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omments3.xml" ContentType="application/vnd.openxmlformats-officedocument.spreadsheetml.comments+xml"/>
  <Override PartName="/xl/drawings/drawing2.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comments4.xml" ContentType="application/vnd.openxmlformats-officedocument.spreadsheetml.comments+xml"/>
  <Override PartName="/xl/drawings/drawing3.xml" ContentType="application/vnd.openxmlformats-officedocument.drawing+xml"/>
  <Override PartName="/xl/comments5.xml" ContentType="application/vnd.openxmlformats-officedocument.spreadsheetml.comments+xml"/>
  <Override PartName="/xl/comments6.xml" ContentType="application/vnd.openxmlformats-officedocument.spreadsheetml.comments+xml"/>
  <Override PartName="/xl/drawings/drawing4.xml" ContentType="application/vnd.openxmlformats-officedocument.drawing+xml"/>
  <Override PartName="/xl/comments7.xml" ContentType="application/vnd.openxmlformats-officedocument.spreadsheetml.comments+xml"/>
  <Override PartName="/xl/drawings/drawing5.xml" ContentType="application/vnd.openxmlformats-officedocument.drawing+xml"/>
  <Override PartName="/xl/comments8.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U:\COMUM\Informações\2022\CA\Inf CA 51-2022_Publicação de normas complementares SE\Normas limpas - a enviar\EDA\"/>
    </mc:Choice>
  </mc:AlternateContent>
  <bookViews>
    <workbookView xWindow="0" yWindow="0" windowWidth="28800" windowHeight="13500" tabRatio="887" firstSheet="57" activeTab="61"/>
  </bookViews>
  <sheets>
    <sheet name="Introdução" sheetId="93" r:id="rId1"/>
    <sheet name="ÍNDICE" sheetId="29" r:id="rId2"/>
    <sheet name="EDA_N6-01_AEEGS Ajustamento" sheetId="49" r:id="rId3"/>
    <sheet name="EDA_N6-02 AEEGS Prov Perm" sheetId="1" r:id="rId4"/>
    <sheet name="EDA_N6-03_a_b_c_d_e AEEGS Aq En" sheetId="14" r:id="rId5"/>
    <sheet name="EDA N6-04 AEEGS Comb Lub" sheetId="16" r:id="rId6"/>
    <sheet name="EDA N6-04 a AEEGS Transp Fuel" sheetId="119" r:id="rId7"/>
    <sheet name="EDA N6-05 AEEGS FSE" sheetId="83" r:id="rId8"/>
    <sheet name="EDA N6-06 AEEGS Custo Manut" sheetId="84" r:id="rId9"/>
    <sheet name="EDA N6-07 AEEGS Custos Exploraç" sheetId="17" r:id="rId10"/>
    <sheet name="EDA N6-08 AEEGS Custo Expl.Ilha" sheetId="100" r:id="rId11"/>
    <sheet name="EDA N6-09 AEEGS CO2" sheetId="22" r:id="rId12"/>
    <sheet name="EDA N6-10 AEEGS Out Prov" sheetId="19" r:id="rId13"/>
    <sheet name="EDA N6-11 AEEGS Ajust Adit" sheetId="45" r:id="rId14"/>
    <sheet name="EDA N6-12a_b_c_d AEEGS Mo Im Am" sheetId="128" r:id="rId15"/>
    <sheet name="EDA N6-13 AEEGS Custos central" sheetId="135" r:id="rId16"/>
    <sheet name="EDA N6-14a_b AEEGS Inv Curs" sheetId="60" r:id="rId17"/>
    <sheet name="EDA N6-15 AEEGS Prov" sheetId="61" r:id="rId18"/>
    <sheet name="EDA N6-16 AEEGS DR" sheetId="85" r:id="rId19"/>
    <sheet name="EDA N6-17 AEEGS Custos Adicion." sheetId="98" r:id="rId20"/>
    <sheet name="EDA N6-18 DEE Ajustamento" sheetId="24" r:id="rId21"/>
    <sheet name="EDA N6-19 DEE Prov Perm" sheetId="47" r:id="rId22"/>
    <sheet name="EDA N6-20 DEE Energia corr perd" sheetId="42" r:id="rId23"/>
    <sheet name="EDA N6-21 DEE Custos PPDA" sheetId="57" r:id="rId24"/>
    <sheet name="EDA N6-22 DEE FSE" sheetId="86" r:id="rId25"/>
    <sheet name="EDA N6-23 DEE Custos Manut" sheetId="87" r:id="rId26"/>
    <sheet name="EDA N6-24 DEE Custos Exploração" sheetId="51" r:id="rId27"/>
    <sheet name="EDA N6-25 DEE Expl. Ilha e NT" sheetId="101" r:id="rId28"/>
    <sheet name="EDA N6-26 a_b_c_d DEE Mov Im Am" sheetId="129" r:id="rId29"/>
    <sheet name="EDA N6-26e_f_g_hDEE Mov Imob BT" sheetId="130" r:id="rId30"/>
    <sheet name="EDA N6-27 Imob exploração PDIRD" sheetId="149" r:id="rId31"/>
    <sheet name="EDA N6-28_DEE Inv Curso" sheetId="63" r:id="rId32"/>
    <sheet name="EDA N6-29 DEE Prov" sheetId="64" r:id="rId33"/>
    <sheet name="EDA N6-30 DEE DR" sheetId="88" r:id="rId34"/>
    <sheet name="EDA N6-31 DEE Custos adicionais" sheetId="89" r:id="rId35"/>
    <sheet name="EDA N6-32 CEE Ajustamento" sheetId="26" r:id="rId36"/>
    <sheet name="EDA N6-33 CEE Prov Perm" sheetId="50" r:id="rId37"/>
    <sheet name="EDA N6-34 CEE Clientes" sheetId="145" r:id="rId38"/>
    <sheet name="EDA N6-35 CEE Clientes" sheetId="146" r:id="rId39"/>
    <sheet name="EDA N6-36 CEE FSE" sheetId="70" r:id="rId40"/>
    <sheet name="EDA N6-37 CEE Custos Exploração" sheetId="90" r:id="rId41"/>
    <sheet name="EDA N6-38 CEE Expl. Ilha e NT" sheetId="102" r:id="rId42"/>
    <sheet name="EDA N6-39 CEE Custos PPEC" sheetId="58" r:id="rId43"/>
    <sheet name="EDA N6-40 a_b_c_d CEE Mov Imob" sheetId="131" r:id="rId44"/>
    <sheet name="EDA N6-40 e_f_g_h CEE Mov Imob" sheetId="132" r:id="rId45"/>
    <sheet name="EDA N6-41_a _41e CEE Inv Curso" sheetId="66" r:id="rId46"/>
    <sheet name="EDA N6-42 CEE Prov" sheetId="67" r:id="rId47"/>
    <sheet name="EDA N6-43 CEE DR" sheetId="91" r:id="rId48"/>
    <sheet name="EDA N6-44 CEE Custos adicionais" sheetId="92" r:id="rId49"/>
    <sheet name="EDA N6-45 Balanço energia" sheetId="144" r:id="rId50"/>
    <sheet name="EDA N6-46 Quantidades SE" sheetId="140" r:id="rId51"/>
    <sheet name="EDA N6-47 - Proveitos SE" sheetId="141" r:id="rId52"/>
    <sheet name="EDA N6-48 Quantidades TAR ME" sheetId="142" r:id="rId53"/>
    <sheet name="EDA N6-49 Quantidades TE ME" sheetId="150" r:id="rId54"/>
    <sheet name="EDA N6-50 - Proveitos ME" sheetId="143" r:id="rId55"/>
    <sheet name="EDA N6-51 Out Ganhos e Perdas" sheetId="71" r:id="rId56"/>
    <sheet name="EDA N6-52 Vendas" sheetId="21" r:id="rId57"/>
    <sheet name="EDA N6-53 TPE" sheetId="53" r:id="rId58"/>
    <sheet name="EDA N6-54 Ganhos e Perdas Finan" sheetId="6" r:id="rId59"/>
    <sheet name="EDA N6-55 a Pessoal" sheetId="72" r:id="rId60"/>
    <sheet name="EDA N6-56 FSE Expl.Desagregados" sheetId="103" r:id="rId61"/>
    <sheet name="EDA N6-57 Custos Exploração" sheetId="99" r:id="rId62"/>
    <sheet name="EDA N6-58 DR" sheetId="73" r:id="rId63"/>
    <sheet name="EDA N6-59 DR SMA" sheetId="74" r:id="rId64"/>
    <sheet name="EDA N6-60 DR SMG" sheetId="75" r:id="rId65"/>
    <sheet name="EDA N6-61 DR TER" sheetId="76" r:id="rId66"/>
    <sheet name="EDA N6-62 DR GRA" sheetId="77" r:id="rId67"/>
    <sheet name="EDA N6-63 DR SJG" sheetId="78" r:id="rId68"/>
    <sheet name="EDA N6-64 DR PIC" sheetId="79" r:id="rId69"/>
    <sheet name="EDA N6-65 DR FAI" sheetId="80" r:id="rId70"/>
    <sheet name="EDA N6-66 DR FLO" sheetId="81" r:id="rId71"/>
    <sheet name="EDA N6-67 DR COR" sheetId="82" r:id="rId72"/>
    <sheet name="EDA N6-68 Resumo_Ajustamento" sheetId="104" r:id="rId73"/>
    <sheet name="EDA N6-69 Subsidios Actividade" sheetId="105" r:id="rId74"/>
    <sheet name="EDA N6-70 Prov Permitidos" sheetId="110" r:id="rId75"/>
    <sheet name="EDA N6-71 Custo Convergência" sheetId="111" r:id="rId76"/>
    <sheet name="EDA N6-72 DACP" sheetId="125" r:id="rId77"/>
    <sheet name="EDA N6-73 Balanço" sheetId="139" r:id="rId78"/>
    <sheet name="EDA N6-74 - Crédito cons." sheetId="136" r:id="rId79"/>
    <sheet name="EDA N6-75 - Compensações" sheetId="137" r:id="rId80"/>
    <sheet name="EDA N6-76 - SISE INFRA" sheetId="126" r:id="rId81"/>
    <sheet name="EDA N6-77 Obras Concl" sheetId="138" r:id="rId82"/>
    <sheet name="EDA N6-78 - Ind custos" sheetId="147" r:id="rId83"/>
    <sheet name="EDA N6-79 Rendas Mun_Energia" sheetId="151" r:id="rId84"/>
  </sheets>
  <externalReferences>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 r:id="rId176"/>
    <externalReference r:id="rId177"/>
    <externalReference r:id="rId178"/>
    <externalReference r:id="rId179"/>
    <externalReference r:id="rId180"/>
    <externalReference r:id="rId181"/>
    <externalReference r:id="rId182"/>
    <externalReference r:id="rId183"/>
    <externalReference r:id="rId184"/>
    <externalReference r:id="rId185"/>
    <externalReference r:id="rId186"/>
    <externalReference r:id="rId187"/>
    <externalReference r:id="rId188"/>
    <externalReference r:id="rId189"/>
    <externalReference r:id="rId190"/>
    <externalReference r:id="rId191"/>
    <externalReference r:id="rId192"/>
    <externalReference r:id="rId193"/>
    <externalReference r:id="rId194"/>
    <externalReference r:id="rId195"/>
    <externalReference r:id="rId196"/>
    <externalReference r:id="rId197"/>
    <externalReference r:id="rId198"/>
    <externalReference r:id="rId199"/>
    <externalReference r:id="rId200"/>
    <externalReference r:id="rId201"/>
    <externalReference r:id="rId202"/>
    <externalReference r:id="rId203"/>
    <externalReference r:id="rId204"/>
    <externalReference r:id="rId205"/>
    <externalReference r:id="rId206"/>
    <externalReference r:id="rId207"/>
    <externalReference r:id="rId208"/>
  </externalReferences>
  <definedNames>
    <definedName name="\a" localSheetId="14">#REF!</definedName>
    <definedName name="\a" localSheetId="29">#REF!</definedName>
    <definedName name="\a" localSheetId="30">#REF!</definedName>
    <definedName name="\a" localSheetId="43">#REF!</definedName>
    <definedName name="\a" localSheetId="44">#REF!</definedName>
    <definedName name="\a" localSheetId="49">#REF!</definedName>
    <definedName name="\a" localSheetId="50">#REF!</definedName>
    <definedName name="\a" localSheetId="51">#REF!</definedName>
    <definedName name="\a" localSheetId="52">#REF!</definedName>
    <definedName name="\a">#REF!</definedName>
    <definedName name="\g" localSheetId="14">#REF!</definedName>
    <definedName name="\g" localSheetId="29">#REF!</definedName>
    <definedName name="\g" localSheetId="30">#REF!</definedName>
    <definedName name="\g" localSheetId="43">#REF!</definedName>
    <definedName name="\g" localSheetId="44">#REF!</definedName>
    <definedName name="\g" localSheetId="49">#REF!</definedName>
    <definedName name="\g" localSheetId="50">#REF!</definedName>
    <definedName name="\g" localSheetId="51">#REF!</definedName>
    <definedName name="\g" localSheetId="52">#REF!</definedName>
    <definedName name="\g">#REF!</definedName>
    <definedName name="\p" localSheetId="14">#REF!</definedName>
    <definedName name="\p" localSheetId="29">#REF!</definedName>
    <definedName name="\p" localSheetId="30">#REF!</definedName>
    <definedName name="\p" localSheetId="43">#REF!</definedName>
    <definedName name="\p" localSheetId="44">#REF!</definedName>
    <definedName name="\p" localSheetId="49">#REF!</definedName>
    <definedName name="\p" localSheetId="50">#REF!</definedName>
    <definedName name="\p" localSheetId="51">#REF!</definedName>
    <definedName name="\p" localSheetId="52">#REF!</definedName>
    <definedName name="\p">#REF!</definedName>
    <definedName name="___________________________________________________________________DAT1" localSheetId="30">'[1]Todas OT e o valor'!#REF!</definedName>
    <definedName name="___________________________________________________________________DAT1" localSheetId="51">'[1]Todas OT e o valor'!#REF!</definedName>
    <definedName name="___________________________________________________________________DAT1">'[1]Todas OT e o valor'!#REF!</definedName>
    <definedName name="__________________________________________________________________DAT1" localSheetId="30">'[1]Todas OT e o valor'!#REF!</definedName>
    <definedName name="__________________________________________________________________DAT1" localSheetId="51">'[1]Todas OT e o valor'!#REF!</definedName>
    <definedName name="__________________________________________________________________DAT1">'[1]Todas OT e o valor'!#REF!</definedName>
    <definedName name="_________________________________________________________________DAT1" localSheetId="30">'[1]Todas OT e o valor'!#REF!</definedName>
    <definedName name="_________________________________________________________________DAT1" localSheetId="51">'[1]Todas OT e o valor'!#REF!</definedName>
    <definedName name="_________________________________________________________________DAT1">'[1]Todas OT e o valor'!#REF!</definedName>
    <definedName name="________________________________________________________________DAT1" localSheetId="30">'[1]Todas OT e o valor'!#REF!</definedName>
    <definedName name="________________________________________________________________DAT1" localSheetId="51">'[1]Todas OT e o valor'!#REF!</definedName>
    <definedName name="________________________________________________________________DAT1">'[1]Todas OT e o valor'!#REF!</definedName>
    <definedName name="_______________________________________________________________DAT1" localSheetId="30">'[1]Todas OT e o valor'!#REF!</definedName>
    <definedName name="_______________________________________________________________DAT1" localSheetId="51">'[1]Todas OT e o valor'!#REF!</definedName>
    <definedName name="_______________________________________________________________DAT1">'[1]Todas OT e o valor'!#REF!</definedName>
    <definedName name="______________________________________________________________DAT1" localSheetId="30">'[1]Todas OT e o valor'!#REF!</definedName>
    <definedName name="______________________________________________________________DAT1" localSheetId="51">'[1]Todas OT e o valor'!#REF!</definedName>
    <definedName name="______________________________________________________________DAT1">'[1]Todas OT e o valor'!#REF!</definedName>
    <definedName name="_____________________________________________________________DAT1" localSheetId="30">'[1]Todas OT e o valor'!#REF!</definedName>
    <definedName name="_____________________________________________________________DAT1" localSheetId="51">'[1]Todas OT e o valor'!#REF!</definedName>
    <definedName name="_____________________________________________________________DAT1">'[1]Todas OT e o valor'!#REF!</definedName>
    <definedName name="____________________________________________________________DAT1" localSheetId="30">'[1]Todas OT e o valor'!#REF!</definedName>
    <definedName name="____________________________________________________________DAT1" localSheetId="51">'[1]Todas OT e o valor'!#REF!</definedName>
    <definedName name="____________________________________________________________DAT1">'[1]Todas OT e o valor'!#REF!</definedName>
    <definedName name="___________________________________________________________DAT1" localSheetId="30">'[1]Todas OT e o valor'!#REF!</definedName>
    <definedName name="___________________________________________________________DAT1" localSheetId="51">'[1]Todas OT e o valor'!#REF!</definedName>
    <definedName name="___________________________________________________________DAT1">'[1]Todas OT e o valor'!#REF!</definedName>
    <definedName name="__________________________________________________________DAT1" localSheetId="30">'[1]Todas OT e o valor'!#REF!</definedName>
    <definedName name="__________________________________________________________DAT1" localSheetId="51">'[1]Todas OT e o valor'!#REF!</definedName>
    <definedName name="__________________________________________________________DAT1">'[1]Todas OT e o valor'!#REF!</definedName>
    <definedName name="_________________________________________________________DAT1" localSheetId="30">'[1]Todas OT e o valor'!#REF!</definedName>
    <definedName name="_________________________________________________________DAT1" localSheetId="51">'[1]Todas OT e o valor'!#REF!</definedName>
    <definedName name="_________________________________________________________DAT1">'[1]Todas OT e o valor'!#REF!</definedName>
    <definedName name="________________________________________________________DAT1" localSheetId="30">'[1]Todas OT e o valor'!#REF!</definedName>
    <definedName name="________________________________________________________DAT1" localSheetId="51">'[1]Todas OT e o valor'!#REF!</definedName>
    <definedName name="________________________________________________________DAT1">'[1]Todas OT e o valor'!#REF!</definedName>
    <definedName name="_______________________________________________________DAT1" localSheetId="30">'[1]Todas OT e o valor'!#REF!</definedName>
    <definedName name="_______________________________________________________DAT1" localSheetId="51">'[1]Todas OT e o valor'!#REF!</definedName>
    <definedName name="_______________________________________________________DAT1">'[1]Todas OT e o valor'!#REF!</definedName>
    <definedName name="______________________________________________________DAT1" localSheetId="30">'[1]Todas OT e o valor'!#REF!</definedName>
    <definedName name="______________________________________________________DAT1" localSheetId="51">'[1]Todas OT e o valor'!#REF!</definedName>
    <definedName name="______________________________________________________DAT1">'[1]Todas OT e o valor'!#REF!</definedName>
    <definedName name="______________________________________________________DAT32" localSheetId="30">'[2]OT´s Não Liquidadas 2006'!#REF!</definedName>
    <definedName name="______________________________________________________DAT32" localSheetId="51">'[2]OT´s Não Liquidadas 2006'!#REF!</definedName>
    <definedName name="______________________________________________________DAT32">'[2]OT´s Não Liquidadas 2006'!#REF!</definedName>
    <definedName name="______________________________________________________DAT33" localSheetId="30">'[2]OT´s Não Liquidadas 2006'!#REF!</definedName>
    <definedName name="______________________________________________________DAT33" localSheetId="51">'[2]OT´s Não Liquidadas 2006'!#REF!</definedName>
    <definedName name="______________________________________________________DAT33">'[2]OT´s Não Liquidadas 2006'!#REF!</definedName>
    <definedName name="______________________________________________________DAT34" localSheetId="30">'[2]OT´s Não Liquidadas 2006'!#REF!</definedName>
    <definedName name="______________________________________________________DAT34" localSheetId="51">'[2]OT´s Não Liquidadas 2006'!#REF!</definedName>
    <definedName name="______________________________________________________DAT34">'[2]OT´s Não Liquidadas 2006'!#REF!</definedName>
    <definedName name="______________________________________________________DAT35" localSheetId="30">'[2]OT´s Não Liquidadas 2006'!#REF!</definedName>
    <definedName name="______________________________________________________DAT35" localSheetId="51">'[2]OT´s Não Liquidadas 2006'!#REF!</definedName>
    <definedName name="______________________________________________________DAT35">'[2]OT´s Não Liquidadas 2006'!#REF!</definedName>
    <definedName name="______________________________________________________DAT36" localSheetId="30">'[2]OT´s Não Liquidadas 2006'!#REF!</definedName>
    <definedName name="______________________________________________________DAT36" localSheetId="51">'[2]OT´s Não Liquidadas 2006'!#REF!</definedName>
    <definedName name="______________________________________________________DAT36">'[2]OT´s Não Liquidadas 2006'!#REF!</definedName>
    <definedName name="_____________________________________________________DAT1" localSheetId="30">'[1]Todas OT e o valor'!#REF!</definedName>
    <definedName name="_____________________________________________________DAT1" localSheetId="51">'[1]Todas OT e o valor'!#REF!</definedName>
    <definedName name="_____________________________________________________DAT1">'[1]Todas OT e o valor'!#REF!</definedName>
    <definedName name="_____________________________________________________DAT32" localSheetId="30">'[2]OT´s Não Liquidadas 2006'!#REF!</definedName>
    <definedName name="_____________________________________________________DAT32" localSheetId="51">'[2]OT´s Não Liquidadas 2006'!#REF!</definedName>
    <definedName name="_____________________________________________________DAT32">'[2]OT´s Não Liquidadas 2006'!#REF!</definedName>
    <definedName name="_____________________________________________________DAT33" localSheetId="30">'[2]OT´s Não Liquidadas 2006'!#REF!</definedName>
    <definedName name="_____________________________________________________DAT33" localSheetId="51">'[2]OT´s Não Liquidadas 2006'!#REF!</definedName>
    <definedName name="_____________________________________________________DAT33">'[2]OT´s Não Liquidadas 2006'!#REF!</definedName>
    <definedName name="_____________________________________________________DAT34" localSheetId="30">'[2]OT´s Não Liquidadas 2006'!#REF!</definedName>
    <definedName name="_____________________________________________________DAT34" localSheetId="51">'[2]OT´s Não Liquidadas 2006'!#REF!</definedName>
    <definedName name="_____________________________________________________DAT34">'[2]OT´s Não Liquidadas 2006'!#REF!</definedName>
    <definedName name="_____________________________________________________DAT35" localSheetId="30">'[2]OT´s Não Liquidadas 2006'!#REF!</definedName>
    <definedName name="_____________________________________________________DAT35" localSheetId="51">'[2]OT´s Não Liquidadas 2006'!#REF!</definedName>
    <definedName name="_____________________________________________________DAT35">'[2]OT´s Não Liquidadas 2006'!#REF!</definedName>
    <definedName name="_____________________________________________________DAT36" localSheetId="30">'[2]OT´s Não Liquidadas 2006'!#REF!</definedName>
    <definedName name="_____________________________________________________DAT36" localSheetId="51">'[2]OT´s Não Liquidadas 2006'!#REF!</definedName>
    <definedName name="_____________________________________________________DAT36">'[2]OT´s Não Liquidadas 2006'!#REF!</definedName>
    <definedName name="____________________________________________________DAT1" localSheetId="14">[3]Zam!#REF!</definedName>
    <definedName name="____________________________________________________DAT1" localSheetId="29">[3]Zam!#REF!</definedName>
    <definedName name="____________________________________________________DAT1" localSheetId="30">[3]Zam!#REF!</definedName>
    <definedName name="____________________________________________________DAT1" localSheetId="43">[3]Zam!#REF!</definedName>
    <definedName name="____________________________________________________DAT1" localSheetId="44">[3]Zam!#REF!</definedName>
    <definedName name="____________________________________________________DAT1" localSheetId="51">[3]Zam!#REF!</definedName>
    <definedName name="____________________________________________________DAT1">[3]Zam!#REF!</definedName>
    <definedName name="____________________________________________________DAT16" localSheetId="14">[3]Zam!#REF!</definedName>
    <definedName name="____________________________________________________DAT16" localSheetId="29">[3]Zam!#REF!</definedName>
    <definedName name="____________________________________________________DAT16" localSheetId="30">[3]Zam!#REF!</definedName>
    <definedName name="____________________________________________________DAT16" localSheetId="43">[3]Zam!#REF!</definedName>
    <definedName name="____________________________________________________DAT16" localSheetId="44">[3]Zam!#REF!</definedName>
    <definedName name="____________________________________________________DAT16" localSheetId="51">[3]Zam!#REF!</definedName>
    <definedName name="____________________________________________________DAT16">[3]Zam!#REF!</definedName>
    <definedName name="____________________________________________________DAT17" localSheetId="14">[3]Zam!#REF!</definedName>
    <definedName name="____________________________________________________DAT17" localSheetId="29">[3]Zam!#REF!</definedName>
    <definedName name="____________________________________________________DAT17" localSheetId="30">[3]Zam!#REF!</definedName>
    <definedName name="____________________________________________________DAT17" localSheetId="43">[3]Zam!#REF!</definedName>
    <definedName name="____________________________________________________DAT17" localSheetId="44">[3]Zam!#REF!</definedName>
    <definedName name="____________________________________________________DAT17" localSheetId="51">[3]Zam!#REF!</definedName>
    <definedName name="____________________________________________________DAT17">[3]Zam!#REF!</definedName>
    <definedName name="____________________________________________________DAT18" localSheetId="14">[3]Zam!#REF!</definedName>
    <definedName name="____________________________________________________DAT18" localSheetId="29">[3]Zam!#REF!</definedName>
    <definedName name="____________________________________________________DAT18" localSheetId="30">[3]Zam!#REF!</definedName>
    <definedName name="____________________________________________________DAT18" localSheetId="43">[3]Zam!#REF!</definedName>
    <definedName name="____________________________________________________DAT18" localSheetId="44">[3]Zam!#REF!</definedName>
    <definedName name="____________________________________________________DAT18" localSheetId="51">[3]Zam!#REF!</definedName>
    <definedName name="____________________________________________________DAT18">[3]Zam!#REF!</definedName>
    <definedName name="____________________________________________________DAT19" localSheetId="14">[3]Zam!#REF!</definedName>
    <definedName name="____________________________________________________DAT19" localSheetId="29">[3]Zam!#REF!</definedName>
    <definedName name="____________________________________________________DAT19" localSheetId="30">[3]Zam!#REF!</definedName>
    <definedName name="____________________________________________________DAT19" localSheetId="43">[3]Zam!#REF!</definedName>
    <definedName name="____________________________________________________DAT19" localSheetId="44">[3]Zam!#REF!</definedName>
    <definedName name="____________________________________________________DAT19" localSheetId="51">[3]Zam!#REF!</definedName>
    <definedName name="____________________________________________________DAT19">[3]Zam!#REF!</definedName>
    <definedName name="____________________________________________________DAT2" localSheetId="14">[3]Zam!#REF!</definedName>
    <definedName name="____________________________________________________DAT2" localSheetId="29">[3]Zam!#REF!</definedName>
    <definedName name="____________________________________________________DAT2" localSheetId="30">[3]Zam!#REF!</definedName>
    <definedName name="____________________________________________________DAT2" localSheetId="43">[3]Zam!#REF!</definedName>
    <definedName name="____________________________________________________DAT2" localSheetId="44">[3]Zam!#REF!</definedName>
    <definedName name="____________________________________________________DAT2" localSheetId="51">[3]Zam!#REF!</definedName>
    <definedName name="____________________________________________________DAT2">[3]Zam!#REF!</definedName>
    <definedName name="____________________________________________________DAT20" localSheetId="14">[3]Zam!#REF!</definedName>
    <definedName name="____________________________________________________DAT20" localSheetId="29">[3]Zam!#REF!</definedName>
    <definedName name="____________________________________________________DAT20" localSheetId="30">[3]Zam!#REF!</definedName>
    <definedName name="____________________________________________________DAT20" localSheetId="43">[3]Zam!#REF!</definedName>
    <definedName name="____________________________________________________DAT20" localSheetId="44">[3]Zam!#REF!</definedName>
    <definedName name="____________________________________________________DAT20" localSheetId="51">[3]Zam!#REF!</definedName>
    <definedName name="____________________________________________________DAT20">[3]Zam!#REF!</definedName>
    <definedName name="____________________________________________________DAT21" localSheetId="14">[3]Zam!#REF!</definedName>
    <definedName name="____________________________________________________DAT21" localSheetId="29">[3]Zam!#REF!</definedName>
    <definedName name="____________________________________________________DAT21" localSheetId="30">[3]Zam!#REF!</definedName>
    <definedName name="____________________________________________________DAT21" localSheetId="43">[3]Zam!#REF!</definedName>
    <definedName name="____________________________________________________DAT21" localSheetId="44">[3]Zam!#REF!</definedName>
    <definedName name="____________________________________________________DAT21" localSheetId="51">[3]Zam!#REF!</definedName>
    <definedName name="____________________________________________________DAT21">[3]Zam!#REF!</definedName>
    <definedName name="____________________________________________________DAT22" localSheetId="14">[3]Zam!#REF!</definedName>
    <definedName name="____________________________________________________DAT22" localSheetId="29">[3]Zam!#REF!</definedName>
    <definedName name="____________________________________________________DAT22" localSheetId="30">[3]Zam!#REF!</definedName>
    <definedName name="____________________________________________________DAT22" localSheetId="43">[3]Zam!#REF!</definedName>
    <definedName name="____________________________________________________DAT22" localSheetId="44">[3]Zam!#REF!</definedName>
    <definedName name="____________________________________________________DAT22" localSheetId="51">[3]Zam!#REF!</definedName>
    <definedName name="____________________________________________________DAT22">[3]Zam!#REF!</definedName>
    <definedName name="____________________________________________________DAT23" localSheetId="14">[3]Zam!#REF!</definedName>
    <definedName name="____________________________________________________DAT23" localSheetId="29">[3]Zam!#REF!</definedName>
    <definedName name="____________________________________________________DAT23" localSheetId="30">[3]Zam!#REF!</definedName>
    <definedName name="____________________________________________________DAT23" localSheetId="43">[3]Zam!#REF!</definedName>
    <definedName name="____________________________________________________DAT23" localSheetId="44">[3]Zam!#REF!</definedName>
    <definedName name="____________________________________________________DAT23" localSheetId="51">[3]Zam!#REF!</definedName>
    <definedName name="____________________________________________________DAT23">[3]Zam!#REF!</definedName>
    <definedName name="____________________________________________________DAT32" localSheetId="30">'[2]OT´s Não Liquidadas 2006'!#REF!</definedName>
    <definedName name="____________________________________________________DAT32" localSheetId="51">'[2]OT´s Não Liquidadas 2006'!#REF!</definedName>
    <definedName name="____________________________________________________DAT32">'[2]OT´s Não Liquidadas 2006'!#REF!</definedName>
    <definedName name="____________________________________________________DAT33" localSheetId="30">'[2]OT´s Não Liquidadas 2006'!#REF!</definedName>
    <definedName name="____________________________________________________DAT33" localSheetId="51">'[2]OT´s Não Liquidadas 2006'!#REF!</definedName>
    <definedName name="____________________________________________________DAT33">'[2]OT´s Não Liquidadas 2006'!#REF!</definedName>
    <definedName name="____________________________________________________DAT34" localSheetId="30">'[2]OT´s Não Liquidadas 2006'!#REF!</definedName>
    <definedName name="____________________________________________________DAT34" localSheetId="51">'[2]OT´s Não Liquidadas 2006'!#REF!</definedName>
    <definedName name="____________________________________________________DAT34">'[2]OT´s Não Liquidadas 2006'!#REF!</definedName>
    <definedName name="____________________________________________________DAT35" localSheetId="30">'[2]OT´s Não Liquidadas 2006'!#REF!</definedName>
    <definedName name="____________________________________________________DAT35" localSheetId="51">'[2]OT´s Não Liquidadas 2006'!#REF!</definedName>
    <definedName name="____________________________________________________DAT35">'[2]OT´s Não Liquidadas 2006'!#REF!</definedName>
    <definedName name="____________________________________________________DAT36" localSheetId="30">'[2]OT´s Não Liquidadas 2006'!#REF!</definedName>
    <definedName name="____________________________________________________DAT36" localSheetId="51">'[2]OT´s Não Liquidadas 2006'!#REF!</definedName>
    <definedName name="____________________________________________________DAT36">'[2]OT´s Não Liquidadas 2006'!#REF!</definedName>
    <definedName name="___________________________________________________DAT1" localSheetId="30">'[1]Todas OT e o valor'!#REF!</definedName>
    <definedName name="___________________________________________________DAT1" localSheetId="51">'[1]Todas OT e o valor'!#REF!</definedName>
    <definedName name="___________________________________________________DAT1">'[1]Todas OT e o valor'!#REF!</definedName>
    <definedName name="___________________________________________________DAT32" localSheetId="30">'[2]OT´s Não Liquidadas 2006'!#REF!</definedName>
    <definedName name="___________________________________________________DAT32" localSheetId="51">'[2]OT´s Não Liquidadas 2006'!#REF!</definedName>
    <definedName name="___________________________________________________DAT32">'[2]OT´s Não Liquidadas 2006'!#REF!</definedName>
    <definedName name="___________________________________________________DAT33" localSheetId="30">'[2]OT´s Não Liquidadas 2006'!#REF!</definedName>
    <definedName name="___________________________________________________DAT33" localSheetId="51">'[2]OT´s Não Liquidadas 2006'!#REF!</definedName>
    <definedName name="___________________________________________________DAT33">'[2]OT´s Não Liquidadas 2006'!#REF!</definedName>
    <definedName name="___________________________________________________DAT34" localSheetId="30">'[2]OT´s Não Liquidadas 2006'!#REF!</definedName>
    <definedName name="___________________________________________________DAT34" localSheetId="51">'[2]OT´s Não Liquidadas 2006'!#REF!</definedName>
    <definedName name="___________________________________________________DAT34">'[2]OT´s Não Liquidadas 2006'!#REF!</definedName>
    <definedName name="___________________________________________________DAT35" localSheetId="30">'[2]OT´s Não Liquidadas 2006'!#REF!</definedName>
    <definedName name="___________________________________________________DAT35" localSheetId="51">'[2]OT´s Não Liquidadas 2006'!#REF!</definedName>
    <definedName name="___________________________________________________DAT35">'[2]OT´s Não Liquidadas 2006'!#REF!</definedName>
    <definedName name="___________________________________________________DAT36" localSheetId="30">'[2]OT´s Não Liquidadas 2006'!#REF!</definedName>
    <definedName name="___________________________________________________DAT36" localSheetId="51">'[2]OT´s Não Liquidadas 2006'!#REF!</definedName>
    <definedName name="___________________________________________________DAT36">'[2]OT´s Não Liquidadas 2006'!#REF!</definedName>
    <definedName name="__________________________________________________DAT1" localSheetId="14">[3]Zam!#REF!</definedName>
    <definedName name="__________________________________________________DAT1" localSheetId="29">[3]Zam!#REF!</definedName>
    <definedName name="__________________________________________________DAT1" localSheetId="30">[3]Zam!#REF!</definedName>
    <definedName name="__________________________________________________DAT1" localSheetId="43">[3]Zam!#REF!</definedName>
    <definedName name="__________________________________________________DAT1" localSheetId="44">[3]Zam!#REF!</definedName>
    <definedName name="__________________________________________________DAT1" localSheetId="51">[3]Zam!#REF!</definedName>
    <definedName name="__________________________________________________DAT1">[3]Zam!#REF!</definedName>
    <definedName name="__________________________________________________DAT16" localSheetId="14">[3]Zam!#REF!</definedName>
    <definedName name="__________________________________________________DAT16" localSheetId="29">[3]Zam!#REF!</definedName>
    <definedName name="__________________________________________________DAT16" localSheetId="30">[3]Zam!#REF!</definedName>
    <definedName name="__________________________________________________DAT16" localSheetId="43">[3]Zam!#REF!</definedName>
    <definedName name="__________________________________________________DAT16" localSheetId="44">[3]Zam!#REF!</definedName>
    <definedName name="__________________________________________________DAT16" localSheetId="51">[3]Zam!#REF!</definedName>
    <definedName name="__________________________________________________DAT16">[3]Zam!#REF!</definedName>
    <definedName name="__________________________________________________DAT17" localSheetId="14">[3]Zam!#REF!</definedName>
    <definedName name="__________________________________________________DAT17" localSheetId="29">[3]Zam!#REF!</definedName>
    <definedName name="__________________________________________________DAT17" localSheetId="30">[3]Zam!#REF!</definedName>
    <definedName name="__________________________________________________DAT17" localSheetId="43">[3]Zam!#REF!</definedName>
    <definedName name="__________________________________________________DAT17" localSheetId="44">[3]Zam!#REF!</definedName>
    <definedName name="__________________________________________________DAT17" localSheetId="51">[3]Zam!#REF!</definedName>
    <definedName name="__________________________________________________DAT17">[3]Zam!#REF!</definedName>
    <definedName name="__________________________________________________DAT18" localSheetId="14">[3]Zam!#REF!</definedName>
    <definedName name="__________________________________________________DAT18" localSheetId="29">[3]Zam!#REF!</definedName>
    <definedName name="__________________________________________________DAT18" localSheetId="30">[3]Zam!#REF!</definedName>
    <definedName name="__________________________________________________DAT18" localSheetId="43">[3]Zam!#REF!</definedName>
    <definedName name="__________________________________________________DAT18" localSheetId="44">[3]Zam!#REF!</definedName>
    <definedName name="__________________________________________________DAT18" localSheetId="51">[3]Zam!#REF!</definedName>
    <definedName name="__________________________________________________DAT18">[3]Zam!#REF!</definedName>
    <definedName name="__________________________________________________DAT19" localSheetId="14">[3]Zam!#REF!</definedName>
    <definedName name="__________________________________________________DAT19" localSheetId="29">[3]Zam!#REF!</definedName>
    <definedName name="__________________________________________________DAT19" localSheetId="30">[3]Zam!#REF!</definedName>
    <definedName name="__________________________________________________DAT19" localSheetId="43">[3]Zam!#REF!</definedName>
    <definedName name="__________________________________________________DAT19" localSheetId="44">[3]Zam!#REF!</definedName>
    <definedName name="__________________________________________________DAT19" localSheetId="51">[3]Zam!#REF!</definedName>
    <definedName name="__________________________________________________DAT19">[3]Zam!#REF!</definedName>
    <definedName name="__________________________________________________DAT2" localSheetId="14">[3]Zam!#REF!</definedName>
    <definedName name="__________________________________________________DAT2" localSheetId="29">[3]Zam!#REF!</definedName>
    <definedName name="__________________________________________________DAT2" localSheetId="30">[3]Zam!#REF!</definedName>
    <definedName name="__________________________________________________DAT2" localSheetId="43">[3]Zam!#REF!</definedName>
    <definedName name="__________________________________________________DAT2" localSheetId="44">[3]Zam!#REF!</definedName>
    <definedName name="__________________________________________________DAT2" localSheetId="51">[3]Zam!#REF!</definedName>
    <definedName name="__________________________________________________DAT2">[3]Zam!#REF!</definedName>
    <definedName name="__________________________________________________DAT20" localSheetId="14">[3]Zam!#REF!</definedName>
    <definedName name="__________________________________________________DAT20" localSheetId="29">[3]Zam!#REF!</definedName>
    <definedName name="__________________________________________________DAT20" localSheetId="30">[3]Zam!#REF!</definedName>
    <definedName name="__________________________________________________DAT20" localSheetId="43">[3]Zam!#REF!</definedName>
    <definedName name="__________________________________________________DAT20" localSheetId="44">[3]Zam!#REF!</definedName>
    <definedName name="__________________________________________________DAT20" localSheetId="51">[3]Zam!#REF!</definedName>
    <definedName name="__________________________________________________DAT20">[3]Zam!#REF!</definedName>
    <definedName name="__________________________________________________DAT21" localSheetId="14">[3]Zam!#REF!</definedName>
    <definedName name="__________________________________________________DAT21" localSheetId="29">[3]Zam!#REF!</definedName>
    <definedName name="__________________________________________________DAT21" localSheetId="30">[3]Zam!#REF!</definedName>
    <definedName name="__________________________________________________DAT21" localSheetId="43">[3]Zam!#REF!</definedName>
    <definedName name="__________________________________________________DAT21" localSheetId="44">[3]Zam!#REF!</definedName>
    <definedName name="__________________________________________________DAT21" localSheetId="51">[3]Zam!#REF!</definedName>
    <definedName name="__________________________________________________DAT21">[3]Zam!#REF!</definedName>
    <definedName name="__________________________________________________DAT22" localSheetId="14">[3]Zam!#REF!</definedName>
    <definedName name="__________________________________________________DAT22" localSheetId="29">[3]Zam!#REF!</definedName>
    <definedName name="__________________________________________________DAT22" localSheetId="30">[3]Zam!#REF!</definedName>
    <definedName name="__________________________________________________DAT22" localSheetId="43">[3]Zam!#REF!</definedName>
    <definedName name="__________________________________________________DAT22" localSheetId="44">[3]Zam!#REF!</definedName>
    <definedName name="__________________________________________________DAT22" localSheetId="51">[3]Zam!#REF!</definedName>
    <definedName name="__________________________________________________DAT22">[3]Zam!#REF!</definedName>
    <definedName name="__________________________________________________DAT23" localSheetId="14">[3]Zam!#REF!</definedName>
    <definedName name="__________________________________________________DAT23" localSheetId="29">[3]Zam!#REF!</definedName>
    <definedName name="__________________________________________________DAT23" localSheetId="30">[3]Zam!#REF!</definedName>
    <definedName name="__________________________________________________DAT23" localSheetId="43">[3]Zam!#REF!</definedName>
    <definedName name="__________________________________________________DAT23" localSheetId="44">[3]Zam!#REF!</definedName>
    <definedName name="__________________________________________________DAT23" localSheetId="51">[3]Zam!#REF!</definedName>
    <definedName name="__________________________________________________DAT23">[3]Zam!#REF!</definedName>
    <definedName name="__________________________________________________DAT32" localSheetId="30">'[2]OT´s Não Liquidadas 2006'!#REF!</definedName>
    <definedName name="__________________________________________________DAT32" localSheetId="51">'[2]OT´s Não Liquidadas 2006'!#REF!</definedName>
    <definedName name="__________________________________________________DAT32">'[2]OT´s Não Liquidadas 2006'!#REF!</definedName>
    <definedName name="__________________________________________________DAT33" localSheetId="30">'[2]OT´s Não Liquidadas 2006'!#REF!</definedName>
    <definedName name="__________________________________________________DAT33" localSheetId="51">'[2]OT´s Não Liquidadas 2006'!#REF!</definedName>
    <definedName name="__________________________________________________DAT33">'[2]OT´s Não Liquidadas 2006'!#REF!</definedName>
    <definedName name="__________________________________________________DAT34" localSheetId="30">'[2]OT´s Não Liquidadas 2006'!#REF!</definedName>
    <definedName name="__________________________________________________DAT34" localSheetId="51">'[2]OT´s Não Liquidadas 2006'!#REF!</definedName>
    <definedName name="__________________________________________________DAT34">'[2]OT´s Não Liquidadas 2006'!#REF!</definedName>
    <definedName name="__________________________________________________DAT35" localSheetId="30">'[2]OT´s Não Liquidadas 2006'!#REF!</definedName>
    <definedName name="__________________________________________________DAT35" localSheetId="51">'[2]OT´s Não Liquidadas 2006'!#REF!</definedName>
    <definedName name="__________________________________________________DAT35">'[2]OT´s Não Liquidadas 2006'!#REF!</definedName>
    <definedName name="__________________________________________________DAT36" localSheetId="30">'[2]OT´s Não Liquidadas 2006'!#REF!</definedName>
    <definedName name="__________________________________________________DAT36" localSheetId="51">'[2]OT´s Não Liquidadas 2006'!#REF!</definedName>
    <definedName name="__________________________________________________DAT36">'[2]OT´s Não Liquidadas 2006'!#REF!</definedName>
    <definedName name="_________________________________________________DAT1" localSheetId="14">[4]Zam!#REF!</definedName>
    <definedName name="_________________________________________________DAT1" localSheetId="29">[4]Zam!#REF!</definedName>
    <definedName name="_________________________________________________DAT1" localSheetId="30">[4]Zam!#REF!</definedName>
    <definedName name="_________________________________________________DAT1" localSheetId="43">[4]Zam!#REF!</definedName>
    <definedName name="_________________________________________________DAT1" localSheetId="44">[4]Zam!#REF!</definedName>
    <definedName name="_________________________________________________DAT1" localSheetId="51">[4]Zam!#REF!</definedName>
    <definedName name="_________________________________________________DAT1">[4]Zam!#REF!</definedName>
    <definedName name="_________________________________________________DAT16" localSheetId="14">[4]Zam!#REF!</definedName>
    <definedName name="_________________________________________________DAT16" localSheetId="29">[4]Zam!#REF!</definedName>
    <definedName name="_________________________________________________DAT16" localSheetId="30">[4]Zam!#REF!</definedName>
    <definedName name="_________________________________________________DAT16" localSheetId="43">[4]Zam!#REF!</definedName>
    <definedName name="_________________________________________________DAT16" localSheetId="44">[4]Zam!#REF!</definedName>
    <definedName name="_________________________________________________DAT16" localSheetId="51">[4]Zam!#REF!</definedName>
    <definedName name="_________________________________________________DAT16">[4]Zam!#REF!</definedName>
    <definedName name="_________________________________________________DAT17" localSheetId="14">[4]Zam!#REF!</definedName>
    <definedName name="_________________________________________________DAT17" localSheetId="29">[4]Zam!#REF!</definedName>
    <definedName name="_________________________________________________DAT17" localSheetId="30">[4]Zam!#REF!</definedName>
    <definedName name="_________________________________________________DAT17" localSheetId="43">[4]Zam!#REF!</definedName>
    <definedName name="_________________________________________________DAT17" localSheetId="44">[4]Zam!#REF!</definedName>
    <definedName name="_________________________________________________DAT17" localSheetId="51">[4]Zam!#REF!</definedName>
    <definedName name="_________________________________________________DAT17">[4]Zam!#REF!</definedName>
    <definedName name="_________________________________________________DAT18" localSheetId="14">[4]Zam!#REF!</definedName>
    <definedName name="_________________________________________________DAT18" localSheetId="29">[4]Zam!#REF!</definedName>
    <definedName name="_________________________________________________DAT18" localSheetId="30">[4]Zam!#REF!</definedName>
    <definedName name="_________________________________________________DAT18" localSheetId="43">[4]Zam!#REF!</definedName>
    <definedName name="_________________________________________________DAT18" localSheetId="44">[4]Zam!#REF!</definedName>
    <definedName name="_________________________________________________DAT18" localSheetId="51">[4]Zam!#REF!</definedName>
    <definedName name="_________________________________________________DAT18">[4]Zam!#REF!</definedName>
    <definedName name="_________________________________________________DAT19" localSheetId="14">[4]Zam!#REF!</definedName>
    <definedName name="_________________________________________________DAT19" localSheetId="29">[4]Zam!#REF!</definedName>
    <definedName name="_________________________________________________DAT19" localSheetId="30">[4]Zam!#REF!</definedName>
    <definedName name="_________________________________________________DAT19" localSheetId="43">[4]Zam!#REF!</definedName>
    <definedName name="_________________________________________________DAT19" localSheetId="44">[4]Zam!#REF!</definedName>
    <definedName name="_________________________________________________DAT19" localSheetId="51">[4]Zam!#REF!</definedName>
    <definedName name="_________________________________________________DAT19">[4]Zam!#REF!</definedName>
    <definedName name="_________________________________________________DAT2" localSheetId="14">[4]Zam!#REF!</definedName>
    <definedName name="_________________________________________________DAT2" localSheetId="29">[4]Zam!#REF!</definedName>
    <definedName name="_________________________________________________DAT2" localSheetId="30">[4]Zam!#REF!</definedName>
    <definedName name="_________________________________________________DAT2" localSheetId="43">[4]Zam!#REF!</definedName>
    <definedName name="_________________________________________________DAT2" localSheetId="44">[4]Zam!#REF!</definedName>
    <definedName name="_________________________________________________DAT2" localSheetId="51">[4]Zam!#REF!</definedName>
    <definedName name="_________________________________________________DAT2">[4]Zam!#REF!</definedName>
    <definedName name="_________________________________________________DAT20" localSheetId="14">[4]Zam!#REF!</definedName>
    <definedName name="_________________________________________________DAT20" localSheetId="29">[4]Zam!#REF!</definedName>
    <definedName name="_________________________________________________DAT20" localSheetId="30">[4]Zam!#REF!</definedName>
    <definedName name="_________________________________________________DAT20" localSheetId="43">[4]Zam!#REF!</definedName>
    <definedName name="_________________________________________________DAT20" localSheetId="44">[4]Zam!#REF!</definedName>
    <definedName name="_________________________________________________DAT20" localSheetId="51">[4]Zam!#REF!</definedName>
    <definedName name="_________________________________________________DAT20">[4]Zam!#REF!</definedName>
    <definedName name="_________________________________________________DAT21" localSheetId="14">[4]Zam!#REF!</definedName>
    <definedName name="_________________________________________________DAT21" localSheetId="29">[4]Zam!#REF!</definedName>
    <definedName name="_________________________________________________DAT21" localSheetId="30">[4]Zam!#REF!</definedName>
    <definedName name="_________________________________________________DAT21" localSheetId="43">[4]Zam!#REF!</definedName>
    <definedName name="_________________________________________________DAT21" localSheetId="44">[4]Zam!#REF!</definedName>
    <definedName name="_________________________________________________DAT21" localSheetId="51">[4]Zam!#REF!</definedName>
    <definedName name="_________________________________________________DAT21">[4]Zam!#REF!</definedName>
    <definedName name="_________________________________________________DAT22" localSheetId="14">[4]Zam!#REF!</definedName>
    <definedName name="_________________________________________________DAT22" localSheetId="29">[4]Zam!#REF!</definedName>
    <definedName name="_________________________________________________DAT22" localSheetId="30">[4]Zam!#REF!</definedName>
    <definedName name="_________________________________________________DAT22" localSheetId="43">[4]Zam!#REF!</definedName>
    <definedName name="_________________________________________________DAT22" localSheetId="44">[4]Zam!#REF!</definedName>
    <definedName name="_________________________________________________DAT22" localSheetId="51">[4]Zam!#REF!</definedName>
    <definedName name="_________________________________________________DAT22">[4]Zam!#REF!</definedName>
    <definedName name="_________________________________________________DAT23" localSheetId="14">[4]Zam!#REF!</definedName>
    <definedName name="_________________________________________________DAT23" localSheetId="29">[4]Zam!#REF!</definedName>
    <definedName name="_________________________________________________DAT23" localSheetId="30">[4]Zam!#REF!</definedName>
    <definedName name="_________________________________________________DAT23" localSheetId="43">[4]Zam!#REF!</definedName>
    <definedName name="_________________________________________________DAT23" localSheetId="44">[4]Zam!#REF!</definedName>
    <definedName name="_________________________________________________DAT23" localSheetId="51">[4]Zam!#REF!</definedName>
    <definedName name="_________________________________________________DAT23">[4]Zam!#REF!</definedName>
    <definedName name="_________________________________________________DAT32" localSheetId="30">'[2]OT´s Não Liquidadas 2006'!#REF!</definedName>
    <definedName name="_________________________________________________DAT32" localSheetId="51">'[2]OT´s Não Liquidadas 2006'!#REF!</definedName>
    <definedName name="_________________________________________________DAT32">'[2]OT´s Não Liquidadas 2006'!#REF!</definedName>
    <definedName name="_________________________________________________DAT33" localSheetId="30">'[2]OT´s Não Liquidadas 2006'!#REF!</definedName>
    <definedName name="_________________________________________________DAT33" localSheetId="51">'[2]OT´s Não Liquidadas 2006'!#REF!</definedName>
    <definedName name="_________________________________________________DAT33">'[2]OT´s Não Liquidadas 2006'!#REF!</definedName>
    <definedName name="_________________________________________________DAT34" localSheetId="30">'[2]OT´s Não Liquidadas 2006'!#REF!</definedName>
    <definedName name="_________________________________________________DAT34" localSheetId="51">'[2]OT´s Não Liquidadas 2006'!#REF!</definedName>
    <definedName name="_________________________________________________DAT34">'[2]OT´s Não Liquidadas 2006'!#REF!</definedName>
    <definedName name="_________________________________________________DAT35" localSheetId="30">'[2]OT´s Não Liquidadas 2006'!#REF!</definedName>
    <definedName name="_________________________________________________DAT35" localSheetId="51">'[2]OT´s Não Liquidadas 2006'!#REF!</definedName>
    <definedName name="_________________________________________________DAT35">'[2]OT´s Não Liquidadas 2006'!#REF!</definedName>
    <definedName name="_________________________________________________DAT36" localSheetId="30">'[2]OT´s Não Liquidadas 2006'!#REF!</definedName>
    <definedName name="_________________________________________________DAT36" localSheetId="51">'[2]OT´s Não Liquidadas 2006'!#REF!</definedName>
    <definedName name="_________________________________________________DAT36">'[2]OT´s Não Liquidadas 2006'!#REF!</definedName>
    <definedName name="________________________________________________DAT1" localSheetId="14">[3]Zam!#REF!</definedName>
    <definedName name="________________________________________________DAT1" localSheetId="29">[3]Zam!#REF!</definedName>
    <definedName name="________________________________________________DAT1" localSheetId="30">[3]Zam!#REF!</definedName>
    <definedName name="________________________________________________DAT1" localSheetId="43">[3]Zam!#REF!</definedName>
    <definedName name="________________________________________________DAT1" localSheetId="44">[3]Zam!#REF!</definedName>
    <definedName name="________________________________________________DAT1" localSheetId="51">[3]Zam!#REF!</definedName>
    <definedName name="________________________________________________DAT1">[3]Zam!#REF!</definedName>
    <definedName name="________________________________________________DAT16" localSheetId="14">[3]Zam!#REF!</definedName>
    <definedName name="________________________________________________DAT16" localSheetId="29">[3]Zam!#REF!</definedName>
    <definedName name="________________________________________________DAT16" localSheetId="30">[3]Zam!#REF!</definedName>
    <definedName name="________________________________________________DAT16" localSheetId="43">[3]Zam!#REF!</definedName>
    <definedName name="________________________________________________DAT16" localSheetId="44">[3]Zam!#REF!</definedName>
    <definedName name="________________________________________________DAT16" localSheetId="51">[3]Zam!#REF!</definedName>
    <definedName name="________________________________________________DAT16">[3]Zam!#REF!</definedName>
    <definedName name="________________________________________________DAT17" localSheetId="14">[3]Zam!#REF!</definedName>
    <definedName name="________________________________________________DAT17" localSheetId="29">[3]Zam!#REF!</definedName>
    <definedName name="________________________________________________DAT17" localSheetId="30">[3]Zam!#REF!</definedName>
    <definedName name="________________________________________________DAT17" localSheetId="43">[3]Zam!#REF!</definedName>
    <definedName name="________________________________________________DAT17" localSheetId="44">[3]Zam!#REF!</definedName>
    <definedName name="________________________________________________DAT17" localSheetId="51">[3]Zam!#REF!</definedName>
    <definedName name="________________________________________________DAT17">[3]Zam!#REF!</definedName>
    <definedName name="________________________________________________DAT18" localSheetId="14">[3]Zam!#REF!</definedName>
    <definedName name="________________________________________________DAT18" localSheetId="29">[3]Zam!#REF!</definedName>
    <definedName name="________________________________________________DAT18" localSheetId="30">[3]Zam!#REF!</definedName>
    <definedName name="________________________________________________DAT18" localSheetId="43">[3]Zam!#REF!</definedName>
    <definedName name="________________________________________________DAT18" localSheetId="44">[3]Zam!#REF!</definedName>
    <definedName name="________________________________________________DAT18" localSheetId="51">[3]Zam!#REF!</definedName>
    <definedName name="________________________________________________DAT18">[3]Zam!#REF!</definedName>
    <definedName name="________________________________________________DAT19" localSheetId="14">[3]Zam!#REF!</definedName>
    <definedName name="________________________________________________DAT19" localSheetId="29">[3]Zam!#REF!</definedName>
    <definedName name="________________________________________________DAT19" localSheetId="30">[3]Zam!#REF!</definedName>
    <definedName name="________________________________________________DAT19" localSheetId="43">[3]Zam!#REF!</definedName>
    <definedName name="________________________________________________DAT19" localSheetId="44">[3]Zam!#REF!</definedName>
    <definedName name="________________________________________________DAT19" localSheetId="51">[3]Zam!#REF!</definedName>
    <definedName name="________________________________________________DAT19">[3]Zam!#REF!</definedName>
    <definedName name="________________________________________________DAT2" localSheetId="14">[3]Zam!#REF!</definedName>
    <definedName name="________________________________________________DAT2" localSheetId="29">[3]Zam!#REF!</definedName>
    <definedName name="________________________________________________DAT2" localSheetId="30">[3]Zam!#REF!</definedName>
    <definedName name="________________________________________________DAT2" localSheetId="43">[3]Zam!#REF!</definedName>
    <definedName name="________________________________________________DAT2" localSheetId="44">[3]Zam!#REF!</definedName>
    <definedName name="________________________________________________DAT2" localSheetId="51">[3]Zam!#REF!</definedName>
    <definedName name="________________________________________________DAT2">[3]Zam!#REF!</definedName>
    <definedName name="________________________________________________DAT20" localSheetId="14">[3]Zam!#REF!</definedName>
    <definedName name="________________________________________________DAT20" localSheetId="29">[3]Zam!#REF!</definedName>
    <definedName name="________________________________________________DAT20" localSheetId="30">[3]Zam!#REF!</definedName>
    <definedName name="________________________________________________DAT20" localSheetId="43">[3]Zam!#REF!</definedName>
    <definedName name="________________________________________________DAT20" localSheetId="44">[3]Zam!#REF!</definedName>
    <definedName name="________________________________________________DAT20" localSheetId="51">[3]Zam!#REF!</definedName>
    <definedName name="________________________________________________DAT20">[3]Zam!#REF!</definedName>
    <definedName name="________________________________________________DAT21" localSheetId="14">[3]Zam!#REF!</definedName>
    <definedName name="________________________________________________DAT21" localSheetId="29">[3]Zam!#REF!</definedName>
    <definedName name="________________________________________________DAT21" localSheetId="30">[3]Zam!#REF!</definedName>
    <definedName name="________________________________________________DAT21" localSheetId="43">[3]Zam!#REF!</definedName>
    <definedName name="________________________________________________DAT21" localSheetId="44">[3]Zam!#REF!</definedName>
    <definedName name="________________________________________________DAT21" localSheetId="51">[3]Zam!#REF!</definedName>
    <definedName name="________________________________________________DAT21">[3]Zam!#REF!</definedName>
    <definedName name="________________________________________________DAT22" localSheetId="14">[3]Zam!#REF!</definedName>
    <definedName name="________________________________________________DAT22" localSheetId="29">[3]Zam!#REF!</definedName>
    <definedName name="________________________________________________DAT22" localSheetId="30">[3]Zam!#REF!</definedName>
    <definedName name="________________________________________________DAT22" localSheetId="43">[3]Zam!#REF!</definedName>
    <definedName name="________________________________________________DAT22" localSheetId="44">[3]Zam!#REF!</definedName>
    <definedName name="________________________________________________DAT22" localSheetId="51">[3]Zam!#REF!</definedName>
    <definedName name="________________________________________________DAT22">[3]Zam!#REF!</definedName>
    <definedName name="________________________________________________DAT23" localSheetId="14">[3]Zam!#REF!</definedName>
    <definedName name="________________________________________________DAT23" localSheetId="29">[3]Zam!#REF!</definedName>
    <definedName name="________________________________________________DAT23" localSheetId="30">[3]Zam!#REF!</definedName>
    <definedName name="________________________________________________DAT23" localSheetId="43">[3]Zam!#REF!</definedName>
    <definedName name="________________________________________________DAT23" localSheetId="44">[3]Zam!#REF!</definedName>
    <definedName name="________________________________________________DAT23" localSheetId="51">[3]Zam!#REF!</definedName>
    <definedName name="________________________________________________DAT23">[3]Zam!#REF!</definedName>
    <definedName name="________________________________________________DAT32" localSheetId="30">'[2]OT´s Não Liquidadas 2006'!#REF!</definedName>
    <definedName name="________________________________________________DAT32" localSheetId="51">'[2]OT´s Não Liquidadas 2006'!#REF!</definedName>
    <definedName name="________________________________________________DAT32">'[2]OT´s Não Liquidadas 2006'!#REF!</definedName>
    <definedName name="________________________________________________DAT33" localSheetId="30">'[2]OT´s Não Liquidadas 2006'!#REF!</definedName>
    <definedName name="________________________________________________DAT33" localSheetId="51">'[2]OT´s Não Liquidadas 2006'!#REF!</definedName>
    <definedName name="________________________________________________DAT33">'[2]OT´s Não Liquidadas 2006'!#REF!</definedName>
    <definedName name="________________________________________________DAT34" localSheetId="30">'[2]OT´s Não Liquidadas 2006'!#REF!</definedName>
    <definedName name="________________________________________________DAT34" localSheetId="51">'[2]OT´s Não Liquidadas 2006'!#REF!</definedName>
    <definedName name="________________________________________________DAT34">'[2]OT´s Não Liquidadas 2006'!#REF!</definedName>
    <definedName name="________________________________________________DAT35" localSheetId="30">'[2]OT´s Não Liquidadas 2006'!#REF!</definedName>
    <definedName name="________________________________________________DAT35" localSheetId="51">'[2]OT´s Não Liquidadas 2006'!#REF!</definedName>
    <definedName name="________________________________________________DAT35">'[2]OT´s Não Liquidadas 2006'!#REF!</definedName>
    <definedName name="________________________________________________DAT36" localSheetId="30">'[2]OT´s Não Liquidadas 2006'!#REF!</definedName>
    <definedName name="________________________________________________DAT36" localSheetId="51">'[2]OT´s Não Liquidadas 2006'!#REF!</definedName>
    <definedName name="________________________________________________DAT36">'[2]OT´s Não Liquidadas 2006'!#REF!</definedName>
    <definedName name="_______________________________________________DAT1" localSheetId="14">[3]Zam!#REF!</definedName>
    <definedName name="_______________________________________________DAT1" localSheetId="29">[3]Zam!#REF!</definedName>
    <definedName name="_______________________________________________DAT1" localSheetId="30">[3]Zam!#REF!</definedName>
    <definedName name="_______________________________________________DAT1" localSheetId="43">[3]Zam!#REF!</definedName>
    <definedName name="_______________________________________________DAT1" localSheetId="44">[3]Zam!#REF!</definedName>
    <definedName name="_______________________________________________DAT1" localSheetId="51">[3]Zam!#REF!</definedName>
    <definedName name="_______________________________________________DAT1">[3]Zam!#REF!</definedName>
    <definedName name="_______________________________________________DAT16" localSheetId="14">[3]Zam!#REF!</definedName>
    <definedName name="_______________________________________________DAT16" localSheetId="29">[3]Zam!#REF!</definedName>
    <definedName name="_______________________________________________DAT16" localSheetId="30">[3]Zam!#REF!</definedName>
    <definedName name="_______________________________________________DAT16" localSheetId="43">[3]Zam!#REF!</definedName>
    <definedName name="_______________________________________________DAT16" localSheetId="44">[3]Zam!#REF!</definedName>
    <definedName name="_______________________________________________DAT16" localSheetId="51">[3]Zam!#REF!</definedName>
    <definedName name="_______________________________________________DAT16">[3]Zam!#REF!</definedName>
    <definedName name="_______________________________________________DAT17" localSheetId="14">[3]Zam!#REF!</definedName>
    <definedName name="_______________________________________________DAT17" localSheetId="29">[3]Zam!#REF!</definedName>
    <definedName name="_______________________________________________DAT17" localSheetId="30">[3]Zam!#REF!</definedName>
    <definedName name="_______________________________________________DAT17" localSheetId="43">[3]Zam!#REF!</definedName>
    <definedName name="_______________________________________________DAT17" localSheetId="44">[3]Zam!#REF!</definedName>
    <definedName name="_______________________________________________DAT17" localSheetId="51">[3]Zam!#REF!</definedName>
    <definedName name="_______________________________________________DAT17">[3]Zam!#REF!</definedName>
    <definedName name="_______________________________________________DAT18" localSheetId="14">[3]Zam!#REF!</definedName>
    <definedName name="_______________________________________________DAT18" localSheetId="29">[3]Zam!#REF!</definedName>
    <definedName name="_______________________________________________DAT18" localSheetId="30">[3]Zam!#REF!</definedName>
    <definedName name="_______________________________________________DAT18" localSheetId="43">[3]Zam!#REF!</definedName>
    <definedName name="_______________________________________________DAT18" localSheetId="44">[3]Zam!#REF!</definedName>
    <definedName name="_______________________________________________DAT18" localSheetId="51">[3]Zam!#REF!</definedName>
    <definedName name="_______________________________________________DAT18">[3]Zam!#REF!</definedName>
    <definedName name="_______________________________________________DAT19" localSheetId="14">[3]Zam!#REF!</definedName>
    <definedName name="_______________________________________________DAT19" localSheetId="29">[3]Zam!#REF!</definedName>
    <definedName name="_______________________________________________DAT19" localSheetId="30">[3]Zam!#REF!</definedName>
    <definedName name="_______________________________________________DAT19" localSheetId="43">[3]Zam!#REF!</definedName>
    <definedName name="_______________________________________________DAT19" localSheetId="44">[3]Zam!#REF!</definedName>
    <definedName name="_______________________________________________DAT19" localSheetId="51">[3]Zam!#REF!</definedName>
    <definedName name="_______________________________________________DAT19">[3]Zam!#REF!</definedName>
    <definedName name="_______________________________________________DAT2" localSheetId="14">[3]Zam!#REF!</definedName>
    <definedName name="_______________________________________________DAT2" localSheetId="29">[3]Zam!#REF!</definedName>
    <definedName name="_______________________________________________DAT2" localSheetId="30">[3]Zam!#REF!</definedName>
    <definedName name="_______________________________________________DAT2" localSheetId="43">[3]Zam!#REF!</definedName>
    <definedName name="_______________________________________________DAT2" localSheetId="44">[3]Zam!#REF!</definedName>
    <definedName name="_______________________________________________DAT2" localSheetId="51">[3]Zam!#REF!</definedName>
    <definedName name="_______________________________________________DAT2">[3]Zam!#REF!</definedName>
    <definedName name="_______________________________________________DAT20" localSheetId="14">[3]Zam!#REF!</definedName>
    <definedName name="_______________________________________________DAT20" localSheetId="29">[3]Zam!#REF!</definedName>
    <definedName name="_______________________________________________DAT20" localSheetId="30">[3]Zam!#REF!</definedName>
    <definedName name="_______________________________________________DAT20" localSheetId="43">[3]Zam!#REF!</definedName>
    <definedName name="_______________________________________________DAT20" localSheetId="44">[3]Zam!#REF!</definedName>
    <definedName name="_______________________________________________DAT20" localSheetId="51">[3]Zam!#REF!</definedName>
    <definedName name="_______________________________________________DAT20">[3]Zam!#REF!</definedName>
    <definedName name="_______________________________________________DAT21" localSheetId="14">[3]Zam!#REF!</definedName>
    <definedName name="_______________________________________________DAT21" localSheetId="29">[3]Zam!#REF!</definedName>
    <definedName name="_______________________________________________DAT21" localSheetId="30">[3]Zam!#REF!</definedName>
    <definedName name="_______________________________________________DAT21" localSheetId="43">[3]Zam!#REF!</definedName>
    <definedName name="_______________________________________________DAT21" localSheetId="44">[3]Zam!#REF!</definedName>
    <definedName name="_______________________________________________DAT21" localSheetId="51">[3]Zam!#REF!</definedName>
    <definedName name="_______________________________________________DAT21">[3]Zam!#REF!</definedName>
    <definedName name="_______________________________________________DAT22" localSheetId="14">[3]Zam!#REF!</definedName>
    <definedName name="_______________________________________________DAT22" localSheetId="29">[3]Zam!#REF!</definedName>
    <definedName name="_______________________________________________DAT22" localSheetId="30">[3]Zam!#REF!</definedName>
    <definedName name="_______________________________________________DAT22" localSheetId="43">[3]Zam!#REF!</definedName>
    <definedName name="_______________________________________________DAT22" localSheetId="44">[3]Zam!#REF!</definedName>
    <definedName name="_______________________________________________DAT22" localSheetId="51">[3]Zam!#REF!</definedName>
    <definedName name="_______________________________________________DAT22">[3]Zam!#REF!</definedName>
    <definedName name="_______________________________________________DAT23" localSheetId="14">[3]Zam!#REF!</definedName>
    <definedName name="_______________________________________________DAT23" localSheetId="29">[3]Zam!#REF!</definedName>
    <definedName name="_______________________________________________DAT23" localSheetId="30">[3]Zam!#REF!</definedName>
    <definedName name="_______________________________________________DAT23" localSheetId="43">[3]Zam!#REF!</definedName>
    <definedName name="_______________________________________________DAT23" localSheetId="44">[3]Zam!#REF!</definedName>
    <definedName name="_______________________________________________DAT23" localSheetId="51">[3]Zam!#REF!</definedName>
    <definedName name="_______________________________________________DAT23">[3]Zam!#REF!</definedName>
    <definedName name="_______________________________________________DAT32" localSheetId="30">'[2]OT´s Não Liquidadas 2006'!#REF!</definedName>
    <definedName name="_______________________________________________DAT32" localSheetId="51">'[2]OT´s Não Liquidadas 2006'!#REF!</definedName>
    <definedName name="_______________________________________________DAT32">'[2]OT´s Não Liquidadas 2006'!#REF!</definedName>
    <definedName name="_______________________________________________DAT33" localSheetId="30">'[2]OT´s Não Liquidadas 2006'!#REF!</definedName>
    <definedName name="_______________________________________________DAT33" localSheetId="51">'[2]OT´s Não Liquidadas 2006'!#REF!</definedName>
    <definedName name="_______________________________________________DAT33">'[2]OT´s Não Liquidadas 2006'!#REF!</definedName>
    <definedName name="_______________________________________________DAT34" localSheetId="30">'[2]OT´s Não Liquidadas 2006'!#REF!</definedName>
    <definedName name="_______________________________________________DAT34" localSheetId="51">'[2]OT´s Não Liquidadas 2006'!#REF!</definedName>
    <definedName name="_______________________________________________DAT34">'[2]OT´s Não Liquidadas 2006'!#REF!</definedName>
    <definedName name="_______________________________________________DAT35" localSheetId="30">'[2]OT´s Não Liquidadas 2006'!#REF!</definedName>
    <definedName name="_______________________________________________DAT35" localSheetId="51">'[2]OT´s Não Liquidadas 2006'!#REF!</definedName>
    <definedName name="_______________________________________________DAT35">'[2]OT´s Não Liquidadas 2006'!#REF!</definedName>
    <definedName name="_______________________________________________DAT36" localSheetId="30">'[2]OT´s Não Liquidadas 2006'!#REF!</definedName>
    <definedName name="_______________________________________________DAT36" localSheetId="51">'[2]OT´s Não Liquidadas 2006'!#REF!</definedName>
    <definedName name="_______________________________________________DAT36">'[2]OT´s Não Liquidadas 2006'!#REF!</definedName>
    <definedName name="______________________________________________DAT1" localSheetId="14">[3]Zam!#REF!</definedName>
    <definedName name="______________________________________________DAT1" localSheetId="29">[3]Zam!#REF!</definedName>
    <definedName name="______________________________________________DAT1" localSheetId="30">[3]Zam!#REF!</definedName>
    <definedName name="______________________________________________DAT1" localSheetId="43">[3]Zam!#REF!</definedName>
    <definedName name="______________________________________________DAT1" localSheetId="44">[3]Zam!#REF!</definedName>
    <definedName name="______________________________________________DAT1" localSheetId="51">[3]Zam!#REF!</definedName>
    <definedName name="______________________________________________DAT1">[3]Zam!#REF!</definedName>
    <definedName name="______________________________________________DAT16" localSheetId="14">[3]Zam!#REF!</definedName>
    <definedName name="______________________________________________DAT16" localSheetId="29">[3]Zam!#REF!</definedName>
    <definedName name="______________________________________________DAT16" localSheetId="30">[3]Zam!#REF!</definedName>
    <definedName name="______________________________________________DAT16" localSheetId="43">[3]Zam!#REF!</definedName>
    <definedName name="______________________________________________DAT16" localSheetId="44">[3]Zam!#REF!</definedName>
    <definedName name="______________________________________________DAT16" localSheetId="51">[3]Zam!#REF!</definedName>
    <definedName name="______________________________________________DAT16">[3]Zam!#REF!</definedName>
    <definedName name="______________________________________________DAT17" localSheetId="14">[3]Zam!#REF!</definedName>
    <definedName name="______________________________________________DAT17" localSheetId="29">[3]Zam!#REF!</definedName>
    <definedName name="______________________________________________DAT17" localSheetId="30">[3]Zam!#REF!</definedName>
    <definedName name="______________________________________________DAT17" localSheetId="43">[3]Zam!#REF!</definedName>
    <definedName name="______________________________________________DAT17" localSheetId="44">[3]Zam!#REF!</definedName>
    <definedName name="______________________________________________DAT17" localSheetId="51">[3]Zam!#REF!</definedName>
    <definedName name="______________________________________________DAT17">[3]Zam!#REF!</definedName>
    <definedName name="______________________________________________DAT18" localSheetId="14">[3]Zam!#REF!</definedName>
    <definedName name="______________________________________________DAT18" localSheetId="29">[3]Zam!#REF!</definedName>
    <definedName name="______________________________________________DAT18" localSheetId="30">[3]Zam!#REF!</definedName>
    <definedName name="______________________________________________DAT18" localSheetId="43">[3]Zam!#REF!</definedName>
    <definedName name="______________________________________________DAT18" localSheetId="44">[3]Zam!#REF!</definedName>
    <definedName name="______________________________________________DAT18" localSheetId="51">[3]Zam!#REF!</definedName>
    <definedName name="______________________________________________DAT18">[3]Zam!#REF!</definedName>
    <definedName name="______________________________________________DAT19" localSheetId="14">[3]Zam!#REF!</definedName>
    <definedName name="______________________________________________DAT19" localSheetId="29">[3]Zam!#REF!</definedName>
    <definedName name="______________________________________________DAT19" localSheetId="30">[3]Zam!#REF!</definedName>
    <definedName name="______________________________________________DAT19" localSheetId="43">[3]Zam!#REF!</definedName>
    <definedName name="______________________________________________DAT19" localSheetId="44">[3]Zam!#REF!</definedName>
    <definedName name="______________________________________________DAT19" localSheetId="51">[3]Zam!#REF!</definedName>
    <definedName name="______________________________________________DAT19">[3]Zam!#REF!</definedName>
    <definedName name="______________________________________________DAT2" localSheetId="14">[3]Zam!#REF!</definedName>
    <definedName name="______________________________________________DAT2" localSheetId="29">[3]Zam!#REF!</definedName>
    <definedName name="______________________________________________DAT2" localSheetId="30">[3]Zam!#REF!</definedName>
    <definedName name="______________________________________________DAT2" localSheetId="43">[3]Zam!#REF!</definedName>
    <definedName name="______________________________________________DAT2" localSheetId="44">[3]Zam!#REF!</definedName>
    <definedName name="______________________________________________DAT2" localSheetId="51">[3]Zam!#REF!</definedName>
    <definedName name="______________________________________________DAT2">[3]Zam!#REF!</definedName>
    <definedName name="______________________________________________DAT20" localSheetId="14">[3]Zam!#REF!</definedName>
    <definedName name="______________________________________________DAT20" localSheetId="29">[3]Zam!#REF!</definedName>
    <definedName name="______________________________________________DAT20" localSheetId="30">[3]Zam!#REF!</definedName>
    <definedName name="______________________________________________DAT20" localSheetId="43">[3]Zam!#REF!</definedName>
    <definedName name="______________________________________________DAT20" localSheetId="44">[3]Zam!#REF!</definedName>
    <definedName name="______________________________________________DAT20" localSheetId="51">[3]Zam!#REF!</definedName>
    <definedName name="______________________________________________DAT20">[3]Zam!#REF!</definedName>
    <definedName name="______________________________________________DAT21" localSheetId="14">[3]Zam!#REF!</definedName>
    <definedName name="______________________________________________DAT21" localSheetId="29">[3]Zam!#REF!</definedName>
    <definedName name="______________________________________________DAT21" localSheetId="30">[3]Zam!#REF!</definedName>
    <definedName name="______________________________________________DAT21" localSheetId="43">[3]Zam!#REF!</definedName>
    <definedName name="______________________________________________DAT21" localSheetId="44">[3]Zam!#REF!</definedName>
    <definedName name="______________________________________________DAT21" localSheetId="51">[3]Zam!#REF!</definedName>
    <definedName name="______________________________________________DAT21">[3]Zam!#REF!</definedName>
    <definedName name="______________________________________________DAT22" localSheetId="14">[3]Zam!#REF!</definedName>
    <definedName name="______________________________________________DAT22" localSheetId="29">[3]Zam!#REF!</definedName>
    <definedName name="______________________________________________DAT22" localSheetId="30">[3]Zam!#REF!</definedName>
    <definedName name="______________________________________________DAT22" localSheetId="43">[3]Zam!#REF!</definedName>
    <definedName name="______________________________________________DAT22" localSheetId="44">[3]Zam!#REF!</definedName>
    <definedName name="______________________________________________DAT22" localSheetId="51">[3]Zam!#REF!</definedName>
    <definedName name="______________________________________________DAT22">[3]Zam!#REF!</definedName>
    <definedName name="______________________________________________DAT23" localSheetId="14">[3]Zam!#REF!</definedName>
    <definedName name="______________________________________________DAT23" localSheetId="29">[3]Zam!#REF!</definedName>
    <definedName name="______________________________________________DAT23" localSheetId="30">[3]Zam!#REF!</definedName>
    <definedName name="______________________________________________DAT23" localSheetId="43">[3]Zam!#REF!</definedName>
    <definedName name="______________________________________________DAT23" localSheetId="44">[3]Zam!#REF!</definedName>
    <definedName name="______________________________________________DAT23" localSheetId="51">[3]Zam!#REF!</definedName>
    <definedName name="______________________________________________DAT23">[3]Zam!#REF!</definedName>
    <definedName name="______________________________________________DAT32" localSheetId="30">'[2]OT´s Não Liquidadas 2006'!#REF!</definedName>
    <definedName name="______________________________________________DAT32" localSheetId="51">'[2]OT´s Não Liquidadas 2006'!#REF!</definedName>
    <definedName name="______________________________________________DAT32">'[2]OT´s Não Liquidadas 2006'!#REF!</definedName>
    <definedName name="______________________________________________DAT33" localSheetId="30">'[2]OT´s Não Liquidadas 2006'!#REF!</definedName>
    <definedName name="______________________________________________DAT33" localSheetId="51">'[2]OT´s Não Liquidadas 2006'!#REF!</definedName>
    <definedName name="______________________________________________DAT33">'[2]OT´s Não Liquidadas 2006'!#REF!</definedName>
    <definedName name="______________________________________________DAT34" localSheetId="30">'[2]OT´s Não Liquidadas 2006'!#REF!</definedName>
    <definedName name="______________________________________________DAT34" localSheetId="51">'[2]OT´s Não Liquidadas 2006'!#REF!</definedName>
    <definedName name="______________________________________________DAT34">'[2]OT´s Não Liquidadas 2006'!#REF!</definedName>
    <definedName name="______________________________________________DAT35" localSheetId="30">'[2]OT´s Não Liquidadas 2006'!#REF!</definedName>
    <definedName name="______________________________________________DAT35" localSheetId="51">'[2]OT´s Não Liquidadas 2006'!#REF!</definedName>
    <definedName name="______________________________________________DAT35">'[2]OT´s Não Liquidadas 2006'!#REF!</definedName>
    <definedName name="______________________________________________DAT36" localSheetId="30">'[2]OT´s Não Liquidadas 2006'!#REF!</definedName>
    <definedName name="______________________________________________DAT36" localSheetId="51">'[2]OT´s Não Liquidadas 2006'!#REF!</definedName>
    <definedName name="______________________________________________DAT36">'[2]OT´s Não Liquidadas 2006'!#REF!</definedName>
    <definedName name="_____________________________________________DAT1" localSheetId="14">[3]Zam!#REF!</definedName>
    <definedName name="_____________________________________________DAT1" localSheetId="29">[3]Zam!#REF!</definedName>
    <definedName name="_____________________________________________DAT1" localSheetId="30">[3]Zam!#REF!</definedName>
    <definedName name="_____________________________________________DAT1" localSheetId="43">[3]Zam!#REF!</definedName>
    <definedName name="_____________________________________________DAT1" localSheetId="44">[3]Zam!#REF!</definedName>
    <definedName name="_____________________________________________DAT1" localSheetId="51">[3]Zam!#REF!</definedName>
    <definedName name="_____________________________________________DAT1">[3]Zam!#REF!</definedName>
    <definedName name="_____________________________________________DAT16" localSheetId="14">[3]Zam!#REF!</definedName>
    <definedName name="_____________________________________________DAT16" localSheetId="29">[3]Zam!#REF!</definedName>
    <definedName name="_____________________________________________DAT16" localSheetId="30">[3]Zam!#REF!</definedName>
    <definedName name="_____________________________________________DAT16" localSheetId="43">[3]Zam!#REF!</definedName>
    <definedName name="_____________________________________________DAT16" localSheetId="44">[3]Zam!#REF!</definedName>
    <definedName name="_____________________________________________DAT16" localSheetId="51">[3]Zam!#REF!</definedName>
    <definedName name="_____________________________________________DAT16">[3]Zam!#REF!</definedName>
    <definedName name="_____________________________________________DAT17" localSheetId="14">[3]Zam!#REF!</definedName>
    <definedName name="_____________________________________________DAT17" localSheetId="29">[3]Zam!#REF!</definedName>
    <definedName name="_____________________________________________DAT17" localSheetId="30">[3]Zam!#REF!</definedName>
    <definedName name="_____________________________________________DAT17" localSheetId="43">[3]Zam!#REF!</definedName>
    <definedName name="_____________________________________________DAT17" localSheetId="44">[3]Zam!#REF!</definedName>
    <definedName name="_____________________________________________DAT17" localSheetId="51">[3]Zam!#REF!</definedName>
    <definedName name="_____________________________________________DAT17">[3]Zam!#REF!</definedName>
    <definedName name="_____________________________________________DAT18" localSheetId="14">[3]Zam!#REF!</definedName>
    <definedName name="_____________________________________________DAT18" localSheetId="29">[3]Zam!#REF!</definedName>
    <definedName name="_____________________________________________DAT18" localSheetId="30">[3]Zam!#REF!</definedName>
    <definedName name="_____________________________________________DAT18" localSheetId="43">[3]Zam!#REF!</definedName>
    <definedName name="_____________________________________________DAT18" localSheetId="44">[3]Zam!#REF!</definedName>
    <definedName name="_____________________________________________DAT18" localSheetId="51">[3]Zam!#REF!</definedName>
    <definedName name="_____________________________________________DAT18">[3]Zam!#REF!</definedName>
    <definedName name="_____________________________________________DAT19" localSheetId="14">[3]Zam!#REF!</definedName>
    <definedName name="_____________________________________________DAT19" localSheetId="29">[3]Zam!#REF!</definedName>
    <definedName name="_____________________________________________DAT19" localSheetId="30">[3]Zam!#REF!</definedName>
    <definedName name="_____________________________________________DAT19" localSheetId="43">[3]Zam!#REF!</definedName>
    <definedName name="_____________________________________________DAT19" localSheetId="44">[3]Zam!#REF!</definedName>
    <definedName name="_____________________________________________DAT19" localSheetId="51">[3]Zam!#REF!</definedName>
    <definedName name="_____________________________________________DAT19">[3]Zam!#REF!</definedName>
    <definedName name="_____________________________________________DAT2" localSheetId="14">[3]Zam!#REF!</definedName>
    <definedName name="_____________________________________________DAT2" localSheetId="29">[3]Zam!#REF!</definedName>
    <definedName name="_____________________________________________DAT2" localSheetId="30">[3]Zam!#REF!</definedName>
    <definedName name="_____________________________________________DAT2" localSheetId="43">[3]Zam!#REF!</definedName>
    <definedName name="_____________________________________________DAT2" localSheetId="44">[3]Zam!#REF!</definedName>
    <definedName name="_____________________________________________DAT2" localSheetId="51">[3]Zam!#REF!</definedName>
    <definedName name="_____________________________________________DAT2">[3]Zam!#REF!</definedName>
    <definedName name="_____________________________________________DAT20" localSheetId="14">[3]Zam!#REF!</definedName>
    <definedName name="_____________________________________________DAT20" localSheetId="29">[3]Zam!#REF!</definedName>
    <definedName name="_____________________________________________DAT20" localSheetId="30">[3]Zam!#REF!</definedName>
    <definedName name="_____________________________________________DAT20" localSheetId="43">[3]Zam!#REF!</definedName>
    <definedName name="_____________________________________________DAT20" localSheetId="44">[3]Zam!#REF!</definedName>
    <definedName name="_____________________________________________DAT20" localSheetId="51">[3]Zam!#REF!</definedName>
    <definedName name="_____________________________________________DAT20">[3]Zam!#REF!</definedName>
    <definedName name="_____________________________________________DAT21" localSheetId="14">[3]Zam!#REF!</definedName>
    <definedName name="_____________________________________________DAT21" localSheetId="29">[3]Zam!#REF!</definedName>
    <definedName name="_____________________________________________DAT21" localSheetId="30">[3]Zam!#REF!</definedName>
    <definedName name="_____________________________________________DAT21" localSheetId="43">[3]Zam!#REF!</definedName>
    <definedName name="_____________________________________________DAT21" localSheetId="44">[3]Zam!#REF!</definedName>
    <definedName name="_____________________________________________DAT21" localSheetId="51">[3]Zam!#REF!</definedName>
    <definedName name="_____________________________________________DAT21">[3]Zam!#REF!</definedName>
    <definedName name="_____________________________________________DAT22" localSheetId="14">[3]Zam!#REF!</definedName>
    <definedName name="_____________________________________________DAT22" localSheetId="29">[3]Zam!#REF!</definedName>
    <definedName name="_____________________________________________DAT22" localSheetId="30">[3]Zam!#REF!</definedName>
    <definedName name="_____________________________________________DAT22" localSheetId="43">[3]Zam!#REF!</definedName>
    <definedName name="_____________________________________________DAT22" localSheetId="44">[3]Zam!#REF!</definedName>
    <definedName name="_____________________________________________DAT22" localSheetId="51">[3]Zam!#REF!</definedName>
    <definedName name="_____________________________________________DAT22">[3]Zam!#REF!</definedName>
    <definedName name="_____________________________________________DAT23" localSheetId="14">[3]Zam!#REF!</definedName>
    <definedName name="_____________________________________________DAT23" localSheetId="29">[3]Zam!#REF!</definedName>
    <definedName name="_____________________________________________DAT23" localSheetId="30">[3]Zam!#REF!</definedName>
    <definedName name="_____________________________________________DAT23" localSheetId="43">[3]Zam!#REF!</definedName>
    <definedName name="_____________________________________________DAT23" localSheetId="44">[3]Zam!#REF!</definedName>
    <definedName name="_____________________________________________DAT23" localSheetId="51">[3]Zam!#REF!</definedName>
    <definedName name="_____________________________________________DAT23">[3]Zam!#REF!</definedName>
    <definedName name="_____________________________________________DAT32" localSheetId="14">'[5]OT´s Não Liquidadas 2006'!#REF!</definedName>
    <definedName name="_____________________________________________DAT32" localSheetId="29">'[5]OT´s Não Liquidadas 2006'!#REF!</definedName>
    <definedName name="_____________________________________________DAT32" localSheetId="30">'[5]OT´s Não Liquidadas 2006'!#REF!</definedName>
    <definedName name="_____________________________________________DAT32" localSheetId="43">'[5]OT´s Não Liquidadas 2006'!#REF!</definedName>
    <definedName name="_____________________________________________DAT32" localSheetId="44">'[5]OT´s Não Liquidadas 2006'!#REF!</definedName>
    <definedName name="_____________________________________________DAT32" localSheetId="51">'[5]OT´s Não Liquidadas 2006'!#REF!</definedName>
    <definedName name="_____________________________________________DAT32">'[5]OT´s Não Liquidadas 2006'!#REF!</definedName>
    <definedName name="_____________________________________________DAT33" localSheetId="14">'[5]OT´s Não Liquidadas 2006'!#REF!</definedName>
    <definedName name="_____________________________________________DAT33" localSheetId="29">'[5]OT´s Não Liquidadas 2006'!#REF!</definedName>
    <definedName name="_____________________________________________DAT33" localSheetId="30">'[5]OT´s Não Liquidadas 2006'!#REF!</definedName>
    <definedName name="_____________________________________________DAT33" localSheetId="43">'[5]OT´s Não Liquidadas 2006'!#REF!</definedName>
    <definedName name="_____________________________________________DAT33" localSheetId="44">'[5]OT´s Não Liquidadas 2006'!#REF!</definedName>
    <definedName name="_____________________________________________DAT33" localSheetId="51">'[5]OT´s Não Liquidadas 2006'!#REF!</definedName>
    <definedName name="_____________________________________________DAT33">'[5]OT´s Não Liquidadas 2006'!#REF!</definedName>
    <definedName name="_____________________________________________DAT34" localSheetId="14">'[5]OT´s Não Liquidadas 2006'!#REF!</definedName>
    <definedName name="_____________________________________________DAT34" localSheetId="29">'[5]OT´s Não Liquidadas 2006'!#REF!</definedName>
    <definedName name="_____________________________________________DAT34" localSheetId="30">'[5]OT´s Não Liquidadas 2006'!#REF!</definedName>
    <definedName name="_____________________________________________DAT34" localSheetId="43">'[5]OT´s Não Liquidadas 2006'!#REF!</definedName>
    <definedName name="_____________________________________________DAT34" localSheetId="44">'[5]OT´s Não Liquidadas 2006'!#REF!</definedName>
    <definedName name="_____________________________________________DAT34" localSheetId="51">'[5]OT´s Não Liquidadas 2006'!#REF!</definedName>
    <definedName name="_____________________________________________DAT34">'[5]OT´s Não Liquidadas 2006'!#REF!</definedName>
    <definedName name="_____________________________________________DAT35" localSheetId="14">'[5]OT´s Não Liquidadas 2006'!#REF!</definedName>
    <definedName name="_____________________________________________DAT35" localSheetId="29">'[5]OT´s Não Liquidadas 2006'!#REF!</definedName>
    <definedName name="_____________________________________________DAT35" localSheetId="30">'[5]OT´s Não Liquidadas 2006'!#REF!</definedName>
    <definedName name="_____________________________________________DAT35" localSheetId="43">'[5]OT´s Não Liquidadas 2006'!#REF!</definedName>
    <definedName name="_____________________________________________DAT35" localSheetId="44">'[5]OT´s Não Liquidadas 2006'!#REF!</definedName>
    <definedName name="_____________________________________________DAT35" localSheetId="51">'[5]OT´s Não Liquidadas 2006'!#REF!</definedName>
    <definedName name="_____________________________________________DAT35">'[5]OT´s Não Liquidadas 2006'!#REF!</definedName>
    <definedName name="_____________________________________________DAT36" localSheetId="14">'[5]OT´s Não Liquidadas 2006'!#REF!</definedName>
    <definedName name="_____________________________________________DAT36" localSheetId="29">'[5]OT´s Não Liquidadas 2006'!#REF!</definedName>
    <definedName name="_____________________________________________DAT36" localSheetId="30">'[5]OT´s Não Liquidadas 2006'!#REF!</definedName>
    <definedName name="_____________________________________________DAT36" localSheetId="43">'[5]OT´s Não Liquidadas 2006'!#REF!</definedName>
    <definedName name="_____________________________________________DAT36" localSheetId="44">'[5]OT´s Não Liquidadas 2006'!#REF!</definedName>
    <definedName name="_____________________________________________DAT36" localSheetId="51">'[5]OT´s Não Liquidadas 2006'!#REF!</definedName>
    <definedName name="_____________________________________________DAT36">'[5]OT´s Não Liquidadas 2006'!#REF!</definedName>
    <definedName name="_____________________________________________DAT4" localSheetId="14">'[6]Base Secção Pessoal'!#REF!</definedName>
    <definedName name="_____________________________________________DAT4" localSheetId="29">'[6]Base Secção Pessoal'!#REF!</definedName>
    <definedName name="_____________________________________________DAT4" localSheetId="30">'[6]Base Secção Pessoal'!#REF!</definedName>
    <definedName name="_____________________________________________DAT4" localSheetId="43">'[6]Base Secção Pessoal'!#REF!</definedName>
    <definedName name="_____________________________________________DAT4" localSheetId="44">'[6]Base Secção Pessoal'!#REF!</definedName>
    <definedName name="_____________________________________________DAT4" localSheetId="51">'[6]Base Secção Pessoal'!#REF!</definedName>
    <definedName name="_____________________________________________DAT4">'[6]Base Secção Pessoal'!#REF!</definedName>
    <definedName name="_____________________________________________DAT5" localSheetId="14">'[6]Base Secção Pessoal'!#REF!</definedName>
    <definedName name="_____________________________________________DAT5" localSheetId="29">'[6]Base Secção Pessoal'!#REF!</definedName>
    <definedName name="_____________________________________________DAT5" localSheetId="30">'[6]Base Secção Pessoal'!#REF!</definedName>
    <definedName name="_____________________________________________DAT5" localSheetId="43">'[6]Base Secção Pessoal'!#REF!</definedName>
    <definedName name="_____________________________________________DAT5" localSheetId="44">'[6]Base Secção Pessoal'!#REF!</definedName>
    <definedName name="_____________________________________________DAT5" localSheetId="51">'[6]Base Secção Pessoal'!#REF!</definedName>
    <definedName name="_____________________________________________DAT5">'[6]Base Secção Pessoal'!#REF!</definedName>
    <definedName name="_____________________________________________DAT6" localSheetId="14">'[7]base secçao pessoal'!#REF!</definedName>
    <definedName name="_____________________________________________DAT6" localSheetId="29">'[7]base secçao pessoal'!#REF!</definedName>
    <definedName name="_____________________________________________DAT6" localSheetId="30">'[7]base secçao pessoal'!#REF!</definedName>
    <definedName name="_____________________________________________DAT6" localSheetId="43">'[7]base secçao pessoal'!#REF!</definedName>
    <definedName name="_____________________________________________DAT6" localSheetId="44">'[7]base secçao pessoal'!#REF!</definedName>
    <definedName name="_____________________________________________DAT6" localSheetId="51">'[7]base secçao pessoal'!#REF!</definedName>
    <definedName name="_____________________________________________DAT6">'[7]base secçao pessoal'!#REF!</definedName>
    <definedName name="_____________________________________________DAT7" localSheetId="14">'[7]base secçao pessoal'!#REF!</definedName>
    <definedName name="_____________________________________________DAT7" localSheetId="29">'[7]base secçao pessoal'!#REF!</definedName>
    <definedName name="_____________________________________________DAT7" localSheetId="30">'[7]base secçao pessoal'!#REF!</definedName>
    <definedName name="_____________________________________________DAT7" localSheetId="43">'[7]base secçao pessoal'!#REF!</definedName>
    <definedName name="_____________________________________________DAT7" localSheetId="44">'[7]base secçao pessoal'!#REF!</definedName>
    <definedName name="_____________________________________________DAT7" localSheetId="51">'[7]base secçao pessoal'!#REF!</definedName>
    <definedName name="_____________________________________________DAT7">'[7]base secçao pessoal'!#REF!</definedName>
    <definedName name="_____________________________________________DAT9" localSheetId="14">'[8]Base Secção Pessoal'!#REF!</definedName>
    <definedName name="_____________________________________________DAT9" localSheetId="29">'[8]Base Secção Pessoal'!#REF!</definedName>
    <definedName name="_____________________________________________DAT9" localSheetId="30">'[8]Base Secção Pessoal'!#REF!</definedName>
    <definedName name="_____________________________________________DAT9" localSheetId="43">'[8]Base Secção Pessoal'!#REF!</definedName>
    <definedName name="_____________________________________________DAT9" localSheetId="44">'[8]Base Secção Pessoal'!#REF!</definedName>
    <definedName name="_____________________________________________DAT9" localSheetId="51">'[8]Base Secção Pessoal'!#REF!</definedName>
    <definedName name="_____________________________________________DAT9">'[8]Base Secção Pessoal'!#REF!</definedName>
    <definedName name="____________________________________________DAT1" localSheetId="14">[3]Zam!#REF!</definedName>
    <definedName name="____________________________________________DAT1" localSheetId="29">[3]Zam!#REF!</definedName>
    <definedName name="____________________________________________DAT1" localSheetId="30">[3]Zam!#REF!</definedName>
    <definedName name="____________________________________________DAT1" localSheetId="43">[3]Zam!#REF!</definedName>
    <definedName name="____________________________________________DAT1" localSheetId="44">[3]Zam!#REF!</definedName>
    <definedName name="____________________________________________DAT1" localSheetId="51">[3]Zam!#REF!</definedName>
    <definedName name="____________________________________________DAT1">[3]Zam!#REF!</definedName>
    <definedName name="____________________________________________DAT16" localSheetId="14">[3]Zam!#REF!</definedName>
    <definedName name="____________________________________________DAT16" localSheetId="29">[3]Zam!#REF!</definedName>
    <definedName name="____________________________________________DAT16" localSheetId="30">[3]Zam!#REF!</definedName>
    <definedName name="____________________________________________DAT16" localSheetId="43">[3]Zam!#REF!</definedName>
    <definedName name="____________________________________________DAT16" localSheetId="44">[3]Zam!#REF!</definedName>
    <definedName name="____________________________________________DAT16" localSheetId="51">[3]Zam!#REF!</definedName>
    <definedName name="____________________________________________DAT16">[3]Zam!#REF!</definedName>
    <definedName name="____________________________________________DAT17" localSheetId="14">[3]Zam!#REF!</definedName>
    <definedName name="____________________________________________DAT17" localSheetId="29">[3]Zam!#REF!</definedName>
    <definedName name="____________________________________________DAT17" localSheetId="30">[3]Zam!#REF!</definedName>
    <definedName name="____________________________________________DAT17" localSheetId="43">[3]Zam!#REF!</definedName>
    <definedName name="____________________________________________DAT17" localSheetId="44">[3]Zam!#REF!</definedName>
    <definedName name="____________________________________________DAT17" localSheetId="51">[3]Zam!#REF!</definedName>
    <definedName name="____________________________________________DAT17">[3]Zam!#REF!</definedName>
    <definedName name="____________________________________________DAT18" localSheetId="14">[3]Zam!#REF!</definedName>
    <definedName name="____________________________________________DAT18" localSheetId="29">[3]Zam!#REF!</definedName>
    <definedName name="____________________________________________DAT18" localSheetId="30">[3]Zam!#REF!</definedName>
    <definedName name="____________________________________________DAT18" localSheetId="43">[3]Zam!#REF!</definedName>
    <definedName name="____________________________________________DAT18" localSheetId="44">[3]Zam!#REF!</definedName>
    <definedName name="____________________________________________DAT18" localSheetId="51">[3]Zam!#REF!</definedName>
    <definedName name="____________________________________________DAT18">[3]Zam!#REF!</definedName>
    <definedName name="____________________________________________DAT19" localSheetId="14">[3]Zam!#REF!</definedName>
    <definedName name="____________________________________________DAT19" localSheetId="29">[3]Zam!#REF!</definedName>
    <definedName name="____________________________________________DAT19" localSheetId="30">[3]Zam!#REF!</definedName>
    <definedName name="____________________________________________DAT19" localSheetId="43">[3]Zam!#REF!</definedName>
    <definedName name="____________________________________________DAT19" localSheetId="44">[3]Zam!#REF!</definedName>
    <definedName name="____________________________________________DAT19" localSheetId="51">[3]Zam!#REF!</definedName>
    <definedName name="____________________________________________DAT19">[3]Zam!#REF!</definedName>
    <definedName name="____________________________________________DAT2" localSheetId="14">[3]Zam!#REF!</definedName>
    <definedName name="____________________________________________DAT2" localSheetId="29">[3]Zam!#REF!</definedName>
    <definedName name="____________________________________________DAT2" localSheetId="30">[3]Zam!#REF!</definedName>
    <definedName name="____________________________________________DAT2" localSheetId="43">[3]Zam!#REF!</definedName>
    <definedName name="____________________________________________DAT2" localSheetId="44">[3]Zam!#REF!</definedName>
    <definedName name="____________________________________________DAT2" localSheetId="51">[3]Zam!#REF!</definedName>
    <definedName name="____________________________________________DAT2">[3]Zam!#REF!</definedName>
    <definedName name="____________________________________________DAT20" localSheetId="14">[3]Zam!#REF!</definedName>
    <definedName name="____________________________________________DAT20" localSheetId="29">[3]Zam!#REF!</definedName>
    <definedName name="____________________________________________DAT20" localSheetId="30">[3]Zam!#REF!</definedName>
    <definedName name="____________________________________________DAT20" localSheetId="43">[3]Zam!#REF!</definedName>
    <definedName name="____________________________________________DAT20" localSheetId="44">[3]Zam!#REF!</definedName>
    <definedName name="____________________________________________DAT20" localSheetId="51">[3]Zam!#REF!</definedName>
    <definedName name="____________________________________________DAT20">[3]Zam!#REF!</definedName>
    <definedName name="____________________________________________DAT21" localSheetId="14">[3]Zam!#REF!</definedName>
    <definedName name="____________________________________________DAT21" localSheetId="29">[3]Zam!#REF!</definedName>
    <definedName name="____________________________________________DAT21" localSheetId="30">[3]Zam!#REF!</definedName>
    <definedName name="____________________________________________DAT21" localSheetId="43">[3]Zam!#REF!</definedName>
    <definedName name="____________________________________________DAT21" localSheetId="44">[3]Zam!#REF!</definedName>
    <definedName name="____________________________________________DAT21" localSheetId="51">[3]Zam!#REF!</definedName>
    <definedName name="____________________________________________DAT21">[3]Zam!#REF!</definedName>
    <definedName name="____________________________________________DAT22" localSheetId="14">[3]Zam!#REF!</definedName>
    <definedName name="____________________________________________DAT22" localSheetId="29">[3]Zam!#REF!</definedName>
    <definedName name="____________________________________________DAT22" localSheetId="30">[3]Zam!#REF!</definedName>
    <definedName name="____________________________________________DAT22" localSheetId="43">[3]Zam!#REF!</definedName>
    <definedName name="____________________________________________DAT22" localSheetId="44">[3]Zam!#REF!</definedName>
    <definedName name="____________________________________________DAT22" localSheetId="51">[3]Zam!#REF!</definedName>
    <definedName name="____________________________________________DAT22">[3]Zam!#REF!</definedName>
    <definedName name="____________________________________________DAT23" localSheetId="14">[3]Zam!#REF!</definedName>
    <definedName name="____________________________________________DAT23" localSheetId="29">[3]Zam!#REF!</definedName>
    <definedName name="____________________________________________DAT23" localSheetId="30">[3]Zam!#REF!</definedName>
    <definedName name="____________________________________________DAT23" localSheetId="43">[3]Zam!#REF!</definedName>
    <definedName name="____________________________________________DAT23" localSheetId="44">[3]Zam!#REF!</definedName>
    <definedName name="____________________________________________DAT23" localSheetId="51">[3]Zam!#REF!</definedName>
    <definedName name="____________________________________________DAT23">[3]Zam!#REF!</definedName>
    <definedName name="____________________________________________DAT32" localSheetId="30">'[2]OT´s Não Liquidadas 2006'!#REF!</definedName>
    <definedName name="____________________________________________DAT32" localSheetId="51">'[2]OT´s Não Liquidadas 2006'!#REF!</definedName>
    <definedName name="____________________________________________DAT32">'[2]OT´s Não Liquidadas 2006'!#REF!</definedName>
    <definedName name="____________________________________________DAT33" localSheetId="30">'[2]OT´s Não Liquidadas 2006'!#REF!</definedName>
    <definedName name="____________________________________________DAT33" localSheetId="51">'[2]OT´s Não Liquidadas 2006'!#REF!</definedName>
    <definedName name="____________________________________________DAT33">'[2]OT´s Não Liquidadas 2006'!#REF!</definedName>
    <definedName name="____________________________________________DAT34" localSheetId="30">'[2]OT´s Não Liquidadas 2006'!#REF!</definedName>
    <definedName name="____________________________________________DAT34" localSheetId="51">'[2]OT´s Não Liquidadas 2006'!#REF!</definedName>
    <definedName name="____________________________________________DAT34">'[2]OT´s Não Liquidadas 2006'!#REF!</definedName>
    <definedName name="____________________________________________DAT35" localSheetId="30">'[2]OT´s Não Liquidadas 2006'!#REF!</definedName>
    <definedName name="____________________________________________DAT35" localSheetId="51">'[2]OT´s Não Liquidadas 2006'!#REF!</definedName>
    <definedName name="____________________________________________DAT35">'[2]OT´s Não Liquidadas 2006'!#REF!</definedName>
    <definedName name="____________________________________________DAT36" localSheetId="30">'[2]OT´s Não Liquidadas 2006'!#REF!</definedName>
    <definedName name="____________________________________________DAT36" localSheetId="51">'[2]OT´s Não Liquidadas 2006'!#REF!</definedName>
    <definedName name="____________________________________________DAT36">'[2]OT´s Não Liquidadas 2006'!#REF!</definedName>
    <definedName name="___________________________________________DAT1" localSheetId="14">[3]Zam!#REF!</definedName>
    <definedName name="___________________________________________DAT1" localSheetId="29">[3]Zam!#REF!</definedName>
    <definedName name="___________________________________________DAT1" localSheetId="30">[3]Zam!#REF!</definedName>
    <definedName name="___________________________________________DAT1" localSheetId="43">[3]Zam!#REF!</definedName>
    <definedName name="___________________________________________DAT1" localSheetId="44">[3]Zam!#REF!</definedName>
    <definedName name="___________________________________________DAT1" localSheetId="51">[3]Zam!#REF!</definedName>
    <definedName name="___________________________________________DAT1">[3]Zam!#REF!</definedName>
    <definedName name="___________________________________________DAT16" localSheetId="14">[3]Zam!#REF!</definedName>
    <definedName name="___________________________________________DAT16" localSheetId="29">[3]Zam!#REF!</definedName>
    <definedName name="___________________________________________DAT16" localSheetId="30">[3]Zam!#REF!</definedName>
    <definedName name="___________________________________________DAT16" localSheetId="43">[3]Zam!#REF!</definedName>
    <definedName name="___________________________________________DAT16" localSheetId="44">[3]Zam!#REF!</definedName>
    <definedName name="___________________________________________DAT16" localSheetId="51">[3]Zam!#REF!</definedName>
    <definedName name="___________________________________________DAT16">[3]Zam!#REF!</definedName>
    <definedName name="___________________________________________DAT17" localSheetId="14">[3]Zam!#REF!</definedName>
    <definedName name="___________________________________________DAT17" localSheetId="29">[3]Zam!#REF!</definedName>
    <definedName name="___________________________________________DAT17" localSheetId="30">[3]Zam!#REF!</definedName>
    <definedName name="___________________________________________DAT17" localSheetId="43">[3]Zam!#REF!</definedName>
    <definedName name="___________________________________________DAT17" localSheetId="44">[3]Zam!#REF!</definedName>
    <definedName name="___________________________________________DAT17" localSheetId="51">[3]Zam!#REF!</definedName>
    <definedName name="___________________________________________DAT17">[3]Zam!#REF!</definedName>
    <definedName name="___________________________________________DAT18" localSheetId="14">[3]Zam!#REF!</definedName>
    <definedName name="___________________________________________DAT18" localSheetId="29">[3]Zam!#REF!</definedName>
    <definedName name="___________________________________________DAT18" localSheetId="30">[3]Zam!#REF!</definedName>
    <definedName name="___________________________________________DAT18" localSheetId="43">[3]Zam!#REF!</definedName>
    <definedName name="___________________________________________DAT18" localSheetId="44">[3]Zam!#REF!</definedName>
    <definedName name="___________________________________________DAT18" localSheetId="51">[3]Zam!#REF!</definedName>
    <definedName name="___________________________________________DAT18">[3]Zam!#REF!</definedName>
    <definedName name="___________________________________________DAT19" localSheetId="14">[3]Zam!#REF!</definedName>
    <definedName name="___________________________________________DAT19" localSheetId="29">[3]Zam!#REF!</definedName>
    <definedName name="___________________________________________DAT19" localSheetId="30">[3]Zam!#REF!</definedName>
    <definedName name="___________________________________________DAT19" localSheetId="43">[3]Zam!#REF!</definedName>
    <definedName name="___________________________________________DAT19" localSheetId="44">[3]Zam!#REF!</definedName>
    <definedName name="___________________________________________DAT19" localSheetId="51">[3]Zam!#REF!</definedName>
    <definedName name="___________________________________________DAT19">[3]Zam!#REF!</definedName>
    <definedName name="___________________________________________DAT2" localSheetId="14">[3]Zam!#REF!</definedName>
    <definedName name="___________________________________________DAT2" localSheetId="29">[3]Zam!#REF!</definedName>
    <definedName name="___________________________________________DAT2" localSheetId="30">[3]Zam!#REF!</definedName>
    <definedName name="___________________________________________DAT2" localSheetId="43">[3]Zam!#REF!</definedName>
    <definedName name="___________________________________________DAT2" localSheetId="44">[3]Zam!#REF!</definedName>
    <definedName name="___________________________________________DAT2" localSheetId="51">[3]Zam!#REF!</definedName>
    <definedName name="___________________________________________DAT2">[3]Zam!#REF!</definedName>
    <definedName name="___________________________________________DAT20" localSheetId="14">[3]Zam!#REF!</definedName>
    <definedName name="___________________________________________DAT20" localSheetId="29">[3]Zam!#REF!</definedName>
    <definedName name="___________________________________________DAT20" localSheetId="30">[3]Zam!#REF!</definedName>
    <definedName name="___________________________________________DAT20" localSheetId="43">[3]Zam!#REF!</definedName>
    <definedName name="___________________________________________DAT20" localSheetId="44">[3]Zam!#REF!</definedName>
    <definedName name="___________________________________________DAT20" localSheetId="51">[3]Zam!#REF!</definedName>
    <definedName name="___________________________________________DAT20">[3]Zam!#REF!</definedName>
    <definedName name="___________________________________________DAT21" localSheetId="14">[3]Zam!#REF!</definedName>
    <definedName name="___________________________________________DAT21" localSheetId="29">[3]Zam!#REF!</definedName>
    <definedName name="___________________________________________DAT21" localSheetId="30">[3]Zam!#REF!</definedName>
    <definedName name="___________________________________________DAT21" localSheetId="43">[3]Zam!#REF!</definedName>
    <definedName name="___________________________________________DAT21" localSheetId="44">[3]Zam!#REF!</definedName>
    <definedName name="___________________________________________DAT21" localSheetId="51">[3]Zam!#REF!</definedName>
    <definedName name="___________________________________________DAT21">[3]Zam!#REF!</definedName>
    <definedName name="___________________________________________DAT22" localSheetId="14">[3]Zam!#REF!</definedName>
    <definedName name="___________________________________________DAT22" localSheetId="29">[3]Zam!#REF!</definedName>
    <definedName name="___________________________________________DAT22" localSheetId="30">[3]Zam!#REF!</definedName>
    <definedName name="___________________________________________DAT22" localSheetId="43">[3]Zam!#REF!</definedName>
    <definedName name="___________________________________________DAT22" localSheetId="44">[3]Zam!#REF!</definedName>
    <definedName name="___________________________________________DAT22" localSheetId="51">[3]Zam!#REF!</definedName>
    <definedName name="___________________________________________DAT22">[3]Zam!#REF!</definedName>
    <definedName name="___________________________________________DAT23" localSheetId="14">[3]Zam!#REF!</definedName>
    <definedName name="___________________________________________DAT23" localSheetId="29">[3]Zam!#REF!</definedName>
    <definedName name="___________________________________________DAT23" localSheetId="30">[3]Zam!#REF!</definedName>
    <definedName name="___________________________________________DAT23" localSheetId="43">[3]Zam!#REF!</definedName>
    <definedName name="___________________________________________DAT23" localSheetId="44">[3]Zam!#REF!</definedName>
    <definedName name="___________________________________________DAT23" localSheetId="51">[3]Zam!#REF!</definedName>
    <definedName name="___________________________________________DAT23">[3]Zam!#REF!</definedName>
    <definedName name="___________________________________________DAT32" localSheetId="14">'[5]OT´s Não Liquidadas 2006'!#REF!</definedName>
    <definedName name="___________________________________________DAT32" localSheetId="29">'[5]OT´s Não Liquidadas 2006'!#REF!</definedName>
    <definedName name="___________________________________________DAT32" localSheetId="30">'[5]OT´s Não Liquidadas 2006'!#REF!</definedName>
    <definedName name="___________________________________________DAT32" localSheetId="43">'[5]OT´s Não Liquidadas 2006'!#REF!</definedName>
    <definedName name="___________________________________________DAT32" localSheetId="44">'[5]OT´s Não Liquidadas 2006'!#REF!</definedName>
    <definedName name="___________________________________________DAT32" localSheetId="51">'[5]OT´s Não Liquidadas 2006'!#REF!</definedName>
    <definedName name="___________________________________________DAT32">'[5]OT´s Não Liquidadas 2006'!#REF!</definedName>
    <definedName name="___________________________________________DAT33" localSheetId="14">'[5]OT´s Não Liquidadas 2006'!#REF!</definedName>
    <definedName name="___________________________________________DAT33" localSheetId="29">'[5]OT´s Não Liquidadas 2006'!#REF!</definedName>
    <definedName name="___________________________________________DAT33" localSheetId="30">'[5]OT´s Não Liquidadas 2006'!#REF!</definedName>
    <definedName name="___________________________________________DAT33" localSheetId="43">'[5]OT´s Não Liquidadas 2006'!#REF!</definedName>
    <definedName name="___________________________________________DAT33" localSheetId="44">'[5]OT´s Não Liquidadas 2006'!#REF!</definedName>
    <definedName name="___________________________________________DAT33" localSheetId="51">'[5]OT´s Não Liquidadas 2006'!#REF!</definedName>
    <definedName name="___________________________________________DAT33">'[5]OT´s Não Liquidadas 2006'!#REF!</definedName>
    <definedName name="___________________________________________DAT34" localSheetId="14">'[5]OT´s Não Liquidadas 2006'!#REF!</definedName>
    <definedName name="___________________________________________DAT34" localSheetId="29">'[5]OT´s Não Liquidadas 2006'!#REF!</definedName>
    <definedName name="___________________________________________DAT34" localSheetId="30">'[5]OT´s Não Liquidadas 2006'!#REF!</definedName>
    <definedName name="___________________________________________DAT34" localSheetId="43">'[5]OT´s Não Liquidadas 2006'!#REF!</definedName>
    <definedName name="___________________________________________DAT34" localSheetId="44">'[5]OT´s Não Liquidadas 2006'!#REF!</definedName>
    <definedName name="___________________________________________DAT34" localSheetId="51">'[5]OT´s Não Liquidadas 2006'!#REF!</definedName>
    <definedName name="___________________________________________DAT34">'[5]OT´s Não Liquidadas 2006'!#REF!</definedName>
    <definedName name="___________________________________________DAT35" localSheetId="14">'[5]OT´s Não Liquidadas 2006'!#REF!</definedName>
    <definedName name="___________________________________________DAT35" localSheetId="29">'[5]OT´s Não Liquidadas 2006'!#REF!</definedName>
    <definedName name="___________________________________________DAT35" localSheetId="30">'[5]OT´s Não Liquidadas 2006'!#REF!</definedName>
    <definedName name="___________________________________________DAT35" localSheetId="43">'[5]OT´s Não Liquidadas 2006'!#REF!</definedName>
    <definedName name="___________________________________________DAT35" localSheetId="44">'[5]OT´s Não Liquidadas 2006'!#REF!</definedName>
    <definedName name="___________________________________________DAT35" localSheetId="51">'[5]OT´s Não Liquidadas 2006'!#REF!</definedName>
    <definedName name="___________________________________________DAT35">'[5]OT´s Não Liquidadas 2006'!#REF!</definedName>
    <definedName name="___________________________________________DAT36" localSheetId="14">'[5]OT´s Não Liquidadas 2006'!#REF!</definedName>
    <definedName name="___________________________________________DAT36" localSheetId="29">'[5]OT´s Não Liquidadas 2006'!#REF!</definedName>
    <definedName name="___________________________________________DAT36" localSheetId="30">'[5]OT´s Não Liquidadas 2006'!#REF!</definedName>
    <definedName name="___________________________________________DAT36" localSheetId="43">'[5]OT´s Não Liquidadas 2006'!#REF!</definedName>
    <definedName name="___________________________________________DAT36" localSheetId="44">'[5]OT´s Não Liquidadas 2006'!#REF!</definedName>
    <definedName name="___________________________________________DAT36" localSheetId="51">'[5]OT´s Não Liquidadas 2006'!#REF!</definedName>
    <definedName name="___________________________________________DAT36">'[5]OT´s Não Liquidadas 2006'!#REF!</definedName>
    <definedName name="___________________________________________DAT4" localSheetId="14">'[6]Base Secção Pessoal'!#REF!</definedName>
    <definedName name="___________________________________________DAT4" localSheetId="29">'[6]Base Secção Pessoal'!#REF!</definedName>
    <definedName name="___________________________________________DAT4" localSheetId="30">'[6]Base Secção Pessoal'!#REF!</definedName>
    <definedName name="___________________________________________DAT4" localSheetId="43">'[6]Base Secção Pessoal'!#REF!</definedName>
    <definedName name="___________________________________________DAT4" localSheetId="44">'[6]Base Secção Pessoal'!#REF!</definedName>
    <definedName name="___________________________________________DAT4" localSheetId="51">'[6]Base Secção Pessoal'!#REF!</definedName>
    <definedName name="___________________________________________DAT4">'[6]Base Secção Pessoal'!#REF!</definedName>
    <definedName name="___________________________________________DAT5" localSheetId="14">'[6]Base Secção Pessoal'!#REF!</definedName>
    <definedName name="___________________________________________DAT5" localSheetId="29">'[6]Base Secção Pessoal'!#REF!</definedName>
    <definedName name="___________________________________________DAT5" localSheetId="30">'[6]Base Secção Pessoal'!#REF!</definedName>
    <definedName name="___________________________________________DAT5" localSheetId="43">'[6]Base Secção Pessoal'!#REF!</definedName>
    <definedName name="___________________________________________DAT5" localSheetId="44">'[6]Base Secção Pessoal'!#REF!</definedName>
    <definedName name="___________________________________________DAT5" localSheetId="51">'[6]Base Secção Pessoal'!#REF!</definedName>
    <definedName name="___________________________________________DAT5">'[6]Base Secção Pessoal'!#REF!</definedName>
    <definedName name="___________________________________________DAT6" localSheetId="14">'[7]base secçao pessoal'!#REF!</definedName>
    <definedName name="___________________________________________DAT6" localSheetId="29">'[7]base secçao pessoal'!#REF!</definedName>
    <definedName name="___________________________________________DAT6" localSheetId="30">'[7]base secçao pessoal'!#REF!</definedName>
    <definedName name="___________________________________________DAT6" localSheetId="43">'[7]base secçao pessoal'!#REF!</definedName>
    <definedName name="___________________________________________DAT6" localSheetId="44">'[7]base secçao pessoal'!#REF!</definedName>
    <definedName name="___________________________________________DAT6" localSheetId="51">'[7]base secçao pessoal'!#REF!</definedName>
    <definedName name="___________________________________________DAT6">'[7]base secçao pessoal'!#REF!</definedName>
    <definedName name="___________________________________________DAT7" localSheetId="14">'[7]base secçao pessoal'!#REF!</definedName>
    <definedName name="___________________________________________DAT7" localSheetId="29">'[7]base secçao pessoal'!#REF!</definedName>
    <definedName name="___________________________________________DAT7" localSheetId="30">'[7]base secçao pessoal'!#REF!</definedName>
    <definedName name="___________________________________________DAT7" localSheetId="43">'[7]base secçao pessoal'!#REF!</definedName>
    <definedName name="___________________________________________DAT7" localSheetId="44">'[7]base secçao pessoal'!#REF!</definedName>
    <definedName name="___________________________________________DAT7" localSheetId="51">'[7]base secçao pessoal'!#REF!</definedName>
    <definedName name="___________________________________________DAT7">'[7]base secçao pessoal'!#REF!</definedName>
    <definedName name="___________________________________________DAT9" localSheetId="14">'[8]Base Secção Pessoal'!#REF!</definedName>
    <definedName name="___________________________________________DAT9" localSheetId="29">'[8]Base Secção Pessoal'!#REF!</definedName>
    <definedName name="___________________________________________DAT9" localSheetId="30">'[8]Base Secção Pessoal'!#REF!</definedName>
    <definedName name="___________________________________________DAT9" localSheetId="43">'[8]Base Secção Pessoal'!#REF!</definedName>
    <definedName name="___________________________________________DAT9" localSheetId="44">'[8]Base Secção Pessoal'!#REF!</definedName>
    <definedName name="___________________________________________DAT9" localSheetId="51">'[8]Base Secção Pessoal'!#REF!</definedName>
    <definedName name="___________________________________________DAT9">'[8]Base Secção Pessoal'!#REF!</definedName>
    <definedName name="__________________________________________DAT1" localSheetId="14">[3]Zam!#REF!</definedName>
    <definedName name="__________________________________________DAT1" localSheetId="29">[3]Zam!#REF!</definedName>
    <definedName name="__________________________________________DAT1" localSheetId="30">[3]Zam!#REF!</definedName>
    <definedName name="__________________________________________DAT1" localSheetId="43">[3]Zam!#REF!</definedName>
    <definedName name="__________________________________________DAT1" localSheetId="44">[3]Zam!#REF!</definedName>
    <definedName name="__________________________________________DAT1" localSheetId="51">[3]Zam!#REF!</definedName>
    <definedName name="__________________________________________DAT1">[3]Zam!#REF!</definedName>
    <definedName name="__________________________________________DAT16" localSheetId="14">[3]Zam!#REF!</definedName>
    <definedName name="__________________________________________DAT16" localSheetId="29">[3]Zam!#REF!</definedName>
    <definedName name="__________________________________________DAT16" localSheetId="30">[3]Zam!#REF!</definedName>
    <definedName name="__________________________________________DAT16" localSheetId="43">[3]Zam!#REF!</definedName>
    <definedName name="__________________________________________DAT16" localSheetId="44">[3]Zam!#REF!</definedName>
    <definedName name="__________________________________________DAT16" localSheetId="51">[3]Zam!#REF!</definedName>
    <definedName name="__________________________________________DAT16">[3]Zam!#REF!</definedName>
    <definedName name="__________________________________________DAT17" localSheetId="14">[3]Zam!#REF!</definedName>
    <definedName name="__________________________________________DAT17" localSheetId="29">[3]Zam!#REF!</definedName>
    <definedName name="__________________________________________DAT17" localSheetId="30">[3]Zam!#REF!</definedName>
    <definedName name="__________________________________________DAT17" localSheetId="43">[3]Zam!#REF!</definedName>
    <definedName name="__________________________________________DAT17" localSheetId="44">[3]Zam!#REF!</definedName>
    <definedName name="__________________________________________DAT17" localSheetId="51">[3]Zam!#REF!</definedName>
    <definedName name="__________________________________________DAT17">[3]Zam!#REF!</definedName>
    <definedName name="__________________________________________DAT18" localSheetId="14">[3]Zam!#REF!</definedName>
    <definedName name="__________________________________________DAT18" localSheetId="29">[3]Zam!#REF!</definedName>
    <definedName name="__________________________________________DAT18" localSheetId="30">[3]Zam!#REF!</definedName>
    <definedName name="__________________________________________DAT18" localSheetId="43">[3]Zam!#REF!</definedName>
    <definedName name="__________________________________________DAT18" localSheetId="44">[3]Zam!#REF!</definedName>
    <definedName name="__________________________________________DAT18" localSheetId="51">[3]Zam!#REF!</definedName>
    <definedName name="__________________________________________DAT18">[3]Zam!#REF!</definedName>
    <definedName name="__________________________________________DAT19" localSheetId="14">[3]Zam!#REF!</definedName>
    <definedName name="__________________________________________DAT19" localSheetId="29">[3]Zam!#REF!</definedName>
    <definedName name="__________________________________________DAT19" localSheetId="30">[3]Zam!#REF!</definedName>
    <definedName name="__________________________________________DAT19" localSheetId="43">[3]Zam!#REF!</definedName>
    <definedName name="__________________________________________DAT19" localSheetId="44">[3]Zam!#REF!</definedName>
    <definedName name="__________________________________________DAT19" localSheetId="51">[3]Zam!#REF!</definedName>
    <definedName name="__________________________________________DAT19">[3]Zam!#REF!</definedName>
    <definedName name="__________________________________________DAT2" localSheetId="14">[3]Zam!#REF!</definedName>
    <definedName name="__________________________________________DAT2" localSheetId="29">[3]Zam!#REF!</definedName>
    <definedName name="__________________________________________DAT2" localSheetId="30">[3]Zam!#REF!</definedName>
    <definedName name="__________________________________________DAT2" localSheetId="43">[3]Zam!#REF!</definedName>
    <definedName name="__________________________________________DAT2" localSheetId="44">[3]Zam!#REF!</definedName>
    <definedName name="__________________________________________DAT2" localSheetId="51">[3]Zam!#REF!</definedName>
    <definedName name="__________________________________________DAT2">[3]Zam!#REF!</definedName>
    <definedName name="__________________________________________DAT20" localSheetId="14">[3]Zam!#REF!</definedName>
    <definedName name="__________________________________________DAT20" localSheetId="29">[3]Zam!#REF!</definedName>
    <definedName name="__________________________________________DAT20" localSheetId="30">[3]Zam!#REF!</definedName>
    <definedName name="__________________________________________DAT20" localSheetId="43">[3]Zam!#REF!</definedName>
    <definedName name="__________________________________________DAT20" localSheetId="44">[3]Zam!#REF!</definedName>
    <definedName name="__________________________________________DAT20" localSheetId="51">[3]Zam!#REF!</definedName>
    <definedName name="__________________________________________DAT20">[3]Zam!#REF!</definedName>
    <definedName name="__________________________________________DAT21" localSheetId="14">[3]Zam!#REF!</definedName>
    <definedName name="__________________________________________DAT21" localSheetId="29">[3]Zam!#REF!</definedName>
    <definedName name="__________________________________________DAT21" localSheetId="30">[3]Zam!#REF!</definedName>
    <definedName name="__________________________________________DAT21" localSheetId="43">[3]Zam!#REF!</definedName>
    <definedName name="__________________________________________DAT21" localSheetId="44">[3]Zam!#REF!</definedName>
    <definedName name="__________________________________________DAT21" localSheetId="51">[3]Zam!#REF!</definedName>
    <definedName name="__________________________________________DAT21">[3]Zam!#REF!</definedName>
    <definedName name="__________________________________________DAT22" localSheetId="14">[3]Zam!#REF!</definedName>
    <definedName name="__________________________________________DAT22" localSheetId="29">[3]Zam!#REF!</definedName>
    <definedName name="__________________________________________DAT22" localSheetId="30">[3]Zam!#REF!</definedName>
    <definedName name="__________________________________________DAT22" localSheetId="43">[3]Zam!#REF!</definedName>
    <definedName name="__________________________________________DAT22" localSheetId="44">[3]Zam!#REF!</definedName>
    <definedName name="__________________________________________DAT22" localSheetId="51">[3]Zam!#REF!</definedName>
    <definedName name="__________________________________________DAT22">[3]Zam!#REF!</definedName>
    <definedName name="__________________________________________DAT23" localSheetId="14">[3]Zam!#REF!</definedName>
    <definedName name="__________________________________________DAT23" localSheetId="29">[3]Zam!#REF!</definedName>
    <definedName name="__________________________________________DAT23" localSheetId="30">[3]Zam!#REF!</definedName>
    <definedName name="__________________________________________DAT23" localSheetId="43">[3]Zam!#REF!</definedName>
    <definedName name="__________________________________________DAT23" localSheetId="44">[3]Zam!#REF!</definedName>
    <definedName name="__________________________________________DAT23" localSheetId="51">[3]Zam!#REF!</definedName>
    <definedName name="__________________________________________DAT23">[3]Zam!#REF!</definedName>
    <definedName name="__________________________________________DAT32" localSheetId="14">'[9]OT´s Não Liquidadas 2006'!#REF!</definedName>
    <definedName name="__________________________________________DAT32" localSheetId="29">'[9]OT´s Não Liquidadas 2006'!#REF!</definedName>
    <definedName name="__________________________________________DAT32" localSheetId="30">'[9]OT´s Não Liquidadas 2006'!#REF!</definedName>
    <definedName name="__________________________________________DAT32" localSheetId="43">'[9]OT´s Não Liquidadas 2006'!#REF!</definedName>
    <definedName name="__________________________________________DAT32" localSheetId="44">'[9]OT´s Não Liquidadas 2006'!#REF!</definedName>
    <definedName name="__________________________________________DAT32" localSheetId="51">'[9]OT´s Não Liquidadas 2006'!#REF!</definedName>
    <definedName name="__________________________________________DAT32">'[9]OT´s Não Liquidadas 2006'!#REF!</definedName>
    <definedName name="__________________________________________DAT33" localSheetId="14">'[9]OT´s Não Liquidadas 2006'!#REF!</definedName>
    <definedName name="__________________________________________DAT33" localSheetId="29">'[9]OT´s Não Liquidadas 2006'!#REF!</definedName>
    <definedName name="__________________________________________DAT33" localSheetId="30">'[9]OT´s Não Liquidadas 2006'!#REF!</definedName>
    <definedName name="__________________________________________DAT33" localSheetId="43">'[9]OT´s Não Liquidadas 2006'!#REF!</definedName>
    <definedName name="__________________________________________DAT33" localSheetId="44">'[9]OT´s Não Liquidadas 2006'!#REF!</definedName>
    <definedName name="__________________________________________DAT33" localSheetId="51">'[9]OT´s Não Liquidadas 2006'!#REF!</definedName>
    <definedName name="__________________________________________DAT33">'[9]OT´s Não Liquidadas 2006'!#REF!</definedName>
    <definedName name="__________________________________________DAT34" localSheetId="14">'[9]OT´s Não Liquidadas 2006'!#REF!</definedName>
    <definedName name="__________________________________________DAT34" localSheetId="29">'[9]OT´s Não Liquidadas 2006'!#REF!</definedName>
    <definedName name="__________________________________________DAT34" localSheetId="30">'[9]OT´s Não Liquidadas 2006'!#REF!</definedName>
    <definedName name="__________________________________________DAT34" localSheetId="43">'[9]OT´s Não Liquidadas 2006'!#REF!</definedName>
    <definedName name="__________________________________________DAT34" localSheetId="44">'[9]OT´s Não Liquidadas 2006'!#REF!</definedName>
    <definedName name="__________________________________________DAT34" localSheetId="51">'[9]OT´s Não Liquidadas 2006'!#REF!</definedName>
    <definedName name="__________________________________________DAT34">'[9]OT´s Não Liquidadas 2006'!#REF!</definedName>
    <definedName name="__________________________________________DAT35" localSheetId="14">'[9]OT´s Não Liquidadas 2006'!#REF!</definedName>
    <definedName name="__________________________________________DAT35" localSheetId="29">'[9]OT´s Não Liquidadas 2006'!#REF!</definedName>
    <definedName name="__________________________________________DAT35" localSheetId="30">'[9]OT´s Não Liquidadas 2006'!#REF!</definedName>
    <definedName name="__________________________________________DAT35" localSheetId="43">'[9]OT´s Não Liquidadas 2006'!#REF!</definedName>
    <definedName name="__________________________________________DAT35" localSheetId="44">'[9]OT´s Não Liquidadas 2006'!#REF!</definedName>
    <definedName name="__________________________________________DAT35" localSheetId="51">'[9]OT´s Não Liquidadas 2006'!#REF!</definedName>
    <definedName name="__________________________________________DAT35">'[9]OT´s Não Liquidadas 2006'!#REF!</definedName>
    <definedName name="__________________________________________DAT36" localSheetId="14">'[9]OT´s Não Liquidadas 2006'!#REF!</definedName>
    <definedName name="__________________________________________DAT36" localSheetId="29">'[9]OT´s Não Liquidadas 2006'!#REF!</definedName>
    <definedName name="__________________________________________DAT36" localSheetId="30">'[9]OT´s Não Liquidadas 2006'!#REF!</definedName>
    <definedName name="__________________________________________DAT36" localSheetId="43">'[9]OT´s Não Liquidadas 2006'!#REF!</definedName>
    <definedName name="__________________________________________DAT36" localSheetId="44">'[9]OT´s Não Liquidadas 2006'!#REF!</definedName>
    <definedName name="__________________________________________DAT36" localSheetId="51">'[9]OT´s Não Liquidadas 2006'!#REF!</definedName>
    <definedName name="__________________________________________DAT36">'[9]OT´s Não Liquidadas 2006'!#REF!</definedName>
    <definedName name="__________________________________________DAT4" localSheetId="14">'[10]Base Secção Pessoal'!#REF!</definedName>
    <definedName name="__________________________________________DAT4" localSheetId="29">'[10]Base Secção Pessoal'!#REF!</definedName>
    <definedName name="__________________________________________DAT4" localSheetId="30">'[10]Base Secção Pessoal'!#REF!</definedName>
    <definedName name="__________________________________________DAT4" localSheetId="43">'[10]Base Secção Pessoal'!#REF!</definedName>
    <definedName name="__________________________________________DAT4" localSheetId="44">'[10]Base Secção Pessoal'!#REF!</definedName>
    <definedName name="__________________________________________DAT4" localSheetId="51">'[10]Base Secção Pessoal'!#REF!</definedName>
    <definedName name="__________________________________________DAT4">'[10]Base Secção Pessoal'!#REF!</definedName>
    <definedName name="__________________________________________DAT5" localSheetId="14">'[10]Base Secção Pessoal'!#REF!</definedName>
    <definedName name="__________________________________________DAT5" localSheetId="29">'[10]Base Secção Pessoal'!#REF!</definedName>
    <definedName name="__________________________________________DAT5" localSheetId="30">'[10]Base Secção Pessoal'!#REF!</definedName>
    <definedName name="__________________________________________DAT5" localSheetId="43">'[10]Base Secção Pessoal'!#REF!</definedName>
    <definedName name="__________________________________________DAT5" localSheetId="44">'[10]Base Secção Pessoal'!#REF!</definedName>
    <definedName name="__________________________________________DAT5" localSheetId="51">'[10]Base Secção Pessoal'!#REF!</definedName>
    <definedName name="__________________________________________DAT5">'[10]Base Secção Pessoal'!#REF!</definedName>
    <definedName name="__________________________________________DAT6" localSheetId="14">'[11]Activos 31-12-2006'!#REF!</definedName>
    <definedName name="__________________________________________DAT6" localSheetId="29">'[11]Activos 31-12-2006'!#REF!</definedName>
    <definedName name="__________________________________________DAT6" localSheetId="30">'[11]Activos 31-12-2006'!#REF!</definedName>
    <definedName name="__________________________________________DAT6" localSheetId="43">'[11]Activos 31-12-2006'!#REF!</definedName>
    <definedName name="__________________________________________DAT6" localSheetId="44">'[11]Activos 31-12-2006'!#REF!</definedName>
    <definedName name="__________________________________________DAT6" localSheetId="51">'[11]Activos 31-12-2006'!#REF!</definedName>
    <definedName name="__________________________________________DAT6">'[11]Activos 31-12-2006'!#REF!</definedName>
    <definedName name="__________________________________________DAT7" localSheetId="14">'[11]Activos 31-12-2006'!#REF!</definedName>
    <definedName name="__________________________________________DAT7" localSheetId="29">'[11]Activos 31-12-2006'!#REF!</definedName>
    <definedName name="__________________________________________DAT7" localSheetId="30">'[11]Activos 31-12-2006'!#REF!</definedName>
    <definedName name="__________________________________________DAT7" localSheetId="43">'[11]Activos 31-12-2006'!#REF!</definedName>
    <definedName name="__________________________________________DAT7" localSheetId="44">'[11]Activos 31-12-2006'!#REF!</definedName>
    <definedName name="__________________________________________DAT7" localSheetId="51">'[11]Activos 31-12-2006'!#REF!</definedName>
    <definedName name="__________________________________________DAT7">'[11]Activos 31-12-2006'!#REF!</definedName>
    <definedName name="__________________________________________DAT9" localSheetId="14">'[12]Base Secção Pessoal'!#REF!</definedName>
    <definedName name="__________________________________________DAT9" localSheetId="29">'[12]Base Secção Pessoal'!#REF!</definedName>
    <definedName name="__________________________________________DAT9" localSheetId="30">'[12]Base Secção Pessoal'!#REF!</definedName>
    <definedName name="__________________________________________DAT9" localSheetId="43">'[12]Base Secção Pessoal'!#REF!</definedName>
    <definedName name="__________________________________________DAT9" localSheetId="44">'[12]Base Secção Pessoal'!#REF!</definedName>
    <definedName name="__________________________________________DAT9" localSheetId="51">'[12]Base Secção Pessoal'!#REF!</definedName>
    <definedName name="__________________________________________DAT9">'[12]Base Secção Pessoal'!#REF!</definedName>
    <definedName name="_________________________________________DAT1" localSheetId="14">[4]Zam!#REF!</definedName>
    <definedName name="_________________________________________DAT1" localSheetId="29">[4]Zam!#REF!</definedName>
    <definedName name="_________________________________________DAT1" localSheetId="30">[4]Zam!#REF!</definedName>
    <definedName name="_________________________________________DAT1" localSheetId="43">[4]Zam!#REF!</definedName>
    <definedName name="_________________________________________DAT1" localSheetId="44">[4]Zam!#REF!</definedName>
    <definedName name="_________________________________________DAT1" localSheetId="51">[4]Zam!#REF!</definedName>
    <definedName name="_________________________________________DAT1">[4]Zam!#REF!</definedName>
    <definedName name="_________________________________________DAT16" localSheetId="14">[4]Zam!#REF!</definedName>
    <definedName name="_________________________________________DAT16" localSheetId="29">[4]Zam!#REF!</definedName>
    <definedName name="_________________________________________DAT16" localSheetId="30">[4]Zam!#REF!</definedName>
    <definedName name="_________________________________________DAT16" localSheetId="43">[4]Zam!#REF!</definedName>
    <definedName name="_________________________________________DAT16" localSheetId="44">[4]Zam!#REF!</definedName>
    <definedName name="_________________________________________DAT16" localSheetId="51">[4]Zam!#REF!</definedName>
    <definedName name="_________________________________________DAT16">[4]Zam!#REF!</definedName>
    <definedName name="_________________________________________DAT17" localSheetId="14">[4]Zam!#REF!</definedName>
    <definedName name="_________________________________________DAT17" localSheetId="29">[4]Zam!#REF!</definedName>
    <definedName name="_________________________________________DAT17" localSheetId="30">[4]Zam!#REF!</definedName>
    <definedName name="_________________________________________DAT17" localSheetId="43">[4]Zam!#REF!</definedName>
    <definedName name="_________________________________________DAT17" localSheetId="44">[4]Zam!#REF!</definedName>
    <definedName name="_________________________________________DAT17" localSheetId="51">[4]Zam!#REF!</definedName>
    <definedName name="_________________________________________DAT17">[4]Zam!#REF!</definedName>
    <definedName name="_________________________________________DAT18" localSheetId="14">[4]Zam!#REF!</definedName>
    <definedName name="_________________________________________DAT18" localSheetId="29">[4]Zam!#REF!</definedName>
    <definedName name="_________________________________________DAT18" localSheetId="30">[4]Zam!#REF!</definedName>
    <definedName name="_________________________________________DAT18" localSheetId="43">[4]Zam!#REF!</definedName>
    <definedName name="_________________________________________DAT18" localSheetId="44">[4]Zam!#REF!</definedName>
    <definedName name="_________________________________________DAT18" localSheetId="51">[4]Zam!#REF!</definedName>
    <definedName name="_________________________________________DAT18">[4]Zam!#REF!</definedName>
    <definedName name="_________________________________________DAT19" localSheetId="14">[4]Zam!#REF!</definedName>
    <definedName name="_________________________________________DAT19" localSheetId="29">[4]Zam!#REF!</definedName>
    <definedName name="_________________________________________DAT19" localSheetId="30">[4]Zam!#REF!</definedName>
    <definedName name="_________________________________________DAT19" localSheetId="43">[4]Zam!#REF!</definedName>
    <definedName name="_________________________________________DAT19" localSheetId="44">[4]Zam!#REF!</definedName>
    <definedName name="_________________________________________DAT19" localSheetId="51">[4]Zam!#REF!</definedName>
    <definedName name="_________________________________________DAT19">[4]Zam!#REF!</definedName>
    <definedName name="_________________________________________DAT2" localSheetId="14">[4]Zam!#REF!</definedName>
    <definedName name="_________________________________________DAT2" localSheetId="29">[4]Zam!#REF!</definedName>
    <definedName name="_________________________________________DAT2" localSheetId="30">[4]Zam!#REF!</definedName>
    <definedName name="_________________________________________DAT2" localSheetId="43">[4]Zam!#REF!</definedName>
    <definedName name="_________________________________________DAT2" localSheetId="44">[4]Zam!#REF!</definedName>
    <definedName name="_________________________________________DAT2" localSheetId="51">[4]Zam!#REF!</definedName>
    <definedName name="_________________________________________DAT2">[4]Zam!#REF!</definedName>
    <definedName name="_________________________________________DAT20" localSheetId="14">[4]Zam!#REF!</definedName>
    <definedName name="_________________________________________DAT20" localSheetId="29">[4]Zam!#REF!</definedName>
    <definedName name="_________________________________________DAT20" localSheetId="30">[4]Zam!#REF!</definedName>
    <definedName name="_________________________________________DAT20" localSheetId="43">[4]Zam!#REF!</definedName>
    <definedName name="_________________________________________DAT20" localSheetId="44">[4]Zam!#REF!</definedName>
    <definedName name="_________________________________________DAT20" localSheetId="51">[4]Zam!#REF!</definedName>
    <definedName name="_________________________________________DAT20">[4]Zam!#REF!</definedName>
    <definedName name="_________________________________________DAT21" localSheetId="14">[4]Zam!#REF!</definedName>
    <definedName name="_________________________________________DAT21" localSheetId="29">[4]Zam!#REF!</definedName>
    <definedName name="_________________________________________DAT21" localSheetId="30">[4]Zam!#REF!</definedName>
    <definedName name="_________________________________________DAT21" localSheetId="43">[4]Zam!#REF!</definedName>
    <definedName name="_________________________________________DAT21" localSheetId="44">[4]Zam!#REF!</definedName>
    <definedName name="_________________________________________DAT21" localSheetId="51">[4]Zam!#REF!</definedName>
    <definedName name="_________________________________________DAT21">[4]Zam!#REF!</definedName>
    <definedName name="_________________________________________DAT22" localSheetId="14">[4]Zam!#REF!</definedName>
    <definedName name="_________________________________________DAT22" localSheetId="29">[4]Zam!#REF!</definedName>
    <definedName name="_________________________________________DAT22" localSheetId="30">[4]Zam!#REF!</definedName>
    <definedName name="_________________________________________DAT22" localSheetId="43">[4]Zam!#REF!</definedName>
    <definedName name="_________________________________________DAT22" localSheetId="44">[4]Zam!#REF!</definedName>
    <definedName name="_________________________________________DAT22" localSheetId="51">[4]Zam!#REF!</definedName>
    <definedName name="_________________________________________DAT22">[4]Zam!#REF!</definedName>
    <definedName name="_________________________________________DAT23" localSheetId="14">[4]Zam!#REF!</definedName>
    <definedName name="_________________________________________DAT23" localSheetId="29">[4]Zam!#REF!</definedName>
    <definedName name="_________________________________________DAT23" localSheetId="30">[4]Zam!#REF!</definedName>
    <definedName name="_________________________________________DAT23" localSheetId="43">[4]Zam!#REF!</definedName>
    <definedName name="_________________________________________DAT23" localSheetId="44">[4]Zam!#REF!</definedName>
    <definedName name="_________________________________________DAT23" localSheetId="51">[4]Zam!#REF!</definedName>
    <definedName name="_________________________________________DAT23">[4]Zam!#REF!</definedName>
    <definedName name="_________________________________________DAT32" localSheetId="14">'[5]OT´s Não Liquidadas 2006'!#REF!</definedName>
    <definedName name="_________________________________________DAT32" localSheetId="29">'[5]OT´s Não Liquidadas 2006'!#REF!</definedName>
    <definedName name="_________________________________________DAT32" localSheetId="30">'[5]OT´s Não Liquidadas 2006'!#REF!</definedName>
    <definedName name="_________________________________________DAT32" localSheetId="43">'[5]OT´s Não Liquidadas 2006'!#REF!</definedName>
    <definedName name="_________________________________________DAT32" localSheetId="44">'[5]OT´s Não Liquidadas 2006'!#REF!</definedName>
    <definedName name="_________________________________________DAT32" localSheetId="51">'[5]OT´s Não Liquidadas 2006'!#REF!</definedName>
    <definedName name="_________________________________________DAT32">'[5]OT´s Não Liquidadas 2006'!#REF!</definedName>
    <definedName name="_________________________________________DAT33" localSheetId="14">'[5]OT´s Não Liquidadas 2006'!#REF!</definedName>
    <definedName name="_________________________________________DAT33" localSheetId="29">'[5]OT´s Não Liquidadas 2006'!#REF!</definedName>
    <definedName name="_________________________________________DAT33" localSheetId="30">'[5]OT´s Não Liquidadas 2006'!#REF!</definedName>
    <definedName name="_________________________________________DAT33" localSheetId="43">'[5]OT´s Não Liquidadas 2006'!#REF!</definedName>
    <definedName name="_________________________________________DAT33" localSheetId="44">'[5]OT´s Não Liquidadas 2006'!#REF!</definedName>
    <definedName name="_________________________________________DAT33" localSheetId="51">'[5]OT´s Não Liquidadas 2006'!#REF!</definedName>
    <definedName name="_________________________________________DAT33">'[5]OT´s Não Liquidadas 2006'!#REF!</definedName>
    <definedName name="_________________________________________DAT34" localSheetId="14">'[5]OT´s Não Liquidadas 2006'!#REF!</definedName>
    <definedName name="_________________________________________DAT34" localSheetId="29">'[5]OT´s Não Liquidadas 2006'!#REF!</definedName>
    <definedName name="_________________________________________DAT34" localSheetId="30">'[5]OT´s Não Liquidadas 2006'!#REF!</definedName>
    <definedName name="_________________________________________DAT34" localSheetId="43">'[5]OT´s Não Liquidadas 2006'!#REF!</definedName>
    <definedName name="_________________________________________DAT34" localSheetId="44">'[5]OT´s Não Liquidadas 2006'!#REF!</definedName>
    <definedName name="_________________________________________DAT34" localSheetId="51">'[5]OT´s Não Liquidadas 2006'!#REF!</definedName>
    <definedName name="_________________________________________DAT34">'[5]OT´s Não Liquidadas 2006'!#REF!</definedName>
    <definedName name="_________________________________________DAT35" localSheetId="14">'[5]OT´s Não Liquidadas 2006'!#REF!</definedName>
    <definedName name="_________________________________________DAT35" localSheetId="29">'[5]OT´s Não Liquidadas 2006'!#REF!</definedName>
    <definedName name="_________________________________________DAT35" localSheetId="30">'[5]OT´s Não Liquidadas 2006'!#REF!</definedName>
    <definedName name="_________________________________________DAT35" localSheetId="43">'[5]OT´s Não Liquidadas 2006'!#REF!</definedName>
    <definedName name="_________________________________________DAT35" localSheetId="44">'[5]OT´s Não Liquidadas 2006'!#REF!</definedName>
    <definedName name="_________________________________________DAT35" localSheetId="51">'[5]OT´s Não Liquidadas 2006'!#REF!</definedName>
    <definedName name="_________________________________________DAT35">'[5]OT´s Não Liquidadas 2006'!#REF!</definedName>
    <definedName name="_________________________________________DAT36" localSheetId="14">'[5]OT´s Não Liquidadas 2006'!#REF!</definedName>
    <definedName name="_________________________________________DAT36" localSheetId="29">'[5]OT´s Não Liquidadas 2006'!#REF!</definedName>
    <definedName name="_________________________________________DAT36" localSheetId="30">'[5]OT´s Não Liquidadas 2006'!#REF!</definedName>
    <definedName name="_________________________________________DAT36" localSheetId="43">'[5]OT´s Não Liquidadas 2006'!#REF!</definedName>
    <definedName name="_________________________________________DAT36" localSheetId="44">'[5]OT´s Não Liquidadas 2006'!#REF!</definedName>
    <definedName name="_________________________________________DAT36" localSheetId="51">'[5]OT´s Não Liquidadas 2006'!#REF!</definedName>
    <definedName name="_________________________________________DAT36">'[5]OT´s Não Liquidadas 2006'!#REF!</definedName>
    <definedName name="_________________________________________DAT4" localSheetId="14">'[6]Base Secção Pessoal'!#REF!</definedName>
    <definedName name="_________________________________________DAT4" localSheetId="29">'[6]Base Secção Pessoal'!#REF!</definedName>
    <definedName name="_________________________________________DAT4" localSheetId="30">'[6]Base Secção Pessoal'!#REF!</definedName>
    <definedName name="_________________________________________DAT4" localSheetId="43">'[6]Base Secção Pessoal'!#REF!</definedName>
    <definedName name="_________________________________________DAT4" localSheetId="44">'[6]Base Secção Pessoal'!#REF!</definedName>
    <definedName name="_________________________________________DAT4" localSheetId="51">'[6]Base Secção Pessoal'!#REF!</definedName>
    <definedName name="_________________________________________DAT4">'[6]Base Secção Pessoal'!#REF!</definedName>
    <definedName name="_________________________________________DAT5" localSheetId="14">'[6]Base Secção Pessoal'!#REF!</definedName>
    <definedName name="_________________________________________DAT5" localSheetId="29">'[6]Base Secção Pessoal'!#REF!</definedName>
    <definedName name="_________________________________________DAT5" localSheetId="30">'[6]Base Secção Pessoal'!#REF!</definedName>
    <definedName name="_________________________________________DAT5" localSheetId="43">'[6]Base Secção Pessoal'!#REF!</definedName>
    <definedName name="_________________________________________DAT5" localSheetId="44">'[6]Base Secção Pessoal'!#REF!</definedName>
    <definedName name="_________________________________________DAT5" localSheetId="51">'[6]Base Secção Pessoal'!#REF!</definedName>
    <definedName name="_________________________________________DAT5">'[6]Base Secção Pessoal'!#REF!</definedName>
    <definedName name="_________________________________________DAT6" localSheetId="14">'[7]base secçao pessoal'!#REF!</definedName>
    <definedName name="_________________________________________DAT6" localSheetId="29">'[7]base secçao pessoal'!#REF!</definedName>
    <definedName name="_________________________________________DAT6" localSheetId="30">'[7]base secçao pessoal'!#REF!</definedName>
    <definedName name="_________________________________________DAT6" localSheetId="43">'[7]base secçao pessoal'!#REF!</definedName>
    <definedName name="_________________________________________DAT6" localSheetId="44">'[7]base secçao pessoal'!#REF!</definedName>
    <definedName name="_________________________________________DAT6" localSheetId="51">'[7]base secçao pessoal'!#REF!</definedName>
    <definedName name="_________________________________________DAT6">'[7]base secçao pessoal'!#REF!</definedName>
    <definedName name="_________________________________________DAT7" localSheetId="14">'[7]base secçao pessoal'!#REF!</definedName>
    <definedName name="_________________________________________DAT7" localSheetId="29">'[7]base secçao pessoal'!#REF!</definedName>
    <definedName name="_________________________________________DAT7" localSheetId="30">'[7]base secçao pessoal'!#REF!</definedName>
    <definedName name="_________________________________________DAT7" localSheetId="43">'[7]base secçao pessoal'!#REF!</definedName>
    <definedName name="_________________________________________DAT7" localSheetId="44">'[7]base secçao pessoal'!#REF!</definedName>
    <definedName name="_________________________________________DAT7" localSheetId="51">'[7]base secçao pessoal'!#REF!</definedName>
    <definedName name="_________________________________________DAT7">'[7]base secçao pessoal'!#REF!</definedName>
    <definedName name="_________________________________________DAT9" localSheetId="14">'[8]Base Secção Pessoal'!#REF!</definedName>
    <definedName name="_________________________________________DAT9" localSheetId="29">'[8]Base Secção Pessoal'!#REF!</definedName>
    <definedName name="_________________________________________DAT9" localSheetId="30">'[8]Base Secção Pessoal'!#REF!</definedName>
    <definedName name="_________________________________________DAT9" localSheetId="43">'[8]Base Secção Pessoal'!#REF!</definedName>
    <definedName name="_________________________________________DAT9" localSheetId="44">'[8]Base Secção Pessoal'!#REF!</definedName>
    <definedName name="_________________________________________DAT9" localSheetId="51">'[8]Base Secção Pessoal'!#REF!</definedName>
    <definedName name="_________________________________________DAT9">'[8]Base Secção Pessoal'!#REF!</definedName>
    <definedName name="________________________________________DAT1" localSheetId="14">[4]Zam!#REF!</definedName>
    <definedName name="________________________________________DAT1" localSheetId="29">[4]Zam!#REF!</definedName>
    <definedName name="________________________________________DAT1" localSheetId="30">[4]Zam!#REF!</definedName>
    <definedName name="________________________________________DAT1" localSheetId="43">[4]Zam!#REF!</definedName>
    <definedName name="________________________________________DAT1" localSheetId="44">[4]Zam!#REF!</definedName>
    <definedName name="________________________________________DAT1" localSheetId="51">[4]Zam!#REF!</definedName>
    <definedName name="________________________________________DAT1">[4]Zam!#REF!</definedName>
    <definedName name="________________________________________DAT10" localSheetId="14">[13]Zam!#REF!</definedName>
    <definedName name="________________________________________DAT10" localSheetId="29">[13]Zam!#REF!</definedName>
    <definedName name="________________________________________DAT10" localSheetId="30">[13]Zam!#REF!</definedName>
    <definedName name="________________________________________DAT10" localSheetId="43">[13]Zam!#REF!</definedName>
    <definedName name="________________________________________DAT10" localSheetId="44">[13]Zam!#REF!</definedName>
    <definedName name="________________________________________DAT10" localSheetId="51">[13]Zam!#REF!</definedName>
    <definedName name="________________________________________DAT10">[13]Zam!#REF!</definedName>
    <definedName name="________________________________________DAT11" localSheetId="14">[13]Zam!#REF!</definedName>
    <definedName name="________________________________________DAT11" localSheetId="29">[13]Zam!#REF!</definedName>
    <definedName name="________________________________________DAT11" localSheetId="30">[13]Zam!#REF!</definedName>
    <definedName name="________________________________________DAT11" localSheetId="43">[13]Zam!#REF!</definedName>
    <definedName name="________________________________________DAT11" localSheetId="44">[13]Zam!#REF!</definedName>
    <definedName name="________________________________________DAT11" localSheetId="51">[13]Zam!#REF!</definedName>
    <definedName name="________________________________________DAT11">[13]Zam!#REF!</definedName>
    <definedName name="________________________________________DAT12" localSheetId="14">[13]Zam!#REF!</definedName>
    <definedName name="________________________________________DAT12" localSheetId="29">[13]Zam!#REF!</definedName>
    <definedName name="________________________________________DAT12" localSheetId="30">[13]Zam!#REF!</definedName>
    <definedName name="________________________________________DAT12" localSheetId="43">[13]Zam!#REF!</definedName>
    <definedName name="________________________________________DAT12" localSheetId="44">[13]Zam!#REF!</definedName>
    <definedName name="________________________________________DAT12" localSheetId="51">[13]Zam!#REF!</definedName>
    <definedName name="________________________________________DAT12">[13]Zam!#REF!</definedName>
    <definedName name="________________________________________DAT13" localSheetId="14">[13]Zam!#REF!</definedName>
    <definedName name="________________________________________DAT13" localSheetId="29">[13]Zam!#REF!</definedName>
    <definedName name="________________________________________DAT13" localSheetId="30">[13]Zam!#REF!</definedName>
    <definedName name="________________________________________DAT13" localSheetId="43">[13]Zam!#REF!</definedName>
    <definedName name="________________________________________DAT13" localSheetId="44">[13]Zam!#REF!</definedName>
    <definedName name="________________________________________DAT13" localSheetId="51">[13]Zam!#REF!</definedName>
    <definedName name="________________________________________DAT13">[13]Zam!#REF!</definedName>
    <definedName name="________________________________________DAT14" localSheetId="14">[13]Zam!#REF!</definedName>
    <definedName name="________________________________________DAT14" localSheetId="29">[13]Zam!#REF!</definedName>
    <definedName name="________________________________________DAT14" localSheetId="30">[13]Zam!#REF!</definedName>
    <definedName name="________________________________________DAT14" localSheetId="43">[13]Zam!#REF!</definedName>
    <definedName name="________________________________________DAT14" localSheetId="44">[13]Zam!#REF!</definedName>
    <definedName name="________________________________________DAT14" localSheetId="51">[13]Zam!#REF!</definedName>
    <definedName name="________________________________________DAT14">[13]Zam!#REF!</definedName>
    <definedName name="________________________________________DAT15" localSheetId="14">[13]Zam!#REF!</definedName>
    <definedName name="________________________________________DAT15" localSheetId="29">[13]Zam!#REF!</definedName>
    <definedName name="________________________________________DAT15" localSheetId="30">[13]Zam!#REF!</definedName>
    <definedName name="________________________________________DAT15" localSheetId="43">[13]Zam!#REF!</definedName>
    <definedName name="________________________________________DAT15" localSheetId="44">[13]Zam!#REF!</definedName>
    <definedName name="________________________________________DAT15" localSheetId="51">[13]Zam!#REF!</definedName>
    <definedName name="________________________________________DAT15">[13]Zam!#REF!</definedName>
    <definedName name="________________________________________DAT16" localSheetId="14">[4]Zam!#REF!</definedName>
    <definedName name="________________________________________DAT16" localSheetId="29">[4]Zam!#REF!</definedName>
    <definedName name="________________________________________DAT16" localSheetId="30">[4]Zam!#REF!</definedName>
    <definedName name="________________________________________DAT16" localSheetId="43">[4]Zam!#REF!</definedName>
    <definedName name="________________________________________DAT16" localSheetId="44">[4]Zam!#REF!</definedName>
    <definedName name="________________________________________DAT16" localSheetId="51">[4]Zam!#REF!</definedName>
    <definedName name="________________________________________DAT16">[4]Zam!#REF!</definedName>
    <definedName name="________________________________________DAT17" localSheetId="14">[4]Zam!#REF!</definedName>
    <definedName name="________________________________________DAT17" localSheetId="29">[4]Zam!#REF!</definedName>
    <definedName name="________________________________________DAT17" localSheetId="30">[4]Zam!#REF!</definedName>
    <definedName name="________________________________________DAT17" localSheetId="43">[4]Zam!#REF!</definedName>
    <definedName name="________________________________________DAT17" localSheetId="44">[4]Zam!#REF!</definedName>
    <definedName name="________________________________________DAT17" localSheetId="51">[4]Zam!#REF!</definedName>
    <definedName name="________________________________________DAT17">[4]Zam!#REF!</definedName>
    <definedName name="________________________________________DAT18" localSheetId="14">[4]Zam!#REF!</definedName>
    <definedName name="________________________________________DAT18" localSheetId="29">[4]Zam!#REF!</definedName>
    <definedName name="________________________________________DAT18" localSheetId="30">[4]Zam!#REF!</definedName>
    <definedName name="________________________________________DAT18" localSheetId="43">[4]Zam!#REF!</definedName>
    <definedName name="________________________________________DAT18" localSheetId="44">[4]Zam!#REF!</definedName>
    <definedName name="________________________________________DAT18" localSheetId="51">[4]Zam!#REF!</definedName>
    <definedName name="________________________________________DAT18">[4]Zam!#REF!</definedName>
    <definedName name="________________________________________DAT19" localSheetId="14">[4]Zam!#REF!</definedName>
    <definedName name="________________________________________DAT19" localSheetId="29">[4]Zam!#REF!</definedName>
    <definedName name="________________________________________DAT19" localSheetId="30">[4]Zam!#REF!</definedName>
    <definedName name="________________________________________DAT19" localSheetId="43">[4]Zam!#REF!</definedName>
    <definedName name="________________________________________DAT19" localSheetId="44">[4]Zam!#REF!</definedName>
    <definedName name="________________________________________DAT19" localSheetId="51">[4]Zam!#REF!</definedName>
    <definedName name="________________________________________DAT19">[4]Zam!#REF!</definedName>
    <definedName name="________________________________________DAT2" localSheetId="14">[4]Zam!#REF!</definedName>
    <definedName name="________________________________________DAT2" localSheetId="29">[4]Zam!#REF!</definedName>
    <definedName name="________________________________________DAT2" localSheetId="30">[4]Zam!#REF!</definedName>
    <definedName name="________________________________________DAT2" localSheetId="43">[4]Zam!#REF!</definedName>
    <definedName name="________________________________________DAT2" localSheetId="44">[4]Zam!#REF!</definedName>
    <definedName name="________________________________________DAT2" localSheetId="51">[4]Zam!#REF!</definedName>
    <definedName name="________________________________________DAT2">[4]Zam!#REF!</definedName>
    <definedName name="________________________________________DAT20" localSheetId="14">[4]Zam!#REF!</definedName>
    <definedName name="________________________________________DAT20" localSheetId="29">[4]Zam!#REF!</definedName>
    <definedName name="________________________________________DAT20" localSheetId="30">[4]Zam!#REF!</definedName>
    <definedName name="________________________________________DAT20" localSheetId="43">[4]Zam!#REF!</definedName>
    <definedName name="________________________________________DAT20" localSheetId="44">[4]Zam!#REF!</definedName>
    <definedName name="________________________________________DAT20" localSheetId="51">[4]Zam!#REF!</definedName>
    <definedName name="________________________________________DAT20">[4]Zam!#REF!</definedName>
    <definedName name="________________________________________DAT21" localSheetId="14">[4]Zam!#REF!</definedName>
    <definedName name="________________________________________DAT21" localSheetId="29">[4]Zam!#REF!</definedName>
    <definedName name="________________________________________DAT21" localSheetId="30">[4]Zam!#REF!</definedName>
    <definedName name="________________________________________DAT21" localSheetId="43">[4]Zam!#REF!</definedName>
    <definedName name="________________________________________DAT21" localSheetId="44">[4]Zam!#REF!</definedName>
    <definedName name="________________________________________DAT21" localSheetId="51">[4]Zam!#REF!</definedName>
    <definedName name="________________________________________DAT21">[4]Zam!#REF!</definedName>
    <definedName name="________________________________________DAT22" localSheetId="14">[4]Zam!#REF!</definedName>
    <definedName name="________________________________________DAT22" localSheetId="29">[4]Zam!#REF!</definedName>
    <definedName name="________________________________________DAT22" localSheetId="30">[4]Zam!#REF!</definedName>
    <definedName name="________________________________________DAT22" localSheetId="43">[4]Zam!#REF!</definedName>
    <definedName name="________________________________________DAT22" localSheetId="44">[4]Zam!#REF!</definedName>
    <definedName name="________________________________________DAT22" localSheetId="51">[4]Zam!#REF!</definedName>
    <definedName name="________________________________________DAT22">[4]Zam!#REF!</definedName>
    <definedName name="________________________________________DAT23" localSheetId="14">[4]Zam!#REF!</definedName>
    <definedName name="________________________________________DAT23" localSheetId="29">[4]Zam!#REF!</definedName>
    <definedName name="________________________________________DAT23" localSheetId="30">[4]Zam!#REF!</definedName>
    <definedName name="________________________________________DAT23" localSheetId="43">[4]Zam!#REF!</definedName>
    <definedName name="________________________________________DAT23" localSheetId="44">[4]Zam!#REF!</definedName>
    <definedName name="________________________________________DAT23" localSheetId="51">[4]Zam!#REF!</definedName>
    <definedName name="________________________________________DAT23">[4]Zam!#REF!</definedName>
    <definedName name="________________________________________DAT25" localSheetId="14">[13]Zam!#REF!</definedName>
    <definedName name="________________________________________DAT25" localSheetId="29">[13]Zam!#REF!</definedName>
    <definedName name="________________________________________DAT25" localSheetId="30">[13]Zam!#REF!</definedName>
    <definedName name="________________________________________DAT25" localSheetId="43">[13]Zam!#REF!</definedName>
    <definedName name="________________________________________DAT25" localSheetId="44">[13]Zam!#REF!</definedName>
    <definedName name="________________________________________DAT25" localSheetId="51">[13]Zam!#REF!</definedName>
    <definedName name="________________________________________DAT25">[13]Zam!#REF!</definedName>
    <definedName name="________________________________________DAT26" localSheetId="14">[13]Zam!#REF!</definedName>
    <definedName name="________________________________________DAT26" localSheetId="29">[13]Zam!#REF!</definedName>
    <definedName name="________________________________________DAT26" localSheetId="30">[13]Zam!#REF!</definedName>
    <definedName name="________________________________________DAT26" localSheetId="43">[13]Zam!#REF!</definedName>
    <definedName name="________________________________________DAT26" localSheetId="44">[13]Zam!#REF!</definedName>
    <definedName name="________________________________________DAT26" localSheetId="51">[13]Zam!#REF!</definedName>
    <definedName name="________________________________________DAT26">[13]Zam!#REF!</definedName>
    <definedName name="________________________________________DAT27" localSheetId="14">[13]Zam!#REF!</definedName>
    <definedName name="________________________________________DAT27" localSheetId="29">[13]Zam!#REF!</definedName>
    <definedName name="________________________________________DAT27" localSheetId="30">[13]Zam!#REF!</definedName>
    <definedName name="________________________________________DAT27" localSheetId="43">[13]Zam!#REF!</definedName>
    <definedName name="________________________________________DAT27" localSheetId="44">[13]Zam!#REF!</definedName>
    <definedName name="________________________________________DAT27" localSheetId="51">[13]Zam!#REF!</definedName>
    <definedName name="________________________________________DAT27">[13]Zam!#REF!</definedName>
    <definedName name="________________________________________DAT29" localSheetId="14">[13]Zam!#REF!</definedName>
    <definedName name="________________________________________DAT29" localSheetId="29">[13]Zam!#REF!</definedName>
    <definedName name="________________________________________DAT29" localSheetId="30">[13]Zam!#REF!</definedName>
    <definedName name="________________________________________DAT29" localSheetId="43">[13]Zam!#REF!</definedName>
    <definedName name="________________________________________DAT29" localSheetId="44">[13]Zam!#REF!</definedName>
    <definedName name="________________________________________DAT29" localSheetId="51">[13]Zam!#REF!</definedName>
    <definedName name="________________________________________DAT29">[13]Zam!#REF!</definedName>
    <definedName name="________________________________________DAT30" localSheetId="14">[13]Zam!#REF!</definedName>
    <definedName name="________________________________________DAT30" localSheetId="29">[13]Zam!#REF!</definedName>
    <definedName name="________________________________________DAT30" localSheetId="30">[13]Zam!#REF!</definedName>
    <definedName name="________________________________________DAT30" localSheetId="43">[13]Zam!#REF!</definedName>
    <definedName name="________________________________________DAT30" localSheetId="44">[13]Zam!#REF!</definedName>
    <definedName name="________________________________________DAT30" localSheetId="51">[13]Zam!#REF!</definedName>
    <definedName name="________________________________________DAT30">[13]Zam!#REF!</definedName>
    <definedName name="________________________________________DAT31" localSheetId="14">[13]Zam!#REF!</definedName>
    <definedName name="________________________________________DAT31" localSheetId="29">[13]Zam!#REF!</definedName>
    <definedName name="________________________________________DAT31" localSheetId="30">[13]Zam!#REF!</definedName>
    <definedName name="________________________________________DAT31" localSheetId="43">[13]Zam!#REF!</definedName>
    <definedName name="________________________________________DAT31" localSheetId="44">[13]Zam!#REF!</definedName>
    <definedName name="________________________________________DAT31" localSheetId="51">[13]Zam!#REF!</definedName>
    <definedName name="________________________________________DAT31">[13]Zam!#REF!</definedName>
    <definedName name="________________________________________DAT32" localSheetId="14">'[5]OT´s Não Liquidadas 2006'!#REF!</definedName>
    <definedName name="________________________________________DAT32" localSheetId="29">'[5]OT´s Não Liquidadas 2006'!#REF!</definedName>
    <definedName name="________________________________________DAT32" localSheetId="30">'[5]OT´s Não Liquidadas 2006'!#REF!</definedName>
    <definedName name="________________________________________DAT32" localSheetId="43">'[5]OT´s Não Liquidadas 2006'!#REF!</definedName>
    <definedName name="________________________________________DAT32" localSheetId="44">'[5]OT´s Não Liquidadas 2006'!#REF!</definedName>
    <definedName name="________________________________________DAT32" localSheetId="51">'[5]OT´s Não Liquidadas 2006'!#REF!</definedName>
    <definedName name="________________________________________DAT32">'[5]OT´s Não Liquidadas 2006'!#REF!</definedName>
    <definedName name="________________________________________DAT33" localSheetId="14">'[5]OT´s Não Liquidadas 2006'!#REF!</definedName>
    <definedName name="________________________________________DAT33" localSheetId="29">'[5]OT´s Não Liquidadas 2006'!#REF!</definedName>
    <definedName name="________________________________________DAT33" localSheetId="30">'[5]OT´s Não Liquidadas 2006'!#REF!</definedName>
    <definedName name="________________________________________DAT33" localSheetId="43">'[5]OT´s Não Liquidadas 2006'!#REF!</definedName>
    <definedName name="________________________________________DAT33" localSheetId="44">'[5]OT´s Não Liquidadas 2006'!#REF!</definedName>
    <definedName name="________________________________________DAT33" localSheetId="51">'[5]OT´s Não Liquidadas 2006'!#REF!</definedName>
    <definedName name="________________________________________DAT33">'[5]OT´s Não Liquidadas 2006'!#REF!</definedName>
    <definedName name="________________________________________DAT34" localSheetId="14">'[5]OT´s Não Liquidadas 2006'!#REF!</definedName>
    <definedName name="________________________________________DAT34" localSheetId="29">'[5]OT´s Não Liquidadas 2006'!#REF!</definedName>
    <definedName name="________________________________________DAT34" localSheetId="30">'[5]OT´s Não Liquidadas 2006'!#REF!</definedName>
    <definedName name="________________________________________DAT34" localSheetId="43">'[5]OT´s Não Liquidadas 2006'!#REF!</definedName>
    <definedName name="________________________________________DAT34" localSheetId="44">'[5]OT´s Não Liquidadas 2006'!#REF!</definedName>
    <definedName name="________________________________________DAT34" localSheetId="51">'[5]OT´s Não Liquidadas 2006'!#REF!</definedName>
    <definedName name="________________________________________DAT34">'[5]OT´s Não Liquidadas 2006'!#REF!</definedName>
    <definedName name="________________________________________DAT35" localSheetId="14">'[5]OT´s Não Liquidadas 2006'!#REF!</definedName>
    <definedName name="________________________________________DAT35" localSheetId="29">'[5]OT´s Não Liquidadas 2006'!#REF!</definedName>
    <definedName name="________________________________________DAT35" localSheetId="30">'[5]OT´s Não Liquidadas 2006'!#REF!</definedName>
    <definedName name="________________________________________DAT35" localSheetId="43">'[5]OT´s Não Liquidadas 2006'!#REF!</definedName>
    <definedName name="________________________________________DAT35" localSheetId="44">'[5]OT´s Não Liquidadas 2006'!#REF!</definedName>
    <definedName name="________________________________________DAT35" localSheetId="51">'[5]OT´s Não Liquidadas 2006'!#REF!</definedName>
    <definedName name="________________________________________DAT35">'[5]OT´s Não Liquidadas 2006'!#REF!</definedName>
    <definedName name="________________________________________DAT36" localSheetId="14">'[5]OT´s Não Liquidadas 2006'!#REF!</definedName>
    <definedName name="________________________________________DAT36" localSheetId="29">'[5]OT´s Não Liquidadas 2006'!#REF!</definedName>
    <definedName name="________________________________________DAT36" localSheetId="30">'[5]OT´s Não Liquidadas 2006'!#REF!</definedName>
    <definedName name="________________________________________DAT36" localSheetId="43">'[5]OT´s Não Liquidadas 2006'!#REF!</definedName>
    <definedName name="________________________________________DAT36" localSheetId="44">'[5]OT´s Não Liquidadas 2006'!#REF!</definedName>
    <definedName name="________________________________________DAT36" localSheetId="51">'[5]OT´s Não Liquidadas 2006'!#REF!</definedName>
    <definedName name="________________________________________DAT36">'[5]OT´s Não Liquidadas 2006'!#REF!</definedName>
    <definedName name="________________________________________DAT4" localSheetId="14">'[6]Base Secção Pessoal'!#REF!</definedName>
    <definedName name="________________________________________DAT4" localSheetId="29">'[6]Base Secção Pessoal'!#REF!</definedName>
    <definedName name="________________________________________DAT4" localSheetId="30">'[6]Base Secção Pessoal'!#REF!</definedName>
    <definedName name="________________________________________DAT4" localSheetId="43">'[6]Base Secção Pessoal'!#REF!</definedName>
    <definedName name="________________________________________DAT4" localSheetId="44">'[6]Base Secção Pessoal'!#REF!</definedName>
    <definedName name="________________________________________DAT4" localSheetId="51">'[6]Base Secção Pessoal'!#REF!</definedName>
    <definedName name="________________________________________DAT4">'[6]Base Secção Pessoal'!#REF!</definedName>
    <definedName name="________________________________________DAT5" localSheetId="14">'[6]Base Secção Pessoal'!#REF!</definedName>
    <definedName name="________________________________________DAT5" localSheetId="29">'[6]Base Secção Pessoal'!#REF!</definedName>
    <definedName name="________________________________________DAT5" localSheetId="30">'[6]Base Secção Pessoal'!#REF!</definedName>
    <definedName name="________________________________________DAT5" localSheetId="43">'[6]Base Secção Pessoal'!#REF!</definedName>
    <definedName name="________________________________________DAT5" localSheetId="44">'[6]Base Secção Pessoal'!#REF!</definedName>
    <definedName name="________________________________________DAT5" localSheetId="51">'[6]Base Secção Pessoal'!#REF!</definedName>
    <definedName name="________________________________________DAT5">'[6]Base Secção Pessoal'!#REF!</definedName>
    <definedName name="________________________________________DAT6" localSheetId="14">'[7]base secçao pessoal'!#REF!</definedName>
    <definedName name="________________________________________DAT6" localSheetId="29">'[7]base secçao pessoal'!#REF!</definedName>
    <definedName name="________________________________________DAT6" localSheetId="30">'[7]base secçao pessoal'!#REF!</definedName>
    <definedName name="________________________________________DAT6" localSheetId="43">'[7]base secçao pessoal'!#REF!</definedName>
    <definedName name="________________________________________DAT6" localSheetId="44">'[7]base secçao pessoal'!#REF!</definedName>
    <definedName name="________________________________________DAT6" localSheetId="51">'[7]base secçao pessoal'!#REF!</definedName>
    <definedName name="________________________________________DAT6">'[7]base secçao pessoal'!#REF!</definedName>
    <definedName name="________________________________________DAT7" localSheetId="14">'[7]base secçao pessoal'!#REF!</definedName>
    <definedName name="________________________________________DAT7" localSheetId="29">'[7]base secçao pessoal'!#REF!</definedName>
    <definedName name="________________________________________DAT7" localSheetId="30">'[7]base secçao pessoal'!#REF!</definedName>
    <definedName name="________________________________________DAT7" localSheetId="43">'[7]base secçao pessoal'!#REF!</definedName>
    <definedName name="________________________________________DAT7" localSheetId="44">'[7]base secçao pessoal'!#REF!</definedName>
    <definedName name="________________________________________DAT7" localSheetId="51">'[7]base secçao pessoal'!#REF!</definedName>
    <definedName name="________________________________________DAT7">'[7]base secçao pessoal'!#REF!</definedName>
    <definedName name="________________________________________DAT9" localSheetId="14">'[8]Base Secção Pessoal'!#REF!</definedName>
    <definedName name="________________________________________DAT9" localSheetId="29">'[8]Base Secção Pessoal'!#REF!</definedName>
    <definedName name="________________________________________DAT9" localSheetId="30">'[8]Base Secção Pessoal'!#REF!</definedName>
    <definedName name="________________________________________DAT9" localSheetId="43">'[8]Base Secção Pessoal'!#REF!</definedName>
    <definedName name="________________________________________DAT9" localSheetId="44">'[8]Base Secção Pessoal'!#REF!</definedName>
    <definedName name="________________________________________DAT9" localSheetId="51">'[8]Base Secção Pessoal'!#REF!</definedName>
    <definedName name="________________________________________DAT9">'[8]Base Secção Pessoal'!#REF!</definedName>
    <definedName name="_______________________________________DAT1" localSheetId="14">[4]Zam!#REF!</definedName>
    <definedName name="_______________________________________DAT1" localSheetId="29">[4]Zam!#REF!</definedName>
    <definedName name="_______________________________________DAT1" localSheetId="30">[4]Zam!#REF!</definedName>
    <definedName name="_______________________________________DAT1" localSheetId="43">[4]Zam!#REF!</definedName>
    <definedName name="_______________________________________DAT1" localSheetId="44">[4]Zam!#REF!</definedName>
    <definedName name="_______________________________________DAT1" localSheetId="51">[4]Zam!#REF!</definedName>
    <definedName name="_______________________________________DAT1">[4]Zam!#REF!</definedName>
    <definedName name="_______________________________________DAT16" localSheetId="14">[4]Zam!#REF!</definedName>
    <definedName name="_______________________________________DAT16" localSheetId="29">[4]Zam!#REF!</definedName>
    <definedName name="_______________________________________DAT16" localSheetId="30">[4]Zam!#REF!</definedName>
    <definedName name="_______________________________________DAT16" localSheetId="43">[4]Zam!#REF!</definedName>
    <definedName name="_______________________________________DAT16" localSheetId="44">[4]Zam!#REF!</definedName>
    <definedName name="_______________________________________DAT16" localSheetId="51">[4]Zam!#REF!</definedName>
    <definedName name="_______________________________________DAT16">[4]Zam!#REF!</definedName>
    <definedName name="_______________________________________DAT17" localSheetId="14">[4]Zam!#REF!</definedName>
    <definedName name="_______________________________________DAT17" localSheetId="29">[4]Zam!#REF!</definedName>
    <definedName name="_______________________________________DAT17" localSheetId="30">[4]Zam!#REF!</definedName>
    <definedName name="_______________________________________DAT17" localSheetId="43">[4]Zam!#REF!</definedName>
    <definedName name="_______________________________________DAT17" localSheetId="44">[4]Zam!#REF!</definedName>
    <definedName name="_______________________________________DAT17" localSheetId="51">[4]Zam!#REF!</definedName>
    <definedName name="_______________________________________DAT17">[4]Zam!#REF!</definedName>
    <definedName name="_______________________________________DAT18" localSheetId="14">[4]Zam!#REF!</definedName>
    <definedName name="_______________________________________DAT18" localSheetId="29">[4]Zam!#REF!</definedName>
    <definedName name="_______________________________________DAT18" localSheetId="30">[4]Zam!#REF!</definedName>
    <definedName name="_______________________________________DAT18" localSheetId="43">[4]Zam!#REF!</definedName>
    <definedName name="_______________________________________DAT18" localSheetId="44">[4]Zam!#REF!</definedName>
    <definedName name="_______________________________________DAT18" localSheetId="51">[4]Zam!#REF!</definedName>
    <definedName name="_______________________________________DAT18">[4]Zam!#REF!</definedName>
    <definedName name="_______________________________________DAT19" localSheetId="14">[4]Zam!#REF!</definedName>
    <definedName name="_______________________________________DAT19" localSheetId="29">[4]Zam!#REF!</definedName>
    <definedName name="_______________________________________DAT19" localSheetId="30">[4]Zam!#REF!</definedName>
    <definedName name="_______________________________________DAT19" localSheetId="43">[4]Zam!#REF!</definedName>
    <definedName name="_______________________________________DAT19" localSheetId="44">[4]Zam!#REF!</definedName>
    <definedName name="_______________________________________DAT19" localSheetId="51">[4]Zam!#REF!</definedName>
    <definedName name="_______________________________________DAT19">[4]Zam!#REF!</definedName>
    <definedName name="_______________________________________DAT2" localSheetId="14">[4]Zam!#REF!</definedName>
    <definedName name="_______________________________________DAT2" localSheetId="29">[4]Zam!#REF!</definedName>
    <definedName name="_______________________________________DAT2" localSheetId="30">[4]Zam!#REF!</definedName>
    <definedName name="_______________________________________DAT2" localSheetId="43">[4]Zam!#REF!</definedName>
    <definedName name="_______________________________________DAT2" localSheetId="44">[4]Zam!#REF!</definedName>
    <definedName name="_______________________________________DAT2" localSheetId="51">[4]Zam!#REF!</definedName>
    <definedName name="_______________________________________DAT2">[4]Zam!#REF!</definedName>
    <definedName name="_______________________________________DAT20" localSheetId="14">[4]Zam!#REF!</definedName>
    <definedName name="_______________________________________DAT20" localSheetId="29">[4]Zam!#REF!</definedName>
    <definedName name="_______________________________________DAT20" localSheetId="30">[4]Zam!#REF!</definedName>
    <definedName name="_______________________________________DAT20" localSheetId="43">[4]Zam!#REF!</definedName>
    <definedName name="_______________________________________DAT20" localSheetId="44">[4]Zam!#REF!</definedName>
    <definedName name="_______________________________________DAT20" localSheetId="51">[4]Zam!#REF!</definedName>
    <definedName name="_______________________________________DAT20">[4]Zam!#REF!</definedName>
    <definedName name="_______________________________________DAT21" localSheetId="14">[4]Zam!#REF!</definedName>
    <definedName name="_______________________________________DAT21" localSheetId="29">[4]Zam!#REF!</definedName>
    <definedName name="_______________________________________DAT21" localSheetId="30">[4]Zam!#REF!</definedName>
    <definedName name="_______________________________________DAT21" localSheetId="43">[4]Zam!#REF!</definedName>
    <definedName name="_______________________________________DAT21" localSheetId="44">[4]Zam!#REF!</definedName>
    <definedName name="_______________________________________DAT21" localSheetId="51">[4]Zam!#REF!</definedName>
    <definedName name="_______________________________________DAT21">[4]Zam!#REF!</definedName>
    <definedName name="_______________________________________DAT22" localSheetId="14">[4]Zam!#REF!</definedName>
    <definedName name="_______________________________________DAT22" localSheetId="29">[4]Zam!#REF!</definedName>
    <definedName name="_______________________________________DAT22" localSheetId="30">[4]Zam!#REF!</definedName>
    <definedName name="_______________________________________DAT22" localSheetId="43">[4]Zam!#REF!</definedName>
    <definedName name="_______________________________________DAT22" localSheetId="44">[4]Zam!#REF!</definedName>
    <definedName name="_______________________________________DAT22" localSheetId="51">[4]Zam!#REF!</definedName>
    <definedName name="_______________________________________DAT22">[4]Zam!#REF!</definedName>
    <definedName name="_______________________________________DAT23" localSheetId="14">[4]Zam!#REF!</definedName>
    <definedName name="_______________________________________DAT23" localSheetId="29">[4]Zam!#REF!</definedName>
    <definedName name="_______________________________________DAT23" localSheetId="30">[4]Zam!#REF!</definedName>
    <definedName name="_______________________________________DAT23" localSheetId="43">[4]Zam!#REF!</definedName>
    <definedName name="_______________________________________DAT23" localSheetId="44">[4]Zam!#REF!</definedName>
    <definedName name="_______________________________________DAT23" localSheetId="51">[4]Zam!#REF!</definedName>
    <definedName name="_______________________________________DAT23">[4]Zam!#REF!</definedName>
    <definedName name="_______________________________________DAT32" localSheetId="14">'[5]OT´s Não Liquidadas 2006'!#REF!</definedName>
    <definedName name="_______________________________________DAT32" localSheetId="29">'[5]OT´s Não Liquidadas 2006'!#REF!</definedName>
    <definedName name="_______________________________________DAT32" localSheetId="30">'[5]OT´s Não Liquidadas 2006'!#REF!</definedName>
    <definedName name="_______________________________________DAT32" localSheetId="43">'[5]OT´s Não Liquidadas 2006'!#REF!</definedName>
    <definedName name="_______________________________________DAT32" localSheetId="44">'[5]OT´s Não Liquidadas 2006'!#REF!</definedName>
    <definedName name="_______________________________________DAT32" localSheetId="51">'[5]OT´s Não Liquidadas 2006'!#REF!</definedName>
    <definedName name="_______________________________________DAT32">'[5]OT´s Não Liquidadas 2006'!#REF!</definedName>
    <definedName name="_______________________________________DAT33" localSheetId="14">'[5]OT´s Não Liquidadas 2006'!#REF!</definedName>
    <definedName name="_______________________________________DAT33" localSheetId="29">'[5]OT´s Não Liquidadas 2006'!#REF!</definedName>
    <definedName name="_______________________________________DAT33" localSheetId="30">'[5]OT´s Não Liquidadas 2006'!#REF!</definedName>
    <definedName name="_______________________________________DAT33" localSheetId="43">'[5]OT´s Não Liquidadas 2006'!#REF!</definedName>
    <definedName name="_______________________________________DAT33" localSheetId="44">'[5]OT´s Não Liquidadas 2006'!#REF!</definedName>
    <definedName name="_______________________________________DAT33" localSheetId="51">'[5]OT´s Não Liquidadas 2006'!#REF!</definedName>
    <definedName name="_______________________________________DAT33">'[5]OT´s Não Liquidadas 2006'!#REF!</definedName>
    <definedName name="_______________________________________DAT34" localSheetId="14">'[5]OT´s Não Liquidadas 2006'!#REF!</definedName>
    <definedName name="_______________________________________DAT34" localSheetId="29">'[5]OT´s Não Liquidadas 2006'!#REF!</definedName>
    <definedName name="_______________________________________DAT34" localSheetId="30">'[5]OT´s Não Liquidadas 2006'!#REF!</definedName>
    <definedName name="_______________________________________DAT34" localSheetId="43">'[5]OT´s Não Liquidadas 2006'!#REF!</definedName>
    <definedName name="_______________________________________DAT34" localSheetId="44">'[5]OT´s Não Liquidadas 2006'!#REF!</definedName>
    <definedName name="_______________________________________DAT34" localSheetId="51">'[5]OT´s Não Liquidadas 2006'!#REF!</definedName>
    <definedName name="_______________________________________DAT34">'[5]OT´s Não Liquidadas 2006'!#REF!</definedName>
    <definedName name="_______________________________________DAT35" localSheetId="14">'[5]OT´s Não Liquidadas 2006'!#REF!</definedName>
    <definedName name="_______________________________________DAT35" localSheetId="29">'[5]OT´s Não Liquidadas 2006'!#REF!</definedName>
    <definedName name="_______________________________________DAT35" localSheetId="30">'[5]OT´s Não Liquidadas 2006'!#REF!</definedName>
    <definedName name="_______________________________________DAT35" localSheetId="43">'[5]OT´s Não Liquidadas 2006'!#REF!</definedName>
    <definedName name="_______________________________________DAT35" localSheetId="44">'[5]OT´s Não Liquidadas 2006'!#REF!</definedName>
    <definedName name="_______________________________________DAT35" localSheetId="51">'[5]OT´s Não Liquidadas 2006'!#REF!</definedName>
    <definedName name="_______________________________________DAT35">'[5]OT´s Não Liquidadas 2006'!#REF!</definedName>
    <definedName name="_______________________________________DAT36" localSheetId="14">'[5]OT´s Não Liquidadas 2006'!#REF!</definedName>
    <definedName name="_______________________________________DAT36" localSheetId="29">'[5]OT´s Não Liquidadas 2006'!#REF!</definedName>
    <definedName name="_______________________________________DAT36" localSheetId="30">'[5]OT´s Não Liquidadas 2006'!#REF!</definedName>
    <definedName name="_______________________________________DAT36" localSheetId="43">'[5]OT´s Não Liquidadas 2006'!#REF!</definedName>
    <definedName name="_______________________________________DAT36" localSheetId="44">'[5]OT´s Não Liquidadas 2006'!#REF!</definedName>
    <definedName name="_______________________________________DAT36" localSheetId="51">'[5]OT´s Não Liquidadas 2006'!#REF!</definedName>
    <definedName name="_______________________________________DAT36">'[5]OT´s Não Liquidadas 2006'!#REF!</definedName>
    <definedName name="_______________________________________DAT4" localSheetId="14">'[6]Base Secção Pessoal'!#REF!</definedName>
    <definedName name="_______________________________________DAT4" localSheetId="29">'[6]Base Secção Pessoal'!#REF!</definedName>
    <definedName name="_______________________________________DAT4" localSheetId="30">'[6]Base Secção Pessoal'!#REF!</definedName>
    <definedName name="_______________________________________DAT4" localSheetId="43">'[6]Base Secção Pessoal'!#REF!</definedName>
    <definedName name="_______________________________________DAT4" localSheetId="44">'[6]Base Secção Pessoal'!#REF!</definedName>
    <definedName name="_______________________________________DAT4" localSheetId="51">'[6]Base Secção Pessoal'!#REF!</definedName>
    <definedName name="_______________________________________DAT4">'[6]Base Secção Pessoal'!#REF!</definedName>
    <definedName name="_______________________________________DAT5" localSheetId="14">'[6]Base Secção Pessoal'!#REF!</definedName>
    <definedName name="_______________________________________DAT5" localSheetId="29">'[6]Base Secção Pessoal'!#REF!</definedName>
    <definedName name="_______________________________________DAT5" localSheetId="30">'[6]Base Secção Pessoal'!#REF!</definedName>
    <definedName name="_______________________________________DAT5" localSheetId="43">'[6]Base Secção Pessoal'!#REF!</definedName>
    <definedName name="_______________________________________DAT5" localSheetId="44">'[6]Base Secção Pessoal'!#REF!</definedName>
    <definedName name="_______________________________________DAT5" localSheetId="51">'[6]Base Secção Pessoal'!#REF!</definedName>
    <definedName name="_______________________________________DAT5">'[6]Base Secção Pessoal'!#REF!</definedName>
    <definedName name="_______________________________________DAT6" localSheetId="14">'[7]base secçao pessoal'!#REF!</definedName>
    <definedName name="_______________________________________DAT6" localSheetId="29">'[7]base secçao pessoal'!#REF!</definedName>
    <definedName name="_______________________________________DAT6" localSheetId="30">'[7]base secçao pessoal'!#REF!</definedName>
    <definedName name="_______________________________________DAT6" localSheetId="43">'[7]base secçao pessoal'!#REF!</definedName>
    <definedName name="_______________________________________DAT6" localSheetId="44">'[7]base secçao pessoal'!#REF!</definedName>
    <definedName name="_______________________________________DAT6" localSheetId="51">'[7]base secçao pessoal'!#REF!</definedName>
    <definedName name="_______________________________________DAT6">'[7]base secçao pessoal'!#REF!</definedName>
    <definedName name="_______________________________________DAT7" localSheetId="14">'[7]base secçao pessoal'!#REF!</definedName>
    <definedName name="_______________________________________DAT7" localSheetId="29">'[7]base secçao pessoal'!#REF!</definedName>
    <definedName name="_______________________________________DAT7" localSheetId="30">'[7]base secçao pessoal'!#REF!</definedName>
    <definedName name="_______________________________________DAT7" localSheetId="43">'[7]base secçao pessoal'!#REF!</definedName>
    <definedName name="_______________________________________DAT7" localSheetId="44">'[7]base secçao pessoal'!#REF!</definedName>
    <definedName name="_______________________________________DAT7" localSheetId="51">'[7]base secçao pessoal'!#REF!</definedName>
    <definedName name="_______________________________________DAT7">'[7]base secçao pessoal'!#REF!</definedName>
    <definedName name="_______________________________________DAT9" localSheetId="14">'[8]Base Secção Pessoal'!#REF!</definedName>
    <definedName name="_______________________________________DAT9" localSheetId="29">'[8]Base Secção Pessoal'!#REF!</definedName>
    <definedName name="_______________________________________DAT9" localSheetId="30">'[8]Base Secção Pessoal'!#REF!</definedName>
    <definedName name="_______________________________________DAT9" localSheetId="43">'[8]Base Secção Pessoal'!#REF!</definedName>
    <definedName name="_______________________________________DAT9" localSheetId="44">'[8]Base Secção Pessoal'!#REF!</definedName>
    <definedName name="_______________________________________DAT9" localSheetId="51">'[8]Base Secção Pessoal'!#REF!</definedName>
    <definedName name="_______________________________________DAT9">'[8]Base Secção Pessoal'!#REF!</definedName>
    <definedName name="______________________________________DAT1" localSheetId="14">[3]Zam!#REF!</definedName>
    <definedName name="______________________________________DAT1" localSheetId="29">[3]Zam!#REF!</definedName>
    <definedName name="______________________________________DAT1" localSheetId="30">[3]Zam!#REF!</definedName>
    <definedName name="______________________________________DAT1" localSheetId="43">[3]Zam!#REF!</definedName>
    <definedName name="______________________________________DAT1" localSheetId="44">[3]Zam!#REF!</definedName>
    <definedName name="______________________________________DAT1" localSheetId="51">[3]Zam!#REF!</definedName>
    <definedName name="______________________________________DAT1">[3]Zam!#REF!</definedName>
    <definedName name="______________________________________DAT10" localSheetId="14">[13]Zam!#REF!</definedName>
    <definedName name="______________________________________DAT10" localSheetId="29">[13]Zam!#REF!</definedName>
    <definedName name="______________________________________DAT10" localSheetId="30">[13]Zam!#REF!</definedName>
    <definedName name="______________________________________DAT10" localSheetId="43">[13]Zam!#REF!</definedName>
    <definedName name="______________________________________DAT10" localSheetId="44">[13]Zam!#REF!</definedName>
    <definedName name="______________________________________DAT10" localSheetId="51">[13]Zam!#REF!</definedName>
    <definedName name="______________________________________DAT10">[13]Zam!#REF!</definedName>
    <definedName name="______________________________________DAT11" localSheetId="14">[13]Zam!#REF!</definedName>
    <definedName name="______________________________________DAT11" localSheetId="29">[13]Zam!#REF!</definedName>
    <definedName name="______________________________________DAT11" localSheetId="30">[13]Zam!#REF!</definedName>
    <definedName name="______________________________________DAT11" localSheetId="43">[13]Zam!#REF!</definedName>
    <definedName name="______________________________________DAT11" localSheetId="44">[13]Zam!#REF!</definedName>
    <definedName name="______________________________________DAT11" localSheetId="51">[13]Zam!#REF!</definedName>
    <definedName name="______________________________________DAT11">[13]Zam!#REF!</definedName>
    <definedName name="______________________________________DAT12" localSheetId="14">[13]Zam!#REF!</definedName>
    <definedName name="______________________________________DAT12" localSheetId="29">[13]Zam!#REF!</definedName>
    <definedName name="______________________________________DAT12" localSheetId="30">[13]Zam!#REF!</definedName>
    <definedName name="______________________________________DAT12" localSheetId="43">[13]Zam!#REF!</definedName>
    <definedName name="______________________________________DAT12" localSheetId="44">[13]Zam!#REF!</definedName>
    <definedName name="______________________________________DAT12" localSheetId="51">[13]Zam!#REF!</definedName>
    <definedName name="______________________________________DAT12">[13]Zam!#REF!</definedName>
    <definedName name="______________________________________DAT13" localSheetId="14">[13]Zam!#REF!</definedName>
    <definedName name="______________________________________DAT13" localSheetId="29">[13]Zam!#REF!</definedName>
    <definedName name="______________________________________DAT13" localSheetId="30">[13]Zam!#REF!</definedName>
    <definedName name="______________________________________DAT13" localSheetId="43">[13]Zam!#REF!</definedName>
    <definedName name="______________________________________DAT13" localSheetId="44">[13]Zam!#REF!</definedName>
    <definedName name="______________________________________DAT13" localSheetId="51">[13]Zam!#REF!</definedName>
    <definedName name="______________________________________DAT13">[13]Zam!#REF!</definedName>
    <definedName name="______________________________________DAT14" localSheetId="14">[13]Zam!#REF!</definedName>
    <definedName name="______________________________________DAT14" localSheetId="29">[13]Zam!#REF!</definedName>
    <definedName name="______________________________________DAT14" localSheetId="30">[13]Zam!#REF!</definedName>
    <definedName name="______________________________________DAT14" localSheetId="43">[13]Zam!#REF!</definedName>
    <definedName name="______________________________________DAT14" localSheetId="44">[13]Zam!#REF!</definedName>
    <definedName name="______________________________________DAT14" localSheetId="51">[13]Zam!#REF!</definedName>
    <definedName name="______________________________________DAT14">[13]Zam!#REF!</definedName>
    <definedName name="______________________________________DAT15" localSheetId="14">[13]Zam!#REF!</definedName>
    <definedName name="______________________________________DAT15" localSheetId="29">[13]Zam!#REF!</definedName>
    <definedName name="______________________________________DAT15" localSheetId="30">[13]Zam!#REF!</definedName>
    <definedName name="______________________________________DAT15" localSheetId="43">[13]Zam!#REF!</definedName>
    <definedName name="______________________________________DAT15" localSheetId="44">[13]Zam!#REF!</definedName>
    <definedName name="______________________________________DAT15" localSheetId="51">[13]Zam!#REF!</definedName>
    <definedName name="______________________________________DAT15">[13]Zam!#REF!</definedName>
    <definedName name="______________________________________DAT16" localSheetId="14">[3]Zam!#REF!</definedName>
    <definedName name="______________________________________DAT16" localSheetId="29">[3]Zam!#REF!</definedName>
    <definedName name="______________________________________DAT16" localSheetId="30">[3]Zam!#REF!</definedName>
    <definedName name="______________________________________DAT16" localSheetId="43">[3]Zam!#REF!</definedName>
    <definedName name="______________________________________DAT16" localSheetId="44">[3]Zam!#REF!</definedName>
    <definedName name="______________________________________DAT16" localSheetId="51">[3]Zam!#REF!</definedName>
    <definedName name="______________________________________DAT16">[3]Zam!#REF!</definedName>
    <definedName name="______________________________________DAT17" localSheetId="14">[3]Zam!#REF!</definedName>
    <definedName name="______________________________________DAT17" localSheetId="29">[3]Zam!#REF!</definedName>
    <definedName name="______________________________________DAT17" localSheetId="30">[3]Zam!#REF!</definedName>
    <definedName name="______________________________________DAT17" localSheetId="43">[3]Zam!#REF!</definedName>
    <definedName name="______________________________________DAT17" localSheetId="44">[3]Zam!#REF!</definedName>
    <definedName name="______________________________________DAT17" localSheetId="51">[3]Zam!#REF!</definedName>
    <definedName name="______________________________________DAT17">[3]Zam!#REF!</definedName>
    <definedName name="______________________________________DAT18" localSheetId="14">[3]Zam!#REF!</definedName>
    <definedName name="______________________________________DAT18" localSheetId="29">[3]Zam!#REF!</definedName>
    <definedName name="______________________________________DAT18" localSheetId="30">[3]Zam!#REF!</definedName>
    <definedName name="______________________________________DAT18" localSheetId="43">[3]Zam!#REF!</definedName>
    <definedName name="______________________________________DAT18" localSheetId="44">[3]Zam!#REF!</definedName>
    <definedName name="______________________________________DAT18" localSheetId="51">[3]Zam!#REF!</definedName>
    <definedName name="______________________________________DAT18">[3]Zam!#REF!</definedName>
    <definedName name="______________________________________DAT19" localSheetId="14">[3]Zam!#REF!</definedName>
    <definedName name="______________________________________DAT19" localSheetId="29">[3]Zam!#REF!</definedName>
    <definedName name="______________________________________DAT19" localSheetId="30">[3]Zam!#REF!</definedName>
    <definedName name="______________________________________DAT19" localSheetId="43">[3]Zam!#REF!</definedName>
    <definedName name="______________________________________DAT19" localSheetId="44">[3]Zam!#REF!</definedName>
    <definedName name="______________________________________DAT19" localSheetId="51">[3]Zam!#REF!</definedName>
    <definedName name="______________________________________DAT19">[3]Zam!#REF!</definedName>
    <definedName name="______________________________________DAT2" localSheetId="14">[3]Zam!#REF!</definedName>
    <definedName name="______________________________________DAT2" localSheetId="29">[3]Zam!#REF!</definedName>
    <definedName name="______________________________________DAT2" localSheetId="30">[3]Zam!#REF!</definedName>
    <definedName name="______________________________________DAT2" localSheetId="43">[3]Zam!#REF!</definedName>
    <definedName name="______________________________________DAT2" localSheetId="44">[3]Zam!#REF!</definedName>
    <definedName name="______________________________________DAT2" localSheetId="51">[3]Zam!#REF!</definedName>
    <definedName name="______________________________________DAT2">[3]Zam!#REF!</definedName>
    <definedName name="______________________________________DAT20" localSheetId="14">[3]Zam!#REF!</definedName>
    <definedName name="______________________________________DAT20" localSheetId="29">[3]Zam!#REF!</definedName>
    <definedName name="______________________________________DAT20" localSheetId="30">[3]Zam!#REF!</definedName>
    <definedName name="______________________________________DAT20" localSheetId="43">[3]Zam!#REF!</definedName>
    <definedName name="______________________________________DAT20" localSheetId="44">[3]Zam!#REF!</definedName>
    <definedName name="______________________________________DAT20" localSheetId="51">[3]Zam!#REF!</definedName>
    <definedName name="______________________________________DAT20">[3]Zam!#REF!</definedName>
    <definedName name="______________________________________DAT21" localSheetId="14">[3]Zam!#REF!</definedName>
    <definedName name="______________________________________DAT21" localSheetId="29">[3]Zam!#REF!</definedName>
    <definedName name="______________________________________DAT21" localSheetId="30">[3]Zam!#REF!</definedName>
    <definedName name="______________________________________DAT21" localSheetId="43">[3]Zam!#REF!</definedName>
    <definedName name="______________________________________DAT21" localSheetId="44">[3]Zam!#REF!</definedName>
    <definedName name="______________________________________DAT21" localSheetId="51">[3]Zam!#REF!</definedName>
    <definedName name="______________________________________DAT21">[3]Zam!#REF!</definedName>
    <definedName name="______________________________________DAT22" localSheetId="14">[3]Zam!#REF!</definedName>
    <definedName name="______________________________________DAT22" localSheetId="29">[3]Zam!#REF!</definedName>
    <definedName name="______________________________________DAT22" localSheetId="30">[3]Zam!#REF!</definedName>
    <definedName name="______________________________________DAT22" localSheetId="43">[3]Zam!#REF!</definedName>
    <definedName name="______________________________________DAT22" localSheetId="44">[3]Zam!#REF!</definedName>
    <definedName name="______________________________________DAT22" localSheetId="51">[3]Zam!#REF!</definedName>
    <definedName name="______________________________________DAT22">[3]Zam!#REF!</definedName>
    <definedName name="______________________________________DAT23" localSheetId="14">[3]Zam!#REF!</definedName>
    <definedName name="______________________________________DAT23" localSheetId="29">[3]Zam!#REF!</definedName>
    <definedName name="______________________________________DAT23" localSheetId="30">[3]Zam!#REF!</definedName>
    <definedName name="______________________________________DAT23" localSheetId="43">[3]Zam!#REF!</definedName>
    <definedName name="______________________________________DAT23" localSheetId="44">[3]Zam!#REF!</definedName>
    <definedName name="______________________________________DAT23" localSheetId="51">[3]Zam!#REF!</definedName>
    <definedName name="______________________________________DAT23">[3]Zam!#REF!</definedName>
    <definedName name="______________________________________DAT25" localSheetId="14">[13]Zam!#REF!</definedName>
    <definedName name="______________________________________DAT25" localSheetId="29">[13]Zam!#REF!</definedName>
    <definedName name="______________________________________DAT25" localSheetId="30">[13]Zam!#REF!</definedName>
    <definedName name="______________________________________DAT25" localSheetId="43">[13]Zam!#REF!</definedName>
    <definedName name="______________________________________DAT25" localSheetId="44">[13]Zam!#REF!</definedName>
    <definedName name="______________________________________DAT25" localSheetId="51">[13]Zam!#REF!</definedName>
    <definedName name="______________________________________DAT25">[13]Zam!#REF!</definedName>
    <definedName name="______________________________________DAT26" localSheetId="14">[13]Zam!#REF!</definedName>
    <definedName name="______________________________________DAT26" localSheetId="29">[13]Zam!#REF!</definedName>
    <definedName name="______________________________________DAT26" localSheetId="30">[13]Zam!#REF!</definedName>
    <definedName name="______________________________________DAT26" localSheetId="43">[13]Zam!#REF!</definedName>
    <definedName name="______________________________________DAT26" localSheetId="44">[13]Zam!#REF!</definedName>
    <definedName name="______________________________________DAT26" localSheetId="51">[13]Zam!#REF!</definedName>
    <definedName name="______________________________________DAT26">[13]Zam!#REF!</definedName>
    <definedName name="______________________________________DAT27" localSheetId="14">[13]Zam!#REF!</definedName>
    <definedName name="______________________________________DAT27" localSheetId="29">[13]Zam!#REF!</definedName>
    <definedName name="______________________________________DAT27" localSheetId="30">[13]Zam!#REF!</definedName>
    <definedName name="______________________________________DAT27" localSheetId="43">[13]Zam!#REF!</definedName>
    <definedName name="______________________________________DAT27" localSheetId="44">[13]Zam!#REF!</definedName>
    <definedName name="______________________________________DAT27" localSheetId="51">[13]Zam!#REF!</definedName>
    <definedName name="______________________________________DAT27">[13]Zam!#REF!</definedName>
    <definedName name="______________________________________DAT29" localSheetId="14">[13]Zam!#REF!</definedName>
    <definedName name="______________________________________DAT29" localSheetId="29">[13]Zam!#REF!</definedName>
    <definedName name="______________________________________DAT29" localSheetId="30">[13]Zam!#REF!</definedName>
    <definedName name="______________________________________DAT29" localSheetId="43">[13]Zam!#REF!</definedName>
    <definedName name="______________________________________DAT29" localSheetId="44">[13]Zam!#REF!</definedName>
    <definedName name="______________________________________DAT29" localSheetId="51">[13]Zam!#REF!</definedName>
    <definedName name="______________________________________DAT29">[13]Zam!#REF!</definedName>
    <definedName name="______________________________________DAT30" localSheetId="14">[13]Zam!#REF!</definedName>
    <definedName name="______________________________________DAT30" localSheetId="29">[13]Zam!#REF!</definedName>
    <definedName name="______________________________________DAT30" localSheetId="30">[13]Zam!#REF!</definedName>
    <definedName name="______________________________________DAT30" localSheetId="43">[13]Zam!#REF!</definedName>
    <definedName name="______________________________________DAT30" localSheetId="44">[13]Zam!#REF!</definedName>
    <definedName name="______________________________________DAT30" localSheetId="51">[13]Zam!#REF!</definedName>
    <definedName name="______________________________________DAT30">[13]Zam!#REF!</definedName>
    <definedName name="______________________________________DAT31" localSheetId="14">[13]Zam!#REF!</definedName>
    <definedName name="______________________________________DAT31" localSheetId="29">[13]Zam!#REF!</definedName>
    <definedName name="______________________________________DAT31" localSheetId="30">[13]Zam!#REF!</definedName>
    <definedName name="______________________________________DAT31" localSheetId="43">[13]Zam!#REF!</definedName>
    <definedName name="______________________________________DAT31" localSheetId="44">[13]Zam!#REF!</definedName>
    <definedName name="______________________________________DAT31" localSheetId="51">[13]Zam!#REF!</definedName>
    <definedName name="______________________________________DAT31">[13]Zam!#REF!</definedName>
    <definedName name="______________________________________DAT32" localSheetId="14">'[5]OT´s Não Liquidadas 2006'!#REF!</definedName>
    <definedName name="______________________________________DAT32" localSheetId="29">'[5]OT´s Não Liquidadas 2006'!#REF!</definedName>
    <definedName name="______________________________________DAT32" localSheetId="30">'[5]OT´s Não Liquidadas 2006'!#REF!</definedName>
    <definedName name="______________________________________DAT32" localSheetId="43">'[5]OT´s Não Liquidadas 2006'!#REF!</definedName>
    <definedName name="______________________________________DAT32" localSheetId="44">'[5]OT´s Não Liquidadas 2006'!#REF!</definedName>
    <definedName name="______________________________________DAT32" localSheetId="51">'[5]OT´s Não Liquidadas 2006'!#REF!</definedName>
    <definedName name="______________________________________DAT32">'[5]OT´s Não Liquidadas 2006'!#REF!</definedName>
    <definedName name="______________________________________DAT33" localSheetId="14">'[5]OT´s Não Liquidadas 2006'!#REF!</definedName>
    <definedName name="______________________________________DAT33" localSheetId="29">'[5]OT´s Não Liquidadas 2006'!#REF!</definedName>
    <definedName name="______________________________________DAT33" localSheetId="30">'[5]OT´s Não Liquidadas 2006'!#REF!</definedName>
    <definedName name="______________________________________DAT33" localSheetId="43">'[5]OT´s Não Liquidadas 2006'!#REF!</definedName>
    <definedName name="______________________________________DAT33" localSheetId="44">'[5]OT´s Não Liquidadas 2006'!#REF!</definedName>
    <definedName name="______________________________________DAT33" localSheetId="51">'[5]OT´s Não Liquidadas 2006'!#REF!</definedName>
    <definedName name="______________________________________DAT33">'[5]OT´s Não Liquidadas 2006'!#REF!</definedName>
    <definedName name="______________________________________DAT34" localSheetId="14">'[5]OT´s Não Liquidadas 2006'!#REF!</definedName>
    <definedName name="______________________________________DAT34" localSheetId="29">'[5]OT´s Não Liquidadas 2006'!#REF!</definedName>
    <definedName name="______________________________________DAT34" localSheetId="30">'[5]OT´s Não Liquidadas 2006'!#REF!</definedName>
    <definedName name="______________________________________DAT34" localSheetId="43">'[5]OT´s Não Liquidadas 2006'!#REF!</definedName>
    <definedName name="______________________________________DAT34" localSheetId="44">'[5]OT´s Não Liquidadas 2006'!#REF!</definedName>
    <definedName name="______________________________________DAT34" localSheetId="51">'[5]OT´s Não Liquidadas 2006'!#REF!</definedName>
    <definedName name="______________________________________DAT34">'[5]OT´s Não Liquidadas 2006'!#REF!</definedName>
    <definedName name="______________________________________DAT35" localSheetId="14">'[5]OT´s Não Liquidadas 2006'!#REF!</definedName>
    <definedName name="______________________________________DAT35" localSheetId="29">'[5]OT´s Não Liquidadas 2006'!#REF!</definedName>
    <definedName name="______________________________________DAT35" localSheetId="30">'[5]OT´s Não Liquidadas 2006'!#REF!</definedName>
    <definedName name="______________________________________DAT35" localSheetId="43">'[5]OT´s Não Liquidadas 2006'!#REF!</definedName>
    <definedName name="______________________________________DAT35" localSheetId="44">'[5]OT´s Não Liquidadas 2006'!#REF!</definedName>
    <definedName name="______________________________________DAT35" localSheetId="51">'[5]OT´s Não Liquidadas 2006'!#REF!</definedName>
    <definedName name="______________________________________DAT35">'[5]OT´s Não Liquidadas 2006'!#REF!</definedName>
    <definedName name="______________________________________DAT36" localSheetId="14">'[5]OT´s Não Liquidadas 2006'!#REF!</definedName>
    <definedName name="______________________________________DAT36" localSheetId="29">'[5]OT´s Não Liquidadas 2006'!#REF!</definedName>
    <definedName name="______________________________________DAT36" localSheetId="30">'[5]OT´s Não Liquidadas 2006'!#REF!</definedName>
    <definedName name="______________________________________DAT36" localSheetId="43">'[5]OT´s Não Liquidadas 2006'!#REF!</definedName>
    <definedName name="______________________________________DAT36" localSheetId="44">'[5]OT´s Não Liquidadas 2006'!#REF!</definedName>
    <definedName name="______________________________________DAT36" localSheetId="51">'[5]OT´s Não Liquidadas 2006'!#REF!</definedName>
    <definedName name="______________________________________DAT36">'[5]OT´s Não Liquidadas 2006'!#REF!</definedName>
    <definedName name="______________________________________DAT4" localSheetId="14">'[6]Base Secção Pessoal'!#REF!</definedName>
    <definedName name="______________________________________DAT4" localSheetId="29">'[6]Base Secção Pessoal'!#REF!</definedName>
    <definedName name="______________________________________DAT4" localSheetId="30">'[6]Base Secção Pessoal'!#REF!</definedName>
    <definedName name="______________________________________DAT4" localSheetId="43">'[6]Base Secção Pessoal'!#REF!</definedName>
    <definedName name="______________________________________DAT4" localSheetId="44">'[6]Base Secção Pessoal'!#REF!</definedName>
    <definedName name="______________________________________DAT4" localSheetId="51">'[6]Base Secção Pessoal'!#REF!</definedName>
    <definedName name="______________________________________DAT4">'[6]Base Secção Pessoal'!#REF!</definedName>
    <definedName name="______________________________________DAT5" localSheetId="14">'[6]Base Secção Pessoal'!#REF!</definedName>
    <definedName name="______________________________________DAT5" localSheetId="29">'[6]Base Secção Pessoal'!#REF!</definedName>
    <definedName name="______________________________________DAT5" localSheetId="30">'[6]Base Secção Pessoal'!#REF!</definedName>
    <definedName name="______________________________________DAT5" localSheetId="43">'[6]Base Secção Pessoal'!#REF!</definedName>
    <definedName name="______________________________________DAT5" localSheetId="44">'[6]Base Secção Pessoal'!#REF!</definedName>
    <definedName name="______________________________________DAT5" localSheetId="51">'[6]Base Secção Pessoal'!#REF!</definedName>
    <definedName name="______________________________________DAT5">'[6]Base Secção Pessoal'!#REF!</definedName>
    <definedName name="______________________________________DAT6" localSheetId="14">'[7]base secçao pessoal'!#REF!</definedName>
    <definedName name="______________________________________DAT6" localSheetId="29">'[7]base secçao pessoal'!#REF!</definedName>
    <definedName name="______________________________________DAT6" localSheetId="30">'[7]base secçao pessoal'!#REF!</definedName>
    <definedName name="______________________________________DAT6" localSheetId="43">'[7]base secçao pessoal'!#REF!</definedName>
    <definedName name="______________________________________DAT6" localSheetId="44">'[7]base secçao pessoal'!#REF!</definedName>
    <definedName name="______________________________________DAT6" localSheetId="51">'[7]base secçao pessoal'!#REF!</definedName>
    <definedName name="______________________________________DAT6">'[7]base secçao pessoal'!#REF!</definedName>
    <definedName name="______________________________________DAT7" localSheetId="14">'[7]base secçao pessoal'!#REF!</definedName>
    <definedName name="______________________________________DAT7" localSheetId="29">'[7]base secçao pessoal'!#REF!</definedName>
    <definedName name="______________________________________DAT7" localSheetId="30">'[7]base secçao pessoal'!#REF!</definedName>
    <definedName name="______________________________________DAT7" localSheetId="43">'[7]base secçao pessoal'!#REF!</definedName>
    <definedName name="______________________________________DAT7" localSheetId="44">'[7]base secçao pessoal'!#REF!</definedName>
    <definedName name="______________________________________DAT7" localSheetId="51">'[7]base secçao pessoal'!#REF!</definedName>
    <definedName name="______________________________________DAT7">'[7]base secçao pessoal'!#REF!</definedName>
    <definedName name="______________________________________DAT8" localSheetId="14">'[14]base secçao pessoal'!#REF!</definedName>
    <definedName name="______________________________________DAT8" localSheetId="29">'[14]base secçao pessoal'!#REF!</definedName>
    <definedName name="______________________________________DAT8" localSheetId="30">'[14]base secçao pessoal'!#REF!</definedName>
    <definedName name="______________________________________DAT8" localSheetId="43">'[14]base secçao pessoal'!#REF!</definedName>
    <definedName name="______________________________________DAT8" localSheetId="44">'[14]base secçao pessoal'!#REF!</definedName>
    <definedName name="______________________________________DAT8" localSheetId="51">'[14]base secçao pessoal'!#REF!</definedName>
    <definedName name="______________________________________DAT8">'[14]base secçao pessoal'!#REF!</definedName>
    <definedName name="______________________________________DAT9" localSheetId="14">'[8]Base Secção Pessoal'!#REF!</definedName>
    <definedName name="______________________________________DAT9" localSheetId="29">'[8]Base Secção Pessoal'!#REF!</definedName>
    <definedName name="______________________________________DAT9" localSheetId="30">'[8]Base Secção Pessoal'!#REF!</definedName>
    <definedName name="______________________________________DAT9" localSheetId="43">'[8]Base Secção Pessoal'!#REF!</definedName>
    <definedName name="______________________________________DAT9" localSheetId="44">'[8]Base Secção Pessoal'!#REF!</definedName>
    <definedName name="______________________________________DAT9" localSheetId="51">'[8]Base Secção Pessoal'!#REF!</definedName>
    <definedName name="______________________________________DAT9">'[8]Base Secção Pessoal'!#REF!</definedName>
    <definedName name="_____________________________________DAT1" localSheetId="14">[3]Zam!#REF!</definedName>
    <definedName name="_____________________________________DAT1" localSheetId="29">[3]Zam!#REF!</definedName>
    <definedName name="_____________________________________DAT1" localSheetId="30">[3]Zam!#REF!</definedName>
    <definedName name="_____________________________________DAT1" localSheetId="43">[3]Zam!#REF!</definedName>
    <definedName name="_____________________________________DAT1" localSheetId="44">[3]Zam!#REF!</definedName>
    <definedName name="_____________________________________DAT1" localSheetId="51">[3]Zam!#REF!</definedName>
    <definedName name="_____________________________________DAT1">[3]Zam!#REF!</definedName>
    <definedName name="_____________________________________DAT10" localSheetId="14">[13]Zam!#REF!</definedName>
    <definedName name="_____________________________________DAT10" localSheetId="29">[13]Zam!#REF!</definedName>
    <definedName name="_____________________________________DAT10" localSheetId="30">[13]Zam!#REF!</definedName>
    <definedName name="_____________________________________DAT10" localSheetId="43">[13]Zam!#REF!</definedName>
    <definedName name="_____________________________________DAT10" localSheetId="44">[13]Zam!#REF!</definedName>
    <definedName name="_____________________________________DAT10" localSheetId="51">[13]Zam!#REF!</definedName>
    <definedName name="_____________________________________DAT10">[13]Zam!#REF!</definedName>
    <definedName name="_____________________________________DAT11" localSheetId="14">[13]Zam!#REF!</definedName>
    <definedName name="_____________________________________DAT11" localSheetId="29">[13]Zam!#REF!</definedName>
    <definedName name="_____________________________________DAT11" localSheetId="30">[13]Zam!#REF!</definedName>
    <definedName name="_____________________________________DAT11" localSheetId="43">[13]Zam!#REF!</definedName>
    <definedName name="_____________________________________DAT11" localSheetId="44">[13]Zam!#REF!</definedName>
    <definedName name="_____________________________________DAT11" localSheetId="51">[13]Zam!#REF!</definedName>
    <definedName name="_____________________________________DAT11">[13]Zam!#REF!</definedName>
    <definedName name="_____________________________________DAT12" localSheetId="14">[13]Zam!#REF!</definedName>
    <definedName name="_____________________________________DAT12" localSheetId="29">[13]Zam!#REF!</definedName>
    <definedName name="_____________________________________DAT12" localSheetId="30">[13]Zam!#REF!</definedName>
    <definedName name="_____________________________________DAT12" localSheetId="43">[13]Zam!#REF!</definedName>
    <definedName name="_____________________________________DAT12" localSheetId="44">[13]Zam!#REF!</definedName>
    <definedName name="_____________________________________DAT12" localSheetId="51">[13]Zam!#REF!</definedName>
    <definedName name="_____________________________________DAT12">[13]Zam!#REF!</definedName>
    <definedName name="_____________________________________DAT13" localSheetId="14">[13]Zam!#REF!</definedName>
    <definedName name="_____________________________________DAT13" localSheetId="29">[13]Zam!#REF!</definedName>
    <definedName name="_____________________________________DAT13" localSheetId="30">[13]Zam!#REF!</definedName>
    <definedName name="_____________________________________DAT13" localSheetId="43">[13]Zam!#REF!</definedName>
    <definedName name="_____________________________________DAT13" localSheetId="44">[13]Zam!#REF!</definedName>
    <definedName name="_____________________________________DAT13" localSheetId="51">[13]Zam!#REF!</definedName>
    <definedName name="_____________________________________DAT13">[13]Zam!#REF!</definedName>
    <definedName name="_____________________________________DAT14" localSheetId="14">[13]Zam!#REF!</definedName>
    <definedName name="_____________________________________DAT14" localSheetId="29">[13]Zam!#REF!</definedName>
    <definedName name="_____________________________________DAT14" localSheetId="30">[13]Zam!#REF!</definedName>
    <definedName name="_____________________________________DAT14" localSheetId="43">[13]Zam!#REF!</definedName>
    <definedName name="_____________________________________DAT14" localSheetId="44">[13]Zam!#REF!</definedName>
    <definedName name="_____________________________________DAT14" localSheetId="51">[13]Zam!#REF!</definedName>
    <definedName name="_____________________________________DAT14">[13]Zam!#REF!</definedName>
    <definedName name="_____________________________________DAT15" localSheetId="14">[13]Zam!#REF!</definedName>
    <definedName name="_____________________________________DAT15" localSheetId="29">[13]Zam!#REF!</definedName>
    <definedName name="_____________________________________DAT15" localSheetId="30">[13]Zam!#REF!</definedName>
    <definedName name="_____________________________________DAT15" localSheetId="43">[13]Zam!#REF!</definedName>
    <definedName name="_____________________________________DAT15" localSheetId="44">[13]Zam!#REF!</definedName>
    <definedName name="_____________________________________DAT15" localSheetId="51">[13]Zam!#REF!</definedName>
    <definedName name="_____________________________________DAT15">[13]Zam!#REF!</definedName>
    <definedName name="_____________________________________DAT16" localSheetId="14">[3]Zam!#REF!</definedName>
    <definedName name="_____________________________________DAT16" localSheetId="29">[3]Zam!#REF!</definedName>
    <definedName name="_____________________________________DAT16" localSheetId="30">[3]Zam!#REF!</definedName>
    <definedName name="_____________________________________DAT16" localSheetId="43">[3]Zam!#REF!</definedName>
    <definedName name="_____________________________________DAT16" localSheetId="44">[3]Zam!#REF!</definedName>
    <definedName name="_____________________________________DAT16" localSheetId="51">[3]Zam!#REF!</definedName>
    <definedName name="_____________________________________DAT16">[3]Zam!#REF!</definedName>
    <definedName name="_____________________________________DAT17" localSheetId="14">[3]Zam!#REF!</definedName>
    <definedName name="_____________________________________DAT17" localSheetId="29">[3]Zam!#REF!</definedName>
    <definedName name="_____________________________________DAT17" localSheetId="30">[3]Zam!#REF!</definedName>
    <definedName name="_____________________________________DAT17" localSheetId="43">[3]Zam!#REF!</definedName>
    <definedName name="_____________________________________DAT17" localSheetId="44">[3]Zam!#REF!</definedName>
    <definedName name="_____________________________________DAT17" localSheetId="51">[3]Zam!#REF!</definedName>
    <definedName name="_____________________________________DAT17">[3]Zam!#REF!</definedName>
    <definedName name="_____________________________________DAT18" localSheetId="14">[3]Zam!#REF!</definedName>
    <definedName name="_____________________________________DAT18" localSheetId="29">[3]Zam!#REF!</definedName>
    <definedName name="_____________________________________DAT18" localSheetId="30">[3]Zam!#REF!</definedName>
    <definedName name="_____________________________________DAT18" localSheetId="43">[3]Zam!#REF!</definedName>
    <definedName name="_____________________________________DAT18" localSheetId="44">[3]Zam!#REF!</definedName>
    <definedName name="_____________________________________DAT18" localSheetId="51">[3]Zam!#REF!</definedName>
    <definedName name="_____________________________________DAT18">[3]Zam!#REF!</definedName>
    <definedName name="_____________________________________DAT19" localSheetId="14">[3]Zam!#REF!</definedName>
    <definedName name="_____________________________________DAT19" localSheetId="29">[3]Zam!#REF!</definedName>
    <definedName name="_____________________________________DAT19" localSheetId="30">[3]Zam!#REF!</definedName>
    <definedName name="_____________________________________DAT19" localSheetId="43">[3]Zam!#REF!</definedName>
    <definedName name="_____________________________________DAT19" localSheetId="44">[3]Zam!#REF!</definedName>
    <definedName name="_____________________________________DAT19" localSheetId="51">[3]Zam!#REF!</definedName>
    <definedName name="_____________________________________DAT19">[3]Zam!#REF!</definedName>
    <definedName name="_____________________________________DAT2" localSheetId="14">[3]Zam!#REF!</definedName>
    <definedName name="_____________________________________DAT2" localSheetId="29">[3]Zam!#REF!</definedName>
    <definedName name="_____________________________________DAT2" localSheetId="30">[3]Zam!#REF!</definedName>
    <definedName name="_____________________________________DAT2" localSheetId="43">[3]Zam!#REF!</definedName>
    <definedName name="_____________________________________DAT2" localSheetId="44">[3]Zam!#REF!</definedName>
    <definedName name="_____________________________________DAT2" localSheetId="51">[3]Zam!#REF!</definedName>
    <definedName name="_____________________________________DAT2">[3]Zam!#REF!</definedName>
    <definedName name="_____________________________________DAT20" localSheetId="14">[3]Zam!#REF!</definedName>
    <definedName name="_____________________________________DAT20" localSheetId="29">[3]Zam!#REF!</definedName>
    <definedName name="_____________________________________DAT20" localSheetId="30">[3]Zam!#REF!</definedName>
    <definedName name="_____________________________________DAT20" localSheetId="43">[3]Zam!#REF!</definedName>
    <definedName name="_____________________________________DAT20" localSheetId="44">[3]Zam!#REF!</definedName>
    <definedName name="_____________________________________DAT20" localSheetId="51">[3]Zam!#REF!</definedName>
    <definedName name="_____________________________________DAT20">[3]Zam!#REF!</definedName>
    <definedName name="_____________________________________DAT21" localSheetId="14">[3]Zam!#REF!</definedName>
    <definedName name="_____________________________________DAT21" localSheetId="29">[3]Zam!#REF!</definedName>
    <definedName name="_____________________________________DAT21" localSheetId="30">[3]Zam!#REF!</definedName>
    <definedName name="_____________________________________DAT21" localSheetId="43">[3]Zam!#REF!</definedName>
    <definedName name="_____________________________________DAT21" localSheetId="44">[3]Zam!#REF!</definedName>
    <definedName name="_____________________________________DAT21" localSheetId="51">[3]Zam!#REF!</definedName>
    <definedName name="_____________________________________DAT21">[3]Zam!#REF!</definedName>
    <definedName name="_____________________________________DAT22" localSheetId="14">[3]Zam!#REF!</definedName>
    <definedName name="_____________________________________DAT22" localSheetId="29">[3]Zam!#REF!</definedName>
    <definedName name="_____________________________________DAT22" localSheetId="30">[3]Zam!#REF!</definedName>
    <definedName name="_____________________________________DAT22" localSheetId="43">[3]Zam!#REF!</definedName>
    <definedName name="_____________________________________DAT22" localSheetId="44">[3]Zam!#REF!</definedName>
    <definedName name="_____________________________________DAT22" localSheetId="51">[3]Zam!#REF!</definedName>
    <definedName name="_____________________________________DAT22">[3]Zam!#REF!</definedName>
    <definedName name="_____________________________________DAT23" localSheetId="14">[3]Zam!#REF!</definedName>
    <definedName name="_____________________________________DAT23" localSheetId="29">[3]Zam!#REF!</definedName>
    <definedName name="_____________________________________DAT23" localSheetId="30">[3]Zam!#REF!</definedName>
    <definedName name="_____________________________________DAT23" localSheetId="43">[3]Zam!#REF!</definedName>
    <definedName name="_____________________________________DAT23" localSheetId="44">[3]Zam!#REF!</definedName>
    <definedName name="_____________________________________DAT23" localSheetId="51">[3]Zam!#REF!</definedName>
    <definedName name="_____________________________________DAT23">[3]Zam!#REF!</definedName>
    <definedName name="_____________________________________DAT25" localSheetId="14">[13]Zam!#REF!</definedName>
    <definedName name="_____________________________________DAT25" localSheetId="29">[13]Zam!#REF!</definedName>
    <definedName name="_____________________________________DAT25" localSheetId="30">[13]Zam!#REF!</definedName>
    <definedName name="_____________________________________DAT25" localSheetId="43">[13]Zam!#REF!</definedName>
    <definedName name="_____________________________________DAT25" localSheetId="44">[13]Zam!#REF!</definedName>
    <definedName name="_____________________________________DAT25" localSheetId="51">[13]Zam!#REF!</definedName>
    <definedName name="_____________________________________DAT25">[13]Zam!#REF!</definedName>
    <definedName name="_____________________________________DAT26" localSheetId="14">[13]Zam!#REF!</definedName>
    <definedName name="_____________________________________DAT26" localSheetId="29">[13]Zam!#REF!</definedName>
    <definedName name="_____________________________________DAT26" localSheetId="30">[13]Zam!#REF!</definedName>
    <definedName name="_____________________________________DAT26" localSheetId="43">[13]Zam!#REF!</definedName>
    <definedName name="_____________________________________DAT26" localSheetId="44">[13]Zam!#REF!</definedName>
    <definedName name="_____________________________________DAT26" localSheetId="51">[13]Zam!#REF!</definedName>
    <definedName name="_____________________________________DAT26">[13]Zam!#REF!</definedName>
    <definedName name="_____________________________________DAT27" localSheetId="14">[13]Zam!#REF!</definedName>
    <definedName name="_____________________________________DAT27" localSheetId="29">[13]Zam!#REF!</definedName>
    <definedName name="_____________________________________DAT27" localSheetId="30">[13]Zam!#REF!</definedName>
    <definedName name="_____________________________________DAT27" localSheetId="43">[13]Zam!#REF!</definedName>
    <definedName name="_____________________________________DAT27" localSheetId="44">[13]Zam!#REF!</definedName>
    <definedName name="_____________________________________DAT27" localSheetId="51">[13]Zam!#REF!</definedName>
    <definedName name="_____________________________________DAT27">[13]Zam!#REF!</definedName>
    <definedName name="_____________________________________DAT29" localSheetId="14">[13]Zam!#REF!</definedName>
    <definedName name="_____________________________________DAT29" localSheetId="29">[13]Zam!#REF!</definedName>
    <definedName name="_____________________________________DAT29" localSheetId="30">[13]Zam!#REF!</definedName>
    <definedName name="_____________________________________DAT29" localSheetId="43">[13]Zam!#REF!</definedName>
    <definedName name="_____________________________________DAT29" localSheetId="44">[13]Zam!#REF!</definedName>
    <definedName name="_____________________________________DAT29" localSheetId="51">[13]Zam!#REF!</definedName>
    <definedName name="_____________________________________DAT29">[13]Zam!#REF!</definedName>
    <definedName name="_____________________________________DAT30" localSheetId="14">[13]Zam!#REF!</definedName>
    <definedName name="_____________________________________DAT30" localSheetId="29">[13]Zam!#REF!</definedName>
    <definedName name="_____________________________________DAT30" localSheetId="30">[13]Zam!#REF!</definedName>
    <definedName name="_____________________________________DAT30" localSheetId="43">[13]Zam!#REF!</definedName>
    <definedName name="_____________________________________DAT30" localSheetId="44">[13]Zam!#REF!</definedName>
    <definedName name="_____________________________________DAT30" localSheetId="51">[13]Zam!#REF!</definedName>
    <definedName name="_____________________________________DAT30">[13]Zam!#REF!</definedName>
    <definedName name="_____________________________________DAT31" localSheetId="14">[13]Zam!#REF!</definedName>
    <definedName name="_____________________________________DAT31" localSheetId="29">[13]Zam!#REF!</definedName>
    <definedName name="_____________________________________DAT31" localSheetId="30">[13]Zam!#REF!</definedName>
    <definedName name="_____________________________________DAT31" localSheetId="43">[13]Zam!#REF!</definedName>
    <definedName name="_____________________________________DAT31" localSheetId="44">[13]Zam!#REF!</definedName>
    <definedName name="_____________________________________DAT31" localSheetId="51">[13]Zam!#REF!</definedName>
    <definedName name="_____________________________________DAT31">[13]Zam!#REF!</definedName>
    <definedName name="_____________________________________DAT32" localSheetId="14">'[5]OT´s Não Liquidadas 2006'!#REF!</definedName>
    <definedName name="_____________________________________DAT32" localSheetId="29">'[5]OT´s Não Liquidadas 2006'!#REF!</definedName>
    <definedName name="_____________________________________DAT32" localSheetId="30">'[5]OT´s Não Liquidadas 2006'!#REF!</definedName>
    <definedName name="_____________________________________DAT32" localSheetId="43">'[5]OT´s Não Liquidadas 2006'!#REF!</definedName>
    <definedName name="_____________________________________DAT32" localSheetId="44">'[5]OT´s Não Liquidadas 2006'!#REF!</definedName>
    <definedName name="_____________________________________DAT32" localSheetId="51">'[5]OT´s Não Liquidadas 2006'!#REF!</definedName>
    <definedName name="_____________________________________DAT32">'[5]OT´s Não Liquidadas 2006'!#REF!</definedName>
    <definedName name="_____________________________________DAT33" localSheetId="14">'[5]OT´s Não Liquidadas 2006'!#REF!</definedName>
    <definedName name="_____________________________________DAT33" localSheetId="29">'[5]OT´s Não Liquidadas 2006'!#REF!</definedName>
    <definedName name="_____________________________________DAT33" localSheetId="30">'[5]OT´s Não Liquidadas 2006'!#REF!</definedName>
    <definedName name="_____________________________________DAT33" localSheetId="43">'[5]OT´s Não Liquidadas 2006'!#REF!</definedName>
    <definedName name="_____________________________________DAT33" localSheetId="44">'[5]OT´s Não Liquidadas 2006'!#REF!</definedName>
    <definedName name="_____________________________________DAT33" localSheetId="51">'[5]OT´s Não Liquidadas 2006'!#REF!</definedName>
    <definedName name="_____________________________________DAT33">'[5]OT´s Não Liquidadas 2006'!#REF!</definedName>
    <definedName name="_____________________________________DAT34" localSheetId="14">'[5]OT´s Não Liquidadas 2006'!#REF!</definedName>
    <definedName name="_____________________________________DAT34" localSheetId="29">'[5]OT´s Não Liquidadas 2006'!#REF!</definedName>
    <definedName name="_____________________________________DAT34" localSheetId="30">'[5]OT´s Não Liquidadas 2006'!#REF!</definedName>
    <definedName name="_____________________________________DAT34" localSheetId="43">'[5]OT´s Não Liquidadas 2006'!#REF!</definedName>
    <definedName name="_____________________________________DAT34" localSheetId="44">'[5]OT´s Não Liquidadas 2006'!#REF!</definedName>
    <definedName name="_____________________________________DAT34" localSheetId="51">'[5]OT´s Não Liquidadas 2006'!#REF!</definedName>
    <definedName name="_____________________________________DAT34">'[5]OT´s Não Liquidadas 2006'!#REF!</definedName>
    <definedName name="_____________________________________DAT35" localSheetId="14">'[5]OT´s Não Liquidadas 2006'!#REF!</definedName>
    <definedName name="_____________________________________DAT35" localSheetId="29">'[5]OT´s Não Liquidadas 2006'!#REF!</definedName>
    <definedName name="_____________________________________DAT35" localSheetId="30">'[5]OT´s Não Liquidadas 2006'!#REF!</definedName>
    <definedName name="_____________________________________DAT35" localSheetId="43">'[5]OT´s Não Liquidadas 2006'!#REF!</definedName>
    <definedName name="_____________________________________DAT35" localSheetId="44">'[5]OT´s Não Liquidadas 2006'!#REF!</definedName>
    <definedName name="_____________________________________DAT35" localSheetId="51">'[5]OT´s Não Liquidadas 2006'!#REF!</definedName>
    <definedName name="_____________________________________DAT35">'[5]OT´s Não Liquidadas 2006'!#REF!</definedName>
    <definedName name="_____________________________________DAT36" localSheetId="14">'[5]OT´s Não Liquidadas 2006'!#REF!</definedName>
    <definedName name="_____________________________________DAT36" localSheetId="29">'[5]OT´s Não Liquidadas 2006'!#REF!</definedName>
    <definedName name="_____________________________________DAT36" localSheetId="30">'[5]OT´s Não Liquidadas 2006'!#REF!</definedName>
    <definedName name="_____________________________________DAT36" localSheetId="43">'[5]OT´s Não Liquidadas 2006'!#REF!</definedName>
    <definedName name="_____________________________________DAT36" localSheetId="44">'[5]OT´s Não Liquidadas 2006'!#REF!</definedName>
    <definedName name="_____________________________________DAT36" localSheetId="51">'[5]OT´s Não Liquidadas 2006'!#REF!</definedName>
    <definedName name="_____________________________________DAT36">'[5]OT´s Não Liquidadas 2006'!#REF!</definedName>
    <definedName name="_____________________________________DAT4" localSheetId="14">'[6]Base Secção Pessoal'!#REF!</definedName>
    <definedName name="_____________________________________DAT4" localSheetId="29">'[6]Base Secção Pessoal'!#REF!</definedName>
    <definedName name="_____________________________________DAT4" localSheetId="30">'[6]Base Secção Pessoal'!#REF!</definedName>
    <definedName name="_____________________________________DAT4" localSheetId="43">'[6]Base Secção Pessoal'!#REF!</definedName>
    <definedName name="_____________________________________DAT4" localSheetId="44">'[6]Base Secção Pessoal'!#REF!</definedName>
    <definedName name="_____________________________________DAT4" localSheetId="51">'[6]Base Secção Pessoal'!#REF!</definedName>
    <definedName name="_____________________________________DAT4">'[6]Base Secção Pessoal'!#REF!</definedName>
    <definedName name="_____________________________________DAT5" localSheetId="14">'[6]Base Secção Pessoal'!#REF!</definedName>
    <definedName name="_____________________________________DAT5" localSheetId="29">'[6]Base Secção Pessoal'!#REF!</definedName>
    <definedName name="_____________________________________DAT5" localSheetId="30">'[6]Base Secção Pessoal'!#REF!</definedName>
    <definedName name="_____________________________________DAT5" localSheetId="43">'[6]Base Secção Pessoal'!#REF!</definedName>
    <definedName name="_____________________________________DAT5" localSheetId="44">'[6]Base Secção Pessoal'!#REF!</definedName>
    <definedName name="_____________________________________DAT5" localSheetId="51">'[6]Base Secção Pessoal'!#REF!</definedName>
    <definedName name="_____________________________________DAT5">'[6]Base Secção Pessoal'!#REF!</definedName>
    <definedName name="_____________________________________DAT6" localSheetId="14">'[7]base secçao pessoal'!#REF!</definedName>
    <definedName name="_____________________________________DAT6" localSheetId="29">'[7]base secçao pessoal'!#REF!</definedName>
    <definedName name="_____________________________________DAT6" localSheetId="30">'[7]base secçao pessoal'!#REF!</definedName>
    <definedName name="_____________________________________DAT6" localSheetId="43">'[7]base secçao pessoal'!#REF!</definedName>
    <definedName name="_____________________________________DAT6" localSheetId="44">'[7]base secçao pessoal'!#REF!</definedName>
    <definedName name="_____________________________________DAT6" localSheetId="51">'[7]base secçao pessoal'!#REF!</definedName>
    <definedName name="_____________________________________DAT6">'[7]base secçao pessoal'!#REF!</definedName>
    <definedName name="_____________________________________DAT7" localSheetId="14">'[7]base secçao pessoal'!#REF!</definedName>
    <definedName name="_____________________________________DAT7" localSheetId="29">'[7]base secçao pessoal'!#REF!</definedName>
    <definedName name="_____________________________________DAT7" localSheetId="30">'[7]base secçao pessoal'!#REF!</definedName>
    <definedName name="_____________________________________DAT7" localSheetId="43">'[7]base secçao pessoal'!#REF!</definedName>
    <definedName name="_____________________________________DAT7" localSheetId="44">'[7]base secçao pessoal'!#REF!</definedName>
    <definedName name="_____________________________________DAT7" localSheetId="51">'[7]base secçao pessoal'!#REF!</definedName>
    <definedName name="_____________________________________DAT7">'[7]base secçao pessoal'!#REF!</definedName>
    <definedName name="_____________________________________DAT9" localSheetId="14">'[8]Base Secção Pessoal'!#REF!</definedName>
    <definedName name="_____________________________________DAT9" localSheetId="29">'[8]Base Secção Pessoal'!#REF!</definedName>
    <definedName name="_____________________________________DAT9" localSheetId="30">'[8]Base Secção Pessoal'!#REF!</definedName>
    <definedName name="_____________________________________DAT9" localSheetId="43">'[8]Base Secção Pessoal'!#REF!</definedName>
    <definedName name="_____________________________________DAT9" localSheetId="44">'[8]Base Secção Pessoal'!#REF!</definedName>
    <definedName name="_____________________________________DAT9" localSheetId="51">'[8]Base Secção Pessoal'!#REF!</definedName>
    <definedName name="_____________________________________DAT9">'[8]Base Secção Pessoal'!#REF!</definedName>
    <definedName name="____________________________________DAT1" localSheetId="14">[3]Zam!#REF!</definedName>
    <definedName name="____________________________________DAT1" localSheetId="29">[3]Zam!#REF!</definedName>
    <definedName name="____________________________________DAT1" localSheetId="30">[3]Zam!#REF!</definedName>
    <definedName name="____________________________________DAT1" localSheetId="43">[3]Zam!#REF!</definedName>
    <definedName name="____________________________________DAT1" localSheetId="44">[3]Zam!#REF!</definedName>
    <definedName name="____________________________________DAT1" localSheetId="51">[3]Zam!#REF!</definedName>
    <definedName name="____________________________________DAT1">[3]Zam!#REF!</definedName>
    <definedName name="____________________________________DAT10" localSheetId="14">[13]Zam!#REF!</definedName>
    <definedName name="____________________________________DAT10" localSheetId="29">[13]Zam!#REF!</definedName>
    <definedName name="____________________________________DAT10" localSheetId="30">[13]Zam!#REF!</definedName>
    <definedName name="____________________________________DAT10" localSheetId="43">[13]Zam!#REF!</definedName>
    <definedName name="____________________________________DAT10" localSheetId="44">[13]Zam!#REF!</definedName>
    <definedName name="____________________________________DAT10" localSheetId="51">[13]Zam!#REF!</definedName>
    <definedName name="____________________________________DAT10">[13]Zam!#REF!</definedName>
    <definedName name="____________________________________DAT11" localSheetId="14">[13]Zam!#REF!</definedName>
    <definedName name="____________________________________DAT11" localSheetId="29">[13]Zam!#REF!</definedName>
    <definedName name="____________________________________DAT11" localSheetId="30">[13]Zam!#REF!</definedName>
    <definedName name="____________________________________DAT11" localSheetId="43">[13]Zam!#REF!</definedName>
    <definedName name="____________________________________DAT11" localSheetId="44">[13]Zam!#REF!</definedName>
    <definedName name="____________________________________DAT11" localSheetId="51">[13]Zam!#REF!</definedName>
    <definedName name="____________________________________DAT11">[13]Zam!#REF!</definedName>
    <definedName name="____________________________________DAT12" localSheetId="14">[13]Zam!#REF!</definedName>
    <definedName name="____________________________________DAT12" localSheetId="29">[13]Zam!#REF!</definedName>
    <definedName name="____________________________________DAT12" localSheetId="30">[13]Zam!#REF!</definedName>
    <definedName name="____________________________________DAT12" localSheetId="43">[13]Zam!#REF!</definedName>
    <definedName name="____________________________________DAT12" localSheetId="44">[13]Zam!#REF!</definedName>
    <definedName name="____________________________________DAT12" localSheetId="51">[13]Zam!#REF!</definedName>
    <definedName name="____________________________________DAT12">[13]Zam!#REF!</definedName>
    <definedName name="____________________________________DAT13" localSheetId="14">[13]Zam!#REF!</definedName>
    <definedName name="____________________________________DAT13" localSheetId="29">[13]Zam!#REF!</definedName>
    <definedName name="____________________________________DAT13" localSheetId="30">[13]Zam!#REF!</definedName>
    <definedName name="____________________________________DAT13" localSheetId="43">[13]Zam!#REF!</definedName>
    <definedName name="____________________________________DAT13" localSheetId="44">[13]Zam!#REF!</definedName>
    <definedName name="____________________________________DAT13" localSheetId="51">[13]Zam!#REF!</definedName>
    <definedName name="____________________________________DAT13">[13]Zam!#REF!</definedName>
    <definedName name="____________________________________DAT14" localSheetId="14">[13]Zam!#REF!</definedName>
    <definedName name="____________________________________DAT14" localSheetId="29">[13]Zam!#REF!</definedName>
    <definedName name="____________________________________DAT14" localSheetId="30">[13]Zam!#REF!</definedName>
    <definedName name="____________________________________DAT14" localSheetId="43">[13]Zam!#REF!</definedName>
    <definedName name="____________________________________DAT14" localSheetId="44">[13]Zam!#REF!</definedName>
    <definedName name="____________________________________DAT14" localSheetId="51">[13]Zam!#REF!</definedName>
    <definedName name="____________________________________DAT14">[13]Zam!#REF!</definedName>
    <definedName name="____________________________________DAT15" localSheetId="14">[13]Zam!#REF!</definedName>
    <definedName name="____________________________________DAT15" localSheetId="29">[13]Zam!#REF!</definedName>
    <definedName name="____________________________________DAT15" localSheetId="30">[13]Zam!#REF!</definedName>
    <definedName name="____________________________________DAT15" localSheetId="43">[13]Zam!#REF!</definedName>
    <definedName name="____________________________________DAT15" localSheetId="44">[13]Zam!#REF!</definedName>
    <definedName name="____________________________________DAT15" localSheetId="51">[13]Zam!#REF!</definedName>
    <definedName name="____________________________________DAT15">[13]Zam!#REF!</definedName>
    <definedName name="____________________________________DAT16" localSheetId="14">[3]Zam!#REF!</definedName>
    <definedName name="____________________________________DAT16" localSheetId="29">[3]Zam!#REF!</definedName>
    <definedName name="____________________________________DAT16" localSheetId="30">[3]Zam!#REF!</definedName>
    <definedName name="____________________________________DAT16" localSheetId="43">[3]Zam!#REF!</definedName>
    <definedName name="____________________________________DAT16" localSheetId="44">[3]Zam!#REF!</definedName>
    <definedName name="____________________________________DAT16" localSheetId="51">[3]Zam!#REF!</definedName>
    <definedName name="____________________________________DAT16">[3]Zam!#REF!</definedName>
    <definedName name="____________________________________DAT17" localSheetId="14">[3]Zam!#REF!</definedName>
    <definedName name="____________________________________DAT17" localSheetId="29">[3]Zam!#REF!</definedName>
    <definedName name="____________________________________DAT17" localSheetId="30">[3]Zam!#REF!</definedName>
    <definedName name="____________________________________DAT17" localSheetId="43">[3]Zam!#REF!</definedName>
    <definedName name="____________________________________DAT17" localSheetId="44">[3]Zam!#REF!</definedName>
    <definedName name="____________________________________DAT17" localSheetId="51">[3]Zam!#REF!</definedName>
    <definedName name="____________________________________DAT17">[3]Zam!#REF!</definedName>
    <definedName name="____________________________________DAT18" localSheetId="14">[3]Zam!#REF!</definedName>
    <definedName name="____________________________________DAT18" localSheetId="29">[3]Zam!#REF!</definedName>
    <definedName name="____________________________________DAT18" localSheetId="30">[3]Zam!#REF!</definedName>
    <definedName name="____________________________________DAT18" localSheetId="43">[3]Zam!#REF!</definedName>
    <definedName name="____________________________________DAT18" localSheetId="44">[3]Zam!#REF!</definedName>
    <definedName name="____________________________________DAT18" localSheetId="51">[3]Zam!#REF!</definedName>
    <definedName name="____________________________________DAT18">[3]Zam!#REF!</definedName>
    <definedName name="____________________________________DAT19" localSheetId="14">[3]Zam!#REF!</definedName>
    <definedName name="____________________________________DAT19" localSheetId="29">[3]Zam!#REF!</definedName>
    <definedName name="____________________________________DAT19" localSheetId="30">[3]Zam!#REF!</definedName>
    <definedName name="____________________________________DAT19" localSheetId="43">[3]Zam!#REF!</definedName>
    <definedName name="____________________________________DAT19" localSheetId="44">[3]Zam!#REF!</definedName>
    <definedName name="____________________________________DAT19" localSheetId="51">[3]Zam!#REF!</definedName>
    <definedName name="____________________________________DAT19">[3]Zam!#REF!</definedName>
    <definedName name="____________________________________DAT2" localSheetId="14">[3]Zam!#REF!</definedName>
    <definedName name="____________________________________DAT2" localSheetId="29">[3]Zam!#REF!</definedName>
    <definedName name="____________________________________DAT2" localSheetId="30">[3]Zam!#REF!</definedName>
    <definedName name="____________________________________DAT2" localSheetId="43">[3]Zam!#REF!</definedName>
    <definedName name="____________________________________DAT2" localSheetId="44">[3]Zam!#REF!</definedName>
    <definedName name="____________________________________DAT2" localSheetId="51">[3]Zam!#REF!</definedName>
    <definedName name="____________________________________DAT2">[3]Zam!#REF!</definedName>
    <definedName name="____________________________________DAT20" localSheetId="14">[3]Zam!#REF!</definedName>
    <definedName name="____________________________________DAT20" localSheetId="29">[3]Zam!#REF!</definedName>
    <definedName name="____________________________________DAT20" localSheetId="30">[3]Zam!#REF!</definedName>
    <definedName name="____________________________________DAT20" localSheetId="43">[3]Zam!#REF!</definedName>
    <definedName name="____________________________________DAT20" localSheetId="44">[3]Zam!#REF!</definedName>
    <definedName name="____________________________________DAT20" localSheetId="51">[3]Zam!#REF!</definedName>
    <definedName name="____________________________________DAT20">[3]Zam!#REF!</definedName>
    <definedName name="____________________________________DAT21" localSheetId="14">[3]Zam!#REF!</definedName>
    <definedName name="____________________________________DAT21" localSheetId="29">[3]Zam!#REF!</definedName>
    <definedName name="____________________________________DAT21" localSheetId="30">[3]Zam!#REF!</definedName>
    <definedName name="____________________________________DAT21" localSheetId="43">[3]Zam!#REF!</definedName>
    <definedName name="____________________________________DAT21" localSheetId="44">[3]Zam!#REF!</definedName>
    <definedName name="____________________________________DAT21" localSheetId="51">[3]Zam!#REF!</definedName>
    <definedName name="____________________________________DAT21">[3]Zam!#REF!</definedName>
    <definedName name="____________________________________DAT22" localSheetId="14">[3]Zam!#REF!</definedName>
    <definedName name="____________________________________DAT22" localSheetId="29">[3]Zam!#REF!</definedName>
    <definedName name="____________________________________DAT22" localSheetId="30">[3]Zam!#REF!</definedName>
    <definedName name="____________________________________DAT22" localSheetId="43">[3]Zam!#REF!</definedName>
    <definedName name="____________________________________DAT22" localSheetId="44">[3]Zam!#REF!</definedName>
    <definedName name="____________________________________DAT22" localSheetId="51">[3]Zam!#REF!</definedName>
    <definedName name="____________________________________DAT22">[3]Zam!#REF!</definedName>
    <definedName name="____________________________________DAT23" localSheetId="14">[3]Zam!#REF!</definedName>
    <definedName name="____________________________________DAT23" localSheetId="29">[3]Zam!#REF!</definedName>
    <definedName name="____________________________________DAT23" localSheetId="30">[3]Zam!#REF!</definedName>
    <definedName name="____________________________________DAT23" localSheetId="43">[3]Zam!#REF!</definedName>
    <definedName name="____________________________________DAT23" localSheetId="44">[3]Zam!#REF!</definedName>
    <definedName name="____________________________________DAT23" localSheetId="51">[3]Zam!#REF!</definedName>
    <definedName name="____________________________________DAT23">[3]Zam!#REF!</definedName>
    <definedName name="____________________________________DAT25" localSheetId="14">[13]Zam!#REF!</definedName>
    <definedName name="____________________________________DAT25" localSheetId="29">[13]Zam!#REF!</definedName>
    <definedName name="____________________________________DAT25" localSheetId="30">[13]Zam!#REF!</definedName>
    <definedName name="____________________________________DAT25" localSheetId="43">[13]Zam!#REF!</definedName>
    <definedName name="____________________________________DAT25" localSheetId="44">[13]Zam!#REF!</definedName>
    <definedName name="____________________________________DAT25" localSheetId="51">[13]Zam!#REF!</definedName>
    <definedName name="____________________________________DAT25">[13]Zam!#REF!</definedName>
    <definedName name="____________________________________DAT26" localSheetId="14">[13]Zam!#REF!</definedName>
    <definedName name="____________________________________DAT26" localSheetId="29">[13]Zam!#REF!</definedName>
    <definedName name="____________________________________DAT26" localSheetId="30">[13]Zam!#REF!</definedName>
    <definedName name="____________________________________DAT26" localSheetId="43">[13]Zam!#REF!</definedName>
    <definedName name="____________________________________DAT26" localSheetId="44">[13]Zam!#REF!</definedName>
    <definedName name="____________________________________DAT26" localSheetId="51">[13]Zam!#REF!</definedName>
    <definedName name="____________________________________DAT26">[13]Zam!#REF!</definedName>
    <definedName name="____________________________________DAT27" localSheetId="14">[13]Zam!#REF!</definedName>
    <definedName name="____________________________________DAT27" localSheetId="29">[13]Zam!#REF!</definedName>
    <definedName name="____________________________________DAT27" localSheetId="30">[13]Zam!#REF!</definedName>
    <definedName name="____________________________________DAT27" localSheetId="43">[13]Zam!#REF!</definedName>
    <definedName name="____________________________________DAT27" localSheetId="44">[13]Zam!#REF!</definedName>
    <definedName name="____________________________________DAT27" localSheetId="51">[13]Zam!#REF!</definedName>
    <definedName name="____________________________________DAT27">[13]Zam!#REF!</definedName>
    <definedName name="____________________________________DAT29" localSheetId="14">[13]Zam!#REF!</definedName>
    <definedName name="____________________________________DAT29" localSheetId="29">[13]Zam!#REF!</definedName>
    <definedName name="____________________________________DAT29" localSheetId="30">[13]Zam!#REF!</definedName>
    <definedName name="____________________________________DAT29" localSheetId="43">[13]Zam!#REF!</definedName>
    <definedName name="____________________________________DAT29" localSheetId="44">[13]Zam!#REF!</definedName>
    <definedName name="____________________________________DAT29" localSheetId="51">[13]Zam!#REF!</definedName>
    <definedName name="____________________________________DAT29">[13]Zam!#REF!</definedName>
    <definedName name="____________________________________DAT30" localSheetId="14">[13]Zam!#REF!</definedName>
    <definedName name="____________________________________DAT30" localSheetId="29">[13]Zam!#REF!</definedName>
    <definedName name="____________________________________DAT30" localSheetId="30">[13]Zam!#REF!</definedName>
    <definedName name="____________________________________DAT30" localSheetId="43">[13]Zam!#REF!</definedName>
    <definedName name="____________________________________DAT30" localSheetId="44">[13]Zam!#REF!</definedName>
    <definedName name="____________________________________DAT30" localSheetId="51">[13]Zam!#REF!</definedName>
    <definedName name="____________________________________DAT30">[13]Zam!#REF!</definedName>
    <definedName name="____________________________________DAT31" localSheetId="14">[13]Zam!#REF!</definedName>
    <definedName name="____________________________________DAT31" localSheetId="29">[13]Zam!#REF!</definedName>
    <definedName name="____________________________________DAT31" localSheetId="30">[13]Zam!#REF!</definedName>
    <definedName name="____________________________________DAT31" localSheetId="43">[13]Zam!#REF!</definedName>
    <definedName name="____________________________________DAT31" localSheetId="44">[13]Zam!#REF!</definedName>
    <definedName name="____________________________________DAT31" localSheetId="51">[13]Zam!#REF!</definedName>
    <definedName name="____________________________________DAT31">[13]Zam!#REF!</definedName>
    <definedName name="____________________________________DAT32" localSheetId="14">'[5]OT´s Não Liquidadas 2006'!#REF!</definedName>
    <definedName name="____________________________________DAT32" localSheetId="29">'[5]OT´s Não Liquidadas 2006'!#REF!</definedName>
    <definedName name="____________________________________DAT32" localSheetId="30">'[5]OT´s Não Liquidadas 2006'!#REF!</definedName>
    <definedName name="____________________________________DAT32" localSheetId="43">'[5]OT´s Não Liquidadas 2006'!#REF!</definedName>
    <definedName name="____________________________________DAT32" localSheetId="44">'[5]OT´s Não Liquidadas 2006'!#REF!</definedName>
    <definedName name="____________________________________DAT32" localSheetId="51">'[5]OT´s Não Liquidadas 2006'!#REF!</definedName>
    <definedName name="____________________________________DAT32">'[5]OT´s Não Liquidadas 2006'!#REF!</definedName>
    <definedName name="____________________________________DAT33" localSheetId="14">'[5]OT´s Não Liquidadas 2006'!#REF!</definedName>
    <definedName name="____________________________________DAT33" localSheetId="29">'[5]OT´s Não Liquidadas 2006'!#REF!</definedName>
    <definedName name="____________________________________DAT33" localSheetId="30">'[5]OT´s Não Liquidadas 2006'!#REF!</definedName>
    <definedName name="____________________________________DAT33" localSheetId="43">'[5]OT´s Não Liquidadas 2006'!#REF!</definedName>
    <definedName name="____________________________________DAT33" localSheetId="44">'[5]OT´s Não Liquidadas 2006'!#REF!</definedName>
    <definedName name="____________________________________DAT33" localSheetId="51">'[5]OT´s Não Liquidadas 2006'!#REF!</definedName>
    <definedName name="____________________________________DAT33">'[5]OT´s Não Liquidadas 2006'!#REF!</definedName>
    <definedName name="____________________________________DAT34" localSheetId="14">'[5]OT´s Não Liquidadas 2006'!#REF!</definedName>
    <definedName name="____________________________________DAT34" localSheetId="29">'[5]OT´s Não Liquidadas 2006'!#REF!</definedName>
    <definedName name="____________________________________DAT34" localSheetId="30">'[5]OT´s Não Liquidadas 2006'!#REF!</definedName>
    <definedName name="____________________________________DAT34" localSheetId="43">'[5]OT´s Não Liquidadas 2006'!#REF!</definedName>
    <definedName name="____________________________________DAT34" localSheetId="44">'[5]OT´s Não Liquidadas 2006'!#REF!</definedName>
    <definedName name="____________________________________DAT34" localSheetId="51">'[5]OT´s Não Liquidadas 2006'!#REF!</definedName>
    <definedName name="____________________________________DAT34">'[5]OT´s Não Liquidadas 2006'!#REF!</definedName>
    <definedName name="____________________________________DAT35" localSheetId="14">'[5]OT´s Não Liquidadas 2006'!#REF!</definedName>
    <definedName name="____________________________________DAT35" localSheetId="29">'[5]OT´s Não Liquidadas 2006'!#REF!</definedName>
    <definedName name="____________________________________DAT35" localSheetId="30">'[5]OT´s Não Liquidadas 2006'!#REF!</definedName>
    <definedName name="____________________________________DAT35" localSheetId="43">'[5]OT´s Não Liquidadas 2006'!#REF!</definedName>
    <definedName name="____________________________________DAT35" localSheetId="44">'[5]OT´s Não Liquidadas 2006'!#REF!</definedName>
    <definedName name="____________________________________DAT35" localSheetId="51">'[5]OT´s Não Liquidadas 2006'!#REF!</definedName>
    <definedName name="____________________________________DAT35">'[5]OT´s Não Liquidadas 2006'!#REF!</definedName>
    <definedName name="____________________________________DAT36" localSheetId="14">'[5]OT´s Não Liquidadas 2006'!#REF!</definedName>
    <definedName name="____________________________________DAT36" localSheetId="29">'[5]OT´s Não Liquidadas 2006'!#REF!</definedName>
    <definedName name="____________________________________DAT36" localSheetId="30">'[5]OT´s Não Liquidadas 2006'!#REF!</definedName>
    <definedName name="____________________________________DAT36" localSheetId="43">'[5]OT´s Não Liquidadas 2006'!#REF!</definedName>
    <definedName name="____________________________________DAT36" localSheetId="44">'[5]OT´s Não Liquidadas 2006'!#REF!</definedName>
    <definedName name="____________________________________DAT36" localSheetId="51">'[5]OT´s Não Liquidadas 2006'!#REF!</definedName>
    <definedName name="____________________________________DAT36">'[5]OT´s Não Liquidadas 2006'!#REF!</definedName>
    <definedName name="____________________________________DAT4" localSheetId="14">'[6]Base Secção Pessoal'!#REF!</definedName>
    <definedName name="____________________________________DAT4" localSheetId="29">'[6]Base Secção Pessoal'!#REF!</definedName>
    <definedName name="____________________________________DAT4" localSheetId="30">'[6]Base Secção Pessoal'!#REF!</definedName>
    <definedName name="____________________________________DAT4" localSheetId="43">'[6]Base Secção Pessoal'!#REF!</definedName>
    <definedName name="____________________________________DAT4" localSheetId="44">'[6]Base Secção Pessoal'!#REF!</definedName>
    <definedName name="____________________________________DAT4" localSheetId="51">'[6]Base Secção Pessoal'!#REF!</definedName>
    <definedName name="____________________________________DAT4">'[6]Base Secção Pessoal'!#REF!</definedName>
    <definedName name="____________________________________DAT5" localSheetId="14">'[6]Base Secção Pessoal'!#REF!</definedName>
    <definedName name="____________________________________DAT5" localSheetId="29">'[6]Base Secção Pessoal'!#REF!</definedName>
    <definedName name="____________________________________DAT5" localSheetId="30">'[6]Base Secção Pessoal'!#REF!</definedName>
    <definedName name="____________________________________DAT5" localSheetId="43">'[6]Base Secção Pessoal'!#REF!</definedName>
    <definedName name="____________________________________DAT5" localSheetId="44">'[6]Base Secção Pessoal'!#REF!</definedName>
    <definedName name="____________________________________DAT5" localSheetId="51">'[6]Base Secção Pessoal'!#REF!</definedName>
    <definedName name="____________________________________DAT5">'[6]Base Secção Pessoal'!#REF!</definedName>
    <definedName name="____________________________________DAT6" localSheetId="14">'[7]base secçao pessoal'!#REF!</definedName>
    <definedName name="____________________________________DAT6" localSheetId="29">'[7]base secçao pessoal'!#REF!</definedName>
    <definedName name="____________________________________DAT6" localSheetId="30">'[7]base secçao pessoal'!#REF!</definedName>
    <definedName name="____________________________________DAT6" localSheetId="43">'[7]base secçao pessoal'!#REF!</definedName>
    <definedName name="____________________________________DAT6" localSheetId="44">'[7]base secçao pessoal'!#REF!</definedName>
    <definedName name="____________________________________DAT6" localSheetId="51">'[7]base secçao pessoal'!#REF!</definedName>
    <definedName name="____________________________________DAT6">'[7]base secçao pessoal'!#REF!</definedName>
    <definedName name="____________________________________DAT7" localSheetId="14">'[7]base secçao pessoal'!#REF!</definedName>
    <definedName name="____________________________________DAT7" localSheetId="29">'[7]base secçao pessoal'!#REF!</definedName>
    <definedName name="____________________________________DAT7" localSheetId="30">'[7]base secçao pessoal'!#REF!</definedName>
    <definedName name="____________________________________DAT7" localSheetId="43">'[7]base secçao pessoal'!#REF!</definedName>
    <definedName name="____________________________________DAT7" localSheetId="44">'[7]base secçao pessoal'!#REF!</definedName>
    <definedName name="____________________________________DAT7" localSheetId="51">'[7]base secçao pessoal'!#REF!</definedName>
    <definedName name="____________________________________DAT7">'[7]base secçao pessoal'!#REF!</definedName>
    <definedName name="____________________________________DAT8" localSheetId="14">'[14]base secçao pessoal'!#REF!</definedName>
    <definedName name="____________________________________DAT8" localSheetId="29">'[14]base secçao pessoal'!#REF!</definedName>
    <definedName name="____________________________________DAT8" localSheetId="30">'[14]base secçao pessoal'!#REF!</definedName>
    <definedName name="____________________________________DAT8" localSheetId="43">'[14]base secçao pessoal'!#REF!</definedName>
    <definedName name="____________________________________DAT8" localSheetId="44">'[14]base secçao pessoal'!#REF!</definedName>
    <definedName name="____________________________________DAT8" localSheetId="51">'[14]base secçao pessoal'!#REF!</definedName>
    <definedName name="____________________________________DAT8">'[14]base secçao pessoal'!#REF!</definedName>
    <definedName name="____________________________________DAT9" localSheetId="14">'[8]Base Secção Pessoal'!#REF!</definedName>
    <definedName name="____________________________________DAT9" localSheetId="29">'[8]Base Secção Pessoal'!#REF!</definedName>
    <definedName name="____________________________________DAT9" localSheetId="30">'[8]Base Secção Pessoal'!#REF!</definedName>
    <definedName name="____________________________________DAT9" localSheetId="43">'[8]Base Secção Pessoal'!#REF!</definedName>
    <definedName name="____________________________________DAT9" localSheetId="44">'[8]Base Secção Pessoal'!#REF!</definedName>
    <definedName name="____________________________________DAT9" localSheetId="51">'[8]Base Secção Pessoal'!#REF!</definedName>
    <definedName name="____________________________________DAT9">'[8]Base Secção Pessoal'!#REF!</definedName>
    <definedName name="___________________________________DAT1" localSheetId="14">[3]Zam!#REF!</definedName>
    <definedName name="___________________________________DAT1" localSheetId="29">[3]Zam!#REF!</definedName>
    <definedName name="___________________________________DAT1" localSheetId="30">[3]Zam!#REF!</definedName>
    <definedName name="___________________________________DAT1" localSheetId="43">[3]Zam!#REF!</definedName>
    <definedName name="___________________________________DAT1" localSheetId="44">[3]Zam!#REF!</definedName>
    <definedName name="___________________________________DAT1" localSheetId="51">[3]Zam!#REF!</definedName>
    <definedName name="___________________________________DAT1">[3]Zam!#REF!</definedName>
    <definedName name="___________________________________DAT10" localSheetId="14">[13]Zam!#REF!</definedName>
    <definedName name="___________________________________DAT10" localSheetId="29">[13]Zam!#REF!</definedName>
    <definedName name="___________________________________DAT10" localSheetId="30">[13]Zam!#REF!</definedName>
    <definedName name="___________________________________DAT10" localSheetId="43">[13]Zam!#REF!</definedName>
    <definedName name="___________________________________DAT10" localSheetId="44">[13]Zam!#REF!</definedName>
    <definedName name="___________________________________DAT10" localSheetId="51">[13]Zam!#REF!</definedName>
    <definedName name="___________________________________DAT10">[13]Zam!#REF!</definedName>
    <definedName name="___________________________________DAT11" localSheetId="14">[13]Zam!#REF!</definedName>
    <definedName name="___________________________________DAT11" localSheetId="29">[13]Zam!#REF!</definedName>
    <definedName name="___________________________________DAT11" localSheetId="30">[13]Zam!#REF!</definedName>
    <definedName name="___________________________________DAT11" localSheetId="43">[13]Zam!#REF!</definedName>
    <definedName name="___________________________________DAT11" localSheetId="44">[13]Zam!#REF!</definedName>
    <definedName name="___________________________________DAT11" localSheetId="51">[13]Zam!#REF!</definedName>
    <definedName name="___________________________________DAT11">[13]Zam!#REF!</definedName>
    <definedName name="___________________________________DAT12" localSheetId="14">[13]Zam!#REF!</definedName>
    <definedName name="___________________________________DAT12" localSheetId="29">[13]Zam!#REF!</definedName>
    <definedName name="___________________________________DAT12" localSheetId="30">[13]Zam!#REF!</definedName>
    <definedName name="___________________________________DAT12" localSheetId="43">[13]Zam!#REF!</definedName>
    <definedName name="___________________________________DAT12" localSheetId="44">[13]Zam!#REF!</definedName>
    <definedName name="___________________________________DAT12" localSheetId="51">[13]Zam!#REF!</definedName>
    <definedName name="___________________________________DAT12">[13]Zam!#REF!</definedName>
    <definedName name="___________________________________DAT13" localSheetId="14">[13]Zam!#REF!</definedName>
    <definedName name="___________________________________DAT13" localSheetId="29">[13]Zam!#REF!</definedName>
    <definedName name="___________________________________DAT13" localSheetId="30">[13]Zam!#REF!</definedName>
    <definedName name="___________________________________DAT13" localSheetId="43">[13]Zam!#REF!</definedName>
    <definedName name="___________________________________DAT13" localSheetId="44">[13]Zam!#REF!</definedName>
    <definedName name="___________________________________DAT13" localSheetId="51">[13]Zam!#REF!</definedName>
    <definedName name="___________________________________DAT13">[13]Zam!#REF!</definedName>
    <definedName name="___________________________________DAT14" localSheetId="14">[13]Zam!#REF!</definedName>
    <definedName name="___________________________________DAT14" localSheetId="29">[13]Zam!#REF!</definedName>
    <definedName name="___________________________________DAT14" localSheetId="30">[13]Zam!#REF!</definedName>
    <definedName name="___________________________________DAT14" localSheetId="43">[13]Zam!#REF!</definedName>
    <definedName name="___________________________________DAT14" localSheetId="44">[13]Zam!#REF!</definedName>
    <definedName name="___________________________________DAT14" localSheetId="51">[13]Zam!#REF!</definedName>
    <definedName name="___________________________________DAT14">[13]Zam!#REF!</definedName>
    <definedName name="___________________________________DAT15" localSheetId="14">[13]Zam!#REF!</definedName>
    <definedName name="___________________________________DAT15" localSheetId="29">[13]Zam!#REF!</definedName>
    <definedName name="___________________________________DAT15" localSheetId="30">[13]Zam!#REF!</definedName>
    <definedName name="___________________________________DAT15" localSheetId="43">[13]Zam!#REF!</definedName>
    <definedName name="___________________________________DAT15" localSheetId="44">[13]Zam!#REF!</definedName>
    <definedName name="___________________________________DAT15" localSheetId="51">[13]Zam!#REF!</definedName>
    <definedName name="___________________________________DAT15">[13]Zam!#REF!</definedName>
    <definedName name="___________________________________DAT16" localSheetId="14">[3]Zam!#REF!</definedName>
    <definedName name="___________________________________DAT16" localSheetId="29">[3]Zam!#REF!</definedName>
    <definedName name="___________________________________DAT16" localSheetId="30">[3]Zam!#REF!</definedName>
    <definedName name="___________________________________DAT16" localSheetId="43">[3]Zam!#REF!</definedName>
    <definedName name="___________________________________DAT16" localSheetId="44">[3]Zam!#REF!</definedName>
    <definedName name="___________________________________DAT16" localSheetId="51">[3]Zam!#REF!</definedName>
    <definedName name="___________________________________DAT16">[3]Zam!#REF!</definedName>
    <definedName name="___________________________________DAT17" localSheetId="14">[3]Zam!#REF!</definedName>
    <definedName name="___________________________________DAT17" localSheetId="29">[3]Zam!#REF!</definedName>
    <definedName name="___________________________________DAT17" localSheetId="30">[3]Zam!#REF!</definedName>
    <definedName name="___________________________________DAT17" localSheetId="43">[3]Zam!#REF!</definedName>
    <definedName name="___________________________________DAT17" localSheetId="44">[3]Zam!#REF!</definedName>
    <definedName name="___________________________________DAT17" localSheetId="51">[3]Zam!#REF!</definedName>
    <definedName name="___________________________________DAT17">[3]Zam!#REF!</definedName>
    <definedName name="___________________________________DAT18" localSheetId="14">[3]Zam!#REF!</definedName>
    <definedName name="___________________________________DAT18" localSheetId="29">[3]Zam!#REF!</definedName>
    <definedName name="___________________________________DAT18" localSheetId="30">[3]Zam!#REF!</definedName>
    <definedName name="___________________________________DAT18" localSheetId="43">[3]Zam!#REF!</definedName>
    <definedName name="___________________________________DAT18" localSheetId="44">[3]Zam!#REF!</definedName>
    <definedName name="___________________________________DAT18" localSheetId="51">[3]Zam!#REF!</definedName>
    <definedName name="___________________________________DAT18">[3]Zam!#REF!</definedName>
    <definedName name="___________________________________DAT19" localSheetId="14">[3]Zam!#REF!</definedName>
    <definedName name="___________________________________DAT19" localSheetId="29">[3]Zam!#REF!</definedName>
    <definedName name="___________________________________DAT19" localSheetId="30">[3]Zam!#REF!</definedName>
    <definedName name="___________________________________DAT19" localSheetId="43">[3]Zam!#REF!</definedName>
    <definedName name="___________________________________DAT19" localSheetId="44">[3]Zam!#REF!</definedName>
    <definedName name="___________________________________DAT19" localSheetId="51">[3]Zam!#REF!</definedName>
    <definedName name="___________________________________DAT19">[3]Zam!#REF!</definedName>
    <definedName name="___________________________________DAT2" localSheetId="14">[3]Zam!#REF!</definedName>
    <definedName name="___________________________________DAT2" localSheetId="29">[3]Zam!#REF!</definedName>
    <definedName name="___________________________________DAT2" localSheetId="30">[3]Zam!#REF!</definedName>
    <definedName name="___________________________________DAT2" localSheetId="43">[3]Zam!#REF!</definedName>
    <definedName name="___________________________________DAT2" localSheetId="44">[3]Zam!#REF!</definedName>
    <definedName name="___________________________________DAT2" localSheetId="51">[3]Zam!#REF!</definedName>
    <definedName name="___________________________________DAT2">[3]Zam!#REF!</definedName>
    <definedName name="___________________________________DAT20" localSheetId="14">[3]Zam!#REF!</definedName>
    <definedName name="___________________________________DAT20" localSheetId="29">[3]Zam!#REF!</definedName>
    <definedName name="___________________________________DAT20" localSheetId="30">[3]Zam!#REF!</definedName>
    <definedName name="___________________________________DAT20" localSheetId="43">[3]Zam!#REF!</definedName>
    <definedName name="___________________________________DAT20" localSheetId="44">[3]Zam!#REF!</definedName>
    <definedName name="___________________________________DAT20" localSheetId="51">[3]Zam!#REF!</definedName>
    <definedName name="___________________________________DAT20">[3]Zam!#REF!</definedName>
    <definedName name="___________________________________DAT21" localSheetId="14">[3]Zam!#REF!</definedName>
    <definedName name="___________________________________DAT21" localSheetId="29">[3]Zam!#REF!</definedName>
    <definedName name="___________________________________DAT21" localSheetId="30">[3]Zam!#REF!</definedName>
    <definedName name="___________________________________DAT21" localSheetId="43">[3]Zam!#REF!</definedName>
    <definedName name="___________________________________DAT21" localSheetId="44">[3]Zam!#REF!</definedName>
    <definedName name="___________________________________DAT21" localSheetId="51">[3]Zam!#REF!</definedName>
    <definedName name="___________________________________DAT21">[3]Zam!#REF!</definedName>
    <definedName name="___________________________________DAT22" localSheetId="14">[3]Zam!#REF!</definedName>
    <definedName name="___________________________________DAT22" localSheetId="29">[3]Zam!#REF!</definedName>
    <definedName name="___________________________________DAT22" localSheetId="30">[3]Zam!#REF!</definedName>
    <definedName name="___________________________________DAT22" localSheetId="43">[3]Zam!#REF!</definedName>
    <definedName name="___________________________________DAT22" localSheetId="44">[3]Zam!#REF!</definedName>
    <definedName name="___________________________________DAT22" localSheetId="51">[3]Zam!#REF!</definedName>
    <definedName name="___________________________________DAT22">[3]Zam!#REF!</definedName>
    <definedName name="___________________________________DAT23" localSheetId="14">[3]Zam!#REF!</definedName>
    <definedName name="___________________________________DAT23" localSheetId="29">[3]Zam!#REF!</definedName>
    <definedName name="___________________________________DAT23" localSheetId="30">[3]Zam!#REF!</definedName>
    <definedName name="___________________________________DAT23" localSheetId="43">[3]Zam!#REF!</definedName>
    <definedName name="___________________________________DAT23" localSheetId="44">[3]Zam!#REF!</definedName>
    <definedName name="___________________________________DAT23" localSheetId="51">[3]Zam!#REF!</definedName>
    <definedName name="___________________________________DAT23">[3]Zam!#REF!</definedName>
    <definedName name="___________________________________DAT25" localSheetId="14">[13]Zam!#REF!</definedName>
    <definedName name="___________________________________DAT25" localSheetId="29">[13]Zam!#REF!</definedName>
    <definedName name="___________________________________DAT25" localSheetId="30">[13]Zam!#REF!</definedName>
    <definedName name="___________________________________DAT25" localSheetId="43">[13]Zam!#REF!</definedName>
    <definedName name="___________________________________DAT25" localSheetId="44">[13]Zam!#REF!</definedName>
    <definedName name="___________________________________DAT25" localSheetId="51">[13]Zam!#REF!</definedName>
    <definedName name="___________________________________DAT25">[13]Zam!#REF!</definedName>
    <definedName name="___________________________________DAT26" localSheetId="14">[13]Zam!#REF!</definedName>
    <definedName name="___________________________________DAT26" localSheetId="29">[13]Zam!#REF!</definedName>
    <definedName name="___________________________________DAT26" localSheetId="30">[13]Zam!#REF!</definedName>
    <definedName name="___________________________________DAT26" localSheetId="43">[13]Zam!#REF!</definedName>
    <definedName name="___________________________________DAT26" localSheetId="44">[13]Zam!#REF!</definedName>
    <definedName name="___________________________________DAT26" localSheetId="51">[13]Zam!#REF!</definedName>
    <definedName name="___________________________________DAT26">[13]Zam!#REF!</definedName>
    <definedName name="___________________________________DAT27" localSheetId="14">[13]Zam!#REF!</definedName>
    <definedName name="___________________________________DAT27" localSheetId="29">[13]Zam!#REF!</definedName>
    <definedName name="___________________________________DAT27" localSheetId="30">[13]Zam!#REF!</definedName>
    <definedName name="___________________________________DAT27" localSheetId="43">[13]Zam!#REF!</definedName>
    <definedName name="___________________________________DAT27" localSheetId="44">[13]Zam!#REF!</definedName>
    <definedName name="___________________________________DAT27" localSheetId="51">[13]Zam!#REF!</definedName>
    <definedName name="___________________________________DAT27">[13]Zam!#REF!</definedName>
    <definedName name="___________________________________DAT29" localSheetId="14">[13]Zam!#REF!</definedName>
    <definedName name="___________________________________DAT29" localSheetId="29">[13]Zam!#REF!</definedName>
    <definedName name="___________________________________DAT29" localSheetId="30">[13]Zam!#REF!</definedName>
    <definedName name="___________________________________DAT29" localSheetId="43">[13]Zam!#REF!</definedName>
    <definedName name="___________________________________DAT29" localSheetId="44">[13]Zam!#REF!</definedName>
    <definedName name="___________________________________DAT29" localSheetId="51">[13]Zam!#REF!</definedName>
    <definedName name="___________________________________DAT29">[13]Zam!#REF!</definedName>
    <definedName name="___________________________________DAT30" localSheetId="14">[13]Zam!#REF!</definedName>
    <definedName name="___________________________________DAT30" localSheetId="29">[13]Zam!#REF!</definedName>
    <definedName name="___________________________________DAT30" localSheetId="30">[13]Zam!#REF!</definedName>
    <definedName name="___________________________________DAT30" localSheetId="43">[13]Zam!#REF!</definedName>
    <definedName name="___________________________________DAT30" localSheetId="44">[13]Zam!#REF!</definedName>
    <definedName name="___________________________________DAT30" localSheetId="51">[13]Zam!#REF!</definedName>
    <definedName name="___________________________________DAT30">[13]Zam!#REF!</definedName>
    <definedName name="___________________________________DAT31" localSheetId="14">[13]Zam!#REF!</definedName>
    <definedName name="___________________________________DAT31" localSheetId="29">[13]Zam!#REF!</definedName>
    <definedName name="___________________________________DAT31" localSheetId="30">[13]Zam!#REF!</definedName>
    <definedName name="___________________________________DAT31" localSheetId="43">[13]Zam!#REF!</definedName>
    <definedName name="___________________________________DAT31" localSheetId="44">[13]Zam!#REF!</definedName>
    <definedName name="___________________________________DAT31" localSheetId="51">[13]Zam!#REF!</definedName>
    <definedName name="___________________________________DAT31">[13]Zam!#REF!</definedName>
    <definedName name="___________________________________DAT32" localSheetId="14">'[5]OT´s Não Liquidadas 2006'!#REF!</definedName>
    <definedName name="___________________________________DAT32" localSheetId="29">'[5]OT´s Não Liquidadas 2006'!#REF!</definedName>
    <definedName name="___________________________________DAT32" localSheetId="30">'[5]OT´s Não Liquidadas 2006'!#REF!</definedName>
    <definedName name="___________________________________DAT32" localSheetId="43">'[5]OT´s Não Liquidadas 2006'!#REF!</definedName>
    <definedName name="___________________________________DAT32" localSheetId="44">'[5]OT´s Não Liquidadas 2006'!#REF!</definedName>
    <definedName name="___________________________________DAT32" localSheetId="51">'[5]OT´s Não Liquidadas 2006'!#REF!</definedName>
    <definedName name="___________________________________DAT32">'[5]OT´s Não Liquidadas 2006'!#REF!</definedName>
    <definedName name="___________________________________DAT33" localSheetId="14">'[5]OT´s Não Liquidadas 2006'!#REF!</definedName>
    <definedName name="___________________________________DAT33" localSheetId="29">'[5]OT´s Não Liquidadas 2006'!#REF!</definedName>
    <definedName name="___________________________________DAT33" localSheetId="30">'[5]OT´s Não Liquidadas 2006'!#REF!</definedName>
    <definedName name="___________________________________DAT33" localSheetId="43">'[5]OT´s Não Liquidadas 2006'!#REF!</definedName>
    <definedName name="___________________________________DAT33" localSheetId="44">'[5]OT´s Não Liquidadas 2006'!#REF!</definedName>
    <definedName name="___________________________________DAT33" localSheetId="51">'[5]OT´s Não Liquidadas 2006'!#REF!</definedName>
    <definedName name="___________________________________DAT33">'[5]OT´s Não Liquidadas 2006'!#REF!</definedName>
    <definedName name="___________________________________DAT34" localSheetId="14">'[5]OT´s Não Liquidadas 2006'!#REF!</definedName>
    <definedName name="___________________________________DAT34" localSheetId="29">'[5]OT´s Não Liquidadas 2006'!#REF!</definedName>
    <definedName name="___________________________________DAT34" localSheetId="30">'[5]OT´s Não Liquidadas 2006'!#REF!</definedName>
    <definedName name="___________________________________DAT34" localSheetId="43">'[5]OT´s Não Liquidadas 2006'!#REF!</definedName>
    <definedName name="___________________________________DAT34" localSheetId="44">'[5]OT´s Não Liquidadas 2006'!#REF!</definedName>
    <definedName name="___________________________________DAT34" localSheetId="51">'[5]OT´s Não Liquidadas 2006'!#REF!</definedName>
    <definedName name="___________________________________DAT34">'[5]OT´s Não Liquidadas 2006'!#REF!</definedName>
    <definedName name="___________________________________DAT35" localSheetId="14">'[5]OT´s Não Liquidadas 2006'!#REF!</definedName>
    <definedName name="___________________________________DAT35" localSheetId="29">'[5]OT´s Não Liquidadas 2006'!#REF!</definedName>
    <definedName name="___________________________________DAT35" localSheetId="30">'[5]OT´s Não Liquidadas 2006'!#REF!</definedName>
    <definedName name="___________________________________DAT35" localSheetId="43">'[5]OT´s Não Liquidadas 2006'!#REF!</definedName>
    <definedName name="___________________________________DAT35" localSheetId="44">'[5]OT´s Não Liquidadas 2006'!#REF!</definedName>
    <definedName name="___________________________________DAT35" localSheetId="51">'[5]OT´s Não Liquidadas 2006'!#REF!</definedName>
    <definedName name="___________________________________DAT35">'[5]OT´s Não Liquidadas 2006'!#REF!</definedName>
    <definedName name="___________________________________DAT36" localSheetId="14">'[5]OT´s Não Liquidadas 2006'!#REF!</definedName>
    <definedName name="___________________________________DAT36" localSheetId="29">'[5]OT´s Não Liquidadas 2006'!#REF!</definedName>
    <definedName name="___________________________________DAT36" localSheetId="30">'[5]OT´s Não Liquidadas 2006'!#REF!</definedName>
    <definedName name="___________________________________DAT36" localSheetId="43">'[5]OT´s Não Liquidadas 2006'!#REF!</definedName>
    <definedName name="___________________________________DAT36" localSheetId="44">'[5]OT´s Não Liquidadas 2006'!#REF!</definedName>
    <definedName name="___________________________________DAT36" localSheetId="51">'[5]OT´s Não Liquidadas 2006'!#REF!</definedName>
    <definedName name="___________________________________DAT36">'[5]OT´s Não Liquidadas 2006'!#REF!</definedName>
    <definedName name="___________________________________DAT4" localSheetId="14">'[6]Base Secção Pessoal'!#REF!</definedName>
    <definedName name="___________________________________DAT4" localSheetId="29">'[6]Base Secção Pessoal'!#REF!</definedName>
    <definedName name="___________________________________DAT4" localSheetId="30">'[6]Base Secção Pessoal'!#REF!</definedName>
    <definedName name="___________________________________DAT4" localSheetId="43">'[6]Base Secção Pessoal'!#REF!</definedName>
    <definedName name="___________________________________DAT4" localSheetId="44">'[6]Base Secção Pessoal'!#REF!</definedName>
    <definedName name="___________________________________DAT4" localSheetId="51">'[6]Base Secção Pessoal'!#REF!</definedName>
    <definedName name="___________________________________DAT4">'[6]Base Secção Pessoal'!#REF!</definedName>
    <definedName name="___________________________________DAT5" localSheetId="14">'[6]Base Secção Pessoal'!#REF!</definedName>
    <definedName name="___________________________________DAT5" localSheetId="29">'[6]Base Secção Pessoal'!#REF!</definedName>
    <definedName name="___________________________________DAT5" localSheetId="30">'[6]Base Secção Pessoal'!#REF!</definedName>
    <definedName name="___________________________________DAT5" localSheetId="43">'[6]Base Secção Pessoal'!#REF!</definedName>
    <definedName name="___________________________________DAT5" localSheetId="44">'[6]Base Secção Pessoal'!#REF!</definedName>
    <definedName name="___________________________________DAT5" localSheetId="51">'[6]Base Secção Pessoal'!#REF!</definedName>
    <definedName name="___________________________________DAT5">'[6]Base Secção Pessoal'!#REF!</definedName>
    <definedName name="___________________________________DAT6" localSheetId="14">'[7]base secçao pessoal'!#REF!</definedName>
    <definedName name="___________________________________DAT6" localSheetId="29">'[7]base secçao pessoal'!#REF!</definedName>
    <definedName name="___________________________________DAT6" localSheetId="30">'[7]base secçao pessoal'!#REF!</definedName>
    <definedName name="___________________________________DAT6" localSheetId="43">'[7]base secçao pessoal'!#REF!</definedName>
    <definedName name="___________________________________DAT6" localSheetId="44">'[7]base secçao pessoal'!#REF!</definedName>
    <definedName name="___________________________________DAT6" localSheetId="51">'[7]base secçao pessoal'!#REF!</definedName>
    <definedName name="___________________________________DAT6">'[7]base secçao pessoal'!#REF!</definedName>
    <definedName name="___________________________________DAT7" localSheetId="14">'[7]base secçao pessoal'!#REF!</definedName>
    <definedName name="___________________________________DAT7" localSheetId="29">'[7]base secçao pessoal'!#REF!</definedName>
    <definedName name="___________________________________DAT7" localSheetId="30">'[7]base secçao pessoal'!#REF!</definedName>
    <definedName name="___________________________________DAT7" localSheetId="43">'[7]base secçao pessoal'!#REF!</definedName>
    <definedName name="___________________________________DAT7" localSheetId="44">'[7]base secçao pessoal'!#REF!</definedName>
    <definedName name="___________________________________DAT7" localSheetId="51">'[7]base secçao pessoal'!#REF!</definedName>
    <definedName name="___________________________________DAT7">'[7]base secçao pessoal'!#REF!</definedName>
    <definedName name="___________________________________DAT8" localSheetId="14">'[15]base secçao pessoal'!#REF!</definedName>
    <definedName name="___________________________________DAT8" localSheetId="29">'[15]base secçao pessoal'!#REF!</definedName>
    <definedName name="___________________________________DAT8" localSheetId="30">'[15]base secçao pessoal'!#REF!</definedName>
    <definedName name="___________________________________DAT8" localSheetId="43">'[15]base secçao pessoal'!#REF!</definedName>
    <definedName name="___________________________________DAT8" localSheetId="44">'[15]base secçao pessoal'!#REF!</definedName>
    <definedName name="___________________________________DAT8" localSheetId="51">'[15]base secçao pessoal'!#REF!</definedName>
    <definedName name="___________________________________DAT8">'[15]base secçao pessoal'!#REF!</definedName>
    <definedName name="___________________________________DAT9" localSheetId="14">'[8]Base Secção Pessoal'!#REF!</definedName>
    <definedName name="___________________________________DAT9" localSheetId="29">'[8]Base Secção Pessoal'!#REF!</definedName>
    <definedName name="___________________________________DAT9" localSheetId="30">'[8]Base Secção Pessoal'!#REF!</definedName>
    <definedName name="___________________________________DAT9" localSheetId="43">'[8]Base Secção Pessoal'!#REF!</definedName>
    <definedName name="___________________________________DAT9" localSheetId="44">'[8]Base Secção Pessoal'!#REF!</definedName>
    <definedName name="___________________________________DAT9" localSheetId="51">'[8]Base Secção Pessoal'!#REF!</definedName>
    <definedName name="___________________________________DAT9">'[8]Base Secção Pessoal'!#REF!</definedName>
    <definedName name="__________________________________DAT1" localSheetId="14">[3]Zam!#REF!</definedName>
    <definedName name="__________________________________DAT1" localSheetId="29">[3]Zam!#REF!</definedName>
    <definedName name="__________________________________DAT1" localSheetId="30">[3]Zam!#REF!</definedName>
    <definedName name="__________________________________DAT1" localSheetId="43">[3]Zam!#REF!</definedName>
    <definedName name="__________________________________DAT1" localSheetId="44">[3]Zam!#REF!</definedName>
    <definedName name="__________________________________DAT1" localSheetId="51">[3]Zam!#REF!</definedName>
    <definedName name="__________________________________DAT1">[3]Zam!#REF!</definedName>
    <definedName name="__________________________________DAT10" localSheetId="14">[13]Zam!#REF!</definedName>
    <definedName name="__________________________________DAT10" localSheetId="29">[13]Zam!#REF!</definedName>
    <definedName name="__________________________________DAT10" localSheetId="30">[13]Zam!#REF!</definedName>
    <definedName name="__________________________________DAT10" localSheetId="43">[13]Zam!#REF!</definedName>
    <definedName name="__________________________________DAT10" localSheetId="44">[13]Zam!#REF!</definedName>
    <definedName name="__________________________________DAT10" localSheetId="51">[13]Zam!#REF!</definedName>
    <definedName name="__________________________________DAT10">[13]Zam!#REF!</definedName>
    <definedName name="__________________________________DAT11" localSheetId="14">[13]Zam!#REF!</definedName>
    <definedName name="__________________________________DAT11" localSheetId="29">[13]Zam!#REF!</definedName>
    <definedName name="__________________________________DAT11" localSheetId="30">[13]Zam!#REF!</definedName>
    <definedName name="__________________________________DAT11" localSheetId="43">[13]Zam!#REF!</definedName>
    <definedName name="__________________________________DAT11" localSheetId="44">[13]Zam!#REF!</definedName>
    <definedName name="__________________________________DAT11" localSheetId="51">[13]Zam!#REF!</definedName>
    <definedName name="__________________________________DAT11">[13]Zam!#REF!</definedName>
    <definedName name="__________________________________DAT12" localSheetId="14">[13]Zam!#REF!</definedName>
    <definedName name="__________________________________DAT12" localSheetId="29">[13]Zam!#REF!</definedName>
    <definedName name="__________________________________DAT12" localSheetId="30">[13]Zam!#REF!</definedName>
    <definedName name="__________________________________DAT12" localSheetId="43">[13]Zam!#REF!</definedName>
    <definedName name="__________________________________DAT12" localSheetId="44">[13]Zam!#REF!</definedName>
    <definedName name="__________________________________DAT12" localSheetId="51">[13]Zam!#REF!</definedName>
    <definedName name="__________________________________DAT12">[13]Zam!#REF!</definedName>
    <definedName name="__________________________________DAT13" localSheetId="14">[13]Zam!#REF!</definedName>
    <definedName name="__________________________________DAT13" localSheetId="29">[13]Zam!#REF!</definedName>
    <definedName name="__________________________________DAT13" localSheetId="30">[13]Zam!#REF!</definedName>
    <definedName name="__________________________________DAT13" localSheetId="43">[13]Zam!#REF!</definedName>
    <definedName name="__________________________________DAT13" localSheetId="44">[13]Zam!#REF!</definedName>
    <definedName name="__________________________________DAT13" localSheetId="51">[13]Zam!#REF!</definedName>
    <definedName name="__________________________________DAT13">[13]Zam!#REF!</definedName>
    <definedName name="__________________________________DAT14" localSheetId="14">[13]Zam!#REF!</definedName>
    <definedName name="__________________________________DAT14" localSheetId="29">[13]Zam!#REF!</definedName>
    <definedName name="__________________________________DAT14" localSheetId="30">[13]Zam!#REF!</definedName>
    <definedName name="__________________________________DAT14" localSheetId="43">[13]Zam!#REF!</definedName>
    <definedName name="__________________________________DAT14" localSheetId="44">[13]Zam!#REF!</definedName>
    <definedName name="__________________________________DAT14" localSheetId="51">[13]Zam!#REF!</definedName>
    <definedName name="__________________________________DAT14">[13]Zam!#REF!</definedName>
    <definedName name="__________________________________DAT15" localSheetId="14">[13]Zam!#REF!</definedName>
    <definedName name="__________________________________DAT15" localSheetId="29">[13]Zam!#REF!</definedName>
    <definedName name="__________________________________DAT15" localSheetId="30">[13]Zam!#REF!</definedName>
    <definedName name="__________________________________DAT15" localSheetId="43">[13]Zam!#REF!</definedName>
    <definedName name="__________________________________DAT15" localSheetId="44">[13]Zam!#REF!</definedName>
    <definedName name="__________________________________DAT15" localSheetId="51">[13]Zam!#REF!</definedName>
    <definedName name="__________________________________DAT15">[13]Zam!#REF!</definedName>
    <definedName name="__________________________________DAT16" localSheetId="14">[3]Zam!#REF!</definedName>
    <definedName name="__________________________________DAT16" localSheetId="29">[3]Zam!#REF!</definedName>
    <definedName name="__________________________________DAT16" localSheetId="30">[3]Zam!#REF!</definedName>
    <definedName name="__________________________________DAT16" localSheetId="43">[3]Zam!#REF!</definedName>
    <definedName name="__________________________________DAT16" localSheetId="44">[3]Zam!#REF!</definedName>
    <definedName name="__________________________________DAT16" localSheetId="51">[3]Zam!#REF!</definedName>
    <definedName name="__________________________________DAT16">[3]Zam!#REF!</definedName>
    <definedName name="__________________________________DAT17" localSheetId="14">[3]Zam!#REF!</definedName>
    <definedName name="__________________________________DAT17" localSheetId="29">[3]Zam!#REF!</definedName>
    <definedName name="__________________________________DAT17" localSheetId="30">[3]Zam!#REF!</definedName>
    <definedName name="__________________________________DAT17" localSheetId="43">[3]Zam!#REF!</definedName>
    <definedName name="__________________________________DAT17" localSheetId="44">[3]Zam!#REF!</definedName>
    <definedName name="__________________________________DAT17" localSheetId="51">[3]Zam!#REF!</definedName>
    <definedName name="__________________________________DAT17">[3]Zam!#REF!</definedName>
    <definedName name="__________________________________DAT18" localSheetId="14">[3]Zam!#REF!</definedName>
    <definedName name="__________________________________DAT18" localSheetId="29">[3]Zam!#REF!</definedName>
    <definedName name="__________________________________DAT18" localSheetId="30">[3]Zam!#REF!</definedName>
    <definedName name="__________________________________DAT18" localSheetId="43">[3]Zam!#REF!</definedName>
    <definedName name="__________________________________DAT18" localSheetId="44">[3]Zam!#REF!</definedName>
    <definedName name="__________________________________DAT18" localSheetId="51">[3]Zam!#REF!</definedName>
    <definedName name="__________________________________DAT18">[3]Zam!#REF!</definedName>
    <definedName name="__________________________________DAT19" localSheetId="14">[3]Zam!#REF!</definedName>
    <definedName name="__________________________________DAT19" localSheetId="29">[3]Zam!#REF!</definedName>
    <definedName name="__________________________________DAT19" localSheetId="30">[3]Zam!#REF!</definedName>
    <definedName name="__________________________________DAT19" localSheetId="43">[3]Zam!#REF!</definedName>
    <definedName name="__________________________________DAT19" localSheetId="44">[3]Zam!#REF!</definedName>
    <definedName name="__________________________________DAT19" localSheetId="51">[3]Zam!#REF!</definedName>
    <definedName name="__________________________________DAT19">[3]Zam!#REF!</definedName>
    <definedName name="__________________________________DAT2" localSheetId="14">[3]Zam!#REF!</definedName>
    <definedName name="__________________________________DAT2" localSheetId="29">[3]Zam!#REF!</definedName>
    <definedName name="__________________________________DAT2" localSheetId="30">[3]Zam!#REF!</definedName>
    <definedName name="__________________________________DAT2" localSheetId="43">[3]Zam!#REF!</definedName>
    <definedName name="__________________________________DAT2" localSheetId="44">[3]Zam!#REF!</definedName>
    <definedName name="__________________________________DAT2" localSheetId="51">[3]Zam!#REF!</definedName>
    <definedName name="__________________________________DAT2">[3]Zam!#REF!</definedName>
    <definedName name="__________________________________DAT20" localSheetId="14">[3]Zam!#REF!</definedName>
    <definedName name="__________________________________DAT20" localSheetId="29">[3]Zam!#REF!</definedName>
    <definedName name="__________________________________DAT20" localSheetId="30">[3]Zam!#REF!</definedName>
    <definedName name="__________________________________DAT20" localSheetId="43">[3]Zam!#REF!</definedName>
    <definedName name="__________________________________DAT20" localSheetId="44">[3]Zam!#REF!</definedName>
    <definedName name="__________________________________DAT20" localSheetId="51">[3]Zam!#REF!</definedName>
    <definedName name="__________________________________DAT20">[3]Zam!#REF!</definedName>
    <definedName name="__________________________________DAT21" localSheetId="14">[3]Zam!#REF!</definedName>
    <definedName name="__________________________________DAT21" localSheetId="29">[3]Zam!#REF!</definedName>
    <definedName name="__________________________________DAT21" localSheetId="30">[3]Zam!#REF!</definedName>
    <definedName name="__________________________________DAT21" localSheetId="43">[3]Zam!#REF!</definedName>
    <definedName name="__________________________________DAT21" localSheetId="44">[3]Zam!#REF!</definedName>
    <definedName name="__________________________________DAT21" localSheetId="51">[3]Zam!#REF!</definedName>
    <definedName name="__________________________________DAT21">[3]Zam!#REF!</definedName>
    <definedName name="__________________________________DAT22" localSheetId="14">[3]Zam!#REF!</definedName>
    <definedName name="__________________________________DAT22" localSheetId="29">[3]Zam!#REF!</definedName>
    <definedName name="__________________________________DAT22" localSheetId="30">[3]Zam!#REF!</definedName>
    <definedName name="__________________________________DAT22" localSheetId="43">[3]Zam!#REF!</definedName>
    <definedName name="__________________________________DAT22" localSheetId="44">[3]Zam!#REF!</definedName>
    <definedName name="__________________________________DAT22" localSheetId="51">[3]Zam!#REF!</definedName>
    <definedName name="__________________________________DAT22">[3]Zam!#REF!</definedName>
    <definedName name="__________________________________DAT23" localSheetId="14">[3]Zam!#REF!</definedName>
    <definedName name="__________________________________DAT23" localSheetId="29">[3]Zam!#REF!</definedName>
    <definedName name="__________________________________DAT23" localSheetId="30">[3]Zam!#REF!</definedName>
    <definedName name="__________________________________DAT23" localSheetId="43">[3]Zam!#REF!</definedName>
    <definedName name="__________________________________DAT23" localSheetId="44">[3]Zam!#REF!</definedName>
    <definedName name="__________________________________DAT23" localSheetId="51">[3]Zam!#REF!</definedName>
    <definedName name="__________________________________DAT23">[3]Zam!#REF!</definedName>
    <definedName name="__________________________________DAT25" localSheetId="14">[13]Zam!#REF!</definedName>
    <definedName name="__________________________________DAT25" localSheetId="29">[13]Zam!#REF!</definedName>
    <definedName name="__________________________________DAT25" localSheetId="30">[13]Zam!#REF!</definedName>
    <definedName name="__________________________________DAT25" localSheetId="43">[13]Zam!#REF!</definedName>
    <definedName name="__________________________________DAT25" localSheetId="44">[13]Zam!#REF!</definedName>
    <definedName name="__________________________________DAT25" localSheetId="51">[13]Zam!#REF!</definedName>
    <definedName name="__________________________________DAT25">[13]Zam!#REF!</definedName>
    <definedName name="__________________________________DAT26" localSheetId="14">[13]Zam!#REF!</definedName>
    <definedName name="__________________________________DAT26" localSheetId="29">[13]Zam!#REF!</definedName>
    <definedName name="__________________________________DAT26" localSheetId="30">[13]Zam!#REF!</definedName>
    <definedName name="__________________________________DAT26" localSheetId="43">[13]Zam!#REF!</definedName>
    <definedName name="__________________________________DAT26" localSheetId="44">[13]Zam!#REF!</definedName>
    <definedName name="__________________________________DAT26" localSheetId="51">[13]Zam!#REF!</definedName>
    <definedName name="__________________________________DAT26">[13]Zam!#REF!</definedName>
    <definedName name="__________________________________DAT27" localSheetId="14">[13]Zam!#REF!</definedName>
    <definedName name="__________________________________DAT27" localSheetId="29">[13]Zam!#REF!</definedName>
    <definedName name="__________________________________DAT27" localSheetId="30">[13]Zam!#REF!</definedName>
    <definedName name="__________________________________DAT27" localSheetId="43">[13]Zam!#REF!</definedName>
    <definedName name="__________________________________DAT27" localSheetId="44">[13]Zam!#REF!</definedName>
    <definedName name="__________________________________DAT27" localSheetId="51">[13]Zam!#REF!</definedName>
    <definedName name="__________________________________DAT27">[13]Zam!#REF!</definedName>
    <definedName name="__________________________________DAT29" localSheetId="14">[13]Zam!#REF!</definedName>
    <definedName name="__________________________________DAT29" localSheetId="29">[13]Zam!#REF!</definedName>
    <definedName name="__________________________________DAT29" localSheetId="30">[13]Zam!#REF!</definedName>
    <definedName name="__________________________________DAT29" localSheetId="43">[13]Zam!#REF!</definedName>
    <definedName name="__________________________________DAT29" localSheetId="44">[13]Zam!#REF!</definedName>
    <definedName name="__________________________________DAT29" localSheetId="51">[13]Zam!#REF!</definedName>
    <definedName name="__________________________________DAT29">[13]Zam!#REF!</definedName>
    <definedName name="__________________________________DAT30" localSheetId="14">[13]Zam!#REF!</definedName>
    <definedName name="__________________________________DAT30" localSheetId="29">[13]Zam!#REF!</definedName>
    <definedName name="__________________________________DAT30" localSheetId="30">[13]Zam!#REF!</definedName>
    <definedName name="__________________________________DAT30" localSheetId="43">[13]Zam!#REF!</definedName>
    <definedName name="__________________________________DAT30" localSheetId="44">[13]Zam!#REF!</definedName>
    <definedName name="__________________________________DAT30" localSheetId="51">[13]Zam!#REF!</definedName>
    <definedName name="__________________________________DAT30">[13]Zam!#REF!</definedName>
    <definedName name="__________________________________DAT31" localSheetId="14">[13]Zam!#REF!</definedName>
    <definedName name="__________________________________DAT31" localSheetId="29">[13]Zam!#REF!</definedName>
    <definedName name="__________________________________DAT31" localSheetId="30">[13]Zam!#REF!</definedName>
    <definedName name="__________________________________DAT31" localSheetId="43">[13]Zam!#REF!</definedName>
    <definedName name="__________________________________DAT31" localSheetId="44">[13]Zam!#REF!</definedName>
    <definedName name="__________________________________DAT31" localSheetId="51">[13]Zam!#REF!</definedName>
    <definedName name="__________________________________DAT31">[13]Zam!#REF!</definedName>
    <definedName name="__________________________________DAT32" localSheetId="14">'[9]OT´s Não Liquidadas 2006'!#REF!</definedName>
    <definedName name="__________________________________DAT32" localSheetId="29">'[9]OT´s Não Liquidadas 2006'!#REF!</definedName>
    <definedName name="__________________________________DAT32" localSheetId="30">'[9]OT´s Não Liquidadas 2006'!#REF!</definedName>
    <definedName name="__________________________________DAT32" localSheetId="43">'[9]OT´s Não Liquidadas 2006'!#REF!</definedName>
    <definedName name="__________________________________DAT32" localSheetId="44">'[9]OT´s Não Liquidadas 2006'!#REF!</definedName>
    <definedName name="__________________________________DAT32" localSheetId="51">'[9]OT´s Não Liquidadas 2006'!#REF!</definedName>
    <definedName name="__________________________________DAT32">'[9]OT´s Não Liquidadas 2006'!#REF!</definedName>
    <definedName name="__________________________________DAT33" localSheetId="14">'[9]OT´s Não Liquidadas 2006'!#REF!</definedName>
    <definedName name="__________________________________DAT33" localSheetId="29">'[9]OT´s Não Liquidadas 2006'!#REF!</definedName>
    <definedName name="__________________________________DAT33" localSheetId="30">'[9]OT´s Não Liquidadas 2006'!#REF!</definedName>
    <definedName name="__________________________________DAT33" localSheetId="43">'[9]OT´s Não Liquidadas 2006'!#REF!</definedName>
    <definedName name="__________________________________DAT33" localSheetId="44">'[9]OT´s Não Liquidadas 2006'!#REF!</definedName>
    <definedName name="__________________________________DAT33" localSheetId="51">'[9]OT´s Não Liquidadas 2006'!#REF!</definedName>
    <definedName name="__________________________________DAT33">'[9]OT´s Não Liquidadas 2006'!#REF!</definedName>
    <definedName name="__________________________________DAT34" localSheetId="14">'[9]OT´s Não Liquidadas 2006'!#REF!</definedName>
    <definedName name="__________________________________DAT34" localSheetId="29">'[9]OT´s Não Liquidadas 2006'!#REF!</definedName>
    <definedName name="__________________________________DAT34" localSheetId="30">'[9]OT´s Não Liquidadas 2006'!#REF!</definedName>
    <definedName name="__________________________________DAT34" localSheetId="43">'[9]OT´s Não Liquidadas 2006'!#REF!</definedName>
    <definedName name="__________________________________DAT34" localSheetId="44">'[9]OT´s Não Liquidadas 2006'!#REF!</definedName>
    <definedName name="__________________________________DAT34" localSheetId="51">'[9]OT´s Não Liquidadas 2006'!#REF!</definedName>
    <definedName name="__________________________________DAT34">'[9]OT´s Não Liquidadas 2006'!#REF!</definedName>
    <definedName name="__________________________________DAT35" localSheetId="14">'[9]OT´s Não Liquidadas 2006'!#REF!</definedName>
    <definedName name="__________________________________DAT35" localSheetId="29">'[9]OT´s Não Liquidadas 2006'!#REF!</definedName>
    <definedName name="__________________________________DAT35" localSheetId="30">'[9]OT´s Não Liquidadas 2006'!#REF!</definedName>
    <definedName name="__________________________________DAT35" localSheetId="43">'[9]OT´s Não Liquidadas 2006'!#REF!</definedName>
    <definedName name="__________________________________DAT35" localSheetId="44">'[9]OT´s Não Liquidadas 2006'!#REF!</definedName>
    <definedName name="__________________________________DAT35" localSheetId="51">'[9]OT´s Não Liquidadas 2006'!#REF!</definedName>
    <definedName name="__________________________________DAT35">'[9]OT´s Não Liquidadas 2006'!#REF!</definedName>
    <definedName name="__________________________________DAT36" localSheetId="14">'[9]OT´s Não Liquidadas 2006'!#REF!</definedName>
    <definedName name="__________________________________DAT36" localSheetId="29">'[9]OT´s Não Liquidadas 2006'!#REF!</definedName>
    <definedName name="__________________________________DAT36" localSheetId="30">'[9]OT´s Não Liquidadas 2006'!#REF!</definedName>
    <definedName name="__________________________________DAT36" localSheetId="43">'[9]OT´s Não Liquidadas 2006'!#REF!</definedName>
    <definedName name="__________________________________DAT36" localSheetId="44">'[9]OT´s Não Liquidadas 2006'!#REF!</definedName>
    <definedName name="__________________________________DAT36" localSheetId="51">'[9]OT´s Não Liquidadas 2006'!#REF!</definedName>
    <definedName name="__________________________________DAT36">'[9]OT´s Não Liquidadas 2006'!#REF!</definedName>
    <definedName name="__________________________________DAT4" localSheetId="14">'[10]Base Secção Pessoal'!#REF!</definedName>
    <definedName name="__________________________________DAT4" localSheetId="29">'[10]Base Secção Pessoal'!#REF!</definedName>
    <definedName name="__________________________________DAT4" localSheetId="30">'[10]Base Secção Pessoal'!#REF!</definedName>
    <definedName name="__________________________________DAT4" localSheetId="43">'[10]Base Secção Pessoal'!#REF!</definedName>
    <definedName name="__________________________________DAT4" localSheetId="44">'[10]Base Secção Pessoal'!#REF!</definedName>
    <definedName name="__________________________________DAT4" localSheetId="51">'[10]Base Secção Pessoal'!#REF!</definedName>
    <definedName name="__________________________________DAT4">'[10]Base Secção Pessoal'!#REF!</definedName>
    <definedName name="__________________________________DAT5" localSheetId="14">'[10]Base Secção Pessoal'!#REF!</definedName>
    <definedName name="__________________________________DAT5" localSheetId="29">'[10]Base Secção Pessoal'!#REF!</definedName>
    <definedName name="__________________________________DAT5" localSheetId="30">'[10]Base Secção Pessoal'!#REF!</definedName>
    <definedName name="__________________________________DAT5" localSheetId="43">'[10]Base Secção Pessoal'!#REF!</definedName>
    <definedName name="__________________________________DAT5" localSheetId="44">'[10]Base Secção Pessoal'!#REF!</definedName>
    <definedName name="__________________________________DAT5" localSheetId="51">'[10]Base Secção Pessoal'!#REF!</definedName>
    <definedName name="__________________________________DAT5">'[10]Base Secção Pessoal'!#REF!</definedName>
    <definedName name="__________________________________DAT6" localSheetId="14">'[11]Activos 31-12-2006'!#REF!</definedName>
    <definedName name="__________________________________DAT6" localSheetId="29">'[11]Activos 31-12-2006'!#REF!</definedName>
    <definedName name="__________________________________DAT6" localSheetId="30">'[11]Activos 31-12-2006'!#REF!</definedName>
    <definedName name="__________________________________DAT6" localSheetId="43">'[11]Activos 31-12-2006'!#REF!</definedName>
    <definedName name="__________________________________DAT6" localSheetId="44">'[11]Activos 31-12-2006'!#REF!</definedName>
    <definedName name="__________________________________DAT6" localSheetId="51">'[11]Activos 31-12-2006'!#REF!</definedName>
    <definedName name="__________________________________DAT6">'[11]Activos 31-12-2006'!#REF!</definedName>
    <definedName name="__________________________________DAT7" localSheetId="14">'[11]Activos 31-12-2006'!#REF!</definedName>
    <definedName name="__________________________________DAT7" localSheetId="29">'[11]Activos 31-12-2006'!#REF!</definedName>
    <definedName name="__________________________________DAT7" localSheetId="30">'[11]Activos 31-12-2006'!#REF!</definedName>
    <definedName name="__________________________________DAT7" localSheetId="43">'[11]Activos 31-12-2006'!#REF!</definedName>
    <definedName name="__________________________________DAT7" localSheetId="44">'[11]Activos 31-12-2006'!#REF!</definedName>
    <definedName name="__________________________________DAT7" localSheetId="51">'[11]Activos 31-12-2006'!#REF!</definedName>
    <definedName name="__________________________________DAT7">'[11]Activos 31-12-2006'!#REF!</definedName>
    <definedName name="__________________________________DAT8" localSheetId="14">'[14]base secçao pessoal'!#REF!</definedName>
    <definedName name="__________________________________DAT8" localSheetId="29">'[14]base secçao pessoal'!#REF!</definedName>
    <definedName name="__________________________________DAT8" localSheetId="30">'[14]base secçao pessoal'!#REF!</definedName>
    <definedName name="__________________________________DAT8" localSheetId="43">'[14]base secçao pessoal'!#REF!</definedName>
    <definedName name="__________________________________DAT8" localSheetId="44">'[14]base secçao pessoal'!#REF!</definedName>
    <definedName name="__________________________________DAT8" localSheetId="51">'[14]base secçao pessoal'!#REF!</definedName>
    <definedName name="__________________________________DAT8">'[14]base secçao pessoal'!#REF!</definedName>
    <definedName name="__________________________________DAT9" localSheetId="14">'[12]Base Secção Pessoal'!#REF!</definedName>
    <definedName name="__________________________________DAT9" localSheetId="29">'[12]Base Secção Pessoal'!#REF!</definedName>
    <definedName name="__________________________________DAT9" localSheetId="30">'[12]Base Secção Pessoal'!#REF!</definedName>
    <definedName name="__________________________________DAT9" localSheetId="43">'[12]Base Secção Pessoal'!#REF!</definedName>
    <definedName name="__________________________________DAT9" localSheetId="44">'[12]Base Secção Pessoal'!#REF!</definedName>
    <definedName name="__________________________________DAT9" localSheetId="51">'[12]Base Secção Pessoal'!#REF!</definedName>
    <definedName name="__________________________________DAT9">'[12]Base Secção Pessoal'!#REF!</definedName>
    <definedName name="_________________________________DAT1" localSheetId="14">[3]Zam!#REF!</definedName>
    <definedName name="_________________________________DAT1" localSheetId="29">[3]Zam!#REF!</definedName>
    <definedName name="_________________________________DAT1" localSheetId="30">[3]Zam!#REF!</definedName>
    <definedName name="_________________________________DAT1" localSheetId="43">[3]Zam!#REF!</definedName>
    <definedName name="_________________________________DAT1" localSheetId="44">[3]Zam!#REF!</definedName>
    <definedName name="_________________________________DAT1" localSheetId="51">[3]Zam!#REF!</definedName>
    <definedName name="_________________________________DAT1">[3]Zam!#REF!</definedName>
    <definedName name="_________________________________DAT10" localSheetId="14">[13]Zam!#REF!</definedName>
    <definedName name="_________________________________DAT10" localSheetId="29">[13]Zam!#REF!</definedName>
    <definedName name="_________________________________DAT10" localSheetId="30">[13]Zam!#REF!</definedName>
    <definedName name="_________________________________DAT10" localSheetId="43">[13]Zam!#REF!</definedName>
    <definedName name="_________________________________DAT10" localSheetId="44">[13]Zam!#REF!</definedName>
    <definedName name="_________________________________DAT10" localSheetId="51">[13]Zam!#REF!</definedName>
    <definedName name="_________________________________DAT10">[13]Zam!#REF!</definedName>
    <definedName name="_________________________________DAT11" localSheetId="14">[13]Zam!#REF!</definedName>
    <definedName name="_________________________________DAT11" localSheetId="29">[13]Zam!#REF!</definedName>
    <definedName name="_________________________________DAT11" localSheetId="30">[13]Zam!#REF!</definedName>
    <definedName name="_________________________________DAT11" localSheetId="43">[13]Zam!#REF!</definedName>
    <definedName name="_________________________________DAT11" localSheetId="44">[13]Zam!#REF!</definedName>
    <definedName name="_________________________________DAT11" localSheetId="51">[13]Zam!#REF!</definedName>
    <definedName name="_________________________________DAT11">[13]Zam!#REF!</definedName>
    <definedName name="_________________________________DAT12" localSheetId="14">[13]Zam!#REF!</definedName>
    <definedName name="_________________________________DAT12" localSheetId="29">[13]Zam!#REF!</definedName>
    <definedName name="_________________________________DAT12" localSheetId="30">[13]Zam!#REF!</definedName>
    <definedName name="_________________________________DAT12" localSheetId="43">[13]Zam!#REF!</definedName>
    <definedName name="_________________________________DAT12" localSheetId="44">[13]Zam!#REF!</definedName>
    <definedName name="_________________________________DAT12" localSheetId="51">[13]Zam!#REF!</definedName>
    <definedName name="_________________________________DAT12">[13]Zam!#REF!</definedName>
    <definedName name="_________________________________DAT13" localSheetId="14">[13]Zam!#REF!</definedName>
    <definedName name="_________________________________DAT13" localSheetId="29">[13]Zam!#REF!</definedName>
    <definedName name="_________________________________DAT13" localSheetId="30">[13]Zam!#REF!</definedName>
    <definedName name="_________________________________DAT13" localSheetId="43">[13]Zam!#REF!</definedName>
    <definedName name="_________________________________DAT13" localSheetId="44">[13]Zam!#REF!</definedName>
    <definedName name="_________________________________DAT13" localSheetId="51">[13]Zam!#REF!</definedName>
    <definedName name="_________________________________DAT13">[13]Zam!#REF!</definedName>
    <definedName name="_________________________________DAT14" localSheetId="14">[13]Zam!#REF!</definedName>
    <definedName name="_________________________________DAT14" localSheetId="29">[13]Zam!#REF!</definedName>
    <definedName name="_________________________________DAT14" localSheetId="30">[13]Zam!#REF!</definedName>
    <definedName name="_________________________________DAT14" localSheetId="43">[13]Zam!#REF!</definedName>
    <definedName name="_________________________________DAT14" localSheetId="44">[13]Zam!#REF!</definedName>
    <definedName name="_________________________________DAT14" localSheetId="51">[13]Zam!#REF!</definedName>
    <definedName name="_________________________________DAT14">[13]Zam!#REF!</definedName>
    <definedName name="_________________________________DAT15" localSheetId="14">[13]Zam!#REF!</definedName>
    <definedName name="_________________________________DAT15" localSheetId="29">[13]Zam!#REF!</definedName>
    <definedName name="_________________________________DAT15" localSheetId="30">[13]Zam!#REF!</definedName>
    <definedName name="_________________________________DAT15" localSheetId="43">[13]Zam!#REF!</definedName>
    <definedName name="_________________________________DAT15" localSheetId="44">[13]Zam!#REF!</definedName>
    <definedName name="_________________________________DAT15" localSheetId="51">[13]Zam!#REF!</definedName>
    <definedName name="_________________________________DAT15">[13]Zam!#REF!</definedName>
    <definedName name="_________________________________DAT16" localSheetId="14">[3]Zam!#REF!</definedName>
    <definedName name="_________________________________DAT16" localSheetId="29">[3]Zam!#REF!</definedName>
    <definedName name="_________________________________DAT16" localSheetId="30">[3]Zam!#REF!</definedName>
    <definedName name="_________________________________DAT16" localSheetId="43">[3]Zam!#REF!</definedName>
    <definedName name="_________________________________DAT16" localSheetId="44">[3]Zam!#REF!</definedName>
    <definedName name="_________________________________DAT16" localSheetId="51">[3]Zam!#REF!</definedName>
    <definedName name="_________________________________DAT16">[3]Zam!#REF!</definedName>
    <definedName name="_________________________________DAT17" localSheetId="14">[3]Zam!#REF!</definedName>
    <definedName name="_________________________________DAT17" localSheetId="29">[3]Zam!#REF!</definedName>
    <definedName name="_________________________________DAT17" localSheetId="30">[3]Zam!#REF!</definedName>
    <definedName name="_________________________________DAT17" localSheetId="43">[3]Zam!#REF!</definedName>
    <definedName name="_________________________________DAT17" localSheetId="44">[3]Zam!#REF!</definedName>
    <definedName name="_________________________________DAT17" localSheetId="51">[3]Zam!#REF!</definedName>
    <definedName name="_________________________________DAT17">[3]Zam!#REF!</definedName>
    <definedName name="_________________________________DAT18" localSheetId="14">[3]Zam!#REF!</definedName>
    <definedName name="_________________________________DAT18" localSheetId="29">[3]Zam!#REF!</definedName>
    <definedName name="_________________________________DAT18" localSheetId="30">[3]Zam!#REF!</definedName>
    <definedName name="_________________________________DAT18" localSheetId="43">[3]Zam!#REF!</definedName>
    <definedName name="_________________________________DAT18" localSheetId="44">[3]Zam!#REF!</definedName>
    <definedName name="_________________________________DAT18" localSheetId="51">[3]Zam!#REF!</definedName>
    <definedName name="_________________________________DAT18">[3]Zam!#REF!</definedName>
    <definedName name="_________________________________DAT19" localSheetId="14">[3]Zam!#REF!</definedName>
    <definedName name="_________________________________DAT19" localSheetId="29">[3]Zam!#REF!</definedName>
    <definedName name="_________________________________DAT19" localSheetId="30">[3]Zam!#REF!</definedName>
    <definedName name="_________________________________DAT19" localSheetId="43">[3]Zam!#REF!</definedName>
    <definedName name="_________________________________DAT19" localSheetId="44">[3]Zam!#REF!</definedName>
    <definedName name="_________________________________DAT19" localSheetId="51">[3]Zam!#REF!</definedName>
    <definedName name="_________________________________DAT19">[3]Zam!#REF!</definedName>
    <definedName name="_________________________________DAT2" localSheetId="14">[3]Zam!#REF!</definedName>
    <definedName name="_________________________________DAT2" localSheetId="29">[3]Zam!#REF!</definedName>
    <definedName name="_________________________________DAT2" localSheetId="30">[3]Zam!#REF!</definedName>
    <definedName name="_________________________________DAT2" localSheetId="43">[3]Zam!#REF!</definedName>
    <definedName name="_________________________________DAT2" localSheetId="44">[3]Zam!#REF!</definedName>
    <definedName name="_________________________________DAT2" localSheetId="51">[3]Zam!#REF!</definedName>
    <definedName name="_________________________________DAT2">[3]Zam!#REF!</definedName>
    <definedName name="_________________________________DAT20" localSheetId="14">[3]Zam!#REF!</definedName>
    <definedName name="_________________________________DAT20" localSheetId="29">[3]Zam!#REF!</definedName>
    <definedName name="_________________________________DAT20" localSheetId="30">[3]Zam!#REF!</definedName>
    <definedName name="_________________________________DAT20" localSheetId="43">[3]Zam!#REF!</definedName>
    <definedName name="_________________________________DAT20" localSheetId="44">[3]Zam!#REF!</definedName>
    <definedName name="_________________________________DAT20" localSheetId="51">[3]Zam!#REF!</definedName>
    <definedName name="_________________________________DAT20">[3]Zam!#REF!</definedName>
    <definedName name="_________________________________DAT21" localSheetId="14">[3]Zam!#REF!</definedName>
    <definedName name="_________________________________DAT21" localSheetId="29">[3]Zam!#REF!</definedName>
    <definedName name="_________________________________DAT21" localSheetId="30">[3]Zam!#REF!</definedName>
    <definedName name="_________________________________DAT21" localSheetId="43">[3]Zam!#REF!</definedName>
    <definedName name="_________________________________DAT21" localSheetId="44">[3]Zam!#REF!</definedName>
    <definedName name="_________________________________DAT21" localSheetId="51">[3]Zam!#REF!</definedName>
    <definedName name="_________________________________DAT21">[3]Zam!#REF!</definedName>
    <definedName name="_________________________________DAT22" localSheetId="14">[3]Zam!#REF!</definedName>
    <definedName name="_________________________________DAT22" localSheetId="29">[3]Zam!#REF!</definedName>
    <definedName name="_________________________________DAT22" localSheetId="30">[3]Zam!#REF!</definedName>
    <definedName name="_________________________________DAT22" localSheetId="43">[3]Zam!#REF!</definedName>
    <definedName name="_________________________________DAT22" localSheetId="44">[3]Zam!#REF!</definedName>
    <definedName name="_________________________________DAT22" localSheetId="51">[3]Zam!#REF!</definedName>
    <definedName name="_________________________________DAT22">[3]Zam!#REF!</definedName>
    <definedName name="_________________________________DAT23" localSheetId="14">[3]Zam!#REF!</definedName>
    <definedName name="_________________________________DAT23" localSheetId="29">[3]Zam!#REF!</definedName>
    <definedName name="_________________________________DAT23" localSheetId="30">[3]Zam!#REF!</definedName>
    <definedName name="_________________________________DAT23" localSheetId="43">[3]Zam!#REF!</definedName>
    <definedName name="_________________________________DAT23" localSheetId="44">[3]Zam!#REF!</definedName>
    <definedName name="_________________________________DAT23" localSheetId="51">[3]Zam!#REF!</definedName>
    <definedName name="_________________________________DAT23">[3]Zam!#REF!</definedName>
    <definedName name="_________________________________DAT25" localSheetId="14">[13]Zam!#REF!</definedName>
    <definedName name="_________________________________DAT25" localSheetId="29">[13]Zam!#REF!</definedName>
    <definedName name="_________________________________DAT25" localSheetId="30">[13]Zam!#REF!</definedName>
    <definedName name="_________________________________DAT25" localSheetId="43">[13]Zam!#REF!</definedName>
    <definedName name="_________________________________DAT25" localSheetId="44">[13]Zam!#REF!</definedName>
    <definedName name="_________________________________DAT25" localSheetId="51">[13]Zam!#REF!</definedName>
    <definedName name="_________________________________DAT25">[13]Zam!#REF!</definedName>
    <definedName name="_________________________________DAT26" localSheetId="14">[13]Zam!#REF!</definedName>
    <definedName name="_________________________________DAT26" localSheetId="29">[13]Zam!#REF!</definedName>
    <definedName name="_________________________________DAT26" localSheetId="30">[13]Zam!#REF!</definedName>
    <definedName name="_________________________________DAT26" localSheetId="43">[13]Zam!#REF!</definedName>
    <definedName name="_________________________________DAT26" localSheetId="44">[13]Zam!#REF!</definedName>
    <definedName name="_________________________________DAT26" localSheetId="51">[13]Zam!#REF!</definedName>
    <definedName name="_________________________________DAT26">[13]Zam!#REF!</definedName>
    <definedName name="_________________________________DAT27" localSheetId="14">[13]Zam!#REF!</definedName>
    <definedName name="_________________________________DAT27" localSheetId="29">[13]Zam!#REF!</definedName>
    <definedName name="_________________________________DAT27" localSheetId="30">[13]Zam!#REF!</definedName>
    <definedName name="_________________________________DAT27" localSheetId="43">[13]Zam!#REF!</definedName>
    <definedName name="_________________________________DAT27" localSheetId="44">[13]Zam!#REF!</definedName>
    <definedName name="_________________________________DAT27" localSheetId="51">[13]Zam!#REF!</definedName>
    <definedName name="_________________________________DAT27">[13]Zam!#REF!</definedName>
    <definedName name="_________________________________DAT29" localSheetId="14">[13]Zam!#REF!</definedName>
    <definedName name="_________________________________DAT29" localSheetId="29">[13]Zam!#REF!</definedName>
    <definedName name="_________________________________DAT29" localSheetId="30">[13]Zam!#REF!</definedName>
    <definedName name="_________________________________DAT29" localSheetId="43">[13]Zam!#REF!</definedName>
    <definedName name="_________________________________DAT29" localSheetId="44">[13]Zam!#REF!</definedName>
    <definedName name="_________________________________DAT29" localSheetId="51">[13]Zam!#REF!</definedName>
    <definedName name="_________________________________DAT29">[13]Zam!#REF!</definedName>
    <definedName name="_________________________________DAT30" localSheetId="14">[13]Zam!#REF!</definedName>
    <definedName name="_________________________________DAT30" localSheetId="29">[13]Zam!#REF!</definedName>
    <definedName name="_________________________________DAT30" localSheetId="30">[13]Zam!#REF!</definedName>
    <definedName name="_________________________________DAT30" localSheetId="43">[13]Zam!#REF!</definedName>
    <definedName name="_________________________________DAT30" localSheetId="44">[13]Zam!#REF!</definedName>
    <definedName name="_________________________________DAT30" localSheetId="51">[13]Zam!#REF!</definedName>
    <definedName name="_________________________________DAT30">[13]Zam!#REF!</definedName>
    <definedName name="_________________________________DAT31" localSheetId="14">[13]Zam!#REF!</definedName>
    <definedName name="_________________________________DAT31" localSheetId="29">[13]Zam!#REF!</definedName>
    <definedName name="_________________________________DAT31" localSheetId="30">[13]Zam!#REF!</definedName>
    <definedName name="_________________________________DAT31" localSheetId="43">[13]Zam!#REF!</definedName>
    <definedName name="_________________________________DAT31" localSheetId="44">[13]Zam!#REF!</definedName>
    <definedName name="_________________________________DAT31" localSheetId="51">[13]Zam!#REF!</definedName>
    <definedName name="_________________________________DAT31">[13]Zam!#REF!</definedName>
    <definedName name="_________________________________DAT32" localSheetId="14">'[9]OT´s Não Liquidadas 2006'!#REF!</definedName>
    <definedName name="_________________________________DAT32" localSheetId="29">'[9]OT´s Não Liquidadas 2006'!#REF!</definedName>
    <definedName name="_________________________________DAT32" localSheetId="30">'[9]OT´s Não Liquidadas 2006'!#REF!</definedName>
    <definedName name="_________________________________DAT32" localSheetId="43">'[9]OT´s Não Liquidadas 2006'!#REF!</definedName>
    <definedName name="_________________________________DAT32" localSheetId="44">'[9]OT´s Não Liquidadas 2006'!#REF!</definedName>
    <definedName name="_________________________________DAT32" localSheetId="51">'[9]OT´s Não Liquidadas 2006'!#REF!</definedName>
    <definedName name="_________________________________DAT32">'[9]OT´s Não Liquidadas 2006'!#REF!</definedName>
    <definedName name="_________________________________DAT33" localSheetId="14">'[9]OT´s Não Liquidadas 2006'!#REF!</definedName>
    <definedName name="_________________________________DAT33" localSheetId="29">'[9]OT´s Não Liquidadas 2006'!#REF!</definedName>
    <definedName name="_________________________________DAT33" localSheetId="30">'[9]OT´s Não Liquidadas 2006'!#REF!</definedName>
    <definedName name="_________________________________DAT33" localSheetId="43">'[9]OT´s Não Liquidadas 2006'!#REF!</definedName>
    <definedName name="_________________________________DAT33" localSheetId="44">'[9]OT´s Não Liquidadas 2006'!#REF!</definedName>
    <definedName name="_________________________________DAT33" localSheetId="51">'[9]OT´s Não Liquidadas 2006'!#REF!</definedName>
    <definedName name="_________________________________DAT33">'[9]OT´s Não Liquidadas 2006'!#REF!</definedName>
    <definedName name="_________________________________DAT34" localSheetId="14">'[9]OT´s Não Liquidadas 2006'!#REF!</definedName>
    <definedName name="_________________________________DAT34" localSheetId="29">'[9]OT´s Não Liquidadas 2006'!#REF!</definedName>
    <definedName name="_________________________________DAT34" localSheetId="30">'[9]OT´s Não Liquidadas 2006'!#REF!</definedName>
    <definedName name="_________________________________DAT34" localSheetId="43">'[9]OT´s Não Liquidadas 2006'!#REF!</definedName>
    <definedName name="_________________________________DAT34" localSheetId="44">'[9]OT´s Não Liquidadas 2006'!#REF!</definedName>
    <definedName name="_________________________________DAT34" localSheetId="51">'[9]OT´s Não Liquidadas 2006'!#REF!</definedName>
    <definedName name="_________________________________DAT34">'[9]OT´s Não Liquidadas 2006'!#REF!</definedName>
    <definedName name="_________________________________DAT35" localSheetId="14">'[9]OT´s Não Liquidadas 2006'!#REF!</definedName>
    <definedName name="_________________________________DAT35" localSheetId="29">'[9]OT´s Não Liquidadas 2006'!#REF!</definedName>
    <definedName name="_________________________________DAT35" localSheetId="30">'[9]OT´s Não Liquidadas 2006'!#REF!</definedName>
    <definedName name="_________________________________DAT35" localSheetId="43">'[9]OT´s Não Liquidadas 2006'!#REF!</definedName>
    <definedName name="_________________________________DAT35" localSheetId="44">'[9]OT´s Não Liquidadas 2006'!#REF!</definedName>
    <definedName name="_________________________________DAT35" localSheetId="51">'[9]OT´s Não Liquidadas 2006'!#REF!</definedName>
    <definedName name="_________________________________DAT35">'[9]OT´s Não Liquidadas 2006'!#REF!</definedName>
    <definedName name="_________________________________DAT36" localSheetId="14">'[9]OT´s Não Liquidadas 2006'!#REF!</definedName>
    <definedName name="_________________________________DAT36" localSheetId="29">'[9]OT´s Não Liquidadas 2006'!#REF!</definedName>
    <definedName name="_________________________________DAT36" localSheetId="30">'[9]OT´s Não Liquidadas 2006'!#REF!</definedName>
    <definedName name="_________________________________DAT36" localSheetId="43">'[9]OT´s Não Liquidadas 2006'!#REF!</definedName>
    <definedName name="_________________________________DAT36" localSheetId="44">'[9]OT´s Não Liquidadas 2006'!#REF!</definedName>
    <definedName name="_________________________________DAT36" localSheetId="51">'[9]OT´s Não Liquidadas 2006'!#REF!</definedName>
    <definedName name="_________________________________DAT36">'[9]OT´s Não Liquidadas 2006'!#REF!</definedName>
    <definedName name="_________________________________DAT4" localSheetId="14">'[10]Base Secção Pessoal'!#REF!</definedName>
    <definedName name="_________________________________DAT4" localSheetId="29">'[10]Base Secção Pessoal'!#REF!</definedName>
    <definedName name="_________________________________DAT4" localSheetId="30">'[10]Base Secção Pessoal'!#REF!</definedName>
    <definedName name="_________________________________DAT4" localSheetId="43">'[10]Base Secção Pessoal'!#REF!</definedName>
    <definedName name="_________________________________DAT4" localSheetId="44">'[10]Base Secção Pessoal'!#REF!</definedName>
    <definedName name="_________________________________DAT4" localSheetId="51">'[10]Base Secção Pessoal'!#REF!</definedName>
    <definedName name="_________________________________DAT4">'[10]Base Secção Pessoal'!#REF!</definedName>
    <definedName name="_________________________________DAT5" localSheetId="14">'[10]Base Secção Pessoal'!#REF!</definedName>
    <definedName name="_________________________________DAT5" localSheetId="29">'[10]Base Secção Pessoal'!#REF!</definedName>
    <definedName name="_________________________________DAT5" localSheetId="30">'[10]Base Secção Pessoal'!#REF!</definedName>
    <definedName name="_________________________________DAT5" localSheetId="43">'[10]Base Secção Pessoal'!#REF!</definedName>
    <definedName name="_________________________________DAT5" localSheetId="44">'[10]Base Secção Pessoal'!#REF!</definedName>
    <definedName name="_________________________________DAT5" localSheetId="51">'[10]Base Secção Pessoal'!#REF!</definedName>
    <definedName name="_________________________________DAT5">'[10]Base Secção Pessoal'!#REF!</definedName>
    <definedName name="_________________________________DAT6" localSheetId="14">'[11]Activos 31-12-2006'!#REF!</definedName>
    <definedName name="_________________________________DAT6" localSheetId="29">'[11]Activos 31-12-2006'!#REF!</definedName>
    <definedName name="_________________________________DAT6" localSheetId="30">'[11]Activos 31-12-2006'!#REF!</definedName>
    <definedName name="_________________________________DAT6" localSheetId="43">'[11]Activos 31-12-2006'!#REF!</definedName>
    <definedName name="_________________________________DAT6" localSheetId="44">'[11]Activos 31-12-2006'!#REF!</definedName>
    <definedName name="_________________________________DAT6" localSheetId="51">'[11]Activos 31-12-2006'!#REF!</definedName>
    <definedName name="_________________________________DAT6">'[11]Activos 31-12-2006'!#REF!</definedName>
    <definedName name="_________________________________DAT7" localSheetId="14">'[11]Activos 31-12-2006'!#REF!</definedName>
    <definedName name="_________________________________DAT7" localSheetId="29">'[11]Activos 31-12-2006'!#REF!</definedName>
    <definedName name="_________________________________DAT7" localSheetId="30">'[11]Activos 31-12-2006'!#REF!</definedName>
    <definedName name="_________________________________DAT7" localSheetId="43">'[11]Activos 31-12-2006'!#REF!</definedName>
    <definedName name="_________________________________DAT7" localSheetId="44">'[11]Activos 31-12-2006'!#REF!</definedName>
    <definedName name="_________________________________DAT7" localSheetId="51">'[11]Activos 31-12-2006'!#REF!</definedName>
    <definedName name="_________________________________DAT7">'[11]Activos 31-12-2006'!#REF!</definedName>
    <definedName name="_________________________________DAT8" localSheetId="14">'[14]base secçao pessoal'!#REF!</definedName>
    <definedName name="_________________________________DAT8" localSheetId="29">'[14]base secçao pessoal'!#REF!</definedName>
    <definedName name="_________________________________DAT8" localSheetId="30">'[14]base secçao pessoal'!#REF!</definedName>
    <definedName name="_________________________________DAT8" localSheetId="43">'[14]base secçao pessoal'!#REF!</definedName>
    <definedName name="_________________________________DAT8" localSheetId="44">'[14]base secçao pessoal'!#REF!</definedName>
    <definedName name="_________________________________DAT8" localSheetId="51">'[14]base secçao pessoal'!#REF!</definedName>
    <definedName name="_________________________________DAT8">'[14]base secçao pessoal'!#REF!</definedName>
    <definedName name="_________________________________DAT9" localSheetId="14">'[12]Base Secção Pessoal'!#REF!</definedName>
    <definedName name="_________________________________DAT9" localSheetId="29">'[12]Base Secção Pessoal'!#REF!</definedName>
    <definedName name="_________________________________DAT9" localSheetId="30">'[12]Base Secção Pessoal'!#REF!</definedName>
    <definedName name="_________________________________DAT9" localSheetId="43">'[12]Base Secção Pessoal'!#REF!</definedName>
    <definedName name="_________________________________DAT9" localSheetId="44">'[12]Base Secção Pessoal'!#REF!</definedName>
    <definedName name="_________________________________DAT9" localSheetId="51">'[12]Base Secção Pessoal'!#REF!</definedName>
    <definedName name="_________________________________DAT9">'[12]Base Secção Pessoal'!#REF!</definedName>
    <definedName name="________________________________DAT1" localSheetId="14">[3]Zam!#REF!</definedName>
    <definedName name="________________________________DAT1" localSheetId="29">[3]Zam!#REF!</definedName>
    <definedName name="________________________________DAT1" localSheetId="30">[3]Zam!#REF!</definedName>
    <definedName name="________________________________DAT1" localSheetId="43">[3]Zam!#REF!</definedName>
    <definedName name="________________________________DAT1" localSheetId="44">[3]Zam!#REF!</definedName>
    <definedName name="________________________________DAT1" localSheetId="51">[3]Zam!#REF!</definedName>
    <definedName name="________________________________DAT1">[3]Zam!#REF!</definedName>
    <definedName name="________________________________DAT10" localSheetId="14">[13]Zam!#REF!</definedName>
    <definedName name="________________________________DAT10" localSheetId="29">[13]Zam!#REF!</definedName>
    <definedName name="________________________________DAT10" localSheetId="30">[13]Zam!#REF!</definedName>
    <definedName name="________________________________DAT10" localSheetId="43">[13]Zam!#REF!</definedName>
    <definedName name="________________________________DAT10" localSheetId="44">[13]Zam!#REF!</definedName>
    <definedName name="________________________________DAT10" localSheetId="51">[13]Zam!#REF!</definedName>
    <definedName name="________________________________DAT10">[13]Zam!#REF!</definedName>
    <definedName name="________________________________DAT11" localSheetId="14">[13]Zam!#REF!</definedName>
    <definedName name="________________________________DAT11" localSheetId="29">[13]Zam!#REF!</definedName>
    <definedName name="________________________________DAT11" localSheetId="30">[13]Zam!#REF!</definedName>
    <definedName name="________________________________DAT11" localSheetId="43">[13]Zam!#REF!</definedName>
    <definedName name="________________________________DAT11" localSheetId="44">[13]Zam!#REF!</definedName>
    <definedName name="________________________________DAT11" localSheetId="51">[13]Zam!#REF!</definedName>
    <definedName name="________________________________DAT11">[13]Zam!#REF!</definedName>
    <definedName name="________________________________DAT12" localSheetId="14">[13]Zam!#REF!</definedName>
    <definedName name="________________________________DAT12" localSheetId="29">[13]Zam!#REF!</definedName>
    <definedName name="________________________________DAT12" localSheetId="30">[13]Zam!#REF!</definedName>
    <definedName name="________________________________DAT12" localSheetId="43">[13]Zam!#REF!</definedName>
    <definedName name="________________________________DAT12" localSheetId="44">[13]Zam!#REF!</definedName>
    <definedName name="________________________________DAT12" localSheetId="51">[13]Zam!#REF!</definedName>
    <definedName name="________________________________DAT12">[13]Zam!#REF!</definedName>
    <definedName name="________________________________DAT13" localSheetId="14">[13]Zam!#REF!</definedName>
    <definedName name="________________________________DAT13" localSheetId="29">[13]Zam!#REF!</definedName>
    <definedName name="________________________________DAT13" localSheetId="30">[13]Zam!#REF!</definedName>
    <definedName name="________________________________DAT13" localSheetId="43">[13]Zam!#REF!</definedName>
    <definedName name="________________________________DAT13" localSheetId="44">[13]Zam!#REF!</definedName>
    <definedName name="________________________________DAT13" localSheetId="51">[13]Zam!#REF!</definedName>
    <definedName name="________________________________DAT13">[13]Zam!#REF!</definedName>
    <definedName name="________________________________DAT14" localSheetId="14">[13]Zam!#REF!</definedName>
    <definedName name="________________________________DAT14" localSheetId="29">[13]Zam!#REF!</definedName>
    <definedName name="________________________________DAT14" localSheetId="30">[13]Zam!#REF!</definedName>
    <definedName name="________________________________DAT14" localSheetId="43">[13]Zam!#REF!</definedName>
    <definedName name="________________________________DAT14" localSheetId="44">[13]Zam!#REF!</definedName>
    <definedName name="________________________________DAT14" localSheetId="51">[13]Zam!#REF!</definedName>
    <definedName name="________________________________DAT14">[13]Zam!#REF!</definedName>
    <definedName name="________________________________DAT15" localSheetId="14">[13]Zam!#REF!</definedName>
    <definedName name="________________________________DAT15" localSheetId="29">[13]Zam!#REF!</definedName>
    <definedName name="________________________________DAT15" localSheetId="30">[13]Zam!#REF!</definedName>
    <definedName name="________________________________DAT15" localSheetId="43">[13]Zam!#REF!</definedName>
    <definedName name="________________________________DAT15" localSheetId="44">[13]Zam!#REF!</definedName>
    <definedName name="________________________________DAT15" localSheetId="51">[13]Zam!#REF!</definedName>
    <definedName name="________________________________DAT15">[13]Zam!#REF!</definedName>
    <definedName name="________________________________DAT16" localSheetId="14">[3]Zam!#REF!</definedName>
    <definedName name="________________________________DAT16" localSheetId="29">[3]Zam!#REF!</definedName>
    <definedName name="________________________________DAT16" localSheetId="30">[3]Zam!#REF!</definedName>
    <definedName name="________________________________DAT16" localSheetId="43">[3]Zam!#REF!</definedName>
    <definedName name="________________________________DAT16" localSheetId="44">[3]Zam!#REF!</definedName>
    <definedName name="________________________________DAT16" localSheetId="51">[3]Zam!#REF!</definedName>
    <definedName name="________________________________DAT16">[3]Zam!#REF!</definedName>
    <definedName name="________________________________DAT17" localSheetId="14">[3]Zam!#REF!</definedName>
    <definedName name="________________________________DAT17" localSheetId="29">[3]Zam!#REF!</definedName>
    <definedName name="________________________________DAT17" localSheetId="30">[3]Zam!#REF!</definedName>
    <definedName name="________________________________DAT17" localSheetId="43">[3]Zam!#REF!</definedName>
    <definedName name="________________________________DAT17" localSheetId="44">[3]Zam!#REF!</definedName>
    <definedName name="________________________________DAT17" localSheetId="51">[3]Zam!#REF!</definedName>
    <definedName name="________________________________DAT17">[3]Zam!#REF!</definedName>
    <definedName name="________________________________DAT18" localSheetId="14">[3]Zam!#REF!</definedName>
    <definedName name="________________________________DAT18" localSheetId="29">[3]Zam!#REF!</definedName>
    <definedName name="________________________________DAT18" localSheetId="30">[3]Zam!#REF!</definedName>
    <definedName name="________________________________DAT18" localSheetId="43">[3]Zam!#REF!</definedName>
    <definedName name="________________________________DAT18" localSheetId="44">[3]Zam!#REF!</definedName>
    <definedName name="________________________________DAT18" localSheetId="51">[3]Zam!#REF!</definedName>
    <definedName name="________________________________DAT18">[3]Zam!#REF!</definedName>
    <definedName name="________________________________DAT19" localSheetId="14">[3]Zam!#REF!</definedName>
    <definedName name="________________________________DAT19" localSheetId="29">[3]Zam!#REF!</definedName>
    <definedName name="________________________________DAT19" localSheetId="30">[3]Zam!#REF!</definedName>
    <definedName name="________________________________DAT19" localSheetId="43">[3]Zam!#REF!</definedName>
    <definedName name="________________________________DAT19" localSheetId="44">[3]Zam!#REF!</definedName>
    <definedName name="________________________________DAT19" localSheetId="51">[3]Zam!#REF!</definedName>
    <definedName name="________________________________DAT19">[3]Zam!#REF!</definedName>
    <definedName name="________________________________DAT2" localSheetId="14">[3]Zam!#REF!</definedName>
    <definedName name="________________________________DAT2" localSheetId="29">[3]Zam!#REF!</definedName>
    <definedName name="________________________________DAT2" localSheetId="30">[3]Zam!#REF!</definedName>
    <definedName name="________________________________DAT2" localSheetId="43">[3]Zam!#REF!</definedName>
    <definedName name="________________________________DAT2" localSheetId="44">[3]Zam!#REF!</definedName>
    <definedName name="________________________________DAT2" localSheetId="51">[3]Zam!#REF!</definedName>
    <definedName name="________________________________DAT2">[3]Zam!#REF!</definedName>
    <definedName name="________________________________DAT20" localSheetId="14">[3]Zam!#REF!</definedName>
    <definedName name="________________________________DAT20" localSheetId="29">[3]Zam!#REF!</definedName>
    <definedName name="________________________________DAT20" localSheetId="30">[3]Zam!#REF!</definedName>
    <definedName name="________________________________DAT20" localSheetId="43">[3]Zam!#REF!</definedName>
    <definedName name="________________________________DAT20" localSheetId="44">[3]Zam!#REF!</definedName>
    <definedName name="________________________________DAT20" localSheetId="51">[3]Zam!#REF!</definedName>
    <definedName name="________________________________DAT20">[3]Zam!#REF!</definedName>
    <definedName name="________________________________DAT21" localSheetId="14">[3]Zam!#REF!</definedName>
    <definedName name="________________________________DAT21" localSheetId="29">[3]Zam!#REF!</definedName>
    <definedName name="________________________________DAT21" localSheetId="30">[3]Zam!#REF!</definedName>
    <definedName name="________________________________DAT21" localSheetId="43">[3]Zam!#REF!</definedName>
    <definedName name="________________________________DAT21" localSheetId="44">[3]Zam!#REF!</definedName>
    <definedName name="________________________________DAT21" localSheetId="51">[3]Zam!#REF!</definedName>
    <definedName name="________________________________DAT21">[3]Zam!#REF!</definedName>
    <definedName name="________________________________DAT22" localSheetId="14">[3]Zam!#REF!</definedName>
    <definedName name="________________________________DAT22" localSheetId="29">[3]Zam!#REF!</definedName>
    <definedName name="________________________________DAT22" localSheetId="30">[3]Zam!#REF!</definedName>
    <definedName name="________________________________DAT22" localSheetId="43">[3]Zam!#REF!</definedName>
    <definedName name="________________________________DAT22" localSheetId="44">[3]Zam!#REF!</definedName>
    <definedName name="________________________________DAT22" localSheetId="51">[3]Zam!#REF!</definedName>
    <definedName name="________________________________DAT22">[3]Zam!#REF!</definedName>
    <definedName name="________________________________DAT23" localSheetId="14">[3]Zam!#REF!</definedName>
    <definedName name="________________________________DAT23" localSheetId="29">[3]Zam!#REF!</definedName>
    <definedName name="________________________________DAT23" localSheetId="30">[3]Zam!#REF!</definedName>
    <definedName name="________________________________DAT23" localSheetId="43">[3]Zam!#REF!</definedName>
    <definedName name="________________________________DAT23" localSheetId="44">[3]Zam!#REF!</definedName>
    <definedName name="________________________________DAT23" localSheetId="51">[3]Zam!#REF!</definedName>
    <definedName name="________________________________DAT23">[3]Zam!#REF!</definedName>
    <definedName name="________________________________DAT25" localSheetId="14">[13]Zam!#REF!</definedName>
    <definedName name="________________________________DAT25" localSheetId="29">[13]Zam!#REF!</definedName>
    <definedName name="________________________________DAT25" localSheetId="30">[13]Zam!#REF!</definedName>
    <definedName name="________________________________DAT25" localSheetId="43">[13]Zam!#REF!</definedName>
    <definedName name="________________________________DAT25" localSheetId="44">[13]Zam!#REF!</definedName>
    <definedName name="________________________________DAT25" localSheetId="51">[13]Zam!#REF!</definedName>
    <definedName name="________________________________DAT25">[13]Zam!#REF!</definedName>
    <definedName name="________________________________DAT26" localSheetId="14">[13]Zam!#REF!</definedName>
    <definedName name="________________________________DAT26" localSheetId="29">[13]Zam!#REF!</definedName>
    <definedName name="________________________________DAT26" localSheetId="30">[13]Zam!#REF!</definedName>
    <definedName name="________________________________DAT26" localSheetId="43">[13]Zam!#REF!</definedName>
    <definedName name="________________________________DAT26" localSheetId="44">[13]Zam!#REF!</definedName>
    <definedName name="________________________________DAT26" localSheetId="51">[13]Zam!#REF!</definedName>
    <definedName name="________________________________DAT26">[13]Zam!#REF!</definedName>
    <definedName name="________________________________DAT27" localSheetId="14">[13]Zam!#REF!</definedName>
    <definedName name="________________________________DAT27" localSheetId="29">[13]Zam!#REF!</definedName>
    <definedName name="________________________________DAT27" localSheetId="30">[13]Zam!#REF!</definedName>
    <definedName name="________________________________DAT27" localSheetId="43">[13]Zam!#REF!</definedName>
    <definedName name="________________________________DAT27" localSheetId="44">[13]Zam!#REF!</definedName>
    <definedName name="________________________________DAT27" localSheetId="51">[13]Zam!#REF!</definedName>
    <definedName name="________________________________DAT27">[13]Zam!#REF!</definedName>
    <definedName name="________________________________DAT29" localSheetId="14">[13]Zam!#REF!</definedName>
    <definedName name="________________________________DAT29" localSheetId="29">[13]Zam!#REF!</definedName>
    <definedName name="________________________________DAT29" localSheetId="30">[13]Zam!#REF!</definedName>
    <definedName name="________________________________DAT29" localSheetId="43">[13]Zam!#REF!</definedName>
    <definedName name="________________________________DAT29" localSheetId="44">[13]Zam!#REF!</definedName>
    <definedName name="________________________________DAT29" localSheetId="51">[13]Zam!#REF!</definedName>
    <definedName name="________________________________DAT29">[13]Zam!#REF!</definedName>
    <definedName name="________________________________DAT30" localSheetId="14">[13]Zam!#REF!</definedName>
    <definedName name="________________________________DAT30" localSheetId="29">[13]Zam!#REF!</definedName>
    <definedName name="________________________________DAT30" localSheetId="30">[13]Zam!#REF!</definedName>
    <definedName name="________________________________DAT30" localSheetId="43">[13]Zam!#REF!</definedName>
    <definedName name="________________________________DAT30" localSheetId="44">[13]Zam!#REF!</definedName>
    <definedName name="________________________________DAT30" localSheetId="51">[13]Zam!#REF!</definedName>
    <definedName name="________________________________DAT30">[13]Zam!#REF!</definedName>
    <definedName name="________________________________DAT31" localSheetId="14">[13]Zam!#REF!</definedName>
    <definedName name="________________________________DAT31" localSheetId="29">[13]Zam!#REF!</definedName>
    <definedName name="________________________________DAT31" localSheetId="30">[13]Zam!#REF!</definedName>
    <definedName name="________________________________DAT31" localSheetId="43">[13]Zam!#REF!</definedName>
    <definedName name="________________________________DAT31" localSheetId="44">[13]Zam!#REF!</definedName>
    <definedName name="________________________________DAT31" localSheetId="51">[13]Zam!#REF!</definedName>
    <definedName name="________________________________DAT31">[13]Zam!#REF!</definedName>
    <definedName name="________________________________DAT32" localSheetId="14">'[9]OT´s Não Liquidadas 2006'!#REF!</definedName>
    <definedName name="________________________________DAT32" localSheetId="29">'[9]OT´s Não Liquidadas 2006'!#REF!</definedName>
    <definedName name="________________________________DAT32" localSheetId="30">'[9]OT´s Não Liquidadas 2006'!#REF!</definedName>
    <definedName name="________________________________DAT32" localSheetId="43">'[9]OT´s Não Liquidadas 2006'!#REF!</definedName>
    <definedName name="________________________________DAT32" localSheetId="44">'[9]OT´s Não Liquidadas 2006'!#REF!</definedName>
    <definedName name="________________________________DAT32" localSheetId="51">'[9]OT´s Não Liquidadas 2006'!#REF!</definedName>
    <definedName name="________________________________DAT32">'[9]OT´s Não Liquidadas 2006'!#REF!</definedName>
    <definedName name="________________________________DAT33" localSheetId="14">'[9]OT´s Não Liquidadas 2006'!#REF!</definedName>
    <definedName name="________________________________DAT33" localSheetId="29">'[9]OT´s Não Liquidadas 2006'!#REF!</definedName>
    <definedName name="________________________________DAT33" localSheetId="30">'[9]OT´s Não Liquidadas 2006'!#REF!</definedName>
    <definedName name="________________________________DAT33" localSheetId="43">'[9]OT´s Não Liquidadas 2006'!#REF!</definedName>
    <definedName name="________________________________DAT33" localSheetId="44">'[9]OT´s Não Liquidadas 2006'!#REF!</definedName>
    <definedName name="________________________________DAT33" localSheetId="51">'[9]OT´s Não Liquidadas 2006'!#REF!</definedName>
    <definedName name="________________________________DAT33">'[9]OT´s Não Liquidadas 2006'!#REF!</definedName>
    <definedName name="________________________________DAT34" localSheetId="14">'[9]OT´s Não Liquidadas 2006'!#REF!</definedName>
    <definedName name="________________________________DAT34" localSheetId="29">'[9]OT´s Não Liquidadas 2006'!#REF!</definedName>
    <definedName name="________________________________DAT34" localSheetId="30">'[9]OT´s Não Liquidadas 2006'!#REF!</definedName>
    <definedName name="________________________________DAT34" localSheetId="43">'[9]OT´s Não Liquidadas 2006'!#REF!</definedName>
    <definedName name="________________________________DAT34" localSheetId="44">'[9]OT´s Não Liquidadas 2006'!#REF!</definedName>
    <definedName name="________________________________DAT34" localSheetId="51">'[9]OT´s Não Liquidadas 2006'!#REF!</definedName>
    <definedName name="________________________________DAT34">'[9]OT´s Não Liquidadas 2006'!#REF!</definedName>
    <definedName name="________________________________DAT35" localSheetId="14">'[9]OT´s Não Liquidadas 2006'!#REF!</definedName>
    <definedName name="________________________________DAT35" localSheetId="29">'[9]OT´s Não Liquidadas 2006'!#REF!</definedName>
    <definedName name="________________________________DAT35" localSheetId="30">'[9]OT´s Não Liquidadas 2006'!#REF!</definedName>
    <definedName name="________________________________DAT35" localSheetId="43">'[9]OT´s Não Liquidadas 2006'!#REF!</definedName>
    <definedName name="________________________________DAT35" localSheetId="44">'[9]OT´s Não Liquidadas 2006'!#REF!</definedName>
    <definedName name="________________________________DAT35" localSheetId="51">'[9]OT´s Não Liquidadas 2006'!#REF!</definedName>
    <definedName name="________________________________DAT35">'[9]OT´s Não Liquidadas 2006'!#REF!</definedName>
    <definedName name="________________________________DAT36" localSheetId="14">'[9]OT´s Não Liquidadas 2006'!#REF!</definedName>
    <definedName name="________________________________DAT36" localSheetId="29">'[9]OT´s Não Liquidadas 2006'!#REF!</definedName>
    <definedName name="________________________________DAT36" localSheetId="30">'[9]OT´s Não Liquidadas 2006'!#REF!</definedName>
    <definedName name="________________________________DAT36" localSheetId="43">'[9]OT´s Não Liquidadas 2006'!#REF!</definedName>
    <definedName name="________________________________DAT36" localSheetId="44">'[9]OT´s Não Liquidadas 2006'!#REF!</definedName>
    <definedName name="________________________________DAT36" localSheetId="51">'[9]OT´s Não Liquidadas 2006'!#REF!</definedName>
    <definedName name="________________________________DAT36">'[9]OT´s Não Liquidadas 2006'!#REF!</definedName>
    <definedName name="________________________________DAT4" localSheetId="14">'[10]Base Secção Pessoal'!#REF!</definedName>
    <definedName name="________________________________DAT4" localSheetId="29">'[10]Base Secção Pessoal'!#REF!</definedName>
    <definedName name="________________________________DAT4" localSheetId="30">'[10]Base Secção Pessoal'!#REF!</definedName>
    <definedName name="________________________________DAT4" localSheetId="43">'[10]Base Secção Pessoal'!#REF!</definedName>
    <definedName name="________________________________DAT4" localSheetId="44">'[10]Base Secção Pessoal'!#REF!</definedName>
    <definedName name="________________________________DAT4" localSheetId="51">'[10]Base Secção Pessoal'!#REF!</definedName>
    <definedName name="________________________________DAT4">'[10]Base Secção Pessoal'!#REF!</definedName>
    <definedName name="________________________________DAT5" localSheetId="14">'[10]Base Secção Pessoal'!#REF!</definedName>
    <definedName name="________________________________DAT5" localSheetId="29">'[10]Base Secção Pessoal'!#REF!</definedName>
    <definedName name="________________________________DAT5" localSheetId="30">'[10]Base Secção Pessoal'!#REF!</definedName>
    <definedName name="________________________________DAT5" localSheetId="43">'[10]Base Secção Pessoal'!#REF!</definedName>
    <definedName name="________________________________DAT5" localSheetId="44">'[10]Base Secção Pessoal'!#REF!</definedName>
    <definedName name="________________________________DAT5" localSheetId="51">'[10]Base Secção Pessoal'!#REF!</definedName>
    <definedName name="________________________________DAT5">'[10]Base Secção Pessoal'!#REF!</definedName>
    <definedName name="________________________________DAT6" localSheetId="14">'[11]Activos 31-12-2006'!#REF!</definedName>
    <definedName name="________________________________DAT6" localSheetId="29">'[11]Activos 31-12-2006'!#REF!</definedName>
    <definedName name="________________________________DAT6" localSheetId="30">'[11]Activos 31-12-2006'!#REF!</definedName>
    <definedName name="________________________________DAT6" localSheetId="43">'[11]Activos 31-12-2006'!#REF!</definedName>
    <definedName name="________________________________DAT6" localSheetId="44">'[11]Activos 31-12-2006'!#REF!</definedName>
    <definedName name="________________________________DAT6" localSheetId="51">'[11]Activos 31-12-2006'!#REF!</definedName>
    <definedName name="________________________________DAT6">'[11]Activos 31-12-2006'!#REF!</definedName>
    <definedName name="________________________________DAT7" localSheetId="14">'[11]Activos 31-12-2006'!#REF!</definedName>
    <definedName name="________________________________DAT7" localSheetId="29">'[11]Activos 31-12-2006'!#REF!</definedName>
    <definedName name="________________________________DAT7" localSheetId="30">'[11]Activos 31-12-2006'!#REF!</definedName>
    <definedName name="________________________________DAT7" localSheetId="43">'[11]Activos 31-12-2006'!#REF!</definedName>
    <definedName name="________________________________DAT7" localSheetId="44">'[11]Activos 31-12-2006'!#REF!</definedName>
    <definedName name="________________________________DAT7" localSheetId="51">'[11]Activos 31-12-2006'!#REF!</definedName>
    <definedName name="________________________________DAT7">'[11]Activos 31-12-2006'!#REF!</definedName>
    <definedName name="________________________________DAT8" localSheetId="14">'[14]base secçao pessoal'!#REF!</definedName>
    <definedName name="________________________________DAT8" localSheetId="29">'[14]base secçao pessoal'!#REF!</definedName>
    <definedName name="________________________________DAT8" localSheetId="30">'[14]base secçao pessoal'!#REF!</definedName>
    <definedName name="________________________________DAT8" localSheetId="43">'[14]base secçao pessoal'!#REF!</definedName>
    <definedName name="________________________________DAT8" localSheetId="44">'[14]base secçao pessoal'!#REF!</definedName>
    <definedName name="________________________________DAT8" localSheetId="51">'[14]base secçao pessoal'!#REF!</definedName>
    <definedName name="________________________________DAT8">'[14]base secçao pessoal'!#REF!</definedName>
    <definedName name="________________________________DAT9" localSheetId="14">'[12]Base Secção Pessoal'!#REF!</definedName>
    <definedName name="________________________________DAT9" localSheetId="29">'[12]Base Secção Pessoal'!#REF!</definedName>
    <definedName name="________________________________DAT9" localSheetId="30">'[12]Base Secção Pessoal'!#REF!</definedName>
    <definedName name="________________________________DAT9" localSheetId="43">'[12]Base Secção Pessoal'!#REF!</definedName>
    <definedName name="________________________________DAT9" localSheetId="44">'[12]Base Secção Pessoal'!#REF!</definedName>
    <definedName name="________________________________DAT9" localSheetId="51">'[12]Base Secção Pessoal'!#REF!</definedName>
    <definedName name="________________________________DAT9">'[12]Base Secção Pessoal'!#REF!</definedName>
    <definedName name="_______________________________DAT1" localSheetId="14">[3]Zam!#REF!</definedName>
    <definedName name="_______________________________DAT1" localSheetId="29">[3]Zam!#REF!</definedName>
    <definedName name="_______________________________DAT1" localSheetId="30">[3]Zam!#REF!</definedName>
    <definedName name="_______________________________DAT1" localSheetId="43">[3]Zam!#REF!</definedName>
    <definedName name="_______________________________DAT1" localSheetId="44">[3]Zam!#REF!</definedName>
    <definedName name="_______________________________DAT1" localSheetId="51">[3]Zam!#REF!</definedName>
    <definedName name="_______________________________DAT1">[3]Zam!#REF!</definedName>
    <definedName name="_______________________________DAT10" localSheetId="14">[13]Zam!#REF!</definedName>
    <definedName name="_______________________________DAT10" localSheetId="29">[13]Zam!#REF!</definedName>
    <definedName name="_______________________________DAT10" localSheetId="30">[13]Zam!#REF!</definedName>
    <definedName name="_______________________________DAT10" localSheetId="43">[13]Zam!#REF!</definedName>
    <definedName name="_______________________________DAT10" localSheetId="44">[13]Zam!#REF!</definedName>
    <definedName name="_______________________________DAT10" localSheetId="51">[13]Zam!#REF!</definedName>
    <definedName name="_______________________________DAT10">[13]Zam!#REF!</definedName>
    <definedName name="_______________________________DAT11" localSheetId="14">[13]Zam!#REF!</definedName>
    <definedName name="_______________________________DAT11" localSheetId="29">[13]Zam!#REF!</definedName>
    <definedName name="_______________________________DAT11" localSheetId="30">[13]Zam!#REF!</definedName>
    <definedName name="_______________________________DAT11" localSheetId="43">[13]Zam!#REF!</definedName>
    <definedName name="_______________________________DAT11" localSheetId="44">[13]Zam!#REF!</definedName>
    <definedName name="_______________________________DAT11" localSheetId="51">[13]Zam!#REF!</definedName>
    <definedName name="_______________________________DAT11">[13]Zam!#REF!</definedName>
    <definedName name="_______________________________DAT12" localSheetId="14">[13]Zam!#REF!</definedName>
    <definedName name="_______________________________DAT12" localSheetId="29">[13]Zam!#REF!</definedName>
    <definedName name="_______________________________DAT12" localSheetId="30">[13]Zam!#REF!</definedName>
    <definedName name="_______________________________DAT12" localSheetId="43">[13]Zam!#REF!</definedName>
    <definedName name="_______________________________DAT12" localSheetId="44">[13]Zam!#REF!</definedName>
    <definedName name="_______________________________DAT12" localSheetId="51">[13]Zam!#REF!</definedName>
    <definedName name="_______________________________DAT12">[13]Zam!#REF!</definedName>
    <definedName name="_______________________________DAT13" localSheetId="14">[13]Zam!#REF!</definedName>
    <definedName name="_______________________________DAT13" localSheetId="29">[13]Zam!#REF!</definedName>
    <definedName name="_______________________________DAT13" localSheetId="30">[13]Zam!#REF!</definedName>
    <definedName name="_______________________________DAT13" localSheetId="43">[13]Zam!#REF!</definedName>
    <definedName name="_______________________________DAT13" localSheetId="44">[13]Zam!#REF!</definedName>
    <definedName name="_______________________________DAT13" localSheetId="51">[13]Zam!#REF!</definedName>
    <definedName name="_______________________________DAT13">[13]Zam!#REF!</definedName>
    <definedName name="_______________________________DAT14" localSheetId="14">[13]Zam!#REF!</definedName>
    <definedName name="_______________________________DAT14" localSheetId="29">[13]Zam!#REF!</definedName>
    <definedName name="_______________________________DAT14" localSheetId="30">[13]Zam!#REF!</definedName>
    <definedName name="_______________________________DAT14" localSheetId="43">[13]Zam!#REF!</definedName>
    <definedName name="_______________________________DAT14" localSheetId="44">[13]Zam!#REF!</definedName>
    <definedName name="_______________________________DAT14" localSheetId="51">[13]Zam!#REF!</definedName>
    <definedName name="_______________________________DAT14">[13]Zam!#REF!</definedName>
    <definedName name="_______________________________DAT15" localSheetId="14">[13]Zam!#REF!</definedName>
    <definedName name="_______________________________DAT15" localSheetId="29">[13]Zam!#REF!</definedName>
    <definedName name="_______________________________DAT15" localSheetId="30">[13]Zam!#REF!</definedName>
    <definedName name="_______________________________DAT15" localSheetId="43">[13]Zam!#REF!</definedName>
    <definedName name="_______________________________DAT15" localSheetId="44">[13]Zam!#REF!</definedName>
    <definedName name="_______________________________DAT15" localSheetId="51">[13]Zam!#REF!</definedName>
    <definedName name="_______________________________DAT15">[13]Zam!#REF!</definedName>
    <definedName name="_______________________________DAT16" localSheetId="14">[3]Zam!#REF!</definedName>
    <definedName name="_______________________________DAT16" localSheetId="29">[3]Zam!#REF!</definedName>
    <definedName name="_______________________________DAT16" localSheetId="30">[3]Zam!#REF!</definedName>
    <definedName name="_______________________________DAT16" localSheetId="43">[3]Zam!#REF!</definedName>
    <definedName name="_______________________________DAT16" localSheetId="44">[3]Zam!#REF!</definedName>
    <definedName name="_______________________________DAT16" localSheetId="51">[3]Zam!#REF!</definedName>
    <definedName name="_______________________________DAT16">[3]Zam!#REF!</definedName>
    <definedName name="_______________________________DAT17" localSheetId="14">[3]Zam!#REF!</definedName>
    <definedName name="_______________________________DAT17" localSheetId="29">[3]Zam!#REF!</definedName>
    <definedName name="_______________________________DAT17" localSheetId="30">[3]Zam!#REF!</definedName>
    <definedName name="_______________________________DAT17" localSheetId="43">[3]Zam!#REF!</definedName>
    <definedName name="_______________________________DAT17" localSheetId="44">[3]Zam!#REF!</definedName>
    <definedName name="_______________________________DAT17" localSheetId="51">[3]Zam!#REF!</definedName>
    <definedName name="_______________________________DAT17">[3]Zam!#REF!</definedName>
    <definedName name="_______________________________DAT18" localSheetId="14">[3]Zam!#REF!</definedName>
    <definedName name="_______________________________DAT18" localSheetId="29">[3]Zam!#REF!</definedName>
    <definedName name="_______________________________DAT18" localSheetId="30">[3]Zam!#REF!</definedName>
    <definedName name="_______________________________DAT18" localSheetId="43">[3]Zam!#REF!</definedName>
    <definedName name="_______________________________DAT18" localSheetId="44">[3]Zam!#REF!</definedName>
    <definedName name="_______________________________DAT18" localSheetId="51">[3]Zam!#REF!</definedName>
    <definedName name="_______________________________DAT18">[3]Zam!#REF!</definedName>
    <definedName name="_______________________________DAT19" localSheetId="14">[3]Zam!#REF!</definedName>
    <definedName name="_______________________________DAT19" localSheetId="29">[3]Zam!#REF!</definedName>
    <definedName name="_______________________________DAT19" localSheetId="30">[3]Zam!#REF!</definedName>
    <definedName name="_______________________________DAT19" localSheetId="43">[3]Zam!#REF!</definedName>
    <definedName name="_______________________________DAT19" localSheetId="44">[3]Zam!#REF!</definedName>
    <definedName name="_______________________________DAT19" localSheetId="51">[3]Zam!#REF!</definedName>
    <definedName name="_______________________________DAT19">[3]Zam!#REF!</definedName>
    <definedName name="_______________________________DAT2" localSheetId="14">[3]Zam!#REF!</definedName>
    <definedName name="_______________________________DAT2" localSheetId="29">[3]Zam!#REF!</definedName>
    <definedName name="_______________________________DAT2" localSheetId="30">[3]Zam!#REF!</definedName>
    <definedName name="_______________________________DAT2" localSheetId="43">[3]Zam!#REF!</definedName>
    <definedName name="_______________________________DAT2" localSheetId="44">[3]Zam!#REF!</definedName>
    <definedName name="_______________________________DAT2" localSheetId="51">[3]Zam!#REF!</definedName>
    <definedName name="_______________________________DAT2">[3]Zam!#REF!</definedName>
    <definedName name="_______________________________DAT20" localSheetId="14">[3]Zam!#REF!</definedName>
    <definedName name="_______________________________DAT20" localSheetId="29">[3]Zam!#REF!</definedName>
    <definedName name="_______________________________DAT20" localSheetId="30">[3]Zam!#REF!</definedName>
    <definedName name="_______________________________DAT20" localSheetId="43">[3]Zam!#REF!</definedName>
    <definedName name="_______________________________DAT20" localSheetId="44">[3]Zam!#REF!</definedName>
    <definedName name="_______________________________DAT20" localSheetId="51">[3]Zam!#REF!</definedName>
    <definedName name="_______________________________DAT20">[3]Zam!#REF!</definedName>
    <definedName name="_______________________________DAT21" localSheetId="14">[3]Zam!#REF!</definedName>
    <definedName name="_______________________________DAT21" localSheetId="29">[3]Zam!#REF!</definedName>
    <definedName name="_______________________________DAT21" localSheetId="30">[3]Zam!#REF!</definedName>
    <definedName name="_______________________________DAT21" localSheetId="43">[3]Zam!#REF!</definedName>
    <definedName name="_______________________________DAT21" localSheetId="44">[3]Zam!#REF!</definedName>
    <definedName name="_______________________________DAT21" localSheetId="51">[3]Zam!#REF!</definedName>
    <definedName name="_______________________________DAT21">[3]Zam!#REF!</definedName>
    <definedName name="_______________________________DAT22" localSheetId="14">[3]Zam!#REF!</definedName>
    <definedName name="_______________________________DAT22" localSheetId="29">[3]Zam!#REF!</definedName>
    <definedName name="_______________________________DAT22" localSheetId="30">[3]Zam!#REF!</definedName>
    <definedName name="_______________________________DAT22" localSheetId="43">[3]Zam!#REF!</definedName>
    <definedName name="_______________________________DAT22" localSheetId="44">[3]Zam!#REF!</definedName>
    <definedName name="_______________________________DAT22" localSheetId="51">[3]Zam!#REF!</definedName>
    <definedName name="_______________________________DAT22">[3]Zam!#REF!</definedName>
    <definedName name="_______________________________DAT23" localSheetId="14">[3]Zam!#REF!</definedName>
    <definedName name="_______________________________DAT23" localSheetId="29">[3]Zam!#REF!</definedName>
    <definedName name="_______________________________DAT23" localSheetId="30">[3]Zam!#REF!</definedName>
    <definedName name="_______________________________DAT23" localSheetId="43">[3]Zam!#REF!</definedName>
    <definedName name="_______________________________DAT23" localSheetId="44">[3]Zam!#REF!</definedName>
    <definedName name="_______________________________DAT23" localSheetId="51">[3]Zam!#REF!</definedName>
    <definedName name="_______________________________DAT23">[3]Zam!#REF!</definedName>
    <definedName name="_______________________________DAT25" localSheetId="14">[13]Zam!#REF!</definedName>
    <definedName name="_______________________________DAT25" localSheetId="29">[13]Zam!#REF!</definedName>
    <definedName name="_______________________________DAT25" localSheetId="30">[13]Zam!#REF!</definedName>
    <definedName name="_______________________________DAT25" localSheetId="43">[13]Zam!#REF!</definedName>
    <definedName name="_______________________________DAT25" localSheetId="44">[13]Zam!#REF!</definedName>
    <definedName name="_______________________________DAT25" localSheetId="51">[13]Zam!#REF!</definedName>
    <definedName name="_______________________________DAT25">[13]Zam!#REF!</definedName>
    <definedName name="_______________________________DAT26" localSheetId="14">[13]Zam!#REF!</definedName>
    <definedName name="_______________________________DAT26" localSheetId="29">[13]Zam!#REF!</definedName>
    <definedName name="_______________________________DAT26" localSheetId="30">[13]Zam!#REF!</definedName>
    <definedName name="_______________________________DAT26" localSheetId="43">[13]Zam!#REF!</definedName>
    <definedName name="_______________________________DAT26" localSheetId="44">[13]Zam!#REF!</definedName>
    <definedName name="_______________________________DAT26" localSheetId="51">[13]Zam!#REF!</definedName>
    <definedName name="_______________________________DAT26">[13]Zam!#REF!</definedName>
    <definedName name="_______________________________DAT27" localSheetId="14">[13]Zam!#REF!</definedName>
    <definedName name="_______________________________DAT27" localSheetId="29">[13]Zam!#REF!</definedName>
    <definedName name="_______________________________DAT27" localSheetId="30">[13]Zam!#REF!</definedName>
    <definedName name="_______________________________DAT27" localSheetId="43">[13]Zam!#REF!</definedName>
    <definedName name="_______________________________DAT27" localSheetId="44">[13]Zam!#REF!</definedName>
    <definedName name="_______________________________DAT27" localSheetId="51">[13]Zam!#REF!</definedName>
    <definedName name="_______________________________DAT27">[13]Zam!#REF!</definedName>
    <definedName name="_______________________________DAT29" localSheetId="14">[13]Zam!#REF!</definedName>
    <definedName name="_______________________________DAT29" localSheetId="29">[13]Zam!#REF!</definedName>
    <definedName name="_______________________________DAT29" localSheetId="30">[13]Zam!#REF!</definedName>
    <definedName name="_______________________________DAT29" localSheetId="43">[13]Zam!#REF!</definedName>
    <definedName name="_______________________________DAT29" localSheetId="44">[13]Zam!#REF!</definedName>
    <definedName name="_______________________________DAT29" localSheetId="51">[13]Zam!#REF!</definedName>
    <definedName name="_______________________________DAT29">[13]Zam!#REF!</definedName>
    <definedName name="_______________________________DAT30" localSheetId="14">[13]Zam!#REF!</definedName>
    <definedName name="_______________________________DAT30" localSheetId="29">[13]Zam!#REF!</definedName>
    <definedName name="_______________________________DAT30" localSheetId="30">[13]Zam!#REF!</definedName>
    <definedName name="_______________________________DAT30" localSheetId="43">[13]Zam!#REF!</definedName>
    <definedName name="_______________________________DAT30" localSheetId="44">[13]Zam!#REF!</definedName>
    <definedName name="_______________________________DAT30" localSheetId="51">[13]Zam!#REF!</definedName>
    <definedName name="_______________________________DAT30">[13]Zam!#REF!</definedName>
    <definedName name="_______________________________DAT31" localSheetId="14">[13]Zam!#REF!</definedName>
    <definedName name="_______________________________DAT31" localSheetId="29">[13]Zam!#REF!</definedName>
    <definedName name="_______________________________DAT31" localSheetId="30">[13]Zam!#REF!</definedName>
    <definedName name="_______________________________DAT31" localSheetId="43">[13]Zam!#REF!</definedName>
    <definedName name="_______________________________DAT31" localSheetId="44">[13]Zam!#REF!</definedName>
    <definedName name="_______________________________DAT31" localSheetId="51">[13]Zam!#REF!</definedName>
    <definedName name="_______________________________DAT31">[13]Zam!#REF!</definedName>
    <definedName name="_______________________________DAT32" localSheetId="14">'[16]OT´s Não Liquidadas 2006'!#REF!</definedName>
    <definedName name="_______________________________DAT32" localSheetId="29">'[16]OT´s Não Liquidadas 2006'!#REF!</definedName>
    <definedName name="_______________________________DAT32" localSheetId="30">'[16]OT´s Não Liquidadas 2006'!#REF!</definedName>
    <definedName name="_______________________________DAT32" localSheetId="43">'[16]OT´s Não Liquidadas 2006'!#REF!</definedName>
    <definedName name="_______________________________DAT32" localSheetId="44">'[16]OT´s Não Liquidadas 2006'!#REF!</definedName>
    <definedName name="_______________________________DAT32" localSheetId="51">'[16]OT´s Não Liquidadas 2006'!#REF!</definedName>
    <definedName name="_______________________________DAT32">'[16]OT´s Não Liquidadas 2006'!#REF!</definedName>
    <definedName name="_______________________________DAT33" localSheetId="14">'[16]OT´s Não Liquidadas 2006'!#REF!</definedName>
    <definedName name="_______________________________DAT33" localSheetId="29">'[16]OT´s Não Liquidadas 2006'!#REF!</definedName>
    <definedName name="_______________________________DAT33" localSheetId="30">'[16]OT´s Não Liquidadas 2006'!#REF!</definedName>
    <definedName name="_______________________________DAT33" localSheetId="43">'[16]OT´s Não Liquidadas 2006'!#REF!</definedName>
    <definedName name="_______________________________DAT33" localSheetId="44">'[16]OT´s Não Liquidadas 2006'!#REF!</definedName>
    <definedName name="_______________________________DAT33" localSheetId="51">'[16]OT´s Não Liquidadas 2006'!#REF!</definedName>
    <definedName name="_______________________________DAT33">'[16]OT´s Não Liquidadas 2006'!#REF!</definedName>
    <definedName name="_______________________________DAT34" localSheetId="14">'[16]OT´s Não Liquidadas 2006'!#REF!</definedName>
    <definedName name="_______________________________DAT34" localSheetId="29">'[16]OT´s Não Liquidadas 2006'!#REF!</definedName>
    <definedName name="_______________________________DAT34" localSheetId="30">'[16]OT´s Não Liquidadas 2006'!#REF!</definedName>
    <definedName name="_______________________________DAT34" localSheetId="43">'[16]OT´s Não Liquidadas 2006'!#REF!</definedName>
    <definedName name="_______________________________DAT34" localSheetId="44">'[16]OT´s Não Liquidadas 2006'!#REF!</definedName>
    <definedName name="_______________________________DAT34" localSheetId="51">'[16]OT´s Não Liquidadas 2006'!#REF!</definedName>
    <definedName name="_______________________________DAT34">'[16]OT´s Não Liquidadas 2006'!#REF!</definedName>
    <definedName name="_______________________________DAT35" localSheetId="14">'[16]OT´s Não Liquidadas 2006'!#REF!</definedName>
    <definedName name="_______________________________DAT35" localSheetId="29">'[16]OT´s Não Liquidadas 2006'!#REF!</definedName>
    <definedName name="_______________________________DAT35" localSheetId="30">'[16]OT´s Não Liquidadas 2006'!#REF!</definedName>
    <definedName name="_______________________________DAT35" localSheetId="43">'[16]OT´s Não Liquidadas 2006'!#REF!</definedName>
    <definedName name="_______________________________DAT35" localSheetId="44">'[16]OT´s Não Liquidadas 2006'!#REF!</definedName>
    <definedName name="_______________________________DAT35" localSheetId="51">'[16]OT´s Não Liquidadas 2006'!#REF!</definedName>
    <definedName name="_______________________________DAT35">'[16]OT´s Não Liquidadas 2006'!#REF!</definedName>
    <definedName name="_______________________________DAT36" localSheetId="14">'[16]OT´s Não Liquidadas 2006'!#REF!</definedName>
    <definedName name="_______________________________DAT36" localSheetId="29">'[16]OT´s Não Liquidadas 2006'!#REF!</definedName>
    <definedName name="_______________________________DAT36" localSheetId="30">'[16]OT´s Não Liquidadas 2006'!#REF!</definedName>
    <definedName name="_______________________________DAT36" localSheetId="43">'[16]OT´s Não Liquidadas 2006'!#REF!</definedName>
    <definedName name="_______________________________DAT36" localSheetId="44">'[16]OT´s Não Liquidadas 2006'!#REF!</definedName>
    <definedName name="_______________________________DAT36" localSheetId="51">'[16]OT´s Não Liquidadas 2006'!#REF!</definedName>
    <definedName name="_______________________________DAT36">'[16]OT´s Não Liquidadas 2006'!#REF!</definedName>
    <definedName name="_______________________________DAT4" localSheetId="14">'[6]Base Secção Pessoal'!#REF!</definedName>
    <definedName name="_______________________________DAT4" localSheetId="29">'[6]Base Secção Pessoal'!#REF!</definedName>
    <definedName name="_______________________________DAT4" localSheetId="30">'[6]Base Secção Pessoal'!#REF!</definedName>
    <definedName name="_______________________________DAT4" localSheetId="43">'[6]Base Secção Pessoal'!#REF!</definedName>
    <definedName name="_______________________________DAT4" localSheetId="44">'[6]Base Secção Pessoal'!#REF!</definedName>
    <definedName name="_______________________________DAT4" localSheetId="51">'[6]Base Secção Pessoal'!#REF!</definedName>
    <definedName name="_______________________________DAT4">'[6]Base Secção Pessoal'!#REF!</definedName>
    <definedName name="_______________________________DAT5" localSheetId="14">'[6]Base Secção Pessoal'!#REF!</definedName>
    <definedName name="_______________________________DAT5" localSheetId="29">'[6]Base Secção Pessoal'!#REF!</definedName>
    <definedName name="_______________________________DAT5" localSheetId="30">'[6]Base Secção Pessoal'!#REF!</definedName>
    <definedName name="_______________________________DAT5" localSheetId="43">'[6]Base Secção Pessoal'!#REF!</definedName>
    <definedName name="_______________________________DAT5" localSheetId="44">'[6]Base Secção Pessoal'!#REF!</definedName>
    <definedName name="_______________________________DAT5" localSheetId="51">'[6]Base Secção Pessoal'!#REF!</definedName>
    <definedName name="_______________________________DAT5">'[6]Base Secção Pessoal'!#REF!</definedName>
    <definedName name="_______________________________DAT6" localSheetId="14">'[7]base secçao pessoal'!#REF!</definedName>
    <definedName name="_______________________________DAT6" localSheetId="29">'[7]base secçao pessoal'!#REF!</definedName>
    <definedName name="_______________________________DAT6" localSheetId="30">'[7]base secçao pessoal'!#REF!</definedName>
    <definedName name="_______________________________DAT6" localSheetId="43">'[7]base secçao pessoal'!#REF!</definedName>
    <definedName name="_______________________________DAT6" localSheetId="44">'[7]base secçao pessoal'!#REF!</definedName>
    <definedName name="_______________________________DAT6" localSheetId="51">'[7]base secçao pessoal'!#REF!</definedName>
    <definedName name="_______________________________DAT6">'[7]base secçao pessoal'!#REF!</definedName>
    <definedName name="_______________________________DAT7" localSheetId="14">'[7]base secçao pessoal'!#REF!</definedName>
    <definedName name="_______________________________DAT7" localSheetId="29">'[7]base secçao pessoal'!#REF!</definedName>
    <definedName name="_______________________________DAT7" localSheetId="30">'[7]base secçao pessoal'!#REF!</definedName>
    <definedName name="_______________________________DAT7" localSheetId="43">'[7]base secçao pessoal'!#REF!</definedName>
    <definedName name="_______________________________DAT7" localSheetId="44">'[7]base secçao pessoal'!#REF!</definedName>
    <definedName name="_______________________________DAT7" localSheetId="51">'[7]base secçao pessoal'!#REF!</definedName>
    <definedName name="_______________________________DAT7">'[7]base secçao pessoal'!#REF!</definedName>
    <definedName name="_______________________________DAT8" localSheetId="14">'[14]base secçao pessoal'!#REF!</definedName>
    <definedName name="_______________________________DAT8" localSheetId="29">'[14]base secçao pessoal'!#REF!</definedName>
    <definedName name="_______________________________DAT8" localSheetId="30">'[14]base secçao pessoal'!#REF!</definedName>
    <definedName name="_______________________________DAT8" localSheetId="43">'[14]base secçao pessoal'!#REF!</definedName>
    <definedName name="_______________________________DAT8" localSheetId="44">'[14]base secçao pessoal'!#REF!</definedName>
    <definedName name="_______________________________DAT8" localSheetId="51">'[14]base secçao pessoal'!#REF!</definedName>
    <definedName name="_______________________________DAT8">'[14]base secçao pessoal'!#REF!</definedName>
    <definedName name="_______________________________DAT9" localSheetId="14">'[8]Base Secção Pessoal'!#REF!</definedName>
    <definedName name="_______________________________DAT9" localSheetId="29">'[8]Base Secção Pessoal'!#REF!</definedName>
    <definedName name="_______________________________DAT9" localSheetId="30">'[8]Base Secção Pessoal'!#REF!</definedName>
    <definedName name="_______________________________DAT9" localSheetId="43">'[8]Base Secção Pessoal'!#REF!</definedName>
    <definedName name="_______________________________DAT9" localSheetId="44">'[8]Base Secção Pessoal'!#REF!</definedName>
    <definedName name="_______________________________DAT9" localSheetId="51">'[8]Base Secção Pessoal'!#REF!</definedName>
    <definedName name="_______________________________DAT9">'[8]Base Secção Pessoal'!#REF!</definedName>
    <definedName name="______________________________DAT1" localSheetId="14">[3]Zam!#REF!</definedName>
    <definedName name="______________________________DAT1" localSheetId="29">[3]Zam!#REF!</definedName>
    <definedName name="______________________________DAT1" localSheetId="30">[3]Zam!#REF!</definedName>
    <definedName name="______________________________DAT1" localSheetId="43">[3]Zam!#REF!</definedName>
    <definedName name="______________________________DAT1" localSheetId="44">[3]Zam!#REF!</definedName>
    <definedName name="______________________________DAT1" localSheetId="51">[3]Zam!#REF!</definedName>
    <definedName name="______________________________DAT1">[3]Zam!#REF!</definedName>
    <definedName name="______________________________DAT10" localSheetId="14">[13]Zam!#REF!</definedName>
    <definedName name="______________________________DAT10" localSheetId="29">[13]Zam!#REF!</definedName>
    <definedName name="______________________________DAT10" localSheetId="30">[13]Zam!#REF!</definedName>
    <definedName name="______________________________DAT10" localSheetId="43">[13]Zam!#REF!</definedName>
    <definedName name="______________________________DAT10" localSheetId="44">[13]Zam!#REF!</definedName>
    <definedName name="______________________________DAT10" localSheetId="51">[13]Zam!#REF!</definedName>
    <definedName name="______________________________DAT10">[13]Zam!#REF!</definedName>
    <definedName name="______________________________DAT11" localSheetId="14">[13]Zam!#REF!</definedName>
    <definedName name="______________________________DAT11" localSheetId="29">[13]Zam!#REF!</definedName>
    <definedName name="______________________________DAT11" localSheetId="30">[13]Zam!#REF!</definedName>
    <definedName name="______________________________DAT11" localSheetId="43">[13]Zam!#REF!</definedName>
    <definedName name="______________________________DAT11" localSheetId="44">[13]Zam!#REF!</definedName>
    <definedName name="______________________________DAT11" localSheetId="51">[13]Zam!#REF!</definedName>
    <definedName name="______________________________DAT11">[13]Zam!#REF!</definedName>
    <definedName name="______________________________DAT12" localSheetId="14">[13]Zam!#REF!</definedName>
    <definedName name="______________________________DAT12" localSheetId="29">[13]Zam!#REF!</definedName>
    <definedName name="______________________________DAT12" localSheetId="30">[13]Zam!#REF!</definedName>
    <definedName name="______________________________DAT12" localSheetId="43">[13]Zam!#REF!</definedName>
    <definedName name="______________________________DAT12" localSheetId="44">[13]Zam!#REF!</definedName>
    <definedName name="______________________________DAT12" localSheetId="51">[13]Zam!#REF!</definedName>
    <definedName name="______________________________DAT12">[13]Zam!#REF!</definedName>
    <definedName name="______________________________DAT13" localSheetId="14">[13]Zam!#REF!</definedName>
    <definedName name="______________________________DAT13" localSheetId="29">[13]Zam!#REF!</definedName>
    <definedName name="______________________________DAT13" localSheetId="30">[13]Zam!#REF!</definedName>
    <definedName name="______________________________DAT13" localSheetId="43">[13]Zam!#REF!</definedName>
    <definedName name="______________________________DAT13" localSheetId="44">[13]Zam!#REF!</definedName>
    <definedName name="______________________________DAT13" localSheetId="51">[13]Zam!#REF!</definedName>
    <definedName name="______________________________DAT13">[13]Zam!#REF!</definedName>
    <definedName name="______________________________DAT14" localSheetId="14">[13]Zam!#REF!</definedName>
    <definedName name="______________________________DAT14" localSheetId="29">[13]Zam!#REF!</definedName>
    <definedName name="______________________________DAT14" localSheetId="30">[13]Zam!#REF!</definedName>
    <definedName name="______________________________DAT14" localSheetId="43">[13]Zam!#REF!</definedName>
    <definedName name="______________________________DAT14" localSheetId="44">[13]Zam!#REF!</definedName>
    <definedName name="______________________________DAT14" localSheetId="51">[13]Zam!#REF!</definedName>
    <definedName name="______________________________DAT14">[13]Zam!#REF!</definedName>
    <definedName name="______________________________DAT15" localSheetId="14">[13]Zam!#REF!</definedName>
    <definedName name="______________________________DAT15" localSheetId="29">[13]Zam!#REF!</definedName>
    <definedName name="______________________________DAT15" localSheetId="30">[13]Zam!#REF!</definedName>
    <definedName name="______________________________DAT15" localSheetId="43">[13]Zam!#REF!</definedName>
    <definedName name="______________________________DAT15" localSheetId="44">[13]Zam!#REF!</definedName>
    <definedName name="______________________________DAT15" localSheetId="51">[13]Zam!#REF!</definedName>
    <definedName name="______________________________DAT15">[13]Zam!#REF!</definedName>
    <definedName name="______________________________DAT16" localSheetId="14">[3]Zam!#REF!</definedName>
    <definedName name="______________________________DAT16" localSheetId="29">[3]Zam!#REF!</definedName>
    <definedName name="______________________________DAT16" localSheetId="30">[3]Zam!#REF!</definedName>
    <definedName name="______________________________DAT16" localSheetId="43">[3]Zam!#REF!</definedName>
    <definedName name="______________________________DAT16" localSheetId="44">[3]Zam!#REF!</definedName>
    <definedName name="______________________________DAT16" localSheetId="51">[3]Zam!#REF!</definedName>
    <definedName name="______________________________DAT16">[3]Zam!#REF!</definedName>
    <definedName name="______________________________DAT17" localSheetId="14">[3]Zam!#REF!</definedName>
    <definedName name="______________________________DAT17" localSheetId="29">[3]Zam!#REF!</definedName>
    <definedName name="______________________________DAT17" localSheetId="30">[3]Zam!#REF!</definedName>
    <definedName name="______________________________DAT17" localSheetId="43">[3]Zam!#REF!</definedName>
    <definedName name="______________________________DAT17" localSheetId="44">[3]Zam!#REF!</definedName>
    <definedName name="______________________________DAT17" localSheetId="51">[3]Zam!#REF!</definedName>
    <definedName name="______________________________DAT17">[3]Zam!#REF!</definedName>
    <definedName name="______________________________DAT18" localSheetId="14">[3]Zam!#REF!</definedName>
    <definedName name="______________________________DAT18" localSheetId="29">[3]Zam!#REF!</definedName>
    <definedName name="______________________________DAT18" localSheetId="30">[3]Zam!#REF!</definedName>
    <definedName name="______________________________DAT18" localSheetId="43">[3]Zam!#REF!</definedName>
    <definedName name="______________________________DAT18" localSheetId="44">[3]Zam!#REF!</definedName>
    <definedName name="______________________________DAT18" localSheetId="51">[3]Zam!#REF!</definedName>
    <definedName name="______________________________DAT18">[3]Zam!#REF!</definedName>
    <definedName name="______________________________DAT19" localSheetId="14">[3]Zam!#REF!</definedName>
    <definedName name="______________________________DAT19" localSheetId="29">[3]Zam!#REF!</definedName>
    <definedName name="______________________________DAT19" localSheetId="30">[3]Zam!#REF!</definedName>
    <definedName name="______________________________DAT19" localSheetId="43">[3]Zam!#REF!</definedName>
    <definedName name="______________________________DAT19" localSheetId="44">[3]Zam!#REF!</definedName>
    <definedName name="______________________________DAT19" localSheetId="51">[3]Zam!#REF!</definedName>
    <definedName name="______________________________DAT19">[3]Zam!#REF!</definedName>
    <definedName name="______________________________DAT2" localSheetId="14">[3]Zam!#REF!</definedName>
    <definedName name="______________________________DAT2" localSheetId="29">[3]Zam!#REF!</definedName>
    <definedName name="______________________________DAT2" localSheetId="30">[3]Zam!#REF!</definedName>
    <definedName name="______________________________DAT2" localSheetId="43">[3]Zam!#REF!</definedName>
    <definedName name="______________________________DAT2" localSheetId="44">[3]Zam!#REF!</definedName>
    <definedName name="______________________________DAT2" localSheetId="51">[3]Zam!#REF!</definedName>
    <definedName name="______________________________DAT2">[3]Zam!#REF!</definedName>
    <definedName name="______________________________DAT20" localSheetId="14">[3]Zam!#REF!</definedName>
    <definedName name="______________________________DAT20" localSheetId="29">[3]Zam!#REF!</definedName>
    <definedName name="______________________________DAT20" localSheetId="30">[3]Zam!#REF!</definedName>
    <definedName name="______________________________DAT20" localSheetId="43">[3]Zam!#REF!</definedName>
    <definedName name="______________________________DAT20" localSheetId="44">[3]Zam!#REF!</definedName>
    <definedName name="______________________________DAT20" localSheetId="51">[3]Zam!#REF!</definedName>
    <definedName name="______________________________DAT20">[3]Zam!#REF!</definedName>
    <definedName name="______________________________DAT21" localSheetId="14">[3]Zam!#REF!</definedName>
    <definedName name="______________________________DAT21" localSheetId="29">[3]Zam!#REF!</definedName>
    <definedName name="______________________________DAT21" localSheetId="30">[3]Zam!#REF!</definedName>
    <definedName name="______________________________DAT21" localSheetId="43">[3]Zam!#REF!</definedName>
    <definedName name="______________________________DAT21" localSheetId="44">[3]Zam!#REF!</definedName>
    <definedName name="______________________________DAT21" localSheetId="51">[3]Zam!#REF!</definedName>
    <definedName name="______________________________DAT21">[3]Zam!#REF!</definedName>
    <definedName name="______________________________DAT22" localSheetId="14">[3]Zam!#REF!</definedName>
    <definedName name="______________________________DAT22" localSheetId="29">[3]Zam!#REF!</definedName>
    <definedName name="______________________________DAT22" localSheetId="30">[3]Zam!#REF!</definedName>
    <definedName name="______________________________DAT22" localSheetId="43">[3]Zam!#REF!</definedName>
    <definedName name="______________________________DAT22" localSheetId="44">[3]Zam!#REF!</definedName>
    <definedName name="______________________________DAT22" localSheetId="51">[3]Zam!#REF!</definedName>
    <definedName name="______________________________DAT22">[3]Zam!#REF!</definedName>
    <definedName name="______________________________DAT23" localSheetId="14">[3]Zam!#REF!</definedName>
    <definedName name="______________________________DAT23" localSheetId="29">[3]Zam!#REF!</definedName>
    <definedName name="______________________________DAT23" localSheetId="30">[3]Zam!#REF!</definedName>
    <definedName name="______________________________DAT23" localSheetId="43">[3]Zam!#REF!</definedName>
    <definedName name="______________________________DAT23" localSheetId="44">[3]Zam!#REF!</definedName>
    <definedName name="______________________________DAT23" localSheetId="51">[3]Zam!#REF!</definedName>
    <definedName name="______________________________DAT23">[3]Zam!#REF!</definedName>
    <definedName name="______________________________DAT25" localSheetId="14">[13]Zam!#REF!</definedName>
    <definedName name="______________________________DAT25" localSheetId="29">[13]Zam!#REF!</definedName>
    <definedName name="______________________________DAT25" localSheetId="30">[13]Zam!#REF!</definedName>
    <definedName name="______________________________DAT25" localSheetId="43">[13]Zam!#REF!</definedName>
    <definedName name="______________________________DAT25" localSheetId="44">[13]Zam!#REF!</definedName>
    <definedName name="______________________________DAT25" localSheetId="51">[13]Zam!#REF!</definedName>
    <definedName name="______________________________DAT25">[13]Zam!#REF!</definedName>
    <definedName name="______________________________DAT26" localSheetId="14">[13]Zam!#REF!</definedName>
    <definedName name="______________________________DAT26" localSheetId="29">[13]Zam!#REF!</definedName>
    <definedName name="______________________________DAT26" localSheetId="30">[13]Zam!#REF!</definedName>
    <definedName name="______________________________DAT26" localSheetId="43">[13]Zam!#REF!</definedName>
    <definedName name="______________________________DAT26" localSheetId="44">[13]Zam!#REF!</definedName>
    <definedName name="______________________________DAT26" localSheetId="51">[13]Zam!#REF!</definedName>
    <definedName name="______________________________DAT26">[13]Zam!#REF!</definedName>
    <definedName name="______________________________DAT27" localSheetId="14">[13]Zam!#REF!</definedName>
    <definedName name="______________________________DAT27" localSheetId="29">[13]Zam!#REF!</definedName>
    <definedName name="______________________________DAT27" localSheetId="30">[13]Zam!#REF!</definedName>
    <definedName name="______________________________DAT27" localSheetId="43">[13]Zam!#REF!</definedName>
    <definedName name="______________________________DAT27" localSheetId="44">[13]Zam!#REF!</definedName>
    <definedName name="______________________________DAT27" localSheetId="51">[13]Zam!#REF!</definedName>
    <definedName name="______________________________DAT27">[13]Zam!#REF!</definedName>
    <definedName name="______________________________DAT29" localSheetId="14">[13]Zam!#REF!</definedName>
    <definedName name="______________________________DAT29" localSheetId="29">[13]Zam!#REF!</definedName>
    <definedName name="______________________________DAT29" localSheetId="30">[13]Zam!#REF!</definedName>
    <definedName name="______________________________DAT29" localSheetId="43">[13]Zam!#REF!</definedName>
    <definedName name="______________________________DAT29" localSheetId="44">[13]Zam!#REF!</definedName>
    <definedName name="______________________________DAT29" localSheetId="51">[13]Zam!#REF!</definedName>
    <definedName name="______________________________DAT29">[13]Zam!#REF!</definedName>
    <definedName name="______________________________DAT30" localSheetId="14">[13]Zam!#REF!</definedName>
    <definedName name="______________________________DAT30" localSheetId="29">[13]Zam!#REF!</definedName>
    <definedName name="______________________________DAT30" localSheetId="30">[13]Zam!#REF!</definedName>
    <definedName name="______________________________DAT30" localSheetId="43">[13]Zam!#REF!</definedName>
    <definedName name="______________________________DAT30" localSheetId="44">[13]Zam!#REF!</definedName>
    <definedName name="______________________________DAT30" localSheetId="51">[13]Zam!#REF!</definedName>
    <definedName name="______________________________DAT30">[13]Zam!#REF!</definedName>
    <definedName name="______________________________DAT31" localSheetId="14">[13]Zam!#REF!</definedName>
    <definedName name="______________________________DAT31" localSheetId="29">[13]Zam!#REF!</definedName>
    <definedName name="______________________________DAT31" localSheetId="30">[13]Zam!#REF!</definedName>
    <definedName name="______________________________DAT31" localSheetId="43">[13]Zam!#REF!</definedName>
    <definedName name="______________________________DAT31" localSheetId="44">[13]Zam!#REF!</definedName>
    <definedName name="______________________________DAT31" localSheetId="51">[13]Zam!#REF!</definedName>
    <definedName name="______________________________DAT31">[13]Zam!#REF!</definedName>
    <definedName name="______________________________DAT32" localSheetId="14">'[16]OT´s Não Liquidadas 2006'!#REF!</definedName>
    <definedName name="______________________________DAT32" localSheetId="29">'[16]OT´s Não Liquidadas 2006'!#REF!</definedName>
    <definedName name="______________________________DAT32" localSheetId="30">'[16]OT´s Não Liquidadas 2006'!#REF!</definedName>
    <definedName name="______________________________DAT32" localSheetId="43">'[16]OT´s Não Liquidadas 2006'!#REF!</definedName>
    <definedName name="______________________________DAT32" localSheetId="44">'[16]OT´s Não Liquidadas 2006'!#REF!</definedName>
    <definedName name="______________________________DAT32" localSheetId="51">'[16]OT´s Não Liquidadas 2006'!#REF!</definedName>
    <definedName name="______________________________DAT32">'[16]OT´s Não Liquidadas 2006'!#REF!</definedName>
    <definedName name="______________________________DAT33" localSheetId="14">'[16]OT´s Não Liquidadas 2006'!#REF!</definedName>
    <definedName name="______________________________DAT33" localSheetId="29">'[16]OT´s Não Liquidadas 2006'!#REF!</definedName>
    <definedName name="______________________________DAT33" localSheetId="30">'[16]OT´s Não Liquidadas 2006'!#REF!</definedName>
    <definedName name="______________________________DAT33" localSheetId="43">'[16]OT´s Não Liquidadas 2006'!#REF!</definedName>
    <definedName name="______________________________DAT33" localSheetId="44">'[16]OT´s Não Liquidadas 2006'!#REF!</definedName>
    <definedName name="______________________________DAT33" localSheetId="51">'[16]OT´s Não Liquidadas 2006'!#REF!</definedName>
    <definedName name="______________________________DAT33">'[16]OT´s Não Liquidadas 2006'!#REF!</definedName>
    <definedName name="______________________________DAT34" localSheetId="14">'[16]OT´s Não Liquidadas 2006'!#REF!</definedName>
    <definedName name="______________________________DAT34" localSheetId="29">'[16]OT´s Não Liquidadas 2006'!#REF!</definedName>
    <definedName name="______________________________DAT34" localSheetId="30">'[16]OT´s Não Liquidadas 2006'!#REF!</definedName>
    <definedName name="______________________________DAT34" localSheetId="43">'[16]OT´s Não Liquidadas 2006'!#REF!</definedName>
    <definedName name="______________________________DAT34" localSheetId="44">'[16]OT´s Não Liquidadas 2006'!#REF!</definedName>
    <definedName name="______________________________DAT34" localSheetId="51">'[16]OT´s Não Liquidadas 2006'!#REF!</definedName>
    <definedName name="______________________________DAT34">'[16]OT´s Não Liquidadas 2006'!#REF!</definedName>
    <definedName name="______________________________DAT35" localSheetId="14">'[16]OT´s Não Liquidadas 2006'!#REF!</definedName>
    <definedName name="______________________________DAT35" localSheetId="29">'[16]OT´s Não Liquidadas 2006'!#REF!</definedName>
    <definedName name="______________________________DAT35" localSheetId="30">'[16]OT´s Não Liquidadas 2006'!#REF!</definedName>
    <definedName name="______________________________DAT35" localSheetId="43">'[16]OT´s Não Liquidadas 2006'!#REF!</definedName>
    <definedName name="______________________________DAT35" localSheetId="44">'[16]OT´s Não Liquidadas 2006'!#REF!</definedName>
    <definedName name="______________________________DAT35" localSheetId="51">'[16]OT´s Não Liquidadas 2006'!#REF!</definedName>
    <definedName name="______________________________DAT35">'[16]OT´s Não Liquidadas 2006'!#REF!</definedName>
    <definedName name="______________________________DAT36" localSheetId="14">'[16]OT´s Não Liquidadas 2006'!#REF!</definedName>
    <definedName name="______________________________DAT36" localSheetId="29">'[16]OT´s Não Liquidadas 2006'!#REF!</definedName>
    <definedName name="______________________________DAT36" localSheetId="30">'[16]OT´s Não Liquidadas 2006'!#REF!</definedName>
    <definedName name="______________________________DAT36" localSheetId="43">'[16]OT´s Não Liquidadas 2006'!#REF!</definedName>
    <definedName name="______________________________DAT36" localSheetId="44">'[16]OT´s Não Liquidadas 2006'!#REF!</definedName>
    <definedName name="______________________________DAT36" localSheetId="51">'[16]OT´s Não Liquidadas 2006'!#REF!</definedName>
    <definedName name="______________________________DAT36">'[16]OT´s Não Liquidadas 2006'!#REF!</definedName>
    <definedName name="______________________________DAT4" localSheetId="14">'[6]Base Secção Pessoal'!#REF!</definedName>
    <definedName name="______________________________DAT4" localSheetId="29">'[6]Base Secção Pessoal'!#REF!</definedName>
    <definedName name="______________________________DAT4" localSheetId="30">'[6]Base Secção Pessoal'!#REF!</definedName>
    <definedName name="______________________________DAT4" localSheetId="43">'[6]Base Secção Pessoal'!#REF!</definedName>
    <definedName name="______________________________DAT4" localSheetId="44">'[6]Base Secção Pessoal'!#REF!</definedName>
    <definedName name="______________________________DAT4" localSheetId="51">'[6]Base Secção Pessoal'!#REF!</definedName>
    <definedName name="______________________________DAT4">'[6]Base Secção Pessoal'!#REF!</definedName>
    <definedName name="______________________________DAT5" localSheetId="14">'[6]Base Secção Pessoal'!#REF!</definedName>
    <definedName name="______________________________DAT5" localSheetId="29">'[6]Base Secção Pessoal'!#REF!</definedName>
    <definedName name="______________________________DAT5" localSheetId="30">'[6]Base Secção Pessoal'!#REF!</definedName>
    <definedName name="______________________________DAT5" localSheetId="43">'[6]Base Secção Pessoal'!#REF!</definedName>
    <definedName name="______________________________DAT5" localSheetId="44">'[6]Base Secção Pessoal'!#REF!</definedName>
    <definedName name="______________________________DAT5" localSheetId="51">'[6]Base Secção Pessoal'!#REF!</definedName>
    <definedName name="______________________________DAT5">'[6]Base Secção Pessoal'!#REF!</definedName>
    <definedName name="______________________________DAT6" localSheetId="14">'[7]base secçao pessoal'!#REF!</definedName>
    <definedName name="______________________________DAT6" localSheetId="29">'[7]base secçao pessoal'!#REF!</definedName>
    <definedName name="______________________________DAT6" localSheetId="30">'[7]base secçao pessoal'!#REF!</definedName>
    <definedName name="______________________________DAT6" localSheetId="43">'[7]base secçao pessoal'!#REF!</definedName>
    <definedName name="______________________________DAT6" localSheetId="44">'[7]base secçao pessoal'!#REF!</definedName>
    <definedName name="______________________________DAT6" localSheetId="51">'[7]base secçao pessoal'!#REF!</definedName>
    <definedName name="______________________________DAT6">'[7]base secçao pessoal'!#REF!</definedName>
    <definedName name="______________________________DAT7" localSheetId="14">'[7]base secçao pessoal'!#REF!</definedName>
    <definedName name="______________________________DAT7" localSheetId="29">'[7]base secçao pessoal'!#REF!</definedName>
    <definedName name="______________________________DAT7" localSheetId="30">'[7]base secçao pessoal'!#REF!</definedName>
    <definedName name="______________________________DAT7" localSheetId="43">'[7]base secçao pessoal'!#REF!</definedName>
    <definedName name="______________________________DAT7" localSheetId="44">'[7]base secçao pessoal'!#REF!</definedName>
    <definedName name="______________________________DAT7" localSheetId="51">'[7]base secçao pessoal'!#REF!</definedName>
    <definedName name="______________________________DAT7">'[7]base secçao pessoal'!#REF!</definedName>
    <definedName name="______________________________DAT8" localSheetId="14">'[14]base secçao pessoal'!#REF!</definedName>
    <definedName name="______________________________DAT8" localSheetId="29">'[14]base secçao pessoal'!#REF!</definedName>
    <definedName name="______________________________DAT8" localSheetId="30">'[14]base secçao pessoal'!#REF!</definedName>
    <definedName name="______________________________DAT8" localSheetId="43">'[14]base secçao pessoal'!#REF!</definedName>
    <definedName name="______________________________DAT8" localSheetId="44">'[14]base secçao pessoal'!#REF!</definedName>
    <definedName name="______________________________DAT8" localSheetId="51">'[14]base secçao pessoal'!#REF!</definedName>
    <definedName name="______________________________DAT8">'[14]base secçao pessoal'!#REF!</definedName>
    <definedName name="______________________________DAT9" localSheetId="14">'[8]Base Secção Pessoal'!#REF!</definedName>
    <definedName name="______________________________DAT9" localSheetId="29">'[8]Base Secção Pessoal'!#REF!</definedName>
    <definedName name="______________________________DAT9" localSheetId="30">'[8]Base Secção Pessoal'!#REF!</definedName>
    <definedName name="______________________________DAT9" localSheetId="43">'[8]Base Secção Pessoal'!#REF!</definedName>
    <definedName name="______________________________DAT9" localSheetId="44">'[8]Base Secção Pessoal'!#REF!</definedName>
    <definedName name="______________________________DAT9" localSheetId="51">'[8]Base Secção Pessoal'!#REF!</definedName>
    <definedName name="______________________________DAT9">'[8]Base Secção Pessoal'!#REF!</definedName>
    <definedName name="_____________________________DAT1" localSheetId="14">[3]Zam!#REF!</definedName>
    <definedName name="_____________________________DAT1" localSheetId="29">[3]Zam!#REF!</definedName>
    <definedName name="_____________________________DAT1" localSheetId="30">[3]Zam!#REF!</definedName>
    <definedName name="_____________________________DAT1" localSheetId="43">[3]Zam!#REF!</definedName>
    <definedName name="_____________________________DAT1" localSheetId="44">[3]Zam!#REF!</definedName>
    <definedName name="_____________________________DAT1" localSheetId="51">[3]Zam!#REF!</definedName>
    <definedName name="_____________________________DAT1">[3]Zam!#REF!</definedName>
    <definedName name="_____________________________DAT10" localSheetId="14">[13]Zam!#REF!</definedName>
    <definedName name="_____________________________DAT10" localSheetId="29">[13]Zam!#REF!</definedName>
    <definedName name="_____________________________DAT10" localSheetId="30">[13]Zam!#REF!</definedName>
    <definedName name="_____________________________DAT10" localSheetId="43">[13]Zam!#REF!</definedName>
    <definedName name="_____________________________DAT10" localSheetId="44">[13]Zam!#REF!</definedName>
    <definedName name="_____________________________DAT10" localSheetId="51">[13]Zam!#REF!</definedName>
    <definedName name="_____________________________DAT10">[13]Zam!#REF!</definedName>
    <definedName name="_____________________________DAT11" localSheetId="14">[13]Zam!#REF!</definedName>
    <definedName name="_____________________________DAT11" localSheetId="29">[13]Zam!#REF!</definedName>
    <definedName name="_____________________________DAT11" localSheetId="30">[13]Zam!#REF!</definedName>
    <definedName name="_____________________________DAT11" localSheetId="43">[13]Zam!#REF!</definedName>
    <definedName name="_____________________________DAT11" localSheetId="44">[13]Zam!#REF!</definedName>
    <definedName name="_____________________________DAT11" localSheetId="51">[13]Zam!#REF!</definedName>
    <definedName name="_____________________________DAT11">[13]Zam!#REF!</definedName>
    <definedName name="_____________________________DAT12" localSheetId="14">[13]Zam!#REF!</definedName>
    <definedName name="_____________________________DAT12" localSheetId="29">[13]Zam!#REF!</definedName>
    <definedName name="_____________________________DAT12" localSheetId="30">[13]Zam!#REF!</definedName>
    <definedName name="_____________________________DAT12" localSheetId="43">[13]Zam!#REF!</definedName>
    <definedName name="_____________________________DAT12" localSheetId="44">[13]Zam!#REF!</definedName>
    <definedName name="_____________________________DAT12" localSheetId="51">[13]Zam!#REF!</definedName>
    <definedName name="_____________________________DAT12">[13]Zam!#REF!</definedName>
    <definedName name="_____________________________DAT13" localSheetId="14">[13]Zam!#REF!</definedName>
    <definedName name="_____________________________DAT13" localSheetId="29">[13]Zam!#REF!</definedName>
    <definedName name="_____________________________DAT13" localSheetId="30">[13]Zam!#REF!</definedName>
    <definedName name="_____________________________DAT13" localSheetId="43">[13]Zam!#REF!</definedName>
    <definedName name="_____________________________DAT13" localSheetId="44">[13]Zam!#REF!</definedName>
    <definedName name="_____________________________DAT13" localSheetId="51">[13]Zam!#REF!</definedName>
    <definedName name="_____________________________DAT13">[13]Zam!#REF!</definedName>
    <definedName name="_____________________________DAT14" localSheetId="14">[13]Zam!#REF!</definedName>
    <definedName name="_____________________________DAT14" localSheetId="29">[13]Zam!#REF!</definedName>
    <definedName name="_____________________________DAT14" localSheetId="30">[13]Zam!#REF!</definedName>
    <definedName name="_____________________________DAT14" localSheetId="43">[13]Zam!#REF!</definedName>
    <definedName name="_____________________________DAT14" localSheetId="44">[13]Zam!#REF!</definedName>
    <definedName name="_____________________________DAT14" localSheetId="51">[13]Zam!#REF!</definedName>
    <definedName name="_____________________________DAT14">[13]Zam!#REF!</definedName>
    <definedName name="_____________________________DAT15" localSheetId="14">[13]Zam!#REF!</definedName>
    <definedName name="_____________________________DAT15" localSheetId="29">[13]Zam!#REF!</definedName>
    <definedName name="_____________________________DAT15" localSheetId="30">[13]Zam!#REF!</definedName>
    <definedName name="_____________________________DAT15" localSheetId="43">[13]Zam!#REF!</definedName>
    <definedName name="_____________________________DAT15" localSheetId="44">[13]Zam!#REF!</definedName>
    <definedName name="_____________________________DAT15" localSheetId="51">[13]Zam!#REF!</definedName>
    <definedName name="_____________________________DAT15">[13]Zam!#REF!</definedName>
    <definedName name="_____________________________DAT16" localSheetId="14">[3]Zam!#REF!</definedName>
    <definedName name="_____________________________DAT16" localSheetId="29">[3]Zam!#REF!</definedName>
    <definedName name="_____________________________DAT16" localSheetId="30">[3]Zam!#REF!</definedName>
    <definedName name="_____________________________DAT16" localSheetId="43">[3]Zam!#REF!</definedName>
    <definedName name="_____________________________DAT16" localSheetId="44">[3]Zam!#REF!</definedName>
    <definedName name="_____________________________DAT16" localSheetId="51">[3]Zam!#REF!</definedName>
    <definedName name="_____________________________DAT16">[3]Zam!#REF!</definedName>
    <definedName name="_____________________________DAT17" localSheetId="14">[3]Zam!#REF!</definedName>
    <definedName name="_____________________________DAT17" localSheetId="29">[3]Zam!#REF!</definedName>
    <definedName name="_____________________________DAT17" localSheetId="30">[3]Zam!#REF!</definedName>
    <definedName name="_____________________________DAT17" localSheetId="43">[3]Zam!#REF!</definedName>
    <definedName name="_____________________________DAT17" localSheetId="44">[3]Zam!#REF!</definedName>
    <definedName name="_____________________________DAT17" localSheetId="51">[3]Zam!#REF!</definedName>
    <definedName name="_____________________________DAT17">[3]Zam!#REF!</definedName>
    <definedName name="_____________________________DAT18" localSheetId="14">[3]Zam!#REF!</definedName>
    <definedName name="_____________________________DAT18" localSheetId="29">[3]Zam!#REF!</definedName>
    <definedName name="_____________________________DAT18" localSheetId="30">[3]Zam!#REF!</definedName>
    <definedName name="_____________________________DAT18" localSheetId="43">[3]Zam!#REF!</definedName>
    <definedName name="_____________________________DAT18" localSheetId="44">[3]Zam!#REF!</definedName>
    <definedName name="_____________________________DAT18" localSheetId="51">[3]Zam!#REF!</definedName>
    <definedName name="_____________________________DAT18">[3]Zam!#REF!</definedName>
    <definedName name="_____________________________DAT19" localSheetId="14">[3]Zam!#REF!</definedName>
    <definedName name="_____________________________DAT19" localSheetId="29">[3]Zam!#REF!</definedName>
    <definedName name="_____________________________DAT19" localSheetId="30">[3]Zam!#REF!</definedName>
    <definedName name="_____________________________DAT19" localSheetId="43">[3]Zam!#REF!</definedName>
    <definedName name="_____________________________DAT19" localSheetId="44">[3]Zam!#REF!</definedName>
    <definedName name="_____________________________DAT19" localSheetId="51">[3]Zam!#REF!</definedName>
    <definedName name="_____________________________DAT19">[3]Zam!#REF!</definedName>
    <definedName name="_____________________________DAT2" localSheetId="14">[3]Zam!#REF!</definedName>
    <definedName name="_____________________________DAT2" localSheetId="29">[3]Zam!#REF!</definedName>
    <definedName name="_____________________________DAT2" localSheetId="30">[3]Zam!#REF!</definedName>
    <definedName name="_____________________________DAT2" localSheetId="43">[3]Zam!#REF!</definedName>
    <definedName name="_____________________________DAT2" localSheetId="44">[3]Zam!#REF!</definedName>
    <definedName name="_____________________________DAT2" localSheetId="51">[3]Zam!#REF!</definedName>
    <definedName name="_____________________________DAT2">[3]Zam!#REF!</definedName>
    <definedName name="_____________________________DAT20" localSheetId="14">[3]Zam!#REF!</definedName>
    <definedName name="_____________________________DAT20" localSheetId="29">[3]Zam!#REF!</definedName>
    <definedName name="_____________________________DAT20" localSheetId="30">[3]Zam!#REF!</definedName>
    <definedName name="_____________________________DAT20" localSheetId="43">[3]Zam!#REF!</definedName>
    <definedName name="_____________________________DAT20" localSheetId="44">[3]Zam!#REF!</definedName>
    <definedName name="_____________________________DAT20" localSheetId="51">[3]Zam!#REF!</definedName>
    <definedName name="_____________________________DAT20">[3]Zam!#REF!</definedName>
    <definedName name="_____________________________DAT21" localSheetId="14">[3]Zam!#REF!</definedName>
    <definedName name="_____________________________DAT21" localSheetId="29">[3]Zam!#REF!</definedName>
    <definedName name="_____________________________DAT21" localSheetId="30">[3]Zam!#REF!</definedName>
    <definedName name="_____________________________DAT21" localSheetId="43">[3]Zam!#REF!</definedName>
    <definedName name="_____________________________DAT21" localSheetId="44">[3]Zam!#REF!</definedName>
    <definedName name="_____________________________DAT21" localSheetId="51">[3]Zam!#REF!</definedName>
    <definedName name="_____________________________DAT21">[3]Zam!#REF!</definedName>
    <definedName name="_____________________________DAT22" localSheetId="14">[3]Zam!#REF!</definedName>
    <definedName name="_____________________________DAT22" localSheetId="29">[3]Zam!#REF!</definedName>
    <definedName name="_____________________________DAT22" localSheetId="30">[3]Zam!#REF!</definedName>
    <definedName name="_____________________________DAT22" localSheetId="43">[3]Zam!#REF!</definedName>
    <definedName name="_____________________________DAT22" localSheetId="44">[3]Zam!#REF!</definedName>
    <definedName name="_____________________________DAT22" localSheetId="51">[3]Zam!#REF!</definedName>
    <definedName name="_____________________________DAT22">[3]Zam!#REF!</definedName>
    <definedName name="_____________________________DAT23" localSheetId="14">[3]Zam!#REF!</definedName>
    <definedName name="_____________________________DAT23" localSheetId="29">[3]Zam!#REF!</definedName>
    <definedName name="_____________________________DAT23" localSheetId="30">[3]Zam!#REF!</definedName>
    <definedName name="_____________________________DAT23" localSheetId="43">[3]Zam!#REF!</definedName>
    <definedName name="_____________________________DAT23" localSheetId="44">[3]Zam!#REF!</definedName>
    <definedName name="_____________________________DAT23" localSheetId="51">[3]Zam!#REF!</definedName>
    <definedName name="_____________________________DAT23">[3]Zam!#REF!</definedName>
    <definedName name="_____________________________DAT25" localSheetId="14">[13]Zam!#REF!</definedName>
    <definedName name="_____________________________DAT25" localSheetId="29">[13]Zam!#REF!</definedName>
    <definedName name="_____________________________DAT25" localSheetId="30">[13]Zam!#REF!</definedName>
    <definedName name="_____________________________DAT25" localSheetId="43">[13]Zam!#REF!</definedName>
    <definedName name="_____________________________DAT25" localSheetId="44">[13]Zam!#REF!</definedName>
    <definedName name="_____________________________DAT25" localSheetId="51">[13]Zam!#REF!</definedName>
    <definedName name="_____________________________DAT25">[13]Zam!#REF!</definedName>
    <definedName name="_____________________________DAT26" localSheetId="14">[13]Zam!#REF!</definedName>
    <definedName name="_____________________________DAT26" localSheetId="29">[13]Zam!#REF!</definedName>
    <definedName name="_____________________________DAT26" localSheetId="30">[13]Zam!#REF!</definedName>
    <definedName name="_____________________________DAT26" localSheetId="43">[13]Zam!#REF!</definedName>
    <definedName name="_____________________________DAT26" localSheetId="44">[13]Zam!#REF!</definedName>
    <definedName name="_____________________________DAT26" localSheetId="51">[13]Zam!#REF!</definedName>
    <definedName name="_____________________________DAT26">[13]Zam!#REF!</definedName>
    <definedName name="_____________________________DAT27" localSheetId="14">[13]Zam!#REF!</definedName>
    <definedName name="_____________________________DAT27" localSheetId="29">[13]Zam!#REF!</definedName>
    <definedName name="_____________________________DAT27" localSheetId="30">[13]Zam!#REF!</definedName>
    <definedName name="_____________________________DAT27" localSheetId="43">[13]Zam!#REF!</definedName>
    <definedName name="_____________________________DAT27" localSheetId="44">[13]Zam!#REF!</definedName>
    <definedName name="_____________________________DAT27" localSheetId="51">[13]Zam!#REF!</definedName>
    <definedName name="_____________________________DAT27">[13]Zam!#REF!</definedName>
    <definedName name="_____________________________DAT29" localSheetId="14">[13]Zam!#REF!</definedName>
    <definedName name="_____________________________DAT29" localSheetId="29">[13]Zam!#REF!</definedName>
    <definedName name="_____________________________DAT29" localSheetId="30">[13]Zam!#REF!</definedName>
    <definedName name="_____________________________DAT29" localSheetId="43">[13]Zam!#REF!</definedName>
    <definedName name="_____________________________DAT29" localSheetId="44">[13]Zam!#REF!</definedName>
    <definedName name="_____________________________DAT29" localSheetId="51">[13]Zam!#REF!</definedName>
    <definedName name="_____________________________DAT29">[13]Zam!#REF!</definedName>
    <definedName name="_____________________________DAT30" localSheetId="14">[13]Zam!#REF!</definedName>
    <definedName name="_____________________________DAT30" localSheetId="29">[13]Zam!#REF!</definedName>
    <definedName name="_____________________________DAT30" localSheetId="30">[13]Zam!#REF!</definedName>
    <definedName name="_____________________________DAT30" localSheetId="43">[13]Zam!#REF!</definedName>
    <definedName name="_____________________________DAT30" localSheetId="44">[13]Zam!#REF!</definedName>
    <definedName name="_____________________________DAT30" localSheetId="51">[13]Zam!#REF!</definedName>
    <definedName name="_____________________________DAT30">[13]Zam!#REF!</definedName>
    <definedName name="_____________________________DAT31" localSheetId="14">[13]Zam!#REF!</definedName>
    <definedName name="_____________________________DAT31" localSheetId="29">[13]Zam!#REF!</definedName>
    <definedName name="_____________________________DAT31" localSheetId="30">[13]Zam!#REF!</definedName>
    <definedName name="_____________________________DAT31" localSheetId="43">[13]Zam!#REF!</definedName>
    <definedName name="_____________________________DAT31" localSheetId="44">[13]Zam!#REF!</definedName>
    <definedName name="_____________________________DAT31" localSheetId="51">[13]Zam!#REF!</definedName>
    <definedName name="_____________________________DAT31">[13]Zam!#REF!</definedName>
    <definedName name="_____________________________DAT32" localSheetId="14">'[16]OT´s Não Liquidadas 2006'!#REF!</definedName>
    <definedName name="_____________________________DAT32" localSheetId="29">'[16]OT´s Não Liquidadas 2006'!#REF!</definedName>
    <definedName name="_____________________________DAT32" localSheetId="30">'[16]OT´s Não Liquidadas 2006'!#REF!</definedName>
    <definedName name="_____________________________DAT32" localSheetId="43">'[16]OT´s Não Liquidadas 2006'!#REF!</definedName>
    <definedName name="_____________________________DAT32" localSheetId="44">'[16]OT´s Não Liquidadas 2006'!#REF!</definedName>
    <definedName name="_____________________________DAT32" localSheetId="51">'[16]OT´s Não Liquidadas 2006'!#REF!</definedName>
    <definedName name="_____________________________DAT32">'[16]OT´s Não Liquidadas 2006'!#REF!</definedName>
    <definedName name="_____________________________DAT33" localSheetId="14">'[16]OT´s Não Liquidadas 2006'!#REF!</definedName>
    <definedName name="_____________________________DAT33" localSheetId="29">'[16]OT´s Não Liquidadas 2006'!#REF!</definedName>
    <definedName name="_____________________________DAT33" localSheetId="30">'[16]OT´s Não Liquidadas 2006'!#REF!</definedName>
    <definedName name="_____________________________DAT33" localSheetId="43">'[16]OT´s Não Liquidadas 2006'!#REF!</definedName>
    <definedName name="_____________________________DAT33" localSheetId="44">'[16]OT´s Não Liquidadas 2006'!#REF!</definedName>
    <definedName name="_____________________________DAT33" localSheetId="51">'[16]OT´s Não Liquidadas 2006'!#REF!</definedName>
    <definedName name="_____________________________DAT33">'[16]OT´s Não Liquidadas 2006'!#REF!</definedName>
    <definedName name="_____________________________DAT34" localSheetId="14">'[16]OT´s Não Liquidadas 2006'!#REF!</definedName>
    <definedName name="_____________________________DAT34" localSheetId="29">'[16]OT´s Não Liquidadas 2006'!#REF!</definedName>
    <definedName name="_____________________________DAT34" localSheetId="30">'[16]OT´s Não Liquidadas 2006'!#REF!</definedName>
    <definedName name="_____________________________DAT34" localSheetId="43">'[16]OT´s Não Liquidadas 2006'!#REF!</definedName>
    <definedName name="_____________________________DAT34" localSheetId="44">'[16]OT´s Não Liquidadas 2006'!#REF!</definedName>
    <definedName name="_____________________________DAT34" localSheetId="51">'[16]OT´s Não Liquidadas 2006'!#REF!</definedName>
    <definedName name="_____________________________DAT34">'[16]OT´s Não Liquidadas 2006'!#REF!</definedName>
    <definedName name="_____________________________DAT35" localSheetId="14">'[16]OT´s Não Liquidadas 2006'!#REF!</definedName>
    <definedName name="_____________________________DAT35" localSheetId="29">'[16]OT´s Não Liquidadas 2006'!#REF!</definedName>
    <definedName name="_____________________________DAT35" localSheetId="30">'[16]OT´s Não Liquidadas 2006'!#REF!</definedName>
    <definedName name="_____________________________DAT35" localSheetId="43">'[16]OT´s Não Liquidadas 2006'!#REF!</definedName>
    <definedName name="_____________________________DAT35" localSheetId="44">'[16]OT´s Não Liquidadas 2006'!#REF!</definedName>
    <definedName name="_____________________________DAT35" localSheetId="51">'[16]OT´s Não Liquidadas 2006'!#REF!</definedName>
    <definedName name="_____________________________DAT35">'[16]OT´s Não Liquidadas 2006'!#REF!</definedName>
    <definedName name="_____________________________DAT36" localSheetId="14">'[16]OT´s Não Liquidadas 2006'!#REF!</definedName>
    <definedName name="_____________________________DAT36" localSheetId="29">'[16]OT´s Não Liquidadas 2006'!#REF!</definedName>
    <definedName name="_____________________________DAT36" localSheetId="30">'[16]OT´s Não Liquidadas 2006'!#REF!</definedName>
    <definedName name="_____________________________DAT36" localSheetId="43">'[16]OT´s Não Liquidadas 2006'!#REF!</definedName>
    <definedName name="_____________________________DAT36" localSheetId="44">'[16]OT´s Não Liquidadas 2006'!#REF!</definedName>
    <definedName name="_____________________________DAT36" localSheetId="51">'[16]OT´s Não Liquidadas 2006'!#REF!</definedName>
    <definedName name="_____________________________DAT36">'[16]OT´s Não Liquidadas 2006'!#REF!</definedName>
    <definedName name="_____________________________DAT4" localSheetId="14">'[6]Base Secção Pessoal'!#REF!</definedName>
    <definedName name="_____________________________DAT4" localSheetId="29">'[6]Base Secção Pessoal'!#REF!</definedName>
    <definedName name="_____________________________DAT4" localSheetId="30">'[6]Base Secção Pessoal'!#REF!</definedName>
    <definedName name="_____________________________DAT4" localSheetId="43">'[6]Base Secção Pessoal'!#REF!</definedName>
    <definedName name="_____________________________DAT4" localSheetId="44">'[6]Base Secção Pessoal'!#REF!</definedName>
    <definedName name="_____________________________DAT4" localSheetId="51">'[6]Base Secção Pessoal'!#REF!</definedName>
    <definedName name="_____________________________DAT4">'[6]Base Secção Pessoal'!#REF!</definedName>
    <definedName name="_____________________________DAT5" localSheetId="14">'[6]Base Secção Pessoal'!#REF!</definedName>
    <definedName name="_____________________________DAT5" localSheetId="29">'[6]Base Secção Pessoal'!#REF!</definedName>
    <definedName name="_____________________________DAT5" localSheetId="30">'[6]Base Secção Pessoal'!#REF!</definedName>
    <definedName name="_____________________________DAT5" localSheetId="43">'[6]Base Secção Pessoal'!#REF!</definedName>
    <definedName name="_____________________________DAT5" localSheetId="44">'[6]Base Secção Pessoal'!#REF!</definedName>
    <definedName name="_____________________________DAT5" localSheetId="51">'[6]Base Secção Pessoal'!#REF!</definedName>
    <definedName name="_____________________________DAT5">'[6]Base Secção Pessoal'!#REF!</definedName>
    <definedName name="_____________________________DAT6" localSheetId="14">'[7]base secçao pessoal'!#REF!</definedName>
    <definedName name="_____________________________DAT6" localSheetId="29">'[7]base secçao pessoal'!#REF!</definedName>
    <definedName name="_____________________________DAT6" localSheetId="30">'[7]base secçao pessoal'!#REF!</definedName>
    <definedName name="_____________________________DAT6" localSheetId="43">'[7]base secçao pessoal'!#REF!</definedName>
    <definedName name="_____________________________DAT6" localSheetId="44">'[7]base secçao pessoal'!#REF!</definedName>
    <definedName name="_____________________________DAT6" localSheetId="51">'[7]base secçao pessoal'!#REF!</definedName>
    <definedName name="_____________________________DAT6">'[7]base secçao pessoal'!#REF!</definedName>
    <definedName name="_____________________________DAT7" localSheetId="14">'[7]base secçao pessoal'!#REF!</definedName>
    <definedName name="_____________________________DAT7" localSheetId="29">'[7]base secçao pessoal'!#REF!</definedName>
    <definedName name="_____________________________DAT7" localSheetId="30">'[7]base secçao pessoal'!#REF!</definedName>
    <definedName name="_____________________________DAT7" localSheetId="43">'[7]base secçao pessoal'!#REF!</definedName>
    <definedName name="_____________________________DAT7" localSheetId="44">'[7]base secçao pessoal'!#REF!</definedName>
    <definedName name="_____________________________DAT7" localSheetId="51">'[7]base secçao pessoal'!#REF!</definedName>
    <definedName name="_____________________________DAT7">'[7]base secçao pessoal'!#REF!</definedName>
    <definedName name="_____________________________DAT8" localSheetId="14">'[14]base secçao pessoal'!#REF!</definedName>
    <definedName name="_____________________________DAT8" localSheetId="29">'[14]base secçao pessoal'!#REF!</definedName>
    <definedName name="_____________________________DAT8" localSheetId="30">'[14]base secçao pessoal'!#REF!</definedName>
    <definedName name="_____________________________DAT8" localSheetId="43">'[14]base secçao pessoal'!#REF!</definedName>
    <definedName name="_____________________________DAT8" localSheetId="44">'[14]base secçao pessoal'!#REF!</definedName>
    <definedName name="_____________________________DAT8" localSheetId="51">'[14]base secçao pessoal'!#REF!</definedName>
    <definedName name="_____________________________DAT8">'[14]base secçao pessoal'!#REF!</definedName>
    <definedName name="_____________________________DAT9" localSheetId="14">'[8]Base Secção Pessoal'!#REF!</definedName>
    <definedName name="_____________________________DAT9" localSheetId="29">'[8]Base Secção Pessoal'!#REF!</definedName>
    <definedName name="_____________________________DAT9" localSheetId="30">'[8]Base Secção Pessoal'!#REF!</definedName>
    <definedName name="_____________________________DAT9" localSheetId="43">'[8]Base Secção Pessoal'!#REF!</definedName>
    <definedName name="_____________________________DAT9" localSheetId="44">'[8]Base Secção Pessoal'!#REF!</definedName>
    <definedName name="_____________________________DAT9" localSheetId="51">'[8]Base Secção Pessoal'!#REF!</definedName>
    <definedName name="_____________________________DAT9">'[8]Base Secção Pessoal'!#REF!</definedName>
    <definedName name="____________________________DAT1" localSheetId="14">[3]Zam!#REF!</definedName>
    <definedName name="____________________________DAT1" localSheetId="29">[3]Zam!#REF!</definedName>
    <definedName name="____________________________DAT1" localSheetId="30">[3]Zam!#REF!</definedName>
    <definedName name="____________________________DAT1" localSheetId="43">[3]Zam!#REF!</definedName>
    <definedName name="____________________________DAT1" localSheetId="44">[3]Zam!#REF!</definedName>
    <definedName name="____________________________DAT1" localSheetId="51">[3]Zam!#REF!</definedName>
    <definedName name="____________________________DAT1">[3]Zam!#REF!</definedName>
    <definedName name="____________________________DAT10" localSheetId="14">[13]Zam!#REF!</definedName>
    <definedName name="____________________________DAT10" localSheetId="29">[13]Zam!#REF!</definedName>
    <definedName name="____________________________DAT10" localSheetId="30">[13]Zam!#REF!</definedName>
    <definedName name="____________________________DAT10" localSheetId="43">[13]Zam!#REF!</definedName>
    <definedName name="____________________________DAT10" localSheetId="44">[13]Zam!#REF!</definedName>
    <definedName name="____________________________DAT10" localSheetId="51">[13]Zam!#REF!</definedName>
    <definedName name="____________________________DAT10">[13]Zam!#REF!</definedName>
    <definedName name="____________________________DAT11" localSheetId="14">[13]Zam!#REF!</definedName>
    <definedName name="____________________________DAT11" localSheetId="29">[13]Zam!#REF!</definedName>
    <definedName name="____________________________DAT11" localSheetId="30">[13]Zam!#REF!</definedName>
    <definedName name="____________________________DAT11" localSheetId="43">[13]Zam!#REF!</definedName>
    <definedName name="____________________________DAT11" localSheetId="44">[13]Zam!#REF!</definedName>
    <definedName name="____________________________DAT11" localSheetId="51">[13]Zam!#REF!</definedName>
    <definedName name="____________________________DAT11">[13]Zam!#REF!</definedName>
    <definedName name="____________________________DAT12" localSheetId="14">[13]Zam!#REF!</definedName>
    <definedName name="____________________________DAT12" localSheetId="29">[13]Zam!#REF!</definedName>
    <definedName name="____________________________DAT12" localSheetId="30">[13]Zam!#REF!</definedName>
    <definedName name="____________________________DAT12" localSheetId="43">[13]Zam!#REF!</definedName>
    <definedName name="____________________________DAT12" localSheetId="44">[13]Zam!#REF!</definedName>
    <definedName name="____________________________DAT12" localSheetId="51">[13]Zam!#REF!</definedName>
    <definedName name="____________________________DAT12">[13]Zam!#REF!</definedName>
    <definedName name="____________________________DAT13" localSheetId="14">[13]Zam!#REF!</definedName>
    <definedName name="____________________________DAT13" localSheetId="29">[13]Zam!#REF!</definedName>
    <definedName name="____________________________DAT13" localSheetId="30">[13]Zam!#REF!</definedName>
    <definedName name="____________________________DAT13" localSheetId="43">[13]Zam!#REF!</definedName>
    <definedName name="____________________________DAT13" localSheetId="44">[13]Zam!#REF!</definedName>
    <definedName name="____________________________DAT13" localSheetId="51">[13]Zam!#REF!</definedName>
    <definedName name="____________________________DAT13">[13]Zam!#REF!</definedName>
    <definedName name="____________________________DAT14" localSheetId="14">[13]Zam!#REF!</definedName>
    <definedName name="____________________________DAT14" localSheetId="29">[13]Zam!#REF!</definedName>
    <definedName name="____________________________DAT14" localSheetId="30">[13]Zam!#REF!</definedName>
    <definedName name="____________________________DAT14" localSheetId="43">[13]Zam!#REF!</definedName>
    <definedName name="____________________________DAT14" localSheetId="44">[13]Zam!#REF!</definedName>
    <definedName name="____________________________DAT14" localSheetId="51">[13]Zam!#REF!</definedName>
    <definedName name="____________________________DAT14">[13]Zam!#REF!</definedName>
    <definedName name="____________________________DAT15" localSheetId="14">[13]Zam!#REF!</definedName>
    <definedName name="____________________________DAT15" localSheetId="29">[13]Zam!#REF!</definedName>
    <definedName name="____________________________DAT15" localSheetId="30">[13]Zam!#REF!</definedName>
    <definedName name="____________________________DAT15" localSheetId="43">[13]Zam!#REF!</definedName>
    <definedName name="____________________________DAT15" localSheetId="44">[13]Zam!#REF!</definedName>
    <definedName name="____________________________DAT15" localSheetId="51">[13]Zam!#REF!</definedName>
    <definedName name="____________________________DAT15">[13]Zam!#REF!</definedName>
    <definedName name="____________________________DAT16" localSheetId="14">[3]Zam!#REF!</definedName>
    <definedName name="____________________________DAT16" localSheetId="29">[3]Zam!#REF!</definedName>
    <definedName name="____________________________DAT16" localSheetId="30">[3]Zam!#REF!</definedName>
    <definedName name="____________________________DAT16" localSheetId="43">[3]Zam!#REF!</definedName>
    <definedName name="____________________________DAT16" localSheetId="44">[3]Zam!#REF!</definedName>
    <definedName name="____________________________DAT16" localSheetId="51">[3]Zam!#REF!</definedName>
    <definedName name="____________________________DAT16">[3]Zam!#REF!</definedName>
    <definedName name="____________________________DAT17" localSheetId="14">[3]Zam!#REF!</definedName>
    <definedName name="____________________________DAT17" localSheetId="29">[3]Zam!#REF!</definedName>
    <definedName name="____________________________DAT17" localSheetId="30">[3]Zam!#REF!</definedName>
    <definedName name="____________________________DAT17" localSheetId="43">[3]Zam!#REF!</definedName>
    <definedName name="____________________________DAT17" localSheetId="44">[3]Zam!#REF!</definedName>
    <definedName name="____________________________DAT17" localSheetId="51">[3]Zam!#REF!</definedName>
    <definedName name="____________________________DAT17">[3]Zam!#REF!</definedName>
    <definedName name="____________________________DAT18" localSheetId="14">[3]Zam!#REF!</definedName>
    <definedName name="____________________________DAT18" localSheetId="29">[3]Zam!#REF!</definedName>
    <definedName name="____________________________DAT18" localSheetId="30">[3]Zam!#REF!</definedName>
    <definedName name="____________________________DAT18" localSheetId="43">[3]Zam!#REF!</definedName>
    <definedName name="____________________________DAT18" localSheetId="44">[3]Zam!#REF!</definedName>
    <definedName name="____________________________DAT18" localSheetId="51">[3]Zam!#REF!</definedName>
    <definedName name="____________________________DAT18">[3]Zam!#REF!</definedName>
    <definedName name="____________________________DAT19" localSheetId="14">[3]Zam!#REF!</definedName>
    <definedName name="____________________________DAT19" localSheetId="29">[3]Zam!#REF!</definedName>
    <definedName name="____________________________DAT19" localSheetId="30">[3]Zam!#REF!</definedName>
    <definedName name="____________________________DAT19" localSheetId="43">[3]Zam!#REF!</definedName>
    <definedName name="____________________________DAT19" localSheetId="44">[3]Zam!#REF!</definedName>
    <definedName name="____________________________DAT19" localSheetId="51">[3]Zam!#REF!</definedName>
    <definedName name="____________________________DAT19">[3]Zam!#REF!</definedName>
    <definedName name="____________________________DAT2" localSheetId="14">[3]Zam!#REF!</definedName>
    <definedName name="____________________________DAT2" localSheetId="29">[3]Zam!#REF!</definedName>
    <definedName name="____________________________DAT2" localSheetId="30">[3]Zam!#REF!</definedName>
    <definedName name="____________________________DAT2" localSheetId="43">[3]Zam!#REF!</definedName>
    <definedName name="____________________________DAT2" localSheetId="44">[3]Zam!#REF!</definedName>
    <definedName name="____________________________DAT2" localSheetId="51">[3]Zam!#REF!</definedName>
    <definedName name="____________________________DAT2">[3]Zam!#REF!</definedName>
    <definedName name="____________________________DAT20" localSheetId="14">[3]Zam!#REF!</definedName>
    <definedName name="____________________________DAT20" localSheetId="29">[3]Zam!#REF!</definedName>
    <definedName name="____________________________DAT20" localSheetId="30">[3]Zam!#REF!</definedName>
    <definedName name="____________________________DAT20" localSheetId="43">[3]Zam!#REF!</definedName>
    <definedName name="____________________________DAT20" localSheetId="44">[3]Zam!#REF!</definedName>
    <definedName name="____________________________DAT20" localSheetId="51">[3]Zam!#REF!</definedName>
    <definedName name="____________________________DAT20">[3]Zam!#REF!</definedName>
    <definedName name="____________________________DAT21" localSheetId="14">[3]Zam!#REF!</definedName>
    <definedName name="____________________________DAT21" localSheetId="29">[3]Zam!#REF!</definedName>
    <definedName name="____________________________DAT21" localSheetId="30">[3]Zam!#REF!</definedName>
    <definedName name="____________________________DAT21" localSheetId="43">[3]Zam!#REF!</definedName>
    <definedName name="____________________________DAT21" localSheetId="44">[3]Zam!#REF!</definedName>
    <definedName name="____________________________DAT21" localSheetId="51">[3]Zam!#REF!</definedName>
    <definedName name="____________________________DAT21">[3]Zam!#REF!</definedName>
    <definedName name="____________________________DAT22" localSheetId="14">[3]Zam!#REF!</definedName>
    <definedName name="____________________________DAT22" localSheetId="29">[3]Zam!#REF!</definedName>
    <definedName name="____________________________DAT22" localSheetId="30">[3]Zam!#REF!</definedName>
    <definedName name="____________________________DAT22" localSheetId="43">[3]Zam!#REF!</definedName>
    <definedName name="____________________________DAT22" localSheetId="44">[3]Zam!#REF!</definedName>
    <definedName name="____________________________DAT22" localSheetId="51">[3]Zam!#REF!</definedName>
    <definedName name="____________________________DAT22">[3]Zam!#REF!</definedName>
    <definedName name="____________________________DAT23" localSheetId="14">[3]Zam!#REF!</definedName>
    <definedName name="____________________________DAT23" localSheetId="29">[3]Zam!#REF!</definedName>
    <definedName name="____________________________DAT23" localSheetId="30">[3]Zam!#REF!</definedName>
    <definedName name="____________________________DAT23" localSheetId="43">[3]Zam!#REF!</definedName>
    <definedName name="____________________________DAT23" localSheetId="44">[3]Zam!#REF!</definedName>
    <definedName name="____________________________DAT23" localSheetId="51">[3]Zam!#REF!</definedName>
    <definedName name="____________________________DAT23">[3]Zam!#REF!</definedName>
    <definedName name="____________________________DAT25" localSheetId="14">[13]Zam!#REF!</definedName>
    <definedName name="____________________________DAT25" localSheetId="29">[13]Zam!#REF!</definedName>
    <definedName name="____________________________DAT25" localSheetId="30">[13]Zam!#REF!</definedName>
    <definedName name="____________________________DAT25" localSheetId="43">[13]Zam!#REF!</definedName>
    <definedName name="____________________________DAT25" localSheetId="44">[13]Zam!#REF!</definedName>
    <definedName name="____________________________DAT25" localSheetId="51">[13]Zam!#REF!</definedName>
    <definedName name="____________________________DAT25">[13]Zam!#REF!</definedName>
    <definedName name="____________________________DAT26" localSheetId="14">[13]Zam!#REF!</definedName>
    <definedName name="____________________________DAT26" localSheetId="29">[13]Zam!#REF!</definedName>
    <definedName name="____________________________DAT26" localSheetId="30">[13]Zam!#REF!</definedName>
    <definedName name="____________________________DAT26" localSheetId="43">[13]Zam!#REF!</definedName>
    <definedName name="____________________________DAT26" localSheetId="44">[13]Zam!#REF!</definedName>
    <definedName name="____________________________DAT26" localSheetId="51">[13]Zam!#REF!</definedName>
    <definedName name="____________________________DAT26">[13]Zam!#REF!</definedName>
    <definedName name="____________________________DAT27" localSheetId="14">[13]Zam!#REF!</definedName>
    <definedName name="____________________________DAT27" localSheetId="29">[13]Zam!#REF!</definedName>
    <definedName name="____________________________DAT27" localSheetId="30">[13]Zam!#REF!</definedName>
    <definedName name="____________________________DAT27" localSheetId="43">[13]Zam!#REF!</definedName>
    <definedName name="____________________________DAT27" localSheetId="44">[13]Zam!#REF!</definedName>
    <definedName name="____________________________DAT27" localSheetId="51">[13]Zam!#REF!</definedName>
    <definedName name="____________________________DAT27">[13]Zam!#REF!</definedName>
    <definedName name="____________________________DAT29" localSheetId="14">[13]Zam!#REF!</definedName>
    <definedName name="____________________________DAT29" localSheetId="29">[13]Zam!#REF!</definedName>
    <definedName name="____________________________DAT29" localSheetId="30">[13]Zam!#REF!</definedName>
    <definedName name="____________________________DAT29" localSheetId="43">[13]Zam!#REF!</definedName>
    <definedName name="____________________________DAT29" localSheetId="44">[13]Zam!#REF!</definedName>
    <definedName name="____________________________DAT29" localSheetId="51">[13]Zam!#REF!</definedName>
    <definedName name="____________________________DAT29">[13]Zam!#REF!</definedName>
    <definedName name="____________________________DAT30" localSheetId="14">[13]Zam!#REF!</definedName>
    <definedName name="____________________________DAT30" localSheetId="29">[13]Zam!#REF!</definedName>
    <definedName name="____________________________DAT30" localSheetId="30">[13]Zam!#REF!</definedName>
    <definedName name="____________________________DAT30" localSheetId="43">[13]Zam!#REF!</definedName>
    <definedName name="____________________________DAT30" localSheetId="44">[13]Zam!#REF!</definedName>
    <definedName name="____________________________DAT30" localSheetId="51">[13]Zam!#REF!</definedName>
    <definedName name="____________________________DAT30">[13]Zam!#REF!</definedName>
    <definedName name="____________________________DAT31" localSheetId="14">[13]Zam!#REF!</definedName>
    <definedName name="____________________________DAT31" localSheetId="29">[13]Zam!#REF!</definedName>
    <definedName name="____________________________DAT31" localSheetId="30">[13]Zam!#REF!</definedName>
    <definedName name="____________________________DAT31" localSheetId="43">[13]Zam!#REF!</definedName>
    <definedName name="____________________________DAT31" localSheetId="44">[13]Zam!#REF!</definedName>
    <definedName name="____________________________DAT31" localSheetId="51">[13]Zam!#REF!</definedName>
    <definedName name="____________________________DAT31">[13]Zam!#REF!</definedName>
    <definedName name="____________________________DAT32" localSheetId="14">'[16]OT´s Não Liquidadas 2006'!#REF!</definedName>
    <definedName name="____________________________DAT32" localSheetId="29">'[16]OT´s Não Liquidadas 2006'!#REF!</definedName>
    <definedName name="____________________________DAT32" localSheetId="30">'[16]OT´s Não Liquidadas 2006'!#REF!</definedName>
    <definedName name="____________________________DAT32" localSheetId="43">'[16]OT´s Não Liquidadas 2006'!#REF!</definedName>
    <definedName name="____________________________DAT32" localSheetId="44">'[16]OT´s Não Liquidadas 2006'!#REF!</definedName>
    <definedName name="____________________________DAT32" localSheetId="51">'[16]OT´s Não Liquidadas 2006'!#REF!</definedName>
    <definedName name="____________________________DAT32">'[16]OT´s Não Liquidadas 2006'!#REF!</definedName>
    <definedName name="____________________________DAT33" localSheetId="14">'[16]OT´s Não Liquidadas 2006'!#REF!</definedName>
    <definedName name="____________________________DAT33" localSheetId="29">'[16]OT´s Não Liquidadas 2006'!#REF!</definedName>
    <definedName name="____________________________DAT33" localSheetId="30">'[16]OT´s Não Liquidadas 2006'!#REF!</definedName>
    <definedName name="____________________________DAT33" localSheetId="43">'[16]OT´s Não Liquidadas 2006'!#REF!</definedName>
    <definedName name="____________________________DAT33" localSheetId="44">'[16]OT´s Não Liquidadas 2006'!#REF!</definedName>
    <definedName name="____________________________DAT33" localSheetId="51">'[16]OT´s Não Liquidadas 2006'!#REF!</definedName>
    <definedName name="____________________________DAT33">'[16]OT´s Não Liquidadas 2006'!#REF!</definedName>
    <definedName name="____________________________DAT34" localSheetId="14">'[16]OT´s Não Liquidadas 2006'!#REF!</definedName>
    <definedName name="____________________________DAT34" localSheetId="29">'[16]OT´s Não Liquidadas 2006'!#REF!</definedName>
    <definedName name="____________________________DAT34" localSheetId="30">'[16]OT´s Não Liquidadas 2006'!#REF!</definedName>
    <definedName name="____________________________DAT34" localSheetId="43">'[16]OT´s Não Liquidadas 2006'!#REF!</definedName>
    <definedName name="____________________________DAT34" localSheetId="44">'[16]OT´s Não Liquidadas 2006'!#REF!</definedName>
    <definedName name="____________________________DAT34" localSheetId="51">'[16]OT´s Não Liquidadas 2006'!#REF!</definedName>
    <definedName name="____________________________DAT34">'[16]OT´s Não Liquidadas 2006'!#REF!</definedName>
    <definedName name="____________________________DAT35" localSheetId="14">'[16]OT´s Não Liquidadas 2006'!#REF!</definedName>
    <definedName name="____________________________DAT35" localSheetId="29">'[16]OT´s Não Liquidadas 2006'!#REF!</definedName>
    <definedName name="____________________________DAT35" localSheetId="30">'[16]OT´s Não Liquidadas 2006'!#REF!</definedName>
    <definedName name="____________________________DAT35" localSheetId="43">'[16]OT´s Não Liquidadas 2006'!#REF!</definedName>
    <definedName name="____________________________DAT35" localSheetId="44">'[16]OT´s Não Liquidadas 2006'!#REF!</definedName>
    <definedName name="____________________________DAT35" localSheetId="51">'[16]OT´s Não Liquidadas 2006'!#REF!</definedName>
    <definedName name="____________________________DAT35">'[16]OT´s Não Liquidadas 2006'!#REF!</definedName>
    <definedName name="____________________________DAT36" localSheetId="14">'[16]OT´s Não Liquidadas 2006'!#REF!</definedName>
    <definedName name="____________________________DAT36" localSheetId="29">'[16]OT´s Não Liquidadas 2006'!#REF!</definedName>
    <definedName name="____________________________DAT36" localSheetId="30">'[16]OT´s Não Liquidadas 2006'!#REF!</definedName>
    <definedName name="____________________________DAT36" localSheetId="43">'[16]OT´s Não Liquidadas 2006'!#REF!</definedName>
    <definedName name="____________________________DAT36" localSheetId="44">'[16]OT´s Não Liquidadas 2006'!#REF!</definedName>
    <definedName name="____________________________DAT36" localSheetId="51">'[16]OT´s Não Liquidadas 2006'!#REF!</definedName>
    <definedName name="____________________________DAT36">'[16]OT´s Não Liquidadas 2006'!#REF!</definedName>
    <definedName name="____________________________DAT4" localSheetId="14">'[6]Base Secção Pessoal'!#REF!</definedName>
    <definedName name="____________________________DAT4" localSheetId="29">'[6]Base Secção Pessoal'!#REF!</definedName>
    <definedName name="____________________________DAT4" localSheetId="30">'[6]Base Secção Pessoal'!#REF!</definedName>
    <definedName name="____________________________DAT4" localSheetId="43">'[6]Base Secção Pessoal'!#REF!</definedName>
    <definedName name="____________________________DAT4" localSheetId="44">'[6]Base Secção Pessoal'!#REF!</definedName>
    <definedName name="____________________________DAT4" localSheetId="51">'[6]Base Secção Pessoal'!#REF!</definedName>
    <definedName name="____________________________DAT4">'[6]Base Secção Pessoal'!#REF!</definedName>
    <definedName name="____________________________DAT5" localSheetId="14">'[6]Base Secção Pessoal'!#REF!</definedName>
    <definedName name="____________________________DAT5" localSheetId="29">'[6]Base Secção Pessoal'!#REF!</definedName>
    <definedName name="____________________________DAT5" localSheetId="30">'[6]Base Secção Pessoal'!#REF!</definedName>
    <definedName name="____________________________DAT5" localSheetId="43">'[6]Base Secção Pessoal'!#REF!</definedName>
    <definedName name="____________________________DAT5" localSheetId="44">'[6]Base Secção Pessoal'!#REF!</definedName>
    <definedName name="____________________________DAT5" localSheetId="51">'[6]Base Secção Pessoal'!#REF!</definedName>
    <definedName name="____________________________DAT5">'[6]Base Secção Pessoal'!#REF!</definedName>
    <definedName name="____________________________DAT6" localSheetId="14">'[7]base secçao pessoal'!#REF!</definedName>
    <definedName name="____________________________DAT6" localSheetId="29">'[7]base secçao pessoal'!#REF!</definedName>
    <definedName name="____________________________DAT6" localSheetId="30">'[7]base secçao pessoal'!#REF!</definedName>
    <definedName name="____________________________DAT6" localSheetId="43">'[7]base secçao pessoal'!#REF!</definedName>
    <definedName name="____________________________DAT6" localSheetId="44">'[7]base secçao pessoal'!#REF!</definedName>
    <definedName name="____________________________DAT6" localSheetId="51">'[7]base secçao pessoal'!#REF!</definedName>
    <definedName name="____________________________DAT6">'[7]base secçao pessoal'!#REF!</definedName>
    <definedName name="____________________________DAT7" localSheetId="14">'[7]base secçao pessoal'!#REF!</definedName>
    <definedName name="____________________________DAT7" localSheetId="29">'[7]base secçao pessoal'!#REF!</definedName>
    <definedName name="____________________________DAT7" localSheetId="30">'[7]base secçao pessoal'!#REF!</definedName>
    <definedName name="____________________________DAT7" localSheetId="43">'[7]base secçao pessoal'!#REF!</definedName>
    <definedName name="____________________________DAT7" localSheetId="44">'[7]base secçao pessoal'!#REF!</definedName>
    <definedName name="____________________________DAT7" localSheetId="51">'[7]base secçao pessoal'!#REF!</definedName>
    <definedName name="____________________________DAT7">'[7]base secçao pessoal'!#REF!</definedName>
    <definedName name="____________________________DAT8" localSheetId="14">'[14]base secçao pessoal'!#REF!</definedName>
    <definedName name="____________________________DAT8" localSheetId="29">'[14]base secçao pessoal'!#REF!</definedName>
    <definedName name="____________________________DAT8" localSheetId="30">'[14]base secçao pessoal'!#REF!</definedName>
    <definedName name="____________________________DAT8" localSheetId="43">'[14]base secçao pessoal'!#REF!</definedName>
    <definedName name="____________________________DAT8" localSheetId="44">'[14]base secçao pessoal'!#REF!</definedName>
    <definedName name="____________________________DAT8" localSheetId="51">'[14]base secçao pessoal'!#REF!</definedName>
    <definedName name="____________________________DAT8">'[14]base secçao pessoal'!#REF!</definedName>
    <definedName name="____________________________DAT9" localSheetId="14">'[8]Base Secção Pessoal'!#REF!</definedName>
    <definedName name="____________________________DAT9" localSheetId="29">'[8]Base Secção Pessoal'!#REF!</definedName>
    <definedName name="____________________________DAT9" localSheetId="30">'[8]Base Secção Pessoal'!#REF!</definedName>
    <definedName name="____________________________DAT9" localSheetId="43">'[8]Base Secção Pessoal'!#REF!</definedName>
    <definedName name="____________________________DAT9" localSheetId="44">'[8]Base Secção Pessoal'!#REF!</definedName>
    <definedName name="____________________________DAT9" localSheetId="51">'[8]Base Secção Pessoal'!#REF!</definedName>
    <definedName name="____________________________DAT9">'[8]Base Secção Pessoal'!#REF!</definedName>
    <definedName name="___________________________DAT1" localSheetId="14">[3]Zam!#REF!</definedName>
    <definedName name="___________________________DAT1" localSheetId="29">[3]Zam!#REF!</definedName>
    <definedName name="___________________________DAT1" localSheetId="30">[3]Zam!#REF!</definedName>
    <definedName name="___________________________DAT1" localSheetId="43">[3]Zam!#REF!</definedName>
    <definedName name="___________________________DAT1" localSheetId="44">[3]Zam!#REF!</definedName>
    <definedName name="___________________________DAT1" localSheetId="51">[3]Zam!#REF!</definedName>
    <definedName name="___________________________DAT1">[3]Zam!#REF!</definedName>
    <definedName name="___________________________DAT10" localSheetId="14">[13]Zam!#REF!</definedName>
    <definedName name="___________________________DAT10" localSheetId="29">[13]Zam!#REF!</definedName>
    <definedName name="___________________________DAT10" localSheetId="30">[13]Zam!#REF!</definedName>
    <definedName name="___________________________DAT10" localSheetId="43">[13]Zam!#REF!</definedName>
    <definedName name="___________________________DAT10" localSheetId="44">[13]Zam!#REF!</definedName>
    <definedName name="___________________________DAT10" localSheetId="51">[13]Zam!#REF!</definedName>
    <definedName name="___________________________DAT10">[13]Zam!#REF!</definedName>
    <definedName name="___________________________DAT11" localSheetId="14">[13]Zam!#REF!</definedName>
    <definedName name="___________________________DAT11" localSheetId="29">[13]Zam!#REF!</definedName>
    <definedName name="___________________________DAT11" localSheetId="30">[13]Zam!#REF!</definedName>
    <definedName name="___________________________DAT11" localSheetId="43">[13]Zam!#REF!</definedName>
    <definedName name="___________________________DAT11" localSheetId="44">[13]Zam!#REF!</definedName>
    <definedName name="___________________________DAT11" localSheetId="51">[13]Zam!#REF!</definedName>
    <definedName name="___________________________DAT11">[13]Zam!#REF!</definedName>
    <definedName name="___________________________DAT12" localSheetId="14">[13]Zam!#REF!</definedName>
    <definedName name="___________________________DAT12" localSheetId="29">[13]Zam!#REF!</definedName>
    <definedName name="___________________________DAT12" localSheetId="30">[13]Zam!#REF!</definedName>
    <definedName name="___________________________DAT12" localSheetId="43">[13]Zam!#REF!</definedName>
    <definedName name="___________________________DAT12" localSheetId="44">[13]Zam!#REF!</definedName>
    <definedName name="___________________________DAT12" localSheetId="51">[13]Zam!#REF!</definedName>
    <definedName name="___________________________DAT12">[13]Zam!#REF!</definedName>
    <definedName name="___________________________DAT13" localSheetId="14">[13]Zam!#REF!</definedName>
    <definedName name="___________________________DAT13" localSheetId="29">[13]Zam!#REF!</definedName>
    <definedName name="___________________________DAT13" localSheetId="30">[13]Zam!#REF!</definedName>
    <definedName name="___________________________DAT13" localSheetId="43">[13]Zam!#REF!</definedName>
    <definedName name="___________________________DAT13" localSheetId="44">[13]Zam!#REF!</definedName>
    <definedName name="___________________________DAT13" localSheetId="51">[13]Zam!#REF!</definedName>
    <definedName name="___________________________DAT13">[13]Zam!#REF!</definedName>
    <definedName name="___________________________DAT14" localSheetId="14">[13]Zam!#REF!</definedName>
    <definedName name="___________________________DAT14" localSheetId="29">[13]Zam!#REF!</definedName>
    <definedName name="___________________________DAT14" localSheetId="30">[13]Zam!#REF!</definedName>
    <definedName name="___________________________DAT14" localSheetId="43">[13]Zam!#REF!</definedName>
    <definedName name="___________________________DAT14" localSheetId="44">[13]Zam!#REF!</definedName>
    <definedName name="___________________________DAT14" localSheetId="51">[13]Zam!#REF!</definedName>
    <definedName name="___________________________DAT14">[13]Zam!#REF!</definedName>
    <definedName name="___________________________DAT15" localSheetId="14">[13]Zam!#REF!</definedName>
    <definedName name="___________________________DAT15" localSheetId="29">[13]Zam!#REF!</definedName>
    <definedName name="___________________________DAT15" localSheetId="30">[13]Zam!#REF!</definedName>
    <definedName name="___________________________DAT15" localSheetId="43">[13]Zam!#REF!</definedName>
    <definedName name="___________________________DAT15" localSheetId="44">[13]Zam!#REF!</definedName>
    <definedName name="___________________________DAT15" localSheetId="51">[13]Zam!#REF!</definedName>
    <definedName name="___________________________DAT15">[13]Zam!#REF!</definedName>
    <definedName name="___________________________DAT16" localSheetId="14">[3]Zam!#REF!</definedName>
    <definedName name="___________________________DAT16" localSheetId="29">[3]Zam!#REF!</definedName>
    <definedName name="___________________________DAT16" localSheetId="30">[3]Zam!#REF!</definedName>
    <definedName name="___________________________DAT16" localSheetId="43">[3]Zam!#REF!</definedName>
    <definedName name="___________________________DAT16" localSheetId="44">[3]Zam!#REF!</definedName>
    <definedName name="___________________________DAT16" localSheetId="51">[3]Zam!#REF!</definedName>
    <definedName name="___________________________DAT16">[3]Zam!#REF!</definedName>
    <definedName name="___________________________DAT17" localSheetId="14">[3]Zam!#REF!</definedName>
    <definedName name="___________________________DAT17" localSheetId="29">[3]Zam!#REF!</definedName>
    <definedName name="___________________________DAT17" localSheetId="30">[3]Zam!#REF!</definedName>
    <definedName name="___________________________DAT17" localSheetId="43">[3]Zam!#REF!</definedName>
    <definedName name="___________________________DAT17" localSheetId="44">[3]Zam!#REF!</definedName>
    <definedName name="___________________________DAT17" localSheetId="51">[3]Zam!#REF!</definedName>
    <definedName name="___________________________DAT17">[3]Zam!#REF!</definedName>
    <definedName name="___________________________DAT18" localSheetId="14">[3]Zam!#REF!</definedName>
    <definedName name="___________________________DAT18" localSheetId="29">[3]Zam!#REF!</definedName>
    <definedName name="___________________________DAT18" localSheetId="30">[3]Zam!#REF!</definedName>
    <definedName name="___________________________DAT18" localSheetId="43">[3]Zam!#REF!</definedName>
    <definedName name="___________________________DAT18" localSheetId="44">[3]Zam!#REF!</definedName>
    <definedName name="___________________________DAT18" localSheetId="51">[3]Zam!#REF!</definedName>
    <definedName name="___________________________DAT18">[3]Zam!#REF!</definedName>
    <definedName name="___________________________DAT19" localSheetId="14">[3]Zam!#REF!</definedName>
    <definedName name="___________________________DAT19" localSheetId="29">[3]Zam!#REF!</definedName>
    <definedName name="___________________________DAT19" localSheetId="30">[3]Zam!#REF!</definedName>
    <definedName name="___________________________DAT19" localSheetId="43">[3]Zam!#REF!</definedName>
    <definedName name="___________________________DAT19" localSheetId="44">[3]Zam!#REF!</definedName>
    <definedName name="___________________________DAT19" localSheetId="51">[3]Zam!#REF!</definedName>
    <definedName name="___________________________DAT19">[3]Zam!#REF!</definedName>
    <definedName name="___________________________DAT2" localSheetId="14">[3]Zam!#REF!</definedName>
    <definedName name="___________________________DAT2" localSheetId="29">[3]Zam!#REF!</definedName>
    <definedName name="___________________________DAT2" localSheetId="30">[3]Zam!#REF!</definedName>
    <definedName name="___________________________DAT2" localSheetId="43">[3]Zam!#REF!</definedName>
    <definedName name="___________________________DAT2" localSheetId="44">[3]Zam!#REF!</definedName>
    <definedName name="___________________________DAT2" localSheetId="51">[3]Zam!#REF!</definedName>
    <definedName name="___________________________DAT2">[3]Zam!#REF!</definedName>
    <definedName name="___________________________DAT20" localSheetId="14">[3]Zam!#REF!</definedName>
    <definedName name="___________________________DAT20" localSheetId="29">[3]Zam!#REF!</definedName>
    <definedName name="___________________________DAT20" localSheetId="30">[3]Zam!#REF!</definedName>
    <definedName name="___________________________DAT20" localSheetId="43">[3]Zam!#REF!</definedName>
    <definedName name="___________________________DAT20" localSheetId="44">[3]Zam!#REF!</definedName>
    <definedName name="___________________________DAT20" localSheetId="51">[3]Zam!#REF!</definedName>
    <definedName name="___________________________DAT20">[3]Zam!#REF!</definedName>
    <definedName name="___________________________DAT21" localSheetId="14">[3]Zam!#REF!</definedName>
    <definedName name="___________________________DAT21" localSheetId="29">[3]Zam!#REF!</definedName>
    <definedName name="___________________________DAT21" localSheetId="30">[3]Zam!#REF!</definedName>
    <definedName name="___________________________DAT21" localSheetId="43">[3]Zam!#REF!</definedName>
    <definedName name="___________________________DAT21" localSheetId="44">[3]Zam!#REF!</definedName>
    <definedName name="___________________________DAT21" localSheetId="51">[3]Zam!#REF!</definedName>
    <definedName name="___________________________DAT21">[3]Zam!#REF!</definedName>
    <definedName name="___________________________DAT22" localSheetId="14">[3]Zam!#REF!</definedName>
    <definedName name="___________________________DAT22" localSheetId="29">[3]Zam!#REF!</definedName>
    <definedName name="___________________________DAT22" localSheetId="30">[3]Zam!#REF!</definedName>
    <definedName name="___________________________DAT22" localSheetId="43">[3]Zam!#REF!</definedName>
    <definedName name="___________________________DAT22" localSheetId="44">[3]Zam!#REF!</definedName>
    <definedName name="___________________________DAT22" localSheetId="51">[3]Zam!#REF!</definedName>
    <definedName name="___________________________DAT22">[3]Zam!#REF!</definedName>
    <definedName name="___________________________DAT23" localSheetId="14">[3]Zam!#REF!</definedName>
    <definedName name="___________________________DAT23" localSheetId="29">[3]Zam!#REF!</definedName>
    <definedName name="___________________________DAT23" localSheetId="30">[3]Zam!#REF!</definedName>
    <definedName name="___________________________DAT23" localSheetId="43">[3]Zam!#REF!</definedName>
    <definedName name="___________________________DAT23" localSheetId="44">[3]Zam!#REF!</definedName>
    <definedName name="___________________________DAT23" localSheetId="51">[3]Zam!#REF!</definedName>
    <definedName name="___________________________DAT23">[3]Zam!#REF!</definedName>
    <definedName name="___________________________DAT25" localSheetId="14">[13]Zam!#REF!</definedName>
    <definedName name="___________________________DAT25" localSheetId="29">[13]Zam!#REF!</definedName>
    <definedName name="___________________________DAT25" localSheetId="30">[13]Zam!#REF!</definedName>
    <definedName name="___________________________DAT25" localSheetId="43">[13]Zam!#REF!</definedName>
    <definedName name="___________________________DAT25" localSheetId="44">[13]Zam!#REF!</definedName>
    <definedName name="___________________________DAT25" localSheetId="51">[13]Zam!#REF!</definedName>
    <definedName name="___________________________DAT25">[13]Zam!#REF!</definedName>
    <definedName name="___________________________DAT26" localSheetId="14">[13]Zam!#REF!</definedName>
    <definedName name="___________________________DAT26" localSheetId="29">[13]Zam!#REF!</definedName>
    <definedName name="___________________________DAT26" localSheetId="30">[13]Zam!#REF!</definedName>
    <definedName name="___________________________DAT26" localSheetId="43">[13]Zam!#REF!</definedName>
    <definedName name="___________________________DAT26" localSheetId="44">[13]Zam!#REF!</definedName>
    <definedName name="___________________________DAT26" localSheetId="51">[13]Zam!#REF!</definedName>
    <definedName name="___________________________DAT26">[13]Zam!#REF!</definedName>
    <definedName name="___________________________DAT27" localSheetId="14">[13]Zam!#REF!</definedName>
    <definedName name="___________________________DAT27" localSheetId="29">[13]Zam!#REF!</definedName>
    <definedName name="___________________________DAT27" localSheetId="30">[13]Zam!#REF!</definedName>
    <definedName name="___________________________DAT27" localSheetId="43">[13]Zam!#REF!</definedName>
    <definedName name="___________________________DAT27" localSheetId="44">[13]Zam!#REF!</definedName>
    <definedName name="___________________________DAT27" localSheetId="51">[13]Zam!#REF!</definedName>
    <definedName name="___________________________DAT27">[13]Zam!#REF!</definedName>
    <definedName name="___________________________DAT29" localSheetId="14">[13]Zam!#REF!</definedName>
    <definedName name="___________________________DAT29" localSheetId="29">[13]Zam!#REF!</definedName>
    <definedName name="___________________________DAT29" localSheetId="30">[13]Zam!#REF!</definedName>
    <definedName name="___________________________DAT29" localSheetId="43">[13]Zam!#REF!</definedName>
    <definedName name="___________________________DAT29" localSheetId="44">[13]Zam!#REF!</definedName>
    <definedName name="___________________________DAT29" localSheetId="51">[13]Zam!#REF!</definedName>
    <definedName name="___________________________DAT29">[13]Zam!#REF!</definedName>
    <definedName name="___________________________DAT30" localSheetId="14">[13]Zam!#REF!</definedName>
    <definedName name="___________________________DAT30" localSheetId="29">[13]Zam!#REF!</definedName>
    <definedName name="___________________________DAT30" localSheetId="30">[13]Zam!#REF!</definedName>
    <definedName name="___________________________DAT30" localSheetId="43">[13]Zam!#REF!</definedName>
    <definedName name="___________________________DAT30" localSheetId="44">[13]Zam!#REF!</definedName>
    <definedName name="___________________________DAT30" localSheetId="51">[13]Zam!#REF!</definedName>
    <definedName name="___________________________DAT30">[13]Zam!#REF!</definedName>
    <definedName name="___________________________DAT31" localSheetId="14">[13]Zam!#REF!</definedName>
    <definedName name="___________________________DAT31" localSheetId="29">[13]Zam!#REF!</definedName>
    <definedName name="___________________________DAT31" localSheetId="30">[13]Zam!#REF!</definedName>
    <definedName name="___________________________DAT31" localSheetId="43">[13]Zam!#REF!</definedName>
    <definedName name="___________________________DAT31" localSheetId="44">[13]Zam!#REF!</definedName>
    <definedName name="___________________________DAT31" localSheetId="51">[13]Zam!#REF!</definedName>
    <definedName name="___________________________DAT31">[13]Zam!#REF!</definedName>
    <definedName name="___________________________DAT32" localSheetId="14">'[16]OT´s Não Liquidadas 2006'!#REF!</definedName>
    <definedName name="___________________________DAT32" localSheetId="29">'[16]OT´s Não Liquidadas 2006'!#REF!</definedName>
    <definedName name="___________________________DAT32" localSheetId="30">'[16]OT´s Não Liquidadas 2006'!#REF!</definedName>
    <definedName name="___________________________DAT32" localSheetId="43">'[16]OT´s Não Liquidadas 2006'!#REF!</definedName>
    <definedName name="___________________________DAT32" localSheetId="44">'[16]OT´s Não Liquidadas 2006'!#REF!</definedName>
    <definedName name="___________________________DAT32" localSheetId="51">'[16]OT´s Não Liquidadas 2006'!#REF!</definedName>
    <definedName name="___________________________DAT32">'[16]OT´s Não Liquidadas 2006'!#REF!</definedName>
    <definedName name="___________________________DAT33" localSheetId="14">'[16]OT´s Não Liquidadas 2006'!#REF!</definedName>
    <definedName name="___________________________DAT33" localSheetId="29">'[16]OT´s Não Liquidadas 2006'!#REF!</definedName>
    <definedName name="___________________________DAT33" localSheetId="30">'[16]OT´s Não Liquidadas 2006'!#REF!</definedName>
    <definedName name="___________________________DAT33" localSheetId="43">'[16]OT´s Não Liquidadas 2006'!#REF!</definedName>
    <definedName name="___________________________DAT33" localSheetId="44">'[16]OT´s Não Liquidadas 2006'!#REF!</definedName>
    <definedName name="___________________________DAT33" localSheetId="51">'[16]OT´s Não Liquidadas 2006'!#REF!</definedName>
    <definedName name="___________________________DAT33">'[16]OT´s Não Liquidadas 2006'!#REF!</definedName>
    <definedName name="___________________________DAT34" localSheetId="14">'[16]OT´s Não Liquidadas 2006'!#REF!</definedName>
    <definedName name="___________________________DAT34" localSheetId="29">'[16]OT´s Não Liquidadas 2006'!#REF!</definedName>
    <definedName name="___________________________DAT34" localSheetId="30">'[16]OT´s Não Liquidadas 2006'!#REF!</definedName>
    <definedName name="___________________________DAT34" localSheetId="43">'[16]OT´s Não Liquidadas 2006'!#REF!</definedName>
    <definedName name="___________________________DAT34" localSheetId="44">'[16]OT´s Não Liquidadas 2006'!#REF!</definedName>
    <definedName name="___________________________DAT34" localSheetId="51">'[16]OT´s Não Liquidadas 2006'!#REF!</definedName>
    <definedName name="___________________________DAT34">'[16]OT´s Não Liquidadas 2006'!#REF!</definedName>
    <definedName name="___________________________DAT35" localSheetId="14">'[16]OT´s Não Liquidadas 2006'!#REF!</definedName>
    <definedName name="___________________________DAT35" localSheetId="29">'[16]OT´s Não Liquidadas 2006'!#REF!</definedName>
    <definedName name="___________________________DAT35" localSheetId="30">'[16]OT´s Não Liquidadas 2006'!#REF!</definedName>
    <definedName name="___________________________DAT35" localSheetId="43">'[16]OT´s Não Liquidadas 2006'!#REF!</definedName>
    <definedName name="___________________________DAT35" localSheetId="44">'[16]OT´s Não Liquidadas 2006'!#REF!</definedName>
    <definedName name="___________________________DAT35" localSheetId="51">'[16]OT´s Não Liquidadas 2006'!#REF!</definedName>
    <definedName name="___________________________DAT35">'[16]OT´s Não Liquidadas 2006'!#REF!</definedName>
    <definedName name="___________________________DAT36" localSheetId="14">'[16]OT´s Não Liquidadas 2006'!#REF!</definedName>
    <definedName name="___________________________DAT36" localSheetId="29">'[16]OT´s Não Liquidadas 2006'!#REF!</definedName>
    <definedName name="___________________________DAT36" localSheetId="30">'[16]OT´s Não Liquidadas 2006'!#REF!</definedName>
    <definedName name="___________________________DAT36" localSheetId="43">'[16]OT´s Não Liquidadas 2006'!#REF!</definedName>
    <definedName name="___________________________DAT36" localSheetId="44">'[16]OT´s Não Liquidadas 2006'!#REF!</definedName>
    <definedName name="___________________________DAT36" localSheetId="51">'[16]OT´s Não Liquidadas 2006'!#REF!</definedName>
    <definedName name="___________________________DAT36">'[16]OT´s Não Liquidadas 2006'!#REF!</definedName>
    <definedName name="___________________________DAT4" localSheetId="14">'[6]Base Secção Pessoal'!#REF!</definedName>
    <definedName name="___________________________DAT4" localSheetId="29">'[6]Base Secção Pessoal'!#REF!</definedName>
    <definedName name="___________________________DAT4" localSheetId="30">'[6]Base Secção Pessoal'!#REF!</definedName>
    <definedName name="___________________________DAT4" localSheetId="43">'[6]Base Secção Pessoal'!#REF!</definedName>
    <definedName name="___________________________DAT4" localSheetId="44">'[6]Base Secção Pessoal'!#REF!</definedName>
    <definedName name="___________________________DAT4" localSheetId="51">'[6]Base Secção Pessoal'!#REF!</definedName>
    <definedName name="___________________________DAT4">'[6]Base Secção Pessoal'!#REF!</definedName>
    <definedName name="___________________________DAT5" localSheetId="14">'[6]Base Secção Pessoal'!#REF!</definedName>
    <definedName name="___________________________DAT5" localSheetId="29">'[6]Base Secção Pessoal'!#REF!</definedName>
    <definedName name="___________________________DAT5" localSheetId="30">'[6]Base Secção Pessoal'!#REF!</definedName>
    <definedName name="___________________________DAT5" localSheetId="43">'[6]Base Secção Pessoal'!#REF!</definedName>
    <definedName name="___________________________DAT5" localSheetId="44">'[6]Base Secção Pessoal'!#REF!</definedName>
    <definedName name="___________________________DAT5" localSheetId="51">'[6]Base Secção Pessoal'!#REF!</definedName>
    <definedName name="___________________________DAT5">'[6]Base Secção Pessoal'!#REF!</definedName>
    <definedName name="___________________________DAT6" localSheetId="14">'[7]base secçao pessoal'!#REF!</definedName>
    <definedName name="___________________________DAT6" localSheetId="29">'[7]base secçao pessoal'!#REF!</definedName>
    <definedName name="___________________________DAT6" localSheetId="30">'[7]base secçao pessoal'!#REF!</definedName>
    <definedName name="___________________________DAT6" localSheetId="43">'[7]base secçao pessoal'!#REF!</definedName>
    <definedName name="___________________________DAT6" localSheetId="44">'[7]base secçao pessoal'!#REF!</definedName>
    <definedName name="___________________________DAT6" localSheetId="51">'[7]base secçao pessoal'!#REF!</definedName>
    <definedName name="___________________________DAT6">'[7]base secçao pessoal'!#REF!</definedName>
    <definedName name="___________________________DAT7" localSheetId="14">'[7]base secçao pessoal'!#REF!</definedName>
    <definedName name="___________________________DAT7" localSheetId="29">'[7]base secçao pessoal'!#REF!</definedName>
    <definedName name="___________________________DAT7" localSheetId="30">'[7]base secçao pessoal'!#REF!</definedName>
    <definedName name="___________________________DAT7" localSheetId="43">'[7]base secçao pessoal'!#REF!</definedName>
    <definedName name="___________________________DAT7" localSheetId="44">'[7]base secçao pessoal'!#REF!</definedName>
    <definedName name="___________________________DAT7" localSheetId="51">'[7]base secçao pessoal'!#REF!</definedName>
    <definedName name="___________________________DAT7">'[7]base secçao pessoal'!#REF!</definedName>
    <definedName name="___________________________DAT8" localSheetId="14">'[15]base secçao pessoal'!#REF!</definedName>
    <definedName name="___________________________DAT8" localSheetId="29">'[15]base secçao pessoal'!#REF!</definedName>
    <definedName name="___________________________DAT8" localSheetId="30">'[15]base secçao pessoal'!#REF!</definedName>
    <definedName name="___________________________DAT8" localSheetId="43">'[15]base secçao pessoal'!#REF!</definedName>
    <definedName name="___________________________DAT8" localSheetId="44">'[15]base secçao pessoal'!#REF!</definedName>
    <definedName name="___________________________DAT8" localSheetId="51">'[15]base secçao pessoal'!#REF!</definedName>
    <definedName name="___________________________DAT8">'[15]base secçao pessoal'!#REF!</definedName>
    <definedName name="___________________________DAT9" localSheetId="14">'[8]Base Secção Pessoal'!#REF!</definedName>
    <definedName name="___________________________DAT9" localSheetId="29">'[8]Base Secção Pessoal'!#REF!</definedName>
    <definedName name="___________________________DAT9" localSheetId="30">'[8]Base Secção Pessoal'!#REF!</definedName>
    <definedName name="___________________________DAT9" localSheetId="43">'[8]Base Secção Pessoal'!#REF!</definedName>
    <definedName name="___________________________DAT9" localSheetId="44">'[8]Base Secção Pessoal'!#REF!</definedName>
    <definedName name="___________________________DAT9" localSheetId="51">'[8]Base Secção Pessoal'!#REF!</definedName>
    <definedName name="___________________________DAT9">'[8]Base Secção Pessoal'!#REF!</definedName>
    <definedName name="__________________________DAT1" localSheetId="14">[3]Zam!#REF!</definedName>
    <definedName name="__________________________DAT1" localSheetId="29">[3]Zam!#REF!</definedName>
    <definedName name="__________________________DAT1" localSheetId="30">[3]Zam!#REF!</definedName>
    <definedName name="__________________________DAT1" localSheetId="43">[3]Zam!#REF!</definedName>
    <definedName name="__________________________DAT1" localSheetId="44">[3]Zam!#REF!</definedName>
    <definedName name="__________________________DAT1" localSheetId="51">[3]Zam!#REF!</definedName>
    <definedName name="__________________________DAT1">[3]Zam!#REF!</definedName>
    <definedName name="__________________________DAT10" localSheetId="14">[13]Zam!#REF!</definedName>
    <definedName name="__________________________DAT10" localSheetId="29">[13]Zam!#REF!</definedName>
    <definedName name="__________________________DAT10" localSheetId="30">[13]Zam!#REF!</definedName>
    <definedName name="__________________________DAT10" localSheetId="43">[13]Zam!#REF!</definedName>
    <definedName name="__________________________DAT10" localSheetId="44">[13]Zam!#REF!</definedName>
    <definedName name="__________________________DAT10" localSheetId="51">[13]Zam!#REF!</definedName>
    <definedName name="__________________________DAT10">[13]Zam!#REF!</definedName>
    <definedName name="__________________________DAT11" localSheetId="14">[13]Zam!#REF!</definedName>
    <definedName name="__________________________DAT11" localSheetId="29">[13]Zam!#REF!</definedName>
    <definedName name="__________________________DAT11" localSheetId="30">[13]Zam!#REF!</definedName>
    <definedName name="__________________________DAT11" localSheetId="43">[13]Zam!#REF!</definedName>
    <definedName name="__________________________DAT11" localSheetId="44">[13]Zam!#REF!</definedName>
    <definedName name="__________________________DAT11" localSheetId="51">[13]Zam!#REF!</definedName>
    <definedName name="__________________________DAT11">[13]Zam!#REF!</definedName>
    <definedName name="__________________________DAT12" localSheetId="14">[13]Zam!#REF!</definedName>
    <definedName name="__________________________DAT12" localSheetId="29">[13]Zam!#REF!</definedName>
    <definedName name="__________________________DAT12" localSheetId="30">[13]Zam!#REF!</definedName>
    <definedName name="__________________________DAT12" localSheetId="43">[13]Zam!#REF!</definedName>
    <definedName name="__________________________DAT12" localSheetId="44">[13]Zam!#REF!</definedName>
    <definedName name="__________________________DAT12" localSheetId="51">[13]Zam!#REF!</definedName>
    <definedName name="__________________________DAT12">[13]Zam!#REF!</definedName>
    <definedName name="__________________________DAT13" localSheetId="14">[13]Zam!#REF!</definedName>
    <definedName name="__________________________DAT13" localSheetId="29">[13]Zam!#REF!</definedName>
    <definedName name="__________________________DAT13" localSheetId="30">[13]Zam!#REF!</definedName>
    <definedName name="__________________________DAT13" localSheetId="43">[13]Zam!#REF!</definedName>
    <definedName name="__________________________DAT13" localSheetId="44">[13]Zam!#REF!</definedName>
    <definedName name="__________________________DAT13" localSheetId="51">[13]Zam!#REF!</definedName>
    <definedName name="__________________________DAT13">[13]Zam!#REF!</definedName>
    <definedName name="__________________________DAT14" localSheetId="14">[13]Zam!#REF!</definedName>
    <definedName name="__________________________DAT14" localSheetId="29">[13]Zam!#REF!</definedName>
    <definedName name="__________________________DAT14" localSheetId="30">[13]Zam!#REF!</definedName>
    <definedName name="__________________________DAT14" localSheetId="43">[13]Zam!#REF!</definedName>
    <definedName name="__________________________DAT14" localSheetId="44">[13]Zam!#REF!</definedName>
    <definedName name="__________________________DAT14" localSheetId="51">[13]Zam!#REF!</definedName>
    <definedName name="__________________________DAT14">[13]Zam!#REF!</definedName>
    <definedName name="__________________________DAT15" localSheetId="14">[13]Zam!#REF!</definedName>
    <definedName name="__________________________DAT15" localSheetId="29">[13]Zam!#REF!</definedName>
    <definedName name="__________________________DAT15" localSheetId="30">[13]Zam!#REF!</definedName>
    <definedName name="__________________________DAT15" localSheetId="43">[13]Zam!#REF!</definedName>
    <definedName name="__________________________DAT15" localSheetId="44">[13]Zam!#REF!</definedName>
    <definedName name="__________________________DAT15" localSheetId="51">[13]Zam!#REF!</definedName>
    <definedName name="__________________________DAT15">[13]Zam!#REF!</definedName>
    <definedName name="__________________________DAT16" localSheetId="14">[3]Zam!#REF!</definedName>
    <definedName name="__________________________DAT16" localSheetId="29">[3]Zam!#REF!</definedName>
    <definedName name="__________________________DAT16" localSheetId="30">[3]Zam!#REF!</definedName>
    <definedName name="__________________________DAT16" localSheetId="43">[3]Zam!#REF!</definedName>
    <definedName name="__________________________DAT16" localSheetId="44">[3]Zam!#REF!</definedName>
    <definedName name="__________________________DAT16" localSheetId="51">[3]Zam!#REF!</definedName>
    <definedName name="__________________________DAT16">[3]Zam!#REF!</definedName>
    <definedName name="__________________________DAT17" localSheetId="14">[3]Zam!#REF!</definedName>
    <definedName name="__________________________DAT17" localSheetId="29">[3]Zam!#REF!</definedName>
    <definedName name="__________________________DAT17" localSheetId="30">[3]Zam!#REF!</definedName>
    <definedName name="__________________________DAT17" localSheetId="43">[3]Zam!#REF!</definedName>
    <definedName name="__________________________DAT17" localSheetId="44">[3]Zam!#REF!</definedName>
    <definedName name="__________________________DAT17" localSheetId="51">[3]Zam!#REF!</definedName>
    <definedName name="__________________________DAT17">[3]Zam!#REF!</definedName>
    <definedName name="__________________________DAT18" localSheetId="14">[3]Zam!#REF!</definedName>
    <definedName name="__________________________DAT18" localSheetId="29">[3]Zam!#REF!</definedName>
    <definedName name="__________________________DAT18" localSheetId="30">[3]Zam!#REF!</definedName>
    <definedName name="__________________________DAT18" localSheetId="43">[3]Zam!#REF!</definedName>
    <definedName name="__________________________DAT18" localSheetId="44">[3]Zam!#REF!</definedName>
    <definedName name="__________________________DAT18" localSheetId="51">[3]Zam!#REF!</definedName>
    <definedName name="__________________________DAT18">[3]Zam!#REF!</definedName>
    <definedName name="__________________________DAT19" localSheetId="14">[3]Zam!#REF!</definedName>
    <definedName name="__________________________DAT19" localSheetId="29">[3]Zam!#REF!</definedName>
    <definedName name="__________________________DAT19" localSheetId="30">[3]Zam!#REF!</definedName>
    <definedName name="__________________________DAT19" localSheetId="43">[3]Zam!#REF!</definedName>
    <definedName name="__________________________DAT19" localSheetId="44">[3]Zam!#REF!</definedName>
    <definedName name="__________________________DAT19" localSheetId="51">[3]Zam!#REF!</definedName>
    <definedName name="__________________________DAT19">[3]Zam!#REF!</definedName>
    <definedName name="__________________________DAT2" localSheetId="14">[3]Zam!#REF!</definedName>
    <definedName name="__________________________DAT2" localSheetId="29">[3]Zam!#REF!</definedName>
    <definedName name="__________________________DAT2" localSheetId="30">[3]Zam!#REF!</definedName>
    <definedName name="__________________________DAT2" localSheetId="43">[3]Zam!#REF!</definedName>
    <definedName name="__________________________DAT2" localSheetId="44">[3]Zam!#REF!</definedName>
    <definedName name="__________________________DAT2" localSheetId="51">[3]Zam!#REF!</definedName>
    <definedName name="__________________________DAT2">[3]Zam!#REF!</definedName>
    <definedName name="__________________________DAT20" localSheetId="14">[3]Zam!#REF!</definedName>
    <definedName name="__________________________DAT20" localSheetId="29">[3]Zam!#REF!</definedName>
    <definedName name="__________________________DAT20" localSheetId="30">[3]Zam!#REF!</definedName>
    <definedName name="__________________________DAT20" localSheetId="43">[3]Zam!#REF!</definedName>
    <definedName name="__________________________DAT20" localSheetId="44">[3]Zam!#REF!</definedName>
    <definedName name="__________________________DAT20" localSheetId="51">[3]Zam!#REF!</definedName>
    <definedName name="__________________________DAT20">[3]Zam!#REF!</definedName>
    <definedName name="__________________________DAT21" localSheetId="14">[3]Zam!#REF!</definedName>
    <definedName name="__________________________DAT21" localSheetId="29">[3]Zam!#REF!</definedName>
    <definedName name="__________________________DAT21" localSheetId="30">[3]Zam!#REF!</definedName>
    <definedName name="__________________________DAT21" localSheetId="43">[3]Zam!#REF!</definedName>
    <definedName name="__________________________DAT21" localSheetId="44">[3]Zam!#REF!</definedName>
    <definedName name="__________________________DAT21" localSheetId="51">[3]Zam!#REF!</definedName>
    <definedName name="__________________________DAT21">[3]Zam!#REF!</definedName>
    <definedName name="__________________________DAT22" localSheetId="14">[3]Zam!#REF!</definedName>
    <definedName name="__________________________DAT22" localSheetId="29">[3]Zam!#REF!</definedName>
    <definedName name="__________________________DAT22" localSheetId="30">[3]Zam!#REF!</definedName>
    <definedName name="__________________________DAT22" localSheetId="43">[3]Zam!#REF!</definedName>
    <definedName name="__________________________DAT22" localSheetId="44">[3]Zam!#REF!</definedName>
    <definedName name="__________________________DAT22" localSheetId="51">[3]Zam!#REF!</definedName>
    <definedName name="__________________________DAT22">[3]Zam!#REF!</definedName>
    <definedName name="__________________________DAT23" localSheetId="14">[3]Zam!#REF!</definedName>
    <definedName name="__________________________DAT23" localSheetId="29">[3]Zam!#REF!</definedName>
    <definedName name="__________________________DAT23" localSheetId="30">[3]Zam!#REF!</definedName>
    <definedName name="__________________________DAT23" localSheetId="43">[3]Zam!#REF!</definedName>
    <definedName name="__________________________DAT23" localSheetId="44">[3]Zam!#REF!</definedName>
    <definedName name="__________________________DAT23" localSheetId="51">[3]Zam!#REF!</definedName>
    <definedName name="__________________________DAT23">[3]Zam!#REF!</definedName>
    <definedName name="__________________________DAT25" localSheetId="14">[13]Zam!#REF!</definedName>
    <definedName name="__________________________DAT25" localSheetId="29">[13]Zam!#REF!</definedName>
    <definedName name="__________________________DAT25" localSheetId="30">[13]Zam!#REF!</definedName>
    <definedName name="__________________________DAT25" localSheetId="43">[13]Zam!#REF!</definedName>
    <definedName name="__________________________DAT25" localSheetId="44">[13]Zam!#REF!</definedName>
    <definedName name="__________________________DAT25" localSheetId="51">[13]Zam!#REF!</definedName>
    <definedName name="__________________________DAT25">[13]Zam!#REF!</definedName>
    <definedName name="__________________________DAT26" localSheetId="14">[13]Zam!#REF!</definedName>
    <definedName name="__________________________DAT26" localSheetId="29">[13]Zam!#REF!</definedName>
    <definedName name="__________________________DAT26" localSheetId="30">[13]Zam!#REF!</definedName>
    <definedName name="__________________________DAT26" localSheetId="43">[13]Zam!#REF!</definedName>
    <definedName name="__________________________DAT26" localSheetId="44">[13]Zam!#REF!</definedName>
    <definedName name="__________________________DAT26" localSheetId="51">[13]Zam!#REF!</definedName>
    <definedName name="__________________________DAT26">[13]Zam!#REF!</definedName>
    <definedName name="__________________________DAT27" localSheetId="14">[13]Zam!#REF!</definedName>
    <definedName name="__________________________DAT27" localSheetId="29">[13]Zam!#REF!</definedName>
    <definedName name="__________________________DAT27" localSheetId="30">[13]Zam!#REF!</definedName>
    <definedName name="__________________________DAT27" localSheetId="43">[13]Zam!#REF!</definedName>
    <definedName name="__________________________DAT27" localSheetId="44">[13]Zam!#REF!</definedName>
    <definedName name="__________________________DAT27" localSheetId="51">[13]Zam!#REF!</definedName>
    <definedName name="__________________________DAT27">[13]Zam!#REF!</definedName>
    <definedName name="__________________________DAT29" localSheetId="14">[13]Zam!#REF!</definedName>
    <definedName name="__________________________DAT29" localSheetId="29">[13]Zam!#REF!</definedName>
    <definedName name="__________________________DAT29" localSheetId="30">[13]Zam!#REF!</definedName>
    <definedName name="__________________________DAT29" localSheetId="43">[13]Zam!#REF!</definedName>
    <definedName name="__________________________DAT29" localSheetId="44">[13]Zam!#REF!</definedName>
    <definedName name="__________________________DAT29" localSheetId="51">[13]Zam!#REF!</definedName>
    <definedName name="__________________________DAT29">[13]Zam!#REF!</definedName>
    <definedName name="__________________________DAT30" localSheetId="14">[13]Zam!#REF!</definedName>
    <definedName name="__________________________DAT30" localSheetId="29">[13]Zam!#REF!</definedName>
    <definedName name="__________________________DAT30" localSheetId="30">[13]Zam!#REF!</definedName>
    <definedName name="__________________________DAT30" localSheetId="43">[13]Zam!#REF!</definedName>
    <definedName name="__________________________DAT30" localSheetId="44">[13]Zam!#REF!</definedName>
    <definedName name="__________________________DAT30" localSheetId="51">[13]Zam!#REF!</definedName>
    <definedName name="__________________________DAT30">[13]Zam!#REF!</definedName>
    <definedName name="__________________________DAT31" localSheetId="14">[13]Zam!#REF!</definedName>
    <definedName name="__________________________DAT31" localSheetId="29">[13]Zam!#REF!</definedName>
    <definedName name="__________________________DAT31" localSheetId="30">[13]Zam!#REF!</definedName>
    <definedName name="__________________________DAT31" localSheetId="43">[13]Zam!#REF!</definedName>
    <definedName name="__________________________DAT31" localSheetId="44">[13]Zam!#REF!</definedName>
    <definedName name="__________________________DAT31" localSheetId="51">[13]Zam!#REF!</definedName>
    <definedName name="__________________________DAT31">[13]Zam!#REF!</definedName>
    <definedName name="__________________________DAT32" localSheetId="14">'[5]OT´s Não Liquidadas 2006'!#REF!</definedName>
    <definedName name="__________________________DAT32" localSheetId="29">'[5]OT´s Não Liquidadas 2006'!#REF!</definedName>
    <definedName name="__________________________DAT32" localSheetId="30">'[5]OT´s Não Liquidadas 2006'!#REF!</definedName>
    <definedName name="__________________________DAT32" localSheetId="43">'[5]OT´s Não Liquidadas 2006'!#REF!</definedName>
    <definedName name="__________________________DAT32" localSheetId="44">'[5]OT´s Não Liquidadas 2006'!#REF!</definedName>
    <definedName name="__________________________DAT32" localSheetId="51">'[5]OT´s Não Liquidadas 2006'!#REF!</definedName>
    <definedName name="__________________________DAT32">'[5]OT´s Não Liquidadas 2006'!#REF!</definedName>
    <definedName name="__________________________DAT33" localSheetId="14">'[5]OT´s Não Liquidadas 2006'!#REF!</definedName>
    <definedName name="__________________________DAT33" localSheetId="29">'[5]OT´s Não Liquidadas 2006'!#REF!</definedName>
    <definedName name="__________________________DAT33" localSheetId="30">'[5]OT´s Não Liquidadas 2006'!#REF!</definedName>
    <definedName name="__________________________DAT33" localSheetId="43">'[5]OT´s Não Liquidadas 2006'!#REF!</definedName>
    <definedName name="__________________________DAT33" localSheetId="44">'[5]OT´s Não Liquidadas 2006'!#REF!</definedName>
    <definedName name="__________________________DAT33" localSheetId="51">'[5]OT´s Não Liquidadas 2006'!#REF!</definedName>
    <definedName name="__________________________DAT33">'[5]OT´s Não Liquidadas 2006'!#REF!</definedName>
    <definedName name="__________________________DAT34" localSheetId="14">'[5]OT´s Não Liquidadas 2006'!#REF!</definedName>
    <definedName name="__________________________DAT34" localSheetId="29">'[5]OT´s Não Liquidadas 2006'!#REF!</definedName>
    <definedName name="__________________________DAT34" localSheetId="30">'[5]OT´s Não Liquidadas 2006'!#REF!</definedName>
    <definedName name="__________________________DAT34" localSheetId="43">'[5]OT´s Não Liquidadas 2006'!#REF!</definedName>
    <definedName name="__________________________DAT34" localSheetId="44">'[5]OT´s Não Liquidadas 2006'!#REF!</definedName>
    <definedName name="__________________________DAT34" localSheetId="51">'[5]OT´s Não Liquidadas 2006'!#REF!</definedName>
    <definedName name="__________________________DAT34">'[5]OT´s Não Liquidadas 2006'!#REF!</definedName>
    <definedName name="__________________________DAT35" localSheetId="14">'[5]OT´s Não Liquidadas 2006'!#REF!</definedName>
    <definedName name="__________________________DAT35" localSheetId="29">'[5]OT´s Não Liquidadas 2006'!#REF!</definedName>
    <definedName name="__________________________DAT35" localSheetId="30">'[5]OT´s Não Liquidadas 2006'!#REF!</definedName>
    <definedName name="__________________________DAT35" localSheetId="43">'[5]OT´s Não Liquidadas 2006'!#REF!</definedName>
    <definedName name="__________________________DAT35" localSheetId="44">'[5]OT´s Não Liquidadas 2006'!#REF!</definedName>
    <definedName name="__________________________DAT35" localSheetId="51">'[5]OT´s Não Liquidadas 2006'!#REF!</definedName>
    <definedName name="__________________________DAT35">'[5]OT´s Não Liquidadas 2006'!#REF!</definedName>
    <definedName name="__________________________DAT36" localSheetId="14">'[5]OT´s Não Liquidadas 2006'!#REF!</definedName>
    <definedName name="__________________________DAT36" localSheetId="29">'[5]OT´s Não Liquidadas 2006'!#REF!</definedName>
    <definedName name="__________________________DAT36" localSheetId="30">'[5]OT´s Não Liquidadas 2006'!#REF!</definedName>
    <definedName name="__________________________DAT36" localSheetId="43">'[5]OT´s Não Liquidadas 2006'!#REF!</definedName>
    <definedName name="__________________________DAT36" localSheetId="44">'[5]OT´s Não Liquidadas 2006'!#REF!</definedName>
    <definedName name="__________________________DAT36" localSheetId="51">'[5]OT´s Não Liquidadas 2006'!#REF!</definedName>
    <definedName name="__________________________DAT36">'[5]OT´s Não Liquidadas 2006'!#REF!</definedName>
    <definedName name="__________________________DAT4" localSheetId="14">'[6]Base Secção Pessoal'!#REF!</definedName>
    <definedName name="__________________________DAT4" localSheetId="29">'[6]Base Secção Pessoal'!#REF!</definedName>
    <definedName name="__________________________DAT4" localSheetId="30">'[6]Base Secção Pessoal'!#REF!</definedName>
    <definedName name="__________________________DAT4" localSheetId="43">'[6]Base Secção Pessoal'!#REF!</definedName>
    <definedName name="__________________________DAT4" localSheetId="44">'[6]Base Secção Pessoal'!#REF!</definedName>
    <definedName name="__________________________DAT4" localSheetId="51">'[6]Base Secção Pessoal'!#REF!</definedName>
    <definedName name="__________________________DAT4">'[6]Base Secção Pessoal'!#REF!</definedName>
    <definedName name="__________________________DAT5" localSheetId="14">'[6]Base Secção Pessoal'!#REF!</definedName>
    <definedName name="__________________________DAT5" localSheetId="29">'[6]Base Secção Pessoal'!#REF!</definedName>
    <definedName name="__________________________DAT5" localSheetId="30">'[6]Base Secção Pessoal'!#REF!</definedName>
    <definedName name="__________________________DAT5" localSheetId="43">'[6]Base Secção Pessoal'!#REF!</definedName>
    <definedName name="__________________________DAT5" localSheetId="44">'[6]Base Secção Pessoal'!#REF!</definedName>
    <definedName name="__________________________DAT5" localSheetId="51">'[6]Base Secção Pessoal'!#REF!</definedName>
    <definedName name="__________________________DAT5">'[6]Base Secção Pessoal'!#REF!</definedName>
    <definedName name="__________________________DAT6" localSheetId="14">'[7]base secçao pessoal'!#REF!</definedName>
    <definedName name="__________________________DAT6" localSheetId="29">'[7]base secçao pessoal'!#REF!</definedName>
    <definedName name="__________________________DAT6" localSheetId="30">'[7]base secçao pessoal'!#REF!</definedName>
    <definedName name="__________________________DAT6" localSheetId="43">'[7]base secçao pessoal'!#REF!</definedName>
    <definedName name="__________________________DAT6" localSheetId="44">'[7]base secçao pessoal'!#REF!</definedName>
    <definedName name="__________________________DAT6" localSheetId="51">'[7]base secçao pessoal'!#REF!</definedName>
    <definedName name="__________________________DAT6">'[7]base secçao pessoal'!#REF!</definedName>
    <definedName name="__________________________DAT7" localSheetId="14">'[7]base secçao pessoal'!#REF!</definedName>
    <definedName name="__________________________DAT7" localSheetId="29">'[7]base secçao pessoal'!#REF!</definedName>
    <definedName name="__________________________DAT7" localSheetId="30">'[7]base secçao pessoal'!#REF!</definedName>
    <definedName name="__________________________DAT7" localSheetId="43">'[7]base secçao pessoal'!#REF!</definedName>
    <definedName name="__________________________DAT7" localSheetId="44">'[7]base secçao pessoal'!#REF!</definedName>
    <definedName name="__________________________DAT7" localSheetId="51">'[7]base secçao pessoal'!#REF!</definedName>
    <definedName name="__________________________DAT7">'[7]base secçao pessoal'!#REF!</definedName>
    <definedName name="__________________________DAT8" localSheetId="14">'[15]base secçao pessoal'!#REF!</definedName>
    <definedName name="__________________________DAT8" localSheetId="29">'[15]base secçao pessoal'!#REF!</definedName>
    <definedName name="__________________________DAT8" localSheetId="30">'[15]base secçao pessoal'!#REF!</definedName>
    <definedName name="__________________________DAT8" localSheetId="43">'[15]base secçao pessoal'!#REF!</definedName>
    <definedName name="__________________________DAT8" localSheetId="44">'[15]base secçao pessoal'!#REF!</definedName>
    <definedName name="__________________________DAT8" localSheetId="51">'[15]base secçao pessoal'!#REF!</definedName>
    <definedName name="__________________________DAT8">'[15]base secçao pessoal'!#REF!</definedName>
    <definedName name="__________________________DAT9" localSheetId="14">'[8]Base Secção Pessoal'!#REF!</definedName>
    <definedName name="__________________________DAT9" localSheetId="29">'[8]Base Secção Pessoal'!#REF!</definedName>
    <definedName name="__________________________DAT9" localSheetId="30">'[8]Base Secção Pessoal'!#REF!</definedName>
    <definedName name="__________________________DAT9" localSheetId="43">'[8]Base Secção Pessoal'!#REF!</definedName>
    <definedName name="__________________________DAT9" localSheetId="44">'[8]Base Secção Pessoal'!#REF!</definedName>
    <definedName name="__________________________DAT9" localSheetId="51">'[8]Base Secção Pessoal'!#REF!</definedName>
    <definedName name="__________________________DAT9">'[8]Base Secção Pessoal'!#REF!</definedName>
    <definedName name="_________________________DAT1" localSheetId="14">[4]Zam!#REF!</definedName>
    <definedName name="_________________________DAT1" localSheetId="29">[4]Zam!#REF!</definedName>
    <definedName name="_________________________DAT1" localSheetId="30">[4]Zam!#REF!</definedName>
    <definedName name="_________________________DAT1" localSheetId="43">[4]Zam!#REF!</definedName>
    <definedName name="_________________________DAT1" localSheetId="44">[4]Zam!#REF!</definedName>
    <definedName name="_________________________DAT1" localSheetId="51">[4]Zam!#REF!</definedName>
    <definedName name="_________________________DAT1">[4]Zam!#REF!</definedName>
    <definedName name="_________________________DAT10" localSheetId="14">[13]Zam!#REF!</definedName>
    <definedName name="_________________________DAT10" localSheetId="29">[13]Zam!#REF!</definedName>
    <definedName name="_________________________DAT10" localSheetId="30">[13]Zam!#REF!</definedName>
    <definedName name="_________________________DAT10" localSheetId="43">[13]Zam!#REF!</definedName>
    <definedName name="_________________________DAT10" localSheetId="44">[13]Zam!#REF!</definedName>
    <definedName name="_________________________DAT10" localSheetId="51">[13]Zam!#REF!</definedName>
    <definedName name="_________________________DAT10">[13]Zam!#REF!</definedName>
    <definedName name="_________________________DAT11" localSheetId="14">[13]Zam!#REF!</definedName>
    <definedName name="_________________________DAT11" localSheetId="29">[13]Zam!#REF!</definedName>
    <definedName name="_________________________DAT11" localSheetId="30">[13]Zam!#REF!</definedName>
    <definedName name="_________________________DAT11" localSheetId="43">[13]Zam!#REF!</definedName>
    <definedName name="_________________________DAT11" localSheetId="44">[13]Zam!#REF!</definedName>
    <definedName name="_________________________DAT11" localSheetId="51">[13]Zam!#REF!</definedName>
    <definedName name="_________________________DAT11">[13]Zam!#REF!</definedName>
    <definedName name="_________________________DAT12" localSheetId="14">[13]Zam!#REF!</definedName>
    <definedName name="_________________________DAT12" localSheetId="29">[13]Zam!#REF!</definedName>
    <definedName name="_________________________DAT12" localSheetId="30">[13]Zam!#REF!</definedName>
    <definedName name="_________________________DAT12" localSheetId="43">[13]Zam!#REF!</definedName>
    <definedName name="_________________________DAT12" localSheetId="44">[13]Zam!#REF!</definedName>
    <definedName name="_________________________DAT12" localSheetId="51">[13]Zam!#REF!</definedName>
    <definedName name="_________________________DAT12">[13]Zam!#REF!</definedName>
    <definedName name="_________________________DAT13" localSheetId="14">[13]Zam!#REF!</definedName>
    <definedName name="_________________________DAT13" localSheetId="29">[13]Zam!#REF!</definedName>
    <definedName name="_________________________DAT13" localSheetId="30">[13]Zam!#REF!</definedName>
    <definedName name="_________________________DAT13" localSheetId="43">[13]Zam!#REF!</definedName>
    <definedName name="_________________________DAT13" localSheetId="44">[13]Zam!#REF!</definedName>
    <definedName name="_________________________DAT13" localSheetId="51">[13]Zam!#REF!</definedName>
    <definedName name="_________________________DAT13">[13]Zam!#REF!</definedName>
    <definedName name="_________________________DAT14" localSheetId="14">[13]Zam!#REF!</definedName>
    <definedName name="_________________________DAT14" localSheetId="29">[13]Zam!#REF!</definedName>
    <definedName name="_________________________DAT14" localSheetId="30">[13]Zam!#REF!</definedName>
    <definedName name="_________________________DAT14" localSheetId="43">[13]Zam!#REF!</definedName>
    <definedName name="_________________________DAT14" localSheetId="44">[13]Zam!#REF!</definedName>
    <definedName name="_________________________DAT14" localSheetId="51">[13]Zam!#REF!</definedName>
    <definedName name="_________________________DAT14">[13]Zam!#REF!</definedName>
    <definedName name="_________________________DAT15" localSheetId="14">[13]Zam!#REF!</definedName>
    <definedName name="_________________________DAT15" localSheetId="29">[13]Zam!#REF!</definedName>
    <definedName name="_________________________DAT15" localSheetId="30">[13]Zam!#REF!</definedName>
    <definedName name="_________________________DAT15" localSheetId="43">[13]Zam!#REF!</definedName>
    <definedName name="_________________________DAT15" localSheetId="44">[13]Zam!#REF!</definedName>
    <definedName name="_________________________DAT15" localSheetId="51">[13]Zam!#REF!</definedName>
    <definedName name="_________________________DAT15">[13]Zam!#REF!</definedName>
    <definedName name="_________________________DAT16" localSheetId="14">[4]Zam!#REF!</definedName>
    <definedName name="_________________________DAT16" localSheetId="29">[4]Zam!#REF!</definedName>
    <definedName name="_________________________DAT16" localSheetId="30">[4]Zam!#REF!</definedName>
    <definedName name="_________________________DAT16" localSheetId="43">[4]Zam!#REF!</definedName>
    <definedName name="_________________________DAT16" localSheetId="44">[4]Zam!#REF!</definedName>
    <definedName name="_________________________DAT16" localSheetId="51">[4]Zam!#REF!</definedName>
    <definedName name="_________________________DAT16">[4]Zam!#REF!</definedName>
    <definedName name="_________________________DAT17" localSheetId="14">[4]Zam!#REF!</definedName>
    <definedName name="_________________________DAT17" localSheetId="29">[4]Zam!#REF!</definedName>
    <definedName name="_________________________DAT17" localSheetId="30">[4]Zam!#REF!</definedName>
    <definedName name="_________________________DAT17" localSheetId="43">[4]Zam!#REF!</definedName>
    <definedName name="_________________________DAT17" localSheetId="44">[4]Zam!#REF!</definedName>
    <definedName name="_________________________DAT17" localSheetId="51">[4]Zam!#REF!</definedName>
    <definedName name="_________________________DAT17">[4]Zam!#REF!</definedName>
    <definedName name="_________________________DAT18" localSheetId="14">[4]Zam!#REF!</definedName>
    <definedName name="_________________________DAT18" localSheetId="29">[4]Zam!#REF!</definedName>
    <definedName name="_________________________DAT18" localSheetId="30">[4]Zam!#REF!</definedName>
    <definedName name="_________________________DAT18" localSheetId="43">[4]Zam!#REF!</definedName>
    <definedName name="_________________________DAT18" localSheetId="44">[4]Zam!#REF!</definedName>
    <definedName name="_________________________DAT18" localSheetId="51">[4]Zam!#REF!</definedName>
    <definedName name="_________________________DAT18">[4]Zam!#REF!</definedName>
    <definedName name="_________________________DAT19" localSheetId="14">[4]Zam!#REF!</definedName>
    <definedName name="_________________________DAT19" localSheetId="29">[4]Zam!#REF!</definedName>
    <definedName name="_________________________DAT19" localSheetId="30">[4]Zam!#REF!</definedName>
    <definedName name="_________________________DAT19" localSheetId="43">[4]Zam!#REF!</definedName>
    <definedName name="_________________________DAT19" localSheetId="44">[4]Zam!#REF!</definedName>
    <definedName name="_________________________DAT19" localSheetId="51">[4]Zam!#REF!</definedName>
    <definedName name="_________________________DAT19">[4]Zam!#REF!</definedName>
    <definedName name="_________________________DAT2" localSheetId="14">[4]Zam!#REF!</definedName>
    <definedName name="_________________________DAT2" localSheetId="29">[4]Zam!#REF!</definedName>
    <definedName name="_________________________DAT2" localSheetId="30">[4]Zam!#REF!</definedName>
    <definedName name="_________________________DAT2" localSheetId="43">[4]Zam!#REF!</definedName>
    <definedName name="_________________________DAT2" localSheetId="44">[4]Zam!#REF!</definedName>
    <definedName name="_________________________DAT2" localSheetId="51">[4]Zam!#REF!</definedName>
    <definedName name="_________________________DAT2">[4]Zam!#REF!</definedName>
    <definedName name="_________________________DAT20" localSheetId="14">[4]Zam!#REF!</definedName>
    <definedName name="_________________________DAT20" localSheetId="29">[4]Zam!#REF!</definedName>
    <definedName name="_________________________DAT20" localSheetId="30">[4]Zam!#REF!</definedName>
    <definedName name="_________________________DAT20" localSheetId="43">[4]Zam!#REF!</definedName>
    <definedName name="_________________________DAT20" localSheetId="44">[4]Zam!#REF!</definedName>
    <definedName name="_________________________DAT20" localSheetId="51">[4]Zam!#REF!</definedName>
    <definedName name="_________________________DAT20">[4]Zam!#REF!</definedName>
    <definedName name="_________________________DAT21" localSheetId="14">[4]Zam!#REF!</definedName>
    <definedName name="_________________________DAT21" localSheetId="29">[4]Zam!#REF!</definedName>
    <definedName name="_________________________DAT21" localSheetId="30">[4]Zam!#REF!</definedName>
    <definedName name="_________________________DAT21" localSheetId="43">[4]Zam!#REF!</definedName>
    <definedName name="_________________________DAT21" localSheetId="44">[4]Zam!#REF!</definedName>
    <definedName name="_________________________DAT21" localSheetId="51">[4]Zam!#REF!</definedName>
    <definedName name="_________________________DAT21">[4]Zam!#REF!</definedName>
    <definedName name="_________________________DAT22" localSheetId="14">[4]Zam!#REF!</definedName>
    <definedName name="_________________________DAT22" localSheetId="29">[4]Zam!#REF!</definedName>
    <definedName name="_________________________DAT22" localSheetId="30">[4]Zam!#REF!</definedName>
    <definedName name="_________________________DAT22" localSheetId="43">[4]Zam!#REF!</definedName>
    <definedName name="_________________________DAT22" localSheetId="44">[4]Zam!#REF!</definedName>
    <definedName name="_________________________DAT22" localSheetId="51">[4]Zam!#REF!</definedName>
    <definedName name="_________________________DAT22">[4]Zam!#REF!</definedName>
    <definedName name="_________________________DAT23" localSheetId="14">[4]Zam!#REF!</definedName>
    <definedName name="_________________________DAT23" localSheetId="29">[4]Zam!#REF!</definedName>
    <definedName name="_________________________DAT23" localSheetId="30">[4]Zam!#REF!</definedName>
    <definedName name="_________________________DAT23" localSheetId="43">[4]Zam!#REF!</definedName>
    <definedName name="_________________________DAT23" localSheetId="44">[4]Zam!#REF!</definedName>
    <definedName name="_________________________DAT23" localSheetId="51">[4]Zam!#REF!</definedName>
    <definedName name="_________________________DAT23">[4]Zam!#REF!</definedName>
    <definedName name="_________________________DAT25" localSheetId="14">[13]Zam!#REF!</definedName>
    <definedName name="_________________________DAT25" localSheetId="29">[13]Zam!#REF!</definedName>
    <definedName name="_________________________DAT25" localSheetId="30">[13]Zam!#REF!</definedName>
    <definedName name="_________________________DAT25" localSheetId="43">[13]Zam!#REF!</definedName>
    <definedName name="_________________________DAT25" localSheetId="44">[13]Zam!#REF!</definedName>
    <definedName name="_________________________DAT25" localSheetId="51">[13]Zam!#REF!</definedName>
    <definedName name="_________________________DAT25">[13]Zam!#REF!</definedName>
    <definedName name="_________________________DAT26" localSheetId="14">[13]Zam!#REF!</definedName>
    <definedName name="_________________________DAT26" localSheetId="29">[13]Zam!#REF!</definedName>
    <definedName name="_________________________DAT26" localSheetId="30">[13]Zam!#REF!</definedName>
    <definedName name="_________________________DAT26" localSheetId="43">[13]Zam!#REF!</definedName>
    <definedName name="_________________________DAT26" localSheetId="44">[13]Zam!#REF!</definedName>
    <definedName name="_________________________DAT26" localSheetId="51">[13]Zam!#REF!</definedName>
    <definedName name="_________________________DAT26">[13]Zam!#REF!</definedName>
    <definedName name="_________________________DAT27" localSheetId="14">[13]Zam!#REF!</definedName>
    <definedName name="_________________________DAT27" localSheetId="29">[13]Zam!#REF!</definedName>
    <definedName name="_________________________DAT27" localSheetId="30">[13]Zam!#REF!</definedName>
    <definedName name="_________________________DAT27" localSheetId="43">[13]Zam!#REF!</definedName>
    <definedName name="_________________________DAT27" localSheetId="44">[13]Zam!#REF!</definedName>
    <definedName name="_________________________DAT27" localSheetId="51">[13]Zam!#REF!</definedName>
    <definedName name="_________________________DAT27">[13]Zam!#REF!</definedName>
    <definedName name="_________________________DAT29" localSheetId="14">[13]Zam!#REF!</definedName>
    <definedName name="_________________________DAT29" localSheetId="29">[13]Zam!#REF!</definedName>
    <definedName name="_________________________DAT29" localSheetId="30">[13]Zam!#REF!</definedName>
    <definedName name="_________________________DAT29" localSheetId="43">[13]Zam!#REF!</definedName>
    <definedName name="_________________________DAT29" localSheetId="44">[13]Zam!#REF!</definedName>
    <definedName name="_________________________DAT29" localSheetId="51">[13]Zam!#REF!</definedName>
    <definedName name="_________________________DAT29">[13]Zam!#REF!</definedName>
    <definedName name="_________________________DAT30" localSheetId="14">[13]Zam!#REF!</definedName>
    <definedName name="_________________________DAT30" localSheetId="29">[13]Zam!#REF!</definedName>
    <definedName name="_________________________DAT30" localSheetId="30">[13]Zam!#REF!</definedName>
    <definedName name="_________________________DAT30" localSheetId="43">[13]Zam!#REF!</definedName>
    <definedName name="_________________________DAT30" localSheetId="44">[13]Zam!#REF!</definedName>
    <definedName name="_________________________DAT30" localSheetId="51">[13]Zam!#REF!</definedName>
    <definedName name="_________________________DAT30">[13]Zam!#REF!</definedName>
    <definedName name="_________________________DAT31" localSheetId="14">[13]Zam!#REF!</definedName>
    <definedName name="_________________________DAT31" localSheetId="29">[13]Zam!#REF!</definedName>
    <definedName name="_________________________DAT31" localSheetId="30">[13]Zam!#REF!</definedName>
    <definedName name="_________________________DAT31" localSheetId="43">[13]Zam!#REF!</definedName>
    <definedName name="_________________________DAT31" localSheetId="44">[13]Zam!#REF!</definedName>
    <definedName name="_________________________DAT31" localSheetId="51">[13]Zam!#REF!</definedName>
    <definedName name="_________________________DAT31">[13]Zam!#REF!</definedName>
    <definedName name="_________________________DAT32" localSheetId="14">'[5]OT´s Não Liquidadas 2006'!#REF!</definedName>
    <definedName name="_________________________DAT32" localSheetId="29">'[5]OT´s Não Liquidadas 2006'!#REF!</definedName>
    <definedName name="_________________________DAT32" localSheetId="30">'[5]OT´s Não Liquidadas 2006'!#REF!</definedName>
    <definedName name="_________________________DAT32" localSheetId="43">'[5]OT´s Não Liquidadas 2006'!#REF!</definedName>
    <definedName name="_________________________DAT32" localSheetId="44">'[5]OT´s Não Liquidadas 2006'!#REF!</definedName>
    <definedName name="_________________________DAT32" localSheetId="51">'[5]OT´s Não Liquidadas 2006'!#REF!</definedName>
    <definedName name="_________________________DAT32">'[5]OT´s Não Liquidadas 2006'!#REF!</definedName>
    <definedName name="_________________________DAT33" localSheetId="14">'[5]OT´s Não Liquidadas 2006'!#REF!</definedName>
    <definedName name="_________________________DAT33" localSheetId="29">'[5]OT´s Não Liquidadas 2006'!#REF!</definedName>
    <definedName name="_________________________DAT33" localSheetId="30">'[5]OT´s Não Liquidadas 2006'!#REF!</definedName>
    <definedName name="_________________________DAT33" localSheetId="43">'[5]OT´s Não Liquidadas 2006'!#REF!</definedName>
    <definedName name="_________________________DAT33" localSheetId="44">'[5]OT´s Não Liquidadas 2006'!#REF!</definedName>
    <definedName name="_________________________DAT33" localSheetId="51">'[5]OT´s Não Liquidadas 2006'!#REF!</definedName>
    <definedName name="_________________________DAT33">'[5]OT´s Não Liquidadas 2006'!#REF!</definedName>
    <definedName name="_________________________DAT34" localSheetId="14">'[5]OT´s Não Liquidadas 2006'!#REF!</definedName>
    <definedName name="_________________________DAT34" localSheetId="29">'[5]OT´s Não Liquidadas 2006'!#REF!</definedName>
    <definedName name="_________________________DAT34" localSheetId="30">'[5]OT´s Não Liquidadas 2006'!#REF!</definedName>
    <definedName name="_________________________DAT34" localSheetId="43">'[5]OT´s Não Liquidadas 2006'!#REF!</definedName>
    <definedName name="_________________________DAT34" localSheetId="44">'[5]OT´s Não Liquidadas 2006'!#REF!</definedName>
    <definedName name="_________________________DAT34" localSheetId="51">'[5]OT´s Não Liquidadas 2006'!#REF!</definedName>
    <definedName name="_________________________DAT34">'[5]OT´s Não Liquidadas 2006'!#REF!</definedName>
    <definedName name="_________________________DAT35" localSheetId="14">'[5]OT´s Não Liquidadas 2006'!#REF!</definedName>
    <definedName name="_________________________DAT35" localSheetId="29">'[5]OT´s Não Liquidadas 2006'!#REF!</definedName>
    <definedName name="_________________________DAT35" localSheetId="30">'[5]OT´s Não Liquidadas 2006'!#REF!</definedName>
    <definedName name="_________________________DAT35" localSheetId="43">'[5]OT´s Não Liquidadas 2006'!#REF!</definedName>
    <definedName name="_________________________DAT35" localSheetId="44">'[5]OT´s Não Liquidadas 2006'!#REF!</definedName>
    <definedName name="_________________________DAT35" localSheetId="51">'[5]OT´s Não Liquidadas 2006'!#REF!</definedName>
    <definedName name="_________________________DAT35">'[5]OT´s Não Liquidadas 2006'!#REF!</definedName>
    <definedName name="_________________________DAT36" localSheetId="14">'[5]OT´s Não Liquidadas 2006'!#REF!</definedName>
    <definedName name="_________________________DAT36" localSheetId="29">'[5]OT´s Não Liquidadas 2006'!#REF!</definedName>
    <definedName name="_________________________DAT36" localSheetId="30">'[5]OT´s Não Liquidadas 2006'!#REF!</definedName>
    <definedName name="_________________________DAT36" localSheetId="43">'[5]OT´s Não Liquidadas 2006'!#REF!</definedName>
    <definedName name="_________________________DAT36" localSheetId="44">'[5]OT´s Não Liquidadas 2006'!#REF!</definedName>
    <definedName name="_________________________DAT36" localSheetId="51">'[5]OT´s Não Liquidadas 2006'!#REF!</definedName>
    <definedName name="_________________________DAT36">'[5]OT´s Não Liquidadas 2006'!#REF!</definedName>
    <definedName name="_________________________DAT4" localSheetId="14">'[6]Base Secção Pessoal'!#REF!</definedName>
    <definedName name="_________________________DAT4" localSheetId="29">'[6]Base Secção Pessoal'!#REF!</definedName>
    <definedName name="_________________________DAT4" localSheetId="30">'[6]Base Secção Pessoal'!#REF!</definedName>
    <definedName name="_________________________DAT4" localSheetId="43">'[6]Base Secção Pessoal'!#REF!</definedName>
    <definedName name="_________________________DAT4" localSheetId="44">'[6]Base Secção Pessoal'!#REF!</definedName>
    <definedName name="_________________________DAT4" localSheetId="51">'[6]Base Secção Pessoal'!#REF!</definedName>
    <definedName name="_________________________DAT4">'[6]Base Secção Pessoal'!#REF!</definedName>
    <definedName name="_________________________DAT5" localSheetId="14">'[6]Base Secção Pessoal'!#REF!</definedName>
    <definedName name="_________________________DAT5" localSheetId="29">'[6]Base Secção Pessoal'!#REF!</definedName>
    <definedName name="_________________________DAT5" localSheetId="30">'[6]Base Secção Pessoal'!#REF!</definedName>
    <definedName name="_________________________DAT5" localSheetId="43">'[6]Base Secção Pessoal'!#REF!</definedName>
    <definedName name="_________________________DAT5" localSheetId="44">'[6]Base Secção Pessoal'!#REF!</definedName>
    <definedName name="_________________________DAT5" localSheetId="51">'[6]Base Secção Pessoal'!#REF!</definedName>
    <definedName name="_________________________DAT5">'[6]Base Secção Pessoal'!#REF!</definedName>
    <definedName name="_________________________DAT6" localSheetId="14">'[7]base secçao pessoal'!#REF!</definedName>
    <definedName name="_________________________DAT6" localSheetId="29">'[7]base secçao pessoal'!#REF!</definedName>
    <definedName name="_________________________DAT6" localSheetId="30">'[7]base secçao pessoal'!#REF!</definedName>
    <definedName name="_________________________DAT6" localSheetId="43">'[7]base secçao pessoal'!#REF!</definedName>
    <definedName name="_________________________DAT6" localSheetId="44">'[7]base secçao pessoal'!#REF!</definedName>
    <definedName name="_________________________DAT6" localSheetId="51">'[7]base secçao pessoal'!#REF!</definedName>
    <definedName name="_________________________DAT6">'[7]base secçao pessoal'!#REF!</definedName>
    <definedName name="_________________________DAT7" localSheetId="14">'[7]base secçao pessoal'!#REF!</definedName>
    <definedName name="_________________________DAT7" localSheetId="29">'[7]base secçao pessoal'!#REF!</definedName>
    <definedName name="_________________________DAT7" localSheetId="30">'[7]base secçao pessoal'!#REF!</definedName>
    <definedName name="_________________________DAT7" localSheetId="43">'[7]base secçao pessoal'!#REF!</definedName>
    <definedName name="_________________________DAT7" localSheetId="44">'[7]base secçao pessoal'!#REF!</definedName>
    <definedName name="_________________________DAT7" localSheetId="51">'[7]base secçao pessoal'!#REF!</definedName>
    <definedName name="_________________________DAT7">'[7]base secçao pessoal'!#REF!</definedName>
    <definedName name="_________________________DAT8" localSheetId="14">'[15]base secçao pessoal'!#REF!</definedName>
    <definedName name="_________________________DAT8" localSheetId="29">'[15]base secçao pessoal'!#REF!</definedName>
    <definedName name="_________________________DAT8" localSheetId="30">'[15]base secçao pessoal'!#REF!</definedName>
    <definedName name="_________________________DAT8" localSheetId="43">'[15]base secçao pessoal'!#REF!</definedName>
    <definedName name="_________________________DAT8" localSheetId="44">'[15]base secçao pessoal'!#REF!</definedName>
    <definedName name="_________________________DAT8" localSheetId="51">'[15]base secçao pessoal'!#REF!</definedName>
    <definedName name="_________________________DAT8">'[15]base secçao pessoal'!#REF!</definedName>
    <definedName name="_________________________DAT9" localSheetId="14">'[8]Base Secção Pessoal'!#REF!</definedName>
    <definedName name="_________________________DAT9" localSheetId="29">'[8]Base Secção Pessoal'!#REF!</definedName>
    <definedName name="_________________________DAT9" localSheetId="30">'[8]Base Secção Pessoal'!#REF!</definedName>
    <definedName name="_________________________DAT9" localSheetId="43">'[8]Base Secção Pessoal'!#REF!</definedName>
    <definedName name="_________________________DAT9" localSheetId="44">'[8]Base Secção Pessoal'!#REF!</definedName>
    <definedName name="_________________________DAT9" localSheetId="51">'[8]Base Secção Pessoal'!#REF!</definedName>
    <definedName name="_________________________DAT9">'[8]Base Secção Pessoal'!#REF!</definedName>
    <definedName name="________________________DAT1" localSheetId="14">[3]Zam!#REF!</definedName>
    <definedName name="________________________DAT1" localSheetId="29">[3]Zam!#REF!</definedName>
    <definedName name="________________________DAT1" localSheetId="30">[3]Zam!#REF!</definedName>
    <definedName name="________________________DAT1" localSheetId="43">[3]Zam!#REF!</definedName>
    <definedName name="________________________DAT1" localSheetId="44">[3]Zam!#REF!</definedName>
    <definedName name="________________________DAT1" localSheetId="51">[3]Zam!#REF!</definedName>
    <definedName name="________________________DAT1">[3]Zam!#REF!</definedName>
    <definedName name="________________________DAT10" localSheetId="14">[13]Zam!#REF!</definedName>
    <definedName name="________________________DAT10" localSheetId="29">[13]Zam!#REF!</definedName>
    <definedName name="________________________DAT10" localSheetId="30">[13]Zam!#REF!</definedName>
    <definedName name="________________________DAT10" localSheetId="43">[13]Zam!#REF!</definedName>
    <definedName name="________________________DAT10" localSheetId="44">[13]Zam!#REF!</definedName>
    <definedName name="________________________DAT10" localSheetId="51">[13]Zam!#REF!</definedName>
    <definedName name="________________________DAT10">[13]Zam!#REF!</definedName>
    <definedName name="________________________DAT11" localSheetId="14">[13]Zam!#REF!</definedName>
    <definedName name="________________________DAT11" localSheetId="29">[13]Zam!#REF!</definedName>
    <definedName name="________________________DAT11" localSheetId="30">[13]Zam!#REF!</definedName>
    <definedName name="________________________DAT11" localSheetId="43">[13]Zam!#REF!</definedName>
    <definedName name="________________________DAT11" localSheetId="44">[13]Zam!#REF!</definedName>
    <definedName name="________________________DAT11" localSheetId="51">[13]Zam!#REF!</definedName>
    <definedName name="________________________DAT11">[13]Zam!#REF!</definedName>
    <definedName name="________________________DAT12" localSheetId="14">[13]Zam!#REF!</definedName>
    <definedName name="________________________DAT12" localSheetId="29">[13]Zam!#REF!</definedName>
    <definedName name="________________________DAT12" localSheetId="30">[13]Zam!#REF!</definedName>
    <definedName name="________________________DAT12" localSheetId="43">[13]Zam!#REF!</definedName>
    <definedName name="________________________DAT12" localSheetId="44">[13]Zam!#REF!</definedName>
    <definedName name="________________________DAT12" localSheetId="51">[13]Zam!#REF!</definedName>
    <definedName name="________________________DAT12">[13]Zam!#REF!</definedName>
    <definedName name="________________________DAT13" localSheetId="14">[13]Zam!#REF!</definedName>
    <definedName name="________________________DAT13" localSheetId="29">[13]Zam!#REF!</definedName>
    <definedName name="________________________DAT13" localSheetId="30">[13]Zam!#REF!</definedName>
    <definedName name="________________________DAT13" localSheetId="43">[13]Zam!#REF!</definedName>
    <definedName name="________________________DAT13" localSheetId="44">[13]Zam!#REF!</definedName>
    <definedName name="________________________DAT13" localSheetId="51">[13]Zam!#REF!</definedName>
    <definedName name="________________________DAT13">[13]Zam!#REF!</definedName>
    <definedName name="________________________DAT14" localSheetId="14">[13]Zam!#REF!</definedName>
    <definedName name="________________________DAT14" localSheetId="29">[13]Zam!#REF!</definedName>
    <definedName name="________________________DAT14" localSheetId="30">[13]Zam!#REF!</definedName>
    <definedName name="________________________DAT14" localSheetId="43">[13]Zam!#REF!</definedName>
    <definedName name="________________________DAT14" localSheetId="44">[13]Zam!#REF!</definedName>
    <definedName name="________________________DAT14" localSheetId="51">[13]Zam!#REF!</definedName>
    <definedName name="________________________DAT14">[13]Zam!#REF!</definedName>
    <definedName name="________________________DAT15" localSheetId="14">[13]Zam!#REF!</definedName>
    <definedName name="________________________DAT15" localSheetId="29">[13]Zam!#REF!</definedName>
    <definedName name="________________________DAT15" localSheetId="30">[13]Zam!#REF!</definedName>
    <definedName name="________________________DAT15" localSheetId="43">[13]Zam!#REF!</definedName>
    <definedName name="________________________DAT15" localSheetId="44">[13]Zam!#REF!</definedName>
    <definedName name="________________________DAT15" localSheetId="51">[13]Zam!#REF!</definedName>
    <definedName name="________________________DAT15">[13]Zam!#REF!</definedName>
    <definedName name="________________________DAT16" localSheetId="14">[3]Zam!#REF!</definedName>
    <definedName name="________________________DAT16" localSheetId="29">[3]Zam!#REF!</definedName>
    <definedName name="________________________DAT16" localSheetId="30">[3]Zam!#REF!</definedName>
    <definedName name="________________________DAT16" localSheetId="43">[3]Zam!#REF!</definedName>
    <definedName name="________________________DAT16" localSheetId="44">[3]Zam!#REF!</definedName>
    <definedName name="________________________DAT16" localSheetId="51">[3]Zam!#REF!</definedName>
    <definedName name="________________________DAT16">[3]Zam!#REF!</definedName>
    <definedName name="________________________DAT17" localSheetId="14">[3]Zam!#REF!</definedName>
    <definedName name="________________________DAT17" localSheetId="29">[3]Zam!#REF!</definedName>
    <definedName name="________________________DAT17" localSheetId="30">[3]Zam!#REF!</definedName>
    <definedName name="________________________DAT17" localSheetId="43">[3]Zam!#REF!</definedName>
    <definedName name="________________________DAT17" localSheetId="44">[3]Zam!#REF!</definedName>
    <definedName name="________________________DAT17" localSheetId="51">[3]Zam!#REF!</definedName>
    <definedName name="________________________DAT17">[3]Zam!#REF!</definedName>
    <definedName name="________________________DAT18" localSheetId="14">[3]Zam!#REF!</definedName>
    <definedName name="________________________DAT18" localSheetId="29">[3]Zam!#REF!</definedName>
    <definedName name="________________________DAT18" localSheetId="30">[3]Zam!#REF!</definedName>
    <definedName name="________________________DAT18" localSheetId="43">[3]Zam!#REF!</definedName>
    <definedName name="________________________DAT18" localSheetId="44">[3]Zam!#REF!</definedName>
    <definedName name="________________________DAT18" localSheetId="51">[3]Zam!#REF!</definedName>
    <definedName name="________________________DAT18">[3]Zam!#REF!</definedName>
    <definedName name="________________________DAT19" localSheetId="14">[3]Zam!#REF!</definedName>
    <definedName name="________________________DAT19" localSheetId="29">[3]Zam!#REF!</definedName>
    <definedName name="________________________DAT19" localSheetId="30">[3]Zam!#REF!</definedName>
    <definedName name="________________________DAT19" localSheetId="43">[3]Zam!#REF!</definedName>
    <definedName name="________________________DAT19" localSheetId="44">[3]Zam!#REF!</definedName>
    <definedName name="________________________DAT19" localSheetId="51">[3]Zam!#REF!</definedName>
    <definedName name="________________________DAT19">[3]Zam!#REF!</definedName>
    <definedName name="________________________DAT2" localSheetId="14">[3]Zam!#REF!</definedName>
    <definedName name="________________________DAT2" localSheetId="29">[3]Zam!#REF!</definedName>
    <definedName name="________________________DAT2" localSheetId="30">[3]Zam!#REF!</definedName>
    <definedName name="________________________DAT2" localSheetId="43">[3]Zam!#REF!</definedName>
    <definedName name="________________________DAT2" localSheetId="44">[3]Zam!#REF!</definedName>
    <definedName name="________________________DAT2" localSheetId="51">[3]Zam!#REF!</definedName>
    <definedName name="________________________DAT2">[3]Zam!#REF!</definedName>
    <definedName name="________________________DAT20" localSheetId="14">[3]Zam!#REF!</definedName>
    <definedName name="________________________DAT20" localSheetId="29">[3]Zam!#REF!</definedName>
    <definedName name="________________________DAT20" localSheetId="30">[3]Zam!#REF!</definedName>
    <definedName name="________________________DAT20" localSheetId="43">[3]Zam!#REF!</definedName>
    <definedName name="________________________DAT20" localSheetId="44">[3]Zam!#REF!</definedName>
    <definedName name="________________________DAT20" localSheetId="51">[3]Zam!#REF!</definedName>
    <definedName name="________________________DAT20">[3]Zam!#REF!</definedName>
    <definedName name="________________________DAT21" localSheetId="14">[3]Zam!#REF!</definedName>
    <definedName name="________________________DAT21" localSheetId="29">[3]Zam!#REF!</definedName>
    <definedName name="________________________DAT21" localSheetId="30">[3]Zam!#REF!</definedName>
    <definedName name="________________________DAT21" localSheetId="43">[3]Zam!#REF!</definedName>
    <definedName name="________________________DAT21" localSheetId="44">[3]Zam!#REF!</definedName>
    <definedName name="________________________DAT21" localSheetId="51">[3]Zam!#REF!</definedName>
    <definedName name="________________________DAT21">[3]Zam!#REF!</definedName>
    <definedName name="________________________DAT22" localSheetId="14">[3]Zam!#REF!</definedName>
    <definedName name="________________________DAT22" localSheetId="29">[3]Zam!#REF!</definedName>
    <definedName name="________________________DAT22" localSheetId="30">[3]Zam!#REF!</definedName>
    <definedName name="________________________DAT22" localSheetId="43">[3]Zam!#REF!</definedName>
    <definedName name="________________________DAT22" localSheetId="44">[3]Zam!#REF!</definedName>
    <definedName name="________________________DAT22" localSheetId="51">[3]Zam!#REF!</definedName>
    <definedName name="________________________DAT22">[3]Zam!#REF!</definedName>
    <definedName name="________________________DAT23" localSheetId="14">[3]Zam!#REF!</definedName>
    <definedName name="________________________DAT23" localSheetId="29">[3]Zam!#REF!</definedName>
    <definedName name="________________________DAT23" localSheetId="30">[3]Zam!#REF!</definedName>
    <definedName name="________________________DAT23" localSheetId="43">[3]Zam!#REF!</definedName>
    <definedName name="________________________DAT23" localSheetId="44">[3]Zam!#REF!</definedName>
    <definedName name="________________________DAT23" localSheetId="51">[3]Zam!#REF!</definedName>
    <definedName name="________________________DAT23">[3]Zam!#REF!</definedName>
    <definedName name="________________________DAT25" localSheetId="14">[13]Zam!#REF!</definedName>
    <definedName name="________________________DAT25" localSheetId="29">[13]Zam!#REF!</definedName>
    <definedName name="________________________DAT25" localSheetId="30">[13]Zam!#REF!</definedName>
    <definedName name="________________________DAT25" localSheetId="43">[13]Zam!#REF!</definedName>
    <definedName name="________________________DAT25" localSheetId="44">[13]Zam!#REF!</definedName>
    <definedName name="________________________DAT25" localSheetId="51">[13]Zam!#REF!</definedName>
    <definedName name="________________________DAT25">[13]Zam!#REF!</definedName>
    <definedName name="________________________DAT26" localSheetId="14">[13]Zam!#REF!</definedName>
    <definedName name="________________________DAT26" localSheetId="29">[13]Zam!#REF!</definedName>
    <definedName name="________________________DAT26" localSheetId="30">[13]Zam!#REF!</definedName>
    <definedName name="________________________DAT26" localSheetId="43">[13]Zam!#REF!</definedName>
    <definedName name="________________________DAT26" localSheetId="44">[13]Zam!#REF!</definedName>
    <definedName name="________________________DAT26" localSheetId="51">[13]Zam!#REF!</definedName>
    <definedName name="________________________DAT26">[13]Zam!#REF!</definedName>
    <definedName name="________________________DAT27" localSheetId="14">[13]Zam!#REF!</definedName>
    <definedName name="________________________DAT27" localSheetId="29">[13]Zam!#REF!</definedName>
    <definedName name="________________________DAT27" localSheetId="30">[13]Zam!#REF!</definedName>
    <definedName name="________________________DAT27" localSheetId="43">[13]Zam!#REF!</definedName>
    <definedName name="________________________DAT27" localSheetId="44">[13]Zam!#REF!</definedName>
    <definedName name="________________________DAT27" localSheetId="51">[13]Zam!#REF!</definedName>
    <definedName name="________________________DAT27">[13]Zam!#REF!</definedName>
    <definedName name="________________________DAT29" localSheetId="14">[13]Zam!#REF!</definedName>
    <definedName name="________________________DAT29" localSheetId="29">[13]Zam!#REF!</definedName>
    <definedName name="________________________DAT29" localSheetId="30">[13]Zam!#REF!</definedName>
    <definedName name="________________________DAT29" localSheetId="43">[13]Zam!#REF!</definedName>
    <definedName name="________________________DAT29" localSheetId="44">[13]Zam!#REF!</definedName>
    <definedName name="________________________DAT29" localSheetId="51">[13]Zam!#REF!</definedName>
    <definedName name="________________________DAT29">[13]Zam!#REF!</definedName>
    <definedName name="________________________DAT30" localSheetId="14">[13]Zam!#REF!</definedName>
    <definedName name="________________________DAT30" localSheetId="29">[13]Zam!#REF!</definedName>
    <definedName name="________________________DAT30" localSheetId="30">[13]Zam!#REF!</definedName>
    <definedName name="________________________DAT30" localSheetId="43">[13]Zam!#REF!</definedName>
    <definedName name="________________________DAT30" localSheetId="44">[13]Zam!#REF!</definedName>
    <definedName name="________________________DAT30" localSheetId="51">[13]Zam!#REF!</definedName>
    <definedName name="________________________DAT30">[13]Zam!#REF!</definedName>
    <definedName name="________________________DAT31" localSheetId="14">[13]Zam!#REF!</definedName>
    <definedName name="________________________DAT31" localSheetId="29">[13]Zam!#REF!</definedName>
    <definedName name="________________________DAT31" localSheetId="30">[13]Zam!#REF!</definedName>
    <definedName name="________________________DAT31" localSheetId="43">[13]Zam!#REF!</definedName>
    <definedName name="________________________DAT31" localSheetId="44">[13]Zam!#REF!</definedName>
    <definedName name="________________________DAT31" localSheetId="51">[13]Zam!#REF!</definedName>
    <definedName name="________________________DAT31">[13]Zam!#REF!</definedName>
    <definedName name="________________________DAT32" localSheetId="14">'[5]OT´s Não Liquidadas 2006'!#REF!</definedName>
    <definedName name="________________________DAT32" localSheetId="29">'[5]OT´s Não Liquidadas 2006'!#REF!</definedName>
    <definedName name="________________________DAT32" localSheetId="30">'[5]OT´s Não Liquidadas 2006'!#REF!</definedName>
    <definedName name="________________________DAT32" localSheetId="43">'[5]OT´s Não Liquidadas 2006'!#REF!</definedName>
    <definedName name="________________________DAT32" localSheetId="44">'[5]OT´s Não Liquidadas 2006'!#REF!</definedName>
    <definedName name="________________________DAT32" localSheetId="51">'[5]OT´s Não Liquidadas 2006'!#REF!</definedName>
    <definedName name="________________________DAT32">'[5]OT´s Não Liquidadas 2006'!#REF!</definedName>
    <definedName name="________________________DAT33" localSheetId="14">'[5]OT´s Não Liquidadas 2006'!#REF!</definedName>
    <definedName name="________________________DAT33" localSheetId="29">'[5]OT´s Não Liquidadas 2006'!#REF!</definedName>
    <definedName name="________________________DAT33" localSheetId="30">'[5]OT´s Não Liquidadas 2006'!#REF!</definedName>
    <definedName name="________________________DAT33" localSheetId="43">'[5]OT´s Não Liquidadas 2006'!#REF!</definedName>
    <definedName name="________________________DAT33" localSheetId="44">'[5]OT´s Não Liquidadas 2006'!#REF!</definedName>
    <definedName name="________________________DAT33" localSheetId="51">'[5]OT´s Não Liquidadas 2006'!#REF!</definedName>
    <definedName name="________________________DAT33">'[5]OT´s Não Liquidadas 2006'!#REF!</definedName>
    <definedName name="________________________DAT34" localSheetId="14">'[5]OT´s Não Liquidadas 2006'!#REF!</definedName>
    <definedName name="________________________DAT34" localSheetId="29">'[5]OT´s Não Liquidadas 2006'!#REF!</definedName>
    <definedName name="________________________DAT34" localSheetId="30">'[5]OT´s Não Liquidadas 2006'!#REF!</definedName>
    <definedName name="________________________DAT34" localSheetId="43">'[5]OT´s Não Liquidadas 2006'!#REF!</definedName>
    <definedName name="________________________DAT34" localSheetId="44">'[5]OT´s Não Liquidadas 2006'!#REF!</definedName>
    <definedName name="________________________DAT34" localSheetId="51">'[5]OT´s Não Liquidadas 2006'!#REF!</definedName>
    <definedName name="________________________DAT34">'[5]OT´s Não Liquidadas 2006'!#REF!</definedName>
    <definedName name="________________________DAT35" localSheetId="14">'[5]OT´s Não Liquidadas 2006'!#REF!</definedName>
    <definedName name="________________________DAT35" localSheetId="29">'[5]OT´s Não Liquidadas 2006'!#REF!</definedName>
    <definedName name="________________________DAT35" localSheetId="30">'[5]OT´s Não Liquidadas 2006'!#REF!</definedName>
    <definedName name="________________________DAT35" localSheetId="43">'[5]OT´s Não Liquidadas 2006'!#REF!</definedName>
    <definedName name="________________________DAT35" localSheetId="44">'[5]OT´s Não Liquidadas 2006'!#REF!</definedName>
    <definedName name="________________________DAT35" localSheetId="51">'[5]OT´s Não Liquidadas 2006'!#REF!</definedName>
    <definedName name="________________________DAT35">'[5]OT´s Não Liquidadas 2006'!#REF!</definedName>
    <definedName name="________________________DAT36" localSheetId="14">'[5]OT´s Não Liquidadas 2006'!#REF!</definedName>
    <definedName name="________________________DAT36" localSheetId="29">'[5]OT´s Não Liquidadas 2006'!#REF!</definedName>
    <definedName name="________________________DAT36" localSheetId="30">'[5]OT´s Não Liquidadas 2006'!#REF!</definedName>
    <definedName name="________________________DAT36" localSheetId="43">'[5]OT´s Não Liquidadas 2006'!#REF!</definedName>
    <definedName name="________________________DAT36" localSheetId="44">'[5]OT´s Não Liquidadas 2006'!#REF!</definedName>
    <definedName name="________________________DAT36" localSheetId="51">'[5]OT´s Não Liquidadas 2006'!#REF!</definedName>
    <definedName name="________________________DAT36">'[5]OT´s Não Liquidadas 2006'!#REF!</definedName>
    <definedName name="________________________DAT4" localSheetId="14">'[6]Base Secção Pessoal'!#REF!</definedName>
    <definedName name="________________________DAT4" localSheetId="29">'[6]Base Secção Pessoal'!#REF!</definedName>
    <definedName name="________________________DAT4" localSheetId="30">'[6]Base Secção Pessoal'!#REF!</definedName>
    <definedName name="________________________DAT4" localSheetId="43">'[6]Base Secção Pessoal'!#REF!</definedName>
    <definedName name="________________________DAT4" localSheetId="44">'[6]Base Secção Pessoal'!#REF!</definedName>
    <definedName name="________________________DAT4" localSheetId="51">'[6]Base Secção Pessoal'!#REF!</definedName>
    <definedName name="________________________DAT4">'[6]Base Secção Pessoal'!#REF!</definedName>
    <definedName name="________________________DAT5" localSheetId="14">'[6]Base Secção Pessoal'!#REF!</definedName>
    <definedName name="________________________DAT5" localSheetId="29">'[6]Base Secção Pessoal'!#REF!</definedName>
    <definedName name="________________________DAT5" localSheetId="30">'[6]Base Secção Pessoal'!#REF!</definedName>
    <definedName name="________________________DAT5" localSheetId="43">'[6]Base Secção Pessoal'!#REF!</definedName>
    <definedName name="________________________DAT5" localSheetId="44">'[6]Base Secção Pessoal'!#REF!</definedName>
    <definedName name="________________________DAT5" localSheetId="51">'[6]Base Secção Pessoal'!#REF!</definedName>
    <definedName name="________________________DAT5">'[6]Base Secção Pessoal'!#REF!</definedName>
    <definedName name="________________________DAT6" localSheetId="14">'[7]base secçao pessoal'!#REF!</definedName>
    <definedName name="________________________DAT6" localSheetId="29">'[7]base secçao pessoal'!#REF!</definedName>
    <definedName name="________________________DAT6" localSheetId="30">'[7]base secçao pessoal'!#REF!</definedName>
    <definedName name="________________________DAT6" localSheetId="43">'[7]base secçao pessoal'!#REF!</definedName>
    <definedName name="________________________DAT6" localSheetId="44">'[7]base secçao pessoal'!#REF!</definedName>
    <definedName name="________________________DAT6" localSheetId="51">'[7]base secçao pessoal'!#REF!</definedName>
    <definedName name="________________________DAT6">'[7]base secçao pessoal'!#REF!</definedName>
    <definedName name="________________________DAT7" localSheetId="14">'[7]base secçao pessoal'!#REF!</definedName>
    <definedName name="________________________DAT7" localSheetId="29">'[7]base secçao pessoal'!#REF!</definedName>
    <definedName name="________________________DAT7" localSheetId="30">'[7]base secçao pessoal'!#REF!</definedName>
    <definedName name="________________________DAT7" localSheetId="43">'[7]base secçao pessoal'!#REF!</definedName>
    <definedName name="________________________DAT7" localSheetId="44">'[7]base secçao pessoal'!#REF!</definedName>
    <definedName name="________________________DAT7" localSheetId="51">'[7]base secçao pessoal'!#REF!</definedName>
    <definedName name="________________________DAT7">'[7]base secçao pessoal'!#REF!</definedName>
    <definedName name="________________________DAT8" localSheetId="14">'[17]base secçao pessoal'!#REF!</definedName>
    <definedName name="________________________DAT8" localSheetId="29">'[17]base secçao pessoal'!#REF!</definedName>
    <definedName name="________________________DAT8" localSheetId="30">'[17]base secçao pessoal'!#REF!</definedName>
    <definedName name="________________________DAT8" localSheetId="43">'[17]base secçao pessoal'!#REF!</definedName>
    <definedName name="________________________DAT8" localSheetId="44">'[17]base secçao pessoal'!#REF!</definedName>
    <definedName name="________________________DAT8" localSheetId="51">'[17]base secçao pessoal'!#REF!</definedName>
    <definedName name="________________________DAT8">'[17]base secçao pessoal'!#REF!</definedName>
    <definedName name="________________________DAT9" localSheetId="14">'[8]Base Secção Pessoal'!#REF!</definedName>
    <definedName name="________________________DAT9" localSheetId="29">'[8]Base Secção Pessoal'!#REF!</definedName>
    <definedName name="________________________DAT9" localSheetId="30">'[8]Base Secção Pessoal'!#REF!</definedName>
    <definedName name="________________________DAT9" localSheetId="43">'[8]Base Secção Pessoal'!#REF!</definedName>
    <definedName name="________________________DAT9" localSheetId="44">'[8]Base Secção Pessoal'!#REF!</definedName>
    <definedName name="________________________DAT9" localSheetId="51">'[8]Base Secção Pessoal'!#REF!</definedName>
    <definedName name="________________________DAT9">'[8]Base Secção Pessoal'!#REF!</definedName>
    <definedName name="_______________________DAT1" localSheetId="14">[3]Zam!#REF!</definedName>
    <definedName name="_______________________DAT1" localSheetId="29">[3]Zam!#REF!</definedName>
    <definedName name="_______________________DAT1" localSheetId="30">[3]Zam!#REF!</definedName>
    <definedName name="_______________________DAT1" localSheetId="43">[3]Zam!#REF!</definedName>
    <definedName name="_______________________DAT1" localSheetId="44">[3]Zam!#REF!</definedName>
    <definedName name="_______________________DAT1" localSheetId="51">[3]Zam!#REF!</definedName>
    <definedName name="_______________________DAT1">[3]Zam!#REF!</definedName>
    <definedName name="_______________________DAT10" localSheetId="14">[13]Zam!#REF!</definedName>
    <definedName name="_______________________DAT10" localSheetId="29">[13]Zam!#REF!</definedName>
    <definedName name="_______________________DAT10" localSheetId="30">[13]Zam!#REF!</definedName>
    <definedName name="_______________________DAT10" localSheetId="43">[13]Zam!#REF!</definedName>
    <definedName name="_______________________DAT10" localSheetId="44">[13]Zam!#REF!</definedName>
    <definedName name="_______________________DAT10" localSheetId="51">[13]Zam!#REF!</definedName>
    <definedName name="_______________________DAT10">[13]Zam!#REF!</definedName>
    <definedName name="_______________________DAT11" localSheetId="14">[13]Zam!#REF!</definedName>
    <definedName name="_______________________DAT11" localSheetId="29">[13]Zam!#REF!</definedName>
    <definedName name="_______________________DAT11" localSheetId="30">[13]Zam!#REF!</definedName>
    <definedName name="_______________________DAT11" localSheetId="43">[13]Zam!#REF!</definedName>
    <definedName name="_______________________DAT11" localSheetId="44">[13]Zam!#REF!</definedName>
    <definedName name="_______________________DAT11" localSheetId="51">[13]Zam!#REF!</definedName>
    <definedName name="_______________________DAT11">[13]Zam!#REF!</definedName>
    <definedName name="_______________________DAT12" localSheetId="14">[13]Zam!#REF!</definedName>
    <definedName name="_______________________DAT12" localSheetId="29">[13]Zam!#REF!</definedName>
    <definedName name="_______________________DAT12" localSheetId="30">[13]Zam!#REF!</definedName>
    <definedName name="_______________________DAT12" localSheetId="43">[13]Zam!#REF!</definedName>
    <definedName name="_______________________DAT12" localSheetId="44">[13]Zam!#REF!</definedName>
    <definedName name="_______________________DAT12" localSheetId="51">[13]Zam!#REF!</definedName>
    <definedName name="_______________________DAT12">[13]Zam!#REF!</definedName>
    <definedName name="_______________________DAT13" localSheetId="14">[13]Zam!#REF!</definedName>
    <definedName name="_______________________DAT13" localSheetId="29">[13]Zam!#REF!</definedName>
    <definedName name="_______________________DAT13" localSheetId="30">[13]Zam!#REF!</definedName>
    <definedName name="_______________________DAT13" localSheetId="43">[13]Zam!#REF!</definedName>
    <definedName name="_______________________DAT13" localSheetId="44">[13]Zam!#REF!</definedName>
    <definedName name="_______________________DAT13" localSheetId="51">[13]Zam!#REF!</definedName>
    <definedName name="_______________________DAT13">[13]Zam!#REF!</definedName>
    <definedName name="_______________________DAT14" localSheetId="14">[13]Zam!#REF!</definedName>
    <definedName name="_______________________DAT14" localSheetId="29">[13]Zam!#REF!</definedName>
    <definedName name="_______________________DAT14" localSheetId="30">[13]Zam!#REF!</definedName>
    <definedName name="_______________________DAT14" localSheetId="43">[13]Zam!#REF!</definedName>
    <definedName name="_______________________DAT14" localSheetId="44">[13]Zam!#REF!</definedName>
    <definedName name="_______________________DAT14" localSheetId="51">[13]Zam!#REF!</definedName>
    <definedName name="_______________________DAT14">[13]Zam!#REF!</definedName>
    <definedName name="_______________________DAT15" localSheetId="14">[13]Zam!#REF!</definedName>
    <definedName name="_______________________DAT15" localSheetId="29">[13]Zam!#REF!</definedName>
    <definedName name="_______________________DAT15" localSheetId="30">[13]Zam!#REF!</definedName>
    <definedName name="_______________________DAT15" localSheetId="43">[13]Zam!#REF!</definedName>
    <definedName name="_______________________DAT15" localSheetId="44">[13]Zam!#REF!</definedName>
    <definedName name="_______________________DAT15" localSheetId="51">[13]Zam!#REF!</definedName>
    <definedName name="_______________________DAT15">[13]Zam!#REF!</definedName>
    <definedName name="_______________________DAT16" localSheetId="14">[3]Zam!#REF!</definedName>
    <definedName name="_______________________DAT16" localSheetId="29">[3]Zam!#REF!</definedName>
    <definedName name="_______________________DAT16" localSheetId="30">[3]Zam!#REF!</definedName>
    <definedName name="_______________________DAT16" localSheetId="43">[3]Zam!#REF!</definedName>
    <definedName name="_______________________DAT16" localSheetId="44">[3]Zam!#REF!</definedName>
    <definedName name="_______________________DAT16" localSheetId="51">[3]Zam!#REF!</definedName>
    <definedName name="_______________________DAT16">[3]Zam!#REF!</definedName>
    <definedName name="_______________________DAT17" localSheetId="14">[3]Zam!#REF!</definedName>
    <definedName name="_______________________DAT17" localSheetId="29">[3]Zam!#REF!</definedName>
    <definedName name="_______________________DAT17" localSheetId="30">[3]Zam!#REF!</definedName>
    <definedName name="_______________________DAT17" localSheetId="43">[3]Zam!#REF!</definedName>
    <definedName name="_______________________DAT17" localSheetId="44">[3]Zam!#REF!</definedName>
    <definedName name="_______________________DAT17" localSheetId="51">[3]Zam!#REF!</definedName>
    <definedName name="_______________________DAT17">[3]Zam!#REF!</definedName>
    <definedName name="_______________________DAT18" localSheetId="14">[3]Zam!#REF!</definedName>
    <definedName name="_______________________DAT18" localSheetId="29">[3]Zam!#REF!</definedName>
    <definedName name="_______________________DAT18" localSheetId="30">[3]Zam!#REF!</definedName>
    <definedName name="_______________________DAT18" localSheetId="43">[3]Zam!#REF!</definedName>
    <definedName name="_______________________DAT18" localSheetId="44">[3]Zam!#REF!</definedName>
    <definedName name="_______________________DAT18" localSheetId="51">[3]Zam!#REF!</definedName>
    <definedName name="_______________________DAT18">[3]Zam!#REF!</definedName>
    <definedName name="_______________________DAT19" localSheetId="14">[3]Zam!#REF!</definedName>
    <definedName name="_______________________DAT19" localSheetId="29">[3]Zam!#REF!</definedName>
    <definedName name="_______________________DAT19" localSheetId="30">[3]Zam!#REF!</definedName>
    <definedName name="_______________________DAT19" localSheetId="43">[3]Zam!#REF!</definedName>
    <definedName name="_______________________DAT19" localSheetId="44">[3]Zam!#REF!</definedName>
    <definedName name="_______________________DAT19" localSheetId="51">[3]Zam!#REF!</definedName>
    <definedName name="_______________________DAT19">[3]Zam!#REF!</definedName>
    <definedName name="_______________________DAT2" localSheetId="14">[3]Zam!#REF!</definedName>
    <definedName name="_______________________DAT2" localSheetId="29">[3]Zam!#REF!</definedName>
    <definedName name="_______________________DAT2" localSheetId="30">[3]Zam!#REF!</definedName>
    <definedName name="_______________________DAT2" localSheetId="43">[3]Zam!#REF!</definedName>
    <definedName name="_______________________DAT2" localSheetId="44">[3]Zam!#REF!</definedName>
    <definedName name="_______________________DAT2" localSheetId="51">[3]Zam!#REF!</definedName>
    <definedName name="_______________________DAT2">[3]Zam!#REF!</definedName>
    <definedName name="_______________________DAT20" localSheetId="14">[3]Zam!#REF!</definedName>
    <definedName name="_______________________DAT20" localSheetId="29">[3]Zam!#REF!</definedName>
    <definedName name="_______________________DAT20" localSheetId="30">[3]Zam!#REF!</definedName>
    <definedName name="_______________________DAT20" localSheetId="43">[3]Zam!#REF!</definedName>
    <definedName name="_______________________DAT20" localSheetId="44">[3]Zam!#REF!</definedName>
    <definedName name="_______________________DAT20" localSheetId="51">[3]Zam!#REF!</definedName>
    <definedName name="_______________________DAT20">[3]Zam!#REF!</definedName>
    <definedName name="_______________________DAT21" localSheetId="14">[3]Zam!#REF!</definedName>
    <definedName name="_______________________DAT21" localSheetId="29">[3]Zam!#REF!</definedName>
    <definedName name="_______________________DAT21" localSheetId="30">[3]Zam!#REF!</definedName>
    <definedName name="_______________________DAT21" localSheetId="43">[3]Zam!#REF!</definedName>
    <definedName name="_______________________DAT21" localSheetId="44">[3]Zam!#REF!</definedName>
    <definedName name="_______________________DAT21" localSheetId="51">[3]Zam!#REF!</definedName>
    <definedName name="_______________________DAT21">[3]Zam!#REF!</definedName>
    <definedName name="_______________________DAT22" localSheetId="14">[3]Zam!#REF!</definedName>
    <definedName name="_______________________DAT22" localSheetId="29">[3]Zam!#REF!</definedName>
    <definedName name="_______________________DAT22" localSheetId="30">[3]Zam!#REF!</definedName>
    <definedName name="_______________________DAT22" localSheetId="43">[3]Zam!#REF!</definedName>
    <definedName name="_______________________DAT22" localSheetId="44">[3]Zam!#REF!</definedName>
    <definedName name="_______________________DAT22" localSheetId="51">[3]Zam!#REF!</definedName>
    <definedName name="_______________________DAT22">[3]Zam!#REF!</definedName>
    <definedName name="_______________________DAT23" localSheetId="14">[3]Zam!#REF!</definedName>
    <definedName name="_______________________DAT23" localSheetId="29">[3]Zam!#REF!</definedName>
    <definedName name="_______________________DAT23" localSheetId="30">[3]Zam!#REF!</definedName>
    <definedName name="_______________________DAT23" localSheetId="43">[3]Zam!#REF!</definedName>
    <definedName name="_______________________DAT23" localSheetId="44">[3]Zam!#REF!</definedName>
    <definedName name="_______________________DAT23" localSheetId="51">[3]Zam!#REF!</definedName>
    <definedName name="_______________________DAT23">[3]Zam!#REF!</definedName>
    <definedName name="_______________________DAT25" localSheetId="14">[13]Zam!#REF!</definedName>
    <definedName name="_______________________DAT25" localSheetId="29">[13]Zam!#REF!</definedName>
    <definedName name="_______________________DAT25" localSheetId="30">[13]Zam!#REF!</definedName>
    <definedName name="_______________________DAT25" localSheetId="43">[13]Zam!#REF!</definedName>
    <definedName name="_______________________DAT25" localSheetId="44">[13]Zam!#REF!</definedName>
    <definedName name="_______________________DAT25" localSheetId="51">[13]Zam!#REF!</definedName>
    <definedName name="_______________________DAT25">[13]Zam!#REF!</definedName>
    <definedName name="_______________________DAT26" localSheetId="14">[13]Zam!#REF!</definedName>
    <definedName name="_______________________DAT26" localSheetId="29">[13]Zam!#REF!</definedName>
    <definedName name="_______________________DAT26" localSheetId="30">[13]Zam!#REF!</definedName>
    <definedName name="_______________________DAT26" localSheetId="43">[13]Zam!#REF!</definedName>
    <definedName name="_______________________DAT26" localSheetId="44">[13]Zam!#REF!</definedName>
    <definedName name="_______________________DAT26" localSheetId="51">[13]Zam!#REF!</definedName>
    <definedName name="_______________________DAT26">[13]Zam!#REF!</definedName>
    <definedName name="_______________________DAT27" localSheetId="14">[13]Zam!#REF!</definedName>
    <definedName name="_______________________DAT27" localSheetId="29">[13]Zam!#REF!</definedName>
    <definedName name="_______________________DAT27" localSheetId="30">[13]Zam!#REF!</definedName>
    <definedName name="_______________________DAT27" localSheetId="43">[13]Zam!#REF!</definedName>
    <definedName name="_______________________DAT27" localSheetId="44">[13]Zam!#REF!</definedName>
    <definedName name="_______________________DAT27" localSheetId="51">[13]Zam!#REF!</definedName>
    <definedName name="_______________________DAT27">[13]Zam!#REF!</definedName>
    <definedName name="_______________________DAT29" localSheetId="14">[13]Zam!#REF!</definedName>
    <definedName name="_______________________DAT29" localSheetId="29">[13]Zam!#REF!</definedName>
    <definedName name="_______________________DAT29" localSheetId="30">[13]Zam!#REF!</definedName>
    <definedName name="_______________________DAT29" localSheetId="43">[13]Zam!#REF!</definedName>
    <definedName name="_______________________DAT29" localSheetId="44">[13]Zam!#REF!</definedName>
    <definedName name="_______________________DAT29" localSheetId="51">[13]Zam!#REF!</definedName>
    <definedName name="_______________________DAT29">[13]Zam!#REF!</definedName>
    <definedName name="_______________________DAT30" localSheetId="14">[13]Zam!#REF!</definedName>
    <definedName name="_______________________DAT30" localSheetId="29">[13]Zam!#REF!</definedName>
    <definedName name="_______________________DAT30" localSheetId="30">[13]Zam!#REF!</definedName>
    <definedName name="_______________________DAT30" localSheetId="43">[13]Zam!#REF!</definedName>
    <definedName name="_______________________DAT30" localSheetId="44">[13]Zam!#REF!</definedName>
    <definedName name="_______________________DAT30" localSheetId="51">[13]Zam!#REF!</definedName>
    <definedName name="_______________________DAT30">[13]Zam!#REF!</definedName>
    <definedName name="_______________________DAT31" localSheetId="14">[13]Zam!#REF!</definedName>
    <definedName name="_______________________DAT31" localSheetId="29">[13]Zam!#REF!</definedName>
    <definedName name="_______________________DAT31" localSheetId="30">[13]Zam!#REF!</definedName>
    <definedName name="_______________________DAT31" localSheetId="43">[13]Zam!#REF!</definedName>
    <definedName name="_______________________DAT31" localSheetId="44">[13]Zam!#REF!</definedName>
    <definedName name="_______________________DAT31" localSheetId="51">[13]Zam!#REF!</definedName>
    <definedName name="_______________________DAT31">[13]Zam!#REF!</definedName>
    <definedName name="_______________________DAT32" localSheetId="14">'[5]OT´s Não Liquidadas 2006'!#REF!</definedName>
    <definedName name="_______________________DAT32" localSheetId="29">'[5]OT´s Não Liquidadas 2006'!#REF!</definedName>
    <definedName name="_______________________DAT32" localSheetId="30">'[5]OT´s Não Liquidadas 2006'!#REF!</definedName>
    <definedName name="_______________________DAT32" localSheetId="43">'[5]OT´s Não Liquidadas 2006'!#REF!</definedName>
    <definedName name="_______________________DAT32" localSheetId="44">'[5]OT´s Não Liquidadas 2006'!#REF!</definedName>
    <definedName name="_______________________DAT32" localSheetId="51">'[5]OT´s Não Liquidadas 2006'!#REF!</definedName>
    <definedName name="_______________________DAT32">'[5]OT´s Não Liquidadas 2006'!#REF!</definedName>
    <definedName name="_______________________DAT33" localSheetId="14">'[5]OT´s Não Liquidadas 2006'!#REF!</definedName>
    <definedName name="_______________________DAT33" localSheetId="29">'[5]OT´s Não Liquidadas 2006'!#REF!</definedName>
    <definedName name="_______________________DAT33" localSheetId="30">'[5]OT´s Não Liquidadas 2006'!#REF!</definedName>
    <definedName name="_______________________DAT33" localSheetId="43">'[5]OT´s Não Liquidadas 2006'!#REF!</definedName>
    <definedName name="_______________________DAT33" localSheetId="44">'[5]OT´s Não Liquidadas 2006'!#REF!</definedName>
    <definedName name="_______________________DAT33" localSheetId="51">'[5]OT´s Não Liquidadas 2006'!#REF!</definedName>
    <definedName name="_______________________DAT33">'[5]OT´s Não Liquidadas 2006'!#REF!</definedName>
    <definedName name="_______________________DAT34" localSheetId="14">'[5]OT´s Não Liquidadas 2006'!#REF!</definedName>
    <definedName name="_______________________DAT34" localSheetId="29">'[5]OT´s Não Liquidadas 2006'!#REF!</definedName>
    <definedName name="_______________________DAT34" localSheetId="30">'[5]OT´s Não Liquidadas 2006'!#REF!</definedName>
    <definedName name="_______________________DAT34" localSheetId="43">'[5]OT´s Não Liquidadas 2006'!#REF!</definedName>
    <definedName name="_______________________DAT34" localSheetId="44">'[5]OT´s Não Liquidadas 2006'!#REF!</definedName>
    <definedName name="_______________________DAT34" localSheetId="51">'[5]OT´s Não Liquidadas 2006'!#REF!</definedName>
    <definedName name="_______________________DAT34">'[5]OT´s Não Liquidadas 2006'!#REF!</definedName>
    <definedName name="_______________________DAT35" localSheetId="14">'[5]OT´s Não Liquidadas 2006'!#REF!</definedName>
    <definedName name="_______________________DAT35" localSheetId="29">'[5]OT´s Não Liquidadas 2006'!#REF!</definedName>
    <definedName name="_______________________DAT35" localSheetId="30">'[5]OT´s Não Liquidadas 2006'!#REF!</definedName>
    <definedName name="_______________________DAT35" localSheetId="43">'[5]OT´s Não Liquidadas 2006'!#REF!</definedName>
    <definedName name="_______________________DAT35" localSheetId="44">'[5]OT´s Não Liquidadas 2006'!#REF!</definedName>
    <definedName name="_______________________DAT35" localSheetId="51">'[5]OT´s Não Liquidadas 2006'!#REF!</definedName>
    <definedName name="_______________________DAT35">'[5]OT´s Não Liquidadas 2006'!#REF!</definedName>
    <definedName name="_______________________DAT36" localSheetId="14">'[5]OT´s Não Liquidadas 2006'!#REF!</definedName>
    <definedName name="_______________________DAT36" localSheetId="29">'[5]OT´s Não Liquidadas 2006'!#REF!</definedName>
    <definedName name="_______________________DAT36" localSheetId="30">'[5]OT´s Não Liquidadas 2006'!#REF!</definedName>
    <definedName name="_______________________DAT36" localSheetId="43">'[5]OT´s Não Liquidadas 2006'!#REF!</definedName>
    <definedName name="_______________________DAT36" localSheetId="44">'[5]OT´s Não Liquidadas 2006'!#REF!</definedName>
    <definedName name="_______________________DAT36" localSheetId="51">'[5]OT´s Não Liquidadas 2006'!#REF!</definedName>
    <definedName name="_______________________DAT36">'[5]OT´s Não Liquidadas 2006'!#REF!</definedName>
    <definedName name="_______________________DAT4" localSheetId="14">'[6]Base Secção Pessoal'!#REF!</definedName>
    <definedName name="_______________________DAT4" localSheetId="29">'[6]Base Secção Pessoal'!#REF!</definedName>
    <definedName name="_______________________DAT4" localSheetId="30">'[6]Base Secção Pessoal'!#REF!</definedName>
    <definedName name="_______________________DAT4" localSheetId="43">'[6]Base Secção Pessoal'!#REF!</definedName>
    <definedName name="_______________________DAT4" localSheetId="44">'[6]Base Secção Pessoal'!#REF!</definedName>
    <definedName name="_______________________DAT4" localSheetId="51">'[6]Base Secção Pessoal'!#REF!</definedName>
    <definedName name="_______________________DAT4">'[6]Base Secção Pessoal'!#REF!</definedName>
    <definedName name="_______________________DAT5" localSheetId="14">'[6]Base Secção Pessoal'!#REF!</definedName>
    <definedName name="_______________________DAT5" localSheetId="29">'[6]Base Secção Pessoal'!#REF!</definedName>
    <definedName name="_______________________DAT5" localSheetId="30">'[6]Base Secção Pessoal'!#REF!</definedName>
    <definedName name="_______________________DAT5" localSheetId="43">'[6]Base Secção Pessoal'!#REF!</definedName>
    <definedName name="_______________________DAT5" localSheetId="44">'[6]Base Secção Pessoal'!#REF!</definedName>
    <definedName name="_______________________DAT5" localSheetId="51">'[6]Base Secção Pessoal'!#REF!</definedName>
    <definedName name="_______________________DAT5">'[6]Base Secção Pessoal'!#REF!</definedName>
    <definedName name="_______________________DAT6" localSheetId="14">'[7]base secçao pessoal'!#REF!</definedName>
    <definedName name="_______________________DAT6" localSheetId="29">'[7]base secçao pessoal'!#REF!</definedName>
    <definedName name="_______________________DAT6" localSheetId="30">'[7]base secçao pessoal'!#REF!</definedName>
    <definedName name="_______________________DAT6" localSheetId="43">'[7]base secçao pessoal'!#REF!</definedName>
    <definedName name="_______________________DAT6" localSheetId="44">'[7]base secçao pessoal'!#REF!</definedName>
    <definedName name="_______________________DAT6" localSheetId="51">'[7]base secçao pessoal'!#REF!</definedName>
    <definedName name="_______________________DAT6">'[7]base secçao pessoal'!#REF!</definedName>
    <definedName name="_______________________DAT7" localSheetId="14">'[7]base secçao pessoal'!#REF!</definedName>
    <definedName name="_______________________DAT7" localSheetId="29">'[7]base secçao pessoal'!#REF!</definedName>
    <definedName name="_______________________DAT7" localSheetId="30">'[7]base secçao pessoal'!#REF!</definedName>
    <definedName name="_______________________DAT7" localSheetId="43">'[7]base secçao pessoal'!#REF!</definedName>
    <definedName name="_______________________DAT7" localSheetId="44">'[7]base secçao pessoal'!#REF!</definedName>
    <definedName name="_______________________DAT7" localSheetId="51">'[7]base secçao pessoal'!#REF!</definedName>
    <definedName name="_______________________DAT7">'[7]base secçao pessoal'!#REF!</definedName>
    <definedName name="_______________________DAT8" localSheetId="14">'[17]base secçao pessoal'!#REF!</definedName>
    <definedName name="_______________________DAT8" localSheetId="29">'[17]base secçao pessoal'!#REF!</definedName>
    <definedName name="_______________________DAT8" localSheetId="30">'[17]base secçao pessoal'!#REF!</definedName>
    <definedName name="_______________________DAT8" localSheetId="43">'[17]base secçao pessoal'!#REF!</definedName>
    <definedName name="_______________________DAT8" localSheetId="44">'[17]base secçao pessoal'!#REF!</definedName>
    <definedName name="_______________________DAT8" localSheetId="51">'[17]base secçao pessoal'!#REF!</definedName>
    <definedName name="_______________________DAT8">'[17]base secçao pessoal'!#REF!</definedName>
    <definedName name="_______________________DAT9" localSheetId="14">'[8]Base Secção Pessoal'!#REF!</definedName>
    <definedName name="_______________________DAT9" localSheetId="29">'[8]Base Secção Pessoal'!#REF!</definedName>
    <definedName name="_______________________DAT9" localSheetId="30">'[8]Base Secção Pessoal'!#REF!</definedName>
    <definedName name="_______________________DAT9" localSheetId="43">'[8]Base Secção Pessoal'!#REF!</definedName>
    <definedName name="_______________________DAT9" localSheetId="44">'[8]Base Secção Pessoal'!#REF!</definedName>
    <definedName name="_______________________DAT9" localSheetId="51">'[8]Base Secção Pessoal'!#REF!</definedName>
    <definedName name="_______________________DAT9">'[8]Base Secção Pessoal'!#REF!</definedName>
    <definedName name="______________________DAT1" localSheetId="14">[3]Zam!#REF!</definedName>
    <definedName name="______________________DAT1" localSheetId="29">[3]Zam!#REF!</definedName>
    <definedName name="______________________DAT1" localSheetId="30">[3]Zam!#REF!</definedName>
    <definedName name="______________________DAT1" localSheetId="43">[3]Zam!#REF!</definedName>
    <definedName name="______________________DAT1" localSheetId="44">[3]Zam!#REF!</definedName>
    <definedName name="______________________DAT1" localSheetId="51">[3]Zam!#REF!</definedName>
    <definedName name="______________________DAT1">[3]Zam!#REF!</definedName>
    <definedName name="______________________DAT10" localSheetId="14">[13]Zam!#REF!</definedName>
    <definedName name="______________________DAT10" localSheetId="29">[13]Zam!#REF!</definedName>
    <definedName name="______________________DAT10" localSheetId="30">[13]Zam!#REF!</definedName>
    <definedName name="______________________DAT10" localSheetId="43">[13]Zam!#REF!</definedName>
    <definedName name="______________________DAT10" localSheetId="44">[13]Zam!#REF!</definedName>
    <definedName name="______________________DAT10" localSheetId="51">[13]Zam!#REF!</definedName>
    <definedName name="______________________DAT10">[13]Zam!#REF!</definedName>
    <definedName name="______________________DAT11" localSheetId="14">[13]Zam!#REF!</definedName>
    <definedName name="______________________DAT11" localSheetId="29">[13]Zam!#REF!</definedName>
    <definedName name="______________________DAT11" localSheetId="30">[13]Zam!#REF!</definedName>
    <definedName name="______________________DAT11" localSheetId="43">[13]Zam!#REF!</definedName>
    <definedName name="______________________DAT11" localSheetId="44">[13]Zam!#REF!</definedName>
    <definedName name="______________________DAT11" localSheetId="51">[13]Zam!#REF!</definedName>
    <definedName name="______________________DAT11">[13]Zam!#REF!</definedName>
    <definedName name="______________________DAT12" localSheetId="14">[13]Zam!#REF!</definedName>
    <definedName name="______________________DAT12" localSheetId="29">[13]Zam!#REF!</definedName>
    <definedName name="______________________DAT12" localSheetId="30">[13]Zam!#REF!</definedName>
    <definedName name="______________________DAT12" localSheetId="43">[13]Zam!#REF!</definedName>
    <definedName name="______________________DAT12" localSheetId="44">[13]Zam!#REF!</definedName>
    <definedName name="______________________DAT12" localSheetId="51">[13]Zam!#REF!</definedName>
    <definedName name="______________________DAT12">[13]Zam!#REF!</definedName>
    <definedName name="______________________DAT13" localSheetId="14">[13]Zam!#REF!</definedName>
    <definedName name="______________________DAT13" localSheetId="29">[13]Zam!#REF!</definedName>
    <definedName name="______________________DAT13" localSheetId="30">[13]Zam!#REF!</definedName>
    <definedName name="______________________DAT13" localSheetId="43">[13]Zam!#REF!</definedName>
    <definedName name="______________________DAT13" localSheetId="44">[13]Zam!#REF!</definedName>
    <definedName name="______________________DAT13" localSheetId="51">[13]Zam!#REF!</definedName>
    <definedName name="______________________DAT13">[13]Zam!#REF!</definedName>
    <definedName name="______________________DAT14" localSheetId="14">[13]Zam!#REF!</definedName>
    <definedName name="______________________DAT14" localSheetId="29">[13]Zam!#REF!</definedName>
    <definedName name="______________________DAT14" localSheetId="30">[13]Zam!#REF!</definedName>
    <definedName name="______________________DAT14" localSheetId="43">[13]Zam!#REF!</definedName>
    <definedName name="______________________DAT14" localSheetId="44">[13]Zam!#REF!</definedName>
    <definedName name="______________________DAT14" localSheetId="51">[13]Zam!#REF!</definedName>
    <definedName name="______________________DAT14">[13]Zam!#REF!</definedName>
    <definedName name="______________________DAT15" localSheetId="14">[13]Zam!#REF!</definedName>
    <definedName name="______________________DAT15" localSheetId="29">[13]Zam!#REF!</definedName>
    <definedName name="______________________DAT15" localSheetId="30">[13]Zam!#REF!</definedName>
    <definedName name="______________________DAT15" localSheetId="43">[13]Zam!#REF!</definedName>
    <definedName name="______________________DAT15" localSheetId="44">[13]Zam!#REF!</definedName>
    <definedName name="______________________DAT15" localSheetId="51">[13]Zam!#REF!</definedName>
    <definedName name="______________________DAT15">[13]Zam!#REF!</definedName>
    <definedName name="______________________DAT16" localSheetId="14">[3]Zam!#REF!</definedName>
    <definedName name="______________________DAT16" localSheetId="29">[3]Zam!#REF!</definedName>
    <definedName name="______________________DAT16" localSheetId="30">[3]Zam!#REF!</definedName>
    <definedName name="______________________DAT16" localSheetId="43">[3]Zam!#REF!</definedName>
    <definedName name="______________________DAT16" localSheetId="44">[3]Zam!#REF!</definedName>
    <definedName name="______________________DAT16" localSheetId="51">[3]Zam!#REF!</definedName>
    <definedName name="______________________DAT16">[3]Zam!#REF!</definedName>
    <definedName name="______________________DAT17" localSheetId="14">[3]Zam!#REF!</definedName>
    <definedName name="______________________DAT17" localSheetId="29">[3]Zam!#REF!</definedName>
    <definedName name="______________________DAT17" localSheetId="30">[3]Zam!#REF!</definedName>
    <definedName name="______________________DAT17" localSheetId="43">[3]Zam!#REF!</definedName>
    <definedName name="______________________DAT17" localSheetId="44">[3]Zam!#REF!</definedName>
    <definedName name="______________________DAT17" localSheetId="51">[3]Zam!#REF!</definedName>
    <definedName name="______________________DAT17">[3]Zam!#REF!</definedName>
    <definedName name="______________________DAT18" localSheetId="14">[3]Zam!#REF!</definedName>
    <definedName name="______________________DAT18" localSheetId="29">[3]Zam!#REF!</definedName>
    <definedName name="______________________DAT18" localSheetId="30">[3]Zam!#REF!</definedName>
    <definedName name="______________________DAT18" localSheetId="43">[3]Zam!#REF!</definedName>
    <definedName name="______________________DAT18" localSheetId="44">[3]Zam!#REF!</definedName>
    <definedName name="______________________DAT18" localSheetId="51">[3]Zam!#REF!</definedName>
    <definedName name="______________________DAT18">[3]Zam!#REF!</definedName>
    <definedName name="______________________DAT19" localSheetId="14">[3]Zam!#REF!</definedName>
    <definedName name="______________________DAT19" localSheetId="29">[3]Zam!#REF!</definedName>
    <definedName name="______________________DAT19" localSheetId="30">[3]Zam!#REF!</definedName>
    <definedName name="______________________DAT19" localSheetId="43">[3]Zam!#REF!</definedName>
    <definedName name="______________________DAT19" localSheetId="44">[3]Zam!#REF!</definedName>
    <definedName name="______________________DAT19" localSheetId="51">[3]Zam!#REF!</definedName>
    <definedName name="______________________DAT19">[3]Zam!#REF!</definedName>
    <definedName name="______________________DAT2" localSheetId="14">[3]Zam!#REF!</definedName>
    <definedName name="______________________DAT2" localSheetId="29">[3]Zam!#REF!</definedName>
    <definedName name="______________________DAT2" localSheetId="30">[3]Zam!#REF!</definedName>
    <definedName name="______________________DAT2" localSheetId="43">[3]Zam!#REF!</definedName>
    <definedName name="______________________DAT2" localSheetId="44">[3]Zam!#REF!</definedName>
    <definedName name="______________________DAT2" localSheetId="51">[3]Zam!#REF!</definedName>
    <definedName name="______________________DAT2">[3]Zam!#REF!</definedName>
    <definedName name="______________________DAT20" localSheetId="14">[3]Zam!#REF!</definedName>
    <definedName name="______________________DAT20" localSheetId="29">[3]Zam!#REF!</definedName>
    <definedName name="______________________DAT20" localSheetId="30">[3]Zam!#REF!</definedName>
    <definedName name="______________________DAT20" localSheetId="43">[3]Zam!#REF!</definedName>
    <definedName name="______________________DAT20" localSheetId="44">[3]Zam!#REF!</definedName>
    <definedName name="______________________DAT20" localSheetId="51">[3]Zam!#REF!</definedName>
    <definedName name="______________________DAT20">[3]Zam!#REF!</definedName>
    <definedName name="______________________DAT21" localSheetId="14">[3]Zam!#REF!</definedName>
    <definedName name="______________________DAT21" localSheetId="29">[3]Zam!#REF!</definedName>
    <definedName name="______________________DAT21" localSheetId="30">[3]Zam!#REF!</definedName>
    <definedName name="______________________DAT21" localSheetId="43">[3]Zam!#REF!</definedName>
    <definedName name="______________________DAT21" localSheetId="44">[3]Zam!#REF!</definedName>
    <definedName name="______________________DAT21" localSheetId="51">[3]Zam!#REF!</definedName>
    <definedName name="______________________DAT21">[3]Zam!#REF!</definedName>
    <definedName name="______________________DAT22" localSheetId="14">[3]Zam!#REF!</definedName>
    <definedName name="______________________DAT22" localSheetId="29">[3]Zam!#REF!</definedName>
    <definedName name="______________________DAT22" localSheetId="30">[3]Zam!#REF!</definedName>
    <definedName name="______________________DAT22" localSheetId="43">[3]Zam!#REF!</definedName>
    <definedName name="______________________DAT22" localSheetId="44">[3]Zam!#REF!</definedName>
    <definedName name="______________________DAT22" localSheetId="51">[3]Zam!#REF!</definedName>
    <definedName name="______________________DAT22">[3]Zam!#REF!</definedName>
    <definedName name="______________________DAT23" localSheetId="14">[3]Zam!#REF!</definedName>
    <definedName name="______________________DAT23" localSheetId="29">[3]Zam!#REF!</definedName>
    <definedName name="______________________DAT23" localSheetId="30">[3]Zam!#REF!</definedName>
    <definedName name="______________________DAT23" localSheetId="43">[3]Zam!#REF!</definedName>
    <definedName name="______________________DAT23" localSheetId="44">[3]Zam!#REF!</definedName>
    <definedName name="______________________DAT23" localSheetId="51">[3]Zam!#REF!</definedName>
    <definedName name="______________________DAT23">[3]Zam!#REF!</definedName>
    <definedName name="______________________DAT25" localSheetId="14">[13]Zam!#REF!</definedName>
    <definedName name="______________________DAT25" localSheetId="29">[13]Zam!#REF!</definedName>
    <definedName name="______________________DAT25" localSheetId="30">[13]Zam!#REF!</definedName>
    <definedName name="______________________DAT25" localSheetId="43">[13]Zam!#REF!</definedName>
    <definedName name="______________________DAT25" localSheetId="44">[13]Zam!#REF!</definedName>
    <definedName name="______________________DAT25" localSheetId="51">[13]Zam!#REF!</definedName>
    <definedName name="______________________DAT25">[13]Zam!#REF!</definedName>
    <definedName name="______________________DAT26" localSheetId="14">[13]Zam!#REF!</definedName>
    <definedName name="______________________DAT26" localSheetId="29">[13]Zam!#REF!</definedName>
    <definedName name="______________________DAT26" localSheetId="30">[13]Zam!#REF!</definedName>
    <definedName name="______________________DAT26" localSheetId="43">[13]Zam!#REF!</definedName>
    <definedName name="______________________DAT26" localSheetId="44">[13]Zam!#REF!</definedName>
    <definedName name="______________________DAT26" localSheetId="51">[13]Zam!#REF!</definedName>
    <definedName name="______________________DAT26">[13]Zam!#REF!</definedName>
    <definedName name="______________________DAT27" localSheetId="14">[13]Zam!#REF!</definedName>
    <definedName name="______________________DAT27" localSheetId="29">[13]Zam!#REF!</definedName>
    <definedName name="______________________DAT27" localSheetId="30">[13]Zam!#REF!</definedName>
    <definedName name="______________________DAT27" localSheetId="43">[13]Zam!#REF!</definedName>
    <definedName name="______________________DAT27" localSheetId="44">[13]Zam!#REF!</definedName>
    <definedName name="______________________DAT27" localSheetId="51">[13]Zam!#REF!</definedName>
    <definedName name="______________________DAT27">[13]Zam!#REF!</definedName>
    <definedName name="______________________DAT29" localSheetId="14">[13]Zam!#REF!</definedName>
    <definedName name="______________________DAT29" localSheetId="29">[13]Zam!#REF!</definedName>
    <definedName name="______________________DAT29" localSheetId="30">[13]Zam!#REF!</definedName>
    <definedName name="______________________DAT29" localSheetId="43">[13]Zam!#REF!</definedName>
    <definedName name="______________________DAT29" localSheetId="44">[13]Zam!#REF!</definedName>
    <definedName name="______________________DAT29" localSheetId="51">[13]Zam!#REF!</definedName>
    <definedName name="______________________DAT29">[13]Zam!#REF!</definedName>
    <definedName name="______________________DAT30" localSheetId="14">[13]Zam!#REF!</definedName>
    <definedName name="______________________DAT30" localSheetId="29">[13]Zam!#REF!</definedName>
    <definedName name="______________________DAT30" localSheetId="30">[13]Zam!#REF!</definedName>
    <definedName name="______________________DAT30" localSheetId="43">[13]Zam!#REF!</definedName>
    <definedName name="______________________DAT30" localSheetId="44">[13]Zam!#REF!</definedName>
    <definedName name="______________________DAT30" localSheetId="51">[13]Zam!#REF!</definedName>
    <definedName name="______________________DAT30">[13]Zam!#REF!</definedName>
    <definedName name="______________________DAT31" localSheetId="14">[13]Zam!#REF!</definedName>
    <definedName name="______________________DAT31" localSheetId="29">[13]Zam!#REF!</definedName>
    <definedName name="______________________DAT31" localSheetId="30">[13]Zam!#REF!</definedName>
    <definedName name="______________________DAT31" localSheetId="43">[13]Zam!#REF!</definedName>
    <definedName name="______________________DAT31" localSheetId="44">[13]Zam!#REF!</definedName>
    <definedName name="______________________DAT31" localSheetId="51">[13]Zam!#REF!</definedName>
    <definedName name="______________________DAT31">[13]Zam!#REF!</definedName>
    <definedName name="______________________DAT32" localSheetId="14">'[18]OT´s Não Liquidadas 2006'!#REF!</definedName>
    <definedName name="______________________DAT32" localSheetId="29">'[18]OT´s Não Liquidadas 2006'!#REF!</definedName>
    <definedName name="______________________DAT32" localSheetId="30">'[18]OT´s Não Liquidadas 2006'!#REF!</definedName>
    <definedName name="______________________DAT32" localSheetId="43">'[18]OT´s Não Liquidadas 2006'!#REF!</definedName>
    <definedName name="______________________DAT32" localSheetId="44">'[18]OT´s Não Liquidadas 2006'!#REF!</definedName>
    <definedName name="______________________DAT32" localSheetId="51">'[18]OT´s Não Liquidadas 2006'!#REF!</definedName>
    <definedName name="______________________DAT32">'[18]OT´s Não Liquidadas 2006'!#REF!</definedName>
    <definedName name="______________________DAT33" localSheetId="14">'[18]OT´s Não Liquidadas 2006'!#REF!</definedName>
    <definedName name="______________________DAT33" localSheetId="29">'[18]OT´s Não Liquidadas 2006'!#REF!</definedName>
    <definedName name="______________________DAT33" localSheetId="30">'[18]OT´s Não Liquidadas 2006'!#REF!</definedName>
    <definedName name="______________________DAT33" localSheetId="43">'[18]OT´s Não Liquidadas 2006'!#REF!</definedName>
    <definedName name="______________________DAT33" localSheetId="44">'[18]OT´s Não Liquidadas 2006'!#REF!</definedName>
    <definedName name="______________________DAT33" localSheetId="51">'[18]OT´s Não Liquidadas 2006'!#REF!</definedName>
    <definedName name="______________________DAT33">'[18]OT´s Não Liquidadas 2006'!#REF!</definedName>
    <definedName name="______________________DAT34" localSheetId="14">'[18]OT´s Não Liquidadas 2006'!#REF!</definedName>
    <definedName name="______________________DAT34" localSheetId="29">'[18]OT´s Não Liquidadas 2006'!#REF!</definedName>
    <definedName name="______________________DAT34" localSheetId="30">'[18]OT´s Não Liquidadas 2006'!#REF!</definedName>
    <definedName name="______________________DAT34" localSheetId="43">'[18]OT´s Não Liquidadas 2006'!#REF!</definedName>
    <definedName name="______________________DAT34" localSheetId="44">'[18]OT´s Não Liquidadas 2006'!#REF!</definedName>
    <definedName name="______________________DAT34" localSheetId="51">'[18]OT´s Não Liquidadas 2006'!#REF!</definedName>
    <definedName name="______________________DAT34">'[18]OT´s Não Liquidadas 2006'!#REF!</definedName>
    <definedName name="______________________DAT35" localSheetId="14">'[18]OT´s Não Liquidadas 2006'!#REF!</definedName>
    <definedName name="______________________DAT35" localSheetId="29">'[18]OT´s Não Liquidadas 2006'!#REF!</definedName>
    <definedName name="______________________DAT35" localSheetId="30">'[18]OT´s Não Liquidadas 2006'!#REF!</definedName>
    <definedName name="______________________DAT35" localSheetId="43">'[18]OT´s Não Liquidadas 2006'!#REF!</definedName>
    <definedName name="______________________DAT35" localSheetId="44">'[18]OT´s Não Liquidadas 2006'!#REF!</definedName>
    <definedName name="______________________DAT35" localSheetId="51">'[18]OT´s Não Liquidadas 2006'!#REF!</definedName>
    <definedName name="______________________DAT35">'[18]OT´s Não Liquidadas 2006'!#REF!</definedName>
    <definedName name="______________________DAT36" localSheetId="14">'[18]OT´s Não Liquidadas 2006'!#REF!</definedName>
    <definedName name="______________________DAT36" localSheetId="29">'[18]OT´s Não Liquidadas 2006'!#REF!</definedName>
    <definedName name="______________________DAT36" localSheetId="30">'[18]OT´s Não Liquidadas 2006'!#REF!</definedName>
    <definedName name="______________________DAT36" localSheetId="43">'[18]OT´s Não Liquidadas 2006'!#REF!</definedName>
    <definedName name="______________________DAT36" localSheetId="44">'[18]OT´s Não Liquidadas 2006'!#REF!</definedName>
    <definedName name="______________________DAT36" localSheetId="51">'[18]OT´s Não Liquidadas 2006'!#REF!</definedName>
    <definedName name="______________________DAT36">'[18]OT´s Não Liquidadas 2006'!#REF!</definedName>
    <definedName name="______________________DAT4" localSheetId="14">'[6]Base Secção Pessoal'!#REF!</definedName>
    <definedName name="______________________DAT4" localSheetId="29">'[6]Base Secção Pessoal'!#REF!</definedName>
    <definedName name="______________________DAT4" localSheetId="30">'[6]Base Secção Pessoal'!#REF!</definedName>
    <definedName name="______________________DAT4" localSheetId="43">'[6]Base Secção Pessoal'!#REF!</definedName>
    <definedName name="______________________DAT4" localSheetId="44">'[6]Base Secção Pessoal'!#REF!</definedName>
    <definedName name="______________________DAT4" localSheetId="51">'[6]Base Secção Pessoal'!#REF!</definedName>
    <definedName name="______________________DAT4">'[6]Base Secção Pessoal'!#REF!</definedName>
    <definedName name="______________________DAT5" localSheetId="14">'[6]Base Secção Pessoal'!#REF!</definedName>
    <definedName name="______________________DAT5" localSheetId="29">'[6]Base Secção Pessoal'!#REF!</definedName>
    <definedName name="______________________DAT5" localSheetId="30">'[6]Base Secção Pessoal'!#REF!</definedName>
    <definedName name="______________________DAT5" localSheetId="43">'[6]Base Secção Pessoal'!#REF!</definedName>
    <definedName name="______________________DAT5" localSheetId="44">'[6]Base Secção Pessoal'!#REF!</definedName>
    <definedName name="______________________DAT5" localSheetId="51">'[6]Base Secção Pessoal'!#REF!</definedName>
    <definedName name="______________________DAT5">'[6]Base Secção Pessoal'!#REF!</definedName>
    <definedName name="______________________DAT6" localSheetId="14">'[11]Activos 31-12-2006'!#REF!</definedName>
    <definedName name="______________________DAT6" localSheetId="29">'[11]Activos 31-12-2006'!#REF!</definedName>
    <definedName name="______________________DAT6" localSheetId="30">'[11]Activos 31-12-2006'!#REF!</definedName>
    <definedName name="______________________DAT6" localSheetId="43">'[11]Activos 31-12-2006'!#REF!</definedName>
    <definedName name="______________________DAT6" localSheetId="44">'[11]Activos 31-12-2006'!#REF!</definedName>
    <definedName name="______________________DAT6" localSheetId="51">'[11]Activos 31-12-2006'!#REF!</definedName>
    <definedName name="______________________DAT6">'[11]Activos 31-12-2006'!#REF!</definedName>
    <definedName name="______________________DAT7" localSheetId="14">'[11]Activos 31-12-2006'!#REF!</definedName>
    <definedName name="______________________DAT7" localSheetId="29">'[11]Activos 31-12-2006'!#REF!</definedName>
    <definedName name="______________________DAT7" localSheetId="30">'[11]Activos 31-12-2006'!#REF!</definedName>
    <definedName name="______________________DAT7" localSheetId="43">'[11]Activos 31-12-2006'!#REF!</definedName>
    <definedName name="______________________DAT7" localSheetId="44">'[11]Activos 31-12-2006'!#REF!</definedName>
    <definedName name="______________________DAT7" localSheetId="51">'[11]Activos 31-12-2006'!#REF!</definedName>
    <definedName name="______________________DAT7">'[11]Activos 31-12-2006'!#REF!</definedName>
    <definedName name="______________________DAT8" localSheetId="14">'[19]base secçao pessoal'!#REF!</definedName>
    <definedName name="______________________DAT8" localSheetId="29">'[19]base secçao pessoal'!#REF!</definedName>
    <definedName name="______________________DAT8" localSheetId="30">'[19]base secçao pessoal'!#REF!</definedName>
    <definedName name="______________________DAT8" localSheetId="43">'[19]base secçao pessoal'!#REF!</definedName>
    <definedName name="______________________DAT8" localSheetId="44">'[19]base secçao pessoal'!#REF!</definedName>
    <definedName name="______________________DAT8" localSheetId="51">'[19]base secçao pessoal'!#REF!</definedName>
    <definedName name="______________________DAT8">'[19]base secçao pessoal'!#REF!</definedName>
    <definedName name="______________________DAT9" localSheetId="14">'[8]Base Secção Pessoal'!#REF!</definedName>
    <definedName name="______________________DAT9" localSheetId="29">'[8]Base Secção Pessoal'!#REF!</definedName>
    <definedName name="______________________DAT9" localSheetId="30">'[8]Base Secção Pessoal'!#REF!</definedName>
    <definedName name="______________________DAT9" localSheetId="43">'[8]Base Secção Pessoal'!#REF!</definedName>
    <definedName name="______________________DAT9" localSheetId="44">'[8]Base Secção Pessoal'!#REF!</definedName>
    <definedName name="______________________DAT9" localSheetId="51">'[8]Base Secção Pessoal'!#REF!</definedName>
    <definedName name="______________________DAT9">'[8]Base Secção Pessoal'!#REF!</definedName>
    <definedName name="_____________________DAT1" localSheetId="14">[4]Zam!#REF!</definedName>
    <definedName name="_____________________DAT1" localSheetId="29">[4]Zam!#REF!</definedName>
    <definedName name="_____________________DAT1" localSheetId="30">[4]Zam!#REF!</definedName>
    <definedName name="_____________________DAT1" localSheetId="43">[4]Zam!#REF!</definedName>
    <definedName name="_____________________DAT1" localSheetId="44">[4]Zam!#REF!</definedName>
    <definedName name="_____________________DAT1" localSheetId="51">[4]Zam!#REF!</definedName>
    <definedName name="_____________________DAT1">[4]Zam!#REF!</definedName>
    <definedName name="_____________________DAT10" localSheetId="14">[13]Zam!#REF!</definedName>
    <definedName name="_____________________DAT10" localSheetId="29">[13]Zam!#REF!</definedName>
    <definedName name="_____________________DAT10" localSheetId="30">[13]Zam!#REF!</definedName>
    <definedName name="_____________________DAT10" localSheetId="43">[13]Zam!#REF!</definedName>
    <definedName name="_____________________DAT10" localSheetId="44">[13]Zam!#REF!</definedName>
    <definedName name="_____________________DAT10" localSheetId="51">[13]Zam!#REF!</definedName>
    <definedName name="_____________________DAT10">[13]Zam!#REF!</definedName>
    <definedName name="_____________________DAT11" localSheetId="14">[13]Zam!#REF!</definedName>
    <definedName name="_____________________DAT11" localSheetId="29">[13]Zam!#REF!</definedName>
    <definedName name="_____________________DAT11" localSheetId="30">[13]Zam!#REF!</definedName>
    <definedName name="_____________________DAT11" localSheetId="43">[13]Zam!#REF!</definedName>
    <definedName name="_____________________DAT11" localSheetId="44">[13]Zam!#REF!</definedName>
    <definedName name="_____________________DAT11" localSheetId="51">[13]Zam!#REF!</definedName>
    <definedName name="_____________________DAT11">[13]Zam!#REF!</definedName>
    <definedName name="_____________________DAT12" localSheetId="14">[13]Zam!#REF!</definedName>
    <definedName name="_____________________DAT12" localSheetId="29">[13]Zam!#REF!</definedName>
    <definedName name="_____________________DAT12" localSheetId="30">[13]Zam!#REF!</definedName>
    <definedName name="_____________________DAT12" localSheetId="43">[13]Zam!#REF!</definedName>
    <definedName name="_____________________DAT12" localSheetId="44">[13]Zam!#REF!</definedName>
    <definedName name="_____________________DAT12" localSheetId="51">[13]Zam!#REF!</definedName>
    <definedName name="_____________________DAT12">[13]Zam!#REF!</definedName>
    <definedName name="_____________________DAT13" localSheetId="14">[13]Zam!#REF!</definedName>
    <definedName name="_____________________DAT13" localSheetId="29">[13]Zam!#REF!</definedName>
    <definedName name="_____________________DAT13" localSheetId="30">[13]Zam!#REF!</definedName>
    <definedName name="_____________________DAT13" localSheetId="43">[13]Zam!#REF!</definedName>
    <definedName name="_____________________DAT13" localSheetId="44">[13]Zam!#REF!</definedName>
    <definedName name="_____________________DAT13" localSheetId="51">[13]Zam!#REF!</definedName>
    <definedName name="_____________________DAT13">[13]Zam!#REF!</definedName>
    <definedName name="_____________________DAT14" localSheetId="14">[13]Zam!#REF!</definedName>
    <definedName name="_____________________DAT14" localSheetId="29">[13]Zam!#REF!</definedName>
    <definedName name="_____________________DAT14" localSheetId="30">[13]Zam!#REF!</definedName>
    <definedName name="_____________________DAT14" localSheetId="43">[13]Zam!#REF!</definedName>
    <definedName name="_____________________DAT14" localSheetId="44">[13]Zam!#REF!</definedName>
    <definedName name="_____________________DAT14" localSheetId="51">[13]Zam!#REF!</definedName>
    <definedName name="_____________________DAT14">[13]Zam!#REF!</definedName>
    <definedName name="_____________________DAT15" localSheetId="14">[13]Zam!#REF!</definedName>
    <definedName name="_____________________DAT15" localSheetId="29">[13]Zam!#REF!</definedName>
    <definedName name="_____________________DAT15" localSheetId="30">[13]Zam!#REF!</definedName>
    <definedName name="_____________________DAT15" localSheetId="43">[13]Zam!#REF!</definedName>
    <definedName name="_____________________DAT15" localSheetId="44">[13]Zam!#REF!</definedName>
    <definedName name="_____________________DAT15" localSheetId="51">[13]Zam!#REF!</definedName>
    <definedName name="_____________________DAT15">[13]Zam!#REF!</definedName>
    <definedName name="_____________________DAT16" localSheetId="14">[4]Zam!#REF!</definedName>
    <definedName name="_____________________DAT16" localSheetId="29">[4]Zam!#REF!</definedName>
    <definedName name="_____________________DAT16" localSheetId="30">[4]Zam!#REF!</definedName>
    <definedName name="_____________________DAT16" localSheetId="43">[4]Zam!#REF!</definedName>
    <definedName name="_____________________DAT16" localSheetId="44">[4]Zam!#REF!</definedName>
    <definedName name="_____________________DAT16" localSheetId="51">[4]Zam!#REF!</definedName>
    <definedName name="_____________________DAT16">[4]Zam!#REF!</definedName>
    <definedName name="_____________________DAT17" localSheetId="14">[4]Zam!#REF!</definedName>
    <definedName name="_____________________DAT17" localSheetId="29">[4]Zam!#REF!</definedName>
    <definedName name="_____________________DAT17" localSheetId="30">[4]Zam!#REF!</definedName>
    <definedName name="_____________________DAT17" localSheetId="43">[4]Zam!#REF!</definedName>
    <definedName name="_____________________DAT17" localSheetId="44">[4]Zam!#REF!</definedName>
    <definedName name="_____________________DAT17" localSheetId="51">[4]Zam!#REF!</definedName>
    <definedName name="_____________________DAT17">[4]Zam!#REF!</definedName>
    <definedName name="_____________________DAT18" localSheetId="14">[4]Zam!#REF!</definedName>
    <definedName name="_____________________DAT18" localSheetId="29">[4]Zam!#REF!</definedName>
    <definedName name="_____________________DAT18" localSheetId="30">[4]Zam!#REF!</definedName>
    <definedName name="_____________________DAT18" localSheetId="43">[4]Zam!#REF!</definedName>
    <definedName name="_____________________DAT18" localSheetId="44">[4]Zam!#REF!</definedName>
    <definedName name="_____________________DAT18" localSheetId="51">[4]Zam!#REF!</definedName>
    <definedName name="_____________________DAT18">[4]Zam!#REF!</definedName>
    <definedName name="_____________________DAT19" localSheetId="14">[4]Zam!#REF!</definedName>
    <definedName name="_____________________DAT19" localSheetId="29">[4]Zam!#REF!</definedName>
    <definedName name="_____________________DAT19" localSheetId="30">[4]Zam!#REF!</definedName>
    <definedName name="_____________________DAT19" localSheetId="43">[4]Zam!#REF!</definedName>
    <definedName name="_____________________DAT19" localSheetId="44">[4]Zam!#REF!</definedName>
    <definedName name="_____________________DAT19" localSheetId="51">[4]Zam!#REF!</definedName>
    <definedName name="_____________________DAT19">[4]Zam!#REF!</definedName>
    <definedName name="_____________________DAT2" localSheetId="14">[4]Zam!#REF!</definedName>
    <definedName name="_____________________DAT2" localSheetId="29">[4]Zam!#REF!</definedName>
    <definedName name="_____________________DAT2" localSheetId="30">[4]Zam!#REF!</definedName>
    <definedName name="_____________________DAT2" localSheetId="43">[4]Zam!#REF!</definedName>
    <definedName name="_____________________DAT2" localSheetId="44">[4]Zam!#REF!</definedName>
    <definedName name="_____________________DAT2" localSheetId="51">[4]Zam!#REF!</definedName>
    <definedName name="_____________________DAT2">[4]Zam!#REF!</definedName>
    <definedName name="_____________________DAT20" localSheetId="14">[4]Zam!#REF!</definedName>
    <definedName name="_____________________DAT20" localSheetId="29">[4]Zam!#REF!</definedName>
    <definedName name="_____________________DAT20" localSheetId="30">[4]Zam!#REF!</definedName>
    <definedName name="_____________________DAT20" localSheetId="43">[4]Zam!#REF!</definedName>
    <definedName name="_____________________DAT20" localSheetId="44">[4]Zam!#REF!</definedName>
    <definedName name="_____________________DAT20" localSheetId="51">[4]Zam!#REF!</definedName>
    <definedName name="_____________________DAT20">[4]Zam!#REF!</definedName>
    <definedName name="_____________________DAT21" localSheetId="14">[4]Zam!#REF!</definedName>
    <definedName name="_____________________DAT21" localSheetId="29">[4]Zam!#REF!</definedName>
    <definedName name="_____________________DAT21" localSheetId="30">[4]Zam!#REF!</definedName>
    <definedName name="_____________________DAT21" localSheetId="43">[4]Zam!#REF!</definedName>
    <definedName name="_____________________DAT21" localSheetId="44">[4]Zam!#REF!</definedName>
    <definedName name="_____________________DAT21" localSheetId="51">[4]Zam!#REF!</definedName>
    <definedName name="_____________________DAT21">[4]Zam!#REF!</definedName>
    <definedName name="_____________________DAT22" localSheetId="14">[4]Zam!#REF!</definedName>
    <definedName name="_____________________DAT22" localSheetId="29">[4]Zam!#REF!</definedName>
    <definedName name="_____________________DAT22" localSheetId="30">[4]Zam!#REF!</definedName>
    <definedName name="_____________________DAT22" localSheetId="43">[4]Zam!#REF!</definedName>
    <definedName name="_____________________DAT22" localSheetId="44">[4]Zam!#REF!</definedName>
    <definedName name="_____________________DAT22" localSheetId="51">[4]Zam!#REF!</definedName>
    <definedName name="_____________________DAT22">[4]Zam!#REF!</definedName>
    <definedName name="_____________________DAT23" localSheetId="14">[4]Zam!#REF!</definedName>
    <definedName name="_____________________DAT23" localSheetId="29">[4]Zam!#REF!</definedName>
    <definedName name="_____________________DAT23" localSheetId="30">[4]Zam!#REF!</definedName>
    <definedName name="_____________________DAT23" localSheetId="43">[4]Zam!#REF!</definedName>
    <definedName name="_____________________DAT23" localSheetId="44">[4]Zam!#REF!</definedName>
    <definedName name="_____________________DAT23" localSheetId="51">[4]Zam!#REF!</definedName>
    <definedName name="_____________________DAT23">[4]Zam!#REF!</definedName>
    <definedName name="_____________________DAT25" localSheetId="14">[13]Zam!#REF!</definedName>
    <definedName name="_____________________DAT25" localSheetId="29">[13]Zam!#REF!</definedName>
    <definedName name="_____________________DAT25" localSheetId="30">[13]Zam!#REF!</definedName>
    <definedName name="_____________________DAT25" localSheetId="43">[13]Zam!#REF!</definedName>
    <definedName name="_____________________DAT25" localSheetId="44">[13]Zam!#REF!</definedName>
    <definedName name="_____________________DAT25" localSheetId="51">[13]Zam!#REF!</definedName>
    <definedName name="_____________________DAT25">[13]Zam!#REF!</definedName>
    <definedName name="_____________________DAT26" localSheetId="14">[13]Zam!#REF!</definedName>
    <definedName name="_____________________DAT26" localSheetId="29">[13]Zam!#REF!</definedName>
    <definedName name="_____________________DAT26" localSheetId="30">[13]Zam!#REF!</definedName>
    <definedName name="_____________________DAT26" localSheetId="43">[13]Zam!#REF!</definedName>
    <definedName name="_____________________DAT26" localSheetId="44">[13]Zam!#REF!</definedName>
    <definedName name="_____________________DAT26" localSheetId="51">[13]Zam!#REF!</definedName>
    <definedName name="_____________________DAT26">[13]Zam!#REF!</definedName>
    <definedName name="_____________________DAT27" localSheetId="14">[13]Zam!#REF!</definedName>
    <definedName name="_____________________DAT27" localSheetId="29">[13]Zam!#REF!</definedName>
    <definedName name="_____________________DAT27" localSheetId="30">[13]Zam!#REF!</definedName>
    <definedName name="_____________________DAT27" localSheetId="43">[13]Zam!#REF!</definedName>
    <definedName name="_____________________DAT27" localSheetId="44">[13]Zam!#REF!</definedName>
    <definedName name="_____________________DAT27" localSheetId="51">[13]Zam!#REF!</definedName>
    <definedName name="_____________________DAT27">[13]Zam!#REF!</definedName>
    <definedName name="_____________________DAT29" localSheetId="14">[13]Zam!#REF!</definedName>
    <definedName name="_____________________DAT29" localSheetId="29">[13]Zam!#REF!</definedName>
    <definedName name="_____________________DAT29" localSheetId="30">[13]Zam!#REF!</definedName>
    <definedName name="_____________________DAT29" localSheetId="43">[13]Zam!#REF!</definedName>
    <definedName name="_____________________DAT29" localSheetId="44">[13]Zam!#REF!</definedName>
    <definedName name="_____________________DAT29" localSheetId="51">[13]Zam!#REF!</definedName>
    <definedName name="_____________________DAT29">[13]Zam!#REF!</definedName>
    <definedName name="_____________________DAT30" localSheetId="14">[13]Zam!#REF!</definedName>
    <definedName name="_____________________DAT30" localSheetId="29">[13]Zam!#REF!</definedName>
    <definedName name="_____________________DAT30" localSheetId="30">[13]Zam!#REF!</definedName>
    <definedName name="_____________________DAT30" localSheetId="43">[13]Zam!#REF!</definedName>
    <definedName name="_____________________DAT30" localSheetId="44">[13]Zam!#REF!</definedName>
    <definedName name="_____________________DAT30" localSheetId="51">[13]Zam!#REF!</definedName>
    <definedName name="_____________________DAT30">[13]Zam!#REF!</definedName>
    <definedName name="_____________________DAT31" localSheetId="14">[13]Zam!#REF!</definedName>
    <definedName name="_____________________DAT31" localSheetId="29">[13]Zam!#REF!</definedName>
    <definedName name="_____________________DAT31" localSheetId="30">[13]Zam!#REF!</definedName>
    <definedName name="_____________________DAT31" localSheetId="43">[13]Zam!#REF!</definedName>
    <definedName name="_____________________DAT31" localSheetId="44">[13]Zam!#REF!</definedName>
    <definedName name="_____________________DAT31" localSheetId="51">[13]Zam!#REF!</definedName>
    <definedName name="_____________________DAT31">[13]Zam!#REF!</definedName>
    <definedName name="_____________________DAT32" localSheetId="14">'[5]OT´s Não Liquidadas 2006'!#REF!</definedName>
    <definedName name="_____________________DAT32" localSheetId="29">'[5]OT´s Não Liquidadas 2006'!#REF!</definedName>
    <definedName name="_____________________DAT32" localSheetId="30">'[5]OT´s Não Liquidadas 2006'!#REF!</definedName>
    <definedName name="_____________________DAT32" localSheetId="43">'[5]OT´s Não Liquidadas 2006'!#REF!</definedName>
    <definedName name="_____________________DAT32" localSheetId="44">'[5]OT´s Não Liquidadas 2006'!#REF!</definedName>
    <definedName name="_____________________DAT32" localSheetId="51">'[5]OT´s Não Liquidadas 2006'!#REF!</definedName>
    <definedName name="_____________________DAT32">'[5]OT´s Não Liquidadas 2006'!#REF!</definedName>
    <definedName name="_____________________DAT33" localSheetId="14">'[5]OT´s Não Liquidadas 2006'!#REF!</definedName>
    <definedName name="_____________________DAT33" localSheetId="29">'[5]OT´s Não Liquidadas 2006'!#REF!</definedName>
    <definedName name="_____________________DAT33" localSheetId="30">'[5]OT´s Não Liquidadas 2006'!#REF!</definedName>
    <definedName name="_____________________DAT33" localSheetId="43">'[5]OT´s Não Liquidadas 2006'!#REF!</definedName>
    <definedName name="_____________________DAT33" localSheetId="44">'[5]OT´s Não Liquidadas 2006'!#REF!</definedName>
    <definedName name="_____________________DAT33" localSheetId="51">'[5]OT´s Não Liquidadas 2006'!#REF!</definedName>
    <definedName name="_____________________DAT33">'[5]OT´s Não Liquidadas 2006'!#REF!</definedName>
    <definedName name="_____________________DAT34" localSheetId="14">'[5]OT´s Não Liquidadas 2006'!#REF!</definedName>
    <definedName name="_____________________DAT34" localSheetId="29">'[5]OT´s Não Liquidadas 2006'!#REF!</definedName>
    <definedName name="_____________________DAT34" localSheetId="30">'[5]OT´s Não Liquidadas 2006'!#REF!</definedName>
    <definedName name="_____________________DAT34" localSheetId="43">'[5]OT´s Não Liquidadas 2006'!#REF!</definedName>
    <definedName name="_____________________DAT34" localSheetId="44">'[5]OT´s Não Liquidadas 2006'!#REF!</definedName>
    <definedName name="_____________________DAT34" localSheetId="51">'[5]OT´s Não Liquidadas 2006'!#REF!</definedName>
    <definedName name="_____________________DAT34">'[5]OT´s Não Liquidadas 2006'!#REF!</definedName>
    <definedName name="_____________________DAT35" localSheetId="14">'[5]OT´s Não Liquidadas 2006'!#REF!</definedName>
    <definedName name="_____________________DAT35" localSheetId="29">'[5]OT´s Não Liquidadas 2006'!#REF!</definedName>
    <definedName name="_____________________DAT35" localSheetId="30">'[5]OT´s Não Liquidadas 2006'!#REF!</definedName>
    <definedName name="_____________________DAT35" localSheetId="43">'[5]OT´s Não Liquidadas 2006'!#REF!</definedName>
    <definedName name="_____________________DAT35" localSheetId="44">'[5]OT´s Não Liquidadas 2006'!#REF!</definedName>
    <definedName name="_____________________DAT35" localSheetId="51">'[5]OT´s Não Liquidadas 2006'!#REF!</definedName>
    <definedName name="_____________________DAT35">'[5]OT´s Não Liquidadas 2006'!#REF!</definedName>
    <definedName name="_____________________DAT36" localSheetId="14">'[5]OT´s Não Liquidadas 2006'!#REF!</definedName>
    <definedName name="_____________________DAT36" localSheetId="29">'[5]OT´s Não Liquidadas 2006'!#REF!</definedName>
    <definedName name="_____________________DAT36" localSheetId="30">'[5]OT´s Não Liquidadas 2006'!#REF!</definedName>
    <definedName name="_____________________DAT36" localSheetId="43">'[5]OT´s Não Liquidadas 2006'!#REF!</definedName>
    <definedName name="_____________________DAT36" localSheetId="44">'[5]OT´s Não Liquidadas 2006'!#REF!</definedName>
    <definedName name="_____________________DAT36" localSheetId="51">'[5]OT´s Não Liquidadas 2006'!#REF!</definedName>
    <definedName name="_____________________DAT36">'[5]OT´s Não Liquidadas 2006'!#REF!</definedName>
    <definedName name="_____________________DAT4" localSheetId="14">'[6]Base Secção Pessoal'!#REF!</definedName>
    <definedName name="_____________________DAT4" localSheetId="29">'[6]Base Secção Pessoal'!#REF!</definedName>
    <definedName name="_____________________DAT4" localSheetId="30">'[6]Base Secção Pessoal'!#REF!</definedName>
    <definedName name="_____________________DAT4" localSheetId="43">'[6]Base Secção Pessoal'!#REF!</definedName>
    <definedName name="_____________________DAT4" localSheetId="44">'[6]Base Secção Pessoal'!#REF!</definedName>
    <definedName name="_____________________DAT4" localSheetId="51">'[6]Base Secção Pessoal'!#REF!</definedName>
    <definedName name="_____________________DAT4">'[6]Base Secção Pessoal'!#REF!</definedName>
    <definedName name="_____________________DAT5" localSheetId="14">'[6]Base Secção Pessoal'!#REF!</definedName>
    <definedName name="_____________________DAT5" localSheetId="29">'[6]Base Secção Pessoal'!#REF!</definedName>
    <definedName name="_____________________DAT5" localSheetId="30">'[6]Base Secção Pessoal'!#REF!</definedName>
    <definedName name="_____________________DAT5" localSheetId="43">'[6]Base Secção Pessoal'!#REF!</definedName>
    <definedName name="_____________________DAT5" localSheetId="44">'[6]Base Secção Pessoal'!#REF!</definedName>
    <definedName name="_____________________DAT5" localSheetId="51">'[6]Base Secção Pessoal'!#REF!</definedName>
    <definedName name="_____________________DAT5">'[6]Base Secção Pessoal'!#REF!</definedName>
    <definedName name="_____________________DAT6" localSheetId="14">'[7]base secçao pessoal'!#REF!</definedName>
    <definedName name="_____________________DAT6" localSheetId="29">'[7]base secçao pessoal'!#REF!</definedName>
    <definedName name="_____________________DAT6" localSheetId="30">'[7]base secçao pessoal'!#REF!</definedName>
    <definedName name="_____________________DAT6" localSheetId="43">'[7]base secçao pessoal'!#REF!</definedName>
    <definedName name="_____________________DAT6" localSheetId="44">'[7]base secçao pessoal'!#REF!</definedName>
    <definedName name="_____________________DAT6" localSheetId="51">'[7]base secçao pessoal'!#REF!</definedName>
    <definedName name="_____________________DAT6">'[7]base secçao pessoal'!#REF!</definedName>
    <definedName name="_____________________DAT7" localSheetId="14">'[7]base secçao pessoal'!#REF!</definedName>
    <definedName name="_____________________DAT7" localSheetId="29">'[7]base secçao pessoal'!#REF!</definedName>
    <definedName name="_____________________DAT7" localSheetId="30">'[7]base secçao pessoal'!#REF!</definedName>
    <definedName name="_____________________DAT7" localSheetId="43">'[7]base secçao pessoal'!#REF!</definedName>
    <definedName name="_____________________DAT7" localSheetId="44">'[7]base secçao pessoal'!#REF!</definedName>
    <definedName name="_____________________DAT7" localSheetId="51">'[7]base secçao pessoal'!#REF!</definedName>
    <definedName name="_____________________DAT7">'[7]base secçao pessoal'!#REF!</definedName>
    <definedName name="_____________________DAT8" localSheetId="14">'[19]base secçao pessoal'!#REF!</definedName>
    <definedName name="_____________________DAT8" localSheetId="29">'[19]base secçao pessoal'!#REF!</definedName>
    <definedName name="_____________________DAT8" localSheetId="30">'[19]base secçao pessoal'!#REF!</definedName>
    <definedName name="_____________________DAT8" localSheetId="43">'[19]base secçao pessoal'!#REF!</definedName>
    <definedName name="_____________________DAT8" localSheetId="44">'[19]base secçao pessoal'!#REF!</definedName>
    <definedName name="_____________________DAT8" localSheetId="51">'[19]base secçao pessoal'!#REF!</definedName>
    <definedName name="_____________________DAT8">'[19]base secçao pessoal'!#REF!</definedName>
    <definedName name="_____________________DAT9" localSheetId="14">'[8]Base Secção Pessoal'!#REF!</definedName>
    <definedName name="_____________________DAT9" localSheetId="29">'[8]Base Secção Pessoal'!#REF!</definedName>
    <definedName name="_____________________DAT9" localSheetId="30">'[8]Base Secção Pessoal'!#REF!</definedName>
    <definedName name="_____________________DAT9" localSheetId="43">'[8]Base Secção Pessoal'!#REF!</definedName>
    <definedName name="_____________________DAT9" localSheetId="44">'[8]Base Secção Pessoal'!#REF!</definedName>
    <definedName name="_____________________DAT9" localSheetId="51">'[8]Base Secção Pessoal'!#REF!</definedName>
    <definedName name="_____________________DAT9">'[8]Base Secção Pessoal'!#REF!</definedName>
    <definedName name="____________________DAT1" localSheetId="14">[20]Zam!#REF!</definedName>
    <definedName name="____________________DAT1" localSheetId="29">[20]Zam!#REF!</definedName>
    <definedName name="____________________DAT1" localSheetId="30">[20]Zam!#REF!</definedName>
    <definedName name="____________________DAT1" localSheetId="43">[20]Zam!#REF!</definedName>
    <definedName name="____________________DAT1" localSheetId="44">[20]Zam!#REF!</definedName>
    <definedName name="____________________DAT1" localSheetId="51">[20]Zam!#REF!</definedName>
    <definedName name="____________________DAT1">[20]Zam!#REF!</definedName>
    <definedName name="____________________DAT10" localSheetId="14">[13]Zam!#REF!</definedName>
    <definedName name="____________________DAT10" localSheetId="29">[13]Zam!#REF!</definedName>
    <definedName name="____________________DAT10" localSheetId="30">[13]Zam!#REF!</definedName>
    <definedName name="____________________DAT10" localSheetId="43">[13]Zam!#REF!</definedName>
    <definedName name="____________________DAT10" localSheetId="44">[13]Zam!#REF!</definedName>
    <definedName name="____________________DAT10" localSheetId="51">[13]Zam!#REF!</definedName>
    <definedName name="____________________DAT10">[13]Zam!#REF!</definedName>
    <definedName name="____________________DAT11" localSheetId="14">[13]Zam!#REF!</definedName>
    <definedName name="____________________DAT11" localSheetId="29">[13]Zam!#REF!</definedName>
    <definedName name="____________________DAT11" localSheetId="30">[13]Zam!#REF!</definedName>
    <definedName name="____________________DAT11" localSheetId="43">[13]Zam!#REF!</definedName>
    <definedName name="____________________DAT11" localSheetId="44">[13]Zam!#REF!</definedName>
    <definedName name="____________________DAT11" localSheetId="51">[13]Zam!#REF!</definedName>
    <definedName name="____________________DAT11">[13]Zam!#REF!</definedName>
    <definedName name="____________________DAT12" localSheetId="14">[13]Zam!#REF!</definedName>
    <definedName name="____________________DAT12" localSheetId="29">[13]Zam!#REF!</definedName>
    <definedName name="____________________DAT12" localSheetId="30">[13]Zam!#REF!</definedName>
    <definedName name="____________________DAT12" localSheetId="43">[13]Zam!#REF!</definedName>
    <definedName name="____________________DAT12" localSheetId="44">[13]Zam!#REF!</definedName>
    <definedName name="____________________DAT12" localSheetId="51">[13]Zam!#REF!</definedName>
    <definedName name="____________________DAT12">[13]Zam!#REF!</definedName>
    <definedName name="____________________DAT13" localSheetId="14">[13]Zam!#REF!</definedName>
    <definedName name="____________________DAT13" localSheetId="29">[13]Zam!#REF!</definedName>
    <definedName name="____________________DAT13" localSheetId="30">[13]Zam!#REF!</definedName>
    <definedName name="____________________DAT13" localSheetId="43">[13]Zam!#REF!</definedName>
    <definedName name="____________________DAT13" localSheetId="44">[13]Zam!#REF!</definedName>
    <definedName name="____________________DAT13" localSheetId="51">[13]Zam!#REF!</definedName>
    <definedName name="____________________DAT13">[13]Zam!#REF!</definedName>
    <definedName name="____________________DAT14" localSheetId="14">[13]Zam!#REF!</definedName>
    <definedName name="____________________DAT14" localSheetId="29">[13]Zam!#REF!</definedName>
    <definedName name="____________________DAT14" localSheetId="30">[13]Zam!#REF!</definedName>
    <definedName name="____________________DAT14" localSheetId="43">[13]Zam!#REF!</definedName>
    <definedName name="____________________DAT14" localSheetId="44">[13]Zam!#REF!</definedName>
    <definedName name="____________________DAT14" localSheetId="51">[13]Zam!#REF!</definedName>
    <definedName name="____________________DAT14">[13]Zam!#REF!</definedName>
    <definedName name="____________________DAT15" localSheetId="14">[13]Zam!#REF!</definedName>
    <definedName name="____________________DAT15" localSheetId="29">[13]Zam!#REF!</definedName>
    <definedName name="____________________DAT15" localSheetId="30">[13]Zam!#REF!</definedName>
    <definedName name="____________________DAT15" localSheetId="43">[13]Zam!#REF!</definedName>
    <definedName name="____________________DAT15" localSheetId="44">[13]Zam!#REF!</definedName>
    <definedName name="____________________DAT15" localSheetId="51">[13]Zam!#REF!</definedName>
    <definedName name="____________________DAT15">[13]Zam!#REF!</definedName>
    <definedName name="____________________DAT16" localSheetId="14">[20]Zam!#REF!</definedName>
    <definedName name="____________________DAT16" localSheetId="29">[20]Zam!#REF!</definedName>
    <definedName name="____________________DAT16" localSheetId="30">[20]Zam!#REF!</definedName>
    <definedName name="____________________DAT16" localSheetId="43">[20]Zam!#REF!</definedName>
    <definedName name="____________________DAT16" localSheetId="44">[20]Zam!#REF!</definedName>
    <definedName name="____________________DAT16" localSheetId="51">[20]Zam!#REF!</definedName>
    <definedName name="____________________DAT16">[20]Zam!#REF!</definedName>
    <definedName name="____________________DAT17" localSheetId="14">[20]Zam!#REF!</definedName>
    <definedName name="____________________DAT17" localSheetId="29">[20]Zam!#REF!</definedName>
    <definedName name="____________________DAT17" localSheetId="30">[20]Zam!#REF!</definedName>
    <definedName name="____________________DAT17" localSheetId="43">[20]Zam!#REF!</definedName>
    <definedName name="____________________DAT17" localSheetId="44">[20]Zam!#REF!</definedName>
    <definedName name="____________________DAT17" localSheetId="51">[20]Zam!#REF!</definedName>
    <definedName name="____________________DAT17">[20]Zam!#REF!</definedName>
    <definedName name="____________________DAT18" localSheetId="14">[20]Zam!#REF!</definedName>
    <definedName name="____________________DAT18" localSheetId="29">[20]Zam!#REF!</definedName>
    <definedName name="____________________DAT18" localSheetId="30">[20]Zam!#REF!</definedName>
    <definedName name="____________________DAT18" localSheetId="43">[20]Zam!#REF!</definedName>
    <definedName name="____________________DAT18" localSheetId="44">[20]Zam!#REF!</definedName>
    <definedName name="____________________DAT18" localSheetId="51">[20]Zam!#REF!</definedName>
    <definedName name="____________________DAT18">[20]Zam!#REF!</definedName>
    <definedName name="____________________DAT19" localSheetId="14">[20]Zam!#REF!</definedName>
    <definedName name="____________________DAT19" localSheetId="29">[20]Zam!#REF!</definedName>
    <definedName name="____________________DAT19" localSheetId="30">[20]Zam!#REF!</definedName>
    <definedName name="____________________DAT19" localSheetId="43">[20]Zam!#REF!</definedName>
    <definedName name="____________________DAT19" localSheetId="44">[20]Zam!#REF!</definedName>
    <definedName name="____________________DAT19" localSheetId="51">[20]Zam!#REF!</definedName>
    <definedName name="____________________DAT19">[20]Zam!#REF!</definedName>
    <definedName name="____________________DAT2" localSheetId="14">[20]Zam!#REF!</definedName>
    <definedName name="____________________DAT2" localSheetId="29">[20]Zam!#REF!</definedName>
    <definedName name="____________________DAT2" localSheetId="30">[20]Zam!#REF!</definedName>
    <definedName name="____________________DAT2" localSheetId="43">[20]Zam!#REF!</definedName>
    <definedName name="____________________DAT2" localSheetId="44">[20]Zam!#REF!</definedName>
    <definedName name="____________________DAT2" localSheetId="51">[20]Zam!#REF!</definedName>
    <definedName name="____________________DAT2">[20]Zam!#REF!</definedName>
    <definedName name="____________________DAT20" localSheetId="14">[20]Zam!#REF!</definedName>
    <definedName name="____________________DAT20" localSheetId="29">[20]Zam!#REF!</definedName>
    <definedName name="____________________DAT20" localSheetId="30">[20]Zam!#REF!</definedName>
    <definedName name="____________________DAT20" localSheetId="43">[20]Zam!#REF!</definedName>
    <definedName name="____________________DAT20" localSheetId="44">[20]Zam!#REF!</definedName>
    <definedName name="____________________DAT20" localSheetId="51">[20]Zam!#REF!</definedName>
    <definedName name="____________________DAT20">[20]Zam!#REF!</definedName>
    <definedName name="____________________DAT21" localSheetId="14">[20]Zam!#REF!</definedName>
    <definedName name="____________________DAT21" localSheetId="29">[20]Zam!#REF!</definedName>
    <definedName name="____________________DAT21" localSheetId="30">[20]Zam!#REF!</definedName>
    <definedName name="____________________DAT21" localSheetId="43">[20]Zam!#REF!</definedName>
    <definedName name="____________________DAT21" localSheetId="44">[20]Zam!#REF!</definedName>
    <definedName name="____________________DAT21" localSheetId="51">[20]Zam!#REF!</definedName>
    <definedName name="____________________DAT21">[20]Zam!#REF!</definedName>
    <definedName name="____________________DAT22" localSheetId="14">[20]Zam!#REF!</definedName>
    <definedName name="____________________DAT22" localSheetId="29">[20]Zam!#REF!</definedName>
    <definedName name="____________________DAT22" localSheetId="30">[20]Zam!#REF!</definedName>
    <definedName name="____________________DAT22" localSheetId="43">[20]Zam!#REF!</definedName>
    <definedName name="____________________DAT22" localSheetId="44">[20]Zam!#REF!</definedName>
    <definedName name="____________________DAT22" localSheetId="51">[20]Zam!#REF!</definedName>
    <definedName name="____________________DAT22">[20]Zam!#REF!</definedName>
    <definedName name="____________________DAT23" localSheetId="14">[20]Zam!#REF!</definedName>
    <definedName name="____________________DAT23" localSheetId="29">[20]Zam!#REF!</definedName>
    <definedName name="____________________DAT23" localSheetId="30">[20]Zam!#REF!</definedName>
    <definedName name="____________________DAT23" localSheetId="43">[20]Zam!#REF!</definedName>
    <definedName name="____________________DAT23" localSheetId="44">[20]Zam!#REF!</definedName>
    <definedName name="____________________DAT23" localSheetId="51">[20]Zam!#REF!</definedName>
    <definedName name="____________________DAT23">[20]Zam!#REF!</definedName>
    <definedName name="____________________DAT25" localSheetId="14">[13]Zam!#REF!</definedName>
    <definedName name="____________________DAT25" localSheetId="29">[13]Zam!#REF!</definedName>
    <definedName name="____________________DAT25" localSheetId="30">[13]Zam!#REF!</definedName>
    <definedName name="____________________DAT25" localSheetId="43">[13]Zam!#REF!</definedName>
    <definedName name="____________________DAT25" localSheetId="44">[13]Zam!#REF!</definedName>
    <definedName name="____________________DAT25" localSheetId="51">[13]Zam!#REF!</definedName>
    <definedName name="____________________DAT25">[13]Zam!#REF!</definedName>
    <definedName name="____________________DAT26" localSheetId="14">[13]Zam!#REF!</definedName>
    <definedName name="____________________DAT26" localSheetId="29">[13]Zam!#REF!</definedName>
    <definedName name="____________________DAT26" localSheetId="30">[13]Zam!#REF!</definedName>
    <definedName name="____________________DAT26" localSheetId="43">[13]Zam!#REF!</definedName>
    <definedName name="____________________DAT26" localSheetId="44">[13]Zam!#REF!</definedName>
    <definedName name="____________________DAT26" localSheetId="51">[13]Zam!#REF!</definedName>
    <definedName name="____________________DAT26">[13]Zam!#REF!</definedName>
    <definedName name="____________________DAT27" localSheetId="14">[13]Zam!#REF!</definedName>
    <definedName name="____________________DAT27" localSheetId="29">[13]Zam!#REF!</definedName>
    <definedName name="____________________DAT27" localSheetId="30">[13]Zam!#REF!</definedName>
    <definedName name="____________________DAT27" localSheetId="43">[13]Zam!#REF!</definedName>
    <definedName name="____________________DAT27" localSheetId="44">[13]Zam!#REF!</definedName>
    <definedName name="____________________DAT27" localSheetId="51">[13]Zam!#REF!</definedName>
    <definedName name="____________________DAT27">[13]Zam!#REF!</definedName>
    <definedName name="____________________DAT29" localSheetId="14">[13]Zam!#REF!</definedName>
    <definedName name="____________________DAT29" localSheetId="29">[13]Zam!#REF!</definedName>
    <definedName name="____________________DAT29" localSheetId="30">[13]Zam!#REF!</definedName>
    <definedName name="____________________DAT29" localSheetId="43">[13]Zam!#REF!</definedName>
    <definedName name="____________________DAT29" localSheetId="44">[13]Zam!#REF!</definedName>
    <definedName name="____________________DAT29" localSheetId="51">[13]Zam!#REF!</definedName>
    <definedName name="____________________DAT29">[13]Zam!#REF!</definedName>
    <definedName name="____________________DAT30" localSheetId="14">[13]Zam!#REF!</definedName>
    <definedName name="____________________DAT30" localSheetId="29">[13]Zam!#REF!</definedName>
    <definedName name="____________________DAT30" localSheetId="30">[13]Zam!#REF!</definedName>
    <definedName name="____________________DAT30" localSheetId="43">[13]Zam!#REF!</definedName>
    <definedName name="____________________DAT30" localSheetId="44">[13]Zam!#REF!</definedName>
    <definedName name="____________________DAT30" localSheetId="51">[13]Zam!#REF!</definedName>
    <definedName name="____________________DAT30">[13]Zam!#REF!</definedName>
    <definedName name="____________________DAT31" localSheetId="14">[13]Zam!#REF!</definedName>
    <definedName name="____________________DAT31" localSheetId="29">[13]Zam!#REF!</definedName>
    <definedName name="____________________DAT31" localSheetId="30">[13]Zam!#REF!</definedName>
    <definedName name="____________________DAT31" localSheetId="43">[13]Zam!#REF!</definedName>
    <definedName name="____________________DAT31" localSheetId="44">[13]Zam!#REF!</definedName>
    <definedName name="____________________DAT31" localSheetId="51">[13]Zam!#REF!</definedName>
    <definedName name="____________________DAT31">[13]Zam!#REF!</definedName>
    <definedName name="____________________DAT32" localSheetId="14">'[5]OT´s Não Liquidadas 2006'!#REF!</definedName>
    <definedName name="____________________DAT32" localSheetId="29">'[5]OT´s Não Liquidadas 2006'!#REF!</definedName>
    <definedName name="____________________DAT32" localSheetId="30">'[5]OT´s Não Liquidadas 2006'!#REF!</definedName>
    <definedName name="____________________DAT32" localSheetId="43">'[5]OT´s Não Liquidadas 2006'!#REF!</definedName>
    <definedName name="____________________DAT32" localSheetId="44">'[5]OT´s Não Liquidadas 2006'!#REF!</definedName>
    <definedName name="____________________DAT32" localSheetId="51">'[5]OT´s Não Liquidadas 2006'!#REF!</definedName>
    <definedName name="____________________DAT32">'[5]OT´s Não Liquidadas 2006'!#REF!</definedName>
    <definedName name="____________________DAT33" localSheetId="14">'[5]OT´s Não Liquidadas 2006'!#REF!</definedName>
    <definedName name="____________________DAT33" localSheetId="29">'[5]OT´s Não Liquidadas 2006'!#REF!</definedName>
    <definedName name="____________________DAT33" localSheetId="30">'[5]OT´s Não Liquidadas 2006'!#REF!</definedName>
    <definedName name="____________________DAT33" localSheetId="43">'[5]OT´s Não Liquidadas 2006'!#REF!</definedName>
    <definedName name="____________________DAT33" localSheetId="44">'[5]OT´s Não Liquidadas 2006'!#REF!</definedName>
    <definedName name="____________________DAT33" localSheetId="51">'[5]OT´s Não Liquidadas 2006'!#REF!</definedName>
    <definedName name="____________________DAT33">'[5]OT´s Não Liquidadas 2006'!#REF!</definedName>
    <definedName name="____________________DAT34" localSheetId="14">'[5]OT´s Não Liquidadas 2006'!#REF!</definedName>
    <definedName name="____________________DAT34" localSheetId="29">'[5]OT´s Não Liquidadas 2006'!#REF!</definedName>
    <definedName name="____________________DAT34" localSheetId="30">'[5]OT´s Não Liquidadas 2006'!#REF!</definedName>
    <definedName name="____________________DAT34" localSheetId="43">'[5]OT´s Não Liquidadas 2006'!#REF!</definedName>
    <definedName name="____________________DAT34" localSheetId="44">'[5]OT´s Não Liquidadas 2006'!#REF!</definedName>
    <definedName name="____________________DAT34" localSheetId="51">'[5]OT´s Não Liquidadas 2006'!#REF!</definedName>
    <definedName name="____________________DAT34">'[5]OT´s Não Liquidadas 2006'!#REF!</definedName>
    <definedName name="____________________DAT35" localSheetId="14">'[5]OT´s Não Liquidadas 2006'!#REF!</definedName>
    <definedName name="____________________DAT35" localSheetId="29">'[5]OT´s Não Liquidadas 2006'!#REF!</definedName>
    <definedName name="____________________DAT35" localSheetId="30">'[5]OT´s Não Liquidadas 2006'!#REF!</definedName>
    <definedName name="____________________DAT35" localSheetId="43">'[5]OT´s Não Liquidadas 2006'!#REF!</definedName>
    <definedName name="____________________DAT35" localSheetId="44">'[5]OT´s Não Liquidadas 2006'!#REF!</definedName>
    <definedName name="____________________DAT35" localSheetId="51">'[5]OT´s Não Liquidadas 2006'!#REF!</definedName>
    <definedName name="____________________DAT35">'[5]OT´s Não Liquidadas 2006'!#REF!</definedName>
    <definedName name="____________________DAT36" localSheetId="14">'[5]OT´s Não Liquidadas 2006'!#REF!</definedName>
    <definedName name="____________________DAT36" localSheetId="29">'[5]OT´s Não Liquidadas 2006'!#REF!</definedName>
    <definedName name="____________________DAT36" localSheetId="30">'[5]OT´s Não Liquidadas 2006'!#REF!</definedName>
    <definedName name="____________________DAT36" localSheetId="43">'[5]OT´s Não Liquidadas 2006'!#REF!</definedName>
    <definedName name="____________________DAT36" localSheetId="44">'[5]OT´s Não Liquidadas 2006'!#REF!</definedName>
    <definedName name="____________________DAT36" localSheetId="51">'[5]OT´s Não Liquidadas 2006'!#REF!</definedName>
    <definedName name="____________________DAT36">'[5]OT´s Não Liquidadas 2006'!#REF!</definedName>
    <definedName name="____________________DAT4" localSheetId="14">'[6]Base Secção Pessoal'!#REF!</definedName>
    <definedName name="____________________DAT4" localSheetId="29">'[6]Base Secção Pessoal'!#REF!</definedName>
    <definedName name="____________________DAT4" localSheetId="30">'[6]Base Secção Pessoal'!#REF!</definedName>
    <definedName name="____________________DAT4" localSheetId="43">'[6]Base Secção Pessoal'!#REF!</definedName>
    <definedName name="____________________DAT4" localSheetId="44">'[6]Base Secção Pessoal'!#REF!</definedName>
    <definedName name="____________________DAT4" localSheetId="51">'[6]Base Secção Pessoal'!#REF!</definedName>
    <definedName name="____________________DAT4">'[6]Base Secção Pessoal'!#REF!</definedName>
    <definedName name="____________________DAT5" localSheetId="14">'[6]Base Secção Pessoal'!#REF!</definedName>
    <definedName name="____________________DAT5" localSheetId="29">'[6]Base Secção Pessoal'!#REF!</definedName>
    <definedName name="____________________DAT5" localSheetId="30">'[6]Base Secção Pessoal'!#REF!</definedName>
    <definedName name="____________________DAT5" localSheetId="43">'[6]Base Secção Pessoal'!#REF!</definedName>
    <definedName name="____________________DAT5" localSheetId="44">'[6]Base Secção Pessoal'!#REF!</definedName>
    <definedName name="____________________DAT5" localSheetId="51">'[6]Base Secção Pessoal'!#REF!</definedName>
    <definedName name="____________________DAT5">'[6]Base Secção Pessoal'!#REF!</definedName>
    <definedName name="____________________DAT6" localSheetId="14">'[7]base secçao pessoal'!#REF!</definedName>
    <definedName name="____________________DAT6" localSheetId="29">'[7]base secçao pessoal'!#REF!</definedName>
    <definedName name="____________________DAT6" localSheetId="30">'[7]base secçao pessoal'!#REF!</definedName>
    <definedName name="____________________DAT6" localSheetId="43">'[7]base secçao pessoal'!#REF!</definedName>
    <definedName name="____________________DAT6" localSheetId="44">'[7]base secçao pessoal'!#REF!</definedName>
    <definedName name="____________________DAT6" localSheetId="51">'[7]base secçao pessoal'!#REF!</definedName>
    <definedName name="____________________DAT6">'[7]base secçao pessoal'!#REF!</definedName>
    <definedName name="____________________DAT7" localSheetId="14">'[7]base secçao pessoal'!#REF!</definedName>
    <definedName name="____________________DAT7" localSheetId="29">'[7]base secçao pessoal'!#REF!</definedName>
    <definedName name="____________________DAT7" localSheetId="30">'[7]base secçao pessoal'!#REF!</definedName>
    <definedName name="____________________DAT7" localSheetId="43">'[7]base secçao pessoal'!#REF!</definedName>
    <definedName name="____________________DAT7" localSheetId="44">'[7]base secçao pessoal'!#REF!</definedName>
    <definedName name="____________________DAT7" localSheetId="51">'[7]base secçao pessoal'!#REF!</definedName>
    <definedName name="____________________DAT7">'[7]base secçao pessoal'!#REF!</definedName>
    <definedName name="____________________DAT8" localSheetId="14">'[19]base secçao pessoal'!#REF!</definedName>
    <definedName name="____________________DAT8" localSheetId="29">'[19]base secçao pessoal'!#REF!</definedName>
    <definedName name="____________________DAT8" localSheetId="30">'[19]base secçao pessoal'!#REF!</definedName>
    <definedName name="____________________DAT8" localSheetId="43">'[19]base secçao pessoal'!#REF!</definedName>
    <definedName name="____________________DAT8" localSheetId="44">'[19]base secçao pessoal'!#REF!</definedName>
    <definedName name="____________________DAT8" localSheetId="51">'[19]base secçao pessoal'!#REF!</definedName>
    <definedName name="____________________DAT8">'[19]base secçao pessoal'!#REF!</definedName>
    <definedName name="____________________DAT9" localSheetId="14">'[8]Base Secção Pessoal'!#REF!</definedName>
    <definedName name="____________________DAT9" localSheetId="29">'[8]Base Secção Pessoal'!#REF!</definedName>
    <definedName name="____________________DAT9" localSheetId="30">'[8]Base Secção Pessoal'!#REF!</definedName>
    <definedName name="____________________DAT9" localSheetId="43">'[8]Base Secção Pessoal'!#REF!</definedName>
    <definedName name="____________________DAT9" localSheetId="44">'[8]Base Secção Pessoal'!#REF!</definedName>
    <definedName name="____________________DAT9" localSheetId="51">'[8]Base Secção Pessoal'!#REF!</definedName>
    <definedName name="____________________DAT9">'[8]Base Secção Pessoal'!#REF!</definedName>
    <definedName name="___________________DAT1" localSheetId="14">[20]Zam!#REF!</definedName>
    <definedName name="___________________DAT1" localSheetId="29">[20]Zam!#REF!</definedName>
    <definedName name="___________________DAT1" localSheetId="30">[20]Zam!#REF!</definedName>
    <definedName name="___________________DAT1" localSheetId="43">[20]Zam!#REF!</definedName>
    <definedName name="___________________DAT1" localSheetId="44">[20]Zam!#REF!</definedName>
    <definedName name="___________________DAT1" localSheetId="51">[20]Zam!#REF!</definedName>
    <definedName name="___________________DAT1">[20]Zam!#REF!</definedName>
    <definedName name="___________________DAT10" localSheetId="14">[13]Zam!#REF!</definedName>
    <definedName name="___________________DAT10" localSheetId="29">[13]Zam!#REF!</definedName>
    <definedName name="___________________DAT10" localSheetId="30">[13]Zam!#REF!</definedName>
    <definedName name="___________________DAT10" localSheetId="43">[13]Zam!#REF!</definedName>
    <definedName name="___________________DAT10" localSheetId="44">[13]Zam!#REF!</definedName>
    <definedName name="___________________DAT10" localSheetId="51">[13]Zam!#REF!</definedName>
    <definedName name="___________________DAT10">[13]Zam!#REF!</definedName>
    <definedName name="___________________DAT11" localSheetId="14">[13]Zam!#REF!</definedName>
    <definedName name="___________________DAT11" localSheetId="29">[13]Zam!#REF!</definedName>
    <definedName name="___________________DAT11" localSheetId="30">[13]Zam!#REF!</definedName>
    <definedName name="___________________DAT11" localSheetId="43">[13]Zam!#REF!</definedName>
    <definedName name="___________________DAT11" localSheetId="44">[13]Zam!#REF!</definedName>
    <definedName name="___________________DAT11" localSheetId="51">[13]Zam!#REF!</definedName>
    <definedName name="___________________DAT11">[13]Zam!#REF!</definedName>
    <definedName name="___________________DAT12" localSheetId="14">[13]Zam!#REF!</definedName>
    <definedName name="___________________DAT12" localSheetId="29">[13]Zam!#REF!</definedName>
    <definedName name="___________________DAT12" localSheetId="30">[13]Zam!#REF!</definedName>
    <definedName name="___________________DAT12" localSheetId="43">[13]Zam!#REF!</definedName>
    <definedName name="___________________DAT12" localSheetId="44">[13]Zam!#REF!</definedName>
    <definedName name="___________________DAT12" localSheetId="51">[13]Zam!#REF!</definedName>
    <definedName name="___________________DAT12">[13]Zam!#REF!</definedName>
    <definedName name="___________________DAT13" localSheetId="14">[13]Zam!#REF!</definedName>
    <definedName name="___________________DAT13" localSheetId="29">[13]Zam!#REF!</definedName>
    <definedName name="___________________DAT13" localSheetId="30">[13]Zam!#REF!</definedName>
    <definedName name="___________________DAT13" localSheetId="43">[13]Zam!#REF!</definedName>
    <definedName name="___________________DAT13" localSheetId="44">[13]Zam!#REF!</definedName>
    <definedName name="___________________DAT13" localSheetId="51">[13]Zam!#REF!</definedName>
    <definedName name="___________________DAT13">[13]Zam!#REF!</definedName>
    <definedName name="___________________DAT14" localSheetId="14">[13]Zam!#REF!</definedName>
    <definedName name="___________________DAT14" localSheetId="29">[13]Zam!#REF!</definedName>
    <definedName name="___________________DAT14" localSheetId="30">[13]Zam!#REF!</definedName>
    <definedName name="___________________DAT14" localSheetId="43">[13]Zam!#REF!</definedName>
    <definedName name="___________________DAT14" localSheetId="44">[13]Zam!#REF!</definedName>
    <definedName name="___________________DAT14" localSheetId="51">[13]Zam!#REF!</definedName>
    <definedName name="___________________DAT14">[13]Zam!#REF!</definedName>
    <definedName name="___________________DAT15" localSheetId="14">[13]Zam!#REF!</definedName>
    <definedName name="___________________DAT15" localSheetId="29">[13]Zam!#REF!</definedName>
    <definedName name="___________________DAT15" localSheetId="30">[13]Zam!#REF!</definedName>
    <definedName name="___________________DAT15" localSheetId="43">[13]Zam!#REF!</definedName>
    <definedName name="___________________DAT15" localSheetId="44">[13]Zam!#REF!</definedName>
    <definedName name="___________________DAT15" localSheetId="51">[13]Zam!#REF!</definedName>
    <definedName name="___________________DAT15">[13]Zam!#REF!</definedName>
    <definedName name="___________________DAT16" localSheetId="14">[20]Zam!#REF!</definedName>
    <definedName name="___________________DAT16" localSheetId="29">[20]Zam!#REF!</definedName>
    <definedName name="___________________DAT16" localSheetId="30">[20]Zam!#REF!</definedName>
    <definedName name="___________________DAT16" localSheetId="43">[20]Zam!#REF!</definedName>
    <definedName name="___________________DAT16" localSheetId="44">[20]Zam!#REF!</definedName>
    <definedName name="___________________DAT16" localSheetId="51">[20]Zam!#REF!</definedName>
    <definedName name="___________________DAT16">[20]Zam!#REF!</definedName>
    <definedName name="___________________DAT17" localSheetId="14">[20]Zam!#REF!</definedName>
    <definedName name="___________________DAT17" localSheetId="29">[20]Zam!#REF!</definedName>
    <definedName name="___________________DAT17" localSheetId="30">[20]Zam!#REF!</definedName>
    <definedName name="___________________DAT17" localSheetId="43">[20]Zam!#REF!</definedName>
    <definedName name="___________________DAT17" localSheetId="44">[20]Zam!#REF!</definedName>
    <definedName name="___________________DAT17" localSheetId="51">[20]Zam!#REF!</definedName>
    <definedName name="___________________DAT17">[20]Zam!#REF!</definedName>
    <definedName name="___________________DAT18" localSheetId="14">[20]Zam!#REF!</definedName>
    <definedName name="___________________DAT18" localSheetId="29">[20]Zam!#REF!</definedName>
    <definedName name="___________________DAT18" localSheetId="30">[20]Zam!#REF!</definedName>
    <definedName name="___________________DAT18" localSheetId="43">[20]Zam!#REF!</definedName>
    <definedName name="___________________DAT18" localSheetId="44">[20]Zam!#REF!</definedName>
    <definedName name="___________________DAT18" localSheetId="51">[20]Zam!#REF!</definedName>
    <definedName name="___________________DAT18">[20]Zam!#REF!</definedName>
    <definedName name="___________________DAT19" localSheetId="14">[20]Zam!#REF!</definedName>
    <definedName name="___________________DAT19" localSheetId="29">[20]Zam!#REF!</definedName>
    <definedName name="___________________DAT19" localSheetId="30">[20]Zam!#REF!</definedName>
    <definedName name="___________________DAT19" localSheetId="43">[20]Zam!#REF!</definedName>
    <definedName name="___________________DAT19" localSheetId="44">[20]Zam!#REF!</definedName>
    <definedName name="___________________DAT19" localSheetId="51">[20]Zam!#REF!</definedName>
    <definedName name="___________________DAT19">[20]Zam!#REF!</definedName>
    <definedName name="___________________DAT2" localSheetId="14">[20]Zam!#REF!</definedName>
    <definedName name="___________________DAT2" localSheetId="29">[20]Zam!#REF!</definedName>
    <definedName name="___________________DAT2" localSheetId="30">[20]Zam!#REF!</definedName>
    <definedName name="___________________DAT2" localSheetId="43">[20]Zam!#REF!</definedName>
    <definedName name="___________________DAT2" localSheetId="44">[20]Zam!#REF!</definedName>
    <definedName name="___________________DAT2" localSheetId="51">[20]Zam!#REF!</definedName>
    <definedName name="___________________DAT2">[20]Zam!#REF!</definedName>
    <definedName name="___________________DAT20" localSheetId="14">[20]Zam!#REF!</definedName>
    <definedName name="___________________DAT20" localSheetId="29">[20]Zam!#REF!</definedName>
    <definedName name="___________________DAT20" localSheetId="30">[20]Zam!#REF!</definedName>
    <definedName name="___________________DAT20" localSheetId="43">[20]Zam!#REF!</definedName>
    <definedName name="___________________DAT20" localSheetId="44">[20]Zam!#REF!</definedName>
    <definedName name="___________________DAT20" localSheetId="51">[20]Zam!#REF!</definedName>
    <definedName name="___________________DAT20">[20]Zam!#REF!</definedName>
    <definedName name="___________________DAT21" localSheetId="14">[20]Zam!#REF!</definedName>
    <definedName name="___________________DAT21" localSheetId="29">[20]Zam!#REF!</definedName>
    <definedName name="___________________DAT21" localSheetId="30">[20]Zam!#REF!</definedName>
    <definedName name="___________________DAT21" localSheetId="43">[20]Zam!#REF!</definedName>
    <definedName name="___________________DAT21" localSheetId="44">[20]Zam!#REF!</definedName>
    <definedName name="___________________DAT21" localSheetId="51">[20]Zam!#REF!</definedName>
    <definedName name="___________________DAT21">[20]Zam!#REF!</definedName>
    <definedName name="___________________DAT22" localSheetId="14">[20]Zam!#REF!</definedName>
    <definedName name="___________________DAT22" localSheetId="29">[20]Zam!#REF!</definedName>
    <definedName name="___________________DAT22" localSheetId="30">[20]Zam!#REF!</definedName>
    <definedName name="___________________DAT22" localSheetId="43">[20]Zam!#REF!</definedName>
    <definedName name="___________________DAT22" localSheetId="44">[20]Zam!#REF!</definedName>
    <definedName name="___________________DAT22" localSheetId="51">[20]Zam!#REF!</definedName>
    <definedName name="___________________DAT22">[20]Zam!#REF!</definedName>
    <definedName name="___________________DAT23" localSheetId="14">[20]Zam!#REF!</definedName>
    <definedName name="___________________DAT23" localSheetId="29">[20]Zam!#REF!</definedName>
    <definedName name="___________________DAT23" localSheetId="30">[20]Zam!#REF!</definedName>
    <definedName name="___________________DAT23" localSheetId="43">[20]Zam!#REF!</definedName>
    <definedName name="___________________DAT23" localSheetId="44">[20]Zam!#REF!</definedName>
    <definedName name="___________________DAT23" localSheetId="51">[20]Zam!#REF!</definedName>
    <definedName name="___________________DAT23">[20]Zam!#REF!</definedName>
    <definedName name="___________________DAT25" localSheetId="14">[13]Zam!#REF!</definedName>
    <definedName name="___________________DAT25" localSheetId="29">[13]Zam!#REF!</definedName>
    <definedName name="___________________DAT25" localSheetId="30">[13]Zam!#REF!</definedName>
    <definedName name="___________________DAT25" localSheetId="43">[13]Zam!#REF!</definedName>
    <definedName name="___________________DAT25" localSheetId="44">[13]Zam!#REF!</definedName>
    <definedName name="___________________DAT25" localSheetId="51">[13]Zam!#REF!</definedName>
    <definedName name="___________________DAT25">[13]Zam!#REF!</definedName>
    <definedName name="___________________DAT26" localSheetId="14">[13]Zam!#REF!</definedName>
    <definedName name="___________________DAT26" localSheetId="29">[13]Zam!#REF!</definedName>
    <definedName name="___________________DAT26" localSheetId="30">[13]Zam!#REF!</definedName>
    <definedName name="___________________DAT26" localSheetId="43">[13]Zam!#REF!</definedName>
    <definedName name="___________________DAT26" localSheetId="44">[13]Zam!#REF!</definedName>
    <definedName name="___________________DAT26" localSheetId="51">[13]Zam!#REF!</definedName>
    <definedName name="___________________DAT26">[13]Zam!#REF!</definedName>
    <definedName name="___________________DAT27" localSheetId="14">[13]Zam!#REF!</definedName>
    <definedName name="___________________DAT27" localSheetId="29">[13]Zam!#REF!</definedName>
    <definedName name="___________________DAT27" localSheetId="30">[13]Zam!#REF!</definedName>
    <definedName name="___________________DAT27" localSheetId="43">[13]Zam!#REF!</definedName>
    <definedName name="___________________DAT27" localSheetId="44">[13]Zam!#REF!</definedName>
    <definedName name="___________________DAT27" localSheetId="51">[13]Zam!#REF!</definedName>
    <definedName name="___________________DAT27">[13]Zam!#REF!</definedName>
    <definedName name="___________________DAT29" localSheetId="14">[13]Zam!#REF!</definedName>
    <definedName name="___________________DAT29" localSheetId="29">[13]Zam!#REF!</definedName>
    <definedName name="___________________DAT29" localSheetId="30">[13]Zam!#REF!</definedName>
    <definedName name="___________________DAT29" localSheetId="43">[13]Zam!#REF!</definedName>
    <definedName name="___________________DAT29" localSheetId="44">[13]Zam!#REF!</definedName>
    <definedName name="___________________DAT29" localSheetId="51">[13]Zam!#REF!</definedName>
    <definedName name="___________________DAT29">[13]Zam!#REF!</definedName>
    <definedName name="___________________DAT30" localSheetId="14">[13]Zam!#REF!</definedName>
    <definedName name="___________________DAT30" localSheetId="29">[13]Zam!#REF!</definedName>
    <definedName name="___________________DAT30" localSheetId="30">[13]Zam!#REF!</definedName>
    <definedName name="___________________DAT30" localSheetId="43">[13]Zam!#REF!</definedName>
    <definedName name="___________________DAT30" localSheetId="44">[13]Zam!#REF!</definedName>
    <definedName name="___________________DAT30" localSheetId="51">[13]Zam!#REF!</definedName>
    <definedName name="___________________DAT30">[13]Zam!#REF!</definedName>
    <definedName name="___________________DAT31" localSheetId="14">[13]Zam!#REF!</definedName>
    <definedName name="___________________DAT31" localSheetId="29">[13]Zam!#REF!</definedName>
    <definedName name="___________________DAT31" localSheetId="30">[13]Zam!#REF!</definedName>
    <definedName name="___________________DAT31" localSheetId="43">[13]Zam!#REF!</definedName>
    <definedName name="___________________DAT31" localSheetId="44">[13]Zam!#REF!</definedName>
    <definedName name="___________________DAT31" localSheetId="51">[13]Zam!#REF!</definedName>
    <definedName name="___________________DAT31">[13]Zam!#REF!</definedName>
    <definedName name="___________________DAT32" localSheetId="14">'[18]OT´s Não Liquidadas 2006'!#REF!</definedName>
    <definedName name="___________________DAT32" localSheetId="29">'[18]OT´s Não Liquidadas 2006'!#REF!</definedName>
    <definedName name="___________________DAT32" localSheetId="30">'[18]OT´s Não Liquidadas 2006'!#REF!</definedName>
    <definedName name="___________________DAT32" localSheetId="43">'[18]OT´s Não Liquidadas 2006'!#REF!</definedName>
    <definedName name="___________________DAT32" localSheetId="44">'[18]OT´s Não Liquidadas 2006'!#REF!</definedName>
    <definedName name="___________________DAT32" localSheetId="51">'[18]OT´s Não Liquidadas 2006'!#REF!</definedName>
    <definedName name="___________________DAT32">'[18]OT´s Não Liquidadas 2006'!#REF!</definedName>
    <definedName name="___________________DAT33" localSheetId="14">'[18]OT´s Não Liquidadas 2006'!#REF!</definedName>
    <definedName name="___________________DAT33" localSheetId="29">'[18]OT´s Não Liquidadas 2006'!#REF!</definedName>
    <definedName name="___________________DAT33" localSheetId="30">'[18]OT´s Não Liquidadas 2006'!#REF!</definedName>
    <definedName name="___________________DAT33" localSheetId="43">'[18]OT´s Não Liquidadas 2006'!#REF!</definedName>
    <definedName name="___________________DAT33" localSheetId="44">'[18]OT´s Não Liquidadas 2006'!#REF!</definedName>
    <definedName name="___________________DAT33" localSheetId="51">'[18]OT´s Não Liquidadas 2006'!#REF!</definedName>
    <definedName name="___________________DAT33">'[18]OT´s Não Liquidadas 2006'!#REF!</definedName>
    <definedName name="___________________DAT34" localSheetId="14">'[18]OT´s Não Liquidadas 2006'!#REF!</definedName>
    <definedName name="___________________DAT34" localSheetId="29">'[18]OT´s Não Liquidadas 2006'!#REF!</definedName>
    <definedName name="___________________DAT34" localSheetId="30">'[18]OT´s Não Liquidadas 2006'!#REF!</definedName>
    <definedName name="___________________DAT34" localSheetId="43">'[18]OT´s Não Liquidadas 2006'!#REF!</definedName>
    <definedName name="___________________DAT34" localSheetId="44">'[18]OT´s Não Liquidadas 2006'!#REF!</definedName>
    <definedName name="___________________DAT34" localSheetId="51">'[18]OT´s Não Liquidadas 2006'!#REF!</definedName>
    <definedName name="___________________DAT34">'[18]OT´s Não Liquidadas 2006'!#REF!</definedName>
    <definedName name="___________________DAT35" localSheetId="14">'[18]OT´s Não Liquidadas 2006'!#REF!</definedName>
    <definedName name="___________________DAT35" localSheetId="29">'[18]OT´s Não Liquidadas 2006'!#REF!</definedName>
    <definedName name="___________________DAT35" localSheetId="30">'[18]OT´s Não Liquidadas 2006'!#REF!</definedName>
    <definedName name="___________________DAT35" localSheetId="43">'[18]OT´s Não Liquidadas 2006'!#REF!</definedName>
    <definedName name="___________________DAT35" localSheetId="44">'[18]OT´s Não Liquidadas 2006'!#REF!</definedName>
    <definedName name="___________________DAT35" localSheetId="51">'[18]OT´s Não Liquidadas 2006'!#REF!</definedName>
    <definedName name="___________________DAT35">'[18]OT´s Não Liquidadas 2006'!#REF!</definedName>
    <definedName name="___________________DAT36" localSheetId="14">'[18]OT´s Não Liquidadas 2006'!#REF!</definedName>
    <definedName name="___________________DAT36" localSheetId="29">'[18]OT´s Não Liquidadas 2006'!#REF!</definedName>
    <definedName name="___________________DAT36" localSheetId="30">'[18]OT´s Não Liquidadas 2006'!#REF!</definedName>
    <definedName name="___________________DAT36" localSheetId="43">'[18]OT´s Não Liquidadas 2006'!#REF!</definedName>
    <definedName name="___________________DAT36" localSheetId="44">'[18]OT´s Não Liquidadas 2006'!#REF!</definedName>
    <definedName name="___________________DAT36" localSheetId="51">'[18]OT´s Não Liquidadas 2006'!#REF!</definedName>
    <definedName name="___________________DAT36">'[18]OT´s Não Liquidadas 2006'!#REF!</definedName>
    <definedName name="___________________DAT4" localSheetId="14">'[6]Base Secção Pessoal'!#REF!</definedName>
    <definedName name="___________________DAT4" localSheetId="29">'[6]Base Secção Pessoal'!#REF!</definedName>
    <definedName name="___________________DAT4" localSheetId="30">'[6]Base Secção Pessoal'!#REF!</definedName>
    <definedName name="___________________DAT4" localSheetId="43">'[6]Base Secção Pessoal'!#REF!</definedName>
    <definedName name="___________________DAT4" localSheetId="44">'[6]Base Secção Pessoal'!#REF!</definedName>
    <definedName name="___________________DAT4" localSheetId="51">'[6]Base Secção Pessoal'!#REF!</definedName>
    <definedName name="___________________DAT4">'[6]Base Secção Pessoal'!#REF!</definedName>
    <definedName name="___________________DAT5" localSheetId="14">'[6]Base Secção Pessoal'!#REF!</definedName>
    <definedName name="___________________DAT5" localSheetId="29">'[6]Base Secção Pessoal'!#REF!</definedName>
    <definedName name="___________________DAT5" localSheetId="30">'[6]Base Secção Pessoal'!#REF!</definedName>
    <definedName name="___________________DAT5" localSheetId="43">'[6]Base Secção Pessoal'!#REF!</definedName>
    <definedName name="___________________DAT5" localSheetId="44">'[6]Base Secção Pessoal'!#REF!</definedName>
    <definedName name="___________________DAT5" localSheetId="51">'[6]Base Secção Pessoal'!#REF!</definedName>
    <definedName name="___________________DAT5">'[6]Base Secção Pessoal'!#REF!</definedName>
    <definedName name="___________________DAT6" localSheetId="14">'[7]base secçao pessoal'!#REF!</definedName>
    <definedName name="___________________DAT6" localSheetId="29">'[7]base secçao pessoal'!#REF!</definedName>
    <definedName name="___________________DAT6" localSheetId="30">'[7]base secçao pessoal'!#REF!</definedName>
    <definedName name="___________________DAT6" localSheetId="43">'[7]base secçao pessoal'!#REF!</definedName>
    <definedName name="___________________DAT6" localSheetId="44">'[7]base secçao pessoal'!#REF!</definedName>
    <definedName name="___________________DAT6" localSheetId="51">'[7]base secçao pessoal'!#REF!</definedName>
    <definedName name="___________________DAT6">'[7]base secçao pessoal'!#REF!</definedName>
    <definedName name="___________________DAT7" localSheetId="14">'[7]base secçao pessoal'!#REF!</definedName>
    <definedName name="___________________DAT7" localSheetId="29">'[7]base secçao pessoal'!#REF!</definedName>
    <definedName name="___________________DAT7" localSheetId="30">'[7]base secçao pessoal'!#REF!</definedName>
    <definedName name="___________________DAT7" localSheetId="43">'[7]base secçao pessoal'!#REF!</definedName>
    <definedName name="___________________DAT7" localSheetId="44">'[7]base secçao pessoal'!#REF!</definedName>
    <definedName name="___________________DAT7" localSheetId="51">'[7]base secçao pessoal'!#REF!</definedName>
    <definedName name="___________________DAT7">'[7]base secçao pessoal'!#REF!</definedName>
    <definedName name="___________________DAT8" localSheetId="14">'[19]base secçao pessoal'!#REF!</definedName>
    <definedName name="___________________DAT8" localSheetId="29">'[19]base secçao pessoal'!#REF!</definedName>
    <definedName name="___________________DAT8" localSheetId="30">'[19]base secçao pessoal'!#REF!</definedName>
    <definedName name="___________________DAT8" localSheetId="43">'[19]base secçao pessoal'!#REF!</definedName>
    <definedName name="___________________DAT8" localSheetId="44">'[19]base secçao pessoal'!#REF!</definedName>
    <definedName name="___________________DAT8" localSheetId="51">'[19]base secçao pessoal'!#REF!</definedName>
    <definedName name="___________________DAT8">'[19]base secçao pessoal'!#REF!</definedName>
    <definedName name="___________________DAT9" localSheetId="14">'[8]Base Secção Pessoal'!#REF!</definedName>
    <definedName name="___________________DAT9" localSheetId="29">'[8]Base Secção Pessoal'!#REF!</definedName>
    <definedName name="___________________DAT9" localSheetId="30">'[8]Base Secção Pessoal'!#REF!</definedName>
    <definedName name="___________________DAT9" localSheetId="43">'[8]Base Secção Pessoal'!#REF!</definedName>
    <definedName name="___________________DAT9" localSheetId="44">'[8]Base Secção Pessoal'!#REF!</definedName>
    <definedName name="___________________DAT9" localSheetId="51">'[8]Base Secção Pessoal'!#REF!</definedName>
    <definedName name="___________________DAT9">'[8]Base Secção Pessoal'!#REF!</definedName>
    <definedName name="__________________DAT1" localSheetId="14">[20]Zam!#REF!</definedName>
    <definedName name="__________________DAT1" localSheetId="29">[20]Zam!#REF!</definedName>
    <definedName name="__________________DAT1" localSheetId="30">[20]Zam!#REF!</definedName>
    <definedName name="__________________DAT1" localSheetId="43">[20]Zam!#REF!</definedName>
    <definedName name="__________________DAT1" localSheetId="44">[20]Zam!#REF!</definedName>
    <definedName name="__________________DAT1" localSheetId="51">[20]Zam!#REF!</definedName>
    <definedName name="__________________DAT1">[20]Zam!#REF!</definedName>
    <definedName name="__________________DAT10" localSheetId="14">[13]Zam!#REF!</definedName>
    <definedName name="__________________DAT10" localSheetId="29">[13]Zam!#REF!</definedName>
    <definedName name="__________________DAT10" localSheetId="30">[13]Zam!#REF!</definedName>
    <definedName name="__________________DAT10" localSheetId="43">[13]Zam!#REF!</definedName>
    <definedName name="__________________DAT10" localSheetId="44">[13]Zam!#REF!</definedName>
    <definedName name="__________________DAT10" localSheetId="51">[13]Zam!#REF!</definedName>
    <definedName name="__________________DAT10">[13]Zam!#REF!</definedName>
    <definedName name="__________________DAT11" localSheetId="14">[13]Zam!#REF!</definedName>
    <definedName name="__________________DAT11" localSheetId="29">[13]Zam!#REF!</definedName>
    <definedName name="__________________DAT11" localSheetId="30">[13]Zam!#REF!</definedName>
    <definedName name="__________________DAT11" localSheetId="43">[13]Zam!#REF!</definedName>
    <definedName name="__________________DAT11" localSheetId="44">[13]Zam!#REF!</definedName>
    <definedName name="__________________DAT11" localSheetId="51">[13]Zam!#REF!</definedName>
    <definedName name="__________________DAT11">[13]Zam!#REF!</definedName>
    <definedName name="__________________DAT12" localSheetId="14">[13]Zam!#REF!</definedName>
    <definedName name="__________________DAT12" localSheetId="29">[13]Zam!#REF!</definedName>
    <definedName name="__________________DAT12" localSheetId="30">[13]Zam!#REF!</definedName>
    <definedName name="__________________DAT12" localSheetId="43">[13]Zam!#REF!</definedName>
    <definedName name="__________________DAT12" localSheetId="44">[13]Zam!#REF!</definedName>
    <definedName name="__________________DAT12" localSheetId="51">[13]Zam!#REF!</definedName>
    <definedName name="__________________DAT12">[13]Zam!#REF!</definedName>
    <definedName name="__________________DAT13" localSheetId="14">[13]Zam!#REF!</definedName>
    <definedName name="__________________DAT13" localSheetId="29">[13]Zam!#REF!</definedName>
    <definedName name="__________________DAT13" localSheetId="30">[13]Zam!#REF!</definedName>
    <definedName name="__________________DAT13" localSheetId="43">[13]Zam!#REF!</definedName>
    <definedName name="__________________DAT13" localSheetId="44">[13]Zam!#REF!</definedName>
    <definedName name="__________________DAT13" localSheetId="51">[13]Zam!#REF!</definedName>
    <definedName name="__________________DAT13">[13]Zam!#REF!</definedName>
    <definedName name="__________________DAT14" localSheetId="14">[13]Zam!#REF!</definedName>
    <definedName name="__________________DAT14" localSheetId="29">[13]Zam!#REF!</definedName>
    <definedName name="__________________DAT14" localSheetId="30">[13]Zam!#REF!</definedName>
    <definedName name="__________________DAT14" localSheetId="43">[13]Zam!#REF!</definedName>
    <definedName name="__________________DAT14" localSheetId="44">[13]Zam!#REF!</definedName>
    <definedName name="__________________DAT14" localSheetId="51">[13]Zam!#REF!</definedName>
    <definedName name="__________________DAT14">[13]Zam!#REF!</definedName>
    <definedName name="__________________DAT15" localSheetId="14">[13]Zam!#REF!</definedName>
    <definedName name="__________________DAT15" localSheetId="29">[13]Zam!#REF!</definedName>
    <definedName name="__________________DAT15" localSheetId="30">[13]Zam!#REF!</definedName>
    <definedName name="__________________DAT15" localSheetId="43">[13]Zam!#REF!</definedName>
    <definedName name="__________________DAT15" localSheetId="44">[13]Zam!#REF!</definedName>
    <definedName name="__________________DAT15" localSheetId="51">[13]Zam!#REF!</definedName>
    <definedName name="__________________DAT15">[13]Zam!#REF!</definedName>
    <definedName name="__________________DAT16" localSheetId="14">[20]Zam!#REF!</definedName>
    <definedName name="__________________DAT16" localSheetId="29">[20]Zam!#REF!</definedName>
    <definedName name="__________________DAT16" localSheetId="30">[20]Zam!#REF!</definedName>
    <definedName name="__________________DAT16" localSheetId="43">[20]Zam!#REF!</definedName>
    <definedName name="__________________DAT16" localSheetId="44">[20]Zam!#REF!</definedName>
    <definedName name="__________________DAT16" localSheetId="51">[20]Zam!#REF!</definedName>
    <definedName name="__________________DAT16">[20]Zam!#REF!</definedName>
    <definedName name="__________________DAT17" localSheetId="14">[20]Zam!#REF!</definedName>
    <definedName name="__________________DAT17" localSheetId="29">[20]Zam!#REF!</definedName>
    <definedName name="__________________DAT17" localSheetId="30">[20]Zam!#REF!</definedName>
    <definedName name="__________________DAT17" localSheetId="43">[20]Zam!#REF!</definedName>
    <definedName name="__________________DAT17" localSheetId="44">[20]Zam!#REF!</definedName>
    <definedName name="__________________DAT17" localSheetId="51">[20]Zam!#REF!</definedName>
    <definedName name="__________________DAT17">[20]Zam!#REF!</definedName>
    <definedName name="__________________DAT18" localSheetId="14">[20]Zam!#REF!</definedName>
    <definedName name="__________________DAT18" localSheetId="29">[20]Zam!#REF!</definedName>
    <definedName name="__________________DAT18" localSheetId="30">[20]Zam!#REF!</definedName>
    <definedName name="__________________DAT18" localSheetId="43">[20]Zam!#REF!</definedName>
    <definedName name="__________________DAT18" localSheetId="44">[20]Zam!#REF!</definedName>
    <definedName name="__________________DAT18" localSheetId="51">[20]Zam!#REF!</definedName>
    <definedName name="__________________DAT18">[20]Zam!#REF!</definedName>
    <definedName name="__________________DAT19" localSheetId="14">[20]Zam!#REF!</definedName>
    <definedName name="__________________DAT19" localSheetId="29">[20]Zam!#REF!</definedName>
    <definedName name="__________________DAT19" localSheetId="30">[20]Zam!#REF!</definedName>
    <definedName name="__________________DAT19" localSheetId="43">[20]Zam!#REF!</definedName>
    <definedName name="__________________DAT19" localSheetId="44">[20]Zam!#REF!</definedName>
    <definedName name="__________________DAT19" localSheetId="51">[20]Zam!#REF!</definedName>
    <definedName name="__________________DAT19">[20]Zam!#REF!</definedName>
    <definedName name="__________________DAT2" localSheetId="14">[20]Zam!#REF!</definedName>
    <definedName name="__________________DAT2" localSheetId="29">[20]Zam!#REF!</definedName>
    <definedName name="__________________DAT2" localSheetId="30">[20]Zam!#REF!</definedName>
    <definedName name="__________________DAT2" localSheetId="43">[20]Zam!#REF!</definedName>
    <definedName name="__________________DAT2" localSheetId="44">[20]Zam!#REF!</definedName>
    <definedName name="__________________DAT2" localSheetId="51">[20]Zam!#REF!</definedName>
    <definedName name="__________________DAT2">[20]Zam!#REF!</definedName>
    <definedName name="__________________DAT20" localSheetId="14">[20]Zam!#REF!</definedName>
    <definedName name="__________________DAT20" localSheetId="29">[20]Zam!#REF!</definedName>
    <definedName name="__________________DAT20" localSheetId="30">[20]Zam!#REF!</definedName>
    <definedName name="__________________DAT20" localSheetId="43">[20]Zam!#REF!</definedName>
    <definedName name="__________________DAT20" localSheetId="44">[20]Zam!#REF!</definedName>
    <definedName name="__________________DAT20" localSheetId="51">[20]Zam!#REF!</definedName>
    <definedName name="__________________DAT20">[20]Zam!#REF!</definedName>
    <definedName name="__________________DAT21" localSheetId="14">[20]Zam!#REF!</definedName>
    <definedName name="__________________DAT21" localSheetId="29">[20]Zam!#REF!</definedName>
    <definedName name="__________________DAT21" localSheetId="30">[20]Zam!#REF!</definedName>
    <definedName name="__________________DAT21" localSheetId="43">[20]Zam!#REF!</definedName>
    <definedName name="__________________DAT21" localSheetId="44">[20]Zam!#REF!</definedName>
    <definedName name="__________________DAT21" localSheetId="51">[20]Zam!#REF!</definedName>
    <definedName name="__________________DAT21">[20]Zam!#REF!</definedName>
    <definedName name="__________________DAT22" localSheetId="14">[20]Zam!#REF!</definedName>
    <definedName name="__________________DAT22" localSheetId="29">[20]Zam!#REF!</definedName>
    <definedName name="__________________DAT22" localSheetId="30">[20]Zam!#REF!</definedName>
    <definedName name="__________________DAT22" localSheetId="43">[20]Zam!#REF!</definedName>
    <definedName name="__________________DAT22" localSheetId="44">[20]Zam!#REF!</definedName>
    <definedName name="__________________DAT22" localSheetId="51">[20]Zam!#REF!</definedName>
    <definedName name="__________________DAT22">[20]Zam!#REF!</definedName>
    <definedName name="__________________DAT23" localSheetId="14">[20]Zam!#REF!</definedName>
    <definedName name="__________________DAT23" localSheetId="29">[20]Zam!#REF!</definedName>
    <definedName name="__________________DAT23" localSheetId="30">[20]Zam!#REF!</definedName>
    <definedName name="__________________DAT23" localSheetId="43">[20]Zam!#REF!</definedName>
    <definedName name="__________________DAT23" localSheetId="44">[20]Zam!#REF!</definedName>
    <definedName name="__________________DAT23" localSheetId="51">[20]Zam!#REF!</definedName>
    <definedName name="__________________DAT23">[20]Zam!#REF!</definedName>
    <definedName name="__________________DAT25" localSheetId="14">[13]Zam!#REF!</definedName>
    <definedName name="__________________DAT25" localSheetId="29">[13]Zam!#REF!</definedName>
    <definedName name="__________________DAT25" localSheetId="30">[13]Zam!#REF!</definedName>
    <definedName name="__________________DAT25" localSheetId="43">[13]Zam!#REF!</definedName>
    <definedName name="__________________DAT25" localSheetId="44">[13]Zam!#REF!</definedName>
    <definedName name="__________________DAT25" localSheetId="51">[13]Zam!#REF!</definedName>
    <definedName name="__________________DAT25">[13]Zam!#REF!</definedName>
    <definedName name="__________________DAT26" localSheetId="14">[13]Zam!#REF!</definedName>
    <definedName name="__________________DAT26" localSheetId="29">[13]Zam!#REF!</definedName>
    <definedName name="__________________DAT26" localSheetId="30">[13]Zam!#REF!</definedName>
    <definedName name="__________________DAT26" localSheetId="43">[13]Zam!#REF!</definedName>
    <definedName name="__________________DAT26" localSheetId="44">[13]Zam!#REF!</definedName>
    <definedName name="__________________DAT26" localSheetId="51">[13]Zam!#REF!</definedName>
    <definedName name="__________________DAT26">[13]Zam!#REF!</definedName>
    <definedName name="__________________DAT27" localSheetId="14">[13]Zam!#REF!</definedName>
    <definedName name="__________________DAT27" localSheetId="29">[13]Zam!#REF!</definedName>
    <definedName name="__________________DAT27" localSheetId="30">[13]Zam!#REF!</definedName>
    <definedName name="__________________DAT27" localSheetId="43">[13]Zam!#REF!</definedName>
    <definedName name="__________________DAT27" localSheetId="44">[13]Zam!#REF!</definedName>
    <definedName name="__________________DAT27" localSheetId="51">[13]Zam!#REF!</definedName>
    <definedName name="__________________DAT27">[13]Zam!#REF!</definedName>
    <definedName name="__________________DAT29" localSheetId="14">[13]Zam!#REF!</definedName>
    <definedName name="__________________DAT29" localSheetId="29">[13]Zam!#REF!</definedName>
    <definedName name="__________________DAT29" localSheetId="30">[13]Zam!#REF!</definedName>
    <definedName name="__________________DAT29" localSheetId="43">[13]Zam!#REF!</definedName>
    <definedName name="__________________DAT29" localSheetId="44">[13]Zam!#REF!</definedName>
    <definedName name="__________________DAT29" localSheetId="51">[13]Zam!#REF!</definedName>
    <definedName name="__________________DAT29">[13]Zam!#REF!</definedName>
    <definedName name="__________________DAT30" localSheetId="14">[13]Zam!#REF!</definedName>
    <definedName name="__________________DAT30" localSheetId="29">[13]Zam!#REF!</definedName>
    <definedName name="__________________DAT30" localSheetId="30">[13]Zam!#REF!</definedName>
    <definedName name="__________________DAT30" localSheetId="43">[13]Zam!#REF!</definedName>
    <definedName name="__________________DAT30" localSheetId="44">[13]Zam!#REF!</definedName>
    <definedName name="__________________DAT30" localSheetId="51">[13]Zam!#REF!</definedName>
    <definedName name="__________________DAT30">[13]Zam!#REF!</definedName>
    <definedName name="__________________DAT31" localSheetId="14">[13]Zam!#REF!</definedName>
    <definedName name="__________________DAT31" localSheetId="29">[13]Zam!#REF!</definedName>
    <definedName name="__________________DAT31" localSheetId="30">[13]Zam!#REF!</definedName>
    <definedName name="__________________DAT31" localSheetId="43">[13]Zam!#REF!</definedName>
    <definedName name="__________________DAT31" localSheetId="44">[13]Zam!#REF!</definedName>
    <definedName name="__________________DAT31" localSheetId="51">[13]Zam!#REF!</definedName>
    <definedName name="__________________DAT31">[13]Zam!#REF!</definedName>
    <definedName name="__________________DAT32" localSheetId="14">'[9]OT´s Não Liquidadas 2006'!#REF!</definedName>
    <definedName name="__________________DAT32" localSheetId="29">'[9]OT´s Não Liquidadas 2006'!#REF!</definedName>
    <definedName name="__________________DAT32" localSheetId="30">'[9]OT´s Não Liquidadas 2006'!#REF!</definedName>
    <definedName name="__________________DAT32" localSheetId="43">'[9]OT´s Não Liquidadas 2006'!#REF!</definedName>
    <definedName name="__________________DAT32" localSheetId="44">'[9]OT´s Não Liquidadas 2006'!#REF!</definedName>
    <definedName name="__________________DAT32" localSheetId="51">'[9]OT´s Não Liquidadas 2006'!#REF!</definedName>
    <definedName name="__________________DAT32">'[9]OT´s Não Liquidadas 2006'!#REF!</definedName>
    <definedName name="__________________DAT33" localSheetId="14">'[9]OT´s Não Liquidadas 2006'!#REF!</definedName>
    <definedName name="__________________DAT33" localSheetId="29">'[9]OT´s Não Liquidadas 2006'!#REF!</definedName>
    <definedName name="__________________DAT33" localSheetId="30">'[9]OT´s Não Liquidadas 2006'!#REF!</definedName>
    <definedName name="__________________DAT33" localSheetId="43">'[9]OT´s Não Liquidadas 2006'!#REF!</definedName>
    <definedName name="__________________DAT33" localSheetId="44">'[9]OT´s Não Liquidadas 2006'!#REF!</definedName>
    <definedName name="__________________DAT33" localSheetId="51">'[9]OT´s Não Liquidadas 2006'!#REF!</definedName>
    <definedName name="__________________DAT33">'[9]OT´s Não Liquidadas 2006'!#REF!</definedName>
    <definedName name="__________________DAT34" localSheetId="14">'[9]OT´s Não Liquidadas 2006'!#REF!</definedName>
    <definedName name="__________________DAT34" localSheetId="29">'[9]OT´s Não Liquidadas 2006'!#REF!</definedName>
    <definedName name="__________________DAT34" localSheetId="30">'[9]OT´s Não Liquidadas 2006'!#REF!</definedName>
    <definedName name="__________________DAT34" localSheetId="43">'[9]OT´s Não Liquidadas 2006'!#REF!</definedName>
    <definedName name="__________________DAT34" localSheetId="44">'[9]OT´s Não Liquidadas 2006'!#REF!</definedName>
    <definedName name="__________________DAT34" localSheetId="51">'[9]OT´s Não Liquidadas 2006'!#REF!</definedName>
    <definedName name="__________________DAT34">'[9]OT´s Não Liquidadas 2006'!#REF!</definedName>
    <definedName name="__________________DAT35" localSheetId="14">'[9]OT´s Não Liquidadas 2006'!#REF!</definedName>
    <definedName name="__________________DAT35" localSheetId="29">'[9]OT´s Não Liquidadas 2006'!#REF!</definedName>
    <definedName name="__________________DAT35" localSheetId="30">'[9]OT´s Não Liquidadas 2006'!#REF!</definedName>
    <definedName name="__________________DAT35" localSheetId="43">'[9]OT´s Não Liquidadas 2006'!#REF!</definedName>
    <definedName name="__________________DAT35" localSheetId="44">'[9]OT´s Não Liquidadas 2006'!#REF!</definedName>
    <definedName name="__________________DAT35" localSheetId="51">'[9]OT´s Não Liquidadas 2006'!#REF!</definedName>
    <definedName name="__________________DAT35">'[9]OT´s Não Liquidadas 2006'!#REF!</definedName>
    <definedName name="__________________DAT36" localSheetId="14">'[9]OT´s Não Liquidadas 2006'!#REF!</definedName>
    <definedName name="__________________DAT36" localSheetId="29">'[9]OT´s Não Liquidadas 2006'!#REF!</definedName>
    <definedName name="__________________DAT36" localSheetId="30">'[9]OT´s Não Liquidadas 2006'!#REF!</definedName>
    <definedName name="__________________DAT36" localSheetId="43">'[9]OT´s Não Liquidadas 2006'!#REF!</definedName>
    <definedName name="__________________DAT36" localSheetId="44">'[9]OT´s Não Liquidadas 2006'!#REF!</definedName>
    <definedName name="__________________DAT36" localSheetId="51">'[9]OT´s Não Liquidadas 2006'!#REF!</definedName>
    <definedName name="__________________DAT36">'[9]OT´s Não Liquidadas 2006'!#REF!</definedName>
    <definedName name="__________________DAT4" localSheetId="14">'[10]Base Secção Pessoal'!#REF!</definedName>
    <definedName name="__________________DAT4" localSheetId="29">'[10]Base Secção Pessoal'!#REF!</definedName>
    <definedName name="__________________DAT4" localSheetId="30">'[10]Base Secção Pessoal'!#REF!</definedName>
    <definedName name="__________________DAT4" localSheetId="43">'[10]Base Secção Pessoal'!#REF!</definedName>
    <definedName name="__________________DAT4" localSheetId="44">'[10]Base Secção Pessoal'!#REF!</definedName>
    <definedName name="__________________DAT4" localSheetId="51">'[10]Base Secção Pessoal'!#REF!</definedName>
    <definedName name="__________________DAT4">'[10]Base Secção Pessoal'!#REF!</definedName>
    <definedName name="__________________DAT5" localSheetId="14">'[10]Base Secção Pessoal'!#REF!</definedName>
    <definedName name="__________________DAT5" localSheetId="29">'[10]Base Secção Pessoal'!#REF!</definedName>
    <definedName name="__________________DAT5" localSheetId="30">'[10]Base Secção Pessoal'!#REF!</definedName>
    <definedName name="__________________DAT5" localSheetId="43">'[10]Base Secção Pessoal'!#REF!</definedName>
    <definedName name="__________________DAT5" localSheetId="44">'[10]Base Secção Pessoal'!#REF!</definedName>
    <definedName name="__________________DAT5" localSheetId="51">'[10]Base Secção Pessoal'!#REF!</definedName>
    <definedName name="__________________DAT5">'[10]Base Secção Pessoal'!#REF!</definedName>
    <definedName name="__________________DAT6" localSheetId="14">'[7]base secçao pessoal'!#REF!</definedName>
    <definedName name="__________________DAT6" localSheetId="29">'[7]base secçao pessoal'!#REF!</definedName>
    <definedName name="__________________DAT6" localSheetId="30">'[7]base secçao pessoal'!#REF!</definedName>
    <definedName name="__________________DAT6" localSheetId="43">'[7]base secçao pessoal'!#REF!</definedName>
    <definedName name="__________________DAT6" localSheetId="44">'[7]base secçao pessoal'!#REF!</definedName>
    <definedName name="__________________DAT6" localSheetId="51">'[7]base secçao pessoal'!#REF!</definedName>
    <definedName name="__________________DAT6">'[7]base secçao pessoal'!#REF!</definedName>
    <definedName name="__________________DAT7" localSheetId="14">'[7]base secçao pessoal'!#REF!</definedName>
    <definedName name="__________________DAT7" localSheetId="29">'[7]base secçao pessoal'!#REF!</definedName>
    <definedName name="__________________DAT7" localSheetId="30">'[7]base secçao pessoal'!#REF!</definedName>
    <definedName name="__________________DAT7" localSheetId="43">'[7]base secçao pessoal'!#REF!</definedName>
    <definedName name="__________________DAT7" localSheetId="44">'[7]base secçao pessoal'!#REF!</definedName>
    <definedName name="__________________DAT7" localSheetId="51">'[7]base secçao pessoal'!#REF!</definedName>
    <definedName name="__________________DAT7">'[7]base secçao pessoal'!#REF!</definedName>
    <definedName name="__________________DAT8" localSheetId="14">'[17]base secçao pessoal'!#REF!</definedName>
    <definedName name="__________________DAT8" localSheetId="29">'[17]base secçao pessoal'!#REF!</definedName>
    <definedName name="__________________DAT8" localSheetId="30">'[17]base secçao pessoal'!#REF!</definedName>
    <definedName name="__________________DAT8" localSheetId="43">'[17]base secçao pessoal'!#REF!</definedName>
    <definedName name="__________________DAT8" localSheetId="44">'[17]base secçao pessoal'!#REF!</definedName>
    <definedName name="__________________DAT8" localSheetId="51">'[17]base secçao pessoal'!#REF!</definedName>
    <definedName name="__________________DAT8">'[17]base secçao pessoal'!#REF!</definedName>
    <definedName name="__________________DAT9" localSheetId="14">'[12]Base Secção Pessoal'!#REF!</definedName>
    <definedName name="__________________DAT9" localSheetId="29">'[12]Base Secção Pessoal'!#REF!</definedName>
    <definedName name="__________________DAT9" localSheetId="30">'[12]Base Secção Pessoal'!#REF!</definedName>
    <definedName name="__________________DAT9" localSheetId="43">'[12]Base Secção Pessoal'!#REF!</definedName>
    <definedName name="__________________DAT9" localSheetId="44">'[12]Base Secção Pessoal'!#REF!</definedName>
    <definedName name="__________________DAT9" localSheetId="51">'[12]Base Secção Pessoal'!#REF!</definedName>
    <definedName name="__________________DAT9">'[12]Base Secção Pessoal'!#REF!</definedName>
    <definedName name="_________________DAT1" localSheetId="14">[20]Zam!#REF!</definedName>
    <definedName name="_________________DAT1" localSheetId="29">[20]Zam!#REF!</definedName>
    <definedName name="_________________DAT1" localSheetId="30">[20]Zam!#REF!</definedName>
    <definedName name="_________________DAT1" localSheetId="43">[20]Zam!#REF!</definedName>
    <definedName name="_________________DAT1" localSheetId="44">[20]Zam!#REF!</definedName>
    <definedName name="_________________DAT1" localSheetId="51">[20]Zam!#REF!</definedName>
    <definedName name="_________________DAT1">[20]Zam!#REF!</definedName>
    <definedName name="_________________DAT10" localSheetId="14">[13]Zam!#REF!</definedName>
    <definedName name="_________________DAT10" localSheetId="29">[13]Zam!#REF!</definedName>
    <definedName name="_________________DAT10" localSheetId="30">[13]Zam!#REF!</definedName>
    <definedName name="_________________DAT10" localSheetId="43">[13]Zam!#REF!</definedName>
    <definedName name="_________________DAT10" localSheetId="44">[13]Zam!#REF!</definedName>
    <definedName name="_________________DAT10" localSheetId="51">[13]Zam!#REF!</definedName>
    <definedName name="_________________DAT10">[13]Zam!#REF!</definedName>
    <definedName name="_________________DAT11" localSheetId="14">[13]Zam!#REF!</definedName>
    <definedName name="_________________DAT11" localSheetId="29">[13]Zam!#REF!</definedName>
    <definedName name="_________________DAT11" localSheetId="30">[13]Zam!#REF!</definedName>
    <definedName name="_________________DAT11" localSheetId="43">[13]Zam!#REF!</definedName>
    <definedName name="_________________DAT11" localSheetId="44">[13]Zam!#REF!</definedName>
    <definedName name="_________________DAT11" localSheetId="51">[13]Zam!#REF!</definedName>
    <definedName name="_________________DAT11">[13]Zam!#REF!</definedName>
    <definedName name="_________________DAT12" localSheetId="14">[13]Zam!#REF!</definedName>
    <definedName name="_________________DAT12" localSheetId="29">[13]Zam!#REF!</definedName>
    <definedName name="_________________DAT12" localSheetId="30">[13]Zam!#REF!</definedName>
    <definedName name="_________________DAT12" localSheetId="43">[13]Zam!#REF!</definedName>
    <definedName name="_________________DAT12" localSheetId="44">[13]Zam!#REF!</definedName>
    <definedName name="_________________DAT12" localSheetId="51">[13]Zam!#REF!</definedName>
    <definedName name="_________________DAT12">[13]Zam!#REF!</definedName>
    <definedName name="_________________DAT13" localSheetId="14">[13]Zam!#REF!</definedName>
    <definedName name="_________________DAT13" localSheetId="29">[13]Zam!#REF!</definedName>
    <definedName name="_________________DAT13" localSheetId="30">[13]Zam!#REF!</definedName>
    <definedName name="_________________DAT13" localSheetId="43">[13]Zam!#REF!</definedName>
    <definedName name="_________________DAT13" localSheetId="44">[13]Zam!#REF!</definedName>
    <definedName name="_________________DAT13" localSheetId="51">[13]Zam!#REF!</definedName>
    <definedName name="_________________DAT13">[13]Zam!#REF!</definedName>
    <definedName name="_________________DAT14" localSheetId="14">[13]Zam!#REF!</definedName>
    <definedName name="_________________DAT14" localSheetId="29">[13]Zam!#REF!</definedName>
    <definedName name="_________________DAT14" localSheetId="30">[13]Zam!#REF!</definedName>
    <definedName name="_________________DAT14" localSheetId="43">[13]Zam!#REF!</definedName>
    <definedName name="_________________DAT14" localSheetId="44">[13]Zam!#REF!</definedName>
    <definedName name="_________________DAT14" localSheetId="51">[13]Zam!#REF!</definedName>
    <definedName name="_________________DAT14">[13]Zam!#REF!</definedName>
    <definedName name="_________________DAT15" localSheetId="14">[13]Zam!#REF!</definedName>
    <definedName name="_________________DAT15" localSheetId="29">[13]Zam!#REF!</definedName>
    <definedName name="_________________DAT15" localSheetId="30">[13]Zam!#REF!</definedName>
    <definedName name="_________________DAT15" localSheetId="43">[13]Zam!#REF!</definedName>
    <definedName name="_________________DAT15" localSheetId="44">[13]Zam!#REF!</definedName>
    <definedName name="_________________DAT15" localSheetId="51">[13]Zam!#REF!</definedName>
    <definedName name="_________________DAT15">[13]Zam!#REF!</definedName>
    <definedName name="_________________DAT16" localSheetId="14">[20]Zam!#REF!</definedName>
    <definedName name="_________________DAT16" localSheetId="29">[20]Zam!#REF!</definedName>
    <definedName name="_________________DAT16" localSheetId="30">[20]Zam!#REF!</definedName>
    <definedName name="_________________DAT16" localSheetId="43">[20]Zam!#REF!</definedName>
    <definedName name="_________________DAT16" localSheetId="44">[20]Zam!#REF!</definedName>
    <definedName name="_________________DAT16" localSheetId="51">[20]Zam!#REF!</definedName>
    <definedName name="_________________DAT16">[20]Zam!#REF!</definedName>
    <definedName name="_________________DAT17" localSheetId="14">[20]Zam!#REF!</definedName>
    <definedName name="_________________DAT17" localSheetId="29">[20]Zam!#REF!</definedName>
    <definedName name="_________________DAT17" localSheetId="30">[20]Zam!#REF!</definedName>
    <definedName name="_________________DAT17" localSheetId="43">[20]Zam!#REF!</definedName>
    <definedName name="_________________DAT17" localSheetId="44">[20]Zam!#REF!</definedName>
    <definedName name="_________________DAT17" localSheetId="51">[20]Zam!#REF!</definedName>
    <definedName name="_________________DAT17">[20]Zam!#REF!</definedName>
    <definedName name="_________________DAT18" localSheetId="14">[20]Zam!#REF!</definedName>
    <definedName name="_________________DAT18" localSheetId="29">[20]Zam!#REF!</definedName>
    <definedName name="_________________DAT18" localSheetId="30">[20]Zam!#REF!</definedName>
    <definedName name="_________________DAT18" localSheetId="43">[20]Zam!#REF!</definedName>
    <definedName name="_________________DAT18" localSheetId="44">[20]Zam!#REF!</definedName>
    <definedName name="_________________DAT18" localSheetId="51">[20]Zam!#REF!</definedName>
    <definedName name="_________________DAT18">[20]Zam!#REF!</definedName>
    <definedName name="_________________DAT19" localSheetId="14">[20]Zam!#REF!</definedName>
    <definedName name="_________________DAT19" localSheetId="29">[20]Zam!#REF!</definedName>
    <definedName name="_________________DAT19" localSheetId="30">[20]Zam!#REF!</definedName>
    <definedName name="_________________DAT19" localSheetId="43">[20]Zam!#REF!</definedName>
    <definedName name="_________________DAT19" localSheetId="44">[20]Zam!#REF!</definedName>
    <definedName name="_________________DAT19" localSheetId="51">[20]Zam!#REF!</definedName>
    <definedName name="_________________DAT19">[20]Zam!#REF!</definedName>
    <definedName name="_________________DAT2" localSheetId="14">[20]Zam!#REF!</definedName>
    <definedName name="_________________DAT2" localSheetId="29">[20]Zam!#REF!</definedName>
    <definedName name="_________________DAT2" localSheetId="30">[20]Zam!#REF!</definedName>
    <definedName name="_________________DAT2" localSheetId="43">[20]Zam!#REF!</definedName>
    <definedName name="_________________DAT2" localSheetId="44">[20]Zam!#REF!</definedName>
    <definedName name="_________________DAT2" localSheetId="51">[20]Zam!#REF!</definedName>
    <definedName name="_________________DAT2">[20]Zam!#REF!</definedName>
    <definedName name="_________________DAT20" localSheetId="14">[20]Zam!#REF!</definedName>
    <definedName name="_________________DAT20" localSheetId="29">[20]Zam!#REF!</definedName>
    <definedName name="_________________DAT20" localSheetId="30">[20]Zam!#REF!</definedName>
    <definedName name="_________________DAT20" localSheetId="43">[20]Zam!#REF!</definedName>
    <definedName name="_________________DAT20" localSheetId="44">[20]Zam!#REF!</definedName>
    <definedName name="_________________DAT20" localSheetId="51">[20]Zam!#REF!</definedName>
    <definedName name="_________________DAT20">[20]Zam!#REF!</definedName>
    <definedName name="_________________DAT21" localSheetId="14">[20]Zam!#REF!</definedName>
    <definedName name="_________________DAT21" localSheetId="29">[20]Zam!#REF!</definedName>
    <definedName name="_________________DAT21" localSheetId="30">[20]Zam!#REF!</definedName>
    <definedName name="_________________DAT21" localSheetId="43">[20]Zam!#REF!</definedName>
    <definedName name="_________________DAT21" localSheetId="44">[20]Zam!#REF!</definedName>
    <definedName name="_________________DAT21" localSheetId="51">[20]Zam!#REF!</definedName>
    <definedName name="_________________DAT21">[20]Zam!#REF!</definedName>
    <definedName name="_________________DAT22" localSheetId="14">[20]Zam!#REF!</definedName>
    <definedName name="_________________DAT22" localSheetId="29">[20]Zam!#REF!</definedName>
    <definedName name="_________________DAT22" localSheetId="30">[20]Zam!#REF!</definedName>
    <definedName name="_________________DAT22" localSheetId="43">[20]Zam!#REF!</definedName>
    <definedName name="_________________DAT22" localSheetId="44">[20]Zam!#REF!</definedName>
    <definedName name="_________________DAT22" localSheetId="51">[20]Zam!#REF!</definedName>
    <definedName name="_________________DAT22">[20]Zam!#REF!</definedName>
    <definedName name="_________________DAT23" localSheetId="14">[20]Zam!#REF!</definedName>
    <definedName name="_________________DAT23" localSheetId="29">[20]Zam!#REF!</definedName>
    <definedName name="_________________DAT23" localSheetId="30">[20]Zam!#REF!</definedName>
    <definedName name="_________________DAT23" localSheetId="43">[20]Zam!#REF!</definedName>
    <definedName name="_________________DAT23" localSheetId="44">[20]Zam!#REF!</definedName>
    <definedName name="_________________DAT23" localSheetId="51">[20]Zam!#REF!</definedName>
    <definedName name="_________________DAT23">[20]Zam!#REF!</definedName>
    <definedName name="_________________DAT25" localSheetId="14">[13]Zam!#REF!</definedName>
    <definedName name="_________________DAT25" localSheetId="29">[13]Zam!#REF!</definedName>
    <definedName name="_________________DAT25" localSheetId="30">[13]Zam!#REF!</definedName>
    <definedName name="_________________DAT25" localSheetId="43">[13]Zam!#REF!</definedName>
    <definedName name="_________________DAT25" localSheetId="44">[13]Zam!#REF!</definedName>
    <definedName name="_________________DAT25" localSheetId="51">[13]Zam!#REF!</definedName>
    <definedName name="_________________DAT25">[13]Zam!#REF!</definedName>
    <definedName name="_________________DAT26" localSheetId="14">[13]Zam!#REF!</definedName>
    <definedName name="_________________DAT26" localSheetId="29">[13]Zam!#REF!</definedName>
    <definedName name="_________________DAT26" localSheetId="30">[13]Zam!#REF!</definedName>
    <definedName name="_________________DAT26" localSheetId="43">[13]Zam!#REF!</definedName>
    <definedName name="_________________DAT26" localSheetId="44">[13]Zam!#REF!</definedName>
    <definedName name="_________________DAT26" localSheetId="51">[13]Zam!#REF!</definedName>
    <definedName name="_________________DAT26">[13]Zam!#REF!</definedName>
    <definedName name="_________________DAT27" localSheetId="14">[13]Zam!#REF!</definedName>
    <definedName name="_________________DAT27" localSheetId="29">[13]Zam!#REF!</definedName>
    <definedName name="_________________DAT27" localSheetId="30">[13]Zam!#REF!</definedName>
    <definedName name="_________________DAT27" localSheetId="43">[13]Zam!#REF!</definedName>
    <definedName name="_________________DAT27" localSheetId="44">[13]Zam!#REF!</definedName>
    <definedName name="_________________DAT27" localSheetId="51">[13]Zam!#REF!</definedName>
    <definedName name="_________________DAT27">[13]Zam!#REF!</definedName>
    <definedName name="_________________DAT29" localSheetId="14">[13]Zam!#REF!</definedName>
    <definedName name="_________________DAT29" localSheetId="29">[13]Zam!#REF!</definedName>
    <definedName name="_________________DAT29" localSheetId="30">[13]Zam!#REF!</definedName>
    <definedName name="_________________DAT29" localSheetId="43">[13]Zam!#REF!</definedName>
    <definedName name="_________________DAT29" localSheetId="44">[13]Zam!#REF!</definedName>
    <definedName name="_________________DAT29" localSheetId="51">[13]Zam!#REF!</definedName>
    <definedName name="_________________DAT29">[13]Zam!#REF!</definedName>
    <definedName name="_________________DAT30" localSheetId="14">[13]Zam!#REF!</definedName>
    <definedName name="_________________DAT30" localSheetId="29">[13]Zam!#REF!</definedName>
    <definedName name="_________________DAT30" localSheetId="30">[13]Zam!#REF!</definedName>
    <definedName name="_________________DAT30" localSheetId="43">[13]Zam!#REF!</definedName>
    <definedName name="_________________DAT30" localSheetId="44">[13]Zam!#REF!</definedName>
    <definedName name="_________________DAT30" localSheetId="51">[13]Zam!#REF!</definedName>
    <definedName name="_________________DAT30">[13]Zam!#REF!</definedName>
    <definedName name="_________________DAT31" localSheetId="14">[13]Zam!#REF!</definedName>
    <definedName name="_________________DAT31" localSheetId="29">[13]Zam!#REF!</definedName>
    <definedName name="_________________DAT31" localSheetId="30">[13]Zam!#REF!</definedName>
    <definedName name="_________________DAT31" localSheetId="43">[13]Zam!#REF!</definedName>
    <definedName name="_________________DAT31" localSheetId="44">[13]Zam!#REF!</definedName>
    <definedName name="_________________DAT31" localSheetId="51">[13]Zam!#REF!</definedName>
    <definedName name="_________________DAT31">[13]Zam!#REF!</definedName>
    <definedName name="_________________DAT32" localSheetId="14">'[21]OT´s Não Liquidadas 2006'!#REF!</definedName>
    <definedName name="_________________DAT32" localSheetId="29">'[21]OT´s Não Liquidadas 2006'!#REF!</definedName>
    <definedName name="_________________DAT32" localSheetId="30">'[21]OT´s Não Liquidadas 2006'!#REF!</definedName>
    <definedName name="_________________DAT32" localSheetId="43">'[21]OT´s Não Liquidadas 2006'!#REF!</definedName>
    <definedName name="_________________DAT32" localSheetId="44">'[21]OT´s Não Liquidadas 2006'!#REF!</definedName>
    <definedName name="_________________DAT32" localSheetId="51">'[21]OT´s Não Liquidadas 2006'!#REF!</definedName>
    <definedName name="_________________DAT32">'[21]OT´s Não Liquidadas 2006'!#REF!</definedName>
    <definedName name="_________________DAT33" localSheetId="14">'[21]OT´s Não Liquidadas 2006'!#REF!</definedName>
    <definedName name="_________________DAT33" localSheetId="29">'[21]OT´s Não Liquidadas 2006'!#REF!</definedName>
    <definedName name="_________________DAT33" localSheetId="30">'[21]OT´s Não Liquidadas 2006'!#REF!</definedName>
    <definedName name="_________________DAT33" localSheetId="43">'[21]OT´s Não Liquidadas 2006'!#REF!</definedName>
    <definedName name="_________________DAT33" localSheetId="44">'[21]OT´s Não Liquidadas 2006'!#REF!</definedName>
    <definedName name="_________________DAT33" localSheetId="51">'[21]OT´s Não Liquidadas 2006'!#REF!</definedName>
    <definedName name="_________________DAT33">'[21]OT´s Não Liquidadas 2006'!#REF!</definedName>
    <definedName name="_________________DAT34" localSheetId="14">'[21]OT´s Não Liquidadas 2006'!#REF!</definedName>
    <definedName name="_________________DAT34" localSheetId="29">'[21]OT´s Não Liquidadas 2006'!#REF!</definedName>
    <definedName name="_________________DAT34" localSheetId="30">'[21]OT´s Não Liquidadas 2006'!#REF!</definedName>
    <definedName name="_________________DAT34" localSheetId="43">'[21]OT´s Não Liquidadas 2006'!#REF!</definedName>
    <definedName name="_________________DAT34" localSheetId="44">'[21]OT´s Não Liquidadas 2006'!#REF!</definedName>
    <definedName name="_________________DAT34" localSheetId="51">'[21]OT´s Não Liquidadas 2006'!#REF!</definedName>
    <definedName name="_________________DAT34">'[21]OT´s Não Liquidadas 2006'!#REF!</definedName>
    <definedName name="_________________DAT35" localSheetId="14">'[21]OT´s Não Liquidadas 2006'!#REF!</definedName>
    <definedName name="_________________DAT35" localSheetId="29">'[21]OT´s Não Liquidadas 2006'!#REF!</definedName>
    <definedName name="_________________DAT35" localSheetId="30">'[21]OT´s Não Liquidadas 2006'!#REF!</definedName>
    <definedName name="_________________DAT35" localSheetId="43">'[21]OT´s Não Liquidadas 2006'!#REF!</definedName>
    <definedName name="_________________DAT35" localSheetId="44">'[21]OT´s Não Liquidadas 2006'!#REF!</definedName>
    <definedName name="_________________DAT35" localSheetId="51">'[21]OT´s Não Liquidadas 2006'!#REF!</definedName>
    <definedName name="_________________DAT35">'[21]OT´s Não Liquidadas 2006'!#REF!</definedName>
    <definedName name="_________________DAT36" localSheetId="14">'[21]OT´s Não Liquidadas 2006'!#REF!</definedName>
    <definedName name="_________________DAT36" localSheetId="29">'[21]OT´s Não Liquidadas 2006'!#REF!</definedName>
    <definedName name="_________________DAT36" localSheetId="30">'[21]OT´s Não Liquidadas 2006'!#REF!</definedName>
    <definedName name="_________________DAT36" localSheetId="43">'[21]OT´s Não Liquidadas 2006'!#REF!</definedName>
    <definedName name="_________________DAT36" localSheetId="44">'[21]OT´s Não Liquidadas 2006'!#REF!</definedName>
    <definedName name="_________________DAT36" localSheetId="51">'[21]OT´s Não Liquidadas 2006'!#REF!</definedName>
    <definedName name="_________________DAT36">'[21]OT´s Não Liquidadas 2006'!#REF!</definedName>
    <definedName name="_________________DAT4" localSheetId="14">'[6]Base Secção Pessoal'!#REF!</definedName>
    <definedName name="_________________DAT4" localSheetId="29">'[6]Base Secção Pessoal'!#REF!</definedName>
    <definedName name="_________________DAT4" localSheetId="30">'[6]Base Secção Pessoal'!#REF!</definedName>
    <definedName name="_________________DAT4" localSheetId="43">'[6]Base Secção Pessoal'!#REF!</definedName>
    <definedName name="_________________DAT4" localSheetId="44">'[6]Base Secção Pessoal'!#REF!</definedName>
    <definedName name="_________________DAT4" localSheetId="51">'[6]Base Secção Pessoal'!#REF!</definedName>
    <definedName name="_________________DAT4">'[6]Base Secção Pessoal'!#REF!</definedName>
    <definedName name="_________________DAT5" localSheetId="14">'[6]Base Secção Pessoal'!#REF!</definedName>
    <definedName name="_________________DAT5" localSheetId="29">'[6]Base Secção Pessoal'!#REF!</definedName>
    <definedName name="_________________DAT5" localSheetId="30">'[6]Base Secção Pessoal'!#REF!</definedName>
    <definedName name="_________________DAT5" localSheetId="43">'[6]Base Secção Pessoal'!#REF!</definedName>
    <definedName name="_________________DAT5" localSheetId="44">'[6]Base Secção Pessoal'!#REF!</definedName>
    <definedName name="_________________DAT5" localSheetId="51">'[6]Base Secção Pessoal'!#REF!</definedName>
    <definedName name="_________________DAT5">'[6]Base Secção Pessoal'!#REF!</definedName>
    <definedName name="_________________DAT6" localSheetId="14">'[7]base secçao pessoal'!#REF!</definedName>
    <definedName name="_________________DAT6" localSheetId="29">'[7]base secçao pessoal'!#REF!</definedName>
    <definedName name="_________________DAT6" localSheetId="30">'[7]base secçao pessoal'!#REF!</definedName>
    <definedName name="_________________DAT6" localSheetId="43">'[7]base secçao pessoal'!#REF!</definedName>
    <definedName name="_________________DAT6" localSheetId="44">'[7]base secçao pessoal'!#REF!</definedName>
    <definedName name="_________________DAT6" localSheetId="51">'[7]base secçao pessoal'!#REF!</definedName>
    <definedName name="_________________DAT6">'[7]base secçao pessoal'!#REF!</definedName>
    <definedName name="_________________DAT7" localSheetId="14">'[7]base secçao pessoal'!#REF!</definedName>
    <definedName name="_________________DAT7" localSheetId="29">'[7]base secçao pessoal'!#REF!</definedName>
    <definedName name="_________________DAT7" localSheetId="30">'[7]base secçao pessoal'!#REF!</definedName>
    <definedName name="_________________DAT7" localSheetId="43">'[7]base secçao pessoal'!#REF!</definedName>
    <definedName name="_________________DAT7" localSheetId="44">'[7]base secçao pessoal'!#REF!</definedName>
    <definedName name="_________________DAT7" localSheetId="51">'[7]base secçao pessoal'!#REF!</definedName>
    <definedName name="_________________DAT7">'[7]base secçao pessoal'!#REF!</definedName>
    <definedName name="_________________DAT8" localSheetId="14">'[19]base secçao pessoal'!#REF!</definedName>
    <definedName name="_________________DAT8" localSheetId="29">'[19]base secçao pessoal'!#REF!</definedName>
    <definedName name="_________________DAT8" localSheetId="30">'[19]base secçao pessoal'!#REF!</definedName>
    <definedName name="_________________DAT8" localSheetId="43">'[19]base secçao pessoal'!#REF!</definedName>
    <definedName name="_________________DAT8" localSheetId="44">'[19]base secçao pessoal'!#REF!</definedName>
    <definedName name="_________________DAT8" localSheetId="51">'[19]base secçao pessoal'!#REF!</definedName>
    <definedName name="_________________DAT8">'[19]base secçao pessoal'!#REF!</definedName>
    <definedName name="_________________DAT9" localSheetId="14">'[8]Base Secção Pessoal'!#REF!</definedName>
    <definedName name="_________________DAT9" localSheetId="29">'[8]Base Secção Pessoal'!#REF!</definedName>
    <definedName name="_________________DAT9" localSheetId="30">'[8]Base Secção Pessoal'!#REF!</definedName>
    <definedName name="_________________DAT9" localSheetId="43">'[8]Base Secção Pessoal'!#REF!</definedName>
    <definedName name="_________________DAT9" localSheetId="44">'[8]Base Secção Pessoal'!#REF!</definedName>
    <definedName name="_________________DAT9" localSheetId="51">'[8]Base Secção Pessoal'!#REF!</definedName>
    <definedName name="_________________DAT9">'[8]Base Secção Pessoal'!#REF!</definedName>
    <definedName name="________________DAT1" localSheetId="14">[20]Zam!#REF!</definedName>
    <definedName name="________________DAT1" localSheetId="29">[20]Zam!#REF!</definedName>
    <definedName name="________________DAT1" localSheetId="30">[20]Zam!#REF!</definedName>
    <definedName name="________________DAT1" localSheetId="43">[20]Zam!#REF!</definedName>
    <definedName name="________________DAT1" localSheetId="44">[20]Zam!#REF!</definedName>
    <definedName name="________________DAT1" localSheetId="51">[20]Zam!#REF!</definedName>
    <definedName name="________________DAT1">[20]Zam!#REF!</definedName>
    <definedName name="________________DAT10" localSheetId="14">[13]Zam!#REF!</definedName>
    <definedName name="________________DAT10" localSheetId="29">[13]Zam!#REF!</definedName>
    <definedName name="________________DAT10" localSheetId="30">[13]Zam!#REF!</definedName>
    <definedName name="________________DAT10" localSheetId="43">[13]Zam!#REF!</definedName>
    <definedName name="________________DAT10" localSheetId="44">[13]Zam!#REF!</definedName>
    <definedName name="________________DAT10" localSheetId="51">[13]Zam!#REF!</definedName>
    <definedName name="________________DAT10">[13]Zam!#REF!</definedName>
    <definedName name="________________DAT11" localSheetId="14">[13]Zam!#REF!</definedName>
    <definedName name="________________DAT11" localSheetId="29">[13]Zam!#REF!</definedName>
    <definedName name="________________DAT11" localSheetId="30">[13]Zam!#REF!</definedName>
    <definedName name="________________DAT11" localSheetId="43">[13]Zam!#REF!</definedName>
    <definedName name="________________DAT11" localSheetId="44">[13]Zam!#REF!</definedName>
    <definedName name="________________DAT11" localSheetId="51">[13]Zam!#REF!</definedName>
    <definedName name="________________DAT11">[13]Zam!#REF!</definedName>
    <definedName name="________________DAT12" localSheetId="14">[13]Zam!#REF!</definedName>
    <definedName name="________________DAT12" localSheetId="29">[13]Zam!#REF!</definedName>
    <definedName name="________________DAT12" localSheetId="30">[13]Zam!#REF!</definedName>
    <definedName name="________________DAT12" localSheetId="43">[13]Zam!#REF!</definedName>
    <definedName name="________________DAT12" localSheetId="44">[13]Zam!#REF!</definedName>
    <definedName name="________________DAT12" localSheetId="51">[13]Zam!#REF!</definedName>
    <definedName name="________________DAT12">[13]Zam!#REF!</definedName>
    <definedName name="________________DAT13" localSheetId="14">[13]Zam!#REF!</definedName>
    <definedName name="________________DAT13" localSheetId="29">[13]Zam!#REF!</definedName>
    <definedName name="________________DAT13" localSheetId="30">[13]Zam!#REF!</definedName>
    <definedName name="________________DAT13" localSheetId="43">[13]Zam!#REF!</definedName>
    <definedName name="________________DAT13" localSheetId="44">[13]Zam!#REF!</definedName>
    <definedName name="________________DAT13" localSheetId="51">[13]Zam!#REF!</definedName>
    <definedName name="________________DAT13">[13]Zam!#REF!</definedName>
    <definedName name="________________DAT14" localSheetId="14">[13]Zam!#REF!</definedName>
    <definedName name="________________DAT14" localSheetId="29">[13]Zam!#REF!</definedName>
    <definedName name="________________DAT14" localSheetId="30">[13]Zam!#REF!</definedName>
    <definedName name="________________DAT14" localSheetId="43">[13]Zam!#REF!</definedName>
    <definedName name="________________DAT14" localSheetId="44">[13]Zam!#REF!</definedName>
    <definedName name="________________DAT14" localSheetId="51">[13]Zam!#REF!</definedName>
    <definedName name="________________DAT14">[13]Zam!#REF!</definedName>
    <definedName name="________________DAT15" localSheetId="14">[13]Zam!#REF!</definedName>
    <definedName name="________________DAT15" localSheetId="29">[13]Zam!#REF!</definedName>
    <definedName name="________________DAT15" localSheetId="30">[13]Zam!#REF!</definedName>
    <definedName name="________________DAT15" localSheetId="43">[13]Zam!#REF!</definedName>
    <definedName name="________________DAT15" localSheetId="44">[13]Zam!#REF!</definedName>
    <definedName name="________________DAT15" localSheetId="51">[13]Zam!#REF!</definedName>
    <definedName name="________________DAT15">[13]Zam!#REF!</definedName>
    <definedName name="________________DAT16" localSheetId="14">[20]Zam!#REF!</definedName>
    <definedName name="________________DAT16" localSheetId="29">[20]Zam!#REF!</definedName>
    <definedName name="________________DAT16" localSheetId="30">[20]Zam!#REF!</definedName>
    <definedName name="________________DAT16" localSheetId="43">[20]Zam!#REF!</definedName>
    <definedName name="________________DAT16" localSheetId="44">[20]Zam!#REF!</definedName>
    <definedName name="________________DAT16" localSheetId="51">[20]Zam!#REF!</definedName>
    <definedName name="________________DAT16">[20]Zam!#REF!</definedName>
    <definedName name="________________DAT17" localSheetId="14">[20]Zam!#REF!</definedName>
    <definedName name="________________DAT17" localSheetId="29">[20]Zam!#REF!</definedName>
    <definedName name="________________DAT17" localSheetId="30">[20]Zam!#REF!</definedName>
    <definedName name="________________DAT17" localSheetId="43">[20]Zam!#REF!</definedName>
    <definedName name="________________DAT17" localSheetId="44">[20]Zam!#REF!</definedName>
    <definedName name="________________DAT17" localSheetId="51">[20]Zam!#REF!</definedName>
    <definedName name="________________DAT17">[20]Zam!#REF!</definedName>
    <definedName name="________________DAT18" localSheetId="14">[20]Zam!#REF!</definedName>
    <definedName name="________________DAT18" localSheetId="29">[20]Zam!#REF!</definedName>
    <definedName name="________________DAT18" localSheetId="30">[20]Zam!#REF!</definedName>
    <definedName name="________________DAT18" localSheetId="43">[20]Zam!#REF!</definedName>
    <definedName name="________________DAT18" localSheetId="44">[20]Zam!#REF!</definedName>
    <definedName name="________________DAT18" localSheetId="51">[20]Zam!#REF!</definedName>
    <definedName name="________________DAT18">[20]Zam!#REF!</definedName>
    <definedName name="________________DAT19" localSheetId="14">[20]Zam!#REF!</definedName>
    <definedName name="________________DAT19" localSheetId="29">[20]Zam!#REF!</definedName>
    <definedName name="________________DAT19" localSheetId="30">[20]Zam!#REF!</definedName>
    <definedName name="________________DAT19" localSheetId="43">[20]Zam!#REF!</definedName>
    <definedName name="________________DAT19" localSheetId="44">[20]Zam!#REF!</definedName>
    <definedName name="________________DAT19" localSheetId="51">[20]Zam!#REF!</definedName>
    <definedName name="________________DAT19">[20]Zam!#REF!</definedName>
    <definedName name="________________DAT2" localSheetId="14">[20]Zam!#REF!</definedName>
    <definedName name="________________DAT2" localSheetId="29">[20]Zam!#REF!</definedName>
    <definedName name="________________DAT2" localSheetId="30">[20]Zam!#REF!</definedName>
    <definedName name="________________DAT2" localSheetId="43">[20]Zam!#REF!</definedName>
    <definedName name="________________DAT2" localSheetId="44">[20]Zam!#REF!</definedName>
    <definedName name="________________DAT2" localSheetId="51">[20]Zam!#REF!</definedName>
    <definedName name="________________DAT2">[20]Zam!#REF!</definedName>
    <definedName name="________________DAT20" localSheetId="14">[20]Zam!#REF!</definedName>
    <definedName name="________________DAT20" localSheetId="29">[20]Zam!#REF!</definedName>
    <definedName name="________________DAT20" localSheetId="30">[20]Zam!#REF!</definedName>
    <definedName name="________________DAT20" localSheetId="43">[20]Zam!#REF!</definedName>
    <definedName name="________________DAT20" localSheetId="44">[20]Zam!#REF!</definedName>
    <definedName name="________________DAT20" localSheetId="51">[20]Zam!#REF!</definedName>
    <definedName name="________________DAT20">[20]Zam!#REF!</definedName>
    <definedName name="________________DAT21" localSheetId="14">[20]Zam!#REF!</definedName>
    <definedName name="________________DAT21" localSheetId="29">[20]Zam!#REF!</definedName>
    <definedName name="________________DAT21" localSheetId="30">[20]Zam!#REF!</definedName>
    <definedName name="________________DAT21" localSheetId="43">[20]Zam!#REF!</definedName>
    <definedName name="________________DAT21" localSheetId="44">[20]Zam!#REF!</definedName>
    <definedName name="________________DAT21" localSheetId="51">[20]Zam!#REF!</definedName>
    <definedName name="________________DAT21">[20]Zam!#REF!</definedName>
    <definedName name="________________DAT22" localSheetId="14">[20]Zam!#REF!</definedName>
    <definedName name="________________DAT22" localSheetId="29">[20]Zam!#REF!</definedName>
    <definedName name="________________DAT22" localSheetId="30">[20]Zam!#REF!</definedName>
    <definedName name="________________DAT22" localSheetId="43">[20]Zam!#REF!</definedName>
    <definedName name="________________DAT22" localSheetId="44">[20]Zam!#REF!</definedName>
    <definedName name="________________DAT22" localSheetId="51">[20]Zam!#REF!</definedName>
    <definedName name="________________DAT22">[20]Zam!#REF!</definedName>
    <definedName name="________________DAT23" localSheetId="14">[20]Zam!#REF!</definedName>
    <definedName name="________________DAT23" localSheetId="29">[20]Zam!#REF!</definedName>
    <definedName name="________________DAT23" localSheetId="30">[20]Zam!#REF!</definedName>
    <definedName name="________________DAT23" localSheetId="43">[20]Zam!#REF!</definedName>
    <definedName name="________________DAT23" localSheetId="44">[20]Zam!#REF!</definedName>
    <definedName name="________________DAT23" localSheetId="51">[20]Zam!#REF!</definedName>
    <definedName name="________________DAT23">[20]Zam!#REF!</definedName>
    <definedName name="________________DAT25" localSheetId="14">[13]Zam!#REF!</definedName>
    <definedName name="________________DAT25" localSheetId="29">[13]Zam!#REF!</definedName>
    <definedName name="________________DAT25" localSheetId="30">[13]Zam!#REF!</definedName>
    <definedName name="________________DAT25" localSheetId="43">[13]Zam!#REF!</definedName>
    <definedName name="________________DAT25" localSheetId="44">[13]Zam!#REF!</definedName>
    <definedName name="________________DAT25" localSheetId="51">[13]Zam!#REF!</definedName>
    <definedName name="________________DAT25">[13]Zam!#REF!</definedName>
    <definedName name="________________DAT26" localSheetId="14">[13]Zam!#REF!</definedName>
    <definedName name="________________DAT26" localSheetId="29">[13]Zam!#REF!</definedName>
    <definedName name="________________DAT26" localSheetId="30">[13]Zam!#REF!</definedName>
    <definedName name="________________DAT26" localSheetId="43">[13]Zam!#REF!</definedName>
    <definedName name="________________DAT26" localSheetId="44">[13]Zam!#REF!</definedName>
    <definedName name="________________DAT26" localSheetId="51">[13]Zam!#REF!</definedName>
    <definedName name="________________DAT26">[13]Zam!#REF!</definedName>
    <definedName name="________________DAT27" localSheetId="14">[13]Zam!#REF!</definedName>
    <definedName name="________________DAT27" localSheetId="29">[13]Zam!#REF!</definedName>
    <definedName name="________________DAT27" localSheetId="30">[13]Zam!#REF!</definedName>
    <definedName name="________________DAT27" localSheetId="43">[13]Zam!#REF!</definedName>
    <definedName name="________________DAT27" localSheetId="44">[13]Zam!#REF!</definedName>
    <definedName name="________________DAT27" localSheetId="51">[13]Zam!#REF!</definedName>
    <definedName name="________________DAT27">[13]Zam!#REF!</definedName>
    <definedName name="________________DAT29" localSheetId="14">[13]Zam!#REF!</definedName>
    <definedName name="________________DAT29" localSheetId="29">[13]Zam!#REF!</definedName>
    <definedName name="________________DAT29" localSheetId="30">[13]Zam!#REF!</definedName>
    <definedName name="________________DAT29" localSheetId="43">[13]Zam!#REF!</definedName>
    <definedName name="________________DAT29" localSheetId="44">[13]Zam!#REF!</definedName>
    <definedName name="________________DAT29" localSheetId="51">[13]Zam!#REF!</definedName>
    <definedName name="________________DAT29">[13]Zam!#REF!</definedName>
    <definedName name="________________DAT30" localSheetId="14">[13]Zam!#REF!</definedName>
    <definedName name="________________DAT30" localSheetId="29">[13]Zam!#REF!</definedName>
    <definedName name="________________DAT30" localSheetId="30">[13]Zam!#REF!</definedName>
    <definedName name="________________DAT30" localSheetId="43">[13]Zam!#REF!</definedName>
    <definedName name="________________DAT30" localSheetId="44">[13]Zam!#REF!</definedName>
    <definedName name="________________DAT30" localSheetId="51">[13]Zam!#REF!</definedName>
    <definedName name="________________DAT30">[13]Zam!#REF!</definedName>
    <definedName name="________________DAT31" localSheetId="14">[13]Zam!#REF!</definedName>
    <definedName name="________________DAT31" localSheetId="29">[13]Zam!#REF!</definedName>
    <definedName name="________________DAT31" localSheetId="30">[13]Zam!#REF!</definedName>
    <definedName name="________________DAT31" localSheetId="43">[13]Zam!#REF!</definedName>
    <definedName name="________________DAT31" localSheetId="44">[13]Zam!#REF!</definedName>
    <definedName name="________________DAT31" localSheetId="51">[13]Zam!#REF!</definedName>
    <definedName name="________________DAT31">[13]Zam!#REF!</definedName>
    <definedName name="________________DAT32" localSheetId="14">'[21]OT´s Não Liquidadas 2006'!#REF!</definedName>
    <definedName name="________________DAT32" localSheetId="29">'[21]OT´s Não Liquidadas 2006'!#REF!</definedName>
    <definedName name="________________DAT32" localSheetId="30">'[21]OT´s Não Liquidadas 2006'!#REF!</definedName>
    <definedName name="________________DAT32" localSheetId="43">'[21]OT´s Não Liquidadas 2006'!#REF!</definedName>
    <definedName name="________________DAT32" localSheetId="44">'[21]OT´s Não Liquidadas 2006'!#REF!</definedName>
    <definedName name="________________DAT32" localSheetId="51">'[21]OT´s Não Liquidadas 2006'!#REF!</definedName>
    <definedName name="________________DAT32">'[21]OT´s Não Liquidadas 2006'!#REF!</definedName>
    <definedName name="________________DAT33" localSheetId="14">'[21]OT´s Não Liquidadas 2006'!#REF!</definedName>
    <definedName name="________________DAT33" localSheetId="29">'[21]OT´s Não Liquidadas 2006'!#REF!</definedName>
    <definedName name="________________DAT33" localSheetId="30">'[21]OT´s Não Liquidadas 2006'!#REF!</definedName>
    <definedName name="________________DAT33" localSheetId="43">'[21]OT´s Não Liquidadas 2006'!#REF!</definedName>
    <definedName name="________________DAT33" localSheetId="44">'[21]OT´s Não Liquidadas 2006'!#REF!</definedName>
    <definedName name="________________DAT33" localSheetId="51">'[21]OT´s Não Liquidadas 2006'!#REF!</definedName>
    <definedName name="________________DAT33">'[21]OT´s Não Liquidadas 2006'!#REF!</definedName>
    <definedName name="________________DAT34" localSheetId="14">'[21]OT´s Não Liquidadas 2006'!#REF!</definedName>
    <definedName name="________________DAT34" localSheetId="29">'[21]OT´s Não Liquidadas 2006'!#REF!</definedName>
    <definedName name="________________DAT34" localSheetId="30">'[21]OT´s Não Liquidadas 2006'!#REF!</definedName>
    <definedName name="________________DAT34" localSheetId="43">'[21]OT´s Não Liquidadas 2006'!#REF!</definedName>
    <definedName name="________________DAT34" localSheetId="44">'[21]OT´s Não Liquidadas 2006'!#REF!</definedName>
    <definedName name="________________DAT34" localSheetId="51">'[21]OT´s Não Liquidadas 2006'!#REF!</definedName>
    <definedName name="________________DAT34">'[21]OT´s Não Liquidadas 2006'!#REF!</definedName>
    <definedName name="________________DAT35" localSheetId="14">'[21]OT´s Não Liquidadas 2006'!#REF!</definedName>
    <definedName name="________________DAT35" localSheetId="29">'[21]OT´s Não Liquidadas 2006'!#REF!</definedName>
    <definedName name="________________DAT35" localSheetId="30">'[21]OT´s Não Liquidadas 2006'!#REF!</definedName>
    <definedName name="________________DAT35" localSheetId="43">'[21]OT´s Não Liquidadas 2006'!#REF!</definedName>
    <definedName name="________________DAT35" localSheetId="44">'[21]OT´s Não Liquidadas 2006'!#REF!</definedName>
    <definedName name="________________DAT35" localSheetId="51">'[21]OT´s Não Liquidadas 2006'!#REF!</definedName>
    <definedName name="________________DAT35">'[21]OT´s Não Liquidadas 2006'!#REF!</definedName>
    <definedName name="________________DAT36" localSheetId="14">'[21]OT´s Não Liquidadas 2006'!#REF!</definedName>
    <definedName name="________________DAT36" localSheetId="29">'[21]OT´s Não Liquidadas 2006'!#REF!</definedName>
    <definedName name="________________DAT36" localSheetId="30">'[21]OT´s Não Liquidadas 2006'!#REF!</definedName>
    <definedName name="________________DAT36" localSheetId="43">'[21]OT´s Não Liquidadas 2006'!#REF!</definedName>
    <definedName name="________________DAT36" localSheetId="44">'[21]OT´s Não Liquidadas 2006'!#REF!</definedName>
    <definedName name="________________DAT36" localSheetId="51">'[21]OT´s Não Liquidadas 2006'!#REF!</definedName>
    <definedName name="________________DAT36">'[21]OT´s Não Liquidadas 2006'!#REF!</definedName>
    <definedName name="________________DAT4" localSheetId="14">'[6]Base Secção Pessoal'!#REF!</definedName>
    <definedName name="________________DAT4" localSheetId="29">'[6]Base Secção Pessoal'!#REF!</definedName>
    <definedName name="________________DAT4" localSheetId="30">'[6]Base Secção Pessoal'!#REF!</definedName>
    <definedName name="________________DAT4" localSheetId="43">'[6]Base Secção Pessoal'!#REF!</definedName>
    <definedName name="________________DAT4" localSheetId="44">'[6]Base Secção Pessoal'!#REF!</definedName>
    <definedName name="________________DAT4" localSheetId="51">'[6]Base Secção Pessoal'!#REF!</definedName>
    <definedName name="________________DAT4">'[6]Base Secção Pessoal'!#REF!</definedName>
    <definedName name="________________DAT5" localSheetId="14">'[6]Base Secção Pessoal'!#REF!</definedName>
    <definedName name="________________DAT5" localSheetId="29">'[6]Base Secção Pessoal'!#REF!</definedName>
    <definedName name="________________DAT5" localSheetId="30">'[6]Base Secção Pessoal'!#REF!</definedName>
    <definedName name="________________DAT5" localSheetId="43">'[6]Base Secção Pessoal'!#REF!</definedName>
    <definedName name="________________DAT5" localSheetId="44">'[6]Base Secção Pessoal'!#REF!</definedName>
    <definedName name="________________DAT5" localSheetId="51">'[6]Base Secção Pessoal'!#REF!</definedName>
    <definedName name="________________DAT5">'[6]Base Secção Pessoal'!#REF!</definedName>
    <definedName name="________________DAT6" localSheetId="14">'[7]base secçao pessoal'!#REF!</definedName>
    <definedName name="________________DAT6" localSheetId="29">'[7]base secçao pessoal'!#REF!</definedName>
    <definedName name="________________DAT6" localSheetId="30">'[7]base secçao pessoal'!#REF!</definedName>
    <definedName name="________________DAT6" localSheetId="43">'[7]base secçao pessoal'!#REF!</definedName>
    <definedName name="________________DAT6" localSheetId="44">'[7]base secçao pessoal'!#REF!</definedName>
    <definedName name="________________DAT6" localSheetId="51">'[7]base secçao pessoal'!#REF!</definedName>
    <definedName name="________________DAT6">'[7]base secçao pessoal'!#REF!</definedName>
    <definedName name="________________DAT7" localSheetId="14">'[7]base secçao pessoal'!#REF!</definedName>
    <definedName name="________________DAT7" localSheetId="29">'[7]base secçao pessoal'!#REF!</definedName>
    <definedName name="________________DAT7" localSheetId="30">'[7]base secçao pessoal'!#REF!</definedName>
    <definedName name="________________DAT7" localSheetId="43">'[7]base secçao pessoal'!#REF!</definedName>
    <definedName name="________________DAT7" localSheetId="44">'[7]base secçao pessoal'!#REF!</definedName>
    <definedName name="________________DAT7" localSheetId="51">'[7]base secçao pessoal'!#REF!</definedName>
    <definedName name="________________DAT7">'[7]base secçao pessoal'!#REF!</definedName>
    <definedName name="________________DAT8" localSheetId="14">'[19]base secçao pessoal'!#REF!</definedName>
    <definedName name="________________DAT8" localSheetId="29">'[19]base secçao pessoal'!#REF!</definedName>
    <definedName name="________________DAT8" localSheetId="30">'[19]base secçao pessoal'!#REF!</definedName>
    <definedName name="________________DAT8" localSheetId="43">'[19]base secçao pessoal'!#REF!</definedName>
    <definedName name="________________DAT8" localSheetId="44">'[19]base secçao pessoal'!#REF!</definedName>
    <definedName name="________________DAT8" localSheetId="51">'[19]base secçao pessoal'!#REF!</definedName>
    <definedName name="________________DAT8">'[19]base secçao pessoal'!#REF!</definedName>
    <definedName name="________________DAT9" localSheetId="14">'[8]Base Secção Pessoal'!#REF!</definedName>
    <definedName name="________________DAT9" localSheetId="29">'[8]Base Secção Pessoal'!#REF!</definedName>
    <definedName name="________________DAT9" localSheetId="30">'[8]Base Secção Pessoal'!#REF!</definedName>
    <definedName name="________________DAT9" localSheetId="43">'[8]Base Secção Pessoal'!#REF!</definedName>
    <definedName name="________________DAT9" localSheetId="44">'[8]Base Secção Pessoal'!#REF!</definedName>
    <definedName name="________________DAT9" localSheetId="51">'[8]Base Secção Pessoal'!#REF!</definedName>
    <definedName name="________________DAT9">'[8]Base Secção Pessoal'!#REF!</definedName>
    <definedName name="_______________DAT1" localSheetId="14">[20]Zam!#REF!</definedName>
    <definedName name="_______________DAT1" localSheetId="29">[20]Zam!#REF!</definedName>
    <definedName name="_______________DAT1" localSheetId="30">[20]Zam!#REF!</definedName>
    <definedName name="_______________DAT1" localSheetId="43">[20]Zam!#REF!</definedName>
    <definedName name="_______________DAT1" localSheetId="44">[20]Zam!#REF!</definedName>
    <definedName name="_______________DAT1" localSheetId="51">[20]Zam!#REF!</definedName>
    <definedName name="_______________DAT1">[20]Zam!#REF!</definedName>
    <definedName name="_______________DAT10" localSheetId="14">[13]Zam!#REF!</definedName>
    <definedName name="_______________DAT10" localSheetId="29">[13]Zam!#REF!</definedName>
    <definedName name="_______________DAT10" localSheetId="30">[13]Zam!#REF!</definedName>
    <definedName name="_______________DAT10" localSheetId="43">[13]Zam!#REF!</definedName>
    <definedName name="_______________DAT10" localSheetId="44">[13]Zam!#REF!</definedName>
    <definedName name="_______________DAT10" localSheetId="51">[13]Zam!#REF!</definedName>
    <definedName name="_______________DAT10">[13]Zam!#REF!</definedName>
    <definedName name="_______________DAT11" localSheetId="14">[13]Zam!#REF!</definedName>
    <definedName name="_______________DAT11" localSheetId="29">[13]Zam!#REF!</definedName>
    <definedName name="_______________DAT11" localSheetId="30">[13]Zam!#REF!</definedName>
    <definedName name="_______________DAT11" localSheetId="43">[13]Zam!#REF!</definedName>
    <definedName name="_______________DAT11" localSheetId="44">[13]Zam!#REF!</definedName>
    <definedName name="_______________DAT11" localSheetId="51">[13]Zam!#REF!</definedName>
    <definedName name="_______________DAT11">[13]Zam!#REF!</definedName>
    <definedName name="_______________DAT12" localSheetId="14">[13]Zam!#REF!</definedName>
    <definedName name="_______________DAT12" localSheetId="29">[13]Zam!#REF!</definedName>
    <definedName name="_______________DAT12" localSheetId="30">[13]Zam!#REF!</definedName>
    <definedName name="_______________DAT12" localSheetId="43">[13]Zam!#REF!</definedName>
    <definedName name="_______________DAT12" localSheetId="44">[13]Zam!#REF!</definedName>
    <definedName name="_______________DAT12" localSheetId="51">[13]Zam!#REF!</definedName>
    <definedName name="_______________DAT12">[13]Zam!#REF!</definedName>
    <definedName name="_______________DAT13" localSheetId="14">[13]Zam!#REF!</definedName>
    <definedName name="_______________DAT13" localSheetId="29">[13]Zam!#REF!</definedName>
    <definedName name="_______________DAT13" localSheetId="30">[13]Zam!#REF!</definedName>
    <definedName name="_______________DAT13" localSheetId="43">[13]Zam!#REF!</definedName>
    <definedName name="_______________DAT13" localSheetId="44">[13]Zam!#REF!</definedName>
    <definedName name="_______________DAT13" localSheetId="51">[13]Zam!#REF!</definedName>
    <definedName name="_______________DAT13">[13]Zam!#REF!</definedName>
    <definedName name="_______________DAT14" localSheetId="14">[13]Zam!#REF!</definedName>
    <definedName name="_______________DAT14" localSheetId="29">[13]Zam!#REF!</definedName>
    <definedName name="_______________DAT14" localSheetId="30">[13]Zam!#REF!</definedName>
    <definedName name="_______________DAT14" localSheetId="43">[13]Zam!#REF!</definedName>
    <definedName name="_______________DAT14" localSheetId="44">[13]Zam!#REF!</definedName>
    <definedName name="_______________DAT14" localSheetId="51">[13]Zam!#REF!</definedName>
    <definedName name="_______________DAT14">[13]Zam!#REF!</definedName>
    <definedName name="_______________DAT15" localSheetId="14">[13]Zam!#REF!</definedName>
    <definedName name="_______________DAT15" localSheetId="29">[13]Zam!#REF!</definedName>
    <definedName name="_______________DAT15" localSheetId="30">[13]Zam!#REF!</definedName>
    <definedName name="_______________DAT15" localSheetId="43">[13]Zam!#REF!</definedName>
    <definedName name="_______________DAT15" localSheetId="44">[13]Zam!#REF!</definedName>
    <definedName name="_______________DAT15" localSheetId="51">[13]Zam!#REF!</definedName>
    <definedName name="_______________DAT15">[13]Zam!#REF!</definedName>
    <definedName name="_______________DAT16" localSheetId="14">[20]Zam!#REF!</definedName>
    <definedName name="_______________DAT16" localSheetId="29">[20]Zam!#REF!</definedName>
    <definedName name="_______________DAT16" localSheetId="30">[20]Zam!#REF!</definedName>
    <definedName name="_______________DAT16" localSheetId="43">[20]Zam!#REF!</definedName>
    <definedName name="_______________DAT16" localSheetId="44">[20]Zam!#REF!</definedName>
    <definedName name="_______________DAT16" localSheetId="51">[20]Zam!#REF!</definedName>
    <definedName name="_______________DAT16">[20]Zam!#REF!</definedName>
    <definedName name="_______________DAT17" localSheetId="14">[20]Zam!#REF!</definedName>
    <definedName name="_______________DAT17" localSheetId="29">[20]Zam!#REF!</definedName>
    <definedName name="_______________DAT17" localSheetId="30">[20]Zam!#REF!</definedName>
    <definedName name="_______________DAT17" localSheetId="43">[20]Zam!#REF!</definedName>
    <definedName name="_______________DAT17" localSheetId="44">[20]Zam!#REF!</definedName>
    <definedName name="_______________DAT17" localSheetId="51">[20]Zam!#REF!</definedName>
    <definedName name="_______________DAT17">[20]Zam!#REF!</definedName>
    <definedName name="_______________DAT18" localSheetId="14">[20]Zam!#REF!</definedName>
    <definedName name="_______________DAT18" localSheetId="29">[20]Zam!#REF!</definedName>
    <definedName name="_______________DAT18" localSheetId="30">[20]Zam!#REF!</definedName>
    <definedName name="_______________DAT18" localSheetId="43">[20]Zam!#REF!</definedName>
    <definedName name="_______________DAT18" localSheetId="44">[20]Zam!#REF!</definedName>
    <definedName name="_______________DAT18" localSheetId="51">[20]Zam!#REF!</definedName>
    <definedName name="_______________DAT18">[20]Zam!#REF!</definedName>
    <definedName name="_______________DAT19" localSheetId="14">[20]Zam!#REF!</definedName>
    <definedName name="_______________DAT19" localSheetId="29">[20]Zam!#REF!</definedName>
    <definedName name="_______________DAT19" localSheetId="30">[20]Zam!#REF!</definedName>
    <definedName name="_______________DAT19" localSheetId="43">[20]Zam!#REF!</definedName>
    <definedName name="_______________DAT19" localSheetId="44">[20]Zam!#REF!</definedName>
    <definedName name="_______________DAT19" localSheetId="51">[20]Zam!#REF!</definedName>
    <definedName name="_______________DAT19">[20]Zam!#REF!</definedName>
    <definedName name="_______________DAT2" localSheetId="14">[20]Zam!#REF!</definedName>
    <definedName name="_______________DAT2" localSheetId="29">[20]Zam!#REF!</definedName>
    <definedName name="_______________DAT2" localSheetId="30">[20]Zam!#REF!</definedName>
    <definedName name="_______________DAT2" localSheetId="43">[20]Zam!#REF!</definedName>
    <definedName name="_______________DAT2" localSheetId="44">[20]Zam!#REF!</definedName>
    <definedName name="_______________DAT2" localSheetId="51">[20]Zam!#REF!</definedName>
    <definedName name="_______________DAT2">[20]Zam!#REF!</definedName>
    <definedName name="_______________DAT20" localSheetId="14">[20]Zam!#REF!</definedName>
    <definedName name="_______________DAT20" localSheetId="29">[20]Zam!#REF!</definedName>
    <definedName name="_______________DAT20" localSheetId="30">[20]Zam!#REF!</definedName>
    <definedName name="_______________DAT20" localSheetId="43">[20]Zam!#REF!</definedName>
    <definedName name="_______________DAT20" localSheetId="44">[20]Zam!#REF!</definedName>
    <definedName name="_______________DAT20" localSheetId="51">[20]Zam!#REF!</definedName>
    <definedName name="_______________DAT20">[20]Zam!#REF!</definedName>
    <definedName name="_______________DAT21" localSheetId="14">[20]Zam!#REF!</definedName>
    <definedName name="_______________DAT21" localSheetId="29">[20]Zam!#REF!</definedName>
    <definedName name="_______________DAT21" localSheetId="30">[20]Zam!#REF!</definedName>
    <definedName name="_______________DAT21" localSheetId="43">[20]Zam!#REF!</definedName>
    <definedName name="_______________DAT21" localSheetId="44">[20]Zam!#REF!</definedName>
    <definedName name="_______________DAT21" localSheetId="51">[20]Zam!#REF!</definedName>
    <definedName name="_______________DAT21">[20]Zam!#REF!</definedName>
    <definedName name="_______________DAT22" localSheetId="14">[20]Zam!#REF!</definedName>
    <definedName name="_______________DAT22" localSheetId="29">[20]Zam!#REF!</definedName>
    <definedName name="_______________DAT22" localSheetId="30">[20]Zam!#REF!</definedName>
    <definedName name="_______________DAT22" localSheetId="43">[20]Zam!#REF!</definedName>
    <definedName name="_______________DAT22" localSheetId="44">[20]Zam!#REF!</definedName>
    <definedName name="_______________DAT22" localSheetId="51">[20]Zam!#REF!</definedName>
    <definedName name="_______________DAT22">[20]Zam!#REF!</definedName>
    <definedName name="_______________DAT23" localSheetId="14">[20]Zam!#REF!</definedName>
    <definedName name="_______________DAT23" localSheetId="29">[20]Zam!#REF!</definedName>
    <definedName name="_______________DAT23" localSheetId="30">[20]Zam!#REF!</definedName>
    <definedName name="_______________DAT23" localSheetId="43">[20]Zam!#REF!</definedName>
    <definedName name="_______________DAT23" localSheetId="44">[20]Zam!#REF!</definedName>
    <definedName name="_______________DAT23" localSheetId="51">[20]Zam!#REF!</definedName>
    <definedName name="_______________DAT23">[20]Zam!#REF!</definedName>
    <definedName name="_______________DAT25" localSheetId="14">[13]Zam!#REF!</definedName>
    <definedName name="_______________DAT25" localSheetId="29">[13]Zam!#REF!</definedName>
    <definedName name="_______________DAT25" localSheetId="30">[13]Zam!#REF!</definedName>
    <definedName name="_______________DAT25" localSheetId="43">[13]Zam!#REF!</definedName>
    <definedName name="_______________DAT25" localSheetId="44">[13]Zam!#REF!</definedName>
    <definedName name="_______________DAT25" localSheetId="51">[13]Zam!#REF!</definedName>
    <definedName name="_______________DAT25">[13]Zam!#REF!</definedName>
    <definedName name="_______________DAT26" localSheetId="14">[13]Zam!#REF!</definedName>
    <definedName name="_______________DAT26" localSheetId="29">[13]Zam!#REF!</definedName>
    <definedName name="_______________DAT26" localSheetId="30">[13]Zam!#REF!</definedName>
    <definedName name="_______________DAT26" localSheetId="43">[13]Zam!#REF!</definedName>
    <definedName name="_______________DAT26" localSheetId="44">[13]Zam!#REF!</definedName>
    <definedName name="_______________DAT26" localSheetId="51">[13]Zam!#REF!</definedName>
    <definedName name="_______________DAT26">[13]Zam!#REF!</definedName>
    <definedName name="_______________DAT27" localSheetId="14">[13]Zam!#REF!</definedName>
    <definedName name="_______________DAT27" localSheetId="29">[13]Zam!#REF!</definedName>
    <definedName name="_______________DAT27" localSheetId="30">[13]Zam!#REF!</definedName>
    <definedName name="_______________DAT27" localSheetId="43">[13]Zam!#REF!</definedName>
    <definedName name="_______________DAT27" localSheetId="44">[13]Zam!#REF!</definedName>
    <definedName name="_______________DAT27" localSheetId="51">[13]Zam!#REF!</definedName>
    <definedName name="_______________DAT27">[13]Zam!#REF!</definedName>
    <definedName name="_______________DAT29" localSheetId="14">[13]Zam!#REF!</definedName>
    <definedName name="_______________DAT29" localSheetId="29">[13]Zam!#REF!</definedName>
    <definedName name="_______________DAT29" localSheetId="30">[13]Zam!#REF!</definedName>
    <definedName name="_______________DAT29" localSheetId="43">[13]Zam!#REF!</definedName>
    <definedName name="_______________DAT29" localSheetId="44">[13]Zam!#REF!</definedName>
    <definedName name="_______________DAT29" localSheetId="51">[13]Zam!#REF!</definedName>
    <definedName name="_______________DAT29">[13]Zam!#REF!</definedName>
    <definedName name="_______________DAT30" localSheetId="14">[13]Zam!#REF!</definedName>
    <definedName name="_______________DAT30" localSheetId="29">[13]Zam!#REF!</definedName>
    <definedName name="_______________DAT30" localSheetId="30">[13]Zam!#REF!</definedName>
    <definedName name="_______________DAT30" localSheetId="43">[13]Zam!#REF!</definedName>
    <definedName name="_______________DAT30" localSheetId="44">[13]Zam!#REF!</definedName>
    <definedName name="_______________DAT30" localSheetId="51">[13]Zam!#REF!</definedName>
    <definedName name="_______________DAT30">[13]Zam!#REF!</definedName>
    <definedName name="_______________DAT31" localSheetId="14">[13]Zam!#REF!</definedName>
    <definedName name="_______________DAT31" localSheetId="29">[13]Zam!#REF!</definedName>
    <definedName name="_______________DAT31" localSheetId="30">[13]Zam!#REF!</definedName>
    <definedName name="_______________DAT31" localSheetId="43">[13]Zam!#REF!</definedName>
    <definedName name="_______________DAT31" localSheetId="44">[13]Zam!#REF!</definedName>
    <definedName name="_______________DAT31" localSheetId="51">[13]Zam!#REF!</definedName>
    <definedName name="_______________DAT31">[13]Zam!#REF!</definedName>
    <definedName name="_______________DAT32" localSheetId="14">'[21]OT´s Não Liquidadas 2006'!#REF!</definedName>
    <definedName name="_______________DAT32" localSheetId="29">'[21]OT´s Não Liquidadas 2006'!#REF!</definedName>
    <definedName name="_______________DAT32" localSheetId="30">'[21]OT´s Não Liquidadas 2006'!#REF!</definedName>
    <definedName name="_______________DAT32" localSheetId="43">'[21]OT´s Não Liquidadas 2006'!#REF!</definedName>
    <definedName name="_______________DAT32" localSheetId="44">'[21]OT´s Não Liquidadas 2006'!#REF!</definedName>
    <definedName name="_______________DAT32" localSheetId="51">'[21]OT´s Não Liquidadas 2006'!#REF!</definedName>
    <definedName name="_______________DAT32">'[21]OT´s Não Liquidadas 2006'!#REF!</definedName>
    <definedName name="_______________DAT33" localSheetId="14">'[21]OT´s Não Liquidadas 2006'!#REF!</definedName>
    <definedName name="_______________DAT33" localSheetId="29">'[21]OT´s Não Liquidadas 2006'!#REF!</definedName>
    <definedName name="_______________DAT33" localSheetId="30">'[21]OT´s Não Liquidadas 2006'!#REF!</definedName>
    <definedName name="_______________DAT33" localSheetId="43">'[21]OT´s Não Liquidadas 2006'!#REF!</definedName>
    <definedName name="_______________DAT33" localSheetId="44">'[21]OT´s Não Liquidadas 2006'!#REF!</definedName>
    <definedName name="_______________DAT33" localSheetId="51">'[21]OT´s Não Liquidadas 2006'!#REF!</definedName>
    <definedName name="_______________DAT33">'[21]OT´s Não Liquidadas 2006'!#REF!</definedName>
    <definedName name="_______________DAT34" localSheetId="14">'[21]OT´s Não Liquidadas 2006'!#REF!</definedName>
    <definedName name="_______________DAT34" localSheetId="29">'[21]OT´s Não Liquidadas 2006'!#REF!</definedName>
    <definedName name="_______________DAT34" localSheetId="30">'[21]OT´s Não Liquidadas 2006'!#REF!</definedName>
    <definedName name="_______________DAT34" localSheetId="43">'[21]OT´s Não Liquidadas 2006'!#REF!</definedName>
    <definedName name="_______________DAT34" localSheetId="44">'[21]OT´s Não Liquidadas 2006'!#REF!</definedName>
    <definedName name="_______________DAT34" localSheetId="51">'[21]OT´s Não Liquidadas 2006'!#REF!</definedName>
    <definedName name="_______________DAT34">'[21]OT´s Não Liquidadas 2006'!#REF!</definedName>
    <definedName name="_______________DAT35" localSheetId="14">'[21]OT´s Não Liquidadas 2006'!#REF!</definedName>
    <definedName name="_______________DAT35" localSheetId="29">'[21]OT´s Não Liquidadas 2006'!#REF!</definedName>
    <definedName name="_______________DAT35" localSheetId="30">'[21]OT´s Não Liquidadas 2006'!#REF!</definedName>
    <definedName name="_______________DAT35" localSheetId="43">'[21]OT´s Não Liquidadas 2006'!#REF!</definedName>
    <definedName name="_______________DAT35" localSheetId="44">'[21]OT´s Não Liquidadas 2006'!#REF!</definedName>
    <definedName name="_______________DAT35" localSheetId="51">'[21]OT´s Não Liquidadas 2006'!#REF!</definedName>
    <definedName name="_______________DAT35">'[21]OT´s Não Liquidadas 2006'!#REF!</definedName>
    <definedName name="_______________DAT36" localSheetId="14">'[21]OT´s Não Liquidadas 2006'!#REF!</definedName>
    <definedName name="_______________DAT36" localSheetId="29">'[21]OT´s Não Liquidadas 2006'!#REF!</definedName>
    <definedName name="_______________DAT36" localSheetId="30">'[21]OT´s Não Liquidadas 2006'!#REF!</definedName>
    <definedName name="_______________DAT36" localSheetId="43">'[21]OT´s Não Liquidadas 2006'!#REF!</definedName>
    <definedName name="_______________DAT36" localSheetId="44">'[21]OT´s Não Liquidadas 2006'!#REF!</definedName>
    <definedName name="_______________DAT36" localSheetId="51">'[21]OT´s Não Liquidadas 2006'!#REF!</definedName>
    <definedName name="_______________DAT36">'[21]OT´s Não Liquidadas 2006'!#REF!</definedName>
    <definedName name="_______________DAT4" localSheetId="14">'[6]Base Secção Pessoal'!#REF!</definedName>
    <definedName name="_______________DAT4" localSheetId="29">'[6]Base Secção Pessoal'!#REF!</definedName>
    <definedName name="_______________DAT4" localSheetId="30">'[6]Base Secção Pessoal'!#REF!</definedName>
    <definedName name="_______________DAT4" localSheetId="43">'[6]Base Secção Pessoal'!#REF!</definedName>
    <definedName name="_______________DAT4" localSheetId="44">'[6]Base Secção Pessoal'!#REF!</definedName>
    <definedName name="_______________DAT4" localSheetId="51">'[6]Base Secção Pessoal'!#REF!</definedName>
    <definedName name="_______________DAT4">'[6]Base Secção Pessoal'!#REF!</definedName>
    <definedName name="_______________DAT5" localSheetId="14">'[6]Base Secção Pessoal'!#REF!</definedName>
    <definedName name="_______________DAT5" localSheetId="29">'[6]Base Secção Pessoal'!#REF!</definedName>
    <definedName name="_______________DAT5" localSheetId="30">'[6]Base Secção Pessoal'!#REF!</definedName>
    <definedName name="_______________DAT5" localSheetId="43">'[6]Base Secção Pessoal'!#REF!</definedName>
    <definedName name="_______________DAT5" localSheetId="44">'[6]Base Secção Pessoal'!#REF!</definedName>
    <definedName name="_______________DAT5" localSheetId="51">'[6]Base Secção Pessoal'!#REF!</definedName>
    <definedName name="_______________DAT5">'[6]Base Secção Pessoal'!#REF!</definedName>
    <definedName name="_______________DAT6" localSheetId="14">'[7]base secçao pessoal'!#REF!</definedName>
    <definedName name="_______________DAT6" localSheetId="29">'[7]base secçao pessoal'!#REF!</definedName>
    <definedName name="_______________DAT6" localSheetId="30">'[7]base secçao pessoal'!#REF!</definedName>
    <definedName name="_______________DAT6" localSheetId="43">'[7]base secçao pessoal'!#REF!</definedName>
    <definedName name="_______________DAT6" localSheetId="44">'[7]base secçao pessoal'!#REF!</definedName>
    <definedName name="_______________DAT6" localSheetId="51">'[7]base secçao pessoal'!#REF!</definedName>
    <definedName name="_______________DAT6">'[7]base secçao pessoal'!#REF!</definedName>
    <definedName name="_______________DAT7" localSheetId="14">'[7]base secçao pessoal'!#REF!</definedName>
    <definedName name="_______________DAT7" localSheetId="29">'[7]base secçao pessoal'!#REF!</definedName>
    <definedName name="_______________DAT7" localSheetId="30">'[7]base secçao pessoal'!#REF!</definedName>
    <definedName name="_______________DAT7" localSheetId="43">'[7]base secçao pessoal'!#REF!</definedName>
    <definedName name="_______________DAT7" localSheetId="44">'[7]base secçao pessoal'!#REF!</definedName>
    <definedName name="_______________DAT7" localSheetId="51">'[7]base secçao pessoal'!#REF!</definedName>
    <definedName name="_______________DAT7">'[7]base secçao pessoal'!#REF!</definedName>
    <definedName name="_______________DAT8" localSheetId="14">'[19]base secçao pessoal'!#REF!</definedName>
    <definedName name="_______________DAT8" localSheetId="29">'[19]base secçao pessoal'!#REF!</definedName>
    <definedName name="_______________DAT8" localSheetId="30">'[19]base secçao pessoal'!#REF!</definedName>
    <definedName name="_______________DAT8" localSheetId="43">'[19]base secçao pessoal'!#REF!</definedName>
    <definedName name="_______________DAT8" localSheetId="44">'[19]base secçao pessoal'!#REF!</definedName>
    <definedName name="_______________DAT8" localSheetId="51">'[19]base secçao pessoal'!#REF!</definedName>
    <definedName name="_______________DAT8">'[19]base secçao pessoal'!#REF!</definedName>
    <definedName name="_______________DAT9" localSheetId="14">'[8]Base Secção Pessoal'!#REF!</definedName>
    <definedName name="_______________DAT9" localSheetId="29">'[8]Base Secção Pessoal'!#REF!</definedName>
    <definedName name="_______________DAT9" localSheetId="30">'[8]Base Secção Pessoal'!#REF!</definedName>
    <definedName name="_______________DAT9" localSheetId="43">'[8]Base Secção Pessoal'!#REF!</definedName>
    <definedName name="_______________DAT9" localSheetId="44">'[8]Base Secção Pessoal'!#REF!</definedName>
    <definedName name="_______________DAT9" localSheetId="51">'[8]Base Secção Pessoal'!#REF!</definedName>
    <definedName name="_______________DAT9">'[8]Base Secção Pessoal'!#REF!</definedName>
    <definedName name="______________DAT1" localSheetId="14">[20]Zam!#REF!</definedName>
    <definedName name="______________DAT1" localSheetId="29">[20]Zam!#REF!</definedName>
    <definedName name="______________DAT1" localSheetId="30">[20]Zam!#REF!</definedName>
    <definedName name="______________DAT1" localSheetId="43">[20]Zam!#REF!</definedName>
    <definedName name="______________DAT1" localSheetId="44">[20]Zam!#REF!</definedName>
    <definedName name="______________DAT1" localSheetId="51">[20]Zam!#REF!</definedName>
    <definedName name="______________DAT1">[20]Zam!#REF!</definedName>
    <definedName name="______________DAT10" localSheetId="14">[13]Zam!#REF!</definedName>
    <definedName name="______________DAT10" localSheetId="29">[13]Zam!#REF!</definedName>
    <definedName name="______________DAT10" localSheetId="30">[13]Zam!#REF!</definedName>
    <definedName name="______________DAT10" localSheetId="43">[13]Zam!#REF!</definedName>
    <definedName name="______________DAT10" localSheetId="44">[13]Zam!#REF!</definedName>
    <definedName name="______________DAT10" localSheetId="51">[13]Zam!#REF!</definedName>
    <definedName name="______________DAT10">[13]Zam!#REF!</definedName>
    <definedName name="______________DAT11" localSheetId="14">[13]Zam!#REF!</definedName>
    <definedName name="______________DAT11" localSheetId="29">[13]Zam!#REF!</definedName>
    <definedName name="______________DAT11" localSheetId="30">[13]Zam!#REF!</definedName>
    <definedName name="______________DAT11" localSheetId="43">[13]Zam!#REF!</definedName>
    <definedName name="______________DAT11" localSheetId="44">[13]Zam!#REF!</definedName>
    <definedName name="______________DAT11" localSheetId="51">[13]Zam!#REF!</definedName>
    <definedName name="______________DAT11">[13]Zam!#REF!</definedName>
    <definedName name="______________DAT12" localSheetId="14">[13]Zam!#REF!</definedName>
    <definedName name="______________DAT12" localSheetId="29">[13]Zam!#REF!</definedName>
    <definedName name="______________DAT12" localSheetId="30">[13]Zam!#REF!</definedName>
    <definedName name="______________DAT12" localSheetId="43">[13]Zam!#REF!</definedName>
    <definedName name="______________DAT12" localSheetId="44">[13]Zam!#REF!</definedName>
    <definedName name="______________DAT12" localSheetId="51">[13]Zam!#REF!</definedName>
    <definedName name="______________DAT12">[13]Zam!#REF!</definedName>
    <definedName name="______________DAT13" localSheetId="14">[13]Zam!#REF!</definedName>
    <definedName name="______________DAT13" localSheetId="29">[13]Zam!#REF!</definedName>
    <definedName name="______________DAT13" localSheetId="30">[13]Zam!#REF!</definedName>
    <definedName name="______________DAT13" localSheetId="43">[13]Zam!#REF!</definedName>
    <definedName name="______________DAT13" localSheetId="44">[13]Zam!#REF!</definedName>
    <definedName name="______________DAT13" localSheetId="51">[13]Zam!#REF!</definedName>
    <definedName name="______________DAT13">[13]Zam!#REF!</definedName>
    <definedName name="______________DAT14" localSheetId="14">[13]Zam!#REF!</definedName>
    <definedName name="______________DAT14" localSheetId="29">[13]Zam!#REF!</definedName>
    <definedName name="______________DAT14" localSheetId="30">[13]Zam!#REF!</definedName>
    <definedName name="______________DAT14" localSheetId="43">[13]Zam!#REF!</definedName>
    <definedName name="______________DAT14" localSheetId="44">[13]Zam!#REF!</definedName>
    <definedName name="______________DAT14" localSheetId="51">[13]Zam!#REF!</definedName>
    <definedName name="______________DAT14">[13]Zam!#REF!</definedName>
    <definedName name="______________DAT15" localSheetId="14">[13]Zam!#REF!</definedName>
    <definedName name="______________DAT15" localSheetId="29">[13]Zam!#REF!</definedName>
    <definedName name="______________DAT15" localSheetId="30">[13]Zam!#REF!</definedName>
    <definedName name="______________DAT15" localSheetId="43">[13]Zam!#REF!</definedName>
    <definedName name="______________DAT15" localSheetId="44">[13]Zam!#REF!</definedName>
    <definedName name="______________DAT15" localSheetId="51">[13]Zam!#REF!</definedName>
    <definedName name="______________DAT15">[13]Zam!#REF!</definedName>
    <definedName name="______________DAT16" localSheetId="14">[20]Zam!#REF!</definedName>
    <definedName name="______________DAT16" localSheetId="29">[20]Zam!#REF!</definedName>
    <definedName name="______________DAT16" localSheetId="30">[20]Zam!#REF!</definedName>
    <definedName name="______________DAT16" localSheetId="43">[20]Zam!#REF!</definedName>
    <definedName name="______________DAT16" localSheetId="44">[20]Zam!#REF!</definedName>
    <definedName name="______________DAT16" localSheetId="51">[20]Zam!#REF!</definedName>
    <definedName name="______________DAT16">[20]Zam!#REF!</definedName>
    <definedName name="______________DAT17" localSheetId="14">[20]Zam!#REF!</definedName>
    <definedName name="______________DAT17" localSheetId="29">[20]Zam!#REF!</definedName>
    <definedName name="______________DAT17" localSheetId="30">[20]Zam!#REF!</definedName>
    <definedName name="______________DAT17" localSheetId="43">[20]Zam!#REF!</definedName>
    <definedName name="______________DAT17" localSheetId="44">[20]Zam!#REF!</definedName>
    <definedName name="______________DAT17" localSheetId="51">[20]Zam!#REF!</definedName>
    <definedName name="______________DAT17">[20]Zam!#REF!</definedName>
    <definedName name="______________DAT18" localSheetId="14">[20]Zam!#REF!</definedName>
    <definedName name="______________DAT18" localSheetId="29">[20]Zam!#REF!</definedName>
    <definedName name="______________DAT18" localSheetId="30">[20]Zam!#REF!</definedName>
    <definedName name="______________DAT18" localSheetId="43">[20]Zam!#REF!</definedName>
    <definedName name="______________DAT18" localSheetId="44">[20]Zam!#REF!</definedName>
    <definedName name="______________DAT18" localSheetId="51">[20]Zam!#REF!</definedName>
    <definedName name="______________DAT18">[20]Zam!#REF!</definedName>
    <definedName name="______________DAT19" localSheetId="14">[20]Zam!#REF!</definedName>
    <definedName name="______________DAT19" localSheetId="29">[20]Zam!#REF!</definedName>
    <definedName name="______________DAT19" localSheetId="30">[20]Zam!#REF!</definedName>
    <definedName name="______________DAT19" localSheetId="43">[20]Zam!#REF!</definedName>
    <definedName name="______________DAT19" localSheetId="44">[20]Zam!#REF!</definedName>
    <definedName name="______________DAT19" localSheetId="51">[20]Zam!#REF!</definedName>
    <definedName name="______________DAT19">[20]Zam!#REF!</definedName>
    <definedName name="______________DAT2" localSheetId="14">[20]Zam!#REF!</definedName>
    <definedName name="______________DAT2" localSheetId="29">[20]Zam!#REF!</definedName>
    <definedName name="______________DAT2" localSheetId="30">[20]Zam!#REF!</definedName>
    <definedName name="______________DAT2" localSheetId="43">[20]Zam!#REF!</definedName>
    <definedName name="______________DAT2" localSheetId="44">[20]Zam!#REF!</definedName>
    <definedName name="______________DAT2" localSheetId="51">[20]Zam!#REF!</definedName>
    <definedName name="______________DAT2">[20]Zam!#REF!</definedName>
    <definedName name="______________DAT20" localSheetId="14">[20]Zam!#REF!</definedName>
    <definedName name="______________DAT20" localSheetId="29">[20]Zam!#REF!</definedName>
    <definedName name="______________DAT20" localSheetId="30">[20]Zam!#REF!</definedName>
    <definedName name="______________DAT20" localSheetId="43">[20]Zam!#REF!</definedName>
    <definedName name="______________DAT20" localSheetId="44">[20]Zam!#REF!</definedName>
    <definedName name="______________DAT20" localSheetId="51">[20]Zam!#REF!</definedName>
    <definedName name="______________DAT20">[20]Zam!#REF!</definedName>
    <definedName name="______________DAT21" localSheetId="14">[20]Zam!#REF!</definedName>
    <definedName name="______________DAT21" localSheetId="29">[20]Zam!#REF!</definedName>
    <definedName name="______________DAT21" localSheetId="30">[20]Zam!#REF!</definedName>
    <definedName name="______________DAT21" localSheetId="43">[20]Zam!#REF!</definedName>
    <definedName name="______________DAT21" localSheetId="44">[20]Zam!#REF!</definedName>
    <definedName name="______________DAT21" localSheetId="51">[20]Zam!#REF!</definedName>
    <definedName name="______________DAT21">[20]Zam!#REF!</definedName>
    <definedName name="______________DAT22" localSheetId="14">[20]Zam!#REF!</definedName>
    <definedName name="______________DAT22" localSheetId="29">[20]Zam!#REF!</definedName>
    <definedName name="______________DAT22" localSheetId="30">[20]Zam!#REF!</definedName>
    <definedName name="______________DAT22" localSheetId="43">[20]Zam!#REF!</definedName>
    <definedName name="______________DAT22" localSheetId="44">[20]Zam!#REF!</definedName>
    <definedName name="______________DAT22" localSheetId="51">[20]Zam!#REF!</definedName>
    <definedName name="______________DAT22">[20]Zam!#REF!</definedName>
    <definedName name="______________DAT23" localSheetId="14">[20]Zam!#REF!</definedName>
    <definedName name="______________DAT23" localSheetId="29">[20]Zam!#REF!</definedName>
    <definedName name="______________DAT23" localSheetId="30">[20]Zam!#REF!</definedName>
    <definedName name="______________DAT23" localSheetId="43">[20]Zam!#REF!</definedName>
    <definedName name="______________DAT23" localSheetId="44">[20]Zam!#REF!</definedName>
    <definedName name="______________DAT23" localSheetId="51">[20]Zam!#REF!</definedName>
    <definedName name="______________DAT23">[20]Zam!#REF!</definedName>
    <definedName name="______________DAT25" localSheetId="14">[13]Zam!#REF!</definedName>
    <definedName name="______________DAT25" localSheetId="29">[13]Zam!#REF!</definedName>
    <definedName name="______________DAT25" localSheetId="30">[13]Zam!#REF!</definedName>
    <definedName name="______________DAT25" localSheetId="43">[13]Zam!#REF!</definedName>
    <definedName name="______________DAT25" localSheetId="44">[13]Zam!#REF!</definedName>
    <definedName name="______________DAT25" localSheetId="51">[13]Zam!#REF!</definedName>
    <definedName name="______________DAT25">[13]Zam!#REF!</definedName>
    <definedName name="______________DAT26" localSheetId="14">[13]Zam!#REF!</definedName>
    <definedName name="______________DAT26" localSheetId="29">[13]Zam!#REF!</definedName>
    <definedName name="______________DAT26" localSheetId="30">[13]Zam!#REF!</definedName>
    <definedName name="______________DAT26" localSheetId="43">[13]Zam!#REF!</definedName>
    <definedName name="______________DAT26" localSheetId="44">[13]Zam!#REF!</definedName>
    <definedName name="______________DAT26" localSheetId="51">[13]Zam!#REF!</definedName>
    <definedName name="______________DAT26">[13]Zam!#REF!</definedName>
    <definedName name="______________DAT27" localSheetId="14">[13]Zam!#REF!</definedName>
    <definedName name="______________DAT27" localSheetId="29">[13]Zam!#REF!</definedName>
    <definedName name="______________DAT27" localSheetId="30">[13]Zam!#REF!</definedName>
    <definedName name="______________DAT27" localSheetId="43">[13]Zam!#REF!</definedName>
    <definedName name="______________DAT27" localSheetId="44">[13]Zam!#REF!</definedName>
    <definedName name="______________DAT27" localSheetId="51">[13]Zam!#REF!</definedName>
    <definedName name="______________DAT27">[13]Zam!#REF!</definedName>
    <definedName name="______________DAT29" localSheetId="14">[13]Zam!#REF!</definedName>
    <definedName name="______________DAT29" localSheetId="29">[13]Zam!#REF!</definedName>
    <definedName name="______________DAT29" localSheetId="30">[13]Zam!#REF!</definedName>
    <definedName name="______________DAT29" localSheetId="43">[13]Zam!#REF!</definedName>
    <definedName name="______________DAT29" localSheetId="44">[13]Zam!#REF!</definedName>
    <definedName name="______________DAT29" localSheetId="51">[13]Zam!#REF!</definedName>
    <definedName name="______________DAT29">[13]Zam!#REF!</definedName>
    <definedName name="______________DAT30" localSheetId="14">[13]Zam!#REF!</definedName>
    <definedName name="______________DAT30" localSheetId="29">[13]Zam!#REF!</definedName>
    <definedName name="______________DAT30" localSheetId="30">[13]Zam!#REF!</definedName>
    <definedName name="______________DAT30" localSheetId="43">[13]Zam!#REF!</definedName>
    <definedName name="______________DAT30" localSheetId="44">[13]Zam!#REF!</definedName>
    <definedName name="______________DAT30" localSheetId="51">[13]Zam!#REF!</definedName>
    <definedName name="______________DAT30">[13]Zam!#REF!</definedName>
    <definedName name="______________DAT31" localSheetId="14">[13]Zam!#REF!</definedName>
    <definedName name="______________DAT31" localSheetId="29">[13]Zam!#REF!</definedName>
    <definedName name="______________DAT31" localSheetId="30">[13]Zam!#REF!</definedName>
    <definedName name="______________DAT31" localSheetId="43">[13]Zam!#REF!</definedName>
    <definedName name="______________DAT31" localSheetId="44">[13]Zam!#REF!</definedName>
    <definedName name="______________DAT31" localSheetId="51">[13]Zam!#REF!</definedName>
    <definedName name="______________DAT31">[13]Zam!#REF!</definedName>
    <definedName name="______________DAT32" localSheetId="14">'[21]OT´s Não Liquidadas 2006'!#REF!</definedName>
    <definedName name="______________DAT32" localSheetId="29">'[21]OT´s Não Liquidadas 2006'!#REF!</definedName>
    <definedName name="______________DAT32" localSheetId="30">'[21]OT´s Não Liquidadas 2006'!#REF!</definedName>
    <definedName name="______________DAT32" localSheetId="43">'[21]OT´s Não Liquidadas 2006'!#REF!</definedName>
    <definedName name="______________DAT32" localSheetId="44">'[21]OT´s Não Liquidadas 2006'!#REF!</definedName>
    <definedName name="______________DAT32" localSheetId="51">'[21]OT´s Não Liquidadas 2006'!#REF!</definedName>
    <definedName name="______________DAT32">'[21]OT´s Não Liquidadas 2006'!#REF!</definedName>
    <definedName name="______________DAT33" localSheetId="14">'[21]OT´s Não Liquidadas 2006'!#REF!</definedName>
    <definedName name="______________DAT33" localSheetId="29">'[21]OT´s Não Liquidadas 2006'!#REF!</definedName>
    <definedName name="______________DAT33" localSheetId="30">'[21]OT´s Não Liquidadas 2006'!#REF!</definedName>
    <definedName name="______________DAT33" localSheetId="43">'[21]OT´s Não Liquidadas 2006'!#REF!</definedName>
    <definedName name="______________DAT33" localSheetId="44">'[21]OT´s Não Liquidadas 2006'!#REF!</definedName>
    <definedName name="______________DAT33" localSheetId="51">'[21]OT´s Não Liquidadas 2006'!#REF!</definedName>
    <definedName name="______________DAT33">'[21]OT´s Não Liquidadas 2006'!#REF!</definedName>
    <definedName name="______________DAT34" localSheetId="14">'[21]OT´s Não Liquidadas 2006'!#REF!</definedName>
    <definedName name="______________DAT34" localSheetId="29">'[21]OT´s Não Liquidadas 2006'!#REF!</definedName>
    <definedName name="______________DAT34" localSheetId="30">'[21]OT´s Não Liquidadas 2006'!#REF!</definedName>
    <definedName name="______________DAT34" localSheetId="43">'[21]OT´s Não Liquidadas 2006'!#REF!</definedName>
    <definedName name="______________DAT34" localSheetId="44">'[21]OT´s Não Liquidadas 2006'!#REF!</definedName>
    <definedName name="______________DAT34" localSheetId="51">'[21]OT´s Não Liquidadas 2006'!#REF!</definedName>
    <definedName name="______________DAT34">'[21]OT´s Não Liquidadas 2006'!#REF!</definedName>
    <definedName name="______________DAT35" localSheetId="14">'[21]OT´s Não Liquidadas 2006'!#REF!</definedName>
    <definedName name="______________DAT35" localSheetId="29">'[21]OT´s Não Liquidadas 2006'!#REF!</definedName>
    <definedName name="______________DAT35" localSheetId="30">'[21]OT´s Não Liquidadas 2006'!#REF!</definedName>
    <definedName name="______________DAT35" localSheetId="43">'[21]OT´s Não Liquidadas 2006'!#REF!</definedName>
    <definedName name="______________DAT35" localSheetId="44">'[21]OT´s Não Liquidadas 2006'!#REF!</definedName>
    <definedName name="______________DAT35" localSheetId="51">'[21]OT´s Não Liquidadas 2006'!#REF!</definedName>
    <definedName name="______________DAT35">'[21]OT´s Não Liquidadas 2006'!#REF!</definedName>
    <definedName name="______________DAT36" localSheetId="14">'[21]OT´s Não Liquidadas 2006'!#REF!</definedName>
    <definedName name="______________DAT36" localSheetId="29">'[21]OT´s Não Liquidadas 2006'!#REF!</definedName>
    <definedName name="______________DAT36" localSheetId="30">'[21]OT´s Não Liquidadas 2006'!#REF!</definedName>
    <definedName name="______________DAT36" localSheetId="43">'[21]OT´s Não Liquidadas 2006'!#REF!</definedName>
    <definedName name="______________DAT36" localSheetId="44">'[21]OT´s Não Liquidadas 2006'!#REF!</definedName>
    <definedName name="______________DAT36" localSheetId="51">'[21]OT´s Não Liquidadas 2006'!#REF!</definedName>
    <definedName name="______________DAT36">'[21]OT´s Não Liquidadas 2006'!#REF!</definedName>
    <definedName name="______________DAT4" localSheetId="14">'[22]Base Secção Pessoal'!#REF!</definedName>
    <definedName name="______________DAT4" localSheetId="29">'[22]Base Secção Pessoal'!#REF!</definedName>
    <definedName name="______________DAT4" localSheetId="30">'[22]Base Secção Pessoal'!#REF!</definedName>
    <definedName name="______________DAT4" localSheetId="43">'[22]Base Secção Pessoal'!#REF!</definedName>
    <definedName name="______________DAT4" localSheetId="44">'[22]Base Secção Pessoal'!#REF!</definedName>
    <definedName name="______________DAT4" localSheetId="51">'[22]Base Secção Pessoal'!#REF!</definedName>
    <definedName name="______________DAT4">'[22]Base Secção Pessoal'!#REF!</definedName>
    <definedName name="______________DAT5" localSheetId="14">'[22]Base Secção Pessoal'!#REF!</definedName>
    <definedName name="______________DAT5" localSheetId="29">'[22]Base Secção Pessoal'!#REF!</definedName>
    <definedName name="______________DAT5" localSheetId="30">'[22]Base Secção Pessoal'!#REF!</definedName>
    <definedName name="______________DAT5" localSheetId="43">'[22]Base Secção Pessoal'!#REF!</definedName>
    <definedName name="______________DAT5" localSheetId="44">'[22]Base Secção Pessoal'!#REF!</definedName>
    <definedName name="______________DAT5" localSheetId="51">'[22]Base Secção Pessoal'!#REF!</definedName>
    <definedName name="______________DAT5">'[22]Base Secção Pessoal'!#REF!</definedName>
    <definedName name="______________DAT6" localSheetId="14">'[11]Activos 31-12-2006'!#REF!</definedName>
    <definedName name="______________DAT6" localSheetId="29">'[11]Activos 31-12-2006'!#REF!</definedName>
    <definedName name="______________DAT6" localSheetId="30">'[11]Activos 31-12-2006'!#REF!</definedName>
    <definedName name="______________DAT6" localSheetId="43">'[11]Activos 31-12-2006'!#REF!</definedName>
    <definedName name="______________DAT6" localSheetId="44">'[11]Activos 31-12-2006'!#REF!</definedName>
    <definedName name="______________DAT6" localSheetId="51">'[11]Activos 31-12-2006'!#REF!</definedName>
    <definedName name="______________DAT6">'[11]Activos 31-12-2006'!#REF!</definedName>
    <definedName name="______________DAT7" localSheetId="14">'[11]Activos 31-12-2006'!#REF!</definedName>
    <definedName name="______________DAT7" localSheetId="29">'[11]Activos 31-12-2006'!#REF!</definedName>
    <definedName name="______________DAT7" localSheetId="30">'[11]Activos 31-12-2006'!#REF!</definedName>
    <definedName name="______________DAT7" localSheetId="43">'[11]Activos 31-12-2006'!#REF!</definedName>
    <definedName name="______________DAT7" localSheetId="44">'[11]Activos 31-12-2006'!#REF!</definedName>
    <definedName name="______________DAT7" localSheetId="51">'[11]Activos 31-12-2006'!#REF!</definedName>
    <definedName name="______________DAT7">'[11]Activos 31-12-2006'!#REF!</definedName>
    <definedName name="______________DAT8" localSheetId="14">'[23]base secçao pessoal'!#REF!</definedName>
    <definedName name="______________DAT8" localSheetId="29">'[23]base secçao pessoal'!#REF!</definedName>
    <definedName name="______________DAT8" localSheetId="30">'[23]base secçao pessoal'!#REF!</definedName>
    <definedName name="______________DAT8" localSheetId="43">'[23]base secçao pessoal'!#REF!</definedName>
    <definedName name="______________DAT8" localSheetId="44">'[23]base secçao pessoal'!#REF!</definedName>
    <definedName name="______________DAT8" localSheetId="51">'[23]base secçao pessoal'!#REF!</definedName>
    <definedName name="______________DAT8">'[23]base secçao pessoal'!#REF!</definedName>
    <definedName name="______________DAT9" localSheetId="14">'[24]Base Secção Pessoal'!#REF!</definedName>
    <definedName name="______________DAT9" localSheetId="29">'[24]Base Secção Pessoal'!#REF!</definedName>
    <definedName name="______________DAT9" localSheetId="30">'[24]Base Secção Pessoal'!#REF!</definedName>
    <definedName name="______________DAT9" localSheetId="43">'[24]Base Secção Pessoal'!#REF!</definedName>
    <definedName name="______________DAT9" localSheetId="44">'[24]Base Secção Pessoal'!#REF!</definedName>
    <definedName name="______________DAT9" localSheetId="51">'[24]Base Secção Pessoal'!#REF!</definedName>
    <definedName name="______________DAT9">'[24]Base Secção Pessoal'!#REF!</definedName>
    <definedName name="_____________DAT1" localSheetId="14">[20]Zam!#REF!</definedName>
    <definedName name="_____________DAT1" localSheetId="29">[20]Zam!#REF!</definedName>
    <definedName name="_____________DAT1" localSheetId="30">[20]Zam!#REF!</definedName>
    <definedName name="_____________DAT1" localSheetId="43">[20]Zam!#REF!</definedName>
    <definedName name="_____________DAT1" localSheetId="44">[20]Zam!#REF!</definedName>
    <definedName name="_____________DAT1" localSheetId="51">[20]Zam!#REF!</definedName>
    <definedName name="_____________DAT1">[20]Zam!#REF!</definedName>
    <definedName name="_____________DAT10" localSheetId="14">[25]Zam!#REF!</definedName>
    <definedName name="_____________DAT10" localSheetId="29">[25]Zam!#REF!</definedName>
    <definedName name="_____________DAT10" localSheetId="30">[25]Zam!#REF!</definedName>
    <definedName name="_____________DAT10" localSheetId="43">[25]Zam!#REF!</definedName>
    <definedName name="_____________DAT10" localSheetId="44">[25]Zam!#REF!</definedName>
    <definedName name="_____________DAT10" localSheetId="51">[25]Zam!#REF!</definedName>
    <definedName name="_____________DAT10">[25]Zam!#REF!</definedName>
    <definedName name="_____________DAT11" localSheetId="14">[25]Zam!#REF!</definedName>
    <definedName name="_____________DAT11" localSheetId="29">[25]Zam!#REF!</definedName>
    <definedName name="_____________DAT11" localSheetId="30">[25]Zam!#REF!</definedName>
    <definedName name="_____________DAT11" localSheetId="43">[25]Zam!#REF!</definedName>
    <definedName name="_____________DAT11" localSheetId="44">[25]Zam!#REF!</definedName>
    <definedName name="_____________DAT11" localSheetId="51">[25]Zam!#REF!</definedName>
    <definedName name="_____________DAT11">[25]Zam!#REF!</definedName>
    <definedName name="_____________DAT12" localSheetId="14">[25]Zam!#REF!</definedName>
    <definedName name="_____________DAT12" localSheetId="29">[25]Zam!#REF!</definedName>
    <definedName name="_____________DAT12" localSheetId="30">[25]Zam!#REF!</definedName>
    <definedName name="_____________DAT12" localSheetId="43">[25]Zam!#REF!</definedName>
    <definedName name="_____________DAT12" localSheetId="44">[25]Zam!#REF!</definedName>
    <definedName name="_____________DAT12" localSheetId="51">[25]Zam!#REF!</definedName>
    <definedName name="_____________DAT12">[25]Zam!#REF!</definedName>
    <definedName name="_____________DAT13" localSheetId="14">[25]Zam!#REF!</definedName>
    <definedName name="_____________DAT13" localSheetId="29">[25]Zam!#REF!</definedName>
    <definedName name="_____________DAT13" localSheetId="30">[25]Zam!#REF!</definedName>
    <definedName name="_____________DAT13" localSheetId="43">[25]Zam!#REF!</definedName>
    <definedName name="_____________DAT13" localSheetId="44">[25]Zam!#REF!</definedName>
    <definedName name="_____________DAT13" localSheetId="51">[25]Zam!#REF!</definedName>
    <definedName name="_____________DAT13">[25]Zam!#REF!</definedName>
    <definedName name="_____________DAT14" localSheetId="14">[25]Zam!#REF!</definedName>
    <definedName name="_____________DAT14" localSheetId="29">[25]Zam!#REF!</definedName>
    <definedName name="_____________DAT14" localSheetId="30">[25]Zam!#REF!</definedName>
    <definedName name="_____________DAT14" localSheetId="43">[25]Zam!#REF!</definedName>
    <definedName name="_____________DAT14" localSheetId="44">[25]Zam!#REF!</definedName>
    <definedName name="_____________DAT14" localSheetId="51">[25]Zam!#REF!</definedName>
    <definedName name="_____________DAT14">[25]Zam!#REF!</definedName>
    <definedName name="_____________DAT15" localSheetId="14">[25]Zam!#REF!</definedName>
    <definedName name="_____________DAT15" localSheetId="29">[25]Zam!#REF!</definedName>
    <definedName name="_____________DAT15" localSheetId="30">[25]Zam!#REF!</definedName>
    <definedName name="_____________DAT15" localSheetId="43">[25]Zam!#REF!</definedName>
    <definedName name="_____________DAT15" localSheetId="44">[25]Zam!#REF!</definedName>
    <definedName name="_____________DAT15" localSheetId="51">[25]Zam!#REF!</definedName>
    <definedName name="_____________DAT15">[25]Zam!#REF!</definedName>
    <definedName name="_____________DAT16" localSheetId="14">[20]Zam!#REF!</definedName>
    <definedName name="_____________DAT16" localSheetId="29">[20]Zam!#REF!</definedName>
    <definedName name="_____________DAT16" localSheetId="30">[20]Zam!#REF!</definedName>
    <definedName name="_____________DAT16" localSheetId="43">[20]Zam!#REF!</definedName>
    <definedName name="_____________DAT16" localSheetId="44">[20]Zam!#REF!</definedName>
    <definedName name="_____________DAT16" localSheetId="51">[20]Zam!#REF!</definedName>
    <definedName name="_____________DAT16">[20]Zam!#REF!</definedName>
    <definedName name="_____________DAT17" localSheetId="14">[20]Zam!#REF!</definedName>
    <definedName name="_____________DAT17" localSheetId="29">[20]Zam!#REF!</definedName>
    <definedName name="_____________DAT17" localSheetId="30">[20]Zam!#REF!</definedName>
    <definedName name="_____________DAT17" localSheetId="43">[20]Zam!#REF!</definedName>
    <definedName name="_____________DAT17" localSheetId="44">[20]Zam!#REF!</definedName>
    <definedName name="_____________DAT17" localSheetId="51">[20]Zam!#REF!</definedName>
    <definedName name="_____________DAT17">[20]Zam!#REF!</definedName>
    <definedName name="_____________DAT18" localSheetId="14">[20]Zam!#REF!</definedName>
    <definedName name="_____________DAT18" localSheetId="29">[20]Zam!#REF!</definedName>
    <definedName name="_____________DAT18" localSheetId="30">[20]Zam!#REF!</definedName>
    <definedName name="_____________DAT18" localSheetId="43">[20]Zam!#REF!</definedName>
    <definedName name="_____________DAT18" localSheetId="44">[20]Zam!#REF!</definedName>
    <definedName name="_____________DAT18" localSheetId="51">[20]Zam!#REF!</definedName>
    <definedName name="_____________DAT18">[20]Zam!#REF!</definedName>
    <definedName name="_____________DAT19" localSheetId="14">[20]Zam!#REF!</definedName>
    <definedName name="_____________DAT19" localSheetId="29">[20]Zam!#REF!</definedName>
    <definedName name="_____________DAT19" localSheetId="30">[20]Zam!#REF!</definedName>
    <definedName name="_____________DAT19" localSheetId="43">[20]Zam!#REF!</definedName>
    <definedName name="_____________DAT19" localSheetId="44">[20]Zam!#REF!</definedName>
    <definedName name="_____________DAT19" localSheetId="51">[20]Zam!#REF!</definedName>
    <definedName name="_____________DAT19">[20]Zam!#REF!</definedName>
    <definedName name="_____________DAT2" localSheetId="14">[20]Zam!#REF!</definedName>
    <definedName name="_____________DAT2" localSheetId="29">[20]Zam!#REF!</definedName>
    <definedName name="_____________DAT2" localSheetId="30">[20]Zam!#REF!</definedName>
    <definedName name="_____________DAT2" localSheetId="43">[20]Zam!#REF!</definedName>
    <definedName name="_____________DAT2" localSheetId="44">[20]Zam!#REF!</definedName>
    <definedName name="_____________DAT2" localSheetId="51">[20]Zam!#REF!</definedName>
    <definedName name="_____________DAT2">[20]Zam!#REF!</definedName>
    <definedName name="_____________DAT20" localSheetId="14">[20]Zam!#REF!</definedName>
    <definedName name="_____________DAT20" localSheetId="29">[20]Zam!#REF!</definedName>
    <definedName name="_____________DAT20" localSheetId="30">[20]Zam!#REF!</definedName>
    <definedName name="_____________DAT20" localSheetId="43">[20]Zam!#REF!</definedName>
    <definedName name="_____________DAT20" localSheetId="44">[20]Zam!#REF!</definedName>
    <definedName name="_____________DAT20" localSheetId="51">[20]Zam!#REF!</definedName>
    <definedName name="_____________DAT20">[20]Zam!#REF!</definedName>
    <definedName name="_____________DAT21" localSheetId="14">[20]Zam!#REF!</definedName>
    <definedName name="_____________DAT21" localSheetId="29">[20]Zam!#REF!</definedName>
    <definedName name="_____________DAT21" localSheetId="30">[20]Zam!#REF!</definedName>
    <definedName name="_____________DAT21" localSheetId="43">[20]Zam!#REF!</definedName>
    <definedName name="_____________DAT21" localSheetId="44">[20]Zam!#REF!</definedName>
    <definedName name="_____________DAT21" localSheetId="51">[20]Zam!#REF!</definedName>
    <definedName name="_____________DAT21">[20]Zam!#REF!</definedName>
    <definedName name="_____________DAT22" localSheetId="14">[20]Zam!#REF!</definedName>
    <definedName name="_____________DAT22" localSheetId="29">[20]Zam!#REF!</definedName>
    <definedName name="_____________DAT22" localSheetId="30">[20]Zam!#REF!</definedName>
    <definedName name="_____________DAT22" localSheetId="43">[20]Zam!#REF!</definedName>
    <definedName name="_____________DAT22" localSheetId="44">[20]Zam!#REF!</definedName>
    <definedName name="_____________DAT22" localSheetId="51">[20]Zam!#REF!</definedName>
    <definedName name="_____________DAT22">[20]Zam!#REF!</definedName>
    <definedName name="_____________DAT23" localSheetId="14">[20]Zam!#REF!</definedName>
    <definedName name="_____________DAT23" localSheetId="29">[20]Zam!#REF!</definedName>
    <definedName name="_____________DAT23" localSheetId="30">[20]Zam!#REF!</definedName>
    <definedName name="_____________DAT23" localSheetId="43">[20]Zam!#REF!</definedName>
    <definedName name="_____________DAT23" localSheetId="44">[20]Zam!#REF!</definedName>
    <definedName name="_____________DAT23" localSheetId="51">[20]Zam!#REF!</definedName>
    <definedName name="_____________DAT23">[20]Zam!#REF!</definedName>
    <definedName name="_____________DAT25" localSheetId="14">[25]Zam!#REF!</definedName>
    <definedName name="_____________DAT25" localSheetId="29">[25]Zam!#REF!</definedName>
    <definedName name="_____________DAT25" localSheetId="30">[25]Zam!#REF!</definedName>
    <definedName name="_____________DAT25" localSheetId="43">[25]Zam!#REF!</definedName>
    <definedName name="_____________DAT25" localSheetId="44">[25]Zam!#REF!</definedName>
    <definedName name="_____________DAT25" localSheetId="51">[25]Zam!#REF!</definedName>
    <definedName name="_____________DAT25">[25]Zam!#REF!</definedName>
    <definedName name="_____________DAT26" localSheetId="14">[25]Zam!#REF!</definedName>
    <definedName name="_____________DAT26" localSheetId="29">[25]Zam!#REF!</definedName>
    <definedName name="_____________DAT26" localSheetId="30">[25]Zam!#REF!</definedName>
    <definedName name="_____________DAT26" localSheetId="43">[25]Zam!#REF!</definedName>
    <definedName name="_____________DAT26" localSheetId="44">[25]Zam!#REF!</definedName>
    <definedName name="_____________DAT26" localSheetId="51">[25]Zam!#REF!</definedName>
    <definedName name="_____________DAT26">[25]Zam!#REF!</definedName>
    <definedName name="_____________DAT27" localSheetId="14">[25]Zam!#REF!</definedName>
    <definedName name="_____________DAT27" localSheetId="29">[25]Zam!#REF!</definedName>
    <definedName name="_____________DAT27" localSheetId="30">[25]Zam!#REF!</definedName>
    <definedName name="_____________DAT27" localSheetId="43">[25]Zam!#REF!</definedName>
    <definedName name="_____________DAT27" localSheetId="44">[25]Zam!#REF!</definedName>
    <definedName name="_____________DAT27" localSheetId="51">[25]Zam!#REF!</definedName>
    <definedName name="_____________DAT27">[25]Zam!#REF!</definedName>
    <definedName name="_____________DAT29" localSheetId="14">[25]Zam!#REF!</definedName>
    <definedName name="_____________DAT29" localSheetId="29">[25]Zam!#REF!</definedName>
    <definedName name="_____________DAT29" localSheetId="30">[25]Zam!#REF!</definedName>
    <definedName name="_____________DAT29" localSheetId="43">[25]Zam!#REF!</definedName>
    <definedName name="_____________DAT29" localSheetId="44">[25]Zam!#REF!</definedName>
    <definedName name="_____________DAT29" localSheetId="51">[25]Zam!#REF!</definedName>
    <definedName name="_____________DAT29">[25]Zam!#REF!</definedName>
    <definedName name="_____________DAT30" localSheetId="14">[25]Zam!#REF!</definedName>
    <definedName name="_____________DAT30" localSheetId="29">[25]Zam!#REF!</definedName>
    <definedName name="_____________DAT30" localSheetId="30">[25]Zam!#REF!</definedName>
    <definedName name="_____________DAT30" localSheetId="43">[25]Zam!#REF!</definedName>
    <definedName name="_____________DAT30" localSheetId="44">[25]Zam!#REF!</definedName>
    <definedName name="_____________DAT30" localSheetId="51">[25]Zam!#REF!</definedName>
    <definedName name="_____________DAT30">[25]Zam!#REF!</definedName>
    <definedName name="_____________DAT31" localSheetId="14">[25]Zam!#REF!</definedName>
    <definedName name="_____________DAT31" localSheetId="29">[25]Zam!#REF!</definedName>
    <definedName name="_____________DAT31" localSheetId="30">[25]Zam!#REF!</definedName>
    <definedName name="_____________DAT31" localSheetId="43">[25]Zam!#REF!</definedName>
    <definedName name="_____________DAT31" localSheetId="44">[25]Zam!#REF!</definedName>
    <definedName name="_____________DAT31" localSheetId="51">[25]Zam!#REF!</definedName>
    <definedName name="_____________DAT31">[25]Zam!#REF!</definedName>
    <definedName name="_____________DAT32" localSheetId="14">'[21]OT´s Não Liquidadas 2006'!#REF!</definedName>
    <definedName name="_____________DAT32" localSheetId="29">'[21]OT´s Não Liquidadas 2006'!#REF!</definedName>
    <definedName name="_____________DAT32" localSheetId="30">'[21]OT´s Não Liquidadas 2006'!#REF!</definedName>
    <definedName name="_____________DAT32" localSheetId="43">'[21]OT´s Não Liquidadas 2006'!#REF!</definedName>
    <definedName name="_____________DAT32" localSheetId="44">'[21]OT´s Não Liquidadas 2006'!#REF!</definedName>
    <definedName name="_____________DAT32" localSheetId="51">'[21]OT´s Não Liquidadas 2006'!#REF!</definedName>
    <definedName name="_____________DAT32">'[21]OT´s Não Liquidadas 2006'!#REF!</definedName>
    <definedName name="_____________DAT33" localSheetId="14">'[21]OT´s Não Liquidadas 2006'!#REF!</definedName>
    <definedName name="_____________DAT33" localSheetId="29">'[21]OT´s Não Liquidadas 2006'!#REF!</definedName>
    <definedName name="_____________DAT33" localSheetId="30">'[21]OT´s Não Liquidadas 2006'!#REF!</definedName>
    <definedName name="_____________DAT33" localSheetId="43">'[21]OT´s Não Liquidadas 2006'!#REF!</definedName>
    <definedName name="_____________DAT33" localSheetId="44">'[21]OT´s Não Liquidadas 2006'!#REF!</definedName>
    <definedName name="_____________DAT33" localSheetId="51">'[21]OT´s Não Liquidadas 2006'!#REF!</definedName>
    <definedName name="_____________DAT33">'[21]OT´s Não Liquidadas 2006'!#REF!</definedName>
    <definedName name="_____________DAT34" localSheetId="14">'[21]OT´s Não Liquidadas 2006'!#REF!</definedName>
    <definedName name="_____________DAT34" localSheetId="29">'[21]OT´s Não Liquidadas 2006'!#REF!</definedName>
    <definedName name="_____________DAT34" localSheetId="30">'[21]OT´s Não Liquidadas 2006'!#REF!</definedName>
    <definedName name="_____________DAT34" localSheetId="43">'[21]OT´s Não Liquidadas 2006'!#REF!</definedName>
    <definedName name="_____________DAT34" localSheetId="44">'[21]OT´s Não Liquidadas 2006'!#REF!</definedName>
    <definedName name="_____________DAT34" localSheetId="51">'[21]OT´s Não Liquidadas 2006'!#REF!</definedName>
    <definedName name="_____________DAT34">'[21]OT´s Não Liquidadas 2006'!#REF!</definedName>
    <definedName name="_____________DAT35" localSheetId="14">'[21]OT´s Não Liquidadas 2006'!#REF!</definedName>
    <definedName name="_____________DAT35" localSheetId="29">'[21]OT´s Não Liquidadas 2006'!#REF!</definedName>
    <definedName name="_____________DAT35" localSheetId="30">'[21]OT´s Não Liquidadas 2006'!#REF!</definedName>
    <definedName name="_____________DAT35" localSheetId="43">'[21]OT´s Não Liquidadas 2006'!#REF!</definedName>
    <definedName name="_____________DAT35" localSheetId="44">'[21]OT´s Não Liquidadas 2006'!#REF!</definedName>
    <definedName name="_____________DAT35" localSheetId="51">'[21]OT´s Não Liquidadas 2006'!#REF!</definedName>
    <definedName name="_____________DAT35">'[21]OT´s Não Liquidadas 2006'!#REF!</definedName>
    <definedName name="_____________DAT36" localSheetId="14">'[21]OT´s Não Liquidadas 2006'!#REF!</definedName>
    <definedName name="_____________DAT36" localSheetId="29">'[21]OT´s Não Liquidadas 2006'!#REF!</definedName>
    <definedName name="_____________DAT36" localSheetId="30">'[21]OT´s Não Liquidadas 2006'!#REF!</definedName>
    <definedName name="_____________DAT36" localSheetId="43">'[21]OT´s Não Liquidadas 2006'!#REF!</definedName>
    <definedName name="_____________DAT36" localSheetId="44">'[21]OT´s Não Liquidadas 2006'!#REF!</definedName>
    <definedName name="_____________DAT36" localSheetId="51">'[21]OT´s Não Liquidadas 2006'!#REF!</definedName>
    <definedName name="_____________DAT36">'[21]OT´s Não Liquidadas 2006'!#REF!</definedName>
    <definedName name="_____________DAT4" localSheetId="14">'[22]Base Secção Pessoal'!#REF!</definedName>
    <definedName name="_____________DAT4" localSheetId="29">'[22]Base Secção Pessoal'!#REF!</definedName>
    <definedName name="_____________DAT4" localSheetId="30">'[22]Base Secção Pessoal'!#REF!</definedName>
    <definedName name="_____________DAT4" localSheetId="43">'[22]Base Secção Pessoal'!#REF!</definedName>
    <definedName name="_____________DAT4" localSheetId="44">'[22]Base Secção Pessoal'!#REF!</definedName>
    <definedName name="_____________DAT4" localSheetId="51">'[22]Base Secção Pessoal'!#REF!</definedName>
    <definedName name="_____________DAT4">'[22]Base Secção Pessoal'!#REF!</definedName>
    <definedName name="_____________DAT5" localSheetId="14">'[22]Base Secção Pessoal'!#REF!</definedName>
    <definedName name="_____________DAT5" localSheetId="29">'[22]Base Secção Pessoal'!#REF!</definedName>
    <definedName name="_____________DAT5" localSheetId="30">'[22]Base Secção Pessoal'!#REF!</definedName>
    <definedName name="_____________DAT5" localSheetId="43">'[22]Base Secção Pessoal'!#REF!</definedName>
    <definedName name="_____________DAT5" localSheetId="44">'[22]Base Secção Pessoal'!#REF!</definedName>
    <definedName name="_____________DAT5" localSheetId="51">'[22]Base Secção Pessoal'!#REF!</definedName>
    <definedName name="_____________DAT5">'[22]Base Secção Pessoal'!#REF!</definedName>
    <definedName name="_____________DAT6" localSheetId="14">'[26]base secçao pessoal'!#REF!</definedName>
    <definedName name="_____________DAT6" localSheetId="29">'[26]base secçao pessoal'!#REF!</definedName>
    <definedName name="_____________DAT6" localSheetId="30">'[26]base secçao pessoal'!#REF!</definedName>
    <definedName name="_____________DAT6" localSheetId="43">'[26]base secçao pessoal'!#REF!</definedName>
    <definedName name="_____________DAT6" localSheetId="44">'[26]base secçao pessoal'!#REF!</definedName>
    <definedName name="_____________DAT6" localSheetId="51">'[26]base secçao pessoal'!#REF!</definedName>
    <definedName name="_____________DAT6">'[26]base secçao pessoal'!#REF!</definedName>
    <definedName name="_____________DAT7" localSheetId="14">'[26]base secçao pessoal'!#REF!</definedName>
    <definedName name="_____________DAT7" localSheetId="29">'[26]base secçao pessoal'!#REF!</definedName>
    <definedName name="_____________DAT7" localSheetId="30">'[26]base secçao pessoal'!#REF!</definedName>
    <definedName name="_____________DAT7" localSheetId="43">'[26]base secçao pessoal'!#REF!</definedName>
    <definedName name="_____________DAT7" localSheetId="44">'[26]base secçao pessoal'!#REF!</definedName>
    <definedName name="_____________DAT7" localSheetId="51">'[26]base secçao pessoal'!#REF!</definedName>
    <definedName name="_____________DAT7">'[26]base secçao pessoal'!#REF!</definedName>
    <definedName name="_____________DAT8" localSheetId="14">'[23]base secçao pessoal'!#REF!</definedName>
    <definedName name="_____________DAT8" localSheetId="29">'[23]base secçao pessoal'!#REF!</definedName>
    <definedName name="_____________DAT8" localSheetId="30">'[23]base secçao pessoal'!#REF!</definedName>
    <definedName name="_____________DAT8" localSheetId="43">'[23]base secçao pessoal'!#REF!</definedName>
    <definedName name="_____________DAT8" localSheetId="44">'[23]base secçao pessoal'!#REF!</definedName>
    <definedName name="_____________DAT8" localSheetId="51">'[23]base secçao pessoal'!#REF!</definedName>
    <definedName name="_____________DAT8">'[23]base secçao pessoal'!#REF!</definedName>
    <definedName name="_____________DAT9" localSheetId="14">'[24]Base Secção Pessoal'!#REF!</definedName>
    <definedName name="_____________DAT9" localSheetId="29">'[24]Base Secção Pessoal'!#REF!</definedName>
    <definedName name="_____________DAT9" localSheetId="30">'[24]Base Secção Pessoal'!#REF!</definedName>
    <definedName name="_____________DAT9" localSheetId="43">'[24]Base Secção Pessoal'!#REF!</definedName>
    <definedName name="_____________DAT9" localSheetId="44">'[24]Base Secção Pessoal'!#REF!</definedName>
    <definedName name="_____________DAT9" localSheetId="51">'[24]Base Secção Pessoal'!#REF!</definedName>
    <definedName name="_____________DAT9">'[24]Base Secção Pessoal'!#REF!</definedName>
    <definedName name="____________DAT1" localSheetId="14">[27]Zam!#REF!</definedName>
    <definedName name="____________DAT1" localSheetId="29">[27]Zam!#REF!</definedName>
    <definedName name="____________DAT1" localSheetId="30">[27]Zam!#REF!</definedName>
    <definedName name="____________DAT1" localSheetId="43">[27]Zam!#REF!</definedName>
    <definedName name="____________DAT1" localSheetId="44">[27]Zam!#REF!</definedName>
    <definedName name="____________DAT1" localSheetId="51">[27]Zam!#REF!</definedName>
    <definedName name="____________DAT1">[27]Zam!#REF!</definedName>
    <definedName name="____________DAT10" localSheetId="14">[25]Zam!#REF!</definedName>
    <definedName name="____________DAT10" localSheetId="29">[25]Zam!#REF!</definedName>
    <definedName name="____________DAT10" localSheetId="30">[25]Zam!#REF!</definedName>
    <definedName name="____________DAT10" localSheetId="43">[25]Zam!#REF!</definedName>
    <definedName name="____________DAT10" localSheetId="44">[25]Zam!#REF!</definedName>
    <definedName name="____________DAT10" localSheetId="51">[25]Zam!#REF!</definedName>
    <definedName name="____________DAT10">[25]Zam!#REF!</definedName>
    <definedName name="____________DAT11" localSheetId="14">[25]Zam!#REF!</definedName>
    <definedName name="____________DAT11" localSheetId="29">[25]Zam!#REF!</definedName>
    <definedName name="____________DAT11" localSheetId="30">[25]Zam!#REF!</definedName>
    <definedName name="____________DAT11" localSheetId="43">[25]Zam!#REF!</definedName>
    <definedName name="____________DAT11" localSheetId="44">[25]Zam!#REF!</definedName>
    <definedName name="____________DAT11" localSheetId="51">[25]Zam!#REF!</definedName>
    <definedName name="____________DAT11">[25]Zam!#REF!</definedName>
    <definedName name="____________DAT12" localSheetId="14">[25]Zam!#REF!</definedName>
    <definedName name="____________DAT12" localSheetId="29">[25]Zam!#REF!</definedName>
    <definedName name="____________DAT12" localSheetId="30">[25]Zam!#REF!</definedName>
    <definedName name="____________DAT12" localSheetId="43">[25]Zam!#REF!</definedName>
    <definedName name="____________DAT12" localSheetId="44">[25]Zam!#REF!</definedName>
    <definedName name="____________DAT12" localSheetId="51">[25]Zam!#REF!</definedName>
    <definedName name="____________DAT12">[25]Zam!#REF!</definedName>
    <definedName name="____________DAT13" localSheetId="14">[25]Zam!#REF!</definedName>
    <definedName name="____________DAT13" localSheetId="29">[25]Zam!#REF!</definedName>
    <definedName name="____________DAT13" localSheetId="30">[25]Zam!#REF!</definedName>
    <definedName name="____________DAT13" localSheetId="43">[25]Zam!#REF!</definedName>
    <definedName name="____________DAT13" localSheetId="44">[25]Zam!#REF!</definedName>
    <definedName name="____________DAT13" localSheetId="51">[25]Zam!#REF!</definedName>
    <definedName name="____________DAT13">[25]Zam!#REF!</definedName>
    <definedName name="____________DAT14" localSheetId="14">[25]Zam!#REF!</definedName>
    <definedName name="____________DAT14" localSheetId="29">[25]Zam!#REF!</definedName>
    <definedName name="____________DAT14" localSheetId="30">[25]Zam!#REF!</definedName>
    <definedName name="____________DAT14" localSheetId="43">[25]Zam!#REF!</definedName>
    <definedName name="____________DAT14" localSheetId="44">[25]Zam!#REF!</definedName>
    <definedName name="____________DAT14" localSheetId="51">[25]Zam!#REF!</definedName>
    <definedName name="____________DAT14">[25]Zam!#REF!</definedName>
    <definedName name="____________DAT15" localSheetId="14">[25]Zam!#REF!</definedName>
    <definedName name="____________DAT15" localSheetId="29">[25]Zam!#REF!</definedName>
    <definedName name="____________DAT15" localSheetId="30">[25]Zam!#REF!</definedName>
    <definedName name="____________DAT15" localSheetId="43">[25]Zam!#REF!</definedName>
    <definedName name="____________DAT15" localSheetId="44">[25]Zam!#REF!</definedName>
    <definedName name="____________DAT15" localSheetId="51">[25]Zam!#REF!</definedName>
    <definedName name="____________DAT15">[25]Zam!#REF!</definedName>
    <definedName name="____________DAT16" localSheetId="14">[27]Zam!#REF!</definedName>
    <definedName name="____________DAT16" localSheetId="29">[27]Zam!#REF!</definedName>
    <definedName name="____________DAT16" localSheetId="30">[27]Zam!#REF!</definedName>
    <definedName name="____________DAT16" localSheetId="43">[27]Zam!#REF!</definedName>
    <definedName name="____________DAT16" localSheetId="44">[27]Zam!#REF!</definedName>
    <definedName name="____________DAT16" localSheetId="51">[27]Zam!#REF!</definedName>
    <definedName name="____________DAT16">[27]Zam!#REF!</definedName>
    <definedName name="____________DAT17" localSheetId="14">[27]Zam!#REF!</definedName>
    <definedName name="____________DAT17" localSheetId="29">[27]Zam!#REF!</definedName>
    <definedName name="____________DAT17" localSheetId="30">[27]Zam!#REF!</definedName>
    <definedName name="____________DAT17" localSheetId="43">[27]Zam!#REF!</definedName>
    <definedName name="____________DAT17" localSheetId="44">[27]Zam!#REF!</definedName>
    <definedName name="____________DAT17" localSheetId="51">[27]Zam!#REF!</definedName>
    <definedName name="____________DAT17">[27]Zam!#REF!</definedName>
    <definedName name="____________DAT18" localSheetId="14">[27]Zam!#REF!</definedName>
    <definedName name="____________DAT18" localSheetId="29">[27]Zam!#REF!</definedName>
    <definedName name="____________DAT18" localSheetId="30">[27]Zam!#REF!</definedName>
    <definedName name="____________DAT18" localSheetId="43">[27]Zam!#REF!</definedName>
    <definedName name="____________DAT18" localSheetId="44">[27]Zam!#REF!</definedName>
    <definedName name="____________DAT18" localSheetId="51">[27]Zam!#REF!</definedName>
    <definedName name="____________DAT18">[27]Zam!#REF!</definedName>
    <definedName name="____________DAT19" localSheetId="14">[27]Zam!#REF!</definedName>
    <definedName name="____________DAT19" localSheetId="29">[27]Zam!#REF!</definedName>
    <definedName name="____________DAT19" localSheetId="30">[27]Zam!#REF!</definedName>
    <definedName name="____________DAT19" localSheetId="43">[27]Zam!#REF!</definedName>
    <definedName name="____________DAT19" localSheetId="44">[27]Zam!#REF!</definedName>
    <definedName name="____________DAT19" localSheetId="51">[27]Zam!#REF!</definedName>
    <definedName name="____________DAT19">[27]Zam!#REF!</definedName>
    <definedName name="____________DAT2" localSheetId="14">[27]Zam!#REF!</definedName>
    <definedName name="____________DAT2" localSheetId="29">[27]Zam!#REF!</definedName>
    <definedName name="____________DAT2" localSheetId="30">[27]Zam!#REF!</definedName>
    <definedName name="____________DAT2" localSheetId="43">[27]Zam!#REF!</definedName>
    <definedName name="____________DAT2" localSheetId="44">[27]Zam!#REF!</definedName>
    <definedName name="____________DAT2" localSheetId="51">[27]Zam!#REF!</definedName>
    <definedName name="____________DAT2">[27]Zam!#REF!</definedName>
    <definedName name="____________DAT20" localSheetId="14">[27]Zam!#REF!</definedName>
    <definedName name="____________DAT20" localSheetId="29">[27]Zam!#REF!</definedName>
    <definedName name="____________DAT20" localSheetId="30">[27]Zam!#REF!</definedName>
    <definedName name="____________DAT20" localSheetId="43">[27]Zam!#REF!</definedName>
    <definedName name="____________DAT20" localSheetId="44">[27]Zam!#REF!</definedName>
    <definedName name="____________DAT20" localSheetId="51">[27]Zam!#REF!</definedName>
    <definedName name="____________DAT20">[27]Zam!#REF!</definedName>
    <definedName name="____________DAT21" localSheetId="14">[27]Zam!#REF!</definedName>
    <definedName name="____________DAT21" localSheetId="29">[27]Zam!#REF!</definedName>
    <definedName name="____________DAT21" localSheetId="30">[27]Zam!#REF!</definedName>
    <definedName name="____________DAT21" localSheetId="43">[27]Zam!#REF!</definedName>
    <definedName name="____________DAT21" localSheetId="44">[27]Zam!#REF!</definedName>
    <definedName name="____________DAT21" localSheetId="51">[27]Zam!#REF!</definedName>
    <definedName name="____________DAT21">[27]Zam!#REF!</definedName>
    <definedName name="____________DAT22" localSheetId="14">[27]Zam!#REF!</definedName>
    <definedName name="____________DAT22" localSheetId="29">[27]Zam!#REF!</definedName>
    <definedName name="____________DAT22" localSheetId="30">[27]Zam!#REF!</definedName>
    <definedName name="____________DAT22" localSheetId="43">[27]Zam!#REF!</definedName>
    <definedName name="____________DAT22" localSheetId="44">[27]Zam!#REF!</definedName>
    <definedName name="____________DAT22" localSheetId="51">[27]Zam!#REF!</definedName>
    <definedName name="____________DAT22">[27]Zam!#REF!</definedName>
    <definedName name="____________DAT23" localSheetId="14">[27]Zam!#REF!</definedName>
    <definedName name="____________DAT23" localSheetId="29">[27]Zam!#REF!</definedName>
    <definedName name="____________DAT23" localSheetId="30">[27]Zam!#REF!</definedName>
    <definedName name="____________DAT23" localSheetId="43">[27]Zam!#REF!</definedName>
    <definedName name="____________DAT23" localSheetId="44">[27]Zam!#REF!</definedName>
    <definedName name="____________DAT23" localSheetId="51">[27]Zam!#REF!</definedName>
    <definedName name="____________DAT23">[27]Zam!#REF!</definedName>
    <definedName name="____________DAT25" localSheetId="14">[25]Zam!#REF!</definedName>
    <definedName name="____________DAT25" localSheetId="29">[25]Zam!#REF!</definedName>
    <definedName name="____________DAT25" localSheetId="30">[25]Zam!#REF!</definedName>
    <definedName name="____________DAT25" localSheetId="43">[25]Zam!#REF!</definedName>
    <definedName name="____________DAT25" localSheetId="44">[25]Zam!#REF!</definedName>
    <definedName name="____________DAT25" localSheetId="51">[25]Zam!#REF!</definedName>
    <definedName name="____________DAT25">[25]Zam!#REF!</definedName>
    <definedName name="____________DAT26" localSheetId="14">[25]Zam!#REF!</definedName>
    <definedName name="____________DAT26" localSheetId="29">[25]Zam!#REF!</definedName>
    <definedName name="____________DAT26" localSheetId="30">[25]Zam!#REF!</definedName>
    <definedName name="____________DAT26" localSheetId="43">[25]Zam!#REF!</definedName>
    <definedName name="____________DAT26" localSheetId="44">[25]Zam!#REF!</definedName>
    <definedName name="____________DAT26" localSheetId="51">[25]Zam!#REF!</definedName>
    <definedName name="____________DAT26">[25]Zam!#REF!</definedName>
    <definedName name="____________DAT27" localSheetId="14">[25]Zam!#REF!</definedName>
    <definedName name="____________DAT27" localSheetId="29">[25]Zam!#REF!</definedName>
    <definedName name="____________DAT27" localSheetId="30">[25]Zam!#REF!</definedName>
    <definedName name="____________DAT27" localSheetId="43">[25]Zam!#REF!</definedName>
    <definedName name="____________DAT27" localSheetId="44">[25]Zam!#REF!</definedName>
    <definedName name="____________DAT27" localSheetId="51">[25]Zam!#REF!</definedName>
    <definedName name="____________DAT27">[25]Zam!#REF!</definedName>
    <definedName name="____________DAT29" localSheetId="14">[25]Zam!#REF!</definedName>
    <definedName name="____________DAT29" localSheetId="29">[25]Zam!#REF!</definedName>
    <definedName name="____________DAT29" localSheetId="30">[25]Zam!#REF!</definedName>
    <definedName name="____________DAT29" localSheetId="43">[25]Zam!#REF!</definedName>
    <definedName name="____________DAT29" localSheetId="44">[25]Zam!#REF!</definedName>
    <definedName name="____________DAT29" localSheetId="51">[25]Zam!#REF!</definedName>
    <definedName name="____________DAT29">[25]Zam!#REF!</definedName>
    <definedName name="____________DAT30" localSheetId="14">[25]Zam!#REF!</definedName>
    <definedName name="____________DAT30" localSheetId="29">[25]Zam!#REF!</definedName>
    <definedName name="____________DAT30" localSheetId="30">[25]Zam!#REF!</definedName>
    <definedName name="____________DAT30" localSheetId="43">[25]Zam!#REF!</definedName>
    <definedName name="____________DAT30" localSheetId="44">[25]Zam!#REF!</definedName>
    <definedName name="____________DAT30" localSheetId="51">[25]Zam!#REF!</definedName>
    <definedName name="____________DAT30">[25]Zam!#REF!</definedName>
    <definedName name="____________DAT31" localSheetId="14">[25]Zam!#REF!</definedName>
    <definedName name="____________DAT31" localSheetId="29">[25]Zam!#REF!</definedName>
    <definedName name="____________DAT31" localSheetId="30">[25]Zam!#REF!</definedName>
    <definedName name="____________DAT31" localSheetId="43">[25]Zam!#REF!</definedName>
    <definedName name="____________DAT31" localSheetId="44">[25]Zam!#REF!</definedName>
    <definedName name="____________DAT31" localSheetId="51">[25]Zam!#REF!</definedName>
    <definedName name="____________DAT31">[25]Zam!#REF!</definedName>
    <definedName name="____________DAT32" localSheetId="14">'[21]OT´s Não Liquidadas 2006'!#REF!</definedName>
    <definedName name="____________DAT32" localSheetId="29">'[21]OT´s Não Liquidadas 2006'!#REF!</definedName>
    <definedName name="____________DAT32" localSheetId="30">'[21]OT´s Não Liquidadas 2006'!#REF!</definedName>
    <definedName name="____________DAT32" localSheetId="43">'[21]OT´s Não Liquidadas 2006'!#REF!</definedName>
    <definedName name="____________DAT32" localSheetId="44">'[21]OT´s Não Liquidadas 2006'!#REF!</definedName>
    <definedName name="____________DAT32" localSheetId="51">'[21]OT´s Não Liquidadas 2006'!#REF!</definedName>
    <definedName name="____________DAT32">'[21]OT´s Não Liquidadas 2006'!#REF!</definedName>
    <definedName name="____________DAT33" localSheetId="14">'[21]OT´s Não Liquidadas 2006'!#REF!</definedName>
    <definedName name="____________DAT33" localSheetId="29">'[21]OT´s Não Liquidadas 2006'!#REF!</definedName>
    <definedName name="____________DAT33" localSheetId="30">'[21]OT´s Não Liquidadas 2006'!#REF!</definedName>
    <definedName name="____________DAT33" localSheetId="43">'[21]OT´s Não Liquidadas 2006'!#REF!</definedName>
    <definedName name="____________DAT33" localSheetId="44">'[21]OT´s Não Liquidadas 2006'!#REF!</definedName>
    <definedName name="____________DAT33" localSheetId="51">'[21]OT´s Não Liquidadas 2006'!#REF!</definedName>
    <definedName name="____________DAT33">'[21]OT´s Não Liquidadas 2006'!#REF!</definedName>
    <definedName name="____________DAT34" localSheetId="14">'[21]OT´s Não Liquidadas 2006'!#REF!</definedName>
    <definedName name="____________DAT34" localSheetId="29">'[21]OT´s Não Liquidadas 2006'!#REF!</definedName>
    <definedName name="____________DAT34" localSheetId="30">'[21]OT´s Não Liquidadas 2006'!#REF!</definedName>
    <definedName name="____________DAT34" localSheetId="43">'[21]OT´s Não Liquidadas 2006'!#REF!</definedName>
    <definedName name="____________DAT34" localSheetId="44">'[21]OT´s Não Liquidadas 2006'!#REF!</definedName>
    <definedName name="____________DAT34" localSheetId="51">'[21]OT´s Não Liquidadas 2006'!#REF!</definedName>
    <definedName name="____________DAT34">'[21]OT´s Não Liquidadas 2006'!#REF!</definedName>
    <definedName name="____________DAT35" localSheetId="14">'[21]OT´s Não Liquidadas 2006'!#REF!</definedName>
    <definedName name="____________DAT35" localSheetId="29">'[21]OT´s Não Liquidadas 2006'!#REF!</definedName>
    <definedName name="____________DAT35" localSheetId="30">'[21]OT´s Não Liquidadas 2006'!#REF!</definedName>
    <definedName name="____________DAT35" localSheetId="43">'[21]OT´s Não Liquidadas 2006'!#REF!</definedName>
    <definedName name="____________DAT35" localSheetId="44">'[21]OT´s Não Liquidadas 2006'!#REF!</definedName>
    <definedName name="____________DAT35" localSheetId="51">'[21]OT´s Não Liquidadas 2006'!#REF!</definedName>
    <definedName name="____________DAT35">'[21]OT´s Não Liquidadas 2006'!#REF!</definedName>
    <definedName name="____________DAT36" localSheetId="14">'[21]OT´s Não Liquidadas 2006'!#REF!</definedName>
    <definedName name="____________DAT36" localSheetId="29">'[21]OT´s Não Liquidadas 2006'!#REF!</definedName>
    <definedName name="____________DAT36" localSheetId="30">'[21]OT´s Não Liquidadas 2006'!#REF!</definedName>
    <definedName name="____________DAT36" localSheetId="43">'[21]OT´s Não Liquidadas 2006'!#REF!</definedName>
    <definedName name="____________DAT36" localSheetId="44">'[21]OT´s Não Liquidadas 2006'!#REF!</definedName>
    <definedName name="____________DAT36" localSheetId="51">'[21]OT´s Não Liquidadas 2006'!#REF!</definedName>
    <definedName name="____________DAT36">'[21]OT´s Não Liquidadas 2006'!#REF!</definedName>
    <definedName name="____________DAT4" localSheetId="14">'[22]Base Secção Pessoal'!#REF!</definedName>
    <definedName name="____________DAT4" localSheetId="29">'[22]Base Secção Pessoal'!#REF!</definedName>
    <definedName name="____________DAT4" localSheetId="30">'[22]Base Secção Pessoal'!#REF!</definedName>
    <definedName name="____________DAT4" localSheetId="43">'[22]Base Secção Pessoal'!#REF!</definedName>
    <definedName name="____________DAT4" localSheetId="44">'[22]Base Secção Pessoal'!#REF!</definedName>
    <definedName name="____________DAT4" localSheetId="51">'[22]Base Secção Pessoal'!#REF!</definedName>
    <definedName name="____________DAT4">'[22]Base Secção Pessoal'!#REF!</definedName>
    <definedName name="____________DAT5" localSheetId="14">'[22]Base Secção Pessoal'!#REF!</definedName>
    <definedName name="____________DAT5" localSheetId="29">'[22]Base Secção Pessoal'!#REF!</definedName>
    <definedName name="____________DAT5" localSheetId="30">'[22]Base Secção Pessoal'!#REF!</definedName>
    <definedName name="____________DAT5" localSheetId="43">'[22]Base Secção Pessoal'!#REF!</definedName>
    <definedName name="____________DAT5" localSheetId="44">'[22]Base Secção Pessoal'!#REF!</definedName>
    <definedName name="____________DAT5" localSheetId="51">'[22]Base Secção Pessoal'!#REF!</definedName>
    <definedName name="____________DAT5">'[22]Base Secção Pessoal'!#REF!</definedName>
    <definedName name="____________DAT6" localSheetId="14">'[26]base secçao pessoal'!#REF!</definedName>
    <definedName name="____________DAT6" localSheetId="29">'[26]base secçao pessoal'!#REF!</definedName>
    <definedName name="____________DAT6" localSheetId="30">'[26]base secçao pessoal'!#REF!</definedName>
    <definedName name="____________DAT6" localSheetId="43">'[26]base secçao pessoal'!#REF!</definedName>
    <definedName name="____________DAT6" localSheetId="44">'[26]base secçao pessoal'!#REF!</definedName>
    <definedName name="____________DAT6" localSheetId="51">'[26]base secçao pessoal'!#REF!</definedName>
    <definedName name="____________DAT6">'[26]base secçao pessoal'!#REF!</definedName>
    <definedName name="____________DAT7" localSheetId="14">'[26]base secçao pessoal'!#REF!</definedName>
    <definedName name="____________DAT7" localSheetId="29">'[26]base secçao pessoal'!#REF!</definedName>
    <definedName name="____________DAT7" localSheetId="30">'[26]base secçao pessoal'!#REF!</definedName>
    <definedName name="____________DAT7" localSheetId="43">'[26]base secçao pessoal'!#REF!</definedName>
    <definedName name="____________DAT7" localSheetId="44">'[26]base secçao pessoal'!#REF!</definedName>
    <definedName name="____________DAT7" localSheetId="51">'[26]base secçao pessoal'!#REF!</definedName>
    <definedName name="____________DAT7">'[26]base secçao pessoal'!#REF!</definedName>
    <definedName name="____________DAT8" localSheetId="14">'[23]base secçao pessoal'!#REF!</definedName>
    <definedName name="____________DAT8" localSheetId="29">'[23]base secçao pessoal'!#REF!</definedName>
    <definedName name="____________DAT8" localSheetId="30">'[23]base secçao pessoal'!#REF!</definedName>
    <definedName name="____________DAT8" localSheetId="43">'[23]base secçao pessoal'!#REF!</definedName>
    <definedName name="____________DAT8" localSheetId="44">'[23]base secçao pessoal'!#REF!</definedName>
    <definedName name="____________DAT8" localSheetId="51">'[23]base secçao pessoal'!#REF!</definedName>
    <definedName name="____________DAT8">'[23]base secçao pessoal'!#REF!</definedName>
    <definedName name="____________DAT9" localSheetId="14">'[24]Base Secção Pessoal'!#REF!</definedName>
    <definedName name="____________DAT9" localSheetId="29">'[24]Base Secção Pessoal'!#REF!</definedName>
    <definedName name="____________DAT9" localSheetId="30">'[24]Base Secção Pessoal'!#REF!</definedName>
    <definedName name="____________DAT9" localSheetId="43">'[24]Base Secção Pessoal'!#REF!</definedName>
    <definedName name="____________DAT9" localSheetId="44">'[24]Base Secção Pessoal'!#REF!</definedName>
    <definedName name="____________DAT9" localSheetId="51">'[24]Base Secção Pessoal'!#REF!</definedName>
    <definedName name="____________DAT9">'[24]Base Secção Pessoal'!#REF!</definedName>
    <definedName name="___________DAT1" localSheetId="14">[20]Zam!#REF!</definedName>
    <definedName name="___________DAT1" localSheetId="29">[20]Zam!#REF!</definedName>
    <definedName name="___________DAT1" localSheetId="30">[20]Zam!#REF!</definedName>
    <definedName name="___________DAT1" localSheetId="43">[20]Zam!#REF!</definedName>
    <definedName name="___________DAT1" localSheetId="44">[20]Zam!#REF!</definedName>
    <definedName name="___________DAT1" localSheetId="51">[20]Zam!#REF!</definedName>
    <definedName name="___________DAT1">[20]Zam!#REF!</definedName>
    <definedName name="___________DAT10" localSheetId="14">[25]Zam!#REF!</definedName>
    <definedName name="___________DAT10" localSheetId="29">[25]Zam!#REF!</definedName>
    <definedName name="___________DAT10" localSheetId="30">[25]Zam!#REF!</definedName>
    <definedName name="___________DAT10" localSheetId="43">[25]Zam!#REF!</definedName>
    <definedName name="___________DAT10" localSheetId="44">[25]Zam!#REF!</definedName>
    <definedName name="___________DAT10" localSheetId="51">[25]Zam!#REF!</definedName>
    <definedName name="___________DAT10">[25]Zam!#REF!</definedName>
    <definedName name="___________DAT11" localSheetId="14">[25]Zam!#REF!</definedName>
    <definedName name="___________DAT11" localSheetId="29">[25]Zam!#REF!</definedName>
    <definedName name="___________DAT11" localSheetId="30">[25]Zam!#REF!</definedName>
    <definedName name="___________DAT11" localSheetId="43">[25]Zam!#REF!</definedName>
    <definedName name="___________DAT11" localSheetId="44">[25]Zam!#REF!</definedName>
    <definedName name="___________DAT11" localSheetId="51">[25]Zam!#REF!</definedName>
    <definedName name="___________DAT11">[25]Zam!#REF!</definedName>
    <definedName name="___________DAT12" localSheetId="14">[25]Zam!#REF!</definedName>
    <definedName name="___________DAT12" localSheetId="29">[25]Zam!#REF!</definedName>
    <definedName name="___________DAT12" localSheetId="30">[25]Zam!#REF!</definedName>
    <definedName name="___________DAT12" localSheetId="43">[25]Zam!#REF!</definedName>
    <definedName name="___________DAT12" localSheetId="44">[25]Zam!#REF!</definedName>
    <definedName name="___________DAT12" localSheetId="51">[25]Zam!#REF!</definedName>
    <definedName name="___________DAT12">[25]Zam!#REF!</definedName>
    <definedName name="___________DAT13" localSheetId="14">[25]Zam!#REF!</definedName>
    <definedName name="___________DAT13" localSheetId="29">[25]Zam!#REF!</definedName>
    <definedName name="___________DAT13" localSheetId="30">[25]Zam!#REF!</definedName>
    <definedName name="___________DAT13" localSheetId="43">[25]Zam!#REF!</definedName>
    <definedName name="___________DAT13" localSheetId="44">[25]Zam!#REF!</definedName>
    <definedName name="___________DAT13" localSheetId="51">[25]Zam!#REF!</definedName>
    <definedName name="___________DAT13">[25]Zam!#REF!</definedName>
    <definedName name="___________DAT14" localSheetId="14">[25]Zam!#REF!</definedName>
    <definedName name="___________DAT14" localSheetId="29">[25]Zam!#REF!</definedName>
    <definedName name="___________DAT14" localSheetId="30">[25]Zam!#REF!</definedName>
    <definedName name="___________DAT14" localSheetId="43">[25]Zam!#REF!</definedName>
    <definedName name="___________DAT14" localSheetId="44">[25]Zam!#REF!</definedName>
    <definedName name="___________DAT14" localSheetId="51">[25]Zam!#REF!</definedName>
    <definedName name="___________DAT14">[25]Zam!#REF!</definedName>
    <definedName name="___________DAT15" localSheetId="14">[25]Zam!#REF!</definedName>
    <definedName name="___________DAT15" localSheetId="29">[25]Zam!#REF!</definedName>
    <definedName name="___________DAT15" localSheetId="30">[25]Zam!#REF!</definedName>
    <definedName name="___________DAT15" localSheetId="43">[25]Zam!#REF!</definedName>
    <definedName name="___________DAT15" localSheetId="44">[25]Zam!#REF!</definedName>
    <definedName name="___________DAT15" localSheetId="51">[25]Zam!#REF!</definedName>
    <definedName name="___________DAT15">[25]Zam!#REF!</definedName>
    <definedName name="___________DAT16" localSheetId="14">[20]Zam!#REF!</definedName>
    <definedName name="___________DAT16" localSheetId="29">[20]Zam!#REF!</definedName>
    <definedName name="___________DAT16" localSheetId="30">[20]Zam!#REF!</definedName>
    <definedName name="___________DAT16" localSheetId="43">[20]Zam!#REF!</definedName>
    <definedName name="___________DAT16" localSheetId="44">[20]Zam!#REF!</definedName>
    <definedName name="___________DAT16" localSheetId="51">[20]Zam!#REF!</definedName>
    <definedName name="___________DAT16">[20]Zam!#REF!</definedName>
    <definedName name="___________DAT17" localSheetId="14">[20]Zam!#REF!</definedName>
    <definedName name="___________DAT17" localSheetId="29">[20]Zam!#REF!</definedName>
    <definedName name="___________DAT17" localSheetId="30">[20]Zam!#REF!</definedName>
    <definedName name="___________DAT17" localSheetId="43">[20]Zam!#REF!</definedName>
    <definedName name="___________DAT17" localSheetId="44">[20]Zam!#REF!</definedName>
    <definedName name="___________DAT17" localSheetId="51">[20]Zam!#REF!</definedName>
    <definedName name="___________DAT17">[20]Zam!#REF!</definedName>
    <definedName name="___________DAT18" localSheetId="14">[20]Zam!#REF!</definedName>
    <definedName name="___________DAT18" localSheetId="29">[20]Zam!#REF!</definedName>
    <definedName name="___________DAT18" localSheetId="30">[20]Zam!#REF!</definedName>
    <definedName name="___________DAT18" localSheetId="43">[20]Zam!#REF!</definedName>
    <definedName name="___________DAT18" localSheetId="44">[20]Zam!#REF!</definedName>
    <definedName name="___________DAT18" localSheetId="51">[20]Zam!#REF!</definedName>
    <definedName name="___________DAT18">[20]Zam!#REF!</definedName>
    <definedName name="___________DAT19" localSheetId="14">[20]Zam!#REF!</definedName>
    <definedName name="___________DAT19" localSheetId="29">[20]Zam!#REF!</definedName>
    <definedName name="___________DAT19" localSheetId="30">[20]Zam!#REF!</definedName>
    <definedName name="___________DAT19" localSheetId="43">[20]Zam!#REF!</definedName>
    <definedName name="___________DAT19" localSheetId="44">[20]Zam!#REF!</definedName>
    <definedName name="___________DAT19" localSheetId="51">[20]Zam!#REF!</definedName>
    <definedName name="___________DAT19">[20]Zam!#REF!</definedName>
    <definedName name="___________DAT2" localSheetId="14">[20]Zam!#REF!</definedName>
    <definedName name="___________DAT2" localSheetId="29">[20]Zam!#REF!</definedName>
    <definedName name="___________DAT2" localSheetId="30">[20]Zam!#REF!</definedName>
    <definedName name="___________DAT2" localSheetId="43">[20]Zam!#REF!</definedName>
    <definedName name="___________DAT2" localSheetId="44">[20]Zam!#REF!</definedName>
    <definedName name="___________DAT2" localSheetId="51">[20]Zam!#REF!</definedName>
    <definedName name="___________DAT2">[20]Zam!#REF!</definedName>
    <definedName name="___________DAT20" localSheetId="14">[20]Zam!#REF!</definedName>
    <definedName name="___________DAT20" localSheetId="29">[20]Zam!#REF!</definedName>
    <definedName name="___________DAT20" localSheetId="30">[20]Zam!#REF!</definedName>
    <definedName name="___________DAT20" localSheetId="43">[20]Zam!#REF!</definedName>
    <definedName name="___________DAT20" localSheetId="44">[20]Zam!#REF!</definedName>
    <definedName name="___________DAT20" localSheetId="51">[20]Zam!#REF!</definedName>
    <definedName name="___________DAT20">[20]Zam!#REF!</definedName>
    <definedName name="___________DAT21" localSheetId="14">[20]Zam!#REF!</definedName>
    <definedName name="___________DAT21" localSheetId="29">[20]Zam!#REF!</definedName>
    <definedName name="___________DAT21" localSheetId="30">[20]Zam!#REF!</definedName>
    <definedName name="___________DAT21" localSheetId="43">[20]Zam!#REF!</definedName>
    <definedName name="___________DAT21" localSheetId="44">[20]Zam!#REF!</definedName>
    <definedName name="___________DAT21" localSheetId="51">[20]Zam!#REF!</definedName>
    <definedName name="___________DAT21">[20]Zam!#REF!</definedName>
    <definedName name="___________DAT22" localSheetId="14">[20]Zam!#REF!</definedName>
    <definedName name="___________DAT22" localSheetId="29">[20]Zam!#REF!</definedName>
    <definedName name="___________DAT22" localSheetId="30">[20]Zam!#REF!</definedName>
    <definedName name="___________DAT22" localSheetId="43">[20]Zam!#REF!</definedName>
    <definedName name="___________DAT22" localSheetId="44">[20]Zam!#REF!</definedName>
    <definedName name="___________DAT22" localSheetId="51">[20]Zam!#REF!</definedName>
    <definedName name="___________DAT22">[20]Zam!#REF!</definedName>
    <definedName name="___________DAT23" localSheetId="14">[20]Zam!#REF!</definedName>
    <definedName name="___________DAT23" localSheetId="29">[20]Zam!#REF!</definedName>
    <definedName name="___________DAT23" localSheetId="30">[20]Zam!#REF!</definedName>
    <definedName name="___________DAT23" localSheetId="43">[20]Zam!#REF!</definedName>
    <definedName name="___________DAT23" localSheetId="44">[20]Zam!#REF!</definedName>
    <definedName name="___________DAT23" localSheetId="51">[20]Zam!#REF!</definedName>
    <definedName name="___________DAT23">[20]Zam!#REF!</definedName>
    <definedName name="___________DAT25" localSheetId="14">[25]Zam!#REF!</definedName>
    <definedName name="___________DAT25" localSheetId="29">[25]Zam!#REF!</definedName>
    <definedName name="___________DAT25" localSheetId="30">[25]Zam!#REF!</definedName>
    <definedName name="___________DAT25" localSheetId="43">[25]Zam!#REF!</definedName>
    <definedName name="___________DAT25" localSheetId="44">[25]Zam!#REF!</definedName>
    <definedName name="___________DAT25" localSheetId="51">[25]Zam!#REF!</definedName>
    <definedName name="___________DAT25">[25]Zam!#REF!</definedName>
    <definedName name="___________DAT26" localSheetId="14">[25]Zam!#REF!</definedName>
    <definedName name="___________DAT26" localSheetId="29">[25]Zam!#REF!</definedName>
    <definedName name="___________DAT26" localSheetId="30">[25]Zam!#REF!</definedName>
    <definedName name="___________DAT26" localSheetId="43">[25]Zam!#REF!</definedName>
    <definedName name="___________DAT26" localSheetId="44">[25]Zam!#REF!</definedName>
    <definedName name="___________DAT26" localSheetId="51">[25]Zam!#REF!</definedName>
    <definedName name="___________DAT26">[25]Zam!#REF!</definedName>
    <definedName name="___________DAT27" localSheetId="14">[25]Zam!#REF!</definedName>
    <definedName name="___________DAT27" localSheetId="29">[25]Zam!#REF!</definedName>
    <definedName name="___________DAT27" localSheetId="30">[25]Zam!#REF!</definedName>
    <definedName name="___________DAT27" localSheetId="43">[25]Zam!#REF!</definedName>
    <definedName name="___________DAT27" localSheetId="44">[25]Zam!#REF!</definedName>
    <definedName name="___________DAT27" localSheetId="51">[25]Zam!#REF!</definedName>
    <definedName name="___________DAT27">[25]Zam!#REF!</definedName>
    <definedName name="___________DAT29" localSheetId="14">[25]Zam!#REF!</definedName>
    <definedName name="___________DAT29" localSheetId="29">[25]Zam!#REF!</definedName>
    <definedName name="___________DAT29" localSheetId="30">[25]Zam!#REF!</definedName>
    <definedName name="___________DAT29" localSheetId="43">[25]Zam!#REF!</definedName>
    <definedName name="___________DAT29" localSheetId="44">[25]Zam!#REF!</definedName>
    <definedName name="___________DAT29" localSheetId="51">[25]Zam!#REF!</definedName>
    <definedName name="___________DAT29">[25]Zam!#REF!</definedName>
    <definedName name="___________DAT30" localSheetId="14">[25]Zam!#REF!</definedName>
    <definedName name="___________DAT30" localSheetId="29">[25]Zam!#REF!</definedName>
    <definedName name="___________DAT30" localSheetId="30">[25]Zam!#REF!</definedName>
    <definedName name="___________DAT30" localSheetId="43">[25]Zam!#REF!</definedName>
    <definedName name="___________DAT30" localSheetId="44">[25]Zam!#REF!</definedName>
    <definedName name="___________DAT30" localSheetId="51">[25]Zam!#REF!</definedName>
    <definedName name="___________DAT30">[25]Zam!#REF!</definedName>
    <definedName name="___________DAT31" localSheetId="14">[25]Zam!#REF!</definedName>
    <definedName name="___________DAT31" localSheetId="29">[25]Zam!#REF!</definedName>
    <definedName name="___________DAT31" localSheetId="30">[25]Zam!#REF!</definedName>
    <definedName name="___________DAT31" localSheetId="43">[25]Zam!#REF!</definedName>
    <definedName name="___________DAT31" localSheetId="44">[25]Zam!#REF!</definedName>
    <definedName name="___________DAT31" localSheetId="51">[25]Zam!#REF!</definedName>
    <definedName name="___________DAT31">[25]Zam!#REF!</definedName>
    <definedName name="___________DAT32" localSheetId="14">'[21]OT´s Não Liquidadas 2006'!#REF!</definedName>
    <definedName name="___________DAT32" localSheetId="29">'[21]OT´s Não Liquidadas 2006'!#REF!</definedName>
    <definedName name="___________DAT32" localSheetId="30">'[21]OT´s Não Liquidadas 2006'!#REF!</definedName>
    <definedName name="___________DAT32" localSheetId="43">'[21]OT´s Não Liquidadas 2006'!#REF!</definedName>
    <definedName name="___________DAT32" localSheetId="44">'[21]OT´s Não Liquidadas 2006'!#REF!</definedName>
    <definedName name="___________DAT32" localSheetId="51">'[21]OT´s Não Liquidadas 2006'!#REF!</definedName>
    <definedName name="___________DAT32">'[21]OT´s Não Liquidadas 2006'!#REF!</definedName>
    <definedName name="___________DAT33" localSheetId="14">'[21]OT´s Não Liquidadas 2006'!#REF!</definedName>
    <definedName name="___________DAT33" localSheetId="29">'[21]OT´s Não Liquidadas 2006'!#REF!</definedName>
    <definedName name="___________DAT33" localSheetId="30">'[21]OT´s Não Liquidadas 2006'!#REF!</definedName>
    <definedName name="___________DAT33" localSheetId="43">'[21]OT´s Não Liquidadas 2006'!#REF!</definedName>
    <definedName name="___________DAT33" localSheetId="44">'[21]OT´s Não Liquidadas 2006'!#REF!</definedName>
    <definedName name="___________DAT33" localSheetId="51">'[21]OT´s Não Liquidadas 2006'!#REF!</definedName>
    <definedName name="___________DAT33">'[21]OT´s Não Liquidadas 2006'!#REF!</definedName>
    <definedName name="___________DAT34" localSheetId="14">'[21]OT´s Não Liquidadas 2006'!#REF!</definedName>
    <definedName name="___________DAT34" localSheetId="29">'[21]OT´s Não Liquidadas 2006'!#REF!</definedName>
    <definedName name="___________DAT34" localSheetId="30">'[21]OT´s Não Liquidadas 2006'!#REF!</definedName>
    <definedName name="___________DAT34" localSheetId="43">'[21]OT´s Não Liquidadas 2006'!#REF!</definedName>
    <definedName name="___________DAT34" localSheetId="44">'[21]OT´s Não Liquidadas 2006'!#REF!</definedName>
    <definedName name="___________DAT34" localSheetId="51">'[21]OT´s Não Liquidadas 2006'!#REF!</definedName>
    <definedName name="___________DAT34">'[21]OT´s Não Liquidadas 2006'!#REF!</definedName>
    <definedName name="___________DAT35" localSheetId="14">'[21]OT´s Não Liquidadas 2006'!#REF!</definedName>
    <definedName name="___________DAT35" localSheetId="29">'[21]OT´s Não Liquidadas 2006'!#REF!</definedName>
    <definedName name="___________DAT35" localSheetId="30">'[21]OT´s Não Liquidadas 2006'!#REF!</definedName>
    <definedName name="___________DAT35" localSheetId="43">'[21]OT´s Não Liquidadas 2006'!#REF!</definedName>
    <definedName name="___________DAT35" localSheetId="44">'[21]OT´s Não Liquidadas 2006'!#REF!</definedName>
    <definedName name="___________DAT35" localSheetId="51">'[21]OT´s Não Liquidadas 2006'!#REF!</definedName>
    <definedName name="___________DAT35">'[21]OT´s Não Liquidadas 2006'!#REF!</definedName>
    <definedName name="___________DAT36" localSheetId="14">'[21]OT´s Não Liquidadas 2006'!#REF!</definedName>
    <definedName name="___________DAT36" localSheetId="29">'[21]OT´s Não Liquidadas 2006'!#REF!</definedName>
    <definedName name="___________DAT36" localSheetId="30">'[21]OT´s Não Liquidadas 2006'!#REF!</definedName>
    <definedName name="___________DAT36" localSheetId="43">'[21]OT´s Não Liquidadas 2006'!#REF!</definedName>
    <definedName name="___________DAT36" localSheetId="44">'[21]OT´s Não Liquidadas 2006'!#REF!</definedName>
    <definedName name="___________DAT36" localSheetId="51">'[21]OT´s Não Liquidadas 2006'!#REF!</definedName>
    <definedName name="___________DAT36">'[21]OT´s Não Liquidadas 2006'!#REF!</definedName>
    <definedName name="___________DAT4" localSheetId="14">'[22]Base Secção Pessoal'!#REF!</definedName>
    <definedName name="___________DAT4" localSheetId="29">'[22]Base Secção Pessoal'!#REF!</definedName>
    <definedName name="___________DAT4" localSheetId="30">'[22]Base Secção Pessoal'!#REF!</definedName>
    <definedName name="___________DAT4" localSheetId="43">'[22]Base Secção Pessoal'!#REF!</definedName>
    <definedName name="___________DAT4" localSheetId="44">'[22]Base Secção Pessoal'!#REF!</definedName>
    <definedName name="___________DAT4" localSheetId="51">'[22]Base Secção Pessoal'!#REF!</definedName>
    <definedName name="___________DAT4">'[22]Base Secção Pessoal'!#REF!</definedName>
    <definedName name="___________DAT5" localSheetId="14">'[22]Base Secção Pessoal'!#REF!</definedName>
    <definedName name="___________DAT5" localSheetId="29">'[22]Base Secção Pessoal'!#REF!</definedName>
    <definedName name="___________DAT5" localSheetId="30">'[22]Base Secção Pessoal'!#REF!</definedName>
    <definedName name="___________DAT5" localSheetId="43">'[22]Base Secção Pessoal'!#REF!</definedName>
    <definedName name="___________DAT5" localSheetId="44">'[22]Base Secção Pessoal'!#REF!</definedName>
    <definedName name="___________DAT5" localSheetId="51">'[22]Base Secção Pessoal'!#REF!</definedName>
    <definedName name="___________DAT5">'[22]Base Secção Pessoal'!#REF!</definedName>
    <definedName name="___________DAT6" localSheetId="14">'[26]base secçao pessoal'!#REF!</definedName>
    <definedName name="___________DAT6" localSheetId="29">'[26]base secçao pessoal'!#REF!</definedName>
    <definedName name="___________DAT6" localSheetId="30">'[26]base secçao pessoal'!#REF!</definedName>
    <definedName name="___________DAT6" localSheetId="43">'[26]base secçao pessoal'!#REF!</definedName>
    <definedName name="___________DAT6" localSheetId="44">'[26]base secçao pessoal'!#REF!</definedName>
    <definedName name="___________DAT6" localSheetId="51">'[26]base secçao pessoal'!#REF!</definedName>
    <definedName name="___________DAT6">'[26]base secçao pessoal'!#REF!</definedName>
    <definedName name="___________DAT7" localSheetId="14">'[26]base secçao pessoal'!#REF!</definedName>
    <definedName name="___________DAT7" localSheetId="29">'[26]base secçao pessoal'!#REF!</definedName>
    <definedName name="___________DAT7" localSheetId="30">'[26]base secçao pessoal'!#REF!</definedName>
    <definedName name="___________DAT7" localSheetId="43">'[26]base secçao pessoal'!#REF!</definedName>
    <definedName name="___________DAT7" localSheetId="44">'[26]base secçao pessoal'!#REF!</definedName>
    <definedName name="___________DAT7" localSheetId="51">'[26]base secçao pessoal'!#REF!</definedName>
    <definedName name="___________DAT7">'[26]base secçao pessoal'!#REF!</definedName>
    <definedName name="___________DAT8" localSheetId="14">'[23]base secçao pessoal'!#REF!</definedName>
    <definedName name="___________DAT8" localSheetId="29">'[23]base secçao pessoal'!#REF!</definedName>
    <definedName name="___________DAT8" localSheetId="30">'[23]base secçao pessoal'!#REF!</definedName>
    <definedName name="___________DAT8" localSheetId="43">'[23]base secçao pessoal'!#REF!</definedName>
    <definedName name="___________DAT8" localSheetId="44">'[23]base secçao pessoal'!#REF!</definedName>
    <definedName name="___________DAT8" localSheetId="51">'[23]base secçao pessoal'!#REF!</definedName>
    <definedName name="___________DAT8">'[23]base secçao pessoal'!#REF!</definedName>
    <definedName name="___________DAT9" localSheetId="14">'[24]Base Secção Pessoal'!#REF!</definedName>
    <definedName name="___________DAT9" localSheetId="29">'[24]Base Secção Pessoal'!#REF!</definedName>
    <definedName name="___________DAT9" localSheetId="30">'[24]Base Secção Pessoal'!#REF!</definedName>
    <definedName name="___________DAT9" localSheetId="43">'[24]Base Secção Pessoal'!#REF!</definedName>
    <definedName name="___________DAT9" localSheetId="44">'[24]Base Secção Pessoal'!#REF!</definedName>
    <definedName name="___________DAT9" localSheetId="51">'[24]Base Secção Pessoal'!#REF!</definedName>
    <definedName name="___________DAT9">'[24]Base Secção Pessoal'!#REF!</definedName>
    <definedName name="__________DAT1" localSheetId="14">[20]Zam!#REF!</definedName>
    <definedName name="__________DAT1" localSheetId="29">[20]Zam!#REF!</definedName>
    <definedName name="__________DAT1" localSheetId="30">[20]Zam!#REF!</definedName>
    <definedName name="__________DAT1" localSheetId="43">[20]Zam!#REF!</definedName>
    <definedName name="__________DAT1" localSheetId="44">[20]Zam!#REF!</definedName>
    <definedName name="__________DAT1" localSheetId="51">[20]Zam!#REF!</definedName>
    <definedName name="__________DAT1">[20]Zam!#REF!</definedName>
    <definedName name="__________DAT10" localSheetId="14">[25]Zam!#REF!</definedName>
    <definedName name="__________DAT10" localSheetId="29">[25]Zam!#REF!</definedName>
    <definedName name="__________DAT10" localSheetId="30">[25]Zam!#REF!</definedName>
    <definedName name="__________DAT10" localSheetId="43">[25]Zam!#REF!</definedName>
    <definedName name="__________DAT10" localSheetId="44">[25]Zam!#REF!</definedName>
    <definedName name="__________DAT10" localSheetId="51">[25]Zam!#REF!</definedName>
    <definedName name="__________DAT10">[25]Zam!#REF!</definedName>
    <definedName name="__________DAT11" localSheetId="14">[25]Zam!#REF!</definedName>
    <definedName name="__________DAT11" localSheetId="29">[25]Zam!#REF!</definedName>
    <definedName name="__________DAT11" localSheetId="30">[25]Zam!#REF!</definedName>
    <definedName name="__________DAT11" localSheetId="43">[25]Zam!#REF!</definedName>
    <definedName name="__________DAT11" localSheetId="44">[25]Zam!#REF!</definedName>
    <definedName name="__________DAT11" localSheetId="51">[25]Zam!#REF!</definedName>
    <definedName name="__________DAT11">[25]Zam!#REF!</definedName>
    <definedName name="__________DAT12" localSheetId="14">[25]Zam!#REF!</definedName>
    <definedName name="__________DAT12" localSheetId="29">[25]Zam!#REF!</definedName>
    <definedName name="__________DAT12" localSheetId="30">[25]Zam!#REF!</definedName>
    <definedName name="__________DAT12" localSheetId="43">[25]Zam!#REF!</definedName>
    <definedName name="__________DAT12" localSheetId="44">[25]Zam!#REF!</definedName>
    <definedName name="__________DAT12" localSheetId="51">[25]Zam!#REF!</definedName>
    <definedName name="__________DAT12">[25]Zam!#REF!</definedName>
    <definedName name="__________DAT13" localSheetId="14">[25]Zam!#REF!</definedName>
    <definedName name="__________DAT13" localSheetId="29">[25]Zam!#REF!</definedName>
    <definedName name="__________DAT13" localSheetId="30">[25]Zam!#REF!</definedName>
    <definedName name="__________DAT13" localSheetId="43">[25]Zam!#REF!</definedName>
    <definedName name="__________DAT13" localSheetId="44">[25]Zam!#REF!</definedName>
    <definedName name="__________DAT13" localSheetId="51">[25]Zam!#REF!</definedName>
    <definedName name="__________DAT13">[25]Zam!#REF!</definedName>
    <definedName name="__________DAT14" localSheetId="14">[25]Zam!#REF!</definedName>
    <definedName name="__________DAT14" localSheetId="29">[25]Zam!#REF!</definedName>
    <definedName name="__________DAT14" localSheetId="30">[25]Zam!#REF!</definedName>
    <definedName name="__________DAT14" localSheetId="43">[25]Zam!#REF!</definedName>
    <definedName name="__________DAT14" localSheetId="44">[25]Zam!#REF!</definedName>
    <definedName name="__________DAT14" localSheetId="51">[25]Zam!#REF!</definedName>
    <definedName name="__________DAT14">[25]Zam!#REF!</definedName>
    <definedName name="__________DAT15" localSheetId="14">[25]Zam!#REF!</definedName>
    <definedName name="__________DAT15" localSheetId="29">[25]Zam!#REF!</definedName>
    <definedName name="__________DAT15" localSheetId="30">[25]Zam!#REF!</definedName>
    <definedName name="__________DAT15" localSheetId="43">[25]Zam!#REF!</definedName>
    <definedName name="__________DAT15" localSheetId="44">[25]Zam!#REF!</definedName>
    <definedName name="__________DAT15" localSheetId="51">[25]Zam!#REF!</definedName>
    <definedName name="__________DAT15">[25]Zam!#REF!</definedName>
    <definedName name="__________DAT16" localSheetId="14">[20]Zam!#REF!</definedName>
    <definedName name="__________DAT16" localSheetId="29">[20]Zam!#REF!</definedName>
    <definedName name="__________DAT16" localSheetId="30">[20]Zam!#REF!</definedName>
    <definedName name="__________DAT16" localSheetId="43">[20]Zam!#REF!</definedName>
    <definedName name="__________DAT16" localSheetId="44">[20]Zam!#REF!</definedName>
    <definedName name="__________DAT16" localSheetId="51">[20]Zam!#REF!</definedName>
    <definedName name="__________DAT16">[20]Zam!#REF!</definedName>
    <definedName name="__________DAT17" localSheetId="14">[20]Zam!#REF!</definedName>
    <definedName name="__________DAT17" localSheetId="29">[20]Zam!#REF!</definedName>
    <definedName name="__________DAT17" localSheetId="30">[20]Zam!#REF!</definedName>
    <definedName name="__________DAT17" localSheetId="43">[20]Zam!#REF!</definedName>
    <definedName name="__________DAT17" localSheetId="44">[20]Zam!#REF!</definedName>
    <definedName name="__________DAT17" localSheetId="51">[20]Zam!#REF!</definedName>
    <definedName name="__________DAT17">[20]Zam!#REF!</definedName>
    <definedName name="__________DAT18" localSheetId="14">[20]Zam!#REF!</definedName>
    <definedName name="__________DAT18" localSheetId="29">[20]Zam!#REF!</definedName>
    <definedName name="__________DAT18" localSheetId="30">[20]Zam!#REF!</definedName>
    <definedName name="__________DAT18" localSheetId="43">[20]Zam!#REF!</definedName>
    <definedName name="__________DAT18" localSheetId="44">[20]Zam!#REF!</definedName>
    <definedName name="__________DAT18" localSheetId="51">[20]Zam!#REF!</definedName>
    <definedName name="__________DAT18">[20]Zam!#REF!</definedName>
    <definedName name="__________DAT19" localSheetId="14">[20]Zam!#REF!</definedName>
    <definedName name="__________DAT19" localSheetId="29">[20]Zam!#REF!</definedName>
    <definedName name="__________DAT19" localSheetId="30">[20]Zam!#REF!</definedName>
    <definedName name="__________DAT19" localSheetId="43">[20]Zam!#REF!</definedName>
    <definedName name="__________DAT19" localSheetId="44">[20]Zam!#REF!</definedName>
    <definedName name="__________DAT19" localSheetId="51">[20]Zam!#REF!</definedName>
    <definedName name="__________DAT19">[20]Zam!#REF!</definedName>
    <definedName name="__________DAT2" localSheetId="14">[20]Zam!#REF!</definedName>
    <definedName name="__________DAT2" localSheetId="29">[20]Zam!#REF!</definedName>
    <definedName name="__________DAT2" localSheetId="30">[20]Zam!#REF!</definedName>
    <definedName name="__________DAT2" localSheetId="43">[20]Zam!#REF!</definedName>
    <definedName name="__________DAT2" localSheetId="44">[20]Zam!#REF!</definedName>
    <definedName name="__________DAT2" localSheetId="51">[20]Zam!#REF!</definedName>
    <definedName name="__________DAT2">[20]Zam!#REF!</definedName>
    <definedName name="__________DAT20" localSheetId="14">[20]Zam!#REF!</definedName>
    <definedName name="__________DAT20" localSheetId="29">[20]Zam!#REF!</definedName>
    <definedName name="__________DAT20" localSheetId="30">[20]Zam!#REF!</definedName>
    <definedName name="__________DAT20" localSheetId="43">[20]Zam!#REF!</definedName>
    <definedName name="__________DAT20" localSheetId="44">[20]Zam!#REF!</definedName>
    <definedName name="__________DAT20" localSheetId="51">[20]Zam!#REF!</definedName>
    <definedName name="__________DAT20">[20]Zam!#REF!</definedName>
    <definedName name="__________DAT21" localSheetId="14">[20]Zam!#REF!</definedName>
    <definedName name="__________DAT21" localSheetId="29">[20]Zam!#REF!</definedName>
    <definedName name="__________DAT21" localSheetId="30">[20]Zam!#REF!</definedName>
    <definedName name="__________DAT21" localSheetId="43">[20]Zam!#REF!</definedName>
    <definedName name="__________DAT21" localSheetId="44">[20]Zam!#REF!</definedName>
    <definedName name="__________DAT21" localSheetId="51">[20]Zam!#REF!</definedName>
    <definedName name="__________DAT21">[20]Zam!#REF!</definedName>
    <definedName name="__________DAT22" localSheetId="14">[20]Zam!#REF!</definedName>
    <definedName name="__________DAT22" localSheetId="29">[20]Zam!#REF!</definedName>
    <definedName name="__________DAT22" localSheetId="30">[20]Zam!#REF!</definedName>
    <definedName name="__________DAT22" localSheetId="43">[20]Zam!#REF!</definedName>
    <definedName name="__________DAT22" localSheetId="44">[20]Zam!#REF!</definedName>
    <definedName name="__________DAT22" localSheetId="51">[20]Zam!#REF!</definedName>
    <definedName name="__________DAT22">[20]Zam!#REF!</definedName>
    <definedName name="__________DAT23" localSheetId="14">[20]Zam!#REF!</definedName>
    <definedName name="__________DAT23" localSheetId="29">[20]Zam!#REF!</definedName>
    <definedName name="__________DAT23" localSheetId="30">[20]Zam!#REF!</definedName>
    <definedName name="__________DAT23" localSheetId="43">[20]Zam!#REF!</definedName>
    <definedName name="__________DAT23" localSheetId="44">[20]Zam!#REF!</definedName>
    <definedName name="__________DAT23" localSheetId="51">[20]Zam!#REF!</definedName>
    <definedName name="__________DAT23">[20]Zam!#REF!</definedName>
    <definedName name="__________DAT25" localSheetId="14">[25]Zam!#REF!</definedName>
    <definedName name="__________DAT25" localSheetId="29">[25]Zam!#REF!</definedName>
    <definedName name="__________DAT25" localSheetId="30">[25]Zam!#REF!</definedName>
    <definedName name="__________DAT25" localSheetId="43">[25]Zam!#REF!</definedName>
    <definedName name="__________DAT25" localSheetId="44">[25]Zam!#REF!</definedName>
    <definedName name="__________DAT25" localSheetId="51">[25]Zam!#REF!</definedName>
    <definedName name="__________DAT25">[25]Zam!#REF!</definedName>
    <definedName name="__________DAT26" localSheetId="14">[25]Zam!#REF!</definedName>
    <definedName name="__________DAT26" localSheetId="29">[25]Zam!#REF!</definedName>
    <definedName name="__________DAT26" localSheetId="30">[25]Zam!#REF!</definedName>
    <definedName name="__________DAT26" localSheetId="43">[25]Zam!#REF!</definedName>
    <definedName name="__________DAT26" localSheetId="44">[25]Zam!#REF!</definedName>
    <definedName name="__________DAT26" localSheetId="51">[25]Zam!#REF!</definedName>
    <definedName name="__________DAT26">[25]Zam!#REF!</definedName>
    <definedName name="__________DAT27" localSheetId="14">[25]Zam!#REF!</definedName>
    <definedName name="__________DAT27" localSheetId="29">[25]Zam!#REF!</definedName>
    <definedName name="__________DAT27" localSheetId="30">[25]Zam!#REF!</definedName>
    <definedName name="__________DAT27" localSheetId="43">[25]Zam!#REF!</definedName>
    <definedName name="__________DAT27" localSheetId="44">[25]Zam!#REF!</definedName>
    <definedName name="__________DAT27" localSheetId="51">[25]Zam!#REF!</definedName>
    <definedName name="__________DAT27">[25]Zam!#REF!</definedName>
    <definedName name="__________DAT29" localSheetId="14">[25]Zam!#REF!</definedName>
    <definedName name="__________DAT29" localSheetId="29">[25]Zam!#REF!</definedName>
    <definedName name="__________DAT29" localSheetId="30">[25]Zam!#REF!</definedName>
    <definedName name="__________DAT29" localSheetId="43">[25]Zam!#REF!</definedName>
    <definedName name="__________DAT29" localSheetId="44">[25]Zam!#REF!</definedName>
    <definedName name="__________DAT29" localSheetId="51">[25]Zam!#REF!</definedName>
    <definedName name="__________DAT29">[25]Zam!#REF!</definedName>
    <definedName name="__________DAT30" localSheetId="14">[25]Zam!#REF!</definedName>
    <definedName name="__________DAT30" localSheetId="29">[25]Zam!#REF!</definedName>
    <definedName name="__________DAT30" localSheetId="30">[25]Zam!#REF!</definedName>
    <definedName name="__________DAT30" localSheetId="43">[25]Zam!#REF!</definedName>
    <definedName name="__________DAT30" localSheetId="44">[25]Zam!#REF!</definedName>
    <definedName name="__________DAT30" localSheetId="51">[25]Zam!#REF!</definedName>
    <definedName name="__________DAT30">[25]Zam!#REF!</definedName>
    <definedName name="__________DAT31" localSheetId="14">[25]Zam!#REF!</definedName>
    <definedName name="__________DAT31" localSheetId="29">[25]Zam!#REF!</definedName>
    <definedName name="__________DAT31" localSheetId="30">[25]Zam!#REF!</definedName>
    <definedName name="__________DAT31" localSheetId="43">[25]Zam!#REF!</definedName>
    <definedName name="__________DAT31" localSheetId="44">[25]Zam!#REF!</definedName>
    <definedName name="__________DAT31" localSheetId="51">[25]Zam!#REF!</definedName>
    <definedName name="__________DAT31">[25]Zam!#REF!</definedName>
    <definedName name="__________DAT32" localSheetId="14">'[21]OT´s Não Liquidadas 2006'!#REF!</definedName>
    <definedName name="__________DAT32" localSheetId="29">'[21]OT´s Não Liquidadas 2006'!#REF!</definedName>
    <definedName name="__________DAT32" localSheetId="30">'[21]OT´s Não Liquidadas 2006'!#REF!</definedName>
    <definedName name="__________DAT32" localSheetId="43">'[21]OT´s Não Liquidadas 2006'!#REF!</definedName>
    <definedName name="__________DAT32" localSheetId="44">'[21]OT´s Não Liquidadas 2006'!#REF!</definedName>
    <definedName name="__________DAT32" localSheetId="51">'[21]OT´s Não Liquidadas 2006'!#REF!</definedName>
    <definedName name="__________DAT32">'[21]OT´s Não Liquidadas 2006'!#REF!</definedName>
    <definedName name="__________DAT33" localSheetId="14">'[21]OT´s Não Liquidadas 2006'!#REF!</definedName>
    <definedName name="__________DAT33" localSheetId="29">'[21]OT´s Não Liquidadas 2006'!#REF!</definedName>
    <definedName name="__________DAT33" localSheetId="30">'[21]OT´s Não Liquidadas 2006'!#REF!</definedName>
    <definedName name="__________DAT33" localSheetId="43">'[21]OT´s Não Liquidadas 2006'!#REF!</definedName>
    <definedName name="__________DAT33" localSheetId="44">'[21]OT´s Não Liquidadas 2006'!#REF!</definedName>
    <definedName name="__________DAT33" localSheetId="51">'[21]OT´s Não Liquidadas 2006'!#REF!</definedName>
    <definedName name="__________DAT33">'[21]OT´s Não Liquidadas 2006'!#REF!</definedName>
    <definedName name="__________DAT34" localSheetId="14">'[21]OT´s Não Liquidadas 2006'!#REF!</definedName>
    <definedName name="__________DAT34" localSheetId="29">'[21]OT´s Não Liquidadas 2006'!#REF!</definedName>
    <definedName name="__________DAT34" localSheetId="30">'[21]OT´s Não Liquidadas 2006'!#REF!</definedName>
    <definedName name="__________DAT34" localSheetId="43">'[21]OT´s Não Liquidadas 2006'!#REF!</definedName>
    <definedName name="__________DAT34" localSheetId="44">'[21]OT´s Não Liquidadas 2006'!#REF!</definedName>
    <definedName name="__________DAT34" localSheetId="51">'[21]OT´s Não Liquidadas 2006'!#REF!</definedName>
    <definedName name="__________DAT34">'[21]OT´s Não Liquidadas 2006'!#REF!</definedName>
    <definedName name="__________DAT35" localSheetId="14">'[21]OT´s Não Liquidadas 2006'!#REF!</definedName>
    <definedName name="__________DAT35" localSheetId="29">'[21]OT´s Não Liquidadas 2006'!#REF!</definedName>
    <definedName name="__________DAT35" localSheetId="30">'[21]OT´s Não Liquidadas 2006'!#REF!</definedName>
    <definedName name="__________DAT35" localSheetId="43">'[21]OT´s Não Liquidadas 2006'!#REF!</definedName>
    <definedName name="__________DAT35" localSheetId="44">'[21]OT´s Não Liquidadas 2006'!#REF!</definedName>
    <definedName name="__________DAT35" localSheetId="51">'[21]OT´s Não Liquidadas 2006'!#REF!</definedName>
    <definedName name="__________DAT35">'[21]OT´s Não Liquidadas 2006'!#REF!</definedName>
    <definedName name="__________DAT36" localSheetId="14">'[21]OT´s Não Liquidadas 2006'!#REF!</definedName>
    <definedName name="__________DAT36" localSheetId="29">'[21]OT´s Não Liquidadas 2006'!#REF!</definedName>
    <definedName name="__________DAT36" localSheetId="30">'[21]OT´s Não Liquidadas 2006'!#REF!</definedName>
    <definedName name="__________DAT36" localSheetId="43">'[21]OT´s Não Liquidadas 2006'!#REF!</definedName>
    <definedName name="__________DAT36" localSheetId="44">'[21]OT´s Não Liquidadas 2006'!#REF!</definedName>
    <definedName name="__________DAT36" localSheetId="51">'[21]OT´s Não Liquidadas 2006'!#REF!</definedName>
    <definedName name="__________DAT36">'[21]OT´s Não Liquidadas 2006'!#REF!</definedName>
    <definedName name="__________DAT4" localSheetId="14">'[22]Base Secção Pessoal'!#REF!</definedName>
    <definedName name="__________DAT4" localSheetId="29">'[22]Base Secção Pessoal'!#REF!</definedName>
    <definedName name="__________DAT4" localSheetId="30">'[22]Base Secção Pessoal'!#REF!</definedName>
    <definedName name="__________DAT4" localSheetId="43">'[22]Base Secção Pessoal'!#REF!</definedName>
    <definedName name="__________DAT4" localSheetId="44">'[22]Base Secção Pessoal'!#REF!</definedName>
    <definedName name="__________DAT4" localSheetId="51">'[22]Base Secção Pessoal'!#REF!</definedName>
    <definedName name="__________DAT4">'[22]Base Secção Pessoal'!#REF!</definedName>
    <definedName name="__________DAT5" localSheetId="14">'[22]Base Secção Pessoal'!#REF!</definedName>
    <definedName name="__________DAT5" localSheetId="29">'[22]Base Secção Pessoal'!#REF!</definedName>
    <definedName name="__________DAT5" localSheetId="30">'[22]Base Secção Pessoal'!#REF!</definedName>
    <definedName name="__________DAT5" localSheetId="43">'[22]Base Secção Pessoal'!#REF!</definedName>
    <definedName name="__________DAT5" localSheetId="44">'[22]Base Secção Pessoal'!#REF!</definedName>
    <definedName name="__________DAT5" localSheetId="51">'[22]Base Secção Pessoal'!#REF!</definedName>
    <definedName name="__________DAT5">'[22]Base Secção Pessoal'!#REF!</definedName>
    <definedName name="__________DAT6" localSheetId="14">'[26]base secçao pessoal'!#REF!</definedName>
    <definedName name="__________DAT6" localSheetId="29">'[26]base secçao pessoal'!#REF!</definedName>
    <definedName name="__________DAT6" localSheetId="30">'[26]base secçao pessoal'!#REF!</definedName>
    <definedName name="__________DAT6" localSheetId="43">'[26]base secçao pessoal'!#REF!</definedName>
    <definedName name="__________DAT6" localSheetId="44">'[26]base secçao pessoal'!#REF!</definedName>
    <definedName name="__________DAT6" localSheetId="51">'[26]base secçao pessoal'!#REF!</definedName>
    <definedName name="__________DAT6">'[26]base secçao pessoal'!#REF!</definedName>
    <definedName name="__________DAT7" localSheetId="14">'[26]base secçao pessoal'!#REF!</definedName>
    <definedName name="__________DAT7" localSheetId="29">'[26]base secçao pessoal'!#REF!</definedName>
    <definedName name="__________DAT7" localSheetId="30">'[26]base secçao pessoal'!#REF!</definedName>
    <definedName name="__________DAT7" localSheetId="43">'[26]base secçao pessoal'!#REF!</definedName>
    <definedName name="__________DAT7" localSheetId="44">'[26]base secçao pessoal'!#REF!</definedName>
    <definedName name="__________DAT7" localSheetId="51">'[26]base secçao pessoal'!#REF!</definedName>
    <definedName name="__________DAT7">'[26]base secçao pessoal'!#REF!</definedName>
    <definedName name="__________DAT8" localSheetId="14">'[23]base secçao pessoal'!#REF!</definedName>
    <definedName name="__________DAT8" localSheetId="29">'[23]base secçao pessoal'!#REF!</definedName>
    <definedName name="__________DAT8" localSheetId="30">'[23]base secçao pessoal'!#REF!</definedName>
    <definedName name="__________DAT8" localSheetId="43">'[23]base secçao pessoal'!#REF!</definedName>
    <definedName name="__________DAT8" localSheetId="44">'[23]base secçao pessoal'!#REF!</definedName>
    <definedName name="__________DAT8" localSheetId="51">'[23]base secçao pessoal'!#REF!</definedName>
    <definedName name="__________DAT8">'[23]base secçao pessoal'!#REF!</definedName>
    <definedName name="__________DAT9" localSheetId="14">'[24]Base Secção Pessoal'!#REF!</definedName>
    <definedName name="__________DAT9" localSheetId="29">'[24]Base Secção Pessoal'!#REF!</definedName>
    <definedName name="__________DAT9" localSheetId="30">'[24]Base Secção Pessoal'!#REF!</definedName>
    <definedName name="__________DAT9" localSheetId="43">'[24]Base Secção Pessoal'!#REF!</definedName>
    <definedName name="__________DAT9" localSheetId="44">'[24]Base Secção Pessoal'!#REF!</definedName>
    <definedName name="__________DAT9" localSheetId="51">'[24]Base Secção Pessoal'!#REF!</definedName>
    <definedName name="__________DAT9">'[24]Base Secção Pessoal'!#REF!</definedName>
    <definedName name="_________DAT1" localSheetId="14">[28]Zam!#REF!</definedName>
    <definedName name="_________DAT1" localSheetId="29">[28]Zam!#REF!</definedName>
    <definedName name="_________DAT1" localSheetId="30">[28]Zam!#REF!</definedName>
    <definedName name="_________DAT1" localSheetId="43">[28]Zam!#REF!</definedName>
    <definedName name="_________DAT1" localSheetId="44">[28]Zam!#REF!</definedName>
    <definedName name="_________DAT1" localSheetId="51">[28]Zam!#REF!</definedName>
    <definedName name="_________DAT1">[28]Zam!#REF!</definedName>
    <definedName name="_________DAT10" localSheetId="14">[25]Zam!#REF!</definedName>
    <definedName name="_________DAT10" localSheetId="29">[25]Zam!#REF!</definedName>
    <definedName name="_________DAT10" localSheetId="30">[25]Zam!#REF!</definedName>
    <definedName name="_________DAT10" localSheetId="43">[25]Zam!#REF!</definedName>
    <definedName name="_________DAT10" localSheetId="44">[25]Zam!#REF!</definedName>
    <definedName name="_________DAT10" localSheetId="51">[25]Zam!#REF!</definedName>
    <definedName name="_________DAT10">[25]Zam!#REF!</definedName>
    <definedName name="_________DAT11" localSheetId="14">[25]Zam!#REF!</definedName>
    <definedName name="_________DAT11" localSheetId="29">[25]Zam!#REF!</definedName>
    <definedName name="_________DAT11" localSheetId="30">[25]Zam!#REF!</definedName>
    <definedName name="_________DAT11" localSheetId="43">[25]Zam!#REF!</definedName>
    <definedName name="_________DAT11" localSheetId="44">[25]Zam!#REF!</definedName>
    <definedName name="_________DAT11" localSheetId="51">[25]Zam!#REF!</definedName>
    <definedName name="_________DAT11">[25]Zam!#REF!</definedName>
    <definedName name="_________DAT12" localSheetId="14">[25]Zam!#REF!</definedName>
    <definedName name="_________DAT12" localSheetId="29">[25]Zam!#REF!</definedName>
    <definedName name="_________DAT12" localSheetId="30">[25]Zam!#REF!</definedName>
    <definedName name="_________DAT12" localSheetId="43">[25]Zam!#REF!</definedName>
    <definedName name="_________DAT12" localSheetId="44">[25]Zam!#REF!</definedName>
    <definedName name="_________DAT12" localSheetId="51">[25]Zam!#REF!</definedName>
    <definedName name="_________DAT12">[25]Zam!#REF!</definedName>
    <definedName name="_________DAT13" localSheetId="14">[25]Zam!#REF!</definedName>
    <definedName name="_________DAT13" localSheetId="29">[25]Zam!#REF!</definedName>
    <definedName name="_________DAT13" localSheetId="30">[25]Zam!#REF!</definedName>
    <definedName name="_________DAT13" localSheetId="43">[25]Zam!#REF!</definedName>
    <definedName name="_________DAT13" localSheetId="44">[25]Zam!#REF!</definedName>
    <definedName name="_________DAT13" localSheetId="51">[25]Zam!#REF!</definedName>
    <definedName name="_________DAT13">[25]Zam!#REF!</definedName>
    <definedName name="_________DAT14" localSheetId="14">[25]Zam!#REF!</definedName>
    <definedName name="_________DAT14" localSheetId="29">[25]Zam!#REF!</definedName>
    <definedName name="_________DAT14" localSheetId="30">[25]Zam!#REF!</definedName>
    <definedName name="_________DAT14" localSheetId="43">[25]Zam!#REF!</definedName>
    <definedName name="_________DAT14" localSheetId="44">[25]Zam!#REF!</definedName>
    <definedName name="_________DAT14" localSheetId="51">[25]Zam!#REF!</definedName>
    <definedName name="_________DAT14">[25]Zam!#REF!</definedName>
    <definedName name="_________DAT15" localSheetId="14">[25]Zam!#REF!</definedName>
    <definedName name="_________DAT15" localSheetId="29">[25]Zam!#REF!</definedName>
    <definedName name="_________DAT15" localSheetId="30">[25]Zam!#REF!</definedName>
    <definedName name="_________DAT15" localSheetId="43">[25]Zam!#REF!</definedName>
    <definedName name="_________DAT15" localSheetId="44">[25]Zam!#REF!</definedName>
    <definedName name="_________DAT15" localSheetId="51">[25]Zam!#REF!</definedName>
    <definedName name="_________DAT15">[25]Zam!#REF!</definedName>
    <definedName name="_________DAT16" localSheetId="14">[28]Zam!#REF!</definedName>
    <definedName name="_________DAT16" localSheetId="29">[28]Zam!#REF!</definedName>
    <definedName name="_________DAT16" localSheetId="30">[28]Zam!#REF!</definedName>
    <definedName name="_________DAT16" localSheetId="43">[28]Zam!#REF!</definedName>
    <definedName name="_________DAT16" localSheetId="44">[28]Zam!#REF!</definedName>
    <definedName name="_________DAT16" localSheetId="51">[28]Zam!#REF!</definedName>
    <definedName name="_________DAT16">[28]Zam!#REF!</definedName>
    <definedName name="_________DAT17" localSheetId="14">[28]Zam!#REF!</definedName>
    <definedName name="_________DAT17" localSheetId="29">[28]Zam!#REF!</definedName>
    <definedName name="_________DAT17" localSheetId="30">[28]Zam!#REF!</definedName>
    <definedName name="_________DAT17" localSheetId="43">[28]Zam!#REF!</definedName>
    <definedName name="_________DAT17" localSheetId="44">[28]Zam!#REF!</definedName>
    <definedName name="_________DAT17" localSheetId="51">[28]Zam!#REF!</definedName>
    <definedName name="_________DAT17">[28]Zam!#REF!</definedName>
    <definedName name="_________DAT18" localSheetId="14">[28]Zam!#REF!</definedName>
    <definedName name="_________DAT18" localSheetId="29">[28]Zam!#REF!</definedName>
    <definedName name="_________DAT18" localSheetId="30">[28]Zam!#REF!</definedName>
    <definedName name="_________DAT18" localSheetId="43">[28]Zam!#REF!</definedName>
    <definedName name="_________DAT18" localSheetId="44">[28]Zam!#REF!</definedName>
    <definedName name="_________DAT18" localSheetId="51">[28]Zam!#REF!</definedName>
    <definedName name="_________DAT18">[28]Zam!#REF!</definedName>
    <definedName name="_________DAT19" localSheetId="14">[28]Zam!#REF!</definedName>
    <definedName name="_________DAT19" localSheetId="29">[28]Zam!#REF!</definedName>
    <definedName name="_________DAT19" localSheetId="30">[28]Zam!#REF!</definedName>
    <definedName name="_________DAT19" localSheetId="43">[28]Zam!#REF!</definedName>
    <definedName name="_________DAT19" localSheetId="44">[28]Zam!#REF!</definedName>
    <definedName name="_________DAT19" localSheetId="51">[28]Zam!#REF!</definedName>
    <definedName name="_________DAT19">[28]Zam!#REF!</definedName>
    <definedName name="_________DAT2" localSheetId="14">[28]Zam!#REF!</definedName>
    <definedName name="_________DAT2" localSheetId="29">[28]Zam!#REF!</definedName>
    <definedName name="_________DAT2" localSheetId="30">[28]Zam!#REF!</definedName>
    <definedName name="_________DAT2" localSheetId="43">[28]Zam!#REF!</definedName>
    <definedName name="_________DAT2" localSheetId="44">[28]Zam!#REF!</definedName>
    <definedName name="_________DAT2" localSheetId="51">[28]Zam!#REF!</definedName>
    <definedName name="_________DAT2">[28]Zam!#REF!</definedName>
    <definedName name="_________DAT20" localSheetId="14">[28]Zam!#REF!</definedName>
    <definedName name="_________DAT20" localSheetId="29">[28]Zam!#REF!</definedName>
    <definedName name="_________DAT20" localSheetId="30">[28]Zam!#REF!</definedName>
    <definedName name="_________DAT20" localSheetId="43">[28]Zam!#REF!</definedName>
    <definedName name="_________DAT20" localSheetId="44">[28]Zam!#REF!</definedName>
    <definedName name="_________DAT20" localSheetId="51">[28]Zam!#REF!</definedName>
    <definedName name="_________DAT20">[28]Zam!#REF!</definedName>
    <definedName name="_________DAT21" localSheetId="14">[28]Zam!#REF!</definedName>
    <definedName name="_________DAT21" localSheetId="29">[28]Zam!#REF!</definedName>
    <definedName name="_________DAT21" localSheetId="30">[28]Zam!#REF!</definedName>
    <definedName name="_________DAT21" localSheetId="43">[28]Zam!#REF!</definedName>
    <definedName name="_________DAT21" localSheetId="44">[28]Zam!#REF!</definedName>
    <definedName name="_________DAT21" localSheetId="51">[28]Zam!#REF!</definedName>
    <definedName name="_________DAT21">[28]Zam!#REF!</definedName>
    <definedName name="_________DAT22" localSheetId="14">[28]Zam!#REF!</definedName>
    <definedName name="_________DAT22" localSheetId="29">[28]Zam!#REF!</definedName>
    <definedName name="_________DAT22" localSheetId="30">[28]Zam!#REF!</definedName>
    <definedName name="_________DAT22" localSheetId="43">[28]Zam!#REF!</definedName>
    <definedName name="_________DAT22" localSheetId="44">[28]Zam!#REF!</definedName>
    <definedName name="_________DAT22" localSheetId="51">[28]Zam!#REF!</definedName>
    <definedName name="_________DAT22">[28]Zam!#REF!</definedName>
    <definedName name="_________DAT23" localSheetId="14">[28]Zam!#REF!</definedName>
    <definedName name="_________DAT23" localSheetId="29">[28]Zam!#REF!</definedName>
    <definedName name="_________DAT23" localSheetId="30">[28]Zam!#REF!</definedName>
    <definedName name="_________DAT23" localSheetId="43">[28]Zam!#REF!</definedName>
    <definedName name="_________DAT23" localSheetId="44">[28]Zam!#REF!</definedName>
    <definedName name="_________DAT23" localSheetId="51">[28]Zam!#REF!</definedName>
    <definedName name="_________DAT23">[28]Zam!#REF!</definedName>
    <definedName name="_________DAT25" localSheetId="14">[25]Zam!#REF!</definedName>
    <definedName name="_________DAT25" localSheetId="29">[25]Zam!#REF!</definedName>
    <definedName name="_________DAT25" localSheetId="30">[25]Zam!#REF!</definedName>
    <definedName name="_________DAT25" localSheetId="43">[25]Zam!#REF!</definedName>
    <definedName name="_________DAT25" localSheetId="44">[25]Zam!#REF!</definedName>
    <definedName name="_________DAT25" localSheetId="51">[25]Zam!#REF!</definedName>
    <definedName name="_________DAT25">[25]Zam!#REF!</definedName>
    <definedName name="_________DAT26" localSheetId="14">[25]Zam!#REF!</definedName>
    <definedName name="_________DAT26" localSheetId="29">[25]Zam!#REF!</definedName>
    <definedName name="_________DAT26" localSheetId="30">[25]Zam!#REF!</definedName>
    <definedName name="_________DAT26" localSheetId="43">[25]Zam!#REF!</definedName>
    <definedName name="_________DAT26" localSheetId="44">[25]Zam!#REF!</definedName>
    <definedName name="_________DAT26" localSheetId="51">[25]Zam!#REF!</definedName>
    <definedName name="_________DAT26">[25]Zam!#REF!</definedName>
    <definedName name="_________DAT27" localSheetId="14">[25]Zam!#REF!</definedName>
    <definedName name="_________DAT27" localSheetId="29">[25]Zam!#REF!</definedName>
    <definedName name="_________DAT27" localSheetId="30">[25]Zam!#REF!</definedName>
    <definedName name="_________DAT27" localSheetId="43">[25]Zam!#REF!</definedName>
    <definedName name="_________DAT27" localSheetId="44">[25]Zam!#REF!</definedName>
    <definedName name="_________DAT27" localSheetId="51">[25]Zam!#REF!</definedName>
    <definedName name="_________DAT27">[25]Zam!#REF!</definedName>
    <definedName name="_________DAT29" localSheetId="14">[25]Zam!#REF!</definedName>
    <definedName name="_________DAT29" localSheetId="29">[25]Zam!#REF!</definedName>
    <definedName name="_________DAT29" localSheetId="30">[25]Zam!#REF!</definedName>
    <definedName name="_________DAT29" localSheetId="43">[25]Zam!#REF!</definedName>
    <definedName name="_________DAT29" localSheetId="44">[25]Zam!#REF!</definedName>
    <definedName name="_________DAT29" localSheetId="51">[25]Zam!#REF!</definedName>
    <definedName name="_________DAT29">[25]Zam!#REF!</definedName>
    <definedName name="_________DAT30" localSheetId="14">[25]Zam!#REF!</definedName>
    <definedName name="_________DAT30" localSheetId="29">[25]Zam!#REF!</definedName>
    <definedName name="_________DAT30" localSheetId="30">[25]Zam!#REF!</definedName>
    <definedName name="_________DAT30" localSheetId="43">[25]Zam!#REF!</definedName>
    <definedName name="_________DAT30" localSheetId="44">[25]Zam!#REF!</definedName>
    <definedName name="_________DAT30" localSheetId="51">[25]Zam!#REF!</definedName>
    <definedName name="_________DAT30">[25]Zam!#REF!</definedName>
    <definedName name="_________DAT31" localSheetId="14">[25]Zam!#REF!</definedName>
    <definedName name="_________DAT31" localSheetId="29">[25]Zam!#REF!</definedName>
    <definedName name="_________DAT31" localSheetId="30">[25]Zam!#REF!</definedName>
    <definedName name="_________DAT31" localSheetId="43">[25]Zam!#REF!</definedName>
    <definedName name="_________DAT31" localSheetId="44">[25]Zam!#REF!</definedName>
    <definedName name="_________DAT31" localSheetId="51">[25]Zam!#REF!</definedName>
    <definedName name="_________DAT31">[25]Zam!#REF!</definedName>
    <definedName name="_________DAT32" localSheetId="14">'[21]OT´s Não Liquidadas 2006'!#REF!</definedName>
    <definedName name="_________DAT32" localSheetId="29">'[21]OT´s Não Liquidadas 2006'!#REF!</definedName>
    <definedName name="_________DAT32" localSheetId="30">'[21]OT´s Não Liquidadas 2006'!#REF!</definedName>
    <definedName name="_________DAT32" localSheetId="43">'[21]OT´s Não Liquidadas 2006'!#REF!</definedName>
    <definedName name="_________DAT32" localSheetId="44">'[21]OT´s Não Liquidadas 2006'!#REF!</definedName>
    <definedName name="_________DAT32" localSheetId="51">'[21]OT´s Não Liquidadas 2006'!#REF!</definedName>
    <definedName name="_________DAT32">'[21]OT´s Não Liquidadas 2006'!#REF!</definedName>
    <definedName name="_________DAT33" localSheetId="14">'[21]OT´s Não Liquidadas 2006'!#REF!</definedName>
    <definedName name="_________DAT33" localSheetId="29">'[21]OT´s Não Liquidadas 2006'!#REF!</definedName>
    <definedName name="_________DAT33" localSheetId="30">'[21]OT´s Não Liquidadas 2006'!#REF!</definedName>
    <definedName name="_________DAT33" localSheetId="43">'[21]OT´s Não Liquidadas 2006'!#REF!</definedName>
    <definedName name="_________DAT33" localSheetId="44">'[21]OT´s Não Liquidadas 2006'!#REF!</definedName>
    <definedName name="_________DAT33" localSheetId="51">'[21]OT´s Não Liquidadas 2006'!#REF!</definedName>
    <definedName name="_________DAT33">'[21]OT´s Não Liquidadas 2006'!#REF!</definedName>
    <definedName name="_________DAT34" localSheetId="14">'[21]OT´s Não Liquidadas 2006'!#REF!</definedName>
    <definedName name="_________DAT34" localSheetId="29">'[21]OT´s Não Liquidadas 2006'!#REF!</definedName>
    <definedName name="_________DAT34" localSheetId="30">'[21]OT´s Não Liquidadas 2006'!#REF!</definedName>
    <definedName name="_________DAT34" localSheetId="43">'[21]OT´s Não Liquidadas 2006'!#REF!</definedName>
    <definedName name="_________DAT34" localSheetId="44">'[21]OT´s Não Liquidadas 2006'!#REF!</definedName>
    <definedName name="_________DAT34" localSheetId="51">'[21]OT´s Não Liquidadas 2006'!#REF!</definedName>
    <definedName name="_________DAT34">'[21]OT´s Não Liquidadas 2006'!#REF!</definedName>
    <definedName name="_________DAT35" localSheetId="14">'[21]OT´s Não Liquidadas 2006'!#REF!</definedName>
    <definedName name="_________DAT35" localSheetId="29">'[21]OT´s Não Liquidadas 2006'!#REF!</definedName>
    <definedName name="_________DAT35" localSheetId="30">'[21]OT´s Não Liquidadas 2006'!#REF!</definedName>
    <definedName name="_________DAT35" localSheetId="43">'[21]OT´s Não Liquidadas 2006'!#REF!</definedName>
    <definedName name="_________DAT35" localSheetId="44">'[21]OT´s Não Liquidadas 2006'!#REF!</definedName>
    <definedName name="_________DAT35" localSheetId="51">'[21]OT´s Não Liquidadas 2006'!#REF!</definedName>
    <definedName name="_________DAT35">'[21]OT´s Não Liquidadas 2006'!#REF!</definedName>
    <definedName name="_________DAT36" localSheetId="14">'[21]OT´s Não Liquidadas 2006'!#REF!</definedName>
    <definedName name="_________DAT36" localSheetId="29">'[21]OT´s Não Liquidadas 2006'!#REF!</definedName>
    <definedName name="_________DAT36" localSheetId="30">'[21]OT´s Não Liquidadas 2006'!#REF!</definedName>
    <definedName name="_________DAT36" localSheetId="43">'[21]OT´s Não Liquidadas 2006'!#REF!</definedName>
    <definedName name="_________DAT36" localSheetId="44">'[21]OT´s Não Liquidadas 2006'!#REF!</definedName>
    <definedName name="_________DAT36" localSheetId="51">'[21]OT´s Não Liquidadas 2006'!#REF!</definedName>
    <definedName name="_________DAT36">'[21]OT´s Não Liquidadas 2006'!#REF!</definedName>
    <definedName name="_________DAT4" localSheetId="14">'[22]Base Secção Pessoal'!#REF!</definedName>
    <definedName name="_________DAT4" localSheetId="29">'[22]Base Secção Pessoal'!#REF!</definedName>
    <definedName name="_________DAT4" localSheetId="30">'[22]Base Secção Pessoal'!#REF!</definedName>
    <definedName name="_________DAT4" localSheetId="43">'[22]Base Secção Pessoal'!#REF!</definedName>
    <definedName name="_________DAT4" localSheetId="44">'[22]Base Secção Pessoal'!#REF!</definedName>
    <definedName name="_________DAT4" localSheetId="51">'[22]Base Secção Pessoal'!#REF!</definedName>
    <definedName name="_________DAT4">'[22]Base Secção Pessoal'!#REF!</definedName>
    <definedName name="_________DAT5" localSheetId="14">'[22]Base Secção Pessoal'!#REF!</definedName>
    <definedName name="_________DAT5" localSheetId="29">'[22]Base Secção Pessoal'!#REF!</definedName>
    <definedName name="_________DAT5" localSheetId="30">'[22]Base Secção Pessoal'!#REF!</definedName>
    <definedName name="_________DAT5" localSheetId="43">'[22]Base Secção Pessoal'!#REF!</definedName>
    <definedName name="_________DAT5" localSheetId="44">'[22]Base Secção Pessoal'!#REF!</definedName>
    <definedName name="_________DAT5" localSheetId="51">'[22]Base Secção Pessoal'!#REF!</definedName>
    <definedName name="_________DAT5">'[22]Base Secção Pessoal'!#REF!</definedName>
    <definedName name="_________DAT6" localSheetId="14">'[26]base secçao pessoal'!#REF!</definedName>
    <definedName name="_________DAT6" localSheetId="29">'[26]base secçao pessoal'!#REF!</definedName>
    <definedName name="_________DAT6" localSheetId="30">'[26]base secçao pessoal'!#REF!</definedName>
    <definedName name="_________DAT6" localSheetId="43">'[26]base secçao pessoal'!#REF!</definedName>
    <definedName name="_________DAT6" localSheetId="44">'[26]base secçao pessoal'!#REF!</definedName>
    <definedName name="_________DAT6" localSheetId="51">'[26]base secçao pessoal'!#REF!</definedName>
    <definedName name="_________DAT6">'[26]base secçao pessoal'!#REF!</definedName>
    <definedName name="_________DAT7" localSheetId="14">'[26]base secçao pessoal'!#REF!</definedName>
    <definedName name="_________DAT7" localSheetId="29">'[26]base secçao pessoal'!#REF!</definedName>
    <definedName name="_________DAT7" localSheetId="30">'[26]base secçao pessoal'!#REF!</definedName>
    <definedName name="_________DAT7" localSheetId="43">'[26]base secçao pessoal'!#REF!</definedName>
    <definedName name="_________DAT7" localSheetId="44">'[26]base secçao pessoal'!#REF!</definedName>
    <definedName name="_________DAT7" localSheetId="51">'[26]base secçao pessoal'!#REF!</definedName>
    <definedName name="_________DAT7">'[26]base secçao pessoal'!#REF!</definedName>
    <definedName name="_________DAT8" localSheetId="14">'[23]base secçao pessoal'!#REF!</definedName>
    <definedName name="_________DAT8" localSheetId="29">'[23]base secçao pessoal'!#REF!</definedName>
    <definedName name="_________DAT8" localSheetId="30">'[23]base secçao pessoal'!#REF!</definedName>
    <definedName name="_________DAT8" localSheetId="43">'[23]base secçao pessoal'!#REF!</definedName>
    <definedName name="_________DAT8" localSheetId="44">'[23]base secçao pessoal'!#REF!</definedName>
    <definedName name="_________DAT8" localSheetId="51">'[23]base secçao pessoal'!#REF!</definedName>
    <definedName name="_________DAT8">'[23]base secçao pessoal'!#REF!</definedName>
    <definedName name="_________DAT9" localSheetId="14">'[24]Base Secção Pessoal'!#REF!</definedName>
    <definedName name="_________DAT9" localSheetId="29">'[24]Base Secção Pessoal'!#REF!</definedName>
    <definedName name="_________DAT9" localSheetId="30">'[24]Base Secção Pessoal'!#REF!</definedName>
    <definedName name="_________DAT9" localSheetId="43">'[24]Base Secção Pessoal'!#REF!</definedName>
    <definedName name="_________DAT9" localSheetId="44">'[24]Base Secção Pessoal'!#REF!</definedName>
    <definedName name="_________DAT9" localSheetId="51">'[24]Base Secção Pessoal'!#REF!</definedName>
    <definedName name="_________DAT9">'[24]Base Secção Pessoal'!#REF!</definedName>
    <definedName name="________DAT1" localSheetId="14">[28]Zam!#REF!</definedName>
    <definedName name="________DAT1" localSheetId="29">[28]Zam!#REF!</definedName>
    <definedName name="________DAT1" localSheetId="30">[28]Zam!#REF!</definedName>
    <definedName name="________DAT1" localSheetId="43">[28]Zam!#REF!</definedName>
    <definedName name="________DAT1" localSheetId="44">[28]Zam!#REF!</definedName>
    <definedName name="________DAT1" localSheetId="51">[28]Zam!#REF!</definedName>
    <definedName name="________DAT1">[28]Zam!#REF!</definedName>
    <definedName name="________DAT10" localSheetId="14">[25]Zam!#REF!</definedName>
    <definedName name="________DAT10" localSheetId="29">[25]Zam!#REF!</definedName>
    <definedName name="________DAT10" localSheetId="30">[25]Zam!#REF!</definedName>
    <definedName name="________DAT10" localSheetId="43">[25]Zam!#REF!</definedName>
    <definedName name="________DAT10" localSheetId="44">[25]Zam!#REF!</definedName>
    <definedName name="________DAT10" localSheetId="51">[25]Zam!#REF!</definedName>
    <definedName name="________DAT10">[25]Zam!#REF!</definedName>
    <definedName name="________DAT11" localSheetId="14">[25]Zam!#REF!</definedName>
    <definedName name="________DAT11" localSheetId="29">[25]Zam!#REF!</definedName>
    <definedName name="________DAT11" localSheetId="30">[25]Zam!#REF!</definedName>
    <definedName name="________DAT11" localSheetId="43">[25]Zam!#REF!</definedName>
    <definedName name="________DAT11" localSheetId="44">[25]Zam!#REF!</definedName>
    <definedName name="________DAT11" localSheetId="51">[25]Zam!#REF!</definedName>
    <definedName name="________DAT11">[25]Zam!#REF!</definedName>
    <definedName name="________DAT12" localSheetId="14">[25]Zam!#REF!</definedName>
    <definedName name="________DAT12" localSheetId="29">[25]Zam!#REF!</definedName>
    <definedName name="________DAT12" localSheetId="30">[25]Zam!#REF!</definedName>
    <definedName name="________DAT12" localSheetId="43">[25]Zam!#REF!</definedName>
    <definedName name="________DAT12" localSheetId="44">[25]Zam!#REF!</definedName>
    <definedName name="________DAT12" localSheetId="51">[25]Zam!#REF!</definedName>
    <definedName name="________DAT12">[25]Zam!#REF!</definedName>
    <definedName name="________DAT13" localSheetId="14">[25]Zam!#REF!</definedName>
    <definedName name="________DAT13" localSheetId="29">[25]Zam!#REF!</definedName>
    <definedName name="________DAT13" localSheetId="30">[25]Zam!#REF!</definedName>
    <definedName name="________DAT13" localSheetId="43">[25]Zam!#REF!</definedName>
    <definedName name="________DAT13" localSheetId="44">[25]Zam!#REF!</definedName>
    <definedName name="________DAT13" localSheetId="51">[25]Zam!#REF!</definedName>
    <definedName name="________DAT13">[25]Zam!#REF!</definedName>
    <definedName name="________DAT14" localSheetId="14">[25]Zam!#REF!</definedName>
    <definedName name="________DAT14" localSheetId="29">[25]Zam!#REF!</definedName>
    <definedName name="________DAT14" localSheetId="30">[25]Zam!#REF!</definedName>
    <definedName name="________DAT14" localSheetId="43">[25]Zam!#REF!</definedName>
    <definedName name="________DAT14" localSheetId="44">[25]Zam!#REF!</definedName>
    <definedName name="________DAT14" localSheetId="51">[25]Zam!#REF!</definedName>
    <definedName name="________DAT14">[25]Zam!#REF!</definedName>
    <definedName name="________DAT15" localSheetId="14">[25]Zam!#REF!</definedName>
    <definedName name="________DAT15" localSheetId="29">[25]Zam!#REF!</definedName>
    <definedName name="________DAT15" localSheetId="30">[25]Zam!#REF!</definedName>
    <definedName name="________DAT15" localSheetId="43">[25]Zam!#REF!</definedName>
    <definedName name="________DAT15" localSheetId="44">[25]Zam!#REF!</definedName>
    <definedName name="________DAT15" localSheetId="51">[25]Zam!#REF!</definedName>
    <definedName name="________DAT15">[25]Zam!#REF!</definedName>
    <definedName name="________DAT16" localSheetId="14">[28]Zam!#REF!</definedName>
    <definedName name="________DAT16" localSheetId="29">[28]Zam!#REF!</definedName>
    <definedName name="________DAT16" localSheetId="30">[28]Zam!#REF!</definedName>
    <definedName name="________DAT16" localSheetId="43">[28]Zam!#REF!</definedName>
    <definedName name="________DAT16" localSheetId="44">[28]Zam!#REF!</definedName>
    <definedName name="________DAT16" localSheetId="51">[28]Zam!#REF!</definedName>
    <definedName name="________DAT16">[28]Zam!#REF!</definedName>
    <definedName name="________DAT17" localSheetId="14">[28]Zam!#REF!</definedName>
    <definedName name="________DAT17" localSheetId="29">[28]Zam!#REF!</definedName>
    <definedName name="________DAT17" localSheetId="30">[28]Zam!#REF!</definedName>
    <definedName name="________DAT17" localSheetId="43">[28]Zam!#REF!</definedName>
    <definedName name="________DAT17" localSheetId="44">[28]Zam!#REF!</definedName>
    <definedName name="________DAT17" localSheetId="51">[28]Zam!#REF!</definedName>
    <definedName name="________DAT17">[28]Zam!#REF!</definedName>
    <definedName name="________DAT18" localSheetId="14">[28]Zam!#REF!</definedName>
    <definedName name="________DAT18" localSheetId="29">[28]Zam!#REF!</definedName>
    <definedName name="________DAT18" localSheetId="30">[28]Zam!#REF!</definedName>
    <definedName name="________DAT18" localSheetId="43">[28]Zam!#REF!</definedName>
    <definedName name="________DAT18" localSheetId="44">[28]Zam!#REF!</definedName>
    <definedName name="________DAT18" localSheetId="51">[28]Zam!#REF!</definedName>
    <definedName name="________DAT18">[28]Zam!#REF!</definedName>
    <definedName name="________DAT19" localSheetId="14">[28]Zam!#REF!</definedName>
    <definedName name="________DAT19" localSheetId="29">[28]Zam!#REF!</definedName>
    <definedName name="________DAT19" localSheetId="30">[28]Zam!#REF!</definedName>
    <definedName name="________DAT19" localSheetId="43">[28]Zam!#REF!</definedName>
    <definedName name="________DAT19" localSheetId="44">[28]Zam!#REF!</definedName>
    <definedName name="________DAT19" localSheetId="51">[28]Zam!#REF!</definedName>
    <definedName name="________DAT19">[28]Zam!#REF!</definedName>
    <definedName name="________DAT2" localSheetId="14">[28]Zam!#REF!</definedName>
    <definedName name="________DAT2" localSheetId="29">[28]Zam!#REF!</definedName>
    <definedName name="________DAT2" localSheetId="30">[28]Zam!#REF!</definedName>
    <definedName name="________DAT2" localSheetId="43">[28]Zam!#REF!</definedName>
    <definedName name="________DAT2" localSheetId="44">[28]Zam!#REF!</definedName>
    <definedName name="________DAT2" localSheetId="51">[28]Zam!#REF!</definedName>
    <definedName name="________DAT2">[28]Zam!#REF!</definedName>
    <definedName name="________DAT20" localSheetId="14">[28]Zam!#REF!</definedName>
    <definedName name="________DAT20" localSheetId="29">[28]Zam!#REF!</definedName>
    <definedName name="________DAT20" localSheetId="30">[28]Zam!#REF!</definedName>
    <definedName name="________DAT20" localSheetId="43">[28]Zam!#REF!</definedName>
    <definedName name="________DAT20" localSheetId="44">[28]Zam!#REF!</definedName>
    <definedName name="________DAT20" localSheetId="51">[28]Zam!#REF!</definedName>
    <definedName name="________DAT20">[28]Zam!#REF!</definedName>
    <definedName name="________DAT21" localSheetId="14">[28]Zam!#REF!</definedName>
    <definedName name="________DAT21" localSheetId="29">[28]Zam!#REF!</definedName>
    <definedName name="________DAT21" localSheetId="30">[28]Zam!#REF!</definedName>
    <definedName name="________DAT21" localSheetId="43">[28]Zam!#REF!</definedName>
    <definedName name="________DAT21" localSheetId="44">[28]Zam!#REF!</definedName>
    <definedName name="________DAT21" localSheetId="51">[28]Zam!#REF!</definedName>
    <definedName name="________DAT21">[28]Zam!#REF!</definedName>
    <definedName name="________DAT22" localSheetId="14">[28]Zam!#REF!</definedName>
    <definedName name="________DAT22" localSheetId="29">[28]Zam!#REF!</definedName>
    <definedName name="________DAT22" localSheetId="30">[28]Zam!#REF!</definedName>
    <definedName name="________DAT22" localSheetId="43">[28]Zam!#REF!</definedName>
    <definedName name="________DAT22" localSheetId="44">[28]Zam!#REF!</definedName>
    <definedName name="________DAT22" localSheetId="51">[28]Zam!#REF!</definedName>
    <definedName name="________DAT22">[28]Zam!#REF!</definedName>
    <definedName name="________DAT23" localSheetId="14">[28]Zam!#REF!</definedName>
    <definedName name="________DAT23" localSheetId="29">[28]Zam!#REF!</definedName>
    <definedName name="________DAT23" localSheetId="30">[28]Zam!#REF!</definedName>
    <definedName name="________DAT23" localSheetId="43">[28]Zam!#REF!</definedName>
    <definedName name="________DAT23" localSheetId="44">[28]Zam!#REF!</definedName>
    <definedName name="________DAT23" localSheetId="51">[28]Zam!#REF!</definedName>
    <definedName name="________DAT23">[28]Zam!#REF!</definedName>
    <definedName name="________DAT25" localSheetId="14">[25]Zam!#REF!</definedName>
    <definedName name="________DAT25" localSheetId="29">[25]Zam!#REF!</definedName>
    <definedName name="________DAT25" localSheetId="30">[25]Zam!#REF!</definedName>
    <definedName name="________DAT25" localSheetId="43">[25]Zam!#REF!</definedName>
    <definedName name="________DAT25" localSheetId="44">[25]Zam!#REF!</definedName>
    <definedName name="________DAT25" localSheetId="51">[25]Zam!#REF!</definedName>
    <definedName name="________DAT25">[25]Zam!#REF!</definedName>
    <definedName name="________DAT26" localSheetId="14">[25]Zam!#REF!</definedName>
    <definedName name="________DAT26" localSheetId="29">[25]Zam!#REF!</definedName>
    <definedName name="________DAT26" localSheetId="30">[25]Zam!#REF!</definedName>
    <definedName name="________DAT26" localSheetId="43">[25]Zam!#REF!</definedName>
    <definedName name="________DAT26" localSheetId="44">[25]Zam!#REF!</definedName>
    <definedName name="________DAT26" localSheetId="51">[25]Zam!#REF!</definedName>
    <definedName name="________DAT26">[25]Zam!#REF!</definedName>
    <definedName name="________DAT27" localSheetId="14">[25]Zam!#REF!</definedName>
    <definedName name="________DAT27" localSheetId="29">[25]Zam!#REF!</definedName>
    <definedName name="________DAT27" localSheetId="30">[25]Zam!#REF!</definedName>
    <definedName name="________DAT27" localSheetId="43">[25]Zam!#REF!</definedName>
    <definedName name="________DAT27" localSheetId="44">[25]Zam!#REF!</definedName>
    <definedName name="________DAT27" localSheetId="51">[25]Zam!#REF!</definedName>
    <definedName name="________DAT27">[25]Zam!#REF!</definedName>
    <definedName name="________DAT29" localSheetId="14">[25]Zam!#REF!</definedName>
    <definedName name="________DAT29" localSheetId="29">[25]Zam!#REF!</definedName>
    <definedName name="________DAT29" localSheetId="30">[25]Zam!#REF!</definedName>
    <definedName name="________DAT29" localSheetId="43">[25]Zam!#REF!</definedName>
    <definedName name="________DAT29" localSheetId="44">[25]Zam!#REF!</definedName>
    <definedName name="________DAT29" localSheetId="51">[25]Zam!#REF!</definedName>
    <definedName name="________DAT29">[25]Zam!#REF!</definedName>
    <definedName name="________DAT30" localSheetId="14">[25]Zam!#REF!</definedName>
    <definedName name="________DAT30" localSheetId="29">[25]Zam!#REF!</definedName>
    <definedName name="________DAT30" localSheetId="30">[25]Zam!#REF!</definedName>
    <definedName name="________DAT30" localSheetId="43">[25]Zam!#REF!</definedName>
    <definedName name="________DAT30" localSheetId="44">[25]Zam!#REF!</definedName>
    <definedName name="________DAT30" localSheetId="51">[25]Zam!#REF!</definedName>
    <definedName name="________DAT30">[25]Zam!#REF!</definedName>
    <definedName name="________DAT31" localSheetId="14">[25]Zam!#REF!</definedName>
    <definedName name="________DAT31" localSheetId="29">[25]Zam!#REF!</definedName>
    <definedName name="________DAT31" localSheetId="30">[25]Zam!#REF!</definedName>
    <definedName name="________DAT31" localSheetId="43">[25]Zam!#REF!</definedName>
    <definedName name="________DAT31" localSheetId="44">[25]Zam!#REF!</definedName>
    <definedName name="________DAT31" localSheetId="51">[25]Zam!#REF!</definedName>
    <definedName name="________DAT31">[25]Zam!#REF!</definedName>
    <definedName name="________DAT32" localSheetId="14">'[21]OT´s Não Liquidadas 2006'!#REF!</definedName>
    <definedName name="________DAT32" localSheetId="29">'[21]OT´s Não Liquidadas 2006'!#REF!</definedName>
    <definedName name="________DAT32" localSheetId="30">'[21]OT´s Não Liquidadas 2006'!#REF!</definedName>
    <definedName name="________DAT32" localSheetId="43">'[21]OT´s Não Liquidadas 2006'!#REF!</definedName>
    <definedName name="________DAT32" localSheetId="44">'[21]OT´s Não Liquidadas 2006'!#REF!</definedName>
    <definedName name="________DAT32" localSheetId="51">'[21]OT´s Não Liquidadas 2006'!#REF!</definedName>
    <definedName name="________DAT32">'[21]OT´s Não Liquidadas 2006'!#REF!</definedName>
    <definedName name="________DAT33" localSheetId="14">'[21]OT´s Não Liquidadas 2006'!#REF!</definedName>
    <definedName name="________DAT33" localSheetId="29">'[21]OT´s Não Liquidadas 2006'!#REF!</definedName>
    <definedName name="________DAT33" localSheetId="30">'[21]OT´s Não Liquidadas 2006'!#REF!</definedName>
    <definedName name="________DAT33" localSheetId="43">'[21]OT´s Não Liquidadas 2006'!#REF!</definedName>
    <definedName name="________DAT33" localSheetId="44">'[21]OT´s Não Liquidadas 2006'!#REF!</definedName>
    <definedName name="________DAT33" localSheetId="51">'[21]OT´s Não Liquidadas 2006'!#REF!</definedName>
    <definedName name="________DAT33">'[21]OT´s Não Liquidadas 2006'!#REF!</definedName>
    <definedName name="________DAT34" localSheetId="14">'[21]OT´s Não Liquidadas 2006'!#REF!</definedName>
    <definedName name="________DAT34" localSheetId="29">'[21]OT´s Não Liquidadas 2006'!#REF!</definedName>
    <definedName name="________DAT34" localSheetId="30">'[21]OT´s Não Liquidadas 2006'!#REF!</definedName>
    <definedName name="________DAT34" localSheetId="43">'[21]OT´s Não Liquidadas 2006'!#REF!</definedName>
    <definedName name="________DAT34" localSheetId="44">'[21]OT´s Não Liquidadas 2006'!#REF!</definedName>
    <definedName name="________DAT34" localSheetId="51">'[21]OT´s Não Liquidadas 2006'!#REF!</definedName>
    <definedName name="________DAT34">'[21]OT´s Não Liquidadas 2006'!#REF!</definedName>
    <definedName name="________DAT35" localSheetId="14">'[21]OT´s Não Liquidadas 2006'!#REF!</definedName>
    <definedName name="________DAT35" localSheetId="29">'[21]OT´s Não Liquidadas 2006'!#REF!</definedName>
    <definedName name="________DAT35" localSheetId="30">'[21]OT´s Não Liquidadas 2006'!#REF!</definedName>
    <definedName name="________DAT35" localSheetId="43">'[21]OT´s Não Liquidadas 2006'!#REF!</definedName>
    <definedName name="________DAT35" localSheetId="44">'[21]OT´s Não Liquidadas 2006'!#REF!</definedName>
    <definedName name="________DAT35" localSheetId="51">'[21]OT´s Não Liquidadas 2006'!#REF!</definedName>
    <definedName name="________DAT35">'[21]OT´s Não Liquidadas 2006'!#REF!</definedName>
    <definedName name="________DAT36" localSheetId="14">'[21]OT´s Não Liquidadas 2006'!#REF!</definedName>
    <definedName name="________DAT36" localSheetId="29">'[21]OT´s Não Liquidadas 2006'!#REF!</definedName>
    <definedName name="________DAT36" localSheetId="30">'[21]OT´s Não Liquidadas 2006'!#REF!</definedName>
    <definedName name="________DAT36" localSheetId="43">'[21]OT´s Não Liquidadas 2006'!#REF!</definedName>
    <definedName name="________DAT36" localSheetId="44">'[21]OT´s Não Liquidadas 2006'!#REF!</definedName>
    <definedName name="________DAT36" localSheetId="51">'[21]OT´s Não Liquidadas 2006'!#REF!</definedName>
    <definedName name="________DAT36">'[21]OT´s Não Liquidadas 2006'!#REF!</definedName>
    <definedName name="________DAT4" localSheetId="14">'[22]Base Secção Pessoal'!#REF!</definedName>
    <definedName name="________DAT4" localSheetId="29">'[22]Base Secção Pessoal'!#REF!</definedName>
    <definedName name="________DAT4" localSheetId="30">'[22]Base Secção Pessoal'!#REF!</definedName>
    <definedName name="________DAT4" localSheetId="43">'[22]Base Secção Pessoal'!#REF!</definedName>
    <definedName name="________DAT4" localSheetId="44">'[22]Base Secção Pessoal'!#REF!</definedName>
    <definedName name="________DAT4" localSheetId="51">'[22]Base Secção Pessoal'!#REF!</definedName>
    <definedName name="________DAT4">'[22]Base Secção Pessoal'!#REF!</definedName>
    <definedName name="________DAT5" localSheetId="14">'[22]Base Secção Pessoal'!#REF!</definedName>
    <definedName name="________DAT5" localSheetId="29">'[22]Base Secção Pessoal'!#REF!</definedName>
    <definedName name="________DAT5" localSheetId="30">'[22]Base Secção Pessoal'!#REF!</definedName>
    <definedName name="________DAT5" localSheetId="43">'[22]Base Secção Pessoal'!#REF!</definedName>
    <definedName name="________DAT5" localSheetId="44">'[22]Base Secção Pessoal'!#REF!</definedName>
    <definedName name="________DAT5" localSheetId="51">'[22]Base Secção Pessoal'!#REF!</definedName>
    <definedName name="________DAT5">'[22]Base Secção Pessoal'!#REF!</definedName>
    <definedName name="________DAT6" localSheetId="14">'[26]base secçao pessoal'!#REF!</definedName>
    <definedName name="________DAT6" localSheetId="29">'[26]base secçao pessoal'!#REF!</definedName>
    <definedName name="________DAT6" localSheetId="30">'[26]base secçao pessoal'!#REF!</definedName>
    <definedName name="________DAT6" localSheetId="43">'[26]base secçao pessoal'!#REF!</definedName>
    <definedName name="________DAT6" localSheetId="44">'[26]base secçao pessoal'!#REF!</definedName>
    <definedName name="________DAT6" localSheetId="51">'[26]base secçao pessoal'!#REF!</definedName>
    <definedName name="________DAT6">'[26]base secçao pessoal'!#REF!</definedName>
    <definedName name="________DAT7" localSheetId="14">'[26]base secçao pessoal'!#REF!</definedName>
    <definedName name="________DAT7" localSheetId="29">'[26]base secçao pessoal'!#REF!</definedName>
    <definedName name="________DAT7" localSheetId="30">'[26]base secçao pessoal'!#REF!</definedName>
    <definedName name="________DAT7" localSheetId="43">'[26]base secçao pessoal'!#REF!</definedName>
    <definedName name="________DAT7" localSheetId="44">'[26]base secçao pessoal'!#REF!</definedName>
    <definedName name="________DAT7" localSheetId="51">'[26]base secçao pessoal'!#REF!</definedName>
    <definedName name="________DAT7">'[26]base secçao pessoal'!#REF!</definedName>
    <definedName name="________DAT8" localSheetId="14">'[23]base secçao pessoal'!#REF!</definedName>
    <definedName name="________DAT8" localSheetId="29">'[23]base secçao pessoal'!#REF!</definedName>
    <definedName name="________DAT8" localSheetId="30">'[23]base secçao pessoal'!#REF!</definedName>
    <definedName name="________DAT8" localSheetId="43">'[23]base secçao pessoal'!#REF!</definedName>
    <definedName name="________DAT8" localSheetId="44">'[23]base secçao pessoal'!#REF!</definedName>
    <definedName name="________DAT8" localSheetId="51">'[23]base secçao pessoal'!#REF!</definedName>
    <definedName name="________DAT8">'[23]base secçao pessoal'!#REF!</definedName>
    <definedName name="________DAT9" localSheetId="14">'[24]Base Secção Pessoal'!#REF!</definedName>
    <definedName name="________DAT9" localSheetId="29">'[24]Base Secção Pessoal'!#REF!</definedName>
    <definedName name="________DAT9" localSheetId="30">'[24]Base Secção Pessoal'!#REF!</definedName>
    <definedName name="________DAT9" localSheetId="43">'[24]Base Secção Pessoal'!#REF!</definedName>
    <definedName name="________DAT9" localSheetId="44">'[24]Base Secção Pessoal'!#REF!</definedName>
    <definedName name="________DAT9" localSheetId="51">'[24]Base Secção Pessoal'!#REF!</definedName>
    <definedName name="________DAT9">'[24]Base Secção Pessoal'!#REF!</definedName>
    <definedName name="_______DAT1" localSheetId="14">[4]Zam!#REF!</definedName>
    <definedName name="_______DAT1" localSheetId="29">[4]Zam!#REF!</definedName>
    <definedName name="_______DAT1" localSheetId="30">[4]Zam!#REF!</definedName>
    <definedName name="_______DAT1" localSheetId="43">[4]Zam!#REF!</definedName>
    <definedName name="_______DAT1" localSheetId="44">[4]Zam!#REF!</definedName>
    <definedName name="_______DAT1" localSheetId="51">[4]Zam!#REF!</definedName>
    <definedName name="_______DAT1">[4]Zam!#REF!</definedName>
    <definedName name="_______DAT10" localSheetId="14">[25]Zam!#REF!</definedName>
    <definedName name="_______DAT10" localSheetId="29">[25]Zam!#REF!</definedName>
    <definedName name="_______DAT10" localSheetId="30">[25]Zam!#REF!</definedName>
    <definedName name="_______DAT10" localSheetId="43">[25]Zam!#REF!</definedName>
    <definedName name="_______DAT10" localSheetId="44">[25]Zam!#REF!</definedName>
    <definedName name="_______DAT10" localSheetId="51">[25]Zam!#REF!</definedName>
    <definedName name="_______DAT10">[25]Zam!#REF!</definedName>
    <definedName name="_______DAT11" localSheetId="14">[25]Zam!#REF!</definedName>
    <definedName name="_______DAT11" localSheetId="29">[25]Zam!#REF!</definedName>
    <definedName name="_______DAT11" localSheetId="30">[25]Zam!#REF!</definedName>
    <definedName name="_______DAT11" localSheetId="43">[25]Zam!#REF!</definedName>
    <definedName name="_______DAT11" localSheetId="44">[25]Zam!#REF!</definedName>
    <definedName name="_______DAT11" localSheetId="51">[25]Zam!#REF!</definedName>
    <definedName name="_______DAT11">[25]Zam!#REF!</definedName>
    <definedName name="_______DAT12" localSheetId="14">[25]Zam!#REF!</definedName>
    <definedName name="_______DAT12" localSheetId="29">[25]Zam!#REF!</definedName>
    <definedName name="_______DAT12" localSheetId="30">[25]Zam!#REF!</definedName>
    <definedName name="_______DAT12" localSheetId="43">[25]Zam!#REF!</definedName>
    <definedName name="_______DAT12" localSheetId="44">[25]Zam!#REF!</definedName>
    <definedName name="_______DAT12" localSheetId="51">[25]Zam!#REF!</definedName>
    <definedName name="_______DAT12">[25]Zam!#REF!</definedName>
    <definedName name="_______DAT13" localSheetId="14">[25]Zam!#REF!</definedName>
    <definedName name="_______DAT13" localSheetId="29">[25]Zam!#REF!</definedName>
    <definedName name="_______DAT13" localSheetId="30">[25]Zam!#REF!</definedName>
    <definedName name="_______DAT13" localSheetId="43">[25]Zam!#REF!</definedName>
    <definedName name="_______DAT13" localSheetId="44">[25]Zam!#REF!</definedName>
    <definedName name="_______DAT13" localSheetId="51">[25]Zam!#REF!</definedName>
    <definedName name="_______DAT13">[25]Zam!#REF!</definedName>
    <definedName name="_______DAT14" localSheetId="14">[25]Zam!#REF!</definedName>
    <definedName name="_______DAT14" localSheetId="29">[25]Zam!#REF!</definedName>
    <definedName name="_______DAT14" localSheetId="30">[25]Zam!#REF!</definedName>
    <definedName name="_______DAT14" localSheetId="43">[25]Zam!#REF!</definedName>
    <definedName name="_______DAT14" localSheetId="44">[25]Zam!#REF!</definedName>
    <definedName name="_______DAT14" localSheetId="51">[25]Zam!#REF!</definedName>
    <definedName name="_______DAT14">[25]Zam!#REF!</definedName>
    <definedName name="_______DAT15" localSheetId="14">[25]Zam!#REF!</definedName>
    <definedName name="_______DAT15" localSheetId="29">[25]Zam!#REF!</definedName>
    <definedName name="_______DAT15" localSheetId="30">[25]Zam!#REF!</definedName>
    <definedName name="_______DAT15" localSheetId="43">[25]Zam!#REF!</definedName>
    <definedName name="_______DAT15" localSheetId="44">[25]Zam!#REF!</definedName>
    <definedName name="_______DAT15" localSheetId="51">[25]Zam!#REF!</definedName>
    <definedName name="_______DAT15">[25]Zam!#REF!</definedName>
    <definedName name="_______DAT16" localSheetId="14">[4]Zam!#REF!</definedName>
    <definedName name="_______DAT16" localSheetId="29">[4]Zam!#REF!</definedName>
    <definedName name="_______DAT16" localSheetId="30">[4]Zam!#REF!</definedName>
    <definedName name="_______DAT16" localSheetId="43">[4]Zam!#REF!</definedName>
    <definedName name="_______DAT16" localSheetId="44">[4]Zam!#REF!</definedName>
    <definedName name="_______DAT16" localSheetId="51">[4]Zam!#REF!</definedName>
    <definedName name="_______DAT16">[4]Zam!#REF!</definedName>
    <definedName name="_______DAT17" localSheetId="14">[4]Zam!#REF!</definedName>
    <definedName name="_______DAT17" localSheetId="29">[4]Zam!#REF!</definedName>
    <definedName name="_______DAT17" localSheetId="30">[4]Zam!#REF!</definedName>
    <definedName name="_______DAT17" localSheetId="43">[4]Zam!#REF!</definedName>
    <definedName name="_______DAT17" localSheetId="44">[4]Zam!#REF!</definedName>
    <definedName name="_______DAT17" localSheetId="51">[4]Zam!#REF!</definedName>
    <definedName name="_______DAT17">[4]Zam!#REF!</definedName>
    <definedName name="_______DAT18" localSheetId="14">[4]Zam!#REF!</definedName>
    <definedName name="_______DAT18" localSheetId="29">[4]Zam!#REF!</definedName>
    <definedName name="_______DAT18" localSheetId="30">[4]Zam!#REF!</definedName>
    <definedName name="_______DAT18" localSheetId="43">[4]Zam!#REF!</definedName>
    <definedName name="_______DAT18" localSheetId="44">[4]Zam!#REF!</definedName>
    <definedName name="_______DAT18" localSheetId="51">[4]Zam!#REF!</definedName>
    <definedName name="_______DAT18">[4]Zam!#REF!</definedName>
    <definedName name="_______DAT19" localSheetId="14">[4]Zam!#REF!</definedName>
    <definedName name="_______DAT19" localSheetId="29">[4]Zam!#REF!</definedName>
    <definedName name="_______DAT19" localSheetId="30">[4]Zam!#REF!</definedName>
    <definedName name="_______DAT19" localSheetId="43">[4]Zam!#REF!</definedName>
    <definedName name="_______DAT19" localSheetId="44">[4]Zam!#REF!</definedName>
    <definedName name="_______DAT19" localSheetId="51">[4]Zam!#REF!</definedName>
    <definedName name="_______DAT19">[4]Zam!#REF!</definedName>
    <definedName name="_______DAT2" localSheetId="14">[4]Zam!#REF!</definedName>
    <definedName name="_______DAT2" localSheetId="29">[4]Zam!#REF!</definedName>
    <definedName name="_______DAT2" localSheetId="30">[4]Zam!#REF!</definedName>
    <definedName name="_______DAT2" localSheetId="43">[4]Zam!#REF!</definedName>
    <definedName name="_______DAT2" localSheetId="44">[4]Zam!#REF!</definedName>
    <definedName name="_______DAT2" localSheetId="51">[4]Zam!#REF!</definedName>
    <definedName name="_______DAT2">[4]Zam!#REF!</definedName>
    <definedName name="_______DAT20" localSheetId="14">[4]Zam!#REF!</definedName>
    <definedName name="_______DAT20" localSheetId="29">[4]Zam!#REF!</definedName>
    <definedName name="_______DAT20" localSheetId="30">[4]Zam!#REF!</definedName>
    <definedName name="_______DAT20" localSheetId="43">[4]Zam!#REF!</definedName>
    <definedName name="_______DAT20" localSheetId="44">[4]Zam!#REF!</definedName>
    <definedName name="_______DAT20" localSheetId="51">[4]Zam!#REF!</definedName>
    <definedName name="_______DAT20">[4]Zam!#REF!</definedName>
    <definedName name="_______DAT21" localSheetId="14">[4]Zam!#REF!</definedName>
    <definedName name="_______DAT21" localSheetId="29">[4]Zam!#REF!</definedName>
    <definedName name="_______DAT21" localSheetId="30">[4]Zam!#REF!</definedName>
    <definedName name="_______DAT21" localSheetId="43">[4]Zam!#REF!</definedName>
    <definedName name="_______DAT21" localSheetId="44">[4]Zam!#REF!</definedName>
    <definedName name="_______DAT21" localSheetId="51">[4]Zam!#REF!</definedName>
    <definedName name="_______DAT21">[4]Zam!#REF!</definedName>
    <definedName name="_______DAT22" localSheetId="14">[4]Zam!#REF!</definedName>
    <definedName name="_______DAT22" localSheetId="29">[4]Zam!#REF!</definedName>
    <definedName name="_______DAT22" localSheetId="30">[4]Zam!#REF!</definedName>
    <definedName name="_______DAT22" localSheetId="43">[4]Zam!#REF!</definedName>
    <definedName name="_______DAT22" localSheetId="44">[4]Zam!#REF!</definedName>
    <definedName name="_______DAT22" localSheetId="51">[4]Zam!#REF!</definedName>
    <definedName name="_______DAT22">[4]Zam!#REF!</definedName>
    <definedName name="_______DAT23" localSheetId="14">[4]Zam!#REF!</definedName>
    <definedName name="_______DAT23" localSheetId="29">[4]Zam!#REF!</definedName>
    <definedName name="_______DAT23" localSheetId="30">[4]Zam!#REF!</definedName>
    <definedName name="_______DAT23" localSheetId="43">[4]Zam!#REF!</definedName>
    <definedName name="_______DAT23" localSheetId="44">[4]Zam!#REF!</definedName>
    <definedName name="_______DAT23" localSheetId="51">[4]Zam!#REF!</definedName>
    <definedName name="_______DAT23">[4]Zam!#REF!</definedName>
    <definedName name="_______DAT25" localSheetId="14">[25]Zam!#REF!</definedName>
    <definedName name="_______DAT25" localSheetId="29">[25]Zam!#REF!</definedName>
    <definedName name="_______DAT25" localSheetId="30">[25]Zam!#REF!</definedName>
    <definedName name="_______DAT25" localSheetId="43">[25]Zam!#REF!</definedName>
    <definedName name="_______DAT25" localSheetId="44">[25]Zam!#REF!</definedName>
    <definedName name="_______DAT25" localSheetId="51">[25]Zam!#REF!</definedName>
    <definedName name="_______DAT25">[25]Zam!#REF!</definedName>
    <definedName name="_______DAT26" localSheetId="14">[25]Zam!#REF!</definedName>
    <definedName name="_______DAT26" localSheetId="29">[25]Zam!#REF!</definedName>
    <definedName name="_______DAT26" localSheetId="30">[25]Zam!#REF!</definedName>
    <definedName name="_______DAT26" localSheetId="43">[25]Zam!#REF!</definedName>
    <definedName name="_______DAT26" localSheetId="44">[25]Zam!#REF!</definedName>
    <definedName name="_______DAT26" localSheetId="51">[25]Zam!#REF!</definedName>
    <definedName name="_______DAT26">[25]Zam!#REF!</definedName>
    <definedName name="_______DAT27" localSheetId="14">[25]Zam!#REF!</definedName>
    <definedName name="_______DAT27" localSheetId="29">[25]Zam!#REF!</definedName>
    <definedName name="_______DAT27" localSheetId="30">[25]Zam!#REF!</definedName>
    <definedName name="_______DAT27" localSheetId="43">[25]Zam!#REF!</definedName>
    <definedName name="_______DAT27" localSheetId="44">[25]Zam!#REF!</definedName>
    <definedName name="_______DAT27" localSheetId="51">[25]Zam!#REF!</definedName>
    <definedName name="_______DAT27">[25]Zam!#REF!</definedName>
    <definedName name="_______DAT29" localSheetId="14">[25]Zam!#REF!</definedName>
    <definedName name="_______DAT29" localSheetId="29">[25]Zam!#REF!</definedName>
    <definedName name="_______DAT29" localSheetId="30">[25]Zam!#REF!</definedName>
    <definedName name="_______DAT29" localSheetId="43">[25]Zam!#REF!</definedName>
    <definedName name="_______DAT29" localSheetId="44">[25]Zam!#REF!</definedName>
    <definedName name="_______DAT29" localSheetId="51">[25]Zam!#REF!</definedName>
    <definedName name="_______DAT29">[25]Zam!#REF!</definedName>
    <definedName name="_______DAT30" localSheetId="14">[25]Zam!#REF!</definedName>
    <definedName name="_______DAT30" localSheetId="29">[25]Zam!#REF!</definedName>
    <definedName name="_______DAT30" localSheetId="30">[25]Zam!#REF!</definedName>
    <definedName name="_______DAT30" localSheetId="43">[25]Zam!#REF!</definedName>
    <definedName name="_______DAT30" localSheetId="44">[25]Zam!#REF!</definedName>
    <definedName name="_______DAT30" localSheetId="51">[25]Zam!#REF!</definedName>
    <definedName name="_______DAT30">[25]Zam!#REF!</definedName>
    <definedName name="_______DAT31" localSheetId="14">[25]Zam!#REF!</definedName>
    <definedName name="_______DAT31" localSheetId="29">[25]Zam!#REF!</definedName>
    <definedName name="_______DAT31" localSheetId="30">[25]Zam!#REF!</definedName>
    <definedName name="_______DAT31" localSheetId="43">[25]Zam!#REF!</definedName>
    <definedName name="_______DAT31" localSheetId="44">[25]Zam!#REF!</definedName>
    <definedName name="_______DAT31" localSheetId="51">[25]Zam!#REF!</definedName>
    <definedName name="_______DAT31">[25]Zam!#REF!</definedName>
    <definedName name="_______DAT32" localSheetId="14">'[21]OT´s Não Liquidadas 2006'!#REF!</definedName>
    <definedName name="_______DAT32" localSheetId="29">'[21]OT´s Não Liquidadas 2006'!#REF!</definedName>
    <definedName name="_______DAT32" localSheetId="30">'[21]OT´s Não Liquidadas 2006'!#REF!</definedName>
    <definedName name="_______DAT32" localSheetId="43">'[21]OT´s Não Liquidadas 2006'!#REF!</definedName>
    <definedName name="_______DAT32" localSheetId="44">'[21]OT´s Não Liquidadas 2006'!#REF!</definedName>
    <definedName name="_______DAT32" localSheetId="51">'[21]OT´s Não Liquidadas 2006'!#REF!</definedName>
    <definedName name="_______DAT32">'[21]OT´s Não Liquidadas 2006'!#REF!</definedName>
    <definedName name="_______DAT33" localSheetId="14">'[21]OT´s Não Liquidadas 2006'!#REF!</definedName>
    <definedName name="_______DAT33" localSheetId="29">'[21]OT´s Não Liquidadas 2006'!#REF!</definedName>
    <definedName name="_______DAT33" localSheetId="30">'[21]OT´s Não Liquidadas 2006'!#REF!</definedName>
    <definedName name="_______DAT33" localSheetId="43">'[21]OT´s Não Liquidadas 2006'!#REF!</definedName>
    <definedName name="_______DAT33" localSheetId="44">'[21]OT´s Não Liquidadas 2006'!#REF!</definedName>
    <definedName name="_______DAT33" localSheetId="51">'[21]OT´s Não Liquidadas 2006'!#REF!</definedName>
    <definedName name="_______DAT33">'[21]OT´s Não Liquidadas 2006'!#REF!</definedName>
    <definedName name="_______DAT34" localSheetId="14">'[21]OT´s Não Liquidadas 2006'!#REF!</definedName>
    <definedName name="_______DAT34" localSheetId="29">'[21]OT´s Não Liquidadas 2006'!#REF!</definedName>
    <definedName name="_______DAT34" localSheetId="30">'[21]OT´s Não Liquidadas 2006'!#REF!</definedName>
    <definedName name="_______DAT34" localSheetId="43">'[21]OT´s Não Liquidadas 2006'!#REF!</definedName>
    <definedName name="_______DAT34" localSheetId="44">'[21]OT´s Não Liquidadas 2006'!#REF!</definedName>
    <definedName name="_______DAT34" localSheetId="51">'[21]OT´s Não Liquidadas 2006'!#REF!</definedName>
    <definedName name="_______DAT34">'[21]OT´s Não Liquidadas 2006'!#REF!</definedName>
    <definedName name="_______DAT35" localSheetId="14">'[21]OT´s Não Liquidadas 2006'!#REF!</definedName>
    <definedName name="_______DAT35" localSheetId="29">'[21]OT´s Não Liquidadas 2006'!#REF!</definedName>
    <definedName name="_______DAT35" localSheetId="30">'[21]OT´s Não Liquidadas 2006'!#REF!</definedName>
    <definedName name="_______DAT35" localSheetId="43">'[21]OT´s Não Liquidadas 2006'!#REF!</definedName>
    <definedName name="_______DAT35" localSheetId="44">'[21]OT´s Não Liquidadas 2006'!#REF!</definedName>
    <definedName name="_______DAT35" localSheetId="51">'[21]OT´s Não Liquidadas 2006'!#REF!</definedName>
    <definedName name="_______DAT35">'[21]OT´s Não Liquidadas 2006'!#REF!</definedName>
    <definedName name="_______DAT36" localSheetId="14">'[21]OT´s Não Liquidadas 2006'!#REF!</definedName>
    <definedName name="_______DAT36" localSheetId="29">'[21]OT´s Não Liquidadas 2006'!#REF!</definedName>
    <definedName name="_______DAT36" localSheetId="30">'[21]OT´s Não Liquidadas 2006'!#REF!</definedName>
    <definedName name="_______DAT36" localSheetId="43">'[21]OT´s Não Liquidadas 2006'!#REF!</definedName>
    <definedName name="_______DAT36" localSheetId="44">'[21]OT´s Não Liquidadas 2006'!#REF!</definedName>
    <definedName name="_______DAT36" localSheetId="51">'[21]OT´s Não Liquidadas 2006'!#REF!</definedName>
    <definedName name="_______DAT36">'[21]OT´s Não Liquidadas 2006'!#REF!</definedName>
    <definedName name="_______DAT4" localSheetId="14">'[22]Base Secção Pessoal'!#REF!</definedName>
    <definedName name="_______DAT4" localSheetId="29">'[22]Base Secção Pessoal'!#REF!</definedName>
    <definedName name="_______DAT4" localSheetId="30">'[22]Base Secção Pessoal'!#REF!</definedName>
    <definedName name="_______DAT4" localSheetId="43">'[22]Base Secção Pessoal'!#REF!</definedName>
    <definedName name="_______DAT4" localSheetId="44">'[22]Base Secção Pessoal'!#REF!</definedName>
    <definedName name="_______DAT4" localSheetId="51">'[22]Base Secção Pessoal'!#REF!</definedName>
    <definedName name="_______DAT4">'[22]Base Secção Pessoal'!#REF!</definedName>
    <definedName name="_______DAT5" localSheetId="14">'[22]Base Secção Pessoal'!#REF!</definedName>
    <definedName name="_______DAT5" localSheetId="29">'[22]Base Secção Pessoal'!#REF!</definedName>
    <definedName name="_______DAT5" localSheetId="30">'[22]Base Secção Pessoal'!#REF!</definedName>
    <definedName name="_______DAT5" localSheetId="43">'[22]Base Secção Pessoal'!#REF!</definedName>
    <definedName name="_______DAT5" localSheetId="44">'[22]Base Secção Pessoal'!#REF!</definedName>
    <definedName name="_______DAT5" localSheetId="51">'[22]Base Secção Pessoal'!#REF!</definedName>
    <definedName name="_______DAT5">'[22]Base Secção Pessoal'!#REF!</definedName>
    <definedName name="_______DAT6" localSheetId="14">'[26]base secçao pessoal'!#REF!</definedName>
    <definedName name="_______DAT6" localSheetId="29">'[26]base secçao pessoal'!#REF!</definedName>
    <definedName name="_______DAT6" localSheetId="30">'[26]base secçao pessoal'!#REF!</definedName>
    <definedName name="_______DAT6" localSheetId="43">'[26]base secçao pessoal'!#REF!</definedName>
    <definedName name="_______DAT6" localSheetId="44">'[26]base secçao pessoal'!#REF!</definedName>
    <definedName name="_______DAT6" localSheetId="51">'[26]base secçao pessoal'!#REF!</definedName>
    <definedName name="_______DAT6">'[26]base secçao pessoal'!#REF!</definedName>
    <definedName name="_______DAT7" localSheetId="14">'[26]base secçao pessoal'!#REF!</definedName>
    <definedName name="_______DAT7" localSheetId="29">'[26]base secçao pessoal'!#REF!</definedName>
    <definedName name="_______DAT7" localSheetId="30">'[26]base secçao pessoal'!#REF!</definedName>
    <definedName name="_______DAT7" localSheetId="43">'[26]base secçao pessoal'!#REF!</definedName>
    <definedName name="_______DAT7" localSheetId="44">'[26]base secçao pessoal'!#REF!</definedName>
    <definedName name="_______DAT7" localSheetId="51">'[26]base secçao pessoal'!#REF!</definedName>
    <definedName name="_______DAT7">'[26]base secçao pessoal'!#REF!</definedName>
    <definedName name="_______DAT8" localSheetId="14">'[23]base secçao pessoal'!#REF!</definedName>
    <definedName name="_______DAT8" localSheetId="29">'[23]base secçao pessoal'!#REF!</definedName>
    <definedName name="_______DAT8" localSheetId="30">'[23]base secçao pessoal'!#REF!</definedName>
    <definedName name="_______DAT8" localSheetId="43">'[23]base secçao pessoal'!#REF!</definedName>
    <definedName name="_______DAT8" localSheetId="44">'[23]base secçao pessoal'!#REF!</definedName>
    <definedName name="_______DAT8" localSheetId="51">'[23]base secçao pessoal'!#REF!</definedName>
    <definedName name="_______DAT8">'[23]base secçao pessoal'!#REF!</definedName>
    <definedName name="_______DAT9" localSheetId="14">'[24]Base Secção Pessoal'!#REF!</definedName>
    <definedName name="_______DAT9" localSheetId="29">'[24]Base Secção Pessoal'!#REF!</definedName>
    <definedName name="_______DAT9" localSheetId="30">'[24]Base Secção Pessoal'!#REF!</definedName>
    <definedName name="_______DAT9" localSheetId="43">'[24]Base Secção Pessoal'!#REF!</definedName>
    <definedName name="_______DAT9" localSheetId="44">'[24]Base Secção Pessoal'!#REF!</definedName>
    <definedName name="_______DAT9" localSheetId="51">'[24]Base Secção Pessoal'!#REF!</definedName>
    <definedName name="_______DAT9">'[24]Base Secção Pessoal'!#REF!</definedName>
    <definedName name="______4564657987987" localSheetId="30" hidden="1">#REF!</definedName>
    <definedName name="______4564657987987" localSheetId="51" hidden="1">#REF!</definedName>
    <definedName name="______4564657987987" localSheetId="53" hidden="1">#REF!</definedName>
    <definedName name="______4564657987987" hidden="1">#REF!</definedName>
    <definedName name="______DAT1" localSheetId="14">[28]Zam!#REF!</definedName>
    <definedName name="______DAT1" localSheetId="29">[28]Zam!#REF!</definedName>
    <definedName name="______DAT1" localSheetId="30">[28]Zam!#REF!</definedName>
    <definedName name="______DAT1" localSheetId="43">[28]Zam!#REF!</definedName>
    <definedName name="______DAT1" localSheetId="44">[28]Zam!#REF!</definedName>
    <definedName name="______DAT1" localSheetId="49">[28]Zam!#REF!</definedName>
    <definedName name="______DAT1" localSheetId="50">[28]Zam!#REF!</definedName>
    <definedName name="______DAT1" localSheetId="51">[28]Zam!#REF!</definedName>
    <definedName name="______DAT1" localSheetId="52">[28]Zam!#REF!</definedName>
    <definedName name="______DAT1">[28]Zam!#REF!</definedName>
    <definedName name="______DAT10" localSheetId="14">[25]Zam!#REF!</definedName>
    <definedName name="______DAT10" localSheetId="29">[25]Zam!#REF!</definedName>
    <definedName name="______DAT10" localSheetId="30">[25]Zam!#REF!</definedName>
    <definedName name="______DAT10" localSheetId="43">[25]Zam!#REF!</definedName>
    <definedName name="______DAT10" localSheetId="44">[25]Zam!#REF!</definedName>
    <definedName name="______DAT10" localSheetId="51">[25]Zam!#REF!</definedName>
    <definedName name="______DAT10">[25]Zam!#REF!</definedName>
    <definedName name="______DAT11" localSheetId="14">[25]Zam!#REF!</definedName>
    <definedName name="______DAT11" localSheetId="29">[25]Zam!#REF!</definedName>
    <definedName name="______DAT11" localSheetId="30">[25]Zam!#REF!</definedName>
    <definedName name="______DAT11" localSheetId="43">[25]Zam!#REF!</definedName>
    <definedName name="______DAT11" localSheetId="44">[25]Zam!#REF!</definedName>
    <definedName name="______DAT11" localSheetId="51">[25]Zam!#REF!</definedName>
    <definedName name="______DAT11">[25]Zam!#REF!</definedName>
    <definedName name="______DAT12" localSheetId="14">[25]Zam!#REF!</definedName>
    <definedName name="______DAT12" localSheetId="29">[25]Zam!#REF!</definedName>
    <definedName name="______DAT12" localSheetId="30">[25]Zam!#REF!</definedName>
    <definedName name="______DAT12" localSheetId="43">[25]Zam!#REF!</definedName>
    <definedName name="______DAT12" localSheetId="44">[25]Zam!#REF!</definedName>
    <definedName name="______DAT12" localSheetId="51">[25]Zam!#REF!</definedName>
    <definedName name="______DAT12">[25]Zam!#REF!</definedName>
    <definedName name="______DAT13" localSheetId="14">[25]Zam!#REF!</definedName>
    <definedName name="______DAT13" localSheetId="29">[25]Zam!#REF!</definedName>
    <definedName name="______DAT13" localSheetId="30">[25]Zam!#REF!</definedName>
    <definedName name="______DAT13" localSheetId="43">[25]Zam!#REF!</definedName>
    <definedName name="______DAT13" localSheetId="44">[25]Zam!#REF!</definedName>
    <definedName name="______DAT13" localSheetId="51">[25]Zam!#REF!</definedName>
    <definedName name="______DAT13">[25]Zam!#REF!</definedName>
    <definedName name="______DAT14" localSheetId="14">[25]Zam!#REF!</definedName>
    <definedName name="______DAT14" localSheetId="29">[25]Zam!#REF!</definedName>
    <definedName name="______DAT14" localSheetId="30">[25]Zam!#REF!</definedName>
    <definedName name="______DAT14" localSheetId="43">[25]Zam!#REF!</definedName>
    <definedName name="______DAT14" localSheetId="44">[25]Zam!#REF!</definedName>
    <definedName name="______DAT14" localSheetId="51">[25]Zam!#REF!</definedName>
    <definedName name="______DAT14">[25]Zam!#REF!</definedName>
    <definedName name="______DAT15" localSheetId="14">[25]Zam!#REF!</definedName>
    <definedName name="______DAT15" localSheetId="29">[25]Zam!#REF!</definedName>
    <definedName name="______DAT15" localSheetId="30">[25]Zam!#REF!</definedName>
    <definedName name="______DAT15" localSheetId="43">[25]Zam!#REF!</definedName>
    <definedName name="______DAT15" localSheetId="44">[25]Zam!#REF!</definedName>
    <definedName name="______DAT15" localSheetId="51">[25]Zam!#REF!</definedName>
    <definedName name="______DAT15">[25]Zam!#REF!</definedName>
    <definedName name="______DAT16" localSheetId="14">[28]Zam!#REF!</definedName>
    <definedName name="______DAT16" localSheetId="29">[28]Zam!#REF!</definedName>
    <definedName name="______DAT16" localSheetId="30">[28]Zam!#REF!</definedName>
    <definedName name="______DAT16" localSheetId="43">[28]Zam!#REF!</definedName>
    <definedName name="______DAT16" localSheetId="44">[28]Zam!#REF!</definedName>
    <definedName name="______DAT16" localSheetId="51">[28]Zam!#REF!</definedName>
    <definedName name="______DAT16">[28]Zam!#REF!</definedName>
    <definedName name="______DAT17" localSheetId="14">[28]Zam!#REF!</definedName>
    <definedName name="______DAT17" localSheetId="29">[28]Zam!#REF!</definedName>
    <definedName name="______DAT17" localSheetId="30">[28]Zam!#REF!</definedName>
    <definedName name="______DAT17" localSheetId="43">[28]Zam!#REF!</definedName>
    <definedName name="______DAT17" localSheetId="44">[28]Zam!#REF!</definedName>
    <definedName name="______DAT17" localSheetId="51">[28]Zam!#REF!</definedName>
    <definedName name="______DAT17">[28]Zam!#REF!</definedName>
    <definedName name="______DAT18" localSheetId="14">[28]Zam!#REF!</definedName>
    <definedName name="______DAT18" localSheetId="29">[28]Zam!#REF!</definedName>
    <definedName name="______DAT18" localSheetId="30">[28]Zam!#REF!</definedName>
    <definedName name="______DAT18" localSheetId="43">[28]Zam!#REF!</definedName>
    <definedName name="______DAT18" localSheetId="44">[28]Zam!#REF!</definedName>
    <definedName name="______DAT18" localSheetId="51">[28]Zam!#REF!</definedName>
    <definedName name="______DAT18">[28]Zam!#REF!</definedName>
    <definedName name="______DAT19" localSheetId="14">[28]Zam!#REF!</definedName>
    <definedName name="______DAT19" localSheetId="29">[28]Zam!#REF!</definedName>
    <definedName name="______DAT19" localSheetId="30">[28]Zam!#REF!</definedName>
    <definedName name="______DAT19" localSheetId="43">[28]Zam!#REF!</definedName>
    <definedName name="______DAT19" localSheetId="44">[28]Zam!#REF!</definedName>
    <definedName name="______DAT19" localSheetId="51">[28]Zam!#REF!</definedName>
    <definedName name="______DAT19">[28]Zam!#REF!</definedName>
    <definedName name="______DAT2" localSheetId="14">[28]Zam!#REF!</definedName>
    <definedName name="______DAT2" localSheetId="29">[28]Zam!#REF!</definedName>
    <definedName name="______DAT2" localSheetId="30">[28]Zam!#REF!</definedName>
    <definedName name="______DAT2" localSheetId="43">[28]Zam!#REF!</definedName>
    <definedName name="______DAT2" localSheetId="44">[28]Zam!#REF!</definedName>
    <definedName name="______DAT2" localSheetId="51">[28]Zam!#REF!</definedName>
    <definedName name="______DAT2">[28]Zam!#REF!</definedName>
    <definedName name="______DAT20" localSheetId="14">[28]Zam!#REF!</definedName>
    <definedName name="______DAT20" localSheetId="29">[28]Zam!#REF!</definedName>
    <definedName name="______DAT20" localSheetId="30">[28]Zam!#REF!</definedName>
    <definedName name="______DAT20" localSheetId="43">[28]Zam!#REF!</definedName>
    <definedName name="______DAT20" localSheetId="44">[28]Zam!#REF!</definedName>
    <definedName name="______DAT20" localSheetId="51">[28]Zam!#REF!</definedName>
    <definedName name="______DAT20">[28]Zam!#REF!</definedName>
    <definedName name="______DAT21" localSheetId="14">[28]Zam!#REF!</definedName>
    <definedName name="______DAT21" localSheetId="29">[28]Zam!#REF!</definedName>
    <definedName name="______DAT21" localSheetId="30">[28]Zam!#REF!</definedName>
    <definedName name="______DAT21" localSheetId="43">[28]Zam!#REF!</definedName>
    <definedName name="______DAT21" localSheetId="44">[28]Zam!#REF!</definedName>
    <definedName name="______DAT21" localSheetId="51">[28]Zam!#REF!</definedName>
    <definedName name="______DAT21">[28]Zam!#REF!</definedName>
    <definedName name="______DAT22" localSheetId="14">[28]Zam!#REF!</definedName>
    <definedName name="______DAT22" localSheetId="29">[28]Zam!#REF!</definedName>
    <definedName name="______DAT22" localSheetId="30">[28]Zam!#REF!</definedName>
    <definedName name="______DAT22" localSheetId="43">[28]Zam!#REF!</definedName>
    <definedName name="______DAT22" localSheetId="44">[28]Zam!#REF!</definedName>
    <definedName name="______DAT22" localSheetId="51">[28]Zam!#REF!</definedName>
    <definedName name="______DAT22">[28]Zam!#REF!</definedName>
    <definedName name="______DAT23" localSheetId="14">[28]Zam!#REF!</definedName>
    <definedName name="______DAT23" localSheetId="29">[28]Zam!#REF!</definedName>
    <definedName name="______DAT23" localSheetId="30">[28]Zam!#REF!</definedName>
    <definedName name="______DAT23" localSheetId="43">[28]Zam!#REF!</definedName>
    <definedName name="______DAT23" localSheetId="44">[28]Zam!#REF!</definedName>
    <definedName name="______DAT23" localSheetId="51">[28]Zam!#REF!</definedName>
    <definedName name="______DAT23">[28]Zam!#REF!</definedName>
    <definedName name="______DAT25" localSheetId="14">[25]Zam!#REF!</definedName>
    <definedName name="______DAT25" localSheetId="29">[25]Zam!#REF!</definedName>
    <definedName name="______DAT25" localSheetId="30">[25]Zam!#REF!</definedName>
    <definedName name="______DAT25" localSheetId="43">[25]Zam!#REF!</definedName>
    <definedName name="______DAT25" localSheetId="44">[25]Zam!#REF!</definedName>
    <definedName name="______DAT25" localSheetId="51">[25]Zam!#REF!</definedName>
    <definedName name="______DAT25">[25]Zam!#REF!</definedName>
    <definedName name="______DAT26" localSheetId="14">[25]Zam!#REF!</definedName>
    <definedName name="______DAT26" localSheetId="29">[25]Zam!#REF!</definedName>
    <definedName name="______DAT26" localSheetId="30">[25]Zam!#REF!</definedName>
    <definedName name="______DAT26" localSheetId="43">[25]Zam!#REF!</definedName>
    <definedName name="______DAT26" localSheetId="44">[25]Zam!#REF!</definedName>
    <definedName name="______DAT26" localSheetId="51">[25]Zam!#REF!</definedName>
    <definedName name="______DAT26">[25]Zam!#REF!</definedName>
    <definedName name="______DAT27" localSheetId="14">[25]Zam!#REF!</definedName>
    <definedName name="______DAT27" localSheetId="29">[25]Zam!#REF!</definedName>
    <definedName name="______DAT27" localSheetId="30">[25]Zam!#REF!</definedName>
    <definedName name="______DAT27" localSheetId="43">[25]Zam!#REF!</definedName>
    <definedName name="______DAT27" localSheetId="44">[25]Zam!#REF!</definedName>
    <definedName name="______DAT27" localSheetId="51">[25]Zam!#REF!</definedName>
    <definedName name="______DAT27">[25]Zam!#REF!</definedName>
    <definedName name="______DAT29" localSheetId="14">[25]Zam!#REF!</definedName>
    <definedName name="______DAT29" localSheetId="29">[25]Zam!#REF!</definedName>
    <definedName name="______DAT29" localSheetId="30">[25]Zam!#REF!</definedName>
    <definedName name="______DAT29" localSheetId="43">[25]Zam!#REF!</definedName>
    <definedName name="______DAT29" localSheetId="44">[25]Zam!#REF!</definedName>
    <definedName name="______DAT29" localSheetId="51">[25]Zam!#REF!</definedName>
    <definedName name="______DAT29">[25]Zam!#REF!</definedName>
    <definedName name="______DAT30" localSheetId="14">[25]Zam!#REF!</definedName>
    <definedName name="______DAT30" localSheetId="29">[25]Zam!#REF!</definedName>
    <definedName name="______DAT30" localSheetId="30">[25]Zam!#REF!</definedName>
    <definedName name="______DAT30" localSheetId="43">[25]Zam!#REF!</definedName>
    <definedName name="______DAT30" localSheetId="44">[25]Zam!#REF!</definedName>
    <definedName name="______DAT30" localSheetId="51">[25]Zam!#REF!</definedName>
    <definedName name="______DAT30">[25]Zam!#REF!</definedName>
    <definedName name="______DAT31" localSheetId="14">[25]Zam!#REF!</definedName>
    <definedName name="______DAT31" localSheetId="29">[25]Zam!#REF!</definedName>
    <definedName name="______DAT31" localSheetId="30">[25]Zam!#REF!</definedName>
    <definedName name="______DAT31" localSheetId="43">[25]Zam!#REF!</definedName>
    <definedName name="______DAT31" localSheetId="44">[25]Zam!#REF!</definedName>
    <definedName name="______DAT31" localSheetId="51">[25]Zam!#REF!</definedName>
    <definedName name="______DAT31">[25]Zam!#REF!</definedName>
    <definedName name="______DAT32" localSheetId="14">'[9]OT´s Não Liquidadas 2006'!#REF!</definedName>
    <definedName name="______DAT32" localSheetId="29">'[9]OT´s Não Liquidadas 2006'!#REF!</definedName>
    <definedName name="______DAT32" localSheetId="30">'[9]OT´s Não Liquidadas 2006'!#REF!</definedName>
    <definedName name="______DAT32" localSheetId="43">'[9]OT´s Não Liquidadas 2006'!#REF!</definedName>
    <definedName name="______DAT32" localSheetId="44">'[9]OT´s Não Liquidadas 2006'!#REF!</definedName>
    <definedName name="______DAT32" localSheetId="51">'[9]OT´s Não Liquidadas 2006'!#REF!</definedName>
    <definedName name="______DAT32">'[9]OT´s Não Liquidadas 2006'!#REF!</definedName>
    <definedName name="______DAT33" localSheetId="14">'[9]OT´s Não Liquidadas 2006'!#REF!</definedName>
    <definedName name="______DAT33" localSheetId="29">'[9]OT´s Não Liquidadas 2006'!#REF!</definedName>
    <definedName name="______DAT33" localSheetId="30">'[9]OT´s Não Liquidadas 2006'!#REF!</definedName>
    <definedName name="______DAT33" localSheetId="43">'[9]OT´s Não Liquidadas 2006'!#REF!</definedName>
    <definedName name="______DAT33" localSheetId="44">'[9]OT´s Não Liquidadas 2006'!#REF!</definedName>
    <definedName name="______DAT33" localSheetId="51">'[9]OT´s Não Liquidadas 2006'!#REF!</definedName>
    <definedName name="______DAT33">'[9]OT´s Não Liquidadas 2006'!#REF!</definedName>
    <definedName name="______DAT34" localSheetId="14">'[9]OT´s Não Liquidadas 2006'!#REF!</definedName>
    <definedName name="______DAT34" localSheetId="29">'[9]OT´s Não Liquidadas 2006'!#REF!</definedName>
    <definedName name="______DAT34" localSheetId="30">'[9]OT´s Não Liquidadas 2006'!#REF!</definedName>
    <definedName name="______DAT34" localSheetId="43">'[9]OT´s Não Liquidadas 2006'!#REF!</definedName>
    <definedName name="______DAT34" localSheetId="44">'[9]OT´s Não Liquidadas 2006'!#REF!</definedName>
    <definedName name="______DAT34" localSheetId="51">'[9]OT´s Não Liquidadas 2006'!#REF!</definedName>
    <definedName name="______DAT34">'[9]OT´s Não Liquidadas 2006'!#REF!</definedName>
    <definedName name="______DAT35" localSheetId="14">'[9]OT´s Não Liquidadas 2006'!#REF!</definedName>
    <definedName name="______DAT35" localSheetId="29">'[9]OT´s Não Liquidadas 2006'!#REF!</definedName>
    <definedName name="______DAT35" localSheetId="30">'[9]OT´s Não Liquidadas 2006'!#REF!</definedName>
    <definedName name="______DAT35" localSheetId="43">'[9]OT´s Não Liquidadas 2006'!#REF!</definedName>
    <definedName name="______DAT35" localSheetId="44">'[9]OT´s Não Liquidadas 2006'!#REF!</definedName>
    <definedName name="______DAT35" localSheetId="51">'[9]OT´s Não Liquidadas 2006'!#REF!</definedName>
    <definedName name="______DAT35">'[9]OT´s Não Liquidadas 2006'!#REF!</definedName>
    <definedName name="______DAT36" localSheetId="14">'[9]OT´s Não Liquidadas 2006'!#REF!</definedName>
    <definedName name="______DAT36" localSheetId="29">'[9]OT´s Não Liquidadas 2006'!#REF!</definedName>
    <definedName name="______DAT36" localSheetId="30">'[9]OT´s Não Liquidadas 2006'!#REF!</definedName>
    <definedName name="______DAT36" localSheetId="43">'[9]OT´s Não Liquidadas 2006'!#REF!</definedName>
    <definedName name="______DAT36" localSheetId="44">'[9]OT´s Não Liquidadas 2006'!#REF!</definedName>
    <definedName name="______DAT36" localSheetId="51">'[9]OT´s Não Liquidadas 2006'!#REF!</definedName>
    <definedName name="______DAT36">'[9]OT´s Não Liquidadas 2006'!#REF!</definedName>
    <definedName name="______DAT4" localSheetId="14">'[10]Base Secção Pessoal'!#REF!</definedName>
    <definedName name="______DAT4" localSheetId="29">'[10]Base Secção Pessoal'!#REF!</definedName>
    <definedName name="______DAT4" localSheetId="30">'[10]Base Secção Pessoal'!#REF!</definedName>
    <definedName name="______DAT4" localSheetId="43">'[10]Base Secção Pessoal'!#REF!</definedName>
    <definedName name="______DAT4" localSheetId="44">'[10]Base Secção Pessoal'!#REF!</definedName>
    <definedName name="______DAT4" localSheetId="51">'[10]Base Secção Pessoal'!#REF!</definedName>
    <definedName name="______DAT4">'[10]Base Secção Pessoal'!#REF!</definedName>
    <definedName name="______DAT5" localSheetId="14">'[10]Base Secção Pessoal'!#REF!</definedName>
    <definedName name="______DAT5" localSheetId="29">'[10]Base Secção Pessoal'!#REF!</definedName>
    <definedName name="______DAT5" localSheetId="30">'[10]Base Secção Pessoal'!#REF!</definedName>
    <definedName name="______DAT5" localSheetId="43">'[10]Base Secção Pessoal'!#REF!</definedName>
    <definedName name="______DAT5" localSheetId="44">'[10]Base Secção Pessoal'!#REF!</definedName>
    <definedName name="______DAT5" localSheetId="51">'[10]Base Secção Pessoal'!#REF!</definedName>
    <definedName name="______DAT5">'[10]Base Secção Pessoal'!#REF!</definedName>
    <definedName name="______DAT6" localSheetId="14">'[26]base secçao pessoal'!#REF!</definedName>
    <definedName name="______DAT6" localSheetId="29">'[26]base secçao pessoal'!#REF!</definedName>
    <definedName name="______DAT6" localSheetId="30">'[26]base secçao pessoal'!#REF!</definedName>
    <definedName name="______DAT6" localSheetId="43">'[26]base secçao pessoal'!#REF!</definedName>
    <definedName name="______DAT6" localSheetId="44">'[26]base secçao pessoal'!#REF!</definedName>
    <definedName name="______DAT6" localSheetId="51">'[26]base secçao pessoal'!#REF!</definedName>
    <definedName name="______DAT6">'[26]base secçao pessoal'!#REF!</definedName>
    <definedName name="______DAT7" localSheetId="14">'[26]base secçao pessoal'!#REF!</definedName>
    <definedName name="______DAT7" localSheetId="29">'[26]base secçao pessoal'!#REF!</definedName>
    <definedName name="______DAT7" localSheetId="30">'[26]base secçao pessoal'!#REF!</definedName>
    <definedName name="______DAT7" localSheetId="43">'[26]base secçao pessoal'!#REF!</definedName>
    <definedName name="______DAT7" localSheetId="44">'[26]base secçao pessoal'!#REF!</definedName>
    <definedName name="______DAT7" localSheetId="51">'[26]base secçao pessoal'!#REF!</definedName>
    <definedName name="______DAT7">'[26]base secçao pessoal'!#REF!</definedName>
    <definedName name="______DAT8" localSheetId="14">'[15]base secçao pessoal'!#REF!</definedName>
    <definedName name="______DAT8" localSheetId="29">'[15]base secçao pessoal'!#REF!</definedName>
    <definedName name="______DAT8" localSheetId="30">'[15]base secçao pessoal'!#REF!</definedName>
    <definedName name="______DAT8" localSheetId="43">'[15]base secçao pessoal'!#REF!</definedName>
    <definedName name="______DAT8" localSheetId="44">'[15]base secçao pessoal'!#REF!</definedName>
    <definedName name="______DAT8" localSheetId="51">'[15]base secçao pessoal'!#REF!</definedName>
    <definedName name="______DAT8">'[15]base secçao pessoal'!#REF!</definedName>
    <definedName name="______DAT9" localSheetId="14">'[12]Base Secção Pessoal'!#REF!</definedName>
    <definedName name="______DAT9" localSheetId="29">'[12]Base Secção Pessoal'!#REF!</definedName>
    <definedName name="______DAT9" localSheetId="30">'[12]Base Secção Pessoal'!#REF!</definedName>
    <definedName name="______DAT9" localSheetId="43">'[12]Base Secção Pessoal'!#REF!</definedName>
    <definedName name="______DAT9" localSheetId="44">'[12]Base Secção Pessoal'!#REF!</definedName>
    <definedName name="______DAT9" localSheetId="51">'[12]Base Secção Pessoal'!#REF!</definedName>
    <definedName name="______DAT9">'[12]Base Secção Pessoal'!#REF!</definedName>
    <definedName name="_____DAT1" localSheetId="14">[28]Zam!#REF!</definedName>
    <definedName name="_____DAT1" localSheetId="29">[28]Zam!#REF!</definedName>
    <definedName name="_____DAT1" localSheetId="30">[28]Zam!#REF!</definedName>
    <definedName name="_____DAT1" localSheetId="43">[28]Zam!#REF!</definedName>
    <definedName name="_____DAT1" localSheetId="44">[28]Zam!#REF!</definedName>
    <definedName name="_____DAT1" localSheetId="51">[28]Zam!#REF!</definedName>
    <definedName name="_____DAT1">[28]Zam!#REF!</definedName>
    <definedName name="_____DAT10" localSheetId="14">[25]Zam!#REF!</definedName>
    <definedName name="_____DAT10" localSheetId="29">[25]Zam!#REF!</definedName>
    <definedName name="_____DAT10" localSheetId="30">[25]Zam!#REF!</definedName>
    <definedName name="_____DAT10" localSheetId="43">[25]Zam!#REF!</definedName>
    <definedName name="_____DAT10" localSheetId="44">[25]Zam!#REF!</definedName>
    <definedName name="_____DAT10" localSheetId="51">[25]Zam!#REF!</definedName>
    <definedName name="_____DAT10">[25]Zam!#REF!</definedName>
    <definedName name="_____DAT11" localSheetId="14">[25]Zam!#REF!</definedName>
    <definedName name="_____DAT11" localSheetId="29">[25]Zam!#REF!</definedName>
    <definedName name="_____DAT11" localSheetId="30">[25]Zam!#REF!</definedName>
    <definedName name="_____DAT11" localSheetId="43">[25]Zam!#REF!</definedName>
    <definedName name="_____DAT11" localSheetId="44">[25]Zam!#REF!</definedName>
    <definedName name="_____DAT11" localSheetId="51">[25]Zam!#REF!</definedName>
    <definedName name="_____DAT11">[25]Zam!#REF!</definedName>
    <definedName name="_____DAT12" localSheetId="14">[25]Zam!#REF!</definedName>
    <definedName name="_____DAT12" localSheetId="29">[25]Zam!#REF!</definedName>
    <definedName name="_____DAT12" localSheetId="30">[25]Zam!#REF!</definedName>
    <definedName name="_____DAT12" localSheetId="43">[25]Zam!#REF!</definedName>
    <definedName name="_____DAT12" localSheetId="44">[25]Zam!#REF!</definedName>
    <definedName name="_____DAT12" localSheetId="51">[25]Zam!#REF!</definedName>
    <definedName name="_____DAT12">[25]Zam!#REF!</definedName>
    <definedName name="_____DAT13" localSheetId="14">[25]Zam!#REF!</definedName>
    <definedName name="_____DAT13" localSheetId="29">[25]Zam!#REF!</definedName>
    <definedName name="_____DAT13" localSheetId="30">[25]Zam!#REF!</definedName>
    <definedName name="_____DAT13" localSheetId="43">[25]Zam!#REF!</definedName>
    <definedName name="_____DAT13" localSheetId="44">[25]Zam!#REF!</definedName>
    <definedName name="_____DAT13" localSheetId="51">[25]Zam!#REF!</definedName>
    <definedName name="_____DAT13">[25]Zam!#REF!</definedName>
    <definedName name="_____DAT14" localSheetId="14">[25]Zam!#REF!</definedName>
    <definedName name="_____DAT14" localSheetId="29">[25]Zam!#REF!</definedName>
    <definedName name="_____DAT14" localSheetId="30">[25]Zam!#REF!</definedName>
    <definedName name="_____DAT14" localSheetId="43">[25]Zam!#REF!</definedName>
    <definedName name="_____DAT14" localSheetId="44">[25]Zam!#REF!</definedName>
    <definedName name="_____DAT14" localSheetId="51">[25]Zam!#REF!</definedName>
    <definedName name="_____DAT14">[25]Zam!#REF!</definedName>
    <definedName name="_____DAT15" localSheetId="14">[25]Zam!#REF!</definedName>
    <definedName name="_____DAT15" localSheetId="29">[25]Zam!#REF!</definedName>
    <definedName name="_____DAT15" localSheetId="30">[25]Zam!#REF!</definedName>
    <definedName name="_____DAT15" localSheetId="43">[25]Zam!#REF!</definedName>
    <definedName name="_____DAT15" localSheetId="44">[25]Zam!#REF!</definedName>
    <definedName name="_____DAT15" localSheetId="51">[25]Zam!#REF!</definedName>
    <definedName name="_____DAT15">[25]Zam!#REF!</definedName>
    <definedName name="_____DAT16" localSheetId="14">[28]Zam!#REF!</definedName>
    <definedName name="_____DAT16" localSheetId="29">[28]Zam!#REF!</definedName>
    <definedName name="_____DAT16" localSheetId="30">[28]Zam!#REF!</definedName>
    <definedName name="_____DAT16" localSheetId="43">[28]Zam!#REF!</definedName>
    <definedName name="_____DAT16" localSheetId="44">[28]Zam!#REF!</definedName>
    <definedName name="_____DAT16" localSheetId="51">[28]Zam!#REF!</definedName>
    <definedName name="_____DAT16">[28]Zam!#REF!</definedName>
    <definedName name="_____DAT17" localSheetId="14">[28]Zam!#REF!</definedName>
    <definedName name="_____DAT17" localSheetId="29">[28]Zam!#REF!</definedName>
    <definedName name="_____DAT17" localSheetId="30">[28]Zam!#REF!</definedName>
    <definedName name="_____DAT17" localSheetId="43">[28]Zam!#REF!</definedName>
    <definedName name="_____DAT17" localSheetId="44">[28]Zam!#REF!</definedName>
    <definedName name="_____DAT17" localSheetId="51">[28]Zam!#REF!</definedName>
    <definedName name="_____DAT17">[28]Zam!#REF!</definedName>
    <definedName name="_____DAT18" localSheetId="14">[28]Zam!#REF!</definedName>
    <definedName name="_____DAT18" localSheetId="29">[28]Zam!#REF!</definedName>
    <definedName name="_____DAT18" localSheetId="30">[28]Zam!#REF!</definedName>
    <definedName name="_____DAT18" localSheetId="43">[28]Zam!#REF!</definedName>
    <definedName name="_____DAT18" localSheetId="44">[28]Zam!#REF!</definedName>
    <definedName name="_____DAT18" localSheetId="51">[28]Zam!#REF!</definedName>
    <definedName name="_____DAT18">[28]Zam!#REF!</definedName>
    <definedName name="_____DAT19" localSheetId="14">[28]Zam!#REF!</definedName>
    <definedName name="_____DAT19" localSheetId="29">[28]Zam!#REF!</definedName>
    <definedName name="_____DAT19" localSheetId="30">[28]Zam!#REF!</definedName>
    <definedName name="_____DAT19" localSheetId="43">[28]Zam!#REF!</definedName>
    <definedName name="_____DAT19" localSheetId="44">[28]Zam!#REF!</definedName>
    <definedName name="_____DAT19" localSheetId="51">[28]Zam!#REF!</definedName>
    <definedName name="_____DAT19">[28]Zam!#REF!</definedName>
    <definedName name="_____DAT2" localSheetId="14">[28]Zam!#REF!</definedName>
    <definedName name="_____DAT2" localSheetId="29">[28]Zam!#REF!</definedName>
    <definedName name="_____DAT2" localSheetId="30">[28]Zam!#REF!</definedName>
    <definedName name="_____DAT2" localSheetId="43">[28]Zam!#REF!</definedName>
    <definedName name="_____DAT2" localSheetId="44">[28]Zam!#REF!</definedName>
    <definedName name="_____DAT2" localSheetId="51">[28]Zam!#REF!</definedName>
    <definedName name="_____DAT2">[28]Zam!#REF!</definedName>
    <definedName name="_____DAT20" localSheetId="14">[28]Zam!#REF!</definedName>
    <definedName name="_____DAT20" localSheetId="29">[28]Zam!#REF!</definedName>
    <definedName name="_____DAT20" localSheetId="30">[28]Zam!#REF!</definedName>
    <definedName name="_____DAT20" localSheetId="43">[28]Zam!#REF!</definedName>
    <definedName name="_____DAT20" localSheetId="44">[28]Zam!#REF!</definedName>
    <definedName name="_____DAT20" localSheetId="51">[28]Zam!#REF!</definedName>
    <definedName name="_____DAT20">[28]Zam!#REF!</definedName>
    <definedName name="_____DAT21" localSheetId="14">[28]Zam!#REF!</definedName>
    <definedName name="_____DAT21" localSheetId="29">[28]Zam!#REF!</definedName>
    <definedName name="_____DAT21" localSheetId="30">[28]Zam!#REF!</definedName>
    <definedName name="_____DAT21" localSheetId="43">[28]Zam!#REF!</definedName>
    <definedName name="_____DAT21" localSheetId="44">[28]Zam!#REF!</definedName>
    <definedName name="_____DAT21" localSheetId="51">[28]Zam!#REF!</definedName>
    <definedName name="_____DAT21">[28]Zam!#REF!</definedName>
    <definedName name="_____DAT22" localSheetId="14">[28]Zam!#REF!</definedName>
    <definedName name="_____DAT22" localSheetId="29">[28]Zam!#REF!</definedName>
    <definedName name="_____DAT22" localSheetId="30">[28]Zam!#REF!</definedName>
    <definedName name="_____DAT22" localSheetId="43">[28]Zam!#REF!</definedName>
    <definedName name="_____DAT22" localSheetId="44">[28]Zam!#REF!</definedName>
    <definedName name="_____DAT22" localSheetId="51">[28]Zam!#REF!</definedName>
    <definedName name="_____DAT22">[28]Zam!#REF!</definedName>
    <definedName name="_____DAT23" localSheetId="14">[28]Zam!#REF!</definedName>
    <definedName name="_____DAT23" localSheetId="29">[28]Zam!#REF!</definedName>
    <definedName name="_____DAT23" localSheetId="30">[28]Zam!#REF!</definedName>
    <definedName name="_____DAT23" localSheetId="43">[28]Zam!#REF!</definedName>
    <definedName name="_____DAT23" localSheetId="44">[28]Zam!#REF!</definedName>
    <definedName name="_____DAT23" localSheetId="51">[28]Zam!#REF!</definedName>
    <definedName name="_____DAT23">[28]Zam!#REF!</definedName>
    <definedName name="_____DAT25" localSheetId="14">[25]Zam!#REF!</definedName>
    <definedName name="_____DAT25" localSheetId="29">[25]Zam!#REF!</definedName>
    <definedName name="_____DAT25" localSheetId="30">[25]Zam!#REF!</definedName>
    <definedName name="_____DAT25" localSheetId="43">[25]Zam!#REF!</definedName>
    <definedName name="_____DAT25" localSheetId="44">[25]Zam!#REF!</definedName>
    <definedName name="_____DAT25" localSheetId="51">[25]Zam!#REF!</definedName>
    <definedName name="_____DAT25">[25]Zam!#REF!</definedName>
    <definedName name="_____DAT26" localSheetId="14">[25]Zam!#REF!</definedName>
    <definedName name="_____DAT26" localSheetId="29">[25]Zam!#REF!</definedName>
    <definedName name="_____DAT26" localSheetId="30">[25]Zam!#REF!</definedName>
    <definedName name="_____DAT26" localSheetId="43">[25]Zam!#REF!</definedName>
    <definedName name="_____DAT26" localSheetId="44">[25]Zam!#REF!</definedName>
    <definedName name="_____DAT26" localSheetId="51">[25]Zam!#REF!</definedName>
    <definedName name="_____DAT26">[25]Zam!#REF!</definedName>
    <definedName name="_____DAT27" localSheetId="14">[25]Zam!#REF!</definedName>
    <definedName name="_____DAT27" localSheetId="29">[25]Zam!#REF!</definedName>
    <definedName name="_____DAT27" localSheetId="30">[25]Zam!#REF!</definedName>
    <definedName name="_____DAT27" localSheetId="43">[25]Zam!#REF!</definedName>
    <definedName name="_____DAT27" localSheetId="44">[25]Zam!#REF!</definedName>
    <definedName name="_____DAT27" localSheetId="51">[25]Zam!#REF!</definedName>
    <definedName name="_____DAT27">[25]Zam!#REF!</definedName>
    <definedName name="_____DAT29" localSheetId="14">[25]Zam!#REF!</definedName>
    <definedName name="_____DAT29" localSheetId="29">[25]Zam!#REF!</definedName>
    <definedName name="_____DAT29" localSheetId="30">[25]Zam!#REF!</definedName>
    <definedName name="_____DAT29" localSheetId="43">[25]Zam!#REF!</definedName>
    <definedName name="_____DAT29" localSheetId="44">[25]Zam!#REF!</definedName>
    <definedName name="_____DAT29" localSheetId="51">[25]Zam!#REF!</definedName>
    <definedName name="_____DAT29">[25]Zam!#REF!</definedName>
    <definedName name="_____DAT30" localSheetId="14">[25]Zam!#REF!</definedName>
    <definedName name="_____DAT30" localSheetId="29">[25]Zam!#REF!</definedName>
    <definedName name="_____DAT30" localSheetId="30">[25]Zam!#REF!</definedName>
    <definedName name="_____DAT30" localSheetId="43">[25]Zam!#REF!</definedName>
    <definedName name="_____DAT30" localSheetId="44">[25]Zam!#REF!</definedName>
    <definedName name="_____DAT30" localSheetId="51">[25]Zam!#REF!</definedName>
    <definedName name="_____DAT30">[25]Zam!#REF!</definedName>
    <definedName name="_____DAT31" localSheetId="14">[25]Zam!#REF!</definedName>
    <definedName name="_____DAT31" localSheetId="29">[25]Zam!#REF!</definedName>
    <definedName name="_____DAT31" localSheetId="30">[25]Zam!#REF!</definedName>
    <definedName name="_____DAT31" localSheetId="43">[25]Zam!#REF!</definedName>
    <definedName name="_____DAT31" localSheetId="44">[25]Zam!#REF!</definedName>
    <definedName name="_____DAT31" localSheetId="51">[25]Zam!#REF!</definedName>
    <definedName name="_____DAT31">[25]Zam!#REF!</definedName>
    <definedName name="_____DAT32" localSheetId="14">'[9]OT´s Não Liquidadas 2006'!#REF!</definedName>
    <definedName name="_____DAT32" localSheetId="29">'[9]OT´s Não Liquidadas 2006'!#REF!</definedName>
    <definedName name="_____DAT32" localSheetId="30">'[9]OT´s Não Liquidadas 2006'!#REF!</definedName>
    <definedName name="_____DAT32" localSheetId="43">'[9]OT´s Não Liquidadas 2006'!#REF!</definedName>
    <definedName name="_____DAT32" localSheetId="44">'[9]OT´s Não Liquidadas 2006'!#REF!</definedName>
    <definedName name="_____DAT32" localSheetId="51">'[9]OT´s Não Liquidadas 2006'!#REF!</definedName>
    <definedName name="_____DAT32">'[9]OT´s Não Liquidadas 2006'!#REF!</definedName>
    <definedName name="_____DAT33" localSheetId="14">'[9]OT´s Não Liquidadas 2006'!#REF!</definedName>
    <definedName name="_____DAT33" localSheetId="29">'[9]OT´s Não Liquidadas 2006'!#REF!</definedName>
    <definedName name="_____DAT33" localSheetId="30">'[9]OT´s Não Liquidadas 2006'!#REF!</definedName>
    <definedName name="_____DAT33" localSheetId="43">'[9]OT´s Não Liquidadas 2006'!#REF!</definedName>
    <definedName name="_____DAT33" localSheetId="44">'[9]OT´s Não Liquidadas 2006'!#REF!</definedName>
    <definedName name="_____DAT33" localSheetId="51">'[9]OT´s Não Liquidadas 2006'!#REF!</definedName>
    <definedName name="_____DAT33">'[9]OT´s Não Liquidadas 2006'!#REF!</definedName>
    <definedName name="_____DAT34" localSheetId="14">'[9]OT´s Não Liquidadas 2006'!#REF!</definedName>
    <definedName name="_____DAT34" localSheetId="29">'[9]OT´s Não Liquidadas 2006'!#REF!</definedName>
    <definedName name="_____DAT34" localSheetId="30">'[9]OT´s Não Liquidadas 2006'!#REF!</definedName>
    <definedName name="_____DAT34" localSheetId="43">'[9]OT´s Não Liquidadas 2006'!#REF!</definedName>
    <definedName name="_____DAT34" localSheetId="44">'[9]OT´s Não Liquidadas 2006'!#REF!</definedName>
    <definedName name="_____DAT34" localSheetId="51">'[9]OT´s Não Liquidadas 2006'!#REF!</definedName>
    <definedName name="_____DAT34">'[9]OT´s Não Liquidadas 2006'!#REF!</definedName>
    <definedName name="_____DAT35" localSheetId="14">'[9]OT´s Não Liquidadas 2006'!#REF!</definedName>
    <definedName name="_____DAT35" localSheetId="29">'[9]OT´s Não Liquidadas 2006'!#REF!</definedName>
    <definedName name="_____DAT35" localSheetId="30">'[9]OT´s Não Liquidadas 2006'!#REF!</definedName>
    <definedName name="_____DAT35" localSheetId="43">'[9]OT´s Não Liquidadas 2006'!#REF!</definedName>
    <definedName name="_____DAT35" localSheetId="44">'[9]OT´s Não Liquidadas 2006'!#REF!</definedName>
    <definedName name="_____DAT35" localSheetId="51">'[9]OT´s Não Liquidadas 2006'!#REF!</definedName>
    <definedName name="_____DAT35">'[9]OT´s Não Liquidadas 2006'!#REF!</definedName>
    <definedName name="_____DAT36" localSheetId="14">'[9]OT´s Não Liquidadas 2006'!#REF!</definedName>
    <definedName name="_____DAT36" localSheetId="29">'[9]OT´s Não Liquidadas 2006'!#REF!</definedName>
    <definedName name="_____DAT36" localSheetId="30">'[9]OT´s Não Liquidadas 2006'!#REF!</definedName>
    <definedName name="_____DAT36" localSheetId="43">'[9]OT´s Não Liquidadas 2006'!#REF!</definedName>
    <definedName name="_____DAT36" localSheetId="44">'[9]OT´s Não Liquidadas 2006'!#REF!</definedName>
    <definedName name="_____DAT36" localSheetId="51">'[9]OT´s Não Liquidadas 2006'!#REF!</definedName>
    <definedName name="_____DAT36">'[9]OT´s Não Liquidadas 2006'!#REF!</definedName>
    <definedName name="_____DAT4" localSheetId="14">'[22]Base Secção Pessoal'!#REF!</definedName>
    <definedName name="_____DAT4" localSheetId="29">'[22]Base Secção Pessoal'!#REF!</definedName>
    <definedName name="_____DAT4" localSheetId="30">'[22]Base Secção Pessoal'!#REF!</definedName>
    <definedName name="_____DAT4" localSheetId="43">'[22]Base Secção Pessoal'!#REF!</definedName>
    <definedName name="_____DAT4" localSheetId="44">'[22]Base Secção Pessoal'!#REF!</definedName>
    <definedName name="_____DAT4" localSheetId="51">'[22]Base Secção Pessoal'!#REF!</definedName>
    <definedName name="_____DAT4">'[22]Base Secção Pessoal'!#REF!</definedName>
    <definedName name="_____DAT5" localSheetId="14">'[22]Base Secção Pessoal'!#REF!</definedName>
    <definedName name="_____DAT5" localSheetId="29">'[22]Base Secção Pessoal'!#REF!</definedName>
    <definedName name="_____DAT5" localSheetId="30">'[22]Base Secção Pessoal'!#REF!</definedName>
    <definedName name="_____DAT5" localSheetId="43">'[22]Base Secção Pessoal'!#REF!</definedName>
    <definedName name="_____DAT5" localSheetId="44">'[22]Base Secção Pessoal'!#REF!</definedName>
    <definedName name="_____DAT5" localSheetId="51">'[22]Base Secção Pessoal'!#REF!</definedName>
    <definedName name="_____DAT5">'[22]Base Secção Pessoal'!#REF!</definedName>
    <definedName name="_____DAT6" localSheetId="14">'[26]base secçao pessoal'!#REF!</definedName>
    <definedName name="_____DAT6" localSheetId="29">'[26]base secçao pessoal'!#REF!</definedName>
    <definedName name="_____DAT6" localSheetId="30">'[26]base secçao pessoal'!#REF!</definedName>
    <definedName name="_____DAT6" localSheetId="43">'[26]base secçao pessoal'!#REF!</definedName>
    <definedName name="_____DAT6" localSheetId="44">'[26]base secçao pessoal'!#REF!</definedName>
    <definedName name="_____DAT6" localSheetId="51">'[26]base secçao pessoal'!#REF!</definedName>
    <definedName name="_____DAT6">'[26]base secçao pessoal'!#REF!</definedName>
    <definedName name="_____DAT7" localSheetId="14">'[26]base secçao pessoal'!#REF!</definedName>
    <definedName name="_____DAT7" localSheetId="29">'[26]base secçao pessoal'!#REF!</definedName>
    <definedName name="_____DAT7" localSheetId="30">'[26]base secçao pessoal'!#REF!</definedName>
    <definedName name="_____DAT7" localSheetId="43">'[26]base secçao pessoal'!#REF!</definedName>
    <definedName name="_____DAT7" localSheetId="44">'[26]base secçao pessoal'!#REF!</definedName>
    <definedName name="_____DAT7" localSheetId="51">'[26]base secçao pessoal'!#REF!</definedName>
    <definedName name="_____DAT7">'[26]base secçao pessoal'!#REF!</definedName>
    <definedName name="_____DAT8" localSheetId="14">'[23]base secçao pessoal'!#REF!</definedName>
    <definedName name="_____DAT8" localSheetId="29">'[23]base secçao pessoal'!#REF!</definedName>
    <definedName name="_____DAT8" localSheetId="30">'[23]base secçao pessoal'!#REF!</definedName>
    <definedName name="_____DAT8" localSheetId="43">'[23]base secçao pessoal'!#REF!</definedName>
    <definedName name="_____DAT8" localSheetId="44">'[23]base secçao pessoal'!#REF!</definedName>
    <definedName name="_____DAT8" localSheetId="51">'[23]base secçao pessoal'!#REF!</definedName>
    <definedName name="_____DAT8">'[23]base secçao pessoal'!#REF!</definedName>
    <definedName name="_____DAT9" localSheetId="14">'[24]Base Secção Pessoal'!#REF!</definedName>
    <definedName name="_____DAT9" localSheetId="29">'[24]Base Secção Pessoal'!#REF!</definedName>
    <definedName name="_____DAT9" localSheetId="30">'[24]Base Secção Pessoal'!#REF!</definedName>
    <definedName name="_____DAT9" localSheetId="43">'[24]Base Secção Pessoal'!#REF!</definedName>
    <definedName name="_____DAT9" localSheetId="44">'[24]Base Secção Pessoal'!#REF!</definedName>
    <definedName name="_____DAT9" localSheetId="51">'[24]Base Secção Pessoal'!#REF!</definedName>
    <definedName name="_____DAT9">'[24]Base Secção Pessoal'!#REF!</definedName>
    <definedName name="_____Trf111" localSheetId="30">[29]Museu!#REF!</definedName>
    <definedName name="_____Trf111" localSheetId="51">[29]Museu!#REF!</definedName>
    <definedName name="_____Trf111">[29]Museu!#REF!</definedName>
    <definedName name="____DAT1" localSheetId="14">#REF!</definedName>
    <definedName name="____DAT1" localSheetId="29">#REF!</definedName>
    <definedName name="____DAT1" localSheetId="30">#REF!</definedName>
    <definedName name="____DAT1" localSheetId="43">#REF!</definedName>
    <definedName name="____DAT1" localSheetId="44">#REF!</definedName>
    <definedName name="____DAT1" localSheetId="49">[28]Zam!#REF!</definedName>
    <definedName name="____DAT1" localSheetId="50">[28]Zam!#REF!</definedName>
    <definedName name="____DAT1" localSheetId="51">#REF!</definedName>
    <definedName name="____DAT1" localSheetId="52">[28]Zam!#REF!</definedName>
    <definedName name="____DAT1" localSheetId="77">[28]Zam!#REF!</definedName>
    <definedName name="____DAT1" localSheetId="80">[28]Zam!#REF!</definedName>
    <definedName name="____DAT1" localSheetId="82">[28]Zam!#REF!</definedName>
    <definedName name="____DAT1">#REF!</definedName>
    <definedName name="____DAT10" localSheetId="14">[25]Zam!#REF!</definedName>
    <definedName name="____DAT10" localSheetId="29">[25]Zam!#REF!</definedName>
    <definedName name="____DAT10" localSheetId="30">[25]Zam!#REF!</definedName>
    <definedName name="____DAT10" localSheetId="43">[25]Zam!#REF!</definedName>
    <definedName name="____DAT10" localSheetId="44">[25]Zam!#REF!</definedName>
    <definedName name="____DAT10" localSheetId="51">[25]Zam!#REF!</definedName>
    <definedName name="____DAT10">[25]Zam!#REF!</definedName>
    <definedName name="____DAT11" localSheetId="14">[30]Original!#REF!</definedName>
    <definedName name="____DAT11" localSheetId="29">[30]Original!#REF!</definedName>
    <definedName name="____DAT11" localSheetId="30">[30]Original!#REF!</definedName>
    <definedName name="____DAT11" localSheetId="43">[30]Original!#REF!</definedName>
    <definedName name="____DAT11" localSheetId="44">[30]Original!#REF!</definedName>
    <definedName name="____DAT11" localSheetId="49">[25]Zam!#REF!</definedName>
    <definedName name="____DAT11" localSheetId="50">[25]Zam!#REF!</definedName>
    <definedName name="____DAT11" localSheetId="51">[30]Original!#REF!</definedName>
    <definedName name="____DAT11" localSheetId="52">[25]Zam!#REF!</definedName>
    <definedName name="____DAT11" localSheetId="77">[25]Zam!#REF!</definedName>
    <definedName name="____DAT11" localSheetId="80">[25]Zam!#REF!</definedName>
    <definedName name="____DAT11" localSheetId="82">[25]Zam!#REF!</definedName>
    <definedName name="____DAT11">[30]Original!#REF!</definedName>
    <definedName name="____DAT12" localSheetId="14">[30]Original!#REF!</definedName>
    <definedName name="____DAT12" localSheetId="29">[30]Original!#REF!</definedName>
    <definedName name="____DAT12" localSheetId="30">[30]Original!#REF!</definedName>
    <definedName name="____DAT12" localSheetId="43">[30]Original!#REF!</definedName>
    <definedName name="____DAT12" localSheetId="44">[30]Original!#REF!</definedName>
    <definedName name="____DAT12" localSheetId="49">[25]Zam!#REF!</definedName>
    <definedName name="____DAT12" localSheetId="50">[25]Zam!#REF!</definedName>
    <definedName name="____DAT12" localSheetId="51">[30]Original!#REF!</definedName>
    <definedName name="____DAT12" localSheetId="52">[25]Zam!#REF!</definedName>
    <definedName name="____DAT12" localSheetId="77">[25]Zam!#REF!</definedName>
    <definedName name="____DAT12" localSheetId="80">[25]Zam!#REF!</definedName>
    <definedName name="____DAT12" localSheetId="82">[25]Zam!#REF!</definedName>
    <definedName name="____DAT12">[30]Original!#REF!</definedName>
    <definedName name="____DAT13" localSheetId="14">[30]Original!#REF!</definedName>
    <definedName name="____DAT13" localSheetId="29">[30]Original!#REF!</definedName>
    <definedName name="____DAT13" localSheetId="30">[30]Original!#REF!</definedName>
    <definedName name="____DAT13" localSheetId="43">[30]Original!#REF!</definedName>
    <definedName name="____DAT13" localSheetId="44">[30]Original!#REF!</definedName>
    <definedName name="____DAT13" localSheetId="49">[25]Zam!#REF!</definedName>
    <definedName name="____DAT13" localSheetId="50">[25]Zam!#REF!</definedName>
    <definedName name="____DAT13" localSheetId="51">[30]Original!#REF!</definedName>
    <definedName name="____DAT13" localSheetId="52">[25]Zam!#REF!</definedName>
    <definedName name="____DAT13" localSheetId="77">[25]Zam!#REF!</definedName>
    <definedName name="____DAT13" localSheetId="80">[25]Zam!#REF!</definedName>
    <definedName name="____DAT13" localSheetId="82">[25]Zam!#REF!</definedName>
    <definedName name="____DAT13">[30]Original!#REF!</definedName>
    <definedName name="____DAT14" localSheetId="14">[30]Original!#REF!</definedName>
    <definedName name="____DAT14" localSheetId="29">[30]Original!#REF!</definedName>
    <definedName name="____DAT14" localSheetId="30">[30]Original!#REF!</definedName>
    <definedName name="____DAT14" localSheetId="43">[30]Original!#REF!</definedName>
    <definedName name="____DAT14" localSheetId="44">[30]Original!#REF!</definedName>
    <definedName name="____DAT14" localSheetId="49">[25]Zam!#REF!</definedName>
    <definedName name="____DAT14" localSheetId="50">[25]Zam!#REF!</definedName>
    <definedName name="____DAT14" localSheetId="51">[30]Original!#REF!</definedName>
    <definedName name="____DAT14" localSheetId="52">[25]Zam!#REF!</definedName>
    <definedName name="____DAT14" localSheetId="77">[25]Zam!#REF!</definedName>
    <definedName name="____DAT14" localSheetId="80">[25]Zam!#REF!</definedName>
    <definedName name="____DAT14" localSheetId="82">[25]Zam!#REF!</definedName>
    <definedName name="____DAT14">[30]Original!#REF!</definedName>
    <definedName name="____DAT15" localSheetId="14">[25]Zam!#REF!</definedName>
    <definedName name="____DAT15" localSheetId="29">[25]Zam!#REF!</definedName>
    <definedName name="____DAT15" localSheetId="30">[25]Zam!#REF!</definedName>
    <definedName name="____DAT15" localSheetId="43">[25]Zam!#REF!</definedName>
    <definedName name="____DAT15" localSheetId="44">[25]Zam!#REF!</definedName>
    <definedName name="____DAT15" localSheetId="51">[25]Zam!#REF!</definedName>
    <definedName name="____DAT15">[25]Zam!#REF!</definedName>
    <definedName name="____DAT16" localSheetId="14">[28]Zam!#REF!</definedName>
    <definedName name="____DAT16" localSheetId="29">[28]Zam!#REF!</definedName>
    <definedName name="____DAT16" localSheetId="30">[28]Zam!#REF!</definedName>
    <definedName name="____DAT16" localSheetId="43">[28]Zam!#REF!</definedName>
    <definedName name="____DAT16" localSheetId="44">[28]Zam!#REF!</definedName>
    <definedName name="____DAT16" localSheetId="51">[28]Zam!#REF!</definedName>
    <definedName name="____DAT16">[28]Zam!#REF!</definedName>
    <definedName name="____DAT17" localSheetId="14">[28]Zam!#REF!</definedName>
    <definedName name="____DAT17" localSheetId="29">[28]Zam!#REF!</definedName>
    <definedName name="____DAT17" localSheetId="30">[28]Zam!#REF!</definedName>
    <definedName name="____DAT17" localSheetId="43">[28]Zam!#REF!</definedName>
    <definedName name="____DAT17" localSheetId="44">[28]Zam!#REF!</definedName>
    <definedName name="____DAT17" localSheetId="51">[28]Zam!#REF!</definedName>
    <definedName name="____DAT17">[28]Zam!#REF!</definedName>
    <definedName name="____DAT18" localSheetId="14">[28]Zam!#REF!</definedName>
    <definedName name="____DAT18" localSheetId="29">[28]Zam!#REF!</definedName>
    <definedName name="____DAT18" localSheetId="30">[28]Zam!#REF!</definedName>
    <definedName name="____DAT18" localSheetId="43">[28]Zam!#REF!</definedName>
    <definedName name="____DAT18" localSheetId="44">[28]Zam!#REF!</definedName>
    <definedName name="____DAT18" localSheetId="51">[28]Zam!#REF!</definedName>
    <definedName name="____DAT18">[28]Zam!#REF!</definedName>
    <definedName name="____DAT19" localSheetId="14">[30]Original!#REF!</definedName>
    <definedName name="____DAT19" localSheetId="29">[30]Original!#REF!</definedName>
    <definedName name="____DAT19" localSheetId="30">[30]Original!#REF!</definedName>
    <definedName name="____DAT19" localSheetId="43">[30]Original!#REF!</definedName>
    <definedName name="____DAT19" localSheetId="44">[30]Original!#REF!</definedName>
    <definedName name="____DAT19" localSheetId="49">[28]Zam!#REF!</definedName>
    <definedName name="____DAT19" localSheetId="50">[28]Zam!#REF!</definedName>
    <definedName name="____DAT19" localSheetId="51">[30]Original!#REF!</definedName>
    <definedName name="____DAT19" localSheetId="52">[28]Zam!#REF!</definedName>
    <definedName name="____DAT19" localSheetId="77">[28]Zam!#REF!</definedName>
    <definedName name="____DAT19" localSheetId="80">[28]Zam!#REF!</definedName>
    <definedName name="____DAT19" localSheetId="82">[28]Zam!#REF!</definedName>
    <definedName name="____DAT19">[30]Original!#REF!</definedName>
    <definedName name="____DAT2" localSheetId="14">#REF!</definedName>
    <definedName name="____DAT2" localSheetId="29">#REF!</definedName>
    <definedName name="____DAT2" localSheetId="30">#REF!</definedName>
    <definedName name="____DAT2" localSheetId="43">#REF!</definedName>
    <definedName name="____DAT2" localSheetId="44">#REF!</definedName>
    <definedName name="____DAT2" localSheetId="49">[28]Zam!#REF!</definedName>
    <definedName name="____DAT2" localSheetId="50">[28]Zam!#REF!</definedName>
    <definedName name="____DAT2" localSheetId="51">#REF!</definedName>
    <definedName name="____DAT2" localSheetId="52">[28]Zam!#REF!</definedName>
    <definedName name="____DAT2" localSheetId="77">[28]Zam!#REF!</definedName>
    <definedName name="____DAT2" localSheetId="80">[28]Zam!#REF!</definedName>
    <definedName name="____DAT2" localSheetId="82">[28]Zam!#REF!</definedName>
    <definedName name="____DAT2">#REF!</definedName>
    <definedName name="____DAT20" localSheetId="14">[30]Original!#REF!</definedName>
    <definedName name="____DAT20" localSheetId="29">[30]Original!#REF!</definedName>
    <definedName name="____DAT20" localSheetId="30">[30]Original!#REF!</definedName>
    <definedName name="____DAT20" localSheetId="43">[30]Original!#REF!</definedName>
    <definedName name="____DAT20" localSheetId="44">[30]Original!#REF!</definedName>
    <definedName name="____DAT20" localSheetId="49">[28]Zam!#REF!</definedName>
    <definedName name="____DAT20" localSheetId="50">[28]Zam!#REF!</definedName>
    <definedName name="____DAT20" localSheetId="51">[30]Original!#REF!</definedName>
    <definedName name="____DAT20" localSheetId="52">[28]Zam!#REF!</definedName>
    <definedName name="____DAT20" localSheetId="77">[28]Zam!#REF!</definedName>
    <definedName name="____DAT20" localSheetId="80">[28]Zam!#REF!</definedName>
    <definedName name="____DAT20" localSheetId="82">[28]Zam!#REF!</definedName>
    <definedName name="____DAT20">[30]Original!#REF!</definedName>
    <definedName name="____DAT21" localSheetId="14">[30]Original!#REF!</definedName>
    <definedName name="____DAT21" localSheetId="29">[30]Original!#REF!</definedName>
    <definedName name="____DAT21" localSheetId="30">[30]Original!#REF!</definedName>
    <definedName name="____DAT21" localSheetId="43">[30]Original!#REF!</definedName>
    <definedName name="____DAT21" localSheetId="44">[30]Original!#REF!</definedName>
    <definedName name="____DAT21" localSheetId="49">[28]Zam!#REF!</definedName>
    <definedName name="____DAT21" localSheetId="50">[28]Zam!#REF!</definedName>
    <definedName name="____DAT21" localSheetId="51">[30]Original!#REF!</definedName>
    <definedName name="____DAT21" localSheetId="52">[28]Zam!#REF!</definedName>
    <definedName name="____DAT21" localSheetId="77">[28]Zam!#REF!</definedName>
    <definedName name="____DAT21" localSheetId="80">[28]Zam!#REF!</definedName>
    <definedName name="____DAT21" localSheetId="82">[28]Zam!#REF!</definedName>
    <definedName name="____DAT21">[30]Original!#REF!</definedName>
    <definedName name="____DAT22" localSheetId="14">[30]Original!#REF!</definedName>
    <definedName name="____DAT22" localSheetId="29">[30]Original!#REF!</definedName>
    <definedName name="____DAT22" localSheetId="30">[30]Original!#REF!</definedName>
    <definedName name="____DAT22" localSheetId="43">[30]Original!#REF!</definedName>
    <definedName name="____DAT22" localSheetId="44">[30]Original!#REF!</definedName>
    <definedName name="____DAT22" localSheetId="49">[28]Zam!#REF!</definedName>
    <definedName name="____DAT22" localSheetId="50">[28]Zam!#REF!</definedName>
    <definedName name="____DAT22" localSheetId="51">[30]Original!#REF!</definedName>
    <definedName name="____DAT22" localSheetId="52">[28]Zam!#REF!</definedName>
    <definedName name="____DAT22" localSheetId="77">[28]Zam!#REF!</definedName>
    <definedName name="____DAT22" localSheetId="80">[28]Zam!#REF!</definedName>
    <definedName name="____DAT22" localSheetId="82">[28]Zam!#REF!</definedName>
    <definedName name="____DAT22">[30]Original!#REF!</definedName>
    <definedName name="____DAT23" localSheetId="14">[30]Original!#REF!</definedName>
    <definedName name="____DAT23" localSheetId="29">[30]Original!#REF!</definedName>
    <definedName name="____DAT23" localSheetId="30">[30]Original!#REF!</definedName>
    <definedName name="____DAT23" localSheetId="43">[30]Original!#REF!</definedName>
    <definedName name="____DAT23" localSheetId="44">[30]Original!#REF!</definedName>
    <definedName name="____DAT23" localSheetId="49">[28]Zam!#REF!</definedName>
    <definedName name="____DAT23" localSheetId="50">[28]Zam!#REF!</definedName>
    <definedName name="____DAT23" localSheetId="51">[30]Original!#REF!</definedName>
    <definedName name="____DAT23" localSheetId="52">[28]Zam!#REF!</definedName>
    <definedName name="____DAT23" localSheetId="77">[28]Zam!#REF!</definedName>
    <definedName name="____DAT23" localSheetId="80">[28]Zam!#REF!</definedName>
    <definedName name="____DAT23" localSheetId="82">[28]Zam!#REF!</definedName>
    <definedName name="____DAT23">[30]Original!#REF!</definedName>
    <definedName name="____DAT25" localSheetId="14">[25]Zam!#REF!</definedName>
    <definedName name="____DAT25" localSheetId="29">[25]Zam!#REF!</definedName>
    <definedName name="____DAT25" localSheetId="30">[25]Zam!#REF!</definedName>
    <definedName name="____DAT25" localSheetId="43">[25]Zam!#REF!</definedName>
    <definedName name="____DAT25" localSheetId="44">[25]Zam!#REF!</definedName>
    <definedName name="____DAT25" localSheetId="51">[25]Zam!#REF!</definedName>
    <definedName name="____DAT25">[25]Zam!#REF!</definedName>
    <definedName name="____DAT26" localSheetId="14">[25]Zam!#REF!</definedName>
    <definedName name="____DAT26" localSheetId="29">[25]Zam!#REF!</definedName>
    <definedName name="____DAT26" localSheetId="30">[25]Zam!#REF!</definedName>
    <definedName name="____DAT26" localSheetId="43">[25]Zam!#REF!</definedName>
    <definedName name="____DAT26" localSheetId="44">[25]Zam!#REF!</definedName>
    <definedName name="____DAT26" localSheetId="51">[25]Zam!#REF!</definedName>
    <definedName name="____DAT26">[25]Zam!#REF!</definedName>
    <definedName name="____DAT27" localSheetId="14">[25]Zam!#REF!</definedName>
    <definedName name="____DAT27" localSheetId="29">[25]Zam!#REF!</definedName>
    <definedName name="____DAT27" localSheetId="30">[25]Zam!#REF!</definedName>
    <definedName name="____DAT27" localSheetId="43">[25]Zam!#REF!</definedName>
    <definedName name="____DAT27" localSheetId="44">[25]Zam!#REF!</definedName>
    <definedName name="____DAT27" localSheetId="51">[25]Zam!#REF!</definedName>
    <definedName name="____DAT27">[25]Zam!#REF!</definedName>
    <definedName name="____DAT29" localSheetId="14">[25]Zam!#REF!</definedName>
    <definedName name="____DAT29" localSheetId="29">[25]Zam!#REF!</definedName>
    <definedName name="____DAT29" localSheetId="30">[25]Zam!#REF!</definedName>
    <definedName name="____DAT29" localSheetId="43">[25]Zam!#REF!</definedName>
    <definedName name="____DAT29" localSheetId="44">[25]Zam!#REF!</definedName>
    <definedName name="____DAT29" localSheetId="51">[25]Zam!#REF!</definedName>
    <definedName name="____DAT29">[25]Zam!#REF!</definedName>
    <definedName name="____DAT30" localSheetId="14">[25]Zam!#REF!</definedName>
    <definedName name="____DAT30" localSheetId="29">[25]Zam!#REF!</definedName>
    <definedName name="____DAT30" localSheetId="30">[25]Zam!#REF!</definedName>
    <definedName name="____DAT30" localSheetId="43">[25]Zam!#REF!</definedName>
    <definedName name="____DAT30" localSheetId="44">[25]Zam!#REF!</definedName>
    <definedName name="____DAT30" localSheetId="51">[25]Zam!#REF!</definedName>
    <definedName name="____DAT30">[25]Zam!#REF!</definedName>
    <definedName name="____DAT31" localSheetId="14">[25]Zam!#REF!</definedName>
    <definedName name="____DAT31" localSheetId="29">[25]Zam!#REF!</definedName>
    <definedName name="____DAT31" localSheetId="30">[25]Zam!#REF!</definedName>
    <definedName name="____DAT31" localSheetId="43">[25]Zam!#REF!</definedName>
    <definedName name="____DAT31" localSheetId="44">[25]Zam!#REF!</definedName>
    <definedName name="____DAT31" localSheetId="51">[25]Zam!#REF!</definedName>
    <definedName name="____DAT31">[25]Zam!#REF!</definedName>
    <definedName name="____DAT32" localSheetId="14">'[9]OT´s Não Liquidadas 2006'!#REF!</definedName>
    <definedName name="____DAT32" localSheetId="29">'[9]OT´s Não Liquidadas 2006'!#REF!</definedName>
    <definedName name="____DAT32" localSheetId="30">'[9]OT´s Não Liquidadas 2006'!#REF!</definedName>
    <definedName name="____DAT32" localSheetId="43">'[9]OT´s Não Liquidadas 2006'!#REF!</definedName>
    <definedName name="____DAT32" localSheetId="44">'[9]OT´s Não Liquidadas 2006'!#REF!</definedName>
    <definedName name="____DAT32" localSheetId="51">'[9]OT´s Não Liquidadas 2006'!#REF!</definedName>
    <definedName name="____DAT32">'[9]OT´s Não Liquidadas 2006'!#REF!</definedName>
    <definedName name="____DAT33" localSheetId="14">'[9]OT´s Não Liquidadas 2006'!#REF!</definedName>
    <definedName name="____DAT33" localSheetId="29">'[9]OT´s Não Liquidadas 2006'!#REF!</definedName>
    <definedName name="____DAT33" localSheetId="30">'[9]OT´s Não Liquidadas 2006'!#REF!</definedName>
    <definedName name="____DAT33" localSheetId="43">'[9]OT´s Não Liquidadas 2006'!#REF!</definedName>
    <definedName name="____DAT33" localSheetId="44">'[9]OT´s Não Liquidadas 2006'!#REF!</definedName>
    <definedName name="____DAT33" localSheetId="51">'[9]OT´s Não Liquidadas 2006'!#REF!</definedName>
    <definedName name="____DAT33">'[9]OT´s Não Liquidadas 2006'!#REF!</definedName>
    <definedName name="____DAT34" localSheetId="14">'[9]OT´s Não Liquidadas 2006'!#REF!</definedName>
    <definedName name="____DAT34" localSheetId="29">'[9]OT´s Não Liquidadas 2006'!#REF!</definedName>
    <definedName name="____DAT34" localSheetId="30">'[9]OT´s Não Liquidadas 2006'!#REF!</definedName>
    <definedName name="____DAT34" localSheetId="43">'[9]OT´s Não Liquidadas 2006'!#REF!</definedName>
    <definedName name="____DAT34" localSheetId="44">'[9]OT´s Não Liquidadas 2006'!#REF!</definedName>
    <definedName name="____DAT34" localSheetId="51">'[9]OT´s Não Liquidadas 2006'!#REF!</definedName>
    <definedName name="____DAT34">'[9]OT´s Não Liquidadas 2006'!#REF!</definedName>
    <definedName name="____DAT35" localSheetId="14">'[9]OT´s Não Liquidadas 2006'!#REF!</definedName>
    <definedName name="____DAT35" localSheetId="29">'[9]OT´s Não Liquidadas 2006'!#REF!</definedName>
    <definedName name="____DAT35" localSheetId="30">'[9]OT´s Não Liquidadas 2006'!#REF!</definedName>
    <definedName name="____DAT35" localSheetId="43">'[9]OT´s Não Liquidadas 2006'!#REF!</definedName>
    <definedName name="____DAT35" localSheetId="44">'[9]OT´s Não Liquidadas 2006'!#REF!</definedName>
    <definedName name="____DAT35" localSheetId="51">'[9]OT´s Não Liquidadas 2006'!#REF!</definedName>
    <definedName name="____DAT35">'[9]OT´s Não Liquidadas 2006'!#REF!</definedName>
    <definedName name="____DAT36" localSheetId="14">'[9]OT´s Não Liquidadas 2006'!#REF!</definedName>
    <definedName name="____DAT36" localSheetId="29">'[9]OT´s Não Liquidadas 2006'!#REF!</definedName>
    <definedName name="____DAT36" localSheetId="30">'[9]OT´s Não Liquidadas 2006'!#REF!</definedName>
    <definedName name="____DAT36" localSheetId="43">'[9]OT´s Não Liquidadas 2006'!#REF!</definedName>
    <definedName name="____DAT36" localSheetId="44">'[9]OT´s Não Liquidadas 2006'!#REF!</definedName>
    <definedName name="____DAT36" localSheetId="51">'[9]OT´s Não Liquidadas 2006'!#REF!</definedName>
    <definedName name="____DAT36">'[9]OT´s Não Liquidadas 2006'!#REF!</definedName>
    <definedName name="____DAT4" localSheetId="14">'[22]Base Secção Pessoal'!#REF!</definedName>
    <definedName name="____DAT4" localSheetId="29">'[22]Base Secção Pessoal'!#REF!</definedName>
    <definedName name="____DAT4" localSheetId="30">'[22]Base Secção Pessoal'!#REF!</definedName>
    <definedName name="____DAT4" localSheetId="43">'[22]Base Secção Pessoal'!#REF!</definedName>
    <definedName name="____DAT4" localSheetId="44">'[22]Base Secção Pessoal'!#REF!</definedName>
    <definedName name="____DAT4" localSheetId="51">'[22]Base Secção Pessoal'!#REF!</definedName>
    <definedName name="____DAT4">'[22]Base Secção Pessoal'!#REF!</definedName>
    <definedName name="____DAT5" localSheetId="14">'[22]Base Secção Pessoal'!#REF!</definedName>
    <definedName name="____DAT5" localSheetId="29">'[22]Base Secção Pessoal'!#REF!</definedName>
    <definedName name="____DAT5" localSheetId="30">'[22]Base Secção Pessoal'!#REF!</definedName>
    <definedName name="____DAT5" localSheetId="43">'[22]Base Secção Pessoal'!#REF!</definedName>
    <definedName name="____DAT5" localSheetId="44">'[22]Base Secção Pessoal'!#REF!</definedName>
    <definedName name="____DAT5" localSheetId="51">'[22]Base Secção Pessoal'!#REF!</definedName>
    <definedName name="____DAT5">'[22]Base Secção Pessoal'!#REF!</definedName>
    <definedName name="____DAT6" localSheetId="14">'[26]base secçao pessoal'!#REF!</definedName>
    <definedName name="____DAT6" localSheetId="29">'[26]base secçao pessoal'!#REF!</definedName>
    <definedName name="____DAT6" localSheetId="30">'[26]base secçao pessoal'!#REF!</definedName>
    <definedName name="____DAT6" localSheetId="43">'[26]base secçao pessoal'!#REF!</definedName>
    <definedName name="____DAT6" localSheetId="44">'[26]base secçao pessoal'!#REF!</definedName>
    <definedName name="____DAT6" localSheetId="51">'[26]base secçao pessoal'!#REF!</definedName>
    <definedName name="____DAT6">'[26]base secçao pessoal'!#REF!</definedName>
    <definedName name="____DAT7" localSheetId="14">'[26]base secçao pessoal'!#REF!</definedName>
    <definedName name="____DAT7" localSheetId="29">'[26]base secçao pessoal'!#REF!</definedName>
    <definedName name="____DAT7" localSheetId="30">'[26]base secçao pessoal'!#REF!</definedName>
    <definedName name="____DAT7" localSheetId="43">'[26]base secçao pessoal'!#REF!</definedName>
    <definedName name="____DAT7" localSheetId="44">'[26]base secçao pessoal'!#REF!</definedName>
    <definedName name="____DAT7" localSheetId="51">'[26]base secçao pessoal'!#REF!</definedName>
    <definedName name="____DAT7">'[26]base secçao pessoal'!#REF!</definedName>
    <definedName name="____DAT8" localSheetId="14">'[23]base secçao pessoal'!#REF!</definedName>
    <definedName name="____DAT8" localSheetId="29">'[23]base secçao pessoal'!#REF!</definedName>
    <definedName name="____DAT8" localSheetId="30">'[23]base secçao pessoal'!#REF!</definedName>
    <definedName name="____DAT8" localSheetId="43">'[23]base secçao pessoal'!#REF!</definedName>
    <definedName name="____DAT8" localSheetId="44">'[23]base secçao pessoal'!#REF!</definedName>
    <definedName name="____DAT8" localSheetId="51">'[23]base secçao pessoal'!#REF!</definedName>
    <definedName name="____DAT8">'[23]base secçao pessoal'!#REF!</definedName>
    <definedName name="____DAT9" localSheetId="14">'[24]Base Secção Pessoal'!#REF!</definedName>
    <definedName name="____DAT9" localSheetId="29">'[24]Base Secção Pessoal'!#REF!</definedName>
    <definedName name="____DAT9" localSheetId="30">'[24]Base Secção Pessoal'!#REF!</definedName>
    <definedName name="____DAT9" localSheetId="43">'[24]Base Secção Pessoal'!#REF!</definedName>
    <definedName name="____DAT9" localSheetId="44">'[24]Base Secção Pessoal'!#REF!</definedName>
    <definedName name="____DAT9" localSheetId="51">'[24]Base Secção Pessoal'!#REF!</definedName>
    <definedName name="____DAT9">'[24]Base Secção Pessoal'!#REF!</definedName>
    <definedName name="___DAT1" localSheetId="14">[28]Zam!#REF!</definedName>
    <definedName name="___DAT1" localSheetId="29">[28]Zam!#REF!</definedName>
    <definedName name="___DAT1" localSheetId="30">[28]Zam!#REF!</definedName>
    <definedName name="___DAT1" localSheetId="43">[28]Zam!#REF!</definedName>
    <definedName name="___DAT1" localSheetId="44">[28]Zam!#REF!</definedName>
    <definedName name="___DAT1" localSheetId="51">[28]Zam!#REF!</definedName>
    <definedName name="___DAT1">[28]Zam!#REF!</definedName>
    <definedName name="___DAT10" localSheetId="14">[25]Zam!#REF!</definedName>
    <definedName name="___DAT10" localSheetId="29">[25]Zam!#REF!</definedName>
    <definedName name="___DAT10" localSheetId="30">[25]Zam!#REF!</definedName>
    <definedName name="___DAT10" localSheetId="43">[25]Zam!#REF!</definedName>
    <definedName name="___DAT10" localSheetId="44">[25]Zam!#REF!</definedName>
    <definedName name="___DAT10" localSheetId="51">[25]Zam!#REF!</definedName>
    <definedName name="___DAT10">[25]Zam!#REF!</definedName>
    <definedName name="___DAT11" localSheetId="14">[25]Zam!#REF!</definedName>
    <definedName name="___DAT11" localSheetId="29">[25]Zam!#REF!</definedName>
    <definedName name="___DAT11" localSheetId="30">[25]Zam!#REF!</definedName>
    <definedName name="___DAT11" localSheetId="43">[25]Zam!#REF!</definedName>
    <definedName name="___DAT11" localSheetId="44">[25]Zam!#REF!</definedName>
    <definedName name="___DAT11" localSheetId="51">[25]Zam!#REF!</definedName>
    <definedName name="___DAT11">[25]Zam!#REF!</definedName>
    <definedName name="___DAT12" localSheetId="14">[25]Zam!#REF!</definedName>
    <definedName name="___DAT12" localSheetId="29">[25]Zam!#REF!</definedName>
    <definedName name="___DAT12" localSheetId="30">[25]Zam!#REF!</definedName>
    <definedName name="___DAT12" localSheetId="43">[25]Zam!#REF!</definedName>
    <definedName name="___DAT12" localSheetId="44">[25]Zam!#REF!</definedName>
    <definedName name="___DAT12" localSheetId="51">[25]Zam!#REF!</definedName>
    <definedName name="___DAT12">[25]Zam!#REF!</definedName>
    <definedName name="___DAT13" localSheetId="14">[25]Zam!#REF!</definedName>
    <definedName name="___DAT13" localSheetId="29">[25]Zam!#REF!</definedName>
    <definedName name="___DAT13" localSheetId="30">[25]Zam!#REF!</definedName>
    <definedName name="___DAT13" localSheetId="43">[25]Zam!#REF!</definedName>
    <definedName name="___DAT13" localSheetId="44">[25]Zam!#REF!</definedName>
    <definedName name="___DAT13" localSheetId="51">[25]Zam!#REF!</definedName>
    <definedName name="___DAT13">[25]Zam!#REF!</definedName>
    <definedName name="___DAT14" localSheetId="14">[25]Zam!#REF!</definedName>
    <definedName name="___DAT14" localSheetId="29">[25]Zam!#REF!</definedName>
    <definedName name="___DAT14" localSheetId="30">[25]Zam!#REF!</definedName>
    <definedName name="___DAT14" localSheetId="43">[25]Zam!#REF!</definedName>
    <definedName name="___DAT14" localSheetId="44">[25]Zam!#REF!</definedName>
    <definedName name="___DAT14" localSheetId="51">[25]Zam!#REF!</definedName>
    <definedName name="___DAT14">[25]Zam!#REF!</definedName>
    <definedName name="___DAT15" localSheetId="14">[25]Zam!#REF!</definedName>
    <definedName name="___DAT15" localSheetId="29">[25]Zam!#REF!</definedName>
    <definedName name="___DAT15" localSheetId="30">[25]Zam!#REF!</definedName>
    <definedName name="___DAT15" localSheetId="43">[25]Zam!#REF!</definedName>
    <definedName name="___DAT15" localSheetId="44">[25]Zam!#REF!</definedName>
    <definedName name="___DAT15" localSheetId="51">[25]Zam!#REF!</definedName>
    <definedName name="___DAT15">[25]Zam!#REF!</definedName>
    <definedName name="___DAT16" localSheetId="14">[28]Zam!#REF!</definedName>
    <definedName name="___DAT16" localSheetId="29">[28]Zam!#REF!</definedName>
    <definedName name="___DAT16" localSheetId="30">[28]Zam!#REF!</definedName>
    <definedName name="___DAT16" localSheetId="43">[28]Zam!#REF!</definedName>
    <definedName name="___DAT16" localSheetId="44">[28]Zam!#REF!</definedName>
    <definedName name="___DAT16" localSheetId="51">[28]Zam!#REF!</definedName>
    <definedName name="___DAT16">[28]Zam!#REF!</definedName>
    <definedName name="___DAT17" localSheetId="14">[28]Zam!#REF!</definedName>
    <definedName name="___DAT17" localSheetId="29">[28]Zam!#REF!</definedName>
    <definedName name="___DAT17" localSheetId="30">[28]Zam!#REF!</definedName>
    <definedName name="___DAT17" localSheetId="43">[28]Zam!#REF!</definedName>
    <definedName name="___DAT17" localSheetId="44">[28]Zam!#REF!</definedName>
    <definedName name="___DAT17" localSheetId="51">[28]Zam!#REF!</definedName>
    <definedName name="___DAT17">[28]Zam!#REF!</definedName>
    <definedName name="___DAT18" localSheetId="14">[28]Zam!#REF!</definedName>
    <definedName name="___DAT18" localSheetId="29">[28]Zam!#REF!</definedName>
    <definedName name="___DAT18" localSheetId="30">[28]Zam!#REF!</definedName>
    <definedName name="___DAT18" localSheetId="43">[28]Zam!#REF!</definedName>
    <definedName name="___DAT18" localSheetId="44">[28]Zam!#REF!</definedName>
    <definedName name="___DAT18" localSheetId="51">[28]Zam!#REF!</definedName>
    <definedName name="___DAT18">[28]Zam!#REF!</definedName>
    <definedName name="___DAT19" localSheetId="14">[28]Zam!#REF!</definedName>
    <definedName name="___DAT19" localSheetId="29">[28]Zam!#REF!</definedName>
    <definedName name="___DAT19" localSheetId="30">[28]Zam!#REF!</definedName>
    <definedName name="___DAT19" localSheetId="43">[28]Zam!#REF!</definedName>
    <definedName name="___DAT19" localSheetId="44">[28]Zam!#REF!</definedName>
    <definedName name="___DAT19" localSheetId="51">[28]Zam!#REF!</definedName>
    <definedName name="___DAT19">[28]Zam!#REF!</definedName>
    <definedName name="___DAT2" localSheetId="14">[28]Zam!#REF!</definedName>
    <definedName name="___DAT2" localSheetId="29">[28]Zam!#REF!</definedName>
    <definedName name="___DAT2" localSheetId="30">[28]Zam!#REF!</definedName>
    <definedName name="___DAT2" localSheetId="43">[28]Zam!#REF!</definedName>
    <definedName name="___DAT2" localSheetId="44">[28]Zam!#REF!</definedName>
    <definedName name="___DAT2" localSheetId="51">[28]Zam!#REF!</definedName>
    <definedName name="___DAT2">[28]Zam!#REF!</definedName>
    <definedName name="___DAT20" localSheetId="14">[28]Zam!#REF!</definedName>
    <definedName name="___DAT20" localSheetId="29">[28]Zam!#REF!</definedName>
    <definedName name="___DAT20" localSheetId="30">[28]Zam!#REF!</definedName>
    <definedName name="___DAT20" localSheetId="43">[28]Zam!#REF!</definedName>
    <definedName name="___DAT20" localSheetId="44">[28]Zam!#REF!</definedName>
    <definedName name="___DAT20" localSheetId="51">[28]Zam!#REF!</definedName>
    <definedName name="___DAT20">[28]Zam!#REF!</definedName>
    <definedName name="___DAT21" localSheetId="14">[28]Zam!#REF!</definedName>
    <definedName name="___DAT21" localSheetId="29">[28]Zam!#REF!</definedName>
    <definedName name="___DAT21" localSheetId="30">[28]Zam!#REF!</definedName>
    <definedName name="___DAT21" localSheetId="43">[28]Zam!#REF!</definedName>
    <definedName name="___DAT21" localSheetId="44">[28]Zam!#REF!</definedName>
    <definedName name="___DAT21" localSheetId="51">[28]Zam!#REF!</definedName>
    <definedName name="___DAT21">[28]Zam!#REF!</definedName>
    <definedName name="___DAT22" localSheetId="14">[28]Zam!#REF!</definedName>
    <definedName name="___DAT22" localSheetId="29">[28]Zam!#REF!</definedName>
    <definedName name="___DAT22" localSheetId="30">[28]Zam!#REF!</definedName>
    <definedName name="___DAT22" localSheetId="43">[28]Zam!#REF!</definedName>
    <definedName name="___DAT22" localSheetId="44">[28]Zam!#REF!</definedName>
    <definedName name="___DAT22" localSheetId="51">[28]Zam!#REF!</definedName>
    <definedName name="___DAT22">[28]Zam!#REF!</definedName>
    <definedName name="___DAT23" localSheetId="14">[28]Zam!#REF!</definedName>
    <definedName name="___DAT23" localSheetId="29">[28]Zam!#REF!</definedName>
    <definedName name="___DAT23" localSheetId="30">[28]Zam!#REF!</definedName>
    <definedName name="___DAT23" localSheetId="43">[28]Zam!#REF!</definedName>
    <definedName name="___DAT23" localSheetId="44">[28]Zam!#REF!</definedName>
    <definedName name="___DAT23" localSheetId="51">[28]Zam!#REF!</definedName>
    <definedName name="___DAT23">[28]Zam!#REF!</definedName>
    <definedName name="___DAT25" localSheetId="14">[25]Zam!#REF!</definedName>
    <definedName name="___DAT25" localSheetId="29">[25]Zam!#REF!</definedName>
    <definedName name="___DAT25" localSheetId="30">[25]Zam!#REF!</definedName>
    <definedName name="___DAT25" localSheetId="43">[25]Zam!#REF!</definedName>
    <definedName name="___DAT25" localSheetId="44">[25]Zam!#REF!</definedName>
    <definedName name="___DAT25" localSheetId="51">[25]Zam!#REF!</definedName>
    <definedName name="___DAT25">[25]Zam!#REF!</definedName>
    <definedName name="___DAT26" localSheetId="14">[25]Zam!#REF!</definedName>
    <definedName name="___DAT26" localSheetId="29">[25]Zam!#REF!</definedName>
    <definedName name="___DAT26" localSheetId="30">[25]Zam!#REF!</definedName>
    <definedName name="___DAT26" localSheetId="43">[25]Zam!#REF!</definedName>
    <definedName name="___DAT26" localSheetId="44">[25]Zam!#REF!</definedName>
    <definedName name="___DAT26" localSheetId="51">[25]Zam!#REF!</definedName>
    <definedName name="___DAT26">[25]Zam!#REF!</definedName>
    <definedName name="___DAT27" localSheetId="14">[25]Zam!#REF!</definedName>
    <definedName name="___DAT27" localSheetId="29">[25]Zam!#REF!</definedName>
    <definedName name="___DAT27" localSheetId="30">[25]Zam!#REF!</definedName>
    <definedName name="___DAT27" localSheetId="43">[25]Zam!#REF!</definedName>
    <definedName name="___DAT27" localSheetId="44">[25]Zam!#REF!</definedName>
    <definedName name="___DAT27" localSheetId="51">[25]Zam!#REF!</definedName>
    <definedName name="___DAT27">[25]Zam!#REF!</definedName>
    <definedName name="___DAT29" localSheetId="14">[25]Zam!#REF!</definedName>
    <definedName name="___DAT29" localSheetId="29">[25]Zam!#REF!</definedName>
    <definedName name="___DAT29" localSheetId="30">[25]Zam!#REF!</definedName>
    <definedName name="___DAT29" localSheetId="43">[25]Zam!#REF!</definedName>
    <definedName name="___DAT29" localSheetId="44">[25]Zam!#REF!</definedName>
    <definedName name="___DAT29" localSheetId="51">[25]Zam!#REF!</definedName>
    <definedName name="___DAT29">[25]Zam!#REF!</definedName>
    <definedName name="___DAT3" localSheetId="14">#REF!</definedName>
    <definedName name="___DAT3" localSheetId="29">#REF!</definedName>
    <definedName name="___DAT3" localSheetId="30">#REF!</definedName>
    <definedName name="___DAT3" localSheetId="43">#REF!</definedName>
    <definedName name="___DAT3" localSheetId="44">#REF!</definedName>
    <definedName name="___DAT3" localSheetId="49">#REF!</definedName>
    <definedName name="___DAT3" localSheetId="50">#REF!</definedName>
    <definedName name="___DAT3" localSheetId="51">#REF!</definedName>
    <definedName name="___DAT3" localSheetId="52">#REF!</definedName>
    <definedName name="___DAT3" localSheetId="77">#REF!</definedName>
    <definedName name="___DAT3" localSheetId="80">#REF!</definedName>
    <definedName name="___DAT3">#REF!</definedName>
    <definedName name="___DAT30" localSheetId="14">[25]Zam!#REF!</definedName>
    <definedName name="___DAT30" localSheetId="29">[25]Zam!#REF!</definedName>
    <definedName name="___DAT30" localSheetId="30">[25]Zam!#REF!</definedName>
    <definedName name="___DAT30" localSheetId="43">[25]Zam!#REF!</definedName>
    <definedName name="___DAT30" localSheetId="44">[25]Zam!#REF!</definedName>
    <definedName name="___DAT30" localSheetId="49">[25]Zam!#REF!</definedName>
    <definedName name="___DAT30" localSheetId="50">[25]Zam!#REF!</definedName>
    <definedName name="___DAT30" localSheetId="51">[25]Zam!#REF!</definedName>
    <definedName name="___DAT30" localSheetId="52">[25]Zam!#REF!</definedName>
    <definedName name="___DAT30">[25]Zam!#REF!</definedName>
    <definedName name="___DAT31" localSheetId="14">[25]Zam!#REF!</definedName>
    <definedName name="___DAT31" localSheetId="29">[25]Zam!#REF!</definedName>
    <definedName name="___DAT31" localSheetId="30">[25]Zam!#REF!</definedName>
    <definedName name="___DAT31" localSheetId="43">[25]Zam!#REF!</definedName>
    <definedName name="___DAT31" localSheetId="44">[25]Zam!#REF!</definedName>
    <definedName name="___DAT31" localSheetId="51">[25]Zam!#REF!</definedName>
    <definedName name="___DAT31">[25]Zam!#REF!</definedName>
    <definedName name="___DAT32" localSheetId="14">'[9]OT´s Não Liquidadas 2006'!#REF!</definedName>
    <definedName name="___DAT32" localSheetId="29">'[9]OT´s Não Liquidadas 2006'!#REF!</definedName>
    <definedName name="___DAT32" localSheetId="30">'[9]OT´s Não Liquidadas 2006'!#REF!</definedName>
    <definedName name="___DAT32" localSheetId="43">'[9]OT´s Não Liquidadas 2006'!#REF!</definedName>
    <definedName name="___DAT32" localSheetId="44">'[9]OT´s Não Liquidadas 2006'!#REF!</definedName>
    <definedName name="___DAT32" localSheetId="51">'[9]OT´s Não Liquidadas 2006'!#REF!</definedName>
    <definedName name="___DAT32">'[9]OT´s Não Liquidadas 2006'!#REF!</definedName>
    <definedName name="___DAT33" localSheetId="14">'[9]OT´s Não Liquidadas 2006'!#REF!</definedName>
    <definedName name="___DAT33" localSheetId="29">'[9]OT´s Não Liquidadas 2006'!#REF!</definedName>
    <definedName name="___DAT33" localSheetId="30">'[9]OT´s Não Liquidadas 2006'!#REF!</definedName>
    <definedName name="___DAT33" localSheetId="43">'[9]OT´s Não Liquidadas 2006'!#REF!</definedName>
    <definedName name="___DAT33" localSheetId="44">'[9]OT´s Não Liquidadas 2006'!#REF!</definedName>
    <definedName name="___DAT33" localSheetId="51">'[9]OT´s Não Liquidadas 2006'!#REF!</definedName>
    <definedName name="___DAT33">'[9]OT´s Não Liquidadas 2006'!#REF!</definedName>
    <definedName name="___DAT34" localSheetId="14">'[9]OT´s Não Liquidadas 2006'!#REF!</definedName>
    <definedName name="___DAT34" localSheetId="29">'[9]OT´s Não Liquidadas 2006'!#REF!</definedName>
    <definedName name="___DAT34" localSheetId="30">'[9]OT´s Não Liquidadas 2006'!#REF!</definedName>
    <definedName name="___DAT34" localSheetId="43">'[9]OT´s Não Liquidadas 2006'!#REF!</definedName>
    <definedName name="___DAT34" localSheetId="44">'[9]OT´s Não Liquidadas 2006'!#REF!</definedName>
    <definedName name="___DAT34" localSheetId="51">'[9]OT´s Não Liquidadas 2006'!#REF!</definedName>
    <definedName name="___DAT34">'[9]OT´s Não Liquidadas 2006'!#REF!</definedName>
    <definedName name="___DAT35" localSheetId="14">'[9]OT´s Não Liquidadas 2006'!#REF!</definedName>
    <definedName name="___DAT35" localSheetId="29">'[9]OT´s Não Liquidadas 2006'!#REF!</definedName>
    <definedName name="___DAT35" localSheetId="30">'[9]OT´s Não Liquidadas 2006'!#REF!</definedName>
    <definedName name="___DAT35" localSheetId="43">'[9]OT´s Não Liquidadas 2006'!#REF!</definedName>
    <definedName name="___DAT35" localSheetId="44">'[9]OT´s Não Liquidadas 2006'!#REF!</definedName>
    <definedName name="___DAT35" localSheetId="51">'[9]OT´s Não Liquidadas 2006'!#REF!</definedName>
    <definedName name="___DAT35">'[9]OT´s Não Liquidadas 2006'!#REF!</definedName>
    <definedName name="___DAT36" localSheetId="14">'[9]OT´s Não Liquidadas 2006'!#REF!</definedName>
    <definedName name="___DAT36" localSheetId="29">'[9]OT´s Não Liquidadas 2006'!#REF!</definedName>
    <definedName name="___DAT36" localSheetId="30">'[9]OT´s Não Liquidadas 2006'!#REF!</definedName>
    <definedName name="___DAT36" localSheetId="43">'[9]OT´s Não Liquidadas 2006'!#REF!</definedName>
    <definedName name="___DAT36" localSheetId="44">'[9]OT´s Não Liquidadas 2006'!#REF!</definedName>
    <definedName name="___DAT36" localSheetId="51">'[9]OT´s Não Liquidadas 2006'!#REF!</definedName>
    <definedName name="___DAT36">'[9]OT´s Não Liquidadas 2006'!#REF!</definedName>
    <definedName name="___DAT4" localSheetId="14">#REF!</definedName>
    <definedName name="___DAT4" localSheetId="29">#REF!</definedName>
    <definedName name="___DAT4" localSheetId="30">#REF!</definedName>
    <definedName name="___DAT4" localSheetId="43">#REF!</definedName>
    <definedName name="___DAT4" localSheetId="44">#REF!</definedName>
    <definedName name="___DAT4" localSheetId="49">'[22]Base Secção Pessoal'!#REF!</definedName>
    <definedName name="___DAT4" localSheetId="50">'[22]Base Secção Pessoal'!#REF!</definedName>
    <definedName name="___DAT4" localSheetId="51">#REF!</definedName>
    <definedName name="___DAT4" localSheetId="52">'[22]Base Secção Pessoal'!#REF!</definedName>
    <definedName name="___DAT4" localSheetId="77">'[22]Base Secção Pessoal'!#REF!</definedName>
    <definedName name="___DAT4" localSheetId="80">'[22]Base Secção Pessoal'!#REF!</definedName>
    <definedName name="___DAT4" localSheetId="82">'[22]Base Secção Pessoal'!#REF!</definedName>
    <definedName name="___DAT4">#REF!</definedName>
    <definedName name="___DAT5" localSheetId="14">#REF!</definedName>
    <definedName name="___DAT5" localSheetId="29">#REF!</definedName>
    <definedName name="___DAT5" localSheetId="30">#REF!</definedName>
    <definedName name="___DAT5" localSheetId="43">#REF!</definedName>
    <definedName name="___DAT5" localSheetId="44">#REF!</definedName>
    <definedName name="___DAT5" localSheetId="49">'[22]Base Secção Pessoal'!#REF!</definedName>
    <definedName name="___DAT5" localSheetId="50">'[22]Base Secção Pessoal'!#REF!</definedName>
    <definedName name="___DAT5" localSheetId="51">#REF!</definedName>
    <definedName name="___DAT5" localSheetId="52">'[22]Base Secção Pessoal'!#REF!</definedName>
    <definedName name="___DAT5" localSheetId="53">#REF!</definedName>
    <definedName name="___DAT5" localSheetId="77">'[22]Base Secção Pessoal'!#REF!</definedName>
    <definedName name="___DAT5" localSheetId="80">'[22]Base Secção Pessoal'!#REF!</definedName>
    <definedName name="___DAT5" localSheetId="82">'[22]Base Secção Pessoal'!#REF!</definedName>
    <definedName name="___DAT5">#REF!</definedName>
    <definedName name="___DAT6" localSheetId="14">#REF!</definedName>
    <definedName name="___DAT6" localSheetId="29">#REF!</definedName>
    <definedName name="___DAT6" localSheetId="30">#REF!</definedName>
    <definedName name="___DAT6" localSheetId="43">#REF!</definedName>
    <definedName name="___DAT6" localSheetId="44">#REF!</definedName>
    <definedName name="___DAT6" localSheetId="49">'[26]base secçao pessoal'!#REF!</definedName>
    <definedName name="___DAT6" localSheetId="50">'[26]base secçao pessoal'!#REF!</definedName>
    <definedName name="___DAT6" localSheetId="51">#REF!</definedName>
    <definedName name="___DAT6" localSheetId="52">'[26]base secçao pessoal'!#REF!</definedName>
    <definedName name="___DAT6" localSheetId="53">#REF!</definedName>
    <definedName name="___DAT6" localSheetId="77">'[26]base secçao pessoal'!#REF!</definedName>
    <definedName name="___DAT6" localSheetId="80">'[26]base secçao pessoal'!#REF!</definedName>
    <definedName name="___DAT6" localSheetId="82">'[26]base secçao pessoal'!#REF!</definedName>
    <definedName name="___DAT6">#REF!</definedName>
    <definedName name="___DAT7" localSheetId="14">#REF!</definedName>
    <definedName name="___DAT7" localSheetId="29">#REF!</definedName>
    <definedName name="___DAT7" localSheetId="30">#REF!</definedName>
    <definedName name="___DAT7" localSheetId="43">#REF!</definedName>
    <definedName name="___DAT7" localSheetId="44">#REF!</definedName>
    <definedName name="___DAT7" localSheetId="49">'[26]base secçao pessoal'!#REF!</definedName>
    <definedName name="___DAT7" localSheetId="50">'[26]base secçao pessoal'!#REF!</definedName>
    <definedName name="___DAT7" localSheetId="51">#REF!</definedName>
    <definedName name="___DAT7" localSheetId="52">'[26]base secçao pessoal'!#REF!</definedName>
    <definedName name="___DAT7" localSheetId="53">#REF!</definedName>
    <definedName name="___DAT7" localSheetId="77">'[26]base secçao pessoal'!#REF!</definedName>
    <definedName name="___DAT7" localSheetId="80">'[26]base secçao pessoal'!#REF!</definedName>
    <definedName name="___DAT7" localSheetId="82">'[26]base secçao pessoal'!#REF!</definedName>
    <definedName name="___DAT7">#REF!</definedName>
    <definedName name="___DAT8" localSheetId="14">#REF!</definedName>
    <definedName name="___DAT8" localSheetId="29">#REF!</definedName>
    <definedName name="___DAT8" localSheetId="30">#REF!</definedName>
    <definedName name="___DAT8" localSheetId="43">#REF!</definedName>
    <definedName name="___DAT8" localSheetId="44">#REF!</definedName>
    <definedName name="___DAT8" localSheetId="49">'[23]base secçao pessoal'!#REF!</definedName>
    <definedName name="___DAT8" localSheetId="50">'[23]base secçao pessoal'!#REF!</definedName>
    <definedName name="___DAT8" localSheetId="51">#REF!</definedName>
    <definedName name="___DAT8" localSheetId="52">'[23]base secçao pessoal'!#REF!</definedName>
    <definedName name="___DAT8" localSheetId="53">#REF!</definedName>
    <definedName name="___DAT8" localSheetId="77">'[23]base secçao pessoal'!#REF!</definedName>
    <definedName name="___DAT8" localSheetId="80">'[23]base secçao pessoal'!#REF!</definedName>
    <definedName name="___DAT8" localSheetId="82">'[23]base secçao pessoal'!#REF!</definedName>
    <definedName name="___DAT8">#REF!</definedName>
    <definedName name="___DAT9" localSheetId="14">#REF!</definedName>
    <definedName name="___DAT9" localSheetId="29">#REF!</definedName>
    <definedName name="___DAT9" localSheetId="30">#REF!</definedName>
    <definedName name="___DAT9" localSheetId="43">#REF!</definedName>
    <definedName name="___DAT9" localSheetId="44">#REF!</definedName>
    <definedName name="___DAT9" localSheetId="49">'[24]Base Secção Pessoal'!#REF!</definedName>
    <definedName name="___DAT9" localSheetId="50">'[24]Base Secção Pessoal'!#REF!</definedName>
    <definedName name="___DAT9" localSheetId="51">#REF!</definedName>
    <definedName name="___DAT9" localSheetId="52">'[24]Base Secção Pessoal'!#REF!</definedName>
    <definedName name="___DAT9" localSheetId="53">#REF!</definedName>
    <definedName name="___DAT9" localSheetId="77">'[24]Base Secção Pessoal'!#REF!</definedName>
    <definedName name="___DAT9" localSheetId="80">'[24]Base Secção Pessoal'!#REF!</definedName>
    <definedName name="___DAT9" localSheetId="82">'[24]Base Secção Pessoal'!#REF!</definedName>
    <definedName name="___DAT9">#REF!</definedName>
    <definedName name="___thinkcellIB6GOMZNHFHEHL4CETGX4LNA74" localSheetId="14" hidden="1">'[31]2012'!#REF!</definedName>
    <definedName name="___thinkcellIB6GOMZNHFHEHL4CETGX4LNA74" localSheetId="29" hidden="1">'[31]2012'!#REF!</definedName>
    <definedName name="___thinkcellIB6GOMZNHFHEHL4CETGX4LNA74" localSheetId="30" hidden="1">'[31]2012'!#REF!</definedName>
    <definedName name="___thinkcellIB6GOMZNHFHEHL4CETGX4LNA74" localSheetId="37" hidden="1">'[31]2012'!#REF!</definedName>
    <definedName name="___thinkcellIB6GOMZNHFHEHL4CETGX4LNA74" localSheetId="43" hidden="1">'[31]2012'!#REF!</definedName>
    <definedName name="___thinkcellIB6GOMZNHFHEHL4CETGX4LNA74" localSheetId="44" hidden="1">'[31]2012'!#REF!</definedName>
    <definedName name="___thinkcellIB6GOMZNHFHEHL4CETGX4LNA74" localSheetId="49" hidden="1">'[32]2012'!#REF!</definedName>
    <definedName name="___thinkcellIB6GOMZNHFHEHL4CETGX4LNA74" localSheetId="50" hidden="1">'[33]2012'!#REF!</definedName>
    <definedName name="___thinkcellIB6GOMZNHFHEHL4CETGX4LNA74" localSheetId="51" hidden="1">'[31]2012'!#REF!</definedName>
    <definedName name="___thinkcellIB6GOMZNHFHEHL4CETGX4LNA74" localSheetId="52" hidden="1">'[33]2012'!#REF!</definedName>
    <definedName name="___thinkcellIB6GOMZNHFHEHL4CETGX4LNA74" hidden="1">'[31]2012'!#REF!</definedName>
    <definedName name="___thinkcellw0UAAAEAAAAEAAAA_sjyNbs08kOQO_oL0iwqdg" localSheetId="14" hidden="1">#REF!</definedName>
    <definedName name="___thinkcellw0UAAAEAAAAEAAAA_sjyNbs08kOQO_oL0iwqdg" localSheetId="29" hidden="1">#REF!</definedName>
    <definedName name="___thinkcellw0UAAAEAAAAEAAAA_sjyNbs08kOQO_oL0iwqdg" localSheetId="30" hidden="1">#REF!</definedName>
    <definedName name="___thinkcellw0UAAAEAAAAEAAAA_sjyNbs08kOQO_oL0iwqdg" localSheetId="37" hidden="1">#REF!</definedName>
    <definedName name="___thinkcellw0UAAAEAAAAEAAAA_sjyNbs08kOQO_oL0iwqdg" localSheetId="43" hidden="1">#REF!</definedName>
    <definedName name="___thinkcellw0UAAAEAAAAEAAAA_sjyNbs08kOQO_oL0iwqdg" localSheetId="44" hidden="1">#REF!</definedName>
    <definedName name="___thinkcellw0UAAAEAAAAEAAAA_sjyNbs08kOQO_oL0iwqdg" localSheetId="49" hidden="1">#REF!</definedName>
    <definedName name="___thinkcellw0UAAAEAAAAEAAAA_sjyNbs08kOQO_oL0iwqdg" localSheetId="50" hidden="1">#REF!</definedName>
    <definedName name="___thinkcellw0UAAAEAAAAEAAAA_sjyNbs08kOQO_oL0iwqdg" localSheetId="51" hidden="1">#REF!</definedName>
    <definedName name="___thinkcellw0UAAAEAAAAEAAAA_sjyNbs08kOQO_oL0iwqdg" localSheetId="52" hidden="1">#REF!</definedName>
    <definedName name="___thinkcellw0UAAAEAAAAEAAAA_sjyNbs08kOQO_oL0iwqdg" localSheetId="77" hidden="1">#REF!</definedName>
    <definedName name="___thinkcellw0UAAAEAAAAEAAAA_sjyNbs08kOQO_oL0iwqdg" localSheetId="83" hidden="1">#REF!</definedName>
    <definedName name="___thinkcellw0UAAAEAAAAEAAAA_sjyNbs08kOQO_oL0iwqdg" hidden="1">#REF!</definedName>
    <definedName name="___thinkcellw0UAAAEAAAAEAAAA5xyaWXkZgEyHwps0ajGVfA" localSheetId="14" hidden="1">#REF!</definedName>
    <definedName name="___thinkcellw0UAAAEAAAAEAAAA5xyaWXkZgEyHwps0ajGVfA" localSheetId="29" hidden="1">#REF!</definedName>
    <definedName name="___thinkcellw0UAAAEAAAAEAAAA5xyaWXkZgEyHwps0ajGVfA" localSheetId="30" hidden="1">#REF!</definedName>
    <definedName name="___thinkcellw0UAAAEAAAAEAAAA5xyaWXkZgEyHwps0ajGVfA" localSheetId="37" hidden="1">#REF!</definedName>
    <definedName name="___thinkcellw0UAAAEAAAAEAAAA5xyaWXkZgEyHwps0ajGVfA" localSheetId="43" hidden="1">#REF!</definedName>
    <definedName name="___thinkcellw0UAAAEAAAAEAAAA5xyaWXkZgEyHwps0ajGVfA" localSheetId="44" hidden="1">#REF!</definedName>
    <definedName name="___thinkcellw0UAAAEAAAAEAAAA5xyaWXkZgEyHwps0ajGVfA" localSheetId="49" hidden="1">#REF!</definedName>
    <definedName name="___thinkcellw0UAAAEAAAAEAAAA5xyaWXkZgEyHwps0ajGVfA" localSheetId="50" hidden="1">#REF!</definedName>
    <definedName name="___thinkcellw0UAAAEAAAAEAAAA5xyaWXkZgEyHwps0ajGVfA" localSheetId="51" hidden="1">#REF!</definedName>
    <definedName name="___thinkcellw0UAAAEAAAAEAAAA5xyaWXkZgEyHwps0ajGVfA" localSheetId="52" hidden="1">#REF!</definedName>
    <definedName name="___thinkcellw0UAAAEAAAAEAAAA5xyaWXkZgEyHwps0ajGVfA" localSheetId="77" hidden="1">#REF!</definedName>
    <definedName name="___thinkcellw0UAAAEAAAAEAAAA5xyaWXkZgEyHwps0ajGVfA" localSheetId="83" hidden="1">#REF!</definedName>
    <definedName name="___thinkcellw0UAAAEAAAAEAAAA5xyaWXkZgEyHwps0ajGVfA" hidden="1">#REF!</definedName>
    <definedName name="___thinkcellw0UAAAEAAAAEAAAA8VJPHyZcuUK2jZCH3nnmCQ" localSheetId="14" hidden="1">#REF!</definedName>
    <definedName name="___thinkcellw0UAAAEAAAAEAAAA8VJPHyZcuUK2jZCH3nnmCQ" localSheetId="29" hidden="1">#REF!</definedName>
    <definedName name="___thinkcellw0UAAAEAAAAEAAAA8VJPHyZcuUK2jZCH3nnmCQ" localSheetId="30" hidden="1">#REF!</definedName>
    <definedName name="___thinkcellw0UAAAEAAAAEAAAA8VJPHyZcuUK2jZCH3nnmCQ" localSheetId="37" hidden="1">#REF!</definedName>
    <definedName name="___thinkcellw0UAAAEAAAAEAAAA8VJPHyZcuUK2jZCH3nnmCQ" localSheetId="43" hidden="1">#REF!</definedName>
    <definedName name="___thinkcellw0UAAAEAAAAEAAAA8VJPHyZcuUK2jZCH3nnmCQ" localSheetId="44" hidden="1">#REF!</definedName>
    <definedName name="___thinkcellw0UAAAEAAAAEAAAA8VJPHyZcuUK2jZCH3nnmCQ" localSheetId="49" hidden="1">#REF!</definedName>
    <definedName name="___thinkcellw0UAAAEAAAAEAAAA8VJPHyZcuUK2jZCH3nnmCQ" localSheetId="50" hidden="1">#REF!</definedName>
    <definedName name="___thinkcellw0UAAAEAAAAEAAAA8VJPHyZcuUK2jZCH3nnmCQ" localSheetId="51" hidden="1">#REF!</definedName>
    <definedName name="___thinkcellw0UAAAEAAAAEAAAA8VJPHyZcuUK2jZCH3nnmCQ" localSheetId="52" hidden="1">#REF!</definedName>
    <definedName name="___thinkcellw0UAAAEAAAAEAAAA8VJPHyZcuUK2jZCH3nnmCQ" localSheetId="77" hidden="1">#REF!</definedName>
    <definedName name="___thinkcellw0UAAAEAAAAEAAAA8VJPHyZcuUK2jZCH3nnmCQ" localSheetId="83" hidden="1">#REF!</definedName>
    <definedName name="___thinkcellw0UAAAEAAAAEAAAA8VJPHyZcuUK2jZCH3nnmCQ" hidden="1">#REF!</definedName>
    <definedName name="___thinkcellw0UAAAEAAAAEAAAAEWMTeFdjUUCbyXa0OTH96Q" localSheetId="14" hidden="1">#REF!</definedName>
    <definedName name="___thinkcellw0UAAAEAAAAEAAAAEWMTeFdjUUCbyXa0OTH96Q" localSheetId="29" hidden="1">#REF!</definedName>
    <definedName name="___thinkcellw0UAAAEAAAAEAAAAEWMTeFdjUUCbyXa0OTH96Q" localSheetId="30" hidden="1">#REF!</definedName>
    <definedName name="___thinkcellw0UAAAEAAAAEAAAAEWMTeFdjUUCbyXa0OTH96Q" localSheetId="37" hidden="1">#REF!</definedName>
    <definedName name="___thinkcellw0UAAAEAAAAEAAAAEWMTeFdjUUCbyXa0OTH96Q" localSheetId="43" hidden="1">#REF!</definedName>
    <definedName name="___thinkcellw0UAAAEAAAAEAAAAEWMTeFdjUUCbyXa0OTH96Q" localSheetId="44" hidden="1">#REF!</definedName>
    <definedName name="___thinkcellw0UAAAEAAAAEAAAAEWMTeFdjUUCbyXa0OTH96Q" localSheetId="49" hidden="1">#REF!</definedName>
    <definedName name="___thinkcellw0UAAAEAAAAEAAAAEWMTeFdjUUCbyXa0OTH96Q" localSheetId="50" hidden="1">#REF!</definedName>
    <definedName name="___thinkcellw0UAAAEAAAAEAAAAEWMTeFdjUUCbyXa0OTH96Q" localSheetId="51" hidden="1">#REF!</definedName>
    <definedName name="___thinkcellw0UAAAEAAAAEAAAAEWMTeFdjUUCbyXa0OTH96Q" localSheetId="52" hidden="1">#REF!</definedName>
    <definedName name="___thinkcellw0UAAAEAAAAEAAAAEWMTeFdjUUCbyXa0OTH96Q" localSheetId="83" hidden="1">#REF!</definedName>
    <definedName name="___thinkcellw0UAAAEAAAAEAAAAEWMTeFdjUUCbyXa0OTH96Q" hidden="1">#REF!</definedName>
    <definedName name="___thinkcellw0UAAAEAAAAEAAAAgoRZYiA3XEmtxSPoa.AXSA" localSheetId="14" hidden="1">#REF!</definedName>
    <definedName name="___thinkcellw0UAAAEAAAAEAAAAgoRZYiA3XEmtxSPoa.AXSA" localSheetId="29" hidden="1">#REF!</definedName>
    <definedName name="___thinkcellw0UAAAEAAAAEAAAAgoRZYiA3XEmtxSPoa.AXSA" localSheetId="30" hidden="1">#REF!</definedName>
    <definedName name="___thinkcellw0UAAAEAAAAEAAAAgoRZYiA3XEmtxSPoa.AXSA" localSheetId="37" hidden="1">#REF!</definedName>
    <definedName name="___thinkcellw0UAAAEAAAAEAAAAgoRZYiA3XEmtxSPoa.AXSA" localSheetId="43" hidden="1">#REF!</definedName>
    <definedName name="___thinkcellw0UAAAEAAAAEAAAAgoRZYiA3XEmtxSPoa.AXSA" localSheetId="44" hidden="1">#REF!</definedName>
    <definedName name="___thinkcellw0UAAAEAAAAEAAAAgoRZYiA3XEmtxSPoa.AXSA" localSheetId="49" hidden="1">#REF!</definedName>
    <definedName name="___thinkcellw0UAAAEAAAAEAAAAgoRZYiA3XEmtxSPoa.AXSA" localSheetId="50" hidden="1">#REF!</definedName>
    <definedName name="___thinkcellw0UAAAEAAAAEAAAAgoRZYiA3XEmtxSPoa.AXSA" localSheetId="51" hidden="1">#REF!</definedName>
    <definedName name="___thinkcellw0UAAAEAAAAEAAAAgoRZYiA3XEmtxSPoa.AXSA" localSheetId="52" hidden="1">#REF!</definedName>
    <definedName name="___thinkcellw0UAAAEAAAAEAAAAgoRZYiA3XEmtxSPoa.AXSA" localSheetId="83" hidden="1">#REF!</definedName>
    <definedName name="___thinkcellw0UAAAEAAAAEAAAAgoRZYiA3XEmtxSPoa.AXSA" hidden="1">#REF!</definedName>
    <definedName name="___thinkcellw0UAAAEAAAAEAAAAI4PkO41VgEiMh1kA9fFTKw" localSheetId="14" hidden="1">#REF!</definedName>
    <definedName name="___thinkcellw0UAAAEAAAAEAAAAI4PkO41VgEiMh1kA9fFTKw" localSheetId="29" hidden="1">#REF!</definedName>
    <definedName name="___thinkcellw0UAAAEAAAAEAAAAI4PkO41VgEiMh1kA9fFTKw" localSheetId="30" hidden="1">#REF!</definedName>
    <definedName name="___thinkcellw0UAAAEAAAAEAAAAI4PkO41VgEiMh1kA9fFTKw" localSheetId="37" hidden="1">#REF!</definedName>
    <definedName name="___thinkcellw0UAAAEAAAAEAAAAI4PkO41VgEiMh1kA9fFTKw" localSheetId="43" hidden="1">#REF!</definedName>
    <definedName name="___thinkcellw0UAAAEAAAAEAAAAI4PkO41VgEiMh1kA9fFTKw" localSheetId="44" hidden="1">#REF!</definedName>
    <definedName name="___thinkcellw0UAAAEAAAAEAAAAI4PkO41VgEiMh1kA9fFTKw" localSheetId="49" hidden="1">#REF!</definedName>
    <definedName name="___thinkcellw0UAAAEAAAAEAAAAI4PkO41VgEiMh1kA9fFTKw" localSheetId="50" hidden="1">#REF!</definedName>
    <definedName name="___thinkcellw0UAAAEAAAAEAAAAI4PkO41VgEiMh1kA9fFTKw" localSheetId="51" hidden="1">#REF!</definedName>
    <definedName name="___thinkcellw0UAAAEAAAAEAAAAI4PkO41VgEiMh1kA9fFTKw" localSheetId="52" hidden="1">#REF!</definedName>
    <definedName name="___thinkcellw0UAAAEAAAAEAAAAI4PkO41VgEiMh1kA9fFTKw" localSheetId="83" hidden="1">#REF!</definedName>
    <definedName name="___thinkcellw0UAAAEAAAAEAAAAI4PkO41VgEiMh1kA9fFTKw" hidden="1">#REF!</definedName>
    <definedName name="___thinkcellw0UAAAEAAAAEAAAAIPauIYyKgEGXT1RFw0TmPQ" localSheetId="14" hidden="1">#REF!</definedName>
    <definedName name="___thinkcellw0UAAAEAAAAEAAAAIPauIYyKgEGXT1RFw0TmPQ" localSheetId="29" hidden="1">#REF!</definedName>
    <definedName name="___thinkcellw0UAAAEAAAAEAAAAIPauIYyKgEGXT1RFw0TmPQ" localSheetId="30" hidden="1">#REF!</definedName>
    <definedName name="___thinkcellw0UAAAEAAAAEAAAAIPauIYyKgEGXT1RFw0TmPQ" localSheetId="37" hidden="1">#REF!</definedName>
    <definedName name="___thinkcellw0UAAAEAAAAEAAAAIPauIYyKgEGXT1RFw0TmPQ" localSheetId="43" hidden="1">#REF!</definedName>
    <definedName name="___thinkcellw0UAAAEAAAAEAAAAIPauIYyKgEGXT1RFw0TmPQ" localSheetId="44" hidden="1">#REF!</definedName>
    <definedName name="___thinkcellw0UAAAEAAAAEAAAAIPauIYyKgEGXT1RFw0TmPQ" localSheetId="49" hidden="1">#REF!</definedName>
    <definedName name="___thinkcellw0UAAAEAAAAEAAAAIPauIYyKgEGXT1RFw0TmPQ" localSheetId="50" hidden="1">#REF!</definedName>
    <definedName name="___thinkcellw0UAAAEAAAAEAAAAIPauIYyKgEGXT1RFw0TmPQ" localSheetId="51" hidden="1">#REF!</definedName>
    <definedName name="___thinkcellw0UAAAEAAAAEAAAAIPauIYyKgEGXT1RFw0TmPQ" localSheetId="52" hidden="1">#REF!</definedName>
    <definedName name="___thinkcellw0UAAAEAAAAEAAAAIPauIYyKgEGXT1RFw0TmPQ" localSheetId="83" hidden="1">#REF!</definedName>
    <definedName name="___thinkcellw0UAAAEAAAAEAAAAIPauIYyKgEGXT1RFw0TmPQ" hidden="1">#REF!</definedName>
    <definedName name="___thinkcellw0UAAAEAAAAEAAAAJEC2akB.iU2cB_BHnEHNzg" localSheetId="14" hidden="1">#REF!</definedName>
    <definedName name="___thinkcellw0UAAAEAAAAEAAAAJEC2akB.iU2cB_BHnEHNzg" localSheetId="29" hidden="1">#REF!</definedName>
    <definedName name="___thinkcellw0UAAAEAAAAEAAAAJEC2akB.iU2cB_BHnEHNzg" localSheetId="30" hidden="1">#REF!</definedName>
    <definedName name="___thinkcellw0UAAAEAAAAEAAAAJEC2akB.iU2cB_BHnEHNzg" localSheetId="37" hidden="1">#REF!</definedName>
    <definedName name="___thinkcellw0UAAAEAAAAEAAAAJEC2akB.iU2cB_BHnEHNzg" localSheetId="43" hidden="1">#REF!</definedName>
    <definedName name="___thinkcellw0UAAAEAAAAEAAAAJEC2akB.iU2cB_BHnEHNzg" localSheetId="44" hidden="1">#REF!</definedName>
    <definedName name="___thinkcellw0UAAAEAAAAEAAAAJEC2akB.iU2cB_BHnEHNzg" localSheetId="49" hidden="1">#REF!</definedName>
    <definedName name="___thinkcellw0UAAAEAAAAEAAAAJEC2akB.iU2cB_BHnEHNzg" localSheetId="50" hidden="1">#REF!</definedName>
    <definedName name="___thinkcellw0UAAAEAAAAEAAAAJEC2akB.iU2cB_BHnEHNzg" localSheetId="51" hidden="1">#REF!</definedName>
    <definedName name="___thinkcellw0UAAAEAAAAEAAAAJEC2akB.iU2cB_BHnEHNzg" localSheetId="52" hidden="1">#REF!</definedName>
    <definedName name="___thinkcellw0UAAAEAAAAEAAAAJEC2akB.iU2cB_BHnEHNzg" localSheetId="83" hidden="1">#REF!</definedName>
    <definedName name="___thinkcellw0UAAAEAAAAEAAAAJEC2akB.iU2cB_BHnEHNzg" hidden="1">#REF!</definedName>
    <definedName name="___thinkcellw0UAAAEAAAAEAAAAJF.CU2OIZ0Ot3Qn1gJhKjQ" localSheetId="14" hidden="1">#REF!</definedName>
    <definedName name="___thinkcellw0UAAAEAAAAEAAAAJF.CU2OIZ0Ot3Qn1gJhKjQ" localSheetId="29" hidden="1">#REF!</definedName>
    <definedName name="___thinkcellw0UAAAEAAAAEAAAAJF.CU2OIZ0Ot3Qn1gJhKjQ" localSheetId="30" hidden="1">#REF!</definedName>
    <definedName name="___thinkcellw0UAAAEAAAAEAAAAJF.CU2OIZ0Ot3Qn1gJhKjQ" localSheetId="37" hidden="1">#REF!</definedName>
    <definedName name="___thinkcellw0UAAAEAAAAEAAAAJF.CU2OIZ0Ot3Qn1gJhKjQ" localSheetId="43" hidden="1">#REF!</definedName>
    <definedName name="___thinkcellw0UAAAEAAAAEAAAAJF.CU2OIZ0Ot3Qn1gJhKjQ" localSheetId="44" hidden="1">#REF!</definedName>
    <definedName name="___thinkcellw0UAAAEAAAAEAAAAJF.CU2OIZ0Ot3Qn1gJhKjQ" localSheetId="49" hidden="1">#REF!</definedName>
    <definedName name="___thinkcellw0UAAAEAAAAEAAAAJF.CU2OIZ0Ot3Qn1gJhKjQ" localSheetId="50" hidden="1">#REF!</definedName>
    <definedName name="___thinkcellw0UAAAEAAAAEAAAAJF.CU2OIZ0Ot3Qn1gJhKjQ" localSheetId="51" hidden="1">#REF!</definedName>
    <definedName name="___thinkcellw0UAAAEAAAAEAAAAJF.CU2OIZ0Ot3Qn1gJhKjQ" localSheetId="52" hidden="1">#REF!</definedName>
    <definedName name="___thinkcellw0UAAAEAAAAEAAAAJF.CU2OIZ0Ot3Qn1gJhKjQ" localSheetId="83" hidden="1">#REF!</definedName>
    <definedName name="___thinkcellw0UAAAEAAAAEAAAAJF.CU2OIZ0Ot3Qn1gJhKjQ" hidden="1">#REF!</definedName>
    <definedName name="___thinkcellw0UAAAEAAAAEAAAAmGDfrtc_fk63D9uVS2Fgkw" localSheetId="14" hidden="1">#REF!</definedName>
    <definedName name="___thinkcellw0UAAAEAAAAEAAAAmGDfrtc_fk63D9uVS2Fgkw" localSheetId="29" hidden="1">#REF!</definedName>
    <definedName name="___thinkcellw0UAAAEAAAAEAAAAmGDfrtc_fk63D9uVS2Fgkw" localSheetId="30" hidden="1">#REF!</definedName>
    <definedName name="___thinkcellw0UAAAEAAAAEAAAAmGDfrtc_fk63D9uVS2Fgkw" localSheetId="37" hidden="1">#REF!</definedName>
    <definedName name="___thinkcellw0UAAAEAAAAEAAAAmGDfrtc_fk63D9uVS2Fgkw" localSheetId="43" hidden="1">#REF!</definedName>
    <definedName name="___thinkcellw0UAAAEAAAAEAAAAmGDfrtc_fk63D9uVS2Fgkw" localSheetId="44" hidden="1">#REF!</definedName>
    <definedName name="___thinkcellw0UAAAEAAAAEAAAAmGDfrtc_fk63D9uVS2Fgkw" localSheetId="49" hidden="1">#REF!</definedName>
    <definedName name="___thinkcellw0UAAAEAAAAEAAAAmGDfrtc_fk63D9uVS2Fgkw" localSheetId="50" hidden="1">#REF!</definedName>
    <definedName name="___thinkcellw0UAAAEAAAAEAAAAmGDfrtc_fk63D9uVS2Fgkw" localSheetId="51" hidden="1">#REF!</definedName>
    <definedName name="___thinkcellw0UAAAEAAAAEAAAAmGDfrtc_fk63D9uVS2Fgkw" localSheetId="52" hidden="1">#REF!</definedName>
    <definedName name="___thinkcellw0UAAAEAAAAEAAAAmGDfrtc_fk63D9uVS2Fgkw" localSheetId="83" hidden="1">#REF!</definedName>
    <definedName name="___thinkcellw0UAAAEAAAAEAAAAmGDfrtc_fk63D9uVS2Fgkw" hidden="1">#REF!</definedName>
    <definedName name="___thinkcellw0UAAAEAAAAEAAAASu9GIqf4hUa3xuNQSxfZrA" localSheetId="14" hidden="1">#REF!</definedName>
    <definedName name="___thinkcellw0UAAAEAAAAEAAAASu9GIqf4hUa3xuNQSxfZrA" localSheetId="29" hidden="1">#REF!</definedName>
    <definedName name="___thinkcellw0UAAAEAAAAEAAAASu9GIqf4hUa3xuNQSxfZrA" localSheetId="30" hidden="1">#REF!</definedName>
    <definedName name="___thinkcellw0UAAAEAAAAEAAAASu9GIqf4hUa3xuNQSxfZrA" localSheetId="37" hidden="1">#REF!</definedName>
    <definedName name="___thinkcellw0UAAAEAAAAEAAAASu9GIqf4hUa3xuNQSxfZrA" localSheetId="43" hidden="1">#REF!</definedName>
    <definedName name="___thinkcellw0UAAAEAAAAEAAAASu9GIqf4hUa3xuNQSxfZrA" localSheetId="44" hidden="1">#REF!</definedName>
    <definedName name="___thinkcellw0UAAAEAAAAEAAAASu9GIqf4hUa3xuNQSxfZrA" localSheetId="49" hidden="1">#REF!</definedName>
    <definedName name="___thinkcellw0UAAAEAAAAEAAAASu9GIqf4hUa3xuNQSxfZrA" localSheetId="50" hidden="1">#REF!</definedName>
    <definedName name="___thinkcellw0UAAAEAAAAEAAAASu9GIqf4hUa3xuNQSxfZrA" localSheetId="51" hidden="1">#REF!</definedName>
    <definedName name="___thinkcellw0UAAAEAAAAEAAAASu9GIqf4hUa3xuNQSxfZrA" localSheetId="52" hidden="1">#REF!</definedName>
    <definedName name="___thinkcellw0UAAAEAAAAEAAAASu9GIqf4hUa3xuNQSxfZrA" localSheetId="83" hidden="1">#REF!</definedName>
    <definedName name="___thinkcellw0UAAAEAAAAEAAAASu9GIqf4hUa3xuNQSxfZrA" hidden="1">#REF!</definedName>
    <definedName name="___thinkcellw0UAAAEAAAAEAAAAusL3hwx67EqHEzibzARwfQ" localSheetId="14" hidden="1">#REF!</definedName>
    <definedName name="___thinkcellw0UAAAEAAAAEAAAAusL3hwx67EqHEzibzARwfQ" localSheetId="29" hidden="1">#REF!</definedName>
    <definedName name="___thinkcellw0UAAAEAAAAEAAAAusL3hwx67EqHEzibzARwfQ" localSheetId="30" hidden="1">#REF!</definedName>
    <definedName name="___thinkcellw0UAAAEAAAAEAAAAusL3hwx67EqHEzibzARwfQ" localSheetId="37" hidden="1">#REF!</definedName>
    <definedName name="___thinkcellw0UAAAEAAAAEAAAAusL3hwx67EqHEzibzARwfQ" localSheetId="43" hidden="1">#REF!</definedName>
    <definedName name="___thinkcellw0UAAAEAAAAEAAAAusL3hwx67EqHEzibzARwfQ" localSheetId="44" hidden="1">#REF!</definedName>
    <definedName name="___thinkcellw0UAAAEAAAAEAAAAusL3hwx67EqHEzibzARwfQ" localSheetId="49" hidden="1">#REF!</definedName>
    <definedName name="___thinkcellw0UAAAEAAAAEAAAAusL3hwx67EqHEzibzARwfQ" localSheetId="50" hidden="1">#REF!</definedName>
    <definedName name="___thinkcellw0UAAAEAAAAEAAAAusL3hwx67EqHEzibzARwfQ" localSheetId="51" hidden="1">#REF!</definedName>
    <definedName name="___thinkcellw0UAAAEAAAAEAAAAusL3hwx67EqHEzibzARwfQ" localSheetId="52" hidden="1">#REF!</definedName>
    <definedName name="___thinkcellw0UAAAEAAAAEAAAAusL3hwx67EqHEzibzARwfQ" localSheetId="83" hidden="1">#REF!</definedName>
    <definedName name="___thinkcellw0UAAAEAAAAEAAAAusL3hwx67EqHEzibzARwfQ" hidden="1">#REF!</definedName>
    <definedName name="___thinkcellw0UAAAEAAAAEAAAAvGtKoIremkas90vXkGsHKQ" localSheetId="14" hidden="1">#REF!</definedName>
    <definedName name="___thinkcellw0UAAAEAAAAEAAAAvGtKoIremkas90vXkGsHKQ" localSheetId="29" hidden="1">#REF!</definedName>
    <definedName name="___thinkcellw0UAAAEAAAAEAAAAvGtKoIremkas90vXkGsHKQ" localSheetId="30" hidden="1">#REF!</definedName>
    <definedName name="___thinkcellw0UAAAEAAAAEAAAAvGtKoIremkas90vXkGsHKQ" localSheetId="37" hidden="1">#REF!</definedName>
    <definedName name="___thinkcellw0UAAAEAAAAEAAAAvGtKoIremkas90vXkGsHKQ" localSheetId="43" hidden="1">#REF!</definedName>
    <definedName name="___thinkcellw0UAAAEAAAAEAAAAvGtKoIremkas90vXkGsHKQ" localSheetId="44" hidden="1">#REF!</definedName>
    <definedName name="___thinkcellw0UAAAEAAAAEAAAAvGtKoIremkas90vXkGsHKQ" localSheetId="49" hidden="1">#REF!</definedName>
    <definedName name="___thinkcellw0UAAAEAAAAEAAAAvGtKoIremkas90vXkGsHKQ" localSheetId="50" hidden="1">#REF!</definedName>
    <definedName name="___thinkcellw0UAAAEAAAAEAAAAvGtKoIremkas90vXkGsHKQ" localSheetId="51" hidden="1">#REF!</definedName>
    <definedName name="___thinkcellw0UAAAEAAAAEAAAAvGtKoIremkas90vXkGsHKQ" localSheetId="52" hidden="1">#REF!</definedName>
    <definedName name="___thinkcellw0UAAAEAAAAEAAAAvGtKoIremkas90vXkGsHKQ" localSheetId="83" hidden="1">#REF!</definedName>
    <definedName name="___thinkcellw0UAAAEAAAAEAAAAvGtKoIremkas90vXkGsHKQ" hidden="1">#REF!</definedName>
    <definedName name="___thinkcellw0UAAAEAAAAEAAAAwztuAXK4xkyEAhiw4AECpA" localSheetId="14" hidden="1">#REF!</definedName>
    <definedName name="___thinkcellw0UAAAEAAAAEAAAAwztuAXK4xkyEAhiw4AECpA" localSheetId="29" hidden="1">#REF!</definedName>
    <definedName name="___thinkcellw0UAAAEAAAAEAAAAwztuAXK4xkyEAhiw4AECpA" localSheetId="30" hidden="1">#REF!</definedName>
    <definedName name="___thinkcellw0UAAAEAAAAEAAAAwztuAXK4xkyEAhiw4AECpA" localSheetId="37" hidden="1">#REF!</definedName>
    <definedName name="___thinkcellw0UAAAEAAAAEAAAAwztuAXK4xkyEAhiw4AECpA" localSheetId="43" hidden="1">#REF!</definedName>
    <definedName name="___thinkcellw0UAAAEAAAAEAAAAwztuAXK4xkyEAhiw4AECpA" localSheetId="44" hidden="1">#REF!</definedName>
    <definedName name="___thinkcellw0UAAAEAAAAEAAAAwztuAXK4xkyEAhiw4AECpA" localSheetId="49" hidden="1">#REF!</definedName>
    <definedName name="___thinkcellw0UAAAEAAAAEAAAAwztuAXK4xkyEAhiw4AECpA" localSheetId="50" hidden="1">#REF!</definedName>
    <definedName name="___thinkcellw0UAAAEAAAAEAAAAwztuAXK4xkyEAhiw4AECpA" localSheetId="51" hidden="1">#REF!</definedName>
    <definedName name="___thinkcellw0UAAAEAAAAEAAAAwztuAXK4xkyEAhiw4AECpA" localSheetId="52" hidden="1">#REF!</definedName>
    <definedName name="___thinkcellw0UAAAEAAAAEAAAAwztuAXK4xkyEAhiw4AECpA" localSheetId="83" hidden="1">#REF!</definedName>
    <definedName name="___thinkcellw0UAAAEAAAAEAAAAwztuAXK4xkyEAhiw4AECpA" hidden="1">#REF!</definedName>
    <definedName name="___thinkcellw0UAAAEAAAAEAAAAYTOYqKMxIk667t.Mr7V2Ag" localSheetId="14" hidden="1">#REF!</definedName>
    <definedName name="___thinkcellw0UAAAEAAAAEAAAAYTOYqKMxIk667t.Mr7V2Ag" localSheetId="29" hidden="1">#REF!</definedName>
    <definedName name="___thinkcellw0UAAAEAAAAEAAAAYTOYqKMxIk667t.Mr7V2Ag" localSheetId="30" hidden="1">#REF!</definedName>
    <definedName name="___thinkcellw0UAAAEAAAAEAAAAYTOYqKMxIk667t.Mr7V2Ag" localSheetId="37" hidden="1">#REF!</definedName>
    <definedName name="___thinkcellw0UAAAEAAAAEAAAAYTOYqKMxIk667t.Mr7V2Ag" localSheetId="43" hidden="1">#REF!</definedName>
    <definedName name="___thinkcellw0UAAAEAAAAEAAAAYTOYqKMxIk667t.Mr7V2Ag" localSheetId="44" hidden="1">#REF!</definedName>
    <definedName name="___thinkcellw0UAAAEAAAAEAAAAYTOYqKMxIk667t.Mr7V2Ag" localSheetId="49" hidden="1">#REF!</definedName>
    <definedName name="___thinkcellw0UAAAEAAAAEAAAAYTOYqKMxIk667t.Mr7V2Ag" localSheetId="50" hidden="1">#REF!</definedName>
    <definedName name="___thinkcellw0UAAAEAAAAEAAAAYTOYqKMxIk667t.Mr7V2Ag" localSheetId="51" hidden="1">#REF!</definedName>
    <definedName name="___thinkcellw0UAAAEAAAAEAAAAYTOYqKMxIk667t.Mr7V2Ag" localSheetId="52" hidden="1">#REF!</definedName>
    <definedName name="___thinkcellw0UAAAEAAAAEAAAAYTOYqKMxIk667t.Mr7V2Ag" localSheetId="83" hidden="1">#REF!</definedName>
    <definedName name="___thinkcellw0UAAAEAAAAEAAAAYTOYqKMxIk667t.Mr7V2Ag" hidden="1">#REF!</definedName>
    <definedName name="__DAT1" localSheetId="14">[20]Zam!#REF!</definedName>
    <definedName name="__DAT1" localSheetId="29">[20]Zam!#REF!</definedName>
    <definedName name="__DAT1" localSheetId="30">[20]Zam!#REF!</definedName>
    <definedName name="__DAT1" localSheetId="43">[20]Zam!#REF!</definedName>
    <definedName name="__DAT1" localSheetId="44">[20]Zam!#REF!</definedName>
    <definedName name="__DAT1" localSheetId="51">[20]Zam!#REF!</definedName>
    <definedName name="__DAT1">[20]Zam!#REF!</definedName>
    <definedName name="__DAT10" localSheetId="14">[25]Zam!#REF!</definedName>
    <definedName name="__DAT10" localSheetId="29">[25]Zam!#REF!</definedName>
    <definedName name="__DAT10" localSheetId="30">[25]Zam!#REF!</definedName>
    <definedName name="__DAT10" localSheetId="43">[25]Zam!#REF!</definedName>
    <definedName name="__DAT10" localSheetId="44">[25]Zam!#REF!</definedName>
    <definedName name="__DAT10" localSheetId="51">[25]Zam!#REF!</definedName>
    <definedName name="__DAT10">[25]Zam!#REF!</definedName>
    <definedName name="__DAT11" localSheetId="14">[25]Zam!#REF!</definedName>
    <definedName name="__DAT11" localSheetId="29">[25]Zam!#REF!</definedName>
    <definedName name="__DAT11" localSheetId="30">[25]Zam!#REF!</definedName>
    <definedName name="__DAT11" localSheetId="43">[25]Zam!#REF!</definedName>
    <definedName name="__DAT11" localSheetId="44">[25]Zam!#REF!</definedName>
    <definedName name="__DAT11" localSheetId="51">[25]Zam!#REF!</definedName>
    <definedName name="__DAT11">[25]Zam!#REF!</definedName>
    <definedName name="__DAT12" localSheetId="14">[25]Zam!#REF!</definedName>
    <definedName name="__DAT12" localSheetId="29">[25]Zam!#REF!</definedName>
    <definedName name="__DAT12" localSheetId="30">[25]Zam!#REF!</definedName>
    <definedName name="__DAT12" localSheetId="43">[25]Zam!#REF!</definedName>
    <definedName name="__DAT12" localSheetId="44">[25]Zam!#REF!</definedName>
    <definedName name="__DAT12" localSheetId="51">[25]Zam!#REF!</definedName>
    <definedName name="__DAT12">[25]Zam!#REF!</definedName>
    <definedName name="__DAT13" localSheetId="14">[25]Zam!#REF!</definedName>
    <definedName name="__DAT13" localSheetId="29">[25]Zam!#REF!</definedName>
    <definedName name="__DAT13" localSheetId="30">[25]Zam!#REF!</definedName>
    <definedName name="__DAT13" localSheetId="43">[25]Zam!#REF!</definedName>
    <definedName name="__DAT13" localSheetId="44">[25]Zam!#REF!</definedName>
    <definedName name="__DAT13" localSheetId="51">[25]Zam!#REF!</definedName>
    <definedName name="__DAT13">[25]Zam!#REF!</definedName>
    <definedName name="__DAT14" localSheetId="14">[25]Zam!#REF!</definedName>
    <definedName name="__DAT14" localSheetId="29">[25]Zam!#REF!</definedName>
    <definedName name="__DAT14" localSheetId="30">[25]Zam!#REF!</definedName>
    <definedName name="__DAT14" localSheetId="43">[25]Zam!#REF!</definedName>
    <definedName name="__DAT14" localSheetId="44">[25]Zam!#REF!</definedName>
    <definedName name="__DAT14" localSheetId="51">[25]Zam!#REF!</definedName>
    <definedName name="__DAT14">[25]Zam!#REF!</definedName>
    <definedName name="__DAT15" localSheetId="14">[25]Zam!#REF!</definedName>
    <definedName name="__DAT15" localSheetId="29">[25]Zam!#REF!</definedName>
    <definedName name="__DAT15" localSheetId="30">[25]Zam!#REF!</definedName>
    <definedName name="__DAT15" localSheetId="43">[25]Zam!#REF!</definedName>
    <definedName name="__DAT15" localSheetId="44">[25]Zam!#REF!</definedName>
    <definedName name="__DAT15" localSheetId="51">[25]Zam!#REF!</definedName>
    <definedName name="__DAT15">[25]Zam!#REF!</definedName>
    <definedName name="__DAT16" localSheetId="14">[20]Zam!#REF!</definedName>
    <definedName name="__DAT16" localSheetId="29">[20]Zam!#REF!</definedName>
    <definedName name="__DAT16" localSheetId="30">[20]Zam!#REF!</definedName>
    <definedName name="__DAT16" localSheetId="43">[20]Zam!#REF!</definedName>
    <definedName name="__DAT16" localSheetId="44">[20]Zam!#REF!</definedName>
    <definedName name="__DAT16" localSheetId="51">[20]Zam!#REF!</definedName>
    <definedName name="__DAT16">[20]Zam!#REF!</definedName>
    <definedName name="__DAT17" localSheetId="14">[20]Zam!#REF!</definedName>
    <definedName name="__DAT17" localSheetId="29">[20]Zam!#REF!</definedName>
    <definedName name="__DAT17" localSheetId="30">[20]Zam!#REF!</definedName>
    <definedName name="__DAT17" localSheetId="43">[20]Zam!#REF!</definedName>
    <definedName name="__DAT17" localSheetId="44">[20]Zam!#REF!</definedName>
    <definedName name="__DAT17" localSheetId="51">[20]Zam!#REF!</definedName>
    <definedName name="__DAT17">[20]Zam!#REF!</definedName>
    <definedName name="__DAT18" localSheetId="14">[20]Zam!#REF!</definedName>
    <definedName name="__DAT18" localSheetId="29">[20]Zam!#REF!</definedName>
    <definedName name="__DAT18" localSheetId="30">[20]Zam!#REF!</definedName>
    <definedName name="__DAT18" localSheetId="43">[20]Zam!#REF!</definedName>
    <definedName name="__DAT18" localSheetId="44">[20]Zam!#REF!</definedName>
    <definedName name="__DAT18" localSheetId="51">[20]Zam!#REF!</definedName>
    <definedName name="__DAT18">[20]Zam!#REF!</definedName>
    <definedName name="__DAT19" localSheetId="14">[20]Zam!#REF!</definedName>
    <definedName name="__DAT19" localSheetId="29">[20]Zam!#REF!</definedName>
    <definedName name="__DAT19" localSheetId="30">[20]Zam!#REF!</definedName>
    <definedName name="__DAT19" localSheetId="43">[20]Zam!#REF!</definedName>
    <definedName name="__DAT19" localSheetId="44">[20]Zam!#REF!</definedName>
    <definedName name="__DAT19" localSheetId="51">[20]Zam!#REF!</definedName>
    <definedName name="__DAT19">[20]Zam!#REF!</definedName>
    <definedName name="__DAT2" localSheetId="14">[20]Zam!#REF!</definedName>
    <definedName name="__DAT2" localSheetId="29">[20]Zam!#REF!</definedName>
    <definedName name="__DAT2" localSheetId="30">[20]Zam!#REF!</definedName>
    <definedName name="__DAT2" localSheetId="43">[20]Zam!#REF!</definedName>
    <definedName name="__DAT2" localSheetId="44">[20]Zam!#REF!</definedName>
    <definedName name="__DAT2" localSheetId="51">[20]Zam!#REF!</definedName>
    <definedName name="__DAT2">[20]Zam!#REF!</definedName>
    <definedName name="__DAT20" localSheetId="14">[20]Zam!#REF!</definedName>
    <definedName name="__DAT20" localSheetId="29">[20]Zam!#REF!</definedName>
    <definedName name="__DAT20" localSheetId="30">[20]Zam!#REF!</definedName>
    <definedName name="__DAT20" localSheetId="43">[20]Zam!#REF!</definedName>
    <definedName name="__DAT20" localSheetId="44">[20]Zam!#REF!</definedName>
    <definedName name="__DAT20" localSheetId="51">[20]Zam!#REF!</definedName>
    <definedName name="__DAT20">[20]Zam!#REF!</definedName>
    <definedName name="__DAT21" localSheetId="14">[20]Zam!#REF!</definedName>
    <definedName name="__DAT21" localSheetId="29">[20]Zam!#REF!</definedName>
    <definedName name="__DAT21" localSheetId="30">[20]Zam!#REF!</definedName>
    <definedName name="__DAT21" localSheetId="43">[20]Zam!#REF!</definedName>
    <definedName name="__DAT21" localSheetId="44">[20]Zam!#REF!</definedName>
    <definedName name="__DAT21" localSheetId="51">[20]Zam!#REF!</definedName>
    <definedName name="__DAT21">[20]Zam!#REF!</definedName>
    <definedName name="__DAT22" localSheetId="14">[20]Zam!#REF!</definedName>
    <definedName name="__DAT22" localSheetId="29">[20]Zam!#REF!</definedName>
    <definedName name="__DAT22" localSheetId="30">[20]Zam!#REF!</definedName>
    <definedName name="__DAT22" localSheetId="43">[20]Zam!#REF!</definedName>
    <definedName name="__DAT22" localSheetId="44">[20]Zam!#REF!</definedName>
    <definedName name="__DAT22" localSheetId="51">[20]Zam!#REF!</definedName>
    <definedName name="__DAT22">[20]Zam!#REF!</definedName>
    <definedName name="__DAT23" localSheetId="14">[20]Zam!#REF!</definedName>
    <definedName name="__DAT23" localSheetId="29">[20]Zam!#REF!</definedName>
    <definedName name="__DAT23" localSheetId="30">[20]Zam!#REF!</definedName>
    <definedName name="__DAT23" localSheetId="43">[20]Zam!#REF!</definedName>
    <definedName name="__DAT23" localSheetId="44">[20]Zam!#REF!</definedName>
    <definedName name="__DAT23" localSheetId="51">[20]Zam!#REF!</definedName>
    <definedName name="__DAT23">[20]Zam!#REF!</definedName>
    <definedName name="__DAT25" localSheetId="14">[25]Zam!#REF!</definedName>
    <definedName name="__DAT25" localSheetId="29">[25]Zam!#REF!</definedName>
    <definedName name="__DAT25" localSheetId="30">[25]Zam!#REF!</definedName>
    <definedName name="__DAT25" localSheetId="43">[25]Zam!#REF!</definedName>
    <definedName name="__DAT25" localSheetId="44">[25]Zam!#REF!</definedName>
    <definedName name="__DAT25" localSheetId="51">[25]Zam!#REF!</definedName>
    <definedName name="__DAT25">[25]Zam!#REF!</definedName>
    <definedName name="__DAT26" localSheetId="14">[25]Zam!#REF!</definedName>
    <definedName name="__DAT26" localSheetId="29">[25]Zam!#REF!</definedName>
    <definedName name="__DAT26" localSheetId="30">[25]Zam!#REF!</definedName>
    <definedName name="__DAT26" localSheetId="43">[25]Zam!#REF!</definedName>
    <definedName name="__DAT26" localSheetId="44">[25]Zam!#REF!</definedName>
    <definedName name="__DAT26" localSheetId="51">[25]Zam!#REF!</definedName>
    <definedName name="__DAT26">[25]Zam!#REF!</definedName>
    <definedName name="__DAT27" localSheetId="14">[25]Zam!#REF!</definedName>
    <definedName name="__DAT27" localSheetId="29">[25]Zam!#REF!</definedName>
    <definedName name="__DAT27" localSheetId="30">[25]Zam!#REF!</definedName>
    <definedName name="__DAT27" localSheetId="43">[25]Zam!#REF!</definedName>
    <definedName name="__DAT27" localSheetId="44">[25]Zam!#REF!</definedName>
    <definedName name="__DAT27" localSheetId="51">[25]Zam!#REF!</definedName>
    <definedName name="__DAT27">[25]Zam!#REF!</definedName>
    <definedName name="__DAT29" localSheetId="14">[25]Zam!#REF!</definedName>
    <definedName name="__DAT29" localSheetId="29">[25]Zam!#REF!</definedName>
    <definedName name="__DAT29" localSheetId="30">[25]Zam!#REF!</definedName>
    <definedName name="__DAT29" localSheetId="43">[25]Zam!#REF!</definedName>
    <definedName name="__DAT29" localSheetId="44">[25]Zam!#REF!</definedName>
    <definedName name="__DAT29" localSheetId="51">[25]Zam!#REF!</definedName>
    <definedName name="__DAT29">[25]Zam!#REF!</definedName>
    <definedName name="__DAT3" localSheetId="14">'[34]PEARA Maio 2007'!#REF!</definedName>
    <definedName name="__DAT3" localSheetId="29">'[34]PEARA Maio 2007'!#REF!</definedName>
    <definedName name="__DAT3" localSheetId="30">'[34]PEARA Maio 2007'!#REF!</definedName>
    <definedName name="__DAT3" localSheetId="43">'[34]PEARA Maio 2007'!#REF!</definedName>
    <definedName name="__DAT3" localSheetId="44">'[34]PEARA Maio 2007'!#REF!</definedName>
    <definedName name="__DAT3" localSheetId="51">'[34]PEARA Maio 2007'!#REF!</definedName>
    <definedName name="__DAT3">'[34]PEARA Maio 2007'!#REF!</definedName>
    <definedName name="__DAT30" localSheetId="14">[25]Zam!#REF!</definedName>
    <definedName name="__DAT30" localSheetId="29">[25]Zam!#REF!</definedName>
    <definedName name="__DAT30" localSheetId="30">[25]Zam!#REF!</definedName>
    <definedName name="__DAT30" localSheetId="43">[25]Zam!#REF!</definedName>
    <definedName name="__DAT30" localSheetId="44">[25]Zam!#REF!</definedName>
    <definedName name="__DAT30" localSheetId="51">[25]Zam!#REF!</definedName>
    <definedName name="__DAT30">[25]Zam!#REF!</definedName>
    <definedName name="__DAT31" localSheetId="14">[25]Zam!#REF!</definedName>
    <definedName name="__DAT31" localSheetId="29">[25]Zam!#REF!</definedName>
    <definedName name="__DAT31" localSheetId="30">[25]Zam!#REF!</definedName>
    <definedName name="__DAT31" localSheetId="43">[25]Zam!#REF!</definedName>
    <definedName name="__DAT31" localSheetId="44">[25]Zam!#REF!</definedName>
    <definedName name="__DAT31" localSheetId="51">[25]Zam!#REF!</definedName>
    <definedName name="__DAT31">[25]Zam!#REF!</definedName>
    <definedName name="__DAT32" localSheetId="14">'[9]OT´s Não Liquidadas 2006'!#REF!</definedName>
    <definedName name="__DAT32" localSheetId="29">'[9]OT´s Não Liquidadas 2006'!#REF!</definedName>
    <definedName name="__DAT32" localSheetId="30">'[9]OT´s Não Liquidadas 2006'!#REF!</definedName>
    <definedName name="__DAT32" localSheetId="43">'[9]OT´s Não Liquidadas 2006'!#REF!</definedName>
    <definedName name="__DAT32" localSheetId="44">'[9]OT´s Não Liquidadas 2006'!#REF!</definedName>
    <definedName name="__DAT32" localSheetId="51">'[9]OT´s Não Liquidadas 2006'!#REF!</definedName>
    <definedName name="__DAT32">'[9]OT´s Não Liquidadas 2006'!#REF!</definedName>
    <definedName name="__DAT33" localSheetId="14">'[9]OT´s Não Liquidadas 2006'!#REF!</definedName>
    <definedName name="__DAT33" localSheetId="29">'[9]OT´s Não Liquidadas 2006'!#REF!</definedName>
    <definedName name="__DAT33" localSheetId="30">'[9]OT´s Não Liquidadas 2006'!#REF!</definedName>
    <definedName name="__DAT33" localSheetId="43">'[9]OT´s Não Liquidadas 2006'!#REF!</definedName>
    <definedName name="__DAT33" localSheetId="44">'[9]OT´s Não Liquidadas 2006'!#REF!</definedName>
    <definedName name="__DAT33" localSheetId="51">'[9]OT´s Não Liquidadas 2006'!#REF!</definedName>
    <definedName name="__DAT33">'[9]OT´s Não Liquidadas 2006'!#REF!</definedName>
    <definedName name="__DAT34" localSheetId="14">'[9]OT´s Não Liquidadas 2006'!#REF!</definedName>
    <definedName name="__DAT34" localSheetId="29">'[9]OT´s Não Liquidadas 2006'!#REF!</definedName>
    <definedName name="__DAT34" localSheetId="30">'[9]OT´s Não Liquidadas 2006'!#REF!</definedName>
    <definedName name="__DAT34" localSheetId="43">'[9]OT´s Não Liquidadas 2006'!#REF!</definedName>
    <definedName name="__DAT34" localSheetId="44">'[9]OT´s Não Liquidadas 2006'!#REF!</definedName>
    <definedName name="__DAT34" localSheetId="51">'[9]OT´s Não Liquidadas 2006'!#REF!</definedName>
    <definedName name="__DAT34">'[9]OT´s Não Liquidadas 2006'!#REF!</definedName>
    <definedName name="__DAT35" localSheetId="14">'[9]OT´s Não Liquidadas 2006'!#REF!</definedName>
    <definedName name="__DAT35" localSheetId="29">'[9]OT´s Não Liquidadas 2006'!#REF!</definedName>
    <definedName name="__DAT35" localSheetId="30">'[9]OT´s Não Liquidadas 2006'!#REF!</definedName>
    <definedName name="__DAT35" localSheetId="43">'[9]OT´s Não Liquidadas 2006'!#REF!</definedName>
    <definedName name="__DAT35" localSheetId="44">'[9]OT´s Não Liquidadas 2006'!#REF!</definedName>
    <definedName name="__DAT35" localSheetId="51">'[9]OT´s Não Liquidadas 2006'!#REF!</definedName>
    <definedName name="__DAT35">'[9]OT´s Não Liquidadas 2006'!#REF!</definedName>
    <definedName name="__DAT36" localSheetId="14">'[9]OT´s Não Liquidadas 2006'!#REF!</definedName>
    <definedName name="__DAT36" localSheetId="29">'[9]OT´s Não Liquidadas 2006'!#REF!</definedName>
    <definedName name="__DAT36" localSheetId="30">'[9]OT´s Não Liquidadas 2006'!#REF!</definedName>
    <definedName name="__DAT36" localSheetId="43">'[9]OT´s Não Liquidadas 2006'!#REF!</definedName>
    <definedName name="__DAT36" localSheetId="44">'[9]OT´s Não Liquidadas 2006'!#REF!</definedName>
    <definedName name="__DAT36" localSheetId="51">'[9]OT´s Não Liquidadas 2006'!#REF!</definedName>
    <definedName name="__DAT36">'[9]OT´s Não Liquidadas 2006'!#REF!</definedName>
    <definedName name="__DAT4" localSheetId="14">'[22]Base Secção Pessoal'!#REF!</definedName>
    <definedName name="__DAT4" localSheetId="29">'[22]Base Secção Pessoal'!#REF!</definedName>
    <definedName name="__DAT4" localSheetId="30">'[22]Base Secção Pessoal'!#REF!</definedName>
    <definedName name="__DAT4" localSheetId="43">'[22]Base Secção Pessoal'!#REF!</definedName>
    <definedName name="__DAT4" localSheetId="44">'[22]Base Secção Pessoal'!#REF!</definedName>
    <definedName name="__DAT4" localSheetId="51">'[22]Base Secção Pessoal'!#REF!</definedName>
    <definedName name="__DAT4">'[22]Base Secção Pessoal'!#REF!</definedName>
    <definedName name="__DAT5" localSheetId="14">'[22]Base Secção Pessoal'!#REF!</definedName>
    <definedName name="__DAT5" localSheetId="29">'[22]Base Secção Pessoal'!#REF!</definedName>
    <definedName name="__DAT5" localSheetId="30">'[22]Base Secção Pessoal'!#REF!</definedName>
    <definedName name="__DAT5" localSheetId="43">'[22]Base Secção Pessoal'!#REF!</definedName>
    <definedName name="__DAT5" localSheetId="44">'[22]Base Secção Pessoal'!#REF!</definedName>
    <definedName name="__DAT5" localSheetId="51">'[22]Base Secção Pessoal'!#REF!</definedName>
    <definedName name="__DAT5">'[22]Base Secção Pessoal'!#REF!</definedName>
    <definedName name="__DAT6" localSheetId="14">'[26]base secçao pessoal'!#REF!</definedName>
    <definedName name="__DAT6" localSheetId="29">'[26]base secçao pessoal'!#REF!</definedName>
    <definedName name="__DAT6" localSheetId="30">'[26]base secçao pessoal'!#REF!</definedName>
    <definedName name="__DAT6" localSheetId="43">'[26]base secçao pessoal'!#REF!</definedName>
    <definedName name="__DAT6" localSheetId="44">'[26]base secçao pessoal'!#REF!</definedName>
    <definedName name="__DAT6" localSheetId="51">'[26]base secçao pessoal'!#REF!</definedName>
    <definedName name="__DAT6">'[26]base secçao pessoal'!#REF!</definedName>
    <definedName name="__DAT7" localSheetId="14">'[26]base secçao pessoal'!#REF!</definedName>
    <definedName name="__DAT7" localSheetId="29">'[26]base secçao pessoal'!#REF!</definedName>
    <definedName name="__DAT7" localSheetId="30">'[26]base secçao pessoal'!#REF!</definedName>
    <definedName name="__DAT7" localSheetId="43">'[26]base secçao pessoal'!#REF!</definedName>
    <definedName name="__DAT7" localSheetId="44">'[26]base secçao pessoal'!#REF!</definedName>
    <definedName name="__DAT7" localSheetId="51">'[26]base secçao pessoal'!#REF!</definedName>
    <definedName name="__DAT7">'[26]base secçao pessoal'!#REF!</definedName>
    <definedName name="__DAT8" localSheetId="14">'[23]base secçao pessoal'!#REF!</definedName>
    <definedName name="__DAT8" localSheetId="29">'[23]base secçao pessoal'!#REF!</definedName>
    <definedName name="__DAT8" localSheetId="30">'[23]base secçao pessoal'!#REF!</definedName>
    <definedName name="__DAT8" localSheetId="43">'[23]base secçao pessoal'!#REF!</definedName>
    <definedName name="__DAT8" localSheetId="44">'[23]base secçao pessoal'!#REF!</definedName>
    <definedName name="__DAT8" localSheetId="51">'[23]base secçao pessoal'!#REF!</definedName>
    <definedName name="__DAT8">'[23]base secçao pessoal'!#REF!</definedName>
    <definedName name="__DAT9" localSheetId="14">'[24]Base Secção Pessoal'!#REF!</definedName>
    <definedName name="__DAT9" localSheetId="29">'[24]Base Secção Pessoal'!#REF!</definedName>
    <definedName name="__DAT9" localSheetId="30">'[24]Base Secção Pessoal'!#REF!</definedName>
    <definedName name="__DAT9" localSheetId="43">'[24]Base Secção Pessoal'!#REF!</definedName>
    <definedName name="__DAT9" localSheetId="44">'[24]Base Secção Pessoal'!#REF!</definedName>
    <definedName name="__DAT9" localSheetId="51">'[24]Base Secção Pessoal'!#REF!</definedName>
    <definedName name="__DAT9">'[24]Base Secção Pessoal'!#REF!</definedName>
    <definedName name="_1" localSheetId="30">#REF!,#REF!,#REF!,#REF!</definedName>
    <definedName name="_1">#REF!,#REF!,#REF!,#REF!</definedName>
    <definedName name="_1__123Graph_ACHART_1" hidden="1">[35]ago03!$F$10:$F$14</definedName>
    <definedName name="_10__123Graph_CCHART_1" localSheetId="30" hidden="1">#REF!</definedName>
    <definedName name="_10__123Graph_CCHART_1" hidden="1">#REF!</definedName>
    <definedName name="_11__123Graph_CCHART_8" hidden="1">[35]ago03!$M$146:$AN$146</definedName>
    <definedName name="_12__123Graph_LBL_ACHART_1" localSheetId="30" hidden="1">#REF!</definedName>
    <definedName name="_12__123Graph_LBL_ACHART_1" hidden="1">#REF!</definedName>
    <definedName name="_13__123Graph_LBL_ACHART_3" hidden="1">[35]ago03!$M$35:$M$47</definedName>
    <definedName name="_14__123Graph_LBL_ACHART_8" hidden="1">[35]ago03!$M$128:$AN$128</definedName>
    <definedName name="_15__123Graph_LBL_BCHART_8" hidden="1">[35]ago03!$M$137:$AN$137</definedName>
    <definedName name="_16" localSheetId="30">#REF!,#REF!</definedName>
    <definedName name="_16">#REF!,#REF!</definedName>
    <definedName name="_16__123Graph_LBL_CCHART_8" hidden="1">[35]ago03!$M$146:$AN$146</definedName>
    <definedName name="_17__123Graph_XCHART_1" hidden="1">[35]ago03!$C$10:$C$14</definedName>
    <definedName name="_18__123Graph_XCHART_3" hidden="1">[35]ago03!$L$35:$L$47</definedName>
    <definedName name="_19__123Graph_XCHART_4" localSheetId="30" hidden="1">#REF!</definedName>
    <definedName name="_19__123Graph_XCHART_4" hidden="1">#REF!</definedName>
    <definedName name="_2" localSheetId="30">#REF!,#REF!</definedName>
    <definedName name="_2">#REF!,#REF!</definedName>
    <definedName name="_2__123Graph_ACHART_3" hidden="1">[35]ago03!$M$35:$M$47</definedName>
    <definedName name="_20__123Graph_XCHART_5" localSheetId="30" hidden="1">#REF!</definedName>
    <definedName name="_20__123Graph_XCHART_5" hidden="1">#REF!</definedName>
    <definedName name="_2000" localSheetId="30">#REF!</definedName>
    <definedName name="_2000">#REF!</definedName>
    <definedName name="_2001" localSheetId="30">#REF!</definedName>
    <definedName name="_2001">#REF!</definedName>
    <definedName name="_2016" localSheetId="15" hidden="1">#REF!</definedName>
    <definedName name="_2016" localSheetId="30" hidden="1">#REF!</definedName>
    <definedName name="_2016" localSheetId="37" hidden="1">#REF!</definedName>
    <definedName name="_2016" localSheetId="49" hidden="1">#REF!</definedName>
    <definedName name="_2016" localSheetId="50" hidden="1">#REF!</definedName>
    <definedName name="_2016" localSheetId="51" hidden="1">#REF!</definedName>
    <definedName name="_2016" localSheetId="52" hidden="1">#REF!</definedName>
    <definedName name="_2016" localSheetId="77" hidden="1">#REF!</definedName>
    <definedName name="_2016" localSheetId="83" hidden="1">#REF!</definedName>
    <definedName name="_2016" hidden="1">#REF!</definedName>
    <definedName name="_21__123Graph_XCHART_6" localSheetId="30" hidden="1">#REF!</definedName>
    <definedName name="_21__123Graph_XCHART_6" hidden="1">#REF!</definedName>
    <definedName name="_22__123Graph_XCHART_7" localSheetId="30" hidden="1">#REF!</definedName>
    <definedName name="_22__123Graph_XCHART_7" hidden="1">#REF!</definedName>
    <definedName name="_23__123Graph_XCHART_8" hidden="1">[35]ago03!$M$121:$AN$121</definedName>
    <definedName name="_3" localSheetId="30">#REF!,#REF!,#REF!</definedName>
    <definedName name="_3">#REF!,#REF!,#REF!</definedName>
    <definedName name="_3__123Graph_ACHART_4" localSheetId="30" hidden="1">#REF!</definedName>
    <definedName name="_3__123Graph_ACHART_4" hidden="1">#REF!</definedName>
    <definedName name="_4" localSheetId="30">#REF!,#REF!,#REF!</definedName>
    <definedName name="_4">#REF!,#REF!,#REF!</definedName>
    <definedName name="_4__123Graph_ACHART_5" localSheetId="30" hidden="1">#REF!</definedName>
    <definedName name="_4__123Graph_ACHART_5" hidden="1">#REF!</definedName>
    <definedName name="_44220000___Edifíc._out._constr." localSheetId="49">[36]ICursoMes!$C$8:$F$8</definedName>
    <definedName name="_44220000___Edifíc._out._constr." localSheetId="50">[36]ICursoMes!$C$8:$F$8</definedName>
    <definedName name="_44220000___Edifíc._out._constr." localSheetId="52">[36]ICursoMes!$C$8:$F$8</definedName>
    <definedName name="_44220000___Edifíc._out._constr.">[37]ICursoMes!$C$8:$F$8</definedName>
    <definedName name="_44232110___Transporte_Electricidade___Subestações_Novas" localSheetId="49">[36]ICursoMes!$C$10:$F$10</definedName>
    <definedName name="_44232110___Transporte_Electricidade___Subestações_Novas" localSheetId="50">[36]ICursoMes!$C$10:$F$10</definedName>
    <definedName name="_44232110___Transporte_Electricidade___Subestações_Novas" localSheetId="52">[36]ICursoMes!$C$10:$F$10</definedName>
    <definedName name="_44232110___Transporte_Electricidade___Subestações_Novas">[37]ICursoMes!$C$10:$F$10</definedName>
    <definedName name="_44232120___Transporte_Electricidade___Ampliação_Subestações" localSheetId="49">[36]ICursoMes!$C$11:$F$11</definedName>
    <definedName name="_44232120___Transporte_Electricidade___Ampliação_Subestações" localSheetId="50">[36]ICursoMes!$C$11:$F$11</definedName>
    <definedName name="_44232120___Transporte_Electricidade___Ampliação_Subestações" localSheetId="52">[36]ICursoMes!$C$11:$F$11</definedName>
    <definedName name="_44232120___Transporte_Electricidade___Ampliação_Subestações">[37]ICursoMes!$C$11:$F$11</definedName>
    <definedName name="_44232130___Transporte_Electricidade___Remodelação_Subestações" localSheetId="49">[36]ICursoMes!$C$12:$F$12</definedName>
    <definedName name="_44232130___Transporte_Electricidade___Remodelação_Subestações" localSheetId="50">[36]ICursoMes!$C$12:$F$12</definedName>
    <definedName name="_44232130___Transporte_Electricidade___Remodelação_Subestações" localSheetId="52">[36]ICursoMes!$C$12:$F$12</definedName>
    <definedName name="_44232130___Transporte_Electricidade___Remodelação_Subestações">[37]ICursoMes!$C$12:$F$12</definedName>
    <definedName name="_44232180___Transporte_Electricidade_Bateria_de_Condensadores" localSheetId="49">[36]ICursoMes!$C$13:$F$13</definedName>
    <definedName name="_44232180___Transporte_Electricidade_Bateria_de_Condensadores" localSheetId="50">[36]ICursoMes!$C$13:$F$13</definedName>
    <definedName name="_44232180___Transporte_Electricidade_Bateria_de_Condensadores" localSheetId="52">[36]ICursoMes!$C$13:$F$13</definedName>
    <definedName name="_44232180___Transporte_Electricidade_Bateria_de_Condensadores">[37]ICursoMes!$C$13:$F$13</definedName>
    <definedName name="_44232210___Transporte_Electricidade___Linhas_150kv" localSheetId="49">[36]ICursoMes!$C$15:$F$15</definedName>
    <definedName name="_44232210___Transporte_Electricidade___Linhas_150kv" localSheetId="50">[36]ICursoMes!$C$15:$F$15</definedName>
    <definedName name="_44232210___Transporte_Electricidade___Linhas_150kv" localSheetId="52">[36]ICursoMes!$C$15:$F$15</definedName>
    <definedName name="_44232210___Transporte_Electricidade___Linhas_150kv">[37]ICursoMes!$C$15:$F$15</definedName>
    <definedName name="_44232220___Transporte_Electricidade___Linhas_220Kv" localSheetId="49">[36]ICursoMes!$C$16:$F$16</definedName>
    <definedName name="_44232220___Transporte_Electricidade___Linhas_220Kv" localSheetId="50">[36]ICursoMes!$C$16:$F$16</definedName>
    <definedName name="_44232220___Transporte_Electricidade___Linhas_220Kv" localSheetId="52">[36]ICursoMes!$C$16:$F$16</definedName>
    <definedName name="_44232220___Transporte_Electricidade___Linhas_220Kv">[37]ICursoMes!$C$16:$F$16</definedName>
    <definedName name="_44232230___Transporte_Electricidade___Linhas_400KV" localSheetId="49">[36]ICursoMes!$C$17:$F$17</definedName>
    <definedName name="_44232230___Transporte_Electricidade___Linhas_400KV" localSheetId="50">[36]ICursoMes!$C$17:$F$17</definedName>
    <definedName name="_44232230___Transporte_Electricidade___Linhas_400KV" localSheetId="52">[36]ICursoMes!$C$17:$F$17</definedName>
    <definedName name="_44232230___Transporte_Electricidade___Linhas_400KV">[37]ICursoMes!$C$17:$F$17</definedName>
    <definedName name="_44232310___Transporte_Electricidade___Gestor_Sistema" localSheetId="49">[36]ICursoMes!$C$20:$F$20</definedName>
    <definedName name="_44232310___Transporte_Electricidade___Gestor_Sistema" localSheetId="50">[36]ICursoMes!$C$20:$F$20</definedName>
    <definedName name="_44232310___Transporte_Electricidade___Gestor_Sistema" localSheetId="52">[36]ICursoMes!$C$20:$F$20</definedName>
    <definedName name="_44232310___Transporte_Electricidade___Gestor_Sistema">[37]ICursoMes!$C$20:$F$20</definedName>
    <definedName name="_44232520___Transporte_Electricidade___Cont.Medida_Fact.Prod." localSheetId="49">[36]ICursoMes!$C$21:$F$21</definedName>
    <definedName name="_44232520___Transporte_Electricidade___Cont.Medida_Fact.Prod." localSheetId="50">[36]ICursoMes!$C$21:$F$21</definedName>
    <definedName name="_44232520___Transporte_Electricidade___Cont.Medida_Fact.Prod." localSheetId="52">[36]ICursoMes!$C$21:$F$21</definedName>
    <definedName name="_44232520___Transporte_Electricidade___Cont.Medida_Fact.Prod.">[37]ICursoMes!$C$21:$F$21</definedName>
    <definedName name="_44238110___Telecomunicações_Segurança___Comutação_Telefónica" localSheetId="49">[36]ICursoMes!$C$23:$F$23</definedName>
    <definedName name="_44238110___Telecomunicações_Segurança___Comutação_Telefónica" localSheetId="50">[36]ICursoMes!$C$23:$F$23</definedName>
    <definedName name="_44238110___Telecomunicações_Segurança___Comutação_Telefónica" localSheetId="52">[36]ICursoMes!$C$23:$F$23</definedName>
    <definedName name="_44238110___Telecomunicações_Segurança___Comutação_Telefónica">[37]ICursoMes!$C$23:$F$23</definedName>
    <definedName name="_44238120___Telecomunicações_Segurança___transmissão_de_dados" localSheetId="49">[36]ICursoMes!$C$24:$F$24</definedName>
    <definedName name="_44238120___Telecomunicações_Segurança___transmissão_de_dados" localSheetId="50">[36]ICursoMes!$C$24:$F$24</definedName>
    <definedName name="_44238120___Telecomunicações_Segurança___transmissão_de_dados" localSheetId="52">[36]ICursoMes!$C$24:$F$24</definedName>
    <definedName name="_44238120___Telecomunicações_Segurança___transmissão_de_dados">[37]ICursoMes!$C$24:$F$24</definedName>
    <definedName name="_44238130___Telecomunicações_Segurança___Fibra_Óptica" localSheetId="49">[36]ICursoMes!$C$25:$F$25</definedName>
    <definedName name="_44238130___Telecomunicações_Segurança___Fibra_Óptica" localSheetId="50">[36]ICursoMes!$C$25:$F$25</definedName>
    <definedName name="_44238130___Telecomunicações_Segurança___Fibra_Óptica" localSheetId="52">[36]ICursoMes!$C$25:$F$25</definedName>
    <definedName name="_44238130___Telecomunicações_Segurança___Fibra_Óptica">[37]ICursoMes!$C$25:$F$25</definedName>
    <definedName name="_44238140___Telecomunicações___Segurança_Sist._de_Alimentação" localSheetId="49">[36]ICursoMes!$C$26:$F$26</definedName>
    <definedName name="_44238140___Telecomunicações___Segurança_Sist._de_Alimentação" localSheetId="50">[36]ICursoMes!$C$26:$F$26</definedName>
    <definedName name="_44238140___Telecomunicações___Segurança_Sist._de_Alimentação" localSheetId="52">[36]ICursoMes!$C$26:$F$26</definedName>
    <definedName name="_44238140___Telecomunicações___Segurança_Sist._de_Alimentação">[37]ICursoMes!$C$26:$F$26</definedName>
    <definedName name="_44238230___Telecomunicações_Não_Reguladas_no_Sist.Eléctrico" localSheetId="49">[36]ICursoMes!$C$18:$F$18</definedName>
    <definedName name="_44238230___Telecomunicações_Não_Reguladas_no_Sist.Eléctrico" localSheetId="50">[36]ICursoMes!$C$18:$F$18</definedName>
    <definedName name="_44238230___Telecomunicações_Não_Reguladas_no_Sist.Eléctrico" localSheetId="52">[36]ICursoMes!$C$18:$F$18</definedName>
    <definedName name="_44238230___Telecomunicações_Não_Reguladas_no_Sist.Eléctrico">[37]ICursoMes!$C$18:$F$18</definedName>
    <definedName name="_44261100___Equip_Informático_Próprio___Equipamento_central" localSheetId="49">[36]ICursoMes!$C$28:$F$28</definedName>
    <definedName name="_44261100___Equip_Informático_Próprio___Equipamento_central" localSheetId="50">[36]ICursoMes!$C$28:$F$28</definedName>
    <definedName name="_44261100___Equip_Informático_Próprio___Equipamento_central" localSheetId="52">[36]ICursoMes!$C$28:$F$28</definedName>
    <definedName name="_44261100___Equip_Informático_Próprio___Equipamento_central">[37]ICursoMes!$C$28:$F$28</definedName>
    <definedName name="_5" localSheetId="30">#REF!,#REF!</definedName>
    <definedName name="_5">#REF!,#REF!</definedName>
    <definedName name="_5__123Graph_ACHART_6" localSheetId="30" hidden="1">#REF!</definedName>
    <definedName name="_5__123Graph_ACHART_6" hidden="1">#REF!</definedName>
    <definedName name="_6" localSheetId="30">#REF!,#REF!</definedName>
    <definedName name="_6">#REF!,#REF!</definedName>
    <definedName name="_6__123Graph_ACHART_7" localSheetId="30" hidden="1">#REF!</definedName>
    <definedName name="_6__123Graph_ACHART_7" hidden="1">#REF!</definedName>
    <definedName name="_7__123Graph_ACHART_8" hidden="1">[35]ago03!$M$128:$AN$128</definedName>
    <definedName name="_8__123Graph_BCHART_1" localSheetId="30" hidden="1">#REF!</definedName>
    <definedName name="_8__123Graph_BCHART_1" hidden="1">#REF!</definedName>
    <definedName name="_9__123Graph_BCHART_8" hidden="1">[35]ago03!$M$137:$AN$137</definedName>
    <definedName name="_95" localSheetId="30">#REF!</definedName>
    <definedName name="_95">#REF!</definedName>
    <definedName name="_96" localSheetId="30">#REF!</definedName>
    <definedName name="_96">#REF!</definedName>
    <definedName name="_97" localSheetId="30">#REF!</definedName>
    <definedName name="_97">#REF!</definedName>
    <definedName name="_98" localSheetId="30">#REF!</definedName>
    <definedName name="_98">#REF!</definedName>
    <definedName name="_99" localSheetId="30">#REF!</definedName>
    <definedName name="_99">#REF!</definedName>
    <definedName name="_ano1" localSheetId="49">[38]dados!$A$2</definedName>
    <definedName name="_ano1" localSheetId="50">[38]dados!$A$2</definedName>
    <definedName name="_ano1" localSheetId="52">[38]dados!$A$2</definedName>
    <definedName name="_ano1">[39]dados!$A$2</definedName>
    <definedName name="_ano2" localSheetId="49">[38]dados!$A$3</definedName>
    <definedName name="_ano2" localSheetId="50">[38]dados!$A$3</definedName>
    <definedName name="_ano2" localSheetId="52">[38]dados!$A$3</definedName>
    <definedName name="_ano2">[39]dados!$A$3</definedName>
    <definedName name="_ano3" localSheetId="49">[40]dados!$A$4</definedName>
    <definedName name="_ano3" localSheetId="50">[40]dados!$A$4</definedName>
    <definedName name="_ano3" localSheetId="52">[40]dados!$A$4</definedName>
    <definedName name="_ano3">[41]dados!$A$4</definedName>
    <definedName name="_ano4" localSheetId="49">[40]dados!$A$5</definedName>
    <definedName name="_ano4" localSheetId="50">[40]dados!$A$5</definedName>
    <definedName name="_ano4" localSheetId="52">[40]dados!$A$5</definedName>
    <definedName name="_ano4">[41]dados!$A$5</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1831</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BEI75" localSheetId="30">[42]Museu!#REF!</definedName>
    <definedName name="_BEI75" localSheetId="51">[42]Museu!#REF!</definedName>
    <definedName name="_BEI75" localSheetId="53">[42]Museu!#REF!</definedName>
    <definedName name="_BEI75" localSheetId="82">[42]Museu!#REF!</definedName>
    <definedName name="_BEI75">[42]Museu!#REF!</definedName>
    <definedName name="_DAT1" localSheetId="14">#REF!</definedName>
    <definedName name="_DAT1" localSheetId="29">#REF!</definedName>
    <definedName name="_DAT1" localSheetId="30">#REF!</definedName>
    <definedName name="_DAT1" localSheetId="43">#REF!</definedName>
    <definedName name="_DAT1" localSheetId="44">#REF!</definedName>
    <definedName name="_DAT1" localSheetId="49">[43]Zam!#REF!</definedName>
    <definedName name="_DAT1" localSheetId="50">[43]Zam!#REF!</definedName>
    <definedName name="_DAT1" localSheetId="51">#REF!</definedName>
    <definedName name="_DAT1" localSheetId="52">[43]Zam!#REF!</definedName>
    <definedName name="_DAT1" localSheetId="53">#REF!</definedName>
    <definedName name="_DAT1" localSheetId="77">[43]Zam!#REF!</definedName>
    <definedName name="_DAT1" localSheetId="80">[43]Zam!#REF!</definedName>
    <definedName name="_DAT1" localSheetId="82">[43]Zam!#REF!</definedName>
    <definedName name="_DAT1">#REF!</definedName>
    <definedName name="_DAT10" localSheetId="14">#REF!</definedName>
    <definedName name="_DAT10" localSheetId="29">#REF!</definedName>
    <definedName name="_DAT10" localSheetId="30">#REF!</definedName>
    <definedName name="_DAT10" localSheetId="43">#REF!</definedName>
    <definedName name="_DAT10" localSheetId="44">#REF!</definedName>
    <definedName name="_DAT10" localSheetId="49">[25]Zam!#REF!</definedName>
    <definedName name="_DAT10" localSheetId="50">[25]Zam!#REF!</definedName>
    <definedName name="_DAT10" localSheetId="51">#REF!</definedName>
    <definedName name="_DAT10" localSheetId="52">[25]Zam!#REF!</definedName>
    <definedName name="_DAT10" localSheetId="53">#REF!</definedName>
    <definedName name="_DAT10" localSheetId="77">[25]Zam!#REF!</definedName>
    <definedName name="_DAT10" localSheetId="80">[25]Zam!#REF!</definedName>
    <definedName name="_DAT10" localSheetId="82">[25]Zam!#REF!</definedName>
    <definedName name="_DAT10">#REF!</definedName>
    <definedName name="_DAT11" localSheetId="14">[44]Original!#REF!</definedName>
    <definedName name="_DAT11" localSheetId="29">[44]Original!#REF!</definedName>
    <definedName name="_DAT11" localSheetId="30">[44]Original!#REF!</definedName>
    <definedName name="_DAT11" localSheetId="43">[44]Original!#REF!</definedName>
    <definedName name="_DAT11" localSheetId="44">[44]Original!#REF!</definedName>
    <definedName name="_DAT11" localSheetId="49">[25]Zam!#REF!</definedName>
    <definedName name="_DAT11" localSheetId="50">[25]Zam!#REF!</definedName>
    <definedName name="_DAT11" localSheetId="51">[44]Original!#REF!</definedName>
    <definedName name="_DAT11" localSheetId="52">[25]Zam!#REF!</definedName>
    <definedName name="_DAT11" localSheetId="77">[25]Zam!#REF!</definedName>
    <definedName name="_DAT11" localSheetId="80">[25]Zam!#REF!</definedName>
    <definedName name="_DAT11" localSheetId="82">[25]Zam!#REF!</definedName>
    <definedName name="_DAT11">[44]Original!#REF!</definedName>
    <definedName name="_DAT12" localSheetId="14">[44]Original!#REF!</definedName>
    <definedName name="_DAT12" localSheetId="29">[44]Original!#REF!</definedName>
    <definedName name="_DAT12" localSheetId="30">[44]Original!#REF!</definedName>
    <definedName name="_DAT12" localSheetId="43">[44]Original!#REF!</definedName>
    <definedName name="_DAT12" localSheetId="44">[44]Original!#REF!</definedName>
    <definedName name="_DAT12" localSheetId="49">[25]Zam!#REF!</definedName>
    <definedName name="_DAT12" localSheetId="50">[25]Zam!#REF!</definedName>
    <definedName name="_DAT12" localSheetId="51">[44]Original!#REF!</definedName>
    <definedName name="_DAT12" localSheetId="52">[25]Zam!#REF!</definedName>
    <definedName name="_DAT12" localSheetId="77">[25]Zam!#REF!</definedName>
    <definedName name="_DAT12" localSheetId="80">[25]Zam!#REF!</definedName>
    <definedName name="_DAT12" localSheetId="82">[25]Zam!#REF!</definedName>
    <definedName name="_DAT12">[44]Original!#REF!</definedName>
    <definedName name="_DAT13" localSheetId="14">[44]Original!#REF!</definedName>
    <definedName name="_DAT13" localSheetId="29">[44]Original!#REF!</definedName>
    <definedName name="_DAT13" localSheetId="30">[44]Original!#REF!</definedName>
    <definedName name="_DAT13" localSheetId="43">[44]Original!#REF!</definedName>
    <definedName name="_DAT13" localSheetId="44">[44]Original!#REF!</definedName>
    <definedName name="_DAT13" localSheetId="49">[25]Zam!#REF!</definedName>
    <definedName name="_DAT13" localSheetId="50">[25]Zam!#REF!</definedName>
    <definedName name="_DAT13" localSheetId="51">[44]Original!#REF!</definedName>
    <definedName name="_DAT13" localSheetId="52">[25]Zam!#REF!</definedName>
    <definedName name="_DAT13" localSheetId="77">[25]Zam!#REF!</definedName>
    <definedName name="_DAT13" localSheetId="80">[25]Zam!#REF!</definedName>
    <definedName name="_DAT13" localSheetId="82">[25]Zam!#REF!</definedName>
    <definedName name="_DAT13">[44]Original!#REF!</definedName>
    <definedName name="_DAT14" localSheetId="14">[44]Original!#REF!</definedName>
    <definedName name="_DAT14" localSheetId="29">[44]Original!#REF!</definedName>
    <definedName name="_DAT14" localSheetId="30">[44]Original!#REF!</definedName>
    <definedName name="_DAT14" localSheetId="43">[44]Original!#REF!</definedName>
    <definedName name="_DAT14" localSheetId="44">[44]Original!#REF!</definedName>
    <definedName name="_DAT14" localSheetId="49">[25]Zam!#REF!</definedName>
    <definedName name="_DAT14" localSheetId="50">[25]Zam!#REF!</definedName>
    <definedName name="_DAT14" localSheetId="51">[44]Original!#REF!</definedName>
    <definedName name="_DAT14" localSheetId="52">[25]Zam!#REF!</definedName>
    <definedName name="_DAT14" localSheetId="77">[25]Zam!#REF!</definedName>
    <definedName name="_DAT14" localSheetId="80">[25]Zam!#REF!</definedName>
    <definedName name="_DAT14" localSheetId="82">[25]Zam!#REF!</definedName>
    <definedName name="_DAT14">[44]Original!#REF!</definedName>
    <definedName name="_DAT15" localSheetId="14">#REF!</definedName>
    <definedName name="_DAT15" localSheetId="29">#REF!</definedName>
    <definedName name="_DAT15" localSheetId="30">#REF!</definedName>
    <definedName name="_DAT15" localSheetId="43">#REF!</definedName>
    <definedName name="_DAT15" localSheetId="44">#REF!</definedName>
    <definedName name="_DAT15" localSheetId="49">[25]Zam!#REF!</definedName>
    <definedName name="_DAT15" localSheetId="50">[25]Zam!#REF!</definedName>
    <definedName name="_DAT15" localSheetId="51">#REF!</definedName>
    <definedName name="_DAT15" localSheetId="52">[25]Zam!#REF!</definedName>
    <definedName name="_DAT15" localSheetId="77">[25]Zam!#REF!</definedName>
    <definedName name="_DAT15" localSheetId="80">[25]Zam!#REF!</definedName>
    <definedName name="_DAT15" localSheetId="82">[25]Zam!#REF!</definedName>
    <definedName name="_DAT15">#REF!</definedName>
    <definedName name="_DAT16" localSheetId="14">#REF!</definedName>
    <definedName name="_DAT16" localSheetId="29">#REF!</definedName>
    <definedName name="_DAT16" localSheetId="30">#REF!</definedName>
    <definedName name="_DAT16" localSheetId="43">#REF!</definedName>
    <definedName name="_DAT16" localSheetId="44">#REF!</definedName>
    <definedName name="_DAT16" localSheetId="49">[43]Zam!#REF!</definedName>
    <definedName name="_DAT16" localSheetId="50">[43]Zam!#REF!</definedName>
    <definedName name="_DAT16" localSheetId="51">#REF!</definedName>
    <definedName name="_DAT16" localSheetId="52">[43]Zam!#REF!</definedName>
    <definedName name="_DAT16" localSheetId="53">#REF!</definedName>
    <definedName name="_DAT16" localSheetId="77">[43]Zam!#REF!</definedName>
    <definedName name="_DAT16" localSheetId="80">[43]Zam!#REF!</definedName>
    <definedName name="_DAT16" localSheetId="82">[43]Zam!#REF!</definedName>
    <definedName name="_DAT16">#REF!</definedName>
    <definedName name="_DAT17" localSheetId="14">#REF!</definedName>
    <definedName name="_DAT17" localSheetId="29">#REF!</definedName>
    <definedName name="_DAT17" localSheetId="30">#REF!</definedName>
    <definedName name="_DAT17" localSheetId="43">#REF!</definedName>
    <definedName name="_DAT17" localSheetId="44">#REF!</definedName>
    <definedName name="_DAT17" localSheetId="49">[43]Zam!#REF!</definedName>
    <definedName name="_DAT17" localSheetId="50">[43]Zam!#REF!</definedName>
    <definedName name="_DAT17" localSheetId="51">#REF!</definedName>
    <definedName name="_DAT17" localSheetId="52">[43]Zam!#REF!</definedName>
    <definedName name="_DAT17" localSheetId="53">#REF!</definedName>
    <definedName name="_DAT17" localSheetId="77">[43]Zam!#REF!</definedName>
    <definedName name="_DAT17" localSheetId="80">[43]Zam!#REF!</definedName>
    <definedName name="_DAT17" localSheetId="82">[43]Zam!#REF!</definedName>
    <definedName name="_DAT17">#REF!</definedName>
    <definedName name="_DAT18" localSheetId="14">#REF!</definedName>
    <definedName name="_DAT18" localSheetId="29">#REF!</definedName>
    <definedName name="_DAT18" localSheetId="30">#REF!</definedName>
    <definedName name="_DAT18" localSheetId="43">#REF!</definedName>
    <definedName name="_DAT18" localSheetId="44">#REF!</definedName>
    <definedName name="_DAT18" localSheetId="49">[43]Zam!#REF!</definedName>
    <definedName name="_DAT18" localSheetId="50">[43]Zam!#REF!</definedName>
    <definedName name="_DAT18" localSheetId="51">#REF!</definedName>
    <definedName name="_DAT18" localSheetId="52">[43]Zam!#REF!</definedName>
    <definedName name="_DAT18" localSheetId="53">#REF!</definedName>
    <definedName name="_DAT18" localSheetId="77">[43]Zam!#REF!</definedName>
    <definedName name="_DAT18" localSheetId="80">[43]Zam!#REF!</definedName>
    <definedName name="_DAT18" localSheetId="82">[43]Zam!#REF!</definedName>
    <definedName name="_DAT18">#REF!</definedName>
    <definedName name="_DAT19" localSheetId="14">[44]Original!#REF!</definedName>
    <definedName name="_DAT19" localSheetId="29">[44]Original!#REF!</definedName>
    <definedName name="_DAT19" localSheetId="30">[44]Original!#REF!</definedName>
    <definedName name="_DAT19" localSheetId="43">[44]Original!#REF!</definedName>
    <definedName name="_DAT19" localSheetId="44">[44]Original!#REF!</definedName>
    <definedName name="_DAT19" localSheetId="49">[43]Zam!#REF!</definedName>
    <definedName name="_DAT19" localSheetId="50">[43]Zam!#REF!</definedName>
    <definedName name="_DAT19" localSheetId="51">[44]Original!#REF!</definedName>
    <definedName name="_DAT19" localSheetId="52">[43]Zam!#REF!</definedName>
    <definedName name="_DAT19" localSheetId="77">[43]Zam!#REF!</definedName>
    <definedName name="_DAT19" localSheetId="80">[43]Zam!#REF!</definedName>
    <definedName name="_DAT19" localSheetId="82">[43]Zam!#REF!</definedName>
    <definedName name="_DAT19">[44]Original!#REF!</definedName>
    <definedName name="_DAT2" localSheetId="14">#REF!</definedName>
    <definedName name="_DAT2" localSheetId="29">#REF!</definedName>
    <definedName name="_DAT2" localSheetId="30">#REF!</definedName>
    <definedName name="_DAT2" localSheetId="43">#REF!</definedName>
    <definedName name="_DAT2" localSheetId="44">#REF!</definedName>
    <definedName name="_DAT2" localSheetId="49">[43]Zam!#REF!</definedName>
    <definedName name="_DAT2" localSheetId="50">[43]Zam!#REF!</definedName>
    <definedName name="_DAT2" localSheetId="51">#REF!</definedName>
    <definedName name="_DAT2" localSheetId="52">[43]Zam!#REF!</definedName>
    <definedName name="_DAT2" localSheetId="77">[43]Zam!#REF!</definedName>
    <definedName name="_DAT2" localSheetId="80">[43]Zam!#REF!</definedName>
    <definedName name="_DAT2" localSheetId="82">[43]Zam!#REF!</definedName>
    <definedName name="_DAT2">#REF!</definedName>
    <definedName name="_DAT20" localSheetId="14">[44]Original!#REF!</definedName>
    <definedName name="_DAT20" localSheetId="29">[44]Original!#REF!</definedName>
    <definedName name="_DAT20" localSheetId="30">[44]Original!#REF!</definedName>
    <definedName name="_DAT20" localSheetId="43">[44]Original!#REF!</definedName>
    <definedName name="_DAT20" localSheetId="44">[44]Original!#REF!</definedName>
    <definedName name="_DAT20" localSheetId="49">[43]Zam!#REF!</definedName>
    <definedName name="_DAT20" localSheetId="50">[43]Zam!#REF!</definedName>
    <definedName name="_DAT20" localSheetId="51">[44]Original!#REF!</definedName>
    <definedName name="_DAT20" localSheetId="52">[43]Zam!#REF!</definedName>
    <definedName name="_DAT20" localSheetId="77">[43]Zam!#REF!</definedName>
    <definedName name="_DAT20" localSheetId="80">[43]Zam!#REF!</definedName>
    <definedName name="_DAT20" localSheetId="82">[43]Zam!#REF!</definedName>
    <definedName name="_DAT20">[44]Original!#REF!</definedName>
    <definedName name="_DAT21" localSheetId="14">[44]Original!#REF!</definedName>
    <definedName name="_DAT21" localSheetId="29">[44]Original!#REF!</definedName>
    <definedName name="_DAT21" localSheetId="30">[44]Original!#REF!</definedName>
    <definedName name="_DAT21" localSheetId="43">[44]Original!#REF!</definedName>
    <definedName name="_DAT21" localSheetId="44">[44]Original!#REF!</definedName>
    <definedName name="_DAT21" localSheetId="49">[43]Zam!#REF!</definedName>
    <definedName name="_DAT21" localSheetId="50">[43]Zam!#REF!</definedName>
    <definedName name="_DAT21" localSheetId="51">[44]Original!#REF!</definedName>
    <definedName name="_DAT21" localSheetId="52">[43]Zam!#REF!</definedName>
    <definedName name="_DAT21" localSheetId="77">[43]Zam!#REF!</definedName>
    <definedName name="_DAT21" localSheetId="80">[43]Zam!#REF!</definedName>
    <definedName name="_DAT21" localSheetId="82">[43]Zam!#REF!</definedName>
    <definedName name="_DAT21">[44]Original!#REF!</definedName>
    <definedName name="_DAT22" localSheetId="14">[44]Original!#REF!</definedName>
    <definedName name="_DAT22" localSheetId="29">[44]Original!#REF!</definedName>
    <definedName name="_DAT22" localSheetId="30">[44]Original!#REF!</definedName>
    <definedName name="_DAT22" localSheetId="43">[44]Original!#REF!</definedName>
    <definedName name="_DAT22" localSheetId="44">[44]Original!#REF!</definedName>
    <definedName name="_DAT22" localSheetId="49">[43]Zam!#REF!</definedName>
    <definedName name="_DAT22" localSheetId="50">[43]Zam!#REF!</definedName>
    <definedName name="_DAT22" localSheetId="51">[44]Original!#REF!</definedName>
    <definedName name="_DAT22" localSheetId="52">[43]Zam!#REF!</definedName>
    <definedName name="_DAT22" localSheetId="77">[43]Zam!#REF!</definedName>
    <definedName name="_DAT22" localSheetId="80">[43]Zam!#REF!</definedName>
    <definedName name="_DAT22" localSheetId="82">[43]Zam!#REF!</definedName>
    <definedName name="_DAT22">[44]Original!#REF!</definedName>
    <definedName name="_DAT23" localSheetId="14">[44]Original!#REF!</definedName>
    <definedName name="_DAT23" localSheetId="29">[44]Original!#REF!</definedName>
    <definedName name="_DAT23" localSheetId="30">[44]Original!#REF!</definedName>
    <definedName name="_DAT23" localSheetId="43">[44]Original!#REF!</definedName>
    <definedName name="_DAT23" localSheetId="44">[44]Original!#REF!</definedName>
    <definedName name="_DAT23" localSheetId="49">[43]Zam!#REF!</definedName>
    <definedName name="_DAT23" localSheetId="50">[43]Zam!#REF!</definedName>
    <definedName name="_DAT23" localSheetId="51">[44]Original!#REF!</definedName>
    <definedName name="_DAT23" localSheetId="52">[43]Zam!#REF!</definedName>
    <definedName name="_DAT23" localSheetId="77">[43]Zam!#REF!</definedName>
    <definedName name="_DAT23" localSheetId="80">[43]Zam!#REF!</definedName>
    <definedName name="_DAT23" localSheetId="82">[43]Zam!#REF!</definedName>
    <definedName name="_DAT23">[44]Original!#REF!</definedName>
    <definedName name="_DAT24" localSheetId="14">#REF!</definedName>
    <definedName name="_DAT24" localSheetId="29">#REF!</definedName>
    <definedName name="_DAT24" localSheetId="30">#REF!</definedName>
    <definedName name="_DAT24" localSheetId="43">#REF!</definedName>
    <definedName name="_DAT24" localSheetId="44">#REF!</definedName>
    <definedName name="_DAT24" localSheetId="49">#REF!</definedName>
    <definedName name="_DAT24" localSheetId="50">#REF!</definedName>
    <definedName name="_DAT24" localSheetId="51">#REF!</definedName>
    <definedName name="_DAT24" localSheetId="52">#REF!</definedName>
    <definedName name="_DAT24" localSheetId="77">#REF!</definedName>
    <definedName name="_DAT24" localSheetId="80">#REF!</definedName>
    <definedName name="_DAT24">#REF!</definedName>
    <definedName name="_DAT25" localSheetId="14">#REF!</definedName>
    <definedName name="_DAT25" localSheetId="29">#REF!</definedName>
    <definedName name="_DAT25" localSheetId="30">#REF!</definedName>
    <definedName name="_DAT25" localSheetId="43">#REF!</definedName>
    <definedName name="_DAT25" localSheetId="44">#REF!</definedName>
    <definedName name="_DAT25" localSheetId="49">[25]Zam!#REF!</definedName>
    <definedName name="_DAT25" localSheetId="50">[25]Zam!#REF!</definedName>
    <definedName name="_DAT25" localSheetId="51">#REF!</definedName>
    <definedName name="_DAT25" localSheetId="52">[25]Zam!#REF!</definedName>
    <definedName name="_DAT25" localSheetId="77">[25]Zam!#REF!</definedName>
    <definedName name="_DAT25" localSheetId="80">[25]Zam!#REF!</definedName>
    <definedName name="_DAT25" localSheetId="82">[25]Zam!#REF!</definedName>
    <definedName name="_DAT25">#REF!</definedName>
    <definedName name="_DAT26" localSheetId="14">#REF!</definedName>
    <definedName name="_DAT26" localSheetId="29">#REF!</definedName>
    <definedName name="_DAT26" localSheetId="30">#REF!</definedName>
    <definedName name="_DAT26" localSheetId="43">#REF!</definedName>
    <definedName name="_DAT26" localSheetId="44">#REF!</definedName>
    <definedName name="_DAT26" localSheetId="49">[25]Zam!#REF!</definedName>
    <definedName name="_DAT26" localSheetId="50">[25]Zam!#REF!</definedName>
    <definedName name="_DAT26" localSheetId="51">#REF!</definedName>
    <definedName name="_DAT26" localSheetId="52">[25]Zam!#REF!</definedName>
    <definedName name="_DAT26" localSheetId="53">#REF!</definedName>
    <definedName name="_DAT26" localSheetId="77">[25]Zam!#REF!</definedName>
    <definedName name="_DAT26" localSheetId="80">[25]Zam!#REF!</definedName>
    <definedName name="_DAT26" localSheetId="82">[25]Zam!#REF!</definedName>
    <definedName name="_DAT26">#REF!</definedName>
    <definedName name="_DAT27" localSheetId="14">#REF!</definedName>
    <definedName name="_DAT27" localSheetId="29">#REF!</definedName>
    <definedName name="_DAT27" localSheetId="30">#REF!</definedName>
    <definedName name="_DAT27" localSheetId="43">#REF!</definedName>
    <definedName name="_DAT27" localSheetId="44">#REF!</definedName>
    <definedName name="_DAT27" localSheetId="49">[25]Zam!#REF!</definedName>
    <definedName name="_DAT27" localSheetId="50">[25]Zam!#REF!</definedName>
    <definedName name="_DAT27" localSheetId="51">#REF!</definedName>
    <definedName name="_DAT27" localSheetId="52">[25]Zam!#REF!</definedName>
    <definedName name="_DAT27" localSheetId="53">#REF!</definedName>
    <definedName name="_DAT27" localSheetId="77">[25]Zam!#REF!</definedName>
    <definedName name="_DAT27" localSheetId="80">[25]Zam!#REF!</definedName>
    <definedName name="_DAT27" localSheetId="82">[25]Zam!#REF!</definedName>
    <definedName name="_DAT27">#REF!</definedName>
    <definedName name="_DAT28" localSheetId="14">#REF!</definedName>
    <definedName name="_DAT28" localSheetId="29">#REF!</definedName>
    <definedName name="_DAT28" localSheetId="30">#REF!</definedName>
    <definedName name="_DAT28" localSheetId="43">#REF!</definedName>
    <definedName name="_DAT28" localSheetId="44">#REF!</definedName>
    <definedName name="_DAT28" localSheetId="49">#REF!</definedName>
    <definedName name="_DAT28" localSheetId="50">#REF!</definedName>
    <definedName name="_DAT28" localSheetId="51">#REF!</definedName>
    <definedName name="_DAT28" localSheetId="52">#REF!</definedName>
    <definedName name="_DAT28" localSheetId="77">#REF!</definedName>
    <definedName name="_DAT28" localSheetId="80">#REF!</definedName>
    <definedName name="_DAT28">#REF!</definedName>
    <definedName name="_DAT29" localSheetId="14">#REF!</definedName>
    <definedName name="_DAT29" localSheetId="29">#REF!</definedName>
    <definedName name="_DAT29" localSheetId="30">#REF!</definedName>
    <definedName name="_DAT29" localSheetId="43">#REF!</definedName>
    <definedName name="_DAT29" localSheetId="44">#REF!</definedName>
    <definedName name="_DAT29" localSheetId="49">[25]Zam!#REF!</definedName>
    <definedName name="_DAT29" localSheetId="50">[25]Zam!#REF!</definedName>
    <definedName name="_DAT29" localSheetId="51">#REF!</definedName>
    <definedName name="_DAT29" localSheetId="52">[25]Zam!#REF!</definedName>
    <definedName name="_DAT29" localSheetId="77">[25]Zam!#REF!</definedName>
    <definedName name="_DAT29" localSheetId="80">[25]Zam!#REF!</definedName>
    <definedName name="_DAT29" localSheetId="82">[25]Zam!#REF!</definedName>
    <definedName name="_DAT29">#REF!</definedName>
    <definedName name="_DAT3" localSheetId="14">#REF!</definedName>
    <definedName name="_DAT3" localSheetId="29">#REF!</definedName>
    <definedName name="_DAT3" localSheetId="30">#REF!</definedName>
    <definedName name="_DAT3" localSheetId="43">#REF!</definedName>
    <definedName name="_DAT3" localSheetId="44">#REF!</definedName>
    <definedName name="_DAT3" localSheetId="49">'[34]PEARA Maio 2007'!#REF!</definedName>
    <definedName name="_DAT3" localSheetId="50">'[34]PEARA Maio 2007'!#REF!</definedName>
    <definedName name="_DAT3" localSheetId="51">#REF!</definedName>
    <definedName name="_DAT3" localSheetId="52">'[34]PEARA Maio 2007'!#REF!</definedName>
    <definedName name="_DAT3" localSheetId="53">#REF!</definedName>
    <definedName name="_DAT3" localSheetId="77">'[34]PEARA Maio 2007'!#REF!</definedName>
    <definedName name="_DAT3" localSheetId="80">'[34]PEARA Maio 2007'!#REF!</definedName>
    <definedName name="_DAT3" localSheetId="82">'[34]PEARA Maio 2007'!#REF!</definedName>
    <definedName name="_DAT3">#REF!</definedName>
    <definedName name="_DAT30" localSheetId="14">[25]Zam!#REF!</definedName>
    <definedName name="_DAT30" localSheetId="29">[25]Zam!#REF!</definedName>
    <definedName name="_DAT30" localSheetId="30">[25]Zam!#REF!</definedName>
    <definedName name="_DAT30" localSheetId="43">[25]Zam!#REF!</definedName>
    <definedName name="_DAT30" localSheetId="44">[25]Zam!#REF!</definedName>
    <definedName name="_DAT30" localSheetId="49">[25]Zam!#REF!</definedName>
    <definedName name="_DAT30" localSheetId="51">[25]Zam!#REF!</definedName>
    <definedName name="_DAT30" localSheetId="53">[25]Zam!#REF!</definedName>
    <definedName name="_DAT30">[25]Zam!#REF!</definedName>
    <definedName name="_DAT31" localSheetId="14">[25]Zam!#REF!</definedName>
    <definedName name="_DAT31" localSheetId="29">[25]Zam!#REF!</definedName>
    <definedName name="_DAT31" localSheetId="30">[25]Zam!#REF!</definedName>
    <definedName name="_DAT31" localSheetId="43">[25]Zam!#REF!</definedName>
    <definedName name="_DAT31" localSheetId="44">[25]Zam!#REF!</definedName>
    <definedName name="_DAT31" localSheetId="51">[25]Zam!#REF!</definedName>
    <definedName name="_DAT31">[25]Zam!#REF!</definedName>
    <definedName name="_DAT32" localSheetId="14">'[9]OT´s Não Liquidadas 2006'!#REF!</definedName>
    <definedName name="_DAT32" localSheetId="29">'[9]OT´s Não Liquidadas 2006'!#REF!</definedName>
    <definedName name="_DAT32" localSheetId="30">'[9]OT´s Não Liquidadas 2006'!#REF!</definedName>
    <definedName name="_DAT32" localSheetId="43">'[9]OT´s Não Liquidadas 2006'!#REF!</definedName>
    <definedName name="_DAT32" localSheetId="44">'[9]OT´s Não Liquidadas 2006'!#REF!</definedName>
    <definedName name="_DAT32" localSheetId="51">'[9]OT´s Não Liquidadas 2006'!#REF!</definedName>
    <definedName name="_DAT32">'[9]OT´s Não Liquidadas 2006'!#REF!</definedName>
    <definedName name="_DAT33" localSheetId="14">'[9]OT´s Não Liquidadas 2006'!#REF!</definedName>
    <definedName name="_DAT33" localSheetId="29">'[9]OT´s Não Liquidadas 2006'!#REF!</definedName>
    <definedName name="_DAT33" localSheetId="30">'[9]OT´s Não Liquidadas 2006'!#REF!</definedName>
    <definedName name="_DAT33" localSheetId="43">'[9]OT´s Não Liquidadas 2006'!#REF!</definedName>
    <definedName name="_DAT33" localSheetId="44">'[9]OT´s Não Liquidadas 2006'!#REF!</definedName>
    <definedName name="_DAT33" localSheetId="51">'[9]OT´s Não Liquidadas 2006'!#REF!</definedName>
    <definedName name="_DAT33">'[9]OT´s Não Liquidadas 2006'!#REF!</definedName>
    <definedName name="_DAT34" localSheetId="14">'[9]OT´s Não Liquidadas 2006'!#REF!</definedName>
    <definedName name="_DAT34" localSheetId="29">'[9]OT´s Não Liquidadas 2006'!#REF!</definedName>
    <definedName name="_DAT34" localSheetId="30">'[9]OT´s Não Liquidadas 2006'!#REF!</definedName>
    <definedName name="_DAT34" localSheetId="43">'[9]OT´s Não Liquidadas 2006'!#REF!</definedName>
    <definedName name="_DAT34" localSheetId="44">'[9]OT´s Não Liquidadas 2006'!#REF!</definedName>
    <definedName name="_DAT34" localSheetId="51">'[9]OT´s Não Liquidadas 2006'!#REF!</definedName>
    <definedName name="_DAT34">'[9]OT´s Não Liquidadas 2006'!#REF!</definedName>
    <definedName name="_DAT35" localSheetId="14">'[9]OT´s Não Liquidadas 2006'!#REF!</definedName>
    <definedName name="_DAT35" localSheetId="29">'[9]OT´s Não Liquidadas 2006'!#REF!</definedName>
    <definedName name="_DAT35" localSheetId="30">'[9]OT´s Não Liquidadas 2006'!#REF!</definedName>
    <definedName name="_DAT35" localSheetId="43">'[9]OT´s Não Liquidadas 2006'!#REF!</definedName>
    <definedName name="_DAT35" localSheetId="44">'[9]OT´s Não Liquidadas 2006'!#REF!</definedName>
    <definedName name="_DAT35" localSheetId="51">'[9]OT´s Não Liquidadas 2006'!#REF!</definedName>
    <definedName name="_DAT35">'[9]OT´s Não Liquidadas 2006'!#REF!</definedName>
    <definedName name="_DAT36" localSheetId="14">'[9]OT´s Não Liquidadas 2006'!#REF!</definedName>
    <definedName name="_DAT36" localSheetId="29">'[9]OT´s Não Liquidadas 2006'!#REF!</definedName>
    <definedName name="_DAT36" localSheetId="30">'[9]OT´s Não Liquidadas 2006'!#REF!</definedName>
    <definedName name="_DAT36" localSheetId="43">'[9]OT´s Não Liquidadas 2006'!#REF!</definedName>
    <definedName name="_DAT36" localSheetId="44">'[9]OT´s Não Liquidadas 2006'!#REF!</definedName>
    <definedName name="_DAT36" localSheetId="51">'[9]OT´s Não Liquidadas 2006'!#REF!</definedName>
    <definedName name="_DAT36">'[9]OT´s Não Liquidadas 2006'!#REF!</definedName>
    <definedName name="_DAT4" localSheetId="14">#REF!</definedName>
    <definedName name="_DAT4" localSheetId="29">#REF!</definedName>
    <definedName name="_DAT4" localSheetId="30">#REF!</definedName>
    <definedName name="_DAT4" localSheetId="43">#REF!</definedName>
    <definedName name="_DAT4" localSheetId="44">#REF!</definedName>
    <definedName name="_DAT4" localSheetId="49">'[22]Base Secção Pessoal'!#REF!</definedName>
    <definedName name="_DAT4" localSheetId="50">'[22]Base Secção Pessoal'!#REF!</definedName>
    <definedName name="_DAT4" localSheetId="51">#REF!</definedName>
    <definedName name="_DAT4" localSheetId="52">'[22]Base Secção Pessoal'!#REF!</definedName>
    <definedName name="_DAT4" localSheetId="77">'[22]Base Secção Pessoal'!#REF!</definedName>
    <definedName name="_DAT4" localSheetId="80">'[22]Base Secção Pessoal'!#REF!</definedName>
    <definedName name="_DAT4" localSheetId="82">'[22]Base Secção Pessoal'!#REF!</definedName>
    <definedName name="_DAT4">#REF!</definedName>
    <definedName name="_DAT5" localSheetId="14">#REF!</definedName>
    <definedName name="_DAT5" localSheetId="29">#REF!</definedName>
    <definedName name="_DAT5" localSheetId="30">#REF!</definedName>
    <definedName name="_DAT5" localSheetId="43">#REF!</definedName>
    <definedName name="_DAT5" localSheetId="44">#REF!</definedName>
    <definedName name="_DAT5" localSheetId="49">'[22]Base Secção Pessoal'!#REF!</definedName>
    <definedName name="_DAT5" localSheetId="50">'[22]Base Secção Pessoal'!#REF!</definedName>
    <definedName name="_DAT5" localSheetId="51">#REF!</definedName>
    <definedName name="_DAT5" localSheetId="52">'[22]Base Secção Pessoal'!#REF!</definedName>
    <definedName name="_DAT5" localSheetId="53">#REF!</definedName>
    <definedName name="_DAT5" localSheetId="77">'[22]Base Secção Pessoal'!#REF!</definedName>
    <definedName name="_DAT5" localSheetId="80">'[22]Base Secção Pessoal'!#REF!</definedName>
    <definedName name="_DAT5" localSheetId="82">'[22]Base Secção Pessoal'!#REF!</definedName>
    <definedName name="_DAT5">#REF!</definedName>
    <definedName name="_DAT6" localSheetId="14">#REF!</definedName>
    <definedName name="_DAT6" localSheetId="29">#REF!</definedName>
    <definedName name="_DAT6" localSheetId="30">#REF!</definedName>
    <definedName name="_DAT6" localSheetId="43">#REF!</definedName>
    <definedName name="_DAT6" localSheetId="44">#REF!</definedName>
    <definedName name="_DAT6" localSheetId="49">'[26]base secçao pessoal'!#REF!</definedName>
    <definedName name="_DAT6" localSheetId="50">'[26]base secçao pessoal'!#REF!</definedName>
    <definedName name="_DAT6" localSheetId="51">#REF!</definedName>
    <definedName name="_DAT6" localSheetId="52">'[26]base secçao pessoal'!#REF!</definedName>
    <definedName name="_DAT6" localSheetId="53">#REF!</definedName>
    <definedName name="_DAT6" localSheetId="77">'[26]base secçao pessoal'!#REF!</definedName>
    <definedName name="_DAT6" localSheetId="80">'[26]base secçao pessoal'!#REF!</definedName>
    <definedName name="_DAT6" localSheetId="82">'[26]base secçao pessoal'!#REF!</definedName>
    <definedName name="_DAT6">#REF!</definedName>
    <definedName name="_DAT7" localSheetId="14">#REF!</definedName>
    <definedName name="_DAT7" localSheetId="29">#REF!</definedName>
    <definedName name="_DAT7" localSheetId="30">#REF!</definedName>
    <definedName name="_DAT7" localSheetId="43">#REF!</definedName>
    <definedName name="_DAT7" localSheetId="44">#REF!</definedName>
    <definedName name="_DAT7" localSheetId="49">'[26]base secçao pessoal'!#REF!</definedName>
    <definedName name="_DAT7" localSheetId="50">'[26]base secçao pessoal'!#REF!</definedName>
    <definedName name="_DAT7" localSheetId="51">#REF!</definedName>
    <definedName name="_DAT7" localSheetId="52">'[26]base secçao pessoal'!#REF!</definedName>
    <definedName name="_DAT7" localSheetId="53">#REF!</definedName>
    <definedName name="_DAT7" localSheetId="77">'[26]base secçao pessoal'!#REF!</definedName>
    <definedName name="_DAT7" localSheetId="80">'[26]base secçao pessoal'!#REF!</definedName>
    <definedName name="_DAT7" localSheetId="82">'[26]base secçao pessoal'!#REF!</definedName>
    <definedName name="_DAT7">#REF!</definedName>
    <definedName name="_DAT8" localSheetId="14">#REF!</definedName>
    <definedName name="_DAT8" localSheetId="29">#REF!</definedName>
    <definedName name="_DAT8" localSheetId="30">#REF!</definedName>
    <definedName name="_DAT8" localSheetId="43">#REF!</definedName>
    <definedName name="_DAT8" localSheetId="44">#REF!</definedName>
    <definedName name="_DAT8" localSheetId="49">'[23]base secçao pessoal'!#REF!</definedName>
    <definedName name="_DAT8" localSheetId="50">'[23]base secçao pessoal'!#REF!</definedName>
    <definedName name="_DAT8" localSheetId="51">#REF!</definedName>
    <definedName name="_DAT8" localSheetId="52">'[23]base secçao pessoal'!#REF!</definedName>
    <definedName name="_DAT8" localSheetId="53">#REF!</definedName>
    <definedName name="_DAT8" localSheetId="77">'[23]base secçao pessoal'!#REF!</definedName>
    <definedName name="_DAT8" localSheetId="80">'[23]base secçao pessoal'!#REF!</definedName>
    <definedName name="_DAT8" localSheetId="82">'[23]base secçao pessoal'!#REF!</definedName>
    <definedName name="_DAT8">#REF!</definedName>
    <definedName name="_DAT9" localSheetId="14">#REF!</definedName>
    <definedName name="_DAT9" localSheetId="29">#REF!</definedName>
    <definedName name="_DAT9" localSheetId="30">#REF!</definedName>
    <definedName name="_DAT9" localSheetId="43">#REF!</definedName>
    <definedName name="_DAT9" localSheetId="44">#REF!</definedName>
    <definedName name="_DAT9" localSheetId="49">'[24]Base Secção Pessoal'!#REF!</definedName>
    <definedName name="_DAT9" localSheetId="50">'[24]Base Secção Pessoal'!#REF!</definedName>
    <definedName name="_DAT9" localSheetId="51">#REF!</definedName>
    <definedName name="_DAT9" localSheetId="52">'[24]Base Secção Pessoal'!#REF!</definedName>
    <definedName name="_DAT9" localSheetId="53">#REF!</definedName>
    <definedName name="_DAT9" localSheetId="77">'[24]Base Secção Pessoal'!#REF!</definedName>
    <definedName name="_DAT9" localSheetId="80">'[24]Base Secção Pessoal'!#REF!</definedName>
    <definedName name="_DAT9" localSheetId="82">'[24]Base Secção Pessoal'!#REF!</definedName>
    <definedName name="_DAT9">#REF!</definedName>
    <definedName name="_DOC1" localSheetId="30">[45]LCONTR!#REF!</definedName>
    <definedName name="_DOC1">[45]LCONTR!#REF!</definedName>
    <definedName name="_DOC2" localSheetId="30">[45]LCONTR!#REF!</definedName>
    <definedName name="_DOC2">[45]LCONTR!#REF!</definedName>
    <definedName name="_EMI55" localSheetId="82">'[46]Remuneração Mensal_CogP57-2002'!$C$43</definedName>
    <definedName name="_EMI55">'[47]Remuneração Mensal_CogP57-2002'!$C$43</definedName>
    <definedName name="_Fig527" localSheetId="49">'[48]1997'!$C$15:$H$40</definedName>
    <definedName name="_Fig527" localSheetId="50">'[48]1997'!$C$15:$H$40</definedName>
    <definedName name="_Fig527" localSheetId="52">'[48]1997'!$C$15:$H$40</definedName>
    <definedName name="_Fig527">'[49]1997'!$C$15:$H$40</definedName>
    <definedName name="_Fill" localSheetId="14" hidden="1">#REF!</definedName>
    <definedName name="_Fill" localSheetId="29" hidden="1">#REF!</definedName>
    <definedName name="_Fill" localSheetId="30" hidden="1">#REF!</definedName>
    <definedName name="_Fill" localSheetId="37" hidden="1">#REF!</definedName>
    <definedName name="_Fill" localSheetId="43" hidden="1">#REF!</definedName>
    <definedName name="_Fill" localSheetId="44" hidden="1">#REF!</definedName>
    <definedName name="_Fill" localSheetId="49" hidden="1">#REF!</definedName>
    <definedName name="_Fill" localSheetId="50" hidden="1">#REF!</definedName>
    <definedName name="_Fill" localSheetId="51" hidden="1">#REF!</definedName>
    <definedName name="_Fill" localSheetId="52" hidden="1">#REF!</definedName>
    <definedName name="_Fill" localSheetId="76" hidden="1">#REF!</definedName>
    <definedName name="_Fill" localSheetId="77" hidden="1">#REF!</definedName>
    <definedName name="_Fill" localSheetId="80" hidden="1">#REF!</definedName>
    <definedName name="_Fill" localSheetId="83" hidden="1">#REF!</definedName>
    <definedName name="_Fill" hidden="1">#REF!</definedName>
    <definedName name="_Key1" localSheetId="14" hidden="1">#REF!</definedName>
    <definedName name="_Key1" localSheetId="29" hidden="1">#REF!</definedName>
    <definedName name="_Key1" localSheetId="30" hidden="1">#REF!</definedName>
    <definedName name="_Key1" localSheetId="37" hidden="1">#REF!</definedName>
    <definedName name="_Key1" localSheetId="43" hidden="1">#REF!</definedName>
    <definedName name="_Key1" localSheetId="44" hidden="1">#REF!</definedName>
    <definedName name="_Key1" localSheetId="49" hidden="1">#REF!</definedName>
    <definedName name="_Key1" localSheetId="50" hidden="1">#REF!</definedName>
    <definedName name="_Key1" localSheetId="51" hidden="1">#REF!</definedName>
    <definedName name="_Key1" localSheetId="52" hidden="1">#REF!</definedName>
    <definedName name="_Key1" localSheetId="76" hidden="1">#REF!</definedName>
    <definedName name="_Key1" localSheetId="77" hidden="1">#REF!</definedName>
    <definedName name="_Key1" localSheetId="83" hidden="1">#REF!</definedName>
    <definedName name="_Key1" hidden="1">#REF!</definedName>
    <definedName name="_Key10" localSheetId="14" hidden="1">#REF!</definedName>
    <definedName name="_Key10" localSheetId="29" hidden="1">#REF!</definedName>
    <definedName name="_Key10" localSheetId="30" hidden="1">#REF!</definedName>
    <definedName name="_Key10" localSheetId="37" hidden="1">#REF!</definedName>
    <definedName name="_Key10" localSheetId="43" hidden="1">#REF!</definedName>
    <definedName name="_Key10" localSheetId="44" hidden="1">#REF!</definedName>
    <definedName name="_Key10" localSheetId="49" hidden="1">#REF!</definedName>
    <definedName name="_Key10" localSheetId="50" hidden="1">#REF!</definedName>
    <definedName name="_Key10" localSheetId="51" hidden="1">#REF!</definedName>
    <definedName name="_Key10" localSheetId="52" hidden="1">#REF!</definedName>
    <definedName name="_Key10" localSheetId="77" hidden="1">#REF!</definedName>
    <definedName name="_Key10" localSheetId="83" hidden="1">#REF!</definedName>
    <definedName name="_Key10" hidden="1">#REF!</definedName>
    <definedName name="_Key12" localSheetId="14" hidden="1">#REF!</definedName>
    <definedName name="_Key12" localSheetId="29" hidden="1">#REF!</definedName>
    <definedName name="_Key12" localSheetId="30" hidden="1">#REF!</definedName>
    <definedName name="_Key12" localSheetId="37" hidden="1">#REF!</definedName>
    <definedName name="_Key12" localSheetId="43" hidden="1">#REF!</definedName>
    <definedName name="_Key12" localSheetId="44" hidden="1">#REF!</definedName>
    <definedName name="_Key12" localSheetId="49" hidden="1">#REF!</definedName>
    <definedName name="_Key12" localSheetId="50" hidden="1">#REF!</definedName>
    <definedName name="_Key12" localSheetId="51" hidden="1">#REF!</definedName>
    <definedName name="_Key12" localSheetId="52" hidden="1">#REF!</definedName>
    <definedName name="_Key12" localSheetId="83" hidden="1">#REF!</definedName>
    <definedName name="_Key12" hidden="1">#REF!</definedName>
    <definedName name="_Key2" localSheetId="14" hidden="1">#REF!</definedName>
    <definedName name="_Key2" localSheetId="29" hidden="1">#REF!</definedName>
    <definedName name="_Key2" localSheetId="30" hidden="1">#REF!</definedName>
    <definedName name="_Key2" localSheetId="37" hidden="1">#REF!</definedName>
    <definedName name="_Key2" localSheetId="43" hidden="1">#REF!</definedName>
    <definedName name="_Key2" localSheetId="44" hidden="1">#REF!</definedName>
    <definedName name="_Key2" localSheetId="49" hidden="1">#REF!</definedName>
    <definedName name="_Key2" localSheetId="50" hidden="1">#REF!</definedName>
    <definedName name="_Key2" localSheetId="51" hidden="1">#REF!</definedName>
    <definedName name="_Key2" localSheetId="52" hidden="1">#REF!</definedName>
    <definedName name="_Key2" localSheetId="76" hidden="1">#REF!</definedName>
    <definedName name="_Key2" localSheetId="83" hidden="1">#REF!</definedName>
    <definedName name="_Key2" hidden="1">#REF!</definedName>
    <definedName name="_l" localSheetId="49">'[40]quadro 27a'!$D$8:$O$8</definedName>
    <definedName name="_l" localSheetId="50">'[40]quadro 27a'!$D$8:$O$8</definedName>
    <definedName name="_l" localSheetId="52">'[40]quadro 27a'!$D$8:$O$8</definedName>
    <definedName name="_l">'[41]quadro 27a'!$D$8:$O$8</definedName>
    <definedName name="_MatInverse_In" localSheetId="30" hidden="1">#REF!</definedName>
    <definedName name="_MatInverse_In" hidden="1">#REF!</definedName>
    <definedName name="_MatInverse_Out" localSheetId="30" hidden="1">#REF!</definedName>
    <definedName name="_MatInverse_Out" hidden="1">#REF!</definedName>
    <definedName name="_Obs1" localSheetId="30">[45]LCONTR!#REF!</definedName>
    <definedName name="_Obs1">[45]LCONTR!#REF!</definedName>
    <definedName name="_OBS2" localSheetId="30">[45]LCONTR!#REF!</definedName>
    <definedName name="_OBS2">[45]LCONTR!#REF!</definedName>
    <definedName name="_Order1" hidden="1">255</definedName>
    <definedName name="_Order2" hidden="1">255</definedName>
    <definedName name="_out97" localSheetId="14">#REF!</definedName>
    <definedName name="_out97" localSheetId="29">#REF!</definedName>
    <definedName name="_out97" localSheetId="30">#REF!</definedName>
    <definedName name="_out97" localSheetId="43">#REF!</definedName>
    <definedName name="_out97" localSheetId="44">#REF!</definedName>
    <definedName name="_out97" localSheetId="49">#REF!</definedName>
    <definedName name="_out97" localSheetId="50">#REF!</definedName>
    <definedName name="_out97" localSheetId="51">#REF!</definedName>
    <definedName name="_out97" localSheetId="52">#REF!</definedName>
    <definedName name="_out97" localSheetId="77">#REF!</definedName>
    <definedName name="_out97" localSheetId="80">#REF!</definedName>
    <definedName name="_out97">#REF!</definedName>
    <definedName name="_pag1">[35]ago03!$A$1:$I$56</definedName>
    <definedName name="_pag2">[35]ago03!$A$1:$K$55</definedName>
    <definedName name="_pag3">[35]ago03!$A$1:$I$51</definedName>
    <definedName name="_pag4">[35]ago03!$A$1:$H$46</definedName>
    <definedName name="_pag5">[35]ago03!$A$1:$L$53</definedName>
    <definedName name="_pag6">[35]ago03!$A$1:$K$52</definedName>
    <definedName name="_PTS1" localSheetId="14">#REF!</definedName>
    <definedName name="_PTS1" localSheetId="29">#REF!</definedName>
    <definedName name="_PTS1" localSheetId="30">#REF!</definedName>
    <definedName name="_PTS1" localSheetId="43">#REF!</definedName>
    <definedName name="_PTS1" localSheetId="44">#REF!</definedName>
    <definedName name="_PTS1" localSheetId="49">#REF!</definedName>
    <definedName name="_PTS1" localSheetId="50">#REF!</definedName>
    <definedName name="_PTS1" localSheetId="51">#REF!</definedName>
    <definedName name="_PTS1" localSheetId="52">#REF!</definedName>
    <definedName name="_PTS1" localSheetId="77">#REF!</definedName>
    <definedName name="_PTS1" localSheetId="80">#REF!</definedName>
    <definedName name="_PTS1">#REF!</definedName>
    <definedName name="_SF03" localSheetId="14">#REF!,#REF!,#REF!</definedName>
    <definedName name="_SF03" localSheetId="29">#REF!,#REF!,#REF!</definedName>
    <definedName name="_SF03" localSheetId="30">#REF!,#REF!,#REF!</definedName>
    <definedName name="_SF03" localSheetId="43">#REF!,#REF!,#REF!</definedName>
    <definedName name="_SF03" localSheetId="44">#REF!,#REF!,#REF!</definedName>
    <definedName name="_SF03" localSheetId="49">#REF!,#REF!,#REF!</definedName>
    <definedName name="_SF03" localSheetId="50">#REF!,#REF!,#REF!</definedName>
    <definedName name="_SF03" localSheetId="51">#REF!,#REF!,#REF!</definedName>
    <definedName name="_SF03" localSheetId="52">#REF!,#REF!,#REF!</definedName>
    <definedName name="_SF03" localSheetId="77">#REF!,#REF!,#REF!</definedName>
    <definedName name="_SF03">#REF!,#REF!,#REF!</definedName>
    <definedName name="_SI03" localSheetId="14">#REF!,#REF!,#REF!</definedName>
    <definedName name="_SI03" localSheetId="29">#REF!,#REF!,#REF!</definedName>
    <definedName name="_SI03" localSheetId="30">#REF!,#REF!,#REF!</definedName>
    <definedName name="_SI03" localSheetId="43">#REF!,#REF!,#REF!</definedName>
    <definedName name="_SI03" localSheetId="44">#REF!,#REF!,#REF!</definedName>
    <definedName name="_SI03" localSheetId="49">#REF!,#REF!,#REF!</definedName>
    <definedName name="_SI03" localSheetId="50">#REF!,#REF!,#REF!</definedName>
    <definedName name="_SI03" localSheetId="51">#REF!,#REF!,#REF!</definedName>
    <definedName name="_SI03" localSheetId="52">#REF!,#REF!,#REF!</definedName>
    <definedName name="_SI03" localSheetId="77">#REF!,#REF!,#REF!</definedName>
    <definedName name="_SI03">#REF!,#REF!,#REF!</definedName>
    <definedName name="_Sort" localSheetId="14" hidden="1">#REF!</definedName>
    <definedName name="_Sort" localSheetId="29" hidden="1">#REF!</definedName>
    <definedName name="_Sort" localSheetId="30" hidden="1">#REF!</definedName>
    <definedName name="_Sort" localSheetId="37" hidden="1">#REF!</definedName>
    <definedName name="_Sort" localSheetId="43" hidden="1">#REF!</definedName>
    <definedName name="_Sort" localSheetId="44" hidden="1">#REF!</definedName>
    <definedName name="_Sort" localSheetId="49" hidden="1">#REF!</definedName>
    <definedName name="_Sort" localSheetId="50" hidden="1">#REF!</definedName>
    <definedName name="_Sort" localSheetId="51" hidden="1">#REF!</definedName>
    <definedName name="_Sort" localSheetId="52" hidden="1">#REF!</definedName>
    <definedName name="_Sort" localSheetId="76" hidden="1">#REF!</definedName>
    <definedName name="_Sort" localSheetId="77" hidden="1">#REF!</definedName>
    <definedName name="_Sort" localSheetId="80" hidden="1">#REF!</definedName>
    <definedName name="_Sort" localSheetId="83" hidden="1">#REF!</definedName>
    <definedName name="_Sort" hidden="1">#REF!</definedName>
    <definedName name="a" localSheetId="49">#REF!</definedName>
    <definedName name="a" localSheetId="50">#REF!</definedName>
    <definedName name="a" localSheetId="52">#REF!</definedName>
    <definedName name="a" localSheetId="77">#REF!</definedName>
    <definedName name="a" localSheetId="80">#REF!</definedName>
    <definedName name="a" localSheetId="82">#REF!</definedName>
    <definedName name="a">[41]dados!$A$2</definedName>
    <definedName name="aa" localSheetId="30">#REF!</definedName>
    <definedName name="aa" localSheetId="51">#REF!</definedName>
    <definedName name="aa" localSheetId="53">#REF!</definedName>
    <definedName name="aa" localSheetId="82">#REF!</definedName>
    <definedName name="aa">#REF!</definedName>
    <definedName name="aaa" localSheetId="14">#REF!</definedName>
    <definedName name="aaa" localSheetId="29">#REF!</definedName>
    <definedName name="aaa" localSheetId="30">#REF!</definedName>
    <definedName name="aaa" localSheetId="43">#REF!</definedName>
    <definedName name="aaa" localSheetId="44">#REF!</definedName>
    <definedName name="aaa" localSheetId="49">#REF!</definedName>
    <definedName name="aaa" localSheetId="50">#REF!</definedName>
    <definedName name="aaa" localSheetId="51">#REF!</definedName>
    <definedName name="aaa" localSheetId="52">#REF!</definedName>
    <definedName name="aaa" localSheetId="77">#REF!</definedName>
    <definedName name="aaa" localSheetId="80">#REF!</definedName>
    <definedName name="aaa">#REF!</definedName>
    <definedName name="AAAA" localSheetId="14">#REF!,#REF!,#REF!</definedName>
    <definedName name="AAAA" localSheetId="29">#REF!,#REF!,#REF!</definedName>
    <definedName name="AAAA" localSheetId="30">#REF!,#REF!,#REF!</definedName>
    <definedName name="AAAA" localSheetId="43">#REF!,#REF!,#REF!</definedName>
    <definedName name="AAAA" localSheetId="44">#REF!,#REF!,#REF!</definedName>
    <definedName name="AAAA" localSheetId="49">#REF!,#REF!,#REF!</definedName>
    <definedName name="AAAA" localSheetId="50">#REF!,#REF!,#REF!</definedName>
    <definedName name="AAAA" localSheetId="51">#REF!,#REF!,#REF!</definedName>
    <definedName name="AAAA" localSheetId="52">#REF!,#REF!,#REF!</definedName>
    <definedName name="AAAA" localSheetId="77">#REF!,#REF!,#REF!</definedName>
    <definedName name="AAAA" localSheetId="80">#REF!,#REF!,#REF!</definedName>
    <definedName name="AAAA">#REF!,#REF!,#REF!</definedName>
    <definedName name="aaaaa" localSheetId="14">#REF!</definedName>
    <definedName name="aaaaa" localSheetId="29">#REF!</definedName>
    <definedName name="aaaaa" localSheetId="30">#REF!</definedName>
    <definedName name="aaaaa" localSheetId="43">#REF!</definedName>
    <definedName name="aaaaa" localSheetId="44">#REF!</definedName>
    <definedName name="aaaaa" localSheetId="49">#REF!</definedName>
    <definedName name="aaaaa" localSheetId="50">#REF!</definedName>
    <definedName name="aaaaa" localSheetId="51">#REF!</definedName>
    <definedName name="aaaaa" localSheetId="52">#REF!</definedName>
    <definedName name="aaaaa" localSheetId="77">#REF!</definedName>
    <definedName name="aaaaa">#REF!</definedName>
    <definedName name="aaaaaa" localSheetId="30">[50]Museu!#REF!</definedName>
    <definedName name="aaaaaa" localSheetId="51">[50]Museu!#REF!</definedName>
    <definedName name="aaaaaa">[50]Museu!#REF!</definedName>
    <definedName name="aaaaaaa" localSheetId="30">#REF!</definedName>
    <definedName name="aaaaaaa" localSheetId="51">#REF!</definedName>
    <definedName name="aaaaaaa" localSheetId="53">#REF!</definedName>
    <definedName name="aaaaaaa" localSheetId="82">#REF!</definedName>
    <definedName name="aaaaaaa">#REF!</definedName>
    <definedName name="aaaaaaaaaaa" localSheetId="30">#REF!</definedName>
    <definedName name="aaaaaaaaaaa" localSheetId="51">#REF!</definedName>
    <definedName name="aaaaaaaaaaa">#REF!</definedName>
    <definedName name="aaaaaaaaaaaaa" localSheetId="14">[51]Museu!#REF!</definedName>
    <definedName name="aaaaaaaaaaaaa" localSheetId="29">[51]Museu!#REF!</definedName>
    <definedName name="aaaaaaaaaaaaa" localSheetId="30">[51]Museu!#REF!</definedName>
    <definedName name="aaaaaaaaaaaaa" localSheetId="43">[51]Museu!#REF!</definedName>
    <definedName name="aaaaaaaaaaaaa" localSheetId="44">[51]Museu!#REF!</definedName>
    <definedName name="aaaaaaaaaaaaa" localSheetId="51">[51]Museu!#REF!</definedName>
    <definedName name="aaaaaaaaaaaaa" localSheetId="77">[51]Museu!#REF!</definedName>
    <definedName name="aaaaaaaaaaaaa">[51]Museu!#REF!</definedName>
    <definedName name="aaaaaaaaaaaaaa" localSheetId="30">'[52]OT´s Não Liquidadas 2006'!#REF!</definedName>
    <definedName name="aaaaaaaaaaaaaa" localSheetId="51">'[52]OT´s Não Liquidadas 2006'!#REF!</definedName>
    <definedName name="aaaaaaaaaaaaaa">'[52]OT´s Não Liquidadas 2006'!#REF!</definedName>
    <definedName name="aaaaaaaaaaaaaaaa" localSheetId="14">[27]Zam!#REF!</definedName>
    <definedName name="aaaaaaaaaaaaaaaa" localSheetId="29">[27]Zam!#REF!</definedName>
    <definedName name="aaaaaaaaaaaaaaaa" localSheetId="30">[27]Zam!#REF!</definedName>
    <definedName name="aaaaaaaaaaaaaaaa" localSheetId="43">[27]Zam!#REF!</definedName>
    <definedName name="aaaaaaaaaaaaaaaa" localSheetId="44">[27]Zam!#REF!</definedName>
    <definedName name="aaaaaaaaaaaaaaaa" localSheetId="51">[27]Zam!#REF!</definedName>
    <definedName name="aaaaaaaaaaaaaaaa" localSheetId="77">[27]Zam!#REF!</definedName>
    <definedName name="aaaaaaaaaaaaaaaa">[27]Zam!#REF!</definedName>
    <definedName name="abaa" localSheetId="14">'[9]OT´s Não Liquidadas 2006'!#REF!</definedName>
    <definedName name="abaa" localSheetId="29">'[9]OT´s Não Liquidadas 2006'!#REF!</definedName>
    <definedName name="abaa" localSheetId="30">'[9]OT´s Não Liquidadas 2006'!#REF!</definedName>
    <definedName name="abaa" localSheetId="43">'[9]OT´s Não Liquidadas 2006'!#REF!</definedName>
    <definedName name="abaa" localSheetId="44">'[9]OT´s Não Liquidadas 2006'!#REF!</definedName>
    <definedName name="abaa" localSheetId="51">'[9]OT´s Não Liquidadas 2006'!#REF!</definedName>
    <definedName name="abaa">'[9]OT´s Não Liquidadas 2006'!#REF!</definedName>
    <definedName name="abb" localSheetId="14">#REF!</definedName>
    <definedName name="abb" localSheetId="29">#REF!</definedName>
    <definedName name="abb" localSheetId="30">#REF!</definedName>
    <definedName name="abb" localSheetId="43">#REF!</definedName>
    <definedName name="abb" localSheetId="44">#REF!</definedName>
    <definedName name="abb" localSheetId="49">#REF!</definedName>
    <definedName name="abb" localSheetId="50">#REF!</definedName>
    <definedName name="abb" localSheetId="51">#REF!</definedName>
    <definedName name="abb" localSheetId="52">#REF!</definedName>
    <definedName name="abb" localSheetId="77">#REF!</definedName>
    <definedName name="abb">#REF!</definedName>
    <definedName name="Abr" localSheetId="14">#REF!,#REF!,#REF!</definedName>
    <definedName name="Abr" localSheetId="15">#REF!,#REF!,#REF!</definedName>
    <definedName name="Abr" localSheetId="29">#REF!,#REF!,#REF!</definedName>
    <definedName name="Abr" localSheetId="30">#REF!,#REF!,#REF!</definedName>
    <definedName name="Abr" localSheetId="43">#REF!,#REF!,#REF!</definedName>
    <definedName name="Abr" localSheetId="44">#REF!,#REF!,#REF!</definedName>
    <definedName name="Abr" localSheetId="49">#REF!,#REF!,#REF!</definedName>
    <definedName name="Abr" localSheetId="50">#REF!,#REF!,#REF!</definedName>
    <definedName name="Abr" localSheetId="51">#REF!,#REF!,#REF!</definedName>
    <definedName name="Abr" localSheetId="52">#REF!,#REF!,#REF!</definedName>
    <definedName name="Abr" localSheetId="53">#REF!,#REF!,#REF!</definedName>
    <definedName name="abr" localSheetId="77">#REF!</definedName>
    <definedName name="Abr" localSheetId="80">#REF!,#REF!,#REF!</definedName>
    <definedName name="abr" localSheetId="82">#REF!</definedName>
    <definedName name="Abr">#REF!,#REF!,#REF!</definedName>
    <definedName name="ABR__S_IVA" localSheetId="30">[45]LCONTR!#REF!</definedName>
    <definedName name="ABR__S_IVA">[45]LCONTR!#REF!</definedName>
    <definedName name="AccessDatabase" hidden="1">"D:\Areatrab\LAB\PlanosAnuais\TodosClientes\Mdbs\PA_2002_DB.mdb"</definedName>
    <definedName name="acum">[53]dados!$AJ$6:$AJ$147</definedName>
    <definedName name="ACUMUL" localSheetId="49">[54]dados!$AJ$6:$AJ$147</definedName>
    <definedName name="ACUMUL" localSheetId="50">[54]dados!$AJ$6:$AJ$147</definedName>
    <definedName name="ACUMUL" localSheetId="52">[54]dados!$AJ$6:$AJ$147</definedName>
    <definedName name="ACUMUL">[55]dados!$AJ$6:$AJ$147</definedName>
    <definedName name="aFASDGADFHD">{"valor","SUM(valor)","YNNNN",FALSE}</definedName>
    <definedName name="afsagagsa" localSheetId="14">'[9]OT´s Não Liquidadas 2006'!#REF!</definedName>
    <definedName name="afsagagsa" localSheetId="29">'[9]OT´s Não Liquidadas 2006'!#REF!</definedName>
    <definedName name="afsagagsa" localSheetId="30">'[9]OT´s Não Liquidadas 2006'!#REF!</definedName>
    <definedName name="afsagagsa" localSheetId="43">'[9]OT´s Não Liquidadas 2006'!#REF!</definedName>
    <definedName name="afsagagsa" localSheetId="44">'[9]OT´s Não Liquidadas 2006'!#REF!</definedName>
    <definedName name="afsagagsa" localSheetId="49">'[9]OT´s Não Liquidadas 2006'!#REF!</definedName>
    <definedName name="afsagagsa" localSheetId="50">'[9]OT´s Não Liquidadas 2006'!#REF!</definedName>
    <definedName name="afsagagsa" localSheetId="51">'[9]OT´s Não Liquidadas 2006'!#REF!</definedName>
    <definedName name="afsagagsa" localSheetId="52">'[9]OT´s Não Liquidadas 2006'!#REF!</definedName>
    <definedName name="afsagagsa" localSheetId="77">'[9]OT´s Não Liquidadas 2006'!#REF!</definedName>
    <definedName name="afsagagsa">'[9]OT´s Não Liquidadas 2006'!#REF!</definedName>
    <definedName name="afsgagas" localSheetId="14">[13]Zam!#REF!</definedName>
    <definedName name="afsgagas" localSheetId="29">[13]Zam!#REF!</definedName>
    <definedName name="afsgagas" localSheetId="30">[13]Zam!#REF!</definedName>
    <definedName name="afsgagas" localSheetId="43">[13]Zam!#REF!</definedName>
    <definedName name="afsgagas" localSheetId="44">[13]Zam!#REF!</definedName>
    <definedName name="afsgagas" localSheetId="49">[13]Zam!#REF!</definedName>
    <definedName name="afsgagas" localSheetId="50">[13]Zam!#REF!</definedName>
    <definedName name="afsgagas" localSheetId="51">[13]Zam!#REF!</definedName>
    <definedName name="afsgagas" localSheetId="52">[13]Zam!#REF!</definedName>
    <definedName name="afsgagas" localSheetId="77">[13]Zam!#REF!</definedName>
    <definedName name="afsgagas">[13]Zam!#REF!</definedName>
    <definedName name="ag" localSheetId="14">'[9]OT´s Não Liquidadas 2006'!#REF!</definedName>
    <definedName name="ag" localSheetId="29">'[9]OT´s Não Liquidadas 2006'!#REF!</definedName>
    <definedName name="ag" localSheetId="30">'[9]OT´s Não Liquidadas 2006'!#REF!</definedName>
    <definedName name="ag" localSheetId="43">'[9]OT´s Não Liquidadas 2006'!#REF!</definedName>
    <definedName name="ag" localSheetId="44">'[9]OT´s Não Liquidadas 2006'!#REF!</definedName>
    <definedName name="ag" localSheetId="51">'[9]OT´s Não Liquidadas 2006'!#REF!</definedName>
    <definedName name="ag" localSheetId="77">'[9]OT´s Não Liquidadas 2006'!#REF!</definedName>
    <definedName name="ag">'[9]OT´s Não Liquidadas 2006'!#REF!</definedName>
    <definedName name="agagas" localSheetId="14">'[12]Base Secção Pessoal'!#REF!</definedName>
    <definedName name="agagas" localSheetId="29">'[12]Base Secção Pessoal'!#REF!</definedName>
    <definedName name="agagas" localSheetId="30">'[12]Base Secção Pessoal'!#REF!</definedName>
    <definedName name="agagas" localSheetId="43">'[12]Base Secção Pessoal'!#REF!</definedName>
    <definedName name="agagas" localSheetId="44">'[12]Base Secção Pessoal'!#REF!</definedName>
    <definedName name="agagas" localSheetId="51">'[12]Base Secção Pessoal'!#REF!</definedName>
    <definedName name="agagas" localSheetId="77">'[12]Base Secção Pessoal'!#REF!</definedName>
    <definedName name="agagas">'[12]Base Secção Pessoal'!#REF!</definedName>
    <definedName name="agasg" localSheetId="14">'[10]Base Secção Pessoal'!#REF!</definedName>
    <definedName name="agasg" localSheetId="29">'[10]Base Secção Pessoal'!#REF!</definedName>
    <definedName name="agasg" localSheetId="30">'[10]Base Secção Pessoal'!#REF!</definedName>
    <definedName name="agasg" localSheetId="43">'[10]Base Secção Pessoal'!#REF!</definedName>
    <definedName name="agasg" localSheetId="44">'[10]Base Secção Pessoal'!#REF!</definedName>
    <definedName name="agasg" localSheetId="51">'[10]Base Secção Pessoal'!#REF!</definedName>
    <definedName name="agasg">'[10]Base Secção Pessoal'!#REF!</definedName>
    <definedName name="Ago" localSheetId="14">#REF!,#REF!,#REF!</definedName>
    <definedName name="Ago" localSheetId="15">#REF!,#REF!,#REF!</definedName>
    <definedName name="Ago" localSheetId="29">#REF!,#REF!,#REF!</definedName>
    <definedName name="Ago" localSheetId="30">#REF!,#REF!,#REF!</definedName>
    <definedName name="Ago" localSheetId="43">#REF!,#REF!,#REF!</definedName>
    <definedName name="Ago" localSheetId="44">#REF!,#REF!,#REF!</definedName>
    <definedName name="Ago" localSheetId="49">#REF!,#REF!,#REF!</definedName>
    <definedName name="Ago" localSheetId="50">#REF!,#REF!,#REF!</definedName>
    <definedName name="Ago" localSheetId="51">#REF!,#REF!,#REF!</definedName>
    <definedName name="Ago" localSheetId="52">#REF!,#REF!,#REF!</definedName>
    <definedName name="Ago" localSheetId="53">#REF!,#REF!,#REF!</definedName>
    <definedName name="ago" localSheetId="77">#REF!</definedName>
    <definedName name="Ago" localSheetId="80">#REF!,#REF!,#REF!</definedName>
    <definedName name="ago" localSheetId="82">#REF!</definedName>
    <definedName name="Ago">#REF!,#REF!,#REF!</definedName>
    <definedName name="AGO__S_IVA" localSheetId="30">[45]LCONTR!#REF!</definedName>
    <definedName name="AGO__S_IVA">[45]LCONTR!#REF!</definedName>
    <definedName name="agsaga" localSheetId="14">'[11]Activos 31-12-2006'!#REF!</definedName>
    <definedName name="agsaga" localSheetId="29">'[11]Activos 31-12-2006'!#REF!</definedName>
    <definedName name="agsaga" localSheetId="30">'[11]Activos 31-12-2006'!#REF!</definedName>
    <definedName name="agsaga" localSheetId="43">'[11]Activos 31-12-2006'!#REF!</definedName>
    <definedName name="agsaga" localSheetId="44">'[11]Activos 31-12-2006'!#REF!</definedName>
    <definedName name="agsaga" localSheetId="49">'[11]Activos 31-12-2006'!#REF!</definedName>
    <definedName name="agsaga" localSheetId="50">'[11]Activos 31-12-2006'!#REF!</definedName>
    <definedName name="agsaga" localSheetId="51">'[11]Activos 31-12-2006'!#REF!</definedName>
    <definedName name="agsaga" localSheetId="52">'[11]Activos 31-12-2006'!#REF!</definedName>
    <definedName name="agsaga" localSheetId="77">'[11]Activos 31-12-2006'!#REF!</definedName>
    <definedName name="agsaga">'[11]Activos 31-12-2006'!#REF!</definedName>
    <definedName name="agsg" localSheetId="14">'[10]Base Secção Pessoal'!#REF!</definedName>
    <definedName name="agsg" localSheetId="29">'[10]Base Secção Pessoal'!#REF!</definedName>
    <definedName name="agsg" localSheetId="30">'[10]Base Secção Pessoal'!#REF!</definedName>
    <definedName name="agsg" localSheetId="43">'[10]Base Secção Pessoal'!#REF!</definedName>
    <definedName name="agsg" localSheetId="44">'[10]Base Secção Pessoal'!#REF!</definedName>
    <definedName name="agsg" localSheetId="49">'[10]Base Secção Pessoal'!#REF!</definedName>
    <definedName name="agsg" localSheetId="50">'[10]Base Secção Pessoal'!#REF!</definedName>
    <definedName name="agsg" localSheetId="51">'[10]Base Secção Pessoal'!#REF!</definedName>
    <definedName name="agsg" localSheetId="52">'[10]Base Secção Pessoal'!#REF!</definedName>
    <definedName name="agsg">'[10]Base Secção Pessoal'!#REF!</definedName>
    <definedName name="agwfg" localSheetId="14">'[14]base secçao pessoal'!#REF!</definedName>
    <definedName name="agwfg" localSheetId="29">'[14]base secçao pessoal'!#REF!</definedName>
    <definedName name="agwfg" localSheetId="30">'[14]base secçao pessoal'!#REF!</definedName>
    <definedName name="agwfg" localSheetId="43">'[14]base secçao pessoal'!#REF!</definedName>
    <definedName name="agwfg" localSheetId="44">'[14]base secçao pessoal'!#REF!</definedName>
    <definedName name="agwfg" localSheetId="51">'[14]base secçao pessoal'!#REF!</definedName>
    <definedName name="agwfg">'[14]base secçao pessoal'!#REF!</definedName>
    <definedName name="Amort.97_com" localSheetId="14">#REF!</definedName>
    <definedName name="Amort.97_com" localSheetId="29">#REF!</definedName>
    <definedName name="Amort.97_com" localSheetId="30">#REF!</definedName>
    <definedName name="Amort.97_com" localSheetId="43">#REF!</definedName>
    <definedName name="Amort.97_com" localSheetId="44">#REF!</definedName>
    <definedName name="Amort.97_com" localSheetId="49">#REF!</definedName>
    <definedName name="Amort.97_com" localSheetId="50">#REF!</definedName>
    <definedName name="Amort.97_com" localSheetId="51">#REF!</definedName>
    <definedName name="Amort.97_com" localSheetId="52">#REF!</definedName>
    <definedName name="Amort.97_com" localSheetId="77">#REF!</definedName>
    <definedName name="Amort.97_com">#REF!</definedName>
    <definedName name="Amort.97_sem" localSheetId="14">#REF!</definedName>
    <definedName name="Amort.97_sem" localSheetId="29">#REF!</definedName>
    <definedName name="Amort.97_sem" localSheetId="30">#REF!</definedName>
    <definedName name="Amort.97_sem" localSheetId="43">#REF!</definedName>
    <definedName name="Amort.97_sem" localSheetId="44">#REF!</definedName>
    <definedName name="Amort.97_sem" localSheetId="49">#REF!</definedName>
    <definedName name="Amort.97_sem" localSheetId="50">#REF!</definedName>
    <definedName name="Amort.97_sem" localSheetId="51">#REF!</definedName>
    <definedName name="Amort.97_sem" localSheetId="52">#REF!</definedName>
    <definedName name="Amort.97_sem" localSheetId="77">#REF!</definedName>
    <definedName name="Amort.97_sem">#REF!</definedName>
    <definedName name="ano" localSheetId="14">#REF!</definedName>
    <definedName name="ano" localSheetId="29">#REF!</definedName>
    <definedName name="ano" localSheetId="30">#REF!</definedName>
    <definedName name="ano" localSheetId="43">#REF!</definedName>
    <definedName name="ano" localSheetId="44">#REF!</definedName>
    <definedName name="ANO" localSheetId="49">#REF!</definedName>
    <definedName name="ANO" localSheetId="50">#REF!</definedName>
    <definedName name="ano" localSheetId="51">#REF!</definedName>
    <definedName name="ANO" localSheetId="52">#REF!</definedName>
    <definedName name="ANO" localSheetId="77">#REF!</definedName>
    <definedName name="ANO" localSheetId="80">#REF!</definedName>
    <definedName name="ano">#REF!</definedName>
    <definedName name="Ano_2003" localSheetId="51" hidden="1">{"'FRONT_PAGE'!$G$156","'FRONT_PAGE'!$F$131","'FRONT_PAGE'!$G$34","'FRONT_PAGE'!$A$135:$A$151","'FRONT_PAGE'!$A$108:$I$127","'FRONT_PAGE'!$A$134:$H$153","'FRONT_PAGE'!$A$110:$H$129"}</definedName>
    <definedName name="ano1a">[56]dados!$A$2</definedName>
    <definedName name="ano2a">[56]dados!$A$3</definedName>
    <definedName name="ANOS10">[57]Serv.dívida!$A$3:$R$171</definedName>
    <definedName name="anscount" hidden="1">21</definedName>
    <definedName name="area" localSheetId="30">'[58]DR Evolutiva'!$B$57:$AZ$122,'[58]DR Evolutiva'!$B$183:$AZ$237,'[58]DR Evolutiva'!$B$239:$AZ$294,'[58]DR Evolutiva'!$B$372:$AZ$429,'[58]DR Evolutiva'!$BB$372:$CZ$429,'[58]DR Evolutiva'!$DB$372:$EZ$429,'[58]DR Evolutiva'!$FB$372:$GZ$429,'[58]DR Evolutiva'!$B$489:$AZ$540,'[58]DR Evolutiva'!#REF!</definedName>
    <definedName name="area">'[58]DR Evolutiva'!$B$57:$AZ$122,'[58]DR Evolutiva'!$B$183:$AZ$237,'[58]DR Evolutiva'!$B$239:$AZ$294,'[58]DR Evolutiva'!$B$372:$AZ$429,'[58]DR Evolutiva'!$BB$372:$CZ$429,'[58]DR Evolutiva'!$DB$372:$EZ$429,'[58]DR Evolutiva'!$FB$372:$GZ$429,'[58]DR Evolutiva'!$B$489:$AZ$540,'[58]DR Evolutiva'!#REF!</definedName>
    <definedName name="área" localSheetId="30">#REF!</definedName>
    <definedName name="área">#REF!</definedName>
    <definedName name="área_2002" localSheetId="82">[59]Bal_2002!$B$5:$B$559</definedName>
    <definedName name="área_2002">[60]Bal_2002!$B$5:$B$559</definedName>
    <definedName name="área_2003">[61]Bal_2003!$B$5:$B$800</definedName>
    <definedName name="_xlnm.Print_Area" localSheetId="6">'EDA N6-04 a AEEGS Transp Fuel'!$B$1:$N$13</definedName>
    <definedName name="_xlnm.Print_Area" localSheetId="5">'EDA N6-04 AEEGS Comb Lub'!$B$1:$AF$63</definedName>
    <definedName name="_xlnm.Print_Area" localSheetId="7">'EDA N6-05 AEEGS FSE'!$B$1:$H$28</definedName>
    <definedName name="_xlnm.Print_Area" localSheetId="8">'EDA N6-06 AEEGS Custo Manut'!$B$1:$X$19</definedName>
    <definedName name="_xlnm.Print_Area" localSheetId="9">'EDA N6-07 AEEGS Custos Exploraç'!$B$1:$I$70</definedName>
    <definedName name="_xlnm.Print_Area" localSheetId="10">'EDA N6-08 AEEGS Custo Expl.Ilha'!$B$1:$O$62</definedName>
    <definedName name="_xlnm.Print_Area" localSheetId="11">'EDA N6-09 AEEGS CO2'!$B$1:$O$63</definedName>
    <definedName name="_xlnm.Print_Area" localSheetId="12">'EDA N6-10 AEEGS Out Prov'!$B$1:$I$12</definedName>
    <definedName name="_xlnm.Print_Area" localSheetId="13">'EDA N6-11 AEEGS Ajust Adit'!$B$1:$E$15</definedName>
    <definedName name="_xlnm.Print_Area" localSheetId="14">'EDA N6-12a_b_c_d AEEGS Mo Im Am'!$C$1:$J$77</definedName>
    <definedName name="_xlnm.Print_Area" localSheetId="16">'EDA N6-14a_b AEEGS Inv Curs'!$B$1:$W$18</definedName>
    <definedName name="_xlnm.Print_Area" localSheetId="17">'EDA N6-15 AEEGS Prov'!$B$1:$H$55</definedName>
    <definedName name="_xlnm.Print_Area" localSheetId="18">'EDA N6-16 AEEGS DR'!$B$1:$I$48</definedName>
    <definedName name="_xlnm.Print_Area" localSheetId="19">'EDA N6-17 AEEGS Custos Adicion.'!$B$1:$G$29</definedName>
    <definedName name="_xlnm.Print_Area" localSheetId="20">'EDA N6-18 DEE Ajustamento'!$B$1:$F$130</definedName>
    <definedName name="_xlnm.Print_Area" localSheetId="21">'EDA N6-19 DEE Prov Perm'!$B$1:$J$159</definedName>
    <definedName name="_xlnm.Print_Area" localSheetId="22">'EDA N6-20 DEE Energia corr perd'!$B$3:$E$21</definedName>
    <definedName name="_xlnm.Print_Area" localSheetId="23">'EDA N6-21 DEE Custos PPDA'!$I$1:$V$80</definedName>
    <definedName name="_xlnm.Print_Area" localSheetId="24">'EDA N6-22 DEE FSE'!$B$1:$O$30</definedName>
    <definedName name="_xlnm.Print_Area" localSheetId="25">'EDA N6-23 DEE Custos Manut'!$B$1:$AS$20</definedName>
    <definedName name="_xlnm.Print_Area" localSheetId="26">'EDA N6-24 DEE Custos Exploração'!$B$1:$O$67</definedName>
    <definedName name="_xlnm.Print_Area" localSheetId="27">'EDA N6-25 DEE Expl. Ilha e NT'!$B$1:$O$142</definedName>
    <definedName name="_xlnm.Print_Area" localSheetId="28">'EDA N6-26 a_b_c_d DEE Mov Im Am'!$C$2:$J$98</definedName>
    <definedName name="_xlnm.Print_Area" localSheetId="29">'EDA N6-26e_f_g_hDEE Mov Imob BT'!$C$2:$J$94</definedName>
    <definedName name="_xlnm.Print_Area" localSheetId="30">'EDA N6-27 Imob exploração PDIRD'!$C$2:$J$44</definedName>
    <definedName name="_xlnm.Print_Area" localSheetId="31">'EDA N6-28_DEE Inv Curso'!$B$1:$W$72</definedName>
    <definedName name="_xlnm.Print_Area" localSheetId="32">'EDA N6-29 DEE Prov'!$B$1:$H$54</definedName>
    <definedName name="_xlnm.Print_Area" localSheetId="33">'EDA N6-30 DEE DR'!$B$1:$I$49</definedName>
    <definedName name="_xlnm.Print_Area" localSheetId="34">'EDA N6-31 DEE Custos adicionais'!$B$1:$I$29</definedName>
    <definedName name="_xlnm.Print_Area" localSheetId="35">'EDA N6-32 CEE Ajustamento'!$B$1:$F$121</definedName>
    <definedName name="_xlnm.Print_Area" localSheetId="36">'EDA N6-33 CEE Prov Perm'!$C$1:$K$154</definedName>
    <definedName name="_xlnm.Print_Area" localSheetId="39">'EDA N6-36 CEE FSE'!$B$1:$O$30</definedName>
    <definedName name="_xlnm.Print_Area" localSheetId="40">'EDA N6-37 CEE Custos Exploração'!$B$1:$O$65</definedName>
    <definedName name="_xlnm.Print_Area" localSheetId="41">'EDA N6-38 CEE Expl. Ilha e NT'!$AF$1:$AS$48</definedName>
    <definedName name="_xlnm.Print_Area" localSheetId="42">'EDA N6-39 CEE Custos PPEC'!$B$1:$O$13</definedName>
    <definedName name="_xlnm.Print_Area" localSheetId="43">'EDA N6-40 a_b_c_d CEE Mov Imob'!$C$2:$J$72</definedName>
    <definedName name="_xlnm.Print_Area" localSheetId="44">'EDA N6-40 e_f_g_h CEE Mov Imob'!$C$2:$J$72</definedName>
    <definedName name="_xlnm.Print_Area" localSheetId="45">'EDA N6-41_a _41e CEE Inv Curso'!$B$1:$W$56</definedName>
    <definedName name="_xlnm.Print_Area" localSheetId="46">'EDA N6-42 CEE Prov'!$B$1:$H$54</definedName>
    <definedName name="_xlnm.Print_Area" localSheetId="47">'EDA N6-43 CEE DR'!$B$1:$I$49</definedName>
    <definedName name="_xlnm.Print_Area" localSheetId="48">'EDA N6-44 CEE Custos adicionais'!$B$1:$I$30</definedName>
    <definedName name="_xlnm.Print_Area" localSheetId="51">'EDA N6-47 - Proveitos SE'!$B$3:$F$330</definedName>
    <definedName name="_xlnm.Print_Area" localSheetId="55">'EDA N6-51 Out Ganhos e Perdas'!$B$1:$R$52</definedName>
    <definedName name="_xlnm.Print_Area" localSheetId="56">'EDA N6-52 Vendas'!$B$1:$H$74</definedName>
    <definedName name="_xlnm.Print_Area" localSheetId="57">'EDA N6-53 TPE'!$B$1:$M$50</definedName>
    <definedName name="_xlnm.Print_Area" localSheetId="58">'EDA N6-54 Ganhos e Perdas Finan'!$B$1:$R$30</definedName>
    <definedName name="_xlnm.Print_Area" localSheetId="59">'EDA N6-55 a Pessoal'!$B$1:$O$32</definedName>
    <definedName name="_xlnm.Print_Area" localSheetId="60">'EDA N6-56 FSE Expl.Desagregados'!$B$1:$I$85</definedName>
    <definedName name="_xlnm.Print_Area" localSheetId="61">'EDA N6-57 Custos Exploração'!$B$1:$I$72</definedName>
    <definedName name="_xlnm.Print_Area" localSheetId="62">'EDA N6-58 DR'!$B$1:$Y$53</definedName>
    <definedName name="_xlnm.Print_Area" localSheetId="63">'EDA N6-59 DR SMA'!$B$1:$R$53</definedName>
    <definedName name="_xlnm.Print_Area" localSheetId="64">'EDA N6-60 DR SMG'!$B$1:$R$53</definedName>
    <definedName name="_xlnm.Print_Area" localSheetId="65">'EDA N6-61 DR TER'!$B$1:$R$53</definedName>
    <definedName name="_xlnm.Print_Area" localSheetId="66">'EDA N6-62 DR GRA'!$B$1:$R$53</definedName>
    <definedName name="_xlnm.Print_Area" localSheetId="67">'EDA N6-63 DR SJG'!$B$1:$R$53</definedName>
    <definedName name="_xlnm.Print_Area" localSheetId="68">'EDA N6-64 DR PIC'!$B$1:$R$53</definedName>
    <definedName name="_xlnm.Print_Area" localSheetId="69">'EDA N6-65 DR FAI'!$B$1:$R$53</definedName>
    <definedName name="_xlnm.Print_Area" localSheetId="70">'EDA N6-66 DR FLO'!$B$1:$R$53</definedName>
    <definedName name="_xlnm.Print_Area" localSheetId="71">'EDA N6-67 DR COR'!$B$1:$R$53</definedName>
    <definedName name="_xlnm.Print_Area" localSheetId="72">'EDA N6-68 Resumo_Ajustamento'!$B$1:$H$28</definedName>
    <definedName name="_xlnm.Print_Area" localSheetId="73">'EDA N6-69 Subsidios Actividade'!$C$1:$O$54</definedName>
    <definedName name="_xlnm.Print_Area" localSheetId="74">'EDA N6-70 Prov Permitidos'!$C$1:$K$11</definedName>
    <definedName name="_xlnm.Print_Area" localSheetId="76">'EDA N6-72 DACP'!$B$1:$L$62</definedName>
    <definedName name="_xlnm.Print_Area" localSheetId="77">'EDA N6-73 Balanço'!#REF!</definedName>
    <definedName name="_xlnm.Print_Area" localSheetId="78">'EDA N6-74 - Crédito cons.'!$B$2:$H$25</definedName>
    <definedName name="_xlnm.Print_Area" localSheetId="83">'EDA N6-79 Rendas Mun_Energia'!$B$2:$I$27</definedName>
    <definedName name="_xlnm.Print_Area" localSheetId="2">'EDA_N6-01_AEEGS Ajustamento'!$B$1:$E$60</definedName>
    <definedName name="_xlnm.Print_Area" localSheetId="3">'EDA_N6-02 AEEGS Prov Perm'!$B$1:$I$119</definedName>
    <definedName name="_xlnm.Print_Area" localSheetId="4">'EDA_N6-03_a_b_c_d_e AEEGS Aq En'!$B$1:$O$75</definedName>
    <definedName name="_xlnm.Print_Area" localSheetId="1">ÍNDICE!$B$2:$D$92</definedName>
    <definedName name="_xlnm.Print_Area" localSheetId="0">Introdução!$B$22:$H$29</definedName>
    <definedName name="Area_Impressao" localSheetId="14">#REF!</definedName>
    <definedName name="Area_Impressao" localSheetId="29">#REF!</definedName>
    <definedName name="Area_Impressao" localSheetId="30">#REF!</definedName>
    <definedName name="Area_Impressao" localSheetId="43">#REF!</definedName>
    <definedName name="Area_Impressao" localSheetId="44">#REF!</definedName>
    <definedName name="Area_Impressao" localSheetId="49">#REF!</definedName>
    <definedName name="Area_Impressao" localSheetId="50">#REF!</definedName>
    <definedName name="Area_Impressao" localSheetId="51">#REF!</definedName>
    <definedName name="Area_Impressao" localSheetId="52">#REF!</definedName>
    <definedName name="Area_Impressao" localSheetId="77">#REF!</definedName>
    <definedName name="Area_Impressao" localSheetId="80">#REF!</definedName>
    <definedName name="Area_Impressao">#REF!</definedName>
    <definedName name="Area_principal" localSheetId="14">#REF!</definedName>
    <definedName name="Area_principal" localSheetId="29">#REF!</definedName>
    <definedName name="Area_principal" localSheetId="30">#REF!</definedName>
    <definedName name="Area_principal" localSheetId="43">#REF!</definedName>
    <definedName name="Area_principal" localSheetId="44">#REF!</definedName>
    <definedName name="Area_principal" localSheetId="49">#REF!</definedName>
    <definedName name="Area_principal" localSheetId="50">#REF!</definedName>
    <definedName name="Area_principal" localSheetId="51">#REF!</definedName>
    <definedName name="Area_principal" localSheetId="52">#REF!</definedName>
    <definedName name="Area_principal" localSheetId="77">#REF!</definedName>
    <definedName name="Area_principal">#REF!</definedName>
    <definedName name="área_soma" localSheetId="30">#REF!</definedName>
    <definedName name="área_soma">#REF!</definedName>
    <definedName name="área_soma_2002" localSheetId="82">[59]Bal_2002!$C$5:$C$559</definedName>
    <definedName name="área_soma_2002">[60]Bal_2002!$C$5:$C$559</definedName>
    <definedName name="área_soma_2003">[61]Bal_2003!$C$5:$C$800</definedName>
    <definedName name="ARREDOND" localSheetId="49">[62]P5!$H$5</definedName>
    <definedName name="ARREDOND" localSheetId="50">[62]P5!$H$5</definedName>
    <definedName name="ARREDOND" localSheetId="52">[62]P5!$H$5</definedName>
    <definedName name="ARREDOND">[63]P5!$H$5</definedName>
    <definedName name="as" localSheetId="14">[64]Museu!#REF!</definedName>
    <definedName name="as" localSheetId="29">[64]Museu!#REF!</definedName>
    <definedName name="as" localSheetId="30">[64]Museu!#REF!</definedName>
    <definedName name="as" localSheetId="43">[64]Museu!#REF!</definedName>
    <definedName name="as" localSheetId="44">[64]Museu!#REF!</definedName>
    <definedName name="as" localSheetId="49">[64]Museu!#REF!</definedName>
    <definedName name="as" localSheetId="50">[64]Museu!#REF!</definedName>
    <definedName name="as" localSheetId="51">[64]Museu!#REF!</definedName>
    <definedName name="as" localSheetId="52">[64]Museu!#REF!</definedName>
    <definedName name="as" localSheetId="77">[64]Museu!#REF!</definedName>
    <definedName name="as">[64]Museu!#REF!</definedName>
    <definedName name="AS2DocOpenMode" hidden="1">"AS2DocumentEdit"</definedName>
    <definedName name="ASDF" localSheetId="49">[65]Serv.dívida!$A$3:$R$171</definedName>
    <definedName name="ASDF" localSheetId="50">[65]Serv.dívida!$A$3:$R$171</definedName>
    <definedName name="ASDF" localSheetId="52">[65]Serv.dívida!$A$3:$R$171</definedName>
    <definedName name="ASDF">[66]Serv.dívida!$A$3:$R$171</definedName>
    <definedName name="asf" localSheetId="14">#REF!</definedName>
    <definedName name="asf" localSheetId="29">#REF!</definedName>
    <definedName name="asf" localSheetId="30">#REF!</definedName>
    <definedName name="asf" localSheetId="43">#REF!</definedName>
    <definedName name="asf" localSheetId="44">#REF!</definedName>
    <definedName name="asf" localSheetId="49">#REF!</definedName>
    <definedName name="asf" localSheetId="50">#REF!</definedName>
    <definedName name="asf" localSheetId="51">#REF!</definedName>
    <definedName name="asf" localSheetId="52">#REF!</definedName>
    <definedName name="asf" localSheetId="77">#REF!</definedName>
    <definedName name="asf">#REF!</definedName>
    <definedName name="asfasfag" localSheetId="14">'[9]OT´s Não Liquidadas 2006'!#REF!</definedName>
    <definedName name="asfasfag" localSheetId="29">'[9]OT´s Não Liquidadas 2006'!#REF!</definedName>
    <definedName name="asfasfag" localSheetId="30">'[9]OT´s Não Liquidadas 2006'!#REF!</definedName>
    <definedName name="asfasfag" localSheetId="43">'[9]OT´s Não Liquidadas 2006'!#REF!</definedName>
    <definedName name="asfasfag" localSheetId="44">'[9]OT´s Não Liquidadas 2006'!#REF!</definedName>
    <definedName name="asfasfag" localSheetId="49">'[9]OT´s Não Liquidadas 2006'!#REF!</definedName>
    <definedName name="asfasfag" localSheetId="50">'[9]OT´s Não Liquidadas 2006'!#REF!</definedName>
    <definedName name="asfasfag" localSheetId="51">'[9]OT´s Não Liquidadas 2006'!#REF!</definedName>
    <definedName name="asfasfag" localSheetId="52">'[9]OT´s Não Liquidadas 2006'!#REF!</definedName>
    <definedName name="asfasfag" localSheetId="77">'[9]OT´s Não Liquidadas 2006'!#REF!</definedName>
    <definedName name="asfasfag">'[9]OT´s Não Liquidadas 2006'!#REF!</definedName>
    <definedName name="asfsafas" localSheetId="14">'[9]OT´s Não Liquidadas 2006'!#REF!</definedName>
    <definedName name="asfsafas" localSheetId="29">'[9]OT´s Não Liquidadas 2006'!#REF!</definedName>
    <definedName name="asfsafas" localSheetId="30">'[9]OT´s Não Liquidadas 2006'!#REF!</definedName>
    <definedName name="asfsafas" localSheetId="43">'[9]OT´s Não Liquidadas 2006'!#REF!</definedName>
    <definedName name="asfsafas" localSheetId="44">'[9]OT´s Não Liquidadas 2006'!#REF!</definedName>
    <definedName name="asfsafas" localSheetId="49">'[9]OT´s Não Liquidadas 2006'!#REF!</definedName>
    <definedName name="asfsafas" localSheetId="50">'[9]OT´s Não Liquidadas 2006'!#REF!</definedName>
    <definedName name="asfsafas" localSheetId="51">'[9]OT´s Não Liquidadas 2006'!#REF!</definedName>
    <definedName name="asfsafas" localSheetId="52">'[9]OT´s Não Liquidadas 2006'!#REF!</definedName>
    <definedName name="asfsafas" localSheetId="77">'[9]OT´s Não Liquidadas 2006'!#REF!</definedName>
    <definedName name="asfsafas">'[9]OT´s Não Liquidadas 2006'!#REF!</definedName>
    <definedName name="ass" localSheetId="30">#REF!</definedName>
    <definedName name="ass" localSheetId="51">#REF!</definedName>
    <definedName name="ass" localSheetId="53">#REF!</definedName>
    <definedName name="ass" localSheetId="82">#REF!</definedName>
    <definedName name="ass">#REF!</definedName>
    <definedName name="Ass_Seg_TAL_AP_LG" localSheetId="30">#REF!</definedName>
    <definedName name="Ass_Seg_TAL_AP_LG">#REF!</definedName>
    <definedName name="Ass_Seg_TAL_AP_R" localSheetId="30">#REF!</definedName>
    <definedName name="Ass_Seg_TAL_AP_R">#REF!</definedName>
    <definedName name="Ass_Seg_TAL_GR_LG" localSheetId="30">#REF!</definedName>
    <definedName name="Ass_Seg_TAL_GR_LG">#REF!</definedName>
    <definedName name="Ass_Seg_TAL_GR_R" localSheetId="30">#REF!</definedName>
    <definedName name="Ass_Seg_TAL_GR_R">#REF!</definedName>
    <definedName name="Ass_Seg_TAL_Ind_LG" localSheetId="30">#REF!</definedName>
    <definedName name="Ass_Seg_TAL_Ind_LG">#REF!</definedName>
    <definedName name="Ass_Seg_TAL_Ind_R" localSheetId="30">#REF!</definedName>
    <definedName name="Ass_Seg_TAL_Ind_R">#REF!</definedName>
    <definedName name="Ass_Seg_TAL_OR_LG" localSheetId="30">#REF!</definedName>
    <definedName name="Ass_Seg_TAL_OR_LG">#REF!</definedName>
    <definedName name="Ass_Seg_TAL_OR_R" localSheetId="30">#REF!</definedName>
    <definedName name="Ass_Seg_TAL_OR_R">#REF!</definedName>
    <definedName name="Ass_Seg_TAL_ResAP_LG" localSheetId="30">#REF!</definedName>
    <definedName name="Ass_Seg_TAL_ResAP_LG">#REF!</definedName>
    <definedName name="Ass_Seg_TAL_ResAP_R" localSheetId="30">#REF!</definedName>
    <definedName name="Ass_Seg_TAL_ResAP_R">#REF!</definedName>
    <definedName name="Ass_Seg_TAL_ResGR_LG" localSheetId="30">#REF!</definedName>
    <definedName name="Ass_Seg_TAL_ResGR_LG">#REF!</definedName>
    <definedName name="Ass_Seg_TAL_ResGR_R" localSheetId="30">#REF!</definedName>
    <definedName name="Ass_Seg_TAL_ResGR_R">#REF!</definedName>
    <definedName name="Ass_Seg_TAL_ResInd_LG" localSheetId="30">#REF!</definedName>
    <definedName name="Ass_Seg_TAL_ResInd_LG">#REF!</definedName>
    <definedName name="Ass_Seg_TAL_ResInd_R" localSheetId="30">#REF!</definedName>
    <definedName name="Ass_Seg_TAL_ResInd_R">#REF!</definedName>
    <definedName name="Ass_Seg_TAL_ResOR_LG" localSheetId="30">#REF!</definedName>
    <definedName name="Ass_Seg_TAL_ResOR_LG">#REF!</definedName>
    <definedName name="Ass_Seg_TAL_ResOR_R" localSheetId="30">#REF!</definedName>
    <definedName name="Ass_Seg_TAL_ResOR_R">#REF!</definedName>
    <definedName name="Ass_Seg_TANL_LG" localSheetId="30">#REF!</definedName>
    <definedName name="Ass_Seg_TANL_LG">#REF!</definedName>
    <definedName name="Ass_Seg_TANL_R" localSheetId="30">#REF!</definedName>
    <definedName name="Ass_Seg_TANL_R">#REF!</definedName>
    <definedName name="Ass_Seg_TANL_Res_LG" localSheetId="30">#REF!</definedName>
    <definedName name="Ass_Seg_TANL_Res_LG">#REF!</definedName>
    <definedName name="Ass_Seg_TANL_Res_R" localSheetId="30">#REF!</definedName>
    <definedName name="Ass_Seg_TANL_Res_R">#REF!</definedName>
    <definedName name="assf" localSheetId="14">[13]Zam!#REF!</definedName>
    <definedName name="assf" localSheetId="29">[13]Zam!#REF!</definedName>
    <definedName name="assf" localSheetId="30">[13]Zam!#REF!</definedName>
    <definedName name="assf" localSheetId="43">[13]Zam!#REF!</definedName>
    <definedName name="assf" localSheetId="44">[13]Zam!#REF!</definedName>
    <definedName name="assf" localSheetId="49">[13]Zam!#REF!</definedName>
    <definedName name="assf" localSheetId="50">[13]Zam!#REF!</definedName>
    <definedName name="assf" localSheetId="51">[13]Zam!#REF!</definedName>
    <definedName name="assf" localSheetId="52">[13]Zam!#REF!</definedName>
    <definedName name="assf">[13]Zam!#REF!</definedName>
    <definedName name="ASTW" localSheetId="49">[54]dados!$F$6:$Q$147</definedName>
    <definedName name="ASTW" localSheetId="50">[54]dados!$F$6:$Q$147</definedName>
    <definedName name="ASTW" localSheetId="52">[54]dados!$F$6:$Q$147</definedName>
    <definedName name="ASTW">[55]dados!$F$6:$Q$147</definedName>
    <definedName name="asw" localSheetId="49" hidden="1">{#N/A,#N/A,FALSE,"Graf_MT";#N/A,#N/A,FALSE,"Graf_PTs";#N/A,#N/A,FALSE,"Graf_BT";#N/A,#N/A,FALSE,"Graf_Contadores"}</definedName>
    <definedName name="asw" localSheetId="52" hidden="1">{#N/A,#N/A,FALSE,"Graf_MT";#N/A,#N/A,FALSE,"Graf_PTs";#N/A,#N/A,FALSE,"Graf_BT";#N/A,#N/A,FALSE,"Graf_Contadores"}</definedName>
    <definedName name="asw" localSheetId="53" hidden="1">{#N/A,#N/A,FALSE,"Graf_MT";#N/A,#N/A,FALSE,"Graf_PTs";#N/A,#N/A,FALSE,"Graf_BT";#N/A,#N/A,FALSE,"Graf_Contadores"}</definedName>
    <definedName name="asw" localSheetId="82" hidden="1">{#N/A,#N/A,FALSE,"Graf_MT";#N/A,#N/A,FALSE,"Graf_PTs";#N/A,#N/A,FALSE,"Graf_BT";#N/A,#N/A,FALSE,"Graf_Contadores"}</definedName>
    <definedName name="asw" hidden="1">{#N/A,#N/A,FALSE,"Graf_MT";#N/A,#N/A,FALSE,"Graf_PTs";#N/A,#N/A,FALSE,"Graf_BT";#N/A,#N/A,FALSE,"Graf_Contadores"}</definedName>
    <definedName name="auto_cons_vap" localSheetId="15">#REF!</definedName>
    <definedName name="auto_cons_vap" localSheetId="30">#REF!</definedName>
    <definedName name="auto_cons_vap" localSheetId="49">#REF!</definedName>
    <definedName name="auto_cons_vap" localSheetId="50">#REF!</definedName>
    <definedName name="auto_cons_vap" localSheetId="51">#REF!</definedName>
    <definedName name="auto_cons_vap" localSheetId="52">#REF!</definedName>
    <definedName name="auto_cons_vap" localSheetId="77">#REF!</definedName>
    <definedName name="auto_cons_vap">#REF!</definedName>
    <definedName name="ax" hidden="1">#N/A</definedName>
    <definedName name="az" hidden="1">#N/A</definedName>
    <definedName name="b" localSheetId="49">[40]dados!$A$3</definedName>
    <definedName name="b" localSheetId="50">[40]dados!$A$3</definedName>
    <definedName name="b" localSheetId="52">[40]dados!$A$3</definedName>
    <definedName name="b">[41]dados!$A$3</definedName>
    <definedName name="babab" localSheetId="14">[13]Zam!#REF!</definedName>
    <definedName name="babab" localSheetId="29">[13]Zam!#REF!</definedName>
    <definedName name="babab" localSheetId="30">[13]Zam!#REF!</definedName>
    <definedName name="babab" localSheetId="43">[13]Zam!#REF!</definedName>
    <definedName name="babab" localSheetId="44">[13]Zam!#REF!</definedName>
    <definedName name="babab" localSheetId="51">[13]Zam!#REF!</definedName>
    <definedName name="babab">[13]Zam!#REF!</definedName>
    <definedName name="bababd" localSheetId="14">'[9]OT´s Não Liquidadas 2006'!#REF!</definedName>
    <definedName name="bababd" localSheetId="29">'[9]OT´s Não Liquidadas 2006'!#REF!</definedName>
    <definedName name="bababd" localSheetId="30">'[9]OT´s Não Liquidadas 2006'!#REF!</definedName>
    <definedName name="bababd" localSheetId="43">'[9]OT´s Não Liquidadas 2006'!#REF!</definedName>
    <definedName name="bababd" localSheetId="44">'[9]OT´s Não Liquidadas 2006'!#REF!</definedName>
    <definedName name="bababd" localSheetId="51">'[9]OT´s Não Liquidadas 2006'!#REF!</definedName>
    <definedName name="bababd">'[9]OT´s Não Liquidadas 2006'!#REF!</definedName>
    <definedName name="bal" localSheetId="14">#REF!</definedName>
    <definedName name="bal" localSheetId="29">#REF!</definedName>
    <definedName name="bal" localSheetId="30">#REF!</definedName>
    <definedName name="bal" localSheetId="43">#REF!</definedName>
    <definedName name="bal" localSheetId="44">#REF!</definedName>
    <definedName name="bal" localSheetId="49">#REF!</definedName>
    <definedName name="bal" localSheetId="50">#REF!</definedName>
    <definedName name="bal" localSheetId="51">#REF!</definedName>
    <definedName name="bal" localSheetId="52">#REF!</definedName>
    <definedName name="bal" localSheetId="77">#REF!</definedName>
    <definedName name="bal" localSheetId="78">#REF!</definedName>
    <definedName name="bal" localSheetId="80">#REF!</definedName>
    <definedName name="bal">#REF!</definedName>
    <definedName name="BALANÇO" localSheetId="30">#REF!</definedName>
    <definedName name="BALANÇO">#REF!</definedName>
    <definedName name="BALANÇO_ACTIVO" localSheetId="14">#REF!</definedName>
    <definedName name="BALANÇO_ACTIVO" localSheetId="29">#REF!</definedName>
    <definedName name="BALANÇO_ACTIVO" localSheetId="30">#REF!</definedName>
    <definedName name="BALANÇO_ACTIVO" localSheetId="43">#REF!</definedName>
    <definedName name="BALANÇO_ACTIVO" localSheetId="44">#REF!</definedName>
    <definedName name="BALANÇO_ACTIVO" localSheetId="49">#REF!</definedName>
    <definedName name="BALANÇO_ACTIVO" localSheetId="50">#REF!</definedName>
    <definedName name="BALANÇO_ACTIVO" localSheetId="51">#REF!</definedName>
    <definedName name="BALANÇO_ACTIVO" localSheetId="52">#REF!</definedName>
    <definedName name="BALANÇO_ACTIVO" localSheetId="77">#REF!</definedName>
    <definedName name="BALANÇO_ACTIVO">#REF!</definedName>
    <definedName name="BALANÇO_PASSIVO" localSheetId="14">#REF!</definedName>
    <definedName name="BALANÇO_PASSIVO" localSheetId="29">#REF!</definedName>
    <definedName name="BALANÇO_PASSIVO" localSheetId="30">#REF!</definedName>
    <definedName name="BALANÇO_PASSIVO" localSheetId="43">#REF!</definedName>
    <definedName name="BALANÇO_PASSIVO" localSheetId="44">#REF!</definedName>
    <definedName name="BALANÇO_PASSIVO" localSheetId="49">#REF!</definedName>
    <definedName name="BALANÇO_PASSIVO" localSheetId="50">#REF!</definedName>
    <definedName name="BALANÇO_PASSIVO" localSheetId="51">#REF!</definedName>
    <definedName name="BALANÇO_PASSIVO" localSheetId="52">#REF!</definedName>
    <definedName name="BALANÇO_PASSIVO" localSheetId="77">#REF!</definedName>
    <definedName name="BALANÇO_PASSIVO">#REF!</definedName>
    <definedName name="Bank01">[67]IndicadoresOperacionaisPlanej04!$B$70:$Q$86</definedName>
    <definedName name="Bank02">[67]IndicadoresOperacionaisRealiz04!$A$70:$Q$86</definedName>
    <definedName name="Bank03">[67]IndicadoresOperacionaisReal03!$A$70:$Q$86</definedName>
    <definedName name="BankOperacionais01">[67]IndicadoresQualidadePlanejado04!$C$2:$T$29</definedName>
    <definedName name="BankOperacionais02">[67]IndicadoresOperacionaisRealiz04!$B$2:$Q$50</definedName>
    <definedName name="BankOperacionais03">[67]IndicadoresOperacionaisReal03!$B$2:$Q$50</definedName>
    <definedName name="_xlnm.Database" localSheetId="14">[68]Museu!#REF!</definedName>
    <definedName name="_xlnm.Database" localSheetId="29">[68]Museu!#REF!</definedName>
    <definedName name="_xlnm.Database" localSheetId="30">[68]Museu!#REF!</definedName>
    <definedName name="_xlnm.Database" localSheetId="43">[68]Museu!#REF!</definedName>
    <definedName name="_xlnm.Database" localSheetId="44">[68]Museu!#REF!</definedName>
    <definedName name="_xlnm.Database" localSheetId="49">[69]Museu!#REF!</definedName>
    <definedName name="_xlnm.Database" localSheetId="50">[69]Museu!#REF!</definedName>
    <definedName name="_xlnm.Database" localSheetId="51">[68]Museu!#REF!</definedName>
    <definedName name="_xlnm.Database" localSheetId="52">[69]Museu!#REF!</definedName>
    <definedName name="_xlnm.Database" localSheetId="76">#REF!</definedName>
    <definedName name="_xlnm.Database" localSheetId="77">[70]Museu!#REF!</definedName>
    <definedName name="_xlnm.Database" localSheetId="80">[70]Museu!#REF!</definedName>
    <definedName name="_xlnm.Database" localSheetId="82">[70]Museu!#REF!</definedName>
    <definedName name="_xlnm.Database">[68]Museu!#REF!</definedName>
    <definedName name="bb" localSheetId="14">[25]Zam!#REF!</definedName>
    <definedName name="bb" localSheetId="29">[25]Zam!#REF!</definedName>
    <definedName name="bb" localSheetId="30">[25]Zam!#REF!</definedName>
    <definedName name="bb" localSheetId="43">[25]Zam!#REF!</definedName>
    <definedName name="bb" localSheetId="44">[25]Zam!#REF!</definedName>
    <definedName name="bb" localSheetId="49">[25]Zam!#REF!</definedName>
    <definedName name="bb" localSheetId="50">[25]Zam!#REF!</definedName>
    <definedName name="bb" localSheetId="51">[25]Zam!#REF!</definedName>
    <definedName name="bb" localSheetId="52">[25]Zam!#REF!</definedName>
    <definedName name="bb" localSheetId="77">[25]Zam!#REF!</definedName>
    <definedName name="bb">[25]Zam!#REF!</definedName>
    <definedName name="bbb">{"valor","SUM(valor)","YNNNN",FALSE}</definedName>
    <definedName name="bbbbbb" localSheetId="14">[20]Zam!#REF!</definedName>
    <definedName name="bbbbbb" localSheetId="29">[20]Zam!#REF!</definedName>
    <definedName name="bbbbbb" localSheetId="30">[20]Zam!#REF!</definedName>
    <definedName name="bbbbbb" localSheetId="43">[20]Zam!#REF!</definedName>
    <definedName name="bbbbbb" localSheetId="44">[20]Zam!#REF!</definedName>
    <definedName name="bbbbbb" localSheetId="51">[20]Zam!#REF!</definedName>
    <definedName name="bbbbbb" localSheetId="77">[20]Zam!#REF!</definedName>
    <definedName name="bbbbbb">[20]Zam!#REF!</definedName>
    <definedName name="bbbn" localSheetId="14">[25]Zam!#REF!</definedName>
    <definedName name="bbbn" localSheetId="29">[25]Zam!#REF!</definedName>
    <definedName name="bbbn" localSheetId="30">[25]Zam!#REF!</definedName>
    <definedName name="bbbn" localSheetId="43">[25]Zam!#REF!</definedName>
    <definedName name="bbbn" localSheetId="44">[25]Zam!#REF!</definedName>
    <definedName name="bbbn" localSheetId="51">[25]Zam!#REF!</definedName>
    <definedName name="bbbn" localSheetId="77">[25]Zam!#REF!</definedName>
    <definedName name="bbbn">[25]Zam!#REF!</definedName>
    <definedName name="bdsgw" localSheetId="14">'[9]OT´s Não Liquidadas 2006'!#REF!</definedName>
    <definedName name="bdsgw" localSheetId="29">'[9]OT´s Não Liquidadas 2006'!#REF!</definedName>
    <definedName name="bdsgw" localSheetId="30">'[9]OT´s Não Liquidadas 2006'!#REF!</definedName>
    <definedName name="bdsgw" localSheetId="43">'[9]OT´s Não Liquidadas 2006'!#REF!</definedName>
    <definedName name="bdsgw" localSheetId="44">'[9]OT´s Não Liquidadas 2006'!#REF!</definedName>
    <definedName name="bdsgw" localSheetId="51">'[9]OT´s Não Liquidadas 2006'!#REF!</definedName>
    <definedName name="bdsgw">'[9]OT´s Não Liquidadas 2006'!#REF!</definedName>
    <definedName name="Bolsa" localSheetId="14">#REF!</definedName>
    <definedName name="Bolsa" localSheetId="29">#REF!</definedName>
    <definedName name="Bolsa" localSheetId="30">#REF!</definedName>
    <definedName name="Bolsa" localSheetId="43">#REF!</definedName>
    <definedName name="Bolsa" localSheetId="44">#REF!</definedName>
    <definedName name="Bolsa" localSheetId="49">#REF!</definedName>
    <definedName name="Bolsa" localSheetId="50">#REF!</definedName>
    <definedName name="Bolsa" localSheetId="51">#REF!</definedName>
    <definedName name="Bolsa" localSheetId="52">#REF!</definedName>
    <definedName name="Bolsa" localSheetId="77">#REF!</definedName>
    <definedName name="Bolsa" localSheetId="80">#REF!</definedName>
    <definedName name="Bolsa">#REF!</definedName>
    <definedName name="BOLSA1" localSheetId="30">#REF!</definedName>
    <definedName name="BOLSA1" localSheetId="51">#REF!</definedName>
    <definedName name="BOLSA1">#REF!</definedName>
    <definedName name="bsfbfsbs" localSheetId="14">'[9]OT´s Não Liquidadas 2006'!#REF!</definedName>
    <definedName name="bsfbfsbs" localSheetId="29">'[9]OT´s Não Liquidadas 2006'!#REF!</definedName>
    <definedName name="bsfbfsbs" localSheetId="30">'[9]OT´s Não Liquidadas 2006'!#REF!</definedName>
    <definedName name="bsfbfsbs" localSheetId="43">'[9]OT´s Não Liquidadas 2006'!#REF!</definedName>
    <definedName name="bsfbfsbs" localSheetId="44">'[9]OT´s Não Liquidadas 2006'!#REF!</definedName>
    <definedName name="bsfbfsbs" localSheetId="51">'[9]OT´s Não Liquidadas 2006'!#REF!</definedName>
    <definedName name="bsfbfsbs">'[9]OT´s Não Liquidadas 2006'!#REF!</definedName>
    <definedName name="bx" hidden="1">#N/A</definedName>
    <definedName name="C.C" localSheetId="30">[45]LCONTR!#REF!</definedName>
    <definedName name="C.C">[45]LCONTR!#REF!</definedName>
    <definedName name="C.C_até_95.06" localSheetId="30">[45]LCONTR!#REF!</definedName>
    <definedName name="C.C_até_95.06">[45]LCONTR!#REF!</definedName>
    <definedName name="C.CUSTO" localSheetId="30">[45]LCONTR!#REF!</definedName>
    <definedName name="C.CUSTO">[45]LCONTR!#REF!</definedName>
    <definedName name="C_" localSheetId="30">[71]MAPA27!#REF!</definedName>
    <definedName name="C_">[71]MAPA27!#REF!</definedName>
    <definedName name="Cab_Clientes_Prev" localSheetId="49">[72]NCN15!$A$12:$I$12</definedName>
    <definedName name="Cab_Clientes_Prev" localSheetId="50">[72]NCN15!$A$12:$I$12</definedName>
    <definedName name="Cab_Clientes_Prev" localSheetId="52">[72]NCN15!$A$12:$I$12</definedName>
    <definedName name="Cab_Clientes_Prev">[73]NCN15!$A$12:$I$12</definedName>
    <definedName name="Cab_Cons" localSheetId="49">[74]Cons!$A$13:$H$13</definedName>
    <definedName name="Cab_Cons" localSheetId="50">[74]Cons!$A$13:$H$13</definedName>
    <definedName name="Cab_Cons" localSheetId="52">[74]Cons!$A$13:$H$13</definedName>
    <definedName name="Cab_Cons">[75]Cons!$A$13:$H$13</definedName>
    <definedName name="Cab_DNC" localSheetId="49">[74]DNC!$A$12:$H$12</definedName>
    <definedName name="Cab_DNC" localSheetId="50">[74]DNC!$A$12:$H$12</definedName>
    <definedName name="Cab_DNC" localSheetId="52">[74]DNC!$A$12:$H$12</definedName>
    <definedName name="Cab_DNC">[75]DNC!$A$12:$H$12</definedName>
    <definedName name="Cab_VADT" localSheetId="49">[74]VADT!$A$12:$AL$12</definedName>
    <definedName name="Cab_VADT" localSheetId="50">[74]VADT!$A$12:$AL$12</definedName>
    <definedName name="Cab_VADT" localSheetId="52">[74]VADT!$A$12:$AL$12</definedName>
    <definedName name="Cab_VADT">[75]VADT!$A$12:$AL$12</definedName>
    <definedName name="Cab_VCF" localSheetId="49">[74]VCF!$A$14:$F$14</definedName>
    <definedName name="Cab_VCF" localSheetId="50">[74]VCF!$A$14:$F$14</definedName>
    <definedName name="Cab_VCF" localSheetId="52">[74]VCF!$A$14:$F$14</definedName>
    <definedName name="Cab_VCF">[75]VCF!$A$14:$F$14</definedName>
    <definedName name="CABOS_SUBT" localSheetId="14">#REF!</definedName>
    <definedName name="CABOS_SUBT" localSheetId="29">#REF!</definedName>
    <definedName name="CABOS_SUBT" localSheetId="30">#REF!</definedName>
    <definedName name="CABOS_SUBT" localSheetId="43">#REF!</definedName>
    <definedName name="CABOS_SUBT" localSheetId="44">#REF!</definedName>
    <definedName name="CABOS_SUBT" localSheetId="49">#REF!</definedName>
    <definedName name="CABOS_SUBT" localSheetId="50">#REF!</definedName>
    <definedName name="CABOS_SUBT" localSheetId="51">#REF!</definedName>
    <definedName name="CABOS_SUBT" localSheetId="52">#REF!</definedName>
    <definedName name="CABOS_SUBT" localSheetId="76">#REF!</definedName>
    <definedName name="CABOS_SUBT" localSheetId="77">#REF!</definedName>
    <definedName name="CABOS_SUBT" localSheetId="80">#REF!</definedName>
    <definedName name="CABOS_SUBT">#REF!</definedName>
    <definedName name="CADASTRO">[76]CADOC06!$A$1:$DU$707</definedName>
    <definedName name="Case" localSheetId="49">[77]P.Operacionais!$F$4</definedName>
    <definedName name="Case" localSheetId="50">[77]P.Operacionais!$F$4</definedName>
    <definedName name="Case" localSheetId="52">[77]P.Operacionais!$F$4</definedName>
    <definedName name="Case">[78]P.Operacionais!$F$4</definedName>
    <definedName name="Cat_Produtor" localSheetId="14">#REF!</definedName>
    <definedName name="Cat_Produtor" localSheetId="29">#REF!</definedName>
    <definedName name="Cat_Produtor" localSheetId="30">#REF!</definedName>
    <definedName name="Cat_Produtor" localSheetId="43">#REF!</definedName>
    <definedName name="Cat_Produtor" localSheetId="44">#REF!</definedName>
    <definedName name="Cat_Produtor" localSheetId="49">#REF!</definedName>
    <definedName name="Cat_Produtor" localSheetId="50">#REF!</definedName>
    <definedName name="Cat_Produtor" localSheetId="51">#REF!</definedName>
    <definedName name="Cat_Produtor" localSheetId="52">#REF!</definedName>
    <definedName name="Cat_Produtor" localSheetId="77">#REF!</definedName>
    <definedName name="Cat_Produtor">#REF!</definedName>
    <definedName name="cc" localSheetId="14">'[5]OT´s Não Liquidadas 2006'!#REF!</definedName>
    <definedName name="cc" localSheetId="29">'[5]OT´s Não Liquidadas 2006'!#REF!</definedName>
    <definedName name="cc" localSheetId="30">'[5]OT´s Não Liquidadas 2006'!#REF!</definedName>
    <definedName name="cc" localSheetId="43">'[5]OT´s Não Liquidadas 2006'!#REF!</definedName>
    <definedName name="cc" localSheetId="44">'[5]OT´s Não Liquidadas 2006'!#REF!</definedName>
    <definedName name="cc" localSheetId="49">'[5]OT´s Não Liquidadas 2006'!#REF!</definedName>
    <definedName name="cc" localSheetId="50">'[5]OT´s Não Liquidadas 2006'!#REF!</definedName>
    <definedName name="cc" localSheetId="51">'[5]OT´s Não Liquidadas 2006'!#REF!</definedName>
    <definedName name="cc" localSheetId="52">'[5]OT´s Não Liquidadas 2006'!#REF!</definedName>
    <definedName name="cc" localSheetId="77">'[5]OT´s Não Liquidadas 2006'!#REF!</definedName>
    <definedName name="cc">'[5]OT´s Não Liquidadas 2006'!#REF!</definedName>
    <definedName name="ccc" localSheetId="14">'[5]OT´s Não Liquidadas 2006'!#REF!</definedName>
    <definedName name="ccc" localSheetId="29">'[5]OT´s Não Liquidadas 2006'!#REF!</definedName>
    <definedName name="ccc" localSheetId="30">'[5]OT´s Não Liquidadas 2006'!#REF!</definedName>
    <definedName name="ccc" localSheetId="43">'[5]OT´s Não Liquidadas 2006'!#REF!</definedName>
    <definedName name="ccc" localSheetId="44">'[5]OT´s Não Liquidadas 2006'!#REF!</definedName>
    <definedName name="ccc" localSheetId="49">'[5]OT´s Não Liquidadas 2006'!#REF!</definedName>
    <definedName name="ccc" localSheetId="50">'[5]OT´s Não Liquidadas 2006'!#REF!</definedName>
    <definedName name="ccc" localSheetId="51">'[5]OT´s Não Liquidadas 2006'!#REF!</definedName>
    <definedName name="ccc" localSheetId="52">'[5]OT´s Não Liquidadas 2006'!#REF!</definedName>
    <definedName name="ccc" localSheetId="77">'[5]OT´s Não Liquidadas 2006'!#REF!</definedName>
    <definedName name="ccc">'[5]OT´s Não Liquidadas 2006'!#REF!</definedName>
    <definedName name="ccccc" localSheetId="14">'[5]OT´s Não Liquidadas 2006'!#REF!</definedName>
    <definedName name="ccccc" localSheetId="29">'[5]OT´s Não Liquidadas 2006'!#REF!</definedName>
    <definedName name="ccccc" localSheetId="30">'[5]OT´s Não Liquidadas 2006'!#REF!</definedName>
    <definedName name="ccccc" localSheetId="43">'[5]OT´s Não Liquidadas 2006'!#REF!</definedName>
    <definedName name="ccccc" localSheetId="44">'[5]OT´s Não Liquidadas 2006'!#REF!</definedName>
    <definedName name="ccccc" localSheetId="51">'[5]OT´s Não Liquidadas 2006'!#REF!</definedName>
    <definedName name="ccccc">'[5]OT´s Não Liquidadas 2006'!#REF!</definedName>
    <definedName name="cccccccc" localSheetId="14">'[5]OT´s Não Liquidadas 2006'!#REF!</definedName>
    <definedName name="cccccccc" localSheetId="29">'[5]OT´s Não Liquidadas 2006'!#REF!</definedName>
    <definedName name="cccccccc" localSheetId="30">'[5]OT´s Não Liquidadas 2006'!#REF!</definedName>
    <definedName name="cccccccc" localSheetId="43">'[5]OT´s Não Liquidadas 2006'!#REF!</definedName>
    <definedName name="cccccccc" localSheetId="44">'[5]OT´s Não Liquidadas 2006'!#REF!</definedName>
    <definedName name="cccccccc" localSheetId="51">'[5]OT´s Não Liquidadas 2006'!#REF!</definedName>
    <definedName name="cccccccc">'[5]OT´s Não Liquidadas 2006'!#REF!</definedName>
    <definedName name="ccomb" localSheetId="49">[79]combustivel!$C$5:$N$88</definedName>
    <definedName name="ccomb" localSheetId="50">[79]combustivel!$C$5:$N$88</definedName>
    <definedName name="ccomb" localSheetId="52">[79]combustivel!$C$5:$N$88</definedName>
    <definedName name="ccomb">[80]combustivel!$C$5:$N$88</definedName>
    <definedName name="ccomb_c" localSheetId="49">[79]combustivel!$C$3:$N$3</definedName>
    <definedName name="ccomb_c" localSheetId="50">[79]combustivel!$C$3:$N$3</definedName>
    <definedName name="ccomb_c" localSheetId="52">[79]combustivel!$C$3:$N$3</definedName>
    <definedName name="ccomb_c">[80]combustivel!$C$3:$N$3</definedName>
    <definedName name="ccomb_l" localSheetId="49">[79]combustivel!$B$5:$B$88</definedName>
    <definedName name="ccomb_l" localSheetId="50">[79]combustivel!$B$5:$B$88</definedName>
    <definedName name="ccomb_l" localSheetId="52">[79]combustivel!$B$5:$B$88</definedName>
    <definedName name="ccomb_l">[80]combustivel!$B$5:$B$88</definedName>
    <definedName name="CCRef" localSheetId="82">'[46]Remuneração Mensal_Solar150MVA'!$O$9</definedName>
    <definedName name="CCRef">'[47]Remuneração Mensal_Solar150MVA'!$O$9</definedName>
    <definedName name="CDIBank">[67]MacroData!$G$3:$G$79</definedName>
    <definedName name="cen_BRENT" localSheetId="15">[81]RESUMO_PROJ!#REF!</definedName>
    <definedName name="cen_BRENT" localSheetId="30">[81]RESUMO_PROJ!#REF!</definedName>
    <definedName name="cen_BRENT" localSheetId="49">[81]RESUMO_PROJ!#REF!</definedName>
    <definedName name="cen_BRENT" localSheetId="50">[81]RESUMO_PROJ!#REF!</definedName>
    <definedName name="cen_BRENT" localSheetId="51">[81]RESUMO_PROJ!#REF!</definedName>
    <definedName name="cen_BRENT" localSheetId="52">[81]RESUMO_PROJ!#REF!</definedName>
    <definedName name="cen_BRENT" localSheetId="77">[81]RESUMO_PROJ!#REF!</definedName>
    <definedName name="cen_BRENT">[81]RESUMO_PROJ!#REF!</definedName>
    <definedName name="cenario" localSheetId="15">[81]RESUMO_PROJ!#REF!</definedName>
    <definedName name="cenario" localSheetId="30">[81]RESUMO_PROJ!#REF!</definedName>
    <definedName name="cenario" localSheetId="49">[81]RESUMO_PROJ!#REF!</definedName>
    <definedName name="cenario" localSheetId="50">[81]RESUMO_PROJ!#REF!</definedName>
    <definedName name="cenario" localSheetId="51">[81]RESUMO_PROJ!#REF!</definedName>
    <definedName name="cenario" localSheetId="52">[81]RESUMO_PROJ!#REF!</definedName>
    <definedName name="cenario" localSheetId="77">[81]RESUMO_PROJ!#REF!</definedName>
    <definedName name="cenario">[81]RESUMO_PROJ!#REF!</definedName>
    <definedName name="cenario_consumos" localSheetId="30">[81]RESUMO_PROJ!#REF!</definedName>
    <definedName name="cenario_consumos" localSheetId="51">[81]RESUMO_PROJ!#REF!</definedName>
    <definedName name="cenario_consumos">[81]RESUMO_PROJ!#REF!</definedName>
    <definedName name="cenel_ant" localSheetId="30">#REF!</definedName>
    <definedName name="cenel_ant">#REF!</definedName>
    <definedName name="cenel_c2" localSheetId="30">#REF!</definedName>
    <definedName name="cenel_c2">#REF!</definedName>
    <definedName name="cenel_cactual" localSheetId="30">#REF!</definedName>
    <definedName name="cenel_cactual">#REF!</definedName>
    <definedName name="çk" localSheetId="14">#REF!</definedName>
    <definedName name="çk" localSheetId="29">#REF!</definedName>
    <definedName name="çk" localSheetId="30">#REF!</definedName>
    <definedName name="çk" localSheetId="43">#REF!</definedName>
    <definedName name="çk" localSheetId="44">#REF!</definedName>
    <definedName name="çk" localSheetId="49">#REF!</definedName>
    <definedName name="çk" localSheetId="50">#REF!</definedName>
    <definedName name="çk" localSheetId="51">#REF!</definedName>
    <definedName name="çk" localSheetId="52">#REF!</definedName>
    <definedName name="çk" localSheetId="77">#REF!</definedName>
    <definedName name="çk">#REF!</definedName>
    <definedName name="çklçlçkº" localSheetId="30">[82]Zam!#REF!</definedName>
    <definedName name="çklçlçkº" localSheetId="51">[82]Zam!#REF!</definedName>
    <definedName name="çklçlçkº">[82]Zam!#REF!</definedName>
    <definedName name="Classes_do_imobilizado" localSheetId="49">[36]ICursoMes!$C$6:$F$6</definedName>
    <definedName name="Classes_do_imobilizado" localSheetId="50">[36]ICursoMes!$C$6:$F$6</definedName>
    <definedName name="Classes_do_imobilizado" localSheetId="52">[36]ICursoMes!$C$6:$F$6</definedName>
    <definedName name="Classes_do_imobilizado">[37]ICursoMes!$C$6:$F$6</definedName>
    <definedName name="Clientes" hidden="1">#N/A</definedName>
    <definedName name="CO_01" localSheetId="15">'[83]Controlo Orçamental2'!$O$6</definedName>
    <definedName name="CO_01" localSheetId="77">'[84]Controlo Orçamental2'!$O$6</definedName>
    <definedName name="CO_01">'[84]Controlo Orçamental2'!$O$6</definedName>
    <definedName name="CO_02" localSheetId="15">'[83]Controlo Orçamental2'!$O$7</definedName>
    <definedName name="CO_02" localSheetId="77">'[84]Controlo Orçamental2'!$O$7</definedName>
    <definedName name="CO_02">'[84]Controlo Orçamental2'!$O$7</definedName>
    <definedName name="CO_03" localSheetId="15">'[83]Controlo Orçamental2'!$O$8</definedName>
    <definedName name="CO_03" localSheetId="77">'[84]Controlo Orçamental2'!$O$8</definedName>
    <definedName name="CO_03">'[84]Controlo Orçamental2'!$O$8</definedName>
    <definedName name="CO_04" localSheetId="15">'[83]Controlo Orçamental2'!$O$126</definedName>
    <definedName name="CO_04" localSheetId="77">'[84]Controlo Orçamental2'!$O$126</definedName>
    <definedName name="CO_04">'[84]Controlo Orçamental2'!$O$126</definedName>
    <definedName name="CO_05" localSheetId="15">'[83]Controlo Orçamental2'!$O$127</definedName>
    <definedName name="CO_05" localSheetId="77">'[84]Controlo Orçamental2'!$O$127</definedName>
    <definedName name="CO_05">'[84]Controlo Orçamental2'!$O$127</definedName>
    <definedName name="CO_06" localSheetId="15">'[83]Controlo Orçamental2'!$O$128</definedName>
    <definedName name="CO_06" localSheetId="77">'[84]Controlo Orçamental2'!$O$128</definedName>
    <definedName name="CO_06">'[84]Controlo Orçamental2'!$O$128</definedName>
    <definedName name="CO_07" localSheetId="15">'[83]Controlo Orçamental2'!$O$10</definedName>
    <definedName name="CO_07" localSheetId="77">'[84]Controlo Orçamental2'!$O$10</definedName>
    <definedName name="CO_07">'[84]Controlo Orçamental2'!$O$10</definedName>
    <definedName name="CO_08" localSheetId="15">'[83]Controlo Orçamental2'!$O$11</definedName>
    <definedName name="CO_08" localSheetId="77">'[84]Controlo Orçamental2'!$O$11</definedName>
    <definedName name="CO_08">'[84]Controlo Orçamental2'!$O$11</definedName>
    <definedName name="CO_09" localSheetId="15">'[83]Controlo Orçamental2'!$O$12</definedName>
    <definedName name="CO_09" localSheetId="77">'[84]Controlo Orçamental2'!$O$12</definedName>
    <definedName name="CO_09">'[84]Controlo Orçamental2'!$O$12</definedName>
    <definedName name="CO_10" localSheetId="15">'[83]Controlo Orçamental2'!$O$13</definedName>
    <definedName name="CO_10" localSheetId="77">'[84]Controlo Orçamental2'!$O$13</definedName>
    <definedName name="CO_10">'[84]Controlo Orçamental2'!$O$13</definedName>
    <definedName name="CO_11" localSheetId="15">'[83]Controlo Orçamental2'!$O$14</definedName>
    <definedName name="CO_11" localSheetId="77">'[84]Controlo Orçamental2'!$O$14</definedName>
    <definedName name="CO_11">'[84]Controlo Orçamental2'!$O$14</definedName>
    <definedName name="CO_12" localSheetId="15">'[83]Controlo Orçamental2'!$O$15</definedName>
    <definedName name="CO_12" localSheetId="77">'[84]Controlo Orçamental2'!$O$15</definedName>
    <definedName name="CO_12">'[84]Controlo Orçamental2'!$O$15</definedName>
    <definedName name="CO_13" localSheetId="15">'[83]Controlo Orçamental2'!$O$16</definedName>
    <definedName name="CO_13" localSheetId="77">'[84]Controlo Orçamental2'!$O$16</definedName>
    <definedName name="CO_13">'[84]Controlo Orçamental2'!$O$16</definedName>
    <definedName name="CO_14" localSheetId="15">'[83]Controlo Orçamental2'!$O$17</definedName>
    <definedName name="CO_14" localSheetId="77">'[84]Controlo Orçamental2'!$O$17</definedName>
    <definedName name="CO_14">'[84]Controlo Orçamental2'!$O$17</definedName>
    <definedName name="CO_15" localSheetId="15">'[83]Controlo Orçamental2'!$O$18</definedName>
    <definedName name="CO_15" localSheetId="77">'[84]Controlo Orçamental2'!$O$18</definedName>
    <definedName name="CO_15">'[84]Controlo Orçamental2'!$O$18</definedName>
    <definedName name="CO_16" localSheetId="15">'[83]Controlo Orçamental2'!$O$19</definedName>
    <definedName name="CO_16" localSheetId="77">'[84]Controlo Orçamental2'!$O$19</definedName>
    <definedName name="CO_16">'[84]Controlo Orçamental2'!$O$19</definedName>
    <definedName name="CO_17" localSheetId="15">'[83]Controlo Orçamental2'!$O$20</definedName>
    <definedName name="CO_17" localSheetId="77">'[84]Controlo Orçamental2'!$O$20</definedName>
    <definedName name="CO_17">'[84]Controlo Orçamental2'!$O$20</definedName>
    <definedName name="CO_18" localSheetId="15">'[83]Controlo Orçamental2'!$O$21</definedName>
    <definedName name="CO_18" localSheetId="77">'[84]Controlo Orçamental2'!$O$21</definedName>
    <definedName name="CO_18">'[84]Controlo Orçamental2'!$O$21</definedName>
    <definedName name="CO_19" localSheetId="15">'[83]Controlo Orçamental2'!$O$22</definedName>
    <definedName name="CO_19" localSheetId="77">'[84]Controlo Orçamental2'!$O$22</definedName>
    <definedName name="CO_19">'[84]Controlo Orçamental2'!$O$22</definedName>
    <definedName name="CO_20" localSheetId="15">'[83]Controlo Orçamental2'!$O$23</definedName>
    <definedName name="CO_20" localSheetId="77">'[84]Controlo Orçamental2'!$O$23</definedName>
    <definedName name="CO_20">'[84]Controlo Orçamental2'!$O$23</definedName>
    <definedName name="CO_21" localSheetId="15">'[83]Controlo Orçamental2'!$O$24</definedName>
    <definedName name="CO_21" localSheetId="77">'[84]Controlo Orçamental2'!$O$24</definedName>
    <definedName name="CO_21">'[84]Controlo Orçamental2'!$O$24</definedName>
    <definedName name="CO_22" localSheetId="15">'[83]Controlo Orçamental2'!$O$25</definedName>
    <definedName name="CO_22" localSheetId="77">'[84]Controlo Orçamental2'!$O$25</definedName>
    <definedName name="CO_22">'[84]Controlo Orçamental2'!$O$25</definedName>
    <definedName name="CO_23" localSheetId="15">'[83]Controlo Orçamental2'!$O$26</definedName>
    <definedName name="CO_23" localSheetId="77">'[84]Controlo Orçamental2'!$O$26</definedName>
    <definedName name="CO_23">'[84]Controlo Orçamental2'!$O$26</definedName>
    <definedName name="CO_24" localSheetId="15">'[83]Controlo Orçamental2'!$O$27</definedName>
    <definedName name="CO_24" localSheetId="77">'[84]Controlo Orçamental2'!$O$27</definedName>
    <definedName name="CO_24">'[84]Controlo Orçamental2'!$O$27</definedName>
    <definedName name="CO_25" localSheetId="15">'[83]Controlo Orçamental2'!$O$28</definedName>
    <definedName name="CO_25" localSheetId="77">'[84]Controlo Orçamental2'!$O$28</definedName>
    <definedName name="CO_25">'[84]Controlo Orçamental2'!$O$28</definedName>
    <definedName name="CO_26" localSheetId="15">'[83]Controlo Orçamental2'!$O$29</definedName>
    <definedName name="CO_26" localSheetId="77">'[84]Controlo Orçamental2'!$O$29</definedName>
    <definedName name="CO_26">'[84]Controlo Orçamental2'!$O$29</definedName>
    <definedName name="CO_27" localSheetId="15">'[83]Controlo Orçamental2'!$O$30</definedName>
    <definedName name="CO_27" localSheetId="77">'[84]Controlo Orçamental2'!$O$30</definedName>
    <definedName name="CO_27">'[84]Controlo Orçamental2'!$O$30</definedName>
    <definedName name="CO_28" localSheetId="15">'[83]Controlo Orçamental2'!$O$31</definedName>
    <definedName name="CO_28" localSheetId="77">'[84]Controlo Orçamental2'!$O$31</definedName>
    <definedName name="CO_28">'[84]Controlo Orçamental2'!$O$31</definedName>
    <definedName name="CO_29" localSheetId="15">'[83]Controlo Orçamental2'!$O$32</definedName>
    <definedName name="CO_29" localSheetId="77">'[84]Controlo Orçamental2'!$O$32</definedName>
    <definedName name="CO_29">'[84]Controlo Orçamental2'!$O$32</definedName>
    <definedName name="CO_30" localSheetId="15">'[83]Controlo Orçamental2'!$O$33</definedName>
    <definedName name="CO_30" localSheetId="77">'[84]Controlo Orçamental2'!$O$33</definedName>
    <definedName name="CO_30">'[84]Controlo Orçamental2'!$O$33</definedName>
    <definedName name="CO_31" localSheetId="15">'[83]Controlo Orçamental2'!$O$34</definedName>
    <definedName name="CO_31" localSheetId="77">'[84]Controlo Orçamental2'!$O$34</definedName>
    <definedName name="CO_31">'[84]Controlo Orçamental2'!$O$34</definedName>
    <definedName name="CO_32" localSheetId="15">'[83]Controlo Orçamental2'!$O$35</definedName>
    <definedName name="CO_32" localSheetId="77">'[84]Controlo Orçamental2'!$O$35</definedName>
    <definedName name="CO_32">'[84]Controlo Orçamental2'!$O$35</definedName>
    <definedName name="CO_33" localSheetId="15">'[83]Controlo Orçamental2'!$O$36</definedName>
    <definedName name="CO_33" localSheetId="77">'[84]Controlo Orçamental2'!$O$36</definedName>
    <definedName name="CO_33">'[84]Controlo Orçamental2'!$O$36</definedName>
    <definedName name="CO_34" localSheetId="15">'[83]Controlo Orçamental2'!$O$37</definedName>
    <definedName name="CO_34" localSheetId="77">'[84]Controlo Orçamental2'!$O$37</definedName>
    <definedName name="CO_34">'[84]Controlo Orçamental2'!$O$37</definedName>
    <definedName name="CO_35" localSheetId="15">'[83]Controlo Orçamental2'!$O$38</definedName>
    <definedName name="CO_35" localSheetId="77">'[84]Controlo Orçamental2'!$O$38</definedName>
    <definedName name="CO_35">'[84]Controlo Orçamental2'!$O$38</definedName>
    <definedName name="CO_36" localSheetId="15">'[83]Controlo Orçamental2'!$O$39</definedName>
    <definedName name="CO_36" localSheetId="77">'[84]Controlo Orçamental2'!$O$39</definedName>
    <definedName name="CO_36">'[84]Controlo Orçamental2'!$O$39</definedName>
    <definedName name="CO_37" localSheetId="15">[83]Novo03!$H$1281</definedName>
    <definedName name="CO_37" localSheetId="77">[84]Novo03!$H$1281</definedName>
    <definedName name="CO_37">[84]Novo03!$H$1281</definedName>
    <definedName name="CO_38" localSheetId="15">[83]Novo03!$H$1282</definedName>
    <definedName name="CO_38" localSheetId="77">[84]Novo03!$H$1282</definedName>
    <definedName name="CO_38">[84]Novo03!$H$1282</definedName>
    <definedName name="CO_39" localSheetId="15">[83]Novo03!$H$1549</definedName>
    <definedName name="CO_39" localSheetId="77">[84]Novo03!$H$1549</definedName>
    <definedName name="CO_39">[84]Novo03!$H$1549</definedName>
    <definedName name="CO_40" localSheetId="15">[83]Novo03!$H$1639</definedName>
    <definedName name="CO_40" localSheetId="77">[84]Novo03!$H$1639</definedName>
    <definedName name="CO_40">[84]Novo03!$H$1639</definedName>
    <definedName name="CO_41" localSheetId="15">'[83]Controlo Orçamental2'!$P$43</definedName>
    <definedName name="CO_41" localSheetId="77">'[84]Controlo Orçamental2'!$P$43</definedName>
    <definedName name="CO_41">'[84]Controlo Orçamental2'!$P$43</definedName>
    <definedName name="CO_42" localSheetId="15">'[83]Controlo Orçamental2'!$P$44</definedName>
    <definedName name="CO_42" localSheetId="77">'[84]Controlo Orçamental2'!$P$44</definedName>
    <definedName name="CO_42">'[84]Controlo Orçamental2'!$P$44</definedName>
    <definedName name="CO_43" localSheetId="15">'[83]Controlo Orçamental2'!$P$45</definedName>
    <definedName name="CO_43" localSheetId="77">'[84]Controlo Orçamental2'!$P$45</definedName>
    <definedName name="CO_43">'[84]Controlo Orçamental2'!$P$45</definedName>
    <definedName name="CO_44" localSheetId="15">'[83]Controlo Orçamental2'!$P$46</definedName>
    <definedName name="CO_44" localSheetId="77">'[84]Controlo Orçamental2'!$P$46</definedName>
    <definedName name="CO_44">'[84]Controlo Orçamental2'!$P$46</definedName>
    <definedName name="CO_45" localSheetId="15">'[83]Controlo Orçamental2'!$P$47</definedName>
    <definedName name="CO_45" localSheetId="77">'[84]Controlo Orçamental2'!$P$47</definedName>
    <definedName name="CO_45">'[84]Controlo Orçamental2'!$P$47</definedName>
    <definedName name="CO_46" localSheetId="15">'[83]Controlo Orçamental2'!$P$49</definedName>
    <definedName name="CO_46" localSheetId="77">'[84]Controlo Orçamental2'!$P$49</definedName>
    <definedName name="CO_46">'[84]Controlo Orçamental2'!$P$49</definedName>
    <definedName name="CO_47" localSheetId="15">'[83]Controlo Orçamental2'!$P$50</definedName>
    <definedName name="CO_47" localSheetId="77">'[84]Controlo Orçamental2'!$P$50</definedName>
    <definedName name="CO_47">'[84]Controlo Orçamental2'!$P$50</definedName>
    <definedName name="CO_48" localSheetId="15">'[83]Controlo Orçamental2'!$P$51</definedName>
    <definedName name="CO_48" localSheetId="77">'[84]Controlo Orçamental2'!$P$51</definedName>
    <definedName name="CO_48">'[84]Controlo Orçamental2'!$P$51</definedName>
    <definedName name="CO_49" localSheetId="15">[83]RCP!$V$38</definedName>
    <definedName name="CO_49" localSheetId="77">[84]RCP!$V$38</definedName>
    <definedName name="CO_49">[84]RCP!$V$38</definedName>
    <definedName name="CO_50" localSheetId="15">[83]RCP!$V$39</definedName>
    <definedName name="CO_50" localSheetId="77">[84]RCP!$V$39</definedName>
    <definedName name="CO_50">[84]RCP!$V$39</definedName>
    <definedName name="CO_51" localSheetId="15">[83]RCP!$V$40</definedName>
    <definedName name="CO_51" localSheetId="77">[84]RCP!$V$40</definedName>
    <definedName name="CO_51">[84]RCP!$V$40</definedName>
    <definedName name="CO_52" localSheetId="15">'[83]Controlo Orçamental2'!$O$116</definedName>
    <definedName name="CO_52" localSheetId="77">'[84]Controlo Orçamental2'!$O$116</definedName>
    <definedName name="CO_52">'[84]Controlo Orçamental2'!$O$116</definedName>
    <definedName name="CO_53" localSheetId="15">'[83]Controlo Orçamental2'!$O$117</definedName>
    <definedName name="CO_53" localSheetId="77">'[84]Controlo Orçamental2'!$O$117</definedName>
    <definedName name="CO_53">'[84]Controlo Orçamental2'!$O$117</definedName>
    <definedName name="CO_54" localSheetId="15">'[83]Controlo Orçamental2'!$O$118</definedName>
    <definedName name="CO_54" localSheetId="77">'[84]Controlo Orçamental2'!$O$118</definedName>
    <definedName name="CO_54">'[84]Controlo Orçamental2'!$O$118</definedName>
    <definedName name="CO_55" localSheetId="15">'[83]Controlo Orçamental2'!$O$119</definedName>
    <definedName name="CO_55" localSheetId="77">'[84]Controlo Orçamental2'!$O$119</definedName>
    <definedName name="CO_55">'[84]Controlo Orçamental2'!$O$119</definedName>
    <definedName name="CO_56" localSheetId="15">'[83]Controlo Orçamental2'!$O$40</definedName>
    <definedName name="CO_56" localSheetId="77">'[84]Controlo Orçamental2'!$O$40</definedName>
    <definedName name="CO_56">'[84]Controlo Orçamental2'!$O$40</definedName>
    <definedName name="CO_57" localSheetId="15">'[83]Indicadores R'!$W$5</definedName>
    <definedName name="CO_57" localSheetId="77">'[84]Indicadores R'!$W$5</definedName>
    <definedName name="CO_57">'[84]Indicadores R'!$W$5</definedName>
    <definedName name="CO_58" localSheetId="15">'[83]Indicadores R'!$W$6</definedName>
    <definedName name="CO_58" localSheetId="77">'[84]Indicadores R'!$W$6</definedName>
    <definedName name="CO_58">'[84]Indicadores R'!$W$6</definedName>
    <definedName name="CO_59" localSheetId="15">'[83]Indicadores R'!$W$7</definedName>
    <definedName name="CO_59" localSheetId="77">'[84]Indicadores R'!$W$7</definedName>
    <definedName name="CO_59">'[84]Indicadores R'!$W$7</definedName>
    <definedName name="CO_60" localSheetId="15">'[83]Indicadores R'!$W$8</definedName>
    <definedName name="CO_60" localSheetId="77">'[84]Indicadores R'!$W$8</definedName>
    <definedName name="CO_60">'[84]Indicadores R'!$W$8</definedName>
    <definedName name="CO_61" localSheetId="15">'[83]Indicadores R'!$W$9</definedName>
    <definedName name="CO_61" localSheetId="77">'[84]Indicadores R'!$W$9</definedName>
    <definedName name="CO_61">'[84]Indicadores R'!$W$9</definedName>
    <definedName name="CO_62" localSheetId="15">'[83]Indicadores R'!$W$10</definedName>
    <definedName name="CO_62" localSheetId="77">'[84]Indicadores R'!$W$10</definedName>
    <definedName name="CO_62">'[84]Indicadores R'!$W$10</definedName>
    <definedName name="CO_63" localSheetId="15">'[83]Indicadores R'!$W$13</definedName>
    <definedName name="CO_63" localSheetId="77">'[84]Indicadores R'!$W$13</definedName>
    <definedName name="CO_63">'[84]Indicadores R'!$W$13</definedName>
    <definedName name="CO_64" localSheetId="15">'[83]Indicadores R'!$W$14</definedName>
    <definedName name="CO_64" localSheetId="77">'[84]Indicadores R'!$W$14</definedName>
    <definedName name="CO_64">'[84]Indicadores R'!$W$14</definedName>
    <definedName name="CO_65" localSheetId="15">'[83]Indicadores R'!$W$15</definedName>
    <definedName name="CO_65" localSheetId="77">'[84]Indicadores R'!$W$15</definedName>
    <definedName name="CO_65">'[84]Indicadores R'!$W$15</definedName>
    <definedName name="CO_66" localSheetId="15">'[83]Indicadores R'!$W$18</definedName>
    <definedName name="CO_66" localSheetId="77">'[84]Indicadores R'!$W$18</definedName>
    <definedName name="CO_66">'[84]Indicadores R'!$W$18</definedName>
    <definedName name="CO_67" localSheetId="15">'[83]Indicadores R'!$W$19</definedName>
    <definedName name="CO_67" localSheetId="77">'[84]Indicadores R'!$W$19</definedName>
    <definedName name="CO_67">'[84]Indicadores R'!$W$19</definedName>
    <definedName name="CO_68" localSheetId="15">'[83]Indicadores R'!$W$20</definedName>
    <definedName name="CO_68" localSheetId="77">'[84]Indicadores R'!$W$20</definedName>
    <definedName name="CO_68">'[84]Indicadores R'!$W$20</definedName>
    <definedName name="CO_69" localSheetId="15">'[83]Indicadores R'!$Z$54</definedName>
    <definedName name="CO_69" localSheetId="77">'[84]Indicadores R'!$Z$54</definedName>
    <definedName name="CO_69">'[84]Indicadores R'!$Z$54</definedName>
    <definedName name="CO_70" localSheetId="15">'[83]Indicadores R'!$Z$58</definedName>
    <definedName name="CO_70" localSheetId="77">'[84]Indicadores R'!$Z$58</definedName>
    <definedName name="CO_70">'[84]Indicadores R'!$Z$58</definedName>
    <definedName name="CO_71" localSheetId="15">'[83]Indicadores R'!$Z$62</definedName>
    <definedName name="CO_71" localSheetId="77">'[84]Indicadores R'!$Z$62</definedName>
    <definedName name="CO_71">'[84]Indicadores R'!$Z$62</definedName>
    <definedName name="columns_array">{"ano",0,"Auto","Auto",""}</definedName>
    <definedName name="COMP" localSheetId="30">#REF!</definedName>
    <definedName name="COMP">#REF!</definedName>
    <definedName name="comper" localSheetId="30">#REF!</definedName>
    <definedName name="comper">#REF!</definedName>
    <definedName name="COMPERP">[85]Indice!$H$2</definedName>
    <definedName name="cond">[81]RESUMO_PROJ!$Q$6</definedName>
    <definedName name="COND.P" localSheetId="30">[45]LCONTR!#REF!</definedName>
    <definedName name="COND.P">[45]LCONTR!#REF!</definedName>
    <definedName name="confere" localSheetId="30">[45]LCONTR!#REF!</definedName>
    <definedName name="confere">[45]LCONTR!#REF!</definedName>
    <definedName name="conseeparagem">'[81]DADOS PROD&amp;CONS'!$H$139</definedName>
    <definedName name="consgj_anoc" localSheetId="14">#REF!</definedName>
    <definedName name="consgj_anoc" localSheetId="29">#REF!</definedName>
    <definedName name="consgj_anoc" localSheetId="30">#REF!</definedName>
    <definedName name="consgj_anoc" localSheetId="43">#REF!</definedName>
    <definedName name="consgj_anoc" localSheetId="44">#REF!</definedName>
    <definedName name="consgj_anoc" localSheetId="49">#REF!</definedName>
    <definedName name="consgj_anoc" localSheetId="50">#REF!</definedName>
    <definedName name="consgj_anoc" localSheetId="51">#REF!</definedName>
    <definedName name="consgj_anoc" localSheetId="52">#REF!</definedName>
    <definedName name="consgj_anoc" localSheetId="77">#REF!</definedName>
    <definedName name="consgj_anoc">#REF!</definedName>
    <definedName name="consgj_anoc_c" localSheetId="14">#REF!</definedName>
    <definedName name="consgj_anoc_c" localSheetId="29">#REF!</definedName>
    <definedName name="consgj_anoc_c" localSheetId="30">#REF!</definedName>
    <definedName name="consgj_anoc_c" localSheetId="43">#REF!</definedName>
    <definedName name="consgj_anoc_c" localSheetId="44">#REF!</definedName>
    <definedName name="consgj_anoc_c" localSheetId="49">#REF!</definedName>
    <definedName name="consgj_anoc_c" localSheetId="50">#REF!</definedName>
    <definedName name="consgj_anoc_c" localSheetId="51">#REF!</definedName>
    <definedName name="consgj_anoc_c" localSheetId="52">#REF!</definedName>
    <definedName name="consgj_anoc_c" localSheetId="77">#REF!</definedName>
    <definedName name="consgj_anoc_c">#REF!</definedName>
    <definedName name="Consorcios" localSheetId="14">#REF!</definedName>
    <definedName name="Consorcios" localSheetId="29">#REF!</definedName>
    <definedName name="Consorcios" localSheetId="30">#REF!</definedName>
    <definedName name="Consorcios" localSheetId="43">#REF!</definedName>
    <definedName name="Consorcios" localSheetId="44">#REF!</definedName>
    <definedName name="Consorcios" localSheetId="49">#REF!</definedName>
    <definedName name="Consorcios" localSheetId="50">#REF!</definedName>
    <definedName name="Consorcios" localSheetId="51">#REF!</definedName>
    <definedName name="Consorcios" localSheetId="52">#REF!</definedName>
    <definedName name="Consorcios" localSheetId="77">#REF!</definedName>
    <definedName name="Consorcios" localSheetId="80">#REF!</definedName>
    <definedName name="Consorcios">#REF!</definedName>
    <definedName name="CONTA" localSheetId="30">[45]LCONTR!#REF!</definedName>
    <definedName name="CONTA">[45]LCONTR!#REF!</definedName>
    <definedName name="CONTA_até_95.06" localSheetId="30">[45]LCONTR!#REF!</definedName>
    <definedName name="CONTA_até_95.06">[45]LCONTR!#REF!</definedName>
    <definedName name="çp" localSheetId="14">'[5]OT´s Não Liquidadas 2006'!#REF!</definedName>
    <definedName name="çp" localSheetId="29">'[5]OT´s Não Liquidadas 2006'!#REF!</definedName>
    <definedName name="çp" localSheetId="30">'[5]OT´s Não Liquidadas 2006'!#REF!</definedName>
    <definedName name="çp" localSheetId="43">'[5]OT´s Não Liquidadas 2006'!#REF!</definedName>
    <definedName name="çp" localSheetId="44">'[5]OT´s Não Liquidadas 2006'!#REF!</definedName>
    <definedName name="çp" localSheetId="51">'[5]OT´s Não Liquidadas 2006'!#REF!</definedName>
    <definedName name="çp" localSheetId="77">'[5]OT´s Não Liquidadas 2006'!#REF!</definedName>
    <definedName name="çp">'[5]OT´s Não Liquidadas 2006'!#REF!</definedName>
    <definedName name="cppe_ant" localSheetId="30">#REF!</definedName>
    <definedName name="cppe_ant">#REF!</definedName>
    <definedName name="cppe_c1" localSheetId="30">#REF!</definedName>
    <definedName name="cppe_c1">#REF!</definedName>
    <definedName name="cppe_c2" localSheetId="30">#REF!</definedName>
    <definedName name="cppe_c2">#REF!</definedName>
    <definedName name="CRH_tot" localSheetId="30">#REF!</definedName>
    <definedName name="CRH_tot">#REF!</definedName>
    <definedName name="Criada" localSheetId="30">#REF!</definedName>
    <definedName name="Criada" localSheetId="51">#REF!</definedName>
    <definedName name="Criada" localSheetId="53">#REF!</definedName>
    <definedName name="Criada" localSheetId="82">#REF!</definedName>
    <definedName name="Criada">#REF!</definedName>
    <definedName name="_xlnm.Criteria" localSheetId="14">#REF!</definedName>
    <definedName name="_xlnm.Criteria" localSheetId="29">#REF!</definedName>
    <definedName name="_xlnm.Criteria" localSheetId="30">#REF!</definedName>
    <definedName name="_xlnm.Criteria" localSheetId="43">#REF!</definedName>
    <definedName name="_xlnm.Criteria" localSheetId="44">#REF!</definedName>
    <definedName name="_xlnm.Criteria" localSheetId="49">#REF!</definedName>
    <definedName name="_xlnm.Criteria" localSheetId="50">#REF!</definedName>
    <definedName name="_xlnm.Criteria" localSheetId="51">#REF!</definedName>
    <definedName name="_xlnm.Criteria" localSheetId="52">#REF!</definedName>
    <definedName name="_xlnm.Criteria" localSheetId="77">#REF!</definedName>
    <definedName name="_xlnm.Criteria" localSheetId="80">#REF!</definedName>
    <definedName name="_xlnm.Criteria">#REF!</definedName>
    <definedName name="Crosstab_range" localSheetId="30">#REF!</definedName>
    <definedName name="Crosstab_range">#REF!</definedName>
    <definedName name="csdc" localSheetId="14">[3]Zam!#REF!</definedName>
    <definedName name="csdc" localSheetId="29">[3]Zam!#REF!</definedName>
    <definedName name="csdc" localSheetId="30">[3]Zam!#REF!</definedName>
    <definedName name="csdc" localSheetId="43">[3]Zam!#REF!</definedName>
    <definedName name="csdc" localSheetId="44">[3]Zam!#REF!</definedName>
    <definedName name="csdc" localSheetId="51">[3]Zam!#REF!</definedName>
    <definedName name="csdc" localSheetId="77">[3]Zam!#REF!</definedName>
    <definedName name="csdc">[3]Zam!#REF!</definedName>
    <definedName name="CURP" localSheetId="30">#REF!</definedName>
    <definedName name="CURP">#REF!</definedName>
    <definedName name="curper" localSheetId="30">#REF!</definedName>
    <definedName name="curper">#REF!</definedName>
    <definedName name="CURPERP">[85]Indice!$H$3</definedName>
    <definedName name="CurrencyOfferor" localSheetId="30">#REF!</definedName>
    <definedName name="CurrencyOfferor">#REF!</definedName>
    <definedName name="CurrencyOutput" localSheetId="30">#REF!</definedName>
    <definedName name="CurrencyOutput">#REF!</definedName>
    <definedName name="d" localSheetId="49" hidden="1">{#N/A,#N/A,FALSE,"Pag.01"}</definedName>
    <definedName name="d" localSheetId="50" hidden="1">{#N/A,#N/A,FALSE,"Pag.01"}</definedName>
    <definedName name="d" localSheetId="52" hidden="1">{#N/A,#N/A,FALSE,"Pag.01"}</definedName>
    <definedName name="d" localSheetId="77">[25]Zam!#REF!</definedName>
    <definedName name="d" localSheetId="80">[25]Zam!#REF!</definedName>
    <definedName name="d" localSheetId="82">[25]Zam!#REF!</definedName>
    <definedName name="d">[86]combustivel!$C$5:$N$88</definedName>
    <definedName name="dacp" localSheetId="14">#REF!</definedName>
    <definedName name="dacp" localSheetId="15">#REF!</definedName>
    <definedName name="dacp" localSheetId="29">#REF!</definedName>
    <definedName name="dacp" localSheetId="30">#REF!</definedName>
    <definedName name="dacp" localSheetId="43">#REF!</definedName>
    <definedName name="dacp" localSheetId="44">#REF!</definedName>
    <definedName name="dacp" localSheetId="49">#REF!</definedName>
    <definedName name="dacp" localSheetId="50">#REF!</definedName>
    <definedName name="dacp" localSheetId="51">#REF!</definedName>
    <definedName name="dacp" localSheetId="52">#REF!</definedName>
    <definedName name="dacp" localSheetId="76">'EDA N6-72 DACP'!$B$1:$E$35</definedName>
    <definedName name="dacp" localSheetId="77">#REF!</definedName>
    <definedName name="dacp" localSheetId="78">#REF!</definedName>
    <definedName name="dacp" localSheetId="80">#REF!</definedName>
    <definedName name="dacp">#REF!</definedName>
    <definedName name="dados">[87]DADBAL!$E$7:$AF$145</definedName>
    <definedName name="dados_l">[87]DADBAL!$D$7:$D$145</definedName>
    <definedName name="dados_mreg" localSheetId="49">[88]Dados_MReg!$F$9:$AC$97</definedName>
    <definedName name="dados_mreg" localSheetId="50">[88]Dados_MReg!$F$9:$AC$97</definedName>
    <definedName name="dados_mreg" localSheetId="52">[88]Dados_MReg!$F$9:$AC$97</definedName>
    <definedName name="dados_mreg">[89]Dados_MReg!$F$9:$AC$97</definedName>
    <definedName name="dados_mreg_l" localSheetId="49">[88]Dados_MReg!$E$9:$E$97</definedName>
    <definedName name="dados_mreg_l" localSheetId="50">[88]Dados_MReg!$E$9:$E$97</definedName>
    <definedName name="dados_mreg_l" localSheetId="52">[88]Dados_MReg!$E$9:$E$97</definedName>
    <definedName name="dados_mreg_l">[89]Dados_MReg!$E$9:$E$97</definedName>
    <definedName name="DAT1B" localSheetId="14">#REF!</definedName>
    <definedName name="DAT1B" localSheetId="29">#REF!</definedName>
    <definedName name="DAT1B" localSheetId="30">#REF!</definedName>
    <definedName name="DAT1B" localSheetId="43">#REF!</definedName>
    <definedName name="DAT1B" localSheetId="44">#REF!</definedName>
    <definedName name="DAT1B" localSheetId="49">#REF!</definedName>
    <definedName name="DAT1B" localSheetId="50">#REF!</definedName>
    <definedName name="DAT1B" localSheetId="51">#REF!</definedName>
    <definedName name="DAT1B" localSheetId="52">#REF!</definedName>
    <definedName name="DAT1B" localSheetId="77">#REF!</definedName>
    <definedName name="DAT1B">#REF!</definedName>
    <definedName name="DAT2B" localSheetId="14">#REF!</definedName>
    <definedName name="DAT2B" localSheetId="29">#REF!</definedName>
    <definedName name="DAT2B" localSheetId="30">#REF!</definedName>
    <definedName name="DAT2B" localSheetId="43">#REF!</definedName>
    <definedName name="DAT2B" localSheetId="44">#REF!</definedName>
    <definedName name="DAT2B" localSheetId="49">#REF!</definedName>
    <definedName name="DAT2B" localSheetId="50">#REF!</definedName>
    <definedName name="DAT2B" localSheetId="51">#REF!</definedName>
    <definedName name="DAT2B" localSheetId="52">#REF!</definedName>
    <definedName name="DAT2B" localSheetId="77">#REF!</definedName>
    <definedName name="DAT2B">#REF!</definedName>
    <definedName name="DAT3B" localSheetId="14">#REF!</definedName>
    <definedName name="DAT3B" localSheetId="29">#REF!</definedName>
    <definedName name="DAT3B" localSheetId="30">#REF!</definedName>
    <definedName name="DAT3B" localSheetId="43">#REF!</definedName>
    <definedName name="DAT3B" localSheetId="44">#REF!</definedName>
    <definedName name="DAT3B" localSheetId="49">#REF!</definedName>
    <definedName name="DAT3B" localSheetId="50">#REF!</definedName>
    <definedName name="DAT3B" localSheetId="51">#REF!</definedName>
    <definedName name="DAT3B" localSheetId="52">#REF!</definedName>
    <definedName name="DAT3B" localSheetId="77">#REF!</definedName>
    <definedName name="DAT3B">#REF!</definedName>
    <definedName name="DAT4B" localSheetId="14">#REF!</definedName>
    <definedName name="DAT4B" localSheetId="29">#REF!</definedName>
    <definedName name="DAT4B" localSheetId="30">#REF!</definedName>
    <definedName name="DAT4B" localSheetId="43">#REF!</definedName>
    <definedName name="DAT4B" localSheetId="44">#REF!</definedName>
    <definedName name="DAT4B" localSheetId="49">#REF!</definedName>
    <definedName name="DAT4B" localSheetId="50">#REF!</definedName>
    <definedName name="DAT4B" localSheetId="51">#REF!</definedName>
    <definedName name="DAT4B" localSheetId="52">#REF!</definedName>
    <definedName name="DAT4B">#REF!</definedName>
    <definedName name="DAT5B" localSheetId="14">#REF!</definedName>
    <definedName name="DAT5B" localSheetId="29">#REF!</definedName>
    <definedName name="DAT5B" localSheetId="30">#REF!</definedName>
    <definedName name="DAT5B" localSheetId="43">#REF!</definedName>
    <definedName name="DAT5B" localSheetId="44">#REF!</definedName>
    <definedName name="DAT5B" localSheetId="49">#REF!</definedName>
    <definedName name="DAT5B" localSheetId="50">#REF!</definedName>
    <definedName name="DAT5B" localSheetId="51">#REF!</definedName>
    <definedName name="DAT5B" localSheetId="52">#REF!</definedName>
    <definedName name="DAT5B">#REF!</definedName>
    <definedName name="DAT6B" localSheetId="14">#REF!</definedName>
    <definedName name="DAT6B" localSheetId="29">#REF!</definedName>
    <definedName name="DAT6B" localSheetId="30">#REF!</definedName>
    <definedName name="DAT6B" localSheetId="43">#REF!</definedName>
    <definedName name="DAT6B" localSheetId="44">#REF!</definedName>
    <definedName name="DAT6B" localSheetId="49">#REF!</definedName>
    <definedName name="DAT6B" localSheetId="50">#REF!</definedName>
    <definedName name="DAT6B" localSheetId="51">#REF!</definedName>
    <definedName name="DAT6B" localSheetId="52">#REF!</definedName>
    <definedName name="DAT6B">#REF!</definedName>
    <definedName name="DAT7B" localSheetId="14">#REF!</definedName>
    <definedName name="DAT7B" localSheetId="29">#REF!</definedName>
    <definedName name="DAT7B" localSheetId="30">#REF!</definedName>
    <definedName name="DAT7B" localSheetId="43">#REF!</definedName>
    <definedName name="DAT7B" localSheetId="44">#REF!</definedName>
    <definedName name="DAT7B" localSheetId="49">#REF!</definedName>
    <definedName name="DAT7B" localSheetId="50">#REF!</definedName>
    <definedName name="DAT7B" localSheetId="51">#REF!</definedName>
    <definedName name="DAT7B" localSheetId="52">#REF!</definedName>
    <definedName name="DAT7B">#REF!</definedName>
    <definedName name="DAT8B" localSheetId="14">#REF!</definedName>
    <definedName name="DAT8B" localSheetId="29">#REF!</definedName>
    <definedName name="DAT8B" localSheetId="30">#REF!</definedName>
    <definedName name="DAT8B" localSheetId="43">#REF!</definedName>
    <definedName name="DAT8B" localSheetId="44">#REF!</definedName>
    <definedName name="DAT8B" localSheetId="49">#REF!</definedName>
    <definedName name="DAT8B" localSheetId="50">#REF!</definedName>
    <definedName name="DAT8B" localSheetId="51">#REF!</definedName>
    <definedName name="DAT8B" localSheetId="52">#REF!</definedName>
    <definedName name="DAT8B">#REF!</definedName>
    <definedName name="DAT9B" localSheetId="14">#REF!</definedName>
    <definedName name="DAT9B" localSheetId="29">#REF!</definedName>
    <definedName name="DAT9B" localSheetId="30">#REF!</definedName>
    <definedName name="DAT9B" localSheetId="43">#REF!</definedName>
    <definedName name="DAT9B" localSheetId="44">#REF!</definedName>
    <definedName name="DAT9B" localSheetId="49">#REF!</definedName>
    <definedName name="DAT9B" localSheetId="50">#REF!</definedName>
    <definedName name="DAT9B" localSheetId="51">#REF!</definedName>
    <definedName name="DAT9B" localSheetId="52">#REF!</definedName>
    <definedName name="DAT9B">#REF!</definedName>
    <definedName name="data" localSheetId="14">#REF!</definedName>
    <definedName name="data" localSheetId="29">#REF!</definedName>
    <definedName name="data" localSheetId="30">#REF!</definedName>
    <definedName name="data" localSheetId="43">#REF!</definedName>
    <definedName name="data" localSheetId="44">#REF!</definedName>
    <definedName name="data" localSheetId="49">#REF!</definedName>
    <definedName name="data" localSheetId="50">#REF!</definedName>
    <definedName name="data" localSheetId="51">#REF!</definedName>
    <definedName name="data" localSheetId="52">#REF!</definedName>
    <definedName name="data">#REF!</definedName>
    <definedName name="DATA__emis.fact" localSheetId="30">[45]LCONTR!#REF!</definedName>
    <definedName name="DATA__emis.fact">[45]LCONTR!#REF!</definedName>
    <definedName name="data_invest_ref" localSheetId="30">[81]RESUMO_PROJ!#REF!</definedName>
    <definedName name="data_invest_ref" localSheetId="51">[81]RESUMO_PROJ!#REF!</definedName>
    <definedName name="data_invest_ref">[81]RESUMO_PROJ!#REF!</definedName>
    <definedName name="DATA1" localSheetId="14">#REF!</definedName>
    <definedName name="DATA1" localSheetId="29">#REF!</definedName>
    <definedName name="DATA1" localSheetId="30">#REF!</definedName>
    <definedName name="DATA1" localSheetId="43">#REF!</definedName>
    <definedName name="DATA1" localSheetId="44">#REF!</definedName>
    <definedName name="DATA1" localSheetId="49">#REF!</definedName>
    <definedName name="DATA1" localSheetId="50">#REF!</definedName>
    <definedName name="DATA1" localSheetId="51">#REF!</definedName>
    <definedName name="DATA1" localSheetId="52">#REF!</definedName>
    <definedName name="DATA1">#REF!</definedName>
    <definedName name="DATA10" localSheetId="14">#REF!</definedName>
    <definedName name="DATA10" localSheetId="29">#REF!</definedName>
    <definedName name="DATA10" localSheetId="30">#REF!</definedName>
    <definedName name="DATA10" localSheetId="43">#REF!</definedName>
    <definedName name="DATA10" localSheetId="44">#REF!</definedName>
    <definedName name="DATA10" localSheetId="49">#REF!</definedName>
    <definedName name="DATA10" localSheetId="50">#REF!</definedName>
    <definedName name="DATA10" localSheetId="51">#REF!</definedName>
    <definedName name="DATA10" localSheetId="52">#REF!</definedName>
    <definedName name="DATA10">#REF!</definedName>
    <definedName name="DATA11" localSheetId="14">#REF!</definedName>
    <definedName name="DATA11" localSheetId="29">#REF!</definedName>
    <definedName name="DATA11" localSheetId="30">#REF!</definedName>
    <definedName name="DATA11" localSheetId="43">#REF!</definedName>
    <definedName name="DATA11" localSheetId="44">#REF!</definedName>
    <definedName name="DATA11" localSheetId="49">#REF!</definedName>
    <definedName name="DATA11" localSheetId="50">#REF!</definedName>
    <definedName name="DATA11" localSheetId="51">#REF!</definedName>
    <definedName name="DATA11" localSheetId="52">#REF!</definedName>
    <definedName name="DATA11">#REF!</definedName>
    <definedName name="DATA12" localSheetId="14">#REF!</definedName>
    <definedName name="DATA12" localSheetId="29">#REF!</definedName>
    <definedName name="DATA12" localSheetId="30">#REF!</definedName>
    <definedName name="DATA12" localSheetId="43">#REF!</definedName>
    <definedName name="DATA12" localSheetId="44">#REF!</definedName>
    <definedName name="DATA12" localSheetId="49">#REF!</definedName>
    <definedName name="DATA12" localSheetId="50">#REF!</definedName>
    <definedName name="DATA12" localSheetId="51">#REF!</definedName>
    <definedName name="DATA12" localSheetId="52">#REF!</definedName>
    <definedName name="DATA12">#REF!</definedName>
    <definedName name="DATA13" localSheetId="14">#REF!</definedName>
    <definedName name="DATA13" localSheetId="29">#REF!</definedName>
    <definedName name="DATA13" localSheetId="30">#REF!</definedName>
    <definedName name="DATA13" localSheetId="43">#REF!</definedName>
    <definedName name="DATA13" localSheetId="44">#REF!</definedName>
    <definedName name="DATA13" localSheetId="49">#REF!</definedName>
    <definedName name="DATA13" localSheetId="50">#REF!</definedName>
    <definedName name="DATA13" localSheetId="51">#REF!</definedName>
    <definedName name="DATA13" localSheetId="52">#REF!</definedName>
    <definedName name="DATA13">#REF!</definedName>
    <definedName name="DATA14" localSheetId="14">#REF!</definedName>
    <definedName name="DATA14" localSheetId="29">#REF!</definedName>
    <definedName name="DATA14" localSheetId="30">#REF!</definedName>
    <definedName name="DATA14" localSheetId="43">#REF!</definedName>
    <definedName name="DATA14" localSheetId="44">#REF!</definedName>
    <definedName name="DATA14" localSheetId="49">#REF!</definedName>
    <definedName name="DATA14" localSheetId="50">#REF!</definedName>
    <definedName name="DATA14" localSheetId="51">#REF!</definedName>
    <definedName name="DATA14" localSheetId="52">#REF!</definedName>
    <definedName name="DATA14">#REF!</definedName>
    <definedName name="DATA15" localSheetId="14">#REF!</definedName>
    <definedName name="DATA15" localSheetId="29">#REF!</definedName>
    <definedName name="DATA15" localSheetId="30">#REF!</definedName>
    <definedName name="DATA15" localSheetId="43">#REF!</definedName>
    <definedName name="DATA15" localSheetId="44">#REF!</definedName>
    <definedName name="DATA15" localSheetId="49">#REF!</definedName>
    <definedName name="DATA15" localSheetId="50">#REF!</definedName>
    <definedName name="DATA15" localSheetId="51">#REF!</definedName>
    <definedName name="DATA15" localSheetId="52">#REF!</definedName>
    <definedName name="DATA15">#REF!</definedName>
    <definedName name="DATA16" localSheetId="14">#REF!</definedName>
    <definedName name="DATA16" localSheetId="29">#REF!</definedName>
    <definedName name="DATA16" localSheetId="30">#REF!</definedName>
    <definedName name="DATA16" localSheetId="43">#REF!</definedName>
    <definedName name="DATA16" localSheetId="44">#REF!</definedName>
    <definedName name="DATA16" localSheetId="49">#REF!</definedName>
    <definedName name="DATA16" localSheetId="50">#REF!</definedName>
    <definedName name="DATA16" localSheetId="51">#REF!</definedName>
    <definedName name="DATA16" localSheetId="52">#REF!</definedName>
    <definedName name="DATA16">#REF!</definedName>
    <definedName name="DATA17" localSheetId="14">#REF!</definedName>
    <definedName name="DATA17" localSheetId="29">#REF!</definedName>
    <definedName name="DATA17" localSheetId="30">#REF!</definedName>
    <definedName name="DATA17" localSheetId="43">#REF!</definedName>
    <definedName name="DATA17" localSheetId="44">#REF!</definedName>
    <definedName name="DATA17" localSheetId="49">#REF!</definedName>
    <definedName name="DATA17" localSheetId="50">#REF!</definedName>
    <definedName name="DATA17" localSheetId="51">#REF!</definedName>
    <definedName name="DATA17" localSheetId="52">#REF!</definedName>
    <definedName name="DATA17">#REF!</definedName>
    <definedName name="DATA18" localSheetId="14">#REF!</definedName>
    <definedName name="DATA18" localSheetId="29">#REF!</definedName>
    <definedName name="DATA18" localSheetId="30">#REF!</definedName>
    <definedName name="DATA18" localSheetId="43">#REF!</definedName>
    <definedName name="DATA18" localSheetId="44">#REF!</definedName>
    <definedName name="DATA18" localSheetId="49">#REF!</definedName>
    <definedName name="DATA18" localSheetId="50">#REF!</definedName>
    <definedName name="DATA18" localSheetId="51">#REF!</definedName>
    <definedName name="DATA18" localSheetId="52">#REF!</definedName>
    <definedName name="DATA18">#REF!</definedName>
    <definedName name="DATA19" localSheetId="14">#REF!</definedName>
    <definedName name="DATA19" localSheetId="29">#REF!</definedName>
    <definedName name="DATA19" localSheetId="30">#REF!</definedName>
    <definedName name="DATA19" localSheetId="43">#REF!</definedName>
    <definedName name="DATA19" localSheetId="44">#REF!</definedName>
    <definedName name="DATA19" localSheetId="49">#REF!</definedName>
    <definedName name="DATA19" localSheetId="50">#REF!</definedName>
    <definedName name="DATA19" localSheetId="51">#REF!</definedName>
    <definedName name="DATA19" localSheetId="52">#REF!</definedName>
    <definedName name="DATA19">#REF!</definedName>
    <definedName name="DATA2" localSheetId="14">#REF!</definedName>
    <definedName name="DATA2" localSheetId="29">#REF!</definedName>
    <definedName name="DATA2" localSheetId="30">#REF!</definedName>
    <definedName name="DATA2" localSheetId="43">#REF!</definedName>
    <definedName name="DATA2" localSheetId="44">#REF!</definedName>
    <definedName name="DATA2" localSheetId="49">#REF!</definedName>
    <definedName name="DATA2" localSheetId="50">#REF!</definedName>
    <definedName name="DATA2" localSheetId="51">#REF!</definedName>
    <definedName name="DATA2" localSheetId="52">#REF!</definedName>
    <definedName name="DATA2">#REF!</definedName>
    <definedName name="DATA20" localSheetId="14">#REF!</definedName>
    <definedName name="DATA20" localSheetId="29">#REF!</definedName>
    <definedName name="DATA20" localSheetId="30">#REF!</definedName>
    <definedName name="DATA20" localSheetId="43">#REF!</definedName>
    <definedName name="DATA20" localSheetId="44">#REF!</definedName>
    <definedName name="DATA20" localSheetId="49">#REF!</definedName>
    <definedName name="DATA20" localSheetId="50">#REF!</definedName>
    <definedName name="DATA20" localSheetId="51">#REF!</definedName>
    <definedName name="DATA20" localSheetId="52">#REF!</definedName>
    <definedName name="DATA20">#REF!</definedName>
    <definedName name="DATA21" localSheetId="14">#REF!</definedName>
    <definedName name="DATA21" localSheetId="29">#REF!</definedName>
    <definedName name="DATA21" localSheetId="30">#REF!</definedName>
    <definedName name="DATA21" localSheetId="43">#REF!</definedName>
    <definedName name="DATA21" localSheetId="44">#REF!</definedName>
    <definedName name="DATA21" localSheetId="49">#REF!</definedName>
    <definedName name="DATA21" localSheetId="50">#REF!</definedName>
    <definedName name="DATA21" localSheetId="51">#REF!</definedName>
    <definedName name="DATA21" localSheetId="52">#REF!</definedName>
    <definedName name="DATA21">#REF!</definedName>
    <definedName name="DATA22" localSheetId="14">#REF!</definedName>
    <definedName name="DATA22" localSheetId="29">#REF!</definedName>
    <definedName name="DATA22" localSheetId="30">#REF!</definedName>
    <definedName name="DATA22" localSheetId="43">#REF!</definedName>
    <definedName name="DATA22" localSheetId="44">#REF!</definedName>
    <definedName name="DATA22" localSheetId="49">#REF!</definedName>
    <definedName name="DATA22" localSheetId="50">#REF!</definedName>
    <definedName name="DATA22" localSheetId="51">#REF!</definedName>
    <definedName name="DATA22" localSheetId="52">#REF!</definedName>
    <definedName name="DATA22">#REF!</definedName>
    <definedName name="DATA23" localSheetId="14">#REF!</definedName>
    <definedName name="DATA23" localSheetId="29">#REF!</definedName>
    <definedName name="DATA23" localSheetId="30">#REF!</definedName>
    <definedName name="DATA23" localSheetId="43">#REF!</definedName>
    <definedName name="DATA23" localSheetId="44">#REF!</definedName>
    <definedName name="DATA23" localSheetId="49">#REF!</definedName>
    <definedName name="DATA23" localSheetId="50">#REF!</definedName>
    <definedName name="DATA23" localSheetId="51">#REF!</definedName>
    <definedName name="DATA23" localSheetId="52">#REF!</definedName>
    <definedName name="DATA23">#REF!</definedName>
    <definedName name="DATA3" localSheetId="14">#REF!</definedName>
    <definedName name="DATA3" localSheetId="29">#REF!</definedName>
    <definedName name="DATA3" localSheetId="30">#REF!</definedName>
    <definedName name="DATA3" localSheetId="43">#REF!</definedName>
    <definedName name="DATA3" localSheetId="44">#REF!</definedName>
    <definedName name="DATA3" localSheetId="49">#REF!</definedName>
    <definedName name="DATA3" localSheetId="50">#REF!</definedName>
    <definedName name="DATA3" localSheetId="51">#REF!</definedName>
    <definedName name="DATA3" localSheetId="52">#REF!</definedName>
    <definedName name="DATA3">#REF!</definedName>
    <definedName name="DATA4" localSheetId="14">#REF!</definedName>
    <definedName name="DATA4" localSheetId="29">#REF!</definedName>
    <definedName name="DATA4" localSheetId="30">#REF!</definedName>
    <definedName name="DATA4" localSheetId="43">#REF!</definedName>
    <definedName name="DATA4" localSheetId="44">#REF!</definedName>
    <definedName name="DATA4" localSheetId="49">#REF!</definedName>
    <definedName name="DATA4" localSheetId="50">#REF!</definedName>
    <definedName name="DATA4" localSheetId="51">#REF!</definedName>
    <definedName name="DATA4" localSheetId="52">#REF!</definedName>
    <definedName name="DATA4">#REF!</definedName>
    <definedName name="DATA5" localSheetId="14">#REF!</definedName>
    <definedName name="DATA5" localSheetId="29">#REF!</definedName>
    <definedName name="DATA5" localSheetId="30">#REF!</definedName>
    <definedName name="DATA5" localSheetId="43">#REF!</definedName>
    <definedName name="DATA5" localSheetId="44">#REF!</definedName>
    <definedName name="DATA5" localSheetId="49">#REF!</definedName>
    <definedName name="DATA5" localSheetId="50">#REF!</definedName>
    <definedName name="DATA5" localSheetId="51">#REF!</definedName>
    <definedName name="DATA5" localSheetId="52">#REF!</definedName>
    <definedName name="DATA5">#REF!</definedName>
    <definedName name="DATA6" localSheetId="14">#REF!</definedName>
    <definedName name="DATA6" localSheetId="29">#REF!</definedName>
    <definedName name="DATA6" localSheetId="30">#REF!</definedName>
    <definedName name="DATA6" localSheetId="43">#REF!</definedName>
    <definedName name="DATA6" localSheetId="44">#REF!</definedName>
    <definedName name="DATA6" localSheetId="49">#REF!</definedName>
    <definedName name="DATA6" localSheetId="50">#REF!</definedName>
    <definedName name="DATA6" localSheetId="51">#REF!</definedName>
    <definedName name="DATA6" localSheetId="52">#REF!</definedName>
    <definedName name="DATA6">#REF!</definedName>
    <definedName name="DATA7" localSheetId="14">#REF!</definedName>
    <definedName name="DATA7" localSheetId="29">#REF!</definedName>
    <definedName name="DATA7" localSheetId="30">#REF!</definedName>
    <definedName name="DATA7" localSheetId="43">#REF!</definedName>
    <definedName name="DATA7" localSheetId="44">#REF!</definedName>
    <definedName name="DATA7" localSheetId="49">#REF!</definedName>
    <definedName name="DATA7" localSheetId="50">#REF!</definedName>
    <definedName name="DATA7" localSheetId="51">#REF!</definedName>
    <definedName name="DATA7" localSheetId="52">#REF!</definedName>
    <definedName name="DATA7">#REF!</definedName>
    <definedName name="DATA8" localSheetId="14">#REF!</definedName>
    <definedName name="DATA8" localSheetId="29">#REF!</definedName>
    <definedName name="DATA8" localSheetId="30">#REF!</definedName>
    <definedName name="DATA8" localSheetId="43">#REF!</definedName>
    <definedName name="DATA8" localSheetId="44">#REF!</definedName>
    <definedName name="DATA8" localSheetId="49">#REF!</definedName>
    <definedName name="DATA8" localSheetId="50">#REF!</definedName>
    <definedName name="DATA8" localSheetId="51">#REF!</definedName>
    <definedName name="DATA8" localSheetId="52">#REF!</definedName>
    <definedName name="DATA8">#REF!</definedName>
    <definedName name="DATA9" localSheetId="14">#REF!</definedName>
    <definedName name="DATA9" localSheetId="29">#REF!</definedName>
    <definedName name="DATA9" localSheetId="30">#REF!</definedName>
    <definedName name="DATA9" localSheetId="43">#REF!</definedName>
    <definedName name="DATA9" localSheetId="44">#REF!</definedName>
    <definedName name="DATA9" localSheetId="49">#REF!</definedName>
    <definedName name="DATA9" localSheetId="50">#REF!</definedName>
    <definedName name="DATA9" localSheetId="51">#REF!</definedName>
    <definedName name="DATA9" localSheetId="52">#REF!</definedName>
    <definedName name="DATA9">#REF!</definedName>
    <definedName name="DatabaseValorPlan">[67]IndicadoresValorPlanejado04!$B$3:$V$111</definedName>
    <definedName name="DatabaseValorRealizado">[67]IndicadoresValorRealizado04!$B$3:$V$123</definedName>
    <definedName name="DatabaseValorRealizadoB">[67]IndicadoresValorRealizado03!$B$3:$V$123</definedName>
    <definedName name="dca" localSheetId="30">#REF!</definedName>
    <definedName name="dca">#REF!</definedName>
    <definedName name="ddd" localSheetId="14">#REF!</definedName>
    <definedName name="ddd" localSheetId="29">#REF!</definedName>
    <definedName name="ddd" localSheetId="30">#REF!</definedName>
    <definedName name="ddd" localSheetId="43">#REF!</definedName>
    <definedName name="ddd" localSheetId="44">#REF!</definedName>
    <definedName name="ddd" localSheetId="49">#REF!</definedName>
    <definedName name="ddd" localSheetId="50">#REF!</definedName>
    <definedName name="ddd" localSheetId="51">#REF!</definedName>
    <definedName name="ddd" localSheetId="52">#REF!</definedName>
    <definedName name="ddd">#REF!</definedName>
    <definedName name="DDDD" localSheetId="14">#REF!,#REF!,#REF!</definedName>
    <definedName name="DDDD" localSheetId="29">#REF!,#REF!,#REF!</definedName>
    <definedName name="DDDD" localSheetId="30">#REF!,#REF!,#REF!</definedName>
    <definedName name="DDDD" localSheetId="43">#REF!,#REF!,#REF!</definedName>
    <definedName name="DDDD" localSheetId="44">#REF!,#REF!,#REF!</definedName>
    <definedName name="DDDD" localSheetId="49">#REF!,#REF!,#REF!</definedName>
    <definedName name="DDDD" localSheetId="50">#REF!,#REF!,#REF!</definedName>
    <definedName name="DDDD" localSheetId="51">#REF!,#REF!,#REF!</definedName>
    <definedName name="DDDD" localSheetId="52">#REF!,#REF!,#REF!</definedName>
    <definedName name="DDDD" localSheetId="77">#REF!,#REF!,#REF!</definedName>
    <definedName name="DDDD" localSheetId="80">#REF!,#REF!,#REF!</definedName>
    <definedName name="DDDD">#REF!,#REF!,#REF!</definedName>
    <definedName name="dewefed" localSheetId="30" hidden="1">#REF!</definedName>
    <definedName name="dewefed" hidden="1">#REF!</definedName>
    <definedName name="Dez" localSheetId="14">#REF!,#REF!,#REF!</definedName>
    <definedName name="Dez" localSheetId="15">#REF!,#REF!,#REF!</definedName>
    <definedName name="Dez" localSheetId="29">#REF!,#REF!,#REF!</definedName>
    <definedName name="Dez" localSheetId="30">#REF!,#REF!,#REF!</definedName>
    <definedName name="Dez" localSheetId="43">#REF!,#REF!,#REF!</definedName>
    <definedName name="Dez" localSheetId="44">#REF!,#REF!,#REF!</definedName>
    <definedName name="Dez" localSheetId="49">#REF!,#REF!,#REF!</definedName>
    <definedName name="Dez" localSheetId="50">#REF!,#REF!,#REF!</definedName>
    <definedName name="Dez" localSheetId="51">#REF!,#REF!,#REF!</definedName>
    <definedName name="Dez" localSheetId="52">#REF!,#REF!,#REF!</definedName>
    <definedName name="Dez" localSheetId="53">#REF!,#REF!,#REF!</definedName>
    <definedName name="dez" localSheetId="77">#REF!</definedName>
    <definedName name="Dez" localSheetId="80">#REF!,#REF!,#REF!</definedName>
    <definedName name="dez" localSheetId="82">#REF!</definedName>
    <definedName name="Dez">#REF!,#REF!,#REF!</definedName>
    <definedName name="DEZ__S_IVA" localSheetId="30">[45]LCONTR!#REF!</definedName>
    <definedName name="DEZ__S_IVA">[45]LCONTR!#REF!</definedName>
    <definedName name="df" localSheetId="30" hidden="1">#REF!</definedName>
    <definedName name="df" localSheetId="49" hidden="1">#REF!</definedName>
    <definedName name="df" localSheetId="51" hidden="1">#REF!</definedName>
    <definedName name="df" localSheetId="53" hidden="1">#REF!</definedName>
    <definedName name="df" hidden="1">#REF!</definedName>
    <definedName name="dfg" localSheetId="14">#REF!</definedName>
    <definedName name="dfg" localSheetId="29">#REF!</definedName>
    <definedName name="dfg" localSheetId="30">#REF!</definedName>
    <definedName name="dfg" localSheetId="43">#REF!</definedName>
    <definedName name="dfg" localSheetId="44">#REF!</definedName>
    <definedName name="dfg" localSheetId="49">#REF!</definedName>
    <definedName name="dfg" localSheetId="50">#REF!</definedName>
    <definedName name="dfg" localSheetId="51">#REF!</definedName>
    <definedName name="dfg" localSheetId="52">#REF!</definedName>
    <definedName name="dfg" localSheetId="77">#REF!</definedName>
    <definedName name="dfg">#REF!</definedName>
    <definedName name="dfhdfh" localSheetId="14">#REF!</definedName>
    <definedName name="dfhdfh" localSheetId="29">#REF!</definedName>
    <definedName name="dfhdfh" localSheetId="30">#REF!</definedName>
    <definedName name="dfhdfh" localSheetId="43">#REF!</definedName>
    <definedName name="dfhdfh" localSheetId="44">#REF!</definedName>
    <definedName name="dfhdfh" localSheetId="49">#REF!</definedName>
    <definedName name="dfhdfh" localSheetId="50">#REF!</definedName>
    <definedName name="dfhdfh" localSheetId="51">#REF!</definedName>
    <definedName name="dfhdfh" localSheetId="52">#REF!</definedName>
    <definedName name="dfhdfh" localSheetId="77">#REF!</definedName>
    <definedName name="dfhdfh">#REF!</definedName>
    <definedName name="dfhdfhdfh" localSheetId="14">[13]Zam!#REF!</definedName>
    <definedName name="dfhdfhdfh" localSheetId="29">[13]Zam!#REF!</definedName>
    <definedName name="dfhdfhdfh" localSheetId="30">[13]Zam!#REF!</definedName>
    <definedName name="dfhdfhdfh" localSheetId="43">[13]Zam!#REF!</definedName>
    <definedName name="dfhdfhdfh" localSheetId="44">[13]Zam!#REF!</definedName>
    <definedName name="dfhdfhdfh" localSheetId="51">[13]Zam!#REF!</definedName>
    <definedName name="dfhdfhdfh" localSheetId="77">[13]Zam!#REF!</definedName>
    <definedName name="dfhdfhdfh">[13]Zam!#REF!</definedName>
    <definedName name="dfhdfhdfjdfj" localSheetId="14">[13]Zam!#REF!</definedName>
    <definedName name="dfhdfhdfjdfj" localSheetId="29">[13]Zam!#REF!</definedName>
    <definedName name="dfhdfhdfjdfj" localSheetId="30">[13]Zam!#REF!</definedName>
    <definedName name="dfhdfhdfjdfj" localSheetId="43">[13]Zam!#REF!</definedName>
    <definedName name="dfhdfhdfjdfj" localSheetId="44">[13]Zam!#REF!</definedName>
    <definedName name="dfhdfhdfjdfj" localSheetId="51">[13]Zam!#REF!</definedName>
    <definedName name="dfhdfhdfjdfj" localSheetId="77">[13]Zam!#REF!</definedName>
    <definedName name="dfhdfhdfjdfj">[13]Zam!#REF!</definedName>
    <definedName name="dfhdthd" localSheetId="14">#REF!</definedName>
    <definedName name="dfhdthd" localSheetId="29">#REF!</definedName>
    <definedName name="dfhdthd" localSheetId="30">#REF!</definedName>
    <definedName name="dfhdthd" localSheetId="43">#REF!</definedName>
    <definedName name="dfhdthd" localSheetId="44">#REF!</definedName>
    <definedName name="dfhdthd" localSheetId="49">#REF!</definedName>
    <definedName name="dfhdthd" localSheetId="50">#REF!</definedName>
    <definedName name="dfhdthd" localSheetId="51">#REF!</definedName>
    <definedName name="dfhdthd" localSheetId="52">#REF!</definedName>
    <definedName name="dfhdthd" localSheetId="77">#REF!</definedName>
    <definedName name="dfhdthd">#REF!</definedName>
    <definedName name="dfhy" localSheetId="14">#REF!</definedName>
    <definedName name="dfhy" localSheetId="29">#REF!</definedName>
    <definedName name="dfhy" localSheetId="30">#REF!</definedName>
    <definedName name="dfhy" localSheetId="43">#REF!</definedName>
    <definedName name="dfhy" localSheetId="44">#REF!</definedName>
    <definedName name="dfhy" localSheetId="49">#REF!</definedName>
    <definedName name="dfhy" localSheetId="50">#REF!</definedName>
    <definedName name="dfhy" localSheetId="51">#REF!</definedName>
    <definedName name="dfhy" localSheetId="52">#REF!</definedName>
    <definedName name="dfhy" localSheetId="77">#REF!</definedName>
    <definedName name="dfhy">#REF!</definedName>
    <definedName name="dfjdfjdfjdj" localSheetId="14">[13]Zam!#REF!</definedName>
    <definedName name="dfjdfjdfjdj" localSheetId="29">[13]Zam!#REF!</definedName>
    <definedName name="dfjdfjdfjdj" localSheetId="30">[13]Zam!#REF!</definedName>
    <definedName name="dfjdfjdfjdj" localSheetId="43">[13]Zam!#REF!</definedName>
    <definedName name="dfjdfjdfjdj" localSheetId="44">[13]Zam!#REF!</definedName>
    <definedName name="dfjdfjdfjdj" localSheetId="51">[13]Zam!#REF!</definedName>
    <definedName name="dfjdfjdfjdj" localSheetId="77">[13]Zam!#REF!</definedName>
    <definedName name="dfjdfjdfjdj">[13]Zam!#REF!</definedName>
    <definedName name="dfyd" localSheetId="14">#REF!</definedName>
    <definedName name="dfyd" localSheetId="29">#REF!</definedName>
    <definedName name="dfyd" localSheetId="30">#REF!</definedName>
    <definedName name="dfyd" localSheetId="43">#REF!</definedName>
    <definedName name="dfyd" localSheetId="44">#REF!</definedName>
    <definedName name="dfyd" localSheetId="49">#REF!</definedName>
    <definedName name="dfyd" localSheetId="50">#REF!</definedName>
    <definedName name="dfyd" localSheetId="51">#REF!</definedName>
    <definedName name="dfyd" localSheetId="52">#REF!</definedName>
    <definedName name="dfyd" localSheetId="77">#REF!</definedName>
    <definedName name="dfyd">#REF!</definedName>
    <definedName name="dfydh">[53]dados!$C$1</definedName>
    <definedName name="distribuição_ant" localSheetId="30">#REF!</definedName>
    <definedName name="distribuição_ant">#REF!</definedName>
    <definedName name="distribuição_cactual" localSheetId="30">#REF!</definedName>
    <definedName name="distribuição_cactual">#REF!</definedName>
    <definedName name="djdd" localSheetId="14">[3]Zam!#REF!</definedName>
    <definedName name="djdd" localSheetId="29">[3]Zam!#REF!</definedName>
    <definedName name="djdd" localSheetId="30">[3]Zam!#REF!</definedName>
    <definedName name="djdd" localSheetId="43">[3]Zam!#REF!</definedName>
    <definedName name="djdd" localSheetId="44">[3]Zam!#REF!</definedName>
    <definedName name="djdd" localSheetId="49">[3]Zam!#REF!</definedName>
    <definedName name="djdd" localSheetId="50">[3]Zam!#REF!</definedName>
    <definedName name="djdd" localSheetId="51">[3]Zam!#REF!</definedName>
    <definedName name="djdd" localSheetId="52">[3]Zam!#REF!</definedName>
    <definedName name="djdd" localSheetId="77">[3]Zam!#REF!</definedName>
    <definedName name="djdd">[3]Zam!#REF!</definedName>
    <definedName name="djdereer" localSheetId="14">[13]Zam!#REF!</definedName>
    <definedName name="djdereer" localSheetId="29">[13]Zam!#REF!</definedName>
    <definedName name="djdereer" localSheetId="30">[13]Zam!#REF!</definedName>
    <definedName name="djdereer" localSheetId="43">[13]Zam!#REF!</definedName>
    <definedName name="djdereer" localSheetId="44">[13]Zam!#REF!</definedName>
    <definedName name="djdereer" localSheetId="49">[13]Zam!#REF!</definedName>
    <definedName name="djdereer" localSheetId="50">[13]Zam!#REF!</definedName>
    <definedName name="djdereer" localSheetId="51">[13]Zam!#REF!</definedName>
    <definedName name="djdereer" localSheetId="52">[13]Zam!#REF!</definedName>
    <definedName name="djdereer" localSheetId="77">[13]Zam!#REF!</definedName>
    <definedName name="djdereer">[13]Zam!#REF!</definedName>
    <definedName name="djdfjdf" localSheetId="14">[3]Zam!#REF!</definedName>
    <definedName name="djdfjdf" localSheetId="29">[3]Zam!#REF!</definedName>
    <definedName name="djdfjdf" localSheetId="30">[3]Zam!#REF!</definedName>
    <definedName name="djdfjdf" localSheetId="43">[3]Zam!#REF!</definedName>
    <definedName name="djdfjdf" localSheetId="44">[3]Zam!#REF!</definedName>
    <definedName name="djdfjdf" localSheetId="51">[3]Zam!#REF!</definedName>
    <definedName name="djdfjdf" localSheetId="77">[3]Zam!#REF!</definedName>
    <definedName name="djdfjdf">[3]Zam!#REF!</definedName>
    <definedName name="djjdfj" localSheetId="14">[3]Zam!#REF!</definedName>
    <definedName name="djjdfj" localSheetId="29">[3]Zam!#REF!</definedName>
    <definedName name="djjdfj" localSheetId="30">[3]Zam!#REF!</definedName>
    <definedName name="djjdfj" localSheetId="43">[3]Zam!#REF!</definedName>
    <definedName name="djjdfj" localSheetId="44">[3]Zam!#REF!</definedName>
    <definedName name="djjdfj" localSheetId="51">[3]Zam!#REF!</definedName>
    <definedName name="djjdfj" localSheetId="77">[3]Zam!#REF!</definedName>
    <definedName name="djjdfj">[3]Zam!#REF!</definedName>
    <definedName name="DocType" localSheetId="30">Word</definedName>
    <definedName name="DocType">Word</definedName>
    <definedName name="DR" localSheetId="30">#REF!</definedName>
    <definedName name="DR">#REF!</definedName>
    <definedName name="draft" localSheetId="30">#REF!</definedName>
    <definedName name="draft">#REF!</definedName>
    <definedName name="drf" localSheetId="14">#REF!</definedName>
    <definedName name="drf" localSheetId="29">#REF!</definedName>
    <definedName name="drf" localSheetId="30">#REF!</definedName>
    <definedName name="drf" localSheetId="43">#REF!</definedName>
    <definedName name="drf" localSheetId="44">#REF!</definedName>
    <definedName name="drf" localSheetId="49">#REF!</definedName>
    <definedName name="drf" localSheetId="50">#REF!</definedName>
    <definedName name="drf" localSheetId="51">#REF!</definedName>
    <definedName name="drf" localSheetId="52">#REF!</definedName>
    <definedName name="drf" localSheetId="77">#REF!</definedName>
    <definedName name="drf" localSheetId="78">#REF!</definedName>
    <definedName name="drf" localSheetId="80">#REF!</definedName>
    <definedName name="drf">#REF!</definedName>
    <definedName name="drhy" localSheetId="14">#REF!</definedName>
    <definedName name="drhy" localSheetId="29">#REF!</definedName>
    <definedName name="drhy" localSheetId="30">#REF!</definedName>
    <definedName name="drhy" localSheetId="43">#REF!</definedName>
    <definedName name="drhy" localSheetId="44">#REF!</definedName>
    <definedName name="drhy" localSheetId="49">#REF!</definedName>
    <definedName name="drhy" localSheetId="50">#REF!</definedName>
    <definedName name="drhy" localSheetId="51">#REF!</definedName>
    <definedName name="drhy" localSheetId="52">#REF!</definedName>
    <definedName name="drhy" localSheetId="77">#REF!</definedName>
    <definedName name="drhy">#REF!</definedName>
    <definedName name="drn" localSheetId="14">#REF!</definedName>
    <definedName name="drn" localSheetId="29">#REF!</definedName>
    <definedName name="drn" localSheetId="30">#REF!</definedName>
    <definedName name="drn" localSheetId="43">#REF!</definedName>
    <definedName name="drn" localSheetId="44">#REF!</definedName>
    <definedName name="drn" localSheetId="49">#REF!</definedName>
    <definedName name="drn" localSheetId="50">#REF!</definedName>
    <definedName name="drn" localSheetId="51">#REF!</definedName>
    <definedName name="drn" localSheetId="52">#REF!</definedName>
    <definedName name="drn" localSheetId="77">#REF!</definedName>
    <definedName name="drn" localSheetId="78">#REF!</definedName>
    <definedName name="drn" localSheetId="80">#REF!</definedName>
    <definedName name="drn">#REF!</definedName>
    <definedName name="dryd" localSheetId="49">'[90]KPI''s'!$B$23:$E$44</definedName>
    <definedName name="dryd" localSheetId="50">'[90]KPI''s'!$B$23:$E$44</definedName>
    <definedName name="dryd" localSheetId="52">'[90]KPI''s'!$B$23:$E$44</definedName>
    <definedName name="dryd">'[91]KPI''s'!$B$23:$E$44</definedName>
    <definedName name="dryde" localSheetId="14">#REF!</definedName>
    <definedName name="dryde" localSheetId="29">#REF!</definedName>
    <definedName name="dryde" localSheetId="30">#REF!</definedName>
    <definedName name="dryde" localSheetId="43">#REF!</definedName>
    <definedName name="dryde" localSheetId="44">#REF!</definedName>
    <definedName name="dryde" localSheetId="49">#REF!</definedName>
    <definedName name="dryde" localSheetId="50">#REF!</definedName>
    <definedName name="dryde" localSheetId="51">#REF!</definedName>
    <definedName name="dryde" localSheetId="52">#REF!</definedName>
    <definedName name="dryde" localSheetId="77">#REF!</definedName>
    <definedName name="dryde">#REF!</definedName>
    <definedName name="dsds" localSheetId="14">#REF!</definedName>
    <definedName name="dsds" localSheetId="29">#REF!</definedName>
    <definedName name="dsds" localSheetId="30">#REF!</definedName>
    <definedName name="dsds" localSheetId="43">#REF!</definedName>
    <definedName name="dsds" localSheetId="44">#REF!</definedName>
    <definedName name="dsds" localSheetId="49">#REF!</definedName>
    <definedName name="dsds" localSheetId="50">#REF!</definedName>
    <definedName name="dsds" localSheetId="51">#REF!</definedName>
    <definedName name="dsds" localSheetId="52">#REF!</definedName>
    <definedName name="dsds" localSheetId="77">#REF!</definedName>
    <definedName name="dsds" localSheetId="80">#REF!</definedName>
    <definedName name="dsds">#REF!</definedName>
    <definedName name="dsdsd" localSheetId="14">#REF!</definedName>
    <definedName name="dsdsd" localSheetId="29">#REF!</definedName>
    <definedName name="dsdsd" localSheetId="30">#REF!</definedName>
    <definedName name="dsdsd" localSheetId="43">#REF!</definedName>
    <definedName name="dsdsd" localSheetId="44">#REF!</definedName>
    <definedName name="dsdsd" localSheetId="49">#REF!</definedName>
    <definedName name="dsdsd" localSheetId="50">#REF!</definedName>
    <definedName name="dsdsd" localSheetId="51">#REF!</definedName>
    <definedName name="dsdsd" localSheetId="52">#REF!</definedName>
    <definedName name="dsdsd" localSheetId="77">#REF!</definedName>
    <definedName name="dsdsd" localSheetId="80">#REF!</definedName>
    <definedName name="dsdsd">#REF!</definedName>
    <definedName name="DTRDGD" localSheetId="14">#REF!</definedName>
    <definedName name="DTRDGD" localSheetId="29">#REF!</definedName>
    <definedName name="DTRDGD" localSheetId="30">#REF!</definedName>
    <definedName name="DTRDGD" localSheetId="43">#REF!</definedName>
    <definedName name="DTRDGD" localSheetId="44">#REF!</definedName>
    <definedName name="DTRDGD" localSheetId="49">#REF!</definedName>
    <definedName name="DTRDGD" localSheetId="50">#REF!</definedName>
    <definedName name="DTRDGD" localSheetId="51">#REF!</definedName>
    <definedName name="DTRDGD" localSheetId="52">#REF!</definedName>
    <definedName name="DTRDGD">#REF!</definedName>
    <definedName name="dtrydey" localSheetId="14">#REF!</definedName>
    <definedName name="dtrydey" localSheetId="29">#REF!</definedName>
    <definedName name="dtrydey" localSheetId="30">#REF!</definedName>
    <definedName name="dtrydey" localSheetId="43">#REF!</definedName>
    <definedName name="dtrydey" localSheetId="44">#REF!</definedName>
    <definedName name="dtrydey" localSheetId="49">#REF!</definedName>
    <definedName name="dtrydey" localSheetId="50">#REF!</definedName>
    <definedName name="dtrydey" localSheetId="51">#REF!</definedName>
    <definedName name="dtrydey" localSheetId="52">#REF!</definedName>
    <definedName name="dtrydey">#REF!</definedName>
    <definedName name="dtyude" localSheetId="14">#REF!</definedName>
    <definedName name="dtyude" localSheetId="29">#REF!</definedName>
    <definedName name="dtyude" localSheetId="30">#REF!</definedName>
    <definedName name="dtyude" localSheetId="43">#REF!</definedName>
    <definedName name="dtyude" localSheetId="44">#REF!</definedName>
    <definedName name="dtyude" localSheetId="49">#REF!</definedName>
    <definedName name="dtyude" localSheetId="50">#REF!</definedName>
    <definedName name="dtyude" localSheetId="51">#REF!</definedName>
    <definedName name="dtyude" localSheetId="52">#REF!</definedName>
    <definedName name="dtyude">#REF!</definedName>
    <definedName name="dudr" localSheetId="14">#REF!</definedName>
    <definedName name="dudr" localSheetId="29">#REF!</definedName>
    <definedName name="dudr" localSheetId="30">#REF!</definedName>
    <definedName name="dudr" localSheetId="43">#REF!</definedName>
    <definedName name="dudr" localSheetId="44">#REF!</definedName>
    <definedName name="dudr" localSheetId="49">#REF!</definedName>
    <definedName name="dudr" localSheetId="50">#REF!</definedName>
    <definedName name="dudr" localSheetId="51">#REF!</definedName>
    <definedName name="dudr" localSheetId="52">#REF!</definedName>
    <definedName name="dudr">#REF!</definedName>
    <definedName name="dwq" localSheetId="14" hidden="1">{#N/A,#N/A,FALSE,"Pag.01"}</definedName>
    <definedName name="dwq" localSheetId="15" hidden="1">{#N/A,#N/A,FALSE,"Pag.01"}</definedName>
    <definedName name="dwq" localSheetId="38" hidden="1">{#N/A,#N/A,FALSE,"Pag.01"}</definedName>
    <definedName name="dwq" localSheetId="49" hidden="1">{#N/A,#N/A,FALSE,"Pag.01"}</definedName>
    <definedName name="dwq" localSheetId="50" hidden="1">{#N/A,#N/A,FALSE,"Pag.01"}</definedName>
    <definedName name="dwq" localSheetId="51" hidden="1">{#N/A,#N/A,FALSE,"Pag.01"}</definedName>
    <definedName name="dwq" localSheetId="52" hidden="1">{#N/A,#N/A,FALSE,"Pag.01"}</definedName>
    <definedName name="dwq" localSheetId="53" hidden="1">{#N/A,#N/A,FALSE,"Pag.01"}</definedName>
    <definedName name="dwq" localSheetId="77" hidden="1">{#N/A,#N/A,FALSE,"Pag.01"}</definedName>
    <definedName name="dwq" localSheetId="83" hidden="1">{#N/A,#N/A,FALSE,"Pag.01"}</definedName>
    <definedName name="dwq" hidden="1">{#N/A,#N/A,FALSE,"Pag.01"}</definedName>
    <definedName name="dydh" localSheetId="49">'[90]KPI''s'!$B$3:$O$19</definedName>
    <definedName name="dydh" localSheetId="50">'[90]KPI''s'!$B$3:$O$19</definedName>
    <definedName name="dydh" localSheetId="52">'[90]KPI''s'!$B$3:$O$19</definedName>
    <definedName name="dydh">'[91]KPI''s'!$B$3:$O$19</definedName>
    <definedName name="e">[86]combustivel!$C$3:$N$3</definedName>
    <definedName name="ECEref" localSheetId="82">'[46]Remuneração Mensal_Solar150MVA'!$O$8</definedName>
    <definedName name="ECEref">'[47]Remuneração Mensal_Solar150MVA'!$O$8</definedName>
    <definedName name="ECR" localSheetId="82">'[46]Remuneração Mensal_Solar150MVA'!$H$18</definedName>
    <definedName name="ECR">'[47]Remuneração Mensal_Solar150MVA'!$H$18</definedName>
    <definedName name="EDA_DAT1" localSheetId="30">#REF!</definedName>
    <definedName name="EDA_DAT1">#REF!</definedName>
    <definedName name="edalpro" localSheetId="30">#REF!</definedName>
    <definedName name="edalpro">#REF!</definedName>
    <definedName name="edfdfds">[92]Original!$B$8437:$CE$8677</definedName>
    <definedName name="Edifícios_e_Outras_Construções" localSheetId="49">[36]ICursoMes!$C$7:$F$7</definedName>
    <definedName name="Edifícios_e_Outras_Construções" localSheetId="50">[36]ICursoMes!$C$7:$F$7</definedName>
    <definedName name="Edifícios_e_Outras_Construções" localSheetId="52">[36]ICursoMes!$C$7:$F$7</definedName>
    <definedName name="Edifícios_e_Outras_Construções">[37]ICursoMes!$C$7:$F$7</definedName>
    <definedName name="edinfor" localSheetId="30">#REF!</definedName>
    <definedName name="edinfor">#REF!</definedName>
    <definedName name="EDP" localSheetId="30">#REF!</definedName>
    <definedName name="EDP">#REF!</definedName>
    <definedName name="EDPnoshares" localSheetId="30">#REF!</definedName>
    <definedName name="EDPnoshares">#REF!</definedName>
    <definedName name="EDPprice" localSheetId="30">#REF!</definedName>
    <definedName name="EDPprice">#REF!</definedName>
    <definedName name="eee" localSheetId="14">#REF!</definedName>
    <definedName name="eee" localSheetId="29">#REF!</definedName>
    <definedName name="eee" localSheetId="30">#REF!</definedName>
    <definedName name="eee" localSheetId="43">#REF!</definedName>
    <definedName name="eee" localSheetId="44">#REF!</definedName>
    <definedName name="eee" localSheetId="49">#REF!</definedName>
    <definedName name="eee" localSheetId="50">#REF!</definedName>
    <definedName name="eee" localSheetId="51">#REF!</definedName>
    <definedName name="eee" localSheetId="52">#REF!</definedName>
    <definedName name="eee" localSheetId="77">#REF!</definedName>
    <definedName name="eee">#REF!</definedName>
    <definedName name="een" localSheetId="14">'[12]Base Secção Pessoal'!#REF!</definedName>
    <definedName name="een" localSheetId="29">'[12]Base Secção Pessoal'!#REF!</definedName>
    <definedName name="een" localSheetId="30">'[12]Base Secção Pessoal'!#REF!</definedName>
    <definedName name="een" localSheetId="43">'[12]Base Secção Pessoal'!#REF!</definedName>
    <definedName name="een" localSheetId="44">'[12]Base Secção Pessoal'!#REF!</definedName>
    <definedName name="een" localSheetId="49">'[12]Base Secção Pessoal'!#REF!</definedName>
    <definedName name="een" localSheetId="50">'[12]Base Secção Pessoal'!#REF!</definedName>
    <definedName name="een" localSheetId="51">'[12]Base Secção Pessoal'!#REF!</definedName>
    <definedName name="een" localSheetId="52">'[12]Base Secção Pessoal'!#REF!</definedName>
    <definedName name="een" localSheetId="77">'[12]Base Secção Pessoal'!#REF!</definedName>
    <definedName name="een">'[12]Base Secção Pessoal'!#REF!</definedName>
    <definedName name="eerg" localSheetId="14">[3]Zam!#REF!</definedName>
    <definedName name="eerg" localSheetId="29">[3]Zam!#REF!</definedName>
    <definedName name="eerg" localSheetId="30">[3]Zam!#REF!</definedName>
    <definedName name="eerg" localSheetId="43">[3]Zam!#REF!</definedName>
    <definedName name="eerg" localSheetId="44">[3]Zam!#REF!</definedName>
    <definedName name="eerg" localSheetId="49">[3]Zam!#REF!</definedName>
    <definedName name="eerg" localSheetId="50">[3]Zam!#REF!</definedName>
    <definedName name="eerg" localSheetId="51">[3]Zam!#REF!</definedName>
    <definedName name="eerg" localSheetId="52">[3]Zam!#REF!</definedName>
    <definedName name="eerg" localSheetId="77">[3]Zam!#REF!</definedName>
    <definedName name="eerg">[3]Zam!#REF!</definedName>
    <definedName name="ef" localSheetId="30" hidden="1">#REF!</definedName>
    <definedName name="ef" localSheetId="49" hidden="1">#REF!</definedName>
    <definedName name="ef" localSheetId="51" hidden="1">#REF!</definedName>
    <definedName name="ef" localSheetId="53" hidden="1">#REF!</definedName>
    <definedName name="ef" hidden="1">#REF!</definedName>
    <definedName name="ehrherhej" localSheetId="14">[3]Zam!#REF!</definedName>
    <definedName name="ehrherhej" localSheetId="29">[3]Zam!#REF!</definedName>
    <definedName name="ehrherhej" localSheetId="30">[3]Zam!#REF!</definedName>
    <definedName name="ehrherhej" localSheetId="43">[3]Zam!#REF!</definedName>
    <definedName name="ehrherhej" localSheetId="44">[3]Zam!#REF!</definedName>
    <definedName name="ehrherhej" localSheetId="49">[3]Zam!#REF!</definedName>
    <definedName name="ehrherhej" localSheetId="51">[3]Zam!#REF!</definedName>
    <definedName name="ehrherhej" localSheetId="53">[3]Zam!#REF!</definedName>
    <definedName name="ehrherhej">[3]Zam!#REF!</definedName>
    <definedName name="ejej" localSheetId="14">[3]Zam!#REF!</definedName>
    <definedName name="ejej" localSheetId="29">[3]Zam!#REF!</definedName>
    <definedName name="ejej" localSheetId="30">[3]Zam!#REF!</definedName>
    <definedName name="ejej" localSheetId="43">[3]Zam!#REF!</definedName>
    <definedName name="ejej" localSheetId="44">[3]Zam!#REF!</definedName>
    <definedName name="ejej" localSheetId="51">[3]Zam!#REF!</definedName>
    <definedName name="ejej">[3]Zam!#REF!</definedName>
    <definedName name="emissao_0_c">[93]emissao!$D$3:$O$3</definedName>
    <definedName name="emissao_0_l">[93]emissao!$B$4:$B$33</definedName>
    <definedName name="emissoes_anoc" localSheetId="14">#REF!</definedName>
    <definedName name="emissoes_anoc" localSheetId="29">#REF!</definedName>
    <definedName name="emissoes_anoc" localSheetId="30">#REF!</definedName>
    <definedName name="emissoes_anoc" localSheetId="43">#REF!</definedName>
    <definedName name="emissoes_anoc" localSheetId="44">#REF!</definedName>
    <definedName name="emissoes_anoc" localSheetId="49">#REF!</definedName>
    <definedName name="emissoes_anoc" localSheetId="50">#REF!</definedName>
    <definedName name="emissoes_anoc" localSheetId="51">#REF!</definedName>
    <definedName name="emissoes_anoc" localSheetId="52">#REF!</definedName>
    <definedName name="emissoes_anoc" localSheetId="77">#REF!</definedName>
    <definedName name="emissoes_anoc">#REF!</definedName>
    <definedName name="emissoes_anoc_c" localSheetId="14">#REF!</definedName>
    <definedName name="emissoes_anoc_c" localSheetId="29">#REF!</definedName>
    <definedName name="emissoes_anoc_c" localSheetId="30">#REF!</definedName>
    <definedName name="emissoes_anoc_c" localSheetId="43">#REF!</definedName>
    <definedName name="emissoes_anoc_c" localSheetId="44">#REF!</definedName>
    <definedName name="emissoes_anoc_c" localSheetId="49">#REF!</definedName>
    <definedName name="emissoes_anoc_c" localSheetId="50">#REF!</definedName>
    <definedName name="emissoes_anoc_c" localSheetId="51">#REF!</definedName>
    <definedName name="emissoes_anoc_c" localSheetId="52">#REF!</definedName>
    <definedName name="emissoes_anoc_c" localSheetId="77">#REF!</definedName>
    <definedName name="emissoes_anoc_c">#REF!</definedName>
    <definedName name="EMP." localSheetId="30">[45]LCONTR!#REF!</definedName>
    <definedName name="EMP.">[45]LCONTR!#REF!</definedName>
    <definedName name="empresas_ant" localSheetId="30">#REF!</definedName>
    <definedName name="empresas_ant">#REF!</definedName>
    <definedName name="empresas_c1" localSheetId="30">#REF!</definedName>
    <definedName name="empresas_c1">#REF!</definedName>
    <definedName name="empresas_c2" localSheetId="30">#REF!</definedName>
    <definedName name="empresas_c2">#REF!</definedName>
    <definedName name="en_ant" localSheetId="30">#REF!</definedName>
    <definedName name="en_ant">#REF!</definedName>
    <definedName name="en_c1" localSheetId="30">#REF!</definedName>
    <definedName name="en_c1">#REF!</definedName>
    <definedName name="en_c2" localSheetId="30">#REF!</definedName>
    <definedName name="en_c2">#REF!</definedName>
    <definedName name="ENCARGOS_FINANCEIROS_IMPUTADOS_AO_INVESTIMENTO" localSheetId="14">#REF!</definedName>
    <definedName name="ENCARGOS_FINANCEIROS_IMPUTADOS_AO_INVESTIMENTO" localSheetId="29">#REF!</definedName>
    <definedName name="ENCARGOS_FINANCEIROS_IMPUTADOS_AO_INVESTIMENTO" localSheetId="30">#REF!</definedName>
    <definedName name="ENCARGOS_FINANCEIROS_IMPUTADOS_AO_INVESTIMENTO" localSheetId="43">#REF!</definedName>
    <definedName name="ENCARGOS_FINANCEIROS_IMPUTADOS_AO_INVESTIMENTO" localSheetId="44">#REF!</definedName>
    <definedName name="ENCARGOS_FINANCEIROS_IMPUTADOS_AO_INVESTIMENTO" localSheetId="49">#REF!</definedName>
    <definedName name="ENCARGOS_FINANCEIROS_IMPUTADOS_AO_INVESTIMENTO" localSheetId="50">#REF!</definedName>
    <definedName name="ENCARGOS_FINANCEIROS_IMPUTADOS_AO_INVESTIMENTO" localSheetId="51">#REF!</definedName>
    <definedName name="ENCARGOS_FINANCEIROS_IMPUTADOS_AO_INVESTIMENTO" localSheetId="52">#REF!</definedName>
    <definedName name="ENCARGOS_FINANCEIROS_IMPUTADOS_AO_INVESTIMENTO" localSheetId="77">#REF!</definedName>
    <definedName name="ENCARGOS_FINANCEIROS_IMPUTADOS_AO_INVESTIMENTO">#REF!</definedName>
    <definedName name="enccomb_anoc" localSheetId="14">#REF!</definedName>
    <definedName name="enccomb_anoc" localSheetId="29">#REF!</definedName>
    <definedName name="enccomb_anoc" localSheetId="30">#REF!</definedName>
    <definedName name="enccomb_anoc" localSheetId="43">#REF!</definedName>
    <definedName name="enccomb_anoc" localSheetId="44">#REF!</definedName>
    <definedName name="enccomb_anoc" localSheetId="49">#REF!</definedName>
    <definedName name="enccomb_anoc" localSheetId="50">#REF!</definedName>
    <definedName name="enccomb_anoc" localSheetId="51">#REF!</definedName>
    <definedName name="enccomb_anoc" localSheetId="52">#REF!</definedName>
    <definedName name="enccomb_anoc">#REF!</definedName>
    <definedName name="enccomb_anoc_c" localSheetId="14">#REF!</definedName>
    <definedName name="enccomb_anoc_c" localSheetId="29">#REF!</definedName>
    <definedName name="enccomb_anoc_c" localSheetId="30">#REF!</definedName>
    <definedName name="enccomb_anoc_c" localSheetId="43">#REF!</definedName>
    <definedName name="enccomb_anoc_c" localSheetId="44">#REF!</definedName>
    <definedName name="enccomb_anoc_c" localSheetId="49">#REF!</definedName>
    <definedName name="enccomb_anoc_c" localSheetId="50">#REF!</definedName>
    <definedName name="enccomb_anoc_c" localSheetId="51">#REF!</definedName>
    <definedName name="enccomb_anoc_c" localSheetId="52">#REF!</definedName>
    <definedName name="enccomb_anoc_c">#REF!</definedName>
    <definedName name="enernova" localSheetId="30">#REF!</definedName>
    <definedName name="enernova">#REF!</definedName>
    <definedName name="Equipamento_acessório" localSheetId="49">[36]ICursoMes!$C$22:$F$22</definedName>
    <definedName name="Equipamento_acessório" localSheetId="50">[36]ICursoMes!$C$22:$F$22</definedName>
    <definedName name="Equipamento_acessório" localSheetId="52">[36]ICursoMes!$C$22:$F$22</definedName>
    <definedName name="Equipamento_acessório">[37]ICursoMes!$C$22:$F$22</definedName>
    <definedName name="er" localSheetId="14">[27]Zam!#REF!</definedName>
    <definedName name="er" localSheetId="29">[27]Zam!#REF!</definedName>
    <definedName name="er" localSheetId="30">[27]Zam!#REF!</definedName>
    <definedName name="er" localSheetId="43">[27]Zam!#REF!</definedName>
    <definedName name="er" localSheetId="44">[27]Zam!#REF!</definedName>
    <definedName name="er" localSheetId="49">[27]Zam!#REF!</definedName>
    <definedName name="er" localSheetId="50">[27]Zam!#REF!</definedName>
    <definedName name="er" localSheetId="51">[27]Zam!#REF!</definedName>
    <definedName name="er" localSheetId="52">[27]Zam!#REF!</definedName>
    <definedName name="er" localSheetId="77">[27]Zam!#REF!</definedName>
    <definedName name="er">[27]Zam!#REF!</definedName>
    <definedName name="erert" localSheetId="30">[94]Zam!#REF!</definedName>
    <definedName name="erert" localSheetId="51">[94]Zam!#REF!</definedName>
    <definedName name="erert">[94]Zam!#REF!</definedName>
    <definedName name="ERY" localSheetId="49">[54]dados!$D$6:$D$147</definedName>
    <definedName name="ERY" localSheetId="50">[54]dados!$D$6:$D$147</definedName>
    <definedName name="ERY" localSheetId="52">[54]dados!$D$6:$D$147</definedName>
    <definedName name="ERY">[55]dados!$D$6:$D$147</definedName>
    <definedName name="EssAliasTable">"Default"</definedName>
    <definedName name="EssLatest">"JAN/2003"</definedName>
    <definedName name="EssOptions">"A2100000000111000011001101100_010010"</definedName>
    <definedName name="EV__LASTREFTIME__" localSheetId="49" hidden="1">40567.7804166667</definedName>
    <definedName name="EV__LASTREFTIME__" localSheetId="76" hidden="1">40567.7804166667</definedName>
    <definedName name="EV__LASTREFTIME__" hidden="1">38856.5859259259</definedName>
    <definedName name="exe">'[23]base secçao pessoal'!$D$2:$D$1113</definedName>
    <definedName name="f" localSheetId="49" hidden="1">#REF!</definedName>
    <definedName name="f" localSheetId="50" hidden="1">#REF!</definedName>
    <definedName name="f" localSheetId="52" hidden="1">#REF!</definedName>
    <definedName name="f" localSheetId="77" hidden="1">#REF!</definedName>
    <definedName name="f" localSheetId="80" hidden="1">#REF!</definedName>
    <definedName name="f" localSheetId="82" hidden="1">#REF!</definedName>
    <definedName name="f">[86]combustivel!$B$5:$B$88</definedName>
    <definedName name="F020100EvolCons" localSheetId="15">'[83]Procura R2'!$B$19:$R$23</definedName>
    <definedName name="F020100EvolCons" localSheetId="77">'[84]Procura R2'!$B$19:$R$23</definedName>
    <definedName name="F020100EvolCons">'[84]Procura R2'!$B$19:$R$23</definedName>
    <definedName name="F020200EvConsHom" localSheetId="15">'[83]Procura R2'!$B$27:$R$29</definedName>
    <definedName name="F020200EvConsHom" localSheetId="77">'[84]Procura R2'!$B$27:$R$29</definedName>
    <definedName name="F020200EvConsHom">'[84]Procura R2'!$B$27:$R$29</definedName>
    <definedName name="F020300EvMovel" localSheetId="15">'[83]Procura R2'!$B$32:$R$35</definedName>
    <definedName name="F020300EvMovel" localSheetId="77">'[84]Procura R2'!$B$32:$R$35</definedName>
    <definedName name="F020300EvMovel">'[84]Procura R2'!$B$32:$R$35</definedName>
    <definedName name="F020700VendasDesvios" localSheetId="15">'[83]Controlo Orçamental'!$B$56:$N$68</definedName>
    <definedName name="F020700VendasDesvios" localSheetId="77">'[84]Controlo Orçamental'!$B$56:$N$68</definedName>
    <definedName name="F020700VendasDesvios">'[84]Controlo Orçamental'!$B$56:$N$68</definedName>
    <definedName name="F020800DesvCAEE" localSheetId="15">[83]DesvTarMostra!$S$3:$AG$8</definedName>
    <definedName name="F020800DesvCAEE" localSheetId="77">[84]DesvTarMostra!$S$3:$AG$8</definedName>
    <definedName name="F020800DesvCAEE">[84]DesvTarMostra!$S$3:$AG$8</definedName>
    <definedName name="F020801DesvSAEE" localSheetId="15">[83]DesvTarMostra!$S$50:$AG$55</definedName>
    <definedName name="F020801DesvSAEE" localSheetId="77">[84]DesvTarMostra!$S$50:$AG$55</definedName>
    <definedName name="F020801DesvSAEE">[84]DesvTarMostra!$S$50:$AG$55</definedName>
    <definedName name="F020801DesvTarif" localSheetId="49">[95]DesvTarMostra!$S$3:$AG$8</definedName>
    <definedName name="F020801DesvTarif" localSheetId="50">[95]DesvTarMostra!$S$3:$AG$8</definedName>
    <definedName name="F020801DesvTarif" localSheetId="52">[95]DesvTarMostra!$S$3:$AG$8</definedName>
    <definedName name="F020801DesvTarif">[96]DesvTarMostra!$S$3:$AG$8</definedName>
    <definedName name="F020802DesvSAEE" localSheetId="49">[95]DesvTarMostra!$S$50:$AG$55</definedName>
    <definedName name="F020802DesvSAEE" localSheetId="50">[95]DesvTarMostra!$S$50:$AG$55</definedName>
    <definedName name="F020802DesvSAEE" localSheetId="52">[95]DesvTarMostra!$S$50:$AG$55</definedName>
    <definedName name="F020802DesvSAEE">[96]DesvTarMostra!$S$50:$AG$55</definedName>
    <definedName name="F030200AquisEnerg" localSheetId="15">'[83]Controlo Orçamental'!$B$5:$J$15</definedName>
    <definedName name="F030200AquisEnerg" localSheetId="77">'[84]Controlo Orçamental'!$B$5:$J$15</definedName>
    <definedName name="F030200AquisEnerg">'[84]Controlo Orçamental'!$B$5:$J$15</definedName>
    <definedName name="F030500EstrPortEsp" localSheetId="15">[83]FontesEnerg!$O$112:$R$120</definedName>
    <definedName name="F030500EstrPortEsp" localSheetId="77">[84]FontesEnerg!$O$112:$R$120</definedName>
    <definedName name="F030500EstrPortEsp">[84]FontesEnerg!$O$112:$R$120</definedName>
    <definedName name="F030600EncFixos" localSheetId="15">'[83]Controlo Orçamental'!$B$117:$G$128</definedName>
    <definedName name="F030600EncFixos" localSheetId="77">'[84]Controlo Orçamental'!$B$117:$G$128</definedName>
    <definedName name="F030600EncFixos">'[84]Controlo Orçamental'!$B$117:$G$128</definedName>
    <definedName name="F030700EncVar" localSheetId="15">'[83]Controlo Orçamental'!$B$132:$G$146</definedName>
    <definedName name="F030700EncVar" localSheetId="77">'[84]Controlo Orçamental'!$B$132:$G$146</definedName>
    <definedName name="F030700EncVar">'[84]Controlo Orçamental'!$B$132:$G$146</definedName>
    <definedName name="F030800EncTotais" localSheetId="15">'[83]Controlo Orçamental'!$B$152:$I$163</definedName>
    <definedName name="F030800EncTotais" localSheetId="77">'[84]Controlo Orçamental'!$B$152:$I$163</definedName>
    <definedName name="F030800EncTotais">'[84]Controlo Orçamental'!$B$152:$I$163</definedName>
    <definedName name="F030900CustoMedio" localSheetId="15">[83]Novo03!$U$362:$AC$376</definedName>
    <definedName name="F030900CustoMedio" localSheetId="77">[84]Novo03!$U$362:$AC$376</definedName>
    <definedName name="F030900CustoMedio">[84]Novo03!$U$362:$AC$376</definedName>
    <definedName name="F031000DesvCVar" localSheetId="15">'[83]Controlo Orçamental'!$B$72:$I$93</definedName>
    <definedName name="F031000DesvCVar" localSheetId="77">'[84]Controlo Orçamental'!$B$72:$I$93</definedName>
    <definedName name="F031000DesvCVar">'[84]Controlo Orçamental'!$B$72:$I$93</definedName>
    <definedName name="F031100DesvCVarAcum" localSheetId="15">'[83]Controlo Orçamental'!$B$96:$I$112</definedName>
    <definedName name="F031100DesvCVarAcum" localSheetId="77">'[84]Controlo Orçamental'!$B$96:$I$112</definedName>
    <definedName name="F031100DesvCVarAcum">'[84]Controlo Orçamental'!$B$96:$I$112</definedName>
    <definedName name="F040100Invest" localSheetId="49">'[36]Novo Desvio'!$A$7:$K$43</definedName>
    <definedName name="F040100Invest" localSheetId="50">'[36]Novo Desvio'!$A$7:$K$43</definedName>
    <definedName name="F040100Invest" localSheetId="52">'[36]Novo Desvio'!$A$7:$K$43</definedName>
    <definedName name="F040100Invest">'[37]Novo Desvio'!$A$7:$K$43</definedName>
    <definedName name="f23o" localSheetId="14">[3]Zam!#REF!</definedName>
    <definedName name="f23o" localSheetId="29">[3]Zam!#REF!</definedName>
    <definedName name="f23o" localSheetId="30">[3]Zam!#REF!</definedName>
    <definedName name="f23o" localSheetId="43">[3]Zam!#REF!</definedName>
    <definedName name="f23o" localSheetId="44">[3]Zam!#REF!</definedName>
    <definedName name="f23o" localSheetId="49">[3]Zam!#REF!</definedName>
    <definedName name="f23o" localSheetId="50">[3]Zam!#REF!</definedName>
    <definedName name="f23o" localSheetId="51">[3]Zam!#REF!</definedName>
    <definedName name="f23o" localSheetId="52">[3]Zam!#REF!</definedName>
    <definedName name="f23o" localSheetId="77">[3]Zam!#REF!</definedName>
    <definedName name="f23o">[3]Zam!#REF!</definedName>
    <definedName name="FA">[53]dados!$AJ$6:$AJ$147</definedName>
    <definedName name="FA01Procura" localSheetId="15">'[83]Controlo Orçamental'!$B$35:$J$50</definedName>
    <definedName name="FA01Procura" localSheetId="77">'[84]Controlo Orçamental'!$B$35:$J$50</definedName>
    <definedName name="FA01Procura">'[84]Controlo Orçamental'!$B$35:$J$50</definedName>
    <definedName name="FA02VendasGWh" localSheetId="15">'[83]Procura R'!$B$12:$R$26</definedName>
    <definedName name="FA02VendasGWh" localSheetId="77">'[84]Procura R'!$B$12:$R$26</definedName>
    <definedName name="FA02VendasGWh">'[84]Procura R'!$B$12:$R$26</definedName>
    <definedName name="FA03OrcExplor" localSheetId="15">'[83]Orc.Expl. R'!$B$5:$R$33</definedName>
    <definedName name="FA03OrcExplor" localSheetId="77">'[84]Orc.Expl. R'!$B$5:$R$33</definedName>
    <definedName name="FA03OrcExplor">'[84]Orc.Expl. R'!$B$5:$R$33</definedName>
    <definedName name="FA0401Real" localSheetId="49">[36]Anexos!$B$4:$R$42</definedName>
    <definedName name="FA0401Real" localSheetId="50">[36]Anexos!$B$4:$R$42</definedName>
    <definedName name="FA0401Real" localSheetId="52">[36]Anexos!$B$4:$R$42</definedName>
    <definedName name="FA0401Real">[37]Anexos!$B$4:$R$42</definedName>
    <definedName name="FA0402RealCTot" localSheetId="49">[36]Anexos!$B$47:$R$73</definedName>
    <definedName name="FA0402RealCTot" localSheetId="50">[36]Anexos!$B$47:$R$73</definedName>
    <definedName name="FA0402RealCTot" localSheetId="52">[36]Anexos!$B$47:$R$73</definedName>
    <definedName name="FA0402RealCTot">[37]Anexos!$B$47:$R$73</definedName>
    <definedName name="FA0403ICursoAno" localSheetId="49">[36]ICursoAno!$B$2:$F$33</definedName>
    <definedName name="FA0403ICursoAno" localSheetId="50">[36]ICursoAno!$B$2:$F$33</definedName>
    <definedName name="FA0403ICursoAno" localSheetId="52">[36]ICursoAno!$B$2:$F$33</definedName>
    <definedName name="FA0403ICursoAno">[37]ICursoAno!$B$2:$F$33</definedName>
    <definedName name="FA0403ICursoAnoDet1" localSheetId="49">[36]ICursoAnoDet!$B$2:$H$72</definedName>
    <definedName name="FA0403ICursoAnoDet1" localSheetId="50">[36]ICursoAnoDet!$B$2:$H$72</definedName>
    <definedName name="FA0403ICursoAnoDet1" localSheetId="52">[36]ICursoAnoDet!$B$2:$H$72</definedName>
    <definedName name="FA0403ICursoAnoDet1">[37]ICursoAnoDet!$B$2:$H$72</definedName>
    <definedName name="FA0403ICursoAnoDet2" localSheetId="49">[36]ICursoAnoDet!$B$75:$H$145</definedName>
    <definedName name="FA0403ICursoAnoDet2" localSheetId="50">[36]ICursoAnoDet!$B$75:$H$145</definedName>
    <definedName name="FA0403ICursoAnoDet2" localSheetId="52">[36]ICursoAnoDet!$B$75:$H$145</definedName>
    <definedName name="FA0403ICursoAnoDet2">[37]ICursoAnoDet!$B$75:$H$145</definedName>
    <definedName name="FA0403ICursoAnoDet3" localSheetId="49">[36]ICursoAnoDet!$B$148:$H$218</definedName>
    <definedName name="FA0403ICursoAnoDet3" localSheetId="50">[36]ICursoAnoDet!$B$148:$H$218</definedName>
    <definedName name="FA0403ICursoAnoDet3" localSheetId="52">[36]ICursoAnoDet!$B$148:$H$218</definedName>
    <definedName name="FA0403ICursoAnoDet3">[37]ICursoAnoDet!$B$148:$H$218</definedName>
    <definedName name="FA0403ICursoAnoDet4" localSheetId="49">[36]ICursoAnoDet!$B$221:$H$291</definedName>
    <definedName name="FA0403ICursoAnoDet4" localSheetId="50">[36]ICursoAnoDet!$B$221:$H$291</definedName>
    <definedName name="FA0403ICursoAnoDet4" localSheetId="52">[36]ICursoAnoDet!$B$221:$H$291</definedName>
    <definedName name="FA0403ICursoAnoDet4">[37]ICursoAnoDet!$B$221:$H$291</definedName>
    <definedName name="FA0403ICursoAnoDet5" localSheetId="49">[36]ICursoAnoDet!$B$294:$H$364</definedName>
    <definedName name="FA0403ICursoAnoDet5" localSheetId="50">[36]ICursoAnoDet!$B$294:$H$364</definedName>
    <definedName name="FA0403ICursoAnoDet5" localSheetId="52">[36]ICursoAnoDet!$B$294:$H$364</definedName>
    <definedName name="FA0403ICursoAnoDet5">[37]ICursoAnoDet!$B$294:$H$364</definedName>
    <definedName name="FA0403ICursoAnoDet6" localSheetId="49">[36]ICursoAnoDet!$B$367:$H$437</definedName>
    <definedName name="FA0403ICursoAnoDet6" localSheetId="50">[36]ICursoAnoDet!$B$367:$H$437</definedName>
    <definedName name="FA0403ICursoAnoDet6" localSheetId="52">[36]ICursoAnoDet!$B$367:$H$437</definedName>
    <definedName name="FA0403ICursoAnoDet6">[37]ICursoAnoDet!$B$367:$H$437</definedName>
    <definedName name="FA0403ICursoAnoDet7" localSheetId="49">[36]ICursoAnoDet!$B$440:$H$510</definedName>
    <definedName name="FA0403ICursoAnoDet7" localSheetId="50">[36]ICursoAnoDet!$B$440:$H$510</definedName>
    <definedName name="FA0403ICursoAnoDet7" localSheetId="52">[36]ICursoAnoDet!$B$440:$H$510</definedName>
    <definedName name="FA0403ICursoAnoDet7">[37]ICursoAnoDet!$B$440:$H$510</definedName>
    <definedName name="FA0403ICursoMes" localSheetId="49">[36]ICursoMes!$B$2:$F$33</definedName>
    <definedName name="FA0403ICursoMes" localSheetId="50">[36]ICursoMes!$B$2:$F$33</definedName>
    <definedName name="FA0403ICursoMes" localSheetId="52">[36]ICursoMes!$B$2:$F$33</definedName>
    <definedName name="FA0403ICursoMes">[37]ICursoMes!$B$2:$F$33</definedName>
    <definedName name="FA0403IExplActMes" localSheetId="49">[36]IExplActMes!$B$2:$G$23</definedName>
    <definedName name="FA0403IExplActMes" localSheetId="50">[36]IExplActMes!$B$2:$G$23</definedName>
    <definedName name="FA0403IExplActMes" localSheetId="52">[36]IExplActMes!$B$2:$G$23</definedName>
    <definedName name="FA0403IExplActMes">[37]IExplActMes!$B$2:$G$23</definedName>
    <definedName name="FA0403IExplAno" localSheetId="49">[36]IExplAno!$B$2:$I$28</definedName>
    <definedName name="FA0403IExplAno" localSheetId="50">[36]IExplAno!$B$2:$I$28</definedName>
    <definedName name="FA0403IExplAno" localSheetId="52">[36]IExplAno!$B$2:$I$28</definedName>
    <definedName name="FA0403IExplAno">[37]IExplAno!$B$2:$I$28</definedName>
    <definedName name="FA0403IExplAnoDet" localSheetId="49">[36]IExplAnoDet!$B$2:$I$79</definedName>
    <definedName name="FA0403IExplAnoDet" localSheetId="50">[36]IExplAnoDet!$B$2:$I$79</definedName>
    <definedName name="FA0403IExplAnoDet" localSheetId="52">[36]IExplAnoDet!$B$2:$I$79</definedName>
    <definedName name="FA0403IExplAnoDet">[37]IExplAnoDet!$B$2:$I$79</definedName>
    <definedName name="FA0403IExplAnoDet1" localSheetId="49">[36]IExplAnoDet!$B$82:$J$159</definedName>
    <definedName name="FA0403IExplAnoDet1" localSheetId="50">[36]IExplAnoDet!$B$82:$J$159</definedName>
    <definedName name="FA0403IExplAnoDet1" localSheetId="52">[36]IExplAnoDet!$B$82:$J$159</definedName>
    <definedName name="FA0403IExplAnoDet1">[37]IExplAnoDet!$B$82:$J$159</definedName>
    <definedName name="FA0403IExplMes" localSheetId="49">[36]IExplMes!$B$2:$I$29</definedName>
    <definedName name="FA0403IExplMes" localSheetId="50">[36]IExplMes!$B$2:$I$29</definedName>
    <definedName name="FA0403IExplMes" localSheetId="52">[36]IExplMes!$B$2:$I$29</definedName>
    <definedName name="FA0403IExplMes">[37]IExplMes!$B$2:$I$29</definedName>
    <definedName name="FA04DesvTarifario" localSheetId="15">[83]DesvTarMostra!$B$1:$P$96</definedName>
    <definedName name="FA04DesvTarifario" localSheetId="77">[84]DesvTarMostra!$B$1:$P$96</definedName>
    <definedName name="FA04DesvTarifario">[84]DesvTarMostra!$B$1:$P$96</definedName>
    <definedName name="FA04DesvTarifario1" localSheetId="49">[95]DesvTarMostra!$B$1:$P$96</definedName>
    <definedName name="FA04DesvTarifario1" localSheetId="50">[95]DesvTarMostra!$B$1:$P$96</definedName>
    <definedName name="FA04DesvTarifario1" localSheetId="52">[95]DesvTarMostra!$B$1:$P$96</definedName>
    <definedName name="FA04DesvTarifario1">[96]DesvTarMostra!$B$1:$P$96</definedName>
    <definedName name="FA05ComprasGWh" localSheetId="15">'[83]Oferta R'!$B$5:$R$20</definedName>
    <definedName name="FA05ComprasGWh" localSheetId="77">'[84]Oferta R'!$B$5:$R$20</definedName>
    <definedName name="FA05ComprasGWh">'[84]Oferta R'!$B$5:$R$20</definedName>
    <definedName name="FA06EncFixos" localSheetId="15">'[83]Oferta R'!$B$41:$R$56</definedName>
    <definedName name="FA06EncFixos" localSheetId="77">'[84]Oferta R'!$B$41:$R$56</definedName>
    <definedName name="FA06EncFixos">'[84]Oferta R'!$B$41:$R$56</definedName>
    <definedName name="FA07EncVar" localSheetId="15">'[83]Oferta R'!$B$59:$R$75</definedName>
    <definedName name="FA07EncVar" localSheetId="77">'[84]Oferta R'!$B$59:$R$75</definedName>
    <definedName name="FA07EncVar">'[84]Oferta R'!$B$59:$R$75</definedName>
    <definedName name="FA08Combustiveis" localSheetId="15">'[83]Procura R'!$B$83:$R$93</definedName>
    <definedName name="FA08Combustiveis" localSheetId="77">'[84]Procura R'!$B$83:$R$93</definedName>
    <definedName name="FA08Combustiveis">'[84]Procura R'!$B$83:$R$93</definedName>
    <definedName name="fact_TV" localSheetId="15">#REF!</definedName>
    <definedName name="fact_TV" localSheetId="30">#REF!</definedName>
    <definedName name="fact_TV" localSheetId="49">#REF!</definedName>
    <definedName name="fact_TV" localSheetId="50">#REF!</definedName>
    <definedName name="fact_TV" localSheetId="51">#REF!</definedName>
    <definedName name="fact_TV" localSheetId="52">#REF!</definedName>
    <definedName name="fact_TV" localSheetId="77">#REF!</definedName>
    <definedName name="fact_TV">#REF!</definedName>
    <definedName name="factor" localSheetId="82">'[97]Vendas SEP e SENV'!$N$69</definedName>
    <definedName name="factor">'[98]Vendas SEP e SENV'!$N$69</definedName>
    <definedName name="FactRNT_printarea" localSheetId="14">#REF!</definedName>
    <definedName name="FactRNT_printarea" localSheetId="29">#REF!</definedName>
    <definedName name="FactRNT_printarea" localSheetId="30">#REF!</definedName>
    <definedName name="FactRNT_printarea" localSheetId="43">#REF!</definedName>
    <definedName name="FactRNT_printarea" localSheetId="44">#REF!</definedName>
    <definedName name="FactRNT_printarea" localSheetId="49">#REF!</definedName>
    <definedName name="FactRNT_printarea" localSheetId="50">#REF!</definedName>
    <definedName name="FactRNT_printarea" localSheetId="51">#REF!</definedName>
    <definedName name="FactRNT_printarea" localSheetId="52">#REF!</definedName>
    <definedName name="FactRNT_printarea" localSheetId="77">#REF!</definedName>
    <definedName name="FactRNT_printarea">#REF!</definedName>
    <definedName name="factura_hidr_cont" localSheetId="49">[99]factura_hidrica!$C$70:$N$96</definedName>
    <definedName name="factura_hidr_cont" localSheetId="50">[99]factura_hidrica!$C$70:$N$96</definedName>
    <definedName name="factura_hidr_cont" localSheetId="52">[99]factura_hidrica!$C$70:$N$96</definedName>
    <definedName name="factura_hidr_cont">[100]factura_hidrica!$C$70:$N$96</definedName>
    <definedName name="factura_hidr_cont_c" localSheetId="49">[99]factura_hidrica!$C$69:$N$69</definedName>
    <definedName name="factura_hidr_cont_c" localSheetId="50">[99]factura_hidrica!$C$69:$N$69</definedName>
    <definedName name="factura_hidr_cont_c" localSheetId="52">[99]factura_hidrica!$C$69:$N$69</definedName>
    <definedName name="factura_hidr_cont_c">[100]factura_hidrica!$C$69:$N$69</definedName>
    <definedName name="factura_hidr_cont_l" localSheetId="49">[99]factura_hidrica!$B$70:$B$96</definedName>
    <definedName name="factura_hidr_cont_l" localSheetId="50">[99]factura_hidrica!$B$70:$B$96</definedName>
    <definedName name="factura_hidr_cont_l" localSheetId="52">[99]factura_hidrica!$B$70:$B$96</definedName>
    <definedName name="factura_hidr_cont_l">[100]factura_hidrica!$B$70:$B$96</definedName>
    <definedName name="factura_term_c" localSheetId="14">#REF!</definedName>
    <definedName name="factura_term_c" localSheetId="29">#REF!</definedName>
    <definedName name="factura_term_c" localSheetId="30">#REF!</definedName>
    <definedName name="factura_term_c" localSheetId="43">#REF!</definedName>
    <definedName name="factura_term_c" localSheetId="44">#REF!</definedName>
    <definedName name="factura_term_c" localSheetId="49">#REF!</definedName>
    <definedName name="factura_term_c" localSheetId="50">#REF!</definedName>
    <definedName name="factura_term_c" localSheetId="51">#REF!</definedName>
    <definedName name="factura_term_c" localSheetId="52">#REF!</definedName>
    <definedName name="factura_term_c" localSheetId="77">#REF!</definedName>
    <definedName name="factura_term_c">#REF!</definedName>
    <definedName name="factura_term_cont" localSheetId="49">[99]factura_termica!$C$106:$N$135</definedName>
    <definedName name="factura_term_cont" localSheetId="50">[99]factura_termica!$C$106:$N$135</definedName>
    <definedName name="factura_term_cont" localSheetId="52">[99]factura_termica!$C$106:$N$135</definedName>
    <definedName name="factura_term_cont">[100]factura_termica!$C$106:$N$135</definedName>
    <definedName name="factura_term_cont_c" localSheetId="49">[99]factura_termica!$C$105:$N$105</definedName>
    <definedName name="factura_term_cont_c" localSheetId="50">[99]factura_termica!$C$105:$N$105</definedName>
    <definedName name="factura_term_cont_c" localSheetId="52">[99]factura_termica!$C$105:$N$105</definedName>
    <definedName name="factura_term_cont_c">[100]factura_termica!$C$105:$N$105</definedName>
    <definedName name="factura_term_cont_l" localSheetId="49">[99]factura_termica!$B$106:$B$135</definedName>
    <definedName name="factura_term_cont_l" localSheetId="50">[99]factura_termica!$B$106:$B$135</definedName>
    <definedName name="factura_term_cont_l" localSheetId="52">[99]factura_termica!$B$106:$B$135</definedName>
    <definedName name="factura_term_cont_l">[100]factura_termica!$B$106:$B$135</definedName>
    <definedName name="factura_term_l" localSheetId="14">#REF!</definedName>
    <definedName name="factura_term_l" localSheetId="29">#REF!</definedName>
    <definedName name="factura_term_l" localSheetId="30">#REF!</definedName>
    <definedName name="factura_term_l" localSheetId="43">#REF!</definedName>
    <definedName name="factura_term_l" localSheetId="44">#REF!</definedName>
    <definedName name="factura_term_l" localSheetId="49">#REF!</definedName>
    <definedName name="factura_term_l" localSheetId="50">#REF!</definedName>
    <definedName name="factura_term_l" localSheetId="51">#REF!</definedName>
    <definedName name="factura_term_l" localSheetId="52">#REF!</definedName>
    <definedName name="factura_term_l" localSheetId="77">#REF!</definedName>
    <definedName name="factura_term_l">#REF!</definedName>
    <definedName name="fasbba" localSheetId="14">[13]Zam!#REF!</definedName>
    <definedName name="fasbba" localSheetId="29">[13]Zam!#REF!</definedName>
    <definedName name="fasbba" localSheetId="30">[13]Zam!#REF!</definedName>
    <definedName name="fasbba" localSheetId="43">[13]Zam!#REF!</definedName>
    <definedName name="fasbba" localSheetId="44">[13]Zam!#REF!</definedName>
    <definedName name="fasbba" localSheetId="49">[13]Zam!#REF!</definedName>
    <definedName name="fasbba" localSheetId="50">[13]Zam!#REF!</definedName>
    <definedName name="fasbba" localSheetId="51">[13]Zam!#REF!</definedName>
    <definedName name="fasbba" localSheetId="52">[13]Zam!#REF!</definedName>
    <definedName name="fasbba" localSheetId="77">[13]Zam!#REF!</definedName>
    <definedName name="fasbba">[13]Zam!#REF!</definedName>
    <definedName name="fase" localSheetId="49">[101]Folha1!$A$2</definedName>
    <definedName name="fase" localSheetId="50">[101]Folha1!$A$2</definedName>
    <definedName name="fase" localSheetId="52">[101]Folha1!$A$2</definedName>
    <definedName name="fase">[102]Folha1!$A$2</definedName>
    <definedName name="fasfa" localSheetId="14">[3]Zam!#REF!</definedName>
    <definedName name="fasfa" localSheetId="29">[3]Zam!#REF!</definedName>
    <definedName name="fasfa" localSheetId="30">[3]Zam!#REF!</definedName>
    <definedName name="fasfa" localSheetId="43">[3]Zam!#REF!</definedName>
    <definedName name="fasfa" localSheetId="44">[3]Zam!#REF!</definedName>
    <definedName name="fasfa" localSheetId="51">[3]Zam!#REF!</definedName>
    <definedName name="fasfa">[3]Zam!#REF!</definedName>
    <definedName name="fasgag" localSheetId="14">'[11]Activos 31-12-2006'!#REF!</definedName>
    <definedName name="fasgag" localSheetId="29">'[11]Activos 31-12-2006'!#REF!</definedName>
    <definedName name="fasgag" localSheetId="30">'[11]Activos 31-12-2006'!#REF!</definedName>
    <definedName name="fasgag" localSheetId="43">'[11]Activos 31-12-2006'!#REF!</definedName>
    <definedName name="fasgag" localSheetId="44">'[11]Activos 31-12-2006'!#REF!</definedName>
    <definedName name="fasgag" localSheetId="51">'[11]Activos 31-12-2006'!#REF!</definedName>
    <definedName name="fasgag">'[11]Activos 31-12-2006'!#REF!</definedName>
    <definedName name="fasgas" localSheetId="14">'[9]OT´s Não Liquidadas 2006'!#REF!</definedName>
    <definedName name="fasgas" localSheetId="29">'[9]OT´s Não Liquidadas 2006'!#REF!</definedName>
    <definedName name="fasgas" localSheetId="30">'[9]OT´s Não Liquidadas 2006'!#REF!</definedName>
    <definedName name="fasgas" localSheetId="43">'[9]OT´s Não Liquidadas 2006'!#REF!</definedName>
    <definedName name="fasgas" localSheetId="44">'[9]OT´s Não Liquidadas 2006'!#REF!</definedName>
    <definedName name="fasgas" localSheetId="51">'[9]OT´s Não Liquidadas 2006'!#REF!</definedName>
    <definedName name="fasgas">'[9]OT´s Não Liquidadas 2006'!#REF!</definedName>
    <definedName name="fasgasg" localSheetId="14">[13]Zam!#REF!</definedName>
    <definedName name="fasgasg" localSheetId="29">[13]Zam!#REF!</definedName>
    <definedName name="fasgasg" localSheetId="30">[13]Zam!#REF!</definedName>
    <definedName name="fasgasg" localSheetId="43">[13]Zam!#REF!</definedName>
    <definedName name="fasgasg" localSheetId="44">[13]Zam!#REF!</definedName>
    <definedName name="fasgasg" localSheetId="51">[13]Zam!#REF!</definedName>
    <definedName name="fasgasg">[13]Zam!#REF!</definedName>
    <definedName name="fdhd" localSheetId="14">#REF!</definedName>
    <definedName name="fdhd" localSheetId="29">#REF!</definedName>
    <definedName name="fdhd" localSheetId="30">#REF!</definedName>
    <definedName name="fdhd" localSheetId="43">#REF!</definedName>
    <definedName name="fdhd" localSheetId="44">#REF!</definedName>
    <definedName name="fdhd" localSheetId="49">#REF!</definedName>
    <definedName name="fdhd" localSheetId="50">#REF!</definedName>
    <definedName name="fdhd" localSheetId="51">#REF!</definedName>
    <definedName name="fdhd" localSheetId="52">#REF!</definedName>
    <definedName name="fdhd" localSheetId="77">#REF!</definedName>
    <definedName name="fdhd">#REF!</definedName>
    <definedName name="FERIADOS" localSheetId="14">#REF!</definedName>
    <definedName name="FERIADOS" localSheetId="29">#REF!</definedName>
    <definedName name="FERIADOS" localSheetId="30">#REF!</definedName>
    <definedName name="FERIADOS" localSheetId="43">#REF!</definedName>
    <definedName name="FERIADOS" localSheetId="44">#REF!</definedName>
    <definedName name="FERIADOS" localSheetId="49">#REF!</definedName>
    <definedName name="FERIADOS" localSheetId="50">#REF!</definedName>
    <definedName name="FERIADOS" localSheetId="51">#REF!</definedName>
    <definedName name="FERIADOS" localSheetId="52">#REF!</definedName>
    <definedName name="FERIADOS" localSheetId="77">#REF!</definedName>
    <definedName name="FERIADOS">#REF!</definedName>
    <definedName name="Fev" localSheetId="14">#REF!,#REF!,#REF!</definedName>
    <definedName name="Fev" localSheetId="15">#REF!,#REF!,#REF!</definedName>
    <definedName name="Fev" localSheetId="29">#REF!,#REF!,#REF!</definedName>
    <definedName name="Fev" localSheetId="30">#REF!,#REF!,#REF!</definedName>
    <definedName name="Fev" localSheetId="43">#REF!,#REF!,#REF!</definedName>
    <definedName name="Fev" localSheetId="44">#REF!,#REF!,#REF!</definedName>
    <definedName name="Fev" localSheetId="49">#REF!,#REF!,#REF!</definedName>
    <definedName name="Fev" localSheetId="50">#REF!,#REF!,#REF!</definedName>
    <definedName name="Fev" localSheetId="51">#REF!,#REF!,#REF!</definedName>
    <definedName name="Fev" localSheetId="52">#REF!,#REF!,#REF!</definedName>
    <definedName name="Fev" localSheetId="53">#REF!,#REF!,#REF!</definedName>
    <definedName name="fev" localSheetId="77">#REF!</definedName>
    <definedName name="Fev" localSheetId="80">#REF!,#REF!,#REF!</definedName>
    <definedName name="fev" localSheetId="82">#REF!</definedName>
    <definedName name="Fev">#REF!,#REF!,#REF!</definedName>
    <definedName name="FEV__S_IVA" localSheetId="30">[45]LCONTR!#REF!</definedName>
    <definedName name="FEV__S_IVA">[45]LCONTR!#REF!</definedName>
    <definedName name="FEV_fact" localSheetId="30">[45]LCONTR!#REF!</definedName>
    <definedName name="FEV_fact">[45]LCONTR!#REF!</definedName>
    <definedName name="FFFF" localSheetId="14">#REF!,#REF!,#REF!</definedName>
    <definedName name="FFFF" localSheetId="29">#REF!,#REF!,#REF!</definedName>
    <definedName name="FFFF" localSheetId="30">#REF!,#REF!,#REF!</definedName>
    <definedName name="FFFF" localSheetId="43">#REF!,#REF!,#REF!</definedName>
    <definedName name="FFFF" localSheetId="44">#REF!,#REF!,#REF!</definedName>
    <definedName name="FFFF" localSheetId="49">#REF!,#REF!,#REF!</definedName>
    <definedName name="FFFF" localSheetId="50">#REF!,#REF!,#REF!</definedName>
    <definedName name="FFFF" localSheetId="51">#REF!,#REF!,#REF!</definedName>
    <definedName name="FFFF" localSheetId="52">#REF!,#REF!,#REF!</definedName>
    <definedName name="FFFF" localSheetId="77">#REF!,#REF!,#REF!</definedName>
    <definedName name="FFFF" localSheetId="80">#REF!,#REF!,#REF!</definedName>
    <definedName name="FFFF">#REF!,#REF!,#REF!</definedName>
    <definedName name="fgjffvjf" localSheetId="14">#REF!</definedName>
    <definedName name="fgjffvjf" localSheetId="29">#REF!</definedName>
    <definedName name="fgjffvjf" localSheetId="30">#REF!</definedName>
    <definedName name="fgjffvjf" localSheetId="43">#REF!</definedName>
    <definedName name="fgjffvjf" localSheetId="44">#REF!</definedName>
    <definedName name="fgjffvjf" localSheetId="49">#REF!</definedName>
    <definedName name="fgjffvjf" localSheetId="50">#REF!</definedName>
    <definedName name="fgjffvjf" localSheetId="51">#REF!</definedName>
    <definedName name="fgjffvjf" localSheetId="52">#REF!</definedName>
    <definedName name="fgjffvjf" localSheetId="77">#REF!</definedName>
    <definedName name="fgjffvjf">#REF!</definedName>
    <definedName name="fgjfjfjfjhg" localSheetId="14">#REF!</definedName>
    <definedName name="fgjfjfjfjhg" localSheetId="29">#REF!</definedName>
    <definedName name="fgjfjfjfjhg" localSheetId="30">#REF!</definedName>
    <definedName name="fgjfjfjfjhg" localSheetId="43">#REF!</definedName>
    <definedName name="fgjfjfjfjhg" localSheetId="44">#REF!</definedName>
    <definedName name="fgjfjfjfjhg" localSheetId="49">#REF!</definedName>
    <definedName name="fgjfjfjfjhg" localSheetId="50">#REF!</definedName>
    <definedName name="fgjfjfjfjhg" localSheetId="51">#REF!</definedName>
    <definedName name="fgjfjfjfjhg" localSheetId="52">#REF!</definedName>
    <definedName name="fgjfjfjfjhg" localSheetId="77">#REF!</definedName>
    <definedName name="fgjfjfjfjhg">#REF!</definedName>
    <definedName name="fgjfjj" localSheetId="14">#REF!</definedName>
    <definedName name="fgjfjj" localSheetId="29">#REF!</definedName>
    <definedName name="fgjfjj" localSheetId="30">#REF!</definedName>
    <definedName name="fgjfjj" localSheetId="43">#REF!</definedName>
    <definedName name="fgjfjj" localSheetId="44">#REF!</definedName>
    <definedName name="fgjfjj" localSheetId="49">#REF!</definedName>
    <definedName name="fgjfjj" localSheetId="50">#REF!</definedName>
    <definedName name="fgjfjj" localSheetId="51">#REF!</definedName>
    <definedName name="fgjfjj" localSheetId="52">#REF!</definedName>
    <definedName name="fgjfjj" localSheetId="77">#REF!</definedName>
    <definedName name="fgjfjj">#REF!</definedName>
    <definedName name="fgjfrjfyju" localSheetId="14">#REF!</definedName>
    <definedName name="fgjfrjfyju" localSheetId="29">#REF!</definedName>
    <definedName name="fgjfrjfyju" localSheetId="30">#REF!</definedName>
    <definedName name="fgjfrjfyju" localSheetId="43">#REF!</definedName>
    <definedName name="fgjfrjfyju" localSheetId="44">#REF!</definedName>
    <definedName name="fgjfrjfyju" localSheetId="49">#REF!</definedName>
    <definedName name="fgjfrjfyju" localSheetId="50">#REF!</definedName>
    <definedName name="fgjfrjfyju" localSheetId="51">#REF!</definedName>
    <definedName name="fgjfrjfyju" localSheetId="52">#REF!</definedName>
    <definedName name="fgjfrjfyju">#REF!</definedName>
    <definedName name="fgs" localSheetId="14">#REF!</definedName>
    <definedName name="fgs" localSheetId="29">#REF!</definedName>
    <definedName name="fgs" localSheetId="30">#REF!</definedName>
    <definedName name="fgs" localSheetId="43">#REF!</definedName>
    <definedName name="fgs" localSheetId="44">#REF!</definedName>
    <definedName name="fgs" localSheetId="49">#REF!</definedName>
    <definedName name="fgs" localSheetId="50">#REF!</definedName>
    <definedName name="fgs" localSheetId="51">#REF!</definedName>
    <definedName name="fgs" localSheetId="52">#REF!</definedName>
    <definedName name="fgs">#REF!</definedName>
    <definedName name="fhjfjfjf" localSheetId="14">#REF!</definedName>
    <definedName name="fhjfjfjf" localSheetId="29">#REF!</definedName>
    <definedName name="fhjfjfjf" localSheetId="30">#REF!</definedName>
    <definedName name="fhjfjfjf" localSheetId="43">#REF!</definedName>
    <definedName name="fhjfjfjf" localSheetId="44">#REF!</definedName>
    <definedName name="fhjfjfjf" localSheetId="49">#REF!</definedName>
    <definedName name="fhjfjfjf" localSheetId="50">#REF!</definedName>
    <definedName name="fhjfjfjf" localSheetId="51">#REF!</definedName>
    <definedName name="fhjfjfjf" localSheetId="52">#REF!</definedName>
    <definedName name="fhjfjfjf">#REF!</definedName>
    <definedName name="file" localSheetId="30">#REF!</definedName>
    <definedName name="file">#REF!</definedName>
    <definedName name="FIM__ult._prest." localSheetId="30">[45]LCONTR!#REF!</definedName>
    <definedName name="FIM__ult._prest.">[45]LCONTR!#REF!</definedName>
    <definedName name="fqfqwfqw" localSheetId="14">'[6]Base Secção Pessoal'!#REF!</definedName>
    <definedName name="fqfqwfqw" localSheetId="29">'[6]Base Secção Pessoal'!#REF!</definedName>
    <definedName name="fqfqwfqw" localSheetId="30">'[6]Base Secção Pessoal'!#REF!</definedName>
    <definedName name="fqfqwfqw" localSheetId="43">'[6]Base Secção Pessoal'!#REF!</definedName>
    <definedName name="fqfqwfqw" localSheetId="44">'[6]Base Secção Pessoal'!#REF!</definedName>
    <definedName name="fqfqwfqw" localSheetId="51">'[6]Base Secção Pessoal'!#REF!</definedName>
    <definedName name="fqfqwfqw">'[6]Base Secção Pessoal'!#REF!</definedName>
    <definedName name="fr">[103]Index!$J$2</definedName>
    <definedName name="frf" localSheetId="30" hidden="1">#REF!</definedName>
    <definedName name="frf" localSheetId="49" hidden="1">#REF!</definedName>
    <definedName name="frf" localSheetId="51" hidden="1">#REF!</definedName>
    <definedName name="frf" localSheetId="53" hidden="1">#REF!</definedName>
    <definedName name="frf" hidden="1">#REF!</definedName>
    <definedName name="fsdgsdg" localSheetId="14">'[7]base secçao pessoal'!#REF!</definedName>
    <definedName name="fsdgsdg" localSheetId="29">'[7]base secçao pessoal'!#REF!</definedName>
    <definedName name="fsdgsdg" localSheetId="30">'[7]base secçao pessoal'!#REF!</definedName>
    <definedName name="fsdgsdg" localSheetId="43">'[7]base secçao pessoal'!#REF!</definedName>
    <definedName name="fsdgsdg" localSheetId="44">'[7]base secçao pessoal'!#REF!</definedName>
    <definedName name="fsdgsdg" localSheetId="49">'[7]base secçao pessoal'!#REF!</definedName>
    <definedName name="fsdgsdg" localSheetId="51">'[7]base secçao pessoal'!#REF!</definedName>
    <definedName name="fsdgsdg" localSheetId="53">'[7]base secçao pessoal'!#REF!</definedName>
    <definedName name="fsdgsdg">'[7]base secçao pessoal'!#REF!</definedName>
    <definedName name="FXEDP2000" localSheetId="30">#REF!</definedName>
    <definedName name="FXEDP2000">#REF!</definedName>
    <definedName name="FXEMP2000" localSheetId="30">#REF!</definedName>
    <definedName name="FXEMP2000">#REF!</definedName>
    <definedName name="g" localSheetId="14" hidden="1">#REF!</definedName>
    <definedName name="g" localSheetId="29" hidden="1">#REF!</definedName>
    <definedName name="g" localSheetId="30" hidden="1">#REF!</definedName>
    <definedName name="g" localSheetId="37" hidden="1">#REF!</definedName>
    <definedName name="g" localSheetId="43" hidden="1">#REF!</definedName>
    <definedName name="g" localSheetId="44" hidden="1">#REF!</definedName>
    <definedName name="g" localSheetId="49" hidden="1">#REF!</definedName>
    <definedName name="g" localSheetId="50" hidden="1">#REF!</definedName>
    <definedName name="g" localSheetId="51" hidden="1">#REF!</definedName>
    <definedName name="g" localSheetId="52" hidden="1">#REF!</definedName>
    <definedName name="g" localSheetId="77" hidden="1">#REF!</definedName>
    <definedName name="g" localSheetId="83" hidden="1">#REF!</definedName>
    <definedName name="g" hidden="1">#REF!</definedName>
    <definedName name="gasg" localSheetId="14">'[11]Activos 31-12-2006'!#REF!</definedName>
    <definedName name="gasg" localSheetId="29">'[11]Activos 31-12-2006'!#REF!</definedName>
    <definedName name="gasg" localSheetId="30">'[11]Activos 31-12-2006'!#REF!</definedName>
    <definedName name="gasg" localSheetId="43">'[11]Activos 31-12-2006'!#REF!</definedName>
    <definedName name="gasg" localSheetId="44">'[11]Activos 31-12-2006'!#REF!</definedName>
    <definedName name="gasg" localSheetId="51">'[11]Activos 31-12-2006'!#REF!</definedName>
    <definedName name="gasg">'[11]Activos 31-12-2006'!#REF!</definedName>
    <definedName name="gasga" localSheetId="14">[3]Zam!#REF!</definedName>
    <definedName name="gasga" localSheetId="29">[3]Zam!#REF!</definedName>
    <definedName name="gasga" localSheetId="30">[3]Zam!#REF!</definedName>
    <definedName name="gasga" localSheetId="43">[3]Zam!#REF!</definedName>
    <definedName name="gasga" localSheetId="44">[3]Zam!#REF!</definedName>
    <definedName name="gasga" localSheetId="51">[3]Zam!#REF!</definedName>
    <definedName name="gasga">[3]Zam!#REF!</definedName>
    <definedName name="gdgdfg" localSheetId="14">[3]Zam!#REF!</definedName>
    <definedName name="gdgdfg" localSheetId="29">[3]Zam!#REF!</definedName>
    <definedName name="gdgdfg" localSheetId="30">[3]Zam!#REF!</definedName>
    <definedName name="gdgdfg" localSheetId="43">[3]Zam!#REF!</definedName>
    <definedName name="gdgdfg" localSheetId="44">[3]Zam!#REF!</definedName>
    <definedName name="gdgdfg" localSheetId="51">[3]Zam!#REF!</definedName>
    <definedName name="gdgdfg">[3]Zam!#REF!</definedName>
    <definedName name="GENERO">[104]Folha2!$D$3:$D$6</definedName>
    <definedName name="gergreh" localSheetId="14">[13]Zam!#REF!</definedName>
    <definedName name="gergreh" localSheetId="29">[13]Zam!#REF!</definedName>
    <definedName name="gergreh" localSheetId="30">[13]Zam!#REF!</definedName>
    <definedName name="gergreh" localSheetId="43">[13]Zam!#REF!</definedName>
    <definedName name="gergreh" localSheetId="44">[13]Zam!#REF!</definedName>
    <definedName name="gergreh" localSheetId="49">[13]Zam!#REF!</definedName>
    <definedName name="gergreh" localSheetId="50">[13]Zam!#REF!</definedName>
    <definedName name="gergreh" localSheetId="51">[13]Zam!#REF!</definedName>
    <definedName name="gergreh" localSheetId="52">[13]Zam!#REF!</definedName>
    <definedName name="gergreh" localSheetId="77">[13]Zam!#REF!</definedName>
    <definedName name="gergreh">[13]Zam!#REF!</definedName>
    <definedName name="Gestão_do_sistema" localSheetId="49">[36]ICursoMes!$C$19:$F$19</definedName>
    <definedName name="Gestão_do_sistema" localSheetId="50">[36]ICursoMes!$C$19:$F$19</definedName>
    <definedName name="Gestão_do_sistema" localSheetId="52">[36]ICursoMes!$C$19:$F$19</definedName>
    <definedName name="Gestão_do_sistema">[37]ICursoMes!$C$19:$F$19</definedName>
    <definedName name="gg" localSheetId="14">'[5]OT´s Não Liquidadas 2006'!#REF!</definedName>
    <definedName name="gg" localSheetId="29">'[5]OT´s Não Liquidadas 2006'!#REF!</definedName>
    <definedName name="gg" localSheetId="30">'[5]OT´s Não Liquidadas 2006'!#REF!</definedName>
    <definedName name="gg" localSheetId="43">'[5]OT´s Não Liquidadas 2006'!#REF!</definedName>
    <definedName name="gg" localSheetId="44">'[5]OT´s Não Liquidadas 2006'!#REF!</definedName>
    <definedName name="gg" localSheetId="49">'[5]OT´s Não Liquidadas 2006'!#REF!</definedName>
    <definedName name="gg" localSheetId="50">'[5]OT´s Não Liquidadas 2006'!#REF!</definedName>
    <definedName name="gg" localSheetId="51">'[5]OT´s Não Liquidadas 2006'!#REF!</definedName>
    <definedName name="gg" localSheetId="52">'[5]OT´s Não Liquidadas 2006'!#REF!</definedName>
    <definedName name="gg" localSheetId="77">'[5]OT´s Não Liquidadas 2006'!#REF!</definedName>
    <definedName name="gg">'[5]OT´s Não Liquidadas 2006'!#REF!</definedName>
    <definedName name="gggg" localSheetId="30">#REF!</definedName>
    <definedName name="gggg">#REF!</definedName>
    <definedName name="GGGGG" localSheetId="14">#REF!,#REF!,#REF!</definedName>
    <definedName name="GGGGG" localSheetId="29">#REF!,#REF!,#REF!</definedName>
    <definedName name="GGGGG" localSheetId="30">#REF!,#REF!,#REF!</definedName>
    <definedName name="GGGGG" localSheetId="43">#REF!,#REF!,#REF!</definedName>
    <definedName name="GGGGG" localSheetId="44">#REF!,#REF!,#REF!</definedName>
    <definedName name="GGGGG" localSheetId="49">#REF!,#REF!,#REF!</definedName>
    <definedName name="GGGGG" localSheetId="50">#REF!,#REF!,#REF!</definedName>
    <definedName name="GGGGG" localSheetId="51">#REF!,#REF!,#REF!</definedName>
    <definedName name="GGGGG" localSheetId="52">#REF!,#REF!,#REF!</definedName>
    <definedName name="GGGGG" localSheetId="77">#REF!,#REF!,#REF!</definedName>
    <definedName name="GGGGG" localSheetId="80">#REF!,#REF!,#REF!</definedName>
    <definedName name="GGGGG">#REF!,#REF!,#REF!</definedName>
    <definedName name="gh" localSheetId="51" hidden="1">{"'FRONT_PAGE'!$G$156","'FRONT_PAGE'!$F$131","'FRONT_PAGE'!$G$34","'FRONT_PAGE'!$A$135:$A$151","'FRONT_PAGE'!$A$108:$I$127","'FRONT_PAGE'!$A$134:$H$153","'FRONT_PAGE'!$A$110:$H$129"}</definedName>
    <definedName name="ghg" localSheetId="14">[64]Museu!#REF!</definedName>
    <definedName name="ghg" localSheetId="29">[64]Museu!#REF!</definedName>
    <definedName name="ghg" localSheetId="30">[64]Museu!#REF!</definedName>
    <definedName name="ghg" localSheetId="43">[64]Museu!#REF!</definedName>
    <definedName name="ghg" localSheetId="44">[64]Museu!#REF!</definedName>
    <definedName name="ghg" localSheetId="51">[64]Museu!#REF!</definedName>
    <definedName name="ghg" localSheetId="77">[64]Museu!#REF!</definedName>
    <definedName name="ghg" localSheetId="82">[64]Museu!#REF!</definedName>
    <definedName name="ghg">[64]Museu!#REF!</definedName>
    <definedName name="ghkg">[53]dados!$F$6:$Q$147</definedName>
    <definedName name="ghufh" localSheetId="14">#REF!</definedName>
    <definedName name="ghufh" localSheetId="29">#REF!</definedName>
    <definedName name="ghufh" localSheetId="30">#REF!</definedName>
    <definedName name="ghufh" localSheetId="43">#REF!</definedName>
    <definedName name="ghufh" localSheetId="44">#REF!</definedName>
    <definedName name="ghufh" localSheetId="49">#REF!</definedName>
    <definedName name="ghufh" localSheetId="50">#REF!</definedName>
    <definedName name="ghufh" localSheetId="51">#REF!</definedName>
    <definedName name="ghufh" localSheetId="52">#REF!</definedName>
    <definedName name="ghufh" localSheetId="77">#REF!</definedName>
    <definedName name="ghufh">#REF!</definedName>
    <definedName name="gi">[57]Serv.dívida!$A$3:$R$171</definedName>
    <definedName name="graf1" localSheetId="30">#REF!</definedName>
    <definedName name="graf1">#REF!</definedName>
    <definedName name="graf2" localSheetId="30">#REF!</definedName>
    <definedName name="graf2">#REF!</definedName>
    <definedName name="grafcenel" localSheetId="30">#REF!</definedName>
    <definedName name="grafcenel">#REF!</definedName>
    <definedName name="grafcppe" localSheetId="30">#REF!</definedName>
    <definedName name="grafcppe">#REF!</definedName>
    <definedName name="grafdist" localSheetId="30">#REF!</definedName>
    <definedName name="grafdist">#REF!</definedName>
    <definedName name="grafedalpro" localSheetId="30">#REF!</definedName>
    <definedName name="grafedalpro">#REF!</definedName>
    <definedName name="grafedinfor" localSheetId="30">#REF!</definedName>
    <definedName name="grafedinfor">#REF!</definedName>
    <definedName name="grafen" localSheetId="30">#REF!</definedName>
    <definedName name="grafen">#REF!</definedName>
    <definedName name="grafenernova" localSheetId="30">#REF!</definedName>
    <definedName name="grafenernova">#REF!</definedName>
    <definedName name="grafhcenel" localSheetId="30">#REF!</definedName>
    <definedName name="grafhcenel">#REF!</definedName>
    <definedName name="grafhdn" localSheetId="30">#REF!</definedName>
    <definedName name="grafhdn">#REF!</definedName>
    <definedName name="grafhidrorumo" localSheetId="30">#REF!</definedName>
    <definedName name="grafhidrorumo">#REF!</definedName>
    <definedName name="grafholding" localSheetId="30">#REF!</definedName>
    <definedName name="grafholding">#REF!</definedName>
    <definedName name="grafhtejo" localSheetId="30">#REF!</definedName>
    <definedName name="grafhtejo">#REF!</definedName>
    <definedName name="grafinternel" localSheetId="30">#REF!</definedName>
    <definedName name="grafinternel">#REF!</definedName>
    <definedName name="graflabelec" localSheetId="30">#REF!</definedName>
    <definedName name="graflabelec">#REF!</definedName>
    <definedName name="graflte" localSheetId="30">#REF!</definedName>
    <definedName name="graflte">#REF!</definedName>
    <definedName name="grafmrh" localSheetId="30">#REF!</definedName>
    <definedName name="grafmrh">#REF!</definedName>
    <definedName name="grafprod" localSheetId="30">#REF!</definedName>
    <definedName name="grafprod">#REF!</definedName>
    <definedName name="grafproet" localSheetId="30">#REF!</definedName>
    <definedName name="grafproet">#REF!</definedName>
    <definedName name="grafren" localSheetId="30">#REF!</definedName>
    <definedName name="grafren">#REF!</definedName>
    <definedName name="grafsavida" localSheetId="30">#REF!</definedName>
    <definedName name="grafsavida">#REF!</definedName>
    <definedName name="grafsle" localSheetId="30">#REF!</definedName>
    <definedName name="grafsle">#REF!</definedName>
    <definedName name="Grand_total" localSheetId="30">#REF!,#REF!</definedName>
    <definedName name="Grand_total">#REF!,#REF!</definedName>
    <definedName name="_xlnm.Recorder" localSheetId="14">#REF!</definedName>
    <definedName name="_xlnm.Recorder" localSheetId="29">#REF!</definedName>
    <definedName name="_xlnm.Recorder" localSheetId="30">#REF!</definedName>
    <definedName name="_xlnm.Recorder" localSheetId="43">#REF!</definedName>
    <definedName name="_xlnm.Recorder" localSheetId="44">#REF!</definedName>
    <definedName name="_xlnm.Recorder" localSheetId="49">#REF!</definedName>
    <definedName name="_xlnm.Recorder" localSheetId="50">#REF!</definedName>
    <definedName name="_xlnm.Recorder" localSheetId="51">#REF!</definedName>
    <definedName name="_xlnm.Recorder" localSheetId="52">#REF!</definedName>
    <definedName name="_xlnm.Recorder" localSheetId="77">#REF!</definedName>
    <definedName name="_xlnm.Recorder" localSheetId="80">#REF!</definedName>
    <definedName name="_xlnm.Recorder">#REF!</definedName>
    <definedName name="gyo">[53]dados!$D$6:$D$147</definedName>
    <definedName name="h" localSheetId="14">#REF!</definedName>
    <definedName name="h" localSheetId="29">#REF!</definedName>
    <definedName name="h" localSheetId="30">#REF!</definedName>
    <definedName name="h" localSheetId="43">#REF!</definedName>
    <definedName name="h" localSheetId="44">#REF!</definedName>
    <definedName name="h" localSheetId="49">[25]Zam!#REF!</definedName>
    <definedName name="h" localSheetId="50">[25]Zam!#REF!</definedName>
    <definedName name="h" localSheetId="51">#REF!</definedName>
    <definedName name="h" localSheetId="52">[25]Zam!#REF!</definedName>
    <definedName name="h" localSheetId="53">#REF!</definedName>
    <definedName name="h" localSheetId="77">[25]Zam!#REF!</definedName>
    <definedName name="h" localSheetId="80">[25]Zam!#REF!</definedName>
    <definedName name="h" localSheetId="82">[25]Zam!#REF!</definedName>
    <definedName name="h">#REF!</definedName>
    <definedName name="hcenel" localSheetId="30">#REF!</definedName>
    <definedName name="hcenel">#REF!</definedName>
    <definedName name="hdn" localSheetId="30">#REF!</definedName>
    <definedName name="hdn">#REF!</definedName>
    <definedName name="herherh" localSheetId="14">[13]Zam!#REF!</definedName>
    <definedName name="herherh" localSheetId="29">[13]Zam!#REF!</definedName>
    <definedName name="herherh" localSheetId="30">[13]Zam!#REF!</definedName>
    <definedName name="herherh" localSheetId="43">[13]Zam!#REF!</definedName>
    <definedName name="herherh" localSheetId="44">[13]Zam!#REF!</definedName>
    <definedName name="herherh" localSheetId="49">[13]Zam!#REF!</definedName>
    <definedName name="herherh" localSheetId="50">[13]Zam!#REF!</definedName>
    <definedName name="herherh" localSheetId="51">[13]Zam!#REF!</definedName>
    <definedName name="herherh" localSheetId="52">[13]Zam!#REF!</definedName>
    <definedName name="herherh" localSheetId="77">[13]Zam!#REF!</definedName>
    <definedName name="herherh">[13]Zam!#REF!</definedName>
    <definedName name="herherher" localSheetId="14">[3]Zam!#REF!</definedName>
    <definedName name="herherher" localSheetId="29">[3]Zam!#REF!</definedName>
    <definedName name="herherher" localSheetId="30">[3]Zam!#REF!</definedName>
    <definedName name="herherher" localSheetId="43">[3]Zam!#REF!</definedName>
    <definedName name="herherher" localSheetId="44">[3]Zam!#REF!</definedName>
    <definedName name="herherher" localSheetId="51">[3]Zam!#REF!</definedName>
    <definedName name="herherher" localSheetId="77">[3]Zam!#REF!</definedName>
    <definedName name="herherher">[3]Zam!#REF!</definedName>
    <definedName name="hh" localSheetId="14">'[10]Base Secção Pessoal'!#REF!</definedName>
    <definedName name="hh" localSheetId="29">'[10]Base Secção Pessoal'!#REF!</definedName>
    <definedName name="hh" localSheetId="30">'[10]Base Secção Pessoal'!#REF!</definedName>
    <definedName name="hh" localSheetId="43">'[10]Base Secção Pessoal'!#REF!</definedName>
    <definedName name="hh" localSheetId="44">'[10]Base Secção Pessoal'!#REF!</definedName>
    <definedName name="hh" localSheetId="51">'[10]Base Secção Pessoal'!#REF!</definedName>
    <definedName name="hh" localSheetId="77">'[10]Base Secção Pessoal'!#REF!</definedName>
    <definedName name="hh">'[10]Base Secção Pessoal'!#REF!</definedName>
    <definedName name="HHHH" localSheetId="14">#REF!,#REF!,#REF!</definedName>
    <definedName name="HHHH" localSheetId="29">#REF!,#REF!,#REF!</definedName>
    <definedName name="HHHH" localSheetId="30">#REF!,#REF!,#REF!</definedName>
    <definedName name="HHHH" localSheetId="43">#REF!,#REF!,#REF!</definedName>
    <definedName name="HHHH" localSheetId="44">#REF!,#REF!,#REF!</definedName>
    <definedName name="HHHH" localSheetId="49">#REF!,#REF!,#REF!</definedName>
    <definedName name="HHHH" localSheetId="50">#REF!,#REF!,#REF!</definedName>
    <definedName name="HHHH" localSheetId="51">#REF!,#REF!,#REF!</definedName>
    <definedName name="HHHH" localSheetId="52">#REF!,#REF!,#REF!</definedName>
    <definedName name="HHHH" localSheetId="77">#REF!,#REF!,#REF!</definedName>
    <definedName name="HHHH" localSheetId="80">#REF!,#REF!,#REF!</definedName>
    <definedName name="HHHH">#REF!,#REF!,#REF!</definedName>
    <definedName name="hhhhhhhh" localSheetId="14">'[14]base secçao pessoal'!#REF!</definedName>
    <definedName name="hhhhhhhh" localSheetId="29">'[14]base secçao pessoal'!#REF!</definedName>
    <definedName name="hhhhhhhh" localSheetId="30">'[14]base secçao pessoal'!#REF!</definedName>
    <definedName name="hhhhhhhh" localSheetId="43">'[14]base secçao pessoal'!#REF!</definedName>
    <definedName name="hhhhhhhh" localSheetId="44">'[14]base secçao pessoal'!#REF!</definedName>
    <definedName name="hhhhhhhh" localSheetId="49">'[14]base secçao pessoal'!#REF!</definedName>
    <definedName name="hhhhhhhh" localSheetId="50">'[14]base secçao pessoal'!#REF!</definedName>
    <definedName name="hhhhhhhh" localSheetId="51">'[14]base secçao pessoal'!#REF!</definedName>
    <definedName name="hhhhhhhh" localSheetId="52">'[14]base secçao pessoal'!#REF!</definedName>
    <definedName name="hhhhhhhh" localSheetId="77">'[14]base secçao pessoal'!#REF!</definedName>
    <definedName name="hhhhhhhh" localSheetId="82">'[14]base secçao pessoal'!#REF!</definedName>
    <definedName name="hhhhhhhh">'[14]base secçao pessoal'!#REF!</definedName>
    <definedName name="hhhhhhhhhhhhhh" localSheetId="14">'[12]Base Secção Pessoal'!#REF!</definedName>
    <definedName name="hhhhhhhhhhhhhh" localSheetId="29">'[12]Base Secção Pessoal'!#REF!</definedName>
    <definedName name="hhhhhhhhhhhhhh" localSheetId="30">'[12]Base Secção Pessoal'!#REF!</definedName>
    <definedName name="hhhhhhhhhhhhhh" localSheetId="43">'[12]Base Secção Pessoal'!#REF!</definedName>
    <definedName name="hhhhhhhhhhhhhh" localSheetId="44">'[12]Base Secção Pessoal'!#REF!</definedName>
    <definedName name="hhhhhhhhhhhhhh" localSheetId="49">'[12]Base Secção Pessoal'!#REF!</definedName>
    <definedName name="hhhhhhhhhhhhhh" localSheetId="50">'[12]Base Secção Pessoal'!#REF!</definedName>
    <definedName name="hhhhhhhhhhhhhh" localSheetId="51">'[12]Base Secção Pessoal'!#REF!</definedName>
    <definedName name="hhhhhhhhhhhhhh" localSheetId="52">'[12]Base Secção Pessoal'!#REF!</definedName>
    <definedName name="hhhhhhhhhhhhhh" localSheetId="77">'[12]Base Secção Pessoal'!#REF!</definedName>
    <definedName name="hhhhhhhhhhhhhh">'[12]Base Secção Pessoal'!#REF!</definedName>
    <definedName name="hidrorumo" localSheetId="30">#REF!</definedName>
    <definedName name="hidrorumo">#REF!</definedName>
    <definedName name="hjk" localSheetId="14">#REF!</definedName>
    <definedName name="hjk" localSheetId="29">#REF!</definedName>
    <definedName name="hjk" localSheetId="30">#REF!</definedName>
    <definedName name="hjk" localSheetId="43">#REF!</definedName>
    <definedName name="hjk" localSheetId="44">#REF!</definedName>
    <definedName name="hjk" localSheetId="49">#REF!</definedName>
    <definedName name="hjk" localSheetId="50">#REF!</definedName>
    <definedName name="hjk" localSheetId="51">#REF!</definedName>
    <definedName name="hjk" localSheetId="52">#REF!</definedName>
    <definedName name="hjk" localSheetId="77">#REF!</definedName>
    <definedName name="hjk">#REF!</definedName>
    <definedName name="holding_ant" localSheetId="30">#REF!</definedName>
    <definedName name="holding_ant">#REF!</definedName>
    <definedName name="holding_cactual" localSheetId="30">#REF!</definedName>
    <definedName name="holding_cactual">#REF!</definedName>
    <definedName name="htejo" localSheetId="30">#REF!</definedName>
    <definedName name="htejo">#REF!</definedName>
    <definedName name="HTML_CodePage" hidden="1">1252</definedName>
    <definedName name="HTML_Control" localSheetId="14" hidden="1">{"'Parte I (BPA)'!$A$1:$A$3"}</definedName>
    <definedName name="HTML_Control" localSheetId="15" hidden="1">{"'Parte I (BPA)'!$A$1:$A$3"}</definedName>
    <definedName name="HTML_Control" localSheetId="28" hidden="1">{"'Parte I (BPA)'!$A$1:$A$3"}</definedName>
    <definedName name="HTML_Control" localSheetId="29" hidden="1">{"'Parte I (BPA)'!$A$1:$A$3"}</definedName>
    <definedName name="HTML_Control" localSheetId="30" hidden="1">{"'Parte I (BPA)'!$A$1:$A$3"}</definedName>
    <definedName name="HTML_Control" localSheetId="38" hidden="1">{"'Parte I (BPA)'!$A$1:$A$3"}</definedName>
    <definedName name="HTML_Control" localSheetId="43" hidden="1">{"'Parte I (BPA)'!$A$1:$A$3"}</definedName>
    <definedName name="HTML_Control" localSheetId="44" hidden="1">{"'Parte I (BPA)'!$A$1:$A$3"}</definedName>
    <definedName name="HTML_Control" localSheetId="49" hidden="1">{"'Parte I (BPA)'!$A$1:$A$3"}</definedName>
    <definedName name="HTML_Control" localSheetId="50" hidden="1">{"'Parte I (BPA)'!$A$1:$A$3"}</definedName>
    <definedName name="HTML_Control" localSheetId="51" hidden="1">{"'FRONT_PAGE'!$G$156","'FRONT_PAGE'!$F$131","'FRONT_PAGE'!$G$34","'FRONT_PAGE'!$A$135:$A$151","'FRONT_PAGE'!$A$108:$I$127","'FRONT_PAGE'!$A$134:$H$153","'FRONT_PAGE'!$A$110:$H$129"}</definedName>
    <definedName name="HTML_Control" localSheetId="52" hidden="1">{"'Parte I (BPA)'!$A$1:$A$3"}</definedName>
    <definedName name="HTML_Control" localSheetId="53" hidden="1">{"'Parte I (BPA)'!$A$1:$A$3"}</definedName>
    <definedName name="HTML_Control" localSheetId="76" hidden="1">{"'Parte I (BPA)'!$A$1:$A$3"}</definedName>
    <definedName name="HTML_Control" localSheetId="77" hidden="1">{"'Parte I (BPA)'!$A$1:$A$3"}</definedName>
    <definedName name="HTML_Control" localSheetId="78" hidden="1">{"'Front_Page'!$F$190"}</definedName>
    <definedName name="HTML_Control" localSheetId="80" hidden="1">{"'Parte I (BPA)'!$A$1:$A$3"}</definedName>
    <definedName name="HTML_Control" localSheetId="82" hidden="1">{"'Parte I (BPA)'!$A$1:$A$3"}</definedName>
    <definedName name="HTML_Control" localSheetId="83" hidden="1">{"'Parte I (BPA)'!$A$1:$A$3"}</definedName>
    <definedName name="HTML_Control" hidden="1">{"'Parte I (BPA)'!$A$1:$A$3"}</definedName>
    <definedName name="HTML_Description" hidden="1">""</definedName>
    <definedName name="HTML_Email" hidden="1">""</definedName>
    <definedName name="HTML_Header" localSheetId="49" hidden="1">"FRONT_PAGE"</definedName>
    <definedName name="HTML_Header" localSheetId="76" hidden="1">"Parte I (BPA)"</definedName>
    <definedName name="HTML_Header" localSheetId="78" hidden="1">"Sheet1"</definedName>
    <definedName name="HTML_Header" hidden="1">"FRONT_PAGE"</definedName>
    <definedName name="HTML_LastUpdate" localSheetId="49" hidden="1">"09/10/2002"</definedName>
    <definedName name="HTML_LastUpdate" localSheetId="76" hidden="1">"04.08.2000"</definedName>
    <definedName name="HTML_LastUpdate" localSheetId="78" hidden="1">"9/27/02"</definedName>
    <definedName name="HTML_LastUpdate" hidden="1">"09/10/2002"</definedName>
    <definedName name="HTML_LineAfter" hidden="1">FALSE</definedName>
    <definedName name="HTML_LineBefore" hidden="1">FALSE</definedName>
    <definedName name="HTML_Name" localSheetId="49" hidden="1">"ferferre"</definedName>
    <definedName name="HTML_Name" localSheetId="76" hidden="1">"Rui Soares"</definedName>
    <definedName name="HTML_Name" localSheetId="78" hidden="1">""</definedName>
    <definedName name="HTML_Name" hidden="1">"ferferre"</definedName>
    <definedName name="HTML_OBDlg2" hidden="1">TRUE</definedName>
    <definedName name="HTML_OBDlg4" hidden="1">TRUE</definedName>
    <definedName name="HTML_OS" hidden="1">0</definedName>
    <definedName name="HTML_PathFile" localSheetId="49" hidden="1">"L:\Plest\Inf_Gestão_2002\Orç_Exploração\Setembro\Graficos\MyHTML.htm"</definedName>
    <definedName name="HTML_PathFile" localSheetId="76" hidden="1">"I:\Data\Mapas de Provisões\2000\MyHTML.htm"</definedName>
    <definedName name="HTML_PathFile" localSheetId="78" hidden="1">"E:\Plest\Inf_Gestão_2002\Investimento\Agosto\Grafico_AGO_02.htm"</definedName>
    <definedName name="HTML_PathFile" hidden="1">"L:\Plest\Inf_Gestão_2002\Orç_Exploração\Setembro\Graficos\MyHTML.htm"</definedName>
    <definedName name="HTML_Title" localSheetId="49" hidden="1">"Orç_p_Centro_Custo_2"</definedName>
    <definedName name="HTML_Title" localSheetId="76" hidden="1">"BCP Act Global - 2"</definedName>
    <definedName name="HTML_Title" localSheetId="78" hidden="1">""</definedName>
    <definedName name="HTML_Title" hidden="1">"Orç_p_Centro_Custo_2"</definedName>
    <definedName name="i" localSheetId="49">'[40]quadro 27a'!$D$7:$P$16</definedName>
    <definedName name="i" localSheetId="50">'[40]quadro 27a'!$D$7:$P$16</definedName>
    <definedName name="i" localSheetId="52">'[40]quadro 27a'!$D$7:$P$16</definedName>
    <definedName name="i">'[41]quadro 27a'!$D$7:$P$16</definedName>
    <definedName name="Imob.97_com" localSheetId="14">#REF!</definedName>
    <definedName name="Imob.97_com" localSheetId="29">#REF!</definedName>
    <definedName name="Imob.97_com" localSheetId="30">#REF!</definedName>
    <definedName name="Imob.97_com" localSheetId="43">#REF!</definedName>
    <definedName name="Imob.97_com" localSheetId="44">#REF!</definedName>
    <definedName name="Imob.97_com" localSheetId="49">#REF!</definedName>
    <definedName name="Imob.97_com" localSheetId="50">#REF!</definedName>
    <definedName name="Imob.97_com" localSheetId="51">#REF!</definedName>
    <definedName name="Imob.97_com" localSheetId="52">#REF!</definedName>
    <definedName name="Imob.97_com" localSheetId="77">#REF!</definedName>
    <definedName name="Imob.97_com">#REF!</definedName>
    <definedName name="Imob97_sem" localSheetId="14">#REF!</definedName>
    <definedName name="Imob97_sem" localSheetId="29">#REF!</definedName>
    <definedName name="Imob97_sem" localSheetId="30">#REF!</definedName>
    <definedName name="Imob97_sem" localSheetId="43">#REF!</definedName>
    <definedName name="Imob97_sem" localSheetId="44">#REF!</definedName>
    <definedName name="Imob97_sem" localSheetId="49">#REF!</definedName>
    <definedName name="Imob97_sem" localSheetId="50">#REF!</definedName>
    <definedName name="Imob97_sem" localSheetId="51">#REF!</definedName>
    <definedName name="Imob97_sem" localSheetId="52">#REF!</definedName>
    <definedName name="Imob97_sem" localSheetId="77">#REF!</definedName>
    <definedName name="Imob97_sem">#REF!</definedName>
    <definedName name="IMOBILIZADO__EM_CURSO" localSheetId="49">[36]ICursoMes!$C$2:$F$2</definedName>
    <definedName name="IMOBILIZADO__EM_CURSO" localSheetId="50">[36]ICursoMes!$C$2:$F$2</definedName>
    <definedName name="IMOBILIZADO__EM_CURSO" localSheetId="52">[36]ICursoMes!$C$2:$F$2</definedName>
    <definedName name="IMOBILIZADO__EM_CURSO">[37]ICursoMes!$C$2:$F$2</definedName>
    <definedName name="incluiajuste" localSheetId="14">#REF!</definedName>
    <definedName name="incluiajuste" localSheetId="29">#REF!</definedName>
    <definedName name="incluiajuste" localSheetId="30">#REF!</definedName>
    <definedName name="incluiajuste" localSheetId="43">#REF!</definedName>
    <definedName name="incluiajuste" localSheetId="44">#REF!</definedName>
    <definedName name="incluiajuste" localSheetId="49">#REF!</definedName>
    <definedName name="incluiajuste" localSheetId="50">#REF!</definedName>
    <definedName name="incluiajuste" localSheetId="51">#REF!</definedName>
    <definedName name="incluiajuste" localSheetId="52">#REF!</definedName>
    <definedName name="incluiajuste" localSheetId="77">#REF!</definedName>
    <definedName name="incluiajuste" localSheetId="80">#REF!</definedName>
    <definedName name="incluiajuste">#REF!</definedName>
    <definedName name="INDICE">[35]ago03!$A$1:$H$58</definedName>
    <definedName name="infrelev">[35]ago03!$A$1:$J$52</definedName>
    <definedName name="INÍCIO" localSheetId="30">[45]LCONTR!#REF!</definedName>
    <definedName name="INÍCIO">[45]LCONTR!#REF!</definedName>
    <definedName name="inicionovacog">[105]RESUMO_PROJ!$I$15</definedName>
    <definedName name="Input" localSheetId="30">#REF!</definedName>
    <definedName name="Input">#REF!</definedName>
    <definedName name="internel" localSheetId="30">#REF!</definedName>
    <definedName name="internel">#REF!</definedName>
    <definedName name="INV_COMPLETO" localSheetId="14">#REF!</definedName>
    <definedName name="INV_COMPLETO" localSheetId="29">#REF!</definedName>
    <definedName name="INV_COMPLETO" localSheetId="30">#REF!</definedName>
    <definedName name="INV_COMPLETO" localSheetId="43">#REF!</definedName>
    <definedName name="INV_COMPLETO" localSheetId="44">#REF!</definedName>
    <definedName name="INV_COMPLETO" localSheetId="49">#REF!</definedName>
    <definedName name="INV_COMPLETO" localSheetId="50">#REF!</definedName>
    <definedName name="INV_COMPLETO" localSheetId="51">#REF!</definedName>
    <definedName name="INV_COMPLETO" localSheetId="52">#REF!</definedName>
    <definedName name="INV_COMPLETO" localSheetId="77">#REF!</definedName>
    <definedName name="INV_COMPLETO">#REF!</definedName>
    <definedName name="INV_RESUM" localSheetId="14">#REF!</definedName>
    <definedName name="INV_RESUM" localSheetId="29">#REF!</definedName>
    <definedName name="INV_RESUM" localSheetId="30">#REF!</definedName>
    <definedName name="INV_RESUM" localSheetId="43">#REF!</definedName>
    <definedName name="INV_RESUM" localSheetId="44">#REF!</definedName>
    <definedName name="INV_RESUM" localSheetId="49">#REF!</definedName>
    <definedName name="INV_RESUM" localSheetId="50">#REF!</definedName>
    <definedName name="INV_RESUM" localSheetId="51">#REF!</definedName>
    <definedName name="INV_RESUM" localSheetId="52">#REF!</definedName>
    <definedName name="INV_RESUM" localSheetId="77">#REF!</definedName>
    <definedName name="INV_RESUM">#REF!</definedName>
    <definedName name="Investimento_MM" localSheetId="14">#REF!</definedName>
    <definedName name="Investimento_MM" localSheetId="29">#REF!</definedName>
    <definedName name="Investimento_MM" localSheetId="30">#REF!</definedName>
    <definedName name="Investimento_MM" localSheetId="43">#REF!</definedName>
    <definedName name="Investimento_MM" localSheetId="44">#REF!</definedName>
    <definedName name="Investimento_MM" localSheetId="49">#REF!</definedName>
    <definedName name="Investimento_MM" localSheetId="50">#REF!</definedName>
    <definedName name="Investimento_MM" localSheetId="51">#REF!</definedName>
    <definedName name="Investimento_MM" localSheetId="52">#REF!</definedName>
    <definedName name="Investimento_MM">#REF!</definedName>
    <definedName name="IPCm_1" localSheetId="82">'[46]Remuneração Mensal_Solar150MVA'!$L$8</definedName>
    <definedName name="IPCm_1">'[47]Remuneração Mensal_Solar150MVA'!$L$8</definedName>
    <definedName name="IPCref" localSheetId="82">'[46]Remuneração Mensal_Solar150MVA'!$L$7</definedName>
    <definedName name="IPCref">'[47]Remuneração Mensal_Solar150MVA'!$L$7</definedName>
    <definedName name="j" localSheetId="49">'[40]quadro 27a'!$C$7:$C$16</definedName>
    <definedName name="j" localSheetId="50">'[40]quadro 27a'!$C$7:$C$16</definedName>
    <definedName name="j" localSheetId="52">'[40]quadro 27a'!$C$7:$C$16</definedName>
    <definedName name="j">'[41]quadro 27a'!$C$7:$C$16</definedName>
    <definedName name="Jan" localSheetId="14">#REF!,#REF!,#REF!</definedName>
    <definedName name="Jan" localSheetId="15">#REF!,#REF!,#REF!</definedName>
    <definedName name="Jan" localSheetId="29">#REF!,#REF!,#REF!</definedName>
    <definedName name="Jan" localSheetId="30">#REF!,#REF!,#REF!</definedName>
    <definedName name="Jan" localSheetId="43">#REF!,#REF!,#REF!</definedName>
    <definedName name="Jan" localSheetId="44">#REF!,#REF!,#REF!</definedName>
    <definedName name="Jan" localSheetId="49">#REF!,#REF!,#REF!</definedName>
    <definedName name="Jan" localSheetId="50">#REF!,#REF!,#REF!</definedName>
    <definedName name="Jan" localSheetId="51">#REF!,#REF!,#REF!</definedName>
    <definedName name="Jan" localSheetId="52">#REF!,#REF!,#REF!</definedName>
    <definedName name="Jan" localSheetId="53">#REF!,#REF!,#REF!</definedName>
    <definedName name="jan" localSheetId="77">#REF!</definedName>
    <definedName name="Jan" localSheetId="80">#REF!,#REF!,#REF!</definedName>
    <definedName name="jan" localSheetId="82">#REF!</definedName>
    <definedName name="Jan">#REF!,#REF!,#REF!</definedName>
    <definedName name="JAN.96_S_IVA" localSheetId="30">[45]LCONTR!#REF!</definedName>
    <definedName name="JAN.96_S_IVA">[45]LCONTR!#REF!</definedName>
    <definedName name="JAN__S_IVA" localSheetId="30">[45]LCONTR!#REF!</definedName>
    <definedName name="JAN__S_IVA">[45]LCONTR!#REF!</definedName>
    <definedName name="JAN_fact" localSheetId="30">[45]LCONTR!#REF!</definedName>
    <definedName name="JAN_fact">[45]LCONTR!#REF!</definedName>
    <definedName name="jdd" localSheetId="14">[3]Zam!#REF!</definedName>
    <definedName name="jdd" localSheetId="29">[3]Zam!#REF!</definedName>
    <definedName name="jdd" localSheetId="30">[3]Zam!#REF!</definedName>
    <definedName name="jdd" localSheetId="43">[3]Zam!#REF!</definedName>
    <definedName name="jdd" localSheetId="44">[3]Zam!#REF!</definedName>
    <definedName name="jdd" localSheetId="49">[3]Zam!#REF!</definedName>
    <definedName name="jdd" localSheetId="50">[3]Zam!#REF!</definedName>
    <definedName name="jdd" localSheetId="51">[3]Zam!#REF!</definedName>
    <definedName name="jdd" localSheetId="52">[3]Zam!#REF!</definedName>
    <definedName name="jdd" localSheetId="77">[3]Zam!#REF!</definedName>
    <definedName name="jdd">[3]Zam!#REF!</definedName>
    <definedName name="jdjdfj" localSheetId="14">[3]Zam!#REF!</definedName>
    <definedName name="jdjdfj" localSheetId="29">[3]Zam!#REF!</definedName>
    <definedName name="jdjdfj" localSheetId="30">[3]Zam!#REF!</definedName>
    <definedName name="jdjdfj" localSheetId="43">[3]Zam!#REF!</definedName>
    <definedName name="jdjdfj" localSheetId="44">[3]Zam!#REF!</definedName>
    <definedName name="jdjdfj" localSheetId="49">[3]Zam!#REF!</definedName>
    <definedName name="jdjdfj" localSheetId="50">[3]Zam!#REF!</definedName>
    <definedName name="jdjdfj" localSheetId="51">[3]Zam!#REF!</definedName>
    <definedName name="jdjdfj" localSheetId="52">[3]Zam!#REF!</definedName>
    <definedName name="jdjdfj" localSheetId="77">[3]Zam!#REF!</definedName>
    <definedName name="jdjdfj">[3]Zam!#REF!</definedName>
    <definedName name="jejejrje" localSheetId="14">[3]Zam!#REF!</definedName>
    <definedName name="jejejrje" localSheetId="29">[3]Zam!#REF!</definedName>
    <definedName name="jejejrje" localSheetId="30">[3]Zam!#REF!</definedName>
    <definedName name="jejejrje" localSheetId="43">[3]Zam!#REF!</definedName>
    <definedName name="jejejrje" localSheetId="44">[3]Zam!#REF!</definedName>
    <definedName name="jejejrje" localSheetId="51">[3]Zam!#REF!</definedName>
    <definedName name="jejejrje">[3]Zam!#REF!</definedName>
    <definedName name="jejerje" localSheetId="14">[3]Zam!#REF!</definedName>
    <definedName name="jejerje" localSheetId="29">[3]Zam!#REF!</definedName>
    <definedName name="jejerje" localSheetId="30">[3]Zam!#REF!</definedName>
    <definedName name="jejerje" localSheetId="43">[3]Zam!#REF!</definedName>
    <definedName name="jejerje" localSheetId="44">[3]Zam!#REF!</definedName>
    <definedName name="jejerje" localSheetId="51">[3]Zam!#REF!</definedName>
    <definedName name="jejerje">[3]Zam!#REF!</definedName>
    <definedName name="jerje" localSheetId="14">[3]Zam!#REF!</definedName>
    <definedName name="jerje" localSheetId="29">[3]Zam!#REF!</definedName>
    <definedName name="jerje" localSheetId="30">[3]Zam!#REF!</definedName>
    <definedName name="jerje" localSheetId="43">[3]Zam!#REF!</definedName>
    <definedName name="jerje" localSheetId="44">[3]Zam!#REF!</definedName>
    <definedName name="jerje" localSheetId="51">[3]Zam!#REF!</definedName>
    <definedName name="jerje">[3]Zam!#REF!</definedName>
    <definedName name="jghj" localSheetId="14">#REF!</definedName>
    <definedName name="jghj" localSheetId="29">#REF!</definedName>
    <definedName name="jghj" localSheetId="30">#REF!</definedName>
    <definedName name="jghj" localSheetId="43">#REF!</definedName>
    <definedName name="jghj" localSheetId="44">#REF!</definedName>
    <definedName name="jghj" localSheetId="49">#REF!</definedName>
    <definedName name="jghj" localSheetId="50">#REF!</definedName>
    <definedName name="jghj" localSheetId="51">#REF!</definedName>
    <definedName name="jghj" localSheetId="52">#REF!</definedName>
    <definedName name="jghj" localSheetId="77">#REF!</definedName>
    <definedName name="jghj">#REF!</definedName>
    <definedName name="jj" localSheetId="14">'[10]Base Secção Pessoal'!#REF!</definedName>
    <definedName name="jj" localSheetId="29">'[10]Base Secção Pessoal'!#REF!</definedName>
    <definedName name="jj" localSheetId="30">'[10]Base Secção Pessoal'!#REF!</definedName>
    <definedName name="jj" localSheetId="43">'[10]Base Secção Pessoal'!#REF!</definedName>
    <definedName name="jj" localSheetId="44">'[10]Base Secção Pessoal'!#REF!</definedName>
    <definedName name="jj" localSheetId="49">'[10]Base Secção Pessoal'!#REF!</definedName>
    <definedName name="jj" localSheetId="50">'[10]Base Secção Pessoal'!#REF!</definedName>
    <definedName name="jj" localSheetId="51">'[10]Base Secção Pessoal'!#REF!</definedName>
    <definedName name="jj" localSheetId="52">'[10]Base Secção Pessoal'!#REF!</definedName>
    <definedName name="jj">'[10]Base Secção Pessoal'!#REF!</definedName>
    <definedName name="jjdhf" localSheetId="14">[3]Zam!#REF!</definedName>
    <definedName name="jjdhf" localSheetId="29">[3]Zam!#REF!</definedName>
    <definedName name="jjdhf" localSheetId="30">[3]Zam!#REF!</definedName>
    <definedName name="jjdhf" localSheetId="43">[3]Zam!#REF!</definedName>
    <definedName name="jjdhf" localSheetId="44">[3]Zam!#REF!</definedName>
    <definedName name="jjdhf" localSheetId="51">[3]Zam!#REF!</definedName>
    <definedName name="jjdhf">[3]Zam!#REF!</definedName>
    <definedName name="JJJJ" localSheetId="14">#REF!,#REF!,#REF!</definedName>
    <definedName name="JJJJ" localSheetId="29">#REF!,#REF!,#REF!</definedName>
    <definedName name="JJJJ" localSheetId="30">#REF!,#REF!,#REF!</definedName>
    <definedName name="JJJJ" localSheetId="43">#REF!,#REF!,#REF!</definedName>
    <definedName name="JJJJ" localSheetId="44">#REF!,#REF!,#REF!</definedName>
    <definedName name="JJJJ" localSheetId="49">#REF!,#REF!,#REF!</definedName>
    <definedName name="JJJJ" localSheetId="50">#REF!,#REF!,#REF!</definedName>
    <definedName name="JJJJ" localSheetId="51">#REF!,#REF!,#REF!</definedName>
    <definedName name="JJJJ" localSheetId="52">#REF!,#REF!,#REF!</definedName>
    <definedName name="JJJJ" localSheetId="77">#REF!,#REF!,#REF!</definedName>
    <definedName name="JJJJ" localSheetId="80">#REF!,#REF!,#REF!</definedName>
    <definedName name="JJJJ">#REF!,#REF!,#REF!</definedName>
    <definedName name="jk" localSheetId="14">[25]Zam!#REF!</definedName>
    <definedName name="jk" localSheetId="29">[25]Zam!#REF!</definedName>
    <definedName name="jk" localSheetId="30">[25]Zam!#REF!</definedName>
    <definedName name="jk" localSheetId="43">[25]Zam!#REF!</definedName>
    <definedName name="jk" localSheetId="44">[25]Zam!#REF!</definedName>
    <definedName name="jk" localSheetId="49">[25]Zam!#REF!</definedName>
    <definedName name="jk" localSheetId="50">[25]Zam!#REF!</definedName>
    <definedName name="jk" localSheetId="51">[25]Zam!#REF!</definedName>
    <definedName name="jk" localSheetId="52">[25]Zam!#REF!</definedName>
    <definedName name="jk" localSheetId="77">[25]Zam!#REF!</definedName>
    <definedName name="jk" localSheetId="82">[25]Zam!#REF!</definedName>
    <definedName name="jk">[25]Zam!#REF!</definedName>
    <definedName name="Jul" localSheetId="14">#REF!,#REF!,#REF!</definedName>
    <definedName name="Jul" localSheetId="15">#REF!,#REF!,#REF!</definedName>
    <definedName name="Jul" localSheetId="29">#REF!,#REF!,#REF!</definedName>
    <definedName name="Jul" localSheetId="30">#REF!,#REF!,#REF!</definedName>
    <definedName name="Jul" localSheetId="43">#REF!,#REF!,#REF!</definedName>
    <definedName name="Jul" localSheetId="44">#REF!,#REF!,#REF!</definedName>
    <definedName name="Jul" localSheetId="49">#REF!,#REF!,#REF!</definedName>
    <definedName name="Jul" localSheetId="50">#REF!,#REF!,#REF!</definedName>
    <definedName name="Jul" localSheetId="51">#REF!,#REF!,#REF!</definedName>
    <definedName name="Jul" localSheetId="52">#REF!,#REF!,#REF!</definedName>
    <definedName name="Jul" localSheetId="53">#REF!,#REF!,#REF!</definedName>
    <definedName name="jul" localSheetId="77">#REF!</definedName>
    <definedName name="Jul" localSheetId="80">#REF!,#REF!,#REF!</definedName>
    <definedName name="jul" localSheetId="82">#REF!</definedName>
    <definedName name="Jul">#REF!,#REF!,#REF!</definedName>
    <definedName name="JUL__S_IVA" localSheetId="30">[45]LCONTR!#REF!</definedName>
    <definedName name="JUL__S_IVA">[45]LCONTR!#REF!</definedName>
    <definedName name="Jun" localSheetId="14">#REF!,#REF!,#REF!</definedName>
    <definedName name="Jun" localSheetId="15">#REF!,#REF!,#REF!</definedName>
    <definedName name="Jun" localSheetId="29">#REF!,#REF!,#REF!</definedName>
    <definedName name="Jun" localSheetId="30">#REF!,#REF!,#REF!</definedName>
    <definedName name="Jun" localSheetId="43">#REF!,#REF!,#REF!</definedName>
    <definedName name="Jun" localSheetId="44">#REF!,#REF!,#REF!</definedName>
    <definedName name="Jun" localSheetId="49">#REF!,#REF!,#REF!</definedName>
    <definedName name="Jun" localSheetId="50">#REF!,#REF!,#REF!</definedName>
    <definedName name="Jun" localSheetId="51">#REF!,#REF!,#REF!</definedName>
    <definedName name="Jun" localSheetId="52">#REF!,#REF!,#REF!</definedName>
    <definedName name="Jun" localSheetId="53">#REF!,#REF!,#REF!</definedName>
    <definedName name="jun" localSheetId="77">#REF!</definedName>
    <definedName name="Jun" localSheetId="80">#REF!,#REF!,#REF!</definedName>
    <definedName name="jun" localSheetId="82">#REF!</definedName>
    <definedName name="Jun">#REF!,#REF!,#REF!</definedName>
    <definedName name="JUN__S_IVA" localSheetId="30">[45]LCONTR!#REF!</definedName>
    <definedName name="JUN__S_IVA">[45]LCONTR!#REF!</definedName>
    <definedName name="K" localSheetId="30">#REF!</definedName>
    <definedName name="K">#REF!</definedName>
    <definedName name="kkk" localSheetId="30" hidden="1">#REF!</definedName>
    <definedName name="kkk" hidden="1">#REF!</definedName>
    <definedName name="kkkkk" localSheetId="30">[50]Museu!#REF!</definedName>
    <definedName name="kkkkk" localSheetId="51">[50]Museu!#REF!</definedName>
    <definedName name="kkkkk" localSheetId="53">[50]Museu!#REF!</definedName>
    <definedName name="kkkkk" localSheetId="82">[50]Museu!#REF!</definedName>
    <definedName name="kkkkk">[50]Museu!#REF!</definedName>
    <definedName name="KMHO" localSheetId="82">'[46]Remuneração Mensal_Solar150MVA'!$H$22</definedName>
    <definedName name="KMHO">'[47]Remuneração Mensal_Solar150MVA'!$H$22</definedName>
    <definedName name="labelec" localSheetId="30">#REF!</definedName>
    <definedName name="labelec">#REF!</definedName>
    <definedName name="LEV" localSheetId="82">'[46]Remuneração Mensal_Solar150MVA'!$O$18</definedName>
    <definedName name="LEV">'[47]Remuneração Mensal_Solar150MVA'!$O$18</definedName>
    <definedName name="limcount" hidden="1">21</definedName>
    <definedName name="Line_21_LG" localSheetId="30">#REF!</definedName>
    <definedName name="Line_21_LG">#REF!</definedName>
    <definedName name="Linhas" localSheetId="49">[36]ICursoMes!$C$14:$F$14</definedName>
    <definedName name="Linhas" localSheetId="50">[36]ICursoMes!$C$14:$F$14</definedName>
    <definedName name="Linhas" localSheetId="52">[36]ICursoMes!$C$14:$F$14</definedName>
    <definedName name="Linhas">[37]ICursoMes!$C$14:$F$14</definedName>
    <definedName name="LINHAS_CABOS" localSheetId="14">#REF!</definedName>
    <definedName name="LINHAS_CABOS" localSheetId="29">#REF!</definedName>
    <definedName name="LINHAS_CABOS" localSheetId="30">#REF!</definedName>
    <definedName name="LINHAS_CABOS" localSheetId="43">#REF!</definedName>
    <definedName name="LINHAS_CABOS" localSheetId="44">#REF!</definedName>
    <definedName name="LINHAS_CABOS" localSheetId="49">#REF!</definedName>
    <definedName name="LINHAS_CABOS" localSheetId="50">#REF!</definedName>
    <definedName name="LINHAS_CABOS" localSheetId="51">#REF!</definedName>
    <definedName name="LINHAS_CABOS" localSheetId="52">#REF!</definedName>
    <definedName name="LINHAS_CABOS" localSheetId="77">#REF!</definedName>
    <definedName name="LINHAS_CABOS" localSheetId="80">#REF!</definedName>
    <definedName name="LINHAS_CABOS">#REF!</definedName>
    <definedName name="lkkl" localSheetId="14">#REF!</definedName>
    <definedName name="lkkl" localSheetId="29">#REF!</definedName>
    <definedName name="lkkl" localSheetId="30">#REF!</definedName>
    <definedName name="lkkl" localSheetId="43">#REF!</definedName>
    <definedName name="lkkl" localSheetId="44">#REF!</definedName>
    <definedName name="lkkl" localSheetId="49">#REF!</definedName>
    <definedName name="lkkl" localSheetId="50">#REF!</definedName>
    <definedName name="lkkl" localSheetId="51">#REF!</definedName>
    <definedName name="lkkl" localSheetId="52">#REF!</definedName>
    <definedName name="lkkl" localSheetId="77">#REF!</definedName>
    <definedName name="lkkl" localSheetId="80">#REF!</definedName>
    <definedName name="lkkl">#REF!</definedName>
    <definedName name="ll" localSheetId="14">'[106]Activos 31-12-2006'!#REF!</definedName>
    <definedName name="ll" localSheetId="29">'[106]Activos 31-12-2006'!#REF!</definedName>
    <definedName name="ll" localSheetId="30">'[106]Activos 31-12-2006'!#REF!</definedName>
    <definedName name="ll" localSheetId="43">'[106]Activos 31-12-2006'!#REF!</definedName>
    <definedName name="ll" localSheetId="44">'[106]Activos 31-12-2006'!#REF!</definedName>
    <definedName name="ll" localSheetId="51">'[106]Activos 31-12-2006'!#REF!</definedName>
    <definedName name="ll" localSheetId="77">'[106]Activos 31-12-2006'!#REF!</definedName>
    <definedName name="ll">'[106]Activos 31-12-2006'!#REF!</definedName>
    <definedName name="lo" localSheetId="14">'[5]OT´s Não Liquidadas 2006'!#REF!</definedName>
    <definedName name="lo" localSheetId="29">'[5]OT´s Não Liquidadas 2006'!#REF!</definedName>
    <definedName name="lo" localSheetId="30">'[5]OT´s Não Liquidadas 2006'!#REF!</definedName>
    <definedName name="lo" localSheetId="43">'[5]OT´s Não Liquidadas 2006'!#REF!</definedName>
    <definedName name="lo" localSheetId="44">'[5]OT´s Não Liquidadas 2006'!#REF!</definedName>
    <definedName name="lo" localSheetId="51">'[5]OT´s Não Liquidadas 2006'!#REF!</definedName>
    <definedName name="lo" localSheetId="77">'[5]OT´s Não Liquidadas 2006'!#REF!</definedName>
    <definedName name="lo">'[5]OT´s Não Liquidadas 2006'!#REF!</definedName>
    <definedName name="lopkio" localSheetId="14">[64]Museu!#REF!</definedName>
    <definedName name="lopkio" localSheetId="29">[64]Museu!#REF!</definedName>
    <definedName name="lopkio" localSheetId="30">[64]Museu!#REF!</definedName>
    <definedName name="lopkio" localSheetId="43">[64]Museu!#REF!</definedName>
    <definedName name="lopkio" localSheetId="44">[64]Museu!#REF!</definedName>
    <definedName name="lopkio" localSheetId="51">[64]Museu!#REF!</definedName>
    <definedName name="lopkio" localSheetId="77">[64]Museu!#REF!</definedName>
    <definedName name="lopkio">[64]Museu!#REF!</definedName>
    <definedName name="lte_ant" localSheetId="30">#REF!</definedName>
    <definedName name="lte_ant">#REF!</definedName>
    <definedName name="lte_cactual" localSheetId="30">#REF!</definedName>
    <definedName name="lte_cactual">#REF!</definedName>
    <definedName name="Ltitle" localSheetId="30">#REF!</definedName>
    <definedName name="Ltitle">#REF!</definedName>
    <definedName name="m" localSheetId="49">[54]dados!$D$6:$D$147</definedName>
    <definedName name="m" localSheetId="50">[54]dados!$D$6:$D$147</definedName>
    <definedName name="m" localSheetId="52">[54]dados!$D$6:$D$147</definedName>
    <definedName name="m">[55]dados!$D$6:$D$147</definedName>
    <definedName name="Macro10" localSheetId="78">#N/A</definedName>
    <definedName name="Macro10">[107]!Macro10</definedName>
    <definedName name="Macro11" localSheetId="78">#N/A</definedName>
    <definedName name="Macro11">[107]!Macro11</definedName>
    <definedName name="Macro12" localSheetId="78">#N/A</definedName>
    <definedName name="Macro12">[107]!Macro12</definedName>
    <definedName name="Macro13" localSheetId="78">#N/A</definedName>
    <definedName name="Macro13">[107]!Macro13</definedName>
    <definedName name="Macro14" localSheetId="78">#N/A</definedName>
    <definedName name="Macro14">[107]!Macro14</definedName>
    <definedName name="Macro15" localSheetId="78">#N/A</definedName>
    <definedName name="Macro15">[107]!Macro15</definedName>
    <definedName name="Macro16" localSheetId="78">#N/A</definedName>
    <definedName name="Macro16">[107]!Macro16</definedName>
    <definedName name="Macro17" localSheetId="78">#N/A</definedName>
    <definedName name="Macro17">[107]!Macro17</definedName>
    <definedName name="Macro8" localSheetId="78">#N/A</definedName>
    <definedName name="Macro8">[107]!Macro8</definedName>
    <definedName name="MacroData">[67]MacroData!$B$2:$J$80</definedName>
    <definedName name="MacroPlan04">[67]MacroData!$B$82:$I$96</definedName>
    <definedName name="Mai" localSheetId="14">#REF!,#REF!,#REF!</definedName>
    <definedName name="Mai" localSheetId="15">#REF!,#REF!,#REF!</definedName>
    <definedName name="Mai" localSheetId="29">#REF!,#REF!,#REF!</definedName>
    <definedName name="Mai" localSheetId="30">#REF!,#REF!,#REF!</definedName>
    <definedName name="Mai" localSheetId="43">#REF!,#REF!,#REF!</definedName>
    <definedName name="Mai" localSheetId="44">#REF!,#REF!,#REF!</definedName>
    <definedName name="Mai" localSheetId="49">#REF!,#REF!,#REF!</definedName>
    <definedName name="Mai" localSheetId="50">#REF!,#REF!,#REF!</definedName>
    <definedName name="Mai" localSheetId="51">#REF!,#REF!,#REF!</definedName>
    <definedName name="Mai" localSheetId="52">#REF!,#REF!,#REF!</definedName>
    <definedName name="Mai" localSheetId="53">#REF!,#REF!,#REF!</definedName>
    <definedName name="mai" localSheetId="77">#REF!</definedName>
    <definedName name="Mai" localSheetId="80">#REF!,#REF!,#REF!</definedName>
    <definedName name="mai" localSheetId="82">#REF!</definedName>
    <definedName name="Mai">#REF!,#REF!,#REF!</definedName>
    <definedName name="MAI__S_IVA" localSheetId="30">[45]LCONTR!#REF!</definedName>
    <definedName name="MAI__S_IVA">[45]LCONTR!#REF!</definedName>
    <definedName name="mapa" localSheetId="30">#REF!</definedName>
    <definedName name="mapa">#REF!</definedName>
    <definedName name="mapa_hidr" localSheetId="49">'[99]res.cae''s hidr'!$AD$13:$BA$68</definedName>
    <definedName name="mapa_hidr" localSheetId="50">'[99]res.cae''s hidr'!$AD$13:$BA$68</definedName>
    <definedName name="mapa_hidr" localSheetId="52">'[99]res.cae''s hidr'!$AD$13:$BA$68</definedName>
    <definedName name="mapa_hidr">'[100]res.cae''s hidr'!$AD$13:$BA$68</definedName>
    <definedName name="mapa_hidr_c" localSheetId="49">'[99]res.cae''s hidr'!$AD$1:$BA$1</definedName>
    <definedName name="mapa_hidr_c" localSheetId="50">'[99]res.cae''s hidr'!$AD$1:$BA$1</definedName>
    <definedName name="mapa_hidr_c" localSheetId="52">'[99]res.cae''s hidr'!$AD$1:$BA$1</definedName>
    <definedName name="mapa_hidr_c">'[100]res.cae''s hidr'!$AD$1:$BA$1</definedName>
    <definedName name="mapa_hidr_l" localSheetId="49">'[99]res.cae''s hidr'!$Y$13:$Y$68</definedName>
    <definedName name="mapa_hidr_l" localSheetId="50">'[99]res.cae''s hidr'!$Y$13:$Y$68</definedName>
    <definedName name="mapa_hidr_l" localSheetId="52">'[99]res.cae''s hidr'!$Y$13:$Y$68</definedName>
    <definedName name="mapa_hidr_l">'[100]res.cae''s hidr'!$Y$13:$Y$68</definedName>
    <definedName name="mapa_term" localSheetId="49">'[99]res.cae''s '!$AD$12:$BA$121</definedName>
    <definedName name="mapa_term" localSheetId="50">'[99]res.cae''s '!$AD$12:$BA$121</definedName>
    <definedName name="mapa_term" localSheetId="52">'[99]res.cae''s '!$AD$12:$BA$121</definedName>
    <definedName name="mapa_term">'[100]res.cae''s '!$AD$12:$BA$121</definedName>
    <definedName name="mapa_term_c" localSheetId="49">'[99]res.cae''s '!$AD$1:$BA$1</definedName>
    <definedName name="mapa_term_c" localSheetId="50">'[99]res.cae''s '!$AD$1:$BA$1</definedName>
    <definedName name="mapa_term_c" localSheetId="52">'[99]res.cae''s '!$AD$1:$BA$1</definedName>
    <definedName name="mapa_term_c">'[100]res.cae''s '!$AD$1:$BA$1</definedName>
    <definedName name="mapa_term_l" localSheetId="49">'[99]res.cae''s '!$Y$12:$Y$122</definedName>
    <definedName name="mapa_term_l" localSheetId="50">'[99]res.cae''s '!$Y$12:$Y$122</definedName>
    <definedName name="mapa_term_l" localSheetId="52">'[99]res.cae''s '!$Y$12:$Y$122</definedName>
    <definedName name="mapa_term_l">'[100]res.cae''s '!$Y$12:$Y$122</definedName>
    <definedName name="mapa1" localSheetId="14">#REF!</definedName>
    <definedName name="mapa1" localSheetId="29">#REF!</definedName>
    <definedName name="mapa1" localSheetId="30">#REF!</definedName>
    <definedName name="mapa1" localSheetId="43">#REF!</definedName>
    <definedName name="mapa1" localSheetId="44">#REF!</definedName>
    <definedName name="mapa1" localSheetId="49">#REF!</definedName>
    <definedName name="mapa1" localSheetId="50">#REF!</definedName>
    <definedName name="mapa1" localSheetId="51">#REF!</definedName>
    <definedName name="mapa1" localSheetId="52">#REF!</definedName>
    <definedName name="mapa1" localSheetId="77">#REF!</definedName>
    <definedName name="mapa1">#REF!</definedName>
    <definedName name="Mar" localSheetId="14">#REF!,#REF!,#REF!</definedName>
    <definedName name="Mar" localSheetId="15">#REF!,#REF!,#REF!</definedName>
    <definedName name="Mar" localSheetId="29">#REF!,#REF!,#REF!</definedName>
    <definedName name="Mar" localSheetId="30">#REF!,#REF!,#REF!</definedName>
    <definedName name="Mar" localSheetId="43">#REF!,#REF!,#REF!</definedName>
    <definedName name="Mar" localSheetId="44">#REF!,#REF!,#REF!</definedName>
    <definedName name="Mar" localSheetId="49">#REF!,#REF!,#REF!</definedName>
    <definedName name="Mar" localSheetId="50">#REF!,#REF!,#REF!</definedName>
    <definedName name="Mar" localSheetId="51">#REF!,#REF!,#REF!</definedName>
    <definedName name="Mar" localSheetId="52">#REF!,#REF!,#REF!</definedName>
    <definedName name="Mar" localSheetId="53">#REF!,#REF!,#REF!</definedName>
    <definedName name="mar" localSheetId="77">#REF!</definedName>
    <definedName name="Mar" localSheetId="80">#REF!,#REF!,#REF!</definedName>
    <definedName name="mar" localSheetId="82">#REF!</definedName>
    <definedName name="Mar">#REF!,#REF!,#REF!</definedName>
    <definedName name="MAR__S_IVA" localSheetId="30">[45]LCONTR!#REF!</definedName>
    <definedName name="MAR__S_IVA">[45]LCONTR!#REF!</definedName>
    <definedName name="MARCO" localSheetId="30">'[1]Todas OT e o valor'!#REF!</definedName>
    <definedName name="MARCO" localSheetId="51">'[1]Todas OT e o valor'!#REF!</definedName>
    <definedName name="MARCO" localSheetId="53">'[1]Todas OT e o valor'!#REF!</definedName>
    <definedName name="MARCO" localSheetId="82">'[1]Todas OT e o valor'!#REF!</definedName>
    <definedName name="MARCO">'[1]Todas OT e o valor'!#REF!</definedName>
    <definedName name="marta" localSheetId="30" hidden="1">#REF!</definedName>
    <definedName name="marta" localSheetId="51" hidden="1">#REF!</definedName>
    <definedName name="marta" localSheetId="53" hidden="1">#REF!</definedName>
    <definedName name="marta" hidden="1">#REF!</definedName>
    <definedName name="mes" localSheetId="14">#REF!</definedName>
    <definedName name="mes" localSheetId="29">#REF!</definedName>
    <definedName name="mes" localSheetId="30">#REF!</definedName>
    <definedName name="mes" localSheetId="43">#REF!</definedName>
    <definedName name="mes" localSheetId="44">#REF!</definedName>
    <definedName name="mes" localSheetId="49">#REF!</definedName>
    <definedName name="mes" localSheetId="50">#REF!</definedName>
    <definedName name="mes" localSheetId="51">#REF!</definedName>
    <definedName name="mes" localSheetId="52">#REF!</definedName>
    <definedName name="mes" localSheetId="77">#REF!</definedName>
    <definedName name="mes">#REF!</definedName>
    <definedName name="mes_out" localSheetId="14">#REF!</definedName>
    <definedName name="mes_out" localSheetId="29">#REF!</definedName>
    <definedName name="mes_out" localSheetId="30">#REF!</definedName>
    <definedName name="mes_out" localSheetId="43">#REF!</definedName>
    <definedName name="mes_out" localSheetId="44">#REF!</definedName>
    <definedName name="mes_out" localSheetId="49">#REF!</definedName>
    <definedName name="mes_out" localSheetId="50">#REF!</definedName>
    <definedName name="mes_out" localSheetId="51">#REF!</definedName>
    <definedName name="mes_out" localSheetId="52">#REF!</definedName>
    <definedName name="mes_out">#REF!</definedName>
    <definedName name="meses" localSheetId="14">#REF!</definedName>
    <definedName name="meses" localSheetId="29">#REF!</definedName>
    <definedName name="meses" localSheetId="30">#REF!</definedName>
    <definedName name="meses" localSheetId="43">#REF!</definedName>
    <definedName name="meses" localSheetId="44">#REF!</definedName>
    <definedName name="meses" localSheetId="49">#REF!</definedName>
    <definedName name="meses" localSheetId="50">#REF!</definedName>
    <definedName name="meses" localSheetId="51">#REF!</definedName>
    <definedName name="meses" localSheetId="52">#REF!</definedName>
    <definedName name="meses">#REF!</definedName>
    <definedName name="meses1" localSheetId="14">#REF!</definedName>
    <definedName name="meses1" localSheetId="29">#REF!</definedName>
    <definedName name="meses1" localSheetId="30">#REF!</definedName>
    <definedName name="meses1" localSheetId="43">#REF!</definedName>
    <definedName name="meses1" localSheetId="44">#REF!</definedName>
    <definedName name="meses1" localSheetId="49">#REF!</definedName>
    <definedName name="meses1" localSheetId="50">#REF!</definedName>
    <definedName name="meses1" localSheetId="51">#REF!</definedName>
    <definedName name="meses1" localSheetId="52">#REF!</definedName>
    <definedName name="meses1">#REF!</definedName>
    <definedName name="MIGUEL">[44]Original!$A$2:$A$589</definedName>
    <definedName name="mnmmf" localSheetId="14">[13]Zam!#REF!</definedName>
    <definedName name="mnmmf" localSheetId="29">[13]Zam!#REF!</definedName>
    <definedName name="mnmmf" localSheetId="30">[13]Zam!#REF!</definedName>
    <definedName name="mnmmf" localSheetId="43">[13]Zam!#REF!</definedName>
    <definedName name="mnmmf" localSheetId="44">[13]Zam!#REF!</definedName>
    <definedName name="mnmmf" localSheetId="49">[13]Zam!#REF!</definedName>
    <definedName name="mnmmf" localSheetId="50">[13]Zam!#REF!</definedName>
    <definedName name="mnmmf" localSheetId="51">[13]Zam!#REF!</definedName>
    <definedName name="mnmmf" localSheetId="52">[13]Zam!#REF!</definedName>
    <definedName name="mnmmf" localSheetId="77">[13]Zam!#REF!</definedName>
    <definedName name="mnmmf" localSheetId="82">[13]Zam!#REF!</definedName>
    <definedName name="mnmmf">[13]Zam!#REF!</definedName>
    <definedName name="mnn" localSheetId="14">'[16]OT´s Não Liquidadas 2006'!#REF!</definedName>
    <definedName name="mnn" localSheetId="29">'[16]OT´s Não Liquidadas 2006'!#REF!</definedName>
    <definedName name="mnn" localSheetId="30">'[16]OT´s Não Liquidadas 2006'!#REF!</definedName>
    <definedName name="mnn" localSheetId="43">'[16]OT´s Não Liquidadas 2006'!#REF!</definedName>
    <definedName name="mnn" localSheetId="44">'[16]OT´s Não Liquidadas 2006'!#REF!</definedName>
    <definedName name="mnn" localSheetId="49">'[16]OT´s Não Liquidadas 2006'!#REF!</definedName>
    <definedName name="mnn" localSheetId="50">'[16]OT´s Não Liquidadas 2006'!#REF!</definedName>
    <definedName name="mnn" localSheetId="51">'[16]OT´s Não Liquidadas 2006'!#REF!</definedName>
    <definedName name="mnn" localSheetId="52">'[16]OT´s Não Liquidadas 2006'!#REF!</definedName>
    <definedName name="mnn" localSheetId="77">'[16]OT´s Não Liquidadas 2006'!#REF!</definedName>
    <definedName name="mnn">'[16]OT´s Não Liquidadas 2006'!#REF!</definedName>
    <definedName name="mrh" localSheetId="30">#REF!</definedName>
    <definedName name="mrh">#REF!</definedName>
    <definedName name="MUN">[35]ago03!$A$4</definedName>
    <definedName name="N" localSheetId="30">#REF!</definedName>
    <definedName name="N">#REF!</definedName>
    <definedName name="N__Enc" localSheetId="30">[45]LCONTR!#REF!</definedName>
    <definedName name="N__Enc">[45]LCONTR!#REF!</definedName>
    <definedName name="N__Enc_p_96" localSheetId="30">[45]LCONTR!#REF!</definedName>
    <definedName name="N__Enc_p_96">[45]LCONTR!#REF!</definedName>
    <definedName name="NAT" localSheetId="30">[45]LCONTR!#REF!</definedName>
    <definedName name="NAT">[45]LCONTR!#REF!</definedName>
    <definedName name="NDM" localSheetId="82">'[46]Remuneração Mensal_Solar150MVA'!$O$16</definedName>
    <definedName name="NDM">'[47]Remuneração Mensal_Solar150MVA'!$O$16</definedName>
    <definedName name="NHOref" localSheetId="82">'[46]Remuneração Mensal_Solar150MVA'!$O$15</definedName>
    <definedName name="NHOref">'[47]Remuneração Mensal_Solar150MVA'!$O$15</definedName>
    <definedName name="NHPref" localSheetId="82">'[46]Remuneração Mensal_Solar150MVA'!$O$14</definedName>
    <definedName name="NHPref">'[47]Remuneração Mensal_Solar150MVA'!$O$14</definedName>
    <definedName name="nj" localSheetId="14">[27]Zam!#REF!</definedName>
    <definedName name="nj" localSheetId="29">[27]Zam!#REF!</definedName>
    <definedName name="nj" localSheetId="30">[27]Zam!#REF!</definedName>
    <definedName name="nj" localSheetId="43">[27]Zam!#REF!</definedName>
    <definedName name="nj" localSheetId="44">[27]Zam!#REF!</definedName>
    <definedName name="nj" localSheetId="49">[27]Zam!#REF!</definedName>
    <definedName name="nj" localSheetId="50">[27]Zam!#REF!</definedName>
    <definedName name="nj" localSheetId="51">[27]Zam!#REF!</definedName>
    <definedName name="nj" localSheetId="52">[27]Zam!#REF!</definedName>
    <definedName name="nj" localSheetId="77">[27]Zam!#REF!</definedName>
    <definedName name="nj">[27]Zam!#REF!</definedName>
    <definedName name="No_mês_2004_09" localSheetId="49">[36]ICursoMes!$C$3:$F$3</definedName>
    <definedName name="No_mês_2004_09" localSheetId="50">[36]ICursoMes!$C$3:$F$3</definedName>
    <definedName name="No_mês_2004_09" localSheetId="52">[36]ICursoMes!$C$3:$F$3</definedName>
    <definedName name="No_mês_2004_09">[37]ICursoMes!$C$3:$F$3</definedName>
    <definedName name="nononono" localSheetId="14">#REF!</definedName>
    <definedName name="nononono" localSheetId="29">#REF!</definedName>
    <definedName name="nononono" localSheetId="30">#REF!</definedName>
    <definedName name="nononono" localSheetId="43">#REF!</definedName>
    <definedName name="nononono" localSheetId="44">#REF!</definedName>
    <definedName name="nononono" localSheetId="49">#REF!</definedName>
    <definedName name="nononono" localSheetId="50">#REF!</definedName>
    <definedName name="nononono" localSheetId="51">#REF!</definedName>
    <definedName name="nononono" localSheetId="52">#REF!</definedName>
    <definedName name="nononono" localSheetId="77">#REF!</definedName>
    <definedName name="nononono" localSheetId="80">#REF!</definedName>
    <definedName name="nononono">#REF!</definedName>
    <definedName name="NOTA" localSheetId="30">[45]LCONTR!#REF!</definedName>
    <definedName name="NOTA">[45]LCONTR!#REF!</definedName>
    <definedName name="Note_1_LG" localSheetId="30">#REF!</definedName>
    <definedName name="Note_1_LG">#REF!</definedName>
    <definedName name="Note_1_R" localSheetId="30">#REF!</definedName>
    <definedName name="Note_1_R">#REF!</definedName>
    <definedName name="Note_10_LG" localSheetId="30">#REF!</definedName>
    <definedName name="Note_10_LG">#REF!</definedName>
    <definedName name="Note_10_R" localSheetId="30">#REF!</definedName>
    <definedName name="Note_10_R">#REF!</definedName>
    <definedName name="Note_11_LG" localSheetId="30">#REF!</definedName>
    <definedName name="Note_11_LG">#REF!</definedName>
    <definedName name="Note_11_R" localSheetId="30">#REF!</definedName>
    <definedName name="Note_11_R">#REF!</definedName>
    <definedName name="Note_11_SL_LG" localSheetId="30">#REF!</definedName>
    <definedName name="Note_11_SL_LG">#REF!</definedName>
    <definedName name="Note_11_SL_R" localSheetId="30">#REF!</definedName>
    <definedName name="Note_11_SL_R">#REF!</definedName>
    <definedName name="Note_12_FAR_LG" localSheetId="30">#REF!</definedName>
    <definedName name="Note_12_FAR_LG">#REF!</definedName>
    <definedName name="Note_12_FAR_R" localSheetId="30">#REF!</definedName>
    <definedName name="Note_12_FAR_R">#REF!</definedName>
    <definedName name="Note_12_LG" localSheetId="30">#REF!</definedName>
    <definedName name="Note_12_LG">#REF!</definedName>
    <definedName name="Note_12_R" localSheetId="30">#REF!</definedName>
    <definedName name="Note_12_R">#REF!</definedName>
    <definedName name="Note_13_TPGross_LG" localSheetId="30">#REF!</definedName>
    <definedName name="Note_13_TPGross_LG">#REF!</definedName>
    <definedName name="Note_13_TPGross_R" localSheetId="30">#REF!</definedName>
    <definedName name="Note_13_TPGross_R">#REF!</definedName>
    <definedName name="Note_13_TPReins_LG" localSheetId="30">#REF!</definedName>
    <definedName name="Note_13_TPReins_LG">#REF!</definedName>
    <definedName name="Note_13_TPReins_R" localSheetId="30">#REF!</definedName>
    <definedName name="Note_13_TPReins_R">#REF!</definedName>
    <definedName name="Note_14_DefTaxAss_LG" localSheetId="30">#REF!</definedName>
    <definedName name="Note_14_DefTaxAss_LG">#REF!</definedName>
    <definedName name="Note_14_DefTaxAss_R" localSheetId="30">#REF!</definedName>
    <definedName name="Note_14_DefTaxAss_R">#REF!</definedName>
    <definedName name="Note_14_defTaxLia_LG" localSheetId="30">#REF!</definedName>
    <definedName name="Note_14_defTaxLia_LG">#REF!</definedName>
    <definedName name="Note_14_DefTaxLia_R" localSheetId="30">#REF!</definedName>
    <definedName name="Note_14_DefTaxLia_R">#REF!</definedName>
    <definedName name="Note_14_LG" localSheetId="30">#REF!</definedName>
    <definedName name="Note_14_LG">#REF!</definedName>
    <definedName name="Note_14_Pens_LG" localSheetId="30">#REF!</definedName>
    <definedName name="Note_14_Pens_LG">#REF!</definedName>
    <definedName name="Note_14_pens_R" localSheetId="30">#REF!</definedName>
    <definedName name="Note_14_pens_R">#REF!</definedName>
    <definedName name="Note_14_R" localSheetId="30">#REF!</definedName>
    <definedName name="Note_14_R">#REF!</definedName>
    <definedName name="Note_14_RP_LG" localSheetId="30">#REF!</definedName>
    <definedName name="Note_14_RP_LG">#REF!</definedName>
    <definedName name="Note_14_RP_R" localSheetId="30">#REF!</definedName>
    <definedName name="Note_14_RP_R">#REF!</definedName>
    <definedName name="Note_15_Dep_LG" localSheetId="30">#REF!</definedName>
    <definedName name="Note_15_Dep_LG">#REF!</definedName>
    <definedName name="Note_15_dep_R" localSheetId="30">#REF!</definedName>
    <definedName name="Note_15_dep_R">#REF!</definedName>
    <definedName name="Note_15_LG" localSheetId="30">#REF!</definedName>
    <definedName name="Note_15_LG">#REF!</definedName>
    <definedName name="Note_15_OF_LG" localSheetId="30">#REF!</definedName>
    <definedName name="Note_15_OF_LG">#REF!</definedName>
    <definedName name="Note_15_OF_R" localSheetId="30">#REF!</definedName>
    <definedName name="Note_15_OF_R">#REF!</definedName>
    <definedName name="Note_15_R" localSheetId="30">#REF!</definedName>
    <definedName name="Note_15_R">#REF!</definedName>
    <definedName name="Note_16_Conv.notes" localSheetId="30">#REF!</definedName>
    <definedName name="Note_16_Conv.notes">#REF!</definedName>
    <definedName name="Note_16_FinLease" localSheetId="30">#REF!</definedName>
    <definedName name="Note_16_FinLease">#REF!</definedName>
    <definedName name="Note_16_LG" localSheetId="30">#REF!</definedName>
    <definedName name="Note_16_LG">#REF!</definedName>
    <definedName name="Note_16_R" localSheetId="30">#REF!</definedName>
    <definedName name="Note_16_R">#REF!</definedName>
    <definedName name="Note_17_LG" localSheetId="30">#REF!</definedName>
    <definedName name="Note_17_LG">#REF!</definedName>
    <definedName name="Note_17_R" localSheetId="30">#REF!</definedName>
    <definedName name="Note_17_R">#REF!</definedName>
    <definedName name="Note_18_LG" localSheetId="30">#REF!</definedName>
    <definedName name="Note_18_LG">#REF!</definedName>
    <definedName name="Note_18_R" localSheetId="30">#REF!</definedName>
    <definedName name="Note_18_R">#REF!</definedName>
    <definedName name="Note_19_LG" localSheetId="30">#REF!</definedName>
    <definedName name="Note_19_LG">#REF!</definedName>
    <definedName name="Note_19_R" localSheetId="30">#REF!</definedName>
    <definedName name="Note_19_R">#REF!</definedName>
    <definedName name="Note_2_LG" localSheetId="30">#REF!</definedName>
    <definedName name="Note_2_LG">#REF!</definedName>
    <definedName name="Note_2_OtherFin_LG" localSheetId="30">#REF!</definedName>
    <definedName name="Note_2_OtherFin_LG">#REF!</definedName>
    <definedName name="Note_2_OtherFin_R" localSheetId="30">#REF!</definedName>
    <definedName name="Note_2_OtherFin_R">#REF!</definedName>
    <definedName name="Note_2_R" localSheetId="30">#REF!</definedName>
    <definedName name="Note_2_R">#REF!</definedName>
    <definedName name="Note_2_Real_LG" localSheetId="30">#REF!</definedName>
    <definedName name="Note_2_Real_LG">#REF!</definedName>
    <definedName name="Note_2_Real_R" localSheetId="30">#REF!</definedName>
    <definedName name="Note_2_Real_R">#REF!</definedName>
    <definedName name="Note_20_LG" localSheetId="30">#REF!</definedName>
    <definedName name="Note_20_LG">#REF!</definedName>
    <definedName name="Note_20_R" localSheetId="30">#REF!</definedName>
    <definedName name="Note_20_R">#REF!</definedName>
    <definedName name="Note_21_LG" localSheetId="30">#REF!</definedName>
    <definedName name="Note_21_LG">#REF!</definedName>
    <definedName name="Note_21_R" localSheetId="30">#REF!</definedName>
    <definedName name="Note_21_R">#REF!</definedName>
    <definedName name="Note_22_LG" localSheetId="30">#REF!</definedName>
    <definedName name="Note_22_LG">#REF!</definedName>
    <definedName name="Note_22_LG_Iex" localSheetId="30">#REF!</definedName>
    <definedName name="Note_22_LG_Iex">#REF!</definedName>
    <definedName name="Note_22_R" localSheetId="30">#REF!</definedName>
    <definedName name="Note_22_R">#REF!</definedName>
    <definedName name="Note_22_R_Iex" localSheetId="30">#REF!</definedName>
    <definedName name="Note_22_R_Iex">#REF!</definedName>
    <definedName name="Note_23_LG" localSheetId="30">#REF!</definedName>
    <definedName name="Note_23_LG">#REF!</definedName>
    <definedName name="Note_23_R" localSheetId="30">#REF!</definedName>
    <definedName name="Note_23_R">#REF!</definedName>
    <definedName name="Note_24_LG" localSheetId="30">#REF!</definedName>
    <definedName name="Note_24_LG">#REF!</definedName>
    <definedName name="Note_24_R" localSheetId="30">#REF!</definedName>
    <definedName name="Note_24_R">#REF!</definedName>
    <definedName name="Note_25_LG" localSheetId="30">#REF!</definedName>
    <definedName name="Note_25_LG">#REF!</definedName>
    <definedName name="Note_25_R" localSheetId="30">#REF!</definedName>
    <definedName name="Note_25_R">#REF!</definedName>
    <definedName name="Note_26_LG" localSheetId="30">#REF!</definedName>
    <definedName name="Note_26_LG">#REF!</definedName>
    <definedName name="Note_26_R" localSheetId="30">#REF!</definedName>
    <definedName name="Note_26_R">#REF!</definedName>
    <definedName name="Note_26_Staff_LG" localSheetId="30">#REF!</definedName>
    <definedName name="Note_26_Staff_LG">#REF!</definedName>
    <definedName name="Note_26_staff_R" localSheetId="30">#REF!</definedName>
    <definedName name="Note_26_staff_R">#REF!</definedName>
    <definedName name="Note_27_LG" localSheetId="30">#REF!</definedName>
    <definedName name="Note_27_LG">#REF!</definedName>
    <definedName name="Note_27_R" localSheetId="30">#REF!</definedName>
    <definedName name="Note_27_R">#REF!</definedName>
    <definedName name="Note_27_staff_LG" localSheetId="30">#REF!</definedName>
    <definedName name="Note_27_staff_LG">#REF!</definedName>
    <definedName name="Note_27_staff_R" localSheetId="30">#REF!</definedName>
    <definedName name="Note_27_staff_R">#REF!</definedName>
    <definedName name="Note_28_LG" localSheetId="30">#REF!</definedName>
    <definedName name="Note_28_LG">#REF!</definedName>
    <definedName name="Note_28_R" localSheetId="30">#REF!</definedName>
    <definedName name="Note_28_R">#REF!</definedName>
    <definedName name="Note_28_staff_LG" localSheetId="30">#REF!</definedName>
    <definedName name="Note_28_staff_LG">#REF!</definedName>
    <definedName name="Note_28_staff_R" localSheetId="30">#REF!</definedName>
    <definedName name="Note_28_staff_R">#REF!</definedName>
    <definedName name="Note_29_LG" localSheetId="30">#REF!</definedName>
    <definedName name="Note_29_LG">#REF!</definedName>
    <definedName name="Note_29_R" localSheetId="30">#REF!</definedName>
    <definedName name="Note_29_R">#REF!</definedName>
    <definedName name="Note_3_LG" localSheetId="30">#REF!</definedName>
    <definedName name="Note_3_LG">#REF!</definedName>
    <definedName name="Note_3_R" localSheetId="30">#REF!</definedName>
    <definedName name="Note_3_R">#REF!</definedName>
    <definedName name="Note_30_EG" localSheetId="30">#REF!</definedName>
    <definedName name="Note_30_EG">#REF!</definedName>
    <definedName name="Note_30_LG" localSheetId="30">#REF!</definedName>
    <definedName name="Note_30_LG">#REF!</definedName>
    <definedName name="Note_30_R" localSheetId="30">#REF!</definedName>
    <definedName name="Note_30_R">#REF!</definedName>
    <definedName name="Note_31_extraord" localSheetId="30">#REF!</definedName>
    <definedName name="Note_31_extraord">#REF!</definedName>
    <definedName name="Note_31_extraord_LG" localSheetId="30">#REF!</definedName>
    <definedName name="Note_31_extraord_LG">#REF!</definedName>
    <definedName name="Note_31_extraord_R" localSheetId="30">#REF!</definedName>
    <definedName name="Note_31_extraord_R">#REF!</definedName>
    <definedName name="Note_31_Ord" localSheetId="30">#REF!</definedName>
    <definedName name="Note_31_Ord">#REF!</definedName>
    <definedName name="Note_31_Ord_LG" localSheetId="30">#REF!</definedName>
    <definedName name="Note_31_Ord_LG">#REF!</definedName>
    <definedName name="Note_31_Ord_R" localSheetId="30">#REF!</definedName>
    <definedName name="Note_31_Ord_R">#REF!</definedName>
    <definedName name="Note_32" localSheetId="30">#REF!</definedName>
    <definedName name="Note_32">#REF!</definedName>
    <definedName name="Note_32_Eureko" localSheetId="30">#REF!</definedName>
    <definedName name="Note_32_Eureko">#REF!</definedName>
    <definedName name="Note_32_Local" localSheetId="30">#REF!</definedName>
    <definedName name="Note_32_Local">#REF!</definedName>
    <definedName name="Note_32_restatement" localSheetId="30">#REF!</definedName>
    <definedName name="Note_32_restatement">#REF!</definedName>
    <definedName name="Note_4_LG" localSheetId="30">#REF!</definedName>
    <definedName name="Note_4_LG">#REF!</definedName>
    <definedName name="Note_4_R" localSheetId="30">#REF!</definedName>
    <definedName name="Note_4_R">#REF!</definedName>
    <definedName name="Note_5_LG" localSheetId="30">#REF!</definedName>
    <definedName name="Note_5_LG">#REF!</definedName>
    <definedName name="Note_5_R" localSheetId="30">#REF!</definedName>
    <definedName name="Note_5_R">#REF!</definedName>
    <definedName name="Note_6_LG" localSheetId="30">#REF!</definedName>
    <definedName name="Note_6_LG">#REF!</definedName>
    <definedName name="Note_6_R" localSheetId="30">#REF!</definedName>
    <definedName name="Note_6_R">#REF!</definedName>
    <definedName name="Note_7_Cash_LG" localSheetId="30">#REF!</definedName>
    <definedName name="Note_7_Cash_LG">#REF!</definedName>
    <definedName name="Note_7_Cash_R" localSheetId="30">#REF!</definedName>
    <definedName name="Note_7_Cash_R">#REF!</definedName>
    <definedName name="Note_7_Equip_LG" localSheetId="30">#REF!</definedName>
    <definedName name="Note_7_Equip_LG">#REF!</definedName>
    <definedName name="Note_7_Equip_R" localSheetId="30">#REF!</definedName>
    <definedName name="Note_7_Equip_R">#REF!</definedName>
    <definedName name="Note_7_LG" localSheetId="30">#REF!</definedName>
    <definedName name="Note_7_LG">#REF!</definedName>
    <definedName name="Note_7_R" localSheetId="30">#REF!</definedName>
    <definedName name="Note_7_R">#REF!</definedName>
    <definedName name="Note_8_L_LG" localSheetId="30">#REF!</definedName>
    <definedName name="Note_8_L_LG">#REF!</definedName>
    <definedName name="Note_8_L_r" localSheetId="30">#REF!</definedName>
    <definedName name="Note_8_L_r">#REF!</definedName>
    <definedName name="Note_8_LG" localSheetId="30">#REF!</definedName>
    <definedName name="Note_8_LG">#REF!</definedName>
    <definedName name="Note_8_NL_LG" localSheetId="30">#REF!</definedName>
    <definedName name="Note_8_NL_LG">#REF!</definedName>
    <definedName name="Note_8_NL_R" localSheetId="30">#REF!</definedName>
    <definedName name="Note_8_NL_R">#REF!</definedName>
    <definedName name="Note_8_R" localSheetId="30">#REF!</definedName>
    <definedName name="Note_8_R">#REF!</definedName>
    <definedName name="Note_9_LG" localSheetId="30">#REF!</definedName>
    <definedName name="Note_9_LG">#REF!</definedName>
    <definedName name="Note_9_R" localSheetId="30">#REF!</definedName>
    <definedName name="Note_9_R">#REF!</definedName>
    <definedName name="Nov" localSheetId="14">#REF!,#REF!,#REF!</definedName>
    <definedName name="Nov" localSheetId="15">#REF!,#REF!,#REF!</definedName>
    <definedName name="Nov" localSheetId="29">#REF!,#REF!,#REF!</definedName>
    <definedName name="Nov" localSheetId="30">#REF!,#REF!,#REF!</definedName>
    <definedName name="Nov" localSheetId="43">#REF!,#REF!,#REF!</definedName>
    <definedName name="Nov" localSheetId="44">#REF!,#REF!,#REF!</definedName>
    <definedName name="Nov" localSheetId="49">#REF!,#REF!,#REF!</definedName>
    <definedName name="Nov" localSheetId="50">#REF!,#REF!,#REF!</definedName>
    <definedName name="Nov" localSheetId="51">#REF!,#REF!,#REF!</definedName>
    <definedName name="Nov" localSheetId="52">#REF!,#REF!,#REF!</definedName>
    <definedName name="Nov" localSheetId="53">#REF!,#REF!,#REF!</definedName>
    <definedName name="nov" localSheetId="77">#REF!</definedName>
    <definedName name="Nov" localSheetId="80">#REF!,#REF!,#REF!</definedName>
    <definedName name="nov" localSheetId="82">#REF!</definedName>
    <definedName name="Nov">#REF!,#REF!,#REF!</definedName>
    <definedName name="NOV__S_IVA" localSheetId="30">[45]LCONTR!#REF!</definedName>
    <definedName name="NOV__S_IVA">[45]LCONTR!#REF!</definedName>
    <definedName name="nova">{"tipo",0,"Auto","Auto","";"ref",0,"Auto","Auto","NNNNNNN";"imobilizado",0,"Auto","Auto","NNNNNNN"}</definedName>
    <definedName name="novo" localSheetId="14">#REF!</definedName>
    <definedName name="novo" localSheetId="29">#REF!</definedName>
    <definedName name="novo" localSheetId="30">#REF!</definedName>
    <definedName name="novo" localSheetId="43">#REF!</definedName>
    <definedName name="novo" localSheetId="44">#REF!</definedName>
    <definedName name="novo" localSheetId="49">[64]Museu!#REF!</definedName>
    <definedName name="novo" localSheetId="50">[64]Museu!#REF!</definedName>
    <definedName name="novo" localSheetId="51">#REF!</definedName>
    <definedName name="novo" localSheetId="52">[64]Museu!#REF!</definedName>
    <definedName name="novo" localSheetId="53">#REF!</definedName>
    <definedName name="novo" localSheetId="77">#REF!</definedName>
    <definedName name="novo" localSheetId="80">#REF!</definedName>
    <definedName name="novo" localSheetId="82">#REF!</definedName>
    <definedName name="novo">#REF!</definedName>
    <definedName name="nq" localSheetId="14">[27]Zam!#REF!</definedName>
    <definedName name="nq" localSheetId="29">[27]Zam!#REF!</definedName>
    <definedName name="nq" localSheetId="30">[27]Zam!#REF!</definedName>
    <definedName name="nq" localSheetId="43">[27]Zam!#REF!</definedName>
    <definedName name="nq" localSheetId="44">[27]Zam!#REF!</definedName>
    <definedName name="nq" localSheetId="49">[27]Zam!#REF!</definedName>
    <definedName name="nq" localSheetId="50">[27]Zam!#REF!</definedName>
    <definedName name="nq" localSheetId="51">[27]Zam!#REF!</definedName>
    <definedName name="nq" localSheetId="52">[27]Zam!#REF!</definedName>
    <definedName name="nq" localSheetId="77">[27]Zam!#REF!</definedName>
    <definedName name="nq">[27]Zam!#REF!</definedName>
    <definedName name="o" localSheetId="14">[27]Zam!#REF!</definedName>
    <definedName name="o" localSheetId="29">[27]Zam!#REF!</definedName>
    <definedName name="o" localSheetId="30">[27]Zam!#REF!</definedName>
    <definedName name="o" localSheetId="43">[27]Zam!#REF!</definedName>
    <definedName name="o" localSheetId="44">[27]Zam!#REF!</definedName>
    <definedName name="o" localSheetId="51">[27]Zam!#REF!</definedName>
    <definedName name="o" localSheetId="77">[27]Zam!#REF!</definedName>
    <definedName name="o">[27]Zam!#REF!</definedName>
    <definedName name="OBJECTO" localSheetId="30">[45]LCONTR!#REF!</definedName>
    <definedName name="OBJECTO">[45]LCONTR!#REF!</definedName>
    <definedName name="OBS" localSheetId="30">[45]LCONTR!#REF!</definedName>
    <definedName name="OBS">[45]LCONTR!#REF!</definedName>
    <definedName name="Oni" localSheetId="30">#REF!</definedName>
    <definedName name="Oni">#REF!</definedName>
    <definedName name="Oni_tot" localSheetId="30">#REF!</definedName>
    <definedName name="Oni_tot">#REF!</definedName>
    <definedName name="Opção_tar" localSheetId="14">#REF!</definedName>
    <definedName name="Opção_tar" localSheetId="29">#REF!</definedName>
    <definedName name="Opção_tar" localSheetId="30">#REF!</definedName>
    <definedName name="Opção_tar" localSheetId="43">#REF!</definedName>
    <definedName name="Opção_tar" localSheetId="44">#REF!</definedName>
    <definedName name="Opção_tar" localSheetId="49">#REF!</definedName>
    <definedName name="Opção_tar" localSheetId="50">#REF!</definedName>
    <definedName name="Opção_tar" localSheetId="51">#REF!</definedName>
    <definedName name="Opção_tar" localSheetId="52">#REF!</definedName>
    <definedName name="Opção_tar" localSheetId="77">#REF!</definedName>
    <definedName name="Opção_tar">#REF!</definedName>
    <definedName name="OperacionaisPlan01">[67]IndicadoresOperacionaisPlanej04!$B$2:$Q$54</definedName>
    <definedName name="opof" localSheetId="30">[94]Zam!#REF!</definedName>
    <definedName name="opof" localSheetId="51">[94]Zam!#REF!</definedName>
    <definedName name="opof" localSheetId="53">[94]Zam!#REF!</definedName>
    <definedName name="opof" localSheetId="82">[94]Zam!#REF!</definedName>
    <definedName name="opof">[94]Zam!#REF!</definedName>
    <definedName name="ORÇ_01" localSheetId="49">[90]update!$B$3</definedName>
    <definedName name="ORÇ_01" localSheetId="50">[90]update!$B$3</definedName>
    <definedName name="ORÇ_01" localSheetId="52">[90]update!$B$3</definedName>
    <definedName name="ORÇ_01">[91]update!$B$3</definedName>
    <definedName name="ORÇ_02" localSheetId="49">[90]update!$B$4</definedName>
    <definedName name="ORÇ_02" localSheetId="50">[90]update!$B$4</definedName>
    <definedName name="ORÇ_02" localSheetId="52">[90]update!$B$4</definedName>
    <definedName name="ORÇ_02">[91]update!$B$4</definedName>
    <definedName name="ORÇ_03" localSheetId="49">[90]update!$B$5</definedName>
    <definedName name="ORÇ_03" localSheetId="50">[90]update!$B$5</definedName>
    <definedName name="ORÇ_03" localSheetId="52">[90]update!$B$5</definedName>
    <definedName name="ORÇ_03">[91]update!$B$5</definedName>
    <definedName name="ORÇ_04" localSheetId="49">[90]update!$B$6</definedName>
    <definedName name="ORÇ_04" localSheetId="50">[90]update!$B$6</definedName>
    <definedName name="ORÇ_04" localSheetId="52">[90]update!$B$6</definedName>
    <definedName name="ORÇ_04">[91]update!$B$6</definedName>
    <definedName name="ORÇ_05" localSheetId="49">[90]update!$B$7</definedName>
    <definedName name="ORÇ_05" localSheetId="50">[90]update!$B$7</definedName>
    <definedName name="ORÇ_05" localSheetId="52">[90]update!$B$7</definedName>
    <definedName name="ORÇ_05">[91]update!$B$7</definedName>
    <definedName name="ORÇ_06" localSheetId="49">[90]update!$B$8</definedName>
    <definedName name="ORÇ_06" localSheetId="50">[90]update!$B$8</definedName>
    <definedName name="ORÇ_06" localSheetId="52">[90]update!$B$8</definedName>
    <definedName name="ORÇ_06">[91]update!$B$8</definedName>
    <definedName name="ORÇ_06.1" localSheetId="49">[90]update!$B$9</definedName>
    <definedName name="ORÇ_06.1" localSheetId="50">[90]update!$B$9</definedName>
    <definedName name="ORÇ_06.1" localSheetId="52">[90]update!$B$9</definedName>
    <definedName name="ORÇ_06.1">[91]update!$B$9</definedName>
    <definedName name="ORÇ_06.2" localSheetId="49">[90]update!$B$10</definedName>
    <definedName name="ORÇ_06.2" localSheetId="50">[90]update!$B$10</definedName>
    <definedName name="ORÇ_06.2" localSheetId="52">[90]update!$B$10</definedName>
    <definedName name="ORÇ_06.2">[91]update!$B$10</definedName>
    <definedName name="ORÇ_07" localSheetId="49">[90]update!$B$11</definedName>
    <definedName name="ORÇ_07" localSheetId="50">[90]update!$B$11</definedName>
    <definedName name="ORÇ_07" localSheetId="52">[90]update!$B$11</definedName>
    <definedName name="ORÇ_07">[91]update!$B$11</definedName>
    <definedName name="ORÇ_08" localSheetId="49">[90]update!$B$12</definedName>
    <definedName name="ORÇ_08" localSheetId="50">[90]update!$B$12</definedName>
    <definedName name="ORÇ_08" localSheetId="52">[90]update!$B$12</definedName>
    <definedName name="ORÇ_08">[91]update!$B$12</definedName>
    <definedName name="ORÇ_09" localSheetId="49">[90]update!$B$13</definedName>
    <definedName name="ORÇ_09" localSheetId="50">[90]update!$B$13</definedName>
    <definedName name="ORÇ_09" localSheetId="52">[90]update!$B$13</definedName>
    <definedName name="ORÇ_09">[91]update!$B$13</definedName>
    <definedName name="ORÇ_10" localSheetId="49">[90]update!$B$14</definedName>
    <definedName name="ORÇ_10" localSheetId="50">[90]update!$B$14</definedName>
    <definedName name="ORÇ_10" localSheetId="52">[90]update!$B$14</definedName>
    <definedName name="ORÇ_10">[91]update!$B$14</definedName>
    <definedName name="ORÇ_100" localSheetId="49">[90]update!$B$131</definedName>
    <definedName name="ORÇ_100" localSheetId="50">[90]update!$B$131</definedName>
    <definedName name="ORÇ_100" localSheetId="52">[90]update!$B$131</definedName>
    <definedName name="ORÇ_100">[91]update!$B$131</definedName>
    <definedName name="ORÇ_101" localSheetId="49">[90]update!$B$132</definedName>
    <definedName name="ORÇ_101" localSheetId="50">[90]update!$B$132</definedName>
    <definedName name="ORÇ_101" localSheetId="52">[90]update!$B$132</definedName>
    <definedName name="ORÇ_101">[91]update!$B$132</definedName>
    <definedName name="ORÇ_101.1" localSheetId="49">[90]update!$B$133</definedName>
    <definedName name="ORÇ_101.1" localSheetId="50">[90]update!$B$133</definedName>
    <definedName name="ORÇ_101.1" localSheetId="52">[90]update!$B$133</definedName>
    <definedName name="ORÇ_101.1">[91]update!$B$133</definedName>
    <definedName name="ORÇ_101.2" localSheetId="49">[90]update!$B$134</definedName>
    <definedName name="ORÇ_101.2" localSheetId="50">[90]update!$B$134</definedName>
    <definedName name="ORÇ_101.2" localSheetId="52">[90]update!$B$134</definedName>
    <definedName name="ORÇ_101.2">[91]update!$B$134</definedName>
    <definedName name="ORÇ_101.3" localSheetId="49">[90]update!$B$135</definedName>
    <definedName name="ORÇ_101.3" localSheetId="50">[90]update!$B$135</definedName>
    <definedName name="ORÇ_101.3" localSheetId="52">[90]update!$B$135</definedName>
    <definedName name="ORÇ_101.3">[91]update!$B$135</definedName>
    <definedName name="ORÇ_102" localSheetId="49">[90]update!$B$136</definedName>
    <definedName name="ORÇ_102" localSheetId="50">[90]update!$B$136</definedName>
    <definedName name="ORÇ_102" localSheetId="52">[90]update!$B$136</definedName>
    <definedName name="ORÇ_102">[91]update!$B$136</definedName>
    <definedName name="ORÇ_103" localSheetId="49">[90]update!$B$140</definedName>
    <definedName name="ORÇ_103" localSheetId="50">[90]update!$B$140</definedName>
    <definedName name="ORÇ_103" localSheetId="52">[90]update!$B$140</definedName>
    <definedName name="ORÇ_103">[91]update!$B$140</definedName>
    <definedName name="ORÇ_104" localSheetId="49">[90]update!$B$142</definedName>
    <definedName name="ORÇ_104" localSheetId="50">[90]update!$B$142</definedName>
    <definedName name="ORÇ_104" localSheetId="52">[90]update!$B$142</definedName>
    <definedName name="ORÇ_104">[91]update!$B$142</definedName>
    <definedName name="ORÇ_105" localSheetId="49">[90]update!$B$143</definedName>
    <definedName name="ORÇ_105" localSheetId="50">[90]update!$B$143</definedName>
    <definedName name="ORÇ_105" localSheetId="52">[90]update!$B$143</definedName>
    <definedName name="ORÇ_105">[91]update!$B$143</definedName>
    <definedName name="ORÇ_106" localSheetId="49">[90]update!$B$145</definedName>
    <definedName name="ORÇ_106" localSheetId="50">[90]update!$B$145</definedName>
    <definedName name="ORÇ_106" localSheetId="52">[90]update!$B$145</definedName>
    <definedName name="ORÇ_106">[91]update!$B$145</definedName>
    <definedName name="ORÇ_107" localSheetId="49">[90]update!$B$147</definedName>
    <definedName name="ORÇ_107" localSheetId="50">[90]update!$B$147</definedName>
    <definedName name="ORÇ_107" localSheetId="52">[90]update!$B$147</definedName>
    <definedName name="ORÇ_107">[91]update!$B$147</definedName>
    <definedName name="ORÇ_108" localSheetId="49">[90]update!$B$148</definedName>
    <definedName name="ORÇ_108" localSheetId="50">[90]update!$B$148</definedName>
    <definedName name="ORÇ_108" localSheetId="52">[90]update!$B$148</definedName>
    <definedName name="ORÇ_108">[91]update!$B$148</definedName>
    <definedName name="ORÇ_109" localSheetId="49">[90]update!$B$149</definedName>
    <definedName name="ORÇ_109" localSheetId="50">[90]update!$B$149</definedName>
    <definedName name="ORÇ_109" localSheetId="52">[90]update!$B$149</definedName>
    <definedName name="ORÇ_109">[91]update!$B$149</definedName>
    <definedName name="ORÇ_11" localSheetId="49">[90]update!$B$15</definedName>
    <definedName name="ORÇ_11" localSheetId="50">[90]update!$B$15</definedName>
    <definedName name="ORÇ_11" localSheetId="52">[90]update!$B$15</definedName>
    <definedName name="ORÇ_11">[91]update!$B$15</definedName>
    <definedName name="ORÇ_110" localSheetId="49">[90]update!$B$150</definedName>
    <definedName name="ORÇ_110" localSheetId="50">[90]update!$B$150</definedName>
    <definedName name="ORÇ_110" localSheetId="52">[90]update!$B$150</definedName>
    <definedName name="ORÇ_110">[91]update!$B$150</definedName>
    <definedName name="ORÇ_111" localSheetId="49">[90]update!$B$151</definedName>
    <definedName name="ORÇ_111" localSheetId="50">[90]update!$B$151</definedName>
    <definedName name="ORÇ_111" localSheetId="52">[90]update!$B$151</definedName>
    <definedName name="ORÇ_111">[91]update!$B$151</definedName>
    <definedName name="ORÇ_112" localSheetId="14">[108]update!#REF!</definedName>
    <definedName name="ORÇ_112" localSheetId="29">[108]update!#REF!</definedName>
    <definedName name="ORÇ_112" localSheetId="30">[108]update!#REF!</definedName>
    <definedName name="ORÇ_112" localSheetId="43">[108]update!#REF!</definedName>
    <definedName name="ORÇ_112" localSheetId="44">[108]update!#REF!</definedName>
    <definedName name="ORÇ_112" localSheetId="49">[109]update!#REF!</definedName>
    <definedName name="ORÇ_112" localSheetId="50">[109]update!#REF!</definedName>
    <definedName name="ORÇ_112" localSheetId="51">[108]update!#REF!</definedName>
    <definedName name="ORÇ_112" localSheetId="52">[109]update!#REF!</definedName>
    <definedName name="ORÇ_112" localSheetId="77">[108]update!#REF!</definedName>
    <definedName name="ORÇ_112">[108]update!#REF!</definedName>
    <definedName name="ORÇ_113" localSheetId="14">[108]update!#REF!</definedName>
    <definedName name="ORÇ_113" localSheetId="29">[108]update!#REF!</definedName>
    <definedName name="ORÇ_113" localSheetId="30">[108]update!#REF!</definedName>
    <definedName name="ORÇ_113" localSheetId="43">[108]update!#REF!</definedName>
    <definedName name="ORÇ_113" localSheetId="44">[108]update!#REF!</definedName>
    <definedName name="ORÇ_113" localSheetId="49">[109]update!#REF!</definedName>
    <definedName name="ORÇ_113" localSheetId="50">[109]update!#REF!</definedName>
    <definedName name="ORÇ_113" localSheetId="51">[108]update!#REF!</definedName>
    <definedName name="ORÇ_113" localSheetId="52">[109]update!#REF!</definedName>
    <definedName name="ORÇ_113" localSheetId="77">[108]update!#REF!</definedName>
    <definedName name="ORÇ_113">[108]update!#REF!</definedName>
    <definedName name="ORÇ_114" localSheetId="49">[90]update!$B$152</definedName>
    <definedName name="ORÇ_114" localSheetId="50">[90]update!$B$152</definedName>
    <definedName name="ORÇ_114" localSheetId="52">[90]update!$B$152</definedName>
    <definedName name="ORÇ_114">[91]update!$B$152</definedName>
    <definedName name="ORÇ_115" localSheetId="49">[90]update!$B$153</definedName>
    <definedName name="ORÇ_115" localSheetId="50">[90]update!$B$153</definedName>
    <definedName name="ORÇ_115" localSheetId="52">[90]update!$B$153</definedName>
    <definedName name="ORÇ_115">[91]update!$B$153</definedName>
    <definedName name="ORÇ_115.1" localSheetId="49">[90]update!$B$144</definedName>
    <definedName name="ORÇ_115.1" localSheetId="50">[90]update!$B$144</definedName>
    <definedName name="ORÇ_115.1" localSheetId="52">[90]update!$B$144</definedName>
    <definedName name="ORÇ_115.1">[91]update!$B$144</definedName>
    <definedName name="ORÇ_116" localSheetId="49">[90]update!$B$154</definedName>
    <definedName name="ORÇ_116" localSheetId="50">[90]update!$B$154</definedName>
    <definedName name="ORÇ_116" localSheetId="52">[90]update!$B$154</definedName>
    <definedName name="ORÇ_116">[91]update!$B$154</definedName>
    <definedName name="ORÇ_117" localSheetId="49">[90]update!$B$155</definedName>
    <definedName name="ORÇ_117" localSheetId="50">[90]update!$B$155</definedName>
    <definedName name="ORÇ_117" localSheetId="52">[90]update!$B$155</definedName>
    <definedName name="ORÇ_117">[91]update!$B$155</definedName>
    <definedName name="ORÇ_118" localSheetId="49">[90]update!$B$157</definedName>
    <definedName name="ORÇ_118" localSheetId="50">[90]update!$B$157</definedName>
    <definedName name="ORÇ_118" localSheetId="52">[90]update!$B$157</definedName>
    <definedName name="ORÇ_118">[91]update!$B$157</definedName>
    <definedName name="ORÇ_119" localSheetId="49">[90]update!$B$158</definedName>
    <definedName name="ORÇ_119" localSheetId="50">[90]update!$B$158</definedName>
    <definedName name="ORÇ_119" localSheetId="52">[90]update!$B$158</definedName>
    <definedName name="ORÇ_119">[91]update!$B$158</definedName>
    <definedName name="ORÇ_119.1" localSheetId="49">[90]update!$B$159</definedName>
    <definedName name="ORÇ_119.1" localSheetId="50">[90]update!$B$159</definedName>
    <definedName name="ORÇ_119.1" localSheetId="52">[90]update!$B$159</definedName>
    <definedName name="ORÇ_119.1">[91]update!$B$159</definedName>
    <definedName name="ORÇ_119.2" localSheetId="49">[90]update!$B$160</definedName>
    <definedName name="ORÇ_119.2" localSheetId="50">[90]update!$B$160</definedName>
    <definedName name="ORÇ_119.2" localSheetId="52">[90]update!$B$160</definedName>
    <definedName name="ORÇ_119.2">[91]update!$B$160</definedName>
    <definedName name="ORÇ_12" localSheetId="49">[90]update!$B$16</definedName>
    <definedName name="ORÇ_12" localSheetId="50">[90]update!$B$16</definedName>
    <definedName name="ORÇ_12" localSheetId="52">[90]update!$B$16</definedName>
    <definedName name="ORÇ_12">[91]update!$B$16</definedName>
    <definedName name="ORÇ_120" localSheetId="49">[90]update!$B$161</definedName>
    <definedName name="ORÇ_120" localSheetId="50">[90]update!$B$161</definedName>
    <definedName name="ORÇ_120" localSheetId="52">[90]update!$B$161</definedName>
    <definedName name="ORÇ_120">[91]update!$B$161</definedName>
    <definedName name="ORÇ_121" localSheetId="49">[90]update!$B$162</definedName>
    <definedName name="ORÇ_121" localSheetId="50">[90]update!$B$162</definedName>
    <definedName name="ORÇ_121" localSheetId="52">[90]update!$B$162</definedName>
    <definedName name="ORÇ_121">[91]update!$B$162</definedName>
    <definedName name="ORÇ_122" localSheetId="49">[90]update!$B$163</definedName>
    <definedName name="ORÇ_122" localSheetId="50">[90]update!$B$163</definedName>
    <definedName name="ORÇ_122" localSheetId="52">[90]update!$B$163</definedName>
    <definedName name="ORÇ_122">[91]update!$B$163</definedName>
    <definedName name="ORÇ_123" localSheetId="49">[90]update!$B$164</definedName>
    <definedName name="ORÇ_123" localSheetId="50">[90]update!$B$164</definedName>
    <definedName name="ORÇ_123" localSheetId="52">[90]update!$B$164</definedName>
    <definedName name="ORÇ_123">[91]update!$B$164</definedName>
    <definedName name="ORÇ_123.1" localSheetId="49">[90]update!$B$165</definedName>
    <definedName name="ORÇ_123.1" localSheetId="50">[90]update!$B$165</definedName>
    <definedName name="ORÇ_123.1" localSheetId="52">[90]update!$B$165</definedName>
    <definedName name="ORÇ_123.1">[91]update!$B$165</definedName>
    <definedName name="ORÇ_124" localSheetId="49">[90]update!$B$166</definedName>
    <definedName name="ORÇ_124" localSheetId="50">[90]update!$B$166</definedName>
    <definedName name="ORÇ_124" localSheetId="52">[90]update!$B$166</definedName>
    <definedName name="ORÇ_124">[91]update!$B$166</definedName>
    <definedName name="ORÇ_124.1" localSheetId="49">[90]update!$B$167</definedName>
    <definedName name="ORÇ_124.1" localSheetId="50">[90]update!$B$167</definedName>
    <definedName name="ORÇ_124.1" localSheetId="52">[90]update!$B$167</definedName>
    <definedName name="ORÇ_124.1">[91]update!$B$167</definedName>
    <definedName name="ORÇ_125" localSheetId="49">[90]update!$B$168</definedName>
    <definedName name="ORÇ_125" localSheetId="50">[90]update!$B$168</definedName>
    <definedName name="ORÇ_125" localSheetId="52">[90]update!$B$168</definedName>
    <definedName name="ORÇ_125">[91]update!$B$168</definedName>
    <definedName name="ORÇ_125.1" localSheetId="49">[90]update!$B$171</definedName>
    <definedName name="ORÇ_125.1" localSheetId="50">[90]update!$B$171</definedName>
    <definedName name="ORÇ_125.1" localSheetId="52">[90]update!$B$171</definedName>
    <definedName name="ORÇ_125.1">[91]update!$B$171</definedName>
    <definedName name="ORÇ_126" localSheetId="14">[108]update!#REF!</definedName>
    <definedName name="ORÇ_126" localSheetId="29">[108]update!#REF!</definedName>
    <definedName name="ORÇ_126" localSheetId="30">[108]update!#REF!</definedName>
    <definedName name="ORÇ_126" localSheetId="43">[108]update!#REF!</definedName>
    <definedName name="ORÇ_126" localSheetId="44">[108]update!#REF!</definedName>
    <definedName name="ORÇ_126" localSheetId="49">[109]update!#REF!</definedName>
    <definedName name="ORÇ_126" localSheetId="50">[109]update!#REF!</definedName>
    <definedName name="ORÇ_126" localSheetId="51">[108]update!#REF!</definedName>
    <definedName name="ORÇ_126" localSheetId="52">[109]update!#REF!</definedName>
    <definedName name="ORÇ_126" localSheetId="77">[108]update!#REF!</definedName>
    <definedName name="ORÇ_126">[108]update!#REF!</definedName>
    <definedName name="ORÇ_127" localSheetId="14">[108]update!#REF!</definedName>
    <definedName name="ORÇ_127" localSheetId="29">[108]update!#REF!</definedName>
    <definedName name="ORÇ_127" localSheetId="30">[108]update!#REF!</definedName>
    <definedName name="ORÇ_127" localSheetId="43">[108]update!#REF!</definedName>
    <definedName name="ORÇ_127" localSheetId="44">[108]update!#REF!</definedName>
    <definedName name="ORÇ_127" localSheetId="49">[109]update!#REF!</definedName>
    <definedName name="ORÇ_127" localSheetId="50">[109]update!#REF!</definedName>
    <definedName name="ORÇ_127" localSheetId="51">[108]update!#REF!</definedName>
    <definedName name="ORÇ_127" localSheetId="52">[109]update!#REF!</definedName>
    <definedName name="ORÇ_127" localSheetId="77">[108]update!#REF!</definedName>
    <definedName name="ORÇ_127">[108]update!#REF!</definedName>
    <definedName name="ORÇ_127.1" localSheetId="14">[108]update!#REF!</definedName>
    <definedName name="ORÇ_127.1" localSheetId="29">[108]update!#REF!</definedName>
    <definedName name="ORÇ_127.1" localSheetId="30">[108]update!#REF!</definedName>
    <definedName name="ORÇ_127.1" localSheetId="43">[108]update!#REF!</definedName>
    <definedName name="ORÇ_127.1" localSheetId="44">[108]update!#REF!</definedName>
    <definedName name="ORÇ_127.1" localSheetId="49">[109]update!#REF!</definedName>
    <definedName name="ORÇ_127.1" localSheetId="50">[109]update!#REF!</definedName>
    <definedName name="ORÇ_127.1" localSheetId="51">[108]update!#REF!</definedName>
    <definedName name="ORÇ_127.1" localSheetId="52">[109]update!#REF!</definedName>
    <definedName name="ORÇ_127.1" localSheetId="77">[108]update!#REF!</definedName>
    <definedName name="ORÇ_127.1">[108]update!#REF!</definedName>
    <definedName name="ORÇ_128" localSheetId="14">[108]update!#REF!</definedName>
    <definedName name="ORÇ_128" localSheetId="29">[108]update!#REF!</definedName>
    <definedName name="ORÇ_128" localSheetId="30">[108]update!#REF!</definedName>
    <definedName name="ORÇ_128" localSheetId="43">[108]update!#REF!</definedName>
    <definedName name="ORÇ_128" localSheetId="44">[108]update!#REF!</definedName>
    <definedName name="ORÇ_128" localSheetId="49">[109]update!#REF!</definedName>
    <definedName name="ORÇ_128" localSheetId="50">[109]update!#REF!</definedName>
    <definedName name="ORÇ_128" localSheetId="51">[108]update!#REF!</definedName>
    <definedName name="ORÇ_128" localSheetId="52">[109]update!#REF!</definedName>
    <definedName name="ORÇ_128" localSheetId="77">[108]update!#REF!</definedName>
    <definedName name="ORÇ_128">[108]update!#REF!</definedName>
    <definedName name="ORÇ_129" localSheetId="14">[108]update!#REF!</definedName>
    <definedName name="ORÇ_129" localSheetId="29">[108]update!#REF!</definedName>
    <definedName name="ORÇ_129" localSheetId="30">[108]update!#REF!</definedName>
    <definedName name="ORÇ_129" localSheetId="43">[108]update!#REF!</definedName>
    <definedName name="ORÇ_129" localSheetId="44">[108]update!#REF!</definedName>
    <definedName name="ORÇ_129" localSheetId="49">[109]update!#REF!</definedName>
    <definedName name="ORÇ_129" localSheetId="50">[109]update!#REF!</definedName>
    <definedName name="ORÇ_129" localSheetId="51">[108]update!#REF!</definedName>
    <definedName name="ORÇ_129" localSheetId="52">[109]update!#REF!</definedName>
    <definedName name="ORÇ_129">[108]update!#REF!</definedName>
    <definedName name="ORÇ_13" localSheetId="49">[90]update!$B$17</definedName>
    <definedName name="ORÇ_13" localSheetId="50">[90]update!$B$17</definedName>
    <definedName name="ORÇ_13" localSheetId="52">[90]update!$B$17</definedName>
    <definedName name="ORÇ_13">[91]update!$B$17</definedName>
    <definedName name="ORÇ_130" localSheetId="14">[108]update!#REF!</definedName>
    <definedName name="ORÇ_130" localSheetId="29">[108]update!#REF!</definedName>
    <definedName name="ORÇ_130" localSheetId="30">[108]update!#REF!</definedName>
    <definedName name="ORÇ_130" localSheetId="43">[108]update!#REF!</definedName>
    <definedName name="ORÇ_130" localSheetId="44">[108]update!#REF!</definedName>
    <definedName name="ORÇ_130" localSheetId="49">[109]update!#REF!</definedName>
    <definedName name="ORÇ_130" localSheetId="50">[109]update!#REF!</definedName>
    <definedName name="ORÇ_130" localSheetId="51">[108]update!#REF!</definedName>
    <definedName name="ORÇ_130" localSheetId="52">[109]update!#REF!</definedName>
    <definedName name="ORÇ_130" localSheetId="77">[108]update!#REF!</definedName>
    <definedName name="ORÇ_130">[108]update!#REF!</definedName>
    <definedName name="ORÇ_131" localSheetId="49">[90]update!$B$172</definedName>
    <definedName name="ORÇ_131" localSheetId="50">[90]update!$B$172</definedName>
    <definedName name="ORÇ_131" localSheetId="52">[90]update!$B$172</definedName>
    <definedName name="ORÇ_131">[91]update!$B$172</definedName>
    <definedName name="ORÇ_132" localSheetId="49">[90]update!$B$173</definedName>
    <definedName name="ORÇ_132" localSheetId="50">[90]update!$B$173</definedName>
    <definedName name="ORÇ_132" localSheetId="52">[90]update!$B$173</definedName>
    <definedName name="ORÇ_132">[91]update!$B$173</definedName>
    <definedName name="ORÇ_133" localSheetId="49">[90]update!$B$174</definedName>
    <definedName name="ORÇ_133" localSheetId="50">[90]update!$B$174</definedName>
    <definedName name="ORÇ_133" localSheetId="52">[90]update!$B$174</definedName>
    <definedName name="ORÇ_133">[91]update!$B$174</definedName>
    <definedName name="ORÇ_134" localSheetId="49">[90]update!$B$175</definedName>
    <definedName name="ORÇ_134" localSheetId="50">[90]update!$B$175</definedName>
    <definedName name="ORÇ_134" localSheetId="52">[90]update!$B$175</definedName>
    <definedName name="ORÇ_134">[91]update!$B$175</definedName>
    <definedName name="ORÇ_135" localSheetId="49">[90]update!$B$176</definedName>
    <definedName name="ORÇ_135" localSheetId="50">[90]update!$B$176</definedName>
    <definedName name="ORÇ_135" localSheetId="52">[90]update!$B$176</definedName>
    <definedName name="ORÇ_135">[91]update!$B$176</definedName>
    <definedName name="ORÇ_136" localSheetId="49">[90]update!$B$179</definedName>
    <definedName name="ORÇ_136" localSheetId="50">[90]update!$B$179</definedName>
    <definedName name="ORÇ_136" localSheetId="52">[90]update!$B$179</definedName>
    <definedName name="ORÇ_136">[91]update!$B$179</definedName>
    <definedName name="ORÇ_137" localSheetId="49">[90]update!$B$183</definedName>
    <definedName name="ORÇ_137" localSheetId="50">[90]update!$B$183</definedName>
    <definedName name="ORÇ_137" localSheetId="52">[90]update!$B$183</definedName>
    <definedName name="ORÇ_137">[91]update!$B$183</definedName>
    <definedName name="ORÇ_137.1" localSheetId="49">[90]update!$B$169</definedName>
    <definedName name="ORÇ_137.1" localSheetId="50">[90]update!$B$169</definedName>
    <definedName name="ORÇ_137.1" localSheetId="52">[90]update!$B$169</definedName>
    <definedName name="ORÇ_137.1">[91]update!$B$169</definedName>
    <definedName name="ORÇ_137.2" localSheetId="49">[90]update!$B$170</definedName>
    <definedName name="ORÇ_137.2" localSheetId="50">[90]update!$B$170</definedName>
    <definedName name="ORÇ_137.2" localSheetId="52">[90]update!$B$170</definedName>
    <definedName name="ORÇ_137.2">[91]update!$B$170</definedName>
    <definedName name="ORÇ_138" localSheetId="49">[90]update!$B$184</definedName>
    <definedName name="ORÇ_138" localSheetId="50">[90]update!$B$184</definedName>
    <definedName name="ORÇ_138" localSheetId="52">[90]update!$B$184</definedName>
    <definedName name="ORÇ_138">[91]update!$B$184</definedName>
    <definedName name="ORÇ_139" localSheetId="49">[90]update!$B$185</definedName>
    <definedName name="ORÇ_139" localSheetId="50">[90]update!$B$185</definedName>
    <definedName name="ORÇ_139" localSheetId="52">[90]update!$B$185</definedName>
    <definedName name="ORÇ_139">[91]update!$B$185</definedName>
    <definedName name="ORÇ_139.1" localSheetId="49">[90]update!$B$186</definedName>
    <definedName name="ORÇ_139.1" localSheetId="50">[90]update!$B$186</definedName>
    <definedName name="ORÇ_139.1" localSheetId="52">[90]update!$B$186</definedName>
    <definedName name="ORÇ_139.1">[91]update!$B$186</definedName>
    <definedName name="ORÇ_14" localSheetId="49">[90]update!$B$18</definedName>
    <definedName name="ORÇ_14" localSheetId="50">[90]update!$B$18</definedName>
    <definedName name="ORÇ_14" localSheetId="52">[90]update!$B$18</definedName>
    <definedName name="ORÇ_14">[91]update!$B$18</definedName>
    <definedName name="ORÇ_140" localSheetId="49">[90]update!$B$187</definedName>
    <definedName name="ORÇ_140" localSheetId="50">[90]update!$B$187</definedName>
    <definedName name="ORÇ_140" localSheetId="52">[90]update!$B$187</definedName>
    <definedName name="ORÇ_140">[91]update!$B$187</definedName>
    <definedName name="ORÇ_141" localSheetId="49">[90]update!$B$188</definedName>
    <definedName name="ORÇ_141" localSheetId="50">[90]update!$B$188</definedName>
    <definedName name="ORÇ_141" localSheetId="52">[90]update!$B$188</definedName>
    <definedName name="ORÇ_141">[91]update!$B$188</definedName>
    <definedName name="ORÇ_142" localSheetId="49">[90]update!$B$189</definedName>
    <definedName name="ORÇ_142" localSheetId="50">[90]update!$B$189</definedName>
    <definedName name="ORÇ_142" localSheetId="52">[90]update!$B$189</definedName>
    <definedName name="ORÇ_142">[91]update!$B$189</definedName>
    <definedName name="ORÇ_143" localSheetId="49">[90]update!$B$190</definedName>
    <definedName name="ORÇ_143" localSheetId="50">[90]update!$B$190</definedName>
    <definedName name="ORÇ_143" localSheetId="52">[90]update!$B$190</definedName>
    <definedName name="ORÇ_143">[91]update!$B$190</definedName>
    <definedName name="ORÇ_144" localSheetId="49">[90]update!$B$191</definedName>
    <definedName name="ORÇ_144" localSheetId="50">[90]update!$B$191</definedName>
    <definedName name="ORÇ_144" localSheetId="52">[90]update!$B$191</definedName>
    <definedName name="ORÇ_144">[91]update!$B$191</definedName>
    <definedName name="ORÇ_145" localSheetId="49">[90]update!$B$192</definedName>
    <definedName name="ORÇ_145" localSheetId="50">[90]update!$B$192</definedName>
    <definedName name="ORÇ_145" localSheetId="52">[90]update!$B$192</definedName>
    <definedName name="ORÇ_145">[91]update!$B$192</definedName>
    <definedName name="ORÇ_146" localSheetId="49">[90]update!$B$193</definedName>
    <definedName name="ORÇ_146" localSheetId="50">[90]update!$B$193</definedName>
    <definedName name="ORÇ_146" localSheetId="52">[90]update!$B$193</definedName>
    <definedName name="ORÇ_146">[91]update!$B$193</definedName>
    <definedName name="ORÇ_147" localSheetId="49">[90]update!$B$194</definedName>
    <definedName name="ORÇ_147" localSheetId="50">[90]update!$B$194</definedName>
    <definedName name="ORÇ_147" localSheetId="52">[90]update!$B$194</definedName>
    <definedName name="ORÇ_147">[91]update!$B$194</definedName>
    <definedName name="ORÇ_148" localSheetId="49">[90]update!$B$195</definedName>
    <definedName name="ORÇ_148" localSheetId="50">[90]update!$B$195</definedName>
    <definedName name="ORÇ_148" localSheetId="52">[90]update!$B$195</definedName>
    <definedName name="ORÇ_148">[91]update!$B$195</definedName>
    <definedName name="ORÇ_149" localSheetId="49">[90]update!$B$196</definedName>
    <definedName name="ORÇ_149" localSheetId="50">[90]update!$B$196</definedName>
    <definedName name="ORÇ_149" localSheetId="52">[90]update!$B$196</definedName>
    <definedName name="ORÇ_149">[91]update!$B$196</definedName>
    <definedName name="ORÇ_15" localSheetId="49">[90]update!$B$19</definedName>
    <definedName name="ORÇ_15" localSheetId="50">[90]update!$B$19</definedName>
    <definedName name="ORÇ_15" localSheetId="52">[90]update!$B$19</definedName>
    <definedName name="ORÇ_15">[91]update!$B$19</definedName>
    <definedName name="ORÇ_150" localSheetId="49">[90]update!$B$198</definedName>
    <definedName name="ORÇ_150" localSheetId="50">[90]update!$B$198</definedName>
    <definedName name="ORÇ_150" localSheetId="52">[90]update!$B$198</definedName>
    <definedName name="ORÇ_150">[91]update!$B$198</definedName>
    <definedName name="ORÇ_150.1" localSheetId="49">[90]update!$B$180</definedName>
    <definedName name="ORÇ_150.1" localSheetId="50">[90]update!$B$180</definedName>
    <definedName name="ORÇ_150.1" localSheetId="52">[90]update!$B$180</definedName>
    <definedName name="ORÇ_150.1">[91]update!$B$180</definedName>
    <definedName name="ORÇ_150.2" localSheetId="49">[90]update!$B$181</definedName>
    <definedName name="ORÇ_150.2" localSheetId="50">[90]update!$B$181</definedName>
    <definedName name="ORÇ_150.2" localSheetId="52">[90]update!$B$181</definedName>
    <definedName name="ORÇ_150.2">[91]update!$B$181</definedName>
    <definedName name="ORÇ_151" localSheetId="49">[90]update!$B$199</definedName>
    <definedName name="ORÇ_151" localSheetId="50">[90]update!$B$199</definedName>
    <definedName name="ORÇ_151" localSheetId="52">[90]update!$B$199</definedName>
    <definedName name="ORÇ_151">[91]update!$B$199</definedName>
    <definedName name="ORÇ_152" localSheetId="49">[90]update!$B$200</definedName>
    <definedName name="ORÇ_152" localSheetId="50">[90]update!$B$200</definedName>
    <definedName name="ORÇ_152" localSheetId="52">[90]update!$B$200</definedName>
    <definedName name="ORÇ_152">[91]update!$B$200</definedName>
    <definedName name="ORÇ_153" localSheetId="49">[90]update!$B$201</definedName>
    <definedName name="ORÇ_153" localSheetId="50">[90]update!$B$201</definedName>
    <definedName name="ORÇ_153" localSheetId="52">[90]update!$B$201</definedName>
    <definedName name="ORÇ_153">[91]update!$B$201</definedName>
    <definedName name="ORÇ_154" localSheetId="49">[90]update!$B$202</definedName>
    <definedName name="ORÇ_154" localSheetId="50">[90]update!$B$202</definedName>
    <definedName name="ORÇ_154" localSheetId="52">[90]update!$B$202</definedName>
    <definedName name="ORÇ_154">[91]update!$B$202</definedName>
    <definedName name="ORÇ_155" localSheetId="49">[90]update!$B$203</definedName>
    <definedName name="ORÇ_155" localSheetId="50">[90]update!$B$203</definedName>
    <definedName name="ORÇ_155" localSheetId="52">[90]update!$B$203</definedName>
    <definedName name="ORÇ_155">[91]update!$B$203</definedName>
    <definedName name="ORÇ_156" localSheetId="49">[90]update!$B$204</definedName>
    <definedName name="ORÇ_156" localSheetId="50">[90]update!$B$204</definedName>
    <definedName name="ORÇ_156" localSheetId="52">[90]update!$B$204</definedName>
    <definedName name="ORÇ_156">[91]update!$B$204</definedName>
    <definedName name="ORÇ_157" localSheetId="49">[90]update!$B$205</definedName>
    <definedName name="ORÇ_157" localSheetId="50">[90]update!$B$205</definedName>
    <definedName name="ORÇ_157" localSheetId="52">[90]update!$B$205</definedName>
    <definedName name="ORÇ_157">[91]update!$B$205</definedName>
    <definedName name="ORÇ_158" localSheetId="49">[90]update!$B$206</definedName>
    <definedName name="ORÇ_158" localSheetId="50">[90]update!$B$206</definedName>
    <definedName name="ORÇ_158" localSheetId="52">[90]update!$B$206</definedName>
    <definedName name="ORÇ_158">[91]update!$B$206</definedName>
    <definedName name="ORÇ_159" localSheetId="49">[90]update!$B$207</definedName>
    <definedName name="ORÇ_159" localSheetId="50">[90]update!$B$207</definedName>
    <definedName name="ORÇ_159" localSheetId="52">[90]update!$B$207</definedName>
    <definedName name="ORÇ_159">[91]update!$B$207</definedName>
    <definedName name="ORÇ_16" localSheetId="49">[90]update!$B$22</definedName>
    <definedName name="ORÇ_16" localSheetId="50">[90]update!$B$22</definedName>
    <definedName name="ORÇ_16" localSheetId="52">[90]update!$B$22</definedName>
    <definedName name="ORÇ_16">[91]update!$B$22</definedName>
    <definedName name="ORÇ_160" localSheetId="49">[90]update!$B$208</definedName>
    <definedName name="ORÇ_160" localSheetId="50">[90]update!$B$208</definedName>
    <definedName name="ORÇ_160" localSheetId="52">[90]update!$B$208</definedName>
    <definedName name="ORÇ_160">[91]update!$B$208</definedName>
    <definedName name="ORÇ_161" localSheetId="49">[90]update!$B$209</definedName>
    <definedName name="ORÇ_161" localSheetId="50">[90]update!$B$209</definedName>
    <definedName name="ORÇ_161" localSheetId="52">[90]update!$B$209</definedName>
    <definedName name="ORÇ_161">[91]update!$B$209</definedName>
    <definedName name="ORÇ_162" localSheetId="49">[90]update!$B$210</definedName>
    <definedName name="ORÇ_162" localSheetId="50">[90]update!$B$210</definedName>
    <definedName name="ORÇ_162" localSheetId="52">[90]update!$B$210</definedName>
    <definedName name="ORÇ_162">[91]update!$B$210</definedName>
    <definedName name="ORÇ_163" localSheetId="49">[90]update!$B$211</definedName>
    <definedName name="ORÇ_163" localSheetId="50">[90]update!$B$211</definedName>
    <definedName name="ORÇ_163" localSheetId="52">[90]update!$B$211</definedName>
    <definedName name="ORÇ_163">[91]update!$B$211</definedName>
    <definedName name="ORÇ_164" localSheetId="49">[90]update!$B$212</definedName>
    <definedName name="ORÇ_164" localSheetId="50">[90]update!$B$212</definedName>
    <definedName name="ORÇ_164" localSheetId="52">[90]update!$B$212</definedName>
    <definedName name="ORÇ_164">[91]update!$B$212</definedName>
    <definedName name="ORÇ_165" localSheetId="49">[90]update!$B$213</definedName>
    <definedName name="ORÇ_165" localSheetId="50">[90]update!$B$213</definedName>
    <definedName name="ORÇ_165" localSheetId="52">[90]update!$B$213</definedName>
    <definedName name="ORÇ_165">[91]update!$B$213</definedName>
    <definedName name="ORÇ_166" localSheetId="49">[90]update!$B$214</definedName>
    <definedName name="ORÇ_166" localSheetId="50">[90]update!$B$214</definedName>
    <definedName name="ORÇ_166" localSheetId="52">[90]update!$B$214</definedName>
    <definedName name="ORÇ_166">[91]update!$B$214</definedName>
    <definedName name="ORÇ_167" localSheetId="49">[90]update!$B$215</definedName>
    <definedName name="ORÇ_167" localSheetId="50">[90]update!$B$215</definedName>
    <definedName name="ORÇ_167" localSheetId="52">[90]update!$B$215</definedName>
    <definedName name="ORÇ_167">[91]update!$B$215</definedName>
    <definedName name="ORÇ_168" localSheetId="49">[90]update!$B$216</definedName>
    <definedName name="ORÇ_168" localSheetId="50">[90]update!$B$216</definedName>
    <definedName name="ORÇ_168" localSheetId="52">[90]update!$B$216</definedName>
    <definedName name="ORÇ_168">[91]update!$B$216</definedName>
    <definedName name="ORÇ_169" localSheetId="49">[90]update!$B$217</definedName>
    <definedName name="ORÇ_169" localSheetId="50">[90]update!$B$217</definedName>
    <definedName name="ORÇ_169" localSheetId="52">[90]update!$B$217</definedName>
    <definedName name="ORÇ_169">[91]update!$B$217</definedName>
    <definedName name="ORÇ_17" localSheetId="49">[90]update!$B$23</definedName>
    <definedName name="ORÇ_17" localSheetId="50">[90]update!$B$23</definedName>
    <definedName name="ORÇ_17" localSheetId="52">[90]update!$B$23</definedName>
    <definedName name="ORÇ_17">[91]update!$B$23</definedName>
    <definedName name="ORÇ_170" localSheetId="49">[90]update!$B$219</definedName>
    <definedName name="ORÇ_170" localSheetId="50">[90]update!$B$219</definedName>
    <definedName name="ORÇ_170" localSheetId="52">[90]update!$B$219</definedName>
    <definedName name="ORÇ_170">[91]update!$B$219</definedName>
    <definedName name="ORÇ_171" localSheetId="49">[90]update!$B$220</definedName>
    <definedName name="ORÇ_171" localSheetId="50">[90]update!$B$220</definedName>
    <definedName name="ORÇ_171" localSheetId="52">[90]update!$B$220</definedName>
    <definedName name="ORÇ_171">[91]update!$B$220</definedName>
    <definedName name="ORÇ_172" localSheetId="49">[90]update!$B$221</definedName>
    <definedName name="ORÇ_172" localSheetId="50">[90]update!$B$221</definedName>
    <definedName name="ORÇ_172" localSheetId="52">[90]update!$B$221</definedName>
    <definedName name="ORÇ_172">[91]update!$B$221</definedName>
    <definedName name="ORÇ_173" localSheetId="49">[90]update!$B$222</definedName>
    <definedName name="ORÇ_173" localSheetId="50">[90]update!$B$222</definedName>
    <definedName name="ORÇ_173" localSheetId="52">[90]update!$B$222</definedName>
    <definedName name="ORÇ_173">[91]update!$B$222</definedName>
    <definedName name="ORÇ_174" localSheetId="49">[90]update!$B$223</definedName>
    <definedName name="ORÇ_174" localSheetId="50">[90]update!$B$223</definedName>
    <definedName name="ORÇ_174" localSheetId="52">[90]update!$B$223</definedName>
    <definedName name="ORÇ_174">[91]update!$B$223</definedName>
    <definedName name="ORÇ_175" localSheetId="49">[90]update!$B$224</definedName>
    <definedName name="ORÇ_175" localSheetId="50">[90]update!$B$224</definedName>
    <definedName name="ORÇ_175" localSheetId="52">[90]update!$B$224</definedName>
    <definedName name="ORÇ_175">[91]update!$B$224</definedName>
    <definedName name="ORÇ_176" localSheetId="49">[90]update!$B$225</definedName>
    <definedName name="ORÇ_176" localSheetId="50">[90]update!$B$225</definedName>
    <definedName name="ORÇ_176" localSheetId="52">[90]update!$B$225</definedName>
    <definedName name="ORÇ_176">[91]update!$B$225</definedName>
    <definedName name="ORÇ_177" localSheetId="49">[90]update!$B$226</definedName>
    <definedName name="ORÇ_177" localSheetId="50">[90]update!$B$226</definedName>
    <definedName name="ORÇ_177" localSheetId="52">[90]update!$B$226</definedName>
    <definedName name="ORÇ_177">[91]update!$B$226</definedName>
    <definedName name="ORÇ_178" localSheetId="49">[90]update!$B$227</definedName>
    <definedName name="ORÇ_178" localSheetId="50">[90]update!$B$227</definedName>
    <definedName name="ORÇ_178" localSheetId="52">[90]update!$B$227</definedName>
    <definedName name="ORÇ_178">[91]update!$B$227</definedName>
    <definedName name="ORÇ_179" localSheetId="49">[90]update!$B$228</definedName>
    <definedName name="ORÇ_179" localSheetId="50">[90]update!$B$228</definedName>
    <definedName name="ORÇ_179" localSheetId="52">[90]update!$B$228</definedName>
    <definedName name="ORÇ_179">[91]update!$B$228</definedName>
    <definedName name="ORÇ_18" localSheetId="49">[90]update!$B$24</definedName>
    <definedName name="ORÇ_18" localSheetId="50">[90]update!$B$24</definedName>
    <definedName name="ORÇ_18" localSheetId="52">[90]update!$B$24</definedName>
    <definedName name="ORÇ_18">[91]update!$B$24</definedName>
    <definedName name="ORÇ_180" localSheetId="49">[90]update!$B$229</definedName>
    <definedName name="ORÇ_180" localSheetId="50">[90]update!$B$229</definedName>
    <definedName name="ORÇ_180" localSheetId="52">[90]update!$B$229</definedName>
    <definedName name="ORÇ_180">[91]update!$B$229</definedName>
    <definedName name="ORÇ_181" localSheetId="49">[90]update!$B$230</definedName>
    <definedName name="ORÇ_181" localSheetId="50">[90]update!$B$230</definedName>
    <definedName name="ORÇ_181" localSheetId="52">[90]update!$B$230</definedName>
    <definedName name="ORÇ_181">[91]update!$B$230</definedName>
    <definedName name="ORÇ_182" localSheetId="49">[90]update!$B$231</definedName>
    <definedName name="ORÇ_182" localSheetId="50">[90]update!$B$231</definedName>
    <definedName name="ORÇ_182" localSheetId="52">[90]update!$B$231</definedName>
    <definedName name="ORÇ_182">[91]update!$B$231</definedName>
    <definedName name="ORÇ_184.1" localSheetId="49">[90]update!$B$218</definedName>
    <definedName name="ORÇ_184.1" localSheetId="50">[90]update!$B$218</definedName>
    <definedName name="ORÇ_184.1" localSheetId="52">[90]update!$B$218</definedName>
    <definedName name="ORÇ_184.1">[91]update!$B$218</definedName>
    <definedName name="ORÇ_19" localSheetId="49">[90]update!$B$25</definedName>
    <definedName name="ORÇ_19" localSheetId="50">[90]update!$B$25</definedName>
    <definedName name="ORÇ_19" localSheetId="52">[90]update!$B$25</definedName>
    <definedName name="ORÇ_19">[91]update!$B$25</definedName>
    <definedName name="ORÇ_20" localSheetId="49">[90]update!$B$26</definedName>
    <definedName name="ORÇ_20" localSheetId="50">[90]update!$B$26</definedName>
    <definedName name="ORÇ_20" localSheetId="52">[90]update!$B$26</definedName>
    <definedName name="ORÇ_20">[91]update!$B$26</definedName>
    <definedName name="ORÇ_21" localSheetId="49">[90]update!$B$27</definedName>
    <definedName name="ORÇ_21" localSheetId="50">[90]update!$B$27</definedName>
    <definedName name="ORÇ_21" localSheetId="52">[90]update!$B$27</definedName>
    <definedName name="ORÇ_21">[91]update!$B$27</definedName>
    <definedName name="ORÇ_22" localSheetId="49">[90]update!$B$28</definedName>
    <definedName name="ORÇ_22" localSheetId="50">[90]update!$B$28</definedName>
    <definedName name="ORÇ_22" localSheetId="52">[90]update!$B$28</definedName>
    <definedName name="ORÇ_22">[91]update!$B$28</definedName>
    <definedName name="ORÇ_23" localSheetId="49">[90]update!$B$30</definedName>
    <definedName name="ORÇ_23" localSheetId="50">[90]update!$B$30</definedName>
    <definedName name="ORÇ_23" localSheetId="52">[90]update!$B$30</definedName>
    <definedName name="ORÇ_23">[91]update!$B$30</definedName>
    <definedName name="ORÇ_24" localSheetId="49">[90]update!$B$31</definedName>
    <definedName name="ORÇ_24" localSheetId="50">[90]update!$B$31</definedName>
    <definedName name="ORÇ_24" localSheetId="52">[90]update!$B$31</definedName>
    <definedName name="ORÇ_24">[91]update!$B$31</definedName>
    <definedName name="ORÇ_25" localSheetId="49">[90]update!$B$34</definedName>
    <definedName name="ORÇ_25" localSheetId="50">[90]update!$B$34</definedName>
    <definedName name="ORÇ_25" localSheetId="52">[90]update!$B$34</definedName>
    <definedName name="ORÇ_25">[91]update!$B$34</definedName>
    <definedName name="ORÇ_26" localSheetId="49">[90]update!$B$35</definedName>
    <definedName name="ORÇ_26" localSheetId="50">[90]update!$B$35</definedName>
    <definedName name="ORÇ_26" localSheetId="52">[90]update!$B$35</definedName>
    <definedName name="ORÇ_26">[91]update!$B$35</definedName>
    <definedName name="ORÇ_26.1" localSheetId="49">[90]update!$B$37</definedName>
    <definedName name="ORÇ_26.1" localSheetId="50">[90]update!$B$37</definedName>
    <definedName name="ORÇ_26.1" localSheetId="52">[90]update!$B$37</definedName>
    <definedName name="ORÇ_26.1">[91]update!$B$37</definedName>
    <definedName name="ORÇ_26.2" localSheetId="49">[90]update!$B$38</definedName>
    <definedName name="ORÇ_26.2" localSheetId="50">[90]update!$B$38</definedName>
    <definedName name="ORÇ_26.2" localSheetId="52">[90]update!$B$38</definedName>
    <definedName name="ORÇ_26.2">[91]update!$B$38</definedName>
    <definedName name="ORÇ_27" localSheetId="49">[90]update!$B$39</definedName>
    <definedName name="ORÇ_27" localSheetId="50">[90]update!$B$39</definedName>
    <definedName name="ORÇ_27" localSheetId="52">[90]update!$B$39</definedName>
    <definedName name="ORÇ_27">[91]update!$B$39</definedName>
    <definedName name="ORÇ_28" localSheetId="49">[90]update!$B$40</definedName>
    <definedName name="ORÇ_28" localSheetId="50">[90]update!$B$40</definedName>
    <definedName name="ORÇ_28" localSheetId="52">[90]update!$B$40</definedName>
    <definedName name="ORÇ_28">[91]update!$B$40</definedName>
    <definedName name="ORÇ_29" localSheetId="49">[90]update!$B$42</definedName>
    <definedName name="ORÇ_29" localSheetId="50">[90]update!$B$42</definedName>
    <definedName name="ORÇ_29" localSheetId="52">[90]update!$B$42</definedName>
    <definedName name="ORÇ_29">[91]update!$B$42</definedName>
    <definedName name="ORÇ_30" localSheetId="49">[90]update!$B$43</definedName>
    <definedName name="ORÇ_30" localSheetId="50">[90]update!$B$43</definedName>
    <definedName name="ORÇ_30" localSheetId="52">[90]update!$B$43</definedName>
    <definedName name="ORÇ_30">[91]update!$B$43</definedName>
    <definedName name="ORÇ_31" localSheetId="49">[90]update!$B$45</definedName>
    <definedName name="ORÇ_31" localSheetId="50">[90]update!$B$45</definedName>
    <definedName name="ORÇ_31" localSheetId="52">[90]update!$B$45</definedName>
    <definedName name="ORÇ_31">[91]update!$B$45</definedName>
    <definedName name="ORÇ_32" localSheetId="49">[90]update!$B$46</definedName>
    <definedName name="ORÇ_32" localSheetId="50">[90]update!$B$46</definedName>
    <definedName name="ORÇ_32" localSheetId="52">[90]update!$B$46</definedName>
    <definedName name="ORÇ_32">[91]update!$B$46</definedName>
    <definedName name="ORÇ_33" localSheetId="49">[90]update!$B$47</definedName>
    <definedName name="ORÇ_33" localSheetId="50">[90]update!$B$47</definedName>
    <definedName name="ORÇ_33" localSheetId="52">[90]update!$B$47</definedName>
    <definedName name="ORÇ_33">[91]update!$B$47</definedName>
    <definedName name="ORÇ_34" localSheetId="49">[90]update!$B$48</definedName>
    <definedName name="ORÇ_34" localSheetId="50">[90]update!$B$48</definedName>
    <definedName name="ORÇ_34" localSheetId="52">[90]update!$B$48</definedName>
    <definedName name="ORÇ_34">[91]update!$B$48</definedName>
    <definedName name="ORÇ_35" localSheetId="49">[90]update!$B$49</definedName>
    <definedName name="ORÇ_35" localSheetId="50">[90]update!$B$49</definedName>
    <definedName name="ORÇ_35" localSheetId="52">[90]update!$B$49</definedName>
    <definedName name="ORÇ_35">[91]update!$B$49</definedName>
    <definedName name="ORÇ_36" localSheetId="49">[90]update!$B$50</definedName>
    <definedName name="ORÇ_36" localSheetId="50">[90]update!$B$50</definedName>
    <definedName name="ORÇ_36" localSheetId="52">[90]update!$B$50</definedName>
    <definedName name="ORÇ_36">[91]update!$B$50</definedName>
    <definedName name="ORÇ_37" localSheetId="49">[90]update!$B$51</definedName>
    <definedName name="ORÇ_37" localSheetId="50">[90]update!$B$51</definedName>
    <definedName name="ORÇ_37" localSheetId="52">[90]update!$B$51</definedName>
    <definedName name="ORÇ_37">[91]update!$B$51</definedName>
    <definedName name="ORÇ_38" localSheetId="49">[90]update!$B$52</definedName>
    <definedName name="ORÇ_38" localSheetId="50">[90]update!$B$52</definedName>
    <definedName name="ORÇ_38" localSheetId="52">[90]update!$B$52</definedName>
    <definedName name="ORÇ_38">[91]update!$B$52</definedName>
    <definedName name="ORÇ_39" localSheetId="49">[90]update!$B$53</definedName>
    <definedName name="ORÇ_39" localSheetId="50">[90]update!$B$53</definedName>
    <definedName name="ORÇ_39" localSheetId="52">[90]update!$B$53</definedName>
    <definedName name="ORÇ_39">[91]update!$B$53</definedName>
    <definedName name="ORÇ_40" localSheetId="49">[90]update!$B$54</definedName>
    <definedName name="ORÇ_40" localSheetId="50">[90]update!$B$54</definedName>
    <definedName name="ORÇ_40" localSheetId="52">[90]update!$B$54</definedName>
    <definedName name="ORÇ_40">[91]update!$B$54</definedName>
    <definedName name="ORÇ_41" localSheetId="49">[90]update!$B$56</definedName>
    <definedName name="ORÇ_41" localSheetId="50">[90]update!$B$56</definedName>
    <definedName name="ORÇ_41" localSheetId="52">[90]update!$B$56</definedName>
    <definedName name="ORÇ_41">[91]update!$B$56</definedName>
    <definedName name="ORÇ_42" localSheetId="49">[90]update!$B$57</definedName>
    <definedName name="ORÇ_42" localSheetId="50">[90]update!$B$57</definedName>
    <definedName name="ORÇ_42" localSheetId="52">[90]update!$B$57</definedName>
    <definedName name="ORÇ_42">[91]update!$B$57</definedName>
    <definedName name="ORÇ_43" localSheetId="49">[90]update!$B$59</definedName>
    <definedName name="ORÇ_43" localSheetId="50">[90]update!$B$59</definedName>
    <definedName name="ORÇ_43" localSheetId="52">[90]update!$B$59</definedName>
    <definedName name="ORÇ_43">[91]update!$B$59</definedName>
    <definedName name="ORÇ_44" localSheetId="49">[90]update!$B$60</definedName>
    <definedName name="ORÇ_44" localSheetId="50">[90]update!$B$60</definedName>
    <definedName name="ORÇ_44" localSheetId="52">[90]update!$B$60</definedName>
    <definedName name="ORÇ_44">[91]update!$B$60</definedName>
    <definedName name="ORÇ_45" localSheetId="49">[90]update!$B$61</definedName>
    <definedName name="ORÇ_45" localSheetId="50">[90]update!$B$61</definedName>
    <definedName name="ORÇ_45" localSheetId="52">[90]update!$B$61</definedName>
    <definedName name="ORÇ_45">[91]update!$B$61</definedName>
    <definedName name="ORÇ_46" localSheetId="49">[90]update!$B$63</definedName>
    <definedName name="ORÇ_46" localSheetId="50">[90]update!$B$63</definedName>
    <definedName name="ORÇ_46" localSheetId="52">[90]update!$B$63</definedName>
    <definedName name="ORÇ_46">[91]update!$B$63</definedName>
    <definedName name="ORÇ_46.1" localSheetId="49">[90]update!$B$65</definedName>
    <definedName name="ORÇ_46.1" localSheetId="50">[90]update!$B$65</definedName>
    <definedName name="ORÇ_46.1" localSheetId="52">[90]update!$B$65</definedName>
    <definedName name="ORÇ_46.1">[91]update!$B$65</definedName>
    <definedName name="ORÇ_47" localSheetId="49">[90]update!$B$66</definedName>
    <definedName name="ORÇ_47" localSheetId="50">[90]update!$B$66</definedName>
    <definedName name="ORÇ_47" localSheetId="52">[90]update!$B$66</definedName>
    <definedName name="ORÇ_47">[91]update!$B$66</definedName>
    <definedName name="ORÇ_47.1" localSheetId="49">[90]update!$B$68</definedName>
    <definedName name="ORÇ_47.1" localSheetId="50">[90]update!$B$68</definedName>
    <definedName name="ORÇ_47.1" localSheetId="52">[90]update!$B$68</definedName>
    <definedName name="ORÇ_47.1">[91]update!$B$68</definedName>
    <definedName name="ORÇ_48" localSheetId="49">[90]update!$B$69</definedName>
    <definedName name="ORÇ_48" localSheetId="50">[90]update!$B$69</definedName>
    <definedName name="ORÇ_48" localSheetId="52">[90]update!$B$69</definedName>
    <definedName name="ORÇ_48">[91]update!$B$69</definedName>
    <definedName name="ORÇ_49" localSheetId="49">[90]update!$B$70</definedName>
    <definedName name="ORÇ_49" localSheetId="50">[90]update!$B$70</definedName>
    <definedName name="ORÇ_49" localSheetId="52">[90]update!$B$70</definedName>
    <definedName name="ORÇ_49">[91]update!$B$70</definedName>
    <definedName name="ORÇ_50" localSheetId="49">[90]update!$B$71</definedName>
    <definedName name="ORÇ_50" localSheetId="50">[90]update!$B$71</definedName>
    <definedName name="ORÇ_50" localSheetId="52">[90]update!$B$71</definedName>
    <definedName name="ORÇ_50">[91]update!$B$71</definedName>
    <definedName name="ORÇ_51" localSheetId="49">[90]update!$B$72</definedName>
    <definedName name="ORÇ_51" localSheetId="50">[90]update!$B$72</definedName>
    <definedName name="ORÇ_51" localSheetId="52">[90]update!$B$72</definedName>
    <definedName name="ORÇ_51">[91]update!$B$72</definedName>
    <definedName name="ORÇ_52" localSheetId="49">[90]update!$B$73</definedName>
    <definedName name="ORÇ_52" localSheetId="50">[90]update!$B$73</definedName>
    <definedName name="ORÇ_52" localSheetId="52">[90]update!$B$73</definedName>
    <definedName name="ORÇ_52">[91]update!$B$73</definedName>
    <definedName name="ORÇ_53" localSheetId="49">[90]update!$B$75</definedName>
    <definedName name="ORÇ_53" localSheetId="50">[90]update!$B$75</definedName>
    <definedName name="ORÇ_53" localSheetId="52">[90]update!$B$75</definedName>
    <definedName name="ORÇ_53">[91]update!$B$75</definedName>
    <definedName name="ORÇ_54" localSheetId="49">[90]update!$B$76</definedName>
    <definedName name="ORÇ_54" localSheetId="50">[90]update!$B$76</definedName>
    <definedName name="ORÇ_54" localSheetId="52">[90]update!$B$76</definedName>
    <definedName name="ORÇ_54">[91]update!$B$76</definedName>
    <definedName name="ORÇ_55" localSheetId="49">[90]update!$B$78</definedName>
    <definedName name="ORÇ_55" localSheetId="50">[90]update!$B$78</definedName>
    <definedName name="ORÇ_55" localSheetId="52">[90]update!$B$78</definedName>
    <definedName name="ORÇ_55">[91]update!$B$78</definedName>
    <definedName name="ORÇ_55.1" localSheetId="49">[90]update!$B$79</definedName>
    <definedName name="ORÇ_55.1" localSheetId="50">[90]update!$B$79</definedName>
    <definedName name="ORÇ_55.1" localSheetId="52">[90]update!$B$79</definedName>
    <definedName name="ORÇ_55.1">[91]update!$B$79</definedName>
    <definedName name="ORÇ_55.2" localSheetId="49">[90]update!$B$81</definedName>
    <definedName name="ORÇ_55.2" localSheetId="50">[90]update!$B$81</definedName>
    <definedName name="ORÇ_55.2" localSheetId="52">[90]update!$B$81</definedName>
    <definedName name="ORÇ_55.2">[91]update!$B$81</definedName>
    <definedName name="ORÇ_56" localSheetId="49">[90]update!$B$82</definedName>
    <definedName name="ORÇ_56" localSheetId="50">[90]update!$B$82</definedName>
    <definedName name="ORÇ_56" localSheetId="52">[90]update!$B$82</definedName>
    <definedName name="ORÇ_56">[91]update!$B$82</definedName>
    <definedName name="ORÇ_57" localSheetId="49">[90]update!$B$83</definedName>
    <definedName name="ORÇ_57" localSheetId="50">[90]update!$B$83</definedName>
    <definedName name="ORÇ_57" localSheetId="52">[90]update!$B$83</definedName>
    <definedName name="ORÇ_57">[91]update!$B$83</definedName>
    <definedName name="ORÇ_58" localSheetId="49">[90]update!$B$84</definedName>
    <definedName name="ORÇ_58" localSheetId="50">[90]update!$B$84</definedName>
    <definedName name="ORÇ_58" localSheetId="52">[90]update!$B$84</definedName>
    <definedName name="ORÇ_58">[91]update!$B$84</definedName>
    <definedName name="ORÇ_59" localSheetId="49">[90]update!$B$85</definedName>
    <definedName name="ORÇ_59" localSheetId="50">[90]update!$B$85</definedName>
    <definedName name="ORÇ_59" localSheetId="52">[90]update!$B$85</definedName>
    <definedName name="ORÇ_59">[91]update!$B$85</definedName>
    <definedName name="ORÇ_60" localSheetId="49">[90]update!$B$86</definedName>
    <definedName name="ORÇ_60" localSheetId="50">[90]update!$B$86</definedName>
    <definedName name="ORÇ_60" localSheetId="52">[90]update!$B$86</definedName>
    <definedName name="ORÇ_60">[91]update!$B$86</definedName>
    <definedName name="ORÇ_61" localSheetId="49">[90]update!$B$87</definedName>
    <definedName name="ORÇ_61" localSheetId="50">[90]update!$B$87</definedName>
    <definedName name="ORÇ_61" localSheetId="52">[90]update!$B$87</definedName>
    <definedName name="ORÇ_61">[91]update!$B$87</definedName>
    <definedName name="ORÇ_62" localSheetId="49">[90]update!$B$88</definedName>
    <definedName name="ORÇ_62" localSheetId="50">[90]update!$B$88</definedName>
    <definedName name="ORÇ_62" localSheetId="52">[90]update!$B$88</definedName>
    <definedName name="ORÇ_62">[91]update!$B$88</definedName>
    <definedName name="ORÇ_63" localSheetId="49">[90]update!$B$89</definedName>
    <definedName name="ORÇ_63" localSheetId="50">[90]update!$B$89</definedName>
    <definedName name="ORÇ_63" localSheetId="52">[90]update!$B$89</definedName>
    <definedName name="ORÇ_63">[91]update!$B$89</definedName>
    <definedName name="ORÇ_64" localSheetId="49">[90]update!$B$90</definedName>
    <definedName name="ORÇ_64" localSheetId="50">[90]update!$B$90</definedName>
    <definedName name="ORÇ_64" localSheetId="52">[90]update!$B$90</definedName>
    <definedName name="ORÇ_64">[91]update!$B$90</definedName>
    <definedName name="ORÇ_65" localSheetId="49">[90]update!$B$91</definedName>
    <definedName name="ORÇ_65" localSheetId="50">[90]update!$B$91</definedName>
    <definedName name="ORÇ_65" localSheetId="52">[90]update!$B$91</definedName>
    <definedName name="ORÇ_65">[91]update!$B$91</definedName>
    <definedName name="ORÇ_66" localSheetId="49">[90]update!$B$92</definedName>
    <definedName name="ORÇ_66" localSheetId="50">[90]update!$B$92</definedName>
    <definedName name="ORÇ_66" localSheetId="52">[90]update!$B$92</definedName>
    <definedName name="ORÇ_66">[91]update!$B$92</definedName>
    <definedName name="ORÇ_67" localSheetId="49">[90]update!$B$94</definedName>
    <definedName name="ORÇ_67" localSheetId="50">[90]update!$B$94</definedName>
    <definedName name="ORÇ_67" localSheetId="52">[90]update!$B$94</definedName>
    <definedName name="ORÇ_67">[91]update!$B$94</definedName>
    <definedName name="ORÇ_67.1" localSheetId="49">[90]update!$B$95</definedName>
    <definedName name="ORÇ_67.1" localSheetId="50">[90]update!$B$95</definedName>
    <definedName name="ORÇ_67.1" localSheetId="52">[90]update!$B$95</definedName>
    <definedName name="ORÇ_67.1">[91]update!$B$95</definedName>
    <definedName name="ORÇ_68" localSheetId="49">[90]update!$B$96</definedName>
    <definedName name="ORÇ_68" localSheetId="50">[90]update!$B$96</definedName>
    <definedName name="ORÇ_68" localSheetId="52">[90]update!$B$96</definedName>
    <definedName name="ORÇ_68">[91]update!$B$96</definedName>
    <definedName name="ORÇ_69" localSheetId="49">[90]update!$B$97</definedName>
    <definedName name="ORÇ_69" localSheetId="50">[90]update!$B$97</definedName>
    <definedName name="ORÇ_69" localSheetId="52">[90]update!$B$97</definedName>
    <definedName name="ORÇ_69">[91]update!$B$97</definedName>
    <definedName name="ORÇ_70" localSheetId="49">[90]update!$B$98</definedName>
    <definedName name="ORÇ_70" localSheetId="50">[90]update!$B$98</definedName>
    <definedName name="ORÇ_70" localSheetId="52">[90]update!$B$98</definedName>
    <definedName name="ORÇ_70">[91]update!$B$98</definedName>
    <definedName name="ORÇ_71" localSheetId="49">[90]update!$B$99</definedName>
    <definedName name="ORÇ_71" localSheetId="50">[90]update!$B$99</definedName>
    <definedName name="ORÇ_71" localSheetId="52">[90]update!$B$99</definedName>
    <definedName name="ORÇ_71">[91]update!$B$99</definedName>
    <definedName name="ORÇ_72" localSheetId="49">[90]update!$B$101</definedName>
    <definedName name="ORÇ_72" localSheetId="50">[90]update!$B$101</definedName>
    <definedName name="ORÇ_72" localSheetId="52">[90]update!$B$101</definedName>
    <definedName name="ORÇ_72">[91]update!$B$101</definedName>
    <definedName name="ORÇ_73" localSheetId="49">[90]update!$B$102</definedName>
    <definedName name="ORÇ_73" localSheetId="50">[90]update!$B$102</definedName>
    <definedName name="ORÇ_73" localSheetId="52">[90]update!$B$102</definedName>
    <definedName name="ORÇ_73">[91]update!$B$102</definedName>
    <definedName name="ORÇ_74" localSheetId="49">[90]update!$B$103</definedName>
    <definedName name="ORÇ_74" localSheetId="50">[90]update!$B$103</definedName>
    <definedName name="ORÇ_74" localSheetId="52">[90]update!$B$103</definedName>
    <definedName name="ORÇ_74">[91]update!$B$103</definedName>
    <definedName name="ORÇ_75" localSheetId="14">[108]update!#REF!</definedName>
    <definedName name="ORÇ_75" localSheetId="29">[108]update!#REF!</definedName>
    <definedName name="ORÇ_75" localSheetId="30">[108]update!#REF!</definedName>
    <definedName name="ORÇ_75" localSheetId="43">[108]update!#REF!</definedName>
    <definedName name="ORÇ_75" localSheetId="44">[108]update!#REF!</definedName>
    <definedName name="ORÇ_75" localSheetId="49">[109]update!#REF!</definedName>
    <definedName name="ORÇ_75" localSheetId="50">[109]update!#REF!</definedName>
    <definedName name="ORÇ_75" localSheetId="51">[108]update!#REF!</definedName>
    <definedName name="ORÇ_75" localSheetId="52">[109]update!#REF!</definedName>
    <definedName name="ORÇ_75" localSheetId="77">[108]update!#REF!</definedName>
    <definedName name="ORÇ_75">[108]update!#REF!</definedName>
    <definedName name="ORÇ_76" localSheetId="49">[90]update!$B$104</definedName>
    <definedName name="ORÇ_76" localSheetId="50">[90]update!$B$104</definedName>
    <definedName name="ORÇ_76" localSheetId="52">[90]update!$B$104</definedName>
    <definedName name="ORÇ_76">[91]update!$B$104</definedName>
    <definedName name="ORÇ_77" localSheetId="49">[90]update!$B$105</definedName>
    <definedName name="ORÇ_77" localSheetId="50">[90]update!$B$105</definedName>
    <definedName name="ORÇ_77" localSheetId="52">[90]update!$B$105</definedName>
    <definedName name="ORÇ_77">[91]update!$B$105</definedName>
    <definedName name="ORÇ_77.1" localSheetId="49">[90]update!$B$106</definedName>
    <definedName name="ORÇ_77.1" localSheetId="50">[90]update!$B$106</definedName>
    <definedName name="ORÇ_77.1" localSheetId="52">[90]update!$B$106</definedName>
    <definedName name="ORÇ_77.1">[91]update!$B$106</definedName>
    <definedName name="ORÇ_78" localSheetId="49">[90]update!$B$107</definedName>
    <definedName name="ORÇ_78" localSheetId="50">[90]update!$B$107</definedName>
    <definedName name="ORÇ_78" localSheetId="52">[90]update!$B$107</definedName>
    <definedName name="ORÇ_78">[91]update!$B$107</definedName>
    <definedName name="ORÇ_79" localSheetId="49">[90]update!$B$108</definedName>
    <definedName name="ORÇ_79" localSheetId="50">[90]update!$B$108</definedName>
    <definedName name="ORÇ_79" localSheetId="52">[90]update!$B$108</definedName>
    <definedName name="ORÇ_79">[91]update!$B$108</definedName>
    <definedName name="ORÇ_79.1" localSheetId="49">[90]update!$B$109</definedName>
    <definedName name="ORÇ_79.1" localSheetId="50">[90]update!$B$109</definedName>
    <definedName name="ORÇ_79.1" localSheetId="52">[90]update!$B$109</definedName>
    <definedName name="ORÇ_79.1">[91]update!$B$109</definedName>
    <definedName name="ORÇ_80" localSheetId="49">[90]update!$B$110</definedName>
    <definedName name="ORÇ_80" localSheetId="50">[90]update!$B$110</definedName>
    <definedName name="ORÇ_80" localSheetId="52">[90]update!$B$110</definedName>
    <definedName name="ORÇ_80">[91]update!$B$110</definedName>
    <definedName name="ORÇ_81" localSheetId="49">[90]update!$B$111</definedName>
    <definedName name="ORÇ_81" localSheetId="50">[90]update!$B$111</definedName>
    <definedName name="ORÇ_81" localSheetId="52">[90]update!$B$111</definedName>
    <definedName name="ORÇ_81">[91]update!$B$111</definedName>
    <definedName name="ORÇ_82" localSheetId="49">[90]update!$B$112</definedName>
    <definedName name="ORÇ_82" localSheetId="50">[90]update!$B$112</definedName>
    <definedName name="ORÇ_82" localSheetId="52">[90]update!$B$112</definedName>
    <definedName name="ORÇ_82">[91]update!$B$112</definedName>
    <definedName name="ORÇ_83" localSheetId="49">[90]update!$B$113</definedName>
    <definedName name="ORÇ_83" localSheetId="50">[90]update!$B$113</definedName>
    <definedName name="ORÇ_83" localSheetId="52">[90]update!$B$113</definedName>
    <definedName name="ORÇ_83">[91]update!$B$113</definedName>
    <definedName name="ORÇ_84" localSheetId="49">[90]update!$B$114</definedName>
    <definedName name="ORÇ_84" localSheetId="50">[90]update!$B$114</definedName>
    <definedName name="ORÇ_84" localSheetId="52">[90]update!$B$114</definedName>
    <definedName name="ORÇ_84">[91]update!$B$114</definedName>
    <definedName name="ORÇ_85" localSheetId="49">[90]update!$B$115</definedName>
    <definedName name="ORÇ_85" localSheetId="50">[90]update!$B$115</definedName>
    <definedName name="ORÇ_85" localSheetId="52">[90]update!$B$115</definedName>
    <definedName name="ORÇ_85">[91]update!$B$115</definedName>
    <definedName name="ORÇ_86" localSheetId="49">[90]update!$B$116</definedName>
    <definedName name="ORÇ_86" localSheetId="50">[90]update!$B$116</definedName>
    <definedName name="ORÇ_86" localSheetId="52">[90]update!$B$116</definedName>
    <definedName name="ORÇ_86">[91]update!$B$116</definedName>
    <definedName name="ORÇ_87" localSheetId="49">[90]update!$B$117</definedName>
    <definedName name="ORÇ_87" localSheetId="50">[90]update!$B$117</definedName>
    <definedName name="ORÇ_87" localSheetId="52">[90]update!$B$117</definedName>
    <definedName name="ORÇ_87">[91]update!$B$117</definedName>
    <definedName name="ORÇ_88" localSheetId="49">[90]update!$B$118</definedName>
    <definedName name="ORÇ_88" localSheetId="50">[90]update!$B$118</definedName>
    <definedName name="ORÇ_88" localSheetId="52">[90]update!$B$118</definedName>
    <definedName name="ORÇ_88">[91]update!$B$118</definedName>
    <definedName name="ORÇ_90" localSheetId="49">[90]update!$B$120</definedName>
    <definedName name="ORÇ_90" localSheetId="50">[90]update!$B$120</definedName>
    <definedName name="ORÇ_90" localSheetId="52">[90]update!$B$120</definedName>
    <definedName name="ORÇ_90">[91]update!$B$120</definedName>
    <definedName name="ORÇ_91" localSheetId="49">[90]update!$B$121</definedName>
    <definedName name="ORÇ_91" localSheetId="50">[90]update!$B$121</definedName>
    <definedName name="ORÇ_91" localSheetId="52">[90]update!$B$121</definedName>
    <definedName name="ORÇ_91">[91]update!$B$121</definedName>
    <definedName name="ORÇ_92" localSheetId="49">[90]update!$B$122</definedName>
    <definedName name="ORÇ_92" localSheetId="50">[90]update!$B$122</definedName>
    <definedName name="ORÇ_92" localSheetId="52">[90]update!$B$122</definedName>
    <definedName name="ORÇ_92">[91]update!$B$122</definedName>
    <definedName name="ORÇ_93" localSheetId="49">[90]update!$B$123</definedName>
    <definedName name="ORÇ_93" localSheetId="50">[90]update!$B$123</definedName>
    <definedName name="ORÇ_93" localSheetId="52">[90]update!$B$123</definedName>
    <definedName name="ORÇ_93">[91]update!$B$123</definedName>
    <definedName name="ORÇ_94" localSheetId="14">[108]update!#REF!</definedName>
    <definedName name="ORÇ_94" localSheetId="29">[108]update!#REF!</definedName>
    <definedName name="ORÇ_94" localSheetId="30">[108]update!#REF!</definedName>
    <definedName name="ORÇ_94" localSheetId="43">[108]update!#REF!</definedName>
    <definedName name="ORÇ_94" localSheetId="44">[108]update!#REF!</definedName>
    <definedName name="ORÇ_94" localSheetId="49">[109]update!#REF!</definedName>
    <definedName name="ORÇ_94" localSheetId="50">[109]update!#REF!</definedName>
    <definedName name="ORÇ_94" localSheetId="51">[108]update!#REF!</definedName>
    <definedName name="ORÇ_94" localSheetId="52">[109]update!#REF!</definedName>
    <definedName name="ORÇ_94" localSheetId="77">[108]update!#REF!</definedName>
    <definedName name="ORÇ_94">[108]update!#REF!</definedName>
    <definedName name="ORÇ_95" localSheetId="49">[90]update!$B$125</definedName>
    <definedName name="ORÇ_95" localSheetId="50">[90]update!$B$125</definedName>
    <definedName name="ORÇ_95" localSheetId="52">[90]update!$B$125</definedName>
    <definedName name="ORÇ_95">[91]update!$B$125</definedName>
    <definedName name="ORÇ_95.1" localSheetId="49">[90]update!$B$126</definedName>
    <definedName name="ORÇ_95.1" localSheetId="50">[90]update!$B$126</definedName>
    <definedName name="ORÇ_95.1" localSheetId="52">[90]update!$B$126</definedName>
    <definedName name="ORÇ_95.1">[91]update!$B$126</definedName>
    <definedName name="ORÇ_96" localSheetId="49">[90]update!$B$127</definedName>
    <definedName name="ORÇ_96" localSheetId="50">[90]update!$B$127</definedName>
    <definedName name="ORÇ_96" localSheetId="52">[90]update!$B$127</definedName>
    <definedName name="ORÇ_96">[91]update!$B$127</definedName>
    <definedName name="ORÇ_97" localSheetId="49">[90]update!$B$128</definedName>
    <definedName name="ORÇ_97" localSheetId="50">[90]update!$B$128</definedName>
    <definedName name="ORÇ_97" localSheetId="52">[90]update!$B$128</definedName>
    <definedName name="ORÇ_97">[91]update!$B$128</definedName>
    <definedName name="ORÇ_98" localSheetId="49">[90]update!$B$129</definedName>
    <definedName name="ORÇ_98" localSheetId="50">[90]update!$B$129</definedName>
    <definedName name="ORÇ_98" localSheetId="52">[90]update!$B$129</definedName>
    <definedName name="ORÇ_98">[91]update!$B$129</definedName>
    <definedName name="ORÇ_99" localSheetId="49">[90]update!$B$130</definedName>
    <definedName name="ORÇ_99" localSheetId="50">[90]update!$B$130</definedName>
    <definedName name="ORÇ_99" localSheetId="52">[90]update!$B$130</definedName>
    <definedName name="ORÇ_99">[91]update!$B$130</definedName>
    <definedName name="Out" localSheetId="14">#REF!,#REF!,#REF!</definedName>
    <definedName name="Out" localSheetId="15">#REF!,#REF!,#REF!</definedName>
    <definedName name="Out" localSheetId="29">#REF!,#REF!,#REF!</definedName>
    <definedName name="Out" localSheetId="30">#REF!,#REF!,#REF!</definedName>
    <definedName name="Out" localSheetId="43">#REF!,#REF!,#REF!</definedName>
    <definedName name="Out" localSheetId="44">#REF!,#REF!,#REF!</definedName>
    <definedName name="Out" localSheetId="49">#REF!,#REF!,#REF!</definedName>
    <definedName name="Out" localSheetId="50">#REF!,#REF!,#REF!</definedName>
    <definedName name="Out" localSheetId="51">#REF!,#REF!,#REF!</definedName>
    <definedName name="Out" localSheetId="52">#REF!,#REF!,#REF!</definedName>
    <definedName name="Out" localSheetId="53">#REF!,#REF!,#REF!</definedName>
    <definedName name="out" localSheetId="77">#REF!</definedName>
    <definedName name="Out" localSheetId="80">#REF!,#REF!,#REF!</definedName>
    <definedName name="out" localSheetId="82">#REF!</definedName>
    <definedName name="Out">#REF!,#REF!,#REF!</definedName>
    <definedName name="OUT__S_IVA" localSheetId="30">[45]LCONTR!#REF!</definedName>
    <definedName name="OUT__S_IVA">[45]LCONTR!#REF!</definedName>
    <definedName name="ov_anoc" localSheetId="14">#REF!</definedName>
    <definedName name="ov_anoc" localSheetId="29">#REF!</definedName>
    <definedName name="ov_anoc" localSheetId="30">#REF!</definedName>
    <definedName name="ov_anoc" localSheetId="43">#REF!</definedName>
    <definedName name="ov_anoc" localSheetId="44">#REF!</definedName>
    <definedName name="ov_anoc" localSheetId="49">#REF!</definedName>
    <definedName name="ov_anoc" localSheetId="50">#REF!</definedName>
    <definedName name="ov_anoc" localSheetId="51">#REF!</definedName>
    <definedName name="ov_anoc" localSheetId="52">#REF!</definedName>
    <definedName name="ov_anoc" localSheetId="77">#REF!</definedName>
    <definedName name="ov_anoc">#REF!</definedName>
    <definedName name="ov_anoc_c" localSheetId="14">#REF!</definedName>
    <definedName name="ov_anoc_c" localSheetId="29">#REF!</definedName>
    <definedName name="ov_anoc_c" localSheetId="30">#REF!</definedName>
    <definedName name="ov_anoc_c" localSheetId="43">#REF!</definedName>
    <definedName name="ov_anoc_c" localSheetId="44">#REF!</definedName>
    <definedName name="ov_anoc_c" localSheetId="49">#REF!</definedName>
    <definedName name="ov_anoc_c" localSheetId="50">#REF!</definedName>
    <definedName name="ov_anoc_c" localSheetId="51">#REF!</definedName>
    <definedName name="ov_anoc_c" localSheetId="52">#REF!</definedName>
    <definedName name="ov_anoc_c" localSheetId="77">#REF!</definedName>
    <definedName name="ov_anoc_c">#REF!</definedName>
    <definedName name="p" localSheetId="14">[27]Zam!#REF!</definedName>
    <definedName name="p" localSheetId="29">[27]Zam!#REF!</definedName>
    <definedName name="p" localSheetId="30">[27]Zam!#REF!</definedName>
    <definedName name="p" localSheetId="43">[27]Zam!#REF!</definedName>
    <definedName name="p" localSheetId="44">[27]Zam!#REF!</definedName>
    <definedName name="p" localSheetId="51">[27]Zam!#REF!</definedName>
    <definedName name="p" localSheetId="77">[27]Zam!#REF!</definedName>
    <definedName name="p">[27]Zam!#REF!</definedName>
    <definedName name="P_Distribuicao">'[110]Fevereiro 06'!$B$15:$C$54</definedName>
    <definedName name="P_REN">'[110]Fevereiro 06'!$B$11:$C$14</definedName>
    <definedName name="PA_VRD" localSheetId="82">'[46]Remuneração Mensal_Solar150MVA'!$C$30</definedName>
    <definedName name="PA_VRD">'[47]Remuneração Mensal_Solar150MVA'!$C$30</definedName>
    <definedName name="pag_anual" localSheetId="30">[45]LCONTR!#REF!</definedName>
    <definedName name="pag_anual">[45]LCONTR!#REF!</definedName>
    <definedName name="Pal_Workbook_GUID" hidden="1">"72R1A7TSHV953ZFTRISYMIWZ"</definedName>
    <definedName name="ParticfinanBolsa" localSheetId="14">#REF!</definedName>
    <definedName name="ParticfinanBolsa" localSheetId="29">#REF!</definedName>
    <definedName name="ParticfinanBolsa" localSheetId="30">#REF!</definedName>
    <definedName name="ParticfinanBolsa" localSheetId="43">#REF!</definedName>
    <definedName name="ParticfinanBolsa" localSheetId="44">#REF!</definedName>
    <definedName name="ParticfinanBolsa" localSheetId="49">#REF!</definedName>
    <definedName name="ParticfinanBolsa" localSheetId="50">#REF!</definedName>
    <definedName name="ParticfinanBolsa" localSheetId="51">#REF!</definedName>
    <definedName name="ParticfinanBolsa" localSheetId="52">#REF!</definedName>
    <definedName name="ParticfinanBolsa" localSheetId="77">#REF!</definedName>
    <definedName name="ParticfinanBolsa" localSheetId="80">#REF!</definedName>
    <definedName name="ParticfinanBolsa">#REF!</definedName>
    <definedName name="pcomb" localSheetId="49">[79]combustivel!$C$96:$K$107</definedName>
    <definedName name="pcomb" localSheetId="50">[79]combustivel!$C$96:$K$107</definedName>
    <definedName name="pcomb" localSheetId="52">[79]combustivel!$C$96:$K$107</definedName>
    <definedName name="pcomb">[80]combustivel!$C$96:$K$107</definedName>
    <definedName name="pcomb_c" localSheetId="49">[79]combustivel!$C$94:$K$94</definedName>
    <definedName name="pcomb_c" localSheetId="50">[79]combustivel!$C$94:$K$94</definedName>
    <definedName name="pcomb_c" localSheetId="52">[79]combustivel!$C$94:$K$94</definedName>
    <definedName name="pcomb_c">[80]combustivel!$C$94:$K$94</definedName>
    <definedName name="pcomb_l" localSheetId="49">[79]combustivel!$B$96:$B$107</definedName>
    <definedName name="pcomb_l" localSheetId="50">[79]combustivel!$B$96:$B$107</definedName>
    <definedName name="pcomb_l" localSheetId="52">[79]combustivel!$B$96:$B$107</definedName>
    <definedName name="pcomb_l">[80]combustivel!$B$96:$B$107</definedName>
    <definedName name="Pdec" localSheetId="82">'[46]Remuneração Mensal_Solar150MVA'!$H$8</definedName>
    <definedName name="Pdec">'[47]Remuneração Mensal_Solar150MVA'!$H$8</definedName>
    <definedName name="PERCENT" localSheetId="49">[62]P5!$C$4</definedName>
    <definedName name="PERCENT" localSheetId="50">[62]P5!$C$4</definedName>
    <definedName name="PERCENT" localSheetId="52">[62]P5!$C$4</definedName>
    <definedName name="PERCENT">[63]P5!$C$4</definedName>
    <definedName name="PF_U_ref" localSheetId="82">'[46]Remuneração Mensal_Solar150MVA'!$O$11</definedName>
    <definedName name="PF_U_ref">'[47]Remuneração Mensal_Solar150MVA'!$O$11</definedName>
    <definedName name="PF_VRD" localSheetId="82">'[46]Remuneração Mensal_Solar150MVA'!$C$12</definedName>
    <definedName name="PF_VRD">'[47]Remuneração Mensal_Solar150MVA'!$C$12</definedName>
    <definedName name="PGA" localSheetId="82">'[46]Remuneração Mensal_CogP57-2002'!$H$8</definedName>
    <definedName name="PGA">'[47]Remuneração Mensal_CogP57-2002'!$H$8</definedName>
    <definedName name="portagens_gn" localSheetId="15">[81]RESUMO_PROJ!#REF!</definedName>
    <definedName name="portagens_gn" localSheetId="30">[81]RESUMO_PROJ!#REF!</definedName>
    <definedName name="portagens_gn" localSheetId="49">[81]RESUMO_PROJ!#REF!</definedName>
    <definedName name="portagens_gn" localSheetId="50">[81]RESUMO_PROJ!#REF!</definedName>
    <definedName name="portagens_gn" localSheetId="51">[81]RESUMO_PROJ!#REF!</definedName>
    <definedName name="portagens_gn" localSheetId="52">[81]RESUMO_PROJ!#REF!</definedName>
    <definedName name="portagens_gn" localSheetId="77">[81]RESUMO_PROJ!#REF!</definedName>
    <definedName name="portagens_gn">[81]RESUMO_PROJ!#REF!</definedName>
    <definedName name="Pos" localSheetId="30">[45]LCONTR!#REF!</definedName>
    <definedName name="Pos">[45]LCONTR!#REF!</definedName>
    <definedName name="potcontratbackup">'[81]DADOS PROD&amp;CONS'!$N$139</definedName>
    <definedName name="precos" localSheetId="14">#REF!</definedName>
    <definedName name="precos" localSheetId="29">#REF!</definedName>
    <definedName name="precos" localSheetId="30">#REF!</definedName>
    <definedName name="precos" localSheetId="43">#REF!</definedName>
    <definedName name="precos" localSheetId="44">#REF!</definedName>
    <definedName name="precos" localSheetId="49">#REF!</definedName>
    <definedName name="precos" localSheetId="50">#REF!</definedName>
    <definedName name="precos" localSheetId="51">#REF!</definedName>
    <definedName name="precos" localSheetId="52">#REF!</definedName>
    <definedName name="precos" localSheetId="77">#REF!</definedName>
    <definedName name="precos">#REF!</definedName>
    <definedName name="Preços_constantes_96inv" localSheetId="30">#REF!</definedName>
    <definedName name="Preços_constantes_96inv">#REF!</definedName>
    <definedName name="PRINT_AREA_MI" localSheetId="14">#REF!</definedName>
    <definedName name="PRINT_AREA_MI" localSheetId="29">#REF!</definedName>
    <definedName name="PRINT_AREA_MI" localSheetId="30">#REF!</definedName>
    <definedName name="PRINT_AREA_MI" localSheetId="43">#REF!</definedName>
    <definedName name="PRINT_AREA_MI" localSheetId="44">#REF!</definedName>
    <definedName name="PRINT_AREA_MI" localSheetId="49">#REF!</definedName>
    <definedName name="PRINT_AREA_MI" localSheetId="50">#REF!</definedName>
    <definedName name="PRINT_AREA_MI" localSheetId="51">#REF!</definedName>
    <definedName name="PRINT_AREA_MI" localSheetId="52">#REF!</definedName>
    <definedName name="Print_Area_MI" localSheetId="77">#REF!</definedName>
    <definedName name="PRINT_AREA_MI" localSheetId="80">#REF!</definedName>
    <definedName name="PRINT_AREA_MI">#REF!</definedName>
    <definedName name="Print_Distribuicao" localSheetId="14">#REF!</definedName>
    <definedName name="Print_Distribuicao" localSheetId="29">#REF!</definedName>
    <definedName name="Print_Distribuicao" localSheetId="30">#REF!</definedName>
    <definedName name="Print_Distribuicao" localSheetId="43">#REF!</definedName>
    <definedName name="Print_Distribuicao" localSheetId="44">#REF!</definedName>
    <definedName name="Print_Distribuicao" localSheetId="49">#REF!</definedName>
    <definedName name="Print_Distribuicao" localSheetId="50">#REF!</definedName>
    <definedName name="Print_Distribuicao" localSheetId="51">#REF!</definedName>
    <definedName name="Print_Distribuicao" localSheetId="52">#REF!</definedName>
    <definedName name="Print_Distribuicao" localSheetId="77">#REF!</definedName>
    <definedName name="Print_Distribuicao">#REF!</definedName>
    <definedName name="Print_REN" localSheetId="14">#REF!</definedName>
    <definedName name="Print_REN" localSheetId="29">#REF!</definedName>
    <definedName name="Print_REN" localSheetId="30">#REF!</definedName>
    <definedName name="Print_REN" localSheetId="43">#REF!</definedName>
    <definedName name="Print_REN" localSheetId="44">#REF!</definedName>
    <definedName name="Print_REN" localSheetId="49">#REF!</definedName>
    <definedName name="Print_REN" localSheetId="50">#REF!</definedName>
    <definedName name="Print_REN" localSheetId="51">#REF!</definedName>
    <definedName name="Print_REN" localSheetId="52">#REF!</definedName>
    <definedName name="Print_REN">#REF!</definedName>
    <definedName name="print_var_Sit_Liquida" localSheetId="14">#REF!</definedName>
    <definedName name="print_var_Sit_Liquida" localSheetId="29">#REF!</definedName>
    <definedName name="print_var_Sit_Liquida" localSheetId="30">#REF!</definedName>
    <definedName name="print_var_Sit_Liquida" localSheetId="43">#REF!</definedName>
    <definedName name="print_var_Sit_Liquida" localSheetId="44">#REF!</definedName>
    <definedName name="print_var_Sit_Liquida" localSheetId="49">#REF!</definedName>
    <definedName name="print_var_Sit_Liquida" localSheetId="50">#REF!</definedName>
    <definedName name="print_var_Sit_Liquida" localSheetId="51">#REF!</definedName>
    <definedName name="print_var_Sit_Liquida" localSheetId="52">#REF!</definedName>
    <definedName name="print_var_Sit_Liquida">#REF!</definedName>
    <definedName name="produção_ant" localSheetId="30">#REF!</definedName>
    <definedName name="produção_ant">#REF!</definedName>
    <definedName name="produção_c1" localSheetId="30">#REF!</definedName>
    <definedName name="produção_c1">#REF!</definedName>
    <definedName name="produção_c2" localSheetId="30">#REF!</definedName>
    <definedName name="produção_c2">#REF!</definedName>
    <definedName name="proet" localSheetId="30">#REF!</definedName>
    <definedName name="proet">#REF!</definedName>
    <definedName name="PV_U_ref" localSheetId="82">'[46]Remuneração Mensal_Solar150MVA'!$O$12</definedName>
    <definedName name="PV_U_ref">'[47]Remuneração Mensal_Solar150MVA'!$O$12</definedName>
    <definedName name="PV_VRD" localSheetId="82">'[46]Remuneração Mensal_Solar150MVA'!$C$22</definedName>
    <definedName name="PV_VRD">'[47]Remuneração Mensal_Solar150MVA'!$C$22</definedName>
    <definedName name="q" localSheetId="30">[50]Museu!#REF!</definedName>
    <definedName name="q" localSheetId="51">[50]Museu!#REF!</definedName>
    <definedName name="q" localSheetId="53">[50]Museu!#REF!</definedName>
    <definedName name="q" localSheetId="82">[50]Museu!#REF!</definedName>
    <definedName name="q">[50]Museu!#REF!</definedName>
    <definedName name="qggs">'[111]N2-02-REN - Qtds Vendidas GGS'!$A$1</definedName>
    <definedName name="qq" localSheetId="14">[112]Museu!#REF!</definedName>
    <definedName name="qq" localSheetId="29">[112]Museu!#REF!</definedName>
    <definedName name="qq" localSheetId="30">[112]Museu!#REF!</definedName>
    <definedName name="qq" localSheetId="43">[112]Museu!#REF!</definedName>
    <definedName name="qq" localSheetId="44">[112]Museu!#REF!</definedName>
    <definedName name="qq" localSheetId="51">[112]Museu!#REF!</definedName>
    <definedName name="qq">[112]Museu!#REF!</definedName>
    <definedName name="qqq" localSheetId="14">#REF!</definedName>
    <definedName name="qqq" localSheetId="29">#REF!</definedName>
    <definedName name="qqq" localSheetId="30">#REF!</definedName>
    <definedName name="qqq" localSheetId="43">#REF!</definedName>
    <definedName name="qqq" localSheetId="44">#REF!</definedName>
    <definedName name="qqq" localSheetId="49">#REF!</definedName>
    <definedName name="qqq" localSheetId="50">#REF!</definedName>
    <definedName name="qqq" localSheetId="51">#REF!</definedName>
    <definedName name="qqq" localSheetId="52">#REF!</definedName>
    <definedName name="qqq" localSheetId="77">#REF!</definedName>
    <definedName name="qqq">#REF!</definedName>
    <definedName name="qqqqqqqq" localSheetId="30">[50]Museu!#REF!</definedName>
    <definedName name="qqqqqqqq" localSheetId="51">[50]Museu!#REF!</definedName>
    <definedName name="qqqqqqqq">[50]Museu!#REF!</definedName>
    <definedName name="qqqqqqqqqqq" localSheetId="30">#REF!</definedName>
    <definedName name="qqqqqqqqqqq" localSheetId="51">#REF!</definedName>
    <definedName name="qqqqqqqqqqq" localSheetId="53">#REF!</definedName>
    <definedName name="qqqqqqqqqqq" localSheetId="82">#REF!</definedName>
    <definedName name="qqqqqqqqqqq">#REF!</definedName>
    <definedName name="qqqqqqqqqqqqqq" localSheetId="30">#REF!</definedName>
    <definedName name="qqqqqqqqqqqqqq" localSheetId="51">#REF!</definedName>
    <definedName name="qqqqqqqqqqqqqq">#REF!</definedName>
    <definedName name="qse" localSheetId="14">[64]Museu!#REF!</definedName>
    <definedName name="qse" localSheetId="29">[64]Museu!#REF!</definedName>
    <definedName name="qse" localSheetId="30">[64]Museu!#REF!</definedName>
    <definedName name="qse" localSheetId="43">[64]Museu!#REF!</definedName>
    <definedName name="qse" localSheetId="44">[64]Museu!#REF!</definedName>
    <definedName name="qse" localSheetId="51">[64]Museu!#REF!</definedName>
    <definedName name="qse">[64]Museu!#REF!</definedName>
    <definedName name="Quadro_2.5__INVESTIMENTO_TOTAL_A_PREÇOS_CORRENTES" localSheetId="14">#REF!</definedName>
    <definedName name="Quadro_2.5__INVESTIMENTO_TOTAL_A_PREÇOS_CORRENTES" localSheetId="29">#REF!</definedName>
    <definedName name="Quadro_2.5__INVESTIMENTO_TOTAL_A_PREÇOS_CORRENTES" localSheetId="30">#REF!</definedName>
    <definedName name="Quadro_2.5__INVESTIMENTO_TOTAL_A_PREÇOS_CORRENTES" localSheetId="43">#REF!</definedName>
    <definedName name="Quadro_2.5__INVESTIMENTO_TOTAL_A_PREÇOS_CORRENTES" localSheetId="44">#REF!</definedName>
    <definedName name="Quadro_2.5__INVESTIMENTO_TOTAL_A_PREÇOS_CORRENTES" localSheetId="49">#REF!</definedName>
    <definedName name="Quadro_2.5__INVESTIMENTO_TOTAL_A_PREÇOS_CORRENTES" localSheetId="50">#REF!</definedName>
    <definedName name="Quadro_2.5__INVESTIMENTO_TOTAL_A_PREÇOS_CORRENTES" localSheetId="51">#REF!</definedName>
    <definedName name="Quadro_2.5__INVESTIMENTO_TOTAL_A_PREÇOS_CORRENTES" localSheetId="52">#REF!</definedName>
    <definedName name="Quadro_2.5__INVESTIMENTO_TOTAL_A_PREÇOS_CORRENTES" localSheetId="77">#REF!</definedName>
    <definedName name="Quadro_2.5__INVESTIMENTO_TOTAL_A_PREÇOS_CORRENTES">#REF!</definedName>
    <definedName name="Quadro_2.6__IMOBILIZADO_EM_CURSO_NO_FINAL_DO_ANO" localSheetId="14">#REF!</definedName>
    <definedName name="Quadro_2.6__IMOBILIZADO_EM_CURSO_NO_FINAL_DO_ANO" localSheetId="29">#REF!</definedName>
    <definedName name="Quadro_2.6__IMOBILIZADO_EM_CURSO_NO_FINAL_DO_ANO" localSheetId="30">#REF!</definedName>
    <definedName name="Quadro_2.6__IMOBILIZADO_EM_CURSO_NO_FINAL_DO_ANO" localSheetId="43">#REF!</definedName>
    <definedName name="Quadro_2.6__IMOBILIZADO_EM_CURSO_NO_FINAL_DO_ANO" localSheetId="44">#REF!</definedName>
    <definedName name="Quadro_2.6__IMOBILIZADO_EM_CURSO_NO_FINAL_DO_ANO" localSheetId="49">#REF!</definedName>
    <definedName name="Quadro_2.6__IMOBILIZADO_EM_CURSO_NO_FINAL_DO_ANO" localSheetId="50">#REF!</definedName>
    <definedName name="Quadro_2.6__IMOBILIZADO_EM_CURSO_NO_FINAL_DO_ANO" localSheetId="51">#REF!</definedName>
    <definedName name="Quadro_2.6__IMOBILIZADO_EM_CURSO_NO_FINAL_DO_ANO" localSheetId="52">#REF!</definedName>
    <definedName name="Quadro_2.6__IMOBILIZADO_EM_CURSO_NO_FINAL_DO_ANO" localSheetId="77">#REF!</definedName>
    <definedName name="Quadro_2.6__IMOBILIZADO_EM_CURSO_NO_FINAL_DO_ANO">#REF!</definedName>
    <definedName name="Quadro_RCP_DEFIN" localSheetId="15">'[83]KPI''s'!$B$26:$E$47</definedName>
    <definedName name="Quadro_RCP_DEFIN" localSheetId="77">'[84]KPI''s'!$B$26:$E$47</definedName>
    <definedName name="Quadro_RCP_DEFIN">'[84]KPI''s'!$B$26:$E$47</definedName>
    <definedName name="Quadro_RCP_empresa" localSheetId="15">'[83]KPI''s'!$B$5:$O$21</definedName>
    <definedName name="Quadro_RCP_empresa" localSheetId="77">'[84]KPI''s'!$B$5:$O$21</definedName>
    <definedName name="Quadro_RCP_empresa">'[84]KPI''s'!$B$5:$O$21</definedName>
    <definedName name="Quadro1_printarea" localSheetId="14">#REF!</definedName>
    <definedName name="Quadro1_printarea" localSheetId="29">#REF!</definedName>
    <definedName name="Quadro1_printarea" localSheetId="30">#REF!</definedName>
    <definedName name="Quadro1_printarea" localSheetId="43">#REF!</definedName>
    <definedName name="Quadro1_printarea" localSheetId="44">#REF!</definedName>
    <definedName name="Quadro1_printarea" localSheetId="49">#REF!</definedName>
    <definedName name="Quadro1_printarea" localSheetId="50">#REF!</definedName>
    <definedName name="Quadro1_printarea" localSheetId="51">#REF!</definedName>
    <definedName name="Quadro1_printarea" localSheetId="52">#REF!</definedName>
    <definedName name="Quadro1_printarea" localSheetId="77">#REF!</definedName>
    <definedName name="Quadro1_printarea">#REF!</definedName>
    <definedName name="Quadro2_printarea" localSheetId="14">#REF!</definedName>
    <definedName name="Quadro2_printarea" localSheetId="29">#REF!</definedName>
    <definedName name="Quadro2_printarea" localSheetId="30">#REF!</definedName>
    <definedName name="Quadro2_printarea" localSheetId="43">#REF!</definedName>
    <definedName name="Quadro2_printarea" localSheetId="44">#REF!</definedName>
    <definedName name="Quadro2_printarea" localSheetId="49">#REF!</definedName>
    <definedName name="Quadro2_printarea" localSheetId="50">#REF!</definedName>
    <definedName name="Quadro2_printarea" localSheetId="51">#REF!</definedName>
    <definedName name="Quadro2_printarea" localSheetId="52">#REF!</definedName>
    <definedName name="Quadro2_printarea" localSheetId="77">#REF!</definedName>
    <definedName name="Quadro2_printarea">#REF!</definedName>
    <definedName name="Quadro3_printarea" localSheetId="14">#REF!</definedName>
    <definedName name="Quadro3_printarea" localSheetId="29">#REF!</definedName>
    <definedName name="Quadro3_printarea" localSheetId="30">#REF!</definedName>
    <definedName name="Quadro3_printarea" localSheetId="43">#REF!</definedName>
    <definedName name="Quadro3_printarea" localSheetId="44">#REF!</definedName>
    <definedName name="Quadro3_printarea" localSheetId="49">#REF!</definedName>
    <definedName name="Quadro3_printarea" localSheetId="50">#REF!</definedName>
    <definedName name="Quadro3_printarea" localSheetId="51">#REF!</definedName>
    <definedName name="Quadro3_printarea" localSheetId="52">#REF!</definedName>
    <definedName name="Quadro3_printarea" localSheetId="77">#REF!</definedName>
    <definedName name="Quadro3_printarea">#REF!</definedName>
    <definedName name="Quadro4_printarea" localSheetId="14">#REF!</definedName>
    <definedName name="Quadro4_printarea" localSheetId="29">#REF!</definedName>
    <definedName name="Quadro4_printarea" localSheetId="30">#REF!</definedName>
    <definedName name="Quadro4_printarea" localSheetId="43">#REF!</definedName>
    <definedName name="Quadro4_printarea" localSheetId="44">#REF!</definedName>
    <definedName name="Quadro4_printarea" localSheetId="49">#REF!</definedName>
    <definedName name="Quadro4_printarea" localSheetId="50">#REF!</definedName>
    <definedName name="Quadro4_printarea" localSheetId="51">#REF!</definedName>
    <definedName name="Quadro4_printarea" localSheetId="52">#REF!</definedName>
    <definedName name="Quadro4_printarea">#REF!</definedName>
    <definedName name="QualidadeReal01">[67]IndicadoresQualidadeRealizado04!$B$2:$S$31</definedName>
    <definedName name="QualidadeRealB">[67]IndicadoresQualidadeRealiz03!$B$2:$S$31</definedName>
    <definedName name="qweqweqw" localSheetId="14">'[11]Activos 31-12-2006'!#REF!</definedName>
    <definedName name="qweqweqw" localSheetId="29">'[11]Activos 31-12-2006'!#REF!</definedName>
    <definedName name="qweqweqw" localSheetId="30">'[11]Activos 31-12-2006'!#REF!</definedName>
    <definedName name="qweqweqw" localSheetId="43">'[11]Activos 31-12-2006'!#REF!</definedName>
    <definedName name="qweqweqw" localSheetId="44">'[11]Activos 31-12-2006'!#REF!</definedName>
    <definedName name="qweqweqw" localSheetId="49">'[11]Activos 31-12-2006'!#REF!</definedName>
    <definedName name="qweqweqw" localSheetId="50">'[11]Activos 31-12-2006'!#REF!</definedName>
    <definedName name="qweqweqw" localSheetId="51">'[11]Activos 31-12-2006'!#REF!</definedName>
    <definedName name="qweqweqw" localSheetId="52">'[11]Activos 31-12-2006'!#REF!</definedName>
    <definedName name="qweqweqw">'[11]Activos 31-12-2006'!#REF!</definedName>
    <definedName name="qweqweqwe" localSheetId="14">[3]Zam!#REF!</definedName>
    <definedName name="qweqweqwe" localSheetId="29">[3]Zam!#REF!</definedName>
    <definedName name="qweqweqwe" localSheetId="30">[3]Zam!#REF!</definedName>
    <definedName name="qweqweqwe" localSheetId="43">[3]Zam!#REF!</definedName>
    <definedName name="qweqweqwe" localSheetId="44">[3]Zam!#REF!</definedName>
    <definedName name="qweqweqwe" localSheetId="49">[3]Zam!#REF!</definedName>
    <definedName name="qweqweqwe" localSheetId="50">[3]Zam!#REF!</definedName>
    <definedName name="qweqweqwe" localSheetId="51">[3]Zam!#REF!</definedName>
    <definedName name="qweqweqwe" localSheetId="52">[3]Zam!#REF!</definedName>
    <definedName name="qweqweqwe">[3]Zam!#REF!</definedName>
    <definedName name="R_" localSheetId="30">#REF!</definedName>
    <definedName name="R_">#REF!</definedName>
    <definedName name="REF." localSheetId="30">[45]LCONTR!#REF!</definedName>
    <definedName name="REF.">[45]LCONTR!#REF!</definedName>
    <definedName name="regeg" localSheetId="14">[13]Zam!#REF!</definedName>
    <definedName name="regeg" localSheetId="29">[13]Zam!#REF!</definedName>
    <definedName name="regeg" localSheetId="30">[13]Zam!#REF!</definedName>
    <definedName name="regeg" localSheetId="43">[13]Zam!#REF!</definedName>
    <definedName name="regeg" localSheetId="44">[13]Zam!#REF!</definedName>
    <definedName name="regeg" localSheetId="51">[13]Zam!#REF!</definedName>
    <definedName name="regeg">[13]Zam!#REF!</definedName>
    <definedName name="ren_ant" localSheetId="30">#REF!</definedName>
    <definedName name="ren_ant">#REF!</definedName>
    <definedName name="ren_c1" localSheetId="30">#REF!</definedName>
    <definedName name="ren_c1">#REF!</definedName>
    <definedName name="ren_c2" localSheetId="30">#REF!</definedName>
    <definedName name="ren_c2">#REF!</definedName>
    <definedName name="rgfg" localSheetId="30">[29]Museu!#REF!</definedName>
    <definedName name="rgfg" localSheetId="51">[29]Museu!#REF!</definedName>
    <definedName name="rgfg">[29]Museu!#REF!</definedName>
    <definedName name="RiskAfterRecalcMacro" hidden="1">""</definedName>
    <definedName name="RiskAfterSimMacro" hidden="1">""</definedName>
    <definedName name="riskATSSboxGraph">FALSE</definedName>
    <definedName name="riskATSSincludeSimtables">TRUE</definedName>
    <definedName name="riskATSSinputsGraphs">FALSE</definedName>
    <definedName name="riskATSSoutputStatistic">3</definedName>
    <definedName name="riskATSSpercentChangeGraph">TRUE</definedName>
    <definedName name="riskATSSpercentileGraph">TRUE</definedName>
    <definedName name="riskATSSpercentileValue">5</definedName>
    <definedName name="riskATSSprintReport">FALSE</definedName>
    <definedName name="riskATSSreportsInActiveBook">FALSE</definedName>
    <definedName name="riskATSSreportsSelected">TRUE</definedName>
    <definedName name="riskATSSsummaryReport">TRUE</definedName>
    <definedName name="riskATSStornadoGraph">TRUE</definedName>
    <definedName name="RiskAutoStopPercChange">1.5</definedName>
    <definedName name="RiskBeforeRecalcMacro" hidden="1">""</definedName>
    <definedName name="RiskBeforeSimMacro" hidden="1">""</definedName>
    <definedName name="RiskCollectDistributionSamples" hidden="1">2</definedName>
    <definedName name="RiskExcelReportsGoInNewWorkbook">TRUE</definedName>
    <definedName name="RiskExcelReportsToGenerate">4352</definedName>
    <definedName name="RiskFixedSeed" hidden="1">1</definedName>
    <definedName name="RiskGenerateExcelReportsAtEndOfSimulation">FALSE</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500</definedName>
    <definedName name="RiskNumSimulations" hidden="1">1</definedName>
    <definedName name="RiskPauseOnError" hidden="1">FALSE</definedName>
    <definedName name="RiskRealTimeResults">FALSE</definedName>
    <definedName name="RiskReportGraphFormat">0</definedName>
    <definedName name="RiskResultsUpdateFreq">100</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howRiskWindowAtEndOfSimulation">TRUE</definedName>
    <definedName name="RiskStandardRecalc" hidden="1">1</definedName>
    <definedName name="RiskTemplateSheetName">"myTemplate"</definedName>
    <definedName name="RiskUpdateDisplay" hidden="1">FALSE</definedName>
    <definedName name="RiskUseDifferentSeedForEachSim" hidden="1">FALSE</definedName>
    <definedName name="RiskUseFixedSeed" hidden="1">FALSE</definedName>
    <definedName name="RiskUseMultipleCPUs" hidden="1">TRUE</definedName>
    <definedName name="rows_array">{"tipo",0,"Auto","Auto","";"ref",0,"Auto","Auto","NNNNNNN";"imobilizado",0,"Auto","Auto","NNNNNNN"}</definedName>
    <definedName name="rqwer" localSheetId="14">[3]Zam!#REF!</definedName>
    <definedName name="rqwer" localSheetId="29">[3]Zam!#REF!</definedName>
    <definedName name="rqwer" localSheetId="30">[3]Zam!#REF!</definedName>
    <definedName name="rqwer" localSheetId="43">[3]Zam!#REF!</definedName>
    <definedName name="rqwer" localSheetId="44">[3]Zam!#REF!</definedName>
    <definedName name="rqwer" localSheetId="49">[3]Zam!#REF!</definedName>
    <definedName name="rqwer" localSheetId="50">[3]Zam!#REF!</definedName>
    <definedName name="rqwer" localSheetId="51">[3]Zam!#REF!</definedName>
    <definedName name="rqwer" localSheetId="52">[3]Zam!#REF!</definedName>
    <definedName name="rqwer" localSheetId="53">[3]Zam!#REF!</definedName>
    <definedName name="rqwer" localSheetId="82">[3]Zam!#REF!</definedName>
    <definedName name="rqwer">[3]Zam!#REF!</definedName>
    <definedName name="rr" localSheetId="14">[27]Zam!#REF!</definedName>
    <definedName name="rr" localSheetId="29">[27]Zam!#REF!</definedName>
    <definedName name="rr" localSheetId="30">[27]Zam!#REF!</definedName>
    <definedName name="rr" localSheetId="43">[27]Zam!#REF!</definedName>
    <definedName name="rr" localSheetId="44">[27]Zam!#REF!</definedName>
    <definedName name="rr" localSheetId="49">[27]Zam!#REF!</definedName>
    <definedName name="rr" localSheetId="50">[27]Zam!#REF!</definedName>
    <definedName name="rr" localSheetId="51">[27]Zam!#REF!</definedName>
    <definedName name="rr" localSheetId="52">[27]Zam!#REF!</definedName>
    <definedName name="rr" localSheetId="53">[27]Zam!#REF!</definedName>
    <definedName name="rr" localSheetId="82">[27]Zam!#REF!</definedName>
    <definedName name="rr">[27]Zam!#REF!</definedName>
    <definedName name="rt" localSheetId="14">[25]Zam!#REF!</definedName>
    <definedName name="rt" localSheetId="29">[25]Zam!#REF!</definedName>
    <definedName name="rt" localSheetId="30">[25]Zam!#REF!</definedName>
    <definedName name="rt" localSheetId="43">[25]Zam!#REF!</definedName>
    <definedName name="rt" localSheetId="44">[25]Zam!#REF!</definedName>
    <definedName name="rt" localSheetId="51">[25]Zam!#REF!</definedName>
    <definedName name="rt" localSheetId="53">[25]Zam!#REF!</definedName>
    <definedName name="rt" localSheetId="82">[25]Zam!#REF!</definedName>
    <definedName name="rt">[25]Zam!#REF!</definedName>
    <definedName name="Rtitle" localSheetId="30">#REF!</definedName>
    <definedName name="Rtitle">#REF!</definedName>
    <definedName name="ryyeryer" localSheetId="14">[13]Zam!#REF!</definedName>
    <definedName name="ryyeryer" localSheetId="29">[13]Zam!#REF!</definedName>
    <definedName name="ryyeryer" localSheetId="30">[13]Zam!#REF!</definedName>
    <definedName name="ryyeryer" localSheetId="43">[13]Zam!#REF!</definedName>
    <definedName name="ryyeryer" localSheetId="44">[13]Zam!#REF!</definedName>
    <definedName name="ryyeryer" localSheetId="51">[13]Zam!#REF!</definedName>
    <definedName name="ryyeryer" localSheetId="53">[13]Zam!#REF!</definedName>
    <definedName name="ryyeryer" localSheetId="82">[13]Zam!#REF!</definedName>
    <definedName name="ryyeryer">[13]Zam!#REF!</definedName>
    <definedName name="s" localSheetId="14">[64]Museu!#REF!</definedName>
    <definedName name="s" localSheetId="29">[64]Museu!#REF!</definedName>
    <definedName name="s" localSheetId="30">[64]Museu!#REF!</definedName>
    <definedName name="s" localSheetId="43">[64]Museu!#REF!</definedName>
    <definedName name="s" localSheetId="44">[64]Museu!#REF!</definedName>
    <definedName name="s" localSheetId="49" hidden="1">#REF!</definedName>
    <definedName name="s" localSheetId="50" hidden="1">#REF!</definedName>
    <definedName name="s" localSheetId="51">[64]Museu!#REF!</definedName>
    <definedName name="s" localSheetId="52" hidden="1">#REF!</definedName>
    <definedName name="s" localSheetId="53">[64]Museu!#REF!</definedName>
    <definedName name="s" localSheetId="82">[64]Museu!#REF!</definedName>
    <definedName name="s">[64]Museu!#REF!</definedName>
    <definedName name="sada" localSheetId="14" hidden="1">'[113]Off-Shore'!#REF!</definedName>
    <definedName name="sada" localSheetId="29" hidden="1">'[113]Off-Shore'!#REF!</definedName>
    <definedName name="sada" localSheetId="30" hidden="1">'[113]Off-Shore'!#REF!</definedName>
    <definedName name="sada" localSheetId="37" hidden="1">'[113]Off-Shore'!#REF!</definedName>
    <definedName name="sada" localSheetId="43" hidden="1">'[113]Off-Shore'!#REF!</definedName>
    <definedName name="sada" localSheetId="44" hidden="1">'[113]Off-Shore'!#REF!</definedName>
    <definedName name="sada" localSheetId="49" hidden="1">'[114]Off-Shore'!#REF!</definedName>
    <definedName name="sada" localSheetId="50" hidden="1">'[115]Off-Shore'!#REF!</definedName>
    <definedName name="sada" localSheetId="51" hidden="1">'[113]Off-Shore'!#REF!</definedName>
    <definedName name="sada" localSheetId="52" hidden="1">'[115]Off-Shore'!#REF!</definedName>
    <definedName name="sada" localSheetId="53" hidden="1">'[113]Off-Shore'!#REF!</definedName>
    <definedName name="sada" localSheetId="82" hidden="1">'[116]Off-Shore'!#REF!</definedName>
    <definedName name="sada" localSheetId="83" hidden="1">'[113]Off-Shore'!#REF!</definedName>
    <definedName name="sada" hidden="1">'[113]Off-Shore'!#REF!</definedName>
    <definedName name="sadf" localSheetId="14" hidden="1">{"'Parte I (BPA)'!$A$1:$A$3"}</definedName>
    <definedName name="sadf" localSheetId="15" hidden="1">{"'Parte I (BPA)'!$A$1:$A$3"}</definedName>
    <definedName name="sadf" localSheetId="38" hidden="1">{"'Parte I (BPA)'!$A$1:$A$3"}</definedName>
    <definedName name="sadf" localSheetId="49" hidden="1">{"'Parte I (BPA)'!$A$1:$A$3"}</definedName>
    <definedName name="sadf" localSheetId="50" hidden="1">{"'Parte I (BPA)'!$A$1:$A$3"}</definedName>
    <definedName name="sadf" localSheetId="51" hidden="1">{"'Parte I (BPA)'!$A$1:$A$3"}</definedName>
    <definedName name="sadf" localSheetId="52" hidden="1">{"'Parte I (BPA)'!$A$1:$A$3"}</definedName>
    <definedName name="sadf" localSheetId="53" hidden="1">{"'Parte I (BPA)'!$A$1:$A$3"}</definedName>
    <definedName name="sadf" localSheetId="77" hidden="1">{"'Parte I (BPA)'!$A$1:$A$3"}</definedName>
    <definedName name="sadf" localSheetId="83" hidden="1">{"'Parte I (BPA)'!$A$1:$A$3"}</definedName>
    <definedName name="sadf" hidden="1">{"'Parte I (BPA)'!$A$1:$A$3"}</definedName>
    <definedName name="SapAEE" localSheetId="49">[101]SAP.AEE!$C$2:$N$725</definedName>
    <definedName name="SapAEE" localSheetId="50">[101]SAP.AEE!$C$2:$N$725</definedName>
    <definedName name="SapAEE" localSheetId="52">[101]SAP.AEE!$C$2:$N$725</definedName>
    <definedName name="SapAEE">[102]SAP.AEE!$C$2:$N$725</definedName>
    <definedName name="SapAEE_c" localSheetId="49">[101]SAP.AEE!$C$1:$N$1</definedName>
    <definedName name="SapAEE_c" localSheetId="50">[101]SAP.AEE!$C$1:$N$1</definedName>
    <definedName name="SapAEE_c" localSheetId="52">[101]SAP.AEE!$C$1:$N$1</definedName>
    <definedName name="SapAEE_c">[102]SAP.AEE!$C$1:$N$1</definedName>
    <definedName name="SapAEE_l" localSheetId="49">[101]SAP.AEE!$A$2:$A$725</definedName>
    <definedName name="SapAEE_l" localSheetId="50">[101]SAP.AEE!$A$2:$A$725</definedName>
    <definedName name="SapAEE_l" localSheetId="52">[101]SAP.AEE!$A$2:$A$725</definedName>
    <definedName name="SapAEE_l">[102]SAP.AEE!$A$2:$A$725</definedName>
    <definedName name="SAPBEXrevision" hidden="1">1</definedName>
    <definedName name="SAPBEXsysID" hidden="1">"PW1"</definedName>
    <definedName name="SAPBEXwbID" localSheetId="49" hidden="1">"3P8AAZDXBZQXGBSZCUZ1CISPI"</definedName>
    <definedName name="SAPBEXwbID" localSheetId="50" hidden="1">"3P8AAZDXBZQXGBSZCUZ1CISPI"</definedName>
    <definedName name="SAPBEXwbID" localSheetId="52" hidden="1">"3P8AAZDXBZQXGBSZCUZ1CISPI"</definedName>
    <definedName name="SAPBEXwbID" localSheetId="77" hidden="1">"3P8AAZDXBZQXGBSZCUZ1CISPI"</definedName>
    <definedName name="SAPBEXwbID" localSheetId="80" hidden="1">"3P8AAZDXBZQXGBSZCUZ1CISPI"</definedName>
    <definedName name="SAPBEXwbID" localSheetId="82" hidden="1">"3P8AAZDXBZQXGBSZCUZ1CISPI"</definedName>
    <definedName name="SAPBEXwbID" hidden="1">"3JGKH3H9E8QXY6XFBZVZDMFO6"</definedName>
    <definedName name="SAPFuncF4Help" localSheetId="30" hidden="1">Main.SAPF4Help()</definedName>
    <definedName name="SAPFuncF4Help" hidden="1">Main.SAPF4Help()</definedName>
    <definedName name="SAPRangePOPER_Sheet15_Sheet15D1">'[117]SAP-REAL'!$C$4</definedName>
    <definedName name="SAPRangePOPER_Sheet15_Sheet15D10">'[117]SAP-REAL'!$AI$4</definedName>
    <definedName name="SAPRangePOPER_Sheet15_Sheet15D11">'[117]SAP-REAL'!$C$4</definedName>
    <definedName name="SAPRangePOPER_Sheet15_Sheet15D12">'[117]SAP-REAL'!$K$4</definedName>
    <definedName name="SAPRangePOPER_Sheet15_Sheet15D13">'[117]SAP-REAL'!$S$4</definedName>
    <definedName name="SAPRangePOPER_Sheet15_Sheet15D14">'[117]SAP-REAL'!$AA$4</definedName>
    <definedName name="SAPRangePOPER_Sheet15_Sheet15D15">'[117]SAP-REAL'!$BA$4</definedName>
    <definedName name="SAPRangePOPER_Sheet15_Sheet15D16">'[117]SAP-REAL'!$BJ$4</definedName>
    <definedName name="SAPRangePOPER_Sheet15_Sheet15D2">'[117]SAP-REAL'!$K$4</definedName>
    <definedName name="SAPRangePOPER_Sheet15_Sheet15D3">'[117]SAP-REAL'!$S$4</definedName>
    <definedName name="SAPRangePOPER_Sheet15_Sheet15D4">'[117]SAP-REAL'!$AA$4</definedName>
    <definedName name="SAPRangePOPER_Sheet15_Sheet15D5">'[117]SAP-REAL'!$AR$4</definedName>
    <definedName name="SAPRangePOPER_Sheet15_Sheet15D6">'[117]SAP-REAL'!$C$4</definedName>
    <definedName name="SAPRangePOPER_Sheet15_Sheet15D7">'[117]SAP-REAL'!$K$4</definedName>
    <definedName name="SAPRangePOPER_Sheet15_Sheet15D8">'[117]SAP-REAL'!$S$4</definedName>
    <definedName name="SAPRangePOPER_Sheet15_Sheet15D9">'[117]SAP-REAL'!$AA$4</definedName>
    <definedName name="SAPRangePOPER_Sheet151_Sheet151D1">'[117]SAP-PPTO'!$C$4</definedName>
    <definedName name="SAPRangePOPER_Sheet151_Sheet151D2">'[117]SAP-PPTO'!$K$4</definedName>
    <definedName name="SAPRangePOPER_Sheet151_Sheet151D3">'[117]SAP-PPTO'!$AB$4</definedName>
    <definedName name="SAPRangePOPER_Sheet151_Sheet151D4">'[117]SAP-PPTO'!$C$4</definedName>
    <definedName name="SAPRangePOPER_Sheet151_Sheet151D5">'[117]SAP-PPTO'!$K$4</definedName>
    <definedName name="SAPRangePOPER_Sheet151_Sheet151D6">'[117]SAP-PPTO'!$S$4</definedName>
    <definedName name="SAPRangePOPER_Sheet151_Sheet151D7">'[117]SAP-PPTO'!$C$4</definedName>
    <definedName name="SAPRangePOPER_Sheet151_Sheet151D8">'[117]SAP-PPTO'!$K$4</definedName>
    <definedName name="SAPRangeRACCT_Sheet15_Sheet15D1">'[117]SAP-REAL'!$A$7:$A$290</definedName>
    <definedName name="SAPRangeRACCT_Sheet15_Sheet15D10">'[117]SAP-REAL'!$A$7:$A$290</definedName>
    <definedName name="SAPRangeRACCT_Sheet15_Sheet15D11">'[117]SAP-REAL'!$C$292:$F$292</definedName>
    <definedName name="SAPRangeRACCT_Sheet15_Sheet15D12">'[117]SAP-REAL'!$J$292:$M$292</definedName>
    <definedName name="SAPRangeRACCT_Sheet15_Sheet15D13">'[117]SAP-REAL'!$R$292:$U$292</definedName>
    <definedName name="SAPRangeRACCT_Sheet15_Sheet15D14">'[117]SAP-REAL'!$Y$292:$AB$292</definedName>
    <definedName name="SAPRangeRACCT_Sheet15_Sheet15D15">'[117]SAP-REAL'!$A$7:$A$290</definedName>
    <definedName name="SAPRangeRACCT_Sheet15_Sheet15D16">'[117]SAP-REAL'!$A$7:$A$290</definedName>
    <definedName name="SAPRangeRACCT_Sheet15_Sheet15D2">'[117]SAP-REAL'!$A$7:$A$290</definedName>
    <definedName name="SAPRangeRACCT_Sheet15_Sheet15D3">'[117]SAP-REAL'!$A$7:$A$290</definedName>
    <definedName name="SAPRangeRACCT_Sheet15_Sheet15D4">'[117]SAP-REAL'!$A$7:$A$290</definedName>
    <definedName name="SAPRangeRACCT_Sheet15_Sheet15D5">'[117]SAP-REAL'!$A$7:$A$290</definedName>
    <definedName name="SAPRangeRACCT_Sheet15_Sheet15D6">'[117]SAP-REAL'!$A$7:$A$290</definedName>
    <definedName name="SAPRangeRACCT_Sheet15_Sheet15D7">'[117]SAP-REAL'!$A$7:$A$290</definedName>
    <definedName name="SAPRangeRACCT_Sheet15_Sheet15D8">'[117]SAP-REAL'!$A$7:$A$290</definedName>
    <definedName name="SAPRangeRACCT_Sheet15_Sheet15D9">'[117]SAP-REAL'!$A$7:$A$290</definedName>
    <definedName name="SAPRangeRACCT_Sheet151_Sheet151D1">'[117]SAP-PPTO'!$A$7:$A$120</definedName>
    <definedName name="SAPRangeRACCT_Sheet151_Sheet151D2">'[117]SAP-PPTO'!$A$7:$A$120</definedName>
    <definedName name="SAPRangeRACCT_Sheet151_Sheet151D3">'[117]SAP-PPTO'!$A$7:$A$120</definedName>
    <definedName name="SAPRangeRACCT_Sheet151_Sheet151D4">'[117]SAP-PPTO'!$A$7:$A$120</definedName>
    <definedName name="SAPRangeRACCT_Sheet151_Sheet151D5">'[117]SAP-PPTO'!$A$7:$A$120</definedName>
    <definedName name="SAPRangeRACCT_Sheet151_Sheet151D6">'[117]SAP-PPTO'!$A$7:$A$120</definedName>
    <definedName name="SAPRangeRACCT_Sheet151_Sheet151D7">'[117]SAP-PPTO'!$C$122:$F$122</definedName>
    <definedName name="SAPRangeRACCT_Sheet151_Sheet151D8">'[117]SAP-PPTO'!$J$122:$M$122</definedName>
    <definedName name="SAPRangeRASSC_Sheet15_Sheet15D11">'[117]SAP-REAL'!$A$293:$A$309</definedName>
    <definedName name="SAPRangeRASSC_Sheet15_Sheet15D12">'[117]SAP-REAL'!$A$293:$A$309</definedName>
    <definedName name="SAPRangeRASSC_Sheet15_Sheet15D13">'[117]SAP-REAL'!$A$293:$A$309</definedName>
    <definedName name="SAPRangeRASSC_Sheet15_Sheet15D14">'[117]SAP-REAL'!$A$293:$A$309</definedName>
    <definedName name="SAPRangeRASSC_Sheet151_Sheet151D7">'[117]SAP-PPTO'!$A$123:$A$139</definedName>
    <definedName name="SAPRangeRASSC_Sheet151_Sheet151D8">'[117]SAP-PPTO'!$A$123:$A$139</definedName>
    <definedName name="SAPRangeRCOMP_Sheet15_Sheet15D1">'[117]SAP-REAL'!$D$6:$J$6</definedName>
    <definedName name="SAPRangeRCOMP_Sheet15_Sheet15D10">'[117]SAP-REAL'!$AI$6:$AQ$6</definedName>
    <definedName name="SAPRangeRCOMP_Sheet15_Sheet15D15">'[117]SAP-REAL'!$BA$6:$BI$6</definedName>
    <definedName name="SAPRangeRCOMP_Sheet15_Sheet15D16">'[117]SAP-REAL'!$BJ$6:$BR$6</definedName>
    <definedName name="SAPRangeRCOMP_Sheet15_Sheet15D2">'[117]SAP-REAL'!$L$6:$R$6</definedName>
    <definedName name="SAPRangeRCOMP_Sheet15_Sheet15D3">'[117]SAP-REAL'!$T$6:$Z$6</definedName>
    <definedName name="SAPRangeRCOMP_Sheet15_Sheet15D4">'[117]SAP-REAL'!$AB$6:$AH$6</definedName>
    <definedName name="SAPRangeRCOMP_Sheet15_Sheet15D5">'[117]SAP-REAL'!$AR$6:$AZ$6</definedName>
    <definedName name="SAPRangeRCOMP_Sheet151_Sheet151D1">'[117]SAP-PPTO'!$D$6:$J$6</definedName>
    <definedName name="SAPRangeRCOMP_Sheet151_Sheet151D2">'[117]SAP-PPTO'!$L$6:$R$6</definedName>
    <definedName name="SAPRangeRCOMP_Sheet151_Sheet151D3">'[117]SAP-PPTO'!$AB$6:$AJ$6</definedName>
    <definedName name="SAPRangeRCOMP_Sheet151_Sheet151D6">'[117]SAP-PPTO'!$S$6:$AA$6</definedName>
    <definedName name="SAPRangeRYEAR_Sheet15_Sheet15D1">'[117]SAP-REAL'!$C$3</definedName>
    <definedName name="SAPRangeRYEAR_Sheet15_Sheet15D10">'[117]SAP-REAL'!$AI$3</definedName>
    <definedName name="SAPRangeRYEAR_Sheet15_Sheet15D11">'[117]SAP-REAL'!$C$3</definedName>
    <definedName name="SAPRangeRYEAR_Sheet15_Sheet15D12">'[117]SAP-REAL'!$K$3</definedName>
    <definedName name="SAPRangeRYEAR_Sheet15_Sheet15D13">'[117]SAP-REAL'!$S$3</definedName>
    <definedName name="SAPRangeRYEAR_Sheet15_Sheet15D14">'[117]SAP-REAL'!$AA$3</definedName>
    <definedName name="SAPRangeRYEAR_Sheet15_Sheet15D15">'[117]SAP-REAL'!$BA$3</definedName>
    <definedName name="SAPRangeRYEAR_Sheet15_Sheet15D16">'[117]SAP-REAL'!$BJ$3</definedName>
    <definedName name="SAPRangeRYEAR_Sheet15_Sheet15D2">'[117]SAP-REAL'!$K$3</definedName>
    <definedName name="SAPRangeRYEAR_Sheet15_Sheet15D3">'[117]SAP-REAL'!$S$3</definedName>
    <definedName name="SAPRangeRYEAR_Sheet15_Sheet15D4">'[117]SAP-REAL'!$AA$3</definedName>
    <definedName name="SAPRangeRYEAR_Sheet15_Sheet15D5">'[117]SAP-REAL'!$AR$3</definedName>
    <definedName name="SAPRangeRYEAR_Sheet15_Sheet15D6">'[117]SAP-REAL'!$C$3</definedName>
    <definedName name="SAPRangeRYEAR_Sheet15_Sheet15D7">'[117]SAP-REAL'!$K$3</definedName>
    <definedName name="SAPRangeRYEAR_Sheet15_Sheet15D8">'[117]SAP-REAL'!$S$3</definedName>
    <definedName name="SAPRangeRYEAR_Sheet15_Sheet15D9">'[117]SAP-REAL'!$AA$3</definedName>
    <definedName name="SAPRangeRYEAR_Sheet151_Sheet151D1">'[117]SAP-PPTO'!$C$3</definedName>
    <definedName name="SAPRangeRYEAR_Sheet151_Sheet151D2">'[117]SAP-PPTO'!$K$3</definedName>
    <definedName name="SAPRangeRYEAR_Sheet151_Sheet151D3">'[117]SAP-PPTO'!$AB$3</definedName>
    <definedName name="SAPRangeRYEAR_Sheet151_Sheet151D4">'[117]SAP-PPTO'!$C$3</definedName>
    <definedName name="SAPRangeRYEAR_Sheet151_Sheet151D5">'[117]SAP-PPTO'!$K$3</definedName>
    <definedName name="SAPRangeRYEAR_Sheet151_Sheet151D6">'[117]SAP-PPTO'!$S$3</definedName>
    <definedName name="SAPRangeRYEAR_Sheet151_Sheet151D7">'[117]SAP-PPTO'!$C$3</definedName>
    <definedName name="SAPRangeRYEAR_Sheet151_Sheet151D8">'[117]SAP-PPTO'!$K$3</definedName>
    <definedName name="SAPTrigger_Sheet1_Sheet1D1">[118]sapactivexlhiddensheet!$A$39</definedName>
    <definedName name="SAPTrigger_Sheet1_Sheet1D2">[118]sapactivexlhiddensheet!$B$39</definedName>
    <definedName name="SAPTrigger_Sheet1_Sheet1D3">[118]sapactivexlhiddensheet!$C$39</definedName>
    <definedName name="SAPTrigger_Sheet15_Sheet15D1">[117]sapactivexlhiddensheet!$A$39</definedName>
    <definedName name="SAPTrigger_Sheet15_Sheet15D10">[117]sapactivexlhiddensheet!$J$39</definedName>
    <definedName name="SAPTrigger_Sheet15_Sheet15D11">[117]sapactivexlhiddensheet!$K$39</definedName>
    <definedName name="SAPTrigger_Sheet15_Sheet15D13">[117]sapactivexlhiddensheet!$M$39</definedName>
    <definedName name="SAPTrigger_Sheet15_Sheet15D14">[117]sapactivexlhiddensheet!$N$39</definedName>
    <definedName name="SAPTrigger_Sheet15_Sheet15D15">[117]sapactivexlhiddensheet!$W$39</definedName>
    <definedName name="SAPTrigger_Sheet15_Sheet15D2">[117]sapactivexlhiddensheet!$B$39</definedName>
    <definedName name="SAPTrigger_Sheet15_Sheet15D3">[117]sapactivexlhiddensheet!$C$39</definedName>
    <definedName name="SAPTrigger_Sheet15_Sheet15D4">[117]sapactivexlhiddensheet!$D$39</definedName>
    <definedName name="SAPTrigger_Sheet15_Sheet15D6">[117]sapactivexlhiddensheet!$F$39</definedName>
    <definedName name="SAPTrigger_Sheet15_Sheet15D7">[117]sapactivexlhiddensheet!$G$39</definedName>
    <definedName name="SAPTrigger_Sheet15_Sheet15D8">[117]sapactivexlhiddensheet!$H$39</definedName>
    <definedName name="SAPTrigger_Sheet151_Sheet151D1">[117]sapactivexlhiddensheet!$O$39</definedName>
    <definedName name="SAPTrigger_Sheet151_Sheet151D2">[117]sapactivexlhiddensheet!$P$39</definedName>
    <definedName name="SAPTrigger_Sheet151_Sheet151D3">[117]sapactivexlhiddensheet!$Q$39</definedName>
    <definedName name="SAPTrigger_Sheet151_Sheet151D5">[117]sapactivexlhiddensheet!$S$39</definedName>
    <definedName name="SAPTrigger_Sheet151_Sheet151D6">[117]sapactivexlhiddensheet!$T$39</definedName>
    <definedName name="SAPTrigger_Sheet151_Sheet151D7">[117]sapactivexlhiddensheet!$U$39</definedName>
    <definedName name="sasfas" localSheetId="14">[13]Zam!#REF!</definedName>
    <definedName name="sasfas" localSheetId="29">[13]Zam!#REF!</definedName>
    <definedName name="sasfas" localSheetId="30">[13]Zam!#REF!</definedName>
    <definedName name="sasfas" localSheetId="43">[13]Zam!#REF!</definedName>
    <definedName name="sasfas" localSheetId="44">[13]Zam!#REF!</definedName>
    <definedName name="sasfas" localSheetId="49">[13]Zam!#REF!</definedName>
    <definedName name="sasfas" localSheetId="50">[13]Zam!#REF!</definedName>
    <definedName name="sasfas" localSheetId="51">[13]Zam!#REF!</definedName>
    <definedName name="sasfas" localSheetId="52">[13]Zam!#REF!</definedName>
    <definedName name="sasfas" localSheetId="77">[13]Zam!#REF!</definedName>
    <definedName name="sasfas">[13]Zam!#REF!</definedName>
    <definedName name="savida" localSheetId="30">#REF!</definedName>
    <definedName name="savida">#REF!</definedName>
    <definedName name="sdbsdbsd" localSheetId="14">'[9]OT´s Não Liquidadas 2006'!#REF!</definedName>
    <definedName name="sdbsdbsd" localSheetId="29">'[9]OT´s Não Liquidadas 2006'!#REF!</definedName>
    <definedName name="sdbsdbsd" localSheetId="30">'[9]OT´s Não Liquidadas 2006'!#REF!</definedName>
    <definedName name="sdbsdbsd" localSheetId="43">'[9]OT´s Não Liquidadas 2006'!#REF!</definedName>
    <definedName name="sdbsdbsd" localSheetId="44">'[9]OT´s Não Liquidadas 2006'!#REF!</definedName>
    <definedName name="sdbsdbsd" localSheetId="49">'[9]OT´s Não Liquidadas 2006'!#REF!</definedName>
    <definedName name="sdbsdbsd" localSheetId="50">'[9]OT´s Não Liquidadas 2006'!#REF!</definedName>
    <definedName name="sdbsdbsd" localSheetId="51">'[9]OT´s Não Liquidadas 2006'!#REF!</definedName>
    <definedName name="sdbsdbsd" localSheetId="52">'[9]OT´s Não Liquidadas 2006'!#REF!</definedName>
    <definedName name="sdbsdbsd" localSheetId="77">'[9]OT´s Não Liquidadas 2006'!#REF!</definedName>
    <definedName name="sdbsdbsd">'[9]OT´s Não Liquidadas 2006'!#REF!</definedName>
    <definedName name="sdgsdgsdg" localSheetId="14">[13]Zam!#REF!</definedName>
    <definedName name="sdgsdgsdg" localSheetId="29">[13]Zam!#REF!</definedName>
    <definedName name="sdgsdgsdg" localSheetId="30">[13]Zam!#REF!</definedName>
    <definedName name="sdgsdgsdg" localSheetId="43">[13]Zam!#REF!</definedName>
    <definedName name="sdgsdgsdg" localSheetId="44">[13]Zam!#REF!</definedName>
    <definedName name="sdgsdgsdg" localSheetId="49">[13]Zam!#REF!</definedName>
    <definedName name="sdgsdgsdg" localSheetId="50">[13]Zam!#REF!</definedName>
    <definedName name="sdgsdgsdg" localSheetId="51">[13]Zam!#REF!</definedName>
    <definedName name="sdgsdgsdg" localSheetId="52">[13]Zam!#REF!</definedName>
    <definedName name="sdgsdgsdg" localSheetId="77">[13]Zam!#REF!</definedName>
    <definedName name="sdgsdgsdg">[13]Zam!#REF!</definedName>
    <definedName name="sdsdgsdhs" localSheetId="14">'[6]Base Secção Pessoal'!#REF!</definedName>
    <definedName name="sdsdgsdhs" localSheetId="29">'[6]Base Secção Pessoal'!#REF!</definedName>
    <definedName name="sdsdgsdhs" localSheetId="30">'[6]Base Secção Pessoal'!#REF!</definedName>
    <definedName name="sdsdgsdhs" localSheetId="43">'[6]Base Secção Pessoal'!#REF!</definedName>
    <definedName name="sdsdgsdhs" localSheetId="44">'[6]Base Secção Pessoal'!#REF!</definedName>
    <definedName name="sdsdgsdhs" localSheetId="49">'[6]Base Secção Pessoal'!#REF!</definedName>
    <definedName name="sdsdgsdhs" localSheetId="50">'[6]Base Secção Pessoal'!#REF!</definedName>
    <definedName name="sdsdgsdhs" localSheetId="51">'[6]Base Secção Pessoal'!#REF!</definedName>
    <definedName name="sdsdgsdhs" localSheetId="52">'[6]Base Secção Pessoal'!#REF!</definedName>
    <definedName name="sdsdgsdhs" localSheetId="77">'[6]Base Secção Pessoal'!#REF!</definedName>
    <definedName name="sdsdgsdhs">'[6]Base Secção Pessoal'!#REF!</definedName>
    <definedName name="sectores" localSheetId="30">#REF!</definedName>
    <definedName name="sectores">#REF!</definedName>
    <definedName name="Seg_TAL_AP_LG" localSheetId="30">#REF!</definedName>
    <definedName name="Seg_TAL_AP_LG">#REF!</definedName>
    <definedName name="Seg_TAL_AP_R" localSheetId="30">#REF!</definedName>
    <definedName name="Seg_TAL_AP_R">#REF!</definedName>
    <definedName name="Seg_TAL_Gr_LG" localSheetId="30">#REF!</definedName>
    <definedName name="Seg_TAL_Gr_LG">#REF!</definedName>
    <definedName name="Seg_TAL_Gr_R" localSheetId="30">#REF!</definedName>
    <definedName name="Seg_TAL_Gr_R">#REF!</definedName>
    <definedName name="Seg_TAL_Ind_LG" localSheetId="30">#REF!</definedName>
    <definedName name="Seg_TAL_Ind_LG">#REF!</definedName>
    <definedName name="Seg_TAL_Ind_R" localSheetId="30">#REF!</definedName>
    <definedName name="Seg_TAL_Ind_R">#REF!</definedName>
    <definedName name="Seg_TAL_OR_LG" localSheetId="30">#REF!</definedName>
    <definedName name="Seg_TAL_OR_LG">#REF!</definedName>
    <definedName name="Seg_TAL_OR_R" localSheetId="30">#REF!</definedName>
    <definedName name="Seg_TAL_OR_R">#REF!</definedName>
    <definedName name="Seg_TAL_ResAP_LG" localSheetId="30">#REF!</definedName>
    <definedName name="Seg_TAL_ResAP_LG">#REF!</definedName>
    <definedName name="Seg_TAL_ResAP_R" localSheetId="30">#REF!</definedName>
    <definedName name="Seg_TAL_ResAP_R">#REF!</definedName>
    <definedName name="Seg_TAL_ResGr_LG" localSheetId="30">#REF!</definedName>
    <definedName name="Seg_TAL_ResGr_LG">#REF!</definedName>
    <definedName name="Seg_TAL_ResGr_R" localSheetId="30">#REF!</definedName>
    <definedName name="Seg_TAL_ResGr_R">#REF!</definedName>
    <definedName name="Seg_TAL_ResInd_LG" localSheetId="30">#REF!</definedName>
    <definedName name="Seg_TAL_ResInd_LG">#REF!</definedName>
    <definedName name="Seg_TAL_ResInd_R" localSheetId="30">#REF!</definedName>
    <definedName name="Seg_TAL_ResInd_R">#REF!</definedName>
    <definedName name="Seg_TAL_ResOR_LG" localSheetId="30">#REF!</definedName>
    <definedName name="Seg_TAL_ResOR_LG">#REF!</definedName>
    <definedName name="Seg_TAL_ResOR_R" localSheetId="30">#REF!</definedName>
    <definedName name="Seg_TAL_ResOR_R">#REF!</definedName>
    <definedName name="Seg_TANL_LG" localSheetId="30">#REF!</definedName>
    <definedName name="Seg_TANL_LG">#REF!</definedName>
    <definedName name="Seg_TANL_R" localSheetId="30">#REF!</definedName>
    <definedName name="Seg_TANL_R">#REF!</definedName>
    <definedName name="Seg_TANL_Res_LG" localSheetId="30">#REF!</definedName>
    <definedName name="Seg_TANL_Res_LG">#REF!</definedName>
    <definedName name="Seg_TANL_Res_R" localSheetId="30">#REF!</definedName>
    <definedName name="Seg_TANL_Res_R">#REF!</definedName>
    <definedName name="Selecao_1">[35]ago03!$M$53:$S$75</definedName>
    <definedName name="sencount" hidden="1">21</definedName>
    <definedName name="senv" localSheetId="14">#REF!</definedName>
    <definedName name="senv" localSheetId="29">#REF!</definedName>
    <definedName name="senv" localSheetId="30">#REF!</definedName>
    <definedName name="senv" localSheetId="43">#REF!</definedName>
    <definedName name="senv" localSheetId="44">#REF!</definedName>
    <definedName name="senv" localSheetId="49">#REF!</definedName>
    <definedName name="senv" localSheetId="50">#REF!</definedName>
    <definedName name="senv" localSheetId="51">#REF!</definedName>
    <definedName name="senv" localSheetId="52">#REF!</definedName>
    <definedName name="senv" localSheetId="77">#REF!</definedName>
    <definedName name="senv">#REF!</definedName>
    <definedName name="senv_l" localSheetId="14">#REF!</definedName>
    <definedName name="senv_l" localSheetId="29">#REF!</definedName>
    <definedName name="senv_l" localSheetId="30">#REF!</definedName>
    <definedName name="senv_l" localSheetId="43">#REF!</definedName>
    <definedName name="senv_l" localSheetId="44">#REF!</definedName>
    <definedName name="senv_l" localSheetId="49">#REF!</definedName>
    <definedName name="senv_l" localSheetId="50">#REF!</definedName>
    <definedName name="senv_l" localSheetId="51">#REF!</definedName>
    <definedName name="senv_l" localSheetId="52">#REF!</definedName>
    <definedName name="senv_l" localSheetId="77">#REF!</definedName>
    <definedName name="senv_l">#REF!</definedName>
    <definedName name="Set" localSheetId="14">#REF!,#REF!,#REF!</definedName>
    <definedName name="Set" localSheetId="15">#REF!,#REF!,#REF!</definedName>
    <definedName name="Set" localSheetId="29">#REF!,#REF!,#REF!</definedName>
    <definedName name="Set" localSheetId="30">#REF!,#REF!,#REF!</definedName>
    <definedName name="Set" localSheetId="43">#REF!,#REF!,#REF!</definedName>
    <definedName name="Set" localSheetId="44">#REF!,#REF!,#REF!</definedName>
    <definedName name="Set" localSheetId="49">#REF!,#REF!,#REF!</definedName>
    <definedName name="Set" localSheetId="50">#REF!,#REF!,#REF!</definedName>
    <definedName name="Set" localSheetId="51">#REF!,#REF!,#REF!</definedName>
    <definedName name="Set" localSheetId="52">#REF!,#REF!,#REF!</definedName>
    <definedName name="Set" localSheetId="53">#REF!,#REF!,#REF!</definedName>
    <definedName name="set" localSheetId="77">#REF!</definedName>
    <definedName name="Set" localSheetId="80">#REF!,#REF!,#REF!</definedName>
    <definedName name="set" localSheetId="82">#REF!</definedName>
    <definedName name="Set">#REF!,#REF!,#REF!</definedName>
    <definedName name="SET__S_IVA" localSheetId="30">[45]LCONTR!#REF!</definedName>
    <definedName name="SET__S_IVA">[45]LCONTR!#REF!</definedName>
    <definedName name="SF03_1" localSheetId="14">#REF!</definedName>
    <definedName name="SF03_1" localSheetId="29">#REF!</definedName>
    <definedName name="SF03_1" localSheetId="30">#REF!</definedName>
    <definedName name="SF03_1" localSheetId="43">#REF!</definedName>
    <definedName name="SF03_1" localSheetId="44">#REF!</definedName>
    <definedName name="SF03_1" localSheetId="49">#REF!</definedName>
    <definedName name="SF03_1" localSheetId="50">#REF!</definedName>
    <definedName name="SF03_1" localSheetId="51">#REF!</definedName>
    <definedName name="SF03_1" localSheetId="52">#REF!</definedName>
    <definedName name="SF03_1">#REF!</definedName>
    <definedName name="SF03_2" localSheetId="14">#REF!</definedName>
    <definedName name="SF03_2" localSheetId="29">#REF!</definedName>
    <definedName name="SF03_2" localSheetId="30">#REF!</definedName>
    <definedName name="SF03_2" localSheetId="43">#REF!</definedName>
    <definedName name="SF03_2" localSheetId="44">#REF!</definedName>
    <definedName name="SF03_2" localSheetId="49">#REF!</definedName>
    <definedName name="SF03_2" localSheetId="50">#REF!</definedName>
    <definedName name="SF03_2" localSheetId="51">#REF!</definedName>
    <definedName name="SF03_2" localSheetId="52">#REF!</definedName>
    <definedName name="SF03_2">#REF!</definedName>
    <definedName name="SF03_3" localSheetId="14">#REF!</definedName>
    <definedName name="SF03_3" localSheetId="29">#REF!</definedName>
    <definedName name="SF03_3" localSheetId="30">#REF!</definedName>
    <definedName name="SF03_3" localSheetId="43">#REF!</definedName>
    <definedName name="SF03_3" localSheetId="44">#REF!</definedName>
    <definedName name="SF03_3" localSheetId="49">#REF!</definedName>
    <definedName name="SF03_3" localSheetId="50">#REF!</definedName>
    <definedName name="SF03_3" localSheetId="51">#REF!</definedName>
    <definedName name="SF03_3" localSheetId="52">#REF!</definedName>
    <definedName name="SF03_3">#REF!</definedName>
    <definedName name="sheet2">#N/A</definedName>
    <definedName name="SI03_1" localSheetId="14">#REF!</definedName>
    <definedName name="SI03_1" localSheetId="29">#REF!</definedName>
    <definedName name="SI03_1" localSheetId="30">#REF!</definedName>
    <definedName name="SI03_1" localSheetId="43">#REF!</definedName>
    <definedName name="SI03_1" localSheetId="44">#REF!</definedName>
    <definedName name="SI03_1" localSheetId="49">#REF!</definedName>
    <definedName name="SI03_1" localSheetId="50">#REF!</definedName>
    <definedName name="SI03_1" localSheetId="51">#REF!</definedName>
    <definedName name="SI03_1" localSheetId="52">#REF!</definedName>
    <definedName name="SI03_1" localSheetId="77">#REF!</definedName>
    <definedName name="SI03_1">#REF!</definedName>
    <definedName name="SI03_2" localSheetId="14">#REF!</definedName>
    <definedName name="SI03_2" localSheetId="29">#REF!</definedName>
    <definedName name="SI03_2" localSheetId="30">#REF!</definedName>
    <definedName name="SI03_2" localSheetId="43">#REF!</definedName>
    <definedName name="SI03_2" localSheetId="44">#REF!</definedName>
    <definedName name="SI03_2" localSheetId="49">#REF!</definedName>
    <definedName name="SI03_2" localSheetId="50">#REF!</definedName>
    <definedName name="SI03_2" localSheetId="51">#REF!</definedName>
    <definedName name="SI03_2" localSheetId="52">#REF!</definedName>
    <definedName name="SI03_2" localSheetId="77">#REF!</definedName>
    <definedName name="SI03_2">#REF!</definedName>
    <definedName name="SI03_3" localSheetId="14">#REF!</definedName>
    <definedName name="SI03_3" localSheetId="29">#REF!</definedName>
    <definedName name="SI03_3" localSheetId="30">#REF!</definedName>
    <definedName name="SI03_3" localSheetId="43">#REF!</definedName>
    <definedName name="SI03_3" localSheetId="44">#REF!</definedName>
    <definedName name="SI03_3" localSheetId="49">#REF!</definedName>
    <definedName name="SI03_3" localSheetId="50">#REF!</definedName>
    <definedName name="SI03_3" localSheetId="51">#REF!</definedName>
    <definedName name="SI03_3" localSheetId="52">#REF!</definedName>
    <definedName name="SI03_3" localSheetId="77">#REF!</definedName>
    <definedName name="SI03_3">#REF!</definedName>
    <definedName name="silvia" localSheetId="14">#REF!</definedName>
    <definedName name="silvia" localSheetId="29">#REF!</definedName>
    <definedName name="silvia" localSheetId="30">#REF!</definedName>
    <definedName name="silvia" localSheetId="43">#REF!</definedName>
    <definedName name="silvia" localSheetId="44">#REF!</definedName>
    <definedName name="silvia" localSheetId="49">#REF!</definedName>
    <definedName name="silvia" localSheetId="50">#REF!</definedName>
    <definedName name="silvia" localSheetId="51">#REF!</definedName>
    <definedName name="silvia" localSheetId="52">#REF!</definedName>
    <definedName name="silvia" localSheetId="80">#REF!</definedName>
    <definedName name="silvia">#REF!</definedName>
    <definedName name="sintese_pf" localSheetId="14">[119]PF!#REF!</definedName>
    <definedName name="sintese_pf" localSheetId="29">[119]PF!#REF!</definedName>
    <definedName name="sintese_pf" localSheetId="30">[119]PF!#REF!</definedName>
    <definedName name="sintese_pf" localSheetId="43">[119]PF!#REF!</definedName>
    <definedName name="sintese_pf" localSheetId="44">[119]PF!#REF!</definedName>
    <definedName name="sintese_pf" localSheetId="49">[120]PF!#REF!</definedName>
    <definedName name="sintese_pf" localSheetId="50">[120]PF!#REF!</definedName>
    <definedName name="sintese_pf" localSheetId="51">[119]PF!#REF!</definedName>
    <definedName name="sintese_pf" localSheetId="52">[120]PF!#REF!</definedName>
    <definedName name="sintese_pf" localSheetId="77">[119]PF!#REF!</definedName>
    <definedName name="sintese_pf">[119]PF!#REF!</definedName>
    <definedName name="Sistemas_informáticos" localSheetId="49">[36]ICursoMes!$C$27:$F$27</definedName>
    <definedName name="Sistemas_informáticos" localSheetId="50">[36]ICursoMes!$C$27:$F$27</definedName>
    <definedName name="Sistemas_informáticos" localSheetId="52">[36]ICursoMes!$C$27:$F$27</definedName>
    <definedName name="Sistemas_informáticos">[37]ICursoMes!$C$27:$F$27</definedName>
    <definedName name="sjkkkkkkkkkkkkkkkkkkkk" localSheetId="14">[3]Zam!#REF!</definedName>
    <definedName name="sjkkkkkkkkkkkkkkkkkkkk" localSheetId="29">[3]Zam!#REF!</definedName>
    <definedName name="sjkkkkkkkkkkkkkkkkkkkk" localSheetId="30">[3]Zam!#REF!</definedName>
    <definedName name="sjkkkkkkkkkkkkkkkkkkkk" localSheetId="43">[3]Zam!#REF!</definedName>
    <definedName name="sjkkkkkkkkkkkkkkkkkkkk" localSheetId="44">[3]Zam!#REF!</definedName>
    <definedName name="sjkkkkkkkkkkkkkkkkkkkk" localSheetId="49">[3]Zam!#REF!</definedName>
    <definedName name="sjkkkkkkkkkkkkkkkkkkkk" localSheetId="50">[3]Zam!#REF!</definedName>
    <definedName name="sjkkkkkkkkkkkkkkkkkkkk" localSheetId="51">[3]Zam!#REF!</definedName>
    <definedName name="sjkkkkkkkkkkkkkkkkkkkk" localSheetId="52">[3]Zam!#REF!</definedName>
    <definedName name="sjkkkkkkkkkkkkkkkkkkkk" localSheetId="77">[3]Zam!#REF!</definedName>
    <definedName name="sjkkkkkkkkkkkkkkkkkkkk">[3]Zam!#REF!</definedName>
    <definedName name="sle_ant" localSheetId="30">#REF!</definedName>
    <definedName name="sle_ant">#REF!</definedName>
    <definedName name="sle_cactual" localSheetId="30">#REF!</definedName>
    <definedName name="sle_cactual">#REF!</definedName>
    <definedName name="solver_adj" localSheetId="51" hidden="1">'EDA N6-47 - Proveitos SE'!#REF!,'EDA N6-47 - Proveitos SE'!#REF!,'EDA N6-47 - Proveitos SE'!#REF!,'EDA N6-47 - Proveitos SE'!#REF!,'EDA N6-47 - Proveitos SE'!#REF!</definedName>
    <definedName name="solver_cvg" localSheetId="51" hidden="1">0.0001</definedName>
    <definedName name="solver_drv" localSheetId="51" hidden="1">1</definedName>
    <definedName name="solver_est" localSheetId="51" hidden="1">1</definedName>
    <definedName name="solver_itr" localSheetId="51" hidden="1">100</definedName>
    <definedName name="solver_lhs1" localSheetId="51" hidden="1">'EDA N6-47 - Proveitos SE'!#REF!</definedName>
    <definedName name="solver_lhs2" localSheetId="51" hidden="1">'EDA N6-47 - Proveitos SE'!#REF!</definedName>
    <definedName name="solver_lhs3" localSheetId="51" hidden="1">'EDA N6-47 - Proveitos SE'!#REF!</definedName>
    <definedName name="solver_lin" localSheetId="51" hidden="1">2</definedName>
    <definedName name="solver_neg" localSheetId="51" hidden="1">2</definedName>
    <definedName name="solver_num" localSheetId="51" hidden="1">0</definedName>
    <definedName name="solver_nwt" localSheetId="51" hidden="1">1</definedName>
    <definedName name="solver_opt" localSheetId="51" hidden="1">'EDA N6-47 - Proveitos SE'!#REF!</definedName>
    <definedName name="solver_pre" localSheetId="51" hidden="1">0.000001</definedName>
    <definedName name="solver_rel1" localSheetId="51" hidden="1">3</definedName>
    <definedName name="solver_rel2" localSheetId="51" hidden="1">3</definedName>
    <definedName name="solver_rel3" localSheetId="51" hidden="1">4</definedName>
    <definedName name="solver_rhs1" localSheetId="51" hidden="1">'EDA N6-47 - Proveitos SE'!#REF!</definedName>
    <definedName name="solver_rhs2" localSheetId="51" hidden="1">'EDA N6-47 - Proveitos SE'!#REF!</definedName>
    <definedName name="solver_rhs3" localSheetId="51" hidden="1">integer</definedName>
    <definedName name="solver_scl" localSheetId="51" hidden="1">2</definedName>
    <definedName name="solver_sho" localSheetId="51" hidden="1">2</definedName>
    <definedName name="solver_tim" localSheetId="51" hidden="1">100</definedName>
    <definedName name="solver_tol" localSheetId="51" hidden="1">0.05</definedName>
    <definedName name="solver_typ" localSheetId="51" hidden="1">3</definedName>
    <definedName name="solver_val" localSheetId="51" hidden="1">2463637</definedName>
    <definedName name="ss" localSheetId="49" hidden="1">{#N/A,#N/A,FALSE,"Graf_MT";#N/A,#N/A,FALSE,"Graf_PTs";#N/A,#N/A,FALSE,"Graf_BT";#N/A,#N/A,FALSE,"Graf_Contadores"}</definedName>
    <definedName name="ss" localSheetId="52" hidden="1">{#N/A,#N/A,FALSE,"Graf_MT";#N/A,#N/A,FALSE,"Graf_PTs";#N/A,#N/A,FALSE,"Graf_BT";#N/A,#N/A,FALSE,"Graf_Contadores"}</definedName>
    <definedName name="ss" localSheetId="53" hidden="1">{#N/A,#N/A,FALSE,"Graf_MT";#N/A,#N/A,FALSE,"Graf_PTs";#N/A,#N/A,FALSE,"Graf_BT";#N/A,#N/A,FALSE,"Graf_Contadores"}</definedName>
    <definedName name="ss" localSheetId="82" hidden="1">{#N/A,#N/A,FALSE,"Graf_MT";#N/A,#N/A,FALSE,"Graf_PTs";#N/A,#N/A,FALSE,"Graf_BT";#N/A,#N/A,FALSE,"Graf_Contadores"}</definedName>
    <definedName name="ss" hidden="1">{#N/A,#N/A,FALSE,"Graf_MT";#N/A,#N/A,FALSE,"Graf_PTs";#N/A,#N/A,FALSE,"Graf_BT";#N/A,#N/A,FALSE,"Graf_Contadores"}</definedName>
    <definedName name="SSSS" localSheetId="14">#REF!,#REF!,#REF!</definedName>
    <definedName name="SSSS" localSheetId="29">#REF!,#REF!,#REF!</definedName>
    <definedName name="SSSS" localSheetId="30">#REF!,#REF!,#REF!</definedName>
    <definedName name="SSSS" localSheetId="43">#REF!,#REF!,#REF!</definedName>
    <definedName name="SSSS" localSheetId="44">#REF!,#REF!,#REF!</definedName>
    <definedName name="SSSS" localSheetId="49">#REF!,#REF!,#REF!</definedName>
    <definedName name="SSSS" localSheetId="50">#REF!,#REF!,#REF!</definedName>
    <definedName name="SSSS" localSheetId="51">#REF!,#REF!,#REF!</definedName>
    <definedName name="SSSS" localSheetId="52">#REF!,#REF!,#REF!</definedName>
    <definedName name="SSSS" localSheetId="77">#REF!,#REF!,#REF!</definedName>
    <definedName name="SSSS" localSheetId="80">#REF!,#REF!,#REF!</definedName>
    <definedName name="SSSS">#REF!,#REF!,#REF!</definedName>
    <definedName name="ssssssssssssssssssssss" localSheetId="14">[3]Zam!#REF!</definedName>
    <definedName name="ssssssssssssssssssssss" localSheetId="29">[3]Zam!#REF!</definedName>
    <definedName name="ssssssssssssssssssssss" localSheetId="30">[3]Zam!#REF!</definedName>
    <definedName name="ssssssssssssssssssssss" localSheetId="43">[3]Zam!#REF!</definedName>
    <definedName name="ssssssssssssssssssssss" localSheetId="44">[3]Zam!#REF!</definedName>
    <definedName name="ssssssssssssssssssssss" localSheetId="49">[3]Zam!#REF!</definedName>
    <definedName name="ssssssssssssssssssssss" localSheetId="50">[3]Zam!#REF!</definedName>
    <definedName name="ssssssssssssssssssssss" localSheetId="51">[3]Zam!#REF!</definedName>
    <definedName name="ssssssssssssssssssssss" localSheetId="52">[3]Zam!#REF!</definedName>
    <definedName name="ssssssssssssssssssssss" localSheetId="77">[3]Zam!#REF!</definedName>
    <definedName name="ssssssssssssssssssssss" localSheetId="82">[3]Zam!#REF!</definedName>
    <definedName name="ssssssssssssssssssssss">[3]Zam!#REF!</definedName>
    <definedName name="Status">[104]Folha2!$B$3:$B$5</definedName>
    <definedName name="Subestações" localSheetId="49">[36]ICursoMes!$C$9:$F$9</definedName>
    <definedName name="Subestações" localSheetId="50">[36]ICursoMes!$C$9:$F$9</definedName>
    <definedName name="Subestações" localSheetId="52">[36]ICursoMes!$C$9:$F$9</definedName>
    <definedName name="Subestações">[37]ICursoMes!$C$9:$F$9</definedName>
    <definedName name="T" localSheetId="14">#REF!</definedName>
    <definedName name="T" localSheetId="29">#REF!</definedName>
    <definedName name="T" localSheetId="30">#REF!</definedName>
    <definedName name="T" localSheetId="43">#REF!</definedName>
    <definedName name="T" localSheetId="44">#REF!</definedName>
    <definedName name="t" localSheetId="49">[27]Zam!#REF!</definedName>
    <definedName name="t" localSheetId="50">[27]Zam!#REF!</definedName>
    <definedName name="T" localSheetId="51">#REF!</definedName>
    <definedName name="t" localSheetId="52">[27]Zam!#REF!</definedName>
    <definedName name="T" localSheetId="53">#REF!</definedName>
    <definedName name="t" localSheetId="77">[27]Zam!#REF!</definedName>
    <definedName name="t" localSheetId="80">[27]Zam!#REF!</definedName>
    <definedName name="t" localSheetId="82">[27]Zam!#REF!</definedName>
    <definedName name="T">#REF!</definedName>
    <definedName name="Tab_Clientes_Prev" localSheetId="49">[72]NCN15!$A$12:$I$112</definedName>
    <definedName name="Tab_Clientes_Prev" localSheetId="50">[72]NCN15!$A$12:$I$112</definedName>
    <definedName name="Tab_Clientes_Prev" localSheetId="52">[72]NCN15!$A$12:$I$112</definedName>
    <definedName name="Tab_Clientes_Prev">[73]NCN15!$A$12:$I$112</definedName>
    <definedName name="Tab_Cons" localSheetId="49">[74]Cons!$A$13:$H$400</definedName>
    <definedName name="Tab_Cons" localSheetId="50">[74]Cons!$A$13:$H$400</definedName>
    <definedName name="Tab_Cons" localSheetId="52">[74]Cons!$A$13:$H$400</definedName>
    <definedName name="Tab_Cons">[75]Cons!$A$13:$H$400</definedName>
    <definedName name="Tab_DNC" localSheetId="49">[74]DNC!$A$12:$H$400</definedName>
    <definedName name="Tab_DNC" localSheetId="50">[74]DNC!$A$12:$H$400</definedName>
    <definedName name="Tab_DNC" localSheetId="52">[74]DNC!$A$12:$H$400</definedName>
    <definedName name="Tab_DNC">[75]DNC!$A$12:$H$400</definedName>
    <definedName name="Tab_VADT" localSheetId="49">[74]VADT!$A$12:$AL$403</definedName>
    <definedName name="Tab_VADT" localSheetId="50">[74]VADT!$A$12:$AL$403</definedName>
    <definedName name="Tab_VADT" localSheetId="52">[74]VADT!$A$12:$AL$403</definedName>
    <definedName name="Tab_VADT">[75]VADT!$A$12:$AL$403</definedName>
    <definedName name="Tab_VCF" localSheetId="49">[74]VCF!$A$14:$F$402</definedName>
    <definedName name="Tab_VCF" localSheetId="50">[74]VCF!$A$14:$F$402</definedName>
    <definedName name="Tab_VCF" localSheetId="52">[74]VCF!$A$14:$F$402</definedName>
    <definedName name="Tab_VCF">[75]VCF!$A$14:$F$402</definedName>
    <definedName name="TABELA_1" localSheetId="14">#REF!</definedName>
    <definedName name="TABELA_1" localSheetId="29">#REF!</definedName>
    <definedName name="TABELA_1" localSheetId="30">#REF!</definedName>
    <definedName name="TABELA_1" localSheetId="43">#REF!</definedName>
    <definedName name="TABELA_1" localSheetId="44">#REF!</definedName>
    <definedName name="TABELA_1" localSheetId="49">#REF!</definedName>
    <definedName name="TABELA_1" localSheetId="50">#REF!</definedName>
    <definedName name="TABELA_1" localSheetId="51">#REF!</definedName>
    <definedName name="TABELA_1" localSheetId="52">#REF!</definedName>
    <definedName name="TABELA_1" localSheetId="77">#REF!</definedName>
    <definedName name="TABELA_1">#REF!</definedName>
    <definedName name="TABELA_2" localSheetId="14">#REF!</definedName>
    <definedName name="TABELA_2" localSheetId="29">#REF!</definedName>
    <definedName name="TABELA_2" localSheetId="30">#REF!</definedName>
    <definedName name="TABELA_2" localSheetId="43">#REF!</definedName>
    <definedName name="TABELA_2" localSheetId="44">#REF!</definedName>
    <definedName name="TABELA_2" localSheetId="49">#REF!</definedName>
    <definedName name="TABELA_2" localSheetId="50">#REF!</definedName>
    <definedName name="TABELA_2" localSheetId="51">#REF!</definedName>
    <definedName name="TABELA_2" localSheetId="52">#REF!</definedName>
    <definedName name="TABELA_2" localSheetId="77">#REF!</definedName>
    <definedName name="TABELA_2">#REF!</definedName>
    <definedName name="TABELA_3" localSheetId="14">#REF!</definedName>
    <definedName name="TABELA_3" localSheetId="29">#REF!</definedName>
    <definedName name="TABELA_3" localSheetId="30">#REF!</definedName>
    <definedName name="TABELA_3" localSheetId="43">#REF!</definedName>
    <definedName name="TABELA_3" localSheetId="44">#REF!</definedName>
    <definedName name="TABELA_3" localSheetId="49">#REF!</definedName>
    <definedName name="TABELA_3" localSheetId="50">#REF!</definedName>
    <definedName name="TABELA_3" localSheetId="51">#REF!</definedName>
    <definedName name="TABELA_3" localSheetId="52">#REF!</definedName>
    <definedName name="TABELA_3" localSheetId="77">#REF!</definedName>
    <definedName name="TABELA_3">#REF!</definedName>
    <definedName name="tarifas">[121]Tarif!$C$5:$G$84</definedName>
    <definedName name="tarifas_c">[121]Tarif!$C$3:$G$3</definedName>
    <definedName name="tarifas_l">[121]Tarif!$B$5:$B$84</definedName>
    <definedName name="tarmédia">[35]ago03!$K$29</definedName>
    <definedName name="taxa_vap_bruta" localSheetId="15">[81]RESUMO_PROJ!#REF!</definedName>
    <definedName name="taxa_vap_bruta" localSheetId="30">[81]RESUMO_PROJ!#REF!</definedName>
    <definedName name="taxa_vap_bruta" localSheetId="49">[81]RESUMO_PROJ!#REF!</definedName>
    <definedName name="taxa_vap_bruta" localSheetId="50">[81]RESUMO_PROJ!#REF!</definedName>
    <definedName name="taxa_vap_bruta" localSheetId="51">[81]RESUMO_PROJ!#REF!</definedName>
    <definedName name="taxa_vap_bruta" localSheetId="52">[81]RESUMO_PROJ!#REF!</definedName>
    <definedName name="taxa_vap_bruta" localSheetId="77">[81]RESUMO_PROJ!#REF!</definedName>
    <definedName name="taxa_vap_bruta">[81]RESUMO_PROJ!#REF!</definedName>
    <definedName name="taxa_vaporiz_liq" localSheetId="15">[81]RESUMO_PROJ!#REF!</definedName>
    <definedName name="taxa_vaporiz_liq" localSheetId="30">[81]RESUMO_PROJ!#REF!</definedName>
    <definedName name="taxa_vaporiz_liq" localSheetId="49">[81]RESUMO_PROJ!#REF!</definedName>
    <definedName name="taxa_vaporiz_liq" localSheetId="50">[81]RESUMO_PROJ!#REF!</definedName>
    <definedName name="taxa_vaporiz_liq" localSheetId="51">[81]RESUMO_PROJ!#REF!</definedName>
    <definedName name="taxa_vaporiz_liq" localSheetId="52">[81]RESUMO_PROJ!#REF!</definedName>
    <definedName name="taxa_vaporiz_liq" localSheetId="77">[81]RESUMO_PROJ!#REF!</definedName>
    <definedName name="taxa_vaporiz_liq">[81]RESUMO_PROJ!#REF!</definedName>
    <definedName name="TEST0" localSheetId="14">#REF!</definedName>
    <definedName name="TEST0" localSheetId="29">#REF!</definedName>
    <definedName name="TEST0" localSheetId="30">#REF!</definedName>
    <definedName name="TEST0" localSheetId="43">#REF!</definedName>
    <definedName name="TEST0" localSheetId="44">#REF!</definedName>
    <definedName name="TEST0" localSheetId="49">'[34]PEARA Maio 2007'!#REF!</definedName>
    <definedName name="TEST0" localSheetId="50">'[34]PEARA Maio 2007'!#REF!</definedName>
    <definedName name="TEST0" localSheetId="51">#REF!</definedName>
    <definedName name="TEST0" localSheetId="52">'[34]PEARA Maio 2007'!#REF!</definedName>
    <definedName name="TEST0" localSheetId="77">'[34]PEARA Maio 2007'!#REF!</definedName>
    <definedName name="TEST0" localSheetId="80">'[34]PEARA Maio 2007'!#REF!</definedName>
    <definedName name="TEST0" localSheetId="82">'[34]PEARA Maio 2007'!#REF!</definedName>
    <definedName name="TEST0">#REF!</definedName>
    <definedName name="TEST0B" localSheetId="14">#REF!</definedName>
    <definedName name="TEST0B" localSheetId="29">#REF!</definedName>
    <definedName name="TEST0B" localSheetId="30">#REF!</definedName>
    <definedName name="TEST0B" localSheetId="43">#REF!</definedName>
    <definedName name="TEST0B" localSheetId="44">#REF!</definedName>
    <definedName name="TEST0B" localSheetId="49">#REF!</definedName>
    <definedName name="TEST0B" localSheetId="50">#REF!</definedName>
    <definedName name="TEST0B" localSheetId="51">#REF!</definedName>
    <definedName name="TEST0B" localSheetId="52">#REF!</definedName>
    <definedName name="TEST0B" localSheetId="77">#REF!</definedName>
    <definedName name="TEST0B">#REF!</definedName>
    <definedName name="TEST1" localSheetId="14">#REF!</definedName>
    <definedName name="TEST1" localSheetId="29">#REF!</definedName>
    <definedName name="TEST1" localSheetId="30">#REF!</definedName>
    <definedName name="TEST1" localSheetId="43">#REF!</definedName>
    <definedName name="TEST1" localSheetId="44">#REF!</definedName>
    <definedName name="TEST1" localSheetId="49">#REF!</definedName>
    <definedName name="TEST1" localSheetId="50">#REF!</definedName>
    <definedName name="TEST1" localSheetId="51">#REF!</definedName>
    <definedName name="TEST1" localSheetId="52">#REF!</definedName>
    <definedName name="TEST1" localSheetId="77">#REF!</definedName>
    <definedName name="TEST1" localSheetId="80">#REF!</definedName>
    <definedName name="TEST1">#REF!</definedName>
    <definedName name="TEST10" localSheetId="14">#REF!</definedName>
    <definedName name="TEST10" localSheetId="29">#REF!</definedName>
    <definedName name="TEST10" localSheetId="30">#REF!</definedName>
    <definedName name="TEST10" localSheetId="43">#REF!</definedName>
    <definedName name="TEST10" localSheetId="44">#REF!</definedName>
    <definedName name="TEST10" localSheetId="49">#REF!</definedName>
    <definedName name="TEST10" localSheetId="50">#REF!</definedName>
    <definedName name="TEST10" localSheetId="51">#REF!</definedName>
    <definedName name="TEST10" localSheetId="52">#REF!</definedName>
    <definedName name="TEST10" localSheetId="77">#REF!</definedName>
    <definedName name="TEST10">#REF!</definedName>
    <definedName name="TEST100" localSheetId="30">#REF!</definedName>
    <definedName name="TEST100" localSheetId="51">#REF!</definedName>
    <definedName name="TEST100">#REF!</definedName>
    <definedName name="TEST101" localSheetId="30">#REF!</definedName>
    <definedName name="TEST101" localSheetId="51">#REF!</definedName>
    <definedName name="TEST101">#REF!</definedName>
    <definedName name="TEST102" localSheetId="30">#REF!</definedName>
    <definedName name="TEST102" localSheetId="51">#REF!</definedName>
    <definedName name="TEST102">#REF!</definedName>
    <definedName name="TEST103" localSheetId="30">#REF!</definedName>
    <definedName name="TEST103" localSheetId="51">#REF!</definedName>
    <definedName name="TEST103">#REF!</definedName>
    <definedName name="TEST104" localSheetId="30">#REF!</definedName>
    <definedName name="TEST104" localSheetId="51">#REF!</definedName>
    <definedName name="TEST104">#REF!</definedName>
    <definedName name="TEST105" localSheetId="30">#REF!</definedName>
    <definedName name="TEST105" localSheetId="51">#REF!</definedName>
    <definedName name="TEST105">#REF!</definedName>
    <definedName name="TEST106" localSheetId="30">#REF!</definedName>
    <definedName name="TEST106" localSheetId="51">#REF!</definedName>
    <definedName name="TEST106">#REF!</definedName>
    <definedName name="TEST107" localSheetId="30">#REF!</definedName>
    <definedName name="TEST107" localSheetId="51">#REF!</definedName>
    <definedName name="TEST107">#REF!</definedName>
    <definedName name="TEST108" localSheetId="30">#REF!</definedName>
    <definedName name="TEST108" localSheetId="51">#REF!</definedName>
    <definedName name="TEST108">#REF!</definedName>
    <definedName name="TEST109" localSheetId="30">#REF!</definedName>
    <definedName name="TEST109" localSheetId="51">#REF!</definedName>
    <definedName name="TEST109">#REF!</definedName>
    <definedName name="TEST11" localSheetId="14">#REF!</definedName>
    <definedName name="TEST11" localSheetId="29">#REF!</definedName>
    <definedName name="TEST11" localSheetId="30">#REF!</definedName>
    <definedName name="TEST11" localSheetId="43">#REF!</definedName>
    <definedName name="TEST11" localSheetId="44">#REF!</definedName>
    <definedName name="TEST11" localSheetId="49">#REF!</definedName>
    <definedName name="TEST11" localSheetId="50">#REF!</definedName>
    <definedName name="TEST11" localSheetId="51">#REF!</definedName>
    <definedName name="TEST11" localSheetId="52">#REF!</definedName>
    <definedName name="TEST11">#REF!</definedName>
    <definedName name="TEST110" localSheetId="30">#REF!</definedName>
    <definedName name="TEST110" localSheetId="51">#REF!</definedName>
    <definedName name="TEST110">#REF!</definedName>
    <definedName name="TEST111" localSheetId="30">#REF!</definedName>
    <definedName name="TEST111" localSheetId="51">#REF!</definedName>
    <definedName name="TEST111">#REF!</definedName>
    <definedName name="TEST112" localSheetId="30">#REF!</definedName>
    <definedName name="TEST112" localSheetId="51">#REF!</definedName>
    <definedName name="TEST112">#REF!</definedName>
    <definedName name="TEST113" localSheetId="30">#REF!</definedName>
    <definedName name="TEST113" localSheetId="51">#REF!</definedName>
    <definedName name="TEST113">#REF!</definedName>
    <definedName name="TEST114" localSheetId="30">#REF!</definedName>
    <definedName name="TEST114" localSheetId="51">#REF!</definedName>
    <definedName name="TEST114">#REF!</definedName>
    <definedName name="TEST115" localSheetId="30">#REF!</definedName>
    <definedName name="TEST115" localSheetId="51">#REF!</definedName>
    <definedName name="TEST115">#REF!</definedName>
    <definedName name="TEST116" localSheetId="30">#REF!</definedName>
    <definedName name="TEST116" localSheetId="51">#REF!</definedName>
    <definedName name="TEST116">#REF!</definedName>
    <definedName name="TEST117" localSheetId="30">#REF!</definedName>
    <definedName name="TEST117" localSheetId="51">#REF!</definedName>
    <definedName name="TEST117">#REF!</definedName>
    <definedName name="TEST118" localSheetId="30">#REF!</definedName>
    <definedName name="TEST118" localSheetId="51">#REF!</definedName>
    <definedName name="TEST118">#REF!</definedName>
    <definedName name="TEST119" localSheetId="30">#REF!</definedName>
    <definedName name="TEST119" localSheetId="51">#REF!</definedName>
    <definedName name="TEST119">#REF!</definedName>
    <definedName name="TEST12" localSheetId="14">#REF!</definedName>
    <definedName name="TEST12" localSheetId="29">#REF!</definedName>
    <definedName name="TEST12" localSheetId="30">#REF!</definedName>
    <definedName name="TEST12" localSheetId="43">#REF!</definedName>
    <definedName name="TEST12" localSheetId="44">#REF!</definedName>
    <definedName name="TEST12" localSheetId="49">#REF!</definedName>
    <definedName name="TEST12" localSheetId="50">#REF!</definedName>
    <definedName name="TEST12" localSheetId="51">#REF!</definedName>
    <definedName name="TEST12" localSheetId="52">#REF!</definedName>
    <definedName name="TEST12">#REF!</definedName>
    <definedName name="TEST120" localSheetId="30">#REF!</definedName>
    <definedName name="TEST120" localSheetId="51">#REF!</definedName>
    <definedName name="TEST120">#REF!</definedName>
    <definedName name="TEST121" localSheetId="30">#REF!</definedName>
    <definedName name="TEST121" localSheetId="51">#REF!</definedName>
    <definedName name="TEST121">#REF!</definedName>
    <definedName name="TEST122" localSheetId="30">#REF!</definedName>
    <definedName name="TEST122" localSheetId="51">#REF!</definedName>
    <definedName name="TEST122">#REF!</definedName>
    <definedName name="TEST123" localSheetId="30">#REF!</definedName>
    <definedName name="TEST123" localSheetId="51">#REF!</definedName>
    <definedName name="TEST123">#REF!</definedName>
    <definedName name="TEST124" localSheetId="30">#REF!</definedName>
    <definedName name="TEST124" localSheetId="51">#REF!</definedName>
    <definedName name="TEST124">#REF!</definedName>
    <definedName name="TEST125" localSheetId="30">#REF!</definedName>
    <definedName name="TEST125" localSheetId="51">#REF!</definedName>
    <definedName name="TEST125">#REF!</definedName>
    <definedName name="TEST126" localSheetId="30">#REF!</definedName>
    <definedName name="TEST126" localSheetId="51">#REF!</definedName>
    <definedName name="TEST126">#REF!</definedName>
    <definedName name="TEST127" localSheetId="30">#REF!</definedName>
    <definedName name="TEST127" localSheetId="51">#REF!</definedName>
    <definedName name="TEST127">#REF!</definedName>
    <definedName name="TEST128" localSheetId="30">#REF!</definedName>
    <definedName name="TEST128" localSheetId="51">#REF!</definedName>
    <definedName name="TEST128">#REF!</definedName>
    <definedName name="TEST129" localSheetId="30">#REF!</definedName>
    <definedName name="TEST129" localSheetId="51">#REF!</definedName>
    <definedName name="TEST129">#REF!</definedName>
    <definedName name="TEST13" localSheetId="14">#REF!</definedName>
    <definedName name="TEST13" localSheetId="29">#REF!</definedName>
    <definedName name="TEST13" localSheetId="30">#REF!</definedName>
    <definedName name="TEST13" localSheetId="43">#REF!</definedName>
    <definedName name="TEST13" localSheetId="44">#REF!</definedName>
    <definedName name="TEST13" localSheetId="49">#REF!</definedName>
    <definedName name="TEST13" localSheetId="50">#REF!</definedName>
    <definedName name="TEST13" localSheetId="51">#REF!</definedName>
    <definedName name="TEST13" localSheetId="52">#REF!</definedName>
    <definedName name="TEST13">#REF!</definedName>
    <definedName name="TEST130" localSheetId="30">#REF!</definedName>
    <definedName name="TEST130" localSheetId="51">#REF!</definedName>
    <definedName name="TEST130">#REF!</definedName>
    <definedName name="TEST131" localSheetId="30">#REF!</definedName>
    <definedName name="TEST131" localSheetId="51">#REF!</definedName>
    <definedName name="TEST131">#REF!</definedName>
    <definedName name="TEST132" localSheetId="30">#REF!</definedName>
    <definedName name="TEST132" localSheetId="51">#REF!</definedName>
    <definedName name="TEST132">#REF!</definedName>
    <definedName name="TEST133" localSheetId="30">#REF!</definedName>
    <definedName name="TEST133" localSheetId="51">#REF!</definedName>
    <definedName name="TEST133">#REF!</definedName>
    <definedName name="TEST134" localSheetId="30">#REF!</definedName>
    <definedName name="TEST134" localSheetId="51">#REF!</definedName>
    <definedName name="TEST134">#REF!</definedName>
    <definedName name="TEST135" localSheetId="30">#REF!</definedName>
    <definedName name="TEST135" localSheetId="51">#REF!</definedName>
    <definedName name="TEST135">#REF!</definedName>
    <definedName name="TEST136" localSheetId="30">#REF!</definedName>
    <definedName name="TEST136" localSheetId="51">#REF!</definedName>
    <definedName name="TEST136">#REF!</definedName>
    <definedName name="TEST137" localSheetId="30">#REF!</definedName>
    <definedName name="TEST137" localSheetId="51">#REF!</definedName>
    <definedName name="TEST137">#REF!</definedName>
    <definedName name="TEST138" localSheetId="30">#REF!</definedName>
    <definedName name="TEST138" localSheetId="51">#REF!</definedName>
    <definedName name="TEST138">#REF!</definedName>
    <definedName name="TEST139" localSheetId="30">#REF!</definedName>
    <definedName name="TEST139" localSheetId="51">#REF!</definedName>
    <definedName name="TEST139">#REF!</definedName>
    <definedName name="TEST14" localSheetId="14">#REF!</definedName>
    <definedName name="TEST14" localSheetId="29">#REF!</definedName>
    <definedName name="TEST14" localSheetId="30">#REF!</definedName>
    <definedName name="TEST14" localSheetId="43">#REF!</definedName>
    <definedName name="TEST14" localSheetId="44">#REF!</definedName>
    <definedName name="TEST14" localSheetId="49">#REF!</definedName>
    <definedName name="TEST14" localSheetId="50">#REF!</definedName>
    <definedName name="TEST14" localSheetId="51">#REF!</definedName>
    <definedName name="TEST14" localSheetId="52">#REF!</definedName>
    <definedName name="TEST14">#REF!</definedName>
    <definedName name="TEST140" localSheetId="30">#REF!</definedName>
    <definedName name="TEST140" localSheetId="51">#REF!</definedName>
    <definedName name="TEST140">#REF!</definedName>
    <definedName name="TEST141" localSheetId="30">#REF!</definedName>
    <definedName name="TEST141" localSheetId="51">#REF!</definedName>
    <definedName name="TEST141">#REF!</definedName>
    <definedName name="TEST142" localSheetId="30">#REF!</definedName>
    <definedName name="TEST142" localSheetId="51">#REF!</definedName>
    <definedName name="TEST142">#REF!</definedName>
    <definedName name="TEST143" localSheetId="30">#REF!</definedName>
    <definedName name="TEST143" localSheetId="51">#REF!</definedName>
    <definedName name="TEST143">#REF!</definedName>
    <definedName name="TEST144" localSheetId="30">#REF!</definedName>
    <definedName name="TEST144" localSheetId="51">#REF!</definedName>
    <definedName name="TEST144">#REF!</definedName>
    <definedName name="TEST145" localSheetId="30">#REF!</definedName>
    <definedName name="TEST145" localSheetId="51">#REF!</definedName>
    <definedName name="TEST145">#REF!</definedName>
    <definedName name="TEST146" localSheetId="30">#REF!</definedName>
    <definedName name="TEST146" localSheetId="51">#REF!</definedName>
    <definedName name="TEST146">#REF!</definedName>
    <definedName name="TEST147" localSheetId="30">#REF!</definedName>
    <definedName name="TEST147" localSheetId="51">#REF!</definedName>
    <definedName name="TEST147">#REF!</definedName>
    <definedName name="TEST148" localSheetId="30">#REF!</definedName>
    <definedName name="TEST148" localSheetId="51">#REF!</definedName>
    <definedName name="TEST148">#REF!</definedName>
    <definedName name="TEST149" localSheetId="30">#REF!</definedName>
    <definedName name="TEST149" localSheetId="51">#REF!</definedName>
    <definedName name="TEST149">#REF!</definedName>
    <definedName name="TEST15" localSheetId="14">#REF!</definedName>
    <definedName name="TEST15" localSheetId="29">#REF!</definedName>
    <definedName name="TEST15" localSheetId="30">#REF!</definedName>
    <definedName name="TEST15" localSheetId="43">#REF!</definedName>
    <definedName name="TEST15" localSheetId="44">#REF!</definedName>
    <definedName name="TEST15" localSheetId="49">#REF!</definedName>
    <definedName name="TEST15" localSheetId="50">#REF!</definedName>
    <definedName name="TEST15" localSheetId="51">#REF!</definedName>
    <definedName name="TEST15" localSheetId="52">#REF!</definedName>
    <definedName name="TEST15">#REF!</definedName>
    <definedName name="TEST150" localSheetId="30">#REF!</definedName>
    <definedName name="TEST150" localSheetId="51">#REF!</definedName>
    <definedName name="TEST150">#REF!</definedName>
    <definedName name="TEST151" localSheetId="30">#REF!</definedName>
    <definedName name="TEST151" localSheetId="51">#REF!</definedName>
    <definedName name="TEST151">#REF!</definedName>
    <definedName name="TEST152" localSheetId="30">#REF!</definedName>
    <definedName name="TEST152" localSheetId="51">#REF!</definedName>
    <definedName name="TEST152">#REF!</definedName>
    <definedName name="TEST153" localSheetId="30">#REF!</definedName>
    <definedName name="TEST153" localSheetId="51">#REF!</definedName>
    <definedName name="TEST153">#REF!</definedName>
    <definedName name="TEST154" localSheetId="30">#REF!</definedName>
    <definedName name="TEST154" localSheetId="51">#REF!</definedName>
    <definedName name="TEST154">#REF!</definedName>
    <definedName name="TEST155" localSheetId="30">#REF!</definedName>
    <definedName name="TEST155" localSheetId="51">#REF!</definedName>
    <definedName name="TEST155">#REF!</definedName>
    <definedName name="TEST156" localSheetId="30">#REF!</definedName>
    <definedName name="TEST156" localSheetId="51">#REF!</definedName>
    <definedName name="TEST156">#REF!</definedName>
    <definedName name="TEST157" localSheetId="30">#REF!</definedName>
    <definedName name="TEST157" localSheetId="51">#REF!</definedName>
    <definedName name="TEST157">#REF!</definedName>
    <definedName name="TEST158" localSheetId="30">#REF!</definedName>
    <definedName name="TEST158" localSheetId="51">#REF!</definedName>
    <definedName name="TEST158">#REF!</definedName>
    <definedName name="TEST159" localSheetId="30">#REF!</definedName>
    <definedName name="TEST159" localSheetId="51">#REF!</definedName>
    <definedName name="TEST159">#REF!</definedName>
    <definedName name="TEST16" localSheetId="14">#REF!</definedName>
    <definedName name="TEST16" localSheetId="29">#REF!</definedName>
    <definedName name="TEST16" localSheetId="30">#REF!</definedName>
    <definedName name="TEST16" localSheetId="43">#REF!</definedName>
    <definedName name="TEST16" localSheetId="44">#REF!</definedName>
    <definedName name="TEST16" localSheetId="49">#REF!</definedName>
    <definedName name="TEST16" localSheetId="50">#REF!</definedName>
    <definedName name="TEST16" localSheetId="51">#REF!</definedName>
    <definedName name="TEST16" localSheetId="52">#REF!</definedName>
    <definedName name="TEST16">#REF!</definedName>
    <definedName name="TEST160" localSheetId="30">#REF!</definedName>
    <definedName name="TEST160" localSheetId="51">#REF!</definedName>
    <definedName name="TEST160">#REF!</definedName>
    <definedName name="TEST161" localSheetId="30">#REF!</definedName>
    <definedName name="TEST161" localSheetId="51">#REF!</definedName>
    <definedName name="TEST161">#REF!</definedName>
    <definedName name="TEST17" localSheetId="14">#REF!</definedName>
    <definedName name="TEST17" localSheetId="29">#REF!</definedName>
    <definedName name="TEST17" localSheetId="30">#REF!</definedName>
    <definedName name="TEST17" localSheetId="43">#REF!</definedName>
    <definedName name="TEST17" localSheetId="44">#REF!</definedName>
    <definedName name="TEST17" localSheetId="49">#REF!</definedName>
    <definedName name="TEST17" localSheetId="50">#REF!</definedName>
    <definedName name="TEST17" localSheetId="51">#REF!</definedName>
    <definedName name="TEST17" localSheetId="52">#REF!</definedName>
    <definedName name="TEST17">#REF!</definedName>
    <definedName name="TEST18" localSheetId="14">#REF!</definedName>
    <definedName name="TEST18" localSheetId="29">#REF!</definedName>
    <definedName name="TEST18" localSheetId="30">#REF!</definedName>
    <definedName name="TEST18" localSheetId="43">#REF!</definedName>
    <definedName name="TEST18" localSheetId="44">#REF!</definedName>
    <definedName name="TEST18" localSheetId="49">#REF!</definedName>
    <definedName name="TEST18" localSheetId="50">#REF!</definedName>
    <definedName name="TEST18" localSheetId="51">#REF!</definedName>
    <definedName name="TEST18" localSheetId="52">#REF!</definedName>
    <definedName name="TEST18">#REF!</definedName>
    <definedName name="TEST19" localSheetId="14">#REF!</definedName>
    <definedName name="TEST19" localSheetId="29">#REF!</definedName>
    <definedName name="TEST19" localSheetId="30">#REF!</definedName>
    <definedName name="TEST19" localSheetId="43">#REF!</definedName>
    <definedName name="TEST19" localSheetId="44">#REF!</definedName>
    <definedName name="TEST19" localSheetId="49">#REF!</definedName>
    <definedName name="TEST19" localSheetId="50">#REF!</definedName>
    <definedName name="TEST19" localSheetId="51">#REF!</definedName>
    <definedName name="TEST19" localSheetId="52">#REF!</definedName>
    <definedName name="TEST19">#REF!</definedName>
    <definedName name="TEST2" localSheetId="14">#REF!</definedName>
    <definedName name="TEST2" localSheetId="29">#REF!</definedName>
    <definedName name="TEST2" localSheetId="30">#REF!</definedName>
    <definedName name="TEST2" localSheetId="43">#REF!</definedName>
    <definedName name="TEST2" localSheetId="44">#REF!</definedName>
    <definedName name="TEST2" localSheetId="49">#REF!</definedName>
    <definedName name="TEST2" localSheetId="50">#REF!</definedName>
    <definedName name="TEST2" localSheetId="51">#REF!</definedName>
    <definedName name="TEST2" localSheetId="52">#REF!</definedName>
    <definedName name="TEST2">#REF!</definedName>
    <definedName name="TEST20" localSheetId="14">#REF!</definedName>
    <definedName name="TEST20" localSheetId="29">#REF!</definedName>
    <definedName name="TEST20" localSheetId="30">#REF!</definedName>
    <definedName name="TEST20" localSheetId="43">#REF!</definedName>
    <definedName name="TEST20" localSheetId="44">#REF!</definedName>
    <definedName name="TEST20" localSheetId="49">#REF!</definedName>
    <definedName name="TEST20" localSheetId="50">#REF!</definedName>
    <definedName name="TEST20" localSheetId="51">#REF!</definedName>
    <definedName name="TEST20" localSheetId="52">#REF!</definedName>
    <definedName name="TEST20">#REF!</definedName>
    <definedName name="TEST21" localSheetId="14">#REF!</definedName>
    <definedName name="TEST21" localSheetId="29">#REF!</definedName>
    <definedName name="TEST21" localSheetId="30">#REF!</definedName>
    <definedName name="TEST21" localSheetId="43">#REF!</definedName>
    <definedName name="TEST21" localSheetId="44">#REF!</definedName>
    <definedName name="TEST21" localSheetId="49">#REF!</definedName>
    <definedName name="TEST21" localSheetId="50">#REF!</definedName>
    <definedName name="TEST21" localSheetId="51">#REF!</definedName>
    <definedName name="TEST21" localSheetId="52">#REF!</definedName>
    <definedName name="TEST21">#REF!</definedName>
    <definedName name="TEST22" localSheetId="14">#REF!</definedName>
    <definedName name="TEST22" localSheetId="29">#REF!</definedName>
    <definedName name="TEST22" localSheetId="30">#REF!</definedName>
    <definedName name="TEST22" localSheetId="43">#REF!</definedName>
    <definedName name="TEST22" localSheetId="44">#REF!</definedName>
    <definedName name="TEST22" localSheetId="49">#REF!</definedName>
    <definedName name="TEST22" localSheetId="50">#REF!</definedName>
    <definedName name="TEST22" localSheetId="51">#REF!</definedName>
    <definedName name="TEST22" localSheetId="52">#REF!</definedName>
    <definedName name="TEST22">#REF!</definedName>
    <definedName name="TEST23" localSheetId="14">#REF!</definedName>
    <definedName name="TEST23" localSheetId="29">#REF!</definedName>
    <definedName name="TEST23" localSheetId="30">#REF!</definedName>
    <definedName name="TEST23" localSheetId="43">#REF!</definedName>
    <definedName name="TEST23" localSheetId="44">#REF!</definedName>
    <definedName name="TEST23" localSheetId="49">#REF!</definedName>
    <definedName name="TEST23" localSheetId="50">#REF!</definedName>
    <definedName name="TEST23" localSheetId="51">#REF!</definedName>
    <definedName name="TEST23" localSheetId="52">#REF!</definedName>
    <definedName name="TEST23">#REF!</definedName>
    <definedName name="TEST3" localSheetId="14">#REF!</definedName>
    <definedName name="TEST3" localSheetId="29">#REF!</definedName>
    <definedName name="TEST3" localSheetId="30">#REF!</definedName>
    <definedName name="TEST3" localSheetId="43">#REF!</definedName>
    <definedName name="TEST3" localSheetId="44">#REF!</definedName>
    <definedName name="TEST3" localSheetId="49">#REF!</definedName>
    <definedName name="TEST3" localSheetId="50">#REF!</definedName>
    <definedName name="TEST3" localSheetId="51">#REF!</definedName>
    <definedName name="TEST3" localSheetId="52">#REF!</definedName>
    <definedName name="TEST3">#REF!</definedName>
    <definedName name="TEST4" localSheetId="14">#REF!</definedName>
    <definedName name="TEST4" localSheetId="29">#REF!</definedName>
    <definedName name="TEST4" localSheetId="30">#REF!</definedName>
    <definedName name="TEST4" localSheetId="43">#REF!</definedName>
    <definedName name="TEST4" localSheetId="44">#REF!</definedName>
    <definedName name="TEST4" localSheetId="49">#REF!</definedName>
    <definedName name="TEST4" localSheetId="50">#REF!</definedName>
    <definedName name="TEST4" localSheetId="51">#REF!</definedName>
    <definedName name="TEST4" localSheetId="52">#REF!</definedName>
    <definedName name="TEST4">#REF!</definedName>
    <definedName name="TEST5" localSheetId="14">#REF!</definedName>
    <definedName name="TEST5" localSheetId="29">#REF!</definedName>
    <definedName name="TEST5" localSheetId="30">#REF!</definedName>
    <definedName name="TEST5" localSheetId="43">#REF!</definedName>
    <definedName name="TEST5" localSheetId="44">#REF!</definedName>
    <definedName name="TEST5" localSheetId="49">#REF!</definedName>
    <definedName name="TEST5" localSheetId="50">#REF!</definedName>
    <definedName name="TEST5" localSheetId="51">#REF!</definedName>
    <definedName name="TEST5" localSheetId="52">#REF!</definedName>
    <definedName name="TEST5">#REF!</definedName>
    <definedName name="TEST6" localSheetId="14">#REF!</definedName>
    <definedName name="TEST6" localSheetId="29">#REF!</definedName>
    <definedName name="TEST6" localSheetId="30">#REF!</definedName>
    <definedName name="TEST6" localSheetId="43">#REF!</definedName>
    <definedName name="TEST6" localSheetId="44">#REF!</definedName>
    <definedName name="TEST6" localSheetId="49">#REF!</definedName>
    <definedName name="TEST6" localSheetId="50">#REF!</definedName>
    <definedName name="TEST6" localSheetId="51">#REF!</definedName>
    <definedName name="TEST6" localSheetId="52">#REF!</definedName>
    <definedName name="TEST6">#REF!</definedName>
    <definedName name="TEST63" localSheetId="30">#REF!</definedName>
    <definedName name="TEST63" localSheetId="51">#REF!</definedName>
    <definedName name="TEST63">#REF!</definedName>
    <definedName name="TEST64" localSheetId="30">#REF!</definedName>
    <definedName name="TEST64" localSheetId="51">#REF!</definedName>
    <definedName name="TEST64">#REF!</definedName>
    <definedName name="TEST65" localSheetId="30">#REF!</definedName>
    <definedName name="TEST65" localSheetId="51">#REF!</definedName>
    <definedName name="TEST65">#REF!</definedName>
    <definedName name="TEST66" localSheetId="30">#REF!</definedName>
    <definedName name="TEST66" localSheetId="51">#REF!</definedName>
    <definedName name="TEST66">#REF!</definedName>
    <definedName name="TEST67" localSheetId="30">#REF!</definedName>
    <definedName name="TEST67" localSheetId="51">#REF!</definedName>
    <definedName name="TEST67">#REF!</definedName>
    <definedName name="TEST68" localSheetId="30">#REF!</definedName>
    <definedName name="TEST68" localSheetId="51">#REF!</definedName>
    <definedName name="TEST68">#REF!</definedName>
    <definedName name="TEST69" localSheetId="30">#REF!</definedName>
    <definedName name="TEST69" localSheetId="51">#REF!</definedName>
    <definedName name="TEST69">#REF!</definedName>
    <definedName name="TEST7" localSheetId="14">#REF!</definedName>
    <definedName name="TEST7" localSheetId="29">#REF!</definedName>
    <definedName name="TEST7" localSheetId="30">#REF!</definedName>
    <definedName name="TEST7" localSheetId="43">#REF!</definedName>
    <definedName name="TEST7" localSheetId="44">#REF!</definedName>
    <definedName name="TEST7" localSheetId="49">#REF!</definedName>
    <definedName name="TEST7" localSheetId="50">#REF!</definedName>
    <definedName name="TEST7" localSheetId="51">#REF!</definedName>
    <definedName name="TEST7" localSheetId="52">#REF!</definedName>
    <definedName name="TEST7">#REF!</definedName>
    <definedName name="TEST70" localSheetId="30">#REF!</definedName>
    <definedName name="TEST70" localSheetId="51">#REF!</definedName>
    <definedName name="TEST70">#REF!</definedName>
    <definedName name="TEST71" localSheetId="30">#REF!</definedName>
    <definedName name="TEST71" localSheetId="51">#REF!</definedName>
    <definedName name="TEST71">#REF!</definedName>
    <definedName name="TEST72" localSheetId="30">#REF!</definedName>
    <definedName name="TEST72" localSheetId="51">#REF!</definedName>
    <definedName name="TEST72">#REF!</definedName>
    <definedName name="TEST73" localSheetId="30">#REF!</definedName>
    <definedName name="TEST73" localSheetId="51">#REF!</definedName>
    <definedName name="TEST73">#REF!</definedName>
    <definedName name="TEST74" localSheetId="30">#REF!</definedName>
    <definedName name="TEST74" localSheetId="51">#REF!</definedName>
    <definedName name="TEST74">#REF!</definedName>
    <definedName name="TEST75" localSheetId="30">#REF!</definedName>
    <definedName name="TEST75" localSheetId="51">#REF!</definedName>
    <definedName name="TEST75">#REF!</definedName>
    <definedName name="TEST76" localSheetId="30">#REF!</definedName>
    <definedName name="TEST76" localSheetId="51">#REF!</definedName>
    <definedName name="TEST76">#REF!</definedName>
    <definedName name="TEST77" localSheetId="30">#REF!</definedName>
    <definedName name="TEST77" localSheetId="51">#REF!</definedName>
    <definedName name="TEST77">#REF!</definedName>
    <definedName name="TEST78" localSheetId="30">#REF!</definedName>
    <definedName name="TEST78" localSheetId="51">#REF!</definedName>
    <definedName name="TEST78">#REF!</definedName>
    <definedName name="TEST79" localSheetId="30">#REF!</definedName>
    <definedName name="TEST79" localSheetId="51">#REF!</definedName>
    <definedName name="TEST79">#REF!</definedName>
    <definedName name="TEST8" localSheetId="14">#REF!</definedName>
    <definedName name="TEST8" localSheetId="29">#REF!</definedName>
    <definedName name="TEST8" localSheetId="30">#REF!</definedName>
    <definedName name="TEST8" localSheetId="43">#REF!</definedName>
    <definedName name="TEST8" localSheetId="44">#REF!</definedName>
    <definedName name="TEST8" localSheetId="49">#REF!</definedName>
    <definedName name="TEST8" localSheetId="50">#REF!</definedName>
    <definedName name="TEST8" localSheetId="51">#REF!</definedName>
    <definedName name="TEST8" localSheetId="52">#REF!</definedName>
    <definedName name="TEST8">#REF!</definedName>
    <definedName name="TEST80" localSheetId="30">#REF!</definedName>
    <definedName name="TEST80" localSheetId="51">#REF!</definedName>
    <definedName name="TEST80">#REF!</definedName>
    <definedName name="TEST81" localSheetId="30">#REF!</definedName>
    <definedName name="TEST81" localSheetId="51">#REF!</definedName>
    <definedName name="TEST81">#REF!</definedName>
    <definedName name="TEST82" localSheetId="30">#REF!</definedName>
    <definedName name="TEST82" localSheetId="51">#REF!</definedName>
    <definedName name="TEST82">#REF!</definedName>
    <definedName name="TEST83" localSheetId="30">#REF!</definedName>
    <definedName name="TEST83" localSheetId="51">#REF!</definedName>
    <definedName name="TEST83">#REF!</definedName>
    <definedName name="TEST84" localSheetId="30">#REF!</definedName>
    <definedName name="TEST84" localSheetId="51">#REF!</definedName>
    <definedName name="TEST84">#REF!</definedName>
    <definedName name="TEST85" localSheetId="30">#REF!</definedName>
    <definedName name="TEST85" localSheetId="51">#REF!</definedName>
    <definedName name="TEST85">#REF!</definedName>
    <definedName name="TEST86" localSheetId="30">#REF!</definedName>
    <definedName name="TEST86" localSheetId="51">#REF!</definedName>
    <definedName name="TEST86">#REF!</definedName>
    <definedName name="TEST87" localSheetId="30">#REF!</definedName>
    <definedName name="TEST87" localSheetId="51">#REF!</definedName>
    <definedName name="TEST87">#REF!</definedName>
    <definedName name="TEST88" localSheetId="30">#REF!</definedName>
    <definedName name="TEST88" localSheetId="51">#REF!</definedName>
    <definedName name="TEST88">#REF!</definedName>
    <definedName name="TEST89" localSheetId="30">#REF!</definedName>
    <definedName name="TEST89" localSheetId="51">#REF!</definedName>
    <definedName name="TEST89">#REF!</definedName>
    <definedName name="TEST9" localSheetId="14">#REF!</definedName>
    <definedName name="TEST9" localSheetId="29">#REF!</definedName>
    <definedName name="TEST9" localSheetId="30">#REF!</definedName>
    <definedName name="TEST9" localSheetId="43">#REF!</definedName>
    <definedName name="TEST9" localSheetId="44">#REF!</definedName>
    <definedName name="TEST9" localSheetId="49">#REF!</definedName>
    <definedName name="TEST9" localSheetId="50">#REF!</definedName>
    <definedName name="TEST9" localSheetId="51">#REF!</definedName>
    <definedName name="TEST9" localSheetId="52">#REF!</definedName>
    <definedName name="TEST9">#REF!</definedName>
    <definedName name="TEST90" localSheetId="30">#REF!</definedName>
    <definedName name="TEST90" localSheetId="51">#REF!</definedName>
    <definedName name="TEST90">#REF!</definedName>
    <definedName name="TEST91" localSheetId="30">#REF!</definedName>
    <definedName name="TEST91" localSheetId="51">#REF!</definedName>
    <definedName name="TEST91">#REF!</definedName>
    <definedName name="TEST92" localSheetId="30">#REF!</definedName>
    <definedName name="TEST92" localSheetId="51">#REF!</definedName>
    <definedName name="TEST92">#REF!</definedName>
    <definedName name="TEST93" localSheetId="30">#REF!</definedName>
    <definedName name="TEST93" localSheetId="51">#REF!</definedName>
    <definedName name="TEST93">#REF!</definedName>
    <definedName name="TEST94" localSheetId="30">#REF!</definedName>
    <definedName name="TEST94" localSheetId="51">#REF!</definedName>
    <definedName name="TEST94">#REF!</definedName>
    <definedName name="TEST95" localSheetId="30">#REF!</definedName>
    <definedName name="TEST95" localSheetId="51">#REF!</definedName>
    <definedName name="TEST95">#REF!</definedName>
    <definedName name="TEST96" localSheetId="30">#REF!</definedName>
    <definedName name="TEST96" localSheetId="51">#REF!</definedName>
    <definedName name="TEST96">#REF!</definedName>
    <definedName name="TEST97" localSheetId="30">#REF!</definedName>
    <definedName name="TEST97" localSheetId="51">#REF!</definedName>
    <definedName name="TEST97">#REF!</definedName>
    <definedName name="TEST98" localSheetId="30">#REF!</definedName>
    <definedName name="TEST98" localSheetId="51">#REF!</definedName>
    <definedName name="TEST98">#REF!</definedName>
    <definedName name="TEST99" localSheetId="30">#REF!</definedName>
    <definedName name="TEST99" localSheetId="51">#REF!</definedName>
    <definedName name="TEST99">#REF!</definedName>
    <definedName name="teste">14</definedName>
    <definedName name="TESTHKEY" localSheetId="14">#REF!</definedName>
    <definedName name="TESTHKEY" localSheetId="15">#REF!</definedName>
    <definedName name="TESTHKEY" localSheetId="29">#REF!</definedName>
    <definedName name="TESTHKEY" localSheetId="30">#REF!</definedName>
    <definedName name="TESTHKEY" localSheetId="43">#REF!</definedName>
    <definedName name="TESTHKEY" localSheetId="44">#REF!</definedName>
    <definedName name="TESTHKEY" localSheetId="49">'[122]Activos 31-12-2006'!#REF!</definedName>
    <definedName name="TESTHKEY" localSheetId="50">'[122]Activos 31-12-2006'!#REF!</definedName>
    <definedName name="TESTHKEY" localSheetId="51">#REF!</definedName>
    <definedName name="TESTHKEY" localSheetId="52">'[122]Activos 31-12-2006'!#REF!</definedName>
    <definedName name="TESTHKEY" localSheetId="53">#REF!</definedName>
    <definedName name="TESTHKEY" localSheetId="77">'[122]Activos 31-12-2006'!#REF!</definedName>
    <definedName name="TESTHKEY" localSheetId="80">'[122]Activos 31-12-2006'!#REF!</definedName>
    <definedName name="TESTHKEY" localSheetId="82">'[122]Activos 31-12-2006'!#REF!</definedName>
    <definedName name="TESTHKEY">#REF!</definedName>
    <definedName name="TESTHKEYB" localSheetId="14">#REF!</definedName>
    <definedName name="TESTHKEYB" localSheetId="29">#REF!</definedName>
    <definedName name="TESTHKEYB" localSheetId="30">#REF!</definedName>
    <definedName name="TESTHKEYB" localSheetId="43">#REF!</definedName>
    <definedName name="TESTHKEYB" localSheetId="44">#REF!</definedName>
    <definedName name="TESTHKEYB" localSheetId="49">#REF!</definedName>
    <definedName name="TESTHKEYB" localSheetId="50">#REF!</definedName>
    <definedName name="TESTHKEYB" localSheetId="51">#REF!</definedName>
    <definedName name="TESTHKEYB" localSheetId="52">#REF!</definedName>
    <definedName name="TESTHKEYB" localSheetId="77">#REF!</definedName>
    <definedName name="TESTHKEYB">#REF!</definedName>
    <definedName name="TESTKEYS" localSheetId="14">#REF!</definedName>
    <definedName name="TESTKEYS" localSheetId="29">#REF!</definedName>
    <definedName name="TESTKEYS" localSheetId="30">#REF!</definedName>
    <definedName name="TESTKEYS" localSheetId="43">#REF!</definedName>
    <definedName name="TESTKEYS" localSheetId="44">#REF!</definedName>
    <definedName name="TESTKEYS" localSheetId="49">'[34]PEARA Maio 2007'!#REF!</definedName>
    <definedName name="TESTKEYS" localSheetId="50">'[34]PEARA Maio 2007'!#REF!</definedName>
    <definedName name="TESTKEYS" localSheetId="51">#REF!</definedName>
    <definedName name="TESTKEYS" localSheetId="52">'[34]PEARA Maio 2007'!#REF!</definedName>
    <definedName name="TESTKEYS" localSheetId="77">'[34]PEARA Maio 2007'!#REF!</definedName>
    <definedName name="TESTKEYS" localSheetId="80">'[34]PEARA Maio 2007'!#REF!</definedName>
    <definedName name="TESTKEYS" localSheetId="82">'[34]PEARA Maio 2007'!#REF!</definedName>
    <definedName name="TESTKEYS">#REF!</definedName>
    <definedName name="TESTVKEY" localSheetId="14">#REF!</definedName>
    <definedName name="TESTVKEY" localSheetId="29">#REF!</definedName>
    <definedName name="TESTVKEY" localSheetId="30">#REF!</definedName>
    <definedName name="TESTVKEY" localSheetId="43">#REF!</definedName>
    <definedName name="TESTVKEY" localSheetId="44">#REF!</definedName>
    <definedName name="TESTVKEY" localSheetId="49">'[34]PEARA Maio 2007'!#REF!</definedName>
    <definedName name="TESTVKEY" localSheetId="50">'[34]PEARA Maio 2007'!#REF!</definedName>
    <definedName name="TESTVKEY" localSheetId="51">#REF!</definedName>
    <definedName name="TESTVKEY" localSheetId="52">'[34]PEARA Maio 2007'!#REF!</definedName>
    <definedName name="TESTVKEY" localSheetId="53">#REF!</definedName>
    <definedName name="TESTVKEY" localSheetId="77">'[34]PEARA Maio 2007'!#REF!</definedName>
    <definedName name="TESTVKEY" localSheetId="80">'[34]PEARA Maio 2007'!#REF!</definedName>
    <definedName name="TESTVKEY" localSheetId="82">'[34]PEARA Maio 2007'!#REF!</definedName>
    <definedName name="TESTVKEY">#REF!</definedName>
    <definedName name="TextRefCopyRangeCount" hidden="1">11</definedName>
    <definedName name="TI" localSheetId="49">[54]dados!$C$1</definedName>
    <definedName name="TI" localSheetId="50">[54]dados!$C$1</definedName>
    <definedName name="TI" localSheetId="52">[54]dados!$C$1</definedName>
    <definedName name="TI">[55]dados!$C$1</definedName>
    <definedName name="TimeLine_DMA" localSheetId="30">#REF!</definedName>
    <definedName name="TimeLine_DMA">#REF!</definedName>
    <definedName name="_xlnm.Print_Titles" localSheetId="26">'EDA N6-24 DEE Custos Exploração'!$3:$7</definedName>
    <definedName name="_xlnm.Print_Titles" localSheetId="35">'EDA N6-32 CEE Ajustamento'!$3:$6</definedName>
    <definedName name="_xlnm.Print_Titles" localSheetId="3">'EDA_N6-02 AEEGS Prov Perm'!$3:$3</definedName>
    <definedName name="total" localSheetId="14">#REF!</definedName>
    <definedName name="total" localSheetId="29">#REF!</definedName>
    <definedName name="total" localSheetId="30">#REF!</definedName>
    <definedName name="total" localSheetId="43">#REF!</definedName>
    <definedName name="total" localSheetId="44">#REF!</definedName>
    <definedName name="total" localSheetId="49">#REF!</definedName>
    <definedName name="total" localSheetId="50">#REF!</definedName>
    <definedName name="total" localSheetId="51">#REF!</definedName>
    <definedName name="total" localSheetId="52">#REF!</definedName>
    <definedName name="total" localSheetId="77">#REF!</definedName>
    <definedName name="total">#REF!</definedName>
    <definedName name="TOTAL__GLOBAL" localSheetId="49">[36]ICursoMes!$C$29:$F$29</definedName>
    <definedName name="TOTAL__GLOBAL" localSheetId="50">[36]ICursoMes!$C$29:$F$29</definedName>
    <definedName name="TOTAL__GLOBAL" localSheetId="52">[36]ICursoMes!$C$29:$F$29</definedName>
    <definedName name="TOTAL__GLOBAL">[37]ICursoMes!$C$29:$F$29</definedName>
    <definedName name="tr" localSheetId="14">'[123]Rel geral'!#REF!</definedName>
    <definedName name="tr" localSheetId="29">'[123]Rel geral'!#REF!</definedName>
    <definedName name="tr" localSheetId="30">'[123]Rel geral'!#REF!</definedName>
    <definedName name="tr" localSheetId="43">'[123]Rel geral'!#REF!</definedName>
    <definedName name="tr" localSheetId="44">'[123]Rel geral'!#REF!</definedName>
    <definedName name="tr" localSheetId="49">'[123]Rel geral'!#REF!</definedName>
    <definedName name="tr" localSheetId="50">'[123]Rel geral'!#REF!</definedName>
    <definedName name="tr" localSheetId="51">'[123]Rel geral'!#REF!</definedName>
    <definedName name="tr" localSheetId="52">'[123]Rel geral'!#REF!</definedName>
    <definedName name="tr" localSheetId="77">'[123]Rel geral'!#REF!</definedName>
    <definedName name="tr">'[123]Rel geral'!#REF!</definedName>
    <definedName name="trim" localSheetId="14">#REF!</definedName>
    <definedName name="trim" localSheetId="29">#REF!</definedName>
    <definedName name="trim" localSheetId="30">#REF!</definedName>
    <definedName name="trim" localSheetId="43">#REF!</definedName>
    <definedName name="trim" localSheetId="44">#REF!</definedName>
    <definedName name="trim" localSheetId="49">#REF!</definedName>
    <definedName name="trim" localSheetId="50">#REF!</definedName>
    <definedName name="trim" localSheetId="51">#REF!</definedName>
    <definedName name="trim" localSheetId="52">#REF!</definedName>
    <definedName name="trim" localSheetId="77">#REF!</definedName>
    <definedName name="trim">#REF!</definedName>
    <definedName name="TSExxx" localSheetId="30">[124]Museu!#REF!</definedName>
    <definedName name="TSExxx" localSheetId="51">[124]Museu!#REF!</definedName>
    <definedName name="TSExxx">[124]Museu!#REF!</definedName>
    <definedName name="tt" localSheetId="14">[25]Zam!#REF!</definedName>
    <definedName name="tt" localSheetId="29">[25]Zam!#REF!</definedName>
    <definedName name="tt" localSheetId="30">[25]Zam!#REF!</definedName>
    <definedName name="tt" localSheetId="43">[25]Zam!#REF!</definedName>
    <definedName name="tt" localSheetId="44">[25]Zam!#REF!</definedName>
    <definedName name="tt" localSheetId="51">[25]Zam!#REF!</definedName>
    <definedName name="tt" localSheetId="77">[25]Zam!#REF!</definedName>
    <definedName name="tt">[25]Zam!#REF!</definedName>
    <definedName name="TTD" localSheetId="14">#REF!</definedName>
    <definedName name="TTD" localSheetId="29">#REF!</definedName>
    <definedName name="TTD" localSheetId="30">#REF!</definedName>
    <definedName name="TTD" localSheetId="43">#REF!</definedName>
    <definedName name="TTD" localSheetId="44">#REF!</definedName>
    <definedName name="TTD" localSheetId="49">#REF!</definedName>
    <definedName name="TTD" localSheetId="50">#REF!</definedName>
    <definedName name="TTD" localSheetId="51">#REF!</definedName>
    <definedName name="TTD" localSheetId="52">#REF!</definedName>
    <definedName name="TTD" localSheetId="77">#REF!</definedName>
    <definedName name="TTD">#REF!</definedName>
    <definedName name="tudo" localSheetId="14">#REF!</definedName>
    <definedName name="tudo" localSheetId="29">#REF!</definedName>
    <definedName name="tudo" localSheetId="30">#REF!</definedName>
    <definedName name="tudo" localSheetId="43">#REF!</definedName>
    <definedName name="tudo" localSheetId="44">#REF!</definedName>
    <definedName name="tudo" localSheetId="49">#REF!</definedName>
    <definedName name="tudo" localSheetId="50">#REF!</definedName>
    <definedName name="tudo" localSheetId="51">#REF!</definedName>
    <definedName name="tudo" localSheetId="52">#REF!</definedName>
    <definedName name="tudo" localSheetId="77">#REF!</definedName>
    <definedName name="tudo">#REF!</definedName>
    <definedName name="tudo_INV" localSheetId="14">#REF!</definedName>
    <definedName name="tudo_INV" localSheetId="29">#REF!</definedName>
    <definedName name="tudo_INV" localSheetId="30">#REF!</definedName>
    <definedName name="tudo_INV" localSheetId="43">#REF!</definedName>
    <definedName name="tudo_INV" localSheetId="44">#REF!</definedName>
    <definedName name="tudo_INV" localSheetId="49">#REF!</definedName>
    <definedName name="tudo_INV" localSheetId="50">#REF!</definedName>
    <definedName name="tudo_INV" localSheetId="51">#REF!</definedName>
    <definedName name="tudo_INV" localSheetId="52">#REF!</definedName>
    <definedName name="tudo_INV" localSheetId="77">#REF!</definedName>
    <definedName name="tudo_INV">#REF!</definedName>
    <definedName name="ty" localSheetId="14">[25]Zam!#REF!</definedName>
    <definedName name="ty" localSheetId="29">[25]Zam!#REF!</definedName>
    <definedName name="ty" localSheetId="30">[25]Zam!#REF!</definedName>
    <definedName name="ty" localSheetId="43">[25]Zam!#REF!</definedName>
    <definedName name="ty" localSheetId="44">[25]Zam!#REF!</definedName>
    <definedName name="ty" localSheetId="51">[25]Zam!#REF!</definedName>
    <definedName name="ty" localSheetId="77">[25]Zam!#REF!</definedName>
    <definedName name="ty">[25]Zam!#REF!</definedName>
    <definedName name="uCall_tot" localSheetId="30">#REF!</definedName>
    <definedName name="uCall_tot">#REF!</definedName>
    <definedName name="ui" localSheetId="14">[25]Zam!#REF!</definedName>
    <definedName name="ui" localSheetId="29">[25]Zam!#REF!</definedName>
    <definedName name="ui" localSheetId="30">[25]Zam!#REF!</definedName>
    <definedName name="ui" localSheetId="43">[25]Zam!#REF!</definedName>
    <definedName name="ui" localSheetId="44">[25]Zam!#REF!</definedName>
    <definedName name="ui" localSheetId="51">[25]Zam!#REF!</definedName>
    <definedName name="ui" localSheetId="77">[25]Zam!#REF!</definedName>
    <definedName name="ui">[25]Zam!#REF!</definedName>
    <definedName name="ultmes" localSheetId="49">[38]dados!$A$1</definedName>
    <definedName name="ultmes" localSheetId="50">[38]dados!$A$1</definedName>
    <definedName name="ultmes" localSheetId="52">[38]dados!$A$1</definedName>
    <definedName name="ultmes">[39]dados!$A$1</definedName>
    <definedName name="umes" localSheetId="14">#REF!</definedName>
    <definedName name="umes" localSheetId="29">#REF!</definedName>
    <definedName name="umes" localSheetId="30">#REF!</definedName>
    <definedName name="umes" localSheetId="43">#REF!</definedName>
    <definedName name="umes" localSheetId="44">#REF!</definedName>
    <definedName name="umes" localSheetId="49">#REF!</definedName>
    <definedName name="umes" localSheetId="50">#REF!</definedName>
    <definedName name="umes" localSheetId="51">#REF!</definedName>
    <definedName name="umes" localSheetId="52">#REF!</definedName>
    <definedName name="umes" localSheetId="77">#REF!</definedName>
    <definedName name="umes">#REF!</definedName>
    <definedName name="v" localSheetId="14">#REF!</definedName>
    <definedName name="v" localSheetId="29">#REF!</definedName>
    <definedName name="v" localSheetId="30">#REF!</definedName>
    <definedName name="v" localSheetId="43">#REF!</definedName>
    <definedName name="v" localSheetId="44">#REF!</definedName>
    <definedName name="v" localSheetId="49">#REF!</definedName>
    <definedName name="v" localSheetId="50">#REF!</definedName>
    <definedName name="v" localSheetId="51">#REF!</definedName>
    <definedName name="v" localSheetId="52">#REF!</definedName>
    <definedName name="v" localSheetId="77">#REF!</definedName>
    <definedName name="v">#REF!</definedName>
    <definedName name="V_distrib" localSheetId="14">#REF!</definedName>
    <definedName name="V_distrib" localSheetId="29">#REF!</definedName>
    <definedName name="V_distrib" localSheetId="30">#REF!</definedName>
    <definedName name="V_distrib" localSheetId="43">#REF!</definedName>
    <definedName name="V_distrib" localSheetId="44">#REF!</definedName>
    <definedName name="V_distrib" localSheetId="49">#REF!</definedName>
    <definedName name="V_distrib" localSheetId="50">#REF!</definedName>
    <definedName name="V_distrib" localSheetId="51">#REF!</definedName>
    <definedName name="V_distrib" localSheetId="52">#REF!</definedName>
    <definedName name="V_distrib" localSheetId="77">#REF!</definedName>
    <definedName name="V_distrib">#REF!</definedName>
    <definedName name="V_distrib_l" localSheetId="14">#REF!</definedName>
    <definedName name="V_distrib_l" localSheetId="29">#REF!</definedName>
    <definedName name="V_distrib_l" localSheetId="30">#REF!</definedName>
    <definedName name="V_distrib_l" localSheetId="43">#REF!</definedName>
    <definedName name="V_distrib_l" localSheetId="44">#REF!</definedName>
    <definedName name="V_distrib_l" localSheetId="49">#REF!</definedName>
    <definedName name="V_distrib_l" localSheetId="50">#REF!</definedName>
    <definedName name="V_distrib_l" localSheetId="51">#REF!</definedName>
    <definedName name="V_distrib_l" localSheetId="52">#REF!</definedName>
    <definedName name="V_distrib_l">#REF!</definedName>
    <definedName name="VALOR_95_s_IVA" localSheetId="30">[45]LCONTR!#REF!</definedName>
    <definedName name="VALOR_95_s_IVA">[45]LCONTR!#REF!</definedName>
    <definedName name="VALOR_96_s_IVA" localSheetId="30">[45]LCONTR!#REF!</definedName>
    <definedName name="VALOR_96_s_IVA">[45]LCONTR!#REF!</definedName>
    <definedName name="valor_em_94" localSheetId="30">[45]LCONTR!#REF!</definedName>
    <definedName name="valor_em_94">[45]LCONTR!#REF!</definedName>
    <definedName name="values_array">{"valor","SUM(valor)","YNNNN",FALSE}</definedName>
    <definedName name="vapor_refinaria" localSheetId="30">[81]RESUMO_PROJ!#REF!</definedName>
    <definedName name="vapor_refinaria" localSheetId="51">[81]RESUMO_PROJ!#REF!</definedName>
    <definedName name="vapor_refinaria">[81]RESUMO_PROJ!#REF!</definedName>
    <definedName name="VendasRNT_printarea" localSheetId="14">#REF!</definedName>
    <definedName name="VendasRNT_printarea" localSheetId="29">#REF!</definedName>
    <definedName name="VendasRNT_printarea" localSheetId="30">#REF!</definedName>
    <definedName name="VendasRNT_printarea" localSheetId="43">#REF!</definedName>
    <definedName name="VendasRNT_printarea" localSheetId="44">#REF!</definedName>
    <definedName name="VendasRNT_printarea" localSheetId="49">#REF!</definedName>
    <definedName name="VendasRNT_printarea" localSheetId="50">#REF!</definedName>
    <definedName name="VendasRNT_printarea" localSheetId="51">#REF!</definedName>
    <definedName name="VendasRNT_printarea" localSheetId="52">#REF!</definedName>
    <definedName name="VendasRNT_printarea">#REF!</definedName>
    <definedName name="vf">[103]Index!$I$2</definedName>
    <definedName name="VIATURAS__HELP_DESK" localSheetId="30">#REF!</definedName>
    <definedName name="VIATURAS__HELP_DESK">#REF!</definedName>
    <definedName name="VIATURAS__TIPO_3" localSheetId="30">#REF!</definedName>
    <definedName name="VIATURAS__TIPO_3">#REF!</definedName>
    <definedName name="vv" localSheetId="14">'[106]Activos 31-12-2006'!#REF!</definedName>
    <definedName name="vv" localSheetId="29">'[106]Activos 31-12-2006'!#REF!</definedName>
    <definedName name="vv" localSheetId="30">'[106]Activos 31-12-2006'!#REF!</definedName>
    <definedName name="vv" localSheetId="43">'[106]Activos 31-12-2006'!#REF!</definedName>
    <definedName name="vv" localSheetId="44">'[106]Activos 31-12-2006'!#REF!</definedName>
    <definedName name="vv" localSheetId="49">'[106]Activos 31-12-2006'!#REF!</definedName>
    <definedName name="vv" localSheetId="50">'[106]Activos 31-12-2006'!#REF!</definedName>
    <definedName name="vv" localSheetId="51">'[106]Activos 31-12-2006'!#REF!</definedName>
    <definedName name="vv" localSheetId="52">'[106]Activos 31-12-2006'!#REF!</definedName>
    <definedName name="vv">'[106]Activos 31-12-2006'!#REF!</definedName>
    <definedName name="vvv" localSheetId="14">#REF!</definedName>
    <definedName name="vvv" localSheetId="29">#REF!</definedName>
    <definedName name="vvv" localSheetId="30">#REF!</definedName>
    <definedName name="vvv" localSheetId="43">#REF!</definedName>
    <definedName name="vvv" localSheetId="44">#REF!</definedName>
    <definedName name="vvv" localSheetId="49">#REF!</definedName>
    <definedName name="vvv" localSheetId="50">#REF!</definedName>
    <definedName name="vvv" localSheetId="51">#REF!</definedName>
    <definedName name="vvv" localSheetId="52">#REF!</definedName>
    <definedName name="vvv" localSheetId="77">#REF!</definedName>
    <definedName name="vvv">#REF!</definedName>
    <definedName name="vvvvvv" localSheetId="14">'[106]Activos 31-12-2006'!#REF!</definedName>
    <definedName name="vvvvvv" localSheetId="29">'[106]Activos 31-12-2006'!#REF!</definedName>
    <definedName name="vvvvvv" localSheetId="30">'[106]Activos 31-12-2006'!#REF!</definedName>
    <definedName name="vvvvvv" localSheetId="43">'[106]Activos 31-12-2006'!#REF!</definedName>
    <definedName name="vvvvvv" localSheetId="44">'[106]Activos 31-12-2006'!#REF!</definedName>
    <definedName name="vvvvvv" localSheetId="49">'[106]Activos 31-12-2006'!#REF!</definedName>
    <definedName name="vvvvvv" localSheetId="50">'[106]Activos 31-12-2006'!#REF!</definedName>
    <definedName name="vvvvvv" localSheetId="51">'[106]Activos 31-12-2006'!#REF!</definedName>
    <definedName name="vvvvvv" localSheetId="52">'[106]Activos 31-12-2006'!#REF!</definedName>
    <definedName name="vvvvvv">'[106]Activos 31-12-2006'!#REF!</definedName>
    <definedName name="we" localSheetId="14">[27]Zam!#REF!</definedName>
    <definedName name="we" localSheetId="29">[27]Zam!#REF!</definedName>
    <definedName name="we" localSheetId="30">[27]Zam!#REF!</definedName>
    <definedName name="we" localSheetId="43">[27]Zam!#REF!</definedName>
    <definedName name="we" localSheetId="44">[27]Zam!#REF!</definedName>
    <definedName name="we" localSheetId="51">[27]Zam!#REF!</definedName>
    <definedName name="we">[27]Zam!#REF!</definedName>
    <definedName name="wetrwet" localSheetId="14">'[10]Base Secção Pessoal'!#REF!</definedName>
    <definedName name="wetrwet" localSheetId="29">'[10]Base Secção Pessoal'!#REF!</definedName>
    <definedName name="wetrwet" localSheetId="30">'[10]Base Secção Pessoal'!#REF!</definedName>
    <definedName name="wetrwet" localSheetId="43">'[10]Base Secção Pessoal'!#REF!</definedName>
    <definedName name="wetrwet" localSheetId="44">'[10]Base Secção Pessoal'!#REF!</definedName>
    <definedName name="wetrwet" localSheetId="51">'[10]Base Secção Pessoal'!#REF!</definedName>
    <definedName name="wetrwet">'[10]Base Secção Pessoal'!#REF!</definedName>
    <definedName name="wetwet" localSheetId="14">'[10]Base Secção Pessoal'!#REF!</definedName>
    <definedName name="wetwet" localSheetId="29">'[10]Base Secção Pessoal'!#REF!</definedName>
    <definedName name="wetwet" localSheetId="30">'[10]Base Secção Pessoal'!#REF!</definedName>
    <definedName name="wetwet" localSheetId="43">'[10]Base Secção Pessoal'!#REF!</definedName>
    <definedName name="wetwet" localSheetId="44">'[10]Base Secção Pessoal'!#REF!</definedName>
    <definedName name="wetwet" localSheetId="51">'[10]Base Secção Pessoal'!#REF!</definedName>
    <definedName name="wetwet">'[10]Base Secção Pessoal'!#REF!</definedName>
    <definedName name="wrn.Fuel._.3.5." localSheetId="15" hidden="1">{#N/A,#N/A,FALSE,"Fuel 3.5%"}</definedName>
    <definedName name="wrn.Fuel._.3.5." localSheetId="38" hidden="1">{#N/A,#N/A,FALSE,"Fuel 3.5%"}</definedName>
    <definedName name="wrn.Fuel._.3.5." localSheetId="49" hidden="1">{#N/A,#N/A,FALSE,"Fuel 3.5%"}</definedName>
    <definedName name="wrn.Fuel._.3.5." localSheetId="50" hidden="1">{#N/A,#N/A,FALSE,"Fuel 3.5%"}</definedName>
    <definedName name="wrn.Fuel._.3.5." localSheetId="51" hidden="1">{#N/A,#N/A,FALSE,"Fuel 3.5%"}</definedName>
    <definedName name="wrn.Fuel._.3.5." localSheetId="52" hidden="1">{#N/A,#N/A,FALSE,"Fuel 3.5%"}</definedName>
    <definedName name="wrn.Fuel._.3.5." localSheetId="53" hidden="1">{#N/A,#N/A,FALSE,"Fuel 3.5%"}</definedName>
    <definedName name="wrn.Fuel._.3.5." localSheetId="77" hidden="1">{#N/A,#N/A,FALSE,"Fuel 3.5%"}</definedName>
    <definedName name="wrn.Fuel._.3.5." localSheetId="82" hidden="1">{#N/A,#N/A,FALSE,"Fuel 3.5%"}</definedName>
    <definedName name="wrn.Fuel._.3.5." localSheetId="83" hidden="1">{#N/A,#N/A,FALSE,"Fuel 3.5%"}</definedName>
    <definedName name="wrn.Fuel._.3.5." hidden="1">{#N/A,#N/A,FALSE,"Fuel 3.5%"}</definedName>
    <definedName name="wrn.impressao." localSheetId="14" hidden="1">{#N/A,#N/A,FALSE,"FPVA_CMVMC";#N/A,#N/A,FALSE,"FPVA_FSE";#N/A,#N/A,FALSE,"FPVA_Pessoal";#N/A,#N/A,FALSE,"FPVA_Plano_Invest.";#N/A,#N/A,FALSE,"FPVA_Mapa FM";#N/A,#N/A,FALSE,"FPVA_DR";#N/A,#N/A,FALSE,"FPVA_Balanço";#N/A,#N/A,FALSE,"FPVA_Valor"}</definedName>
    <definedName name="wrn.impressao." localSheetId="15" hidden="1">{#N/A,#N/A,FALSE,"FPVA_CMVMC";#N/A,#N/A,FALSE,"FPVA_FSE";#N/A,#N/A,FALSE,"FPVA_Pessoal";#N/A,#N/A,FALSE,"FPVA_Plano_Invest.";#N/A,#N/A,FALSE,"FPVA_Mapa FM";#N/A,#N/A,FALSE,"FPVA_DR";#N/A,#N/A,FALSE,"FPVA_Balanço";#N/A,#N/A,FALSE,"FPVA_Valor"}</definedName>
    <definedName name="wrn.impressao." localSheetId="28" hidden="1">{#N/A,#N/A,FALSE,"FPVA_CMVMC";#N/A,#N/A,FALSE,"FPVA_FSE";#N/A,#N/A,FALSE,"FPVA_Pessoal";#N/A,#N/A,FALSE,"FPVA_Plano_Invest.";#N/A,#N/A,FALSE,"FPVA_Mapa FM";#N/A,#N/A,FALSE,"FPVA_DR";#N/A,#N/A,FALSE,"FPVA_Balanço";#N/A,#N/A,FALSE,"FPVA_Valor"}</definedName>
    <definedName name="wrn.impressao." localSheetId="29" hidden="1">{#N/A,#N/A,FALSE,"FPVA_CMVMC";#N/A,#N/A,FALSE,"FPVA_FSE";#N/A,#N/A,FALSE,"FPVA_Pessoal";#N/A,#N/A,FALSE,"FPVA_Plano_Invest.";#N/A,#N/A,FALSE,"FPVA_Mapa FM";#N/A,#N/A,FALSE,"FPVA_DR";#N/A,#N/A,FALSE,"FPVA_Balanço";#N/A,#N/A,FALSE,"FPVA_Valor"}</definedName>
    <definedName name="wrn.impressao." localSheetId="30" hidden="1">{#N/A,#N/A,FALSE,"FPVA_CMVMC";#N/A,#N/A,FALSE,"FPVA_FSE";#N/A,#N/A,FALSE,"FPVA_Pessoal";#N/A,#N/A,FALSE,"FPVA_Plano_Invest.";#N/A,#N/A,FALSE,"FPVA_Mapa FM";#N/A,#N/A,FALSE,"FPVA_DR";#N/A,#N/A,FALSE,"FPVA_Balanço";#N/A,#N/A,FALSE,"FPVA_Valor"}</definedName>
    <definedName name="wrn.impressao." localSheetId="38" hidden="1">{#N/A,#N/A,FALSE,"FPVA_CMVMC";#N/A,#N/A,FALSE,"FPVA_FSE";#N/A,#N/A,FALSE,"FPVA_Pessoal";#N/A,#N/A,FALSE,"FPVA_Plano_Invest.";#N/A,#N/A,FALSE,"FPVA_Mapa FM";#N/A,#N/A,FALSE,"FPVA_DR";#N/A,#N/A,FALSE,"FPVA_Balanço";#N/A,#N/A,FALSE,"FPVA_Valor"}</definedName>
    <definedName name="wrn.impressao." localSheetId="43" hidden="1">{#N/A,#N/A,FALSE,"FPVA_CMVMC";#N/A,#N/A,FALSE,"FPVA_FSE";#N/A,#N/A,FALSE,"FPVA_Pessoal";#N/A,#N/A,FALSE,"FPVA_Plano_Invest.";#N/A,#N/A,FALSE,"FPVA_Mapa FM";#N/A,#N/A,FALSE,"FPVA_DR";#N/A,#N/A,FALSE,"FPVA_Balanço";#N/A,#N/A,FALSE,"FPVA_Valor"}</definedName>
    <definedName name="wrn.impressao." localSheetId="44" hidden="1">{#N/A,#N/A,FALSE,"FPVA_CMVMC";#N/A,#N/A,FALSE,"FPVA_FSE";#N/A,#N/A,FALSE,"FPVA_Pessoal";#N/A,#N/A,FALSE,"FPVA_Plano_Invest.";#N/A,#N/A,FALSE,"FPVA_Mapa FM";#N/A,#N/A,FALSE,"FPVA_DR";#N/A,#N/A,FALSE,"FPVA_Balanço";#N/A,#N/A,FALSE,"FPVA_Valor"}</definedName>
    <definedName name="wrn.impressao." localSheetId="49" hidden="1">{#N/A,#N/A,FALSE,"FPVA_CMVMC";#N/A,#N/A,FALSE,"FPVA_FSE";#N/A,#N/A,FALSE,"FPVA_Pessoal";#N/A,#N/A,FALSE,"FPVA_Plano_Invest.";#N/A,#N/A,FALSE,"FPVA_Mapa FM";#N/A,#N/A,FALSE,"FPVA_DR";#N/A,#N/A,FALSE,"FPVA_Balanço";#N/A,#N/A,FALSE,"FPVA_Valor"}</definedName>
    <definedName name="wrn.impressao." localSheetId="50" hidden="1">{#N/A,#N/A,FALSE,"FPVA_CMVMC";#N/A,#N/A,FALSE,"FPVA_FSE";#N/A,#N/A,FALSE,"FPVA_Pessoal";#N/A,#N/A,FALSE,"FPVA_Plano_Invest.";#N/A,#N/A,FALSE,"FPVA_Mapa FM";#N/A,#N/A,FALSE,"FPVA_DR";#N/A,#N/A,FALSE,"FPVA_Balanço";#N/A,#N/A,FALSE,"FPVA_Valor"}</definedName>
    <definedName name="wrn.impressao." localSheetId="51" hidden="1">{#N/A,#N/A,FALSE,"FPVA_CMVMC";#N/A,#N/A,FALSE,"FPVA_FSE";#N/A,#N/A,FALSE,"FPVA_Pessoal";#N/A,#N/A,FALSE,"FPVA_Plano_Invest.";#N/A,#N/A,FALSE,"FPVA_Mapa FM";#N/A,#N/A,FALSE,"FPVA_DR";#N/A,#N/A,FALSE,"FPVA_Balanço";#N/A,#N/A,FALSE,"FPVA_Valor"}</definedName>
    <definedName name="wrn.impressao." localSheetId="52" hidden="1">{#N/A,#N/A,FALSE,"FPVA_CMVMC";#N/A,#N/A,FALSE,"FPVA_FSE";#N/A,#N/A,FALSE,"FPVA_Pessoal";#N/A,#N/A,FALSE,"FPVA_Plano_Invest.";#N/A,#N/A,FALSE,"FPVA_Mapa FM";#N/A,#N/A,FALSE,"FPVA_DR";#N/A,#N/A,FALSE,"FPVA_Balanço";#N/A,#N/A,FALSE,"FPVA_Valor"}</definedName>
    <definedName name="wrn.impressao." localSheetId="53" hidden="1">{#N/A,#N/A,FALSE,"FPVA_CMVMC";#N/A,#N/A,FALSE,"FPVA_FSE";#N/A,#N/A,FALSE,"FPVA_Pessoal";#N/A,#N/A,FALSE,"FPVA_Plano_Invest.";#N/A,#N/A,FALSE,"FPVA_Mapa FM";#N/A,#N/A,FALSE,"FPVA_DR";#N/A,#N/A,FALSE,"FPVA_Balanço";#N/A,#N/A,FALSE,"FPVA_Valor"}</definedName>
    <definedName name="wrn.impressao." localSheetId="77" hidden="1">{#N/A,#N/A,FALSE,"FPVA_CMVMC";#N/A,#N/A,FALSE,"FPVA_FSE";#N/A,#N/A,FALSE,"FPVA_Pessoal";#N/A,#N/A,FALSE,"FPVA_Plano_Invest.";#N/A,#N/A,FALSE,"FPVA_Mapa FM";#N/A,#N/A,FALSE,"FPVA_DR";#N/A,#N/A,FALSE,"FPVA_Balanço";#N/A,#N/A,FALSE,"FPVA_Valor"}</definedName>
    <definedName name="wrn.impressao." localSheetId="82" hidden="1">{#N/A,#N/A,FALSE,"FPVA_CMVMC";#N/A,#N/A,FALSE,"FPVA_FSE";#N/A,#N/A,FALSE,"FPVA_Pessoal";#N/A,#N/A,FALSE,"FPVA_Plano_Invest.";#N/A,#N/A,FALSE,"FPVA_Mapa FM";#N/A,#N/A,FALSE,"FPVA_DR";#N/A,#N/A,FALSE,"FPVA_Balanço";#N/A,#N/A,FALSE,"FPVA_Valor"}</definedName>
    <definedName name="wrn.impressao." localSheetId="83" hidden="1">{#N/A,#N/A,FALSE,"FPVA_CMVMC";#N/A,#N/A,FALSE,"FPVA_FSE";#N/A,#N/A,FALSE,"FPVA_Pessoal";#N/A,#N/A,FALSE,"FPVA_Plano_Invest.";#N/A,#N/A,FALSE,"FPVA_Mapa FM";#N/A,#N/A,FALSE,"FPVA_DR";#N/A,#N/A,FALSE,"FPVA_Balanço";#N/A,#N/A,FALSE,"FPVA_Valor"}</definedName>
    <definedName name="wrn.impressao." hidden="1">{#N/A,#N/A,FALSE,"FPVA_CMVMC";#N/A,#N/A,FALSE,"FPVA_FSE";#N/A,#N/A,FALSE,"FPVA_Pessoal";#N/A,#N/A,FALSE,"FPVA_Plano_Invest.";#N/A,#N/A,FALSE,"FPVA_Mapa FM";#N/A,#N/A,FALSE,"FPVA_DR";#N/A,#N/A,FALSE,"FPVA_Balanço";#N/A,#N/A,FALSE,"FPVA_Valor"}</definedName>
    <definedName name="wrn.impressão." localSheetId="14" hidden="1">{#N/A,#N/A,FALSE,"CA_FSE";#N/A,#N/A,FALSE,"CA_Pessoal";#N/A,#N/A,FALSE,"CA_Plano_Invest.";#N/A,#N/A,FALSE,"CA_Mapa FM";#N/A,#N/A,FALSE,"CA_DR";#N/A,#N/A,FALSE,"CA_Balanço";#N/A,#N/A,FALSE,"CA_Valor"}</definedName>
    <definedName name="wrn.impressão." localSheetId="15" hidden="1">{#N/A,#N/A,FALSE,"CA_FSE";#N/A,#N/A,FALSE,"CA_Pessoal";#N/A,#N/A,FALSE,"CA_Plano_Invest.";#N/A,#N/A,FALSE,"CA_Mapa FM";#N/A,#N/A,FALSE,"CA_DR";#N/A,#N/A,FALSE,"CA_Balanço";#N/A,#N/A,FALSE,"CA_Valor"}</definedName>
    <definedName name="wrn.impressão." localSheetId="28" hidden="1">{#N/A,#N/A,FALSE,"CA_FSE";#N/A,#N/A,FALSE,"CA_Pessoal";#N/A,#N/A,FALSE,"CA_Plano_Invest.";#N/A,#N/A,FALSE,"CA_Mapa FM";#N/A,#N/A,FALSE,"CA_DR";#N/A,#N/A,FALSE,"CA_Balanço";#N/A,#N/A,FALSE,"CA_Valor"}</definedName>
    <definedName name="wrn.impressão." localSheetId="29" hidden="1">{#N/A,#N/A,FALSE,"CA_FSE";#N/A,#N/A,FALSE,"CA_Pessoal";#N/A,#N/A,FALSE,"CA_Plano_Invest.";#N/A,#N/A,FALSE,"CA_Mapa FM";#N/A,#N/A,FALSE,"CA_DR";#N/A,#N/A,FALSE,"CA_Balanço";#N/A,#N/A,FALSE,"CA_Valor"}</definedName>
    <definedName name="wrn.impressão." localSheetId="30" hidden="1">{#N/A,#N/A,FALSE,"CA_FSE";#N/A,#N/A,FALSE,"CA_Pessoal";#N/A,#N/A,FALSE,"CA_Plano_Invest.";#N/A,#N/A,FALSE,"CA_Mapa FM";#N/A,#N/A,FALSE,"CA_DR";#N/A,#N/A,FALSE,"CA_Balanço";#N/A,#N/A,FALSE,"CA_Valor"}</definedName>
    <definedName name="wrn.impressão." localSheetId="38" hidden="1">{#N/A,#N/A,FALSE,"CA_FSE";#N/A,#N/A,FALSE,"CA_Pessoal";#N/A,#N/A,FALSE,"CA_Plano_Invest.";#N/A,#N/A,FALSE,"CA_Mapa FM";#N/A,#N/A,FALSE,"CA_DR";#N/A,#N/A,FALSE,"CA_Balanço";#N/A,#N/A,FALSE,"CA_Valor"}</definedName>
    <definedName name="wrn.impressão." localSheetId="43" hidden="1">{#N/A,#N/A,FALSE,"CA_FSE";#N/A,#N/A,FALSE,"CA_Pessoal";#N/A,#N/A,FALSE,"CA_Plano_Invest.";#N/A,#N/A,FALSE,"CA_Mapa FM";#N/A,#N/A,FALSE,"CA_DR";#N/A,#N/A,FALSE,"CA_Balanço";#N/A,#N/A,FALSE,"CA_Valor"}</definedName>
    <definedName name="wrn.impressão." localSheetId="44" hidden="1">{#N/A,#N/A,FALSE,"CA_FSE";#N/A,#N/A,FALSE,"CA_Pessoal";#N/A,#N/A,FALSE,"CA_Plano_Invest.";#N/A,#N/A,FALSE,"CA_Mapa FM";#N/A,#N/A,FALSE,"CA_DR";#N/A,#N/A,FALSE,"CA_Balanço";#N/A,#N/A,FALSE,"CA_Valor"}</definedName>
    <definedName name="wrn.impressão." localSheetId="49" hidden="1">{#N/A,#N/A,FALSE,"CA_FSE";#N/A,#N/A,FALSE,"CA_Pessoal";#N/A,#N/A,FALSE,"CA_Plano_Invest.";#N/A,#N/A,FALSE,"CA_Mapa FM";#N/A,#N/A,FALSE,"CA_DR";#N/A,#N/A,FALSE,"CA_Balanço";#N/A,#N/A,FALSE,"CA_Valor"}</definedName>
    <definedName name="wrn.impressão." localSheetId="50" hidden="1">{#N/A,#N/A,FALSE,"CA_FSE";#N/A,#N/A,FALSE,"CA_Pessoal";#N/A,#N/A,FALSE,"CA_Plano_Invest.";#N/A,#N/A,FALSE,"CA_Mapa FM";#N/A,#N/A,FALSE,"CA_DR";#N/A,#N/A,FALSE,"CA_Balanço";#N/A,#N/A,FALSE,"CA_Valor"}</definedName>
    <definedName name="wrn.impressão." localSheetId="51" hidden="1">{#N/A,#N/A,FALSE,"CA_FSE";#N/A,#N/A,FALSE,"CA_Pessoal";#N/A,#N/A,FALSE,"CA_Plano_Invest.";#N/A,#N/A,FALSE,"CA_Mapa FM";#N/A,#N/A,FALSE,"CA_DR";#N/A,#N/A,FALSE,"CA_Balanço";#N/A,#N/A,FALSE,"CA_Valor"}</definedName>
    <definedName name="wrn.impressão." localSheetId="52" hidden="1">{#N/A,#N/A,FALSE,"CA_FSE";#N/A,#N/A,FALSE,"CA_Pessoal";#N/A,#N/A,FALSE,"CA_Plano_Invest.";#N/A,#N/A,FALSE,"CA_Mapa FM";#N/A,#N/A,FALSE,"CA_DR";#N/A,#N/A,FALSE,"CA_Balanço";#N/A,#N/A,FALSE,"CA_Valor"}</definedName>
    <definedName name="wrn.impressão." localSheetId="53" hidden="1">{#N/A,#N/A,FALSE,"CA_FSE";#N/A,#N/A,FALSE,"CA_Pessoal";#N/A,#N/A,FALSE,"CA_Plano_Invest.";#N/A,#N/A,FALSE,"CA_Mapa FM";#N/A,#N/A,FALSE,"CA_DR";#N/A,#N/A,FALSE,"CA_Balanço";#N/A,#N/A,FALSE,"CA_Valor"}</definedName>
    <definedName name="wrn.impressão." localSheetId="77" hidden="1">{#N/A,#N/A,FALSE,"CA_FSE";#N/A,#N/A,FALSE,"CA_Pessoal";#N/A,#N/A,FALSE,"CA_Plano_Invest.";#N/A,#N/A,FALSE,"CA_Mapa FM";#N/A,#N/A,FALSE,"CA_DR";#N/A,#N/A,FALSE,"CA_Balanço";#N/A,#N/A,FALSE,"CA_Valor"}</definedName>
    <definedName name="wrn.impressão." localSheetId="82" hidden="1">{#N/A,#N/A,FALSE,"CA_FSE";#N/A,#N/A,FALSE,"CA_Pessoal";#N/A,#N/A,FALSE,"CA_Plano_Invest.";#N/A,#N/A,FALSE,"CA_Mapa FM";#N/A,#N/A,FALSE,"CA_DR";#N/A,#N/A,FALSE,"CA_Balanço";#N/A,#N/A,FALSE,"CA_Valor"}</definedName>
    <definedName name="wrn.impressão." localSheetId="83" hidden="1">{#N/A,#N/A,FALSE,"CA_FSE";#N/A,#N/A,FALSE,"CA_Pessoal";#N/A,#N/A,FALSE,"CA_Plano_Invest.";#N/A,#N/A,FALSE,"CA_Mapa FM";#N/A,#N/A,FALSE,"CA_DR";#N/A,#N/A,FALSE,"CA_Balanço";#N/A,#N/A,FALSE,"CA_Valor"}</definedName>
    <definedName name="wrn.impressão." hidden="1">{#N/A,#N/A,FALSE,"CA_FSE";#N/A,#N/A,FALSE,"CA_Pessoal";#N/A,#N/A,FALSE,"CA_Plano_Invest.";#N/A,#N/A,FALSE,"CA_Mapa FM";#N/A,#N/A,FALSE,"CA_DR";#N/A,#N/A,FALSE,"CA_Balanço";#N/A,#N/A,FALSE,"CA_Valor"}</definedName>
    <definedName name="wrn.pag.00" localSheetId="14" hidden="1">{#N/A,#N/A,FALSE,"Pag.01"}</definedName>
    <definedName name="wrn.pag.00" localSheetId="15" hidden="1">{#N/A,#N/A,FALSE,"Pag.01"}</definedName>
    <definedName name="wrn.pag.00" localSheetId="28" hidden="1">{#N/A,#N/A,FALSE,"Pag.01"}</definedName>
    <definedName name="wrn.pag.00" localSheetId="29" hidden="1">{#N/A,#N/A,FALSE,"Pag.01"}</definedName>
    <definedName name="wrn.pag.00" localSheetId="30" hidden="1">{#N/A,#N/A,FALSE,"Pag.01"}</definedName>
    <definedName name="wrn.pag.00" localSheetId="38" hidden="1">{#N/A,#N/A,FALSE,"Pag.01"}</definedName>
    <definedName name="wrn.pag.00" localSheetId="43" hidden="1">{#N/A,#N/A,FALSE,"Pag.01"}</definedName>
    <definedName name="wrn.pag.00" localSheetId="44" hidden="1">{#N/A,#N/A,FALSE,"Pag.01"}</definedName>
    <definedName name="wrn.pag.00" localSheetId="49" hidden="1">{#N/A,#N/A,FALSE,"Pag.01"}</definedName>
    <definedName name="wrn.pag.00" localSheetId="50" hidden="1">{#N/A,#N/A,FALSE,"Pag.01"}</definedName>
    <definedName name="wrn.pag.00" localSheetId="51" hidden="1">{#N/A,#N/A,FALSE,"Pag.01"}</definedName>
    <definedName name="wrn.pag.00" localSheetId="52" hidden="1">{#N/A,#N/A,FALSE,"Pag.01"}</definedName>
    <definedName name="wrn.pag.00" localSheetId="53" hidden="1">{#N/A,#N/A,FALSE,"Pag.01"}</definedName>
    <definedName name="wrn.pag.00" localSheetId="77" hidden="1">{#N/A,#N/A,FALSE,"Pag.01"}</definedName>
    <definedName name="wrn.pag.00" localSheetId="82" hidden="1">{#N/A,#N/A,FALSE,"Pag.01"}</definedName>
    <definedName name="wrn.pag.00" localSheetId="83" hidden="1">{#N/A,#N/A,FALSE,"Pag.01"}</definedName>
    <definedName name="wrn.pag.00" hidden="1">{#N/A,#N/A,FALSE,"Pag.01"}</definedName>
    <definedName name="wrn.pag.000" localSheetId="14" hidden="1">{#N/A,#N/A,FALSE,"Pag.01"}</definedName>
    <definedName name="wrn.pag.000" localSheetId="15" hidden="1">{#N/A,#N/A,FALSE,"Pag.01"}</definedName>
    <definedName name="wrn.pag.000" localSheetId="28" hidden="1">{#N/A,#N/A,FALSE,"Pag.01"}</definedName>
    <definedName name="wrn.pag.000" localSheetId="29" hidden="1">{#N/A,#N/A,FALSE,"Pag.01"}</definedName>
    <definedName name="wrn.pag.000" localSheetId="30" hidden="1">{#N/A,#N/A,FALSE,"Pag.01"}</definedName>
    <definedName name="wrn.pag.000" localSheetId="38" hidden="1">{#N/A,#N/A,FALSE,"Pag.01"}</definedName>
    <definedName name="wrn.pag.000" localSheetId="43" hidden="1">{#N/A,#N/A,FALSE,"Pag.01"}</definedName>
    <definedName name="wrn.pag.000" localSheetId="44" hidden="1">{#N/A,#N/A,FALSE,"Pag.01"}</definedName>
    <definedName name="wrn.pag.000" localSheetId="49" hidden="1">{#N/A,#N/A,FALSE,"Pag.01"}</definedName>
    <definedName name="wrn.pag.000" localSheetId="50" hidden="1">{#N/A,#N/A,FALSE,"Pag.01"}</definedName>
    <definedName name="wrn.pag.000" localSheetId="51" hidden="1">{#N/A,#N/A,FALSE,"Pag.01"}</definedName>
    <definedName name="wrn.pag.000" localSheetId="52" hidden="1">{#N/A,#N/A,FALSE,"Pag.01"}</definedName>
    <definedName name="wrn.pag.000" localSheetId="53" hidden="1">{#N/A,#N/A,FALSE,"Pag.01"}</definedName>
    <definedName name="wrn.pag.000" localSheetId="77" hidden="1">{#N/A,#N/A,FALSE,"Pag.01"}</definedName>
    <definedName name="wrn.pag.000" localSheetId="82" hidden="1">{#N/A,#N/A,FALSE,"Pag.01"}</definedName>
    <definedName name="wrn.pag.000" localSheetId="83" hidden="1">{#N/A,#N/A,FALSE,"Pag.01"}</definedName>
    <definedName name="wrn.pag.000" hidden="1">{#N/A,#N/A,FALSE,"Pag.01"}</definedName>
    <definedName name="wrn.pag.0000" localSheetId="14" hidden="1">{#N/A,#N/A,FALSE,"Pag.01"}</definedName>
    <definedName name="wrn.pag.0000" localSheetId="15" hidden="1">{#N/A,#N/A,FALSE,"Pag.01"}</definedName>
    <definedName name="wrn.pag.0000" localSheetId="28" hidden="1">{#N/A,#N/A,FALSE,"Pag.01"}</definedName>
    <definedName name="wrn.pag.0000" localSheetId="29" hidden="1">{#N/A,#N/A,FALSE,"Pag.01"}</definedName>
    <definedName name="wrn.pag.0000" localSheetId="30" hidden="1">{#N/A,#N/A,FALSE,"Pag.01"}</definedName>
    <definedName name="wrn.pag.0000" localSheetId="38" hidden="1">{#N/A,#N/A,FALSE,"Pag.01"}</definedName>
    <definedName name="wrn.pag.0000" localSheetId="43" hidden="1">{#N/A,#N/A,FALSE,"Pag.01"}</definedName>
    <definedName name="wrn.pag.0000" localSheetId="44" hidden="1">{#N/A,#N/A,FALSE,"Pag.01"}</definedName>
    <definedName name="wrn.pag.0000" localSheetId="49" hidden="1">{#N/A,#N/A,FALSE,"Pag.01"}</definedName>
    <definedName name="wrn.pag.0000" localSheetId="50" hidden="1">{#N/A,#N/A,FALSE,"Pag.01"}</definedName>
    <definedName name="wrn.pag.0000" localSheetId="51" hidden="1">{#N/A,#N/A,FALSE,"Pag.01"}</definedName>
    <definedName name="wrn.pag.0000" localSheetId="52" hidden="1">{#N/A,#N/A,FALSE,"Pag.01"}</definedName>
    <definedName name="wrn.pag.0000" localSheetId="53" hidden="1">{#N/A,#N/A,FALSE,"Pag.01"}</definedName>
    <definedName name="wrn.pag.0000" localSheetId="77" hidden="1">{#N/A,#N/A,FALSE,"Pag.01"}</definedName>
    <definedName name="wrn.pag.0000" localSheetId="82" hidden="1">{#N/A,#N/A,FALSE,"Pag.01"}</definedName>
    <definedName name="wrn.pag.0000" localSheetId="83" hidden="1">{#N/A,#N/A,FALSE,"Pag.01"}</definedName>
    <definedName name="wrn.pag.0000" hidden="1">{#N/A,#N/A,FALSE,"Pag.01"}</definedName>
    <definedName name="wrn.pag.00000" localSheetId="14" hidden="1">{#N/A,#N/A,FALSE,"Pag.01"}</definedName>
    <definedName name="wrn.pag.00000" localSheetId="15" hidden="1">{#N/A,#N/A,FALSE,"Pag.01"}</definedName>
    <definedName name="wrn.pag.00000" localSheetId="28" hidden="1">{#N/A,#N/A,FALSE,"Pag.01"}</definedName>
    <definedName name="wrn.pag.00000" localSheetId="29" hidden="1">{#N/A,#N/A,FALSE,"Pag.01"}</definedName>
    <definedName name="wrn.pag.00000" localSheetId="30" hidden="1">{#N/A,#N/A,FALSE,"Pag.01"}</definedName>
    <definedName name="wrn.pag.00000" localSheetId="38" hidden="1">{#N/A,#N/A,FALSE,"Pag.01"}</definedName>
    <definedName name="wrn.pag.00000" localSheetId="43" hidden="1">{#N/A,#N/A,FALSE,"Pag.01"}</definedName>
    <definedName name="wrn.pag.00000" localSheetId="44" hidden="1">{#N/A,#N/A,FALSE,"Pag.01"}</definedName>
    <definedName name="wrn.pag.00000" localSheetId="49" hidden="1">{#N/A,#N/A,FALSE,"Pag.01"}</definedName>
    <definedName name="wrn.pag.00000" localSheetId="50" hidden="1">{#N/A,#N/A,FALSE,"Pag.01"}</definedName>
    <definedName name="wrn.pag.00000" localSheetId="51" hidden="1">{#N/A,#N/A,FALSE,"Pag.01"}</definedName>
    <definedName name="wrn.pag.00000" localSheetId="52" hidden="1">{#N/A,#N/A,FALSE,"Pag.01"}</definedName>
    <definedName name="wrn.pag.00000" localSheetId="53" hidden="1">{#N/A,#N/A,FALSE,"Pag.01"}</definedName>
    <definedName name="wrn.pag.00000" localSheetId="77" hidden="1">{#N/A,#N/A,FALSE,"Pag.01"}</definedName>
    <definedName name="wrn.pag.00000" localSheetId="82" hidden="1">{#N/A,#N/A,FALSE,"Pag.01"}</definedName>
    <definedName name="wrn.pag.00000" localSheetId="83" hidden="1">{#N/A,#N/A,FALSE,"Pag.01"}</definedName>
    <definedName name="wrn.pag.00000" hidden="1">{#N/A,#N/A,FALSE,"Pag.01"}</definedName>
    <definedName name="wrn.pag.00001" localSheetId="14" hidden="1">{#N/A,#N/A,FALSE,"Pag.01"}</definedName>
    <definedName name="wrn.pag.00001" localSheetId="15" hidden="1">{#N/A,#N/A,FALSE,"Pag.01"}</definedName>
    <definedName name="wrn.pag.00001" localSheetId="28" hidden="1">{#N/A,#N/A,FALSE,"Pag.01"}</definedName>
    <definedName name="wrn.pag.00001" localSheetId="29" hidden="1">{#N/A,#N/A,FALSE,"Pag.01"}</definedName>
    <definedName name="wrn.pag.00001" localSheetId="30" hidden="1">{#N/A,#N/A,FALSE,"Pag.01"}</definedName>
    <definedName name="wrn.pag.00001" localSheetId="38" hidden="1">{#N/A,#N/A,FALSE,"Pag.01"}</definedName>
    <definedName name="wrn.pag.00001" localSheetId="43" hidden="1">{#N/A,#N/A,FALSE,"Pag.01"}</definedName>
    <definedName name="wrn.pag.00001" localSheetId="44" hidden="1">{#N/A,#N/A,FALSE,"Pag.01"}</definedName>
    <definedName name="wrn.pag.00001" localSheetId="49" hidden="1">{#N/A,#N/A,FALSE,"Pag.01"}</definedName>
    <definedName name="wrn.pag.00001" localSheetId="50" hidden="1">{#N/A,#N/A,FALSE,"Pag.01"}</definedName>
    <definedName name="wrn.pag.00001" localSheetId="51" hidden="1">{#N/A,#N/A,FALSE,"Pag.01"}</definedName>
    <definedName name="wrn.pag.00001" localSheetId="52" hidden="1">{#N/A,#N/A,FALSE,"Pag.01"}</definedName>
    <definedName name="wrn.pag.00001" localSheetId="53" hidden="1">{#N/A,#N/A,FALSE,"Pag.01"}</definedName>
    <definedName name="wrn.pag.00001" localSheetId="77" hidden="1">{#N/A,#N/A,FALSE,"Pag.01"}</definedName>
    <definedName name="wrn.pag.00001" localSheetId="82" hidden="1">{#N/A,#N/A,FALSE,"Pag.01"}</definedName>
    <definedName name="wrn.pag.00001" localSheetId="83" hidden="1">{#N/A,#N/A,FALSE,"Pag.01"}</definedName>
    <definedName name="wrn.pag.00001" hidden="1">{#N/A,#N/A,FALSE,"Pag.01"}</definedName>
    <definedName name="wrn.pag.000012" localSheetId="14" hidden="1">{#N/A,#N/A,FALSE,"Pag.01"}</definedName>
    <definedName name="wrn.pag.000012" localSheetId="15" hidden="1">{#N/A,#N/A,FALSE,"Pag.01"}</definedName>
    <definedName name="wrn.pag.000012" localSheetId="28" hidden="1">{#N/A,#N/A,FALSE,"Pag.01"}</definedName>
    <definedName name="wrn.pag.000012" localSheetId="29" hidden="1">{#N/A,#N/A,FALSE,"Pag.01"}</definedName>
    <definedName name="wrn.pag.000012" localSheetId="30" hidden="1">{#N/A,#N/A,FALSE,"Pag.01"}</definedName>
    <definedName name="wrn.pag.000012" localSheetId="38" hidden="1">{#N/A,#N/A,FALSE,"Pag.01"}</definedName>
    <definedName name="wrn.pag.000012" localSheetId="43" hidden="1">{#N/A,#N/A,FALSE,"Pag.01"}</definedName>
    <definedName name="wrn.pag.000012" localSheetId="44" hidden="1">{#N/A,#N/A,FALSE,"Pag.01"}</definedName>
    <definedName name="wrn.pag.000012" localSheetId="49" hidden="1">{#N/A,#N/A,FALSE,"Pag.01"}</definedName>
    <definedName name="wrn.pag.000012" localSheetId="50" hidden="1">{#N/A,#N/A,FALSE,"Pag.01"}</definedName>
    <definedName name="wrn.pag.000012" localSheetId="51" hidden="1">{#N/A,#N/A,FALSE,"Pag.01"}</definedName>
    <definedName name="wrn.pag.000012" localSheetId="52" hidden="1">{#N/A,#N/A,FALSE,"Pag.01"}</definedName>
    <definedName name="wrn.pag.000012" localSheetId="53" hidden="1">{#N/A,#N/A,FALSE,"Pag.01"}</definedName>
    <definedName name="wrn.pag.000012" localSheetId="77" hidden="1">{#N/A,#N/A,FALSE,"Pag.01"}</definedName>
    <definedName name="wrn.pag.000012" localSheetId="82" hidden="1">{#N/A,#N/A,FALSE,"Pag.01"}</definedName>
    <definedName name="wrn.pag.000012" localSheetId="83" hidden="1">{#N/A,#N/A,FALSE,"Pag.01"}</definedName>
    <definedName name="wrn.pag.000012" hidden="1">{#N/A,#N/A,FALSE,"Pag.01"}</definedName>
    <definedName name="WRN.PAG.01" localSheetId="14" hidden="1">{#N/A,#N/A,FALSE,"Pag.01"}</definedName>
    <definedName name="WRN.PAG.01" localSheetId="15" hidden="1">{#N/A,#N/A,FALSE,"Pag.01"}</definedName>
    <definedName name="WRN.PAG.01" localSheetId="28" hidden="1">{#N/A,#N/A,FALSE,"Pag.01"}</definedName>
    <definedName name="WRN.PAG.01" localSheetId="29" hidden="1">{#N/A,#N/A,FALSE,"Pag.01"}</definedName>
    <definedName name="WRN.PAG.01" localSheetId="30" hidden="1">{#N/A,#N/A,FALSE,"Pag.01"}</definedName>
    <definedName name="WRN.PAG.01" localSheetId="38" hidden="1">{#N/A,#N/A,FALSE,"Pag.01"}</definedName>
    <definedName name="WRN.PAG.01" localSheetId="43" hidden="1">{#N/A,#N/A,FALSE,"Pag.01"}</definedName>
    <definedName name="WRN.PAG.01" localSheetId="44" hidden="1">{#N/A,#N/A,FALSE,"Pag.01"}</definedName>
    <definedName name="WRN.PAG.01" localSheetId="49" hidden="1">{#N/A,#N/A,FALSE,"Pag.01"}</definedName>
    <definedName name="WRN.PAG.01" localSheetId="50" hidden="1">{#N/A,#N/A,FALSE,"Pag.01"}</definedName>
    <definedName name="WRN.PAG.01" localSheetId="51" hidden="1">{#N/A,#N/A,FALSE,"Pag.01"}</definedName>
    <definedName name="WRN.PAG.01" localSheetId="52" hidden="1">{#N/A,#N/A,FALSE,"Pag.01"}</definedName>
    <definedName name="WRN.PAG.01" localSheetId="53" hidden="1">{#N/A,#N/A,FALSE,"Pag.01"}</definedName>
    <definedName name="WRN.PAG.01" localSheetId="77" hidden="1">{#N/A,#N/A,FALSE,"Pag.01"}</definedName>
    <definedName name="WRN.PAG.01" localSheetId="82" hidden="1">{#N/A,#N/A,FALSE,"Pag.01"}</definedName>
    <definedName name="WRN.PAG.01" localSheetId="83" hidden="1">{#N/A,#N/A,FALSE,"Pag.01"}</definedName>
    <definedName name="WRN.PAG.01" hidden="1">{#N/A,#N/A,FALSE,"Pag.01"}</definedName>
    <definedName name="wrn.pag.01." localSheetId="14" hidden="1">{#N/A,#N/A,FALSE,"Pag.01"}</definedName>
    <definedName name="wrn.pag.01." localSheetId="15" hidden="1">{#N/A,#N/A,FALSE,"Pag.01"}</definedName>
    <definedName name="wrn.pag.01." localSheetId="28" hidden="1">{#N/A,#N/A,FALSE,"Pag.01"}</definedName>
    <definedName name="wrn.pag.01." localSheetId="29" hidden="1">{#N/A,#N/A,FALSE,"Pag.01"}</definedName>
    <definedName name="wrn.pag.01." localSheetId="30" hidden="1">{#N/A,#N/A,FALSE,"Pag.01"}</definedName>
    <definedName name="wrn.pag.01." localSheetId="38" hidden="1">{#N/A,#N/A,FALSE,"Pag.01"}</definedName>
    <definedName name="wrn.pag.01." localSheetId="43" hidden="1">{#N/A,#N/A,FALSE,"Pag.01"}</definedName>
    <definedName name="wrn.pag.01." localSheetId="44" hidden="1">{#N/A,#N/A,FALSE,"Pag.01"}</definedName>
    <definedName name="wrn.pag.01." localSheetId="49" hidden="1">{#N/A,#N/A,FALSE,"Pag.01"}</definedName>
    <definedName name="wrn.pag.01." localSheetId="50" hidden="1">{#N/A,#N/A,FALSE,"Pag.01"}</definedName>
    <definedName name="wrn.pag.01." localSheetId="51" hidden="1">{#N/A,#N/A,FALSE,"Pag.01"}</definedName>
    <definedName name="wrn.pag.01." localSheetId="52" hidden="1">{#N/A,#N/A,FALSE,"Pag.01"}</definedName>
    <definedName name="wrn.pag.01." localSheetId="53" hidden="1">{#N/A,#N/A,FALSE,"Pag.01"}</definedName>
    <definedName name="wrn.pag.01." localSheetId="77" hidden="1">{#N/A,#N/A,FALSE,"Pag.01"}</definedName>
    <definedName name="wrn.pag.01." localSheetId="82" hidden="1">{#N/A,#N/A,FALSE,"Pag.01"}</definedName>
    <definedName name="wrn.pag.01." localSheetId="83" hidden="1">{#N/A,#N/A,FALSE,"Pag.01"}</definedName>
    <definedName name="wrn.pag.01." hidden="1">{#N/A,#N/A,FALSE,"Pag.01"}</definedName>
    <definedName name="wrn.pag.010" localSheetId="14" hidden="1">{#N/A,#N/A,FALSE,"Pag.01"}</definedName>
    <definedName name="wrn.pag.010" localSheetId="15" hidden="1">{#N/A,#N/A,FALSE,"Pag.01"}</definedName>
    <definedName name="wrn.pag.010" localSheetId="28" hidden="1">{#N/A,#N/A,FALSE,"Pag.01"}</definedName>
    <definedName name="wrn.pag.010" localSheetId="29" hidden="1">{#N/A,#N/A,FALSE,"Pag.01"}</definedName>
    <definedName name="wrn.pag.010" localSheetId="30" hidden="1">{#N/A,#N/A,FALSE,"Pag.01"}</definedName>
    <definedName name="wrn.pag.010" localSheetId="38" hidden="1">{#N/A,#N/A,FALSE,"Pag.01"}</definedName>
    <definedName name="wrn.pag.010" localSheetId="43" hidden="1">{#N/A,#N/A,FALSE,"Pag.01"}</definedName>
    <definedName name="wrn.pag.010" localSheetId="44" hidden="1">{#N/A,#N/A,FALSE,"Pag.01"}</definedName>
    <definedName name="wrn.pag.010" localSheetId="49" hidden="1">{#N/A,#N/A,FALSE,"Pag.01"}</definedName>
    <definedName name="wrn.pag.010" localSheetId="50" hidden="1">{#N/A,#N/A,FALSE,"Pag.01"}</definedName>
    <definedName name="wrn.pag.010" localSheetId="51" hidden="1">{#N/A,#N/A,FALSE,"Pag.01"}</definedName>
    <definedName name="wrn.pag.010" localSheetId="52" hidden="1">{#N/A,#N/A,FALSE,"Pag.01"}</definedName>
    <definedName name="wrn.pag.010" localSheetId="53" hidden="1">{#N/A,#N/A,FALSE,"Pag.01"}</definedName>
    <definedName name="wrn.pag.010" localSheetId="77" hidden="1">{#N/A,#N/A,FALSE,"Pag.01"}</definedName>
    <definedName name="wrn.pag.010" localSheetId="82" hidden="1">{#N/A,#N/A,FALSE,"Pag.01"}</definedName>
    <definedName name="wrn.pag.010" localSheetId="83" hidden="1">{#N/A,#N/A,FALSE,"Pag.01"}</definedName>
    <definedName name="wrn.pag.010" hidden="1">{#N/A,#N/A,FALSE,"Pag.01"}</definedName>
    <definedName name="wrn.pag.01000" localSheetId="14" hidden="1">{#N/A,#N/A,FALSE,"Pag.01"}</definedName>
    <definedName name="wrn.pag.01000" localSheetId="15" hidden="1">{#N/A,#N/A,FALSE,"Pag.01"}</definedName>
    <definedName name="wrn.pag.01000" localSheetId="28" hidden="1">{#N/A,#N/A,FALSE,"Pag.01"}</definedName>
    <definedName name="wrn.pag.01000" localSheetId="29" hidden="1">{#N/A,#N/A,FALSE,"Pag.01"}</definedName>
    <definedName name="wrn.pag.01000" localSheetId="30" hidden="1">{#N/A,#N/A,FALSE,"Pag.01"}</definedName>
    <definedName name="wrn.pag.01000" localSheetId="38" hidden="1">{#N/A,#N/A,FALSE,"Pag.01"}</definedName>
    <definedName name="wrn.pag.01000" localSheetId="43" hidden="1">{#N/A,#N/A,FALSE,"Pag.01"}</definedName>
    <definedName name="wrn.pag.01000" localSheetId="44" hidden="1">{#N/A,#N/A,FALSE,"Pag.01"}</definedName>
    <definedName name="wrn.pag.01000" localSheetId="49" hidden="1">{#N/A,#N/A,FALSE,"Pag.01"}</definedName>
    <definedName name="wrn.pag.01000" localSheetId="50" hidden="1">{#N/A,#N/A,FALSE,"Pag.01"}</definedName>
    <definedName name="wrn.pag.01000" localSheetId="51" hidden="1">{#N/A,#N/A,FALSE,"Pag.01"}</definedName>
    <definedName name="wrn.pag.01000" localSheetId="52" hidden="1">{#N/A,#N/A,FALSE,"Pag.01"}</definedName>
    <definedName name="wrn.pag.01000" localSheetId="53" hidden="1">{#N/A,#N/A,FALSE,"Pag.01"}</definedName>
    <definedName name="wrn.pag.01000" localSheetId="77" hidden="1">{#N/A,#N/A,FALSE,"Pag.01"}</definedName>
    <definedName name="wrn.pag.01000" localSheetId="82" hidden="1">{#N/A,#N/A,FALSE,"Pag.01"}</definedName>
    <definedName name="wrn.pag.01000" localSheetId="83" hidden="1">{#N/A,#N/A,FALSE,"Pag.01"}</definedName>
    <definedName name="wrn.pag.01000" hidden="1">{#N/A,#N/A,FALSE,"Pag.01"}</definedName>
    <definedName name="wrn.pag.010000" localSheetId="14" hidden="1">{#N/A,#N/A,FALSE,"Pag.01"}</definedName>
    <definedName name="wrn.pag.010000" localSheetId="15" hidden="1">{#N/A,#N/A,FALSE,"Pag.01"}</definedName>
    <definedName name="wrn.pag.010000" localSheetId="28" hidden="1">{#N/A,#N/A,FALSE,"Pag.01"}</definedName>
    <definedName name="wrn.pag.010000" localSheetId="29" hidden="1">{#N/A,#N/A,FALSE,"Pag.01"}</definedName>
    <definedName name="wrn.pag.010000" localSheetId="30" hidden="1">{#N/A,#N/A,FALSE,"Pag.01"}</definedName>
    <definedName name="wrn.pag.010000" localSheetId="38" hidden="1">{#N/A,#N/A,FALSE,"Pag.01"}</definedName>
    <definedName name="wrn.pag.010000" localSheetId="43" hidden="1">{#N/A,#N/A,FALSE,"Pag.01"}</definedName>
    <definedName name="wrn.pag.010000" localSheetId="44" hidden="1">{#N/A,#N/A,FALSE,"Pag.01"}</definedName>
    <definedName name="wrn.pag.010000" localSheetId="49" hidden="1">{#N/A,#N/A,FALSE,"Pag.01"}</definedName>
    <definedName name="wrn.pag.010000" localSheetId="50" hidden="1">{#N/A,#N/A,FALSE,"Pag.01"}</definedName>
    <definedName name="wrn.pag.010000" localSheetId="51" hidden="1">{#N/A,#N/A,FALSE,"Pag.01"}</definedName>
    <definedName name="wrn.pag.010000" localSheetId="52" hidden="1">{#N/A,#N/A,FALSE,"Pag.01"}</definedName>
    <definedName name="wrn.pag.010000" localSheetId="53" hidden="1">{#N/A,#N/A,FALSE,"Pag.01"}</definedName>
    <definedName name="wrn.pag.010000" localSheetId="77" hidden="1">{#N/A,#N/A,FALSE,"Pag.01"}</definedName>
    <definedName name="wrn.pag.010000" localSheetId="82" hidden="1">{#N/A,#N/A,FALSE,"Pag.01"}</definedName>
    <definedName name="wrn.pag.010000" localSheetId="83" hidden="1">{#N/A,#N/A,FALSE,"Pag.01"}</definedName>
    <definedName name="wrn.pag.010000" hidden="1">{#N/A,#N/A,FALSE,"Pag.01"}</definedName>
    <definedName name="wrn.pag.0100000" localSheetId="14" hidden="1">{#N/A,#N/A,FALSE,"Pag.01"}</definedName>
    <definedName name="wrn.pag.0100000" localSheetId="15" hidden="1">{#N/A,#N/A,FALSE,"Pag.01"}</definedName>
    <definedName name="wrn.pag.0100000" localSheetId="28" hidden="1">{#N/A,#N/A,FALSE,"Pag.01"}</definedName>
    <definedName name="wrn.pag.0100000" localSheetId="29" hidden="1">{#N/A,#N/A,FALSE,"Pag.01"}</definedName>
    <definedName name="wrn.pag.0100000" localSheetId="30" hidden="1">{#N/A,#N/A,FALSE,"Pag.01"}</definedName>
    <definedName name="wrn.pag.0100000" localSheetId="38" hidden="1">{#N/A,#N/A,FALSE,"Pag.01"}</definedName>
    <definedName name="wrn.pag.0100000" localSheetId="43" hidden="1">{#N/A,#N/A,FALSE,"Pag.01"}</definedName>
    <definedName name="wrn.pag.0100000" localSheetId="44" hidden="1">{#N/A,#N/A,FALSE,"Pag.01"}</definedName>
    <definedName name="wrn.pag.0100000" localSheetId="49" hidden="1">{#N/A,#N/A,FALSE,"Pag.01"}</definedName>
    <definedName name="wrn.pag.0100000" localSheetId="50" hidden="1">{#N/A,#N/A,FALSE,"Pag.01"}</definedName>
    <definedName name="wrn.pag.0100000" localSheetId="51" hidden="1">{#N/A,#N/A,FALSE,"Pag.01"}</definedName>
    <definedName name="wrn.pag.0100000" localSheetId="52" hidden="1">{#N/A,#N/A,FALSE,"Pag.01"}</definedName>
    <definedName name="wrn.pag.0100000" localSheetId="53" hidden="1">{#N/A,#N/A,FALSE,"Pag.01"}</definedName>
    <definedName name="wrn.pag.0100000" localSheetId="77" hidden="1">{#N/A,#N/A,FALSE,"Pag.01"}</definedName>
    <definedName name="wrn.pag.0100000" localSheetId="82" hidden="1">{#N/A,#N/A,FALSE,"Pag.01"}</definedName>
    <definedName name="wrn.pag.0100000" localSheetId="83" hidden="1">{#N/A,#N/A,FALSE,"Pag.01"}</definedName>
    <definedName name="wrn.pag.0100000" hidden="1">{#N/A,#N/A,FALSE,"Pag.01"}</definedName>
    <definedName name="wrn.pag.011" localSheetId="14" hidden="1">{#N/A,#N/A,FALSE,"Pag.01"}</definedName>
    <definedName name="wrn.pag.011" localSheetId="15" hidden="1">{#N/A,#N/A,FALSE,"Pag.01"}</definedName>
    <definedName name="wrn.pag.011" localSheetId="28" hidden="1">{#N/A,#N/A,FALSE,"Pag.01"}</definedName>
    <definedName name="wrn.pag.011" localSheetId="29" hidden="1">{#N/A,#N/A,FALSE,"Pag.01"}</definedName>
    <definedName name="wrn.pag.011" localSheetId="30" hidden="1">{#N/A,#N/A,FALSE,"Pag.01"}</definedName>
    <definedName name="wrn.pag.011" localSheetId="38" hidden="1">{#N/A,#N/A,FALSE,"Pag.01"}</definedName>
    <definedName name="wrn.pag.011" localSheetId="43" hidden="1">{#N/A,#N/A,FALSE,"Pag.01"}</definedName>
    <definedName name="wrn.pag.011" localSheetId="44" hidden="1">{#N/A,#N/A,FALSE,"Pag.01"}</definedName>
    <definedName name="wrn.pag.011" localSheetId="49" hidden="1">{#N/A,#N/A,FALSE,"Pag.01"}</definedName>
    <definedName name="wrn.pag.011" localSheetId="50" hidden="1">{#N/A,#N/A,FALSE,"Pag.01"}</definedName>
    <definedName name="wrn.pag.011" localSheetId="51" hidden="1">{#N/A,#N/A,FALSE,"Pag.01"}</definedName>
    <definedName name="wrn.pag.011" localSheetId="52" hidden="1">{#N/A,#N/A,FALSE,"Pag.01"}</definedName>
    <definedName name="wrn.pag.011" localSheetId="53" hidden="1">{#N/A,#N/A,FALSE,"Pag.01"}</definedName>
    <definedName name="wrn.pag.011" localSheetId="77" hidden="1">{#N/A,#N/A,FALSE,"Pag.01"}</definedName>
    <definedName name="wrn.pag.011" localSheetId="82" hidden="1">{#N/A,#N/A,FALSE,"Pag.01"}</definedName>
    <definedName name="wrn.pag.011" localSheetId="83" hidden="1">{#N/A,#N/A,FALSE,"Pag.01"}</definedName>
    <definedName name="wrn.pag.011" hidden="1">{#N/A,#N/A,FALSE,"Pag.01"}</definedName>
    <definedName name="wrn.pag.0110" localSheetId="14" hidden="1">{#N/A,#N/A,FALSE,"Pag.01"}</definedName>
    <definedName name="wrn.pag.0110" localSheetId="15" hidden="1">{#N/A,#N/A,FALSE,"Pag.01"}</definedName>
    <definedName name="wrn.pag.0110" localSheetId="28" hidden="1">{#N/A,#N/A,FALSE,"Pag.01"}</definedName>
    <definedName name="wrn.pag.0110" localSheetId="29" hidden="1">{#N/A,#N/A,FALSE,"Pag.01"}</definedName>
    <definedName name="wrn.pag.0110" localSheetId="30" hidden="1">{#N/A,#N/A,FALSE,"Pag.01"}</definedName>
    <definedName name="wrn.pag.0110" localSheetId="38" hidden="1">{#N/A,#N/A,FALSE,"Pag.01"}</definedName>
    <definedName name="wrn.pag.0110" localSheetId="43" hidden="1">{#N/A,#N/A,FALSE,"Pag.01"}</definedName>
    <definedName name="wrn.pag.0110" localSheetId="44" hidden="1">{#N/A,#N/A,FALSE,"Pag.01"}</definedName>
    <definedName name="wrn.pag.0110" localSheetId="49" hidden="1">{#N/A,#N/A,FALSE,"Pag.01"}</definedName>
    <definedName name="wrn.pag.0110" localSheetId="50" hidden="1">{#N/A,#N/A,FALSE,"Pag.01"}</definedName>
    <definedName name="wrn.pag.0110" localSheetId="51" hidden="1">{#N/A,#N/A,FALSE,"Pag.01"}</definedName>
    <definedName name="wrn.pag.0110" localSheetId="52" hidden="1">{#N/A,#N/A,FALSE,"Pag.01"}</definedName>
    <definedName name="wrn.pag.0110" localSheetId="53" hidden="1">{#N/A,#N/A,FALSE,"Pag.01"}</definedName>
    <definedName name="wrn.pag.0110" localSheetId="77" hidden="1">{#N/A,#N/A,FALSE,"Pag.01"}</definedName>
    <definedName name="wrn.pag.0110" localSheetId="82" hidden="1">{#N/A,#N/A,FALSE,"Pag.01"}</definedName>
    <definedName name="wrn.pag.0110" localSheetId="83" hidden="1">{#N/A,#N/A,FALSE,"Pag.01"}</definedName>
    <definedName name="wrn.pag.0110" hidden="1">{#N/A,#N/A,FALSE,"Pag.01"}</definedName>
    <definedName name="wrn.pag.0110000" localSheetId="14" hidden="1">{#N/A,#N/A,FALSE,"Pag.01"}</definedName>
    <definedName name="wrn.pag.0110000" localSheetId="15" hidden="1">{#N/A,#N/A,FALSE,"Pag.01"}</definedName>
    <definedName name="wrn.pag.0110000" localSheetId="28" hidden="1">{#N/A,#N/A,FALSE,"Pag.01"}</definedName>
    <definedName name="wrn.pag.0110000" localSheetId="29" hidden="1">{#N/A,#N/A,FALSE,"Pag.01"}</definedName>
    <definedName name="wrn.pag.0110000" localSheetId="30" hidden="1">{#N/A,#N/A,FALSE,"Pag.01"}</definedName>
    <definedName name="wrn.pag.0110000" localSheetId="38" hidden="1">{#N/A,#N/A,FALSE,"Pag.01"}</definedName>
    <definedName name="wrn.pag.0110000" localSheetId="43" hidden="1">{#N/A,#N/A,FALSE,"Pag.01"}</definedName>
    <definedName name="wrn.pag.0110000" localSheetId="44" hidden="1">{#N/A,#N/A,FALSE,"Pag.01"}</definedName>
    <definedName name="wrn.pag.0110000" localSheetId="49" hidden="1">{#N/A,#N/A,FALSE,"Pag.01"}</definedName>
    <definedName name="wrn.pag.0110000" localSheetId="50" hidden="1">{#N/A,#N/A,FALSE,"Pag.01"}</definedName>
    <definedName name="wrn.pag.0110000" localSheetId="51" hidden="1">{#N/A,#N/A,FALSE,"Pag.01"}</definedName>
    <definedName name="wrn.pag.0110000" localSheetId="52" hidden="1">{#N/A,#N/A,FALSE,"Pag.01"}</definedName>
    <definedName name="wrn.pag.0110000" localSheetId="53" hidden="1">{#N/A,#N/A,FALSE,"Pag.01"}</definedName>
    <definedName name="wrn.pag.0110000" localSheetId="77" hidden="1">{#N/A,#N/A,FALSE,"Pag.01"}</definedName>
    <definedName name="wrn.pag.0110000" localSheetId="82" hidden="1">{#N/A,#N/A,FALSE,"Pag.01"}</definedName>
    <definedName name="wrn.pag.0110000" localSheetId="83" hidden="1">{#N/A,#N/A,FALSE,"Pag.01"}</definedName>
    <definedName name="wrn.pag.0110000" hidden="1">{#N/A,#N/A,FALSE,"Pag.01"}</definedName>
    <definedName name="wrn.pag.01200" localSheetId="14" hidden="1">{#N/A,#N/A,FALSE,"Pag.01"}</definedName>
    <definedName name="wrn.pag.01200" localSheetId="15" hidden="1">{#N/A,#N/A,FALSE,"Pag.01"}</definedName>
    <definedName name="wrn.pag.01200" localSheetId="28" hidden="1">{#N/A,#N/A,FALSE,"Pag.01"}</definedName>
    <definedName name="wrn.pag.01200" localSheetId="29" hidden="1">{#N/A,#N/A,FALSE,"Pag.01"}</definedName>
    <definedName name="wrn.pag.01200" localSheetId="30" hidden="1">{#N/A,#N/A,FALSE,"Pag.01"}</definedName>
    <definedName name="wrn.pag.01200" localSheetId="38" hidden="1">{#N/A,#N/A,FALSE,"Pag.01"}</definedName>
    <definedName name="wrn.pag.01200" localSheetId="43" hidden="1">{#N/A,#N/A,FALSE,"Pag.01"}</definedName>
    <definedName name="wrn.pag.01200" localSheetId="44" hidden="1">{#N/A,#N/A,FALSE,"Pag.01"}</definedName>
    <definedName name="wrn.pag.01200" localSheetId="49" hidden="1">{#N/A,#N/A,FALSE,"Pag.01"}</definedName>
    <definedName name="wrn.pag.01200" localSheetId="50" hidden="1">{#N/A,#N/A,FALSE,"Pag.01"}</definedName>
    <definedName name="wrn.pag.01200" localSheetId="51" hidden="1">{#N/A,#N/A,FALSE,"Pag.01"}</definedName>
    <definedName name="wrn.pag.01200" localSheetId="52" hidden="1">{#N/A,#N/A,FALSE,"Pag.01"}</definedName>
    <definedName name="wrn.pag.01200" localSheetId="53" hidden="1">{#N/A,#N/A,FALSE,"Pag.01"}</definedName>
    <definedName name="wrn.pag.01200" localSheetId="77" hidden="1">{#N/A,#N/A,FALSE,"Pag.01"}</definedName>
    <definedName name="wrn.pag.01200" localSheetId="82" hidden="1">{#N/A,#N/A,FALSE,"Pag.01"}</definedName>
    <definedName name="wrn.pag.01200" localSheetId="83" hidden="1">{#N/A,#N/A,FALSE,"Pag.01"}</definedName>
    <definedName name="wrn.pag.01200" hidden="1">{#N/A,#N/A,FALSE,"Pag.01"}</definedName>
    <definedName name="wrn.pag.012547" localSheetId="14" hidden="1">{#N/A,#N/A,FALSE,"Pag.01"}</definedName>
    <definedName name="wrn.pag.012547" localSheetId="15" hidden="1">{#N/A,#N/A,FALSE,"Pag.01"}</definedName>
    <definedName name="wrn.pag.012547" localSheetId="28" hidden="1">{#N/A,#N/A,FALSE,"Pag.01"}</definedName>
    <definedName name="wrn.pag.012547" localSheetId="29" hidden="1">{#N/A,#N/A,FALSE,"Pag.01"}</definedName>
    <definedName name="wrn.pag.012547" localSheetId="30" hidden="1">{#N/A,#N/A,FALSE,"Pag.01"}</definedName>
    <definedName name="wrn.pag.012547" localSheetId="38" hidden="1">{#N/A,#N/A,FALSE,"Pag.01"}</definedName>
    <definedName name="wrn.pag.012547" localSheetId="43" hidden="1">{#N/A,#N/A,FALSE,"Pag.01"}</definedName>
    <definedName name="wrn.pag.012547" localSheetId="44" hidden="1">{#N/A,#N/A,FALSE,"Pag.01"}</definedName>
    <definedName name="wrn.pag.012547" localSheetId="49" hidden="1">{#N/A,#N/A,FALSE,"Pag.01"}</definedName>
    <definedName name="wrn.pag.012547" localSheetId="50" hidden="1">{#N/A,#N/A,FALSE,"Pag.01"}</definedName>
    <definedName name="wrn.pag.012547" localSheetId="51" hidden="1">{#N/A,#N/A,FALSE,"Pag.01"}</definedName>
    <definedName name="wrn.pag.012547" localSheetId="52" hidden="1">{#N/A,#N/A,FALSE,"Pag.01"}</definedName>
    <definedName name="wrn.pag.012547" localSheetId="53" hidden="1">{#N/A,#N/A,FALSE,"Pag.01"}</definedName>
    <definedName name="wrn.pag.012547" localSheetId="77" hidden="1">{#N/A,#N/A,FALSE,"Pag.01"}</definedName>
    <definedName name="wrn.pag.012547" localSheetId="82" hidden="1">{#N/A,#N/A,FALSE,"Pag.01"}</definedName>
    <definedName name="wrn.pag.012547" localSheetId="83" hidden="1">{#N/A,#N/A,FALSE,"Pag.01"}</definedName>
    <definedName name="wrn.pag.012547" hidden="1">{#N/A,#N/A,FALSE,"Pag.01"}</definedName>
    <definedName name="wrn.pag.013" localSheetId="14" hidden="1">{#N/A,#N/A,FALSE,"Pag.01"}</definedName>
    <definedName name="wrn.pag.013" localSheetId="15" hidden="1">{#N/A,#N/A,FALSE,"Pag.01"}</definedName>
    <definedName name="wrn.pag.013" localSheetId="28" hidden="1">{#N/A,#N/A,FALSE,"Pag.01"}</definedName>
    <definedName name="wrn.pag.013" localSheetId="29" hidden="1">{#N/A,#N/A,FALSE,"Pag.01"}</definedName>
    <definedName name="wrn.pag.013" localSheetId="30" hidden="1">{#N/A,#N/A,FALSE,"Pag.01"}</definedName>
    <definedName name="wrn.pag.013" localSheetId="38" hidden="1">{#N/A,#N/A,FALSE,"Pag.01"}</definedName>
    <definedName name="wrn.pag.013" localSheetId="43" hidden="1">{#N/A,#N/A,FALSE,"Pag.01"}</definedName>
    <definedName name="wrn.pag.013" localSheetId="44" hidden="1">{#N/A,#N/A,FALSE,"Pag.01"}</definedName>
    <definedName name="wrn.pag.013" localSheetId="49" hidden="1">{#N/A,#N/A,FALSE,"Pag.01"}</definedName>
    <definedName name="wrn.pag.013" localSheetId="50" hidden="1">{#N/A,#N/A,FALSE,"Pag.01"}</definedName>
    <definedName name="wrn.pag.013" localSheetId="51" hidden="1">{#N/A,#N/A,FALSE,"Pag.01"}</definedName>
    <definedName name="wrn.pag.013" localSheetId="52" hidden="1">{#N/A,#N/A,FALSE,"Pag.01"}</definedName>
    <definedName name="wrn.pag.013" localSheetId="53" hidden="1">{#N/A,#N/A,FALSE,"Pag.01"}</definedName>
    <definedName name="wrn.pag.013" localSheetId="77" hidden="1">{#N/A,#N/A,FALSE,"Pag.01"}</definedName>
    <definedName name="wrn.pag.013" localSheetId="82" hidden="1">{#N/A,#N/A,FALSE,"Pag.01"}</definedName>
    <definedName name="wrn.pag.013" localSheetId="83" hidden="1">{#N/A,#N/A,FALSE,"Pag.01"}</definedName>
    <definedName name="wrn.pag.013" hidden="1">{#N/A,#N/A,FALSE,"Pag.01"}</definedName>
    <definedName name="wrn.pag.0130" localSheetId="14" hidden="1">{#N/A,#N/A,FALSE,"Pag.01"}</definedName>
    <definedName name="wrn.pag.0130" localSheetId="15" hidden="1">{#N/A,#N/A,FALSE,"Pag.01"}</definedName>
    <definedName name="wrn.pag.0130" localSheetId="28" hidden="1">{#N/A,#N/A,FALSE,"Pag.01"}</definedName>
    <definedName name="wrn.pag.0130" localSheetId="29" hidden="1">{#N/A,#N/A,FALSE,"Pag.01"}</definedName>
    <definedName name="wrn.pag.0130" localSheetId="30" hidden="1">{#N/A,#N/A,FALSE,"Pag.01"}</definedName>
    <definedName name="wrn.pag.0130" localSheetId="38" hidden="1">{#N/A,#N/A,FALSE,"Pag.01"}</definedName>
    <definedName name="wrn.pag.0130" localSheetId="43" hidden="1">{#N/A,#N/A,FALSE,"Pag.01"}</definedName>
    <definedName name="wrn.pag.0130" localSheetId="44" hidden="1">{#N/A,#N/A,FALSE,"Pag.01"}</definedName>
    <definedName name="wrn.pag.0130" localSheetId="49" hidden="1">{#N/A,#N/A,FALSE,"Pag.01"}</definedName>
    <definedName name="wrn.pag.0130" localSheetId="50" hidden="1">{#N/A,#N/A,FALSE,"Pag.01"}</definedName>
    <definedName name="wrn.pag.0130" localSheetId="51" hidden="1">{#N/A,#N/A,FALSE,"Pag.01"}</definedName>
    <definedName name="wrn.pag.0130" localSheetId="52" hidden="1">{#N/A,#N/A,FALSE,"Pag.01"}</definedName>
    <definedName name="wrn.pag.0130" localSheetId="53" hidden="1">{#N/A,#N/A,FALSE,"Pag.01"}</definedName>
    <definedName name="wrn.pag.0130" localSheetId="77" hidden="1">{#N/A,#N/A,FALSE,"Pag.01"}</definedName>
    <definedName name="wrn.pag.0130" localSheetId="82" hidden="1">{#N/A,#N/A,FALSE,"Pag.01"}</definedName>
    <definedName name="wrn.pag.0130" localSheetId="83" hidden="1">{#N/A,#N/A,FALSE,"Pag.01"}</definedName>
    <definedName name="wrn.pag.0130" hidden="1">{#N/A,#N/A,FALSE,"Pag.01"}</definedName>
    <definedName name="wrn.pag.0130000" localSheetId="14" hidden="1">{#N/A,#N/A,FALSE,"Pag.01"}</definedName>
    <definedName name="wrn.pag.0130000" localSheetId="15" hidden="1">{#N/A,#N/A,FALSE,"Pag.01"}</definedName>
    <definedName name="wrn.pag.0130000" localSheetId="28" hidden="1">{#N/A,#N/A,FALSE,"Pag.01"}</definedName>
    <definedName name="wrn.pag.0130000" localSheetId="29" hidden="1">{#N/A,#N/A,FALSE,"Pag.01"}</definedName>
    <definedName name="wrn.pag.0130000" localSheetId="30" hidden="1">{#N/A,#N/A,FALSE,"Pag.01"}</definedName>
    <definedName name="wrn.pag.0130000" localSheetId="38" hidden="1">{#N/A,#N/A,FALSE,"Pag.01"}</definedName>
    <definedName name="wrn.pag.0130000" localSheetId="43" hidden="1">{#N/A,#N/A,FALSE,"Pag.01"}</definedName>
    <definedName name="wrn.pag.0130000" localSheetId="44" hidden="1">{#N/A,#N/A,FALSE,"Pag.01"}</definedName>
    <definedName name="wrn.pag.0130000" localSheetId="49" hidden="1">{#N/A,#N/A,FALSE,"Pag.01"}</definedName>
    <definedName name="wrn.pag.0130000" localSheetId="50" hidden="1">{#N/A,#N/A,FALSE,"Pag.01"}</definedName>
    <definedName name="wrn.pag.0130000" localSheetId="51" hidden="1">{#N/A,#N/A,FALSE,"Pag.01"}</definedName>
    <definedName name="wrn.pag.0130000" localSheetId="52" hidden="1">{#N/A,#N/A,FALSE,"Pag.01"}</definedName>
    <definedName name="wrn.pag.0130000" localSheetId="53" hidden="1">{#N/A,#N/A,FALSE,"Pag.01"}</definedName>
    <definedName name="wrn.pag.0130000" localSheetId="77" hidden="1">{#N/A,#N/A,FALSE,"Pag.01"}</definedName>
    <definedName name="wrn.pag.0130000" localSheetId="82" hidden="1">{#N/A,#N/A,FALSE,"Pag.01"}</definedName>
    <definedName name="wrn.pag.0130000" localSheetId="83" hidden="1">{#N/A,#N/A,FALSE,"Pag.01"}</definedName>
    <definedName name="wrn.pag.0130000" hidden="1">{#N/A,#N/A,FALSE,"Pag.01"}</definedName>
    <definedName name="wrn.pag.014" localSheetId="14" hidden="1">{#N/A,#N/A,FALSE,"Pag.01"}</definedName>
    <definedName name="wrn.pag.014" localSheetId="15" hidden="1">{#N/A,#N/A,FALSE,"Pag.01"}</definedName>
    <definedName name="wrn.pag.014" localSheetId="28" hidden="1">{#N/A,#N/A,FALSE,"Pag.01"}</definedName>
    <definedName name="wrn.pag.014" localSheetId="29" hidden="1">{#N/A,#N/A,FALSE,"Pag.01"}</definedName>
    <definedName name="wrn.pag.014" localSheetId="30" hidden="1">{#N/A,#N/A,FALSE,"Pag.01"}</definedName>
    <definedName name="wrn.pag.014" localSheetId="38" hidden="1">{#N/A,#N/A,FALSE,"Pag.01"}</definedName>
    <definedName name="wrn.pag.014" localSheetId="43" hidden="1">{#N/A,#N/A,FALSE,"Pag.01"}</definedName>
    <definedName name="wrn.pag.014" localSheetId="44" hidden="1">{#N/A,#N/A,FALSE,"Pag.01"}</definedName>
    <definedName name="wrn.pag.014" localSheetId="49" hidden="1">{#N/A,#N/A,FALSE,"Pag.01"}</definedName>
    <definedName name="wrn.pag.014" localSheetId="50" hidden="1">{#N/A,#N/A,FALSE,"Pag.01"}</definedName>
    <definedName name="wrn.pag.014" localSheetId="51" hidden="1">{#N/A,#N/A,FALSE,"Pag.01"}</definedName>
    <definedName name="wrn.pag.014" localSheetId="52" hidden="1">{#N/A,#N/A,FALSE,"Pag.01"}</definedName>
    <definedName name="wrn.pag.014" localSheetId="53" hidden="1">{#N/A,#N/A,FALSE,"Pag.01"}</definedName>
    <definedName name="wrn.pag.014" localSheetId="77" hidden="1">{#N/A,#N/A,FALSE,"Pag.01"}</definedName>
    <definedName name="wrn.pag.014" localSheetId="82" hidden="1">{#N/A,#N/A,FALSE,"Pag.01"}</definedName>
    <definedName name="wrn.pag.014" localSheetId="83" hidden="1">{#N/A,#N/A,FALSE,"Pag.01"}</definedName>
    <definedName name="wrn.pag.014" hidden="1">{#N/A,#N/A,FALSE,"Pag.01"}</definedName>
    <definedName name="wrn.pag.0140" localSheetId="14" hidden="1">{#N/A,#N/A,FALSE,"Pag.01"}</definedName>
    <definedName name="wrn.pag.0140" localSheetId="15" hidden="1">{#N/A,#N/A,FALSE,"Pag.01"}</definedName>
    <definedName name="wrn.pag.0140" localSheetId="28" hidden="1">{#N/A,#N/A,FALSE,"Pag.01"}</definedName>
    <definedName name="wrn.pag.0140" localSheetId="29" hidden="1">{#N/A,#N/A,FALSE,"Pag.01"}</definedName>
    <definedName name="wrn.pag.0140" localSheetId="30" hidden="1">{#N/A,#N/A,FALSE,"Pag.01"}</definedName>
    <definedName name="wrn.pag.0140" localSheetId="38" hidden="1">{#N/A,#N/A,FALSE,"Pag.01"}</definedName>
    <definedName name="wrn.pag.0140" localSheetId="43" hidden="1">{#N/A,#N/A,FALSE,"Pag.01"}</definedName>
    <definedName name="wrn.pag.0140" localSheetId="44" hidden="1">{#N/A,#N/A,FALSE,"Pag.01"}</definedName>
    <definedName name="wrn.pag.0140" localSheetId="49" hidden="1">{#N/A,#N/A,FALSE,"Pag.01"}</definedName>
    <definedName name="wrn.pag.0140" localSheetId="50" hidden="1">{#N/A,#N/A,FALSE,"Pag.01"}</definedName>
    <definedName name="wrn.pag.0140" localSheetId="51" hidden="1">{#N/A,#N/A,FALSE,"Pag.01"}</definedName>
    <definedName name="wrn.pag.0140" localSheetId="52" hidden="1">{#N/A,#N/A,FALSE,"Pag.01"}</definedName>
    <definedName name="wrn.pag.0140" localSheetId="53" hidden="1">{#N/A,#N/A,FALSE,"Pag.01"}</definedName>
    <definedName name="wrn.pag.0140" localSheetId="77" hidden="1">{#N/A,#N/A,FALSE,"Pag.01"}</definedName>
    <definedName name="wrn.pag.0140" localSheetId="82" hidden="1">{#N/A,#N/A,FALSE,"Pag.01"}</definedName>
    <definedName name="wrn.pag.0140" localSheetId="83" hidden="1">{#N/A,#N/A,FALSE,"Pag.01"}</definedName>
    <definedName name="wrn.pag.0140" hidden="1">{#N/A,#N/A,FALSE,"Pag.01"}</definedName>
    <definedName name="wrn.pag.0140000" localSheetId="14" hidden="1">{#N/A,#N/A,FALSE,"Pag.01"}</definedName>
    <definedName name="wrn.pag.0140000" localSheetId="15" hidden="1">{#N/A,#N/A,FALSE,"Pag.01"}</definedName>
    <definedName name="wrn.pag.0140000" localSheetId="28" hidden="1">{#N/A,#N/A,FALSE,"Pag.01"}</definedName>
    <definedName name="wrn.pag.0140000" localSheetId="29" hidden="1">{#N/A,#N/A,FALSE,"Pag.01"}</definedName>
    <definedName name="wrn.pag.0140000" localSheetId="30" hidden="1">{#N/A,#N/A,FALSE,"Pag.01"}</definedName>
    <definedName name="wrn.pag.0140000" localSheetId="38" hidden="1">{#N/A,#N/A,FALSE,"Pag.01"}</definedName>
    <definedName name="wrn.pag.0140000" localSheetId="43" hidden="1">{#N/A,#N/A,FALSE,"Pag.01"}</definedName>
    <definedName name="wrn.pag.0140000" localSheetId="44" hidden="1">{#N/A,#N/A,FALSE,"Pag.01"}</definedName>
    <definedName name="wrn.pag.0140000" localSheetId="49" hidden="1">{#N/A,#N/A,FALSE,"Pag.01"}</definedName>
    <definedName name="wrn.pag.0140000" localSheetId="50" hidden="1">{#N/A,#N/A,FALSE,"Pag.01"}</definedName>
    <definedName name="wrn.pag.0140000" localSheetId="51" hidden="1">{#N/A,#N/A,FALSE,"Pag.01"}</definedName>
    <definedName name="wrn.pag.0140000" localSheetId="52" hidden="1">{#N/A,#N/A,FALSE,"Pag.01"}</definedName>
    <definedName name="wrn.pag.0140000" localSheetId="53" hidden="1">{#N/A,#N/A,FALSE,"Pag.01"}</definedName>
    <definedName name="wrn.pag.0140000" localSheetId="77" hidden="1">{#N/A,#N/A,FALSE,"Pag.01"}</definedName>
    <definedName name="wrn.pag.0140000" localSheetId="82" hidden="1">{#N/A,#N/A,FALSE,"Pag.01"}</definedName>
    <definedName name="wrn.pag.0140000" localSheetId="83" hidden="1">{#N/A,#N/A,FALSE,"Pag.01"}</definedName>
    <definedName name="wrn.pag.0140000" hidden="1">{#N/A,#N/A,FALSE,"Pag.01"}</definedName>
    <definedName name="wrn.pag.0140563" localSheetId="14" hidden="1">{#N/A,#N/A,FALSE,"Pag.01"}</definedName>
    <definedName name="wrn.pag.0140563" localSheetId="15" hidden="1">{#N/A,#N/A,FALSE,"Pag.01"}</definedName>
    <definedName name="wrn.pag.0140563" localSheetId="28" hidden="1">{#N/A,#N/A,FALSE,"Pag.01"}</definedName>
    <definedName name="wrn.pag.0140563" localSheetId="29" hidden="1">{#N/A,#N/A,FALSE,"Pag.01"}</definedName>
    <definedName name="wrn.pag.0140563" localSheetId="30" hidden="1">{#N/A,#N/A,FALSE,"Pag.01"}</definedName>
    <definedName name="wrn.pag.0140563" localSheetId="38" hidden="1">{#N/A,#N/A,FALSE,"Pag.01"}</definedName>
    <definedName name="wrn.pag.0140563" localSheetId="43" hidden="1">{#N/A,#N/A,FALSE,"Pag.01"}</definedName>
    <definedName name="wrn.pag.0140563" localSheetId="44" hidden="1">{#N/A,#N/A,FALSE,"Pag.01"}</definedName>
    <definedName name="wrn.pag.0140563" localSheetId="49" hidden="1">{#N/A,#N/A,FALSE,"Pag.01"}</definedName>
    <definedName name="wrn.pag.0140563" localSheetId="50" hidden="1">{#N/A,#N/A,FALSE,"Pag.01"}</definedName>
    <definedName name="wrn.pag.0140563" localSheetId="51" hidden="1">{#N/A,#N/A,FALSE,"Pag.01"}</definedName>
    <definedName name="wrn.pag.0140563" localSheetId="52" hidden="1">{#N/A,#N/A,FALSE,"Pag.01"}</definedName>
    <definedName name="wrn.pag.0140563" localSheetId="53" hidden="1">{#N/A,#N/A,FALSE,"Pag.01"}</definedName>
    <definedName name="wrn.pag.0140563" localSheetId="77" hidden="1">{#N/A,#N/A,FALSE,"Pag.01"}</definedName>
    <definedName name="wrn.pag.0140563" localSheetId="82" hidden="1">{#N/A,#N/A,FALSE,"Pag.01"}</definedName>
    <definedName name="wrn.pag.0140563" localSheetId="83" hidden="1">{#N/A,#N/A,FALSE,"Pag.01"}</definedName>
    <definedName name="wrn.pag.0140563" hidden="1">{#N/A,#N/A,FALSE,"Pag.01"}</definedName>
    <definedName name="wrn.pag.0147456" localSheetId="14" hidden="1">{#N/A,#N/A,FALSE,"Pag.01"}</definedName>
    <definedName name="wrn.pag.0147456" localSheetId="15" hidden="1">{#N/A,#N/A,FALSE,"Pag.01"}</definedName>
    <definedName name="wrn.pag.0147456" localSheetId="28" hidden="1">{#N/A,#N/A,FALSE,"Pag.01"}</definedName>
    <definedName name="wrn.pag.0147456" localSheetId="29" hidden="1">{#N/A,#N/A,FALSE,"Pag.01"}</definedName>
    <definedName name="wrn.pag.0147456" localSheetId="30" hidden="1">{#N/A,#N/A,FALSE,"Pag.01"}</definedName>
    <definedName name="wrn.pag.0147456" localSheetId="38" hidden="1">{#N/A,#N/A,FALSE,"Pag.01"}</definedName>
    <definedName name="wrn.pag.0147456" localSheetId="43" hidden="1">{#N/A,#N/A,FALSE,"Pag.01"}</definedName>
    <definedName name="wrn.pag.0147456" localSheetId="44" hidden="1">{#N/A,#N/A,FALSE,"Pag.01"}</definedName>
    <definedName name="wrn.pag.0147456" localSheetId="49" hidden="1">{#N/A,#N/A,FALSE,"Pag.01"}</definedName>
    <definedName name="wrn.pag.0147456" localSheetId="50" hidden="1">{#N/A,#N/A,FALSE,"Pag.01"}</definedName>
    <definedName name="wrn.pag.0147456" localSheetId="51" hidden="1">{#N/A,#N/A,FALSE,"Pag.01"}</definedName>
    <definedName name="wrn.pag.0147456" localSheetId="52" hidden="1">{#N/A,#N/A,FALSE,"Pag.01"}</definedName>
    <definedName name="wrn.pag.0147456" localSheetId="53" hidden="1">{#N/A,#N/A,FALSE,"Pag.01"}</definedName>
    <definedName name="wrn.pag.0147456" localSheetId="77" hidden="1">{#N/A,#N/A,FALSE,"Pag.01"}</definedName>
    <definedName name="wrn.pag.0147456" localSheetId="82" hidden="1">{#N/A,#N/A,FALSE,"Pag.01"}</definedName>
    <definedName name="wrn.pag.0147456" localSheetId="83" hidden="1">{#N/A,#N/A,FALSE,"Pag.01"}</definedName>
    <definedName name="wrn.pag.0147456" hidden="1">{#N/A,#N/A,FALSE,"Pag.01"}</definedName>
    <definedName name="wrn.pag.015" localSheetId="14" hidden="1">{#N/A,#N/A,FALSE,"Pag.01"}</definedName>
    <definedName name="wrn.pag.015" localSheetId="15" hidden="1">{#N/A,#N/A,FALSE,"Pag.01"}</definedName>
    <definedName name="wrn.pag.015" localSheetId="28" hidden="1">{#N/A,#N/A,FALSE,"Pag.01"}</definedName>
    <definedName name="wrn.pag.015" localSheetId="29" hidden="1">{#N/A,#N/A,FALSE,"Pag.01"}</definedName>
    <definedName name="wrn.pag.015" localSheetId="30" hidden="1">{#N/A,#N/A,FALSE,"Pag.01"}</definedName>
    <definedName name="wrn.pag.015" localSheetId="38" hidden="1">{#N/A,#N/A,FALSE,"Pag.01"}</definedName>
    <definedName name="wrn.pag.015" localSheetId="43" hidden="1">{#N/A,#N/A,FALSE,"Pag.01"}</definedName>
    <definedName name="wrn.pag.015" localSheetId="44" hidden="1">{#N/A,#N/A,FALSE,"Pag.01"}</definedName>
    <definedName name="wrn.pag.015" localSheetId="49" hidden="1">{#N/A,#N/A,FALSE,"Pag.01"}</definedName>
    <definedName name="wrn.pag.015" localSheetId="50" hidden="1">{#N/A,#N/A,FALSE,"Pag.01"}</definedName>
    <definedName name="wrn.pag.015" localSheetId="51" hidden="1">{#N/A,#N/A,FALSE,"Pag.01"}</definedName>
    <definedName name="wrn.pag.015" localSheetId="52" hidden="1">{#N/A,#N/A,FALSE,"Pag.01"}</definedName>
    <definedName name="wrn.pag.015" localSheetId="53" hidden="1">{#N/A,#N/A,FALSE,"Pag.01"}</definedName>
    <definedName name="wrn.pag.015" localSheetId="77" hidden="1">{#N/A,#N/A,FALSE,"Pag.01"}</definedName>
    <definedName name="wrn.pag.015" localSheetId="82" hidden="1">{#N/A,#N/A,FALSE,"Pag.01"}</definedName>
    <definedName name="wrn.pag.015" localSheetId="83" hidden="1">{#N/A,#N/A,FALSE,"Pag.01"}</definedName>
    <definedName name="wrn.pag.015" hidden="1">{#N/A,#N/A,FALSE,"Pag.01"}</definedName>
    <definedName name="wrn.pag.0150" localSheetId="14" hidden="1">{#N/A,#N/A,FALSE,"Pag.01"}</definedName>
    <definedName name="wrn.pag.0150" localSheetId="15" hidden="1">{#N/A,#N/A,FALSE,"Pag.01"}</definedName>
    <definedName name="wrn.pag.0150" localSheetId="28" hidden="1">{#N/A,#N/A,FALSE,"Pag.01"}</definedName>
    <definedName name="wrn.pag.0150" localSheetId="29" hidden="1">{#N/A,#N/A,FALSE,"Pag.01"}</definedName>
    <definedName name="wrn.pag.0150" localSheetId="30" hidden="1">{#N/A,#N/A,FALSE,"Pag.01"}</definedName>
    <definedName name="wrn.pag.0150" localSheetId="38" hidden="1">{#N/A,#N/A,FALSE,"Pag.01"}</definedName>
    <definedName name="wrn.pag.0150" localSheetId="43" hidden="1">{#N/A,#N/A,FALSE,"Pag.01"}</definedName>
    <definedName name="wrn.pag.0150" localSheetId="44" hidden="1">{#N/A,#N/A,FALSE,"Pag.01"}</definedName>
    <definedName name="wrn.pag.0150" localSheetId="49" hidden="1">{#N/A,#N/A,FALSE,"Pag.01"}</definedName>
    <definedName name="wrn.pag.0150" localSheetId="50" hidden="1">{#N/A,#N/A,FALSE,"Pag.01"}</definedName>
    <definedName name="wrn.pag.0150" localSheetId="51" hidden="1">{#N/A,#N/A,FALSE,"Pag.01"}</definedName>
    <definedName name="wrn.pag.0150" localSheetId="52" hidden="1">{#N/A,#N/A,FALSE,"Pag.01"}</definedName>
    <definedName name="wrn.pag.0150" localSheetId="53" hidden="1">{#N/A,#N/A,FALSE,"Pag.01"}</definedName>
    <definedName name="wrn.pag.0150" localSheetId="77" hidden="1">{#N/A,#N/A,FALSE,"Pag.01"}</definedName>
    <definedName name="wrn.pag.0150" localSheetId="82" hidden="1">{#N/A,#N/A,FALSE,"Pag.01"}</definedName>
    <definedName name="wrn.pag.0150" localSheetId="83" hidden="1">{#N/A,#N/A,FALSE,"Pag.01"}</definedName>
    <definedName name="wrn.pag.0150" hidden="1">{#N/A,#N/A,FALSE,"Pag.01"}</definedName>
    <definedName name="wrn.pag.01500000" localSheetId="14" hidden="1">{#N/A,#N/A,FALSE,"Pag.01"}</definedName>
    <definedName name="wrn.pag.01500000" localSheetId="15" hidden="1">{#N/A,#N/A,FALSE,"Pag.01"}</definedName>
    <definedName name="wrn.pag.01500000" localSheetId="28" hidden="1">{#N/A,#N/A,FALSE,"Pag.01"}</definedName>
    <definedName name="wrn.pag.01500000" localSheetId="29" hidden="1">{#N/A,#N/A,FALSE,"Pag.01"}</definedName>
    <definedName name="wrn.pag.01500000" localSheetId="30" hidden="1">{#N/A,#N/A,FALSE,"Pag.01"}</definedName>
    <definedName name="wrn.pag.01500000" localSheetId="38" hidden="1">{#N/A,#N/A,FALSE,"Pag.01"}</definedName>
    <definedName name="wrn.pag.01500000" localSheetId="43" hidden="1">{#N/A,#N/A,FALSE,"Pag.01"}</definedName>
    <definedName name="wrn.pag.01500000" localSheetId="44" hidden="1">{#N/A,#N/A,FALSE,"Pag.01"}</definedName>
    <definedName name="wrn.pag.01500000" localSheetId="49" hidden="1">{#N/A,#N/A,FALSE,"Pag.01"}</definedName>
    <definedName name="wrn.pag.01500000" localSheetId="50" hidden="1">{#N/A,#N/A,FALSE,"Pag.01"}</definedName>
    <definedName name="wrn.pag.01500000" localSheetId="51" hidden="1">{#N/A,#N/A,FALSE,"Pag.01"}</definedName>
    <definedName name="wrn.pag.01500000" localSheetId="52" hidden="1">{#N/A,#N/A,FALSE,"Pag.01"}</definedName>
    <definedName name="wrn.pag.01500000" localSheetId="53" hidden="1">{#N/A,#N/A,FALSE,"Pag.01"}</definedName>
    <definedName name="wrn.pag.01500000" localSheetId="77" hidden="1">{#N/A,#N/A,FALSE,"Pag.01"}</definedName>
    <definedName name="wrn.pag.01500000" localSheetId="82" hidden="1">{#N/A,#N/A,FALSE,"Pag.01"}</definedName>
    <definedName name="wrn.pag.01500000" localSheetId="83" hidden="1">{#N/A,#N/A,FALSE,"Pag.01"}</definedName>
    <definedName name="wrn.pag.01500000" hidden="1">{#N/A,#N/A,FALSE,"Pag.01"}</definedName>
    <definedName name="wrn.pag.015320" localSheetId="14" hidden="1">{#N/A,#N/A,FALSE,"Pag.01"}</definedName>
    <definedName name="wrn.pag.015320" localSheetId="15" hidden="1">{#N/A,#N/A,FALSE,"Pag.01"}</definedName>
    <definedName name="wrn.pag.015320" localSheetId="28" hidden="1">{#N/A,#N/A,FALSE,"Pag.01"}</definedName>
    <definedName name="wrn.pag.015320" localSheetId="29" hidden="1">{#N/A,#N/A,FALSE,"Pag.01"}</definedName>
    <definedName name="wrn.pag.015320" localSheetId="30" hidden="1">{#N/A,#N/A,FALSE,"Pag.01"}</definedName>
    <definedName name="wrn.pag.015320" localSheetId="38" hidden="1">{#N/A,#N/A,FALSE,"Pag.01"}</definedName>
    <definedName name="wrn.pag.015320" localSheetId="43" hidden="1">{#N/A,#N/A,FALSE,"Pag.01"}</definedName>
    <definedName name="wrn.pag.015320" localSheetId="44" hidden="1">{#N/A,#N/A,FALSE,"Pag.01"}</definedName>
    <definedName name="wrn.pag.015320" localSheetId="49" hidden="1">{#N/A,#N/A,FALSE,"Pag.01"}</definedName>
    <definedName name="wrn.pag.015320" localSheetId="50" hidden="1">{#N/A,#N/A,FALSE,"Pag.01"}</definedName>
    <definedName name="wrn.pag.015320" localSheetId="51" hidden="1">{#N/A,#N/A,FALSE,"Pag.01"}</definedName>
    <definedName name="wrn.pag.015320" localSheetId="52" hidden="1">{#N/A,#N/A,FALSE,"Pag.01"}</definedName>
    <definedName name="wrn.pag.015320" localSheetId="53" hidden="1">{#N/A,#N/A,FALSE,"Pag.01"}</definedName>
    <definedName name="wrn.pag.015320" localSheetId="77" hidden="1">{#N/A,#N/A,FALSE,"Pag.01"}</definedName>
    <definedName name="wrn.pag.015320" localSheetId="82" hidden="1">{#N/A,#N/A,FALSE,"Pag.01"}</definedName>
    <definedName name="wrn.pag.015320" localSheetId="83" hidden="1">{#N/A,#N/A,FALSE,"Pag.01"}</definedName>
    <definedName name="wrn.pag.015320" hidden="1">{#N/A,#N/A,FALSE,"Pag.01"}</definedName>
    <definedName name="wrn.pag.015468" localSheetId="14" hidden="1">{#N/A,#N/A,FALSE,"Pag.01"}</definedName>
    <definedName name="wrn.pag.015468" localSheetId="15" hidden="1">{#N/A,#N/A,FALSE,"Pag.01"}</definedName>
    <definedName name="wrn.pag.015468" localSheetId="28" hidden="1">{#N/A,#N/A,FALSE,"Pag.01"}</definedName>
    <definedName name="wrn.pag.015468" localSheetId="29" hidden="1">{#N/A,#N/A,FALSE,"Pag.01"}</definedName>
    <definedName name="wrn.pag.015468" localSheetId="30" hidden="1">{#N/A,#N/A,FALSE,"Pag.01"}</definedName>
    <definedName name="wrn.pag.015468" localSheetId="38" hidden="1">{#N/A,#N/A,FALSE,"Pag.01"}</definedName>
    <definedName name="wrn.pag.015468" localSheetId="43" hidden="1">{#N/A,#N/A,FALSE,"Pag.01"}</definedName>
    <definedName name="wrn.pag.015468" localSheetId="44" hidden="1">{#N/A,#N/A,FALSE,"Pag.01"}</definedName>
    <definedName name="wrn.pag.015468" localSheetId="49" hidden="1">{#N/A,#N/A,FALSE,"Pag.01"}</definedName>
    <definedName name="wrn.pag.015468" localSheetId="50" hidden="1">{#N/A,#N/A,FALSE,"Pag.01"}</definedName>
    <definedName name="wrn.pag.015468" localSheetId="51" hidden="1">{#N/A,#N/A,FALSE,"Pag.01"}</definedName>
    <definedName name="wrn.pag.015468" localSheetId="52" hidden="1">{#N/A,#N/A,FALSE,"Pag.01"}</definedName>
    <definedName name="wrn.pag.015468" localSheetId="53" hidden="1">{#N/A,#N/A,FALSE,"Pag.01"}</definedName>
    <definedName name="wrn.pag.015468" localSheetId="77" hidden="1">{#N/A,#N/A,FALSE,"Pag.01"}</definedName>
    <definedName name="wrn.pag.015468" localSheetId="82" hidden="1">{#N/A,#N/A,FALSE,"Pag.01"}</definedName>
    <definedName name="wrn.pag.015468" localSheetId="83" hidden="1">{#N/A,#N/A,FALSE,"Pag.01"}</definedName>
    <definedName name="wrn.pag.015468" hidden="1">{#N/A,#N/A,FALSE,"Pag.01"}</definedName>
    <definedName name="wrn.pag.016" localSheetId="14" hidden="1">{#N/A,#N/A,FALSE,"Pag.01"}</definedName>
    <definedName name="wrn.pag.016" localSheetId="15" hidden="1">{#N/A,#N/A,FALSE,"Pag.01"}</definedName>
    <definedName name="wrn.pag.016" localSheetId="28" hidden="1">{#N/A,#N/A,FALSE,"Pag.01"}</definedName>
    <definedName name="wrn.pag.016" localSheetId="29" hidden="1">{#N/A,#N/A,FALSE,"Pag.01"}</definedName>
    <definedName name="wrn.pag.016" localSheetId="30" hidden="1">{#N/A,#N/A,FALSE,"Pag.01"}</definedName>
    <definedName name="wrn.pag.016" localSheetId="38" hidden="1">{#N/A,#N/A,FALSE,"Pag.01"}</definedName>
    <definedName name="wrn.pag.016" localSheetId="43" hidden="1">{#N/A,#N/A,FALSE,"Pag.01"}</definedName>
    <definedName name="wrn.pag.016" localSheetId="44" hidden="1">{#N/A,#N/A,FALSE,"Pag.01"}</definedName>
    <definedName name="wrn.pag.016" localSheetId="49" hidden="1">{#N/A,#N/A,FALSE,"Pag.01"}</definedName>
    <definedName name="wrn.pag.016" localSheetId="50" hidden="1">{#N/A,#N/A,FALSE,"Pag.01"}</definedName>
    <definedName name="wrn.pag.016" localSheetId="51" hidden="1">{#N/A,#N/A,FALSE,"Pag.01"}</definedName>
    <definedName name="wrn.pag.016" localSheetId="52" hidden="1">{#N/A,#N/A,FALSE,"Pag.01"}</definedName>
    <definedName name="wrn.pag.016" localSheetId="53" hidden="1">{#N/A,#N/A,FALSE,"Pag.01"}</definedName>
    <definedName name="wrn.pag.016" localSheetId="77" hidden="1">{#N/A,#N/A,FALSE,"Pag.01"}</definedName>
    <definedName name="wrn.pag.016" localSheetId="82" hidden="1">{#N/A,#N/A,FALSE,"Pag.01"}</definedName>
    <definedName name="wrn.pag.016" localSheetId="83" hidden="1">{#N/A,#N/A,FALSE,"Pag.01"}</definedName>
    <definedName name="wrn.pag.016" hidden="1">{#N/A,#N/A,FALSE,"Pag.01"}</definedName>
    <definedName name="wrn.pag.0160" localSheetId="14" hidden="1">{#N/A,#N/A,FALSE,"Pag.01"}</definedName>
    <definedName name="wrn.pag.0160" localSheetId="15" hidden="1">{#N/A,#N/A,FALSE,"Pag.01"}</definedName>
    <definedName name="wrn.pag.0160" localSheetId="28" hidden="1">{#N/A,#N/A,FALSE,"Pag.01"}</definedName>
    <definedName name="wrn.pag.0160" localSheetId="29" hidden="1">{#N/A,#N/A,FALSE,"Pag.01"}</definedName>
    <definedName name="wrn.pag.0160" localSheetId="30" hidden="1">{#N/A,#N/A,FALSE,"Pag.01"}</definedName>
    <definedName name="wrn.pag.0160" localSheetId="38" hidden="1">{#N/A,#N/A,FALSE,"Pag.01"}</definedName>
    <definedName name="wrn.pag.0160" localSheetId="43" hidden="1">{#N/A,#N/A,FALSE,"Pag.01"}</definedName>
    <definedName name="wrn.pag.0160" localSheetId="44" hidden="1">{#N/A,#N/A,FALSE,"Pag.01"}</definedName>
    <definedName name="wrn.pag.0160" localSheetId="49" hidden="1">{#N/A,#N/A,FALSE,"Pag.01"}</definedName>
    <definedName name="wrn.pag.0160" localSheetId="50" hidden="1">{#N/A,#N/A,FALSE,"Pag.01"}</definedName>
    <definedName name="wrn.pag.0160" localSheetId="51" hidden="1">{#N/A,#N/A,FALSE,"Pag.01"}</definedName>
    <definedName name="wrn.pag.0160" localSheetId="52" hidden="1">{#N/A,#N/A,FALSE,"Pag.01"}</definedName>
    <definedName name="wrn.pag.0160" localSheetId="53" hidden="1">{#N/A,#N/A,FALSE,"Pag.01"}</definedName>
    <definedName name="wrn.pag.0160" localSheetId="77" hidden="1">{#N/A,#N/A,FALSE,"Pag.01"}</definedName>
    <definedName name="wrn.pag.0160" localSheetId="82" hidden="1">{#N/A,#N/A,FALSE,"Pag.01"}</definedName>
    <definedName name="wrn.pag.0160" localSheetId="83" hidden="1">{#N/A,#N/A,FALSE,"Pag.01"}</definedName>
    <definedName name="wrn.pag.0160" hidden="1">{#N/A,#N/A,FALSE,"Pag.01"}</definedName>
    <definedName name="wrn.pag.016000" localSheetId="14" hidden="1">{#N/A,#N/A,FALSE,"Pag.01"}</definedName>
    <definedName name="wrn.pag.016000" localSheetId="15" hidden="1">{#N/A,#N/A,FALSE,"Pag.01"}</definedName>
    <definedName name="wrn.pag.016000" localSheetId="28" hidden="1">{#N/A,#N/A,FALSE,"Pag.01"}</definedName>
    <definedName name="wrn.pag.016000" localSheetId="29" hidden="1">{#N/A,#N/A,FALSE,"Pag.01"}</definedName>
    <definedName name="wrn.pag.016000" localSheetId="30" hidden="1">{#N/A,#N/A,FALSE,"Pag.01"}</definedName>
    <definedName name="wrn.pag.016000" localSheetId="38" hidden="1">{#N/A,#N/A,FALSE,"Pag.01"}</definedName>
    <definedName name="wrn.pag.016000" localSheetId="43" hidden="1">{#N/A,#N/A,FALSE,"Pag.01"}</definedName>
    <definedName name="wrn.pag.016000" localSheetId="44" hidden="1">{#N/A,#N/A,FALSE,"Pag.01"}</definedName>
    <definedName name="wrn.pag.016000" localSheetId="49" hidden="1">{#N/A,#N/A,FALSE,"Pag.01"}</definedName>
    <definedName name="wrn.pag.016000" localSheetId="50" hidden="1">{#N/A,#N/A,FALSE,"Pag.01"}</definedName>
    <definedName name="wrn.pag.016000" localSheetId="51" hidden="1">{#N/A,#N/A,FALSE,"Pag.01"}</definedName>
    <definedName name="wrn.pag.016000" localSheetId="52" hidden="1">{#N/A,#N/A,FALSE,"Pag.01"}</definedName>
    <definedName name="wrn.pag.016000" localSheetId="53" hidden="1">{#N/A,#N/A,FALSE,"Pag.01"}</definedName>
    <definedName name="wrn.pag.016000" localSheetId="77" hidden="1">{#N/A,#N/A,FALSE,"Pag.01"}</definedName>
    <definedName name="wrn.pag.016000" localSheetId="82" hidden="1">{#N/A,#N/A,FALSE,"Pag.01"}</definedName>
    <definedName name="wrn.pag.016000" localSheetId="83" hidden="1">{#N/A,#N/A,FALSE,"Pag.01"}</definedName>
    <definedName name="wrn.pag.016000" hidden="1">{#N/A,#N/A,FALSE,"Pag.01"}</definedName>
    <definedName name="wrn.pag.01603254" localSheetId="14" hidden="1">{#N/A,#N/A,FALSE,"Pag.01"}</definedName>
    <definedName name="wrn.pag.01603254" localSheetId="15" hidden="1">{#N/A,#N/A,FALSE,"Pag.01"}</definedName>
    <definedName name="wrn.pag.01603254" localSheetId="28" hidden="1">{#N/A,#N/A,FALSE,"Pag.01"}</definedName>
    <definedName name="wrn.pag.01603254" localSheetId="29" hidden="1">{#N/A,#N/A,FALSE,"Pag.01"}</definedName>
    <definedName name="wrn.pag.01603254" localSheetId="30" hidden="1">{#N/A,#N/A,FALSE,"Pag.01"}</definedName>
    <definedName name="wrn.pag.01603254" localSheetId="38" hidden="1">{#N/A,#N/A,FALSE,"Pag.01"}</definedName>
    <definedName name="wrn.pag.01603254" localSheetId="43" hidden="1">{#N/A,#N/A,FALSE,"Pag.01"}</definedName>
    <definedName name="wrn.pag.01603254" localSheetId="44" hidden="1">{#N/A,#N/A,FALSE,"Pag.01"}</definedName>
    <definedName name="wrn.pag.01603254" localSheetId="49" hidden="1">{#N/A,#N/A,FALSE,"Pag.01"}</definedName>
    <definedName name="wrn.pag.01603254" localSheetId="50" hidden="1">{#N/A,#N/A,FALSE,"Pag.01"}</definedName>
    <definedName name="wrn.pag.01603254" localSheetId="51" hidden="1">{#N/A,#N/A,FALSE,"Pag.01"}</definedName>
    <definedName name="wrn.pag.01603254" localSheetId="52" hidden="1">{#N/A,#N/A,FALSE,"Pag.01"}</definedName>
    <definedName name="wrn.pag.01603254" localSheetId="53" hidden="1">{#N/A,#N/A,FALSE,"Pag.01"}</definedName>
    <definedName name="wrn.pag.01603254" localSheetId="77" hidden="1">{#N/A,#N/A,FALSE,"Pag.01"}</definedName>
    <definedName name="wrn.pag.01603254" localSheetId="82" hidden="1">{#N/A,#N/A,FALSE,"Pag.01"}</definedName>
    <definedName name="wrn.pag.01603254" localSheetId="83" hidden="1">{#N/A,#N/A,FALSE,"Pag.01"}</definedName>
    <definedName name="wrn.pag.01603254" hidden="1">{#N/A,#N/A,FALSE,"Pag.01"}</definedName>
    <definedName name="wrn.pag.0165487" localSheetId="14" hidden="1">{#N/A,#N/A,FALSE,"Pag.01"}</definedName>
    <definedName name="wrn.pag.0165487" localSheetId="15" hidden="1">{#N/A,#N/A,FALSE,"Pag.01"}</definedName>
    <definedName name="wrn.pag.0165487" localSheetId="28" hidden="1">{#N/A,#N/A,FALSE,"Pag.01"}</definedName>
    <definedName name="wrn.pag.0165487" localSheetId="29" hidden="1">{#N/A,#N/A,FALSE,"Pag.01"}</definedName>
    <definedName name="wrn.pag.0165487" localSheetId="30" hidden="1">{#N/A,#N/A,FALSE,"Pag.01"}</definedName>
    <definedName name="wrn.pag.0165487" localSheetId="38" hidden="1">{#N/A,#N/A,FALSE,"Pag.01"}</definedName>
    <definedName name="wrn.pag.0165487" localSheetId="43" hidden="1">{#N/A,#N/A,FALSE,"Pag.01"}</definedName>
    <definedName name="wrn.pag.0165487" localSheetId="44" hidden="1">{#N/A,#N/A,FALSE,"Pag.01"}</definedName>
    <definedName name="wrn.pag.0165487" localSheetId="49" hidden="1">{#N/A,#N/A,FALSE,"Pag.01"}</definedName>
    <definedName name="wrn.pag.0165487" localSheetId="50" hidden="1">{#N/A,#N/A,FALSE,"Pag.01"}</definedName>
    <definedName name="wrn.pag.0165487" localSheetId="51" hidden="1">{#N/A,#N/A,FALSE,"Pag.01"}</definedName>
    <definedName name="wrn.pag.0165487" localSheetId="52" hidden="1">{#N/A,#N/A,FALSE,"Pag.01"}</definedName>
    <definedName name="wrn.pag.0165487" localSheetId="53" hidden="1">{#N/A,#N/A,FALSE,"Pag.01"}</definedName>
    <definedName name="wrn.pag.0165487" localSheetId="77" hidden="1">{#N/A,#N/A,FALSE,"Pag.01"}</definedName>
    <definedName name="wrn.pag.0165487" localSheetId="82" hidden="1">{#N/A,#N/A,FALSE,"Pag.01"}</definedName>
    <definedName name="wrn.pag.0165487" localSheetId="83" hidden="1">{#N/A,#N/A,FALSE,"Pag.01"}</definedName>
    <definedName name="wrn.pag.0165487" hidden="1">{#N/A,#N/A,FALSE,"Pag.01"}</definedName>
    <definedName name="wrn.pag.017" localSheetId="14" hidden="1">{#N/A,#N/A,FALSE,"Pag.01"}</definedName>
    <definedName name="wrn.pag.017" localSheetId="15" hidden="1">{#N/A,#N/A,FALSE,"Pag.01"}</definedName>
    <definedName name="wrn.pag.017" localSheetId="28" hidden="1">{#N/A,#N/A,FALSE,"Pag.01"}</definedName>
    <definedName name="wrn.pag.017" localSheetId="29" hidden="1">{#N/A,#N/A,FALSE,"Pag.01"}</definedName>
    <definedName name="wrn.pag.017" localSheetId="30" hidden="1">{#N/A,#N/A,FALSE,"Pag.01"}</definedName>
    <definedName name="wrn.pag.017" localSheetId="38" hidden="1">{#N/A,#N/A,FALSE,"Pag.01"}</definedName>
    <definedName name="wrn.pag.017" localSheetId="43" hidden="1">{#N/A,#N/A,FALSE,"Pag.01"}</definedName>
    <definedName name="wrn.pag.017" localSheetId="44" hidden="1">{#N/A,#N/A,FALSE,"Pag.01"}</definedName>
    <definedName name="wrn.pag.017" localSheetId="49" hidden="1">{#N/A,#N/A,FALSE,"Pag.01"}</definedName>
    <definedName name="wrn.pag.017" localSheetId="50" hidden="1">{#N/A,#N/A,FALSE,"Pag.01"}</definedName>
    <definedName name="wrn.pag.017" localSheetId="51" hidden="1">{#N/A,#N/A,FALSE,"Pag.01"}</definedName>
    <definedName name="wrn.pag.017" localSheetId="52" hidden="1">{#N/A,#N/A,FALSE,"Pag.01"}</definedName>
    <definedName name="wrn.pag.017" localSheetId="53" hidden="1">{#N/A,#N/A,FALSE,"Pag.01"}</definedName>
    <definedName name="wrn.pag.017" localSheetId="77" hidden="1">{#N/A,#N/A,FALSE,"Pag.01"}</definedName>
    <definedName name="wrn.pag.017" localSheetId="82" hidden="1">{#N/A,#N/A,FALSE,"Pag.01"}</definedName>
    <definedName name="wrn.pag.017" localSheetId="83" hidden="1">{#N/A,#N/A,FALSE,"Pag.01"}</definedName>
    <definedName name="wrn.pag.017" hidden="1">{#N/A,#N/A,FALSE,"Pag.01"}</definedName>
    <definedName name="wrn.pag.0170" localSheetId="14" hidden="1">{#N/A,#N/A,FALSE,"Pag.01"}</definedName>
    <definedName name="wrn.pag.0170" localSheetId="15" hidden="1">{#N/A,#N/A,FALSE,"Pag.01"}</definedName>
    <definedName name="wrn.pag.0170" localSheetId="28" hidden="1">{#N/A,#N/A,FALSE,"Pag.01"}</definedName>
    <definedName name="wrn.pag.0170" localSheetId="29" hidden="1">{#N/A,#N/A,FALSE,"Pag.01"}</definedName>
    <definedName name="wrn.pag.0170" localSheetId="30" hidden="1">{#N/A,#N/A,FALSE,"Pag.01"}</definedName>
    <definedName name="wrn.pag.0170" localSheetId="38" hidden="1">{#N/A,#N/A,FALSE,"Pag.01"}</definedName>
    <definedName name="wrn.pag.0170" localSheetId="43" hidden="1">{#N/A,#N/A,FALSE,"Pag.01"}</definedName>
    <definedName name="wrn.pag.0170" localSheetId="44" hidden="1">{#N/A,#N/A,FALSE,"Pag.01"}</definedName>
    <definedName name="wrn.pag.0170" localSheetId="49" hidden="1">{#N/A,#N/A,FALSE,"Pag.01"}</definedName>
    <definedName name="wrn.pag.0170" localSheetId="50" hidden="1">{#N/A,#N/A,FALSE,"Pag.01"}</definedName>
    <definedName name="wrn.pag.0170" localSheetId="51" hidden="1">{#N/A,#N/A,FALSE,"Pag.01"}</definedName>
    <definedName name="wrn.pag.0170" localSheetId="52" hidden="1">{#N/A,#N/A,FALSE,"Pag.01"}</definedName>
    <definedName name="wrn.pag.0170" localSheetId="53" hidden="1">{#N/A,#N/A,FALSE,"Pag.01"}</definedName>
    <definedName name="wrn.pag.0170" localSheetId="77" hidden="1">{#N/A,#N/A,FALSE,"Pag.01"}</definedName>
    <definedName name="wrn.pag.0170" localSheetId="82" hidden="1">{#N/A,#N/A,FALSE,"Pag.01"}</definedName>
    <definedName name="wrn.pag.0170" localSheetId="83" hidden="1">{#N/A,#N/A,FALSE,"Pag.01"}</definedName>
    <definedName name="wrn.pag.0170" hidden="1">{#N/A,#N/A,FALSE,"Pag.01"}</definedName>
    <definedName name="wrn.pag.017000" localSheetId="14" hidden="1">{#N/A,#N/A,FALSE,"Pag.01"}</definedName>
    <definedName name="wrn.pag.017000" localSheetId="15" hidden="1">{#N/A,#N/A,FALSE,"Pag.01"}</definedName>
    <definedName name="wrn.pag.017000" localSheetId="28" hidden="1">{#N/A,#N/A,FALSE,"Pag.01"}</definedName>
    <definedName name="wrn.pag.017000" localSheetId="29" hidden="1">{#N/A,#N/A,FALSE,"Pag.01"}</definedName>
    <definedName name="wrn.pag.017000" localSheetId="30" hidden="1">{#N/A,#N/A,FALSE,"Pag.01"}</definedName>
    <definedName name="wrn.pag.017000" localSheetId="38" hidden="1">{#N/A,#N/A,FALSE,"Pag.01"}</definedName>
    <definedName name="wrn.pag.017000" localSheetId="43" hidden="1">{#N/A,#N/A,FALSE,"Pag.01"}</definedName>
    <definedName name="wrn.pag.017000" localSheetId="44" hidden="1">{#N/A,#N/A,FALSE,"Pag.01"}</definedName>
    <definedName name="wrn.pag.017000" localSheetId="49" hidden="1">{#N/A,#N/A,FALSE,"Pag.01"}</definedName>
    <definedName name="wrn.pag.017000" localSheetId="50" hidden="1">{#N/A,#N/A,FALSE,"Pag.01"}</definedName>
    <definedName name="wrn.pag.017000" localSheetId="51" hidden="1">{#N/A,#N/A,FALSE,"Pag.01"}</definedName>
    <definedName name="wrn.pag.017000" localSheetId="52" hidden="1">{#N/A,#N/A,FALSE,"Pag.01"}</definedName>
    <definedName name="wrn.pag.017000" localSheetId="53" hidden="1">{#N/A,#N/A,FALSE,"Pag.01"}</definedName>
    <definedName name="wrn.pag.017000" localSheetId="77" hidden="1">{#N/A,#N/A,FALSE,"Pag.01"}</definedName>
    <definedName name="wrn.pag.017000" localSheetId="82" hidden="1">{#N/A,#N/A,FALSE,"Pag.01"}</definedName>
    <definedName name="wrn.pag.017000" localSheetId="83" hidden="1">{#N/A,#N/A,FALSE,"Pag.01"}</definedName>
    <definedName name="wrn.pag.017000" hidden="1">{#N/A,#N/A,FALSE,"Pag.01"}</definedName>
    <definedName name="wrn.pag.018" localSheetId="14" hidden="1">{#N/A,#N/A,FALSE,"Pag.01"}</definedName>
    <definedName name="wrn.pag.018" localSheetId="15" hidden="1">{#N/A,#N/A,FALSE,"Pag.01"}</definedName>
    <definedName name="wrn.pag.018" localSheetId="28" hidden="1">{#N/A,#N/A,FALSE,"Pag.01"}</definedName>
    <definedName name="wrn.pag.018" localSheetId="29" hidden="1">{#N/A,#N/A,FALSE,"Pag.01"}</definedName>
    <definedName name="wrn.pag.018" localSheetId="30" hidden="1">{#N/A,#N/A,FALSE,"Pag.01"}</definedName>
    <definedName name="wrn.pag.018" localSheetId="38" hidden="1">{#N/A,#N/A,FALSE,"Pag.01"}</definedName>
    <definedName name="wrn.pag.018" localSheetId="43" hidden="1">{#N/A,#N/A,FALSE,"Pag.01"}</definedName>
    <definedName name="wrn.pag.018" localSheetId="44" hidden="1">{#N/A,#N/A,FALSE,"Pag.01"}</definedName>
    <definedName name="wrn.pag.018" localSheetId="49" hidden="1">{#N/A,#N/A,FALSE,"Pag.01"}</definedName>
    <definedName name="wrn.pag.018" localSheetId="50" hidden="1">{#N/A,#N/A,FALSE,"Pag.01"}</definedName>
    <definedName name="wrn.pag.018" localSheetId="51" hidden="1">{#N/A,#N/A,FALSE,"Pag.01"}</definedName>
    <definedName name="wrn.pag.018" localSheetId="52" hidden="1">{#N/A,#N/A,FALSE,"Pag.01"}</definedName>
    <definedName name="wrn.pag.018" localSheetId="53" hidden="1">{#N/A,#N/A,FALSE,"Pag.01"}</definedName>
    <definedName name="wrn.pag.018" localSheetId="77" hidden="1">{#N/A,#N/A,FALSE,"Pag.01"}</definedName>
    <definedName name="wrn.pag.018" localSheetId="82" hidden="1">{#N/A,#N/A,FALSE,"Pag.01"}</definedName>
    <definedName name="wrn.pag.018" localSheetId="83" hidden="1">{#N/A,#N/A,FALSE,"Pag.01"}</definedName>
    <definedName name="wrn.pag.018" hidden="1">{#N/A,#N/A,FALSE,"Pag.01"}</definedName>
    <definedName name="wrn.pag.018000" localSheetId="14" hidden="1">{#N/A,#N/A,FALSE,"Pag.01"}</definedName>
    <definedName name="wrn.pag.018000" localSheetId="15" hidden="1">{#N/A,#N/A,FALSE,"Pag.01"}</definedName>
    <definedName name="wrn.pag.018000" localSheetId="28" hidden="1">{#N/A,#N/A,FALSE,"Pag.01"}</definedName>
    <definedName name="wrn.pag.018000" localSheetId="29" hidden="1">{#N/A,#N/A,FALSE,"Pag.01"}</definedName>
    <definedName name="wrn.pag.018000" localSheetId="30" hidden="1">{#N/A,#N/A,FALSE,"Pag.01"}</definedName>
    <definedName name="wrn.pag.018000" localSheetId="38" hidden="1">{#N/A,#N/A,FALSE,"Pag.01"}</definedName>
    <definedName name="wrn.pag.018000" localSheetId="43" hidden="1">{#N/A,#N/A,FALSE,"Pag.01"}</definedName>
    <definedName name="wrn.pag.018000" localSheetId="44" hidden="1">{#N/A,#N/A,FALSE,"Pag.01"}</definedName>
    <definedName name="wrn.pag.018000" localSheetId="49" hidden="1">{#N/A,#N/A,FALSE,"Pag.01"}</definedName>
    <definedName name="wrn.pag.018000" localSheetId="50" hidden="1">{#N/A,#N/A,FALSE,"Pag.01"}</definedName>
    <definedName name="wrn.pag.018000" localSheetId="51" hidden="1">{#N/A,#N/A,FALSE,"Pag.01"}</definedName>
    <definedName name="wrn.pag.018000" localSheetId="52" hidden="1">{#N/A,#N/A,FALSE,"Pag.01"}</definedName>
    <definedName name="wrn.pag.018000" localSheetId="53" hidden="1">{#N/A,#N/A,FALSE,"Pag.01"}</definedName>
    <definedName name="wrn.pag.018000" localSheetId="77" hidden="1">{#N/A,#N/A,FALSE,"Pag.01"}</definedName>
    <definedName name="wrn.pag.018000" localSheetId="82" hidden="1">{#N/A,#N/A,FALSE,"Pag.01"}</definedName>
    <definedName name="wrn.pag.018000" localSheetId="83" hidden="1">{#N/A,#N/A,FALSE,"Pag.01"}</definedName>
    <definedName name="wrn.pag.018000" hidden="1">{#N/A,#N/A,FALSE,"Pag.01"}</definedName>
    <definedName name="wrn.pag.02" localSheetId="14" hidden="1">{#N/A,#N/A,FALSE,"Pag.01"}</definedName>
    <definedName name="wrn.pag.02" localSheetId="15" hidden="1">{#N/A,#N/A,FALSE,"Pag.01"}</definedName>
    <definedName name="wrn.pag.02" localSheetId="28" hidden="1">{#N/A,#N/A,FALSE,"Pag.01"}</definedName>
    <definedName name="wrn.pag.02" localSheetId="29" hidden="1">{#N/A,#N/A,FALSE,"Pag.01"}</definedName>
    <definedName name="wrn.pag.02" localSheetId="30" hidden="1">{#N/A,#N/A,FALSE,"Pag.01"}</definedName>
    <definedName name="wrn.pag.02" localSheetId="38" hidden="1">{#N/A,#N/A,FALSE,"Pag.01"}</definedName>
    <definedName name="wrn.pag.02" localSheetId="43" hidden="1">{#N/A,#N/A,FALSE,"Pag.01"}</definedName>
    <definedName name="wrn.pag.02" localSheetId="44" hidden="1">{#N/A,#N/A,FALSE,"Pag.01"}</definedName>
    <definedName name="wrn.pag.02" localSheetId="49" hidden="1">{#N/A,#N/A,FALSE,"Pag.01"}</definedName>
    <definedName name="wrn.pag.02" localSheetId="50" hidden="1">{#N/A,#N/A,FALSE,"Pag.01"}</definedName>
    <definedName name="wrn.pag.02" localSheetId="51" hidden="1">{#N/A,#N/A,FALSE,"Pag.01"}</definedName>
    <definedName name="wrn.pag.02" localSheetId="52" hidden="1">{#N/A,#N/A,FALSE,"Pag.01"}</definedName>
    <definedName name="wrn.pag.02" localSheetId="53" hidden="1">{#N/A,#N/A,FALSE,"Pag.01"}</definedName>
    <definedName name="wrn.pag.02" localSheetId="77" hidden="1">{#N/A,#N/A,FALSE,"Pag.01"}</definedName>
    <definedName name="wrn.pag.02" localSheetId="82" hidden="1">{#N/A,#N/A,FALSE,"Pag.01"}</definedName>
    <definedName name="wrn.pag.02" localSheetId="83" hidden="1">{#N/A,#N/A,FALSE,"Pag.01"}</definedName>
    <definedName name="wrn.pag.02" hidden="1">{#N/A,#N/A,FALSE,"Pag.01"}</definedName>
    <definedName name="wrn.pag.020" localSheetId="14" hidden="1">{#N/A,#N/A,FALSE,"Pag.01"}</definedName>
    <definedName name="wrn.pag.020" localSheetId="15" hidden="1">{#N/A,#N/A,FALSE,"Pag.01"}</definedName>
    <definedName name="wrn.pag.020" localSheetId="28" hidden="1">{#N/A,#N/A,FALSE,"Pag.01"}</definedName>
    <definedName name="wrn.pag.020" localSheetId="29" hidden="1">{#N/A,#N/A,FALSE,"Pag.01"}</definedName>
    <definedName name="wrn.pag.020" localSheetId="30" hidden="1">{#N/A,#N/A,FALSE,"Pag.01"}</definedName>
    <definedName name="wrn.pag.020" localSheetId="38" hidden="1">{#N/A,#N/A,FALSE,"Pag.01"}</definedName>
    <definedName name="wrn.pag.020" localSheetId="43" hidden="1">{#N/A,#N/A,FALSE,"Pag.01"}</definedName>
    <definedName name="wrn.pag.020" localSheetId="44" hidden="1">{#N/A,#N/A,FALSE,"Pag.01"}</definedName>
    <definedName name="wrn.pag.020" localSheetId="49" hidden="1">{#N/A,#N/A,FALSE,"Pag.01"}</definedName>
    <definedName name="wrn.pag.020" localSheetId="50" hidden="1">{#N/A,#N/A,FALSE,"Pag.01"}</definedName>
    <definedName name="wrn.pag.020" localSheetId="51" hidden="1">{#N/A,#N/A,FALSE,"Pag.01"}</definedName>
    <definedName name="wrn.pag.020" localSheetId="52" hidden="1">{#N/A,#N/A,FALSE,"Pag.01"}</definedName>
    <definedName name="wrn.pag.020" localSheetId="53" hidden="1">{#N/A,#N/A,FALSE,"Pag.01"}</definedName>
    <definedName name="wrn.pag.020" localSheetId="77" hidden="1">{#N/A,#N/A,FALSE,"Pag.01"}</definedName>
    <definedName name="wrn.pag.020" localSheetId="82" hidden="1">{#N/A,#N/A,FALSE,"Pag.01"}</definedName>
    <definedName name="wrn.pag.020" localSheetId="83" hidden="1">{#N/A,#N/A,FALSE,"Pag.01"}</definedName>
    <definedName name="wrn.pag.020" hidden="1">{#N/A,#N/A,FALSE,"Pag.01"}</definedName>
    <definedName name="wrn.pag.020000" localSheetId="14" hidden="1">{#N/A,#N/A,FALSE,"Pag.01"}</definedName>
    <definedName name="wrn.pag.020000" localSheetId="15" hidden="1">{#N/A,#N/A,FALSE,"Pag.01"}</definedName>
    <definedName name="wrn.pag.020000" localSheetId="28" hidden="1">{#N/A,#N/A,FALSE,"Pag.01"}</definedName>
    <definedName name="wrn.pag.020000" localSheetId="29" hidden="1">{#N/A,#N/A,FALSE,"Pag.01"}</definedName>
    <definedName name="wrn.pag.020000" localSheetId="30" hidden="1">{#N/A,#N/A,FALSE,"Pag.01"}</definedName>
    <definedName name="wrn.pag.020000" localSheetId="38" hidden="1">{#N/A,#N/A,FALSE,"Pag.01"}</definedName>
    <definedName name="wrn.pag.020000" localSheetId="43" hidden="1">{#N/A,#N/A,FALSE,"Pag.01"}</definedName>
    <definedName name="wrn.pag.020000" localSheetId="44" hidden="1">{#N/A,#N/A,FALSE,"Pag.01"}</definedName>
    <definedName name="wrn.pag.020000" localSheetId="49" hidden="1">{#N/A,#N/A,FALSE,"Pag.01"}</definedName>
    <definedName name="wrn.pag.020000" localSheetId="50" hidden="1">{#N/A,#N/A,FALSE,"Pag.01"}</definedName>
    <definedName name="wrn.pag.020000" localSheetId="51" hidden="1">{#N/A,#N/A,FALSE,"Pag.01"}</definedName>
    <definedName name="wrn.pag.020000" localSheetId="52" hidden="1">{#N/A,#N/A,FALSE,"Pag.01"}</definedName>
    <definedName name="wrn.pag.020000" localSheetId="53" hidden="1">{#N/A,#N/A,FALSE,"Pag.01"}</definedName>
    <definedName name="wrn.pag.020000" localSheetId="77" hidden="1">{#N/A,#N/A,FALSE,"Pag.01"}</definedName>
    <definedName name="wrn.pag.020000" localSheetId="82" hidden="1">{#N/A,#N/A,FALSE,"Pag.01"}</definedName>
    <definedName name="wrn.pag.020000" localSheetId="83" hidden="1">{#N/A,#N/A,FALSE,"Pag.01"}</definedName>
    <definedName name="wrn.pag.020000" hidden="1">{#N/A,#N/A,FALSE,"Pag.01"}</definedName>
    <definedName name="wrn.pag.02145" localSheetId="14" hidden="1">{#N/A,#N/A,FALSE,"Pag.01"}</definedName>
    <definedName name="wrn.pag.02145" localSheetId="15" hidden="1">{#N/A,#N/A,FALSE,"Pag.01"}</definedName>
    <definedName name="wrn.pag.02145" localSheetId="28" hidden="1">{#N/A,#N/A,FALSE,"Pag.01"}</definedName>
    <definedName name="wrn.pag.02145" localSheetId="29" hidden="1">{#N/A,#N/A,FALSE,"Pag.01"}</definedName>
    <definedName name="wrn.pag.02145" localSheetId="30" hidden="1">{#N/A,#N/A,FALSE,"Pag.01"}</definedName>
    <definedName name="wrn.pag.02145" localSheetId="38" hidden="1">{#N/A,#N/A,FALSE,"Pag.01"}</definedName>
    <definedName name="wrn.pag.02145" localSheetId="43" hidden="1">{#N/A,#N/A,FALSE,"Pag.01"}</definedName>
    <definedName name="wrn.pag.02145" localSheetId="44" hidden="1">{#N/A,#N/A,FALSE,"Pag.01"}</definedName>
    <definedName name="wrn.pag.02145" localSheetId="49" hidden="1">{#N/A,#N/A,FALSE,"Pag.01"}</definedName>
    <definedName name="wrn.pag.02145" localSheetId="50" hidden="1">{#N/A,#N/A,FALSE,"Pag.01"}</definedName>
    <definedName name="wrn.pag.02145" localSheetId="51" hidden="1">{#N/A,#N/A,FALSE,"Pag.01"}</definedName>
    <definedName name="wrn.pag.02145" localSheetId="52" hidden="1">{#N/A,#N/A,FALSE,"Pag.01"}</definedName>
    <definedName name="wrn.pag.02145" localSheetId="53" hidden="1">{#N/A,#N/A,FALSE,"Pag.01"}</definedName>
    <definedName name="wrn.pag.02145" localSheetId="77" hidden="1">{#N/A,#N/A,FALSE,"Pag.01"}</definedName>
    <definedName name="wrn.pag.02145" localSheetId="82" hidden="1">{#N/A,#N/A,FALSE,"Pag.01"}</definedName>
    <definedName name="wrn.pag.02145" localSheetId="83" hidden="1">{#N/A,#N/A,FALSE,"Pag.01"}</definedName>
    <definedName name="wrn.pag.02145" hidden="1">{#N/A,#N/A,FALSE,"Pag.01"}</definedName>
    <definedName name="wrn.pag.0214567" localSheetId="14" hidden="1">{#N/A,#N/A,FALSE,"Pag.01"}</definedName>
    <definedName name="wrn.pag.0214567" localSheetId="15" hidden="1">{#N/A,#N/A,FALSE,"Pag.01"}</definedName>
    <definedName name="wrn.pag.0214567" localSheetId="28" hidden="1">{#N/A,#N/A,FALSE,"Pag.01"}</definedName>
    <definedName name="wrn.pag.0214567" localSheetId="29" hidden="1">{#N/A,#N/A,FALSE,"Pag.01"}</definedName>
    <definedName name="wrn.pag.0214567" localSheetId="30" hidden="1">{#N/A,#N/A,FALSE,"Pag.01"}</definedName>
    <definedName name="wrn.pag.0214567" localSheetId="38" hidden="1">{#N/A,#N/A,FALSE,"Pag.01"}</definedName>
    <definedName name="wrn.pag.0214567" localSheetId="43" hidden="1">{#N/A,#N/A,FALSE,"Pag.01"}</definedName>
    <definedName name="wrn.pag.0214567" localSheetId="44" hidden="1">{#N/A,#N/A,FALSE,"Pag.01"}</definedName>
    <definedName name="wrn.pag.0214567" localSheetId="49" hidden="1">{#N/A,#N/A,FALSE,"Pag.01"}</definedName>
    <definedName name="wrn.pag.0214567" localSheetId="50" hidden="1">{#N/A,#N/A,FALSE,"Pag.01"}</definedName>
    <definedName name="wrn.pag.0214567" localSheetId="51" hidden="1">{#N/A,#N/A,FALSE,"Pag.01"}</definedName>
    <definedName name="wrn.pag.0214567" localSheetId="52" hidden="1">{#N/A,#N/A,FALSE,"Pag.01"}</definedName>
    <definedName name="wrn.pag.0214567" localSheetId="53" hidden="1">{#N/A,#N/A,FALSE,"Pag.01"}</definedName>
    <definedName name="wrn.pag.0214567" localSheetId="77" hidden="1">{#N/A,#N/A,FALSE,"Pag.01"}</definedName>
    <definedName name="wrn.pag.0214567" localSheetId="82" hidden="1">{#N/A,#N/A,FALSE,"Pag.01"}</definedName>
    <definedName name="wrn.pag.0214567" localSheetId="83" hidden="1">{#N/A,#N/A,FALSE,"Pag.01"}</definedName>
    <definedName name="wrn.pag.0214567" hidden="1">{#N/A,#N/A,FALSE,"Pag.01"}</definedName>
    <definedName name="wrn.pag.02145879" localSheetId="14" hidden="1">{#N/A,#N/A,FALSE,"Pag.01"}</definedName>
    <definedName name="wrn.pag.02145879" localSheetId="15" hidden="1">{#N/A,#N/A,FALSE,"Pag.01"}</definedName>
    <definedName name="wrn.pag.02145879" localSheetId="28" hidden="1">{#N/A,#N/A,FALSE,"Pag.01"}</definedName>
    <definedName name="wrn.pag.02145879" localSheetId="29" hidden="1">{#N/A,#N/A,FALSE,"Pag.01"}</definedName>
    <definedName name="wrn.pag.02145879" localSheetId="30" hidden="1">{#N/A,#N/A,FALSE,"Pag.01"}</definedName>
    <definedName name="wrn.pag.02145879" localSheetId="38" hidden="1">{#N/A,#N/A,FALSE,"Pag.01"}</definedName>
    <definedName name="wrn.pag.02145879" localSheetId="43" hidden="1">{#N/A,#N/A,FALSE,"Pag.01"}</definedName>
    <definedName name="wrn.pag.02145879" localSheetId="44" hidden="1">{#N/A,#N/A,FALSE,"Pag.01"}</definedName>
    <definedName name="wrn.pag.02145879" localSheetId="49" hidden="1">{#N/A,#N/A,FALSE,"Pag.01"}</definedName>
    <definedName name="wrn.pag.02145879" localSheetId="50" hidden="1">{#N/A,#N/A,FALSE,"Pag.01"}</definedName>
    <definedName name="wrn.pag.02145879" localSheetId="51" hidden="1">{#N/A,#N/A,FALSE,"Pag.01"}</definedName>
    <definedName name="wrn.pag.02145879" localSheetId="52" hidden="1">{#N/A,#N/A,FALSE,"Pag.01"}</definedName>
    <definedName name="wrn.pag.02145879" localSheetId="53" hidden="1">{#N/A,#N/A,FALSE,"Pag.01"}</definedName>
    <definedName name="wrn.pag.02145879" localSheetId="77" hidden="1">{#N/A,#N/A,FALSE,"Pag.01"}</definedName>
    <definedName name="wrn.pag.02145879" localSheetId="82" hidden="1">{#N/A,#N/A,FALSE,"Pag.01"}</definedName>
    <definedName name="wrn.pag.02145879" localSheetId="83" hidden="1">{#N/A,#N/A,FALSE,"Pag.01"}</definedName>
    <definedName name="wrn.pag.02145879" hidden="1">{#N/A,#N/A,FALSE,"Pag.01"}</definedName>
    <definedName name="wrn.pag.02325478" localSheetId="14" hidden="1">{#N/A,#N/A,FALSE,"Pag.01"}</definedName>
    <definedName name="wrn.pag.02325478" localSheetId="15" hidden="1">{#N/A,#N/A,FALSE,"Pag.01"}</definedName>
    <definedName name="wrn.pag.02325478" localSheetId="28" hidden="1">{#N/A,#N/A,FALSE,"Pag.01"}</definedName>
    <definedName name="wrn.pag.02325478" localSheetId="29" hidden="1">{#N/A,#N/A,FALSE,"Pag.01"}</definedName>
    <definedName name="wrn.pag.02325478" localSheetId="30" hidden="1">{#N/A,#N/A,FALSE,"Pag.01"}</definedName>
    <definedName name="wrn.pag.02325478" localSheetId="38" hidden="1">{#N/A,#N/A,FALSE,"Pag.01"}</definedName>
    <definedName name="wrn.pag.02325478" localSheetId="43" hidden="1">{#N/A,#N/A,FALSE,"Pag.01"}</definedName>
    <definedName name="wrn.pag.02325478" localSheetId="44" hidden="1">{#N/A,#N/A,FALSE,"Pag.01"}</definedName>
    <definedName name="wrn.pag.02325478" localSheetId="49" hidden="1">{#N/A,#N/A,FALSE,"Pag.01"}</definedName>
    <definedName name="wrn.pag.02325478" localSheetId="50" hidden="1">{#N/A,#N/A,FALSE,"Pag.01"}</definedName>
    <definedName name="wrn.pag.02325478" localSheetId="51" hidden="1">{#N/A,#N/A,FALSE,"Pag.01"}</definedName>
    <definedName name="wrn.pag.02325478" localSheetId="52" hidden="1">{#N/A,#N/A,FALSE,"Pag.01"}</definedName>
    <definedName name="wrn.pag.02325478" localSheetId="53" hidden="1">{#N/A,#N/A,FALSE,"Pag.01"}</definedName>
    <definedName name="wrn.pag.02325478" localSheetId="77" hidden="1">{#N/A,#N/A,FALSE,"Pag.01"}</definedName>
    <definedName name="wrn.pag.02325478" localSheetId="82" hidden="1">{#N/A,#N/A,FALSE,"Pag.01"}</definedName>
    <definedName name="wrn.pag.02325478" localSheetId="83" hidden="1">{#N/A,#N/A,FALSE,"Pag.01"}</definedName>
    <definedName name="wrn.pag.02325478" hidden="1">{#N/A,#N/A,FALSE,"Pag.01"}</definedName>
    <definedName name="wrn.pag.025" localSheetId="14" hidden="1">{#N/A,#N/A,FALSE,"Pag.01"}</definedName>
    <definedName name="wrn.pag.025" localSheetId="15" hidden="1">{#N/A,#N/A,FALSE,"Pag.01"}</definedName>
    <definedName name="wrn.pag.025" localSheetId="28" hidden="1">{#N/A,#N/A,FALSE,"Pag.01"}</definedName>
    <definedName name="wrn.pag.025" localSheetId="29" hidden="1">{#N/A,#N/A,FALSE,"Pag.01"}</definedName>
    <definedName name="wrn.pag.025" localSheetId="30" hidden="1">{#N/A,#N/A,FALSE,"Pag.01"}</definedName>
    <definedName name="wrn.pag.025" localSheetId="38" hidden="1">{#N/A,#N/A,FALSE,"Pag.01"}</definedName>
    <definedName name="wrn.pag.025" localSheetId="43" hidden="1">{#N/A,#N/A,FALSE,"Pag.01"}</definedName>
    <definedName name="wrn.pag.025" localSheetId="44" hidden="1">{#N/A,#N/A,FALSE,"Pag.01"}</definedName>
    <definedName name="wrn.pag.025" localSheetId="49" hidden="1">{#N/A,#N/A,FALSE,"Pag.01"}</definedName>
    <definedName name="wrn.pag.025" localSheetId="50" hidden="1">{#N/A,#N/A,FALSE,"Pag.01"}</definedName>
    <definedName name="wrn.pag.025" localSheetId="51" hidden="1">{#N/A,#N/A,FALSE,"Pag.01"}</definedName>
    <definedName name="wrn.pag.025" localSheetId="52" hidden="1">{#N/A,#N/A,FALSE,"Pag.01"}</definedName>
    <definedName name="wrn.pag.025" localSheetId="53" hidden="1">{#N/A,#N/A,FALSE,"Pag.01"}</definedName>
    <definedName name="wrn.pag.025" localSheetId="77" hidden="1">{#N/A,#N/A,FALSE,"Pag.01"}</definedName>
    <definedName name="wrn.pag.025" localSheetId="82" hidden="1">{#N/A,#N/A,FALSE,"Pag.01"}</definedName>
    <definedName name="wrn.pag.025" localSheetId="83" hidden="1">{#N/A,#N/A,FALSE,"Pag.01"}</definedName>
    <definedName name="wrn.pag.025" hidden="1">{#N/A,#N/A,FALSE,"Pag.01"}</definedName>
    <definedName name="wrn.pag.025000" localSheetId="14" hidden="1">{#N/A,#N/A,FALSE,"Pag.01"}</definedName>
    <definedName name="wrn.pag.025000" localSheetId="15" hidden="1">{#N/A,#N/A,FALSE,"Pag.01"}</definedName>
    <definedName name="wrn.pag.025000" localSheetId="28" hidden="1">{#N/A,#N/A,FALSE,"Pag.01"}</definedName>
    <definedName name="wrn.pag.025000" localSheetId="29" hidden="1">{#N/A,#N/A,FALSE,"Pag.01"}</definedName>
    <definedName name="wrn.pag.025000" localSheetId="30" hidden="1">{#N/A,#N/A,FALSE,"Pag.01"}</definedName>
    <definedName name="wrn.pag.025000" localSheetId="38" hidden="1">{#N/A,#N/A,FALSE,"Pag.01"}</definedName>
    <definedName name="wrn.pag.025000" localSheetId="43" hidden="1">{#N/A,#N/A,FALSE,"Pag.01"}</definedName>
    <definedName name="wrn.pag.025000" localSheetId="44" hidden="1">{#N/A,#N/A,FALSE,"Pag.01"}</definedName>
    <definedName name="wrn.pag.025000" localSheetId="49" hidden="1">{#N/A,#N/A,FALSE,"Pag.01"}</definedName>
    <definedName name="wrn.pag.025000" localSheetId="50" hidden="1">{#N/A,#N/A,FALSE,"Pag.01"}</definedName>
    <definedName name="wrn.pag.025000" localSheetId="51" hidden="1">{#N/A,#N/A,FALSE,"Pag.01"}</definedName>
    <definedName name="wrn.pag.025000" localSheetId="52" hidden="1">{#N/A,#N/A,FALSE,"Pag.01"}</definedName>
    <definedName name="wrn.pag.025000" localSheetId="53" hidden="1">{#N/A,#N/A,FALSE,"Pag.01"}</definedName>
    <definedName name="wrn.pag.025000" localSheetId="77" hidden="1">{#N/A,#N/A,FALSE,"Pag.01"}</definedName>
    <definedName name="wrn.pag.025000" localSheetId="82" hidden="1">{#N/A,#N/A,FALSE,"Pag.01"}</definedName>
    <definedName name="wrn.pag.025000" localSheetId="83" hidden="1">{#N/A,#N/A,FALSE,"Pag.01"}</definedName>
    <definedName name="wrn.pag.025000" hidden="1">{#N/A,#N/A,FALSE,"Pag.01"}</definedName>
    <definedName name="wrn.pag.025476" localSheetId="14" hidden="1">{#N/A,#N/A,FALSE,"Pag.01"}</definedName>
    <definedName name="wrn.pag.025476" localSheetId="15" hidden="1">{#N/A,#N/A,FALSE,"Pag.01"}</definedName>
    <definedName name="wrn.pag.025476" localSheetId="28" hidden="1">{#N/A,#N/A,FALSE,"Pag.01"}</definedName>
    <definedName name="wrn.pag.025476" localSheetId="29" hidden="1">{#N/A,#N/A,FALSE,"Pag.01"}</definedName>
    <definedName name="wrn.pag.025476" localSheetId="30" hidden="1">{#N/A,#N/A,FALSE,"Pag.01"}</definedName>
    <definedName name="wrn.pag.025476" localSheetId="38" hidden="1">{#N/A,#N/A,FALSE,"Pag.01"}</definedName>
    <definedName name="wrn.pag.025476" localSheetId="43" hidden="1">{#N/A,#N/A,FALSE,"Pag.01"}</definedName>
    <definedName name="wrn.pag.025476" localSheetId="44" hidden="1">{#N/A,#N/A,FALSE,"Pag.01"}</definedName>
    <definedName name="wrn.pag.025476" localSheetId="49" hidden="1">{#N/A,#N/A,FALSE,"Pag.01"}</definedName>
    <definedName name="wrn.pag.025476" localSheetId="50" hidden="1">{#N/A,#N/A,FALSE,"Pag.01"}</definedName>
    <definedName name="wrn.pag.025476" localSheetId="51" hidden="1">{#N/A,#N/A,FALSE,"Pag.01"}</definedName>
    <definedName name="wrn.pag.025476" localSheetId="52" hidden="1">{#N/A,#N/A,FALSE,"Pag.01"}</definedName>
    <definedName name="wrn.pag.025476" localSheetId="53" hidden="1">{#N/A,#N/A,FALSE,"Pag.01"}</definedName>
    <definedName name="wrn.pag.025476" localSheetId="77" hidden="1">{#N/A,#N/A,FALSE,"Pag.01"}</definedName>
    <definedName name="wrn.pag.025476" localSheetId="82" hidden="1">{#N/A,#N/A,FALSE,"Pag.01"}</definedName>
    <definedName name="wrn.pag.025476" localSheetId="83" hidden="1">{#N/A,#N/A,FALSE,"Pag.01"}</definedName>
    <definedName name="wrn.pag.025476" hidden="1">{#N/A,#N/A,FALSE,"Pag.01"}</definedName>
    <definedName name="wrn.pag.02564789" localSheetId="14" hidden="1">{#N/A,#N/A,FALSE,"Pag.01"}</definedName>
    <definedName name="wrn.pag.02564789" localSheetId="15" hidden="1">{#N/A,#N/A,FALSE,"Pag.01"}</definedName>
    <definedName name="wrn.pag.02564789" localSheetId="28" hidden="1">{#N/A,#N/A,FALSE,"Pag.01"}</definedName>
    <definedName name="wrn.pag.02564789" localSheetId="29" hidden="1">{#N/A,#N/A,FALSE,"Pag.01"}</definedName>
    <definedName name="wrn.pag.02564789" localSheetId="30" hidden="1">{#N/A,#N/A,FALSE,"Pag.01"}</definedName>
    <definedName name="wrn.pag.02564789" localSheetId="38" hidden="1">{#N/A,#N/A,FALSE,"Pag.01"}</definedName>
    <definedName name="wrn.pag.02564789" localSheetId="43" hidden="1">{#N/A,#N/A,FALSE,"Pag.01"}</definedName>
    <definedName name="wrn.pag.02564789" localSheetId="44" hidden="1">{#N/A,#N/A,FALSE,"Pag.01"}</definedName>
    <definedName name="wrn.pag.02564789" localSheetId="49" hidden="1">{#N/A,#N/A,FALSE,"Pag.01"}</definedName>
    <definedName name="wrn.pag.02564789" localSheetId="50" hidden="1">{#N/A,#N/A,FALSE,"Pag.01"}</definedName>
    <definedName name="wrn.pag.02564789" localSheetId="51" hidden="1">{#N/A,#N/A,FALSE,"Pag.01"}</definedName>
    <definedName name="wrn.pag.02564789" localSheetId="52" hidden="1">{#N/A,#N/A,FALSE,"Pag.01"}</definedName>
    <definedName name="wrn.pag.02564789" localSheetId="53" hidden="1">{#N/A,#N/A,FALSE,"Pag.01"}</definedName>
    <definedName name="wrn.pag.02564789" localSheetId="77" hidden="1">{#N/A,#N/A,FALSE,"Pag.01"}</definedName>
    <definedName name="wrn.pag.02564789" localSheetId="82" hidden="1">{#N/A,#N/A,FALSE,"Pag.01"}</definedName>
    <definedName name="wrn.pag.02564789" localSheetId="83" hidden="1">{#N/A,#N/A,FALSE,"Pag.01"}</definedName>
    <definedName name="wrn.pag.02564789" hidden="1">{#N/A,#N/A,FALSE,"Pag.01"}</definedName>
    <definedName name="wrn.pag.03" localSheetId="14" hidden="1">{#N/A,#N/A,FALSE,"Pag.01"}</definedName>
    <definedName name="wrn.pag.03" localSheetId="15" hidden="1">{#N/A,#N/A,FALSE,"Pag.01"}</definedName>
    <definedName name="wrn.pag.03" localSheetId="28" hidden="1">{#N/A,#N/A,FALSE,"Pag.01"}</definedName>
    <definedName name="wrn.pag.03" localSheetId="29" hidden="1">{#N/A,#N/A,FALSE,"Pag.01"}</definedName>
    <definedName name="wrn.pag.03" localSheetId="30" hidden="1">{#N/A,#N/A,FALSE,"Pag.01"}</definedName>
    <definedName name="wrn.pag.03" localSheetId="38" hidden="1">{#N/A,#N/A,FALSE,"Pag.01"}</definedName>
    <definedName name="wrn.pag.03" localSheetId="43" hidden="1">{#N/A,#N/A,FALSE,"Pag.01"}</definedName>
    <definedName name="wrn.pag.03" localSheetId="44" hidden="1">{#N/A,#N/A,FALSE,"Pag.01"}</definedName>
    <definedName name="wrn.pag.03" localSheetId="49" hidden="1">{#N/A,#N/A,FALSE,"Pag.01"}</definedName>
    <definedName name="wrn.pag.03" localSheetId="50" hidden="1">{#N/A,#N/A,FALSE,"Pag.01"}</definedName>
    <definedName name="wrn.pag.03" localSheetId="51" hidden="1">{#N/A,#N/A,FALSE,"Pag.01"}</definedName>
    <definedName name="wrn.pag.03" localSheetId="52" hidden="1">{#N/A,#N/A,FALSE,"Pag.01"}</definedName>
    <definedName name="wrn.pag.03" localSheetId="53" hidden="1">{#N/A,#N/A,FALSE,"Pag.01"}</definedName>
    <definedName name="wrn.pag.03" localSheetId="77" hidden="1">{#N/A,#N/A,FALSE,"Pag.01"}</definedName>
    <definedName name="wrn.pag.03" localSheetId="82" hidden="1">{#N/A,#N/A,FALSE,"Pag.01"}</definedName>
    <definedName name="wrn.pag.03" localSheetId="83" hidden="1">{#N/A,#N/A,FALSE,"Pag.01"}</definedName>
    <definedName name="wrn.pag.03" hidden="1">{#N/A,#N/A,FALSE,"Pag.01"}</definedName>
    <definedName name="wrn.pag.030" localSheetId="14" hidden="1">{#N/A,#N/A,FALSE,"Pag.01"}</definedName>
    <definedName name="wrn.pag.030" localSheetId="15" hidden="1">{#N/A,#N/A,FALSE,"Pag.01"}</definedName>
    <definedName name="wrn.pag.030" localSheetId="28" hidden="1">{#N/A,#N/A,FALSE,"Pag.01"}</definedName>
    <definedName name="wrn.pag.030" localSheetId="29" hidden="1">{#N/A,#N/A,FALSE,"Pag.01"}</definedName>
    <definedName name="wrn.pag.030" localSheetId="30" hidden="1">{#N/A,#N/A,FALSE,"Pag.01"}</definedName>
    <definedName name="wrn.pag.030" localSheetId="38" hidden="1">{#N/A,#N/A,FALSE,"Pag.01"}</definedName>
    <definedName name="wrn.pag.030" localSheetId="43" hidden="1">{#N/A,#N/A,FALSE,"Pag.01"}</definedName>
    <definedName name="wrn.pag.030" localSheetId="44" hidden="1">{#N/A,#N/A,FALSE,"Pag.01"}</definedName>
    <definedName name="wrn.pag.030" localSheetId="49" hidden="1">{#N/A,#N/A,FALSE,"Pag.01"}</definedName>
    <definedName name="wrn.pag.030" localSheetId="50" hidden="1">{#N/A,#N/A,FALSE,"Pag.01"}</definedName>
    <definedName name="wrn.pag.030" localSheetId="51" hidden="1">{#N/A,#N/A,FALSE,"Pag.01"}</definedName>
    <definedName name="wrn.pag.030" localSheetId="52" hidden="1">{#N/A,#N/A,FALSE,"Pag.01"}</definedName>
    <definedName name="wrn.pag.030" localSheetId="53" hidden="1">{#N/A,#N/A,FALSE,"Pag.01"}</definedName>
    <definedName name="wrn.pag.030" localSheetId="77" hidden="1">{#N/A,#N/A,FALSE,"Pag.01"}</definedName>
    <definedName name="wrn.pag.030" localSheetId="82" hidden="1">{#N/A,#N/A,FALSE,"Pag.01"}</definedName>
    <definedName name="wrn.pag.030" localSheetId="83" hidden="1">{#N/A,#N/A,FALSE,"Pag.01"}</definedName>
    <definedName name="wrn.pag.030" hidden="1">{#N/A,#N/A,FALSE,"Pag.01"}</definedName>
    <definedName name="wrn.pag.0300" localSheetId="14" hidden="1">{#N/A,#N/A,FALSE,"Pag.01"}</definedName>
    <definedName name="wrn.pag.0300" localSheetId="15" hidden="1">{#N/A,#N/A,FALSE,"Pag.01"}</definedName>
    <definedName name="wrn.pag.0300" localSheetId="28" hidden="1">{#N/A,#N/A,FALSE,"Pag.01"}</definedName>
    <definedName name="wrn.pag.0300" localSheetId="29" hidden="1">{#N/A,#N/A,FALSE,"Pag.01"}</definedName>
    <definedName name="wrn.pag.0300" localSheetId="30" hidden="1">{#N/A,#N/A,FALSE,"Pag.01"}</definedName>
    <definedName name="wrn.pag.0300" localSheetId="38" hidden="1">{#N/A,#N/A,FALSE,"Pag.01"}</definedName>
    <definedName name="wrn.pag.0300" localSheetId="43" hidden="1">{#N/A,#N/A,FALSE,"Pag.01"}</definedName>
    <definedName name="wrn.pag.0300" localSheetId="44" hidden="1">{#N/A,#N/A,FALSE,"Pag.01"}</definedName>
    <definedName name="wrn.pag.0300" localSheetId="49" hidden="1">{#N/A,#N/A,FALSE,"Pag.01"}</definedName>
    <definedName name="wrn.pag.0300" localSheetId="50" hidden="1">{#N/A,#N/A,FALSE,"Pag.01"}</definedName>
    <definedName name="wrn.pag.0300" localSheetId="51" hidden="1">{#N/A,#N/A,FALSE,"Pag.01"}</definedName>
    <definedName name="wrn.pag.0300" localSheetId="52" hidden="1">{#N/A,#N/A,FALSE,"Pag.01"}</definedName>
    <definedName name="wrn.pag.0300" localSheetId="53" hidden="1">{#N/A,#N/A,FALSE,"Pag.01"}</definedName>
    <definedName name="wrn.pag.0300" localSheetId="77" hidden="1">{#N/A,#N/A,FALSE,"Pag.01"}</definedName>
    <definedName name="wrn.pag.0300" localSheetId="82" hidden="1">{#N/A,#N/A,FALSE,"Pag.01"}</definedName>
    <definedName name="wrn.pag.0300" localSheetId="83" hidden="1">{#N/A,#N/A,FALSE,"Pag.01"}</definedName>
    <definedName name="wrn.pag.0300" hidden="1">{#N/A,#N/A,FALSE,"Pag.01"}</definedName>
    <definedName name="wrn.pag.03000000" localSheetId="14" hidden="1">{#N/A,#N/A,FALSE,"Pag.01"}</definedName>
    <definedName name="wrn.pag.03000000" localSheetId="15" hidden="1">{#N/A,#N/A,FALSE,"Pag.01"}</definedName>
    <definedName name="wrn.pag.03000000" localSheetId="28" hidden="1">{#N/A,#N/A,FALSE,"Pag.01"}</definedName>
    <definedName name="wrn.pag.03000000" localSheetId="29" hidden="1">{#N/A,#N/A,FALSE,"Pag.01"}</definedName>
    <definedName name="wrn.pag.03000000" localSheetId="30" hidden="1">{#N/A,#N/A,FALSE,"Pag.01"}</definedName>
    <definedName name="wrn.pag.03000000" localSheetId="38" hidden="1">{#N/A,#N/A,FALSE,"Pag.01"}</definedName>
    <definedName name="wrn.pag.03000000" localSheetId="43" hidden="1">{#N/A,#N/A,FALSE,"Pag.01"}</definedName>
    <definedName name="wrn.pag.03000000" localSheetId="44" hidden="1">{#N/A,#N/A,FALSE,"Pag.01"}</definedName>
    <definedName name="wrn.pag.03000000" localSheetId="49" hidden="1">{#N/A,#N/A,FALSE,"Pag.01"}</definedName>
    <definedName name="wrn.pag.03000000" localSheetId="50" hidden="1">{#N/A,#N/A,FALSE,"Pag.01"}</definedName>
    <definedName name="wrn.pag.03000000" localSheetId="51" hidden="1">{#N/A,#N/A,FALSE,"Pag.01"}</definedName>
    <definedName name="wrn.pag.03000000" localSheetId="52" hidden="1">{#N/A,#N/A,FALSE,"Pag.01"}</definedName>
    <definedName name="wrn.pag.03000000" localSheetId="53" hidden="1">{#N/A,#N/A,FALSE,"Pag.01"}</definedName>
    <definedName name="wrn.pag.03000000" localSheetId="77" hidden="1">{#N/A,#N/A,FALSE,"Pag.01"}</definedName>
    <definedName name="wrn.pag.03000000" localSheetId="82" hidden="1">{#N/A,#N/A,FALSE,"Pag.01"}</definedName>
    <definedName name="wrn.pag.03000000" localSheetId="83" hidden="1">{#N/A,#N/A,FALSE,"Pag.01"}</definedName>
    <definedName name="wrn.pag.03000000" hidden="1">{#N/A,#N/A,FALSE,"Pag.01"}</definedName>
    <definedName name="wrn.pag.030000000" localSheetId="14" hidden="1">{#N/A,#N/A,FALSE,"Pag.01"}</definedName>
    <definedName name="wrn.pag.030000000" localSheetId="15" hidden="1">{#N/A,#N/A,FALSE,"Pag.01"}</definedName>
    <definedName name="wrn.pag.030000000" localSheetId="28" hidden="1">{#N/A,#N/A,FALSE,"Pag.01"}</definedName>
    <definedName name="wrn.pag.030000000" localSheetId="29" hidden="1">{#N/A,#N/A,FALSE,"Pag.01"}</definedName>
    <definedName name="wrn.pag.030000000" localSheetId="30" hidden="1">{#N/A,#N/A,FALSE,"Pag.01"}</definedName>
    <definedName name="wrn.pag.030000000" localSheetId="38" hidden="1">{#N/A,#N/A,FALSE,"Pag.01"}</definedName>
    <definedName name="wrn.pag.030000000" localSheetId="43" hidden="1">{#N/A,#N/A,FALSE,"Pag.01"}</definedName>
    <definedName name="wrn.pag.030000000" localSheetId="44" hidden="1">{#N/A,#N/A,FALSE,"Pag.01"}</definedName>
    <definedName name="wrn.pag.030000000" localSheetId="49" hidden="1">{#N/A,#N/A,FALSE,"Pag.01"}</definedName>
    <definedName name="wrn.pag.030000000" localSheetId="50" hidden="1">{#N/A,#N/A,FALSE,"Pag.01"}</definedName>
    <definedName name="wrn.pag.030000000" localSheetId="51" hidden="1">{#N/A,#N/A,FALSE,"Pag.01"}</definedName>
    <definedName name="wrn.pag.030000000" localSheetId="52" hidden="1">{#N/A,#N/A,FALSE,"Pag.01"}</definedName>
    <definedName name="wrn.pag.030000000" localSheetId="53" hidden="1">{#N/A,#N/A,FALSE,"Pag.01"}</definedName>
    <definedName name="wrn.pag.030000000" localSheetId="77" hidden="1">{#N/A,#N/A,FALSE,"Pag.01"}</definedName>
    <definedName name="wrn.pag.030000000" localSheetId="82" hidden="1">{#N/A,#N/A,FALSE,"Pag.01"}</definedName>
    <definedName name="wrn.pag.030000000" localSheetId="83" hidden="1">{#N/A,#N/A,FALSE,"Pag.01"}</definedName>
    <definedName name="wrn.pag.030000000" hidden="1">{#N/A,#N/A,FALSE,"Pag.01"}</definedName>
    <definedName name="wrn.pag.0321475" localSheetId="14" hidden="1">{#N/A,#N/A,FALSE,"Pag.01"}</definedName>
    <definedName name="wrn.pag.0321475" localSheetId="15" hidden="1">{#N/A,#N/A,FALSE,"Pag.01"}</definedName>
    <definedName name="wrn.pag.0321475" localSheetId="28" hidden="1">{#N/A,#N/A,FALSE,"Pag.01"}</definedName>
    <definedName name="wrn.pag.0321475" localSheetId="29" hidden="1">{#N/A,#N/A,FALSE,"Pag.01"}</definedName>
    <definedName name="wrn.pag.0321475" localSheetId="30" hidden="1">{#N/A,#N/A,FALSE,"Pag.01"}</definedName>
    <definedName name="wrn.pag.0321475" localSheetId="38" hidden="1">{#N/A,#N/A,FALSE,"Pag.01"}</definedName>
    <definedName name="wrn.pag.0321475" localSheetId="43" hidden="1">{#N/A,#N/A,FALSE,"Pag.01"}</definedName>
    <definedName name="wrn.pag.0321475" localSheetId="44" hidden="1">{#N/A,#N/A,FALSE,"Pag.01"}</definedName>
    <definedName name="wrn.pag.0321475" localSheetId="49" hidden="1">{#N/A,#N/A,FALSE,"Pag.01"}</definedName>
    <definedName name="wrn.pag.0321475" localSheetId="50" hidden="1">{#N/A,#N/A,FALSE,"Pag.01"}</definedName>
    <definedName name="wrn.pag.0321475" localSheetId="51" hidden="1">{#N/A,#N/A,FALSE,"Pag.01"}</definedName>
    <definedName name="wrn.pag.0321475" localSheetId="52" hidden="1">{#N/A,#N/A,FALSE,"Pag.01"}</definedName>
    <definedName name="wrn.pag.0321475" localSheetId="53" hidden="1">{#N/A,#N/A,FALSE,"Pag.01"}</definedName>
    <definedName name="wrn.pag.0321475" localSheetId="77" hidden="1">{#N/A,#N/A,FALSE,"Pag.01"}</definedName>
    <definedName name="wrn.pag.0321475" localSheetId="82" hidden="1">{#N/A,#N/A,FALSE,"Pag.01"}</definedName>
    <definedName name="wrn.pag.0321475" localSheetId="83" hidden="1">{#N/A,#N/A,FALSE,"Pag.01"}</definedName>
    <definedName name="wrn.pag.0321475" hidden="1">{#N/A,#N/A,FALSE,"Pag.01"}</definedName>
    <definedName name="wrn.pag.032548" localSheetId="14" hidden="1">{#N/A,#N/A,FALSE,"Pag.01"}</definedName>
    <definedName name="wrn.pag.032548" localSheetId="15" hidden="1">{#N/A,#N/A,FALSE,"Pag.01"}</definedName>
    <definedName name="wrn.pag.032548" localSheetId="28" hidden="1">{#N/A,#N/A,FALSE,"Pag.01"}</definedName>
    <definedName name="wrn.pag.032548" localSheetId="29" hidden="1">{#N/A,#N/A,FALSE,"Pag.01"}</definedName>
    <definedName name="wrn.pag.032548" localSheetId="30" hidden="1">{#N/A,#N/A,FALSE,"Pag.01"}</definedName>
    <definedName name="wrn.pag.032548" localSheetId="38" hidden="1">{#N/A,#N/A,FALSE,"Pag.01"}</definedName>
    <definedName name="wrn.pag.032548" localSheetId="43" hidden="1">{#N/A,#N/A,FALSE,"Pag.01"}</definedName>
    <definedName name="wrn.pag.032548" localSheetId="44" hidden="1">{#N/A,#N/A,FALSE,"Pag.01"}</definedName>
    <definedName name="wrn.pag.032548" localSheetId="49" hidden="1">{#N/A,#N/A,FALSE,"Pag.01"}</definedName>
    <definedName name="wrn.pag.032548" localSheetId="50" hidden="1">{#N/A,#N/A,FALSE,"Pag.01"}</definedName>
    <definedName name="wrn.pag.032548" localSheetId="51" hidden="1">{#N/A,#N/A,FALSE,"Pag.01"}</definedName>
    <definedName name="wrn.pag.032548" localSheetId="52" hidden="1">{#N/A,#N/A,FALSE,"Pag.01"}</definedName>
    <definedName name="wrn.pag.032548" localSheetId="53" hidden="1">{#N/A,#N/A,FALSE,"Pag.01"}</definedName>
    <definedName name="wrn.pag.032548" localSheetId="77" hidden="1">{#N/A,#N/A,FALSE,"Pag.01"}</definedName>
    <definedName name="wrn.pag.032548" localSheetId="82" hidden="1">{#N/A,#N/A,FALSE,"Pag.01"}</definedName>
    <definedName name="wrn.pag.032548" localSheetId="83" hidden="1">{#N/A,#N/A,FALSE,"Pag.01"}</definedName>
    <definedName name="wrn.pag.032548" hidden="1">{#N/A,#N/A,FALSE,"Pag.01"}</definedName>
    <definedName name="wrn.pag.0345778" localSheetId="14" hidden="1">{#N/A,#N/A,FALSE,"Pag.01"}</definedName>
    <definedName name="wrn.pag.0345778" localSheetId="15" hidden="1">{#N/A,#N/A,FALSE,"Pag.01"}</definedName>
    <definedName name="wrn.pag.0345778" localSheetId="28" hidden="1">{#N/A,#N/A,FALSE,"Pag.01"}</definedName>
    <definedName name="wrn.pag.0345778" localSheetId="29" hidden="1">{#N/A,#N/A,FALSE,"Pag.01"}</definedName>
    <definedName name="wrn.pag.0345778" localSheetId="30" hidden="1">{#N/A,#N/A,FALSE,"Pag.01"}</definedName>
    <definedName name="wrn.pag.0345778" localSheetId="38" hidden="1">{#N/A,#N/A,FALSE,"Pag.01"}</definedName>
    <definedName name="wrn.pag.0345778" localSheetId="43" hidden="1">{#N/A,#N/A,FALSE,"Pag.01"}</definedName>
    <definedName name="wrn.pag.0345778" localSheetId="44" hidden="1">{#N/A,#N/A,FALSE,"Pag.01"}</definedName>
    <definedName name="wrn.pag.0345778" localSheetId="49" hidden="1">{#N/A,#N/A,FALSE,"Pag.01"}</definedName>
    <definedName name="wrn.pag.0345778" localSheetId="50" hidden="1">{#N/A,#N/A,FALSE,"Pag.01"}</definedName>
    <definedName name="wrn.pag.0345778" localSheetId="51" hidden="1">{#N/A,#N/A,FALSE,"Pag.01"}</definedName>
    <definedName name="wrn.pag.0345778" localSheetId="52" hidden="1">{#N/A,#N/A,FALSE,"Pag.01"}</definedName>
    <definedName name="wrn.pag.0345778" localSheetId="53" hidden="1">{#N/A,#N/A,FALSE,"Pag.01"}</definedName>
    <definedName name="wrn.pag.0345778" localSheetId="77" hidden="1">{#N/A,#N/A,FALSE,"Pag.01"}</definedName>
    <definedName name="wrn.pag.0345778" localSheetId="82" hidden="1">{#N/A,#N/A,FALSE,"Pag.01"}</definedName>
    <definedName name="wrn.pag.0345778" localSheetId="83" hidden="1">{#N/A,#N/A,FALSE,"Pag.01"}</definedName>
    <definedName name="wrn.pag.0345778" hidden="1">{#N/A,#N/A,FALSE,"Pag.01"}</definedName>
    <definedName name="wrn.pag.04" localSheetId="14" hidden="1">{#N/A,#N/A,FALSE,"Pag.01"}</definedName>
    <definedName name="wrn.pag.04" localSheetId="15" hidden="1">{#N/A,#N/A,FALSE,"Pag.01"}</definedName>
    <definedName name="wrn.pag.04" localSheetId="28" hidden="1">{#N/A,#N/A,FALSE,"Pag.01"}</definedName>
    <definedName name="wrn.pag.04" localSheetId="29" hidden="1">{#N/A,#N/A,FALSE,"Pag.01"}</definedName>
    <definedName name="wrn.pag.04" localSheetId="30" hidden="1">{#N/A,#N/A,FALSE,"Pag.01"}</definedName>
    <definedName name="wrn.pag.04" localSheetId="38" hidden="1">{#N/A,#N/A,FALSE,"Pag.01"}</definedName>
    <definedName name="wrn.pag.04" localSheetId="43" hidden="1">{#N/A,#N/A,FALSE,"Pag.01"}</definedName>
    <definedName name="wrn.pag.04" localSheetId="44" hidden="1">{#N/A,#N/A,FALSE,"Pag.01"}</definedName>
    <definedName name="wrn.pag.04" localSheetId="49" hidden="1">{#N/A,#N/A,FALSE,"Pag.01"}</definedName>
    <definedName name="wrn.pag.04" localSheetId="50" hidden="1">{#N/A,#N/A,FALSE,"Pag.01"}</definedName>
    <definedName name="wrn.pag.04" localSheetId="51" hidden="1">{#N/A,#N/A,FALSE,"Pag.01"}</definedName>
    <definedName name="wrn.pag.04" localSheetId="52" hidden="1">{#N/A,#N/A,FALSE,"Pag.01"}</definedName>
    <definedName name="wrn.pag.04" localSheetId="53" hidden="1">{#N/A,#N/A,FALSE,"Pag.01"}</definedName>
    <definedName name="wrn.pag.04" localSheetId="77" hidden="1">{#N/A,#N/A,FALSE,"Pag.01"}</definedName>
    <definedName name="wrn.pag.04" localSheetId="82" hidden="1">{#N/A,#N/A,FALSE,"Pag.01"}</definedName>
    <definedName name="wrn.pag.04" localSheetId="83" hidden="1">{#N/A,#N/A,FALSE,"Pag.01"}</definedName>
    <definedName name="wrn.pag.04" hidden="1">{#N/A,#N/A,FALSE,"Pag.01"}</definedName>
    <definedName name="wrn.pag.040" localSheetId="14" hidden="1">{#N/A,#N/A,FALSE,"Pag.01"}</definedName>
    <definedName name="wrn.pag.040" localSheetId="15" hidden="1">{#N/A,#N/A,FALSE,"Pag.01"}</definedName>
    <definedName name="wrn.pag.040" localSheetId="28" hidden="1">{#N/A,#N/A,FALSE,"Pag.01"}</definedName>
    <definedName name="wrn.pag.040" localSheetId="29" hidden="1">{#N/A,#N/A,FALSE,"Pag.01"}</definedName>
    <definedName name="wrn.pag.040" localSheetId="30" hidden="1">{#N/A,#N/A,FALSE,"Pag.01"}</definedName>
    <definedName name="wrn.pag.040" localSheetId="38" hidden="1">{#N/A,#N/A,FALSE,"Pag.01"}</definedName>
    <definedName name="wrn.pag.040" localSheetId="43" hidden="1">{#N/A,#N/A,FALSE,"Pag.01"}</definedName>
    <definedName name="wrn.pag.040" localSheetId="44" hidden="1">{#N/A,#N/A,FALSE,"Pag.01"}</definedName>
    <definedName name="wrn.pag.040" localSheetId="49" hidden="1">{#N/A,#N/A,FALSE,"Pag.01"}</definedName>
    <definedName name="wrn.pag.040" localSheetId="50" hidden="1">{#N/A,#N/A,FALSE,"Pag.01"}</definedName>
    <definedName name="wrn.pag.040" localSheetId="51" hidden="1">{#N/A,#N/A,FALSE,"Pag.01"}</definedName>
    <definedName name="wrn.pag.040" localSheetId="52" hidden="1">{#N/A,#N/A,FALSE,"Pag.01"}</definedName>
    <definedName name="wrn.pag.040" localSheetId="53" hidden="1">{#N/A,#N/A,FALSE,"Pag.01"}</definedName>
    <definedName name="wrn.pag.040" localSheetId="77" hidden="1">{#N/A,#N/A,FALSE,"Pag.01"}</definedName>
    <definedName name="wrn.pag.040" localSheetId="82" hidden="1">{#N/A,#N/A,FALSE,"Pag.01"}</definedName>
    <definedName name="wrn.pag.040" localSheetId="83" hidden="1">{#N/A,#N/A,FALSE,"Pag.01"}</definedName>
    <definedName name="wrn.pag.040" hidden="1">{#N/A,#N/A,FALSE,"Pag.01"}</definedName>
    <definedName name="wrn.pag.0400" localSheetId="14" hidden="1">{#N/A,#N/A,FALSE,"Pag.01"}</definedName>
    <definedName name="wrn.pag.0400" localSheetId="15" hidden="1">{#N/A,#N/A,FALSE,"Pag.01"}</definedName>
    <definedName name="wrn.pag.0400" localSheetId="28" hidden="1">{#N/A,#N/A,FALSE,"Pag.01"}</definedName>
    <definedName name="wrn.pag.0400" localSheetId="29" hidden="1">{#N/A,#N/A,FALSE,"Pag.01"}</definedName>
    <definedName name="wrn.pag.0400" localSheetId="30" hidden="1">{#N/A,#N/A,FALSE,"Pag.01"}</definedName>
    <definedName name="wrn.pag.0400" localSheetId="38" hidden="1">{#N/A,#N/A,FALSE,"Pag.01"}</definedName>
    <definedName name="wrn.pag.0400" localSheetId="43" hidden="1">{#N/A,#N/A,FALSE,"Pag.01"}</definedName>
    <definedName name="wrn.pag.0400" localSheetId="44" hidden="1">{#N/A,#N/A,FALSE,"Pag.01"}</definedName>
    <definedName name="wrn.pag.0400" localSheetId="49" hidden="1">{#N/A,#N/A,FALSE,"Pag.01"}</definedName>
    <definedName name="wrn.pag.0400" localSheetId="50" hidden="1">{#N/A,#N/A,FALSE,"Pag.01"}</definedName>
    <definedName name="wrn.pag.0400" localSheetId="51" hidden="1">{#N/A,#N/A,FALSE,"Pag.01"}</definedName>
    <definedName name="wrn.pag.0400" localSheetId="52" hidden="1">{#N/A,#N/A,FALSE,"Pag.01"}</definedName>
    <definedName name="wrn.pag.0400" localSheetId="53" hidden="1">{#N/A,#N/A,FALSE,"Pag.01"}</definedName>
    <definedName name="wrn.pag.0400" localSheetId="77" hidden="1">{#N/A,#N/A,FALSE,"Pag.01"}</definedName>
    <definedName name="wrn.pag.0400" localSheetId="82" hidden="1">{#N/A,#N/A,FALSE,"Pag.01"}</definedName>
    <definedName name="wrn.pag.0400" localSheetId="83" hidden="1">{#N/A,#N/A,FALSE,"Pag.01"}</definedName>
    <definedName name="wrn.pag.0400" hidden="1">{#N/A,#N/A,FALSE,"Pag.01"}</definedName>
    <definedName name="wrn.pag.040000000" localSheetId="14" hidden="1">{#N/A,#N/A,FALSE,"Pag.01"}</definedName>
    <definedName name="wrn.pag.040000000" localSheetId="15" hidden="1">{#N/A,#N/A,FALSE,"Pag.01"}</definedName>
    <definedName name="wrn.pag.040000000" localSheetId="28" hidden="1">{#N/A,#N/A,FALSE,"Pag.01"}</definedName>
    <definedName name="wrn.pag.040000000" localSheetId="29" hidden="1">{#N/A,#N/A,FALSE,"Pag.01"}</definedName>
    <definedName name="wrn.pag.040000000" localSheetId="30" hidden="1">{#N/A,#N/A,FALSE,"Pag.01"}</definedName>
    <definedName name="wrn.pag.040000000" localSheetId="38" hidden="1">{#N/A,#N/A,FALSE,"Pag.01"}</definedName>
    <definedName name="wrn.pag.040000000" localSheetId="43" hidden="1">{#N/A,#N/A,FALSE,"Pag.01"}</definedName>
    <definedName name="wrn.pag.040000000" localSheetId="44" hidden="1">{#N/A,#N/A,FALSE,"Pag.01"}</definedName>
    <definedName name="wrn.pag.040000000" localSheetId="49" hidden="1">{#N/A,#N/A,FALSE,"Pag.01"}</definedName>
    <definedName name="wrn.pag.040000000" localSheetId="50" hidden="1">{#N/A,#N/A,FALSE,"Pag.01"}</definedName>
    <definedName name="wrn.pag.040000000" localSheetId="51" hidden="1">{#N/A,#N/A,FALSE,"Pag.01"}</definedName>
    <definedName name="wrn.pag.040000000" localSheetId="52" hidden="1">{#N/A,#N/A,FALSE,"Pag.01"}</definedName>
    <definedName name="wrn.pag.040000000" localSheetId="53" hidden="1">{#N/A,#N/A,FALSE,"Pag.01"}</definedName>
    <definedName name="wrn.pag.040000000" localSheetId="77" hidden="1">{#N/A,#N/A,FALSE,"Pag.01"}</definedName>
    <definedName name="wrn.pag.040000000" localSheetId="82" hidden="1">{#N/A,#N/A,FALSE,"Pag.01"}</definedName>
    <definedName name="wrn.pag.040000000" localSheetId="83" hidden="1">{#N/A,#N/A,FALSE,"Pag.01"}</definedName>
    <definedName name="wrn.pag.040000000" hidden="1">{#N/A,#N/A,FALSE,"Pag.01"}</definedName>
    <definedName name="wrn.pag.040000000000" localSheetId="14" hidden="1">{#N/A,#N/A,FALSE,"Pag.01"}</definedName>
    <definedName name="wrn.pag.040000000000" localSheetId="15" hidden="1">{#N/A,#N/A,FALSE,"Pag.01"}</definedName>
    <definedName name="wrn.pag.040000000000" localSheetId="28" hidden="1">{#N/A,#N/A,FALSE,"Pag.01"}</definedName>
    <definedName name="wrn.pag.040000000000" localSheetId="29" hidden="1">{#N/A,#N/A,FALSE,"Pag.01"}</definedName>
    <definedName name="wrn.pag.040000000000" localSheetId="30" hidden="1">{#N/A,#N/A,FALSE,"Pag.01"}</definedName>
    <definedName name="wrn.pag.040000000000" localSheetId="38" hidden="1">{#N/A,#N/A,FALSE,"Pag.01"}</definedName>
    <definedName name="wrn.pag.040000000000" localSheetId="43" hidden="1">{#N/A,#N/A,FALSE,"Pag.01"}</definedName>
    <definedName name="wrn.pag.040000000000" localSheetId="44" hidden="1">{#N/A,#N/A,FALSE,"Pag.01"}</definedName>
    <definedName name="wrn.pag.040000000000" localSheetId="49" hidden="1">{#N/A,#N/A,FALSE,"Pag.01"}</definedName>
    <definedName name="wrn.pag.040000000000" localSheetId="50" hidden="1">{#N/A,#N/A,FALSE,"Pag.01"}</definedName>
    <definedName name="wrn.pag.040000000000" localSheetId="51" hidden="1">{#N/A,#N/A,FALSE,"Pag.01"}</definedName>
    <definedName name="wrn.pag.040000000000" localSheetId="52" hidden="1">{#N/A,#N/A,FALSE,"Pag.01"}</definedName>
    <definedName name="wrn.pag.040000000000" localSheetId="53" hidden="1">{#N/A,#N/A,FALSE,"Pag.01"}</definedName>
    <definedName name="wrn.pag.040000000000" localSheetId="77" hidden="1">{#N/A,#N/A,FALSE,"Pag.01"}</definedName>
    <definedName name="wrn.pag.040000000000" localSheetId="82" hidden="1">{#N/A,#N/A,FALSE,"Pag.01"}</definedName>
    <definedName name="wrn.pag.040000000000" localSheetId="83" hidden="1">{#N/A,#N/A,FALSE,"Pag.01"}</definedName>
    <definedName name="wrn.pag.040000000000" hidden="1">{#N/A,#N/A,FALSE,"Pag.01"}</definedName>
    <definedName name="wrn.pag.04254789" localSheetId="14" hidden="1">{#N/A,#N/A,FALSE,"Pag.01"}</definedName>
    <definedName name="wrn.pag.04254789" localSheetId="15" hidden="1">{#N/A,#N/A,FALSE,"Pag.01"}</definedName>
    <definedName name="wrn.pag.04254789" localSheetId="28" hidden="1">{#N/A,#N/A,FALSE,"Pag.01"}</definedName>
    <definedName name="wrn.pag.04254789" localSheetId="29" hidden="1">{#N/A,#N/A,FALSE,"Pag.01"}</definedName>
    <definedName name="wrn.pag.04254789" localSheetId="30" hidden="1">{#N/A,#N/A,FALSE,"Pag.01"}</definedName>
    <definedName name="wrn.pag.04254789" localSheetId="38" hidden="1">{#N/A,#N/A,FALSE,"Pag.01"}</definedName>
    <definedName name="wrn.pag.04254789" localSheetId="43" hidden="1">{#N/A,#N/A,FALSE,"Pag.01"}</definedName>
    <definedName name="wrn.pag.04254789" localSheetId="44" hidden="1">{#N/A,#N/A,FALSE,"Pag.01"}</definedName>
    <definedName name="wrn.pag.04254789" localSheetId="49" hidden="1">{#N/A,#N/A,FALSE,"Pag.01"}</definedName>
    <definedName name="wrn.pag.04254789" localSheetId="50" hidden="1">{#N/A,#N/A,FALSE,"Pag.01"}</definedName>
    <definedName name="wrn.pag.04254789" localSheetId="51" hidden="1">{#N/A,#N/A,FALSE,"Pag.01"}</definedName>
    <definedName name="wrn.pag.04254789" localSheetId="52" hidden="1">{#N/A,#N/A,FALSE,"Pag.01"}</definedName>
    <definedName name="wrn.pag.04254789" localSheetId="53" hidden="1">{#N/A,#N/A,FALSE,"Pag.01"}</definedName>
    <definedName name="wrn.pag.04254789" localSheetId="77" hidden="1">{#N/A,#N/A,FALSE,"Pag.01"}</definedName>
    <definedName name="wrn.pag.04254789" localSheetId="82" hidden="1">{#N/A,#N/A,FALSE,"Pag.01"}</definedName>
    <definedName name="wrn.pag.04254789" localSheetId="83" hidden="1">{#N/A,#N/A,FALSE,"Pag.01"}</definedName>
    <definedName name="wrn.pag.04254789" hidden="1">{#N/A,#N/A,FALSE,"Pag.01"}</definedName>
    <definedName name="wrn.pag.04875323" localSheetId="14" hidden="1">{#N/A,#N/A,FALSE,"Pag.01"}</definedName>
    <definedName name="wrn.pag.04875323" localSheetId="15" hidden="1">{#N/A,#N/A,FALSE,"Pag.01"}</definedName>
    <definedName name="wrn.pag.04875323" localSheetId="28" hidden="1">{#N/A,#N/A,FALSE,"Pag.01"}</definedName>
    <definedName name="wrn.pag.04875323" localSheetId="29" hidden="1">{#N/A,#N/A,FALSE,"Pag.01"}</definedName>
    <definedName name="wrn.pag.04875323" localSheetId="30" hidden="1">{#N/A,#N/A,FALSE,"Pag.01"}</definedName>
    <definedName name="wrn.pag.04875323" localSheetId="38" hidden="1">{#N/A,#N/A,FALSE,"Pag.01"}</definedName>
    <definedName name="wrn.pag.04875323" localSheetId="43" hidden="1">{#N/A,#N/A,FALSE,"Pag.01"}</definedName>
    <definedName name="wrn.pag.04875323" localSheetId="44" hidden="1">{#N/A,#N/A,FALSE,"Pag.01"}</definedName>
    <definedName name="wrn.pag.04875323" localSheetId="49" hidden="1">{#N/A,#N/A,FALSE,"Pag.01"}</definedName>
    <definedName name="wrn.pag.04875323" localSheetId="50" hidden="1">{#N/A,#N/A,FALSE,"Pag.01"}</definedName>
    <definedName name="wrn.pag.04875323" localSheetId="51" hidden="1">{#N/A,#N/A,FALSE,"Pag.01"}</definedName>
    <definedName name="wrn.pag.04875323" localSheetId="52" hidden="1">{#N/A,#N/A,FALSE,"Pag.01"}</definedName>
    <definedName name="wrn.pag.04875323" localSheetId="53" hidden="1">{#N/A,#N/A,FALSE,"Pag.01"}</definedName>
    <definedName name="wrn.pag.04875323" localSheetId="77" hidden="1">{#N/A,#N/A,FALSE,"Pag.01"}</definedName>
    <definedName name="wrn.pag.04875323" localSheetId="82" hidden="1">{#N/A,#N/A,FALSE,"Pag.01"}</definedName>
    <definedName name="wrn.pag.04875323" localSheetId="83" hidden="1">{#N/A,#N/A,FALSE,"Pag.01"}</definedName>
    <definedName name="wrn.pag.04875323" hidden="1">{#N/A,#N/A,FALSE,"Pag.01"}</definedName>
    <definedName name="wrn.pag.05" localSheetId="14" hidden="1">{#N/A,#N/A,FALSE,"Pag.01"}</definedName>
    <definedName name="wrn.pag.05" localSheetId="15" hidden="1">{#N/A,#N/A,FALSE,"Pag.01"}</definedName>
    <definedName name="wrn.pag.05" localSheetId="28" hidden="1">{#N/A,#N/A,FALSE,"Pag.01"}</definedName>
    <definedName name="wrn.pag.05" localSheetId="29" hidden="1">{#N/A,#N/A,FALSE,"Pag.01"}</definedName>
    <definedName name="wrn.pag.05" localSheetId="30" hidden="1">{#N/A,#N/A,FALSE,"Pag.01"}</definedName>
    <definedName name="wrn.pag.05" localSheetId="38" hidden="1">{#N/A,#N/A,FALSE,"Pag.01"}</definedName>
    <definedName name="wrn.pag.05" localSheetId="43" hidden="1">{#N/A,#N/A,FALSE,"Pag.01"}</definedName>
    <definedName name="wrn.pag.05" localSheetId="44" hidden="1">{#N/A,#N/A,FALSE,"Pag.01"}</definedName>
    <definedName name="wrn.pag.05" localSheetId="49" hidden="1">{#N/A,#N/A,FALSE,"Pag.01"}</definedName>
    <definedName name="wrn.pag.05" localSheetId="50" hidden="1">{#N/A,#N/A,FALSE,"Pag.01"}</definedName>
    <definedName name="wrn.pag.05" localSheetId="51" hidden="1">{#N/A,#N/A,FALSE,"Pag.01"}</definedName>
    <definedName name="wrn.pag.05" localSheetId="52" hidden="1">{#N/A,#N/A,FALSE,"Pag.01"}</definedName>
    <definedName name="wrn.pag.05" localSheetId="53" hidden="1">{#N/A,#N/A,FALSE,"Pag.01"}</definedName>
    <definedName name="wrn.pag.05" localSheetId="77" hidden="1">{#N/A,#N/A,FALSE,"Pag.01"}</definedName>
    <definedName name="wrn.pag.05" localSheetId="82" hidden="1">{#N/A,#N/A,FALSE,"Pag.01"}</definedName>
    <definedName name="wrn.pag.05" localSheetId="83" hidden="1">{#N/A,#N/A,FALSE,"Pag.01"}</definedName>
    <definedName name="wrn.pag.05" hidden="1">{#N/A,#N/A,FALSE,"Pag.01"}</definedName>
    <definedName name="wrn.pag.050" localSheetId="14" hidden="1">{#N/A,#N/A,FALSE,"Pag.01"}</definedName>
    <definedName name="wrn.pag.050" localSheetId="15" hidden="1">{#N/A,#N/A,FALSE,"Pag.01"}</definedName>
    <definedName name="wrn.pag.050" localSheetId="28" hidden="1">{#N/A,#N/A,FALSE,"Pag.01"}</definedName>
    <definedName name="wrn.pag.050" localSheetId="29" hidden="1">{#N/A,#N/A,FALSE,"Pag.01"}</definedName>
    <definedName name="wrn.pag.050" localSheetId="30" hidden="1">{#N/A,#N/A,FALSE,"Pag.01"}</definedName>
    <definedName name="wrn.pag.050" localSheetId="38" hidden="1">{#N/A,#N/A,FALSE,"Pag.01"}</definedName>
    <definedName name="wrn.pag.050" localSheetId="43" hidden="1">{#N/A,#N/A,FALSE,"Pag.01"}</definedName>
    <definedName name="wrn.pag.050" localSheetId="44" hidden="1">{#N/A,#N/A,FALSE,"Pag.01"}</definedName>
    <definedName name="wrn.pag.050" localSheetId="49" hidden="1">{#N/A,#N/A,FALSE,"Pag.01"}</definedName>
    <definedName name="wrn.pag.050" localSheetId="50" hidden="1">{#N/A,#N/A,FALSE,"Pag.01"}</definedName>
    <definedName name="wrn.pag.050" localSheetId="51" hidden="1">{#N/A,#N/A,FALSE,"Pag.01"}</definedName>
    <definedName name="wrn.pag.050" localSheetId="52" hidden="1">{#N/A,#N/A,FALSE,"Pag.01"}</definedName>
    <definedName name="wrn.pag.050" localSheetId="53" hidden="1">{#N/A,#N/A,FALSE,"Pag.01"}</definedName>
    <definedName name="wrn.pag.050" localSheetId="77" hidden="1">{#N/A,#N/A,FALSE,"Pag.01"}</definedName>
    <definedName name="wrn.pag.050" localSheetId="82" hidden="1">{#N/A,#N/A,FALSE,"Pag.01"}</definedName>
    <definedName name="wrn.pag.050" localSheetId="83" hidden="1">{#N/A,#N/A,FALSE,"Pag.01"}</definedName>
    <definedName name="wrn.pag.050" hidden="1">{#N/A,#N/A,FALSE,"Pag.01"}</definedName>
    <definedName name="wrn.pag.0500" localSheetId="14" hidden="1">{#N/A,#N/A,FALSE,"Pag.01"}</definedName>
    <definedName name="wrn.pag.0500" localSheetId="15" hidden="1">{#N/A,#N/A,FALSE,"Pag.01"}</definedName>
    <definedName name="wrn.pag.0500" localSheetId="28" hidden="1">{#N/A,#N/A,FALSE,"Pag.01"}</definedName>
    <definedName name="wrn.pag.0500" localSheetId="29" hidden="1">{#N/A,#N/A,FALSE,"Pag.01"}</definedName>
    <definedName name="wrn.pag.0500" localSheetId="30" hidden="1">{#N/A,#N/A,FALSE,"Pag.01"}</definedName>
    <definedName name="wrn.pag.0500" localSheetId="38" hidden="1">{#N/A,#N/A,FALSE,"Pag.01"}</definedName>
    <definedName name="wrn.pag.0500" localSheetId="43" hidden="1">{#N/A,#N/A,FALSE,"Pag.01"}</definedName>
    <definedName name="wrn.pag.0500" localSheetId="44" hidden="1">{#N/A,#N/A,FALSE,"Pag.01"}</definedName>
    <definedName name="wrn.pag.0500" localSheetId="49" hidden="1">{#N/A,#N/A,FALSE,"Pag.01"}</definedName>
    <definedName name="wrn.pag.0500" localSheetId="50" hidden="1">{#N/A,#N/A,FALSE,"Pag.01"}</definedName>
    <definedName name="wrn.pag.0500" localSheetId="51" hidden="1">{#N/A,#N/A,FALSE,"Pag.01"}</definedName>
    <definedName name="wrn.pag.0500" localSheetId="52" hidden="1">{#N/A,#N/A,FALSE,"Pag.01"}</definedName>
    <definedName name="wrn.pag.0500" localSheetId="53" hidden="1">{#N/A,#N/A,FALSE,"Pag.01"}</definedName>
    <definedName name="wrn.pag.0500" localSheetId="77" hidden="1">{#N/A,#N/A,FALSE,"Pag.01"}</definedName>
    <definedName name="wrn.pag.0500" localSheetId="82" hidden="1">{#N/A,#N/A,FALSE,"Pag.01"}</definedName>
    <definedName name="wrn.pag.0500" localSheetId="83" hidden="1">{#N/A,#N/A,FALSE,"Pag.01"}</definedName>
    <definedName name="wrn.pag.0500" hidden="1">{#N/A,#N/A,FALSE,"Pag.01"}</definedName>
    <definedName name="wrn.pag.0500000000" localSheetId="14" hidden="1">{#N/A,#N/A,FALSE,"Pag.01"}</definedName>
    <definedName name="wrn.pag.0500000000" localSheetId="15" hidden="1">{#N/A,#N/A,FALSE,"Pag.01"}</definedName>
    <definedName name="wrn.pag.0500000000" localSheetId="28" hidden="1">{#N/A,#N/A,FALSE,"Pag.01"}</definedName>
    <definedName name="wrn.pag.0500000000" localSheetId="29" hidden="1">{#N/A,#N/A,FALSE,"Pag.01"}</definedName>
    <definedName name="wrn.pag.0500000000" localSheetId="30" hidden="1">{#N/A,#N/A,FALSE,"Pag.01"}</definedName>
    <definedName name="wrn.pag.0500000000" localSheetId="38" hidden="1">{#N/A,#N/A,FALSE,"Pag.01"}</definedName>
    <definedName name="wrn.pag.0500000000" localSheetId="43" hidden="1">{#N/A,#N/A,FALSE,"Pag.01"}</definedName>
    <definedName name="wrn.pag.0500000000" localSheetId="44" hidden="1">{#N/A,#N/A,FALSE,"Pag.01"}</definedName>
    <definedName name="wrn.pag.0500000000" localSheetId="49" hidden="1">{#N/A,#N/A,FALSE,"Pag.01"}</definedName>
    <definedName name="wrn.pag.0500000000" localSheetId="50" hidden="1">{#N/A,#N/A,FALSE,"Pag.01"}</definedName>
    <definedName name="wrn.pag.0500000000" localSheetId="51" hidden="1">{#N/A,#N/A,FALSE,"Pag.01"}</definedName>
    <definedName name="wrn.pag.0500000000" localSheetId="52" hidden="1">{#N/A,#N/A,FALSE,"Pag.01"}</definedName>
    <definedName name="wrn.pag.0500000000" localSheetId="53" hidden="1">{#N/A,#N/A,FALSE,"Pag.01"}</definedName>
    <definedName name="wrn.pag.0500000000" localSheetId="77" hidden="1">{#N/A,#N/A,FALSE,"Pag.01"}</definedName>
    <definedName name="wrn.pag.0500000000" localSheetId="82" hidden="1">{#N/A,#N/A,FALSE,"Pag.01"}</definedName>
    <definedName name="wrn.pag.0500000000" localSheetId="83" hidden="1">{#N/A,#N/A,FALSE,"Pag.01"}</definedName>
    <definedName name="wrn.pag.0500000000" hidden="1">{#N/A,#N/A,FALSE,"Pag.01"}</definedName>
    <definedName name="wrn.pag.05000000000" localSheetId="14" hidden="1">{#N/A,#N/A,FALSE,"Pag.01"}</definedName>
    <definedName name="wrn.pag.05000000000" localSheetId="15" hidden="1">{#N/A,#N/A,FALSE,"Pag.01"}</definedName>
    <definedName name="wrn.pag.05000000000" localSheetId="28" hidden="1">{#N/A,#N/A,FALSE,"Pag.01"}</definedName>
    <definedName name="wrn.pag.05000000000" localSheetId="29" hidden="1">{#N/A,#N/A,FALSE,"Pag.01"}</definedName>
    <definedName name="wrn.pag.05000000000" localSheetId="30" hidden="1">{#N/A,#N/A,FALSE,"Pag.01"}</definedName>
    <definedName name="wrn.pag.05000000000" localSheetId="38" hidden="1">{#N/A,#N/A,FALSE,"Pag.01"}</definedName>
    <definedName name="wrn.pag.05000000000" localSheetId="43" hidden="1">{#N/A,#N/A,FALSE,"Pag.01"}</definedName>
    <definedName name="wrn.pag.05000000000" localSheetId="44" hidden="1">{#N/A,#N/A,FALSE,"Pag.01"}</definedName>
    <definedName name="wrn.pag.05000000000" localSheetId="49" hidden="1">{#N/A,#N/A,FALSE,"Pag.01"}</definedName>
    <definedName name="wrn.pag.05000000000" localSheetId="50" hidden="1">{#N/A,#N/A,FALSE,"Pag.01"}</definedName>
    <definedName name="wrn.pag.05000000000" localSheetId="51" hidden="1">{#N/A,#N/A,FALSE,"Pag.01"}</definedName>
    <definedName name="wrn.pag.05000000000" localSheetId="52" hidden="1">{#N/A,#N/A,FALSE,"Pag.01"}</definedName>
    <definedName name="wrn.pag.05000000000" localSheetId="53" hidden="1">{#N/A,#N/A,FALSE,"Pag.01"}</definedName>
    <definedName name="wrn.pag.05000000000" localSheetId="77" hidden="1">{#N/A,#N/A,FALSE,"Pag.01"}</definedName>
    <definedName name="wrn.pag.05000000000" localSheetId="82" hidden="1">{#N/A,#N/A,FALSE,"Pag.01"}</definedName>
    <definedName name="wrn.pag.05000000000" localSheetId="83" hidden="1">{#N/A,#N/A,FALSE,"Pag.01"}</definedName>
    <definedName name="wrn.pag.05000000000" hidden="1">{#N/A,#N/A,FALSE,"Pag.01"}</definedName>
    <definedName name="wrn.pag.05428" localSheetId="14" hidden="1">{#N/A,#N/A,FALSE,"Pag.01"}</definedName>
    <definedName name="wrn.pag.05428" localSheetId="15" hidden="1">{#N/A,#N/A,FALSE,"Pag.01"}</definedName>
    <definedName name="wrn.pag.05428" localSheetId="28" hidden="1">{#N/A,#N/A,FALSE,"Pag.01"}</definedName>
    <definedName name="wrn.pag.05428" localSheetId="29" hidden="1">{#N/A,#N/A,FALSE,"Pag.01"}</definedName>
    <definedName name="wrn.pag.05428" localSheetId="30" hidden="1">{#N/A,#N/A,FALSE,"Pag.01"}</definedName>
    <definedName name="wrn.pag.05428" localSheetId="38" hidden="1">{#N/A,#N/A,FALSE,"Pag.01"}</definedName>
    <definedName name="wrn.pag.05428" localSheetId="43" hidden="1">{#N/A,#N/A,FALSE,"Pag.01"}</definedName>
    <definedName name="wrn.pag.05428" localSheetId="44" hidden="1">{#N/A,#N/A,FALSE,"Pag.01"}</definedName>
    <definedName name="wrn.pag.05428" localSheetId="49" hidden="1">{#N/A,#N/A,FALSE,"Pag.01"}</definedName>
    <definedName name="wrn.pag.05428" localSheetId="50" hidden="1">{#N/A,#N/A,FALSE,"Pag.01"}</definedName>
    <definedName name="wrn.pag.05428" localSheetId="51" hidden="1">{#N/A,#N/A,FALSE,"Pag.01"}</definedName>
    <definedName name="wrn.pag.05428" localSheetId="52" hidden="1">{#N/A,#N/A,FALSE,"Pag.01"}</definedName>
    <definedName name="wrn.pag.05428" localSheetId="53" hidden="1">{#N/A,#N/A,FALSE,"Pag.01"}</definedName>
    <definedName name="wrn.pag.05428" localSheetId="77" hidden="1">{#N/A,#N/A,FALSE,"Pag.01"}</definedName>
    <definedName name="wrn.pag.05428" localSheetId="82" hidden="1">{#N/A,#N/A,FALSE,"Pag.01"}</definedName>
    <definedName name="wrn.pag.05428" localSheetId="83" hidden="1">{#N/A,#N/A,FALSE,"Pag.01"}</definedName>
    <definedName name="wrn.pag.05428" hidden="1">{#N/A,#N/A,FALSE,"Pag.01"}</definedName>
    <definedName name="wrn.pag.056874" localSheetId="14" hidden="1">{#N/A,#N/A,FALSE,"Pag.01"}</definedName>
    <definedName name="wrn.pag.056874" localSheetId="15" hidden="1">{#N/A,#N/A,FALSE,"Pag.01"}</definedName>
    <definedName name="wrn.pag.056874" localSheetId="28" hidden="1">{#N/A,#N/A,FALSE,"Pag.01"}</definedName>
    <definedName name="wrn.pag.056874" localSheetId="29" hidden="1">{#N/A,#N/A,FALSE,"Pag.01"}</definedName>
    <definedName name="wrn.pag.056874" localSheetId="30" hidden="1">{#N/A,#N/A,FALSE,"Pag.01"}</definedName>
    <definedName name="wrn.pag.056874" localSheetId="38" hidden="1">{#N/A,#N/A,FALSE,"Pag.01"}</definedName>
    <definedName name="wrn.pag.056874" localSheetId="43" hidden="1">{#N/A,#N/A,FALSE,"Pag.01"}</definedName>
    <definedName name="wrn.pag.056874" localSheetId="44" hidden="1">{#N/A,#N/A,FALSE,"Pag.01"}</definedName>
    <definedName name="wrn.pag.056874" localSheetId="49" hidden="1">{#N/A,#N/A,FALSE,"Pag.01"}</definedName>
    <definedName name="wrn.pag.056874" localSheetId="50" hidden="1">{#N/A,#N/A,FALSE,"Pag.01"}</definedName>
    <definedName name="wrn.pag.056874" localSheetId="51" hidden="1">{#N/A,#N/A,FALSE,"Pag.01"}</definedName>
    <definedName name="wrn.pag.056874" localSheetId="52" hidden="1">{#N/A,#N/A,FALSE,"Pag.01"}</definedName>
    <definedName name="wrn.pag.056874" localSheetId="53" hidden="1">{#N/A,#N/A,FALSE,"Pag.01"}</definedName>
    <definedName name="wrn.pag.056874" localSheetId="77" hidden="1">{#N/A,#N/A,FALSE,"Pag.01"}</definedName>
    <definedName name="wrn.pag.056874" localSheetId="82" hidden="1">{#N/A,#N/A,FALSE,"Pag.01"}</definedName>
    <definedName name="wrn.pag.056874" localSheetId="83" hidden="1">{#N/A,#N/A,FALSE,"Pag.01"}</definedName>
    <definedName name="wrn.pag.056874" hidden="1">{#N/A,#N/A,FALSE,"Pag.01"}</definedName>
    <definedName name="wrn.pag.06" localSheetId="14" hidden="1">{#N/A,#N/A,FALSE,"Pag.01"}</definedName>
    <definedName name="wrn.pag.06" localSheetId="15" hidden="1">{#N/A,#N/A,FALSE,"Pag.01"}</definedName>
    <definedName name="wrn.pag.06" localSheetId="28" hidden="1">{#N/A,#N/A,FALSE,"Pag.01"}</definedName>
    <definedName name="wrn.pag.06" localSheetId="29" hidden="1">{#N/A,#N/A,FALSE,"Pag.01"}</definedName>
    <definedName name="wrn.pag.06" localSheetId="30" hidden="1">{#N/A,#N/A,FALSE,"Pag.01"}</definedName>
    <definedName name="wrn.pag.06" localSheetId="38" hidden="1">{#N/A,#N/A,FALSE,"Pag.01"}</definedName>
    <definedName name="wrn.pag.06" localSheetId="43" hidden="1">{#N/A,#N/A,FALSE,"Pag.01"}</definedName>
    <definedName name="wrn.pag.06" localSheetId="44" hidden="1">{#N/A,#N/A,FALSE,"Pag.01"}</definedName>
    <definedName name="wrn.pag.06" localSheetId="49" hidden="1">{#N/A,#N/A,FALSE,"Pag.01"}</definedName>
    <definedName name="wrn.pag.06" localSheetId="50" hidden="1">{#N/A,#N/A,FALSE,"Pag.01"}</definedName>
    <definedName name="wrn.pag.06" localSheetId="51" hidden="1">{#N/A,#N/A,FALSE,"Pag.01"}</definedName>
    <definedName name="wrn.pag.06" localSheetId="52" hidden="1">{#N/A,#N/A,FALSE,"Pag.01"}</definedName>
    <definedName name="wrn.pag.06" localSheetId="53" hidden="1">{#N/A,#N/A,FALSE,"Pag.01"}</definedName>
    <definedName name="wrn.pag.06" localSheetId="77" hidden="1">{#N/A,#N/A,FALSE,"Pag.01"}</definedName>
    <definedName name="wrn.pag.06" localSheetId="82" hidden="1">{#N/A,#N/A,FALSE,"Pag.01"}</definedName>
    <definedName name="wrn.pag.06" localSheetId="83" hidden="1">{#N/A,#N/A,FALSE,"Pag.01"}</definedName>
    <definedName name="wrn.pag.06" hidden="1">{#N/A,#N/A,FALSE,"Pag.01"}</definedName>
    <definedName name="wrn.pag.060" localSheetId="14" hidden="1">{#N/A,#N/A,FALSE,"Pag.01"}</definedName>
    <definedName name="wrn.pag.060" localSheetId="15" hidden="1">{#N/A,#N/A,FALSE,"Pag.01"}</definedName>
    <definedName name="wrn.pag.060" localSheetId="28" hidden="1">{#N/A,#N/A,FALSE,"Pag.01"}</definedName>
    <definedName name="wrn.pag.060" localSheetId="29" hidden="1">{#N/A,#N/A,FALSE,"Pag.01"}</definedName>
    <definedName name="wrn.pag.060" localSheetId="30" hidden="1">{#N/A,#N/A,FALSE,"Pag.01"}</definedName>
    <definedName name="wrn.pag.060" localSheetId="38" hidden="1">{#N/A,#N/A,FALSE,"Pag.01"}</definedName>
    <definedName name="wrn.pag.060" localSheetId="43" hidden="1">{#N/A,#N/A,FALSE,"Pag.01"}</definedName>
    <definedName name="wrn.pag.060" localSheetId="44" hidden="1">{#N/A,#N/A,FALSE,"Pag.01"}</definedName>
    <definedName name="wrn.pag.060" localSheetId="49" hidden="1">{#N/A,#N/A,FALSE,"Pag.01"}</definedName>
    <definedName name="wrn.pag.060" localSheetId="50" hidden="1">{#N/A,#N/A,FALSE,"Pag.01"}</definedName>
    <definedName name="wrn.pag.060" localSheetId="51" hidden="1">{#N/A,#N/A,FALSE,"Pag.01"}</definedName>
    <definedName name="wrn.pag.060" localSheetId="52" hidden="1">{#N/A,#N/A,FALSE,"Pag.01"}</definedName>
    <definedName name="wrn.pag.060" localSheetId="53" hidden="1">{#N/A,#N/A,FALSE,"Pag.01"}</definedName>
    <definedName name="wrn.pag.060" localSheetId="77" hidden="1">{#N/A,#N/A,FALSE,"Pag.01"}</definedName>
    <definedName name="wrn.pag.060" localSheetId="82" hidden="1">{#N/A,#N/A,FALSE,"Pag.01"}</definedName>
    <definedName name="wrn.pag.060" localSheetId="83" hidden="1">{#N/A,#N/A,FALSE,"Pag.01"}</definedName>
    <definedName name="wrn.pag.060" hidden="1">{#N/A,#N/A,FALSE,"Pag.01"}</definedName>
    <definedName name="wrn.pag.0600" localSheetId="14" hidden="1">{#N/A,#N/A,FALSE,"Pag.01"}</definedName>
    <definedName name="wrn.pag.0600" localSheetId="15" hidden="1">{#N/A,#N/A,FALSE,"Pag.01"}</definedName>
    <definedName name="wrn.pag.0600" localSheetId="28" hidden="1">{#N/A,#N/A,FALSE,"Pag.01"}</definedName>
    <definedName name="wrn.pag.0600" localSheetId="29" hidden="1">{#N/A,#N/A,FALSE,"Pag.01"}</definedName>
    <definedName name="wrn.pag.0600" localSheetId="30" hidden="1">{#N/A,#N/A,FALSE,"Pag.01"}</definedName>
    <definedName name="wrn.pag.0600" localSheetId="38" hidden="1">{#N/A,#N/A,FALSE,"Pag.01"}</definedName>
    <definedName name="wrn.pag.0600" localSheetId="43" hidden="1">{#N/A,#N/A,FALSE,"Pag.01"}</definedName>
    <definedName name="wrn.pag.0600" localSheetId="44" hidden="1">{#N/A,#N/A,FALSE,"Pag.01"}</definedName>
    <definedName name="wrn.pag.0600" localSheetId="49" hidden="1">{#N/A,#N/A,FALSE,"Pag.01"}</definedName>
    <definedName name="wrn.pag.0600" localSheetId="50" hidden="1">{#N/A,#N/A,FALSE,"Pag.01"}</definedName>
    <definedName name="wrn.pag.0600" localSheetId="51" hidden="1">{#N/A,#N/A,FALSE,"Pag.01"}</definedName>
    <definedName name="wrn.pag.0600" localSheetId="52" hidden="1">{#N/A,#N/A,FALSE,"Pag.01"}</definedName>
    <definedName name="wrn.pag.0600" localSheetId="53" hidden="1">{#N/A,#N/A,FALSE,"Pag.01"}</definedName>
    <definedName name="wrn.pag.0600" localSheetId="77" hidden="1">{#N/A,#N/A,FALSE,"Pag.01"}</definedName>
    <definedName name="wrn.pag.0600" localSheetId="82" hidden="1">{#N/A,#N/A,FALSE,"Pag.01"}</definedName>
    <definedName name="wrn.pag.0600" localSheetId="83" hidden="1">{#N/A,#N/A,FALSE,"Pag.01"}</definedName>
    <definedName name="wrn.pag.0600" hidden="1">{#N/A,#N/A,FALSE,"Pag.01"}</definedName>
    <definedName name="wrn.pag.0600000000" localSheetId="14" hidden="1">{#N/A,#N/A,FALSE,"Pag.01"}</definedName>
    <definedName name="wrn.pag.0600000000" localSheetId="15" hidden="1">{#N/A,#N/A,FALSE,"Pag.01"}</definedName>
    <definedName name="wrn.pag.0600000000" localSheetId="28" hidden="1">{#N/A,#N/A,FALSE,"Pag.01"}</definedName>
    <definedName name="wrn.pag.0600000000" localSheetId="29" hidden="1">{#N/A,#N/A,FALSE,"Pag.01"}</definedName>
    <definedName name="wrn.pag.0600000000" localSheetId="30" hidden="1">{#N/A,#N/A,FALSE,"Pag.01"}</definedName>
    <definedName name="wrn.pag.0600000000" localSheetId="38" hidden="1">{#N/A,#N/A,FALSE,"Pag.01"}</definedName>
    <definedName name="wrn.pag.0600000000" localSheetId="43" hidden="1">{#N/A,#N/A,FALSE,"Pag.01"}</definedName>
    <definedName name="wrn.pag.0600000000" localSheetId="44" hidden="1">{#N/A,#N/A,FALSE,"Pag.01"}</definedName>
    <definedName name="wrn.pag.0600000000" localSheetId="49" hidden="1">{#N/A,#N/A,FALSE,"Pag.01"}</definedName>
    <definedName name="wrn.pag.0600000000" localSheetId="50" hidden="1">{#N/A,#N/A,FALSE,"Pag.01"}</definedName>
    <definedName name="wrn.pag.0600000000" localSheetId="51" hidden="1">{#N/A,#N/A,FALSE,"Pag.01"}</definedName>
    <definedName name="wrn.pag.0600000000" localSheetId="52" hidden="1">{#N/A,#N/A,FALSE,"Pag.01"}</definedName>
    <definedName name="wrn.pag.0600000000" localSheetId="53" hidden="1">{#N/A,#N/A,FALSE,"Pag.01"}</definedName>
    <definedName name="wrn.pag.0600000000" localSheetId="77" hidden="1">{#N/A,#N/A,FALSE,"Pag.01"}</definedName>
    <definedName name="wrn.pag.0600000000" localSheetId="82" hidden="1">{#N/A,#N/A,FALSE,"Pag.01"}</definedName>
    <definedName name="wrn.pag.0600000000" localSheetId="83" hidden="1">{#N/A,#N/A,FALSE,"Pag.01"}</definedName>
    <definedName name="wrn.pag.0600000000" hidden="1">{#N/A,#N/A,FALSE,"Pag.01"}</definedName>
    <definedName name="wrn.pag.06000000000000000" localSheetId="14" hidden="1">{#N/A,#N/A,FALSE,"Pag.01"}</definedName>
    <definedName name="wrn.pag.06000000000000000" localSheetId="15" hidden="1">{#N/A,#N/A,FALSE,"Pag.01"}</definedName>
    <definedName name="wrn.pag.06000000000000000" localSheetId="28" hidden="1">{#N/A,#N/A,FALSE,"Pag.01"}</definedName>
    <definedName name="wrn.pag.06000000000000000" localSheetId="29" hidden="1">{#N/A,#N/A,FALSE,"Pag.01"}</definedName>
    <definedName name="wrn.pag.06000000000000000" localSheetId="30" hidden="1">{#N/A,#N/A,FALSE,"Pag.01"}</definedName>
    <definedName name="wrn.pag.06000000000000000" localSheetId="38" hidden="1">{#N/A,#N/A,FALSE,"Pag.01"}</definedName>
    <definedName name="wrn.pag.06000000000000000" localSheetId="43" hidden="1">{#N/A,#N/A,FALSE,"Pag.01"}</definedName>
    <definedName name="wrn.pag.06000000000000000" localSheetId="44" hidden="1">{#N/A,#N/A,FALSE,"Pag.01"}</definedName>
    <definedName name="wrn.pag.06000000000000000" localSheetId="49" hidden="1">{#N/A,#N/A,FALSE,"Pag.01"}</definedName>
    <definedName name="wrn.pag.06000000000000000" localSheetId="50" hidden="1">{#N/A,#N/A,FALSE,"Pag.01"}</definedName>
    <definedName name="wrn.pag.06000000000000000" localSheetId="51" hidden="1">{#N/A,#N/A,FALSE,"Pag.01"}</definedName>
    <definedName name="wrn.pag.06000000000000000" localSheetId="52" hidden="1">{#N/A,#N/A,FALSE,"Pag.01"}</definedName>
    <definedName name="wrn.pag.06000000000000000" localSheetId="53" hidden="1">{#N/A,#N/A,FALSE,"Pag.01"}</definedName>
    <definedName name="wrn.pag.06000000000000000" localSheetId="77" hidden="1">{#N/A,#N/A,FALSE,"Pag.01"}</definedName>
    <definedName name="wrn.pag.06000000000000000" localSheetId="82" hidden="1">{#N/A,#N/A,FALSE,"Pag.01"}</definedName>
    <definedName name="wrn.pag.06000000000000000" localSheetId="83" hidden="1">{#N/A,#N/A,FALSE,"Pag.01"}</definedName>
    <definedName name="wrn.pag.06000000000000000" hidden="1">{#N/A,#N/A,FALSE,"Pag.01"}</definedName>
    <definedName name="wrn.pag.07" localSheetId="14" hidden="1">{#N/A,#N/A,FALSE,"Pag.01"}</definedName>
    <definedName name="wrn.pag.07" localSheetId="15" hidden="1">{#N/A,#N/A,FALSE,"Pag.01"}</definedName>
    <definedName name="wrn.pag.07" localSheetId="28" hidden="1">{#N/A,#N/A,FALSE,"Pag.01"}</definedName>
    <definedName name="wrn.pag.07" localSheetId="29" hidden="1">{#N/A,#N/A,FALSE,"Pag.01"}</definedName>
    <definedName name="wrn.pag.07" localSheetId="30" hidden="1">{#N/A,#N/A,FALSE,"Pag.01"}</definedName>
    <definedName name="wrn.pag.07" localSheetId="38" hidden="1">{#N/A,#N/A,FALSE,"Pag.01"}</definedName>
    <definedName name="wrn.pag.07" localSheetId="43" hidden="1">{#N/A,#N/A,FALSE,"Pag.01"}</definedName>
    <definedName name="wrn.pag.07" localSheetId="44" hidden="1">{#N/A,#N/A,FALSE,"Pag.01"}</definedName>
    <definedName name="wrn.pag.07" localSheetId="49" hidden="1">{#N/A,#N/A,FALSE,"Pag.01"}</definedName>
    <definedName name="wrn.pag.07" localSheetId="50" hidden="1">{#N/A,#N/A,FALSE,"Pag.01"}</definedName>
    <definedName name="wrn.pag.07" localSheetId="51" hidden="1">{#N/A,#N/A,FALSE,"Pag.01"}</definedName>
    <definedName name="wrn.pag.07" localSheetId="52" hidden="1">{#N/A,#N/A,FALSE,"Pag.01"}</definedName>
    <definedName name="wrn.pag.07" localSheetId="53" hidden="1">{#N/A,#N/A,FALSE,"Pag.01"}</definedName>
    <definedName name="wrn.pag.07" localSheetId="77" hidden="1">{#N/A,#N/A,FALSE,"Pag.01"}</definedName>
    <definedName name="wrn.pag.07" localSheetId="82" hidden="1">{#N/A,#N/A,FALSE,"Pag.01"}</definedName>
    <definedName name="wrn.pag.07" localSheetId="83" hidden="1">{#N/A,#N/A,FALSE,"Pag.01"}</definedName>
    <definedName name="wrn.pag.07" hidden="1">{#N/A,#N/A,FALSE,"Pag.01"}</definedName>
    <definedName name="wrn.pag.070" localSheetId="14" hidden="1">{#N/A,#N/A,FALSE,"Pag.01"}</definedName>
    <definedName name="wrn.pag.070" localSheetId="15" hidden="1">{#N/A,#N/A,FALSE,"Pag.01"}</definedName>
    <definedName name="wrn.pag.070" localSheetId="28" hidden="1">{#N/A,#N/A,FALSE,"Pag.01"}</definedName>
    <definedName name="wrn.pag.070" localSheetId="29" hidden="1">{#N/A,#N/A,FALSE,"Pag.01"}</definedName>
    <definedName name="wrn.pag.070" localSheetId="30" hidden="1">{#N/A,#N/A,FALSE,"Pag.01"}</definedName>
    <definedName name="wrn.pag.070" localSheetId="38" hidden="1">{#N/A,#N/A,FALSE,"Pag.01"}</definedName>
    <definedName name="wrn.pag.070" localSheetId="43" hidden="1">{#N/A,#N/A,FALSE,"Pag.01"}</definedName>
    <definedName name="wrn.pag.070" localSheetId="44" hidden="1">{#N/A,#N/A,FALSE,"Pag.01"}</definedName>
    <definedName name="wrn.pag.070" localSheetId="49" hidden="1">{#N/A,#N/A,FALSE,"Pag.01"}</definedName>
    <definedName name="wrn.pag.070" localSheetId="50" hidden="1">{#N/A,#N/A,FALSE,"Pag.01"}</definedName>
    <definedName name="wrn.pag.070" localSheetId="51" hidden="1">{#N/A,#N/A,FALSE,"Pag.01"}</definedName>
    <definedName name="wrn.pag.070" localSheetId="52" hidden="1">{#N/A,#N/A,FALSE,"Pag.01"}</definedName>
    <definedName name="wrn.pag.070" localSheetId="53" hidden="1">{#N/A,#N/A,FALSE,"Pag.01"}</definedName>
    <definedName name="wrn.pag.070" localSheetId="77" hidden="1">{#N/A,#N/A,FALSE,"Pag.01"}</definedName>
    <definedName name="wrn.pag.070" localSheetId="82" hidden="1">{#N/A,#N/A,FALSE,"Pag.01"}</definedName>
    <definedName name="wrn.pag.070" localSheetId="83" hidden="1">{#N/A,#N/A,FALSE,"Pag.01"}</definedName>
    <definedName name="wrn.pag.070" hidden="1">{#N/A,#N/A,FALSE,"Pag.01"}</definedName>
    <definedName name="wrn.pag.0700" localSheetId="14" hidden="1">{#N/A,#N/A,FALSE,"Pag.01"}</definedName>
    <definedName name="wrn.pag.0700" localSheetId="15" hidden="1">{#N/A,#N/A,FALSE,"Pag.01"}</definedName>
    <definedName name="wrn.pag.0700" localSheetId="28" hidden="1">{#N/A,#N/A,FALSE,"Pag.01"}</definedName>
    <definedName name="wrn.pag.0700" localSheetId="29" hidden="1">{#N/A,#N/A,FALSE,"Pag.01"}</definedName>
    <definedName name="wrn.pag.0700" localSheetId="30" hidden="1">{#N/A,#N/A,FALSE,"Pag.01"}</definedName>
    <definedName name="wrn.pag.0700" localSheetId="38" hidden="1">{#N/A,#N/A,FALSE,"Pag.01"}</definedName>
    <definedName name="wrn.pag.0700" localSheetId="43" hidden="1">{#N/A,#N/A,FALSE,"Pag.01"}</definedName>
    <definedName name="wrn.pag.0700" localSheetId="44" hidden="1">{#N/A,#N/A,FALSE,"Pag.01"}</definedName>
    <definedName name="wrn.pag.0700" localSheetId="49" hidden="1">{#N/A,#N/A,FALSE,"Pag.01"}</definedName>
    <definedName name="wrn.pag.0700" localSheetId="50" hidden="1">{#N/A,#N/A,FALSE,"Pag.01"}</definedName>
    <definedName name="wrn.pag.0700" localSheetId="51" hidden="1">{#N/A,#N/A,FALSE,"Pag.01"}</definedName>
    <definedName name="wrn.pag.0700" localSheetId="52" hidden="1">{#N/A,#N/A,FALSE,"Pag.01"}</definedName>
    <definedName name="wrn.pag.0700" localSheetId="53" hidden="1">{#N/A,#N/A,FALSE,"Pag.01"}</definedName>
    <definedName name="wrn.pag.0700" localSheetId="77" hidden="1">{#N/A,#N/A,FALSE,"Pag.01"}</definedName>
    <definedName name="wrn.pag.0700" localSheetId="82" hidden="1">{#N/A,#N/A,FALSE,"Pag.01"}</definedName>
    <definedName name="wrn.pag.0700" localSheetId="83" hidden="1">{#N/A,#N/A,FALSE,"Pag.01"}</definedName>
    <definedName name="wrn.pag.0700" hidden="1">{#N/A,#N/A,FALSE,"Pag.01"}</definedName>
    <definedName name="wrn.pag.070000000000" localSheetId="14" hidden="1">{#N/A,#N/A,FALSE,"Pag.01"}</definedName>
    <definedName name="wrn.pag.070000000000" localSheetId="15" hidden="1">{#N/A,#N/A,FALSE,"Pag.01"}</definedName>
    <definedName name="wrn.pag.070000000000" localSheetId="28" hidden="1">{#N/A,#N/A,FALSE,"Pag.01"}</definedName>
    <definedName name="wrn.pag.070000000000" localSheetId="29" hidden="1">{#N/A,#N/A,FALSE,"Pag.01"}</definedName>
    <definedName name="wrn.pag.070000000000" localSheetId="30" hidden="1">{#N/A,#N/A,FALSE,"Pag.01"}</definedName>
    <definedName name="wrn.pag.070000000000" localSheetId="38" hidden="1">{#N/A,#N/A,FALSE,"Pag.01"}</definedName>
    <definedName name="wrn.pag.070000000000" localSheetId="43" hidden="1">{#N/A,#N/A,FALSE,"Pag.01"}</definedName>
    <definedName name="wrn.pag.070000000000" localSheetId="44" hidden="1">{#N/A,#N/A,FALSE,"Pag.01"}</definedName>
    <definedName name="wrn.pag.070000000000" localSheetId="49" hidden="1">{#N/A,#N/A,FALSE,"Pag.01"}</definedName>
    <definedName name="wrn.pag.070000000000" localSheetId="50" hidden="1">{#N/A,#N/A,FALSE,"Pag.01"}</definedName>
    <definedName name="wrn.pag.070000000000" localSheetId="51" hidden="1">{#N/A,#N/A,FALSE,"Pag.01"}</definedName>
    <definedName name="wrn.pag.070000000000" localSheetId="52" hidden="1">{#N/A,#N/A,FALSE,"Pag.01"}</definedName>
    <definedName name="wrn.pag.070000000000" localSheetId="53" hidden="1">{#N/A,#N/A,FALSE,"Pag.01"}</definedName>
    <definedName name="wrn.pag.070000000000" localSheetId="77" hidden="1">{#N/A,#N/A,FALSE,"Pag.01"}</definedName>
    <definedName name="wrn.pag.070000000000" localSheetId="82" hidden="1">{#N/A,#N/A,FALSE,"Pag.01"}</definedName>
    <definedName name="wrn.pag.070000000000" localSheetId="83" hidden="1">{#N/A,#N/A,FALSE,"Pag.01"}</definedName>
    <definedName name="wrn.pag.070000000000" hidden="1">{#N/A,#N/A,FALSE,"Pag.01"}</definedName>
    <definedName name="wrn.pag.07000000000000" localSheetId="14" hidden="1">{#N/A,#N/A,FALSE,"Pag.01"}</definedName>
    <definedName name="wrn.pag.07000000000000" localSheetId="15" hidden="1">{#N/A,#N/A,FALSE,"Pag.01"}</definedName>
    <definedName name="wrn.pag.07000000000000" localSheetId="28" hidden="1">{#N/A,#N/A,FALSE,"Pag.01"}</definedName>
    <definedName name="wrn.pag.07000000000000" localSheetId="29" hidden="1">{#N/A,#N/A,FALSE,"Pag.01"}</definedName>
    <definedName name="wrn.pag.07000000000000" localSheetId="30" hidden="1">{#N/A,#N/A,FALSE,"Pag.01"}</definedName>
    <definedName name="wrn.pag.07000000000000" localSheetId="38" hidden="1">{#N/A,#N/A,FALSE,"Pag.01"}</definedName>
    <definedName name="wrn.pag.07000000000000" localSheetId="43" hidden="1">{#N/A,#N/A,FALSE,"Pag.01"}</definedName>
    <definedName name="wrn.pag.07000000000000" localSheetId="44" hidden="1">{#N/A,#N/A,FALSE,"Pag.01"}</definedName>
    <definedName name="wrn.pag.07000000000000" localSheetId="49" hidden="1">{#N/A,#N/A,FALSE,"Pag.01"}</definedName>
    <definedName name="wrn.pag.07000000000000" localSheetId="50" hidden="1">{#N/A,#N/A,FALSE,"Pag.01"}</definedName>
    <definedName name="wrn.pag.07000000000000" localSheetId="51" hidden="1">{#N/A,#N/A,FALSE,"Pag.01"}</definedName>
    <definedName name="wrn.pag.07000000000000" localSheetId="52" hidden="1">{#N/A,#N/A,FALSE,"Pag.01"}</definedName>
    <definedName name="wrn.pag.07000000000000" localSheetId="53" hidden="1">{#N/A,#N/A,FALSE,"Pag.01"}</definedName>
    <definedName name="wrn.pag.07000000000000" localSheetId="77" hidden="1">{#N/A,#N/A,FALSE,"Pag.01"}</definedName>
    <definedName name="wrn.pag.07000000000000" localSheetId="82" hidden="1">{#N/A,#N/A,FALSE,"Pag.01"}</definedName>
    <definedName name="wrn.pag.07000000000000" localSheetId="83" hidden="1">{#N/A,#N/A,FALSE,"Pag.01"}</definedName>
    <definedName name="wrn.pag.07000000000000" hidden="1">{#N/A,#N/A,FALSE,"Pag.01"}</definedName>
    <definedName name="wrn.pag.09" localSheetId="14" hidden="1">{#N/A,#N/A,FALSE,"Pag.01"}</definedName>
    <definedName name="wrn.pag.09" localSheetId="15" hidden="1">{#N/A,#N/A,FALSE,"Pag.01"}</definedName>
    <definedName name="wrn.pag.09" localSheetId="28" hidden="1">{#N/A,#N/A,FALSE,"Pag.01"}</definedName>
    <definedName name="wrn.pag.09" localSheetId="29" hidden="1">{#N/A,#N/A,FALSE,"Pag.01"}</definedName>
    <definedName name="wrn.pag.09" localSheetId="30" hidden="1">{#N/A,#N/A,FALSE,"Pag.01"}</definedName>
    <definedName name="wrn.pag.09" localSheetId="38" hidden="1">{#N/A,#N/A,FALSE,"Pag.01"}</definedName>
    <definedName name="wrn.pag.09" localSheetId="43" hidden="1">{#N/A,#N/A,FALSE,"Pag.01"}</definedName>
    <definedName name="wrn.pag.09" localSheetId="44" hidden="1">{#N/A,#N/A,FALSE,"Pag.01"}</definedName>
    <definedName name="wrn.pag.09" localSheetId="49" hidden="1">{#N/A,#N/A,FALSE,"Pag.01"}</definedName>
    <definedName name="wrn.pag.09" localSheetId="50" hidden="1">{#N/A,#N/A,FALSE,"Pag.01"}</definedName>
    <definedName name="wrn.pag.09" localSheetId="51" hidden="1">{#N/A,#N/A,FALSE,"Pag.01"}</definedName>
    <definedName name="wrn.pag.09" localSheetId="52" hidden="1">{#N/A,#N/A,FALSE,"Pag.01"}</definedName>
    <definedName name="wrn.pag.09" localSheetId="53" hidden="1">{#N/A,#N/A,FALSE,"Pag.01"}</definedName>
    <definedName name="wrn.pag.09" localSheetId="77" hidden="1">{#N/A,#N/A,FALSE,"Pag.01"}</definedName>
    <definedName name="wrn.pag.09" localSheetId="82" hidden="1">{#N/A,#N/A,FALSE,"Pag.01"}</definedName>
    <definedName name="wrn.pag.09" localSheetId="83" hidden="1">{#N/A,#N/A,FALSE,"Pag.01"}</definedName>
    <definedName name="wrn.pag.09" hidden="1">{#N/A,#N/A,FALSE,"Pag.01"}</definedName>
    <definedName name="wrn.pag.090" localSheetId="14" hidden="1">{#N/A,#N/A,FALSE,"Pag.01"}</definedName>
    <definedName name="wrn.pag.090" localSheetId="15" hidden="1">{#N/A,#N/A,FALSE,"Pag.01"}</definedName>
    <definedName name="wrn.pag.090" localSheetId="28" hidden="1">{#N/A,#N/A,FALSE,"Pag.01"}</definedName>
    <definedName name="wrn.pag.090" localSheetId="29" hidden="1">{#N/A,#N/A,FALSE,"Pag.01"}</definedName>
    <definedName name="wrn.pag.090" localSheetId="30" hidden="1">{#N/A,#N/A,FALSE,"Pag.01"}</definedName>
    <definedName name="wrn.pag.090" localSheetId="38" hidden="1">{#N/A,#N/A,FALSE,"Pag.01"}</definedName>
    <definedName name="wrn.pag.090" localSheetId="43" hidden="1">{#N/A,#N/A,FALSE,"Pag.01"}</definedName>
    <definedName name="wrn.pag.090" localSheetId="44" hidden="1">{#N/A,#N/A,FALSE,"Pag.01"}</definedName>
    <definedName name="wrn.pag.090" localSheetId="49" hidden="1">{#N/A,#N/A,FALSE,"Pag.01"}</definedName>
    <definedName name="wrn.pag.090" localSheetId="50" hidden="1">{#N/A,#N/A,FALSE,"Pag.01"}</definedName>
    <definedName name="wrn.pag.090" localSheetId="51" hidden="1">{#N/A,#N/A,FALSE,"Pag.01"}</definedName>
    <definedName name="wrn.pag.090" localSheetId="52" hidden="1">{#N/A,#N/A,FALSE,"Pag.01"}</definedName>
    <definedName name="wrn.pag.090" localSheetId="53" hidden="1">{#N/A,#N/A,FALSE,"Pag.01"}</definedName>
    <definedName name="wrn.pag.090" localSheetId="77" hidden="1">{#N/A,#N/A,FALSE,"Pag.01"}</definedName>
    <definedName name="wrn.pag.090" localSheetId="82" hidden="1">{#N/A,#N/A,FALSE,"Pag.01"}</definedName>
    <definedName name="wrn.pag.090" localSheetId="83" hidden="1">{#N/A,#N/A,FALSE,"Pag.01"}</definedName>
    <definedName name="wrn.pag.090" hidden="1">{#N/A,#N/A,FALSE,"Pag.01"}</definedName>
    <definedName name="wrn.pag.0900" localSheetId="14" hidden="1">{#N/A,#N/A,FALSE,"Pag.01"}</definedName>
    <definedName name="wrn.pag.0900" localSheetId="15" hidden="1">{#N/A,#N/A,FALSE,"Pag.01"}</definedName>
    <definedName name="wrn.pag.0900" localSheetId="28" hidden="1">{#N/A,#N/A,FALSE,"Pag.01"}</definedName>
    <definedName name="wrn.pag.0900" localSheetId="29" hidden="1">{#N/A,#N/A,FALSE,"Pag.01"}</definedName>
    <definedName name="wrn.pag.0900" localSheetId="30" hidden="1">{#N/A,#N/A,FALSE,"Pag.01"}</definedName>
    <definedName name="wrn.pag.0900" localSheetId="38" hidden="1">{#N/A,#N/A,FALSE,"Pag.01"}</definedName>
    <definedName name="wrn.pag.0900" localSheetId="43" hidden="1">{#N/A,#N/A,FALSE,"Pag.01"}</definedName>
    <definedName name="wrn.pag.0900" localSheetId="44" hidden="1">{#N/A,#N/A,FALSE,"Pag.01"}</definedName>
    <definedName name="wrn.pag.0900" localSheetId="49" hidden="1">{#N/A,#N/A,FALSE,"Pag.01"}</definedName>
    <definedName name="wrn.pag.0900" localSheetId="50" hidden="1">{#N/A,#N/A,FALSE,"Pag.01"}</definedName>
    <definedName name="wrn.pag.0900" localSheetId="51" hidden="1">{#N/A,#N/A,FALSE,"Pag.01"}</definedName>
    <definedName name="wrn.pag.0900" localSheetId="52" hidden="1">{#N/A,#N/A,FALSE,"Pag.01"}</definedName>
    <definedName name="wrn.pag.0900" localSheetId="53" hidden="1">{#N/A,#N/A,FALSE,"Pag.01"}</definedName>
    <definedName name="wrn.pag.0900" localSheetId="77" hidden="1">{#N/A,#N/A,FALSE,"Pag.01"}</definedName>
    <definedName name="wrn.pag.0900" localSheetId="82" hidden="1">{#N/A,#N/A,FALSE,"Pag.01"}</definedName>
    <definedName name="wrn.pag.0900" localSheetId="83" hidden="1">{#N/A,#N/A,FALSE,"Pag.01"}</definedName>
    <definedName name="wrn.pag.0900" hidden="1">{#N/A,#N/A,FALSE,"Pag.01"}</definedName>
    <definedName name="wrn.pag.090000000000" localSheetId="14" hidden="1">{#N/A,#N/A,FALSE,"Pag.01"}</definedName>
    <definedName name="wrn.pag.090000000000" localSheetId="15" hidden="1">{#N/A,#N/A,FALSE,"Pag.01"}</definedName>
    <definedName name="wrn.pag.090000000000" localSheetId="28" hidden="1">{#N/A,#N/A,FALSE,"Pag.01"}</definedName>
    <definedName name="wrn.pag.090000000000" localSheetId="29" hidden="1">{#N/A,#N/A,FALSE,"Pag.01"}</definedName>
    <definedName name="wrn.pag.090000000000" localSheetId="30" hidden="1">{#N/A,#N/A,FALSE,"Pag.01"}</definedName>
    <definedName name="wrn.pag.090000000000" localSheetId="38" hidden="1">{#N/A,#N/A,FALSE,"Pag.01"}</definedName>
    <definedName name="wrn.pag.090000000000" localSheetId="43" hidden="1">{#N/A,#N/A,FALSE,"Pag.01"}</definedName>
    <definedName name="wrn.pag.090000000000" localSheetId="44" hidden="1">{#N/A,#N/A,FALSE,"Pag.01"}</definedName>
    <definedName name="wrn.pag.090000000000" localSheetId="49" hidden="1">{#N/A,#N/A,FALSE,"Pag.01"}</definedName>
    <definedName name="wrn.pag.090000000000" localSheetId="50" hidden="1">{#N/A,#N/A,FALSE,"Pag.01"}</definedName>
    <definedName name="wrn.pag.090000000000" localSheetId="51" hidden="1">{#N/A,#N/A,FALSE,"Pag.01"}</definedName>
    <definedName name="wrn.pag.090000000000" localSheetId="52" hidden="1">{#N/A,#N/A,FALSE,"Pag.01"}</definedName>
    <definedName name="wrn.pag.090000000000" localSheetId="53" hidden="1">{#N/A,#N/A,FALSE,"Pag.01"}</definedName>
    <definedName name="wrn.pag.090000000000" localSheetId="77" hidden="1">{#N/A,#N/A,FALSE,"Pag.01"}</definedName>
    <definedName name="wrn.pag.090000000000" localSheetId="82" hidden="1">{#N/A,#N/A,FALSE,"Pag.01"}</definedName>
    <definedName name="wrn.pag.090000000000" localSheetId="83" hidden="1">{#N/A,#N/A,FALSE,"Pag.01"}</definedName>
    <definedName name="wrn.pag.090000000000" hidden="1">{#N/A,#N/A,FALSE,"Pag.01"}</definedName>
    <definedName name="wrn.pag.09000000000000000000" localSheetId="14" hidden="1">{#N/A,#N/A,FALSE,"Pag.01"}</definedName>
    <definedName name="wrn.pag.09000000000000000000" localSheetId="15" hidden="1">{#N/A,#N/A,FALSE,"Pag.01"}</definedName>
    <definedName name="wrn.pag.09000000000000000000" localSheetId="28" hidden="1">{#N/A,#N/A,FALSE,"Pag.01"}</definedName>
    <definedName name="wrn.pag.09000000000000000000" localSheetId="29" hidden="1">{#N/A,#N/A,FALSE,"Pag.01"}</definedName>
    <definedName name="wrn.pag.09000000000000000000" localSheetId="30" hidden="1">{#N/A,#N/A,FALSE,"Pag.01"}</definedName>
    <definedName name="wrn.pag.09000000000000000000" localSheetId="38" hidden="1">{#N/A,#N/A,FALSE,"Pag.01"}</definedName>
    <definedName name="wrn.pag.09000000000000000000" localSheetId="43" hidden="1">{#N/A,#N/A,FALSE,"Pag.01"}</definedName>
    <definedName name="wrn.pag.09000000000000000000" localSheetId="44" hidden="1">{#N/A,#N/A,FALSE,"Pag.01"}</definedName>
    <definedName name="wrn.pag.09000000000000000000" localSheetId="49" hidden="1">{#N/A,#N/A,FALSE,"Pag.01"}</definedName>
    <definedName name="wrn.pag.09000000000000000000" localSheetId="50" hidden="1">{#N/A,#N/A,FALSE,"Pag.01"}</definedName>
    <definedName name="wrn.pag.09000000000000000000" localSheetId="51" hidden="1">{#N/A,#N/A,FALSE,"Pag.01"}</definedName>
    <definedName name="wrn.pag.09000000000000000000" localSheetId="52" hidden="1">{#N/A,#N/A,FALSE,"Pag.01"}</definedName>
    <definedName name="wrn.pag.09000000000000000000" localSheetId="53" hidden="1">{#N/A,#N/A,FALSE,"Pag.01"}</definedName>
    <definedName name="wrn.pag.09000000000000000000" localSheetId="77" hidden="1">{#N/A,#N/A,FALSE,"Pag.01"}</definedName>
    <definedName name="wrn.pag.09000000000000000000" localSheetId="82" hidden="1">{#N/A,#N/A,FALSE,"Pag.01"}</definedName>
    <definedName name="wrn.pag.09000000000000000000" localSheetId="83" hidden="1">{#N/A,#N/A,FALSE,"Pag.01"}</definedName>
    <definedName name="wrn.pag.09000000000000000000" hidden="1">{#N/A,#N/A,FALSE,"Pag.01"}</definedName>
    <definedName name="wrn.pag.100" localSheetId="14" hidden="1">{#N/A,#N/A,FALSE,"Pag.01"}</definedName>
    <definedName name="wrn.pag.100" localSheetId="15" hidden="1">{#N/A,#N/A,FALSE,"Pag.01"}</definedName>
    <definedName name="wrn.pag.100" localSheetId="28" hidden="1">{#N/A,#N/A,FALSE,"Pag.01"}</definedName>
    <definedName name="wrn.pag.100" localSheetId="29" hidden="1">{#N/A,#N/A,FALSE,"Pag.01"}</definedName>
    <definedName name="wrn.pag.100" localSheetId="30" hidden="1">{#N/A,#N/A,FALSE,"Pag.01"}</definedName>
    <definedName name="wrn.pag.100" localSheetId="38" hidden="1">{#N/A,#N/A,FALSE,"Pag.01"}</definedName>
    <definedName name="wrn.pag.100" localSheetId="43" hidden="1">{#N/A,#N/A,FALSE,"Pag.01"}</definedName>
    <definedName name="wrn.pag.100" localSheetId="44" hidden="1">{#N/A,#N/A,FALSE,"Pag.01"}</definedName>
    <definedName name="wrn.pag.100" localSheetId="49" hidden="1">{#N/A,#N/A,FALSE,"Pag.01"}</definedName>
    <definedName name="wrn.pag.100" localSheetId="50" hidden="1">{#N/A,#N/A,FALSE,"Pag.01"}</definedName>
    <definedName name="wrn.pag.100" localSheetId="51" hidden="1">{#N/A,#N/A,FALSE,"Pag.01"}</definedName>
    <definedName name="wrn.pag.100" localSheetId="52" hidden="1">{#N/A,#N/A,FALSE,"Pag.01"}</definedName>
    <definedName name="wrn.pag.100" localSheetId="53" hidden="1">{#N/A,#N/A,FALSE,"Pag.01"}</definedName>
    <definedName name="wrn.pag.100" localSheetId="77" hidden="1">{#N/A,#N/A,FALSE,"Pag.01"}</definedName>
    <definedName name="wrn.pag.100" localSheetId="82" hidden="1">{#N/A,#N/A,FALSE,"Pag.01"}</definedName>
    <definedName name="wrn.pag.100" localSheetId="83" hidden="1">{#N/A,#N/A,FALSE,"Pag.01"}</definedName>
    <definedName name="wrn.pag.100" hidden="1">{#N/A,#N/A,FALSE,"Pag.01"}</definedName>
    <definedName name="wrn.pag.102145" localSheetId="14" hidden="1">{#N/A,#N/A,FALSE,"Pag.01"}</definedName>
    <definedName name="wrn.pag.102145" localSheetId="15" hidden="1">{#N/A,#N/A,FALSE,"Pag.01"}</definedName>
    <definedName name="wrn.pag.102145" localSheetId="28" hidden="1">{#N/A,#N/A,FALSE,"Pag.01"}</definedName>
    <definedName name="wrn.pag.102145" localSheetId="29" hidden="1">{#N/A,#N/A,FALSE,"Pag.01"}</definedName>
    <definedName name="wrn.pag.102145" localSheetId="30" hidden="1">{#N/A,#N/A,FALSE,"Pag.01"}</definedName>
    <definedName name="wrn.pag.102145" localSheetId="38" hidden="1">{#N/A,#N/A,FALSE,"Pag.01"}</definedName>
    <definedName name="wrn.pag.102145" localSheetId="43" hidden="1">{#N/A,#N/A,FALSE,"Pag.01"}</definedName>
    <definedName name="wrn.pag.102145" localSheetId="44" hidden="1">{#N/A,#N/A,FALSE,"Pag.01"}</definedName>
    <definedName name="wrn.pag.102145" localSheetId="49" hidden="1">{#N/A,#N/A,FALSE,"Pag.01"}</definedName>
    <definedName name="wrn.pag.102145" localSheetId="50" hidden="1">{#N/A,#N/A,FALSE,"Pag.01"}</definedName>
    <definedName name="wrn.pag.102145" localSheetId="51" hidden="1">{#N/A,#N/A,FALSE,"Pag.01"}</definedName>
    <definedName name="wrn.pag.102145" localSheetId="52" hidden="1">{#N/A,#N/A,FALSE,"Pag.01"}</definedName>
    <definedName name="wrn.pag.102145" localSheetId="53" hidden="1">{#N/A,#N/A,FALSE,"Pag.01"}</definedName>
    <definedName name="wrn.pag.102145" localSheetId="77" hidden="1">{#N/A,#N/A,FALSE,"Pag.01"}</definedName>
    <definedName name="wrn.pag.102145" localSheetId="82" hidden="1">{#N/A,#N/A,FALSE,"Pag.01"}</definedName>
    <definedName name="wrn.pag.102145" localSheetId="83" hidden="1">{#N/A,#N/A,FALSE,"Pag.01"}</definedName>
    <definedName name="wrn.pag.102145" hidden="1">{#N/A,#N/A,FALSE,"Pag.01"}</definedName>
    <definedName name="wrn.pag.12" localSheetId="14" hidden="1">{#N/A,#N/A,FALSE,"Pag.01"}</definedName>
    <definedName name="wrn.pag.12" localSheetId="15" hidden="1">{#N/A,#N/A,FALSE,"Pag.01"}</definedName>
    <definedName name="wrn.pag.12" localSheetId="28" hidden="1">{#N/A,#N/A,FALSE,"Pag.01"}</definedName>
    <definedName name="wrn.pag.12" localSheetId="29" hidden="1">{#N/A,#N/A,FALSE,"Pag.01"}</definedName>
    <definedName name="wrn.pag.12" localSheetId="30" hidden="1">{#N/A,#N/A,FALSE,"Pag.01"}</definedName>
    <definedName name="wrn.pag.12" localSheetId="38" hidden="1">{#N/A,#N/A,FALSE,"Pag.01"}</definedName>
    <definedName name="wrn.pag.12" localSheetId="43" hidden="1">{#N/A,#N/A,FALSE,"Pag.01"}</definedName>
    <definedName name="wrn.pag.12" localSheetId="44" hidden="1">{#N/A,#N/A,FALSE,"Pag.01"}</definedName>
    <definedName name="wrn.pag.12" localSheetId="49" hidden="1">{#N/A,#N/A,FALSE,"Pag.01"}</definedName>
    <definedName name="wrn.pag.12" localSheetId="50" hidden="1">{#N/A,#N/A,FALSE,"Pag.01"}</definedName>
    <definedName name="wrn.pag.12" localSheetId="51" hidden="1">{#N/A,#N/A,FALSE,"Pag.01"}</definedName>
    <definedName name="wrn.pag.12" localSheetId="52" hidden="1">{#N/A,#N/A,FALSE,"Pag.01"}</definedName>
    <definedName name="wrn.pag.12" localSheetId="53" hidden="1">{#N/A,#N/A,FALSE,"Pag.01"}</definedName>
    <definedName name="wrn.pag.12" localSheetId="77" hidden="1">{#N/A,#N/A,FALSE,"Pag.01"}</definedName>
    <definedName name="wrn.pag.12" localSheetId="82" hidden="1">{#N/A,#N/A,FALSE,"Pag.01"}</definedName>
    <definedName name="wrn.pag.12" localSheetId="83" hidden="1">{#N/A,#N/A,FALSE,"Pag.01"}</definedName>
    <definedName name="wrn.pag.12" hidden="1">{#N/A,#N/A,FALSE,"Pag.01"}</definedName>
    <definedName name="wrn.pag.120" localSheetId="14" hidden="1">{#N/A,#N/A,FALSE,"Pag.01"}</definedName>
    <definedName name="wrn.pag.120" localSheetId="15" hidden="1">{#N/A,#N/A,FALSE,"Pag.01"}</definedName>
    <definedName name="wrn.pag.120" localSheetId="28" hidden="1">{#N/A,#N/A,FALSE,"Pag.01"}</definedName>
    <definedName name="wrn.pag.120" localSheetId="29" hidden="1">{#N/A,#N/A,FALSE,"Pag.01"}</definedName>
    <definedName name="wrn.pag.120" localSheetId="30" hidden="1">{#N/A,#N/A,FALSE,"Pag.01"}</definedName>
    <definedName name="wrn.pag.120" localSheetId="38" hidden="1">{#N/A,#N/A,FALSE,"Pag.01"}</definedName>
    <definedName name="wrn.pag.120" localSheetId="43" hidden="1">{#N/A,#N/A,FALSE,"Pag.01"}</definedName>
    <definedName name="wrn.pag.120" localSheetId="44" hidden="1">{#N/A,#N/A,FALSE,"Pag.01"}</definedName>
    <definedName name="wrn.pag.120" localSheetId="49" hidden="1">{#N/A,#N/A,FALSE,"Pag.01"}</definedName>
    <definedName name="wrn.pag.120" localSheetId="50" hidden="1">{#N/A,#N/A,FALSE,"Pag.01"}</definedName>
    <definedName name="wrn.pag.120" localSheetId="51" hidden="1">{#N/A,#N/A,FALSE,"Pag.01"}</definedName>
    <definedName name="wrn.pag.120" localSheetId="52" hidden="1">{#N/A,#N/A,FALSE,"Pag.01"}</definedName>
    <definedName name="wrn.pag.120" localSheetId="53" hidden="1">{#N/A,#N/A,FALSE,"Pag.01"}</definedName>
    <definedName name="wrn.pag.120" localSheetId="77" hidden="1">{#N/A,#N/A,FALSE,"Pag.01"}</definedName>
    <definedName name="wrn.pag.120" localSheetId="82" hidden="1">{#N/A,#N/A,FALSE,"Pag.01"}</definedName>
    <definedName name="wrn.pag.120" localSheetId="83" hidden="1">{#N/A,#N/A,FALSE,"Pag.01"}</definedName>
    <definedName name="wrn.pag.120" hidden="1">{#N/A,#N/A,FALSE,"Pag.01"}</definedName>
    <definedName name="wrn.pag.12000000000" localSheetId="14" hidden="1">{#N/A,#N/A,FALSE,"Pag.01"}</definedName>
    <definedName name="wrn.pag.12000000000" localSheetId="15" hidden="1">{#N/A,#N/A,FALSE,"Pag.01"}</definedName>
    <definedName name="wrn.pag.12000000000" localSheetId="28" hidden="1">{#N/A,#N/A,FALSE,"Pag.01"}</definedName>
    <definedName name="wrn.pag.12000000000" localSheetId="29" hidden="1">{#N/A,#N/A,FALSE,"Pag.01"}</definedName>
    <definedName name="wrn.pag.12000000000" localSheetId="30" hidden="1">{#N/A,#N/A,FALSE,"Pag.01"}</definedName>
    <definedName name="wrn.pag.12000000000" localSheetId="38" hidden="1">{#N/A,#N/A,FALSE,"Pag.01"}</definedName>
    <definedName name="wrn.pag.12000000000" localSheetId="43" hidden="1">{#N/A,#N/A,FALSE,"Pag.01"}</definedName>
    <definedName name="wrn.pag.12000000000" localSheetId="44" hidden="1">{#N/A,#N/A,FALSE,"Pag.01"}</definedName>
    <definedName name="wrn.pag.12000000000" localSheetId="49" hidden="1">{#N/A,#N/A,FALSE,"Pag.01"}</definedName>
    <definedName name="wrn.pag.12000000000" localSheetId="50" hidden="1">{#N/A,#N/A,FALSE,"Pag.01"}</definedName>
    <definedName name="wrn.pag.12000000000" localSheetId="51" hidden="1">{#N/A,#N/A,FALSE,"Pag.01"}</definedName>
    <definedName name="wrn.pag.12000000000" localSheetId="52" hidden="1">{#N/A,#N/A,FALSE,"Pag.01"}</definedName>
    <definedName name="wrn.pag.12000000000" localSheetId="53" hidden="1">{#N/A,#N/A,FALSE,"Pag.01"}</definedName>
    <definedName name="wrn.pag.12000000000" localSheetId="77" hidden="1">{#N/A,#N/A,FALSE,"Pag.01"}</definedName>
    <definedName name="wrn.pag.12000000000" localSheetId="82" hidden="1">{#N/A,#N/A,FALSE,"Pag.01"}</definedName>
    <definedName name="wrn.pag.12000000000" localSheetId="83" hidden="1">{#N/A,#N/A,FALSE,"Pag.01"}</definedName>
    <definedName name="wrn.pag.12000000000" hidden="1">{#N/A,#N/A,FALSE,"Pag.01"}</definedName>
    <definedName name="wrn.pag.1200000000000000" localSheetId="14" hidden="1">{#N/A,#N/A,FALSE,"Pag.01"}</definedName>
    <definedName name="wrn.pag.1200000000000000" localSheetId="15" hidden="1">{#N/A,#N/A,FALSE,"Pag.01"}</definedName>
    <definedName name="wrn.pag.1200000000000000" localSheetId="28" hidden="1">{#N/A,#N/A,FALSE,"Pag.01"}</definedName>
    <definedName name="wrn.pag.1200000000000000" localSheetId="29" hidden="1">{#N/A,#N/A,FALSE,"Pag.01"}</definedName>
    <definedName name="wrn.pag.1200000000000000" localSheetId="30" hidden="1">{#N/A,#N/A,FALSE,"Pag.01"}</definedName>
    <definedName name="wrn.pag.1200000000000000" localSheetId="38" hidden="1">{#N/A,#N/A,FALSE,"Pag.01"}</definedName>
    <definedName name="wrn.pag.1200000000000000" localSheetId="43" hidden="1">{#N/A,#N/A,FALSE,"Pag.01"}</definedName>
    <definedName name="wrn.pag.1200000000000000" localSheetId="44" hidden="1">{#N/A,#N/A,FALSE,"Pag.01"}</definedName>
    <definedName name="wrn.pag.1200000000000000" localSheetId="49" hidden="1">{#N/A,#N/A,FALSE,"Pag.01"}</definedName>
    <definedName name="wrn.pag.1200000000000000" localSheetId="50" hidden="1">{#N/A,#N/A,FALSE,"Pag.01"}</definedName>
    <definedName name="wrn.pag.1200000000000000" localSheetId="51" hidden="1">{#N/A,#N/A,FALSE,"Pag.01"}</definedName>
    <definedName name="wrn.pag.1200000000000000" localSheetId="52" hidden="1">{#N/A,#N/A,FALSE,"Pag.01"}</definedName>
    <definedName name="wrn.pag.1200000000000000" localSheetId="53" hidden="1">{#N/A,#N/A,FALSE,"Pag.01"}</definedName>
    <definedName name="wrn.pag.1200000000000000" localSheetId="77" hidden="1">{#N/A,#N/A,FALSE,"Pag.01"}</definedName>
    <definedName name="wrn.pag.1200000000000000" localSheetId="82" hidden="1">{#N/A,#N/A,FALSE,"Pag.01"}</definedName>
    <definedName name="wrn.pag.1200000000000000" localSheetId="83" hidden="1">{#N/A,#N/A,FALSE,"Pag.01"}</definedName>
    <definedName name="wrn.pag.1200000000000000" hidden="1">{#N/A,#N/A,FALSE,"Pag.01"}</definedName>
    <definedName name="wrn.pag.1254789" localSheetId="14" hidden="1">{#N/A,#N/A,FALSE,"Pag.01"}</definedName>
    <definedName name="wrn.pag.1254789" localSheetId="15" hidden="1">{#N/A,#N/A,FALSE,"Pag.01"}</definedName>
    <definedName name="wrn.pag.1254789" localSheetId="28" hidden="1">{#N/A,#N/A,FALSE,"Pag.01"}</definedName>
    <definedName name="wrn.pag.1254789" localSheetId="29" hidden="1">{#N/A,#N/A,FALSE,"Pag.01"}</definedName>
    <definedName name="wrn.pag.1254789" localSheetId="30" hidden="1">{#N/A,#N/A,FALSE,"Pag.01"}</definedName>
    <definedName name="wrn.pag.1254789" localSheetId="38" hidden="1">{#N/A,#N/A,FALSE,"Pag.01"}</definedName>
    <definedName name="wrn.pag.1254789" localSheetId="43" hidden="1">{#N/A,#N/A,FALSE,"Pag.01"}</definedName>
    <definedName name="wrn.pag.1254789" localSheetId="44" hidden="1">{#N/A,#N/A,FALSE,"Pag.01"}</definedName>
    <definedName name="wrn.pag.1254789" localSheetId="49" hidden="1">{#N/A,#N/A,FALSE,"Pag.01"}</definedName>
    <definedName name="wrn.pag.1254789" localSheetId="50" hidden="1">{#N/A,#N/A,FALSE,"Pag.01"}</definedName>
    <definedName name="wrn.pag.1254789" localSheetId="51" hidden="1">{#N/A,#N/A,FALSE,"Pag.01"}</definedName>
    <definedName name="wrn.pag.1254789" localSheetId="52" hidden="1">{#N/A,#N/A,FALSE,"Pag.01"}</definedName>
    <definedName name="wrn.pag.1254789" localSheetId="53" hidden="1">{#N/A,#N/A,FALSE,"Pag.01"}</definedName>
    <definedName name="wrn.pag.1254789" localSheetId="77" hidden="1">{#N/A,#N/A,FALSE,"Pag.01"}</definedName>
    <definedName name="wrn.pag.1254789" localSheetId="82" hidden="1">{#N/A,#N/A,FALSE,"Pag.01"}</definedName>
    <definedName name="wrn.pag.1254789" localSheetId="83" hidden="1">{#N/A,#N/A,FALSE,"Pag.01"}</definedName>
    <definedName name="wrn.pag.1254789" hidden="1">{#N/A,#N/A,FALSE,"Pag.01"}</definedName>
    <definedName name="wrn.pag.214578" localSheetId="14" hidden="1">{#N/A,#N/A,FALSE,"Pag.01"}</definedName>
    <definedName name="wrn.pag.214578" localSheetId="15" hidden="1">{#N/A,#N/A,FALSE,"Pag.01"}</definedName>
    <definedName name="wrn.pag.214578" localSheetId="28" hidden="1">{#N/A,#N/A,FALSE,"Pag.01"}</definedName>
    <definedName name="wrn.pag.214578" localSheetId="29" hidden="1">{#N/A,#N/A,FALSE,"Pag.01"}</definedName>
    <definedName name="wrn.pag.214578" localSheetId="30" hidden="1">{#N/A,#N/A,FALSE,"Pag.01"}</definedName>
    <definedName name="wrn.pag.214578" localSheetId="38" hidden="1">{#N/A,#N/A,FALSE,"Pag.01"}</definedName>
    <definedName name="wrn.pag.214578" localSheetId="43" hidden="1">{#N/A,#N/A,FALSE,"Pag.01"}</definedName>
    <definedName name="wrn.pag.214578" localSheetId="44" hidden="1">{#N/A,#N/A,FALSE,"Pag.01"}</definedName>
    <definedName name="wrn.pag.214578" localSheetId="49" hidden="1">{#N/A,#N/A,FALSE,"Pag.01"}</definedName>
    <definedName name="wrn.pag.214578" localSheetId="50" hidden="1">{#N/A,#N/A,FALSE,"Pag.01"}</definedName>
    <definedName name="wrn.pag.214578" localSheetId="51" hidden="1">{#N/A,#N/A,FALSE,"Pag.01"}</definedName>
    <definedName name="wrn.pag.214578" localSheetId="52" hidden="1">{#N/A,#N/A,FALSE,"Pag.01"}</definedName>
    <definedName name="wrn.pag.214578" localSheetId="53" hidden="1">{#N/A,#N/A,FALSE,"Pag.01"}</definedName>
    <definedName name="wrn.pag.214578" localSheetId="77" hidden="1">{#N/A,#N/A,FALSE,"Pag.01"}</definedName>
    <definedName name="wrn.pag.214578" localSheetId="82" hidden="1">{#N/A,#N/A,FALSE,"Pag.01"}</definedName>
    <definedName name="wrn.pag.214578" localSheetId="83" hidden="1">{#N/A,#N/A,FALSE,"Pag.01"}</definedName>
    <definedName name="wrn.pag.214578" hidden="1">{#N/A,#N/A,FALSE,"Pag.01"}</definedName>
    <definedName name="wrn.pag.214789" localSheetId="14" hidden="1">{#N/A,#N/A,FALSE,"Pag.01"}</definedName>
    <definedName name="wrn.pag.214789" localSheetId="15" hidden="1">{#N/A,#N/A,FALSE,"Pag.01"}</definedName>
    <definedName name="wrn.pag.214789" localSheetId="28" hidden="1">{#N/A,#N/A,FALSE,"Pag.01"}</definedName>
    <definedName name="wrn.pag.214789" localSheetId="29" hidden="1">{#N/A,#N/A,FALSE,"Pag.01"}</definedName>
    <definedName name="wrn.pag.214789" localSheetId="30" hidden="1">{#N/A,#N/A,FALSE,"Pag.01"}</definedName>
    <definedName name="wrn.pag.214789" localSheetId="38" hidden="1">{#N/A,#N/A,FALSE,"Pag.01"}</definedName>
    <definedName name="wrn.pag.214789" localSheetId="43" hidden="1">{#N/A,#N/A,FALSE,"Pag.01"}</definedName>
    <definedName name="wrn.pag.214789" localSheetId="44" hidden="1">{#N/A,#N/A,FALSE,"Pag.01"}</definedName>
    <definedName name="wrn.pag.214789" localSheetId="49" hidden="1">{#N/A,#N/A,FALSE,"Pag.01"}</definedName>
    <definedName name="wrn.pag.214789" localSheetId="50" hidden="1">{#N/A,#N/A,FALSE,"Pag.01"}</definedName>
    <definedName name="wrn.pag.214789" localSheetId="51" hidden="1">{#N/A,#N/A,FALSE,"Pag.01"}</definedName>
    <definedName name="wrn.pag.214789" localSheetId="52" hidden="1">{#N/A,#N/A,FALSE,"Pag.01"}</definedName>
    <definedName name="wrn.pag.214789" localSheetId="53" hidden="1">{#N/A,#N/A,FALSE,"Pag.01"}</definedName>
    <definedName name="wrn.pag.214789" localSheetId="77" hidden="1">{#N/A,#N/A,FALSE,"Pag.01"}</definedName>
    <definedName name="wrn.pag.214789" localSheetId="82" hidden="1">{#N/A,#N/A,FALSE,"Pag.01"}</definedName>
    <definedName name="wrn.pag.214789" localSheetId="83" hidden="1">{#N/A,#N/A,FALSE,"Pag.01"}</definedName>
    <definedName name="wrn.pag.214789" hidden="1">{#N/A,#N/A,FALSE,"Pag.01"}</definedName>
    <definedName name="wrn.pag.23654789" localSheetId="14" hidden="1">{#N/A,#N/A,FALSE,"Pag.01"}</definedName>
    <definedName name="wrn.pag.23654789" localSheetId="15" hidden="1">{#N/A,#N/A,FALSE,"Pag.01"}</definedName>
    <definedName name="wrn.pag.23654789" localSheetId="28" hidden="1">{#N/A,#N/A,FALSE,"Pag.01"}</definedName>
    <definedName name="wrn.pag.23654789" localSheetId="29" hidden="1">{#N/A,#N/A,FALSE,"Pag.01"}</definedName>
    <definedName name="wrn.pag.23654789" localSheetId="30" hidden="1">{#N/A,#N/A,FALSE,"Pag.01"}</definedName>
    <definedName name="wrn.pag.23654789" localSheetId="38" hidden="1">{#N/A,#N/A,FALSE,"Pag.01"}</definedName>
    <definedName name="wrn.pag.23654789" localSheetId="43" hidden="1">{#N/A,#N/A,FALSE,"Pag.01"}</definedName>
    <definedName name="wrn.pag.23654789" localSheetId="44" hidden="1">{#N/A,#N/A,FALSE,"Pag.01"}</definedName>
    <definedName name="wrn.pag.23654789" localSheetId="49" hidden="1">{#N/A,#N/A,FALSE,"Pag.01"}</definedName>
    <definedName name="wrn.pag.23654789" localSheetId="50" hidden="1">{#N/A,#N/A,FALSE,"Pag.01"}</definedName>
    <definedName name="wrn.pag.23654789" localSheetId="51" hidden="1">{#N/A,#N/A,FALSE,"Pag.01"}</definedName>
    <definedName name="wrn.pag.23654789" localSheetId="52" hidden="1">{#N/A,#N/A,FALSE,"Pag.01"}</definedName>
    <definedName name="wrn.pag.23654789" localSheetId="53" hidden="1">{#N/A,#N/A,FALSE,"Pag.01"}</definedName>
    <definedName name="wrn.pag.23654789" localSheetId="77" hidden="1">{#N/A,#N/A,FALSE,"Pag.01"}</definedName>
    <definedName name="wrn.pag.23654789" localSheetId="82" hidden="1">{#N/A,#N/A,FALSE,"Pag.01"}</definedName>
    <definedName name="wrn.pag.23654789" localSheetId="83" hidden="1">{#N/A,#N/A,FALSE,"Pag.01"}</definedName>
    <definedName name="wrn.pag.23654789" hidden="1">{#N/A,#N/A,FALSE,"Pag.01"}</definedName>
    <definedName name="wrn.pag.2547257" localSheetId="14" hidden="1">{#N/A,#N/A,FALSE,"Pag.01"}</definedName>
    <definedName name="wrn.pag.2547257" localSheetId="15" hidden="1">{#N/A,#N/A,FALSE,"Pag.01"}</definedName>
    <definedName name="wrn.pag.2547257" localSheetId="28" hidden="1">{#N/A,#N/A,FALSE,"Pag.01"}</definedName>
    <definedName name="wrn.pag.2547257" localSheetId="29" hidden="1">{#N/A,#N/A,FALSE,"Pag.01"}</definedName>
    <definedName name="wrn.pag.2547257" localSheetId="30" hidden="1">{#N/A,#N/A,FALSE,"Pag.01"}</definedName>
    <definedName name="wrn.pag.2547257" localSheetId="38" hidden="1">{#N/A,#N/A,FALSE,"Pag.01"}</definedName>
    <definedName name="wrn.pag.2547257" localSheetId="43" hidden="1">{#N/A,#N/A,FALSE,"Pag.01"}</definedName>
    <definedName name="wrn.pag.2547257" localSheetId="44" hidden="1">{#N/A,#N/A,FALSE,"Pag.01"}</definedName>
    <definedName name="wrn.pag.2547257" localSheetId="49" hidden="1">{#N/A,#N/A,FALSE,"Pag.01"}</definedName>
    <definedName name="wrn.pag.2547257" localSheetId="50" hidden="1">{#N/A,#N/A,FALSE,"Pag.01"}</definedName>
    <definedName name="wrn.pag.2547257" localSheetId="51" hidden="1">{#N/A,#N/A,FALSE,"Pag.01"}</definedName>
    <definedName name="wrn.pag.2547257" localSheetId="52" hidden="1">{#N/A,#N/A,FALSE,"Pag.01"}</definedName>
    <definedName name="wrn.pag.2547257" localSheetId="53" hidden="1">{#N/A,#N/A,FALSE,"Pag.01"}</definedName>
    <definedName name="wrn.pag.2547257" localSheetId="77" hidden="1">{#N/A,#N/A,FALSE,"Pag.01"}</definedName>
    <definedName name="wrn.pag.2547257" localSheetId="82" hidden="1">{#N/A,#N/A,FALSE,"Pag.01"}</definedName>
    <definedName name="wrn.pag.2547257" localSheetId="83" hidden="1">{#N/A,#N/A,FALSE,"Pag.01"}</definedName>
    <definedName name="wrn.pag.2547257" hidden="1">{#N/A,#N/A,FALSE,"Pag.01"}</definedName>
    <definedName name="wrn.pag.254789" localSheetId="14" hidden="1">{#N/A,#N/A,FALSE,"Pag.01"}</definedName>
    <definedName name="wrn.pag.254789" localSheetId="15" hidden="1">{#N/A,#N/A,FALSE,"Pag.01"}</definedName>
    <definedName name="wrn.pag.254789" localSheetId="28" hidden="1">{#N/A,#N/A,FALSE,"Pag.01"}</definedName>
    <definedName name="wrn.pag.254789" localSheetId="29" hidden="1">{#N/A,#N/A,FALSE,"Pag.01"}</definedName>
    <definedName name="wrn.pag.254789" localSheetId="30" hidden="1">{#N/A,#N/A,FALSE,"Pag.01"}</definedName>
    <definedName name="wrn.pag.254789" localSheetId="38" hidden="1">{#N/A,#N/A,FALSE,"Pag.01"}</definedName>
    <definedName name="wrn.pag.254789" localSheetId="43" hidden="1">{#N/A,#N/A,FALSE,"Pag.01"}</definedName>
    <definedName name="wrn.pag.254789" localSheetId="44" hidden="1">{#N/A,#N/A,FALSE,"Pag.01"}</definedName>
    <definedName name="wrn.pag.254789" localSheetId="49" hidden="1">{#N/A,#N/A,FALSE,"Pag.01"}</definedName>
    <definedName name="wrn.pag.254789" localSheetId="50" hidden="1">{#N/A,#N/A,FALSE,"Pag.01"}</definedName>
    <definedName name="wrn.pag.254789" localSheetId="51" hidden="1">{#N/A,#N/A,FALSE,"Pag.01"}</definedName>
    <definedName name="wrn.pag.254789" localSheetId="52" hidden="1">{#N/A,#N/A,FALSE,"Pag.01"}</definedName>
    <definedName name="wrn.pag.254789" localSheetId="53" hidden="1">{#N/A,#N/A,FALSE,"Pag.01"}</definedName>
    <definedName name="wrn.pag.254789" localSheetId="77" hidden="1">{#N/A,#N/A,FALSE,"Pag.01"}</definedName>
    <definedName name="wrn.pag.254789" localSheetId="82" hidden="1">{#N/A,#N/A,FALSE,"Pag.01"}</definedName>
    <definedName name="wrn.pag.254789" localSheetId="83" hidden="1">{#N/A,#N/A,FALSE,"Pag.01"}</definedName>
    <definedName name="wrn.pag.254789" hidden="1">{#N/A,#N/A,FALSE,"Pag.01"}</definedName>
    <definedName name="wrn.pag.2564789" localSheetId="14" hidden="1">{#N/A,#N/A,FALSE,"Pag.01"}</definedName>
    <definedName name="wrn.pag.2564789" localSheetId="15" hidden="1">{#N/A,#N/A,FALSE,"Pag.01"}</definedName>
    <definedName name="wrn.pag.2564789" localSheetId="28" hidden="1">{#N/A,#N/A,FALSE,"Pag.01"}</definedName>
    <definedName name="wrn.pag.2564789" localSheetId="29" hidden="1">{#N/A,#N/A,FALSE,"Pag.01"}</definedName>
    <definedName name="wrn.pag.2564789" localSheetId="30" hidden="1">{#N/A,#N/A,FALSE,"Pag.01"}</definedName>
    <definedName name="wrn.pag.2564789" localSheetId="38" hidden="1">{#N/A,#N/A,FALSE,"Pag.01"}</definedName>
    <definedName name="wrn.pag.2564789" localSheetId="43" hidden="1">{#N/A,#N/A,FALSE,"Pag.01"}</definedName>
    <definedName name="wrn.pag.2564789" localSheetId="44" hidden="1">{#N/A,#N/A,FALSE,"Pag.01"}</definedName>
    <definedName name="wrn.pag.2564789" localSheetId="49" hidden="1">{#N/A,#N/A,FALSE,"Pag.01"}</definedName>
    <definedName name="wrn.pag.2564789" localSheetId="50" hidden="1">{#N/A,#N/A,FALSE,"Pag.01"}</definedName>
    <definedName name="wrn.pag.2564789" localSheetId="51" hidden="1">{#N/A,#N/A,FALSE,"Pag.01"}</definedName>
    <definedName name="wrn.pag.2564789" localSheetId="52" hidden="1">{#N/A,#N/A,FALSE,"Pag.01"}</definedName>
    <definedName name="wrn.pag.2564789" localSheetId="53" hidden="1">{#N/A,#N/A,FALSE,"Pag.01"}</definedName>
    <definedName name="wrn.pag.2564789" localSheetId="77" hidden="1">{#N/A,#N/A,FALSE,"Pag.01"}</definedName>
    <definedName name="wrn.pag.2564789" localSheetId="82" hidden="1">{#N/A,#N/A,FALSE,"Pag.01"}</definedName>
    <definedName name="wrn.pag.2564789" localSheetId="83" hidden="1">{#N/A,#N/A,FALSE,"Pag.01"}</definedName>
    <definedName name="wrn.pag.2564789" hidden="1">{#N/A,#N/A,FALSE,"Pag.01"}</definedName>
    <definedName name="wrn.pag.458796" localSheetId="14" hidden="1">{#N/A,#N/A,FALSE,"Pag.01"}</definedName>
    <definedName name="wrn.pag.458796" localSheetId="15" hidden="1">{#N/A,#N/A,FALSE,"Pag.01"}</definedName>
    <definedName name="wrn.pag.458796" localSheetId="28" hidden="1">{#N/A,#N/A,FALSE,"Pag.01"}</definedName>
    <definedName name="wrn.pag.458796" localSheetId="29" hidden="1">{#N/A,#N/A,FALSE,"Pag.01"}</definedName>
    <definedName name="wrn.pag.458796" localSheetId="30" hidden="1">{#N/A,#N/A,FALSE,"Pag.01"}</definedName>
    <definedName name="wrn.pag.458796" localSheetId="38" hidden="1">{#N/A,#N/A,FALSE,"Pag.01"}</definedName>
    <definedName name="wrn.pag.458796" localSheetId="43" hidden="1">{#N/A,#N/A,FALSE,"Pag.01"}</definedName>
    <definedName name="wrn.pag.458796" localSheetId="44" hidden="1">{#N/A,#N/A,FALSE,"Pag.01"}</definedName>
    <definedName name="wrn.pag.458796" localSheetId="49" hidden="1">{#N/A,#N/A,FALSE,"Pag.01"}</definedName>
    <definedName name="wrn.pag.458796" localSheetId="50" hidden="1">{#N/A,#N/A,FALSE,"Pag.01"}</definedName>
    <definedName name="wrn.pag.458796" localSheetId="51" hidden="1">{#N/A,#N/A,FALSE,"Pag.01"}</definedName>
    <definedName name="wrn.pag.458796" localSheetId="52" hidden="1">{#N/A,#N/A,FALSE,"Pag.01"}</definedName>
    <definedName name="wrn.pag.458796" localSheetId="53" hidden="1">{#N/A,#N/A,FALSE,"Pag.01"}</definedName>
    <definedName name="wrn.pag.458796" localSheetId="77" hidden="1">{#N/A,#N/A,FALSE,"Pag.01"}</definedName>
    <definedName name="wrn.pag.458796" localSheetId="82" hidden="1">{#N/A,#N/A,FALSE,"Pag.01"}</definedName>
    <definedName name="wrn.pag.458796" localSheetId="83" hidden="1">{#N/A,#N/A,FALSE,"Pag.01"}</definedName>
    <definedName name="wrn.pag.458796" hidden="1">{#N/A,#N/A,FALSE,"Pag.01"}</definedName>
    <definedName name="wrn.pag.500" localSheetId="14" hidden="1">{#N/A,#N/A,FALSE,"Pag.01"}</definedName>
    <definedName name="wrn.pag.500" localSheetId="15" hidden="1">{#N/A,#N/A,FALSE,"Pag.01"}</definedName>
    <definedName name="wrn.pag.500" localSheetId="28" hidden="1">{#N/A,#N/A,FALSE,"Pag.01"}</definedName>
    <definedName name="wrn.pag.500" localSheetId="29" hidden="1">{#N/A,#N/A,FALSE,"Pag.01"}</definedName>
    <definedName name="wrn.pag.500" localSheetId="30" hidden="1">{#N/A,#N/A,FALSE,"Pag.01"}</definedName>
    <definedName name="wrn.pag.500" localSheetId="38" hidden="1">{#N/A,#N/A,FALSE,"Pag.01"}</definedName>
    <definedName name="wrn.pag.500" localSheetId="43" hidden="1">{#N/A,#N/A,FALSE,"Pag.01"}</definedName>
    <definedName name="wrn.pag.500" localSheetId="44" hidden="1">{#N/A,#N/A,FALSE,"Pag.01"}</definedName>
    <definedName name="wrn.pag.500" localSheetId="49" hidden="1">{#N/A,#N/A,FALSE,"Pag.01"}</definedName>
    <definedName name="wrn.pag.500" localSheetId="50" hidden="1">{#N/A,#N/A,FALSE,"Pag.01"}</definedName>
    <definedName name="wrn.pag.500" localSheetId="51" hidden="1">{#N/A,#N/A,FALSE,"Pag.01"}</definedName>
    <definedName name="wrn.pag.500" localSheetId="52" hidden="1">{#N/A,#N/A,FALSE,"Pag.01"}</definedName>
    <definedName name="wrn.pag.500" localSheetId="53" hidden="1">{#N/A,#N/A,FALSE,"Pag.01"}</definedName>
    <definedName name="wrn.pag.500" localSheetId="77" hidden="1">{#N/A,#N/A,FALSE,"Pag.01"}</definedName>
    <definedName name="wrn.pag.500" localSheetId="82" hidden="1">{#N/A,#N/A,FALSE,"Pag.01"}</definedName>
    <definedName name="wrn.pag.500" localSheetId="83" hidden="1">{#N/A,#N/A,FALSE,"Pag.01"}</definedName>
    <definedName name="wrn.pag.500" hidden="1">{#N/A,#N/A,FALSE,"Pag.01"}</definedName>
    <definedName name="wrn.pag.5000" localSheetId="14" hidden="1">{#N/A,#N/A,FALSE,"Pag.01"}</definedName>
    <definedName name="wrn.pag.5000" localSheetId="15" hidden="1">{#N/A,#N/A,FALSE,"Pag.01"}</definedName>
    <definedName name="wrn.pag.5000" localSheetId="28" hidden="1">{#N/A,#N/A,FALSE,"Pag.01"}</definedName>
    <definedName name="wrn.pag.5000" localSheetId="29" hidden="1">{#N/A,#N/A,FALSE,"Pag.01"}</definedName>
    <definedName name="wrn.pag.5000" localSheetId="30" hidden="1">{#N/A,#N/A,FALSE,"Pag.01"}</definedName>
    <definedName name="wrn.pag.5000" localSheetId="38" hidden="1">{#N/A,#N/A,FALSE,"Pag.01"}</definedName>
    <definedName name="wrn.pag.5000" localSheetId="43" hidden="1">{#N/A,#N/A,FALSE,"Pag.01"}</definedName>
    <definedName name="wrn.pag.5000" localSheetId="44" hidden="1">{#N/A,#N/A,FALSE,"Pag.01"}</definedName>
    <definedName name="wrn.pag.5000" localSheetId="49" hidden="1">{#N/A,#N/A,FALSE,"Pag.01"}</definedName>
    <definedName name="wrn.pag.5000" localSheetId="50" hidden="1">{#N/A,#N/A,FALSE,"Pag.01"}</definedName>
    <definedName name="wrn.pag.5000" localSheetId="51" hidden="1">{#N/A,#N/A,FALSE,"Pag.01"}</definedName>
    <definedName name="wrn.pag.5000" localSheetId="52" hidden="1">{#N/A,#N/A,FALSE,"Pag.01"}</definedName>
    <definedName name="wrn.pag.5000" localSheetId="53" hidden="1">{#N/A,#N/A,FALSE,"Pag.01"}</definedName>
    <definedName name="wrn.pag.5000" localSheetId="77" hidden="1">{#N/A,#N/A,FALSE,"Pag.01"}</definedName>
    <definedName name="wrn.pag.5000" localSheetId="82" hidden="1">{#N/A,#N/A,FALSE,"Pag.01"}</definedName>
    <definedName name="wrn.pag.5000" localSheetId="83" hidden="1">{#N/A,#N/A,FALSE,"Pag.01"}</definedName>
    <definedName name="wrn.pag.5000" hidden="1">{#N/A,#N/A,FALSE,"Pag.01"}</definedName>
    <definedName name="wrn.pag.501000" localSheetId="14" hidden="1">{#N/A,#N/A,FALSE,"Pag.01"}</definedName>
    <definedName name="wrn.pag.501000" localSheetId="15" hidden="1">{#N/A,#N/A,FALSE,"Pag.01"}</definedName>
    <definedName name="wrn.pag.501000" localSheetId="28" hidden="1">{#N/A,#N/A,FALSE,"Pag.01"}</definedName>
    <definedName name="wrn.pag.501000" localSheetId="29" hidden="1">{#N/A,#N/A,FALSE,"Pag.01"}</definedName>
    <definedName name="wrn.pag.501000" localSheetId="30" hidden="1">{#N/A,#N/A,FALSE,"Pag.01"}</definedName>
    <definedName name="wrn.pag.501000" localSheetId="38" hidden="1">{#N/A,#N/A,FALSE,"Pag.01"}</definedName>
    <definedName name="wrn.pag.501000" localSheetId="43" hidden="1">{#N/A,#N/A,FALSE,"Pag.01"}</definedName>
    <definedName name="wrn.pag.501000" localSheetId="44" hidden="1">{#N/A,#N/A,FALSE,"Pag.01"}</definedName>
    <definedName name="wrn.pag.501000" localSheetId="49" hidden="1">{#N/A,#N/A,FALSE,"Pag.01"}</definedName>
    <definedName name="wrn.pag.501000" localSheetId="50" hidden="1">{#N/A,#N/A,FALSE,"Pag.01"}</definedName>
    <definedName name="wrn.pag.501000" localSheetId="51" hidden="1">{#N/A,#N/A,FALSE,"Pag.01"}</definedName>
    <definedName name="wrn.pag.501000" localSheetId="52" hidden="1">{#N/A,#N/A,FALSE,"Pag.01"}</definedName>
    <definedName name="wrn.pag.501000" localSheetId="53" hidden="1">{#N/A,#N/A,FALSE,"Pag.01"}</definedName>
    <definedName name="wrn.pag.501000" localSheetId="77" hidden="1">{#N/A,#N/A,FALSE,"Pag.01"}</definedName>
    <definedName name="wrn.pag.501000" localSheetId="82" hidden="1">{#N/A,#N/A,FALSE,"Pag.01"}</definedName>
    <definedName name="wrn.pag.501000" localSheetId="83" hidden="1">{#N/A,#N/A,FALSE,"Pag.01"}</definedName>
    <definedName name="wrn.pag.501000" hidden="1">{#N/A,#N/A,FALSE,"Pag.01"}</definedName>
    <definedName name="wrn.pag.5010000" localSheetId="14" hidden="1">{#N/A,#N/A,FALSE,"Pag.01"}</definedName>
    <definedName name="wrn.pag.5010000" localSheetId="15" hidden="1">{#N/A,#N/A,FALSE,"Pag.01"}</definedName>
    <definedName name="wrn.pag.5010000" localSheetId="28" hidden="1">{#N/A,#N/A,FALSE,"Pag.01"}</definedName>
    <definedName name="wrn.pag.5010000" localSheetId="29" hidden="1">{#N/A,#N/A,FALSE,"Pag.01"}</definedName>
    <definedName name="wrn.pag.5010000" localSheetId="30" hidden="1">{#N/A,#N/A,FALSE,"Pag.01"}</definedName>
    <definedName name="wrn.pag.5010000" localSheetId="38" hidden="1">{#N/A,#N/A,FALSE,"Pag.01"}</definedName>
    <definedName name="wrn.pag.5010000" localSheetId="43" hidden="1">{#N/A,#N/A,FALSE,"Pag.01"}</definedName>
    <definedName name="wrn.pag.5010000" localSheetId="44" hidden="1">{#N/A,#N/A,FALSE,"Pag.01"}</definedName>
    <definedName name="wrn.pag.5010000" localSheetId="49" hidden="1">{#N/A,#N/A,FALSE,"Pag.01"}</definedName>
    <definedName name="wrn.pag.5010000" localSheetId="50" hidden="1">{#N/A,#N/A,FALSE,"Pag.01"}</definedName>
    <definedName name="wrn.pag.5010000" localSheetId="51" hidden="1">{#N/A,#N/A,FALSE,"Pag.01"}</definedName>
    <definedName name="wrn.pag.5010000" localSheetId="52" hidden="1">{#N/A,#N/A,FALSE,"Pag.01"}</definedName>
    <definedName name="wrn.pag.5010000" localSheetId="53" hidden="1">{#N/A,#N/A,FALSE,"Pag.01"}</definedName>
    <definedName name="wrn.pag.5010000" localSheetId="77" hidden="1">{#N/A,#N/A,FALSE,"Pag.01"}</definedName>
    <definedName name="wrn.pag.5010000" localSheetId="82" hidden="1">{#N/A,#N/A,FALSE,"Pag.01"}</definedName>
    <definedName name="wrn.pag.5010000" localSheetId="83" hidden="1">{#N/A,#N/A,FALSE,"Pag.01"}</definedName>
    <definedName name="wrn.pag.5010000" hidden="1">{#N/A,#N/A,FALSE,"Pag.01"}</definedName>
    <definedName name="wrn.pag.50100000000000" localSheetId="14" hidden="1">{#N/A,#N/A,FALSE,"Pag.01"}</definedName>
    <definedName name="wrn.pag.50100000000000" localSheetId="15" hidden="1">{#N/A,#N/A,FALSE,"Pag.01"}</definedName>
    <definedName name="wrn.pag.50100000000000" localSheetId="28" hidden="1">{#N/A,#N/A,FALSE,"Pag.01"}</definedName>
    <definedName name="wrn.pag.50100000000000" localSheetId="29" hidden="1">{#N/A,#N/A,FALSE,"Pag.01"}</definedName>
    <definedName name="wrn.pag.50100000000000" localSheetId="30" hidden="1">{#N/A,#N/A,FALSE,"Pag.01"}</definedName>
    <definedName name="wrn.pag.50100000000000" localSheetId="38" hidden="1">{#N/A,#N/A,FALSE,"Pag.01"}</definedName>
    <definedName name="wrn.pag.50100000000000" localSheetId="43" hidden="1">{#N/A,#N/A,FALSE,"Pag.01"}</definedName>
    <definedName name="wrn.pag.50100000000000" localSheetId="44" hidden="1">{#N/A,#N/A,FALSE,"Pag.01"}</definedName>
    <definedName name="wrn.pag.50100000000000" localSheetId="49" hidden="1">{#N/A,#N/A,FALSE,"Pag.01"}</definedName>
    <definedName name="wrn.pag.50100000000000" localSheetId="50" hidden="1">{#N/A,#N/A,FALSE,"Pag.01"}</definedName>
    <definedName name="wrn.pag.50100000000000" localSheetId="51" hidden="1">{#N/A,#N/A,FALSE,"Pag.01"}</definedName>
    <definedName name="wrn.pag.50100000000000" localSheetId="52" hidden="1">{#N/A,#N/A,FALSE,"Pag.01"}</definedName>
    <definedName name="wrn.pag.50100000000000" localSheetId="53" hidden="1">{#N/A,#N/A,FALSE,"Pag.01"}</definedName>
    <definedName name="wrn.pag.50100000000000" localSheetId="77" hidden="1">{#N/A,#N/A,FALSE,"Pag.01"}</definedName>
    <definedName name="wrn.pag.50100000000000" localSheetId="82" hidden="1">{#N/A,#N/A,FALSE,"Pag.01"}</definedName>
    <definedName name="wrn.pag.50100000000000" localSheetId="83" hidden="1">{#N/A,#N/A,FALSE,"Pag.01"}</definedName>
    <definedName name="wrn.pag.50100000000000" hidden="1">{#N/A,#N/A,FALSE,"Pag.01"}</definedName>
    <definedName name="wrn.pag.5011" localSheetId="14" hidden="1">{#N/A,#N/A,FALSE,"Pag.01"}</definedName>
    <definedName name="wrn.pag.5011" localSheetId="15" hidden="1">{#N/A,#N/A,FALSE,"Pag.01"}</definedName>
    <definedName name="wrn.pag.5011" localSheetId="28" hidden="1">{#N/A,#N/A,FALSE,"Pag.01"}</definedName>
    <definedName name="wrn.pag.5011" localSheetId="29" hidden="1">{#N/A,#N/A,FALSE,"Pag.01"}</definedName>
    <definedName name="wrn.pag.5011" localSheetId="30" hidden="1">{#N/A,#N/A,FALSE,"Pag.01"}</definedName>
    <definedName name="wrn.pag.5011" localSheetId="38" hidden="1">{#N/A,#N/A,FALSE,"Pag.01"}</definedName>
    <definedName name="wrn.pag.5011" localSheetId="43" hidden="1">{#N/A,#N/A,FALSE,"Pag.01"}</definedName>
    <definedName name="wrn.pag.5011" localSheetId="44" hidden="1">{#N/A,#N/A,FALSE,"Pag.01"}</definedName>
    <definedName name="wrn.pag.5011" localSheetId="49" hidden="1">{#N/A,#N/A,FALSE,"Pag.01"}</definedName>
    <definedName name="wrn.pag.5011" localSheetId="50" hidden="1">{#N/A,#N/A,FALSE,"Pag.01"}</definedName>
    <definedName name="wrn.pag.5011" localSheetId="51" hidden="1">{#N/A,#N/A,FALSE,"Pag.01"}</definedName>
    <definedName name="wrn.pag.5011" localSheetId="52" hidden="1">{#N/A,#N/A,FALSE,"Pag.01"}</definedName>
    <definedName name="wrn.pag.5011" localSheetId="53" hidden="1">{#N/A,#N/A,FALSE,"Pag.01"}</definedName>
    <definedName name="wrn.pag.5011" localSheetId="77" hidden="1">{#N/A,#N/A,FALSE,"Pag.01"}</definedName>
    <definedName name="wrn.pag.5011" localSheetId="82" hidden="1">{#N/A,#N/A,FALSE,"Pag.01"}</definedName>
    <definedName name="wrn.pag.5011" localSheetId="83" hidden="1">{#N/A,#N/A,FALSE,"Pag.01"}</definedName>
    <definedName name="wrn.pag.5011" hidden="1">{#N/A,#N/A,FALSE,"Pag.01"}</definedName>
    <definedName name="wrn.pag.501110" localSheetId="14" hidden="1">{#N/A,#N/A,FALSE,"Pag.01"}</definedName>
    <definedName name="wrn.pag.501110" localSheetId="15" hidden="1">{#N/A,#N/A,FALSE,"Pag.01"}</definedName>
    <definedName name="wrn.pag.501110" localSheetId="28" hidden="1">{#N/A,#N/A,FALSE,"Pag.01"}</definedName>
    <definedName name="wrn.pag.501110" localSheetId="29" hidden="1">{#N/A,#N/A,FALSE,"Pag.01"}</definedName>
    <definedName name="wrn.pag.501110" localSheetId="30" hidden="1">{#N/A,#N/A,FALSE,"Pag.01"}</definedName>
    <definedName name="wrn.pag.501110" localSheetId="38" hidden="1">{#N/A,#N/A,FALSE,"Pag.01"}</definedName>
    <definedName name="wrn.pag.501110" localSheetId="43" hidden="1">{#N/A,#N/A,FALSE,"Pag.01"}</definedName>
    <definedName name="wrn.pag.501110" localSheetId="44" hidden="1">{#N/A,#N/A,FALSE,"Pag.01"}</definedName>
    <definedName name="wrn.pag.501110" localSheetId="49" hidden="1">{#N/A,#N/A,FALSE,"Pag.01"}</definedName>
    <definedName name="wrn.pag.501110" localSheetId="50" hidden="1">{#N/A,#N/A,FALSE,"Pag.01"}</definedName>
    <definedName name="wrn.pag.501110" localSheetId="51" hidden="1">{#N/A,#N/A,FALSE,"Pag.01"}</definedName>
    <definedName name="wrn.pag.501110" localSheetId="52" hidden="1">{#N/A,#N/A,FALSE,"Pag.01"}</definedName>
    <definedName name="wrn.pag.501110" localSheetId="53" hidden="1">{#N/A,#N/A,FALSE,"Pag.01"}</definedName>
    <definedName name="wrn.pag.501110" localSheetId="77" hidden="1">{#N/A,#N/A,FALSE,"Pag.01"}</definedName>
    <definedName name="wrn.pag.501110" localSheetId="82" hidden="1">{#N/A,#N/A,FALSE,"Pag.01"}</definedName>
    <definedName name="wrn.pag.501110" localSheetId="83" hidden="1">{#N/A,#N/A,FALSE,"Pag.01"}</definedName>
    <definedName name="wrn.pag.501110" hidden="1">{#N/A,#N/A,FALSE,"Pag.01"}</definedName>
    <definedName name="wrn.pag.5012000" localSheetId="14" hidden="1">{#N/A,#N/A,FALSE,"Pag.01"}</definedName>
    <definedName name="wrn.pag.5012000" localSheetId="15" hidden="1">{#N/A,#N/A,FALSE,"Pag.01"}</definedName>
    <definedName name="wrn.pag.5012000" localSheetId="28" hidden="1">{#N/A,#N/A,FALSE,"Pag.01"}</definedName>
    <definedName name="wrn.pag.5012000" localSheetId="29" hidden="1">{#N/A,#N/A,FALSE,"Pag.01"}</definedName>
    <definedName name="wrn.pag.5012000" localSheetId="30" hidden="1">{#N/A,#N/A,FALSE,"Pag.01"}</definedName>
    <definedName name="wrn.pag.5012000" localSheetId="38" hidden="1">{#N/A,#N/A,FALSE,"Pag.01"}</definedName>
    <definedName name="wrn.pag.5012000" localSheetId="43" hidden="1">{#N/A,#N/A,FALSE,"Pag.01"}</definedName>
    <definedName name="wrn.pag.5012000" localSheetId="44" hidden="1">{#N/A,#N/A,FALSE,"Pag.01"}</definedName>
    <definedName name="wrn.pag.5012000" localSheetId="49" hidden="1">{#N/A,#N/A,FALSE,"Pag.01"}</definedName>
    <definedName name="wrn.pag.5012000" localSheetId="50" hidden="1">{#N/A,#N/A,FALSE,"Pag.01"}</definedName>
    <definedName name="wrn.pag.5012000" localSheetId="51" hidden="1">{#N/A,#N/A,FALSE,"Pag.01"}</definedName>
    <definedName name="wrn.pag.5012000" localSheetId="52" hidden="1">{#N/A,#N/A,FALSE,"Pag.01"}</definedName>
    <definedName name="wrn.pag.5012000" localSheetId="53" hidden="1">{#N/A,#N/A,FALSE,"Pag.01"}</definedName>
    <definedName name="wrn.pag.5012000" localSheetId="77" hidden="1">{#N/A,#N/A,FALSE,"Pag.01"}</definedName>
    <definedName name="wrn.pag.5012000" localSheetId="82" hidden="1">{#N/A,#N/A,FALSE,"Pag.01"}</definedName>
    <definedName name="wrn.pag.5012000" localSheetId="83" hidden="1">{#N/A,#N/A,FALSE,"Pag.01"}</definedName>
    <definedName name="wrn.pag.5012000" hidden="1">{#N/A,#N/A,FALSE,"Pag.01"}</definedName>
    <definedName name="wrn.pag.50123" localSheetId="14" hidden="1">{#N/A,#N/A,FALSE,"Pag.01"}</definedName>
    <definedName name="wrn.pag.50123" localSheetId="15" hidden="1">{#N/A,#N/A,FALSE,"Pag.01"}</definedName>
    <definedName name="wrn.pag.50123" localSheetId="28" hidden="1">{#N/A,#N/A,FALSE,"Pag.01"}</definedName>
    <definedName name="wrn.pag.50123" localSheetId="29" hidden="1">{#N/A,#N/A,FALSE,"Pag.01"}</definedName>
    <definedName name="wrn.pag.50123" localSheetId="30" hidden="1">{#N/A,#N/A,FALSE,"Pag.01"}</definedName>
    <definedName name="wrn.pag.50123" localSheetId="38" hidden="1">{#N/A,#N/A,FALSE,"Pag.01"}</definedName>
    <definedName name="wrn.pag.50123" localSheetId="43" hidden="1">{#N/A,#N/A,FALSE,"Pag.01"}</definedName>
    <definedName name="wrn.pag.50123" localSheetId="44" hidden="1">{#N/A,#N/A,FALSE,"Pag.01"}</definedName>
    <definedName name="wrn.pag.50123" localSheetId="49" hidden="1">{#N/A,#N/A,FALSE,"Pag.01"}</definedName>
    <definedName name="wrn.pag.50123" localSheetId="50" hidden="1">{#N/A,#N/A,FALSE,"Pag.01"}</definedName>
    <definedName name="wrn.pag.50123" localSheetId="51" hidden="1">{#N/A,#N/A,FALSE,"Pag.01"}</definedName>
    <definedName name="wrn.pag.50123" localSheetId="52" hidden="1">{#N/A,#N/A,FALSE,"Pag.01"}</definedName>
    <definedName name="wrn.pag.50123" localSheetId="53" hidden="1">{#N/A,#N/A,FALSE,"Pag.01"}</definedName>
    <definedName name="wrn.pag.50123" localSheetId="77" hidden="1">{#N/A,#N/A,FALSE,"Pag.01"}</definedName>
    <definedName name="wrn.pag.50123" localSheetId="82" hidden="1">{#N/A,#N/A,FALSE,"Pag.01"}</definedName>
    <definedName name="wrn.pag.50123" localSheetId="83" hidden="1">{#N/A,#N/A,FALSE,"Pag.01"}</definedName>
    <definedName name="wrn.pag.50123" hidden="1">{#N/A,#N/A,FALSE,"Pag.01"}</definedName>
    <definedName name="wrn.pag.5013000" localSheetId="14" hidden="1">{#N/A,#N/A,FALSE,"Pag.01"}</definedName>
    <definedName name="wrn.pag.5013000" localSheetId="15" hidden="1">{#N/A,#N/A,FALSE,"Pag.01"}</definedName>
    <definedName name="wrn.pag.5013000" localSheetId="28" hidden="1">{#N/A,#N/A,FALSE,"Pag.01"}</definedName>
    <definedName name="wrn.pag.5013000" localSheetId="29" hidden="1">{#N/A,#N/A,FALSE,"Pag.01"}</definedName>
    <definedName name="wrn.pag.5013000" localSheetId="30" hidden="1">{#N/A,#N/A,FALSE,"Pag.01"}</definedName>
    <definedName name="wrn.pag.5013000" localSheetId="38" hidden="1">{#N/A,#N/A,FALSE,"Pag.01"}</definedName>
    <definedName name="wrn.pag.5013000" localSheetId="43" hidden="1">{#N/A,#N/A,FALSE,"Pag.01"}</definedName>
    <definedName name="wrn.pag.5013000" localSheetId="44" hidden="1">{#N/A,#N/A,FALSE,"Pag.01"}</definedName>
    <definedName name="wrn.pag.5013000" localSheetId="49" hidden="1">{#N/A,#N/A,FALSE,"Pag.01"}</definedName>
    <definedName name="wrn.pag.5013000" localSheetId="50" hidden="1">{#N/A,#N/A,FALSE,"Pag.01"}</definedName>
    <definedName name="wrn.pag.5013000" localSheetId="51" hidden="1">{#N/A,#N/A,FALSE,"Pag.01"}</definedName>
    <definedName name="wrn.pag.5013000" localSheetId="52" hidden="1">{#N/A,#N/A,FALSE,"Pag.01"}</definedName>
    <definedName name="wrn.pag.5013000" localSheetId="53" hidden="1">{#N/A,#N/A,FALSE,"Pag.01"}</definedName>
    <definedName name="wrn.pag.5013000" localSheetId="77" hidden="1">{#N/A,#N/A,FALSE,"Pag.01"}</definedName>
    <definedName name="wrn.pag.5013000" localSheetId="82" hidden="1">{#N/A,#N/A,FALSE,"Pag.01"}</definedName>
    <definedName name="wrn.pag.5013000" localSheetId="83" hidden="1">{#N/A,#N/A,FALSE,"Pag.01"}</definedName>
    <definedName name="wrn.pag.5013000" hidden="1">{#N/A,#N/A,FALSE,"Pag.01"}</definedName>
    <definedName name="wrn.pag.5017" localSheetId="14" hidden="1">{#N/A,#N/A,FALSE,"Pag.01"}</definedName>
    <definedName name="wrn.pag.5017" localSheetId="15" hidden="1">{#N/A,#N/A,FALSE,"Pag.01"}</definedName>
    <definedName name="wrn.pag.5017" localSheetId="28" hidden="1">{#N/A,#N/A,FALSE,"Pag.01"}</definedName>
    <definedName name="wrn.pag.5017" localSheetId="29" hidden="1">{#N/A,#N/A,FALSE,"Pag.01"}</definedName>
    <definedName name="wrn.pag.5017" localSheetId="30" hidden="1">{#N/A,#N/A,FALSE,"Pag.01"}</definedName>
    <definedName name="wrn.pag.5017" localSheetId="38" hidden="1">{#N/A,#N/A,FALSE,"Pag.01"}</definedName>
    <definedName name="wrn.pag.5017" localSheetId="43" hidden="1">{#N/A,#N/A,FALSE,"Pag.01"}</definedName>
    <definedName name="wrn.pag.5017" localSheetId="44" hidden="1">{#N/A,#N/A,FALSE,"Pag.01"}</definedName>
    <definedName name="wrn.pag.5017" localSheetId="49" hidden="1">{#N/A,#N/A,FALSE,"Pag.01"}</definedName>
    <definedName name="wrn.pag.5017" localSheetId="50" hidden="1">{#N/A,#N/A,FALSE,"Pag.01"}</definedName>
    <definedName name="wrn.pag.5017" localSheetId="51" hidden="1">{#N/A,#N/A,FALSE,"Pag.01"}</definedName>
    <definedName name="wrn.pag.5017" localSheetId="52" hidden="1">{#N/A,#N/A,FALSE,"Pag.01"}</definedName>
    <definedName name="wrn.pag.5017" localSheetId="53" hidden="1">{#N/A,#N/A,FALSE,"Pag.01"}</definedName>
    <definedName name="wrn.pag.5017" localSheetId="77" hidden="1">{#N/A,#N/A,FALSE,"Pag.01"}</definedName>
    <definedName name="wrn.pag.5017" localSheetId="82" hidden="1">{#N/A,#N/A,FALSE,"Pag.01"}</definedName>
    <definedName name="wrn.pag.5017" localSheetId="83" hidden="1">{#N/A,#N/A,FALSE,"Pag.01"}</definedName>
    <definedName name="wrn.pag.5017" hidden="1">{#N/A,#N/A,FALSE,"Pag.01"}</definedName>
    <definedName name="wrn.pag.5018" localSheetId="14" hidden="1">{#N/A,#N/A,FALSE,"Pag.01"}</definedName>
    <definedName name="wrn.pag.5018" localSheetId="15" hidden="1">{#N/A,#N/A,FALSE,"Pag.01"}</definedName>
    <definedName name="wrn.pag.5018" localSheetId="28" hidden="1">{#N/A,#N/A,FALSE,"Pag.01"}</definedName>
    <definedName name="wrn.pag.5018" localSheetId="29" hidden="1">{#N/A,#N/A,FALSE,"Pag.01"}</definedName>
    <definedName name="wrn.pag.5018" localSheetId="30" hidden="1">{#N/A,#N/A,FALSE,"Pag.01"}</definedName>
    <definedName name="wrn.pag.5018" localSheetId="38" hidden="1">{#N/A,#N/A,FALSE,"Pag.01"}</definedName>
    <definedName name="wrn.pag.5018" localSheetId="43" hidden="1">{#N/A,#N/A,FALSE,"Pag.01"}</definedName>
    <definedName name="wrn.pag.5018" localSheetId="44" hidden="1">{#N/A,#N/A,FALSE,"Pag.01"}</definedName>
    <definedName name="wrn.pag.5018" localSheetId="49" hidden="1">{#N/A,#N/A,FALSE,"Pag.01"}</definedName>
    <definedName name="wrn.pag.5018" localSheetId="50" hidden="1">{#N/A,#N/A,FALSE,"Pag.01"}</definedName>
    <definedName name="wrn.pag.5018" localSheetId="51" hidden="1">{#N/A,#N/A,FALSE,"Pag.01"}</definedName>
    <definedName name="wrn.pag.5018" localSheetId="52" hidden="1">{#N/A,#N/A,FALSE,"Pag.01"}</definedName>
    <definedName name="wrn.pag.5018" localSheetId="53" hidden="1">{#N/A,#N/A,FALSE,"Pag.01"}</definedName>
    <definedName name="wrn.pag.5018" localSheetId="77" hidden="1">{#N/A,#N/A,FALSE,"Pag.01"}</definedName>
    <definedName name="wrn.pag.5018" localSheetId="82" hidden="1">{#N/A,#N/A,FALSE,"Pag.01"}</definedName>
    <definedName name="wrn.pag.5018" localSheetId="83" hidden="1">{#N/A,#N/A,FALSE,"Pag.01"}</definedName>
    <definedName name="wrn.pag.5018" hidden="1">{#N/A,#N/A,FALSE,"Pag.01"}</definedName>
    <definedName name="wrn.pag.514000" localSheetId="14" hidden="1">{#N/A,#N/A,FALSE,"Pag.01"}</definedName>
    <definedName name="wrn.pag.514000" localSheetId="15" hidden="1">{#N/A,#N/A,FALSE,"Pag.01"}</definedName>
    <definedName name="wrn.pag.514000" localSheetId="28" hidden="1">{#N/A,#N/A,FALSE,"Pag.01"}</definedName>
    <definedName name="wrn.pag.514000" localSheetId="29" hidden="1">{#N/A,#N/A,FALSE,"Pag.01"}</definedName>
    <definedName name="wrn.pag.514000" localSheetId="30" hidden="1">{#N/A,#N/A,FALSE,"Pag.01"}</definedName>
    <definedName name="wrn.pag.514000" localSheetId="38" hidden="1">{#N/A,#N/A,FALSE,"Pag.01"}</definedName>
    <definedName name="wrn.pag.514000" localSheetId="43" hidden="1">{#N/A,#N/A,FALSE,"Pag.01"}</definedName>
    <definedName name="wrn.pag.514000" localSheetId="44" hidden="1">{#N/A,#N/A,FALSE,"Pag.01"}</definedName>
    <definedName name="wrn.pag.514000" localSheetId="49" hidden="1">{#N/A,#N/A,FALSE,"Pag.01"}</definedName>
    <definedName name="wrn.pag.514000" localSheetId="50" hidden="1">{#N/A,#N/A,FALSE,"Pag.01"}</definedName>
    <definedName name="wrn.pag.514000" localSheetId="51" hidden="1">{#N/A,#N/A,FALSE,"Pag.01"}</definedName>
    <definedName name="wrn.pag.514000" localSheetId="52" hidden="1">{#N/A,#N/A,FALSE,"Pag.01"}</definedName>
    <definedName name="wrn.pag.514000" localSheetId="53" hidden="1">{#N/A,#N/A,FALSE,"Pag.01"}</definedName>
    <definedName name="wrn.pag.514000" localSheetId="77" hidden="1">{#N/A,#N/A,FALSE,"Pag.01"}</definedName>
    <definedName name="wrn.pag.514000" localSheetId="82" hidden="1">{#N/A,#N/A,FALSE,"Pag.01"}</definedName>
    <definedName name="wrn.pag.514000" localSheetId="83" hidden="1">{#N/A,#N/A,FALSE,"Pag.01"}</definedName>
    <definedName name="wrn.pag.514000" hidden="1">{#N/A,#N/A,FALSE,"Pag.01"}</definedName>
    <definedName name="wrn.pag.658742" localSheetId="14" hidden="1">{#N/A,#N/A,FALSE,"Pag.01"}</definedName>
    <definedName name="wrn.pag.658742" localSheetId="15" hidden="1">{#N/A,#N/A,FALSE,"Pag.01"}</definedName>
    <definedName name="wrn.pag.658742" localSheetId="28" hidden="1">{#N/A,#N/A,FALSE,"Pag.01"}</definedName>
    <definedName name="wrn.pag.658742" localSheetId="29" hidden="1">{#N/A,#N/A,FALSE,"Pag.01"}</definedName>
    <definedName name="wrn.pag.658742" localSheetId="30" hidden="1">{#N/A,#N/A,FALSE,"Pag.01"}</definedName>
    <definedName name="wrn.pag.658742" localSheetId="38" hidden="1">{#N/A,#N/A,FALSE,"Pag.01"}</definedName>
    <definedName name="wrn.pag.658742" localSheetId="43" hidden="1">{#N/A,#N/A,FALSE,"Pag.01"}</definedName>
    <definedName name="wrn.pag.658742" localSheetId="44" hidden="1">{#N/A,#N/A,FALSE,"Pag.01"}</definedName>
    <definedName name="wrn.pag.658742" localSheetId="49" hidden="1">{#N/A,#N/A,FALSE,"Pag.01"}</definedName>
    <definedName name="wrn.pag.658742" localSheetId="50" hidden="1">{#N/A,#N/A,FALSE,"Pag.01"}</definedName>
    <definedName name="wrn.pag.658742" localSheetId="51" hidden="1">{#N/A,#N/A,FALSE,"Pag.01"}</definedName>
    <definedName name="wrn.pag.658742" localSheetId="52" hidden="1">{#N/A,#N/A,FALSE,"Pag.01"}</definedName>
    <definedName name="wrn.pag.658742" localSheetId="53" hidden="1">{#N/A,#N/A,FALSE,"Pag.01"}</definedName>
    <definedName name="wrn.pag.658742" localSheetId="77" hidden="1">{#N/A,#N/A,FALSE,"Pag.01"}</definedName>
    <definedName name="wrn.pag.658742" localSheetId="82" hidden="1">{#N/A,#N/A,FALSE,"Pag.01"}</definedName>
    <definedName name="wrn.pag.658742" localSheetId="83" hidden="1">{#N/A,#N/A,FALSE,"Pag.01"}</definedName>
    <definedName name="wrn.pag.658742" hidden="1">{#N/A,#N/A,FALSE,"Pag.01"}</definedName>
    <definedName name="wrn.RAsGraf." localSheetId="49" hidden="1">{#N/A,#N/A,FALSE,"Graf_MT";#N/A,#N/A,FALSE,"Graf_PTs";#N/A,#N/A,FALSE,"Graf_BT";#N/A,#N/A,FALSE,"Graf_Contadores"}</definedName>
    <definedName name="wrn.RAsGraf." localSheetId="52" hidden="1">{#N/A,#N/A,FALSE,"Graf_MT";#N/A,#N/A,FALSE,"Graf_PTs";#N/A,#N/A,FALSE,"Graf_BT";#N/A,#N/A,FALSE,"Graf_Contadores"}</definedName>
    <definedName name="wrn.RAsGraf." localSheetId="53" hidden="1">{#N/A,#N/A,FALSE,"Graf_MT";#N/A,#N/A,FALSE,"Graf_PTs";#N/A,#N/A,FALSE,"Graf_BT";#N/A,#N/A,FALSE,"Graf_Contadores"}</definedName>
    <definedName name="wrn.RAsGraf." localSheetId="82" hidden="1">{#N/A,#N/A,FALSE,"Graf_MT";#N/A,#N/A,FALSE,"Graf_PTs";#N/A,#N/A,FALSE,"Graf_BT";#N/A,#N/A,FALSE,"Graf_Contadores"}</definedName>
    <definedName name="wrn.RAsGraf." hidden="1">{#N/A,#N/A,FALSE,"Graf_MT";#N/A,#N/A,FALSE,"Graf_PTs";#N/A,#N/A,FALSE,"Graf_BT";#N/A,#N/A,FALSE,"Graf_Contadores"}</definedName>
    <definedName name="wrn.valor." localSheetId="14" hidden="1">{#N/A,#N/A,FALSE,"CA_DR";#N/A,#N/A,FALSE,"CA_Balanço";#N/A,#N/A,FALSE,"CA_Mapa FM";#N/A,#N/A,FALSE,"CA_Valor"}</definedName>
    <definedName name="wrn.valor." localSheetId="15" hidden="1">{#N/A,#N/A,FALSE,"CA_DR";#N/A,#N/A,FALSE,"CA_Balanço";#N/A,#N/A,FALSE,"CA_Mapa FM";#N/A,#N/A,FALSE,"CA_Valor"}</definedName>
    <definedName name="wrn.valor." localSheetId="28" hidden="1">{#N/A,#N/A,FALSE,"CA_DR";#N/A,#N/A,FALSE,"CA_Balanço";#N/A,#N/A,FALSE,"CA_Mapa FM";#N/A,#N/A,FALSE,"CA_Valor"}</definedName>
    <definedName name="wrn.valor." localSheetId="29" hidden="1">{#N/A,#N/A,FALSE,"CA_DR";#N/A,#N/A,FALSE,"CA_Balanço";#N/A,#N/A,FALSE,"CA_Mapa FM";#N/A,#N/A,FALSE,"CA_Valor"}</definedName>
    <definedName name="wrn.valor." localSheetId="30" hidden="1">{#N/A,#N/A,FALSE,"CA_DR";#N/A,#N/A,FALSE,"CA_Balanço";#N/A,#N/A,FALSE,"CA_Mapa FM";#N/A,#N/A,FALSE,"CA_Valor"}</definedName>
    <definedName name="wrn.valor." localSheetId="38" hidden="1">{#N/A,#N/A,FALSE,"CA_DR";#N/A,#N/A,FALSE,"CA_Balanço";#N/A,#N/A,FALSE,"CA_Mapa FM";#N/A,#N/A,FALSE,"CA_Valor"}</definedName>
    <definedName name="wrn.valor." localSheetId="43" hidden="1">{#N/A,#N/A,FALSE,"CA_DR";#N/A,#N/A,FALSE,"CA_Balanço";#N/A,#N/A,FALSE,"CA_Mapa FM";#N/A,#N/A,FALSE,"CA_Valor"}</definedName>
    <definedName name="wrn.valor." localSheetId="44" hidden="1">{#N/A,#N/A,FALSE,"CA_DR";#N/A,#N/A,FALSE,"CA_Balanço";#N/A,#N/A,FALSE,"CA_Mapa FM";#N/A,#N/A,FALSE,"CA_Valor"}</definedName>
    <definedName name="wrn.valor." localSheetId="49" hidden="1">{#N/A,#N/A,FALSE,"CA_DR";#N/A,#N/A,FALSE,"CA_Balanço";#N/A,#N/A,FALSE,"CA_Mapa FM";#N/A,#N/A,FALSE,"CA_Valor"}</definedName>
    <definedName name="wrn.valor." localSheetId="50" hidden="1">{#N/A,#N/A,FALSE,"CA_DR";#N/A,#N/A,FALSE,"CA_Balanço";#N/A,#N/A,FALSE,"CA_Mapa FM";#N/A,#N/A,FALSE,"CA_Valor"}</definedName>
    <definedName name="wrn.valor." localSheetId="51" hidden="1">{#N/A,#N/A,FALSE,"CA_DR";#N/A,#N/A,FALSE,"CA_Balanço";#N/A,#N/A,FALSE,"CA_Mapa FM";#N/A,#N/A,FALSE,"CA_Valor"}</definedName>
    <definedName name="wrn.valor." localSheetId="52" hidden="1">{#N/A,#N/A,FALSE,"CA_DR";#N/A,#N/A,FALSE,"CA_Balanço";#N/A,#N/A,FALSE,"CA_Mapa FM";#N/A,#N/A,FALSE,"CA_Valor"}</definedName>
    <definedName name="wrn.valor." localSheetId="53" hidden="1">{#N/A,#N/A,FALSE,"CA_DR";#N/A,#N/A,FALSE,"CA_Balanço";#N/A,#N/A,FALSE,"CA_Mapa FM";#N/A,#N/A,FALSE,"CA_Valor"}</definedName>
    <definedName name="wrn.valor." localSheetId="77" hidden="1">{#N/A,#N/A,FALSE,"CA_DR";#N/A,#N/A,FALSE,"CA_Balanço";#N/A,#N/A,FALSE,"CA_Mapa FM";#N/A,#N/A,FALSE,"CA_Valor"}</definedName>
    <definedName name="wrn.valor." localSheetId="82" hidden="1">{#N/A,#N/A,FALSE,"CA_DR";#N/A,#N/A,FALSE,"CA_Balanço";#N/A,#N/A,FALSE,"CA_Mapa FM";#N/A,#N/A,FALSE,"CA_Valor"}</definedName>
    <definedName name="wrn.valor." localSheetId="83" hidden="1">{#N/A,#N/A,FALSE,"CA_DR";#N/A,#N/A,FALSE,"CA_Balanço";#N/A,#N/A,FALSE,"CA_Mapa FM";#N/A,#N/A,FALSE,"CA_Valor"}</definedName>
    <definedName name="wrn.valor." hidden="1">{#N/A,#N/A,FALSE,"CA_DR";#N/A,#N/A,FALSE,"CA_Balanço";#N/A,#N/A,FALSE,"CA_Mapa FM";#N/A,#N/A,FALSE,"CA_Valor"}</definedName>
    <definedName name="ww" localSheetId="14">'[15]base secçao pessoal'!#REF!</definedName>
    <definedName name="ww" localSheetId="29">'[15]base secçao pessoal'!#REF!</definedName>
    <definedName name="ww" localSheetId="30">'[15]base secçao pessoal'!#REF!</definedName>
    <definedName name="ww" localSheetId="43">'[15]base secçao pessoal'!#REF!</definedName>
    <definedName name="ww" localSheetId="44">'[15]base secçao pessoal'!#REF!</definedName>
    <definedName name="ww" localSheetId="51">'[15]base secçao pessoal'!#REF!</definedName>
    <definedName name="ww">'[15]base secçao pessoal'!#REF!</definedName>
    <definedName name="www" localSheetId="30">[50]Museu!#REF!</definedName>
    <definedName name="www" localSheetId="51">[50]Museu!#REF!</definedName>
    <definedName name="www">[50]Museu!#REF!</definedName>
    <definedName name="wwwwwwwww" localSheetId="14">[27]Zam!#REF!</definedName>
    <definedName name="wwwwwwwww" localSheetId="29">[27]Zam!#REF!</definedName>
    <definedName name="wwwwwwwww" localSheetId="30">[27]Zam!#REF!</definedName>
    <definedName name="wwwwwwwww" localSheetId="43">[27]Zam!#REF!</definedName>
    <definedName name="wwwwwwwww" localSheetId="44">[27]Zam!#REF!</definedName>
    <definedName name="wwwwwwwww" localSheetId="51">[27]Zam!#REF!</definedName>
    <definedName name="wwwwwwwww">[27]Zam!#REF!</definedName>
    <definedName name="wwwwwwwwww" localSheetId="30">#REF!</definedName>
    <definedName name="wwwwwwwwww" localSheetId="51">#REF!</definedName>
    <definedName name="wwwwwwwwww" localSheetId="53">#REF!</definedName>
    <definedName name="wwwwwwwwww" localSheetId="82">#REF!</definedName>
    <definedName name="wwwwwwwwww">#REF!</definedName>
    <definedName name="wwwwwwwwwwwwww" localSheetId="30">#REF!</definedName>
    <definedName name="wwwwwwwwwwwwww" localSheetId="51">#REF!</definedName>
    <definedName name="wwwwwwwwwwwwww">#REF!</definedName>
    <definedName name="x" localSheetId="49">[3]Zam!#REF!</definedName>
    <definedName name="x" localSheetId="50">[3]Zam!#REF!</definedName>
    <definedName name="x" localSheetId="52">[3]Zam!#REF!</definedName>
    <definedName name="x" localSheetId="77">[3]Zam!#REF!</definedName>
    <definedName name="x" localSheetId="80">[3]Zam!#REF!</definedName>
    <definedName name="x" localSheetId="82">[3]Zam!#REF!</definedName>
    <definedName name="x">[55]dados!$F$6:$Q$147</definedName>
    <definedName name="XRefCopyRangeCount" hidden="1">1</definedName>
    <definedName name="xx">[53]dados!$AJ$6:$AJ$147</definedName>
    <definedName name="xxx" localSheetId="49">[54]dados!$AJ$6:$AJ$147</definedName>
    <definedName name="xxx" localSheetId="50">[54]dados!$AJ$6:$AJ$147</definedName>
    <definedName name="xxx" localSheetId="52">[54]dados!$AJ$6:$AJ$147</definedName>
    <definedName name="xxx">[55]dados!$AJ$6:$AJ$147</definedName>
    <definedName name="xxxx" localSheetId="49">[65]Serv.dívida!$A$3:$R$171</definedName>
    <definedName name="xxxx" localSheetId="50">[65]Serv.dívida!$A$3:$R$171</definedName>
    <definedName name="xxxx" localSheetId="52">[65]Serv.dívida!$A$3:$R$171</definedName>
    <definedName name="xxxx">[66]Serv.dívida!$A$3:$R$171</definedName>
    <definedName name="xz" localSheetId="30" hidden="1">Main.SAPF4Help()</definedName>
    <definedName name="xz" hidden="1">Main.SAPF4Help()</definedName>
    <definedName name="Y" localSheetId="14" hidden="1">'[115]Off-Shore'!#REF!</definedName>
    <definedName name="Y" localSheetId="29" hidden="1">'[115]Off-Shore'!#REF!</definedName>
    <definedName name="Y" localSheetId="30" hidden="1">'[115]Off-Shore'!#REF!</definedName>
    <definedName name="Y" localSheetId="37" hidden="1">'[115]Off-Shore'!#REF!</definedName>
    <definedName name="Y" localSheetId="43" hidden="1">'[115]Off-Shore'!#REF!</definedName>
    <definedName name="Y" localSheetId="44" hidden="1">'[115]Off-Shore'!#REF!</definedName>
    <definedName name="Y" localSheetId="49" hidden="1">'[114]Off-Shore'!#REF!</definedName>
    <definedName name="Y" localSheetId="51" hidden="1">'[115]Off-Shore'!#REF!</definedName>
    <definedName name="Y" localSheetId="76" hidden="1">'[115]Off-Shore'!#REF!</definedName>
    <definedName name="Y" localSheetId="77" hidden="1">'[115]Off-Shore'!#REF!</definedName>
    <definedName name="Y" localSheetId="80" hidden="1">'[115]Off-Shore'!#REF!</definedName>
    <definedName name="Y" localSheetId="82" hidden="1">'[116]Off-Shore'!#REF!</definedName>
    <definedName name="Y" hidden="1">'[115]Off-Shore'!#REF!</definedName>
    <definedName name="yu" localSheetId="14">[25]Zam!#REF!</definedName>
    <definedName name="yu" localSheetId="29">[25]Zam!#REF!</definedName>
    <definedName name="yu" localSheetId="30">[25]Zam!#REF!</definedName>
    <definedName name="yu" localSheetId="43">[25]Zam!#REF!</definedName>
    <definedName name="yu" localSheetId="44">[25]Zam!#REF!</definedName>
    <definedName name="yu" localSheetId="51">[25]Zam!#REF!</definedName>
    <definedName name="yu" localSheetId="77">[25]Zam!#REF!</definedName>
    <definedName name="yu">[25]Zam!#REF!</definedName>
    <definedName name="yy" localSheetId="14">'[106]Activos 31-12-2006'!#REF!</definedName>
    <definedName name="yy" localSheetId="29">'[106]Activos 31-12-2006'!#REF!</definedName>
    <definedName name="yy" localSheetId="30">'[106]Activos 31-12-2006'!#REF!</definedName>
    <definedName name="yy" localSheetId="43">'[106]Activos 31-12-2006'!#REF!</definedName>
    <definedName name="yy" localSheetId="44">'[106]Activos 31-12-2006'!#REF!</definedName>
    <definedName name="yy" localSheetId="51">'[106]Activos 31-12-2006'!#REF!</definedName>
    <definedName name="yy" localSheetId="77">'[106]Activos 31-12-2006'!#REF!</definedName>
    <definedName name="yy">'[106]Activos 31-12-2006'!#REF!</definedName>
    <definedName name="yyyn" localSheetId="14">[25]Zam!#REF!</definedName>
    <definedName name="yyyn" localSheetId="29">[25]Zam!#REF!</definedName>
    <definedName name="yyyn" localSheetId="30">[25]Zam!#REF!</definedName>
    <definedName name="yyyn" localSheetId="43">[25]Zam!#REF!</definedName>
    <definedName name="yyyn" localSheetId="44">[25]Zam!#REF!</definedName>
    <definedName name="yyyn" localSheetId="51">[25]Zam!#REF!</definedName>
    <definedName name="yyyn" localSheetId="77">[25]Zam!#REF!</definedName>
    <definedName name="yyyn">[25]Zam!#REF!</definedName>
    <definedName name="yyyyyy" localSheetId="14">[25]Zam!#REF!</definedName>
    <definedName name="yyyyyy" localSheetId="29">[25]Zam!#REF!</definedName>
    <definedName name="yyyyyy" localSheetId="30">[25]Zam!#REF!</definedName>
    <definedName name="yyyyyy" localSheetId="43">[25]Zam!#REF!</definedName>
    <definedName name="yyyyyy" localSheetId="44">[25]Zam!#REF!</definedName>
    <definedName name="yyyyyy" localSheetId="51">[25]Zam!#REF!</definedName>
    <definedName name="yyyyyy">[25]Zam!#REF!</definedName>
    <definedName name="yyyyyyy" localSheetId="14">[25]Zam!#REF!</definedName>
    <definedName name="yyyyyyy" localSheetId="29">[25]Zam!#REF!</definedName>
    <definedName name="yyyyyyy" localSheetId="30">[25]Zam!#REF!</definedName>
    <definedName name="yyyyyyy" localSheetId="43">[25]Zam!#REF!</definedName>
    <definedName name="yyyyyyy" localSheetId="44">[25]Zam!#REF!</definedName>
    <definedName name="yyyyyyy" localSheetId="51">[25]Zam!#REF!</definedName>
    <definedName name="yyyyyyy">[25]Zam!#REF!</definedName>
    <definedName name="Z" localSheetId="82">[35]ago03!$A$1:$U$31</definedName>
    <definedName name="Z">'[47]Remuneração Mensal_Solar150MVA'!$O$7</definedName>
    <definedName name="zbzxbzxb" localSheetId="14">[13]Zam!#REF!</definedName>
    <definedName name="zbzxbzxb" localSheetId="29">[13]Zam!#REF!</definedName>
    <definedName name="zbzxbzxb" localSheetId="30">[13]Zam!#REF!</definedName>
    <definedName name="zbzxbzxb" localSheetId="43">[13]Zam!#REF!</definedName>
    <definedName name="zbzxbzxb" localSheetId="44">[13]Zam!#REF!</definedName>
    <definedName name="zbzxbzxb" localSheetId="49">[13]Zam!#REF!</definedName>
    <definedName name="zbzxbzxb" localSheetId="50">[13]Zam!#REF!</definedName>
    <definedName name="zbzxbzxb" localSheetId="51">[13]Zam!#REF!</definedName>
    <definedName name="zbzxbzxb" localSheetId="52">[13]Zam!#REF!</definedName>
    <definedName name="zbzxbzxb">[13]Zam!#REF!</definedName>
    <definedName name="zx" localSheetId="30" hidden="1">Main.SAPF4Help()</definedName>
    <definedName name="zx" hidden="1">Main.SAPF4Help()</definedName>
    <definedName name="zxbzxb" localSheetId="14">[13]Zam!#REF!</definedName>
    <definedName name="zxbzxb" localSheetId="29">[13]Zam!#REF!</definedName>
    <definedName name="zxbzxb" localSheetId="30">[13]Zam!#REF!</definedName>
    <definedName name="zxbzxb" localSheetId="43">[13]Zam!#REF!</definedName>
    <definedName name="zxbzxb" localSheetId="44">[13]Zam!#REF!</definedName>
    <definedName name="zxbzxb" localSheetId="49">[13]Zam!#REF!</definedName>
    <definedName name="zxbzxb" localSheetId="50">[13]Zam!#REF!</definedName>
    <definedName name="zxbzxb" localSheetId="51">[13]Zam!#REF!</definedName>
    <definedName name="zxbzxb" localSheetId="52">[13]Zam!#REF!</definedName>
    <definedName name="zxbzxb">[13]Zam!#REF!</definedName>
    <definedName name="zxvzxbv" localSheetId="14">[13]Zam!#REF!</definedName>
    <definedName name="zxvzxbv" localSheetId="29">[13]Zam!#REF!</definedName>
    <definedName name="zxvzxbv" localSheetId="30">[13]Zam!#REF!</definedName>
    <definedName name="zxvzxbv" localSheetId="43">[13]Zam!#REF!</definedName>
    <definedName name="zxvzxbv" localSheetId="44">[13]Zam!#REF!</definedName>
    <definedName name="zxvzxbv" localSheetId="51">[13]Zam!#REF!</definedName>
    <definedName name="zxvzxbv">[13]Zam!#REF!</definedName>
    <definedName name="zz" localSheetId="49" hidden="1">{#N/A,#N/A,FALSE,"Pag.01"}</definedName>
    <definedName name="zz" localSheetId="52" hidden="1">{#N/A,#N/A,FALSE,"Pag.01"}</definedName>
    <definedName name="zz" localSheetId="53" hidden="1">{#N/A,#N/A,FALSE,"Pag.01"}</definedName>
    <definedName name="zz" hidden="1">{#N/A,#N/A,FALSE,"Pag.01"}</definedName>
  </definedNames>
  <calcPr calcId="162913"/>
</workbook>
</file>

<file path=xl/calcChain.xml><?xml version="1.0" encoding="utf-8"?>
<calcChain xmlns="http://schemas.openxmlformats.org/spreadsheetml/2006/main">
  <c r="I49" i="99" l="1"/>
  <c r="G49" i="99"/>
  <c r="E49" i="99"/>
  <c r="V18" i="84" l="1"/>
  <c r="O18" i="84"/>
  <c r="H18" i="84"/>
  <c r="H26" i="151" l="1"/>
  <c r="L54" i="105"/>
  <c r="O52" i="105"/>
  <c r="O51" i="105"/>
  <c r="O50" i="105"/>
  <c r="L50" i="105"/>
  <c r="K50" i="105"/>
  <c r="O49" i="105"/>
  <c r="O48" i="105"/>
  <c r="L47" i="105"/>
  <c r="K47" i="105"/>
  <c r="K54" i="105" s="1"/>
  <c r="O46" i="105"/>
  <c r="O35" i="105"/>
  <c r="O34" i="105"/>
  <c r="L33" i="105"/>
  <c r="K33" i="105"/>
  <c r="O33" i="105" s="1"/>
  <c r="O32" i="105"/>
  <c r="O31" i="105"/>
  <c r="L30" i="105"/>
  <c r="L37" i="105" s="1"/>
  <c r="K30" i="105"/>
  <c r="K37" i="105" s="1"/>
  <c r="O29" i="105"/>
  <c r="O47" i="105" l="1"/>
  <c r="O54" i="105" s="1"/>
  <c r="O30" i="105"/>
  <c r="O37" i="105" s="1"/>
  <c r="O6" i="6" l="1"/>
  <c r="J6" i="6"/>
  <c r="C103" i="53"/>
  <c r="C54" i="53"/>
  <c r="C53" i="21"/>
  <c r="C29" i="21"/>
  <c r="E99" i="102"/>
  <c r="G99" i="102" s="1"/>
  <c r="E52" i="102"/>
  <c r="G52" i="102" s="1"/>
  <c r="K67" i="50"/>
  <c r="I67" i="50"/>
  <c r="K6" i="50"/>
  <c r="I6" i="50"/>
  <c r="E99" i="101"/>
  <c r="G99" i="101" s="1"/>
  <c r="E52" i="101"/>
  <c r="G52" i="101" s="1"/>
  <c r="M6" i="51"/>
  <c r="I6" i="51"/>
  <c r="AG6" i="87"/>
  <c r="S6" i="87"/>
  <c r="M6" i="86"/>
  <c r="I6" i="86"/>
  <c r="T6" i="57"/>
  <c r="P6" i="57"/>
  <c r="L6" i="57"/>
  <c r="E6" i="42"/>
  <c r="D6" i="42"/>
  <c r="J6" i="47"/>
  <c r="H6" i="47"/>
  <c r="I6" i="85" l="1"/>
  <c r="G6" i="85"/>
  <c r="R24" i="60"/>
  <c r="K24" i="60"/>
  <c r="R6" i="60"/>
  <c r="K6" i="60"/>
  <c r="M119" i="128"/>
  <c r="V119" i="128"/>
  <c r="V80" i="128"/>
  <c r="V43" i="128"/>
  <c r="M80" i="128" l="1"/>
  <c r="M43" i="128"/>
  <c r="C39" i="105" l="1"/>
  <c r="C22" i="105"/>
  <c r="O6" i="74"/>
  <c r="O6" i="81" s="1"/>
  <c r="J6" i="74"/>
  <c r="J6" i="76" s="1"/>
  <c r="T6" i="73"/>
  <c r="M6" i="73"/>
  <c r="E6" i="73"/>
  <c r="I4" i="99"/>
  <c r="G4" i="99"/>
  <c r="K84" i="103"/>
  <c r="K82" i="103"/>
  <c r="K78" i="103"/>
  <c r="K75" i="103"/>
  <c r="I6" i="103"/>
  <c r="G6" i="103"/>
  <c r="M6" i="72"/>
  <c r="I6" i="72"/>
  <c r="I6" i="91"/>
  <c r="G6" i="91"/>
  <c r="R6" i="66"/>
  <c r="K6" i="66"/>
  <c r="M6" i="58"/>
  <c r="I6" i="58"/>
  <c r="M6" i="90"/>
  <c r="I6" i="90"/>
  <c r="M6" i="70"/>
  <c r="I6" i="70"/>
  <c r="I6" i="88"/>
  <c r="G6" i="88"/>
  <c r="R6" i="63"/>
  <c r="K6" i="63"/>
  <c r="O6" i="76" l="1"/>
  <c r="J6" i="79"/>
  <c r="O6" i="79"/>
  <c r="J6" i="82"/>
  <c r="J6" i="77"/>
  <c r="O6" i="82"/>
  <c r="O6" i="77"/>
  <c r="J6" i="80"/>
  <c r="J6" i="75"/>
  <c r="O6" i="80"/>
  <c r="O6" i="75"/>
  <c r="J6" i="78"/>
  <c r="O6" i="78"/>
  <c r="J6" i="81"/>
  <c r="D43" i="128"/>
  <c r="D80" i="128"/>
  <c r="D119" i="128" s="1"/>
  <c r="I6" i="19"/>
  <c r="G6" i="19"/>
  <c r="M5" i="22"/>
  <c r="I5" i="22"/>
  <c r="I5" i="17"/>
  <c r="G5" i="17"/>
  <c r="G139" i="100"/>
  <c r="G72" i="100"/>
  <c r="G8" i="100" l="1"/>
  <c r="F25" i="71" l="1"/>
  <c r="G25" i="71"/>
  <c r="H25" i="71"/>
  <c r="I25" i="71"/>
  <c r="J25" i="71"/>
  <c r="K25" i="71"/>
  <c r="F49" i="71"/>
  <c r="G49" i="71"/>
  <c r="H49" i="71"/>
  <c r="I49" i="71"/>
  <c r="J49" i="71"/>
  <c r="K49" i="71"/>
  <c r="F37" i="71" l="1"/>
  <c r="H37" i="71"/>
  <c r="I37" i="71"/>
  <c r="G37" i="71"/>
  <c r="K37" i="71"/>
  <c r="J37" i="71"/>
  <c r="W53" i="73"/>
  <c r="P53" i="73"/>
  <c r="H53" i="73"/>
  <c r="K53" i="73" s="1"/>
  <c r="W52" i="73"/>
  <c r="P52" i="73"/>
  <c r="H52" i="73"/>
  <c r="W51" i="73"/>
  <c r="P51" i="73"/>
  <c r="H51" i="73"/>
  <c r="K51" i="73" s="1"/>
  <c r="Y50" i="73"/>
  <c r="V50" i="73"/>
  <c r="U50" i="73"/>
  <c r="T50" i="73"/>
  <c r="R50" i="73"/>
  <c r="O50" i="73"/>
  <c r="N50" i="73"/>
  <c r="M50" i="73"/>
  <c r="J50" i="73"/>
  <c r="G50" i="73"/>
  <c r="F50" i="73"/>
  <c r="E50" i="73"/>
  <c r="W49" i="73"/>
  <c r="P49" i="73"/>
  <c r="H49" i="73"/>
  <c r="W48" i="73"/>
  <c r="P48" i="73"/>
  <c r="H48" i="73"/>
  <c r="K48" i="73" s="1"/>
  <c r="Y47" i="73"/>
  <c r="V47" i="73"/>
  <c r="U47" i="73"/>
  <c r="T47" i="73"/>
  <c r="R47" i="73"/>
  <c r="O47" i="73"/>
  <c r="N47" i="73"/>
  <c r="M47" i="73"/>
  <c r="J47" i="73"/>
  <c r="G47" i="73"/>
  <c r="F47" i="73"/>
  <c r="E47" i="73"/>
  <c r="W46" i="73"/>
  <c r="P46" i="73"/>
  <c r="H46" i="73"/>
  <c r="K46" i="73" s="1"/>
  <c r="W45" i="73"/>
  <c r="P45" i="73"/>
  <c r="H45" i="73"/>
  <c r="K45" i="73" s="1"/>
  <c r="W44" i="73"/>
  <c r="P44" i="73"/>
  <c r="H44" i="73"/>
  <c r="Y43" i="73"/>
  <c r="V43" i="73"/>
  <c r="U43" i="73"/>
  <c r="T43" i="73"/>
  <c r="R43" i="73"/>
  <c r="O43" i="73"/>
  <c r="N43" i="73"/>
  <c r="M43" i="73"/>
  <c r="J43" i="73"/>
  <c r="G43" i="73"/>
  <c r="F43" i="73"/>
  <c r="E43" i="73"/>
  <c r="K40" i="73"/>
  <c r="W38" i="73"/>
  <c r="P38" i="73"/>
  <c r="H38" i="73"/>
  <c r="K38" i="73" s="1"/>
  <c r="W34" i="73"/>
  <c r="P34" i="73"/>
  <c r="H34" i="73"/>
  <c r="K34" i="73" s="1"/>
  <c r="W33" i="73"/>
  <c r="P33" i="73"/>
  <c r="H33" i="73"/>
  <c r="K33" i="73" s="1"/>
  <c r="W29" i="73"/>
  <c r="P29" i="73"/>
  <c r="H29" i="73"/>
  <c r="K29" i="73" s="1"/>
  <c r="W28" i="73"/>
  <c r="P28" i="73"/>
  <c r="H28" i="73"/>
  <c r="K28" i="73" s="1"/>
  <c r="Y26" i="73"/>
  <c r="Y31" i="73" s="1"/>
  <c r="Y36" i="73" s="1"/>
  <c r="V26" i="73"/>
  <c r="V31" i="73" s="1"/>
  <c r="V36" i="73" s="1"/>
  <c r="U26" i="73"/>
  <c r="U31" i="73" s="1"/>
  <c r="U36" i="73" s="1"/>
  <c r="T26" i="73"/>
  <c r="T31" i="73" s="1"/>
  <c r="T36" i="73" s="1"/>
  <c r="R26" i="73"/>
  <c r="R31" i="73" s="1"/>
  <c r="R36" i="73" s="1"/>
  <c r="O26" i="73"/>
  <c r="O31" i="73" s="1"/>
  <c r="O36" i="73" s="1"/>
  <c r="N26" i="73"/>
  <c r="N31" i="73" s="1"/>
  <c r="N36" i="73" s="1"/>
  <c r="M26" i="73"/>
  <c r="M31" i="73" s="1"/>
  <c r="M36" i="73" s="1"/>
  <c r="J26" i="73"/>
  <c r="J31" i="73" s="1"/>
  <c r="J36" i="73" s="1"/>
  <c r="G26" i="73"/>
  <c r="G31" i="73" s="1"/>
  <c r="G36" i="73" s="1"/>
  <c r="F26" i="73"/>
  <c r="F31" i="73" s="1"/>
  <c r="F36" i="73" s="1"/>
  <c r="E26" i="73"/>
  <c r="E31" i="73" s="1"/>
  <c r="E36" i="73" s="1"/>
  <c r="W25" i="73"/>
  <c r="P25" i="73"/>
  <c r="H25" i="73"/>
  <c r="K25" i="73" s="1"/>
  <c r="W23" i="73"/>
  <c r="P23" i="73"/>
  <c r="H23" i="73"/>
  <c r="K23" i="73" s="1"/>
  <c r="W22" i="73"/>
  <c r="P22" i="73"/>
  <c r="H22" i="73"/>
  <c r="K22" i="73" s="1"/>
  <c r="W21" i="73"/>
  <c r="P21" i="73"/>
  <c r="H21" i="73"/>
  <c r="K21" i="73" s="1"/>
  <c r="W20" i="73"/>
  <c r="P20" i="73"/>
  <c r="H20" i="73"/>
  <c r="K20" i="73" s="1"/>
  <c r="W19" i="73"/>
  <c r="P19" i="73"/>
  <c r="H19" i="73"/>
  <c r="K19" i="73" s="1"/>
  <c r="W18" i="73"/>
  <c r="P18" i="73"/>
  <c r="H18" i="73"/>
  <c r="K18" i="73" s="1"/>
  <c r="W17" i="73"/>
  <c r="P17" i="73"/>
  <c r="H17" i="73"/>
  <c r="K17" i="73" s="1"/>
  <c r="W16" i="73"/>
  <c r="P16" i="73"/>
  <c r="H16" i="73"/>
  <c r="K16" i="73" s="1"/>
  <c r="W15" i="73"/>
  <c r="P15" i="73"/>
  <c r="H15" i="73"/>
  <c r="K15" i="73" s="1"/>
  <c r="W14" i="73"/>
  <c r="P14" i="73"/>
  <c r="H14" i="73"/>
  <c r="K14" i="73" s="1"/>
  <c r="W13" i="73"/>
  <c r="P13" i="73"/>
  <c r="H13" i="73"/>
  <c r="K13" i="73" s="1"/>
  <c r="W12" i="73"/>
  <c r="P12" i="73"/>
  <c r="H12" i="73"/>
  <c r="K12" i="73" s="1"/>
  <c r="W11" i="73"/>
  <c r="P11" i="73"/>
  <c r="H11" i="73"/>
  <c r="K11" i="73" s="1"/>
  <c r="W10" i="73"/>
  <c r="P10" i="73"/>
  <c r="H10" i="73"/>
  <c r="K10" i="73" s="1"/>
  <c r="W9" i="73"/>
  <c r="P9" i="73"/>
  <c r="H9" i="73"/>
  <c r="K9" i="73" s="1"/>
  <c r="AG49" i="71"/>
  <c r="AF49" i="71"/>
  <c r="AC49" i="71"/>
  <c r="AB49" i="71"/>
  <c r="AA49" i="71"/>
  <c r="Z49" i="71"/>
  <c r="Y49" i="71"/>
  <c r="X49" i="71"/>
  <c r="W49" i="71"/>
  <c r="T49" i="71"/>
  <c r="S49" i="71"/>
  <c r="R49" i="71"/>
  <c r="Q49" i="71"/>
  <c r="P49" i="71"/>
  <c r="O49" i="71"/>
  <c r="N49" i="71"/>
  <c r="E49" i="71"/>
  <c r="AD47" i="71"/>
  <c r="U47" i="71"/>
  <c r="L47" i="71"/>
  <c r="AD45" i="71"/>
  <c r="U45" i="71"/>
  <c r="L45" i="71"/>
  <c r="AD44" i="71"/>
  <c r="U44" i="71"/>
  <c r="L44" i="71"/>
  <c r="AD43" i="71"/>
  <c r="U43" i="71"/>
  <c r="L43" i="71"/>
  <c r="AD42" i="71"/>
  <c r="U42" i="71"/>
  <c r="L42" i="71"/>
  <c r="AA34" i="71"/>
  <c r="X34" i="71"/>
  <c r="W34" i="71"/>
  <c r="R34" i="71"/>
  <c r="O34" i="71"/>
  <c r="N34" i="71"/>
  <c r="I34" i="71"/>
  <c r="F34" i="71"/>
  <c r="E34" i="71"/>
  <c r="AA33" i="71"/>
  <c r="X33" i="71"/>
  <c r="W33" i="71"/>
  <c r="R33" i="71"/>
  <c r="O33" i="71"/>
  <c r="N33" i="71"/>
  <c r="I33" i="71"/>
  <c r="F33" i="71"/>
  <c r="E33" i="71"/>
  <c r="AA32" i="71"/>
  <c r="X32" i="71"/>
  <c r="W32" i="71"/>
  <c r="R32" i="71"/>
  <c r="O32" i="71"/>
  <c r="N32" i="71"/>
  <c r="I32" i="71"/>
  <c r="F32" i="71"/>
  <c r="E32" i="71"/>
  <c r="AA31" i="71"/>
  <c r="X31" i="71"/>
  <c r="W31" i="71"/>
  <c r="R31" i="71"/>
  <c r="O31" i="71"/>
  <c r="N31" i="71"/>
  <c r="I31" i="71"/>
  <c r="F31" i="71"/>
  <c r="E31" i="71"/>
  <c r="AA30" i="71"/>
  <c r="X30" i="71"/>
  <c r="W30" i="71"/>
  <c r="R30" i="71"/>
  <c r="O30" i="71"/>
  <c r="N30" i="71"/>
  <c r="I30" i="71"/>
  <c r="F30" i="71"/>
  <c r="E30" i="71"/>
  <c r="AA29" i="71"/>
  <c r="X29" i="71"/>
  <c r="W29" i="71"/>
  <c r="R29" i="71"/>
  <c r="O29" i="71"/>
  <c r="N29" i="71"/>
  <c r="I29" i="71"/>
  <c r="F29" i="71"/>
  <c r="E29" i="71"/>
  <c r="AG25" i="71"/>
  <c r="AF25" i="71"/>
  <c r="AC25" i="71"/>
  <c r="AB25" i="71"/>
  <c r="AA25" i="71"/>
  <c r="Z25" i="71"/>
  <c r="Y25" i="71"/>
  <c r="X25" i="71"/>
  <c r="W25" i="71"/>
  <c r="T25" i="71"/>
  <c r="S25" i="71"/>
  <c r="R25" i="71"/>
  <c r="Q25" i="71"/>
  <c r="P25" i="71"/>
  <c r="O25" i="71"/>
  <c r="N25" i="71"/>
  <c r="E25" i="71"/>
  <c r="AD24" i="71"/>
  <c r="U24" i="71"/>
  <c r="L24" i="71"/>
  <c r="AD23" i="71"/>
  <c r="U23" i="71"/>
  <c r="L23" i="71"/>
  <c r="AD14" i="71"/>
  <c r="U14" i="71"/>
  <c r="L14" i="71"/>
  <c r="AD13" i="71"/>
  <c r="U13" i="71"/>
  <c r="L13" i="71"/>
  <c r="AD12" i="71"/>
  <c r="U12" i="71"/>
  <c r="L12" i="71"/>
  <c r="AD11" i="71"/>
  <c r="U11" i="71"/>
  <c r="L11" i="71"/>
  <c r="AD10" i="71"/>
  <c r="U10" i="71"/>
  <c r="L10" i="71"/>
  <c r="AD9" i="71"/>
  <c r="U9" i="71"/>
  <c r="L9" i="71"/>
  <c r="AF6" i="71"/>
  <c r="W102" i="66"/>
  <c r="W101" i="66" s="1"/>
  <c r="W107" i="66" s="1"/>
  <c r="P102" i="66"/>
  <c r="P101" i="66" s="1"/>
  <c r="P107" i="66" s="1"/>
  <c r="I102" i="66"/>
  <c r="I101" i="66" s="1"/>
  <c r="I107" i="66" s="1"/>
  <c r="V101" i="66"/>
  <c r="V107" i="66" s="1"/>
  <c r="U101" i="66"/>
  <c r="U107" i="66" s="1"/>
  <c r="T101" i="66"/>
  <c r="T107" i="66" s="1"/>
  <c r="S101" i="66"/>
  <c r="S107" i="66" s="1"/>
  <c r="R101" i="66"/>
  <c r="R107" i="66" s="1"/>
  <c r="O101" i="66"/>
  <c r="O107" i="66" s="1"/>
  <c r="N101" i="66"/>
  <c r="N107" i="66" s="1"/>
  <c r="M101" i="66"/>
  <c r="M107" i="66" s="1"/>
  <c r="L101" i="66"/>
  <c r="L107" i="66" s="1"/>
  <c r="K101" i="66"/>
  <c r="K107" i="66" s="1"/>
  <c r="H101" i="66"/>
  <c r="H107" i="66" s="1"/>
  <c r="G101" i="66"/>
  <c r="G107" i="66" s="1"/>
  <c r="F101" i="66"/>
  <c r="F107" i="66" s="1"/>
  <c r="E101" i="66"/>
  <c r="E107" i="66" s="1"/>
  <c r="D101" i="66"/>
  <c r="D107" i="66" s="1"/>
  <c r="W84" i="66"/>
  <c r="W83" i="66" s="1"/>
  <c r="W89" i="66" s="1"/>
  <c r="P84" i="66"/>
  <c r="P83" i="66" s="1"/>
  <c r="P89" i="66" s="1"/>
  <c r="I84" i="66"/>
  <c r="I83" i="66" s="1"/>
  <c r="I89" i="66" s="1"/>
  <c r="V83" i="66"/>
  <c r="V89" i="66" s="1"/>
  <c r="U83" i="66"/>
  <c r="U89" i="66" s="1"/>
  <c r="T83" i="66"/>
  <c r="T89" i="66" s="1"/>
  <c r="S83" i="66"/>
  <c r="S89" i="66" s="1"/>
  <c r="R83" i="66"/>
  <c r="R89" i="66" s="1"/>
  <c r="O83" i="66"/>
  <c r="O89" i="66" s="1"/>
  <c r="N83" i="66"/>
  <c r="N89" i="66" s="1"/>
  <c r="M83" i="66"/>
  <c r="M89" i="66" s="1"/>
  <c r="L83" i="66"/>
  <c r="L89" i="66" s="1"/>
  <c r="K83" i="66"/>
  <c r="K89" i="66" s="1"/>
  <c r="H83" i="66"/>
  <c r="H89" i="66" s="1"/>
  <c r="G83" i="66"/>
  <c r="G89" i="66" s="1"/>
  <c r="F83" i="66"/>
  <c r="F89" i="66" s="1"/>
  <c r="E83" i="66"/>
  <c r="E89" i="66" s="1"/>
  <c r="D83" i="66"/>
  <c r="D89" i="66" s="1"/>
  <c r="V65" i="66"/>
  <c r="V64" i="66" s="1"/>
  <c r="V70" i="66" s="1"/>
  <c r="U65" i="66"/>
  <c r="U64" i="66" s="1"/>
  <c r="U70" i="66" s="1"/>
  <c r="T65" i="66"/>
  <c r="T64" i="66" s="1"/>
  <c r="T70" i="66" s="1"/>
  <c r="S65" i="66"/>
  <c r="S64" i="66" s="1"/>
  <c r="S70" i="66" s="1"/>
  <c r="R65" i="66"/>
  <c r="R64" i="66" s="1"/>
  <c r="R70" i="66" s="1"/>
  <c r="K65" i="66"/>
  <c r="K64" i="66" s="1"/>
  <c r="K70" i="66" s="1"/>
  <c r="H65" i="66"/>
  <c r="H64" i="66" s="1"/>
  <c r="H70" i="66" s="1"/>
  <c r="G65" i="66"/>
  <c r="G64" i="66" s="1"/>
  <c r="G70" i="66" s="1"/>
  <c r="F65" i="66"/>
  <c r="F64" i="66" s="1"/>
  <c r="F70" i="66" s="1"/>
  <c r="E65" i="66"/>
  <c r="E64" i="66" s="1"/>
  <c r="E70" i="66" s="1"/>
  <c r="D65" i="66"/>
  <c r="D64" i="66" s="1"/>
  <c r="D70" i="66" s="1"/>
  <c r="O64" i="66"/>
  <c r="O70" i="66" s="1"/>
  <c r="N64" i="66"/>
  <c r="N70" i="66" s="1"/>
  <c r="M64" i="66"/>
  <c r="M70" i="66" s="1"/>
  <c r="L64" i="66"/>
  <c r="L70" i="66" s="1"/>
  <c r="D61" i="66"/>
  <c r="D98" i="66" s="1"/>
  <c r="U113" i="132"/>
  <c r="L113" i="132"/>
  <c r="U74" i="132"/>
  <c r="L74" i="132"/>
  <c r="U113" i="131"/>
  <c r="U74" i="131"/>
  <c r="L74" i="131"/>
  <c r="V139" i="63"/>
  <c r="U139" i="63"/>
  <c r="T139" i="63"/>
  <c r="S139" i="63"/>
  <c r="R139" i="63"/>
  <c r="W136" i="63"/>
  <c r="P136" i="63"/>
  <c r="I136" i="63"/>
  <c r="W135" i="63"/>
  <c r="P135" i="63"/>
  <c r="I135" i="63"/>
  <c r="W134" i="63"/>
  <c r="P134" i="63"/>
  <c r="I134" i="63"/>
  <c r="W133" i="63"/>
  <c r="P133" i="63"/>
  <c r="I133" i="63"/>
  <c r="W132" i="63"/>
  <c r="P132" i="63"/>
  <c r="I132" i="63"/>
  <c r="W131" i="63"/>
  <c r="P131" i="63"/>
  <c r="I131" i="63"/>
  <c r="W130" i="63"/>
  <c r="P130" i="63"/>
  <c r="I130" i="63"/>
  <c r="O129" i="63"/>
  <c r="O139" i="63" s="1"/>
  <c r="N129" i="63"/>
  <c r="N139" i="63" s="1"/>
  <c r="M129" i="63"/>
  <c r="M139" i="63" s="1"/>
  <c r="L129" i="63"/>
  <c r="L139" i="63" s="1"/>
  <c r="K129" i="63"/>
  <c r="K139" i="63" s="1"/>
  <c r="H129" i="63"/>
  <c r="H139" i="63" s="1"/>
  <c r="G129" i="63"/>
  <c r="G139" i="63" s="1"/>
  <c r="F129" i="63"/>
  <c r="F139" i="63" s="1"/>
  <c r="E129" i="63"/>
  <c r="E139" i="63" s="1"/>
  <c r="D129" i="63"/>
  <c r="D139" i="63" s="1"/>
  <c r="W115" i="63"/>
  <c r="P115" i="63"/>
  <c r="I115" i="63"/>
  <c r="W114" i="63"/>
  <c r="P114" i="63"/>
  <c r="I114" i="63"/>
  <c r="W113" i="63"/>
  <c r="P113" i="63"/>
  <c r="I113" i="63"/>
  <c r="W112" i="63"/>
  <c r="P112" i="63"/>
  <c r="I112" i="63"/>
  <c r="W111" i="63"/>
  <c r="P111" i="63"/>
  <c r="I111" i="63"/>
  <c r="W110" i="63"/>
  <c r="P110" i="63"/>
  <c r="I110" i="63"/>
  <c r="W109" i="63"/>
  <c r="P109" i="63"/>
  <c r="I109" i="63"/>
  <c r="W108" i="63"/>
  <c r="P108" i="63"/>
  <c r="I108" i="63"/>
  <c r="V107" i="63"/>
  <c r="V118" i="63" s="1"/>
  <c r="U107" i="63"/>
  <c r="U118" i="63" s="1"/>
  <c r="T107" i="63"/>
  <c r="T118" i="63" s="1"/>
  <c r="S107" i="63"/>
  <c r="S118" i="63" s="1"/>
  <c r="R107" i="63"/>
  <c r="R118" i="63" s="1"/>
  <c r="O107" i="63"/>
  <c r="O118" i="63" s="1"/>
  <c r="N107" i="63"/>
  <c r="N118" i="63" s="1"/>
  <c r="M107" i="63"/>
  <c r="M118" i="63" s="1"/>
  <c r="L107" i="63"/>
  <c r="L118" i="63" s="1"/>
  <c r="K107" i="63"/>
  <c r="K118" i="63" s="1"/>
  <c r="H107" i="63"/>
  <c r="H118" i="63" s="1"/>
  <c r="G107" i="63"/>
  <c r="G118" i="63" s="1"/>
  <c r="F107" i="63"/>
  <c r="F118" i="63" s="1"/>
  <c r="E107" i="63"/>
  <c r="E118" i="63" s="1"/>
  <c r="D107" i="63"/>
  <c r="D118" i="63" s="1"/>
  <c r="V92" i="63"/>
  <c r="U92" i="63"/>
  <c r="T92" i="63"/>
  <c r="S92" i="63"/>
  <c r="R92" i="63"/>
  <c r="V91" i="63"/>
  <c r="U91" i="63"/>
  <c r="T91" i="63"/>
  <c r="S91" i="63"/>
  <c r="R91" i="63"/>
  <c r="V90" i="63"/>
  <c r="U90" i="63"/>
  <c r="T90" i="63"/>
  <c r="S90" i="63"/>
  <c r="R90" i="63"/>
  <c r="V89" i="63"/>
  <c r="U89" i="63"/>
  <c r="T89" i="63"/>
  <c r="S89" i="63"/>
  <c r="R89" i="63"/>
  <c r="V88" i="63"/>
  <c r="U88" i="63"/>
  <c r="T88" i="63"/>
  <c r="S88" i="63"/>
  <c r="R88" i="63"/>
  <c r="V87" i="63"/>
  <c r="U87" i="63"/>
  <c r="T87" i="63"/>
  <c r="S87" i="63"/>
  <c r="R87" i="63"/>
  <c r="V86" i="63"/>
  <c r="U86" i="63"/>
  <c r="T86" i="63"/>
  <c r="S86" i="63"/>
  <c r="R86" i="63"/>
  <c r="V85" i="63"/>
  <c r="U85" i="63"/>
  <c r="T85" i="63"/>
  <c r="S85" i="63"/>
  <c r="R85" i="63"/>
  <c r="V84" i="63"/>
  <c r="U84" i="63"/>
  <c r="T84" i="63"/>
  <c r="S84" i="63"/>
  <c r="R84" i="63"/>
  <c r="V83" i="63"/>
  <c r="U83" i="63"/>
  <c r="T83" i="63"/>
  <c r="S83" i="63"/>
  <c r="R83" i="63"/>
  <c r="V82" i="63"/>
  <c r="U82" i="63"/>
  <c r="T82" i="63"/>
  <c r="S82" i="63"/>
  <c r="R82" i="63"/>
  <c r="V81" i="63"/>
  <c r="U81" i="63"/>
  <c r="T81" i="63"/>
  <c r="S81" i="63"/>
  <c r="R81" i="63"/>
  <c r="O80" i="63"/>
  <c r="O95" i="63" s="1"/>
  <c r="N80" i="63"/>
  <c r="N95" i="63" s="1"/>
  <c r="M80" i="63"/>
  <c r="M95" i="63" s="1"/>
  <c r="L80" i="63"/>
  <c r="L95" i="63" s="1"/>
  <c r="K80" i="63"/>
  <c r="K95" i="63" s="1"/>
  <c r="H80" i="63"/>
  <c r="H95" i="63" s="1"/>
  <c r="G80" i="63"/>
  <c r="G95" i="63" s="1"/>
  <c r="F80" i="63"/>
  <c r="F95" i="63" s="1"/>
  <c r="E80" i="63"/>
  <c r="E95" i="63" s="1"/>
  <c r="D80" i="63"/>
  <c r="D95" i="63" s="1"/>
  <c r="W29" i="60"/>
  <c r="P29" i="60"/>
  <c r="I29" i="60"/>
  <c r="W28" i="60"/>
  <c r="P28" i="60"/>
  <c r="I28" i="60"/>
  <c r="V27" i="60"/>
  <c r="V32" i="60" s="1"/>
  <c r="U27" i="60"/>
  <c r="U32" i="60" s="1"/>
  <c r="T27" i="60"/>
  <c r="T32" i="60" s="1"/>
  <c r="S27" i="60"/>
  <c r="S32" i="60" s="1"/>
  <c r="R27" i="60"/>
  <c r="R32" i="60" s="1"/>
  <c r="O27" i="60"/>
  <c r="O32" i="60" s="1"/>
  <c r="N27" i="60"/>
  <c r="N32" i="60" s="1"/>
  <c r="M27" i="60"/>
  <c r="M32" i="60" s="1"/>
  <c r="L27" i="60"/>
  <c r="L32" i="60" s="1"/>
  <c r="K27" i="60"/>
  <c r="K32" i="60" s="1"/>
  <c r="H27" i="60"/>
  <c r="H32" i="60" s="1"/>
  <c r="G27" i="60"/>
  <c r="G32" i="60" s="1"/>
  <c r="F27" i="60"/>
  <c r="F32" i="60" s="1"/>
  <c r="E27" i="60"/>
  <c r="E32" i="60" s="1"/>
  <c r="D27" i="60"/>
  <c r="D32" i="60" s="1"/>
  <c r="R40" i="135"/>
  <c r="D40" i="135"/>
  <c r="G40" i="135" s="1"/>
  <c r="D39" i="135"/>
  <c r="G39" i="135" s="1"/>
  <c r="Q39" i="135" s="1"/>
  <c r="R39" i="135" s="1"/>
  <c r="O37" i="135"/>
  <c r="O42" i="135" s="1"/>
  <c r="N37" i="135"/>
  <c r="N42" i="135" s="1"/>
  <c r="L37" i="135"/>
  <c r="L42" i="135" s="1"/>
  <c r="K37" i="135"/>
  <c r="K42" i="135" s="1"/>
  <c r="J37" i="135"/>
  <c r="J42" i="135" s="1"/>
  <c r="I37" i="135"/>
  <c r="I42" i="135" s="1"/>
  <c r="H37" i="135"/>
  <c r="H42" i="135" s="1"/>
  <c r="E37" i="135"/>
  <c r="E42" i="135" s="1"/>
  <c r="C37" i="135"/>
  <c r="C42" i="135" s="1"/>
  <c r="D36" i="135"/>
  <c r="G36" i="135" s="1"/>
  <c r="Q36" i="135" s="1"/>
  <c r="R36" i="135" s="1"/>
  <c r="D35" i="135"/>
  <c r="G35" i="135" s="1"/>
  <c r="Q35" i="135" s="1"/>
  <c r="R35" i="135" s="1"/>
  <c r="D34" i="135"/>
  <c r="G34" i="135" s="1"/>
  <c r="Q34" i="135" s="1"/>
  <c r="R34" i="135" s="1"/>
  <c r="D33" i="135"/>
  <c r="G33" i="135" s="1"/>
  <c r="Q33" i="135" s="1"/>
  <c r="R33" i="135" s="1"/>
  <c r="D32" i="135"/>
  <c r="G32" i="135" s="1"/>
  <c r="Q32" i="135" s="1"/>
  <c r="R32" i="135" s="1"/>
  <c r="D31" i="135"/>
  <c r="G31" i="135" s="1"/>
  <c r="Q31" i="135" s="1"/>
  <c r="R31" i="135" s="1"/>
  <c r="D30" i="135"/>
  <c r="G30" i="135" s="1"/>
  <c r="Q30" i="135" s="1"/>
  <c r="R30" i="135" s="1"/>
  <c r="D29" i="135"/>
  <c r="G29" i="135" s="1"/>
  <c r="Q29" i="135" s="1"/>
  <c r="R29" i="135" s="1"/>
  <c r="D28" i="135"/>
  <c r="G28" i="135" s="1"/>
  <c r="Q28" i="135" s="1"/>
  <c r="R28" i="135" s="1"/>
  <c r="D27" i="135"/>
  <c r="R22" i="135"/>
  <c r="G22" i="135"/>
  <c r="G21" i="135"/>
  <c r="Q21" i="135" s="1"/>
  <c r="R21" i="135" s="1"/>
  <c r="O19" i="135"/>
  <c r="O24" i="135" s="1"/>
  <c r="N19" i="135"/>
  <c r="N24" i="135" s="1"/>
  <c r="L19" i="135"/>
  <c r="L24" i="135" s="1"/>
  <c r="K19" i="135"/>
  <c r="K24" i="135" s="1"/>
  <c r="J19" i="135"/>
  <c r="J24" i="135" s="1"/>
  <c r="I19" i="135"/>
  <c r="I24" i="135" s="1"/>
  <c r="H19" i="135"/>
  <c r="H24" i="135" s="1"/>
  <c r="E19" i="135"/>
  <c r="E24" i="135" s="1"/>
  <c r="C19" i="135"/>
  <c r="C24" i="135" s="1"/>
  <c r="G18" i="135"/>
  <c r="Q18" i="135" s="1"/>
  <c r="R18" i="135" s="1"/>
  <c r="G17" i="135"/>
  <c r="Q17" i="135" s="1"/>
  <c r="R17" i="135" s="1"/>
  <c r="G16" i="135"/>
  <c r="Q16" i="135" s="1"/>
  <c r="R16" i="135" s="1"/>
  <c r="G15" i="135"/>
  <c r="Q15" i="135" s="1"/>
  <c r="R15" i="135" s="1"/>
  <c r="G14" i="135"/>
  <c r="Q14" i="135" s="1"/>
  <c r="R14" i="135" s="1"/>
  <c r="G13" i="135"/>
  <c r="Q13" i="135" s="1"/>
  <c r="R13" i="135" s="1"/>
  <c r="G12" i="135"/>
  <c r="Q12" i="135" s="1"/>
  <c r="R12" i="135" s="1"/>
  <c r="G11" i="135"/>
  <c r="Q11" i="135" s="1"/>
  <c r="R11" i="135" s="1"/>
  <c r="G10" i="135"/>
  <c r="Q10" i="135" s="1"/>
  <c r="R10" i="135" s="1"/>
  <c r="G9" i="135"/>
  <c r="Q9" i="135" s="1"/>
  <c r="R9" i="135" s="1"/>
  <c r="Y152" i="128"/>
  <c r="X152" i="128"/>
  <c r="W152" i="128"/>
  <c r="V152" i="128"/>
  <c r="P152" i="128"/>
  <c r="O152" i="128"/>
  <c r="N152" i="128"/>
  <c r="M152" i="128"/>
  <c r="Z151" i="128"/>
  <c r="Q151" i="128"/>
  <c r="Z150" i="128"/>
  <c r="Q150" i="128"/>
  <c r="Z144" i="128"/>
  <c r="Q144" i="128"/>
  <c r="AA143" i="128"/>
  <c r="Z143" i="128"/>
  <c r="R143" i="128"/>
  <c r="Q143" i="128"/>
  <c r="AA142" i="128"/>
  <c r="Z142" i="128"/>
  <c r="R142" i="128"/>
  <c r="Q142" i="128"/>
  <c r="AA141" i="128"/>
  <c r="Z141" i="128"/>
  <c r="R141" i="128"/>
  <c r="Q141" i="128"/>
  <c r="AA140" i="128"/>
  <c r="Z140" i="128"/>
  <c r="R140" i="128"/>
  <c r="Q140" i="128"/>
  <c r="Z139" i="128"/>
  <c r="Q139" i="128"/>
  <c r="Z138" i="128"/>
  <c r="Q138" i="128"/>
  <c r="Y137" i="128"/>
  <c r="Y136" i="128" s="1"/>
  <c r="X137" i="128"/>
  <c r="X136" i="128" s="1"/>
  <c r="W137" i="128"/>
  <c r="W136" i="128" s="1"/>
  <c r="V137" i="128"/>
  <c r="P137" i="128"/>
  <c r="P136" i="128" s="1"/>
  <c r="O137" i="128"/>
  <c r="O136" i="128" s="1"/>
  <c r="N137" i="128"/>
  <c r="M137" i="128"/>
  <c r="M136" i="128" s="1"/>
  <c r="Z135" i="128"/>
  <c r="Q135" i="128"/>
  <c r="Z134" i="128"/>
  <c r="Q134" i="128"/>
  <c r="Y131" i="128"/>
  <c r="X131" i="128"/>
  <c r="W131" i="128"/>
  <c r="V131" i="128"/>
  <c r="P131" i="128"/>
  <c r="O131" i="128"/>
  <c r="N131" i="128"/>
  <c r="M131" i="128"/>
  <c r="Z123" i="128"/>
  <c r="Z131" i="128" s="1"/>
  <c r="Q123" i="128"/>
  <c r="Q131" i="128" s="1"/>
  <c r="AA115" i="128"/>
  <c r="Z115" i="128"/>
  <c r="Y115" i="128"/>
  <c r="X115" i="128"/>
  <c r="W115" i="128"/>
  <c r="V115" i="128"/>
  <c r="R115" i="128"/>
  <c r="Q115" i="128"/>
  <c r="P115" i="128"/>
  <c r="O115" i="128"/>
  <c r="N115" i="128"/>
  <c r="M115" i="128"/>
  <c r="AB114" i="128"/>
  <c r="S114" i="128"/>
  <c r="AB113" i="128"/>
  <c r="S113" i="128"/>
  <c r="AB107" i="128"/>
  <c r="S107" i="128"/>
  <c r="AB106" i="128"/>
  <c r="S106" i="128"/>
  <c r="AB105" i="128"/>
  <c r="S105" i="128"/>
  <c r="AB104" i="128"/>
  <c r="S104" i="128"/>
  <c r="AB103" i="128"/>
  <c r="AA144" i="128" s="1"/>
  <c r="S103" i="128"/>
  <c r="R144" i="128" s="1"/>
  <c r="AB102" i="128"/>
  <c r="AA139" i="128" s="1"/>
  <c r="S102" i="128"/>
  <c r="R139" i="128" s="1"/>
  <c r="AB101" i="128"/>
  <c r="AA138" i="128" s="1"/>
  <c r="S101" i="128"/>
  <c r="R138" i="128" s="1"/>
  <c r="S100" i="128"/>
  <c r="AB98" i="128"/>
  <c r="AA135" i="128" s="1"/>
  <c r="S98" i="128"/>
  <c r="R135" i="128" s="1"/>
  <c r="AB97" i="128"/>
  <c r="S97" i="128"/>
  <c r="R134" i="128" s="1"/>
  <c r="AA94" i="128"/>
  <c r="Z94" i="128"/>
  <c r="Y94" i="128"/>
  <c r="X94" i="128"/>
  <c r="W94" i="128"/>
  <c r="V94" i="128"/>
  <c r="R94" i="128"/>
  <c r="Q94" i="128"/>
  <c r="P94" i="128"/>
  <c r="O94" i="128"/>
  <c r="N94" i="128"/>
  <c r="M94" i="128"/>
  <c r="AB86" i="128"/>
  <c r="AB94" i="128" s="1"/>
  <c r="S86" i="128"/>
  <c r="S94" i="128" s="1"/>
  <c r="E200" i="100"/>
  <c r="E199" i="100" s="1"/>
  <c r="O199" i="100"/>
  <c r="N199" i="100"/>
  <c r="M199" i="100"/>
  <c r="L199" i="100"/>
  <c r="K199" i="100"/>
  <c r="J199" i="100"/>
  <c r="I199" i="100"/>
  <c r="H199" i="100"/>
  <c r="G199" i="100"/>
  <c r="E198" i="100"/>
  <c r="E197" i="100"/>
  <c r="E196" i="100"/>
  <c r="O195" i="100"/>
  <c r="N195" i="100"/>
  <c r="M195" i="100"/>
  <c r="L195" i="100"/>
  <c r="K195" i="100"/>
  <c r="J195" i="100"/>
  <c r="I195" i="100"/>
  <c r="H195" i="100"/>
  <c r="G195" i="100"/>
  <c r="O191" i="100"/>
  <c r="N191" i="100"/>
  <c r="M191" i="100"/>
  <c r="L191" i="100"/>
  <c r="K191" i="100"/>
  <c r="J191" i="100"/>
  <c r="I191" i="100"/>
  <c r="H191" i="100"/>
  <c r="G191" i="100"/>
  <c r="O190" i="100"/>
  <c r="N190" i="100"/>
  <c r="M190" i="100"/>
  <c r="L190" i="100"/>
  <c r="K190" i="100"/>
  <c r="J190" i="100"/>
  <c r="I190" i="100"/>
  <c r="H190" i="100"/>
  <c r="G190" i="100"/>
  <c r="E189" i="100"/>
  <c r="O188" i="100"/>
  <c r="N188" i="100"/>
  <c r="M188" i="100"/>
  <c r="L188" i="100"/>
  <c r="K188" i="100"/>
  <c r="J188" i="100"/>
  <c r="I188" i="100"/>
  <c r="H188" i="100"/>
  <c r="G188" i="100"/>
  <c r="O187" i="100"/>
  <c r="N187" i="100"/>
  <c r="M187" i="100"/>
  <c r="L187" i="100"/>
  <c r="K187" i="100"/>
  <c r="J187" i="100"/>
  <c r="I187" i="100"/>
  <c r="H187" i="100"/>
  <c r="G187" i="100"/>
  <c r="O186" i="100"/>
  <c r="N186" i="100"/>
  <c r="M186" i="100"/>
  <c r="L186" i="100"/>
  <c r="K186" i="100"/>
  <c r="J186" i="100"/>
  <c r="I186" i="100"/>
  <c r="H186" i="100"/>
  <c r="G186" i="100"/>
  <c r="O185" i="100"/>
  <c r="N185" i="100"/>
  <c r="M185" i="100"/>
  <c r="L185" i="100"/>
  <c r="K185" i="100"/>
  <c r="J185" i="100"/>
  <c r="I185" i="100"/>
  <c r="H185" i="100"/>
  <c r="G185" i="100"/>
  <c r="O184" i="100"/>
  <c r="N184" i="100"/>
  <c r="M184" i="100"/>
  <c r="L184" i="100"/>
  <c r="K184" i="100"/>
  <c r="J184" i="100"/>
  <c r="I184" i="100"/>
  <c r="H184" i="100"/>
  <c r="G184" i="100"/>
  <c r="O179" i="100"/>
  <c r="N179" i="100"/>
  <c r="M179" i="100"/>
  <c r="L179" i="100"/>
  <c r="K179" i="100"/>
  <c r="J179" i="100"/>
  <c r="I179" i="100"/>
  <c r="H179" i="100"/>
  <c r="G179" i="100"/>
  <c r="E178" i="100"/>
  <c r="E177" i="100"/>
  <c r="E176" i="100"/>
  <c r="E175" i="100"/>
  <c r="E174" i="100"/>
  <c r="E169" i="100"/>
  <c r="E168" i="100"/>
  <c r="E167" i="100"/>
  <c r="E166" i="100"/>
  <c r="E165" i="100"/>
  <c r="E164" i="100"/>
  <c r="E163" i="100"/>
  <c r="E162" i="100"/>
  <c r="E161" i="100"/>
  <c r="E160" i="100"/>
  <c r="E159" i="100"/>
  <c r="E158" i="100"/>
  <c r="E157" i="100"/>
  <c r="E156" i="100"/>
  <c r="E155" i="100"/>
  <c r="E154" i="100"/>
  <c r="E153" i="100"/>
  <c r="E152" i="100"/>
  <c r="E151" i="100"/>
  <c r="E150" i="100"/>
  <c r="E149" i="100"/>
  <c r="E148" i="100"/>
  <c r="E147" i="100"/>
  <c r="E146" i="100"/>
  <c r="E145" i="100"/>
  <c r="E144" i="100"/>
  <c r="E143" i="100"/>
  <c r="O142" i="100"/>
  <c r="O183" i="100" s="1"/>
  <c r="N142" i="100"/>
  <c r="N183" i="100" s="1"/>
  <c r="M142" i="100"/>
  <c r="M183" i="100" s="1"/>
  <c r="L142" i="100"/>
  <c r="L183" i="100" s="1"/>
  <c r="K142" i="100"/>
  <c r="K170" i="100" s="1"/>
  <c r="J142" i="100"/>
  <c r="J183" i="100" s="1"/>
  <c r="I142" i="100"/>
  <c r="I170" i="100" s="1"/>
  <c r="H142" i="100"/>
  <c r="H183" i="100" s="1"/>
  <c r="G142" i="100"/>
  <c r="E133" i="100"/>
  <c r="E132" i="100" s="1"/>
  <c r="O132" i="100"/>
  <c r="N132" i="100"/>
  <c r="M132" i="100"/>
  <c r="L132" i="100"/>
  <c r="K132" i="100"/>
  <c r="J132" i="100"/>
  <c r="I132" i="100"/>
  <c r="H132" i="100"/>
  <c r="G132" i="100"/>
  <c r="E131" i="100"/>
  <c r="E130" i="100"/>
  <c r="E129" i="100"/>
  <c r="O128" i="100"/>
  <c r="N128" i="100"/>
  <c r="M128" i="100"/>
  <c r="L128" i="100"/>
  <c r="K128" i="100"/>
  <c r="J128" i="100"/>
  <c r="I128" i="100"/>
  <c r="H128" i="100"/>
  <c r="G128" i="100"/>
  <c r="O124" i="100"/>
  <c r="N124" i="100"/>
  <c r="M124" i="100"/>
  <c r="L124" i="100"/>
  <c r="K124" i="100"/>
  <c r="J124" i="100"/>
  <c r="I124" i="100"/>
  <c r="H124" i="100"/>
  <c r="G124" i="100"/>
  <c r="O123" i="100"/>
  <c r="N123" i="100"/>
  <c r="M123" i="100"/>
  <c r="L123" i="100"/>
  <c r="K123" i="100"/>
  <c r="J123" i="100"/>
  <c r="I123" i="100"/>
  <c r="H123" i="100"/>
  <c r="G123" i="100"/>
  <c r="E122" i="100"/>
  <c r="O121" i="100"/>
  <c r="N121" i="100"/>
  <c r="M121" i="100"/>
  <c r="L121" i="100"/>
  <c r="K121" i="100"/>
  <c r="J121" i="100"/>
  <c r="I121" i="100"/>
  <c r="H121" i="100"/>
  <c r="G121" i="100"/>
  <c r="O120" i="100"/>
  <c r="N120" i="100"/>
  <c r="M120" i="100"/>
  <c r="L120" i="100"/>
  <c r="K120" i="100"/>
  <c r="J120" i="100"/>
  <c r="I120" i="100"/>
  <c r="H120" i="100"/>
  <c r="G120" i="100"/>
  <c r="O119" i="100"/>
  <c r="N119" i="100"/>
  <c r="M119" i="100"/>
  <c r="L119" i="100"/>
  <c r="K119" i="100"/>
  <c r="J119" i="100"/>
  <c r="I119" i="100"/>
  <c r="H119" i="100"/>
  <c r="G119" i="100"/>
  <c r="O118" i="100"/>
  <c r="N118" i="100"/>
  <c r="M118" i="100"/>
  <c r="L118" i="100"/>
  <c r="K118" i="100"/>
  <c r="J118" i="100"/>
  <c r="I118" i="100"/>
  <c r="H118" i="100"/>
  <c r="G118" i="100"/>
  <c r="O117" i="100"/>
  <c r="N117" i="100"/>
  <c r="M117" i="100"/>
  <c r="L117" i="100"/>
  <c r="K117" i="100"/>
  <c r="J117" i="100"/>
  <c r="I117" i="100"/>
  <c r="H117" i="100"/>
  <c r="G117" i="100"/>
  <c r="O112" i="100"/>
  <c r="N112" i="100"/>
  <c r="M112" i="100"/>
  <c r="L112" i="100"/>
  <c r="K112" i="100"/>
  <c r="J112" i="100"/>
  <c r="I112" i="100"/>
  <c r="H112" i="100"/>
  <c r="G112" i="100"/>
  <c r="E111" i="100"/>
  <c r="E110" i="100"/>
  <c r="E109" i="100"/>
  <c r="E108" i="100"/>
  <c r="E107" i="100"/>
  <c r="E102" i="100"/>
  <c r="E101" i="100"/>
  <c r="E100" i="100"/>
  <c r="E99" i="100"/>
  <c r="E98" i="100"/>
  <c r="E97" i="100"/>
  <c r="E96" i="100"/>
  <c r="E95" i="100"/>
  <c r="E94" i="100"/>
  <c r="E93" i="100"/>
  <c r="E92" i="100"/>
  <c r="E91" i="100"/>
  <c r="E90" i="100"/>
  <c r="E89" i="100"/>
  <c r="E88" i="100"/>
  <c r="E87" i="100"/>
  <c r="E86" i="100"/>
  <c r="E85" i="100"/>
  <c r="E84" i="100"/>
  <c r="E83" i="100"/>
  <c r="E82" i="100"/>
  <c r="E81" i="100"/>
  <c r="E80" i="100"/>
  <c r="E79" i="100"/>
  <c r="E78" i="100"/>
  <c r="E77" i="100"/>
  <c r="E76" i="100"/>
  <c r="O75" i="100"/>
  <c r="O116" i="100" s="1"/>
  <c r="N75" i="100"/>
  <c r="N103" i="100" s="1"/>
  <c r="M75" i="100"/>
  <c r="M116" i="100" s="1"/>
  <c r="L75" i="100"/>
  <c r="L103" i="100" s="1"/>
  <c r="K75" i="100"/>
  <c r="K116" i="100" s="1"/>
  <c r="J75" i="100"/>
  <c r="J116" i="100" s="1"/>
  <c r="I75" i="100"/>
  <c r="I116" i="100" s="1"/>
  <c r="H75" i="100"/>
  <c r="H116" i="100" s="1"/>
  <c r="G75" i="100"/>
  <c r="G116" i="100" s="1"/>
  <c r="E66" i="100"/>
  <c r="E65" i="100" s="1"/>
  <c r="O65" i="100"/>
  <c r="N65" i="100"/>
  <c r="M65" i="100"/>
  <c r="L65" i="100"/>
  <c r="K65" i="100"/>
  <c r="J65" i="100"/>
  <c r="I65" i="100"/>
  <c r="H65" i="100"/>
  <c r="G65" i="100"/>
  <c r="E64" i="100"/>
  <c r="E63" i="100"/>
  <c r="E62" i="100"/>
  <c r="O61" i="100"/>
  <c r="N61" i="100"/>
  <c r="M61" i="100"/>
  <c r="L61" i="100"/>
  <c r="K61" i="100"/>
  <c r="J61" i="100"/>
  <c r="I61" i="100"/>
  <c r="H61" i="100"/>
  <c r="G61" i="100"/>
  <c r="O57" i="100"/>
  <c r="N57" i="100"/>
  <c r="M57" i="100"/>
  <c r="L57" i="100"/>
  <c r="K57" i="100"/>
  <c r="J57" i="100"/>
  <c r="I57" i="100"/>
  <c r="H57" i="100"/>
  <c r="G57" i="100"/>
  <c r="O56" i="100"/>
  <c r="N56" i="100"/>
  <c r="M56" i="100"/>
  <c r="L56" i="100"/>
  <c r="K56" i="100"/>
  <c r="J56" i="100"/>
  <c r="I56" i="100"/>
  <c r="H56" i="100"/>
  <c r="G56" i="100"/>
  <c r="E55" i="100"/>
  <c r="O54" i="100"/>
  <c r="N54" i="100"/>
  <c r="M54" i="100"/>
  <c r="L54" i="100"/>
  <c r="K54" i="100"/>
  <c r="J54" i="100"/>
  <c r="I54" i="100"/>
  <c r="H54" i="100"/>
  <c r="G54" i="100"/>
  <c r="O53" i="100"/>
  <c r="N53" i="100"/>
  <c r="M53" i="100"/>
  <c r="L53" i="100"/>
  <c r="K53" i="100"/>
  <c r="J53" i="100"/>
  <c r="I53" i="100"/>
  <c r="H53" i="100"/>
  <c r="G53" i="100"/>
  <c r="O52" i="100"/>
  <c r="N52" i="100"/>
  <c r="M52" i="100"/>
  <c r="L52" i="100"/>
  <c r="K52" i="100"/>
  <c r="J52" i="100"/>
  <c r="I52" i="100"/>
  <c r="H52" i="100"/>
  <c r="G52" i="100"/>
  <c r="O51" i="100"/>
  <c r="N51" i="100"/>
  <c r="M51" i="100"/>
  <c r="L51" i="100"/>
  <c r="K51" i="100"/>
  <c r="J51" i="100"/>
  <c r="I51" i="100"/>
  <c r="H51" i="100"/>
  <c r="G51" i="100"/>
  <c r="O50" i="100"/>
  <c r="N50" i="100"/>
  <c r="M50" i="100"/>
  <c r="L50" i="100"/>
  <c r="K50" i="100"/>
  <c r="J50" i="100"/>
  <c r="I50" i="100"/>
  <c r="H50" i="100"/>
  <c r="G50" i="100"/>
  <c r="O45" i="100"/>
  <c r="N45" i="100"/>
  <c r="M45" i="100"/>
  <c r="L45" i="100"/>
  <c r="K45" i="100"/>
  <c r="J45" i="100"/>
  <c r="I45" i="100"/>
  <c r="H45" i="100"/>
  <c r="G45" i="100"/>
  <c r="E44" i="100"/>
  <c r="E43" i="100"/>
  <c r="E42" i="100"/>
  <c r="E41" i="100"/>
  <c r="E40" i="100"/>
  <c r="E35" i="100"/>
  <c r="E34" i="100"/>
  <c r="E33" i="100"/>
  <c r="E32" i="100"/>
  <c r="E31" i="100"/>
  <c r="E30" i="100"/>
  <c r="E29" i="100"/>
  <c r="E28" i="100"/>
  <c r="E27" i="100"/>
  <c r="E26" i="100"/>
  <c r="E25" i="100"/>
  <c r="E24" i="100"/>
  <c r="E23" i="100"/>
  <c r="E22" i="100"/>
  <c r="E21" i="100"/>
  <c r="E20" i="100"/>
  <c r="E19" i="100"/>
  <c r="E18" i="100"/>
  <c r="E17" i="100"/>
  <c r="E16" i="100"/>
  <c r="E15" i="100"/>
  <c r="E14" i="100"/>
  <c r="E13" i="100"/>
  <c r="E12" i="100"/>
  <c r="E11" i="100"/>
  <c r="E10" i="100"/>
  <c r="E9" i="100"/>
  <c r="O8" i="100"/>
  <c r="O36" i="100" s="1"/>
  <c r="N8" i="100"/>
  <c r="N49" i="100" s="1"/>
  <c r="M8" i="100"/>
  <c r="M49" i="100" s="1"/>
  <c r="L8" i="100"/>
  <c r="L49" i="100" s="1"/>
  <c r="K8" i="100"/>
  <c r="K49" i="100" s="1"/>
  <c r="J8" i="100"/>
  <c r="J49" i="100" s="1"/>
  <c r="I8" i="100"/>
  <c r="I36" i="100" s="1"/>
  <c r="H8" i="100"/>
  <c r="H49" i="100" s="1"/>
  <c r="G36" i="100"/>
  <c r="G5" i="100"/>
  <c r="X37" i="71" l="1"/>
  <c r="P37" i="71"/>
  <c r="Z37" i="71"/>
  <c r="S37" i="71"/>
  <c r="AC37" i="71"/>
  <c r="E37" i="71"/>
  <c r="W37" i="71"/>
  <c r="AG37" i="71"/>
  <c r="T37" i="71"/>
  <c r="AF37" i="71"/>
  <c r="P47" i="73"/>
  <c r="W47" i="73"/>
  <c r="Y37" i="71"/>
  <c r="U31" i="71"/>
  <c r="W50" i="73"/>
  <c r="L34" i="71"/>
  <c r="W27" i="60"/>
  <c r="W32" i="60" s="1"/>
  <c r="Q152" i="128"/>
  <c r="Q37" i="71"/>
  <c r="AA37" i="71"/>
  <c r="L30" i="71"/>
  <c r="AD32" i="71"/>
  <c r="E52" i="100"/>
  <c r="AD30" i="71"/>
  <c r="P107" i="63"/>
  <c r="P118" i="63" s="1"/>
  <c r="AD31" i="71"/>
  <c r="E54" i="100"/>
  <c r="V80" i="63"/>
  <c r="V95" i="63" s="1"/>
  <c r="R37" i="71"/>
  <c r="AB37" i="71"/>
  <c r="W107" i="63"/>
  <c r="W118" i="63" s="1"/>
  <c r="U49" i="71"/>
  <c r="P26" i="73"/>
  <c r="P31" i="73" s="1"/>
  <c r="P36" i="73" s="1"/>
  <c r="Z152" i="128"/>
  <c r="E61" i="100"/>
  <c r="K125" i="100"/>
  <c r="H103" i="100"/>
  <c r="J192" i="100"/>
  <c r="L49" i="71"/>
  <c r="G103" i="100"/>
  <c r="E118" i="100"/>
  <c r="E120" i="100"/>
  <c r="E128" i="100"/>
  <c r="E190" i="100"/>
  <c r="I27" i="60"/>
  <c r="I32" i="60" s="1"/>
  <c r="H43" i="73"/>
  <c r="K43" i="73" s="1"/>
  <c r="L192" i="100"/>
  <c r="L32" i="71"/>
  <c r="P50" i="73"/>
  <c r="G125" i="100"/>
  <c r="O125" i="100"/>
  <c r="E188" i="100"/>
  <c r="S115" i="128"/>
  <c r="S80" i="63"/>
  <c r="S95" i="63" s="1"/>
  <c r="W129" i="63"/>
  <c r="W139" i="63" s="1"/>
  <c r="W43" i="73"/>
  <c r="J58" i="100"/>
  <c r="N192" i="100"/>
  <c r="T80" i="63"/>
  <c r="T95" i="63" s="1"/>
  <c r="H36" i="100"/>
  <c r="E112" i="100"/>
  <c r="E51" i="100"/>
  <c r="L58" i="100"/>
  <c r="J36" i="100"/>
  <c r="I49" i="100"/>
  <c r="I58" i="100" s="1"/>
  <c r="E56" i="100"/>
  <c r="M125" i="100"/>
  <c r="M103" i="100"/>
  <c r="E121" i="100"/>
  <c r="L170" i="100"/>
  <c r="K183" i="100"/>
  <c r="K192" i="100" s="1"/>
  <c r="E186" i="100"/>
  <c r="Q137" i="128"/>
  <c r="I129" i="63"/>
  <c r="I139" i="63" s="1"/>
  <c r="U29" i="71"/>
  <c r="L31" i="71"/>
  <c r="W26" i="73"/>
  <c r="W31" i="73" s="1"/>
  <c r="W36" i="73" s="1"/>
  <c r="K58" i="100"/>
  <c r="U80" i="63"/>
  <c r="U95" i="63" s="1"/>
  <c r="M58" i="100"/>
  <c r="K36" i="100"/>
  <c r="O103" i="100"/>
  <c r="M192" i="100"/>
  <c r="M170" i="100"/>
  <c r="N37" i="71"/>
  <c r="N58" i="100"/>
  <c r="E45" i="100"/>
  <c r="E50" i="100"/>
  <c r="E57" i="100"/>
  <c r="E75" i="100"/>
  <c r="N116" i="100"/>
  <c r="N125" i="100" s="1"/>
  <c r="E123" i="100"/>
  <c r="E184" i="100"/>
  <c r="D37" i="135"/>
  <c r="D42" i="135" s="1"/>
  <c r="P27" i="60"/>
  <c r="P32" i="60" s="1"/>
  <c r="P129" i="63"/>
  <c r="P139" i="63" s="1"/>
  <c r="E124" i="100"/>
  <c r="E142" i="100"/>
  <c r="O192" i="100"/>
  <c r="E185" i="100"/>
  <c r="I107" i="63"/>
  <c r="I118" i="63" s="1"/>
  <c r="U30" i="71"/>
  <c r="P43" i="73"/>
  <c r="H47" i="73"/>
  <c r="K47" i="73" s="1"/>
  <c r="E187" i="100"/>
  <c r="H58" i="100"/>
  <c r="I125" i="100"/>
  <c r="E117" i="100"/>
  <c r="H192" i="100"/>
  <c r="E179" i="100"/>
  <c r="E195" i="100"/>
  <c r="R123" i="128"/>
  <c r="Z137" i="128"/>
  <c r="G19" i="135"/>
  <c r="G24" i="135" s="1"/>
  <c r="AD25" i="71"/>
  <c r="L33" i="71"/>
  <c r="H26" i="73"/>
  <c r="K26" i="73" s="1"/>
  <c r="E119" i="100"/>
  <c r="J170" i="100"/>
  <c r="E53" i="100"/>
  <c r="J125" i="100"/>
  <c r="E191" i="100"/>
  <c r="AB115" i="128"/>
  <c r="L29" i="71"/>
  <c r="AD34" i="71"/>
  <c r="AD49" i="71"/>
  <c r="H50" i="73"/>
  <c r="K50" i="73" s="1"/>
  <c r="U33" i="71"/>
  <c r="R80" i="63"/>
  <c r="R95" i="63" s="1"/>
  <c r="AD29" i="71"/>
  <c r="AD33" i="71"/>
  <c r="U32" i="71"/>
  <c r="O37" i="71"/>
  <c r="U34" i="71"/>
  <c r="K44" i="73"/>
  <c r="K49" i="73"/>
  <c r="K52" i="73"/>
  <c r="L25" i="71"/>
  <c r="U25" i="71"/>
  <c r="K61" i="66"/>
  <c r="D80" i="66"/>
  <c r="Q19" i="135"/>
  <c r="G27" i="135"/>
  <c r="AB99" i="128"/>
  <c r="AA136" i="128" s="1"/>
  <c r="AA131" i="128"/>
  <c r="R131" i="128"/>
  <c r="S99" i="128"/>
  <c r="S108" i="128" s="1"/>
  <c r="S110" i="128" s="1"/>
  <c r="R137" i="128"/>
  <c r="AA123" i="128"/>
  <c r="AA134" i="128"/>
  <c r="AB100" i="128"/>
  <c r="AA137" i="128" s="1"/>
  <c r="V136" i="128"/>
  <c r="N136" i="128"/>
  <c r="H125" i="100"/>
  <c r="G49" i="100"/>
  <c r="O49" i="100"/>
  <c r="O58" i="100" s="1"/>
  <c r="L116" i="100"/>
  <c r="L125" i="100" s="1"/>
  <c r="I183" i="100"/>
  <c r="I192" i="100" s="1"/>
  <c r="E8" i="100"/>
  <c r="L36" i="100"/>
  <c r="I103" i="100"/>
  <c r="N170" i="100"/>
  <c r="M36" i="100"/>
  <c r="J103" i="100"/>
  <c r="G170" i="100"/>
  <c r="O170" i="100"/>
  <c r="N36" i="100"/>
  <c r="K103" i="100"/>
  <c r="H170" i="100"/>
  <c r="G183" i="100"/>
  <c r="U37" i="71" l="1"/>
  <c r="L37" i="71"/>
  <c r="H31" i="73"/>
  <c r="H36" i="73" s="1"/>
  <c r="K36" i="73" s="1"/>
  <c r="E103" i="100"/>
  <c r="E36" i="100"/>
  <c r="AD37" i="71"/>
  <c r="K98" i="66"/>
  <c r="K80" i="66"/>
  <c r="R61" i="66"/>
  <c r="G37" i="135"/>
  <c r="G42" i="135" s="1"/>
  <c r="Q27" i="135"/>
  <c r="Q24" i="135"/>
  <c r="R24" i="135" s="1"/>
  <c r="R19" i="135"/>
  <c r="AA145" i="128"/>
  <c r="R136" i="128"/>
  <c r="Q136" i="128"/>
  <c r="Z136" i="128"/>
  <c r="AA147" i="128"/>
  <c r="E170" i="100"/>
  <c r="E49" i="100"/>
  <c r="E58" i="100" s="1"/>
  <c r="G58" i="100"/>
  <c r="G192" i="100"/>
  <c r="E183" i="100"/>
  <c r="E192" i="100" s="1"/>
  <c r="E116" i="100"/>
  <c r="E125" i="100" s="1"/>
  <c r="K31" i="73" l="1"/>
  <c r="R80" i="66"/>
  <c r="R98" i="66"/>
  <c r="Q37" i="135"/>
  <c r="R27" i="135"/>
  <c r="R147" i="128"/>
  <c r="R145" i="128"/>
  <c r="Q42" i="135" l="1"/>
  <c r="R42" i="135" s="1"/>
  <c r="R37" i="135"/>
  <c r="U41" i="132" l="1"/>
  <c r="L41" i="132"/>
  <c r="U2" i="132"/>
  <c r="L2" i="132"/>
  <c r="U41" i="131"/>
  <c r="L41" i="131"/>
  <c r="U2" i="131"/>
  <c r="L2" i="131"/>
  <c r="Y76" i="128"/>
  <c r="X76" i="128"/>
  <c r="W76" i="128"/>
  <c r="V76" i="128"/>
  <c r="P76" i="128"/>
  <c r="O76" i="128"/>
  <c r="N76" i="128"/>
  <c r="M76" i="128"/>
  <c r="Z75" i="128"/>
  <c r="Q75" i="128"/>
  <c r="Z74" i="128"/>
  <c r="Q74" i="128"/>
  <c r="Z68" i="128"/>
  <c r="Q68" i="128"/>
  <c r="AA67" i="128"/>
  <c r="Z67" i="128"/>
  <c r="R67" i="128"/>
  <c r="Q67" i="128"/>
  <c r="AA66" i="128"/>
  <c r="Z66" i="128"/>
  <c r="R66" i="128"/>
  <c r="Q66" i="128"/>
  <c r="AA65" i="128"/>
  <c r="Z65" i="128"/>
  <c r="R65" i="128"/>
  <c r="Q65" i="128"/>
  <c r="AA64" i="128"/>
  <c r="Z64" i="128"/>
  <c r="R64" i="128"/>
  <c r="Q64" i="128"/>
  <c r="Z63" i="128"/>
  <c r="Q63" i="128"/>
  <c r="Z62" i="128"/>
  <c r="Q62" i="128"/>
  <c r="Y61" i="128"/>
  <c r="Y60" i="128" s="1"/>
  <c r="X61" i="128"/>
  <c r="X60" i="128" s="1"/>
  <c r="W61" i="128"/>
  <c r="W60" i="128" s="1"/>
  <c r="V61" i="128"/>
  <c r="V60" i="128" s="1"/>
  <c r="P61" i="128"/>
  <c r="P60" i="128" s="1"/>
  <c r="O61" i="128"/>
  <c r="O60" i="128" s="1"/>
  <c r="N61" i="128"/>
  <c r="N60" i="128" s="1"/>
  <c r="M61" i="128"/>
  <c r="M60" i="128" s="1"/>
  <c r="Z59" i="128"/>
  <c r="Q59" i="128"/>
  <c r="Z58" i="128"/>
  <c r="Q58" i="128"/>
  <c r="Y55" i="128"/>
  <c r="X55" i="128"/>
  <c r="W55" i="128"/>
  <c r="V55" i="128"/>
  <c r="P55" i="128"/>
  <c r="O55" i="128"/>
  <c r="N55" i="128"/>
  <c r="M55" i="128"/>
  <c r="Z47" i="128"/>
  <c r="Z55" i="128" s="1"/>
  <c r="Q47" i="128"/>
  <c r="Q55" i="128" s="1"/>
  <c r="AA39" i="128"/>
  <c r="Z39" i="128"/>
  <c r="Y39" i="128"/>
  <c r="X39" i="128"/>
  <c r="W39" i="128"/>
  <c r="V39" i="128"/>
  <c r="R39" i="128"/>
  <c r="Q39" i="128"/>
  <c r="P39" i="128"/>
  <c r="O39" i="128"/>
  <c r="N39" i="128"/>
  <c r="M39" i="128"/>
  <c r="AB38" i="128"/>
  <c r="S38" i="128"/>
  <c r="AB37" i="128"/>
  <c r="S37" i="128"/>
  <c r="AB31" i="128"/>
  <c r="S31" i="128"/>
  <c r="AB30" i="128"/>
  <c r="S30" i="128"/>
  <c r="AB29" i="128"/>
  <c r="S29" i="128"/>
  <c r="AB28" i="128"/>
  <c r="S28" i="128"/>
  <c r="AB27" i="128"/>
  <c r="AA68" i="128" s="1"/>
  <c r="S27" i="128"/>
  <c r="R68" i="128" s="1"/>
  <c r="AB26" i="128"/>
  <c r="AA63" i="128" s="1"/>
  <c r="S26" i="128"/>
  <c r="R63" i="128" s="1"/>
  <c r="AB25" i="128"/>
  <c r="AA62" i="128" s="1"/>
  <c r="S25" i="128"/>
  <c r="R62" i="128" s="1"/>
  <c r="R24" i="128"/>
  <c r="R23" i="128" s="1"/>
  <c r="Q24" i="128"/>
  <c r="Q23" i="128" s="1"/>
  <c r="P24" i="128"/>
  <c r="P23" i="128" s="1"/>
  <c r="O24" i="128"/>
  <c r="O23" i="128" s="1"/>
  <c r="N24" i="128"/>
  <c r="N23" i="128" s="1"/>
  <c r="M24" i="128"/>
  <c r="M23" i="128" s="1"/>
  <c r="AB22" i="128"/>
  <c r="AA59" i="128" s="1"/>
  <c r="S22" i="128"/>
  <c r="R59" i="128" s="1"/>
  <c r="AB21" i="128"/>
  <c r="S21" i="128"/>
  <c r="R58" i="128" s="1"/>
  <c r="AA18" i="128"/>
  <c r="Z18" i="128"/>
  <c r="Y18" i="128"/>
  <c r="X18" i="128"/>
  <c r="W18" i="128"/>
  <c r="V18" i="128"/>
  <c r="R18" i="128"/>
  <c r="Q18" i="128"/>
  <c r="P18" i="128"/>
  <c r="O18" i="128"/>
  <c r="N18" i="128"/>
  <c r="M18" i="128"/>
  <c r="AB10" i="128"/>
  <c r="AA47" i="128" s="1"/>
  <c r="S10" i="128"/>
  <c r="R47" i="128" s="1"/>
  <c r="Q76" i="128" l="1"/>
  <c r="AB39" i="128"/>
  <c r="S24" i="128"/>
  <c r="R61" i="128" s="1"/>
  <c r="Q60" i="128"/>
  <c r="Z60" i="128"/>
  <c r="Z61" i="128"/>
  <c r="S23" i="128"/>
  <c r="R60" i="128" s="1"/>
  <c r="AB18" i="128"/>
  <c r="AA55" i="128" s="1"/>
  <c r="AB24" i="128"/>
  <c r="AA61" i="128" s="1"/>
  <c r="S39" i="128"/>
  <c r="S18" i="128"/>
  <c r="AB23" i="128"/>
  <c r="AA60" i="128" s="1"/>
  <c r="AA58" i="128"/>
  <c r="Q61" i="128"/>
  <c r="Z76" i="128"/>
  <c r="R55" i="128" l="1"/>
  <c r="M84" i="103" l="1"/>
  <c r="L84" i="103"/>
  <c r="M82" i="103"/>
  <c r="L82" i="103"/>
  <c r="M78" i="103"/>
  <c r="L78" i="103"/>
  <c r="M75" i="103"/>
  <c r="L75" i="103"/>
  <c r="S14" i="72"/>
  <c r="R14" i="72"/>
  <c r="Q14" i="72"/>
  <c r="H51" i="21"/>
  <c r="H27" i="21"/>
  <c r="I92" i="50" l="1"/>
  <c r="U80" i="57"/>
  <c r="T80" i="57"/>
  <c r="Q80" i="57"/>
  <c r="P80" i="57"/>
  <c r="M80" i="57"/>
  <c r="L80" i="57"/>
  <c r="V79" i="57"/>
  <c r="R79" i="57"/>
  <c r="N79" i="57"/>
  <c r="V78" i="57"/>
  <c r="R78" i="57"/>
  <c r="N78" i="57"/>
  <c r="U77" i="57"/>
  <c r="T77" i="57"/>
  <c r="Q77" i="57"/>
  <c r="P77" i="57"/>
  <c r="M77" i="57"/>
  <c r="L77" i="57"/>
  <c r="V76" i="57"/>
  <c r="R76" i="57"/>
  <c r="N76" i="57"/>
  <c r="U74" i="57"/>
  <c r="T74" i="57"/>
  <c r="Q74" i="57"/>
  <c r="P74" i="57"/>
  <c r="M74" i="57"/>
  <c r="L74" i="57"/>
  <c r="V73" i="57"/>
  <c r="R73" i="57"/>
  <c r="N73" i="57"/>
  <c r="V72" i="57"/>
  <c r="R72" i="57"/>
  <c r="N72" i="57"/>
  <c r="U71" i="57"/>
  <c r="T71" i="57"/>
  <c r="Q71" i="57"/>
  <c r="P71" i="57"/>
  <c r="M71" i="57"/>
  <c r="L71" i="57"/>
  <c r="V70" i="57"/>
  <c r="R70" i="57"/>
  <c r="N70" i="57"/>
  <c r="U68" i="57"/>
  <c r="T68" i="57"/>
  <c r="Q68" i="57"/>
  <c r="P68" i="57"/>
  <c r="M68" i="57"/>
  <c r="L68" i="57"/>
  <c r="V67" i="57"/>
  <c r="R67" i="57"/>
  <c r="N67" i="57"/>
  <c r="V66" i="57"/>
  <c r="R66" i="57"/>
  <c r="N66" i="57"/>
  <c r="U65" i="57"/>
  <c r="T65" i="57"/>
  <c r="Q65" i="57"/>
  <c r="P65" i="57"/>
  <c r="M65" i="57"/>
  <c r="L65" i="57"/>
  <c r="V64" i="57"/>
  <c r="R64" i="57"/>
  <c r="N64" i="57"/>
  <c r="U62" i="57"/>
  <c r="T62" i="57"/>
  <c r="Q62" i="57"/>
  <c r="P62" i="57"/>
  <c r="M62" i="57"/>
  <c r="L62" i="57"/>
  <c r="V61" i="57"/>
  <c r="R61" i="57"/>
  <c r="N61" i="57"/>
  <c r="V60" i="57"/>
  <c r="R60" i="57"/>
  <c r="N60" i="57"/>
  <c r="U59" i="57"/>
  <c r="T59" i="57"/>
  <c r="Q59" i="57"/>
  <c r="P59" i="57"/>
  <c r="M59" i="57"/>
  <c r="L59" i="57"/>
  <c r="V58" i="57"/>
  <c r="R58" i="57"/>
  <c r="N58" i="57"/>
  <c r="U56" i="57"/>
  <c r="T56" i="57"/>
  <c r="Q56" i="57"/>
  <c r="P56" i="57"/>
  <c r="M56" i="57"/>
  <c r="L56" i="57"/>
  <c r="V55" i="57"/>
  <c r="R55" i="57"/>
  <c r="N55" i="57"/>
  <c r="V54" i="57"/>
  <c r="R54" i="57"/>
  <c r="N54" i="57"/>
  <c r="U53" i="57"/>
  <c r="T53" i="57"/>
  <c r="Q53" i="57"/>
  <c r="P53" i="57"/>
  <c r="M53" i="57"/>
  <c r="L53" i="57"/>
  <c r="V52" i="57"/>
  <c r="R52" i="57"/>
  <c r="N52" i="57"/>
  <c r="U50" i="57"/>
  <c r="T50" i="57"/>
  <c r="Q50" i="57"/>
  <c r="P50" i="57"/>
  <c r="M50" i="57"/>
  <c r="L50" i="57"/>
  <c r="V49" i="57"/>
  <c r="R49" i="57"/>
  <c r="N49" i="57"/>
  <c r="V48" i="57"/>
  <c r="R48" i="57"/>
  <c r="N48" i="57"/>
  <c r="U47" i="57"/>
  <c r="T47" i="57"/>
  <c r="Q47" i="57"/>
  <c r="P47" i="57"/>
  <c r="M47" i="57"/>
  <c r="L47" i="57"/>
  <c r="V46" i="57"/>
  <c r="R46" i="57"/>
  <c r="N46" i="57"/>
  <c r="U44" i="57"/>
  <c r="T44" i="57"/>
  <c r="Q44" i="57"/>
  <c r="P44" i="57"/>
  <c r="M44" i="57"/>
  <c r="L44" i="57"/>
  <c r="V43" i="57"/>
  <c r="R43" i="57"/>
  <c r="N43" i="57"/>
  <c r="V42" i="57"/>
  <c r="R42" i="57"/>
  <c r="N42" i="57"/>
  <c r="U41" i="57"/>
  <c r="T41" i="57"/>
  <c r="Q41" i="57"/>
  <c r="P41" i="57"/>
  <c r="M41" i="57"/>
  <c r="L41" i="57"/>
  <c r="V40" i="57"/>
  <c r="R40" i="57"/>
  <c r="N40" i="57"/>
  <c r="U38" i="57"/>
  <c r="T38" i="57"/>
  <c r="Q38" i="57"/>
  <c r="P38" i="57"/>
  <c r="M38" i="57"/>
  <c r="L38" i="57"/>
  <c r="V37" i="57"/>
  <c r="R37" i="57"/>
  <c r="N37" i="57"/>
  <c r="V36" i="57"/>
  <c r="R36" i="57"/>
  <c r="N36" i="57"/>
  <c r="U35" i="57"/>
  <c r="T35" i="57"/>
  <c r="Q35" i="57"/>
  <c r="P35" i="57"/>
  <c r="M35" i="57"/>
  <c r="L35" i="57"/>
  <c r="V34" i="57"/>
  <c r="R34" i="57"/>
  <c r="N34" i="57"/>
  <c r="U32" i="57"/>
  <c r="T32" i="57"/>
  <c r="Q32" i="57"/>
  <c r="P32" i="57"/>
  <c r="M32" i="57"/>
  <c r="L32" i="57"/>
  <c r="V31" i="57"/>
  <c r="R31" i="57"/>
  <c r="N31" i="57"/>
  <c r="V30" i="57"/>
  <c r="R30" i="57"/>
  <c r="N30" i="57"/>
  <c r="U29" i="57"/>
  <c r="T29" i="57"/>
  <c r="Q29" i="57"/>
  <c r="P29" i="57"/>
  <c r="M29" i="57"/>
  <c r="L29" i="57"/>
  <c r="V28" i="57"/>
  <c r="R28" i="57"/>
  <c r="N28" i="57"/>
  <c r="U26" i="57"/>
  <c r="T26" i="57"/>
  <c r="Q26" i="57"/>
  <c r="P26" i="57"/>
  <c r="V25" i="57"/>
  <c r="R25" i="57"/>
  <c r="V24" i="57"/>
  <c r="R24" i="57"/>
  <c r="U23" i="57"/>
  <c r="T23" i="57"/>
  <c r="Q23" i="57"/>
  <c r="P23" i="57"/>
  <c r="V22" i="57"/>
  <c r="R22" i="57"/>
  <c r="U20" i="57"/>
  <c r="T20" i="57"/>
  <c r="V19" i="57"/>
  <c r="V18" i="57"/>
  <c r="U17" i="57"/>
  <c r="T17" i="57"/>
  <c r="V16" i="57"/>
  <c r="V13" i="57"/>
  <c r="R13" i="57"/>
  <c r="N13" i="57"/>
  <c r="V12" i="57"/>
  <c r="R12" i="57"/>
  <c r="N12" i="57"/>
  <c r="I11" i="57"/>
  <c r="I12" i="57" s="1"/>
  <c r="I13" i="57" s="1"/>
  <c r="I14" i="57" s="1"/>
  <c r="I16" i="57" s="1"/>
  <c r="I17" i="57" s="1"/>
  <c r="I18" i="57" s="1"/>
  <c r="I19" i="57" s="1"/>
  <c r="I20" i="57" s="1"/>
  <c r="I22" i="57" s="1"/>
  <c r="I23" i="57" s="1"/>
  <c r="I24" i="57" s="1"/>
  <c r="I25" i="57" s="1"/>
  <c r="I26" i="57" s="1"/>
  <c r="I28" i="57" s="1"/>
  <c r="I29" i="57" s="1"/>
  <c r="I30" i="57" s="1"/>
  <c r="I31" i="57" s="1"/>
  <c r="I32" i="57" s="1"/>
  <c r="I34" i="57" s="1"/>
  <c r="I35" i="57" s="1"/>
  <c r="I36" i="57" s="1"/>
  <c r="I37" i="57" s="1"/>
  <c r="I38" i="57" s="1"/>
  <c r="I40" i="57" s="1"/>
  <c r="I41" i="57" s="1"/>
  <c r="I42" i="57" s="1"/>
  <c r="I43" i="57" s="1"/>
  <c r="I44" i="57" s="1"/>
  <c r="I46" i="57" s="1"/>
  <c r="I47" i="57" s="1"/>
  <c r="I48" i="57" s="1"/>
  <c r="I49" i="57" s="1"/>
  <c r="I50" i="57" s="1"/>
  <c r="I52" i="57" s="1"/>
  <c r="I53" i="57" s="1"/>
  <c r="I54" i="57" s="1"/>
  <c r="I55" i="57" s="1"/>
  <c r="I56" i="57" s="1"/>
  <c r="I58" i="57" s="1"/>
  <c r="I59" i="57" s="1"/>
  <c r="I60" i="57" s="1"/>
  <c r="I61" i="57" s="1"/>
  <c r="I62" i="57" s="1"/>
  <c r="I64" i="57" s="1"/>
  <c r="I65" i="57" s="1"/>
  <c r="I66" i="57" s="1"/>
  <c r="I67" i="57" s="1"/>
  <c r="I68" i="57" s="1"/>
  <c r="I70" i="57" s="1"/>
  <c r="I71" i="57" s="1"/>
  <c r="I72" i="57" s="1"/>
  <c r="I73" i="57" s="1"/>
  <c r="I74" i="57" s="1"/>
  <c r="I76" i="57" s="1"/>
  <c r="I77" i="57" s="1"/>
  <c r="I78" i="57" s="1"/>
  <c r="I79" i="57" s="1"/>
  <c r="I80" i="57" s="1"/>
  <c r="V10" i="57"/>
  <c r="U14" i="57"/>
  <c r="T14" i="57"/>
  <c r="Q14" i="57"/>
  <c r="P14" i="57"/>
  <c r="M14" i="57"/>
  <c r="N10" i="57"/>
  <c r="D154" i="47"/>
  <c r="G151" i="47"/>
  <c r="G153" i="47" s="1"/>
  <c r="G155" i="47" s="1"/>
  <c r="H149" i="47"/>
  <c r="H148" i="47"/>
  <c r="F147" i="47"/>
  <c r="D142" i="47"/>
  <c r="G139" i="47"/>
  <c r="G141" i="47" s="1"/>
  <c r="G143" i="47" s="1"/>
  <c r="H138" i="47"/>
  <c r="H150" i="47" s="1"/>
  <c r="H137" i="47"/>
  <c r="H136" i="47"/>
  <c r="F135" i="47"/>
  <c r="H142" i="47"/>
  <c r="H154" i="47" s="1"/>
  <c r="G127" i="47"/>
  <c r="G129" i="47" s="1"/>
  <c r="G131" i="47" s="1"/>
  <c r="D113" i="47"/>
  <c r="G110" i="47"/>
  <c r="G112" i="47" s="1"/>
  <c r="G114" i="47" s="1"/>
  <c r="H115" i="47"/>
  <c r="F106" i="47"/>
  <c r="H103" i="47"/>
  <c r="H101" i="47"/>
  <c r="H113" i="47" s="1"/>
  <c r="D101" i="47"/>
  <c r="H100" i="47"/>
  <c r="G98" i="47"/>
  <c r="G100" i="47" s="1"/>
  <c r="G102" i="47" s="1"/>
  <c r="F94" i="47"/>
  <c r="G86" i="47"/>
  <c r="H84" i="47"/>
  <c r="F84" i="47"/>
  <c r="H83" i="47"/>
  <c r="F83" i="47"/>
  <c r="V26" i="57" l="1"/>
  <c r="R80" i="57"/>
  <c r="R32" i="57"/>
  <c r="N62" i="57"/>
  <c r="R38" i="57"/>
  <c r="N68" i="57"/>
  <c r="V47" i="57"/>
  <c r="V41" i="57"/>
  <c r="N32" i="57"/>
  <c r="R50" i="57"/>
  <c r="N80" i="57"/>
  <c r="F86" i="47"/>
  <c r="G88" i="47" s="1"/>
  <c r="G90" i="47" s="1"/>
  <c r="R26" i="57"/>
  <c r="H125" i="47"/>
  <c r="H132" i="47" s="1"/>
  <c r="H133" i="47" s="1"/>
  <c r="H156" i="47"/>
  <c r="H157" i="47" s="1"/>
  <c r="V14" i="57"/>
  <c r="N14" i="57"/>
  <c r="V20" i="57"/>
  <c r="R44" i="57"/>
  <c r="N56" i="57"/>
  <c r="R74" i="57"/>
  <c r="V23" i="57"/>
  <c r="N44" i="57"/>
  <c r="V17" i="57"/>
  <c r="R68" i="57"/>
  <c r="V65" i="57"/>
  <c r="V29" i="57"/>
  <c r="R62" i="57"/>
  <c r="N38" i="57"/>
  <c r="R56" i="57"/>
  <c r="V71" i="57"/>
  <c r="H86" i="47"/>
  <c r="V11" i="57"/>
  <c r="V35" i="57"/>
  <c r="V77" i="57"/>
  <c r="N74" i="57"/>
  <c r="V59" i="57"/>
  <c r="V53" i="57"/>
  <c r="N50" i="57"/>
  <c r="N11" i="57"/>
  <c r="L14" i="57"/>
  <c r="R35" i="57"/>
  <c r="R65" i="57"/>
  <c r="R71" i="57"/>
  <c r="R77" i="57"/>
  <c r="R10" i="57"/>
  <c r="R14" i="57" s="1"/>
  <c r="R23" i="57"/>
  <c r="N29" i="57"/>
  <c r="V32" i="57"/>
  <c r="N35" i="57"/>
  <c r="V38" i="57"/>
  <c r="N41" i="57"/>
  <c r="V44" i="57"/>
  <c r="N47" i="57"/>
  <c r="V50" i="57"/>
  <c r="N53" i="57"/>
  <c r="V56" i="57"/>
  <c r="N59" i="57"/>
  <c r="V62" i="57"/>
  <c r="N65" i="57"/>
  <c r="V68" i="57"/>
  <c r="N71" i="57"/>
  <c r="V74" i="57"/>
  <c r="N77" i="57"/>
  <c r="V80" i="57"/>
  <c r="R29" i="57"/>
  <c r="R41" i="57"/>
  <c r="R53" i="57"/>
  <c r="R47" i="57"/>
  <c r="R59" i="57"/>
  <c r="H144" i="47"/>
  <c r="H145" i="47" s="1"/>
  <c r="H139" i="47"/>
  <c r="H141" i="47" s="1"/>
  <c r="H143" i="47" s="1"/>
  <c r="H151" i="47"/>
  <c r="H153" i="47" s="1"/>
  <c r="H155" i="47" s="1"/>
  <c r="H116" i="47"/>
  <c r="H102" i="47"/>
  <c r="H91" i="47"/>
  <c r="H92" i="47" s="1"/>
  <c r="H104" i="47"/>
  <c r="H112" i="47"/>
  <c r="H114" i="47" s="1"/>
  <c r="H124" i="47"/>
  <c r="H88" i="47" l="1"/>
  <c r="H90" i="47" s="1"/>
  <c r="H118" i="47" s="1"/>
  <c r="H127" i="47"/>
  <c r="H129" i="47" s="1"/>
  <c r="H131" i="47" s="1"/>
  <c r="H159" i="47" s="1"/>
  <c r="R11" i="57"/>
  <c r="S5" i="84" l="1"/>
  <c r="H82" i="47" l="1"/>
  <c r="I77" i="50"/>
  <c r="G89" i="1"/>
  <c r="G106" i="1"/>
  <c r="I118" i="50"/>
  <c r="H123" i="47"/>
  <c r="L5" i="84"/>
  <c r="E6" i="49"/>
  <c r="E5" i="1"/>
  <c r="E6" i="14"/>
  <c r="D5" i="16"/>
  <c r="D5" i="119"/>
  <c r="E5" i="84"/>
  <c r="E29" i="1"/>
  <c r="D5" i="83"/>
  <c r="E79" i="14" l="1"/>
  <c r="E109" i="14"/>
  <c r="E174" i="14"/>
  <c r="E155" i="14"/>
  <c r="H106" i="47"/>
  <c r="H94" i="47"/>
  <c r="H147" i="47"/>
  <c r="H135" i="47"/>
  <c r="H68" i="21" l="1"/>
  <c r="F68" i="21"/>
  <c r="D68" i="21"/>
  <c r="H44" i="21"/>
  <c r="F44" i="21"/>
  <c r="D44" i="21"/>
  <c r="H62" i="21"/>
  <c r="F62" i="21"/>
  <c r="E62" i="21"/>
  <c r="D62" i="21"/>
  <c r="H38" i="21"/>
  <c r="F38" i="21"/>
  <c r="E38" i="21"/>
  <c r="D38" i="21"/>
  <c r="O65" i="90"/>
  <c r="O64" i="90"/>
  <c r="N63" i="90"/>
  <c r="M63" i="90"/>
  <c r="O62" i="90"/>
  <c r="O61" i="90"/>
  <c r="O60" i="90"/>
  <c r="N59" i="90"/>
  <c r="M59" i="90"/>
  <c r="N51" i="90"/>
  <c r="M51" i="90"/>
  <c r="N50" i="90"/>
  <c r="M50" i="90"/>
  <c r="N49" i="90"/>
  <c r="M49" i="90"/>
  <c r="N47" i="90"/>
  <c r="M47" i="90"/>
  <c r="N46" i="90"/>
  <c r="M46" i="90"/>
  <c r="N45" i="90"/>
  <c r="M45" i="90"/>
  <c r="N44" i="90"/>
  <c r="M44" i="90"/>
  <c r="N43" i="90"/>
  <c r="M43" i="90"/>
  <c r="N42" i="90"/>
  <c r="M42" i="90"/>
  <c r="O37" i="90"/>
  <c r="O36" i="90"/>
  <c r="O35" i="90"/>
  <c r="N34" i="90"/>
  <c r="N38" i="90" s="1"/>
  <c r="M34" i="90"/>
  <c r="M38" i="90" s="1"/>
  <c r="O33" i="90"/>
  <c r="O32" i="90"/>
  <c r="O31" i="90"/>
  <c r="O24" i="90"/>
  <c r="O23" i="90"/>
  <c r="O22" i="90"/>
  <c r="N21" i="90"/>
  <c r="N54" i="90" s="1"/>
  <c r="M21" i="90"/>
  <c r="O18" i="90"/>
  <c r="O17" i="90"/>
  <c r="O16" i="90"/>
  <c r="O14" i="90"/>
  <c r="O13" i="90"/>
  <c r="O12" i="90"/>
  <c r="O11" i="90"/>
  <c r="O10" i="90"/>
  <c r="O9" i="90"/>
  <c r="K65" i="90"/>
  <c r="K64" i="90"/>
  <c r="J63" i="90"/>
  <c r="I63" i="90"/>
  <c r="K62" i="90"/>
  <c r="K61" i="90"/>
  <c r="K60" i="90"/>
  <c r="J59" i="90"/>
  <c r="I59" i="90"/>
  <c r="J51" i="90"/>
  <c r="I51" i="90"/>
  <c r="J50" i="90"/>
  <c r="I50" i="90"/>
  <c r="J49" i="90"/>
  <c r="I49" i="90"/>
  <c r="J47" i="90"/>
  <c r="I47" i="90"/>
  <c r="J46" i="90"/>
  <c r="I46" i="90"/>
  <c r="J45" i="90"/>
  <c r="I45" i="90"/>
  <c r="J44" i="90"/>
  <c r="I44" i="90"/>
  <c r="J43" i="90"/>
  <c r="I43" i="90"/>
  <c r="J42" i="90"/>
  <c r="I42" i="90"/>
  <c r="K37" i="90"/>
  <c r="K36" i="90"/>
  <c r="K35" i="90"/>
  <c r="J34" i="90"/>
  <c r="J38" i="90" s="1"/>
  <c r="I34" i="90"/>
  <c r="I38" i="90" s="1"/>
  <c r="K33" i="90"/>
  <c r="K32" i="90"/>
  <c r="K31" i="90"/>
  <c r="K24" i="90"/>
  <c r="K23" i="90"/>
  <c r="K22" i="90"/>
  <c r="J21" i="90"/>
  <c r="J54" i="90" s="1"/>
  <c r="I21" i="90"/>
  <c r="K18" i="90"/>
  <c r="K17" i="90"/>
  <c r="K16" i="90"/>
  <c r="K14" i="90"/>
  <c r="K13" i="90"/>
  <c r="K12" i="90"/>
  <c r="K11" i="90"/>
  <c r="K10" i="90"/>
  <c r="K9" i="90"/>
  <c r="G65" i="90"/>
  <c r="G64" i="90"/>
  <c r="G62" i="90"/>
  <c r="G61" i="90"/>
  <c r="G60" i="90"/>
  <c r="O30" i="70"/>
  <c r="O29" i="70"/>
  <c r="O27" i="70"/>
  <c r="O26" i="70"/>
  <c r="O25" i="70"/>
  <c r="K30" i="70"/>
  <c r="K29" i="70"/>
  <c r="K27" i="70"/>
  <c r="K26" i="70"/>
  <c r="K25" i="70"/>
  <c r="G30" i="70"/>
  <c r="G29" i="70"/>
  <c r="G27" i="70"/>
  <c r="G26" i="70"/>
  <c r="G25" i="70"/>
  <c r="G8" i="50"/>
  <c r="I8" i="50"/>
  <c r="K8" i="50"/>
  <c r="G9" i="50"/>
  <c r="I9" i="50"/>
  <c r="K9" i="50"/>
  <c r="G11" i="50"/>
  <c r="I11" i="50"/>
  <c r="K11" i="50"/>
  <c r="G12" i="50"/>
  <c r="I12" i="50"/>
  <c r="K12" i="50"/>
  <c r="G13" i="50"/>
  <c r="I13" i="50"/>
  <c r="K13" i="50"/>
  <c r="G14" i="50"/>
  <c r="I14" i="50"/>
  <c r="K14" i="50"/>
  <c r="G15" i="50"/>
  <c r="I15" i="50"/>
  <c r="K15" i="50"/>
  <c r="O67" i="51"/>
  <c r="N66" i="51"/>
  <c r="M66" i="51"/>
  <c r="O65" i="51"/>
  <c r="O64" i="51"/>
  <c r="O63" i="51"/>
  <c r="N62" i="51"/>
  <c r="M62" i="51"/>
  <c r="N53" i="51"/>
  <c r="M53" i="51"/>
  <c r="N52" i="51"/>
  <c r="M52" i="51"/>
  <c r="N51" i="51"/>
  <c r="M51" i="51"/>
  <c r="N50" i="51"/>
  <c r="M50" i="51"/>
  <c r="N48" i="51"/>
  <c r="M48" i="51"/>
  <c r="N47" i="51"/>
  <c r="M47" i="51"/>
  <c r="N46" i="51"/>
  <c r="M46" i="51"/>
  <c r="N45" i="51"/>
  <c r="M45" i="51"/>
  <c r="N44" i="51"/>
  <c r="M44" i="51"/>
  <c r="N43" i="51"/>
  <c r="M43" i="51"/>
  <c r="O38" i="51"/>
  <c r="O37" i="51"/>
  <c r="O36" i="51"/>
  <c r="N35" i="51"/>
  <c r="M35" i="51"/>
  <c r="O34" i="51"/>
  <c r="O33" i="51"/>
  <c r="O32" i="51"/>
  <c r="O25" i="51"/>
  <c r="O24" i="51"/>
  <c r="O23" i="51"/>
  <c r="O22" i="51"/>
  <c r="O19" i="51"/>
  <c r="O18" i="51"/>
  <c r="O17" i="51"/>
  <c r="O16" i="51"/>
  <c r="N15" i="51"/>
  <c r="M15" i="51"/>
  <c r="O14" i="51"/>
  <c r="O13" i="51"/>
  <c r="O12" i="51"/>
  <c r="O11" i="51"/>
  <c r="O10" i="51"/>
  <c r="O9" i="51"/>
  <c r="K67" i="51"/>
  <c r="J66" i="51"/>
  <c r="I66" i="51"/>
  <c r="K65" i="51"/>
  <c r="K64" i="51"/>
  <c r="K63" i="51"/>
  <c r="J62" i="51"/>
  <c r="I62" i="51"/>
  <c r="J53" i="51"/>
  <c r="I53" i="51"/>
  <c r="J52" i="51"/>
  <c r="I52" i="51"/>
  <c r="J51" i="51"/>
  <c r="I51" i="51"/>
  <c r="J50" i="51"/>
  <c r="I50" i="51"/>
  <c r="J48" i="51"/>
  <c r="I48" i="51"/>
  <c r="J47" i="51"/>
  <c r="I47" i="51"/>
  <c r="J46" i="51"/>
  <c r="I46" i="51"/>
  <c r="J45" i="51"/>
  <c r="I45" i="51"/>
  <c r="J44" i="51"/>
  <c r="I44" i="51"/>
  <c r="J43" i="51"/>
  <c r="I43" i="51"/>
  <c r="K38" i="51"/>
  <c r="K37" i="51"/>
  <c r="K36" i="51"/>
  <c r="J35" i="51"/>
  <c r="I35" i="51"/>
  <c r="K34" i="51"/>
  <c r="K33" i="51"/>
  <c r="K32" i="51"/>
  <c r="K25" i="51"/>
  <c r="K24" i="51"/>
  <c r="K23" i="51"/>
  <c r="K22" i="51"/>
  <c r="K19" i="51"/>
  <c r="K18" i="51"/>
  <c r="K17" i="51"/>
  <c r="K16" i="51"/>
  <c r="J15" i="51"/>
  <c r="I15" i="51"/>
  <c r="K14" i="51"/>
  <c r="K13" i="51"/>
  <c r="K12" i="51"/>
  <c r="K11" i="51"/>
  <c r="K10" i="51"/>
  <c r="K9" i="51"/>
  <c r="G67" i="51"/>
  <c r="G65" i="51"/>
  <c r="G64" i="51"/>
  <c r="G63" i="51"/>
  <c r="O30" i="86"/>
  <c r="K30" i="86"/>
  <c r="G30" i="86"/>
  <c r="O27" i="86"/>
  <c r="O26" i="86"/>
  <c r="O25" i="86"/>
  <c r="K27" i="86"/>
  <c r="K26" i="86"/>
  <c r="K25" i="86"/>
  <c r="G27" i="86"/>
  <c r="G26" i="86"/>
  <c r="G25" i="86"/>
  <c r="G16" i="86"/>
  <c r="F8" i="47"/>
  <c r="H8" i="47"/>
  <c r="J8" i="47"/>
  <c r="F9" i="47"/>
  <c r="H9" i="47"/>
  <c r="J9" i="47"/>
  <c r="F10" i="47"/>
  <c r="H10" i="47"/>
  <c r="J10" i="47"/>
  <c r="F11" i="47"/>
  <c r="H11" i="47"/>
  <c r="J11" i="47"/>
  <c r="F12" i="47"/>
  <c r="H12" i="47"/>
  <c r="J12" i="47"/>
  <c r="F13" i="47"/>
  <c r="H13" i="47"/>
  <c r="J13" i="47"/>
  <c r="F14" i="47"/>
  <c r="H14" i="47"/>
  <c r="J14" i="47"/>
  <c r="F15" i="47"/>
  <c r="H15" i="47"/>
  <c r="J15" i="47"/>
  <c r="F8" i="24"/>
  <c r="I49" i="51" l="1"/>
  <c r="K44" i="51"/>
  <c r="K48" i="51"/>
  <c r="K53" i="51"/>
  <c r="K51" i="51"/>
  <c r="O51" i="51"/>
  <c r="K44" i="90"/>
  <c r="K59" i="90"/>
  <c r="K50" i="51"/>
  <c r="M49" i="51"/>
  <c r="K43" i="51"/>
  <c r="K47" i="51"/>
  <c r="O66" i="51"/>
  <c r="K52" i="51"/>
  <c r="K21" i="90"/>
  <c r="O44" i="51"/>
  <c r="O48" i="51"/>
  <c r="O53" i="51"/>
  <c r="K51" i="90"/>
  <c r="O43" i="90"/>
  <c r="O45" i="90"/>
  <c r="K66" i="51"/>
  <c r="O47" i="90"/>
  <c r="O43" i="51"/>
  <c r="O47" i="51"/>
  <c r="O50" i="51"/>
  <c r="O52" i="51"/>
  <c r="K43" i="90"/>
  <c r="K47" i="90"/>
  <c r="K50" i="90"/>
  <c r="O42" i="90"/>
  <c r="O44" i="90"/>
  <c r="O46" i="90"/>
  <c r="O51" i="90"/>
  <c r="O59" i="90"/>
  <c r="K15" i="51"/>
  <c r="O15" i="51"/>
  <c r="K34" i="90"/>
  <c r="K38" i="90" s="1"/>
  <c r="I54" i="90"/>
  <c r="K54" i="90" s="1"/>
  <c r="J49" i="51"/>
  <c r="K49" i="51" s="1"/>
  <c r="K35" i="51"/>
  <c r="K45" i="51"/>
  <c r="K46" i="51"/>
  <c r="K62" i="51"/>
  <c r="N49" i="51"/>
  <c r="O35" i="51"/>
  <c r="O45" i="51"/>
  <c r="O46" i="51"/>
  <c r="O62" i="51"/>
  <c r="K42" i="90"/>
  <c r="K45" i="90"/>
  <c r="K46" i="90"/>
  <c r="O21" i="90"/>
  <c r="O34" i="90"/>
  <c r="O38" i="90" s="1"/>
  <c r="O50" i="90"/>
  <c r="M54" i="90"/>
  <c r="O54" i="90" s="1"/>
  <c r="O63" i="90"/>
  <c r="K63" i="90"/>
  <c r="O49" i="90"/>
  <c r="K49" i="90"/>
  <c r="M73" i="14"/>
  <c r="M72" i="14"/>
  <c r="M71" i="14"/>
  <c r="M70" i="14"/>
  <c r="I73" i="14"/>
  <c r="I72" i="14"/>
  <c r="I71" i="14"/>
  <c r="I70" i="14"/>
  <c r="E71" i="14"/>
  <c r="E72" i="14"/>
  <c r="E73" i="14"/>
  <c r="E70" i="14"/>
  <c r="M62" i="14"/>
  <c r="I62" i="14"/>
  <c r="E62" i="14"/>
  <c r="M55" i="14"/>
  <c r="I55" i="14"/>
  <c r="E55" i="14"/>
  <c r="M48" i="14"/>
  <c r="I48" i="14"/>
  <c r="E48" i="14"/>
  <c r="M40" i="14"/>
  <c r="I40" i="14"/>
  <c r="E40" i="14"/>
  <c r="M33" i="14"/>
  <c r="I33" i="14"/>
  <c r="E33" i="14"/>
  <c r="I26" i="14"/>
  <c r="E26" i="14"/>
  <c r="E19" i="14"/>
  <c r="M19" i="14"/>
  <c r="I19" i="14"/>
  <c r="M12" i="14"/>
  <c r="I12" i="14"/>
  <c r="I43" i="1"/>
  <c r="G43" i="1"/>
  <c r="O49" i="51" l="1"/>
  <c r="M69" i="14"/>
  <c r="I69" i="14"/>
  <c r="E69" i="14"/>
  <c r="H60" i="21" l="1"/>
  <c r="F60" i="21"/>
  <c r="E60" i="21"/>
  <c r="H36" i="21"/>
  <c r="E36" i="21"/>
  <c r="F36" i="21"/>
  <c r="F108" i="26"/>
  <c r="F117" i="24" l="1"/>
  <c r="F116" i="24"/>
  <c r="E54" i="49" l="1"/>
  <c r="F119" i="26" l="1"/>
  <c r="F115" i="26"/>
  <c r="F124" i="24"/>
  <c r="D30" i="104"/>
  <c r="F109" i="26" l="1"/>
  <c r="F32" i="104" s="1"/>
  <c r="F30" i="104"/>
  <c r="E30" i="104"/>
  <c r="G30" i="104" l="1"/>
  <c r="E32" i="104"/>
  <c r="F128" i="24"/>
  <c r="D32" i="104"/>
  <c r="G32" i="104" l="1"/>
  <c r="D33" i="105" l="1"/>
  <c r="D50" i="105"/>
  <c r="D47" i="105"/>
  <c r="D30" i="105"/>
  <c r="M12" i="22" l="1"/>
  <c r="K12" i="22"/>
  <c r="I12" i="22"/>
  <c r="O12" i="22" l="1"/>
  <c r="N12" i="22" s="1"/>
  <c r="J12" i="22"/>
  <c r="E149" i="50" l="1"/>
  <c r="I96" i="50" l="1"/>
  <c r="I108" i="50" s="1"/>
  <c r="I104" i="50"/>
  <c r="I89" i="50"/>
  <c r="I101" i="50" s="1"/>
  <c r="G89" i="50"/>
  <c r="G101" i="50" s="1"/>
  <c r="H146" i="50"/>
  <c r="I142" i="50"/>
  <c r="G142" i="50"/>
  <c r="H134" i="50"/>
  <c r="I130" i="50"/>
  <c r="G130" i="50"/>
  <c r="I137" i="50"/>
  <c r="I149" i="50" s="1"/>
  <c r="H122" i="50"/>
  <c r="H105" i="50"/>
  <c r="H93" i="50"/>
  <c r="H81" i="50"/>
  <c r="I98" i="50" l="1"/>
  <c r="I99" i="50" s="1"/>
  <c r="I145" i="50"/>
  <c r="G93" i="50"/>
  <c r="H95" i="50" s="1"/>
  <c r="H97" i="50" s="1"/>
  <c r="G105" i="50"/>
  <c r="H107" i="50" s="1"/>
  <c r="H109" i="50" s="1"/>
  <c r="G81" i="50"/>
  <c r="H83" i="50" s="1"/>
  <c r="H85" i="50" s="1"/>
  <c r="I79" i="50"/>
  <c r="I78" i="50"/>
  <c r="I105" i="50"/>
  <c r="I110" i="50"/>
  <c r="I111" i="50" s="1"/>
  <c r="I133" i="50"/>
  <c r="I107" i="50" l="1"/>
  <c r="I109" i="50" s="1"/>
  <c r="I93" i="50"/>
  <c r="I95" i="50" s="1"/>
  <c r="I97" i="50" s="1"/>
  <c r="I81" i="50"/>
  <c r="I83" i="50" s="1"/>
  <c r="I85" i="50" s="1"/>
  <c r="I113" i="50" s="1"/>
  <c r="I86" i="50"/>
  <c r="I87" i="50" s="1"/>
  <c r="K61" i="50" l="1"/>
  <c r="K58" i="50"/>
  <c r="I61" i="50"/>
  <c r="I58" i="50"/>
  <c r="K57" i="50" l="1"/>
  <c r="K60" i="50"/>
  <c r="K53" i="50" l="1"/>
  <c r="K49" i="50" s="1"/>
  <c r="I49" i="50"/>
  <c r="K55" i="50"/>
  <c r="G134" i="50" l="1"/>
  <c r="H136" i="50" s="1"/>
  <c r="H138" i="50" s="1"/>
  <c r="G146" i="50"/>
  <c r="H148" i="50" s="1"/>
  <c r="H150" i="50" s="1"/>
  <c r="G122" i="50" l="1"/>
  <c r="H124" i="50" s="1"/>
  <c r="H126" i="50" s="1"/>
  <c r="H51" i="47" l="1"/>
  <c r="J51" i="47" l="1"/>
  <c r="J49" i="47"/>
  <c r="H49" i="47"/>
  <c r="J47" i="47" l="1"/>
  <c r="H47" i="47"/>
  <c r="I23" i="17" l="1"/>
  <c r="H38" i="79" l="1"/>
  <c r="K140" i="102"/>
  <c r="G140" i="102"/>
  <c r="E130" i="102"/>
  <c r="O129" i="102"/>
  <c r="N129" i="102"/>
  <c r="M129" i="102"/>
  <c r="L129" i="102"/>
  <c r="K129" i="102"/>
  <c r="J129" i="102"/>
  <c r="I129" i="102"/>
  <c r="H129" i="102"/>
  <c r="G129" i="102"/>
  <c r="E115" i="102"/>
  <c r="E108" i="102"/>
  <c r="E107" i="102"/>
  <c r="AD136" i="102"/>
  <c r="T130" i="102"/>
  <c r="AD129" i="102"/>
  <c r="AC129" i="102"/>
  <c r="AB129" i="102"/>
  <c r="AA129" i="102"/>
  <c r="Z129" i="102"/>
  <c r="Y129" i="102"/>
  <c r="X129" i="102"/>
  <c r="W129" i="102"/>
  <c r="V129" i="102"/>
  <c r="T115" i="102"/>
  <c r="T108" i="102"/>
  <c r="T107" i="102"/>
  <c r="T129" i="102" l="1"/>
  <c r="E129" i="102"/>
  <c r="H140" i="102"/>
  <c r="J140" i="102"/>
  <c r="N140" i="102"/>
  <c r="M140" i="102"/>
  <c r="I140" i="102"/>
  <c r="L140" i="102"/>
  <c r="E142" i="102"/>
  <c r="O140" i="102"/>
  <c r="E141" i="102"/>
  <c r="E83" i="102"/>
  <c r="O82" i="102"/>
  <c r="N82" i="102"/>
  <c r="M82" i="102"/>
  <c r="L82" i="102"/>
  <c r="K82" i="102"/>
  <c r="J82" i="102"/>
  <c r="I82" i="102"/>
  <c r="H82" i="102"/>
  <c r="G82" i="102"/>
  <c r="E68" i="102"/>
  <c r="E61" i="102"/>
  <c r="E60" i="102"/>
  <c r="AD89" i="102"/>
  <c r="AD82" i="102"/>
  <c r="AC82" i="102"/>
  <c r="AB82" i="102"/>
  <c r="AA82" i="102"/>
  <c r="Z82" i="102"/>
  <c r="Y82" i="102"/>
  <c r="X82" i="102"/>
  <c r="W82" i="102"/>
  <c r="V82" i="102"/>
  <c r="E82" i="102" l="1"/>
  <c r="K93" i="102"/>
  <c r="O93" i="102"/>
  <c r="M93" i="102"/>
  <c r="H93" i="102"/>
  <c r="L93" i="102"/>
  <c r="J93" i="102"/>
  <c r="I93" i="102"/>
  <c r="E94" i="102"/>
  <c r="N93" i="102"/>
  <c r="E140" i="102"/>
  <c r="E95" i="102"/>
  <c r="G93" i="102"/>
  <c r="K120" i="102" l="1"/>
  <c r="O136" i="102"/>
  <c r="O125" i="102"/>
  <c r="Y131" i="102"/>
  <c r="E138" i="102"/>
  <c r="W124" i="102"/>
  <c r="W111" i="102"/>
  <c r="O132" i="102"/>
  <c r="J136" i="102"/>
  <c r="O131" i="102"/>
  <c r="Y125" i="102"/>
  <c r="Z124" i="102"/>
  <c r="Z111" i="102"/>
  <c r="W128" i="102"/>
  <c r="W131" i="102"/>
  <c r="AC128" i="102"/>
  <c r="O128" i="102"/>
  <c r="N128" i="102"/>
  <c r="J126" i="102"/>
  <c r="AB136" i="102"/>
  <c r="N111" i="102"/>
  <c r="N124" i="102"/>
  <c r="AD132" i="102"/>
  <c r="AD127" i="102"/>
  <c r="N131" i="102"/>
  <c r="AA125" i="102"/>
  <c r="W136" i="102"/>
  <c r="AA127" i="102"/>
  <c r="W125" i="102"/>
  <c r="V128" i="102"/>
  <c r="T106" i="102"/>
  <c r="X128" i="102"/>
  <c r="H128" i="102"/>
  <c r="AB126" i="102"/>
  <c r="I126" i="102"/>
  <c r="L120" i="102"/>
  <c r="X131" i="102"/>
  <c r="I132" i="102"/>
  <c r="J120" i="102"/>
  <c r="H126" i="102"/>
  <c r="N120" i="102"/>
  <c r="L127" i="102"/>
  <c r="W132" i="102"/>
  <c r="O111" i="102"/>
  <c r="O124" i="102"/>
  <c r="T117" i="102"/>
  <c r="K128" i="102"/>
  <c r="I131" i="102"/>
  <c r="V111" i="102"/>
  <c r="T102" i="102"/>
  <c r="V124" i="102"/>
  <c r="T118" i="102"/>
  <c r="G131" i="102"/>
  <c r="E109" i="102"/>
  <c r="AC124" i="102"/>
  <c r="AC111" i="102"/>
  <c r="Z125" i="102"/>
  <c r="G124" i="102"/>
  <c r="E102" i="102"/>
  <c r="G111" i="102"/>
  <c r="L128" i="102"/>
  <c r="E116" i="102"/>
  <c r="G120" i="102"/>
  <c r="X125" i="102"/>
  <c r="AC132" i="102"/>
  <c r="J128" i="102"/>
  <c r="T137" i="102"/>
  <c r="V136" i="102"/>
  <c r="T104" i="102"/>
  <c r="V126" i="102"/>
  <c r="N126" i="102"/>
  <c r="M127" i="102"/>
  <c r="AC120" i="102"/>
  <c r="W127" i="102"/>
  <c r="H132" i="102"/>
  <c r="K125" i="102"/>
  <c r="K131" i="102"/>
  <c r="Z128" i="102"/>
  <c r="AD128" i="102"/>
  <c r="Y120" i="102"/>
  <c r="J127" i="102"/>
  <c r="L136" i="102"/>
  <c r="G132" i="102"/>
  <c r="E110" i="102"/>
  <c r="AD131" i="102"/>
  <c r="Z131" i="102"/>
  <c r="W120" i="102"/>
  <c r="Z132" i="102"/>
  <c r="E139" i="102"/>
  <c r="H124" i="102"/>
  <c r="H111" i="102"/>
  <c r="L124" i="102"/>
  <c r="L111" i="102"/>
  <c r="L131" i="102"/>
  <c r="M125" i="102"/>
  <c r="I125" i="102"/>
  <c r="AC127" i="102"/>
  <c r="E106" i="102"/>
  <c r="G128" i="102"/>
  <c r="M136" i="102"/>
  <c r="Y111" i="102"/>
  <c r="Y124" i="102"/>
  <c r="Y127" i="102"/>
  <c r="T138" i="102"/>
  <c r="K126" i="102"/>
  <c r="M132" i="102"/>
  <c r="N132" i="102"/>
  <c r="AB127" i="102"/>
  <c r="AA126" i="102"/>
  <c r="AD126" i="102"/>
  <c r="V127" i="102"/>
  <c r="T105" i="102"/>
  <c r="I127" i="102"/>
  <c r="AC131" i="102"/>
  <c r="AA120" i="102"/>
  <c r="N136" i="102"/>
  <c r="E118" i="102"/>
  <c r="Y126" i="102"/>
  <c r="K127" i="102"/>
  <c r="J125" i="102"/>
  <c r="Z127" i="102"/>
  <c r="N125" i="102"/>
  <c r="T119" i="102"/>
  <c r="I136" i="102"/>
  <c r="O126" i="102"/>
  <c r="X136" i="102"/>
  <c r="T139" i="102"/>
  <c r="L132" i="102"/>
  <c r="X127" i="102"/>
  <c r="K136" i="102"/>
  <c r="G136" i="102"/>
  <c r="E137" i="102"/>
  <c r="X132" i="102"/>
  <c r="AA124" i="102"/>
  <c r="AA111" i="102"/>
  <c r="K132" i="102"/>
  <c r="H127" i="102"/>
  <c r="Z126" i="102"/>
  <c r="E119" i="102"/>
  <c r="T103" i="102"/>
  <c r="V125" i="102"/>
  <c r="K111" i="102"/>
  <c r="K124" i="102"/>
  <c r="AC126" i="102"/>
  <c r="E104" i="102"/>
  <c r="G126" i="102"/>
  <c r="M131" i="102"/>
  <c r="H131" i="102"/>
  <c r="I120" i="102"/>
  <c r="X124" i="102"/>
  <c r="X111" i="102"/>
  <c r="N127" i="102"/>
  <c r="AD125" i="102"/>
  <c r="M126" i="102"/>
  <c r="AB128" i="102"/>
  <c r="E105" i="102"/>
  <c r="G127" i="102"/>
  <c r="AC125" i="102"/>
  <c r="I111" i="102"/>
  <c r="I124" i="102"/>
  <c r="J111" i="102"/>
  <c r="J124" i="102"/>
  <c r="M128" i="102"/>
  <c r="AB125" i="102"/>
  <c r="Z120" i="102"/>
  <c r="L125" i="102"/>
  <c r="Z136" i="102"/>
  <c r="Y136" i="102"/>
  <c r="J132" i="102"/>
  <c r="H136" i="102"/>
  <c r="AB111" i="102"/>
  <c r="AB124" i="102"/>
  <c r="AC136" i="102"/>
  <c r="V120" i="102"/>
  <c r="T116" i="102"/>
  <c r="X120" i="102"/>
  <c r="O120" i="102"/>
  <c r="L126" i="102"/>
  <c r="G125" i="102"/>
  <c r="E103" i="102"/>
  <c r="E117" i="102"/>
  <c r="H125" i="102"/>
  <c r="AA132" i="102"/>
  <c r="I128" i="102"/>
  <c r="Y132" i="102"/>
  <c r="O127" i="102"/>
  <c r="AA128" i="102"/>
  <c r="AD124" i="102"/>
  <c r="AD111" i="102"/>
  <c r="Y128" i="102"/>
  <c r="W126" i="102"/>
  <c r="J131" i="102"/>
  <c r="M124" i="102"/>
  <c r="M111" i="102"/>
  <c r="AD120" i="102"/>
  <c r="H120" i="102"/>
  <c r="AA131" i="102"/>
  <c r="AB132" i="102"/>
  <c r="X126" i="102"/>
  <c r="M120" i="102"/>
  <c r="T110" i="102"/>
  <c r="V132" i="102"/>
  <c r="AB131" i="102"/>
  <c r="AA136" i="102"/>
  <c r="AB120" i="102"/>
  <c r="V131" i="102"/>
  <c r="T109" i="102"/>
  <c r="E93" i="102"/>
  <c r="I77" i="102"/>
  <c r="I64" i="102"/>
  <c r="AC79" i="102"/>
  <c r="Z73" i="102"/>
  <c r="H89" i="102"/>
  <c r="W89" i="102"/>
  <c r="G79" i="102"/>
  <c r="E57" i="102"/>
  <c r="AD79" i="102"/>
  <c r="I81" i="102"/>
  <c r="J89" i="102"/>
  <c r="L81" i="102"/>
  <c r="M89" i="102"/>
  <c r="AA73" i="102"/>
  <c r="N78" i="102"/>
  <c r="Z79" i="102"/>
  <c r="O79" i="102"/>
  <c r="K77" i="102"/>
  <c r="K64" i="102"/>
  <c r="N77" i="102"/>
  <c r="N64" i="102"/>
  <c r="Z77" i="102"/>
  <c r="Z64" i="102"/>
  <c r="W79" i="102"/>
  <c r="M79" i="102"/>
  <c r="O80" i="102"/>
  <c r="W84" i="102"/>
  <c r="AD84" i="102"/>
  <c r="AA84" i="102"/>
  <c r="Y85" i="102"/>
  <c r="O85" i="102"/>
  <c r="H77" i="102"/>
  <c r="H64" i="102"/>
  <c r="I73" i="102"/>
  <c r="E70" i="102"/>
  <c r="AB79" i="102"/>
  <c r="Z80" i="102"/>
  <c r="G81" i="102"/>
  <c r="E59" i="102"/>
  <c r="Z89" i="102"/>
  <c r="V79" i="102"/>
  <c r="M80" i="102"/>
  <c r="AC84" i="102"/>
  <c r="M73" i="102"/>
  <c r="E62" i="102"/>
  <c r="G84" i="102"/>
  <c r="X79" i="102"/>
  <c r="AD80" i="102"/>
  <c r="K81" i="102"/>
  <c r="M84" i="102"/>
  <c r="V85" i="102"/>
  <c r="AB73" i="102"/>
  <c r="E92" i="102"/>
  <c r="Z85" i="102"/>
  <c r="W77" i="102"/>
  <c r="W64" i="102"/>
  <c r="X73" i="102"/>
  <c r="M77" i="102"/>
  <c r="M64" i="102"/>
  <c r="N73" i="102"/>
  <c r="E56" i="102"/>
  <c r="G78" i="102"/>
  <c r="Y78" i="102"/>
  <c r="X78" i="102"/>
  <c r="I78" i="102"/>
  <c r="W81" i="102"/>
  <c r="K78" i="102"/>
  <c r="X85" i="102"/>
  <c r="V73" i="102"/>
  <c r="L73" i="102"/>
  <c r="E90" i="102"/>
  <c r="G89" i="102"/>
  <c r="I80" i="102"/>
  <c r="J80" i="102"/>
  <c r="AB80" i="102"/>
  <c r="J81" i="102"/>
  <c r="O73" i="102"/>
  <c r="K89" i="102"/>
  <c r="AD81" i="102"/>
  <c r="AA85" i="102"/>
  <c r="H73" i="102"/>
  <c r="J77" i="102"/>
  <c r="J64" i="102"/>
  <c r="K73" i="102"/>
  <c r="AA78" i="102"/>
  <c r="AC73" i="102"/>
  <c r="Z78" i="102"/>
  <c r="M81" i="102"/>
  <c r="N85" i="102"/>
  <c r="X77" i="102"/>
  <c r="X64" i="102"/>
  <c r="AC80" i="102"/>
  <c r="Y73" i="102"/>
  <c r="V89" i="102"/>
  <c r="V78" i="102"/>
  <c r="AA81" i="102"/>
  <c r="AC89" i="102"/>
  <c r="L78" i="102"/>
  <c r="H84" i="102"/>
  <c r="O78" i="102"/>
  <c r="K84" i="102"/>
  <c r="E71" i="102"/>
  <c r="W80" i="102"/>
  <c r="V80" i="102"/>
  <c r="L80" i="102"/>
  <c r="E58" i="102"/>
  <c r="G80" i="102"/>
  <c r="X81" i="102"/>
  <c r="V84" i="102"/>
  <c r="Y89" i="102"/>
  <c r="N80" i="102"/>
  <c r="E72" i="102"/>
  <c r="J79" i="102"/>
  <c r="V64" i="102"/>
  <c r="V77" i="102"/>
  <c r="AA80" i="102"/>
  <c r="W73" i="102"/>
  <c r="AC77" i="102"/>
  <c r="AC64" i="102"/>
  <c r="Y81" i="102"/>
  <c r="AD73" i="102"/>
  <c r="AA89" i="102"/>
  <c r="J78" i="102"/>
  <c r="O81" i="102"/>
  <c r="E91" i="102"/>
  <c r="M78" i="102"/>
  <c r="I84" i="102"/>
  <c r="AB85" i="102"/>
  <c r="Y77" i="102"/>
  <c r="Y64" i="102"/>
  <c r="O77" i="102"/>
  <c r="O64" i="102"/>
  <c r="H79" i="102"/>
  <c r="Y80" i="102"/>
  <c r="X80" i="102"/>
  <c r="K85" i="102"/>
  <c r="L77" i="102"/>
  <c r="L64" i="102"/>
  <c r="W78" i="102"/>
  <c r="AB81" i="102"/>
  <c r="AD78" i="102"/>
  <c r="Z84" i="102"/>
  <c r="K79" i="102"/>
  <c r="G85" i="102"/>
  <c r="E63" i="102"/>
  <c r="N79" i="102"/>
  <c r="J85" i="102"/>
  <c r="V81" i="102"/>
  <c r="X89" i="102"/>
  <c r="AC81" i="102"/>
  <c r="J84" i="102"/>
  <c r="L89" i="102"/>
  <c r="N81" i="102"/>
  <c r="O89" i="102"/>
  <c r="AD85" i="102"/>
  <c r="AA77" i="102"/>
  <c r="AA64" i="102"/>
  <c r="AC85" i="102"/>
  <c r="L84" i="102"/>
  <c r="N89" i="102"/>
  <c r="H81" i="102"/>
  <c r="I89" i="102"/>
  <c r="AD64" i="102"/>
  <c r="AD77" i="102"/>
  <c r="Z81" i="102"/>
  <c r="AB89" i="102"/>
  <c r="AB78" i="102"/>
  <c r="X84" i="102"/>
  <c r="I79" i="102"/>
  <c r="N84" i="102"/>
  <c r="L79" i="102"/>
  <c r="H85" i="102"/>
  <c r="AB84" i="102"/>
  <c r="G64" i="102"/>
  <c r="E55" i="102"/>
  <c r="G77" i="102"/>
  <c r="I85" i="102"/>
  <c r="L85" i="102"/>
  <c r="AB77" i="102"/>
  <c r="AB64" i="102"/>
  <c r="Y79" i="102"/>
  <c r="H78" i="102"/>
  <c r="J73" i="102"/>
  <c r="O84" i="102"/>
  <c r="AC78" i="102"/>
  <c r="Y84" i="102"/>
  <c r="AA79" i="102"/>
  <c r="W85" i="102"/>
  <c r="H80" i="102"/>
  <c r="M85" i="102"/>
  <c r="K80" i="102"/>
  <c r="E69" i="102"/>
  <c r="G73" i="102"/>
  <c r="T111" i="102" l="1"/>
  <c r="W133" i="102"/>
  <c r="T132" i="102"/>
  <c r="G133" i="102"/>
  <c r="T120" i="102"/>
  <c r="T136" i="102"/>
  <c r="E132" i="102"/>
  <c r="E120" i="102"/>
  <c r="H133" i="102"/>
  <c r="AD133" i="102"/>
  <c r="T125" i="102"/>
  <c r="T128" i="102"/>
  <c r="T124" i="102"/>
  <c r="I133" i="102"/>
  <c r="E131" i="102"/>
  <c r="M133" i="102"/>
  <c r="E124" i="102"/>
  <c r="K133" i="102"/>
  <c r="J133" i="102"/>
  <c r="X133" i="102"/>
  <c r="E126" i="102"/>
  <c r="AA133" i="102"/>
  <c r="T127" i="102"/>
  <c r="AC133" i="102"/>
  <c r="V133" i="102"/>
  <c r="E127" i="102"/>
  <c r="Y133" i="102"/>
  <c r="T126" i="102"/>
  <c r="N133" i="102"/>
  <c r="AB133" i="102"/>
  <c r="O133" i="102"/>
  <c r="T131" i="102"/>
  <c r="E125" i="102"/>
  <c r="L133" i="102"/>
  <c r="E111" i="102"/>
  <c r="Z133" i="102"/>
  <c r="E136" i="102"/>
  <c r="E128" i="102"/>
  <c r="AD86" i="102"/>
  <c r="J86" i="102"/>
  <c r="E81" i="102"/>
  <c r="G86" i="102"/>
  <c r="AC86" i="102"/>
  <c r="W86" i="102"/>
  <c r="E80" i="102"/>
  <c r="AB86" i="102"/>
  <c r="E79" i="102"/>
  <c r="E73" i="102"/>
  <c r="V86" i="102"/>
  <c r="O86" i="102"/>
  <c r="X86" i="102"/>
  <c r="K86" i="102"/>
  <c r="AA86" i="102"/>
  <c r="Y86" i="102"/>
  <c r="E78" i="102"/>
  <c r="L86" i="102"/>
  <c r="E64" i="102"/>
  <c r="E84" i="102"/>
  <c r="I86" i="102"/>
  <c r="Z86" i="102"/>
  <c r="E89" i="102"/>
  <c r="N86" i="102"/>
  <c r="M86" i="102"/>
  <c r="E77" i="102"/>
  <c r="E85" i="102"/>
  <c r="H86" i="102"/>
  <c r="T133" i="102" l="1"/>
  <c r="E133" i="102"/>
  <c r="E86" i="102"/>
  <c r="I51" i="99" l="1"/>
  <c r="G51" i="99"/>
  <c r="I54" i="99" l="1"/>
  <c r="I55" i="99"/>
  <c r="I55" i="17"/>
  <c r="I56" i="17"/>
  <c r="G55" i="99" l="1"/>
  <c r="G56" i="17"/>
  <c r="D20" i="21" l="1"/>
  <c r="D14" i="21"/>
  <c r="E14" i="21"/>
  <c r="E12" i="21" s="1"/>
  <c r="F14" i="21"/>
  <c r="F20" i="21"/>
  <c r="H20" i="21"/>
  <c r="H14" i="21"/>
  <c r="D12" i="21" l="1"/>
  <c r="H12" i="21"/>
  <c r="F12" i="21"/>
  <c r="G55" i="17" l="1"/>
  <c r="G54" i="99"/>
  <c r="G23" i="17" l="1"/>
  <c r="S18" i="84" l="1"/>
  <c r="L18" i="84"/>
  <c r="K16" i="105" l="1"/>
  <c r="K13" i="105" l="1"/>
  <c r="H16" i="105"/>
  <c r="F15" i="51"/>
  <c r="E15" i="51"/>
  <c r="E51" i="51"/>
  <c r="G17" i="51"/>
  <c r="F51" i="51"/>
  <c r="F13" i="105"/>
  <c r="F16" i="105"/>
  <c r="G16" i="105"/>
  <c r="L13" i="105"/>
  <c r="L16" i="105"/>
  <c r="G13" i="105"/>
  <c r="H13" i="105"/>
  <c r="E51" i="99" l="1"/>
  <c r="G51" i="51"/>
  <c r="E63" i="22"/>
  <c r="G45" i="22" l="1"/>
  <c r="G46" i="22"/>
  <c r="G47" i="22"/>
  <c r="G48" i="22"/>
  <c r="G49" i="22"/>
  <c r="G50" i="22"/>
  <c r="G51" i="22"/>
  <c r="G52" i="22"/>
  <c r="G53" i="22"/>
  <c r="G54" i="22"/>
  <c r="G55" i="22"/>
  <c r="G56" i="22"/>
  <c r="G57" i="22"/>
  <c r="G58" i="22"/>
  <c r="G59" i="22"/>
  <c r="G60" i="22"/>
  <c r="G61" i="22"/>
  <c r="G15" i="22" l="1"/>
  <c r="E56" i="17" l="1"/>
  <c r="F74" i="22" l="1"/>
  <c r="E74" i="22"/>
  <c r="G12" i="22" l="1"/>
  <c r="E54" i="99" l="1"/>
  <c r="E55" i="17"/>
  <c r="E55" i="99" l="1"/>
  <c r="AQ19" i="87"/>
  <c r="AO19" i="87"/>
  <c r="AN19" i="87"/>
  <c r="AK19" i="87"/>
  <c r="AI19" i="87"/>
  <c r="AH19" i="87"/>
  <c r="AC19" i="87"/>
  <c r="AA19" i="87"/>
  <c r="Z19" i="87"/>
  <c r="W19" i="87"/>
  <c r="U19" i="87"/>
  <c r="T19" i="87"/>
  <c r="L19" i="87"/>
  <c r="M19" i="87"/>
  <c r="O19" i="87"/>
  <c r="AL11" i="87" l="1"/>
  <c r="AR11" i="87"/>
  <c r="AL13" i="87"/>
  <c r="AR13" i="87"/>
  <c r="AL15" i="87"/>
  <c r="AR15" i="87"/>
  <c r="AL17" i="87"/>
  <c r="AR17" i="87"/>
  <c r="AG19" i="87"/>
  <c r="AL19" i="87" s="1"/>
  <c r="AL10" i="87"/>
  <c r="AM19" i="87"/>
  <c r="AR19" i="87" s="1"/>
  <c r="AR10" i="87"/>
  <c r="AL12" i="87"/>
  <c r="AR12" i="87"/>
  <c r="AL14" i="87"/>
  <c r="AR14" i="87"/>
  <c r="AL16" i="87"/>
  <c r="AR16" i="87"/>
  <c r="AL18" i="87"/>
  <c r="AR18" i="87"/>
  <c r="X11" i="87"/>
  <c r="AD11" i="87"/>
  <c r="X13" i="87"/>
  <c r="AD13" i="87"/>
  <c r="X15" i="87"/>
  <c r="AD15" i="87"/>
  <c r="X17" i="87"/>
  <c r="AD17" i="87"/>
  <c r="S19" i="87"/>
  <c r="X19" i="87" s="1"/>
  <c r="X10" i="87"/>
  <c r="Y19" i="87"/>
  <c r="AD19" i="87" s="1"/>
  <c r="AD10" i="87"/>
  <c r="X12" i="87"/>
  <c r="AD12" i="87"/>
  <c r="X14" i="87"/>
  <c r="AD14" i="87"/>
  <c r="X16" i="87"/>
  <c r="AD16" i="87"/>
  <c r="X18" i="87"/>
  <c r="AD18" i="87"/>
  <c r="F19" i="87"/>
  <c r="G19" i="87"/>
  <c r="I19" i="87"/>
  <c r="AS18" i="87" l="1"/>
  <c r="AS16" i="87"/>
  <c r="AS14" i="87"/>
  <c r="AS12" i="87"/>
  <c r="AS17" i="87"/>
  <c r="AS15" i="87"/>
  <c r="AS13" i="87"/>
  <c r="AS11" i="87"/>
  <c r="AS19" i="87"/>
  <c r="AS10" i="87"/>
  <c r="AE18" i="87"/>
  <c r="AE16" i="87"/>
  <c r="AE14" i="87"/>
  <c r="AE12" i="87"/>
  <c r="AE17" i="87"/>
  <c r="AE15" i="87"/>
  <c r="AE13" i="87"/>
  <c r="AE11" i="87"/>
  <c r="AE19" i="87"/>
  <c r="AE10" i="87"/>
  <c r="W18" i="84"/>
  <c r="U18" i="84"/>
  <c r="T18" i="84"/>
  <c r="P18" i="84"/>
  <c r="N18" i="84"/>
  <c r="M18" i="84"/>
  <c r="F18" i="84"/>
  <c r="G18" i="84"/>
  <c r="I18" i="84"/>
  <c r="F30" i="24" l="1"/>
  <c r="F28" i="24"/>
  <c r="G41" i="22" l="1"/>
  <c r="G44" i="22"/>
  <c r="G33" i="22"/>
  <c r="G39" i="22"/>
  <c r="G40" i="22"/>
  <c r="G42" i="22"/>
  <c r="G43" i="22"/>
  <c r="G35" i="22"/>
  <c r="G36" i="22"/>
  <c r="G38" i="22"/>
  <c r="G37" i="22"/>
  <c r="E26" i="80" l="1"/>
  <c r="F26" i="76"/>
  <c r="G26" i="80"/>
  <c r="E26" i="76"/>
  <c r="F26" i="80"/>
  <c r="G26" i="82"/>
  <c r="G26" i="81"/>
  <c r="E26" i="79"/>
  <c r="F26" i="74"/>
  <c r="E26" i="77"/>
  <c r="F26" i="79"/>
  <c r="E26" i="75"/>
  <c r="G26" i="79"/>
  <c r="G26" i="75"/>
  <c r="E26" i="81"/>
  <c r="G26" i="74"/>
  <c r="G26" i="78"/>
  <c r="G26" i="76"/>
  <c r="F26" i="77"/>
  <c r="F26" i="75"/>
  <c r="F26" i="78"/>
  <c r="E26" i="74"/>
  <c r="F26" i="81"/>
  <c r="G26" i="77"/>
  <c r="E26" i="78"/>
  <c r="E26" i="82"/>
  <c r="F26" i="82"/>
  <c r="J10" i="84"/>
  <c r="J17" i="84"/>
  <c r="J10" i="87" l="1"/>
  <c r="P10" i="87"/>
  <c r="P13" i="87"/>
  <c r="P14" i="87"/>
  <c r="J11" i="87"/>
  <c r="J18" i="87"/>
  <c r="J12" i="87"/>
  <c r="P12" i="87"/>
  <c r="J16" i="87"/>
  <c r="P11" i="87"/>
  <c r="P17" i="87"/>
  <c r="J15" i="87"/>
  <c r="P15" i="87"/>
  <c r="J13" i="87"/>
  <c r="P18" i="87"/>
  <c r="J17" i="87"/>
  <c r="P16" i="87"/>
  <c r="J14" i="87"/>
  <c r="J16" i="84"/>
  <c r="J14" i="84"/>
  <c r="J9" i="84"/>
  <c r="J13" i="84"/>
  <c r="J11" i="84"/>
  <c r="J12" i="84"/>
  <c r="J15" i="84"/>
  <c r="J8" i="84"/>
  <c r="Q14" i="87" l="1"/>
  <c r="Q17" i="87"/>
  <c r="Q15" i="87"/>
  <c r="Q18" i="87"/>
  <c r="Q13" i="87"/>
  <c r="Q16" i="87"/>
  <c r="Q12" i="87"/>
  <c r="Q11" i="87"/>
  <c r="Q10" i="87"/>
  <c r="E23" i="17" l="1"/>
  <c r="E43" i="1" l="1"/>
  <c r="K51" i="50" l="1"/>
  <c r="K47" i="50" l="1"/>
  <c r="F18" i="24" l="1"/>
  <c r="F22" i="24" l="1"/>
  <c r="F12" i="24" l="1"/>
  <c r="G8" i="1" l="1"/>
  <c r="G46" i="1" l="1"/>
  <c r="I46" i="1" l="1"/>
  <c r="Q17" i="84" l="1"/>
  <c r="X11" i="84"/>
  <c r="X12" i="84"/>
  <c r="X15" i="84"/>
  <c r="X10" i="84"/>
  <c r="X13" i="84"/>
  <c r="X8" i="84"/>
  <c r="X18" i="84"/>
  <c r="X16" i="84"/>
  <c r="X14" i="84"/>
  <c r="X9" i="84"/>
  <c r="X17" i="84"/>
  <c r="G75" i="103"/>
  <c r="I75" i="103"/>
  <c r="R53" i="82" l="1"/>
  <c r="Q50" i="82"/>
  <c r="R49" i="82"/>
  <c r="R48" i="82"/>
  <c r="Q47" i="82"/>
  <c r="P47" i="82"/>
  <c r="O47" i="82"/>
  <c r="R29" i="82"/>
  <c r="R20" i="82"/>
  <c r="R19" i="82"/>
  <c r="R12" i="82"/>
  <c r="M53" i="82"/>
  <c r="L50" i="82"/>
  <c r="M49" i="82"/>
  <c r="M48" i="82"/>
  <c r="L47" i="82"/>
  <c r="K47" i="82"/>
  <c r="J47" i="82"/>
  <c r="M29" i="82"/>
  <c r="M20" i="82"/>
  <c r="M19" i="82"/>
  <c r="M12" i="82"/>
  <c r="R53" i="81"/>
  <c r="Q50" i="81"/>
  <c r="R49" i="81"/>
  <c r="R48" i="81"/>
  <c r="Q47" i="81"/>
  <c r="P47" i="81"/>
  <c r="O47" i="81"/>
  <c r="R29" i="81"/>
  <c r="R20" i="81"/>
  <c r="R19" i="81"/>
  <c r="R12" i="81"/>
  <c r="M53" i="81"/>
  <c r="L50" i="81"/>
  <c r="M49" i="81"/>
  <c r="M48" i="81"/>
  <c r="L47" i="81"/>
  <c r="K47" i="81"/>
  <c r="J47" i="81"/>
  <c r="M29" i="81"/>
  <c r="M20" i="81"/>
  <c r="M19" i="81"/>
  <c r="M12" i="81"/>
  <c r="R53" i="80"/>
  <c r="Q50" i="80"/>
  <c r="R49" i="80"/>
  <c r="R48" i="80"/>
  <c r="Q47" i="80"/>
  <c r="P47" i="80"/>
  <c r="O47" i="80"/>
  <c r="R29" i="80"/>
  <c r="R20" i="80"/>
  <c r="R19" i="80"/>
  <c r="R12" i="80"/>
  <c r="M53" i="80"/>
  <c r="L50" i="80"/>
  <c r="M49" i="80"/>
  <c r="M48" i="80"/>
  <c r="L47" i="80"/>
  <c r="K47" i="80"/>
  <c r="J47" i="80"/>
  <c r="M29" i="80"/>
  <c r="M20" i="80"/>
  <c r="M19" i="80"/>
  <c r="M12" i="80"/>
  <c r="R53" i="79"/>
  <c r="Q50" i="79"/>
  <c r="R49" i="79"/>
  <c r="R48" i="79"/>
  <c r="Q47" i="79"/>
  <c r="P47" i="79"/>
  <c r="O47" i="79"/>
  <c r="R29" i="79"/>
  <c r="R20" i="79"/>
  <c r="R19" i="79"/>
  <c r="R12" i="79"/>
  <c r="M53" i="79"/>
  <c r="L50" i="79"/>
  <c r="M49" i="79"/>
  <c r="M48" i="79"/>
  <c r="L47" i="79"/>
  <c r="K47" i="79"/>
  <c r="J47" i="79"/>
  <c r="M29" i="79"/>
  <c r="M20" i="79"/>
  <c r="M19" i="79"/>
  <c r="M12" i="79"/>
  <c r="R53" i="78"/>
  <c r="Q50" i="78"/>
  <c r="R49" i="78"/>
  <c r="R48" i="78"/>
  <c r="Q47" i="78"/>
  <c r="P47" i="78"/>
  <c r="O47" i="78"/>
  <c r="R29" i="78"/>
  <c r="R20" i="78"/>
  <c r="R19" i="78"/>
  <c r="R12" i="78"/>
  <c r="M53" i="78"/>
  <c r="L50" i="78"/>
  <c r="M49" i="78"/>
  <c r="M48" i="78"/>
  <c r="L47" i="78"/>
  <c r="K47" i="78"/>
  <c r="J47" i="78"/>
  <c r="M29" i="78"/>
  <c r="M20" i="78"/>
  <c r="M19" i="78"/>
  <c r="M12" i="78"/>
  <c r="R53" i="77"/>
  <c r="Q50" i="77"/>
  <c r="R49" i="77"/>
  <c r="R48" i="77"/>
  <c r="Q47" i="77"/>
  <c r="P47" i="77"/>
  <c r="O47" i="77"/>
  <c r="R29" i="77"/>
  <c r="R20" i="77"/>
  <c r="R19" i="77"/>
  <c r="R12" i="77"/>
  <c r="M53" i="77"/>
  <c r="L50" i="77"/>
  <c r="M49" i="77"/>
  <c r="M48" i="77"/>
  <c r="L47" i="77"/>
  <c r="K47" i="77"/>
  <c r="J47" i="77"/>
  <c r="M29" i="77"/>
  <c r="M20" i="77"/>
  <c r="M19" i="77"/>
  <c r="M12" i="77"/>
  <c r="R53" i="76"/>
  <c r="Q50" i="76"/>
  <c r="R49" i="76"/>
  <c r="R48" i="76"/>
  <c r="Q47" i="76"/>
  <c r="P47" i="76"/>
  <c r="O47" i="76"/>
  <c r="R29" i="76"/>
  <c r="R20" i="76"/>
  <c r="R19" i="76"/>
  <c r="R12" i="76"/>
  <c r="M53" i="76"/>
  <c r="L50" i="76"/>
  <c r="M49" i="76"/>
  <c r="M48" i="76"/>
  <c r="L47" i="76"/>
  <c r="K47" i="76"/>
  <c r="J47" i="76"/>
  <c r="M29" i="76"/>
  <c r="M20" i="76"/>
  <c r="M19" i="76"/>
  <c r="M12" i="76"/>
  <c r="Q50" i="75"/>
  <c r="R49" i="75"/>
  <c r="R48" i="75"/>
  <c r="Q47" i="75"/>
  <c r="P47" i="75"/>
  <c r="O47" i="75"/>
  <c r="R29" i="75"/>
  <c r="R20" i="75"/>
  <c r="R19" i="75"/>
  <c r="R12" i="75"/>
  <c r="M53" i="75"/>
  <c r="L50" i="75"/>
  <c r="M49" i="75"/>
  <c r="M48" i="75"/>
  <c r="L47" i="75"/>
  <c r="K47" i="75"/>
  <c r="J47" i="75"/>
  <c r="M29" i="75"/>
  <c r="M20" i="75"/>
  <c r="M19" i="75"/>
  <c r="M12" i="75"/>
  <c r="R47" i="81" l="1"/>
  <c r="M47" i="80"/>
  <c r="M47" i="82"/>
  <c r="R47" i="77"/>
  <c r="M47" i="77"/>
  <c r="R47" i="76"/>
  <c r="R47" i="79"/>
  <c r="M47" i="81"/>
  <c r="R47" i="78"/>
  <c r="M47" i="79"/>
  <c r="M47" i="76"/>
  <c r="M47" i="78"/>
  <c r="R47" i="80"/>
  <c r="R47" i="82"/>
  <c r="R47" i="75"/>
  <c r="M47" i="75"/>
  <c r="Q50" i="74" l="1"/>
  <c r="R49" i="74"/>
  <c r="R48" i="74"/>
  <c r="Q47" i="74"/>
  <c r="P47" i="74"/>
  <c r="O47" i="74"/>
  <c r="R29" i="74"/>
  <c r="R20" i="74"/>
  <c r="R19" i="74"/>
  <c r="R12" i="74"/>
  <c r="M53" i="74"/>
  <c r="L50" i="74"/>
  <c r="M49" i="74"/>
  <c r="M48" i="74"/>
  <c r="L47" i="74"/>
  <c r="K47" i="74"/>
  <c r="J47" i="74"/>
  <c r="M29" i="74"/>
  <c r="M20" i="74"/>
  <c r="M19" i="74"/>
  <c r="M12" i="74"/>
  <c r="M47" i="74" l="1"/>
  <c r="R47" i="74"/>
  <c r="I82" i="103"/>
  <c r="I48" i="99"/>
  <c r="G48" i="99"/>
  <c r="G66" i="99" l="1"/>
  <c r="I66" i="99"/>
  <c r="G82" i="103"/>
  <c r="R29" i="6" l="1"/>
  <c r="R28" i="6"/>
  <c r="M29" i="6"/>
  <c r="M28" i="6"/>
  <c r="M120" i="53"/>
  <c r="M63" i="53"/>
  <c r="M145" i="53"/>
  <c r="K140" i="53"/>
  <c r="I140" i="53"/>
  <c r="G140" i="53"/>
  <c r="M134" i="53"/>
  <c r="I132" i="53"/>
  <c r="G132" i="53"/>
  <c r="E132" i="53"/>
  <c r="M125" i="53"/>
  <c r="K124" i="53"/>
  <c r="H124" i="53"/>
  <c r="G124" i="53"/>
  <c r="L116" i="53"/>
  <c r="I116" i="53"/>
  <c r="H116" i="53"/>
  <c r="E116" i="53"/>
  <c r="D116" i="53"/>
  <c r="K107" i="53"/>
  <c r="G107" i="53"/>
  <c r="E107" i="53"/>
  <c r="J91" i="53"/>
  <c r="I91" i="53"/>
  <c r="E91" i="53"/>
  <c r="M86" i="53"/>
  <c r="K83" i="53"/>
  <c r="H83" i="53"/>
  <c r="G83" i="53"/>
  <c r="M77" i="53"/>
  <c r="I75" i="53"/>
  <c r="G75" i="53"/>
  <c r="E75" i="53"/>
  <c r="M68" i="53"/>
  <c r="K67" i="53"/>
  <c r="H67" i="53"/>
  <c r="G67" i="53"/>
  <c r="L58" i="53"/>
  <c r="I58" i="53"/>
  <c r="H58" i="53"/>
  <c r="E58" i="53"/>
  <c r="D58" i="53"/>
  <c r="O11" i="58"/>
  <c r="K11" i="58"/>
  <c r="K10" i="58"/>
  <c r="M13" i="58"/>
  <c r="O12" i="58"/>
  <c r="O10" i="58"/>
  <c r="O9" i="58"/>
  <c r="I13" i="58"/>
  <c r="K12" i="58"/>
  <c r="K9" i="58"/>
  <c r="AP93" i="102"/>
  <c r="AL93" i="102"/>
  <c r="AI130" i="102"/>
  <c r="AS129" i="102"/>
  <c r="AR129" i="102"/>
  <c r="AQ129" i="102"/>
  <c r="AP129" i="102"/>
  <c r="AO129" i="102"/>
  <c r="AN129" i="102"/>
  <c r="AM129" i="102"/>
  <c r="AL129" i="102"/>
  <c r="AK129" i="102"/>
  <c r="AI115" i="102"/>
  <c r="AI108" i="102"/>
  <c r="AI107" i="102"/>
  <c r="AN93" i="102"/>
  <c r="AI83" i="102"/>
  <c r="T83" i="102"/>
  <c r="AS82" i="102"/>
  <c r="AR82" i="102"/>
  <c r="AQ82" i="102"/>
  <c r="AP82" i="102"/>
  <c r="AO82" i="102"/>
  <c r="AN82" i="102"/>
  <c r="AM82" i="102"/>
  <c r="AL82" i="102"/>
  <c r="AK82" i="102"/>
  <c r="T82" i="102"/>
  <c r="AI68" i="102"/>
  <c r="T68" i="102"/>
  <c r="AI61" i="102"/>
  <c r="T61" i="102"/>
  <c r="AI60" i="102"/>
  <c r="T60" i="102"/>
  <c r="N28" i="70"/>
  <c r="M28" i="70"/>
  <c r="J28" i="70"/>
  <c r="I28" i="70"/>
  <c r="AQ93" i="101"/>
  <c r="AO93" i="101"/>
  <c r="AM93" i="101"/>
  <c r="AI130" i="101"/>
  <c r="T130" i="101"/>
  <c r="E130" i="101"/>
  <c r="AS129" i="101"/>
  <c r="AR129" i="101"/>
  <c r="AQ129" i="101"/>
  <c r="AP129" i="101"/>
  <c r="AO129" i="101"/>
  <c r="AN129" i="101"/>
  <c r="AM129" i="101"/>
  <c r="AL129" i="101"/>
  <c r="AK129" i="101"/>
  <c r="AD129" i="101"/>
  <c r="AC129" i="101"/>
  <c r="AB129" i="101"/>
  <c r="AA129" i="101"/>
  <c r="Z129" i="101"/>
  <c r="Y129" i="101"/>
  <c r="X129" i="101"/>
  <c r="W129" i="101"/>
  <c r="V129" i="101"/>
  <c r="O129" i="101"/>
  <c r="N129" i="101"/>
  <c r="M129" i="101"/>
  <c r="L129" i="101"/>
  <c r="K129" i="101"/>
  <c r="J129" i="101"/>
  <c r="I129" i="101"/>
  <c r="H129" i="101"/>
  <c r="G129" i="101"/>
  <c r="AI108" i="101"/>
  <c r="T108" i="101"/>
  <c r="E108" i="101"/>
  <c r="AI107" i="101"/>
  <c r="T107" i="101"/>
  <c r="E107" i="101"/>
  <c r="AP93" i="101"/>
  <c r="AN93" i="101"/>
  <c r="AI83" i="101"/>
  <c r="T83" i="101"/>
  <c r="E83" i="101"/>
  <c r="AS82" i="101"/>
  <c r="AR82" i="101"/>
  <c r="AQ82" i="101"/>
  <c r="AP82" i="101"/>
  <c r="AO82" i="101"/>
  <c r="AN82" i="101"/>
  <c r="AM82" i="101"/>
  <c r="AL82" i="101"/>
  <c r="AK82" i="101"/>
  <c r="AD82" i="101"/>
  <c r="AC82" i="101"/>
  <c r="AB82" i="101"/>
  <c r="AA82" i="101"/>
  <c r="Z82" i="101"/>
  <c r="Y82" i="101"/>
  <c r="X82" i="101"/>
  <c r="W82" i="101"/>
  <c r="V82" i="101"/>
  <c r="O82" i="101"/>
  <c r="N82" i="101"/>
  <c r="M82" i="101"/>
  <c r="L82" i="101"/>
  <c r="K82" i="101"/>
  <c r="J82" i="101"/>
  <c r="I82" i="101"/>
  <c r="H82" i="101"/>
  <c r="G82" i="101"/>
  <c r="AI61" i="101"/>
  <c r="T61" i="101"/>
  <c r="E61" i="101"/>
  <c r="AI60" i="101"/>
  <c r="T60" i="101"/>
  <c r="E60" i="101"/>
  <c r="K28" i="70" l="1"/>
  <c r="AI82" i="101"/>
  <c r="T82" i="101"/>
  <c r="O28" i="70"/>
  <c r="E82" i="101"/>
  <c r="AI82" i="102"/>
  <c r="AI129" i="102"/>
  <c r="AI129" i="101"/>
  <c r="J58" i="53"/>
  <c r="F58" i="53"/>
  <c r="L67" i="53"/>
  <c r="J75" i="53"/>
  <c r="F75" i="53"/>
  <c r="L83" i="53"/>
  <c r="M93" i="53"/>
  <c r="F91" i="53"/>
  <c r="J116" i="53"/>
  <c r="F116" i="53"/>
  <c r="L124" i="53"/>
  <c r="J132" i="53"/>
  <c r="F132" i="53"/>
  <c r="L140" i="53"/>
  <c r="H140" i="53"/>
  <c r="T129" i="101"/>
  <c r="AR93" i="102"/>
  <c r="K58" i="53"/>
  <c r="G58" i="53"/>
  <c r="M72" i="53"/>
  <c r="I67" i="53"/>
  <c r="E67" i="53"/>
  <c r="M81" i="53"/>
  <c r="K75" i="53"/>
  <c r="I83" i="53"/>
  <c r="E83" i="53"/>
  <c r="K91" i="53"/>
  <c r="D107" i="53"/>
  <c r="I107" i="53"/>
  <c r="K116" i="53"/>
  <c r="G116" i="53"/>
  <c r="G148" i="53" s="1"/>
  <c r="M129" i="53"/>
  <c r="I124" i="53"/>
  <c r="E124" i="53"/>
  <c r="K132" i="53"/>
  <c r="E140" i="53"/>
  <c r="AR93" i="101"/>
  <c r="M141" i="53"/>
  <c r="M64" i="53"/>
  <c r="M65" i="53"/>
  <c r="M62" i="53"/>
  <c r="M61" i="53"/>
  <c r="M60" i="53"/>
  <c r="D67" i="53"/>
  <c r="M70" i="53"/>
  <c r="M73" i="53"/>
  <c r="M71" i="53"/>
  <c r="M69" i="53"/>
  <c r="J67" i="53"/>
  <c r="F67" i="53"/>
  <c r="M80" i="53"/>
  <c r="M79" i="53"/>
  <c r="M78" i="53"/>
  <c r="L75" i="53"/>
  <c r="M76" i="53"/>
  <c r="M84" i="53"/>
  <c r="M89" i="53"/>
  <c r="M87" i="53"/>
  <c r="M85" i="53"/>
  <c r="J83" i="53"/>
  <c r="F83" i="53"/>
  <c r="D91" i="53"/>
  <c r="M97" i="53"/>
  <c r="M95" i="53"/>
  <c r="M94" i="53"/>
  <c r="L91" i="53"/>
  <c r="M92" i="53"/>
  <c r="M109" i="53"/>
  <c r="M111" i="53"/>
  <c r="M113" i="53"/>
  <c r="M121" i="53"/>
  <c r="M122" i="53"/>
  <c r="M119" i="53"/>
  <c r="M118" i="53"/>
  <c r="M117" i="53"/>
  <c r="D124" i="53"/>
  <c r="M127" i="53"/>
  <c r="M130" i="53"/>
  <c r="M128" i="53"/>
  <c r="M126" i="53"/>
  <c r="J124" i="53"/>
  <c r="F124" i="53"/>
  <c r="D132" i="53"/>
  <c r="M138" i="53"/>
  <c r="M136" i="53"/>
  <c r="L132" i="53"/>
  <c r="M133" i="53"/>
  <c r="D140" i="53"/>
  <c r="M143" i="53"/>
  <c r="M146" i="53"/>
  <c r="M144" i="53"/>
  <c r="M142" i="53"/>
  <c r="J140" i="53"/>
  <c r="F140" i="53"/>
  <c r="AL93" i="101"/>
  <c r="AI142" i="102"/>
  <c r="AM93" i="102"/>
  <c r="AQ93" i="102"/>
  <c r="AI95" i="102"/>
  <c r="D83" i="53"/>
  <c r="D75" i="53"/>
  <c r="H75" i="53"/>
  <c r="H91" i="53"/>
  <c r="H132" i="53"/>
  <c r="AK93" i="101"/>
  <c r="AS93" i="101"/>
  <c r="AI94" i="102"/>
  <c r="AO93" i="102"/>
  <c r="AS93" i="102"/>
  <c r="E129" i="101"/>
  <c r="I47" i="91"/>
  <c r="M96" i="53"/>
  <c r="G91" i="53"/>
  <c r="M88" i="53"/>
  <c r="AK93" i="102"/>
  <c r="AL140" i="102"/>
  <c r="AN140" i="102"/>
  <c r="AP140" i="102"/>
  <c r="AR140" i="102"/>
  <c r="AK140" i="102"/>
  <c r="AM140" i="102"/>
  <c r="AO140" i="102"/>
  <c r="AQ140" i="102"/>
  <c r="AS140" i="102"/>
  <c r="J13" i="58"/>
  <c r="G47" i="91"/>
  <c r="K13" i="58"/>
  <c r="AI141" i="102"/>
  <c r="M135" i="53"/>
  <c r="M137" i="53"/>
  <c r="O13" i="58"/>
  <c r="N13" i="58"/>
  <c r="AI94" i="101"/>
  <c r="AI93" i="101" s="1"/>
  <c r="E148" i="53" l="1"/>
  <c r="I148" i="53"/>
  <c r="M116" i="53"/>
  <c r="K148" i="53"/>
  <c r="M124" i="53"/>
  <c r="F99" i="53"/>
  <c r="M58" i="53"/>
  <c r="K99" i="53"/>
  <c r="E99" i="53"/>
  <c r="M91" i="53"/>
  <c r="D99" i="53"/>
  <c r="M75" i="53"/>
  <c r="I99" i="53"/>
  <c r="D148" i="53"/>
  <c r="G99" i="53"/>
  <c r="AI140" i="102"/>
  <c r="E95" i="101"/>
  <c r="L99" i="53"/>
  <c r="M140" i="53"/>
  <c r="H99" i="53"/>
  <c r="J99" i="53"/>
  <c r="M67" i="53"/>
  <c r="M83" i="53"/>
  <c r="AI93" i="102"/>
  <c r="M132" i="53"/>
  <c r="M114" i="53"/>
  <c r="M112" i="53"/>
  <c r="M110" i="53"/>
  <c r="L107" i="53"/>
  <c r="L148" i="53" s="1"/>
  <c r="J107" i="53"/>
  <c r="J148" i="53" s="1"/>
  <c r="H107" i="53"/>
  <c r="H148" i="53" s="1"/>
  <c r="F107" i="53"/>
  <c r="F148" i="53" s="1"/>
  <c r="M99" i="53" l="1"/>
  <c r="M107" i="53"/>
  <c r="M148" i="53" s="1"/>
  <c r="R10" i="82" l="1"/>
  <c r="R10" i="74"/>
  <c r="G47" i="99"/>
  <c r="R21" i="77"/>
  <c r="R21" i="81"/>
  <c r="R10" i="79"/>
  <c r="R10" i="81"/>
  <c r="R21" i="74"/>
  <c r="R10" i="80"/>
  <c r="R21" i="82"/>
  <c r="R10" i="77"/>
  <c r="R10" i="78"/>
  <c r="R21" i="78"/>
  <c r="M21" i="80"/>
  <c r="M21" i="75"/>
  <c r="R21" i="80"/>
  <c r="M10" i="81"/>
  <c r="M21" i="78"/>
  <c r="M21" i="76"/>
  <c r="M21" i="81"/>
  <c r="R21" i="79"/>
  <c r="I47" i="99"/>
  <c r="M10" i="80"/>
  <c r="M21" i="82"/>
  <c r="M10" i="76"/>
  <c r="R10" i="75"/>
  <c r="R10" i="76"/>
  <c r="R21" i="76"/>
  <c r="M10" i="78"/>
  <c r="R21" i="75"/>
  <c r="M10" i="74"/>
  <c r="M10" i="77"/>
  <c r="M10" i="75"/>
  <c r="M21" i="79"/>
  <c r="M10" i="82"/>
  <c r="M21" i="74"/>
  <c r="M10" i="79"/>
  <c r="M21" i="77"/>
  <c r="K13" i="70" l="1"/>
  <c r="AI55" i="101" l="1"/>
  <c r="E102" i="101"/>
  <c r="AI102" i="101"/>
  <c r="E55" i="101"/>
  <c r="J28" i="86" l="1"/>
  <c r="R33" i="82" l="1"/>
  <c r="M13" i="82"/>
  <c r="R16" i="79"/>
  <c r="M17" i="81"/>
  <c r="P43" i="76"/>
  <c r="R33" i="76"/>
  <c r="R11" i="75"/>
  <c r="M28" i="77"/>
  <c r="R45" i="77"/>
  <c r="P43" i="74"/>
  <c r="J43" i="76"/>
  <c r="M44" i="76"/>
  <c r="K43" i="79"/>
  <c r="M17" i="76"/>
  <c r="R34" i="81"/>
  <c r="R18" i="76"/>
  <c r="I44" i="99"/>
  <c r="M23" i="82"/>
  <c r="L43" i="77"/>
  <c r="M11" i="75"/>
  <c r="M46" i="77"/>
  <c r="M22" i="78"/>
  <c r="Q25" i="75"/>
  <c r="Q26" i="75"/>
  <c r="Q31" i="75" s="1"/>
  <c r="Q36" i="75" s="1"/>
  <c r="R15" i="76"/>
  <c r="K25" i="77"/>
  <c r="K26" i="77"/>
  <c r="K31" i="77" s="1"/>
  <c r="K36" i="77" s="1"/>
  <c r="M45" i="81"/>
  <c r="J25" i="78"/>
  <c r="J26" i="78"/>
  <c r="J31" i="78" s="1"/>
  <c r="J36" i="78" s="1"/>
  <c r="M9" i="78"/>
  <c r="K43" i="80"/>
  <c r="P43" i="79"/>
  <c r="L43" i="80"/>
  <c r="M16" i="76"/>
  <c r="O26" i="77"/>
  <c r="O31" i="77" s="1"/>
  <c r="O36" i="77" s="1"/>
  <c r="O25" i="77"/>
  <c r="R9" i="77"/>
  <c r="R11" i="74"/>
  <c r="M34" i="75"/>
  <c r="P26" i="82"/>
  <c r="P31" i="82" s="1"/>
  <c r="P36" i="82" s="1"/>
  <c r="P25" i="82"/>
  <c r="M45" i="75"/>
  <c r="L43" i="78"/>
  <c r="R23" i="77"/>
  <c r="R14" i="75"/>
  <c r="L25" i="77"/>
  <c r="L26" i="77"/>
  <c r="L31" i="77" s="1"/>
  <c r="L36" i="77" s="1"/>
  <c r="R15" i="77"/>
  <c r="R34" i="80"/>
  <c r="R17" i="82"/>
  <c r="G43" i="99"/>
  <c r="R22" i="76"/>
  <c r="K26" i="80"/>
  <c r="K31" i="80" s="1"/>
  <c r="K36" i="80" s="1"/>
  <c r="K25" i="80"/>
  <c r="R16" i="75"/>
  <c r="L25" i="75"/>
  <c r="L26" i="75"/>
  <c r="L31" i="75" s="1"/>
  <c r="L36" i="75" s="1"/>
  <c r="M23" i="74"/>
  <c r="M46" i="80"/>
  <c r="M45" i="77"/>
  <c r="M34" i="79"/>
  <c r="R17" i="81"/>
  <c r="M45" i="74"/>
  <c r="M44" i="81"/>
  <c r="J43" i="81"/>
  <c r="R46" i="75"/>
  <c r="M34" i="82"/>
  <c r="M14" i="81"/>
  <c r="Q43" i="79"/>
  <c r="M11" i="80"/>
  <c r="M34" i="77"/>
  <c r="K25" i="74"/>
  <c r="K26" i="74"/>
  <c r="K31" i="74" s="1"/>
  <c r="K36" i="74" s="1"/>
  <c r="R16" i="74"/>
  <c r="R16" i="76"/>
  <c r="M15" i="77"/>
  <c r="M17" i="77"/>
  <c r="R45" i="81"/>
  <c r="M15" i="82"/>
  <c r="G42" i="99"/>
  <c r="R17" i="74"/>
  <c r="M28" i="79"/>
  <c r="R16" i="82"/>
  <c r="M45" i="78"/>
  <c r="K25" i="82"/>
  <c r="K26" i="82"/>
  <c r="K31" i="82" s="1"/>
  <c r="K36" i="82" s="1"/>
  <c r="K25" i="76"/>
  <c r="K26" i="76"/>
  <c r="K31" i="76" s="1"/>
  <c r="K36" i="76" s="1"/>
  <c r="M22" i="77"/>
  <c r="Q43" i="77"/>
  <c r="R13" i="78"/>
  <c r="M14" i="82"/>
  <c r="M11" i="78"/>
  <c r="M18" i="81"/>
  <c r="P43" i="81"/>
  <c r="R11" i="81"/>
  <c r="M22" i="76"/>
  <c r="O43" i="75"/>
  <c r="R44" i="75"/>
  <c r="M33" i="74"/>
  <c r="M14" i="80"/>
  <c r="R18" i="82"/>
  <c r="P43" i="78"/>
  <c r="K43" i="77"/>
  <c r="M45" i="82"/>
  <c r="R14" i="74"/>
  <c r="O25" i="80"/>
  <c r="O26" i="80"/>
  <c r="O31" i="80" s="1"/>
  <c r="O36" i="80" s="1"/>
  <c r="R9" i="80"/>
  <c r="R23" i="78"/>
  <c r="O26" i="78"/>
  <c r="O31" i="78" s="1"/>
  <c r="O36" i="78" s="1"/>
  <c r="R9" i="78"/>
  <c r="O25" i="78"/>
  <c r="J43" i="79"/>
  <c r="M44" i="79"/>
  <c r="M11" i="77"/>
  <c r="J43" i="75"/>
  <c r="M44" i="75"/>
  <c r="O25" i="75"/>
  <c r="O26" i="75"/>
  <c r="O31" i="75" s="1"/>
  <c r="O36" i="75" s="1"/>
  <c r="R9" i="75"/>
  <c r="R18" i="77"/>
  <c r="R23" i="82"/>
  <c r="O43" i="79"/>
  <c r="R44" i="79"/>
  <c r="R16" i="81"/>
  <c r="R15" i="80"/>
  <c r="P26" i="77"/>
  <c r="P31" i="77" s="1"/>
  <c r="P36" i="77" s="1"/>
  <c r="P25" i="77"/>
  <c r="M15" i="80"/>
  <c r="R28" i="76"/>
  <c r="R22" i="78"/>
  <c r="K43" i="75"/>
  <c r="J25" i="77"/>
  <c r="J26" i="77"/>
  <c r="J31" i="77" s="1"/>
  <c r="J36" i="77" s="1"/>
  <c r="M9" i="77"/>
  <c r="O25" i="82"/>
  <c r="O26" i="82"/>
  <c r="O31" i="82" s="1"/>
  <c r="O36" i="82" s="1"/>
  <c r="R9" i="82"/>
  <c r="P26" i="80"/>
  <c r="P31" i="80" s="1"/>
  <c r="P36" i="80" s="1"/>
  <c r="P25" i="80"/>
  <c r="G45" i="99"/>
  <c r="L43" i="74"/>
  <c r="R18" i="78"/>
  <c r="M44" i="77"/>
  <c r="J43" i="77"/>
  <c r="R22" i="81"/>
  <c r="M16" i="75"/>
  <c r="R15" i="74"/>
  <c r="L43" i="81"/>
  <c r="R22" i="82"/>
  <c r="M13" i="79"/>
  <c r="R45" i="82"/>
  <c r="Q26" i="74"/>
  <c r="Q31" i="74" s="1"/>
  <c r="Q36" i="74" s="1"/>
  <c r="Q25" i="74"/>
  <c r="R44" i="78"/>
  <c r="O43" i="78"/>
  <c r="R17" i="80"/>
  <c r="M34" i="81"/>
  <c r="R11" i="78"/>
  <c r="M46" i="79"/>
  <c r="R18" i="81"/>
  <c r="M23" i="81"/>
  <c r="L43" i="75"/>
  <c r="M13" i="75"/>
  <c r="K25" i="81"/>
  <c r="K26" i="81"/>
  <c r="K31" i="81" s="1"/>
  <c r="K36" i="81" s="1"/>
  <c r="R45" i="74"/>
  <c r="M22" i="74"/>
  <c r="M14" i="76"/>
  <c r="R15" i="78"/>
  <c r="K26" i="75"/>
  <c r="K31" i="75" s="1"/>
  <c r="K36" i="75" s="1"/>
  <c r="K25" i="75"/>
  <c r="K43" i="81"/>
  <c r="Q43" i="75"/>
  <c r="M46" i="78"/>
  <c r="M46" i="76"/>
  <c r="R46" i="78"/>
  <c r="M22" i="80"/>
  <c r="R44" i="82"/>
  <c r="O43" i="82"/>
  <c r="G46" i="99"/>
  <c r="R11" i="82"/>
  <c r="R34" i="77"/>
  <c r="K43" i="74"/>
  <c r="Q25" i="82"/>
  <c r="Q26" i="82"/>
  <c r="Q31" i="82" s="1"/>
  <c r="Q36" i="82" s="1"/>
  <c r="M13" i="80"/>
  <c r="R23" i="74"/>
  <c r="M23" i="78"/>
  <c r="J43" i="74"/>
  <c r="M44" i="74"/>
  <c r="O25" i="74"/>
  <c r="R9" i="74"/>
  <c r="O26" i="74"/>
  <c r="O31" i="74" s="1"/>
  <c r="O36" i="74" s="1"/>
  <c r="P26" i="78"/>
  <c r="P31" i="78" s="1"/>
  <c r="P36" i="78" s="1"/>
  <c r="P25" i="78"/>
  <c r="M16" i="80"/>
  <c r="M44" i="80"/>
  <c r="J43" i="80"/>
  <c r="R22" i="77"/>
  <c r="R11" i="77"/>
  <c r="M23" i="77"/>
  <c r="M15" i="76"/>
  <c r="M34" i="76"/>
  <c r="M16" i="81"/>
  <c r="Q25" i="77"/>
  <c r="Q26" i="77"/>
  <c r="Q31" i="77" s="1"/>
  <c r="Q36" i="77" s="1"/>
  <c r="R14" i="80"/>
  <c r="M45" i="76"/>
  <c r="M18" i="76"/>
  <c r="R44" i="80"/>
  <c r="O43" i="80"/>
  <c r="R15" i="75"/>
  <c r="R14" i="81"/>
  <c r="M9" i="82"/>
  <c r="J26" i="82"/>
  <c r="J31" i="82" s="1"/>
  <c r="J36" i="82" s="1"/>
  <c r="J25" i="82"/>
  <c r="I46" i="99"/>
  <c r="R33" i="81"/>
  <c r="M46" i="75"/>
  <c r="R13" i="77"/>
  <c r="L43" i="82"/>
  <c r="Q43" i="82"/>
  <c r="R45" i="78"/>
  <c r="J25" i="81"/>
  <c r="J26" i="81"/>
  <c r="J31" i="81" s="1"/>
  <c r="J36" i="81" s="1"/>
  <c r="M9" i="81"/>
  <c r="M9" i="75"/>
  <c r="J25" i="75"/>
  <c r="J26" i="75"/>
  <c r="J31" i="75" s="1"/>
  <c r="J36" i="75" s="1"/>
  <c r="P26" i="76"/>
  <c r="P31" i="76" s="1"/>
  <c r="P36" i="76" s="1"/>
  <c r="P25" i="76"/>
  <c r="I62" i="99"/>
  <c r="M28" i="76"/>
  <c r="P43" i="75"/>
  <c r="P26" i="74"/>
  <c r="P31" i="74" s="1"/>
  <c r="P36" i="74" s="1"/>
  <c r="P25" i="74"/>
  <c r="M16" i="74"/>
  <c r="M46" i="74"/>
  <c r="O25" i="81"/>
  <c r="O26" i="81"/>
  <c r="O31" i="81" s="1"/>
  <c r="O36" i="81" s="1"/>
  <c r="R9" i="81"/>
  <c r="R22" i="74"/>
  <c r="Q26" i="81"/>
  <c r="Q31" i="81" s="1"/>
  <c r="Q36" i="81" s="1"/>
  <c r="Q25" i="81"/>
  <c r="M18" i="77"/>
  <c r="M16" i="79"/>
  <c r="J25" i="76"/>
  <c r="M9" i="76"/>
  <c r="J26" i="76"/>
  <c r="J31" i="76" s="1"/>
  <c r="J36" i="76" s="1"/>
  <c r="R44" i="77"/>
  <c r="O43" i="77"/>
  <c r="R28" i="80"/>
  <c r="R45" i="75"/>
  <c r="K25" i="78"/>
  <c r="K26" i="78"/>
  <c r="K31" i="78" s="1"/>
  <c r="K36" i="78" s="1"/>
  <c r="L25" i="78"/>
  <c r="L26" i="78"/>
  <c r="L31" i="78" s="1"/>
  <c r="L36" i="78" s="1"/>
  <c r="K25" i="79"/>
  <c r="K26" i="79"/>
  <c r="K31" i="79" s="1"/>
  <c r="K36" i="79" s="1"/>
  <c r="M17" i="75"/>
  <c r="R15" i="79"/>
  <c r="M13" i="74"/>
  <c r="R11" i="80"/>
  <c r="R14" i="78"/>
  <c r="M28" i="82"/>
  <c r="R44" i="74"/>
  <c r="O43" i="74"/>
  <c r="M33" i="80"/>
  <c r="M14" i="79"/>
  <c r="R17" i="77"/>
  <c r="R23" i="81"/>
  <c r="Q25" i="80"/>
  <c r="Q26" i="80"/>
  <c r="Q31" i="80" s="1"/>
  <c r="Q36" i="80" s="1"/>
  <c r="R22" i="79"/>
  <c r="M28" i="81"/>
  <c r="M33" i="78"/>
  <c r="M33" i="81"/>
  <c r="R13" i="80"/>
  <c r="R34" i="82"/>
  <c r="M16" i="77"/>
  <c r="R28" i="75"/>
  <c r="M11" i="79"/>
  <c r="R28" i="79"/>
  <c r="R28" i="77"/>
  <c r="K43" i="78"/>
  <c r="R45" i="76"/>
  <c r="M34" i="80"/>
  <c r="G62" i="99"/>
  <c r="P26" i="79"/>
  <c r="P31" i="79" s="1"/>
  <c r="P36" i="79" s="1"/>
  <c r="P25" i="79"/>
  <c r="R17" i="76"/>
  <c r="R28" i="81"/>
  <c r="R23" i="80"/>
  <c r="M13" i="76"/>
  <c r="M33" i="76"/>
  <c r="M45" i="79"/>
  <c r="M11" i="81"/>
  <c r="R17" i="79"/>
  <c r="R28" i="82"/>
  <c r="M14" i="77"/>
  <c r="R15" i="82"/>
  <c r="R46" i="77"/>
  <c r="M28" i="80"/>
  <c r="M33" i="79"/>
  <c r="M17" i="80"/>
  <c r="R14" i="77"/>
  <c r="R13" i="75"/>
  <c r="R14" i="82"/>
  <c r="R33" i="79"/>
  <c r="R11" i="76"/>
  <c r="R46" i="82"/>
  <c r="R33" i="77"/>
  <c r="M17" i="82"/>
  <c r="M28" i="75"/>
  <c r="M16" i="78"/>
  <c r="R17" i="75"/>
  <c r="J43" i="82"/>
  <c r="M44" i="82"/>
  <c r="I43" i="99"/>
  <c r="R45" i="80"/>
  <c r="Q26" i="79"/>
  <c r="Q31" i="79" s="1"/>
  <c r="Q36" i="79" s="1"/>
  <c r="Q25" i="79"/>
  <c r="R22" i="75"/>
  <c r="R18" i="79"/>
  <c r="M22" i="82"/>
  <c r="M33" i="75"/>
  <c r="R34" i="79"/>
  <c r="Q43" i="81"/>
  <c r="L25" i="80"/>
  <c r="L26" i="80"/>
  <c r="L31" i="80" s="1"/>
  <c r="L36" i="80" s="1"/>
  <c r="R46" i="76"/>
  <c r="I45" i="99"/>
  <c r="M44" i="78"/>
  <c r="J43" i="78"/>
  <c r="M15" i="78"/>
  <c r="R34" i="75"/>
  <c r="R11" i="79"/>
  <c r="L25" i="79"/>
  <c r="L26" i="79"/>
  <c r="L31" i="79" s="1"/>
  <c r="L36" i="79" s="1"/>
  <c r="R13" i="76"/>
  <c r="R16" i="77"/>
  <c r="M28" i="78"/>
  <c r="L43" i="76"/>
  <c r="R13" i="79"/>
  <c r="M17" i="78"/>
  <c r="R18" i="80"/>
  <c r="R34" i="78"/>
  <c r="R13" i="81"/>
  <c r="M18" i="82"/>
  <c r="R34" i="76"/>
  <c r="M11" i="82"/>
  <c r="M13" i="78"/>
  <c r="M23" i="75"/>
  <c r="L26" i="76"/>
  <c r="L31" i="76" s="1"/>
  <c r="L36" i="76" s="1"/>
  <c r="L25" i="76"/>
  <c r="R23" i="79"/>
  <c r="R28" i="74"/>
  <c r="R46" i="80"/>
  <c r="M46" i="81"/>
  <c r="M14" i="75"/>
  <c r="P43" i="82"/>
  <c r="R16" i="80"/>
  <c r="Q25" i="78"/>
  <c r="Q26" i="78"/>
  <c r="Q31" i="78" s="1"/>
  <c r="Q36" i="78" s="1"/>
  <c r="M18" i="80"/>
  <c r="R33" i="80"/>
  <c r="R23" i="75"/>
  <c r="Q43" i="78"/>
  <c r="R14" i="76"/>
  <c r="R46" i="81"/>
  <c r="L25" i="82"/>
  <c r="L26" i="82"/>
  <c r="L31" i="82" s="1"/>
  <c r="L36" i="82" s="1"/>
  <c r="M14" i="74"/>
  <c r="Q43" i="74"/>
  <c r="M22" i="75"/>
  <c r="R17" i="78"/>
  <c r="J25" i="80"/>
  <c r="J26" i="80"/>
  <c r="J31" i="80" s="1"/>
  <c r="J36" i="80" s="1"/>
  <c r="M9" i="80"/>
  <c r="J25" i="79"/>
  <c r="J26" i="79"/>
  <c r="J31" i="79" s="1"/>
  <c r="J36" i="79" s="1"/>
  <c r="M9" i="79"/>
  <c r="L43" i="79"/>
  <c r="R34" i="74"/>
  <c r="M22" i="81"/>
  <c r="R13" i="82"/>
  <c r="M34" i="74"/>
  <c r="M23" i="80"/>
  <c r="M18" i="79"/>
  <c r="R9" i="79"/>
  <c r="O25" i="79"/>
  <c r="O26" i="79"/>
  <c r="O31" i="79" s="1"/>
  <c r="O36" i="79" s="1"/>
  <c r="R33" i="74"/>
  <c r="R23" i="76"/>
  <c r="R33" i="75"/>
  <c r="M22" i="79"/>
  <c r="R46" i="74"/>
  <c r="R14" i="79"/>
  <c r="M15" i="75"/>
  <c r="M16" i="82"/>
  <c r="O43" i="76"/>
  <c r="R44" i="76"/>
  <c r="R33" i="78"/>
  <c r="P25" i="81"/>
  <c r="P26" i="81"/>
  <c r="P31" i="81" s="1"/>
  <c r="P36" i="81" s="1"/>
  <c r="M15" i="81"/>
  <c r="M34" i="78"/>
  <c r="M46" i="82"/>
  <c r="I42" i="99"/>
  <c r="M17" i="79"/>
  <c r="R46" i="79"/>
  <c r="M28" i="74"/>
  <c r="R16" i="78"/>
  <c r="M23" i="76"/>
  <c r="M45" i="80"/>
  <c r="M23" i="79"/>
  <c r="R45" i="79"/>
  <c r="K43" i="82"/>
  <c r="R22" i="80"/>
  <c r="G44" i="99"/>
  <c r="R18" i="74"/>
  <c r="M18" i="75"/>
  <c r="R13" i="74"/>
  <c r="M11" i="76"/>
  <c r="O26" i="76"/>
  <c r="O31" i="76" s="1"/>
  <c r="O36" i="76" s="1"/>
  <c r="O25" i="76"/>
  <c r="R9" i="76"/>
  <c r="K43" i="76"/>
  <c r="R44" i="81"/>
  <c r="O43" i="81"/>
  <c r="M33" i="82"/>
  <c r="M18" i="78"/>
  <c r="M18" i="74"/>
  <c r="L26" i="81"/>
  <c r="L31" i="81" s="1"/>
  <c r="L36" i="81" s="1"/>
  <c r="L25" i="81"/>
  <c r="M13" i="81"/>
  <c r="Q43" i="76"/>
  <c r="P43" i="80"/>
  <c r="Q25" i="76"/>
  <c r="Q26" i="76"/>
  <c r="Q31" i="76" s="1"/>
  <c r="Q36" i="76" s="1"/>
  <c r="L25" i="74"/>
  <c r="L26" i="74"/>
  <c r="L31" i="74" s="1"/>
  <c r="L36" i="74" s="1"/>
  <c r="P25" i="75"/>
  <c r="P26" i="75"/>
  <c r="P31" i="75" s="1"/>
  <c r="P36" i="75" s="1"/>
  <c r="M33" i="77"/>
  <c r="R28" i="78"/>
  <c r="P43" i="77"/>
  <c r="R18" i="75"/>
  <c r="M13" i="77"/>
  <c r="M15" i="79"/>
  <c r="M9" i="74"/>
  <c r="J25" i="74"/>
  <c r="J26" i="74"/>
  <c r="J31" i="74" s="1"/>
  <c r="J36" i="74" s="1"/>
  <c r="M14" i="78"/>
  <c r="M15" i="74"/>
  <c r="Q43" i="80"/>
  <c r="M11" i="74"/>
  <c r="R15" i="81"/>
  <c r="M17" i="74"/>
  <c r="G53" i="99"/>
  <c r="I53" i="99"/>
  <c r="K13" i="86"/>
  <c r="I50" i="17"/>
  <c r="I53" i="17"/>
  <c r="I54" i="17"/>
  <c r="G50" i="17"/>
  <c r="G53" i="17"/>
  <c r="G54" i="17"/>
  <c r="R43" i="77" l="1"/>
  <c r="M43" i="77"/>
  <c r="M43" i="78"/>
  <c r="R25" i="79"/>
  <c r="M25" i="79"/>
  <c r="M43" i="82"/>
  <c r="R26" i="81"/>
  <c r="R31" i="81" s="1"/>
  <c r="R36" i="81" s="1"/>
  <c r="R43" i="78"/>
  <c r="R26" i="78"/>
  <c r="R31" i="78" s="1"/>
  <c r="R36" i="78" s="1"/>
  <c r="M26" i="76"/>
  <c r="M31" i="76" s="1"/>
  <c r="M36" i="76" s="1"/>
  <c r="M26" i="77"/>
  <c r="M31" i="77" s="1"/>
  <c r="M36" i="77" s="1"/>
  <c r="R43" i="81"/>
  <c r="R43" i="80"/>
  <c r="M26" i="82"/>
  <c r="M31" i="82" s="1"/>
  <c r="M36" i="82" s="1"/>
  <c r="M43" i="81"/>
  <c r="M25" i="80"/>
  <c r="M26" i="75"/>
  <c r="M31" i="75" s="1"/>
  <c r="M36" i="75" s="1"/>
  <c r="M26" i="80"/>
  <c r="M31" i="80" s="1"/>
  <c r="M36" i="80" s="1"/>
  <c r="M26" i="74"/>
  <c r="M31" i="74" s="1"/>
  <c r="M36" i="74" s="1"/>
  <c r="M25" i="81"/>
  <c r="M25" i="82"/>
  <c r="R25" i="81"/>
  <c r="R25" i="74"/>
  <c r="R25" i="82"/>
  <c r="R25" i="75"/>
  <c r="R25" i="78"/>
  <c r="R25" i="80"/>
  <c r="R25" i="76"/>
  <c r="R25" i="77"/>
  <c r="R26" i="80"/>
  <c r="R31" i="80" s="1"/>
  <c r="R36" i="80" s="1"/>
  <c r="R26" i="82"/>
  <c r="R31" i="82" s="1"/>
  <c r="R36" i="82" s="1"/>
  <c r="R43" i="79"/>
  <c r="R26" i="75"/>
  <c r="R31" i="75" s="1"/>
  <c r="R36" i="75" s="1"/>
  <c r="M43" i="79"/>
  <c r="R43" i="75"/>
  <c r="R26" i="74"/>
  <c r="R31" i="74" s="1"/>
  <c r="R36" i="74" s="1"/>
  <c r="M43" i="80"/>
  <c r="R26" i="77"/>
  <c r="R31" i="77" s="1"/>
  <c r="R36" i="77" s="1"/>
  <c r="M43" i="76"/>
  <c r="R43" i="76"/>
  <c r="R26" i="79"/>
  <c r="R31" i="79" s="1"/>
  <c r="R36" i="79" s="1"/>
  <c r="M26" i="79"/>
  <c r="M31" i="79" s="1"/>
  <c r="M36" i="79" s="1"/>
  <c r="M26" i="81"/>
  <c r="M31" i="81" s="1"/>
  <c r="M36" i="81" s="1"/>
  <c r="M43" i="74"/>
  <c r="R43" i="82"/>
  <c r="R43" i="74"/>
  <c r="R26" i="76"/>
  <c r="R31" i="76" s="1"/>
  <c r="R36" i="76" s="1"/>
  <c r="M43" i="75"/>
  <c r="M26" i="78"/>
  <c r="M31" i="78" s="1"/>
  <c r="M36" i="78" s="1"/>
  <c r="AK73" i="102"/>
  <c r="AM73" i="102"/>
  <c r="AP73" i="102"/>
  <c r="AQ73" i="102"/>
  <c r="AR73" i="102"/>
  <c r="AN73" i="102"/>
  <c r="AS73" i="102"/>
  <c r="AL73" i="102"/>
  <c r="AO73" i="102"/>
  <c r="Q11" i="84" l="1"/>
  <c r="Q14" i="84"/>
  <c r="Q12" i="84"/>
  <c r="Q16" i="84"/>
  <c r="Q18" i="84"/>
  <c r="Q8" i="84"/>
  <c r="Q15" i="84"/>
  <c r="Q9" i="84"/>
  <c r="Q13" i="84"/>
  <c r="Q10" i="84"/>
  <c r="AQ120" i="102"/>
  <c r="AM120" i="102"/>
  <c r="AP120" i="102"/>
  <c r="AS120" i="102"/>
  <c r="AR120" i="102"/>
  <c r="AL120" i="102"/>
  <c r="AO120" i="102"/>
  <c r="AK120" i="102"/>
  <c r="AN120" i="102"/>
  <c r="J14" i="72"/>
  <c r="K15" i="70"/>
  <c r="K124" i="101"/>
  <c r="K120" i="101"/>
  <c r="W80" i="101"/>
  <c r="AO127" i="101"/>
  <c r="AI91" i="102"/>
  <c r="AI72" i="101"/>
  <c r="Y124" i="101"/>
  <c r="Y111" i="101"/>
  <c r="G81" i="101"/>
  <c r="E59" i="101"/>
  <c r="V125" i="101"/>
  <c r="T103" i="101"/>
  <c r="AQ126" i="102"/>
  <c r="AR127" i="101"/>
  <c r="AL80" i="102"/>
  <c r="J81" i="101"/>
  <c r="O12" i="70"/>
  <c r="I80" i="101"/>
  <c r="G43" i="91"/>
  <c r="AK78" i="102"/>
  <c r="AI56" i="102"/>
  <c r="AR131" i="101"/>
  <c r="M127" i="101"/>
  <c r="AR131" i="102"/>
  <c r="T58" i="101"/>
  <c r="V80" i="101"/>
  <c r="AP84" i="102"/>
  <c r="AO78" i="102"/>
  <c r="AB78" i="101"/>
  <c r="K85" i="101"/>
  <c r="M128" i="101"/>
  <c r="AS89" i="102"/>
  <c r="O16" i="6"/>
  <c r="AA124" i="101"/>
  <c r="AA111" i="101"/>
  <c r="AK136" i="102"/>
  <c r="AI137" i="102"/>
  <c r="AC80" i="101"/>
  <c r="J79" i="101"/>
  <c r="Q10" i="6"/>
  <c r="AK81" i="102"/>
  <c r="AI59" i="102"/>
  <c r="AS128" i="101"/>
  <c r="O14" i="70"/>
  <c r="I128" i="101"/>
  <c r="I77" i="101"/>
  <c r="I73" i="101"/>
  <c r="M79" i="101"/>
  <c r="N84" i="101"/>
  <c r="AO111" i="102"/>
  <c r="AO124" i="102"/>
  <c r="X125" i="101"/>
  <c r="AI62" i="102"/>
  <c r="AK84" i="102"/>
  <c r="T117" i="101"/>
  <c r="V73" i="101"/>
  <c r="T68" i="101"/>
  <c r="AL79" i="102"/>
  <c r="AN125" i="102"/>
  <c r="J111" i="101"/>
  <c r="J125" i="101"/>
  <c r="AO81" i="102"/>
  <c r="V126" i="101"/>
  <c r="T104" i="101"/>
  <c r="H136" i="101"/>
  <c r="AI57" i="101"/>
  <c r="AK79" i="101"/>
  <c r="O11" i="70"/>
  <c r="AM132" i="102"/>
  <c r="AI138" i="102"/>
  <c r="L85" i="101"/>
  <c r="H22" i="83"/>
  <c r="AN89" i="102"/>
  <c r="I85" i="101"/>
  <c r="N79" i="101"/>
  <c r="AM79" i="102"/>
  <c r="E71" i="101"/>
  <c r="T91" i="101"/>
  <c r="AI92" i="101"/>
  <c r="Z84" i="101"/>
  <c r="W79" i="101"/>
  <c r="AR85" i="101"/>
  <c r="AP127" i="101"/>
  <c r="T55" i="102"/>
  <c r="L120" i="101"/>
  <c r="L124" i="101"/>
  <c r="M131" i="101"/>
  <c r="Z132" i="101"/>
  <c r="H89" i="101"/>
  <c r="J85" i="101"/>
  <c r="AS84" i="101"/>
  <c r="AR89" i="101"/>
  <c r="AM80" i="101"/>
  <c r="AS85" i="101"/>
  <c r="T70" i="101"/>
  <c r="AS111" i="101"/>
  <c r="AS125" i="101"/>
  <c r="O131" i="101"/>
  <c r="K80" i="101"/>
  <c r="N24" i="70"/>
  <c r="G120" i="101"/>
  <c r="G124" i="101"/>
  <c r="E115" i="101"/>
  <c r="AM132" i="101"/>
  <c r="AP79" i="101"/>
  <c r="AR79" i="102"/>
  <c r="L78" i="101"/>
  <c r="L64" i="101"/>
  <c r="AM136" i="102"/>
  <c r="T55" i="101"/>
  <c r="V64" i="101"/>
  <c r="V77" i="101"/>
  <c r="T57" i="101"/>
  <c r="V79" i="101"/>
  <c r="X136" i="101"/>
  <c r="P11" i="6"/>
  <c r="AO77" i="101"/>
  <c r="AO73" i="101"/>
  <c r="Z80" i="101"/>
  <c r="AQ77" i="102"/>
  <c r="AQ64" i="102"/>
  <c r="AA79" i="101"/>
  <c r="K17" i="86"/>
  <c r="T63" i="102"/>
  <c r="L77" i="101"/>
  <c r="L73" i="101"/>
  <c r="AC132" i="101"/>
  <c r="N111" i="101"/>
  <c r="N125" i="101"/>
  <c r="X78" i="101"/>
  <c r="O136" i="101"/>
  <c r="AB73" i="101"/>
  <c r="G47" i="17"/>
  <c r="AD64" i="101"/>
  <c r="AD77" i="101"/>
  <c r="G73" i="101"/>
  <c r="E68" i="101"/>
  <c r="G77" i="101"/>
  <c r="AI70" i="102"/>
  <c r="AK64" i="102"/>
  <c r="AK77" i="102"/>
  <c r="AI55" i="102"/>
  <c r="AC120" i="101"/>
  <c r="K10" i="70"/>
  <c r="Z126" i="101"/>
  <c r="AP80" i="101"/>
  <c r="AO64" i="102"/>
  <c r="AO77" i="102"/>
  <c r="N20" i="86"/>
  <c r="T119" i="101"/>
  <c r="AK124" i="102"/>
  <c r="AK111" i="102"/>
  <c r="AI102" i="102"/>
  <c r="AK73" i="101"/>
  <c r="AI68" i="101"/>
  <c r="AK77" i="101"/>
  <c r="AQ85" i="102"/>
  <c r="AL81" i="102"/>
  <c r="H77" i="101"/>
  <c r="H73" i="101"/>
  <c r="AN84" i="102"/>
  <c r="I81" i="101"/>
  <c r="W126" i="101"/>
  <c r="T90" i="102"/>
  <c r="H120" i="101"/>
  <c r="H124" i="101"/>
  <c r="AI117" i="102"/>
  <c r="I78" i="101"/>
  <c r="I64" i="101"/>
  <c r="T72" i="101"/>
  <c r="I63" i="17"/>
  <c r="AQ84" i="102"/>
  <c r="AA64" i="101"/>
  <c r="AA77" i="101"/>
  <c r="I79" i="101"/>
  <c r="N126" i="101"/>
  <c r="T56" i="102"/>
  <c r="AQ89" i="101"/>
  <c r="AL84" i="101"/>
  <c r="AQ127" i="101"/>
  <c r="O18" i="70"/>
  <c r="H128" i="101"/>
  <c r="AS136" i="102"/>
  <c r="AN132" i="102"/>
  <c r="X132" i="101"/>
  <c r="P30" i="6"/>
  <c r="AS81" i="101"/>
  <c r="AM127" i="102"/>
  <c r="K136" i="101"/>
  <c r="H126" i="101"/>
  <c r="J126" i="101"/>
  <c r="K18" i="86"/>
  <c r="E70" i="101"/>
  <c r="AN128" i="102"/>
  <c r="N120" i="101"/>
  <c r="N124" i="101"/>
  <c r="Y64" i="101"/>
  <c r="Y77" i="101"/>
  <c r="W124" i="101"/>
  <c r="W111" i="101"/>
  <c r="G45" i="17"/>
  <c r="G44" i="17"/>
  <c r="T90" i="101"/>
  <c r="V89" i="101"/>
  <c r="L128" i="101"/>
  <c r="Y132" i="101"/>
  <c r="Y125" i="101"/>
  <c r="AD78" i="101"/>
  <c r="O15" i="70"/>
  <c r="G63" i="17"/>
  <c r="AS78" i="102"/>
  <c r="H84" i="101"/>
  <c r="G132" i="101"/>
  <c r="E110" i="101"/>
  <c r="AO84" i="101"/>
  <c r="AC127" i="101"/>
  <c r="AL84" i="102"/>
  <c r="Q11" i="6"/>
  <c r="X81" i="101"/>
  <c r="Z136" i="101"/>
  <c r="AO131" i="102"/>
  <c r="N78" i="101"/>
  <c r="N64" i="101"/>
  <c r="H79" i="101"/>
  <c r="Z64" i="101"/>
  <c r="Z77" i="101"/>
  <c r="O17" i="70"/>
  <c r="I136" i="101"/>
  <c r="AD84" i="101"/>
  <c r="AQ132" i="102"/>
  <c r="AS131" i="101"/>
  <c r="AN80" i="102"/>
  <c r="AO80" i="102"/>
  <c r="K24" i="86"/>
  <c r="AS77" i="102"/>
  <c r="AS64" i="102"/>
  <c r="AD128" i="101"/>
  <c r="H127" i="101"/>
  <c r="M85" i="101"/>
  <c r="AN81" i="101"/>
  <c r="AO81" i="101"/>
  <c r="J127" i="101"/>
  <c r="I84" i="101"/>
  <c r="I46" i="17"/>
  <c r="AP131" i="101"/>
  <c r="L16" i="6"/>
  <c r="L17" i="6" s="1"/>
  <c r="AB80" i="101"/>
  <c r="AO132" i="101"/>
  <c r="L131" i="101"/>
  <c r="AP81" i="102"/>
  <c r="AS89" i="101"/>
  <c r="X126" i="101"/>
  <c r="AI70" i="101"/>
  <c r="AR89" i="102"/>
  <c r="O11" i="6"/>
  <c r="K9" i="70"/>
  <c r="I20" i="70"/>
  <c r="X89" i="101"/>
  <c r="H78" i="101"/>
  <c r="H64" i="101"/>
  <c r="AN78" i="102"/>
  <c r="G48" i="17"/>
  <c r="O132" i="101"/>
  <c r="O13" i="70"/>
  <c r="I131" i="101"/>
  <c r="AC64" i="101"/>
  <c r="AC77" i="101"/>
  <c r="AP125" i="102"/>
  <c r="AL126" i="101"/>
  <c r="AO126" i="102"/>
  <c r="K132" i="101"/>
  <c r="O84" i="101"/>
  <c r="O19" i="86"/>
  <c r="AS85" i="102"/>
  <c r="AQ85" i="101"/>
  <c r="AI69" i="101"/>
  <c r="AO80" i="101"/>
  <c r="AO85" i="102"/>
  <c r="I43" i="88"/>
  <c r="J77" i="101"/>
  <c r="J73" i="101"/>
  <c r="J132" i="101"/>
  <c r="AB125" i="101"/>
  <c r="E72" i="101"/>
  <c r="K11" i="70"/>
  <c r="AI72" i="102"/>
  <c r="O16" i="86"/>
  <c r="K10" i="6"/>
  <c r="AP128" i="102"/>
  <c r="P16" i="6"/>
  <c r="P17" i="6" s="1"/>
  <c r="W64" i="101"/>
  <c r="W77" i="101"/>
  <c r="AQ80" i="101"/>
  <c r="AM128" i="101"/>
  <c r="H19" i="83"/>
  <c r="AN84" i="101"/>
  <c r="AI56" i="101"/>
  <c r="AK78" i="101"/>
  <c r="AK64" i="101"/>
  <c r="AA85" i="101"/>
  <c r="O15" i="86"/>
  <c r="AL128" i="101"/>
  <c r="E119" i="101"/>
  <c r="AI119" i="101"/>
  <c r="G46" i="17"/>
  <c r="L80" i="101"/>
  <c r="AN85" i="102"/>
  <c r="Y131" i="101"/>
  <c r="O128" i="101"/>
  <c r="J10" i="6"/>
  <c r="AL78" i="102"/>
  <c r="H81" i="101"/>
  <c r="M120" i="101"/>
  <c r="M124" i="101"/>
  <c r="M84" i="101"/>
  <c r="K12" i="86"/>
  <c r="K14" i="72"/>
  <c r="L11" i="6"/>
  <c r="O79" i="101"/>
  <c r="AC81" i="101"/>
  <c r="T56" i="101"/>
  <c r="V78" i="101"/>
  <c r="K11" i="86"/>
  <c r="G89" i="101"/>
  <c r="E90" i="101"/>
  <c r="X85" i="101"/>
  <c r="AM136" i="101"/>
  <c r="AM79" i="101"/>
  <c r="X84" i="101"/>
  <c r="I52" i="99"/>
  <c r="K126" i="101"/>
  <c r="AR84" i="102"/>
  <c r="AM77" i="102"/>
  <c r="AM64" i="102"/>
  <c r="T92" i="102"/>
  <c r="E91" i="101"/>
  <c r="AS124" i="101"/>
  <c r="AS120" i="101"/>
  <c r="AL132" i="101"/>
  <c r="AQ128" i="101"/>
  <c r="N128" i="101"/>
  <c r="W136" i="101"/>
  <c r="AQ81" i="101"/>
  <c r="O85" i="101"/>
  <c r="AO84" i="102"/>
  <c r="AP81" i="101"/>
  <c r="AB132" i="101"/>
  <c r="AC125" i="101"/>
  <c r="X120" i="101"/>
  <c r="AQ131" i="102"/>
  <c r="AC84" i="101"/>
  <c r="AP78" i="101"/>
  <c r="AP64" i="101"/>
  <c r="Q16" i="6"/>
  <c r="Q17" i="6" s="1"/>
  <c r="AA136" i="101"/>
  <c r="AA125" i="101"/>
  <c r="P9" i="6"/>
  <c r="J124" i="101"/>
  <c r="J120" i="101"/>
  <c r="AA89" i="101"/>
  <c r="M77" i="101"/>
  <c r="M73" i="101"/>
  <c r="G80" i="101"/>
  <c r="E58" i="101"/>
  <c r="K84" i="101"/>
  <c r="AQ64" i="101"/>
  <c r="AQ78" i="101"/>
  <c r="W73" i="101"/>
  <c r="Z78" i="101"/>
  <c r="I44" i="17"/>
  <c r="Z89" i="101"/>
  <c r="AL78" i="101"/>
  <c r="AL64" i="101"/>
  <c r="X80" i="101"/>
  <c r="O13" i="86"/>
  <c r="AB126" i="101"/>
  <c r="AL128" i="102"/>
  <c r="W78" i="101"/>
  <c r="AM128" i="102"/>
  <c r="Y85" i="101"/>
  <c r="AN77" i="101"/>
  <c r="AN73" i="101"/>
  <c r="M24" i="70"/>
  <c r="Y73" i="101"/>
  <c r="V124" i="101"/>
  <c r="V111" i="101"/>
  <c r="T102" i="101"/>
  <c r="AP126" i="101"/>
  <c r="AK80" i="101"/>
  <c r="AI58" i="101"/>
  <c r="I43" i="85"/>
  <c r="M27" i="6"/>
  <c r="J30" i="6"/>
  <c r="I20" i="86"/>
  <c r="K9" i="86"/>
  <c r="AD79" i="101"/>
  <c r="AD73" i="101"/>
  <c r="AI71" i="102"/>
  <c r="AL131" i="101"/>
  <c r="AK124" i="101"/>
  <c r="AI115" i="101"/>
  <c r="AK120" i="101"/>
  <c r="E106" i="101"/>
  <c r="G128" i="101"/>
  <c r="O19" i="70"/>
  <c r="AM78" i="102"/>
  <c r="AK80" i="102"/>
  <c r="AI58" i="102"/>
  <c r="O18" i="86"/>
  <c r="O9" i="6"/>
  <c r="I59" i="17"/>
  <c r="AQ73" i="101"/>
  <c r="AQ77" i="101"/>
  <c r="AN80" i="101"/>
  <c r="W128" i="101"/>
  <c r="T69" i="102"/>
  <c r="AK85" i="102"/>
  <c r="AI63" i="102"/>
  <c r="AM81" i="101"/>
  <c r="Z111" i="101"/>
  <c r="Z124" i="101"/>
  <c r="AL127" i="101"/>
  <c r="Z81" i="101"/>
  <c r="K73" i="101"/>
  <c r="K77" i="101"/>
  <c r="AI109" i="102"/>
  <c r="AK131" i="102"/>
  <c r="F19" i="83"/>
  <c r="AL79" i="101"/>
  <c r="AA78" i="101"/>
  <c r="AR80" i="101"/>
  <c r="AA73" i="101"/>
  <c r="H80" i="101"/>
  <c r="K125" i="101"/>
  <c r="K111" i="101"/>
  <c r="AO125" i="102"/>
  <c r="AL126" i="102"/>
  <c r="O9" i="86"/>
  <c r="M20" i="86"/>
  <c r="V132" i="101"/>
  <c r="T110" i="101"/>
  <c r="AB81" i="101"/>
  <c r="K30" i="6"/>
  <c r="N80" i="101"/>
  <c r="L89" i="101"/>
  <c r="AR126" i="102"/>
  <c r="Q30" i="6"/>
  <c r="AS78" i="101"/>
  <c r="AS64" i="101"/>
  <c r="Z131" i="101"/>
  <c r="AA128" i="101"/>
  <c r="AN78" i="101"/>
  <c r="AN64" i="101"/>
  <c r="AM85" i="101"/>
  <c r="AR81" i="102"/>
  <c r="AR132" i="101"/>
  <c r="AS84" i="102"/>
  <c r="AD124" i="101"/>
  <c r="AD111" i="101"/>
  <c r="Z73" i="101"/>
  <c r="AI106" i="102"/>
  <c r="AK128" i="102"/>
  <c r="AQ111" i="101"/>
  <c r="AQ125" i="101"/>
  <c r="AO132" i="102"/>
  <c r="X127" i="101"/>
  <c r="AN127" i="102"/>
  <c r="L125" i="101"/>
  <c r="L111" i="101"/>
  <c r="I49" i="17"/>
  <c r="K16" i="6"/>
  <c r="K17" i="6" s="1"/>
  <c r="AL131" i="102"/>
  <c r="G43" i="88"/>
  <c r="O73" i="101"/>
  <c r="O77" i="101"/>
  <c r="N81" i="101"/>
  <c r="AL85" i="101"/>
  <c r="E69" i="101"/>
  <c r="J136" i="101"/>
  <c r="AP127" i="102"/>
  <c r="AI116" i="101"/>
  <c r="AQ136" i="102"/>
  <c r="AA84" i="101"/>
  <c r="AC79" i="101"/>
  <c r="I47" i="17"/>
  <c r="AS81" i="102"/>
  <c r="L127" i="101"/>
  <c r="AI104" i="102"/>
  <c r="AK126" i="102"/>
  <c r="K14" i="86"/>
  <c r="AB89" i="101"/>
  <c r="T59" i="102"/>
  <c r="O81" i="101"/>
  <c r="K81" i="101"/>
  <c r="J24" i="86"/>
  <c r="L10" i="6"/>
  <c r="K19" i="86"/>
  <c r="AR79" i="101"/>
  <c r="AR80" i="102"/>
  <c r="AR81" i="101"/>
  <c r="K18" i="70"/>
  <c r="K14" i="70"/>
  <c r="AN136" i="102"/>
  <c r="AO128" i="102"/>
  <c r="G136" i="101"/>
  <c r="E137" i="101"/>
  <c r="AR128" i="102"/>
  <c r="AM84" i="102"/>
  <c r="Y81" i="101"/>
  <c r="O120" i="101"/>
  <c r="O124" i="101"/>
  <c r="N77" i="101"/>
  <c r="N73" i="101"/>
  <c r="AP85" i="102"/>
  <c r="AN89" i="101"/>
  <c r="AS73" i="101"/>
  <c r="AS77" i="101"/>
  <c r="J89" i="101"/>
  <c r="O125" i="101"/>
  <c r="O111" i="101"/>
  <c r="M136" i="101"/>
  <c r="T118" i="101"/>
  <c r="AP111" i="102"/>
  <c r="AP124" i="102"/>
  <c r="AQ127" i="102"/>
  <c r="AC128" i="101"/>
  <c r="AK128" i="101"/>
  <c r="AI106" i="101"/>
  <c r="AD132" i="101"/>
  <c r="I111" i="101"/>
  <c r="I125" i="101"/>
  <c r="I24" i="86"/>
  <c r="AO79" i="101"/>
  <c r="X73" i="101"/>
  <c r="AB131" i="101"/>
  <c r="L132" i="101"/>
  <c r="AP131" i="102"/>
  <c r="AI117" i="101"/>
  <c r="L136" i="101"/>
  <c r="M125" i="101"/>
  <c r="M111" i="101"/>
  <c r="N89" i="101"/>
  <c r="AC89" i="101"/>
  <c r="L126" i="101"/>
  <c r="G59" i="17"/>
  <c r="J9" i="6"/>
  <c r="Y80" i="101"/>
  <c r="AP89" i="101"/>
  <c r="AA126" i="101"/>
  <c r="AR125" i="101"/>
  <c r="AR111" i="101"/>
  <c r="AP125" i="101"/>
  <c r="AP111" i="101"/>
  <c r="Y136" i="101"/>
  <c r="AO136" i="102"/>
  <c r="AM126" i="102"/>
  <c r="T116" i="101"/>
  <c r="G127" i="101"/>
  <c r="E105" i="101"/>
  <c r="AL81" i="101"/>
  <c r="AP89" i="102"/>
  <c r="J11" i="6"/>
  <c r="AD89" i="101"/>
  <c r="O30" i="6"/>
  <c r="R27" i="6"/>
  <c r="AO79" i="102"/>
  <c r="AP77" i="101"/>
  <c r="AP73" i="101"/>
  <c r="AM84" i="101"/>
  <c r="K16" i="86"/>
  <c r="W81" i="101"/>
  <c r="K79" i="101"/>
  <c r="T59" i="101"/>
  <c r="V81" i="101"/>
  <c r="W84" i="101"/>
  <c r="AN124" i="102"/>
  <c r="AN111" i="102"/>
  <c r="AQ128" i="102"/>
  <c r="AR73" i="101"/>
  <c r="AR77" i="101"/>
  <c r="AS80" i="102"/>
  <c r="AR84" i="101"/>
  <c r="AR77" i="102"/>
  <c r="AR64" i="102"/>
  <c r="AK85" i="101"/>
  <c r="AI63" i="101"/>
  <c r="AI138" i="101"/>
  <c r="H85" i="101"/>
  <c r="AB77" i="101"/>
  <c r="AB64" i="101"/>
  <c r="AO78" i="101"/>
  <c r="AO64" i="101"/>
  <c r="AR85" i="102"/>
  <c r="AN77" i="102"/>
  <c r="AN64" i="102"/>
  <c r="O17" i="86"/>
  <c r="X111" i="101"/>
  <c r="X124" i="101"/>
  <c r="O9" i="70"/>
  <c r="M20" i="70"/>
  <c r="AR132" i="102"/>
  <c r="AQ79" i="101"/>
  <c r="AD85" i="101"/>
  <c r="AD81" i="101"/>
  <c r="AA131" i="101"/>
  <c r="I124" i="101"/>
  <c r="I120" i="101"/>
  <c r="AM89" i="102"/>
  <c r="Y79" i="101"/>
  <c r="I48" i="17"/>
  <c r="I89" i="101"/>
  <c r="AA80" i="101"/>
  <c r="X79" i="101"/>
  <c r="N85" i="101"/>
  <c r="AM111" i="102"/>
  <c r="AM124" i="102"/>
  <c r="E116" i="101"/>
  <c r="K89" i="101"/>
  <c r="K10" i="86"/>
  <c r="Y126" i="101"/>
  <c r="H131" i="101"/>
  <c r="O126" i="101"/>
  <c r="N132" i="101"/>
  <c r="AI119" i="102"/>
  <c r="AQ125" i="102"/>
  <c r="H111" i="101"/>
  <c r="H125" i="101"/>
  <c r="M132" i="101"/>
  <c r="AN127" i="101"/>
  <c r="AN126" i="102"/>
  <c r="T63" i="101"/>
  <c r="V85" i="101"/>
  <c r="M81" i="101"/>
  <c r="AN128" i="101"/>
  <c r="V128" i="101"/>
  <c r="T106" i="101"/>
  <c r="E118" i="101"/>
  <c r="AB127" i="101"/>
  <c r="AC126" i="101"/>
  <c r="AC78" i="101"/>
  <c r="AB84" i="101"/>
  <c r="AQ78" i="102"/>
  <c r="K17" i="70"/>
  <c r="AP79" i="102"/>
  <c r="AO136" i="101"/>
  <c r="AM120" i="101"/>
  <c r="AM124" i="101"/>
  <c r="AS126" i="101"/>
  <c r="AO124" i="101"/>
  <c r="AO120" i="101"/>
  <c r="AD127" i="101"/>
  <c r="M24" i="86"/>
  <c r="AD126" i="101"/>
  <c r="Z127" i="101"/>
  <c r="AL124" i="102"/>
  <c r="AL111" i="102"/>
  <c r="L81" i="101"/>
  <c r="AO89" i="101"/>
  <c r="Y78" i="101"/>
  <c r="AQ89" i="102"/>
  <c r="G43" i="85"/>
  <c r="AA132" i="101"/>
  <c r="W125" i="101"/>
  <c r="AI139" i="102"/>
  <c r="AL111" i="101"/>
  <c r="AL125" i="101"/>
  <c r="AI139" i="101"/>
  <c r="AP126" i="102"/>
  <c r="X128" i="101"/>
  <c r="N131" i="101"/>
  <c r="Y127" i="101"/>
  <c r="O14" i="72"/>
  <c r="T137" i="101"/>
  <c r="V136" i="101"/>
  <c r="I43" i="91"/>
  <c r="T92" i="101"/>
  <c r="AP85" i="101"/>
  <c r="J84" i="101"/>
  <c r="K12" i="70"/>
  <c r="Z79" i="101"/>
  <c r="X77" i="101"/>
  <c r="X64" i="101"/>
  <c r="T80" i="102"/>
  <c r="T58" i="102"/>
  <c r="J128" i="101"/>
  <c r="AS132" i="102"/>
  <c r="AN132" i="101"/>
  <c r="AS127" i="102"/>
  <c r="E104" i="101"/>
  <c r="G126" i="101"/>
  <c r="AD131" i="101"/>
  <c r="AO126" i="101"/>
  <c r="AM125" i="102"/>
  <c r="I126" i="101"/>
  <c r="E117" i="101"/>
  <c r="M126" i="101"/>
  <c r="AP64" i="102"/>
  <c r="AP77" i="102"/>
  <c r="AM77" i="101"/>
  <c r="AM73" i="101"/>
  <c r="AQ80" i="102"/>
  <c r="AR78" i="101"/>
  <c r="AR64" i="101"/>
  <c r="G52" i="17"/>
  <c r="G36" i="17"/>
  <c r="J80" i="101"/>
  <c r="J78" i="101"/>
  <c r="J64" i="101"/>
  <c r="AI90" i="101"/>
  <c r="AK89" i="101"/>
  <c r="W85" i="101"/>
  <c r="W132" i="101"/>
  <c r="AP132" i="102"/>
  <c r="O16" i="70"/>
  <c r="O127" i="101"/>
  <c r="AC111" i="101"/>
  <c r="AC124" i="101"/>
  <c r="Z120" i="101"/>
  <c r="AS131" i="102"/>
  <c r="P10" i="6"/>
  <c r="N20" i="70"/>
  <c r="AI116" i="102"/>
  <c r="AP136" i="102"/>
  <c r="AC131" i="101"/>
  <c r="T115" i="101"/>
  <c r="V120" i="101"/>
  <c r="O14" i="86"/>
  <c r="AN111" i="101"/>
  <c r="AN125" i="101"/>
  <c r="AS132" i="101"/>
  <c r="Y128" i="101"/>
  <c r="AP124" i="101"/>
  <c r="AP120" i="101"/>
  <c r="L30" i="6"/>
  <c r="AL80" i="101"/>
  <c r="L9" i="6"/>
  <c r="E92" i="101"/>
  <c r="AM80" i="102"/>
  <c r="AP80" i="102"/>
  <c r="AN85" i="101"/>
  <c r="AP84" i="101"/>
  <c r="AM81" i="102"/>
  <c r="O10" i="86"/>
  <c r="K127" i="101"/>
  <c r="AB128" i="101"/>
  <c r="AS128" i="102"/>
  <c r="AI103" i="101"/>
  <c r="AK125" i="101"/>
  <c r="AK111" i="101"/>
  <c r="H132" i="101"/>
  <c r="AO131" i="101"/>
  <c r="AO125" i="101"/>
  <c r="AO111" i="101"/>
  <c r="K11" i="6"/>
  <c r="T71" i="102"/>
  <c r="AR124" i="101"/>
  <c r="AR120" i="101"/>
  <c r="AS80" i="101"/>
  <c r="M89" i="101"/>
  <c r="AM89" i="101"/>
  <c r="L84" i="101"/>
  <c r="K15" i="86"/>
  <c r="AA120" i="101"/>
  <c r="I45" i="17"/>
  <c r="O89" i="101"/>
  <c r="J20" i="70"/>
  <c r="J131" i="101"/>
  <c r="AK132" i="102"/>
  <c r="AI110" i="102"/>
  <c r="AL136" i="102"/>
  <c r="AN136" i="101"/>
  <c r="O11" i="86"/>
  <c r="T91" i="102"/>
  <c r="G49" i="17"/>
  <c r="I24" i="91"/>
  <c r="Y84" i="101"/>
  <c r="AB85" i="101"/>
  <c r="AD80" i="101"/>
  <c r="J20" i="86"/>
  <c r="K64" i="101"/>
  <c r="K78" i="101"/>
  <c r="AO89" i="102"/>
  <c r="T71" i="101"/>
  <c r="AM85" i="102"/>
  <c r="E62" i="101"/>
  <c r="G84" i="101"/>
  <c r="AN79" i="102"/>
  <c r="AI91" i="101"/>
  <c r="AQ84" i="101"/>
  <c r="F22" i="83"/>
  <c r="J24" i="70"/>
  <c r="K19" i="70"/>
  <c r="AP78" i="102"/>
  <c r="AL77" i="102"/>
  <c r="AL64" i="102"/>
  <c r="AC73" i="101"/>
  <c r="AL77" i="101"/>
  <c r="AL73" i="101"/>
  <c r="AR78" i="102"/>
  <c r="Y89" i="101"/>
  <c r="AB124" i="101"/>
  <c r="AB111" i="101"/>
  <c r="AB79" i="101"/>
  <c r="AK89" i="102"/>
  <c r="AI90" i="102"/>
  <c r="K9" i="6"/>
  <c r="AK127" i="101"/>
  <c r="AI105" i="101"/>
  <c r="V127" i="101"/>
  <c r="T105" i="101"/>
  <c r="AI104" i="101"/>
  <c r="AK126" i="101"/>
  <c r="AO128" i="101"/>
  <c r="AL132" i="102"/>
  <c r="T139" i="101"/>
  <c r="AQ132" i="101"/>
  <c r="J16" i="6"/>
  <c r="J17" i="6" s="1"/>
  <c r="M78" i="101"/>
  <c r="M64" i="101"/>
  <c r="AS79" i="102"/>
  <c r="AR136" i="102"/>
  <c r="AB120" i="101"/>
  <c r="X131" i="101"/>
  <c r="N127" i="101"/>
  <c r="AA127" i="101"/>
  <c r="AS126" i="102"/>
  <c r="AD136" i="101"/>
  <c r="AP128" i="101"/>
  <c r="AL127" i="102"/>
  <c r="AC85" i="101"/>
  <c r="I52" i="17"/>
  <c r="I36" i="17"/>
  <c r="AI69" i="102"/>
  <c r="Z85" i="101"/>
  <c r="AI118" i="102"/>
  <c r="AI110" i="101"/>
  <c r="AK132" i="101"/>
  <c r="K131" i="101"/>
  <c r="AN131" i="101"/>
  <c r="AS111" i="102"/>
  <c r="AS124" i="102"/>
  <c r="AI103" i="102"/>
  <c r="AK125" i="102"/>
  <c r="Z128" i="101"/>
  <c r="AR111" i="102"/>
  <c r="AR124" i="102"/>
  <c r="AQ136" i="101"/>
  <c r="AI118" i="101"/>
  <c r="AN120" i="101"/>
  <c r="AN124" i="101"/>
  <c r="AP136" i="101"/>
  <c r="AL124" i="101"/>
  <c r="AL120" i="101"/>
  <c r="N136" i="101"/>
  <c r="AI71" i="101"/>
  <c r="AN81" i="102"/>
  <c r="E57" i="101"/>
  <c r="G79" i="101"/>
  <c r="AA81" i="101"/>
  <c r="AD120" i="101"/>
  <c r="AI137" i="101"/>
  <c r="AK136" i="101"/>
  <c r="AM126" i="101"/>
  <c r="AQ111" i="102"/>
  <c r="AQ124" i="102"/>
  <c r="I132" i="101"/>
  <c r="W131" i="101"/>
  <c r="AR125" i="102"/>
  <c r="AD125" i="101"/>
  <c r="T109" i="101"/>
  <c r="V131" i="101"/>
  <c r="AR128" i="101"/>
  <c r="AP132" i="101"/>
  <c r="AO85" i="101"/>
  <c r="G64" i="101"/>
  <c r="E56" i="101"/>
  <c r="G78" i="101"/>
  <c r="AS79" i="101"/>
  <c r="M80" i="101"/>
  <c r="T69" i="101"/>
  <c r="O80" i="101"/>
  <c r="O10" i="6"/>
  <c r="AQ79" i="102"/>
  <c r="AI57" i="102"/>
  <c r="AK79" i="102"/>
  <c r="T70" i="102"/>
  <c r="AM131" i="102"/>
  <c r="N24" i="86"/>
  <c r="AB136" i="101"/>
  <c r="Q9" i="6"/>
  <c r="AL125" i="102"/>
  <c r="AO127" i="102"/>
  <c r="O12" i="86"/>
  <c r="AL136" i="101"/>
  <c r="AQ124" i="101"/>
  <c r="AQ120" i="101"/>
  <c r="AI105" i="102"/>
  <c r="AK127" i="102"/>
  <c r="AR136" i="101"/>
  <c r="E139" i="101"/>
  <c r="Z125" i="101"/>
  <c r="AM131" i="101"/>
  <c r="W127" i="101"/>
  <c r="I24" i="70"/>
  <c r="O24" i="86"/>
  <c r="T72" i="102"/>
  <c r="AK81" i="101"/>
  <c r="AI59" i="101"/>
  <c r="AQ81" i="102"/>
  <c r="AI92" i="102"/>
  <c r="AL89" i="101"/>
  <c r="AL89" i="102"/>
  <c r="AS125" i="102"/>
  <c r="AM111" i="101"/>
  <c r="AM125" i="101"/>
  <c r="Y120" i="101"/>
  <c r="AK131" i="101"/>
  <c r="AI109" i="101"/>
  <c r="M14" i="72"/>
  <c r="E138" i="101"/>
  <c r="AN131" i="102"/>
  <c r="AS127" i="101"/>
  <c r="AS136" i="101"/>
  <c r="AN126" i="101"/>
  <c r="T62" i="102"/>
  <c r="T84" i="102"/>
  <c r="G85" i="101"/>
  <c r="E63" i="101"/>
  <c r="T79" i="102"/>
  <c r="T57" i="102"/>
  <c r="AL85" i="102"/>
  <c r="AN79" i="101"/>
  <c r="AM64" i="101"/>
  <c r="AM78" i="101"/>
  <c r="K16" i="70"/>
  <c r="I14" i="72"/>
  <c r="AK84" i="101"/>
  <c r="AI62" i="101"/>
  <c r="O78" i="101"/>
  <c r="O64" i="101"/>
  <c r="L79" i="101"/>
  <c r="T62" i="101"/>
  <c r="V84" i="101"/>
  <c r="W89" i="101"/>
  <c r="AC136" i="101"/>
  <c r="AQ126" i="101"/>
  <c r="AM127" i="101"/>
  <c r="W120" i="101"/>
  <c r="AQ131" i="101"/>
  <c r="O10" i="70"/>
  <c r="K128" i="101"/>
  <c r="E103" i="101"/>
  <c r="G111" i="101"/>
  <c r="G125" i="101"/>
  <c r="AR126" i="101"/>
  <c r="G131" i="101"/>
  <c r="E109" i="101"/>
  <c r="N14" i="72"/>
  <c r="T138" i="101"/>
  <c r="I127" i="101"/>
  <c r="AR127" i="102"/>
  <c r="T77" i="102"/>
  <c r="I24" i="88"/>
  <c r="K24" i="70" l="1"/>
  <c r="K12" i="6"/>
  <c r="V86" i="101"/>
  <c r="M17" i="6"/>
  <c r="O24" i="70"/>
  <c r="R10" i="6"/>
  <c r="AK133" i="102"/>
  <c r="AI73" i="102"/>
  <c r="AL86" i="101"/>
  <c r="AB133" i="101"/>
  <c r="X86" i="101"/>
  <c r="E131" i="101"/>
  <c r="E85" i="101"/>
  <c r="E84" i="101"/>
  <c r="G24" i="88"/>
  <c r="AK86" i="101"/>
  <c r="T124" i="101"/>
  <c r="T77" i="101"/>
  <c r="V133" i="101"/>
  <c r="AI124" i="102"/>
  <c r="T136" i="101"/>
  <c r="T120" i="101"/>
  <c r="L12" i="6"/>
  <c r="L21" i="6" s="1"/>
  <c r="R11" i="6"/>
  <c r="E125" i="101"/>
  <c r="Q12" i="6"/>
  <c r="Q21" i="6" s="1"/>
  <c r="AQ133" i="102"/>
  <c r="AL133" i="101"/>
  <c r="E111" i="101"/>
  <c r="T84" i="101"/>
  <c r="AI84" i="101"/>
  <c r="AI81" i="101"/>
  <c r="AK86" i="102"/>
  <c r="E77" i="101"/>
  <c r="E124" i="101"/>
  <c r="E136" i="101"/>
  <c r="I25" i="91"/>
  <c r="I30" i="91" s="1"/>
  <c r="I35" i="91" s="1"/>
  <c r="O20" i="86"/>
  <c r="G133" i="101"/>
  <c r="G25" i="88"/>
  <c r="G30" i="88" s="1"/>
  <c r="G35" i="88" s="1"/>
  <c r="T131" i="101"/>
  <c r="AK133" i="101"/>
  <c r="I78" i="103"/>
  <c r="AI124" i="101"/>
  <c r="AI136" i="102"/>
  <c r="AI136" i="101"/>
  <c r="R30" i="6"/>
  <c r="I25" i="85"/>
  <c r="I30" i="85" s="1"/>
  <c r="I35" i="85" s="1"/>
  <c r="AS86" i="102"/>
  <c r="AR86" i="102"/>
  <c r="AM86" i="102"/>
  <c r="AL86" i="102"/>
  <c r="AP86" i="102"/>
  <c r="AO86" i="102"/>
  <c r="AQ86" i="102"/>
  <c r="AI79" i="102"/>
  <c r="G86" i="101"/>
  <c r="AN86" i="102"/>
  <c r="T73" i="102"/>
  <c r="AI77" i="102"/>
  <c r="AC133" i="101"/>
  <c r="E126" i="101"/>
  <c r="R9" i="6"/>
  <c r="R16" i="6"/>
  <c r="M11" i="6"/>
  <c r="E79" i="101"/>
  <c r="AI89" i="102"/>
  <c r="AM86" i="101"/>
  <c r="T85" i="101"/>
  <c r="AI85" i="101"/>
  <c r="T81" i="101"/>
  <c r="M9" i="6"/>
  <c r="T81" i="102"/>
  <c r="AQ86" i="101"/>
  <c r="M30" i="6"/>
  <c r="AI80" i="101"/>
  <c r="M86" i="101"/>
  <c r="E89" i="101"/>
  <c r="M10" i="6"/>
  <c r="AI78" i="101"/>
  <c r="G24" i="91"/>
  <c r="T78" i="102"/>
  <c r="T89" i="102"/>
  <c r="H86" i="101"/>
  <c r="AI77" i="101"/>
  <c r="AI64" i="102"/>
  <c r="E73" i="101"/>
  <c r="L86" i="101"/>
  <c r="T85" i="102"/>
  <c r="AO86" i="101"/>
  <c r="T64" i="101"/>
  <c r="AI79" i="101"/>
  <c r="T73" i="101"/>
  <c r="AI84" i="102"/>
  <c r="I86" i="101"/>
  <c r="T80" i="101"/>
  <c r="E81" i="101"/>
  <c r="E78" i="101"/>
  <c r="E64" i="101"/>
  <c r="AB86" i="101"/>
  <c r="AR86" i="101"/>
  <c r="AP86" i="101"/>
  <c r="AS86" i="101"/>
  <c r="N86" i="101"/>
  <c r="O86" i="101"/>
  <c r="K86" i="101"/>
  <c r="AI85" i="102"/>
  <c r="AI80" i="102"/>
  <c r="AN86" i="101"/>
  <c r="E80" i="101"/>
  <c r="T78" i="101"/>
  <c r="AI64" i="101"/>
  <c r="W86" i="101"/>
  <c r="J86" i="101"/>
  <c r="AC86" i="101"/>
  <c r="Z86" i="101"/>
  <c r="Y86" i="101"/>
  <c r="AA86" i="101"/>
  <c r="AI73" i="101"/>
  <c r="AD86" i="101"/>
  <c r="T79" i="101"/>
  <c r="T64" i="102"/>
  <c r="AI81" i="102"/>
  <c r="AI78" i="102"/>
  <c r="G52" i="99"/>
  <c r="K20" i="70"/>
  <c r="G25" i="91"/>
  <c r="G30" i="91" s="1"/>
  <c r="G35" i="91" s="1"/>
  <c r="G25" i="85"/>
  <c r="G30" i="85" s="1"/>
  <c r="G35" i="85" s="1"/>
  <c r="AI89" i="101"/>
  <c r="G78" i="103"/>
  <c r="M16" i="6"/>
  <c r="K21" i="6"/>
  <c r="O17" i="6"/>
  <c r="R17" i="6" s="1"/>
  <c r="O12" i="6"/>
  <c r="J12" i="6"/>
  <c r="AI131" i="101"/>
  <c r="T127" i="101"/>
  <c r="AI127" i="101"/>
  <c r="I25" i="88"/>
  <c r="I30" i="88" s="1"/>
  <c r="I35" i="88" s="1"/>
  <c r="AI132" i="102"/>
  <c r="AR133" i="101"/>
  <c r="AI125" i="101"/>
  <c r="AP133" i="101"/>
  <c r="AI120" i="102"/>
  <c r="AM133" i="101"/>
  <c r="T128" i="101"/>
  <c r="O20" i="70"/>
  <c r="X133" i="101"/>
  <c r="O133" i="101"/>
  <c r="AI126" i="102"/>
  <c r="AI128" i="102"/>
  <c r="AD133" i="101"/>
  <c r="AI131" i="102"/>
  <c r="Z133" i="101"/>
  <c r="AI120" i="101"/>
  <c r="AS133" i="101"/>
  <c r="M133" i="101"/>
  <c r="E132" i="101"/>
  <c r="W133" i="101"/>
  <c r="AI111" i="102"/>
  <c r="E120" i="101"/>
  <c r="T126" i="101"/>
  <c r="T125" i="101"/>
  <c r="Y133" i="101"/>
  <c r="AI127" i="102"/>
  <c r="AQ133" i="101"/>
  <c r="AN133" i="101"/>
  <c r="AR133" i="102"/>
  <c r="AI125" i="102"/>
  <c r="AS133" i="102"/>
  <c r="AI132" i="101"/>
  <c r="AI126" i="101"/>
  <c r="AI111" i="101"/>
  <c r="AL133" i="102"/>
  <c r="AO133" i="101"/>
  <c r="AM133" i="102"/>
  <c r="I133" i="101"/>
  <c r="AN133" i="102"/>
  <c r="E127" i="101"/>
  <c r="AI128" i="101"/>
  <c r="AP133" i="102"/>
  <c r="T132" i="101"/>
  <c r="E128" i="101"/>
  <c r="T111" i="101"/>
  <c r="J133" i="101"/>
  <c r="P12" i="6"/>
  <c r="P21" i="6" s="1"/>
  <c r="N133" i="101"/>
  <c r="H133" i="101"/>
  <c r="L133" i="101"/>
  <c r="AO133" i="102"/>
  <c r="AA133" i="101"/>
  <c r="K133" i="101"/>
  <c r="I38" i="99"/>
  <c r="K20" i="86"/>
  <c r="T89" i="101"/>
  <c r="G50" i="99"/>
  <c r="M12" i="6" l="1"/>
  <c r="G38" i="99"/>
  <c r="AI133" i="102"/>
  <c r="AI86" i="102"/>
  <c r="T86" i="102"/>
  <c r="R12" i="6"/>
  <c r="AI133" i="101"/>
  <c r="T133" i="101"/>
  <c r="E133" i="101"/>
  <c r="T86" i="101"/>
  <c r="E86" i="101"/>
  <c r="J21" i="6"/>
  <c r="G27" i="99"/>
  <c r="AI86" i="101"/>
  <c r="O21" i="6"/>
  <c r="I50" i="99"/>
  <c r="I27" i="99"/>
  <c r="E18" i="84"/>
  <c r="J18" i="84" s="1"/>
  <c r="R21" i="6" l="1"/>
  <c r="M21" i="6"/>
  <c r="G58" i="99"/>
  <c r="G59" i="99" s="1"/>
  <c r="I58" i="99"/>
  <c r="I59" i="99" s="1"/>
  <c r="E75" i="103" l="1"/>
  <c r="M25" i="77"/>
  <c r="M25" i="76"/>
  <c r="M25" i="75"/>
  <c r="M25" i="74"/>
  <c r="H29" i="6" l="1"/>
  <c r="H28" i="6"/>
  <c r="F51" i="90" l="1"/>
  <c r="E51" i="90"/>
  <c r="G36" i="90"/>
  <c r="G18" i="90"/>
  <c r="F53" i="51"/>
  <c r="E53" i="51"/>
  <c r="G19" i="51"/>
  <c r="E54" i="17"/>
  <c r="G53" i="51" l="1"/>
  <c r="G51" i="90"/>
  <c r="E50" i="90"/>
  <c r="F50" i="90"/>
  <c r="E49" i="90"/>
  <c r="F49" i="90"/>
  <c r="E53" i="99"/>
  <c r="E34" i="90"/>
  <c r="G35" i="90"/>
  <c r="F34" i="90"/>
  <c r="G24" i="90"/>
  <c r="G11" i="6" s="1"/>
  <c r="G17" i="90"/>
  <c r="G16" i="90"/>
  <c r="G25" i="51"/>
  <c r="F11" i="6" s="1"/>
  <c r="G22" i="51"/>
  <c r="G18" i="51"/>
  <c r="G16" i="51"/>
  <c r="G15" i="51" l="1"/>
  <c r="G50" i="90"/>
  <c r="G49" i="90"/>
  <c r="E11" i="6"/>
  <c r="H11" i="6" s="1"/>
  <c r="E53" i="17"/>
  <c r="G30" i="6" l="1"/>
  <c r="H27" i="6"/>
  <c r="E30" i="6"/>
  <c r="F30" i="6"/>
  <c r="I40" i="17"/>
  <c r="G40" i="17"/>
  <c r="H30" i="6" l="1"/>
  <c r="I27" i="17"/>
  <c r="G27" i="17"/>
  <c r="H50" i="105" l="1"/>
  <c r="E21" i="90" l="1"/>
  <c r="G22" i="90"/>
  <c r="G9" i="6" s="1"/>
  <c r="E10" i="6"/>
  <c r="F50" i="51"/>
  <c r="F35" i="51"/>
  <c r="G23" i="90"/>
  <c r="G10" i="6" s="1"/>
  <c r="F21" i="90"/>
  <c r="E35" i="51"/>
  <c r="G36" i="51"/>
  <c r="E50" i="51"/>
  <c r="E9" i="6"/>
  <c r="G24" i="51"/>
  <c r="F10" i="6" s="1"/>
  <c r="F52" i="51"/>
  <c r="E52" i="51"/>
  <c r="G37" i="51"/>
  <c r="G23" i="51"/>
  <c r="F9" i="6" s="1"/>
  <c r="E52" i="17"/>
  <c r="E36" i="17"/>
  <c r="G21" i="90" l="1"/>
  <c r="G52" i="51"/>
  <c r="E50" i="99"/>
  <c r="G50" i="51"/>
  <c r="H10" i="6"/>
  <c r="H9" i="6"/>
  <c r="E52" i="99"/>
  <c r="G54" i="105" l="1"/>
  <c r="G37" i="105"/>
  <c r="G20" i="105"/>
  <c r="B17" i="67" l="1"/>
  <c r="B9" i="67"/>
  <c r="B15" i="64"/>
  <c r="B17" i="61"/>
  <c r="B9" i="61"/>
  <c r="C5" i="105"/>
  <c r="B15" i="67"/>
  <c r="B17" i="64"/>
  <c r="B9" i="64"/>
  <c r="B15" i="61"/>
  <c r="D5" i="61"/>
  <c r="G6" i="50"/>
  <c r="E6" i="70"/>
  <c r="E6" i="19"/>
  <c r="E6" i="98"/>
  <c r="F6" i="47"/>
  <c r="F45" i="47" s="1"/>
  <c r="C6" i="42"/>
  <c r="E6" i="86"/>
  <c r="E6" i="51"/>
  <c r="D5" i="64"/>
  <c r="E6" i="89"/>
  <c r="E4" i="50"/>
  <c r="C4" i="49"/>
  <c r="C45" i="49" s="1"/>
  <c r="C4" i="104"/>
  <c r="C24" i="104" s="1"/>
  <c r="E6" i="74"/>
  <c r="E4" i="99"/>
  <c r="E6" i="72"/>
  <c r="E6" i="92"/>
  <c r="E6" i="103"/>
  <c r="E6" i="6"/>
  <c r="C5" i="53"/>
  <c r="C5" i="21"/>
  <c r="E6" i="91"/>
  <c r="B5" i="67"/>
  <c r="D6" i="66"/>
  <c r="E6" i="58"/>
  <c r="E5" i="102"/>
  <c r="E5" i="17"/>
  <c r="E5" i="22"/>
  <c r="E5" i="45"/>
  <c r="D6" i="60"/>
  <c r="E6" i="85"/>
  <c r="D4" i="24"/>
  <c r="E6" i="87"/>
  <c r="E5" i="101"/>
  <c r="D6" i="63"/>
  <c r="D77" i="63" s="1"/>
  <c r="E6" i="88"/>
  <c r="D4" i="26"/>
  <c r="E6" i="90"/>
  <c r="E6" i="79" l="1"/>
  <c r="E6" i="76"/>
  <c r="E6" i="81"/>
  <c r="E6" i="78"/>
  <c r="E6" i="75"/>
  <c r="E6" i="80"/>
  <c r="E6" i="77"/>
  <c r="E6" i="82"/>
  <c r="D24" i="60"/>
  <c r="D104" i="63"/>
  <c r="D127" i="63"/>
  <c r="K6" i="103"/>
  <c r="M25" i="72"/>
  <c r="Q6" i="72"/>
  <c r="D110" i="24"/>
  <c r="D68" i="24"/>
  <c r="F5" i="83"/>
  <c r="H5" i="119"/>
  <c r="G29" i="1"/>
  <c r="I6" i="14"/>
  <c r="N5" i="16"/>
  <c r="G5" i="1"/>
  <c r="D64" i="26"/>
  <c r="D102" i="26"/>
  <c r="D115" i="26"/>
  <c r="D119" i="26" s="1"/>
  <c r="D124" i="24"/>
  <c r="D128" i="24" s="1"/>
  <c r="C36" i="49"/>
  <c r="C26" i="104"/>
  <c r="H8" i="104"/>
  <c r="B25" i="67"/>
  <c r="B23" i="64"/>
  <c r="B25" i="61"/>
  <c r="B23" i="67"/>
  <c r="B25" i="64"/>
  <c r="B23" i="61"/>
  <c r="G45" i="50"/>
  <c r="D94" i="26"/>
  <c r="D107" i="26"/>
  <c r="D56" i="26"/>
  <c r="D33" i="63"/>
  <c r="C18" i="104"/>
  <c r="C20" i="104" s="1"/>
  <c r="C28" i="104"/>
  <c r="D117" i="26"/>
  <c r="D121" i="26" s="1"/>
  <c r="D116" i="26"/>
  <c r="D120" i="26" s="1"/>
  <c r="D30" i="26"/>
  <c r="D28" i="26"/>
  <c r="D115" i="24"/>
  <c r="D102" i="24"/>
  <c r="D60" i="24"/>
  <c r="D125" i="24"/>
  <c r="D129" i="24" s="1"/>
  <c r="D28" i="24"/>
  <c r="D126" i="24"/>
  <c r="D130" i="24" s="1"/>
  <c r="D30" i="24"/>
  <c r="T5" i="101"/>
  <c r="V5" i="101" s="1"/>
  <c r="AI5" i="101" s="1"/>
  <c r="AK5" i="101" s="1"/>
  <c r="AI52" i="101"/>
  <c r="AK52" i="101" s="1"/>
  <c r="G5" i="101"/>
  <c r="B32" i="22"/>
  <c r="G5" i="102"/>
  <c r="T5" i="102"/>
  <c r="D25" i="66"/>
  <c r="K43" i="66"/>
  <c r="C26" i="49"/>
  <c r="C44" i="49"/>
  <c r="C42" i="49"/>
  <c r="C56" i="49"/>
  <c r="C40" i="49"/>
  <c r="C33" i="49"/>
  <c r="C58" i="49"/>
  <c r="C38" i="49"/>
  <c r="H45" i="47"/>
  <c r="D19" i="104"/>
  <c r="F19" i="104" s="1"/>
  <c r="D9" i="104"/>
  <c r="H53" i="82"/>
  <c r="G50" i="82"/>
  <c r="H49" i="82"/>
  <c r="H48" i="82"/>
  <c r="G47" i="82"/>
  <c r="F47" i="82"/>
  <c r="E47" i="82"/>
  <c r="H29" i="82"/>
  <c r="H20" i="82"/>
  <c r="H19" i="82"/>
  <c r="H12" i="82"/>
  <c r="H53" i="81"/>
  <c r="G50" i="81"/>
  <c r="H49" i="81"/>
  <c r="H48" i="81"/>
  <c r="G47" i="81"/>
  <c r="F47" i="81"/>
  <c r="E47" i="81"/>
  <c r="H29" i="81"/>
  <c r="H20" i="81"/>
  <c r="H19" i="81"/>
  <c r="H12" i="81"/>
  <c r="H53" i="80"/>
  <c r="G50" i="80"/>
  <c r="H49" i="80"/>
  <c r="H48" i="80"/>
  <c r="G47" i="80"/>
  <c r="F47" i="80"/>
  <c r="E47" i="80"/>
  <c r="H29" i="80"/>
  <c r="H20" i="80"/>
  <c r="H19" i="80"/>
  <c r="H12" i="80"/>
  <c r="H53" i="79"/>
  <c r="G50" i="79"/>
  <c r="H49" i="79"/>
  <c r="H48" i="79"/>
  <c r="G47" i="79"/>
  <c r="F47" i="79"/>
  <c r="E47" i="79"/>
  <c r="H29" i="79"/>
  <c r="H20" i="79"/>
  <c r="H19" i="79"/>
  <c r="H12" i="79"/>
  <c r="H53" i="78"/>
  <c r="G50" i="78"/>
  <c r="H49" i="78"/>
  <c r="H48" i="78"/>
  <c r="G47" i="78"/>
  <c r="F47" i="78"/>
  <c r="E47" i="78"/>
  <c r="H29" i="78"/>
  <c r="H20" i="78"/>
  <c r="H19" i="78"/>
  <c r="H12" i="78"/>
  <c r="H53" i="77"/>
  <c r="G50" i="77"/>
  <c r="H49" i="77"/>
  <c r="H48" i="77"/>
  <c r="G47" i="77"/>
  <c r="F47" i="77"/>
  <c r="E47" i="77"/>
  <c r="H29" i="77"/>
  <c r="H20" i="77"/>
  <c r="H19" i="77"/>
  <c r="H12" i="77"/>
  <c r="H53" i="76"/>
  <c r="G50" i="76"/>
  <c r="H49" i="76"/>
  <c r="H48" i="76"/>
  <c r="G47" i="76"/>
  <c r="F47" i="76"/>
  <c r="E47" i="76"/>
  <c r="H29" i="76"/>
  <c r="H20" i="76"/>
  <c r="H19" i="76"/>
  <c r="H12" i="76"/>
  <c r="H53" i="75"/>
  <c r="G50" i="75"/>
  <c r="H49" i="75"/>
  <c r="H48" i="75"/>
  <c r="F47" i="75"/>
  <c r="E47" i="75"/>
  <c r="H29" i="75"/>
  <c r="H20" i="75"/>
  <c r="H19" i="75"/>
  <c r="H12" i="75"/>
  <c r="H53" i="74"/>
  <c r="G50" i="74"/>
  <c r="H49" i="74"/>
  <c r="H48" i="74"/>
  <c r="G47" i="74"/>
  <c r="F47" i="74"/>
  <c r="E47" i="74"/>
  <c r="H29" i="74"/>
  <c r="H20" i="74"/>
  <c r="H19" i="74"/>
  <c r="H12" i="74"/>
  <c r="E48" i="99"/>
  <c r="O30" i="72"/>
  <c r="N30" i="72"/>
  <c r="M30" i="72"/>
  <c r="K30" i="72"/>
  <c r="J30" i="72"/>
  <c r="I30" i="72"/>
  <c r="E25" i="72"/>
  <c r="F42" i="53"/>
  <c r="K34" i="53"/>
  <c r="E34" i="53"/>
  <c r="L26" i="53"/>
  <c r="J26" i="53"/>
  <c r="H26" i="53"/>
  <c r="F26" i="53"/>
  <c r="D26" i="53"/>
  <c r="K18" i="53"/>
  <c r="I18" i="53"/>
  <c r="G18" i="53"/>
  <c r="E18" i="53"/>
  <c r="M12" i="53"/>
  <c r="K9" i="53"/>
  <c r="I9" i="53"/>
  <c r="G9" i="53"/>
  <c r="E9" i="53"/>
  <c r="L9" i="53"/>
  <c r="H9" i="53"/>
  <c r="D9" i="53"/>
  <c r="K11" i="111"/>
  <c r="F21" i="92"/>
  <c r="E21" i="92"/>
  <c r="G20" i="92"/>
  <c r="G19" i="92"/>
  <c r="G18" i="92"/>
  <c r="G17" i="92"/>
  <c r="G12" i="92"/>
  <c r="G11" i="92"/>
  <c r="G9" i="92"/>
  <c r="E47" i="91"/>
  <c r="H29" i="67"/>
  <c r="H28" i="67"/>
  <c r="G33" i="67"/>
  <c r="F33" i="67"/>
  <c r="E33" i="67"/>
  <c r="D33" i="67"/>
  <c r="H21" i="67"/>
  <c r="H20" i="67"/>
  <c r="G25" i="67"/>
  <c r="F25" i="67"/>
  <c r="E25" i="67"/>
  <c r="D25" i="67"/>
  <c r="H13" i="67"/>
  <c r="H12" i="67"/>
  <c r="G17" i="67"/>
  <c r="F17" i="67"/>
  <c r="E17" i="67"/>
  <c r="D17" i="67"/>
  <c r="G15" i="67"/>
  <c r="G23" i="67" s="1"/>
  <c r="G31" i="67" s="1"/>
  <c r="F15" i="67"/>
  <c r="F23" i="67" s="1"/>
  <c r="F31" i="67" s="1"/>
  <c r="E15" i="67"/>
  <c r="E23" i="67" s="1"/>
  <c r="E31" i="67" s="1"/>
  <c r="D15" i="67"/>
  <c r="D23" i="67" s="1"/>
  <c r="D31" i="67" s="1"/>
  <c r="D43" i="66"/>
  <c r="E13" i="58"/>
  <c r="G12" i="58"/>
  <c r="G11" i="58"/>
  <c r="G9" i="58"/>
  <c r="AI48" i="102"/>
  <c r="E48" i="102"/>
  <c r="AI47" i="102"/>
  <c r="E47" i="102"/>
  <c r="AS46" i="102"/>
  <c r="AR46" i="102"/>
  <c r="AQ46" i="102"/>
  <c r="AP46" i="102"/>
  <c r="AO46" i="102"/>
  <c r="AN46" i="102"/>
  <c r="AM46" i="102"/>
  <c r="AL46" i="102"/>
  <c r="AK46" i="102"/>
  <c r="O46" i="102"/>
  <c r="N46" i="102"/>
  <c r="M46" i="102"/>
  <c r="L46" i="102"/>
  <c r="K46" i="102"/>
  <c r="J46" i="102"/>
  <c r="I46" i="102"/>
  <c r="H46" i="102"/>
  <c r="G46" i="102"/>
  <c r="AD42" i="102"/>
  <c r="AD38" i="102"/>
  <c r="AD37" i="102"/>
  <c r="AI36" i="102"/>
  <c r="T36" i="102"/>
  <c r="E36" i="102"/>
  <c r="AS35" i="102"/>
  <c r="AR35" i="102"/>
  <c r="AQ35" i="102"/>
  <c r="AP35" i="102"/>
  <c r="AO35" i="102"/>
  <c r="AN35" i="102"/>
  <c r="AM35" i="102"/>
  <c r="AL35" i="102"/>
  <c r="AK35" i="102"/>
  <c r="AD35" i="102"/>
  <c r="AC35" i="102"/>
  <c r="AB35" i="102"/>
  <c r="AA35" i="102"/>
  <c r="Z35" i="102"/>
  <c r="Y35" i="102"/>
  <c r="X35" i="102"/>
  <c r="W35" i="102"/>
  <c r="V35" i="102"/>
  <c r="O35" i="102"/>
  <c r="N35" i="102"/>
  <c r="M35" i="102"/>
  <c r="L35" i="102"/>
  <c r="K35" i="102"/>
  <c r="J35" i="102"/>
  <c r="I35" i="102"/>
  <c r="H35" i="102"/>
  <c r="G35" i="102"/>
  <c r="AD34" i="102"/>
  <c r="AD33" i="102"/>
  <c r="AD32" i="102"/>
  <c r="AD31" i="102"/>
  <c r="AD30" i="102"/>
  <c r="AD26" i="102"/>
  <c r="AI21" i="102"/>
  <c r="T21" i="102"/>
  <c r="E21" i="102"/>
  <c r="AD17" i="102"/>
  <c r="AI14" i="102"/>
  <c r="T14" i="102"/>
  <c r="E14" i="102"/>
  <c r="AI13" i="102"/>
  <c r="T13" i="102"/>
  <c r="E13" i="102"/>
  <c r="E63" i="90"/>
  <c r="F47" i="90"/>
  <c r="E47" i="90"/>
  <c r="H42" i="90"/>
  <c r="G31" i="90"/>
  <c r="G14" i="90"/>
  <c r="H11" i="90"/>
  <c r="H54" i="90" s="1"/>
  <c r="E28" i="70"/>
  <c r="H28" i="89"/>
  <c r="H27" i="89"/>
  <c r="H26" i="89"/>
  <c r="H25" i="89"/>
  <c r="H21" i="89"/>
  <c r="F21" i="89"/>
  <c r="E21" i="89"/>
  <c r="G20" i="89"/>
  <c r="G19" i="89"/>
  <c r="G18" i="89"/>
  <c r="G17" i="89"/>
  <c r="G12" i="89"/>
  <c r="G11" i="89"/>
  <c r="G9" i="89"/>
  <c r="G33" i="64"/>
  <c r="F33" i="64"/>
  <c r="E33" i="64"/>
  <c r="D33" i="64"/>
  <c r="G25" i="64"/>
  <c r="F25" i="64"/>
  <c r="E25" i="64"/>
  <c r="D25" i="64"/>
  <c r="G17" i="64"/>
  <c r="F17" i="64"/>
  <c r="E17" i="64"/>
  <c r="D17" i="64"/>
  <c r="G15" i="64"/>
  <c r="G23" i="64" s="1"/>
  <c r="G31" i="64" s="1"/>
  <c r="F15" i="64"/>
  <c r="F23" i="64" s="1"/>
  <c r="F31" i="64" s="1"/>
  <c r="E15" i="64"/>
  <c r="E23" i="64" s="1"/>
  <c r="E31" i="64" s="1"/>
  <c r="D15" i="64"/>
  <c r="D23" i="64" s="1"/>
  <c r="D31" i="64" s="1"/>
  <c r="R19" i="63"/>
  <c r="K58" i="63"/>
  <c r="K68" i="63" s="1"/>
  <c r="R68" i="63"/>
  <c r="D56" i="63"/>
  <c r="R20" i="63"/>
  <c r="R18" i="63"/>
  <c r="R17" i="63"/>
  <c r="R16" i="63"/>
  <c r="R15" i="63"/>
  <c r="R14" i="63"/>
  <c r="R13" i="63"/>
  <c r="R12" i="63"/>
  <c r="R11" i="63"/>
  <c r="R10" i="63"/>
  <c r="AL46" i="101"/>
  <c r="AS46" i="101"/>
  <c r="AR46" i="101"/>
  <c r="AQ46" i="101"/>
  <c r="AP46" i="101"/>
  <c r="AO46" i="101"/>
  <c r="AN46" i="101"/>
  <c r="AM46" i="101"/>
  <c r="AK46" i="101"/>
  <c r="AI36" i="101"/>
  <c r="T36" i="101"/>
  <c r="E36" i="101"/>
  <c r="AS35" i="101"/>
  <c r="AR35" i="101"/>
  <c r="AQ35" i="101"/>
  <c r="AP35" i="101"/>
  <c r="AO35" i="101"/>
  <c r="AN35" i="101"/>
  <c r="AM35" i="101"/>
  <c r="AL35" i="101"/>
  <c r="AK35" i="101"/>
  <c r="AD35" i="101"/>
  <c r="AC35" i="101"/>
  <c r="AB35" i="101"/>
  <c r="AA35" i="101"/>
  <c r="Z35" i="101"/>
  <c r="Y35" i="101"/>
  <c r="X35" i="101"/>
  <c r="W35" i="101"/>
  <c r="V35" i="101"/>
  <c r="O35" i="101"/>
  <c r="N35" i="101"/>
  <c r="M35" i="101"/>
  <c r="L35" i="101"/>
  <c r="K35" i="101"/>
  <c r="J35" i="101"/>
  <c r="I35" i="101"/>
  <c r="H35" i="101"/>
  <c r="G35" i="101"/>
  <c r="AI14" i="101"/>
  <c r="T14" i="101"/>
  <c r="E14" i="101"/>
  <c r="AI13" i="101"/>
  <c r="T13" i="101"/>
  <c r="E13" i="101"/>
  <c r="H49" i="51"/>
  <c r="F48" i="51"/>
  <c r="E48" i="51"/>
  <c r="H43" i="51"/>
  <c r="G14" i="51"/>
  <c r="H11" i="51"/>
  <c r="E28" i="98"/>
  <c r="E27" i="98"/>
  <c r="E25" i="98"/>
  <c r="E21" i="98"/>
  <c r="G33" i="61"/>
  <c r="F33" i="61"/>
  <c r="E33" i="61"/>
  <c r="D33" i="61"/>
  <c r="G25" i="61"/>
  <c r="F25" i="61"/>
  <c r="E25" i="61"/>
  <c r="D25" i="61"/>
  <c r="G17" i="61"/>
  <c r="F17" i="61"/>
  <c r="E17" i="61"/>
  <c r="D17" i="61"/>
  <c r="G15" i="61"/>
  <c r="G23" i="61" s="1"/>
  <c r="G31" i="61" s="1"/>
  <c r="F15" i="61"/>
  <c r="F23" i="61" s="1"/>
  <c r="F31" i="61" s="1"/>
  <c r="E15" i="61"/>
  <c r="E23" i="61" s="1"/>
  <c r="E31" i="61" s="1"/>
  <c r="D15" i="61"/>
  <c r="D23" i="61" s="1"/>
  <c r="D31" i="61" s="1"/>
  <c r="G12" i="19"/>
  <c r="G34" i="22"/>
  <c r="G63" i="22" s="1"/>
  <c r="E12" i="14"/>
  <c r="C4" i="14"/>
  <c r="I8" i="1"/>
  <c r="G50" i="1"/>
  <c r="G53" i="1" s="1"/>
  <c r="E15" i="1"/>
  <c r="C52" i="49"/>
  <c r="I155" i="14" l="1"/>
  <c r="I109" i="14"/>
  <c r="I79" i="14"/>
  <c r="H47" i="74"/>
  <c r="H47" i="79"/>
  <c r="K77" i="63"/>
  <c r="H47" i="81"/>
  <c r="I25" i="72"/>
  <c r="M6" i="14"/>
  <c r="H5" i="83"/>
  <c r="L5" i="119"/>
  <c r="I29" i="1"/>
  <c r="I75" i="1" s="1"/>
  <c r="X5" i="16"/>
  <c r="I5" i="1"/>
  <c r="H29" i="89"/>
  <c r="G21" i="92"/>
  <c r="T35" i="101"/>
  <c r="K56" i="63"/>
  <c r="G18" i="1"/>
  <c r="G54" i="1"/>
  <c r="R33" i="63"/>
  <c r="K33" i="63"/>
  <c r="AI46" i="102"/>
  <c r="F63" i="22"/>
  <c r="E35" i="102"/>
  <c r="H47" i="76"/>
  <c r="H47" i="78"/>
  <c r="H47" i="82"/>
  <c r="K45" i="50"/>
  <c r="I45" i="50"/>
  <c r="K5" i="110"/>
  <c r="K5" i="111"/>
  <c r="B33" i="67"/>
  <c r="B31" i="64"/>
  <c r="B33" i="61"/>
  <c r="B31" i="67"/>
  <c r="B33" i="64"/>
  <c r="B31" i="61"/>
  <c r="G27" i="89"/>
  <c r="G75" i="1"/>
  <c r="K17" i="111"/>
  <c r="K23" i="111"/>
  <c r="E46" i="102"/>
  <c r="E66" i="99"/>
  <c r="M19" i="53"/>
  <c r="F18" i="53"/>
  <c r="H18" i="53"/>
  <c r="J18" i="53"/>
  <c r="L18" i="53"/>
  <c r="G34" i="53"/>
  <c r="I34" i="53"/>
  <c r="D42" i="53"/>
  <c r="H42" i="53"/>
  <c r="J42" i="53"/>
  <c r="L42" i="53"/>
  <c r="E38" i="99"/>
  <c r="E16" i="6"/>
  <c r="E40" i="17"/>
  <c r="F38" i="90"/>
  <c r="E38" i="90"/>
  <c r="F9" i="53"/>
  <c r="J9" i="53"/>
  <c r="M14" i="53"/>
  <c r="E27" i="99"/>
  <c r="E82" i="103"/>
  <c r="G47" i="90"/>
  <c r="H12" i="61"/>
  <c r="H13" i="61"/>
  <c r="E35" i="101"/>
  <c r="AI35" i="101"/>
  <c r="R21" i="63"/>
  <c r="R9" i="63" s="1"/>
  <c r="R24" i="63" s="1"/>
  <c r="H12" i="64"/>
  <c r="H13" i="64"/>
  <c r="H20" i="64"/>
  <c r="H21" i="64"/>
  <c r="H28" i="64"/>
  <c r="H29" i="64"/>
  <c r="G21" i="89"/>
  <c r="G28" i="89"/>
  <c r="G27" i="92"/>
  <c r="G28" i="92"/>
  <c r="M21" i="53"/>
  <c r="M23" i="53"/>
  <c r="E26" i="53"/>
  <c r="G26" i="53"/>
  <c r="I26" i="53"/>
  <c r="K26" i="53"/>
  <c r="M28" i="53"/>
  <c r="M30" i="53"/>
  <c r="M32" i="53"/>
  <c r="M16" i="53"/>
  <c r="T52" i="101"/>
  <c r="V52" i="101" s="1"/>
  <c r="AI99" i="101"/>
  <c r="AK99" i="101" s="1"/>
  <c r="M35" i="53"/>
  <c r="F34" i="53"/>
  <c r="H34" i="53"/>
  <c r="J34" i="53"/>
  <c r="L34" i="53"/>
  <c r="M37" i="53"/>
  <c r="M39" i="53"/>
  <c r="E42" i="53"/>
  <c r="G42" i="53"/>
  <c r="I42" i="53"/>
  <c r="K42" i="53"/>
  <c r="M44" i="53"/>
  <c r="M46" i="53"/>
  <c r="M48" i="53"/>
  <c r="H47" i="77"/>
  <c r="H47" i="80"/>
  <c r="J45" i="47"/>
  <c r="K25" i="66"/>
  <c r="V5" i="102"/>
  <c r="AI5" i="102"/>
  <c r="AK5" i="102" s="1"/>
  <c r="T52" i="102"/>
  <c r="E48" i="101"/>
  <c r="F28" i="70"/>
  <c r="G28" i="70" s="1"/>
  <c r="F63" i="90"/>
  <c r="G63" i="90" s="1"/>
  <c r="F13" i="58"/>
  <c r="M11" i="53"/>
  <c r="M13" i="53"/>
  <c r="M15" i="53"/>
  <c r="D18" i="53"/>
  <c r="M20" i="53"/>
  <c r="M22" i="53"/>
  <c r="M24" i="53"/>
  <c r="M27" i="53"/>
  <c r="M29" i="53"/>
  <c r="M31" i="53"/>
  <c r="D34" i="53"/>
  <c r="M36" i="53"/>
  <c r="M38" i="53"/>
  <c r="M40" i="53"/>
  <c r="M43" i="53"/>
  <c r="M45" i="53"/>
  <c r="M47" i="53"/>
  <c r="H20" i="61"/>
  <c r="H21" i="61"/>
  <c r="H28" i="61"/>
  <c r="H29" i="61"/>
  <c r="K36" i="63"/>
  <c r="K47" i="63" s="1"/>
  <c r="R36" i="63"/>
  <c r="R47" i="63" s="1"/>
  <c r="H9" i="61"/>
  <c r="H19" i="61"/>
  <c r="H11" i="61"/>
  <c r="H27" i="61"/>
  <c r="G48" i="51"/>
  <c r="AI47" i="101"/>
  <c r="AI46" i="101" s="1"/>
  <c r="H9" i="64"/>
  <c r="H19" i="64"/>
  <c r="AD39" i="102"/>
  <c r="AI35" i="102"/>
  <c r="H11" i="64"/>
  <c r="H27" i="64"/>
  <c r="G25" i="89"/>
  <c r="T35" i="102"/>
  <c r="G10" i="58"/>
  <c r="G13" i="58" s="1"/>
  <c r="H11" i="67"/>
  <c r="H17" i="67" s="1"/>
  <c r="H27" i="67"/>
  <c r="H33" i="67" s="1"/>
  <c r="G25" i="92"/>
  <c r="H9" i="67"/>
  <c r="H19" i="67"/>
  <c r="H25" i="67" s="1"/>
  <c r="E19" i="104"/>
  <c r="G19" i="104"/>
  <c r="D22" i="83"/>
  <c r="E45" i="17"/>
  <c r="E47" i="17"/>
  <c r="E49" i="17"/>
  <c r="D19" i="83"/>
  <c r="E44" i="17"/>
  <c r="E46" i="17"/>
  <c r="E50" i="17"/>
  <c r="E59" i="17"/>
  <c r="E63" i="17"/>
  <c r="E20" i="86"/>
  <c r="G9" i="86"/>
  <c r="G10" i="86"/>
  <c r="G11" i="86"/>
  <c r="G12" i="86"/>
  <c r="G13" i="86"/>
  <c r="G14" i="86"/>
  <c r="G15" i="86"/>
  <c r="G17" i="86"/>
  <c r="G18" i="86"/>
  <c r="G19" i="86"/>
  <c r="E24" i="86"/>
  <c r="G24" i="86"/>
  <c r="F43" i="51"/>
  <c r="E44" i="51"/>
  <c r="G10" i="51"/>
  <c r="F45" i="51"/>
  <c r="E47" i="51"/>
  <c r="G13" i="51"/>
  <c r="E49" i="51"/>
  <c r="G33" i="51"/>
  <c r="G35" i="51"/>
  <c r="F62" i="51"/>
  <c r="E8" i="101"/>
  <c r="G30" i="101"/>
  <c r="G17" i="101"/>
  <c r="I30" i="101"/>
  <c r="I17" i="101"/>
  <c r="K30" i="101"/>
  <c r="K17" i="101"/>
  <c r="M30" i="101"/>
  <c r="M17" i="101"/>
  <c r="O30" i="101"/>
  <c r="O17" i="101"/>
  <c r="T8" i="101"/>
  <c r="V30" i="101"/>
  <c r="V17" i="101"/>
  <c r="X30" i="101"/>
  <c r="X17" i="101"/>
  <c r="Z30" i="101"/>
  <c r="Z17" i="101"/>
  <c r="AB30" i="101"/>
  <c r="AB17" i="101"/>
  <c r="AD30" i="101"/>
  <c r="AD17" i="101"/>
  <c r="AI8" i="101"/>
  <c r="AK30" i="101"/>
  <c r="AK17" i="101"/>
  <c r="AM30" i="101"/>
  <c r="AM17" i="101"/>
  <c r="AO30" i="101"/>
  <c r="AO17" i="101"/>
  <c r="AQ30" i="101"/>
  <c r="AQ17" i="101"/>
  <c r="AS30" i="101"/>
  <c r="AS17" i="101"/>
  <c r="E9" i="101"/>
  <c r="G31" i="101"/>
  <c r="I31" i="101"/>
  <c r="K31" i="101"/>
  <c r="M31" i="101"/>
  <c r="O31" i="101"/>
  <c r="T9" i="101"/>
  <c r="V31" i="101"/>
  <c r="X31" i="101"/>
  <c r="Z31" i="101"/>
  <c r="AB31" i="101"/>
  <c r="AD31" i="101"/>
  <c r="AI9" i="101"/>
  <c r="AK31" i="101"/>
  <c r="AM31" i="101"/>
  <c r="AO31" i="101"/>
  <c r="AQ31" i="101"/>
  <c r="AS31" i="101"/>
  <c r="E10" i="101"/>
  <c r="G32" i="101"/>
  <c r="I32" i="101"/>
  <c r="K32" i="101"/>
  <c r="M32" i="101"/>
  <c r="O32" i="101"/>
  <c r="T10" i="101"/>
  <c r="V32" i="101"/>
  <c r="X32" i="101"/>
  <c r="Z32" i="101"/>
  <c r="AB32" i="101"/>
  <c r="AD32" i="101"/>
  <c r="AI10" i="101"/>
  <c r="AK32" i="101"/>
  <c r="AM32" i="101"/>
  <c r="AO32" i="101"/>
  <c r="AQ32" i="101"/>
  <c r="AS32" i="101"/>
  <c r="E11" i="101"/>
  <c r="G33" i="101"/>
  <c r="I33" i="101"/>
  <c r="K33" i="101"/>
  <c r="M33" i="101"/>
  <c r="O33" i="101"/>
  <c r="T11" i="101"/>
  <c r="V33" i="101"/>
  <c r="X33" i="101"/>
  <c r="Z33" i="101"/>
  <c r="AB33" i="101"/>
  <c r="AD33" i="101"/>
  <c r="AI11" i="101"/>
  <c r="AK33" i="101"/>
  <c r="AM33" i="101"/>
  <c r="AO33" i="101"/>
  <c r="AQ33" i="101"/>
  <c r="AS33" i="101"/>
  <c r="E12" i="101"/>
  <c r="G34" i="101"/>
  <c r="I34" i="101"/>
  <c r="K34" i="101"/>
  <c r="M34" i="101"/>
  <c r="O34" i="101"/>
  <c r="T12" i="101"/>
  <c r="V34" i="101"/>
  <c r="X34" i="101"/>
  <c r="Z34" i="101"/>
  <c r="AB34" i="101"/>
  <c r="AD34" i="101"/>
  <c r="AI12" i="101"/>
  <c r="AK34" i="101"/>
  <c r="AM34" i="101"/>
  <c r="AO34" i="101"/>
  <c r="AQ34" i="101"/>
  <c r="AS34" i="101"/>
  <c r="G37" i="101"/>
  <c r="E15" i="101"/>
  <c r="I37" i="101"/>
  <c r="K37" i="101"/>
  <c r="M37" i="101"/>
  <c r="O37" i="101"/>
  <c r="V37" i="101"/>
  <c r="T15" i="101"/>
  <c r="X37" i="101"/>
  <c r="Z37" i="101"/>
  <c r="AB37" i="101"/>
  <c r="AD37" i="101"/>
  <c r="AK37" i="101"/>
  <c r="AI15" i="101"/>
  <c r="AM37" i="101"/>
  <c r="AO37" i="101"/>
  <c r="AQ37" i="101"/>
  <c r="AS37" i="101"/>
  <c r="G38" i="101"/>
  <c r="E16" i="101"/>
  <c r="I38" i="101"/>
  <c r="K38" i="101"/>
  <c r="M38" i="101"/>
  <c r="O38" i="101"/>
  <c r="V38" i="101"/>
  <c r="T16" i="101"/>
  <c r="X38" i="101"/>
  <c r="Z38" i="101"/>
  <c r="AB38" i="101"/>
  <c r="AD38" i="101"/>
  <c r="AK38" i="101"/>
  <c r="AI16" i="101"/>
  <c r="AM38" i="101"/>
  <c r="AO38" i="101"/>
  <c r="AQ38" i="101"/>
  <c r="AS38" i="101"/>
  <c r="E21" i="101"/>
  <c r="G26" i="101"/>
  <c r="I26" i="101"/>
  <c r="K26" i="101"/>
  <c r="M26" i="101"/>
  <c r="O26" i="101"/>
  <c r="T21" i="101"/>
  <c r="V26" i="101"/>
  <c r="X26" i="101"/>
  <c r="Z26" i="101"/>
  <c r="AB26" i="101"/>
  <c r="AD26" i="101"/>
  <c r="AI21" i="101"/>
  <c r="AK26" i="101"/>
  <c r="AM26" i="101"/>
  <c r="AO26" i="101"/>
  <c r="AQ26" i="101"/>
  <c r="AS26" i="101"/>
  <c r="E22" i="101"/>
  <c r="T22" i="101"/>
  <c r="AI22" i="101"/>
  <c r="E23" i="101"/>
  <c r="T23" i="101"/>
  <c r="AI23" i="101"/>
  <c r="E24" i="101"/>
  <c r="T24" i="101"/>
  <c r="AI24" i="101"/>
  <c r="E25" i="101"/>
  <c r="T25" i="101"/>
  <c r="AI25" i="101"/>
  <c r="E43" i="85"/>
  <c r="F20" i="86"/>
  <c r="F24" i="86"/>
  <c r="E43" i="51"/>
  <c r="G9" i="51"/>
  <c r="F44" i="51"/>
  <c r="G11" i="51"/>
  <c r="E45" i="51"/>
  <c r="F47" i="51"/>
  <c r="F49" i="51"/>
  <c r="G32" i="51"/>
  <c r="G34" i="51"/>
  <c r="G38" i="51"/>
  <c r="F16" i="6" s="1"/>
  <c r="F17" i="6" s="1"/>
  <c r="E62" i="51"/>
  <c r="G62" i="51"/>
  <c r="H30" i="101"/>
  <c r="H17" i="101"/>
  <c r="J30" i="101"/>
  <c r="J17" i="101"/>
  <c r="L30" i="101"/>
  <c r="L17" i="101"/>
  <c r="N30" i="101"/>
  <c r="N17" i="101"/>
  <c r="W30" i="101"/>
  <c r="W17" i="101"/>
  <c r="Y30" i="101"/>
  <c r="Y17" i="101"/>
  <c r="AA30" i="101"/>
  <c r="AA17" i="101"/>
  <c r="AC30" i="101"/>
  <c r="AC17" i="101"/>
  <c r="AL30" i="101"/>
  <c r="AL17" i="101"/>
  <c r="AN30" i="101"/>
  <c r="AN17" i="101"/>
  <c r="AP30" i="101"/>
  <c r="AP17" i="101"/>
  <c r="AR30" i="101"/>
  <c r="AR17" i="101"/>
  <c r="H31" i="101"/>
  <c r="J31" i="101"/>
  <c r="L31" i="101"/>
  <c r="N31" i="101"/>
  <c r="W31" i="101"/>
  <c r="Y31" i="101"/>
  <c r="AA31" i="101"/>
  <c r="AC31" i="101"/>
  <c r="AL31" i="101"/>
  <c r="AN31" i="101"/>
  <c r="AP31" i="101"/>
  <c r="AR31" i="101"/>
  <c r="H32" i="101"/>
  <c r="J32" i="101"/>
  <c r="L32" i="101"/>
  <c r="N32" i="101"/>
  <c r="W32" i="101"/>
  <c r="Y32" i="101"/>
  <c r="AA32" i="101"/>
  <c r="AC32" i="101"/>
  <c r="AL32" i="101"/>
  <c r="AN32" i="101"/>
  <c r="AP32" i="101"/>
  <c r="AR32" i="101"/>
  <c r="H33" i="101"/>
  <c r="J33" i="101"/>
  <c r="L33" i="101"/>
  <c r="N33" i="101"/>
  <c r="W33" i="101"/>
  <c r="Y33" i="101"/>
  <c r="AA33" i="101"/>
  <c r="AC33" i="101"/>
  <c r="AL33" i="101"/>
  <c r="AN33" i="101"/>
  <c r="AP33" i="101"/>
  <c r="AR33" i="101"/>
  <c r="H34" i="101"/>
  <c r="J34" i="101"/>
  <c r="L34" i="101"/>
  <c r="N34" i="101"/>
  <c r="W34" i="101"/>
  <c r="Y34" i="101"/>
  <c r="AA34" i="101"/>
  <c r="AC34" i="101"/>
  <c r="AL34" i="101"/>
  <c r="AN34" i="101"/>
  <c r="AP34" i="101"/>
  <c r="AR34" i="101"/>
  <c r="H37" i="101"/>
  <c r="J37" i="101"/>
  <c r="L37" i="101"/>
  <c r="N37" i="101"/>
  <c r="W37" i="101"/>
  <c r="Y37" i="101"/>
  <c r="AA37" i="101"/>
  <c r="AC37" i="101"/>
  <c r="AL37" i="101"/>
  <c r="AN37" i="101"/>
  <c r="AP37" i="101"/>
  <c r="AR37" i="101"/>
  <c r="H38" i="101"/>
  <c r="J38" i="101"/>
  <c r="L38" i="101"/>
  <c r="N38" i="101"/>
  <c r="W38" i="101"/>
  <c r="Y38" i="101"/>
  <c r="AA38" i="101"/>
  <c r="AC38" i="101"/>
  <c r="AL38" i="101"/>
  <c r="AN38" i="101"/>
  <c r="AP38" i="101"/>
  <c r="AR38" i="101"/>
  <c r="H26" i="101"/>
  <c r="J26" i="101"/>
  <c r="L26" i="101"/>
  <c r="N26" i="101"/>
  <c r="W26" i="101"/>
  <c r="Y26" i="101"/>
  <c r="AA26" i="101"/>
  <c r="AC26" i="101"/>
  <c r="AL26" i="101"/>
  <c r="AN26" i="101"/>
  <c r="AP26" i="101"/>
  <c r="AR26" i="101"/>
  <c r="E43" i="101"/>
  <c r="G42" i="101"/>
  <c r="I42" i="101"/>
  <c r="K42" i="101"/>
  <c r="M42" i="101"/>
  <c r="O42" i="101"/>
  <c r="T43" i="101"/>
  <c r="V42" i="101"/>
  <c r="X42" i="101"/>
  <c r="Z42" i="101"/>
  <c r="AB42" i="101"/>
  <c r="AD42" i="101"/>
  <c r="AI43" i="101"/>
  <c r="AK42" i="101"/>
  <c r="AM42" i="101"/>
  <c r="AO42" i="101"/>
  <c r="AQ42" i="101"/>
  <c r="AS42" i="101"/>
  <c r="E44" i="101"/>
  <c r="T44" i="101"/>
  <c r="AI44" i="101"/>
  <c r="E45" i="101"/>
  <c r="T45" i="101"/>
  <c r="AI45" i="101"/>
  <c r="F20" i="70"/>
  <c r="G10" i="70"/>
  <c r="G12" i="70"/>
  <c r="G14" i="70"/>
  <c r="G16" i="70"/>
  <c r="G18" i="70"/>
  <c r="E24" i="70"/>
  <c r="F42" i="90"/>
  <c r="E43" i="90"/>
  <c r="G10" i="90"/>
  <c r="F44" i="90"/>
  <c r="E46" i="90"/>
  <c r="G13" i="90"/>
  <c r="F54" i="90"/>
  <c r="G32" i="90"/>
  <c r="G34" i="90"/>
  <c r="F59" i="90"/>
  <c r="G17" i="102"/>
  <c r="E8" i="102"/>
  <c r="G30" i="102"/>
  <c r="I17" i="102"/>
  <c r="I30" i="102"/>
  <c r="K17" i="102"/>
  <c r="K30" i="102"/>
  <c r="M17" i="102"/>
  <c r="M30" i="102"/>
  <c r="O17" i="102"/>
  <c r="O30" i="102"/>
  <c r="V17" i="102"/>
  <c r="T8" i="102"/>
  <c r="V30" i="102"/>
  <c r="X17" i="102"/>
  <c r="X30" i="102"/>
  <c r="Z17" i="102"/>
  <c r="Z30" i="102"/>
  <c r="AB17" i="102"/>
  <c r="AB30" i="102"/>
  <c r="AL30" i="102"/>
  <c r="AL17" i="102"/>
  <c r="AN30" i="102"/>
  <c r="AN17" i="102"/>
  <c r="AP30" i="102"/>
  <c r="AP17" i="102"/>
  <c r="AR30" i="102"/>
  <c r="AR17" i="102"/>
  <c r="H31" i="102"/>
  <c r="J31" i="102"/>
  <c r="L31" i="102"/>
  <c r="N31" i="102"/>
  <c r="W31" i="102"/>
  <c r="Y31" i="102"/>
  <c r="AA31" i="102"/>
  <c r="AC31" i="102"/>
  <c r="AI9" i="102"/>
  <c r="AK31" i="102"/>
  <c r="AM31" i="102"/>
  <c r="AO31" i="102"/>
  <c r="AQ31" i="102"/>
  <c r="AS31" i="102"/>
  <c r="E10" i="102"/>
  <c r="G32" i="102"/>
  <c r="I32" i="102"/>
  <c r="K32" i="102"/>
  <c r="M32" i="102"/>
  <c r="O32" i="102"/>
  <c r="T10" i="102"/>
  <c r="V32" i="102"/>
  <c r="X32" i="102"/>
  <c r="Z32" i="102"/>
  <c r="AB32" i="102"/>
  <c r="AL32" i="102"/>
  <c r="AN32" i="102"/>
  <c r="AP32" i="102"/>
  <c r="AR32" i="102"/>
  <c r="H33" i="102"/>
  <c r="J33" i="102"/>
  <c r="L33" i="102"/>
  <c r="N33" i="102"/>
  <c r="W33" i="102"/>
  <c r="Y33" i="102"/>
  <c r="AA33" i="102"/>
  <c r="AC33" i="102"/>
  <c r="AI11" i="102"/>
  <c r="AK33" i="102"/>
  <c r="AM33" i="102"/>
  <c r="AO33" i="102"/>
  <c r="AQ33" i="102"/>
  <c r="AS33" i="102"/>
  <c r="E12" i="102"/>
  <c r="G34" i="102"/>
  <c r="I34" i="102"/>
  <c r="K34" i="102"/>
  <c r="M34" i="102"/>
  <c r="O34" i="102"/>
  <c r="T12" i="102"/>
  <c r="V34" i="102"/>
  <c r="X34" i="102"/>
  <c r="Z34" i="102"/>
  <c r="AB34" i="102"/>
  <c r="AL34" i="102"/>
  <c r="AN34" i="102"/>
  <c r="AP34" i="102"/>
  <c r="AR34" i="102"/>
  <c r="H37" i="102"/>
  <c r="J37" i="102"/>
  <c r="L37" i="102"/>
  <c r="N37" i="102"/>
  <c r="W37" i="102"/>
  <c r="Y37" i="102"/>
  <c r="AA37" i="102"/>
  <c r="AC37" i="102"/>
  <c r="AK37" i="102"/>
  <c r="AI15" i="102"/>
  <c r="AM37" i="102"/>
  <c r="AO37" i="102"/>
  <c r="AQ37" i="102"/>
  <c r="AS37" i="102"/>
  <c r="G38" i="102"/>
  <c r="E16" i="102"/>
  <c r="I38" i="102"/>
  <c r="K38" i="102"/>
  <c r="M38" i="102"/>
  <c r="O38" i="102"/>
  <c r="V38" i="102"/>
  <c r="T16" i="102"/>
  <c r="X38" i="102"/>
  <c r="Z38" i="102"/>
  <c r="AB38" i="102"/>
  <c r="AL38" i="102"/>
  <c r="AN38" i="102"/>
  <c r="AP38" i="102"/>
  <c r="AR38" i="102"/>
  <c r="E22" i="102"/>
  <c r="G26" i="102"/>
  <c r="I26" i="102"/>
  <c r="K26" i="102"/>
  <c r="M26" i="102"/>
  <c r="O26" i="102"/>
  <c r="T22" i="102"/>
  <c r="V26" i="102"/>
  <c r="X26" i="102"/>
  <c r="Z26" i="102"/>
  <c r="AB26" i="102"/>
  <c r="AL26" i="102"/>
  <c r="AN26" i="102"/>
  <c r="AP26" i="102"/>
  <c r="AR26" i="102"/>
  <c r="AI23" i="102"/>
  <c r="E24" i="102"/>
  <c r="T24" i="102"/>
  <c r="AI25" i="102"/>
  <c r="H42" i="101"/>
  <c r="J42" i="101"/>
  <c r="L42" i="101"/>
  <c r="N42" i="101"/>
  <c r="W42" i="101"/>
  <c r="Y42" i="101"/>
  <c r="AA42" i="101"/>
  <c r="AC42" i="101"/>
  <c r="AL42" i="101"/>
  <c r="AN42" i="101"/>
  <c r="AP42" i="101"/>
  <c r="AR42" i="101"/>
  <c r="E43" i="88"/>
  <c r="G9" i="70"/>
  <c r="E20" i="70"/>
  <c r="G11" i="70"/>
  <c r="G13" i="70"/>
  <c r="G15" i="70"/>
  <c r="G17" i="70"/>
  <c r="G19" i="70"/>
  <c r="F24" i="70"/>
  <c r="E42" i="90"/>
  <c r="G9" i="90"/>
  <c r="F43" i="90"/>
  <c r="G11" i="90"/>
  <c r="E44" i="90"/>
  <c r="F46" i="90"/>
  <c r="E54" i="90"/>
  <c r="G33" i="90"/>
  <c r="G37" i="90"/>
  <c r="G16" i="6" s="1"/>
  <c r="G17" i="6" s="1"/>
  <c r="E59" i="90"/>
  <c r="H30" i="102"/>
  <c r="H17" i="102"/>
  <c r="J30" i="102"/>
  <c r="J17" i="102"/>
  <c r="L30" i="102"/>
  <c r="L17" i="102"/>
  <c r="N30" i="102"/>
  <c r="N17" i="102"/>
  <c r="W30" i="102"/>
  <c r="W17" i="102"/>
  <c r="Y30" i="102"/>
  <c r="Y17" i="102"/>
  <c r="AA30" i="102"/>
  <c r="AA17" i="102"/>
  <c r="AC30" i="102"/>
  <c r="AC17" i="102"/>
  <c r="AK17" i="102"/>
  <c r="AK30" i="102"/>
  <c r="AI8" i="102"/>
  <c r="AM17" i="102"/>
  <c r="AM30" i="102"/>
  <c r="AO17" i="102"/>
  <c r="AO30" i="102"/>
  <c r="AQ17" i="102"/>
  <c r="AQ30" i="102"/>
  <c r="AS17" i="102"/>
  <c r="AS30" i="102"/>
  <c r="G31" i="102"/>
  <c r="E9" i="102"/>
  <c r="I31" i="102"/>
  <c r="K31" i="102"/>
  <c r="M31" i="102"/>
  <c r="O31" i="102"/>
  <c r="V31" i="102"/>
  <c r="T9" i="102"/>
  <c r="X31" i="102"/>
  <c r="Z31" i="102"/>
  <c r="AB31" i="102"/>
  <c r="AL31" i="102"/>
  <c r="AN31" i="102"/>
  <c r="AP31" i="102"/>
  <c r="AR31" i="102"/>
  <c r="H32" i="102"/>
  <c r="J32" i="102"/>
  <c r="L32" i="102"/>
  <c r="N32" i="102"/>
  <c r="W32" i="102"/>
  <c r="Y32" i="102"/>
  <c r="AA32" i="102"/>
  <c r="AC32" i="102"/>
  <c r="AK32" i="102"/>
  <c r="AI10" i="102"/>
  <c r="AM32" i="102"/>
  <c r="AO32" i="102"/>
  <c r="AQ32" i="102"/>
  <c r="AS32" i="102"/>
  <c r="G33" i="102"/>
  <c r="E11" i="102"/>
  <c r="I33" i="102"/>
  <c r="K33" i="102"/>
  <c r="M33" i="102"/>
  <c r="O33" i="102"/>
  <c r="V33" i="102"/>
  <c r="T11" i="102"/>
  <c r="X33" i="102"/>
  <c r="Z33" i="102"/>
  <c r="AB33" i="102"/>
  <c r="AL33" i="102"/>
  <c r="AN33" i="102"/>
  <c r="AP33" i="102"/>
  <c r="AR33" i="102"/>
  <c r="H34" i="102"/>
  <c r="J34" i="102"/>
  <c r="L34" i="102"/>
  <c r="N34" i="102"/>
  <c r="W34" i="102"/>
  <c r="Y34" i="102"/>
  <c r="AA34" i="102"/>
  <c r="AC34" i="102"/>
  <c r="AK34" i="102"/>
  <c r="AI12" i="102"/>
  <c r="AM34" i="102"/>
  <c r="AO34" i="102"/>
  <c r="AQ34" i="102"/>
  <c r="AS34" i="102"/>
  <c r="G37" i="102"/>
  <c r="E15" i="102"/>
  <c r="I37" i="102"/>
  <c r="K37" i="102"/>
  <c r="M37" i="102"/>
  <c r="O37" i="102"/>
  <c r="V37" i="102"/>
  <c r="T15" i="102"/>
  <c r="X37" i="102"/>
  <c r="Z37" i="102"/>
  <c r="AB37" i="102"/>
  <c r="AL37" i="102"/>
  <c r="AN37" i="102"/>
  <c r="AP37" i="102"/>
  <c r="AR37" i="102"/>
  <c r="H38" i="102"/>
  <c r="J38" i="102"/>
  <c r="L38" i="102"/>
  <c r="N38" i="102"/>
  <c r="W38" i="102"/>
  <c r="Y38" i="102"/>
  <c r="AA38" i="102"/>
  <c r="AC38" i="102"/>
  <c r="AK38" i="102"/>
  <c r="AI16" i="102"/>
  <c r="AM38" i="102"/>
  <c r="AO38" i="102"/>
  <c r="AQ38" i="102"/>
  <c r="AS38" i="102"/>
  <c r="H26" i="102"/>
  <c r="J26" i="102"/>
  <c r="L26" i="102"/>
  <c r="N26" i="102"/>
  <c r="W26" i="102"/>
  <c r="Y26" i="102"/>
  <c r="AA26" i="102"/>
  <c r="AC26" i="102"/>
  <c r="AK26" i="102"/>
  <c r="AI22" i="102"/>
  <c r="AM26" i="102"/>
  <c r="AO26" i="102"/>
  <c r="AQ26" i="102"/>
  <c r="AS26" i="102"/>
  <c r="E23" i="102"/>
  <c r="T23" i="102"/>
  <c r="AI24" i="102"/>
  <c r="E25" i="102"/>
  <c r="T25" i="102"/>
  <c r="E43" i="102"/>
  <c r="G42" i="102"/>
  <c r="I42" i="102"/>
  <c r="K42" i="102"/>
  <c r="M42" i="102"/>
  <c r="O42" i="102"/>
  <c r="T43" i="102"/>
  <c r="V42" i="102"/>
  <c r="X42" i="102"/>
  <c r="Z42" i="102"/>
  <c r="AB42" i="102"/>
  <c r="AL42" i="102"/>
  <c r="AN42" i="102"/>
  <c r="AP42" i="102"/>
  <c r="AR42" i="102"/>
  <c r="AI44" i="102"/>
  <c r="E45" i="102"/>
  <c r="T45" i="102"/>
  <c r="E43" i="91"/>
  <c r="E12" i="6"/>
  <c r="G12" i="6"/>
  <c r="F14" i="72"/>
  <c r="E42" i="99"/>
  <c r="E44" i="99"/>
  <c r="E46" i="99"/>
  <c r="H42" i="102"/>
  <c r="J42" i="102"/>
  <c r="L42" i="102"/>
  <c r="N42" i="102"/>
  <c r="W42" i="102"/>
  <c r="Y42" i="102"/>
  <c r="AA42" i="102"/>
  <c r="AC42" i="102"/>
  <c r="AI43" i="102"/>
  <c r="AK42" i="102"/>
  <c r="AM42" i="102"/>
  <c r="AO42" i="102"/>
  <c r="AQ42" i="102"/>
  <c r="AS42" i="102"/>
  <c r="E44" i="102"/>
  <c r="T44" i="102"/>
  <c r="AI45" i="102"/>
  <c r="F12" i="6"/>
  <c r="E14" i="72"/>
  <c r="G14" i="72"/>
  <c r="E43" i="99"/>
  <c r="E45" i="99"/>
  <c r="E47" i="99"/>
  <c r="E58" i="99"/>
  <c r="E62" i="99"/>
  <c r="E25" i="74"/>
  <c r="H9" i="74"/>
  <c r="E31" i="74"/>
  <c r="E36" i="74" s="1"/>
  <c r="G25" i="74"/>
  <c r="G31" i="74"/>
  <c r="G36" i="74" s="1"/>
  <c r="H10" i="74"/>
  <c r="H11" i="74"/>
  <c r="H28" i="74"/>
  <c r="F43" i="74"/>
  <c r="F25" i="75"/>
  <c r="F31" i="75"/>
  <c r="F36" i="75" s="1"/>
  <c r="H13" i="75"/>
  <c r="H14" i="75"/>
  <c r="H15" i="75"/>
  <c r="H16" i="75"/>
  <c r="H17" i="75"/>
  <c r="H18" i="75"/>
  <c r="H21" i="75"/>
  <c r="H22" i="75"/>
  <c r="H23" i="75"/>
  <c r="H33" i="75"/>
  <c r="H34" i="75"/>
  <c r="H44" i="75"/>
  <c r="E43" i="75"/>
  <c r="G43" i="75"/>
  <c r="H45" i="75"/>
  <c r="H46" i="75"/>
  <c r="F25" i="76"/>
  <c r="F31" i="76"/>
  <c r="F36" i="76" s="1"/>
  <c r="H13" i="76"/>
  <c r="H14" i="76"/>
  <c r="H15" i="76"/>
  <c r="H16" i="76"/>
  <c r="H17" i="76"/>
  <c r="H18" i="76"/>
  <c r="H21" i="76"/>
  <c r="H22" i="76"/>
  <c r="H23" i="76"/>
  <c r="H33" i="76"/>
  <c r="H34" i="76"/>
  <c r="H44" i="76"/>
  <c r="E43" i="76"/>
  <c r="G43" i="76"/>
  <c r="H45" i="76"/>
  <c r="H46" i="76"/>
  <c r="F25" i="77"/>
  <c r="F31" i="77"/>
  <c r="F36" i="77" s="1"/>
  <c r="H13" i="77"/>
  <c r="H14" i="77"/>
  <c r="H15" i="77"/>
  <c r="H16" i="77"/>
  <c r="H17" i="77"/>
  <c r="H18" i="77"/>
  <c r="H21" i="77"/>
  <c r="H22" i="77"/>
  <c r="H23" i="77"/>
  <c r="H33" i="77"/>
  <c r="H34" i="77"/>
  <c r="H44" i="77"/>
  <c r="E43" i="77"/>
  <c r="G43" i="77"/>
  <c r="H45" i="77"/>
  <c r="H46" i="77"/>
  <c r="F31" i="78"/>
  <c r="F36" i="78" s="1"/>
  <c r="F25" i="78"/>
  <c r="H13" i="78"/>
  <c r="H14" i="78"/>
  <c r="H15" i="78"/>
  <c r="H16" i="78"/>
  <c r="H17" i="78"/>
  <c r="H18" i="78"/>
  <c r="H21" i="78"/>
  <c r="H22" i="78"/>
  <c r="F31" i="74"/>
  <c r="F36" i="74" s="1"/>
  <c r="F25" i="74"/>
  <c r="H13" i="74"/>
  <c r="H14" i="74"/>
  <c r="H15" i="74"/>
  <c r="H16" i="74"/>
  <c r="H17" i="74"/>
  <c r="H18" i="74"/>
  <c r="H21" i="74"/>
  <c r="H22" i="74"/>
  <c r="H23" i="74"/>
  <c r="H33" i="74"/>
  <c r="H34" i="74"/>
  <c r="E43" i="74"/>
  <c r="H44" i="74"/>
  <c r="G43" i="74"/>
  <c r="H45" i="74"/>
  <c r="H46" i="74"/>
  <c r="E31" i="75"/>
  <c r="E36" i="75" s="1"/>
  <c r="E25" i="75"/>
  <c r="H9" i="75"/>
  <c r="G31" i="75"/>
  <c r="G36" i="75" s="1"/>
  <c r="G25" i="75"/>
  <c r="H10" i="75"/>
  <c r="H11" i="75"/>
  <c r="H28" i="75"/>
  <c r="F43" i="75"/>
  <c r="E31" i="76"/>
  <c r="E36" i="76" s="1"/>
  <c r="E25" i="76"/>
  <c r="H9" i="76"/>
  <c r="G31" i="76"/>
  <c r="G36" i="76" s="1"/>
  <c r="G25" i="76"/>
  <c r="H10" i="76"/>
  <c r="H11" i="76"/>
  <c r="H28" i="76"/>
  <c r="F43" i="76"/>
  <c r="E31" i="77"/>
  <c r="E36" i="77" s="1"/>
  <c r="E25" i="77"/>
  <c r="H9" i="77"/>
  <c r="G31" i="77"/>
  <c r="G36" i="77" s="1"/>
  <c r="G25" i="77"/>
  <c r="H10" i="77"/>
  <c r="H11" i="77"/>
  <c r="H28" i="77"/>
  <c r="F43" i="77"/>
  <c r="E25" i="78"/>
  <c r="E31" i="78"/>
  <c r="E36" i="78" s="1"/>
  <c r="H9" i="78"/>
  <c r="G25" i="78"/>
  <c r="G31" i="78"/>
  <c r="G36" i="78" s="1"/>
  <c r="H10" i="78"/>
  <c r="H11" i="78"/>
  <c r="H28" i="78"/>
  <c r="F43" i="78"/>
  <c r="F25" i="79"/>
  <c r="F31" i="79"/>
  <c r="F36" i="79" s="1"/>
  <c r="H13" i="79"/>
  <c r="H14" i="79"/>
  <c r="H15" i="79"/>
  <c r="H16" i="79"/>
  <c r="H17" i="79"/>
  <c r="H18" i="79"/>
  <c r="H21" i="79"/>
  <c r="H22" i="79"/>
  <c r="H23" i="79"/>
  <c r="H33" i="79"/>
  <c r="H34" i="79"/>
  <c r="H44" i="79"/>
  <c r="E43" i="79"/>
  <c r="G43" i="79"/>
  <c r="H45" i="79"/>
  <c r="H46" i="79"/>
  <c r="F25" i="80"/>
  <c r="F31" i="80"/>
  <c r="F36" i="80" s="1"/>
  <c r="H13" i="80"/>
  <c r="H14" i="80"/>
  <c r="H15" i="80"/>
  <c r="H16" i="80"/>
  <c r="H17" i="80"/>
  <c r="H18" i="80"/>
  <c r="H21" i="80"/>
  <c r="H22" i="80"/>
  <c r="H23" i="80"/>
  <c r="H33" i="80"/>
  <c r="H34" i="80"/>
  <c r="H23" i="78"/>
  <c r="H33" i="78"/>
  <c r="H34" i="78"/>
  <c r="E43" i="78"/>
  <c r="H44" i="78"/>
  <c r="G43" i="78"/>
  <c r="H45" i="78"/>
  <c r="H46" i="78"/>
  <c r="E31" i="79"/>
  <c r="E36" i="79" s="1"/>
  <c r="E25" i="79"/>
  <c r="H9" i="79"/>
  <c r="G31" i="79"/>
  <c r="G36" i="79" s="1"/>
  <c r="G25" i="79"/>
  <c r="H10" i="79"/>
  <c r="H11" i="79"/>
  <c r="H28" i="79"/>
  <c r="F43" i="79"/>
  <c r="E31" i="80"/>
  <c r="E36" i="80" s="1"/>
  <c r="E25" i="80"/>
  <c r="H9" i="80"/>
  <c r="G31" i="80"/>
  <c r="G36" i="80" s="1"/>
  <c r="G25" i="80"/>
  <c r="H10" i="80"/>
  <c r="H11" i="80"/>
  <c r="H28" i="80"/>
  <c r="F43" i="80"/>
  <c r="F25" i="81"/>
  <c r="F31" i="81"/>
  <c r="F36" i="81" s="1"/>
  <c r="H13" i="81"/>
  <c r="H14" i="81"/>
  <c r="H15" i="81"/>
  <c r="H16" i="81"/>
  <c r="H17" i="81"/>
  <c r="H18" i="81"/>
  <c r="H21" i="81"/>
  <c r="H22" i="81"/>
  <c r="H23" i="81"/>
  <c r="H33" i="81"/>
  <c r="H34" i="81"/>
  <c r="H44" i="81"/>
  <c r="E43" i="81"/>
  <c r="G43" i="81"/>
  <c r="H45" i="81"/>
  <c r="H46" i="81"/>
  <c r="F25" i="82"/>
  <c r="F31" i="82"/>
  <c r="F36" i="82" s="1"/>
  <c r="H13" i="82"/>
  <c r="H14" i="82"/>
  <c r="H15" i="82"/>
  <c r="H16" i="82"/>
  <c r="H17" i="82"/>
  <c r="H18" i="82"/>
  <c r="H21" i="82"/>
  <c r="H22" i="82"/>
  <c r="H23" i="82"/>
  <c r="H33" i="82"/>
  <c r="H34" i="82"/>
  <c r="H44" i="82"/>
  <c r="E43" i="82"/>
  <c r="G43" i="82"/>
  <c r="H45" i="82"/>
  <c r="H46" i="82"/>
  <c r="E43" i="80"/>
  <c r="H44" i="80"/>
  <c r="G43" i="80"/>
  <c r="H45" i="80"/>
  <c r="H46" i="80"/>
  <c r="E31" i="81"/>
  <c r="E36" i="81" s="1"/>
  <c r="E25" i="81"/>
  <c r="H9" i="81"/>
  <c r="G31" i="81"/>
  <c r="G36" i="81" s="1"/>
  <c r="G25" i="81"/>
  <c r="H10" i="81"/>
  <c r="H11" i="81"/>
  <c r="H28" i="81"/>
  <c r="F43" i="81"/>
  <c r="E31" i="82"/>
  <c r="E36" i="82" s="1"/>
  <c r="E25" i="82"/>
  <c r="H9" i="82"/>
  <c r="G31" i="82"/>
  <c r="G36" i="82" s="1"/>
  <c r="G25" i="82"/>
  <c r="H10" i="82"/>
  <c r="H11" i="82"/>
  <c r="H28" i="82"/>
  <c r="F43" i="82"/>
  <c r="E8" i="1"/>
  <c r="H47" i="75"/>
  <c r="G47" i="75"/>
  <c r="E19" i="87"/>
  <c r="J19" i="87" s="1"/>
  <c r="K19" i="87"/>
  <c r="P19" i="87" s="1"/>
  <c r="M155" i="14" l="1"/>
  <c r="M109" i="14"/>
  <c r="M79" i="14"/>
  <c r="G59" i="90"/>
  <c r="K104" i="63"/>
  <c r="K127" i="63"/>
  <c r="R56" i="63"/>
  <c r="R77" i="63"/>
  <c r="G24" i="70"/>
  <c r="G45" i="51"/>
  <c r="H26" i="82"/>
  <c r="H31" i="82" s="1"/>
  <c r="H36" i="82" s="1"/>
  <c r="H26" i="79"/>
  <c r="H31" i="79" s="1"/>
  <c r="H36" i="79" s="1"/>
  <c r="H26" i="78"/>
  <c r="H31" i="78" s="1"/>
  <c r="H36" i="78" s="1"/>
  <c r="H26" i="76"/>
  <c r="H31" i="76" s="1"/>
  <c r="H36" i="76" s="1"/>
  <c r="H26" i="74"/>
  <c r="H31" i="74" s="1"/>
  <c r="H36" i="74" s="1"/>
  <c r="H26" i="81"/>
  <c r="H31" i="81" s="1"/>
  <c r="H36" i="81" s="1"/>
  <c r="H26" i="80"/>
  <c r="H31" i="80" s="1"/>
  <c r="H36" i="80" s="1"/>
  <c r="H26" i="77"/>
  <c r="H31" i="77" s="1"/>
  <c r="H36" i="77" s="1"/>
  <c r="H26" i="75"/>
  <c r="H31" i="75" s="1"/>
  <c r="H36" i="75" s="1"/>
  <c r="E25" i="85"/>
  <c r="E30" i="85" s="1"/>
  <c r="E35" i="85" s="1"/>
  <c r="Q19" i="87"/>
  <c r="H17" i="64"/>
  <c r="G58" i="50"/>
  <c r="G49" i="50" s="1"/>
  <c r="F49" i="47"/>
  <c r="G61" i="50"/>
  <c r="G51" i="50" s="1"/>
  <c r="H25" i="64"/>
  <c r="E25" i="88"/>
  <c r="E30" i="88" s="1"/>
  <c r="E35" i="88" s="1"/>
  <c r="E17" i="1"/>
  <c r="H33" i="64"/>
  <c r="E37" i="1"/>
  <c r="E78" i="103"/>
  <c r="M18" i="53"/>
  <c r="J50" i="53"/>
  <c r="L50" i="53"/>
  <c r="H50" i="53"/>
  <c r="K9" i="63"/>
  <c r="K24" i="63" s="1"/>
  <c r="H33" i="61"/>
  <c r="H25" i="61"/>
  <c r="E50" i="53"/>
  <c r="F50" i="53"/>
  <c r="AI26" i="102"/>
  <c r="M34" i="53"/>
  <c r="E24" i="91"/>
  <c r="I50" i="53"/>
  <c r="H25" i="82"/>
  <c r="H25" i="79"/>
  <c r="H25" i="76"/>
  <c r="E59" i="99"/>
  <c r="K50" i="53"/>
  <c r="G50" i="53"/>
  <c r="H16" i="6"/>
  <c r="E17" i="6"/>
  <c r="H17" i="6" s="1"/>
  <c r="F21" i="6"/>
  <c r="G21" i="6"/>
  <c r="G38" i="90"/>
  <c r="D50" i="53"/>
  <c r="H12" i="6"/>
  <c r="G54" i="90"/>
  <c r="G44" i="90"/>
  <c r="E25" i="91"/>
  <c r="E30" i="91" s="1"/>
  <c r="E35" i="91" s="1"/>
  <c r="H17" i="61"/>
  <c r="H15" i="67"/>
  <c r="H23" i="67" s="1"/>
  <c r="H31" i="67" s="1"/>
  <c r="G20" i="70"/>
  <c r="AI52" i="102"/>
  <c r="AK52" i="102" s="1"/>
  <c r="V52" i="102"/>
  <c r="T99" i="102"/>
  <c r="R25" i="66"/>
  <c r="R43" i="66"/>
  <c r="T99" i="101"/>
  <c r="V99" i="101" s="1"/>
  <c r="M26" i="53"/>
  <c r="M42" i="53"/>
  <c r="M9" i="53"/>
  <c r="H15" i="61"/>
  <c r="H23" i="61" s="1"/>
  <c r="H31" i="61" s="1"/>
  <c r="H15" i="64"/>
  <c r="H23" i="64" s="1"/>
  <c r="H31" i="64" s="1"/>
  <c r="H25" i="81"/>
  <c r="H25" i="80"/>
  <c r="H43" i="78"/>
  <c r="H43" i="79"/>
  <c r="H25" i="78"/>
  <c r="H25" i="77"/>
  <c r="H25" i="75"/>
  <c r="AI38" i="102"/>
  <c r="T33" i="102"/>
  <c r="E33" i="102"/>
  <c r="AI32" i="102"/>
  <c r="AS39" i="102"/>
  <c r="AQ39" i="102"/>
  <c r="AO39" i="102"/>
  <c r="AM39" i="102"/>
  <c r="AI17" i="102"/>
  <c r="AC39" i="102"/>
  <c r="AA39" i="102"/>
  <c r="Y39" i="102"/>
  <c r="W39" i="102"/>
  <c r="N39" i="102"/>
  <c r="L39" i="102"/>
  <c r="J39" i="102"/>
  <c r="H39" i="102"/>
  <c r="T38" i="102"/>
  <c r="E38" i="102"/>
  <c r="AI37" i="102"/>
  <c r="T34" i="102"/>
  <c r="E34" i="102"/>
  <c r="AI33" i="102"/>
  <c r="AR39" i="102"/>
  <c r="AP39" i="102"/>
  <c r="AN39" i="102"/>
  <c r="AL39" i="102"/>
  <c r="O39" i="102"/>
  <c r="M39" i="102"/>
  <c r="K39" i="102"/>
  <c r="I39" i="102"/>
  <c r="G39" i="102"/>
  <c r="E30" i="102"/>
  <c r="E17" i="102"/>
  <c r="AI26" i="101"/>
  <c r="T26" i="101"/>
  <c r="E26" i="101"/>
  <c r="AI38" i="101"/>
  <c r="T38" i="101"/>
  <c r="E38" i="101"/>
  <c r="AI37" i="101"/>
  <c r="T37" i="101"/>
  <c r="E37" i="101"/>
  <c r="AS39" i="101"/>
  <c r="AQ39" i="101"/>
  <c r="AO39" i="101"/>
  <c r="AM39" i="101"/>
  <c r="AK39" i="101"/>
  <c r="AI30" i="101"/>
  <c r="T17" i="101"/>
  <c r="O39" i="101"/>
  <c r="M39" i="101"/>
  <c r="K39" i="101"/>
  <c r="I39" i="101"/>
  <c r="G39" i="101"/>
  <c r="E30" i="101"/>
  <c r="G49" i="51"/>
  <c r="G47" i="51"/>
  <c r="G44" i="51"/>
  <c r="G20" i="86"/>
  <c r="H43" i="80"/>
  <c r="H43" i="82"/>
  <c r="H43" i="81"/>
  <c r="H43" i="74"/>
  <c r="H43" i="77"/>
  <c r="H43" i="76"/>
  <c r="H43" i="75"/>
  <c r="H25" i="74"/>
  <c r="AI42" i="102"/>
  <c r="E24" i="88"/>
  <c r="T42" i="102"/>
  <c r="E42" i="102"/>
  <c r="T37" i="102"/>
  <c r="E37" i="102"/>
  <c r="AI34" i="102"/>
  <c r="T31" i="102"/>
  <c r="E31" i="102"/>
  <c r="AK39" i="102"/>
  <c r="AI30" i="102"/>
  <c r="G42" i="90"/>
  <c r="T26" i="102"/>
  <c r="E26" i="102"/>
  <c r="T32" i="102"/>
  <c r="E32" i="102"/>
  <c r="AI31" i="102"/>
  <c r="AB39" i="102"/>
  <c r="Z39" i="102"/>
  <c r="X39" i="102"/>
  <c r="V39" i="102"/>
  <c r="T30" i="102"/>
  <c r="T17" i="102"/>
  <c r="G46" i="90"/>
  <c r="G43" i="90"/>
  <c r="AI42" i="101"/>
  <c r="T42" i="101"/>
  <c r="E42" i="101"/>
  <c r="AR39" i="101"/>
  <c r="AP39" i="101"/>
  <c r="AN39" i="101"/>
  <c r="AL39" i="101"/>
  <c r="AC39" i="101"/>
  <c r="AA39" i="101"/>
  <c r="Y39" i="101"/>
  <c r="W39" i="101"/>
  <c r="N39" i="101"/>
  <c r="L39" i="101"/>
  <c r="J39" i="101"/>
  <c r="H39" i="101"/>
  <c r="G43" i="51"/>
  <c r="AI34" i="101"/>
  <c r="T34" i="101"/>
  <c r="E34" i="101"/>
  <c r="AI33" i="101"/>
  <c r="T33" i="101"/>
  <c r="E33" i="101"/>
  <c r="AI32" i="101"/>
  <c r="T32" i="101"/>
  <c r="E32" i="101"/>
  <c r="AI31" i="101"/>
  <c r="T31" i="101"/>
  <c r="E31" i="101"/>
  <c r="AI17" i="101"/>
  <c r="AD39" i="101"/>
  <c r="AB39" i="101"/>
  <c r="Z39" i="101"/>
  <c r="X39" i="101"/>
  <c r="V39" i="101"/>
  <c r="T30" i="101"/>
  <c r="E17" i="101"/>
  <c r="R104" i="63" l="1"/>
  <c r="R127" i="63"/>
  <c r="E39" i="88"/>
  <c r="E39" i="91"/>
  <c r="M25" i="78"/>
  <c r="T39" i="102"/>
  <c r="T39" i="101"/>
  <c r="E21" i="6"/>
  <c r="V99" i="102"/>
  <c r="AI99" i="102"/>
  <c r="AK99" i="102" s="1"/>
  <c r="M50" i="53"/>
  <c r="AI39" i="102"/>
  <c r="E39" i="101"/>
  <c r="AI39" i="101"/>
  <c r="E39" i="102"/>
  <c r="E39" i="85"/>
  <c r="H21" i="6" l="1"/>
  <c r="F66" i="51" l="1"/>
  <c r="F28" i="86"/>
  <c r="T46" i="66" l="1"/>
  <c r="T52" i="66" s="1"/>
  <c r="F50" i="105" l="1"/>
  <c r="F47" i="105"/>
  <c r="H47" i="105"/>
  <c r="H54" i="105" s="1"/>
  <c r="F30" i="105"/>
  <c r="H30" i="105"/>
  <c r="H37" i="105" s="1"/>
  <c r="S46" i="66"/>
  <c r="S52" i="66" s="1"/>
  <c r="U46" i="66"/>
  <c r="U52" i="66" s="1"/>
  <c r="L46" i="66"/>
  <c r="L52" i="66" s="1"/>
  <c r="M46" i="66"/>
  <c r="M52" i="66" s="1"/>
  <c r="N46" i="66"/>
  <c r="N52" i="66" s="1"/>
  <c r="V19" i="63"/>
  <c r="U19" i="63"/>
  <c r="T19" i="63"/>
  <c r="V17" i="63"/>
  <c r="U17" i="63"/>
  <c r="T17" i="63"/>
  <c r="V16" i="63"/>
  <c r="U16" i="63"/>
  <c r="T16" i="63"/>
  <c r="V21" i="63"/>
  <c r="U21" i="63"/>
  <c r="T21" i="63"/>
  <c r="V20" i="63"/>
  <c r="U20" i="63"/>
  <c r="T20" i="63"/>
  <c r="V18" i="63"/>
  <c r="U18" i="63"/>
  <c r="T18" i="63"/>
  <c r="V15" i="63"/>
  <c r="U15" i="63"/>
  <c r="T15" i="63"/>
  <c r="V14" i="63"/>
  <c r="U14" i="63"/>
  <c r="T14" i="63"/>
  <c r="V13" i="63"/>
  <c r="U13" i="63"/>
  <c r="T13" i="63"/>
  <c r="V12" i="63"/>
  <c r="U12" i="63"/>
  <c r="T12" i="63"/>
  <c r="W60" i="63"/>
  <c r="W65" i="63"/>
  <c r="F37" i="105" l="1"/>
  <c r="F54" i="105"/>
  <c r="U68" i="63"/>
  <c r="U10" i="63"/>
  <c r="U28" i="66"/>
  <c r="U34" i="66" s="1"/>
  <c r="U10" i="66"/>
  <c r="U9" i="66" s="1"/>
  <c r="U15" i="66" s="1"/>
  <c r="T28" i="66"/>
  <c r="T34" i="66" s="1"/>
  <c r="T10" i="66"/>
  <c r="T9" i="66" s="1"/>
  <c r="T15" i="66" s="1"/>
  <c r="S28" i="66"/>
  <c r="S34" i="66" s="1"/>
  <c r="S10" i="66"/>
  <c r="S9" i="66" s="1"/>
  <c r="S15" i="66" s="1"/>
  <c r="S11" i="63"/>
  <c r="S36" i="63"/>
  <c r="S47" i="63" s="1"/>
  <c r="S13" i="63"/>
  <c r="W39" i="63"/>
  <c r="N36" i="63"/>
  <c r="N47" i="63" s="1"/>
  <c r="S10" i="63"/>
  <c r="W59" i="63"/>
  <c r="W81" i="63" s="1"/>
  <c r="W43" i="63"/>
  <c r="S16" i="63"/>
  <c r="W61" i="63"/>
  <c r="N28" i="66"/>
  <c r="N34" i="66" s="1"/>
  <c r="N9" i="66"/>
  <c r="N15" i="66" s="1"/>
  <c r="S19" i="63"/>
  <c r="W63" i="63"/>
  <c r="S12" i="63"/>
  <c r="W38" i="63"/>
  <c r="S14" i="63"/>
  <c r="W40" i="63"/>
  <c r="S18" i="63"/>
  <c r="W42" i="63"/>
  <c r="S21" i="63"/>
  <c r="W44" i="63"/>
  <c r="S68" i="63"/>
  <c r="W64" i="63"/>
  <c r="R46" i="66"/>
  <c r="R52" i="66" s="1"/>
  <c r="M28" i="66"/>
  <c r="M34" i="66" s="1"/>
  <c r="M9" i="66"/>
  <c r="M15" i="66" s="1"/>
  <c r="M58" i="63"/>
  <c r="M68" i="63" s="1"/>
  <c r="N58" i="63"/>
  <c r="N68" i="63" s="1"/>
  <c r="V46" i="66"/>
  <c r="V52" i="66" s="1"/>
  <c r="L28" i="66"/>
  <c r="L34" i="66" s="1"/>
  <c r="L9" i="66"/>
  <c r="L15" i="66" s="1"/>
  <c r="O58" i="63"/>
  <c r="O68" i="63" s="1"/>
  <c r="L9" i="60"/>
  <c r="L14" i="60" s="1"/>
  <c r="W18" i="63" l="1"/>
  <c r="W89" i="63"/>
  <c r="W13" i="63"/>
  <c r="W84" i="63"/>
  <c r="W21" i="63"/>
  <c r="W92" i="63"/>
  <c r="W14" i="63"/>
  <c r="W85" i="63"/>
  <c r="W16" i="63"/>
  <c r="W87" i="63"/>
  <c r="W19" i="63"/>
  <c r="W90" i="63"/>
  <c r="W91" i="63"/>
  <c r="W12" i="63"/>
  <c r="W83" i="63"/>
  <c r="W20" i="63"/>
  <c r="N9" i="63"/>
  <c r="N24" i="63" s="1"/>
  <c r="T11" i="63"/>
  <c r="T36" i="63"/>
  <c r="T47" i="63" s="1"/>
  <c r="V10" i="63"/>
  <c r="V68" i="63"/>
  <c r="S9" i="60"/>
  <c r="S14" i="60" s="1"/>
  <c r="W37" i="63"/>
  <c r="T9" i="60"/>
  <c r="T14" i="60" s="1"/>
  <c r="U9" i="60"/>
  <c r="U14" i="60" s="1"/>
  <c r="T68" i="63"/>
  <c r="T10" i="63"/>
  <c r="V11" i="63"/>
  <c r="V36" i="63"/>
  <c r="V47" i="63" s="1"/>
  <c r="U11" i="63"/>
  <c r="U9" i="63" s="1"/>
  <c r="U24" i="63" s="1"/>
  <c r="U36" i="63"/>
  <c r="U47" i="63" s="1"/>
  <c r="W10" i="63"/>
  <c r="W47" i="66"/>
  <c r="W46" i="66" s="1"/>
  <c r="W52" i="66" s="1"/>
  <c r="M9" i="60"/>
  <c r="M14" i="60" s="1"/>
  <c r="W29" i="66"/>
  <c r="N9" i="60"/>
  <c r="N14" i="60" s="1"/>
  <c r="R28" i="66"/>
  <c r="R34" i="66" s="1"/>
  <c r="R10" i="66"/>
  <c r="R9" i="66" s="1"/>
  <c r="R15" i="66" s="1"/>
  <c r="R9" i="60"/>
  <c r="R14" i="60" s="1"/>
  <c r="O36" i="63"/>
  <c r="O47" i="63" s="1"/>
  <c r="O9" i="63"/>
  <c r="O24" i="63" s="1"/>
  <c r="S17" i="63"/>
  <c r="W62" i="63"/>
  <c r="M9" i="63"/>
  <c r="M24" i="63" s="1"/>
  <c r="M36" i="63"/>
  <c r="M47" i="63" s="1"/>
  <c r="W11" i="60"/>
  <c r="S20" i="63"/>
  <c r="W41" i="63"/>
  <c r="S15" i="63"/>
  <c r="W65" i="66" l="1"/>
  <c r="W64" i="66" s="1"/>
  <c r="W70" i="66" s="1"/>
  <c r="W17" i="63"/>
  <c r="W88" i="63"/>
  <c r="W15" i="63"/>
  <c r="W86" i="63"/>
  <c r="W11" i="63"/>
  <c r="W82" i="63"/>
  <c r="T9" i="63"/>
  <c r="T24" i="63" s="1"/>
  <c r="S9" i="63"/>
  <c r="S24" i="63" s="1"/>
  <c r="V9" i="60"/>
  <c r="V14" i="60" s="1"/>
  <c r="V9" i="63"/>
  <c r="V24" i="63" s="1"/>
  <c r="W36" i="63"/>
  <c r="W47" i="63" s="1"/>
  <c r="V28" i="66"/>
  <c r="V34" i="66" s="1"/>
  <c r="V10" i="66"/>
  <c r="V9" i="66" s="1"/>
  <c r="V15" i="66" s="1"/>
  <c r="W28" i="66"/>
  <c r="W34" i="66" s="1"/>
  <c r="W10" i="66"/>
  <c r="W9" i="66" s="1"/>
  <c r="W15" i="66" s="1"/>
  <c r="W10" i="60"/>
  <c r="W9" i="60" s="1"/>
  <c r="W14" i="60" s="1"/>
  <c r="W58" i="63"/>
  <c r="W68" i="63" s="1"/>
  <c r="W80" i="63" l="1"/>
  <c r="W95" i="63" s="1"/>
  <c r="W9" i="63"/>
  <c r="W24" i="63" s="1"/>
  <c r="I56" i="1" l="1"/>
  <c r="G56" i="1"/>
  <c r="G9" i="1" s="1"/>
  <c r="G59" i="1" l="1"/>
  <c r="I9" i="1"/>
  <c r="I59" i="1"/>
  <c r="H20" i="105" l="1"/>
  <c r="O18" i="105" l="1"/>
  <c r="E16" i="105"/>
  <c r="O17" i="105"/>
  <c r="L20" i="105" l="1"/>
  <c r="K20" i="105"/>
  <c r="O12" i="105"/>
  <c r="O15" i="105"/>
  <c r="E33" i="105"/>
  <c r="O16" i="105"/>
  <c r="E13" i="105"/>
  <c r="O14" i="105"/>
  <c r="F20" i="105"/>
  <c r="E30" i="105" l="1"/>
  <c r="O13" i="105"/>
  <c r="O20" i="105" s="1"/>
  <c r="E20" i="105"/>
  <c r="E50" i="105"/>
  <c r="E57" i="105" l="1"/>
  <c r="E37" i="105"/>
  <c r="E47" i="105"/>
  <c r="E54" i="105" l="1"/>
  <c r="K46" i="66" l="1"/>
  <c r="K52" i="66" s="1"/>
  <c r="K10" i="66"/>
  <c r="K9" i="66" s="1"/>
  <c r="K15" i="66" s="1"/>
  <c r="K28" i="66"/>
  <c r="K34" i="66" s="1"/>
  <c r="O46" i="66" l="1"/>
  <c r="O52" i="66" s="1"/>
  <c r="P47" i="66"/>
  <c r="P46" i="66" s="1"/>
  <c r="P52" i="66" s="1"/>
  <c r="O9" i="66"/>
  <c r="O15" i="66" s="1"/>
  <c r="O28" i="66"/>
  <c r="O34" i="66" s="1"/>
  <c r="P29" i="66"/>
  <c r="P65" i="66" s="1"/>
  <c r="P64" i="66" s="1"/>
  <c r="P70" i="66" s="1"/>
  <c r="P28" i="66" l="1"/>
  <c r="P34" i="66" s="1"/>
  <c r="P10" i="66"/>
  <c r="P9" i="66" s="1"/>
  <c r="P15" i="66" s="1"/>
  <c r="G46" i="66" l="1"/>
  <c r="G52" i="66" s="1"/>
  <c r="F46" i="66"/>
  <c r="F52" i="66" s="1"/>
  <c r="F9" i="60" l="1"/>
  <c r="F14" i="60" s="1"/>
  <c r="G9" i="60"/>
  <c r="G14" i="60" s="1"/>
  <c r="G36" i="63"/>
  <c r="G47" i="63" s="1"/>
  <c r="G58" i="63"/>
  <c r="G68" i="63" s="1"/>
  <c r="P65" i="63"/>
  <c r="F58" i="63"/>
  <c r="F68" i="63" s="1"/>
  <c r="E10" i="66"/>
  <c r="E9" i="66" s="1"/>
  <c r="E15" i="66" s="1"/>
  <c r="E28" i="66"/>
  <c r="E34" i="66" s="1"/>
  <c r="F36" i="63"/>
  <c r="F47" i="63" s="1"/>
  <c r="F10" i="66"/>
  <c r="F9" i="66" s="1"/>
  <c r="F15" i="66" s="1"/>
  <c r="F28" i="66"/>
  <c r="F34" i="66" s="1"/>
  <c r="G10" i="66"/>
  <c r="G9" i="66" s="1"/>
  <c r="G15" i="66" s="1"/>
  <c r="G28" i="66"/>
  <c r="G34" i="66" s="1"/>
  <c r="P60" i="63"/>
  <c r="P64" i="63"/>
  <c r="E46" i="66"/>
  <c r="E52" i="66" s="1"/>
  <c r="E9" i="60"/>
  <c r="E14" i="60" s="1"/>
  <c r="E36" i="63"/>
  <c r="E47" i="63" s="1"/>
  <c r="E58" i="63"/>
  <c r="E68" i="63" s="1"/>
  <c r="F9" i="63" l="1"/>
  <c r="F24" i="63" s="1"/>
  <c r="P11" i="60"/>
  <c r="P40" i="63"/>
  <c r="P59" i="63"/>
  <c r="P81" i="63" s="1"/>
  <c r="L58" i="63"/>
  <c r="L68" i="63" s="1"/>
  <c r="P63" i="63"/>
  <c r="L36" i="63"/>
  <c r="L47" i="63" s="1"/>
  <c r="P37" i="63"/>
  <c r="P82" i="63" s="1"/>
  <c r="P43" i="63"/>
  <c r="P61" i="63"/>
  <c r="K9" i="60"/>
  <c r="K14" i="60" s="1"/>
  <c r="P38" i="63"/>
  <c r="G9" i="63"/>
  <c r="G24" i="63" s="1"/>
  <c r="P44" i="63"/>
  <c r="P41" i="63"/>
  <c r="O9" i="60"/>
  <c r="O14" i="60" s="1"/>
  <c r="P62" i="63"/>
  <c r="E9" i="63"/>
  <c r="E24" i="63" s="1"/>
  <c r="P42" i="63"/>
  <c r="P39" i="63"/>
  <c r="P19" i="63" l="1"/>
  <c r="P90" i="63"/>
  <c r="P14" i="63"/>
  <c r="P85" i="63"/>
  <c r="P15" i="63"/>
  <c r="P86" i="63"/>
  <c r="P21" i="63"/>
  <c r="P92" i="63"/>
  <c r="P13" i="63"/>
  <c r="P84" i="63"/>
  <c r="P18" i="63"/>
  <c r="P89" i="63"/>
  <c r="P16" i="63"/>
  <c r="P87" i="63"/>
  <c r="P12" i="63"/>
  <c r="P83" i="63"/>
  <c r="P17" i="63"/>
  <c r="P88" i="63"/>
  <c r="P20" i="63"/>
  <c r="P91" i="63"/>
  <c r="P11" i="63"/>
  <c r="P36" i="63"/>
  <c r="P47" i="63" s="1"/>
  <c r="P58" i="63"/>
  <c r="P68" i="63" s="1"/>
  <c r="P10" i="63"/>
  <c r="P10" i="60"/>
  <c r="P9" i="60" s="1"/>
  <c r="P14" i="60" s="1"/>
  <c r="L9" i="63"/>
  <c r="L24" i="63" s="1"/>
  <c r="P80" i="63" l="1"/>
  <c r="P95" i="63" s="1"/>
  <c r="P9" i="63"/>
  <c r="P24" i="63" s="1"/>
  <c r="E56" i="1" l="1"/>
  <c r="E59" i="1" s="1"/>
  <c r="E27" i="17" l="1"/>
  <c r="E48" i="17"/>
  <c r="E9" i="1"/>
  <c r="G15" i="1" l="1"/>
  <c r="I17" i="1" l="1"/>
  <c r="G17" i="1"/>
  <c r="I37" i="1" l="1"/>
  <c r="G37" i="1"/>
  <c r="G60" i="1" s="1"/>
  <c r="I15" i="1"/>
  <c r="R53" i="74" l="1"/>
  <c r="R53" i="75"/>
  <c r="AM140" i="101"/>
  <c r="AN140" i="101"/>
  <c r="AO140" i="101"/>
  <c r="AP140" i="101"/>
  <c r="AQ140" i="101"/>
  <c r="AR140" i="101"/>
  <c r="AS140" i="101"/>
  <c r="AL140" i="101" l="1"/>
  <c r="AI141" i="101"/>
  <c r="AI140" i="101" s="1"/>
  <c r="AK140" i="101"/>
  <c r="R52" i="82"/>
  <c r="P50" i="82"/>
  <c r="R51" i="82"/>
  <c r="O50" i="82"/>
  <c r="R52" i="81"/>
  <c r="P50" i="81"/>
  <c r="R51" i="81"/>
  <c r="O50" i="81"/>
  <c r="R52" i="80"/>
  <c r="P50" i="80"/>
  <c r="R51" i="80"/>
  <c r="O50" i="80"/>
  <c r="R52" i="79"/>
  <c r="P50" i="79"/>
  <c r="R51" i="79"/>
  <c r="O50" i="79"/>
  <c r="R52" i="78"/>
  <c r="P50" i="78"/>
  <c r="O50" i="78"/>
  <c r="R51" i="78"/>
  <c r="R52" i="77"/>
  <c r="P50" i="77"/>
  <c r="R51" i="77"/>
  <c r="O50" i="77"/>
  <c r="R52" i="76"/>
  <c r="P50" i="76"/>
  <c r="R51" i="76"/>
  <c r="O50" i="76"/>
  <c r="P50" i="75"/>
  <c r="R52" i="75"/>
  <c r="R51" i="75"/>
  <c r="O50" i="75"/>
  <c r="P50" i="74"/>
  <c r="R52" i="74"/>
  <c r="R51" i="74"/>
  <c r="O50" i="74"/>
  <c r="AD140" i="101"/>
  <c r="O140" i="101"/>
  <c r="N140" i="101"/>
  <c r="AC140" i="101"/>
  <c r="AB140" i="101"/>
  <c r="M140" i="101"/>
  <c r="L140" i="101"/>
  <c r="AA140" i="101"/>
  <c r="Z140" i="101"/>
  <c r="K140" i="101"/>
  <c r="J140" i="101"/>
  <c r="Y140" i="101"/>
  <c r="X140" i="101"/>
  <c r="I140" i="101"/>
  <c r="W140" i="101"/>
  <c r="T141" i="101"/>
  <c r="T140" i="101" s="1"/>
  <c r="V140" i="101"/>
  <c r="R50" i="76" l="1"/>
  <c r="R50" i="77"/>
  <c r="R50" i="79"/>
  <c r="R50" i="80"/>
  <c r="R50" i="81"/>
  <c r="R50" i="82"/>
  <c r="E142" i="101"/>
  <c r="H140" i="101"/>
  <c r="R50" i="74"/>
  <c r="R50" i="75"/>
  <c r="R50" i="78"/>
  <c r="E141" i="101"/>
  <c r="G140" i="101"/>
  <c r="E140" i="101" l="1"/>
  <c r="N28" i="86"/>
  <c r="O29" i="86" l="1"/>
  <c r="O28" i="86" s="1"/>
  <c r="M28" i="86"/>
  <c r="I47" i="88"/>
  <c r="I47" i="85"/>
  <c r="H26" i="83"/>
  <c r="I67" i="17"/>
  <c r="I50" i="1"/>
  <c r="I12" i="19"/>
  <c r="I84" i="103" l="1"/>
  <c r="I69" i="99"/>
  <c r="I53" i="1"/>
  <c r="I54" i="1" l="1"/>
  <c r="I60" i="1" s="1"/>
  <c r="I18" i="1"/>
  <c r="D10" i="104" l="1"/>
  <c r="O93" i="101" l="1"/>
  <c r="AD93" i="101"/>
  <c r="AC93" i="101"/>
  <c r="N93" i="101"/>
  <c r="M93" i="101"/>
  <c r="AB93" i="101"/>
  <c r="AA93" i="101"/>
  <c r="L93" i="101"/>
  <c r="K93" i="101"/>
  <c r="Z93" i="101"/>
  <c r="Y93" i="101"/>
  <c r="J93" i="101"/>
  <c r="I93" i="101"/>
  <c r="X93" i="101"/>
  <c r="W93" i="101"/>
  <c r="H93" i="101"/>
  <c r="V93" i="101"/>
  <c r="T94" i="101"/>
  <c r="T93" i="101" s="1"/>
  <c r="K50" i="82"/>
  <c r="M52" i="82"/>
  <c r="K50" i="81"/>
  <c r="M52" i="81"/>
  <c r="K50" i="80"/>
  <c r="M52" i="80"/>
  <c r="K50" i="79"/>
  <c r="M52" i="79"/>
  <c r="K50" i="78"/>
  <c r="M52" i="78"/>
  <c r="K50" i="77"/>
  <c r="M52" i="77"/>
  <c r="K50" i="76"/>
  <c r="M52" i="76"/>
  <c r="M52" i="75"/>
  <c r="K50" i="75"/>
  <c r="K50" i="74"/>
  <c r="M52" i="74"/>
  <c r="J50" i="82"/>
  <c r="M51" i="82"/>
  <c r="J50" i="81"/>
  <c r="M51" i="81"/>
  <c r="J50" i="80"/>
  <c r="M51" i="80"/>
  <c r="J50" i="79"/>
  <c r="M51" i="79"/>
  <c r="J50" i="78"/>
  <c r="M51" i="78"/>
  <c r="J50" i="77"/>
  <c r="M51" i="77"/>
  <c r="J50" i="76"/>
  <c r="M51" i="76"/>
  <c r="J50" i="75"/>
  <c r="M51" i="75"/>
  <c r="J50" i="74"/>
  <c r="M51" i="74"/>
  <c r="M50" i="77" l="1"/>
  <c r="M50" i="79"/>
  <c r="M50" i="81"/>
  <c r="M50" i="76"/>
  <c r="M50" i="74"/>
  <c r="M50" i="78"/>
  <c r="M50" i="80"/>
  <c r="M50" i="82"/>
  <c r="M50" i="75"/>
  <c r="G93" i="101"/>
  <c r="E94" i="101"/>
  <c r="E93" i="101" s="1"/>
  <c r="G47" i="88" l="1"/>
  <c r="G47" i="85"/>
  <c r="G67" i="17"/>
  <c r="F26" i="83"/>
  <c r="G69" i="99" l="1"/>
  <c r="I28" i="86"/>
  <c r="K29" i="86"/>
  <c r="K28" i="86" s="1"/>
  <c r="G84" i="103"/>
  <c r="I39" i="85" l="1"/>
  <c r="O40" i="80" l="1"/>
  <c r="I39" i="88"/>
  <c r="Q40" i="74"/>
  <c r="Q40" i="80"/>
  <c r="Q40" i="76"/>
  <c r="Q40" i="79"/>
  <c r="Q40" i="82"/>
  <c r="Q40" i="78"/>
  <c r="Q40" i="81"/>
  <c r="Q40" i="77"/>
  <c r="O40" i="75"/>
  <c r="I39" i="91"/>
  <c r="P40" i="78"/>
  <c r="P40" i="76"/>
  <c r="R38" i="74"/>
  <c r="P40" i="80"/>
  <c r="P40" i="79"/>
  <c r="P40" i="81"/>
  <c r="P40" i="82"/>
  <c r="P40" i="77"/>
  <c r="O40" i="76"/>
  <c r="O40" i="81"/>
  <c r="O40" i="77"/>
  <c r="O40" i="74"/>
  <c r="O40" i="78"/>
  <c r="O40" i="79"/>
  <c r="O40" i="82"/>
  <c r="G39" i="85"/>
  <c r="R38" i="76" l="1"/>
  <c r="R40" i="76" s="1"/>
  <c r="R38" i="80"/>
  <c r="R40" i="80" s="1"/>
  <c r="R38" i="82"/>
  <c r="R40" i="82" s="1"/>
  <c r="R38" i="79"/>
  <c r="R40" i="79" s="1"/>
  <c r="J40" i="81"/>
  <c r="R38" i="78"/>
  <c r="R40" i="78" s="1"/>
  <c r="R40" i="74"/>
  <c r="P40" i="74"/>
  <c r="Q40" i="75"/>
  <c r="R38" i="77"/>
  <c r="R40" i="77" s="1"/>
  <c r="R38" i="81"/>
  <c r="R40" i="81" s="1"/>
  <c r="R38" i="75"/>
  <c r="R40" i="75" s="1"/>
  <c r="P40" i="75"/>
  <c r="G39" i="88"/>
  <c r="J40" i="82"/>
  <c r="L40" i="74"/>
  <c r="G39" i="91"/>
  <c r="L40" i="79"/>
  <c r="L40" i="82"/>
  <c r="L40" i="78"/>
  <c r="L40" i="81"/>
  <c r="L40" i="77"/>
  <c r="L40" i="80"/>
  <c r="L40" i="76"/>
  <c r="J40" i="75"/>
  <c r="L40" i="75"/>
  <c r="K40" i="78"/>
  <c r="K40" i="80"/>
  <c r="K40" i="81"/>
  <c r="K40" i="79"/>
  <c r="K40" i="76"/>
  <c r="K40" i="77"/>
  <c r="K40" i="82"/>
  <c r="M38" i="74"/>
  <c r="J40" i="79"/>
  <c r="J40" i="80"/>
  <c r="J40" i="77"/>
  <c r="J40" i="78"/>
  <c r="J40" i="76"/>
  <c r="J40" i="74"/>
  <c r="M38" i="76" l="1"/>
  <c r="M40" i="76" s="1"/>
  <c r="M38" i="78"/>
  <c r="M40" i="78" s="1"/>
  <c r="M38" i="77"/>
  <c r="M40" i="77" s="1"/>
  <c r="M38" i="80"/>
  <c r="M40" i="80" s="1"/>
  <c r="M38" i="79"/>
  <c r="M40" i="79" s="1"/>
  <c r="M38" i="82"/>
  <c r="M40" i="82" s="1"/>
  <c r="K40" i="74"/>
  <c r="M40" i="74"/>
  <c r="M38" i="81"/>
  <c r="M40" i="81" s="1"/>
  <c r="M38" i="75"/>
  <c r="M40" i="75" s="1"/>
  <c r="K40" i="75"/>
  <c r="F24" i="24" l="1"/>
  <c r="F51" i="47" l="1"/>
  <c r="F47" i="47" s="1"/>
  <c r="F16" i="24" l="1"/>
  <c r="I51" i="50" l="1"/>
  <c r="I47" i="50" l="1"/>
  <c r="G47" i="50"/>
  <c r="F14" i="24" l="1"/>
  <c r="F45" i="90" l="1"/>
  <c r="I144" i="50"/>
  <c r="I151" i="50" s="1"/>
  <c r="I152" i="50" s="1"/>
  <c r="I143" i="50" l="1"/>
  <c r="I146" i="50" s="1"/>
  <c r="I148" i="50" s="1"/>
  <c r="I150" i="50" s="1"/>
  <c r="K41" i="50" s="1"/>
  <c r="I41" i="50"/>
  <c r="I132" i="50" l="1"/>
  <c r="G12" i="90"/>
  <c r="E45" i="90"/>
  <c r="I120" i="50" l="1"/>
  <c r="I127" i="50" s="1"/>
  <c r="I128" i="50" s="1"/>
  <c r="I139" i="50"/>
  <c r="I140" i="50" s="1"/>
  <c r="I17" i="50"/>
  <c r="I19" i="50" s="1"/>
  <c r="I131" i="50"/>
  <c r="I30" i="50"/>
  <c r="G45" i="90"/>
  <c r="I134" i="50" l="1"/>
  <c r="I136" i="50" s="1"/>
  <c r="I138" i="50" s="1"/>
  <c r="I119" i="50"/>
  <c r="I122" i="50" s="1"/>
  <c r="I124" i="50" s="1"/>
  <c r="I126" i="50" s="1"/>
  <c r="I154" i="50" s="1"/>
  <c r="K17" i="50" l="1"/>
  <c r="K30" i="50"/>
  <c r="O46" i="101"/>
  <c r="AD46" i="101"/>
  <c r="H52" i="81"/>
  <c r="F50" i="81"/>
  <c r="M46" i="101"/>
  <c r="AB46" i="101"/>
  <c r="H52" i="79"/>
  <c r="F50" i="79"/>
  <c r="K46" i="101"/>
  <c r="Z46" i="101"/>
  <c r="H52" i="77"/>
  <c r="F50" i="77"/>
  <c r="I46" i="101"/>
  <c r="X46" i="101"/>
  <c r="H46" i="101"/>
  <c r="W46" i="101"/>
  <c r="E50" i="82"/>
  <c r="H51" i="82"/>
  <c r="E50" i="81"/>
  <c r="H51" i="81"/>
  <c r="E50" i="80"/>
  <c r="H51" i="80"/>
  <c r="E50" i="79"/>
  <c r="H51" i="79"/>
  <c r="E50" i="78"/>
  <c r="H51" i="78"/>
  <c r="E50" i="77"/>
  <c r="H51" i="77"/>
  <c r="E50" i="76"/>
  <c r="H51" i="76"/>
  <c r="E50" i="75"/>
  <c r="H51" i="75"/>
  <c r="H51" i="74"/>
  <c r="E50" i="74"/>
  <c r="T47" i="101"/>
  <c r="T46" i="101" s="1"/>
  <c r="V46" i="101"/>
  <c r="H52" i="82"/>
  <c r="F50" i="82"/>
  <c r="N46" i="101"/>
  <c r="AC46" i="101"/>
  <c r="H52" i="80"/>
  <c r="F50" i="80"/>
  <c r="L46" i="101"/>
  <c r="AA46" i="101"/>
  <c r="H52" i="78"/>
  <c r="F50" i="78"/>
  <c r="J46" i="101"/>
  <c r="Y46" i="101"/>
  <c r="H52" i="76"/>
  <c r="F50" i="76"/>
  <c r="H52" i="75"/>
  <c r="F50" i="75"/>
  <c r="H52" i="74"/>
  <c r="F50" i="74"/>
  <c r="H50" i="82" l="1"/>
  <c r="H50" i="75"/>
  <c r="H50" i="76"/>
  <c r="H50" i="80"/>
  <c r="K19" i="50"/>
  <c r="K9" i="110"/>
  <c r="K21" i="111" s="1"/>
  <c r="K19" i="111" s="1"/>
  <c r="H50" i="78"/>
  <c r="H50" i="74"/>
  <c r="E47" i="101"/>
  <c r="E46" i="101" s="1"/>
  <c r="G46" i="101"/>
  <c r="H50" i="77"/>
  <c r="H50" i="79"/>
  <c r="H50" i="81"/>
  <c r="E47" i="88" l="1"/>
  <c r="E47" i="85"/>
  <c r="D26" i="83" l="1"/>
  <c r="G29" i="86"/>
  <c r="G28" i="86" s="1"/>
  <c r="E28" i="86"/>
  <c r="E66" i="51"/>
  <c r="G66" i="51" s="1"/>
  <c r="E67" i="17" l="1"/>
  <c r="E84" i="103"/>
  <c r="E69" i="99"/>
  <c r="E8" i="45" l="1"/>
  <c r="E11" i="45" l="1"/>
  <c r="E8" i="104" l="1"/>
  <c r="E10" i="45"/>
  <c r="F8" i="104"/>
  <c r="E9" i="45" l="1"/>
  <c r="E13" i="45" l="1"/>
  <c r="D16" i="104" s="1"/>
  <c r="G16" i="104" s="1"/>
  <c r="D8" i="104"/>
  <c r="E31" i="49"/>
  <c r="G8" i="104" l="1"/>
  <c r="E40" i="76" l="1"/>
  <c r="E46" i="1" l="1"/>
  <c r="D11" i="104" l="1"/>
  <c r="G11" i="104" l="1"/>
  <c r="D12" i="104"/>
  <c r="F40" i="75" l="1"/>
  <c r="F40" i="77" l="1"/>
  <c r="F40" i="82"/>
  <c r="G40" i="79"/>
  <c r="G40" i="82"/>
  <c r="E40" i="74"/>
  <c r="G40" i="77"/>
  <c r="F40" i="81"/>
  <c r="G40" i="74"/>
  <c r="F40" i="80" l="1"/>
  <c r="F40" i="78"/>
  <c r="G40" i="75"/>
  <c r="G40" i="76"/>
  <c r="G40" i="81"/>
  <c r="G40" i="78"/>
  <c r="E40" i="75"/>
  <c r="E40" i="81"/>
  <c r="E40" i="82"/>
  <c r="H38" i="82"/>
  <c r="H40" i="82" s="1"/>
  <c r="E40" i="79"/>
  <c r="G40" i="80"/>
  <c r="F40" i="79"/>
  <c r="F40" i="76"/>
  <c r="H38" i="77"/>
  <c r="H40" i="77" s="1"/>
  <c r="E40" i="77"/>
  <c r="E40" i="78"/>
  <c r="E40" i="80"/>
  <c r="H38" i="75" l="1"/>
  <c r="H40" i="75" s="1"/>
  <c r="H38" i="78"/>
  <c r="H40" i="78" s="1"/>
  <c r="H38" i="80"/>
  <c r="H40" i="80" s="1"/>
  <c r="H38" i="81"/>
  <c r="H40" i="81" s="1"/>
  <c r="F40" i="74"/>
  <c r="H38" i="74"/>
  <c r="H40" i="74" s="1"/>
  <c r="H40" i="79"/>
  <c r="H38" i="76"/>
  <c r="H40" i="76" s="1"/>
  <c r="M15" i="22" l="1"/>
  <c r="I15" i="22"/>
  <c r="N15" i="22" l="1"/>
  <c r="O15" i="22" l="1"/>
  <c r="K15" i="22" l="1"/>
  <c r="J15" i="22" s="1"/>
  <c r="G30" i="72" l="1"/>
  <c r="E30" i="72"/>
  <c r="F30" i="72"/>
  <c r="G10" i="92" l="1"/>
  <c r="G13" i="92" s="1"/>
  <c r="E13" i="92"/>
  <c r="F29" i="92"/>
  <c r="F13" i="92"/>
  <c r="E13" i="98" l="1"/>
  <c r="E26" i="98"/>
  <c r="E29" i="98" s="1"/>
  <c r="E29" i="92"/>
  <c r="G26" i="92"/>
  <c r="G29" i="92" s="1"/>
  <c r="G10" i="89" l="1"/>
  <c r="E13" i="89"/>
  <c r="F29" i="89"/>
  <c r="F13" i="89"/>
  <c r="G26" i="89" l="1"/>
  <c r="E29" i="89"/>
  <c r="G29" i="89" s="1"/>
  <c r="G13" i="89"/>
  <c r="F20" i="24" l="1"/>
  <c r="E50" i="1" l="1"/>
  <c r="E53" i="1" s="1"/>
  <c r="E12" i="19"/>
  <c r="E18" i="1" l="1"/>
  <c r="E54" i="1"/>
  <c r="E60" i="1" s="1"/>
  <c r="F46" i="51" l="1"/>
  <c r="G12" i="51"/>
  <c r="E46" i="51"/>
  <c r="G46" i="51" l="1"/>
  <c r="K9" i="22"/>
  <c r="K21" i="22" l="1"/>
  <c r="D36" i="63" l="1"/>
  <c r="D47" i="63" s="1"/>
  <c r="D58" i="63"/>
  <c r="D68" i="63" s="1"/>
  <c r="D10" i="66"/>
  <c r="D9" i="66" s="1"/>
  <c r="D15" i="66" s="1"/>
  <c r="D28" i="66"/>
  <c r="D34" i="66" s="1"/>
  <c r="O9" i="22"/>
  <c r="D9" i="60"/>
  <c r="D14" i="60" s="1"/>
  <c r="D46" i="66"/>
  <c r="D52" i="66" s="1"/>
  <c r="D9" i="63" l="1"/>
  <c r="D24" i="63" s="1"/>
  <c r="O21" i="22"/>
  <c r="G30" i="50" l="1"/>
  <c r="G41" i="50"/>
  <c r="F92" i="26"/>
  <c r="F54" i="26"/>
  <c r="G17" i="50"/>
  <c r="G19" i="50" s="1"/>
  <c r="F26" i="26" l="1"/>
  <c r="F62" i="26" l="1"/>
  <c r="F14" i="104"/>
  <c r="F100" i="26" l="1"/>
  <c r="F120" i="26" s="1"/>
  <c r="F121" i="26" s="1"/>
  <c r="F9" i="104"/>
  <c r="F116" i="26"/>
  <c r="F117" i="26" s="1"/>
  <c r="F64" i="26"/>
  <c r="F67" i="26" s="1"/>
  <c r="F10" i="104"/>
  <c r="F102" i="26" l="1"/>
  <c r="F26" i="104"/>
  <c r="F12" i="104"/>
  <c r="F18" i="104" s="1"/>
  <c r="F20" i="104" s="1"/>
  <c r="F24" i="104"/>
  <c r="F107" i="26" l="1"/>
  <c r="F110" i="26" s="1"/>
  <c r="F105" i="26"/>
  <c r="F28" i="104"/>
  <c r="F34" i="104" s="1"/>
  <c r="F21" i="104"/>
  <c r="E12" i="22" l="1"/>
  <c r="D16" i="105"/>
  <c r="I60" i="63"/>
  <c r="I64" i="63"/>
  <c r="I65" i="63"/>
  <c r="D13" i="105" l="1"/>
  <c r="D20" i="105" s="1"/>
  <c r="E15" i="22"/>
  <c r="F15" i="22" s="1"/>
  <c r="I63" i="63"/>
  <c r="H58" i="63"/>
  <c r="H68" i="63" s="1"/>
  <c r="I59" i="63"/>
  <c r="I81" i="63" s="1"/>
  <c r="I41" i="63"/>
  <c r="H36" i="63"/>
  <c r="H47" i="63" s="1"/>
  <c r="I37" i="63"/>
  <c r="I82" i="63" s="1"/>
  <c r="H46" i="66"/>
  <c r="H52" i="66" s="1"/>
  <c r="I47" i="66"/>
  <c r="I46" i="66" s="1"/>
  <c r="I52" i="66" s="1"/>
  <c r="I44" i="63"/>
  <c r="I40" i="63"/>
  <c r="H10" i="66"/>
  <c r="H9" i="66" s="1"/>
  <c r="H15" i="66" s="1"/>
  <c r="H28" i="66"/>
  <c r="H34" i="66" s="1"/>
  <c r="I29" i="66"/>
  <c r="I65" i="66" s="1"/>
  <c r="I64" i="66" s="1"/>
  <c r="I70" i="66" s="1"/>
  <c r="I61" i="63"/>
  <c r="I39" i="63"/>
  <c r="I43" i="63"/>
  <c r="F12" i="22"/>
  <c r="I9" i="22"/>
  <c r="I62" i="63"/>
  <c r="I42" i="63"/>
  <c r="I38" i="63"/>
  <c r="I12" i="63" l="1"/>
  <c r="I83" i="63"/>
  <c r="I18" i="63"/>
  <c r="I89" i="63"/>
  <c r="I15" i="63"/>
  <c r="I86" i="63"/>
  <c r="I16" i="63"/>
  <c r="I87" i="63"/>
  <c r="I17" i="63"/>
  <c r="I88" i="63"/>
  <c r="I14" i="63"/>
  <c r="I85" i="63"/>
  <c r="I21" i="63"/>
  <c r="I92" i="63"/>
  <c r="I19" i="63"/>
  <c r="I90" i="63"/>
  <c r="I20" i="63"/>
  <c r="I91" i="63"/>
  <c r="I13" i="63"/>
  <c r="I84" i="63"/>
  <c r="I21" i="22"/>
  <c r="J9" i="22"/>
  <c r="I10" i="66"/>
  <c r="I9" i="66" s="1"/>
  <c r="I15" i="66" s="1"/>
  <c r="I28" i="66"/>
  <c r="I34" i="66" s="1"/>
  <c r="I58" i="63"/>
  <c r="I68" i="63" s="1"/>
  <c r="I10" i="63"/>
  <c r="H9" i="63"/>
  <c r="H24" i="63" s="1"/>
  <c r="I36" i="63"/>
  <c r="I47" i="63" s="1"/>
  <c r="I11" i="63"/>
  <c r="I80" i="63" l="1"/>
  <c r="I95" i="63" s="1"/>
  <c r="H17" i="47"/>
  <c r="H19" i="47" s="1"/>
  <c r="H30" i="47"/>
  <c r="F100" i="24"/>
  <c r="F41" i="47"/>
  <c r="F17" i="47"/>
  <c r="F19" i="47" s="1"/>
  <c r="F30" i="47"/>
  <c r="H41" i="47"/>
  <c r="I9" i="63"/>
  <c r="I24" i="63" s="1"/>
  <c r="M9" i="22"/>
  <c r="J21" i="22"/>
  <c r="M21" i="22" l="1"/>
  <c r="N21" i="22" s="1"/>
  <c r="N9" i="22"/>
  <c r="F10" i="24"/>
  <c r="F26" i="24" s="1"/>
  <c r="E14" i="104" s="1"/>
  <c r="F58" i="24"/>
  <c r="J17" i="47" l="1"/>
  <c r="J19" i="47" s="1"/>
  <c r="J30" i="47"/>
  <c r="J41" i="47" l="1"/>
  <c r="E10" i="104"/>
  <c r="G10" i="104" s="1"/>
  <c r="F108" i="24"/>
  <c r="E9" i="104"/>
  <c r="F66" i="24"/>
  <c r="K8" i="110"/>
  <c r="K15" i="111" s="1"/>
  <c r="K13" i="111" s="1"/>
  <c r="F129" i="24" l="1"/>
  <c r="F130" i="24" s="1"/>
  <c r="F110" i="24"/>
  <c r="F113" i="24" s="1"/>
  <c r="F125" i="24"/>
  <c r="F68" i="24"/>
  <c r="E12" i="104"/>
  <c r="E18" i="104" s="1"/>
  <c r="G9" i="104"/>
  <c r="G12" i="104" s="1"/>
  <c r="F115" i="24" l="1"/>
  <c r="F118" i="24" s="1"/>
  <c r="F71" i="24"/>
  <c r="E24" i="104"/>
  <c r="F126" i="24"/>
  <c r="E26" i="104" s="1"/>
  <c r="E21" i="104"/>
  <c r="E20" i="104"/>
  <c r="E28" i="104" l="1"/>
  <c r="E34" i="104" s="1"/>
  <c r="I11" i="60"/>
  <c r="H9" i="60" l="1"/>
  <c r="H14" i="60" s="1"/>
  <c r="I10" i="60"/>
  <c r="I9" i="60" s="1"/>
  <c r="I14" i="60" s="1"/>
  <c r="E10" i="1" l="1"/>
  <c r="E24" i="49" l="1"/>
  <c r="E7" i="1"/>
  <c r="E24" i="1"/>
  <c r="E52" i="49" l="1"/>
  <c r="D14" i="104"/>
  <c r="E56" i="49"/>
  <c r="D24" i="104" s="1"/>
  <c r="G24" i="104" s="1"/>
  <c r="E36" i="49"/>
  <c r="E45" i="49" s="1"/>
  <c r="E48" i="49" s="1"/>
  <c r="D18" i="104" l="1"/>
  <c r="G14" i="104"/>
  <c r="G18" i="104" s="1"/>
  <c r="E58" i="49"/>
  <c r="D26" i="104" s="1"/>
  <c r="G26" i="104" s="1"/>
  <c r="D20" i="104" l="1"/>
  <c r="G20" i="104" s="1"/>
  <c r="G21" i="104" s="1"/>
  <c r="D21" i="104"/>
  <c r="D28" i="104"/>
  <c r="E60" i="49"/>
  <c r="G28" i="104" l="1"/>
  <c r="G34" i="104" s="1"/>
  <c r="D34" i="104"/>
  <c r="I10" i="1" l="1"/>
  <c r="I24" i="1" s="1"/>
  <c r="G10" i="1"/>
  <c r="G24" i="1" l="1"/>
  <c r="G7" i="1"/>
  <c r="I7" i="1" l="1"/>
  <c r="K7" i="110" s="1"/>
  <c r="K9" i="111" l="1"/>
  <c r="K7" i="111" s="1"/>
  <c r="K26" i="111" s="1"/>
  <c r="K11" i="110"/>
</calcChain>
</file>

<file path=xl/comments1.xml><?xml version="1.0" encoding="utf-8"?>
<comments xmlns="http://schemas.openxmlformats.org/spreadsheetml/2006/main">
  <authors>
    <author>ferferre</author>
  </authors>
  <commentList>
    <comment ref="B3" authorId="0" shapeId="0">
      <text>
        <r>
          <rPr>
            <sz val="12"/>
            <color indexed="81"/>
            <rFont val="Tahoma"/>
            <family val="2"/>
          </rPr>
          <t>Este Quadro (EDA N1-01) deve ser preenchido apenas para a realização do ano n-2</t>
        </r>
        <r>
          <rPr>
            <sz val="8"/>
            <color indexed="81"/>
            <rFont val="Tahoma"/>
            <family val="2"/>
          </rPr>
          <t xml:space="preserve">
</t>
        </r>
      </text>
    </comment>
  </commentList>
</comments>
</file>

<file path=xl/comments2.xml><?xml version="1.0" encoding="utf-8"?>
<comments xmlns="http://schemas.openxmlformats.org/spreadsheetml/2006/main">
  <authors>
    <author>ferferre</author>
  </authors>
  <commentList>
    <comment ref="B3" authorId="0" shapeId="0">
      <text>
        <r>
          <rPr>
            <sz val="12"/>
            <color indexed="81"/>
            <rFont val="Tahoma"/>
            <family val="2"/>
          </rPr>
          <t>Este Quadro (EDA N1-12) deve ser preenchido apenas para a realização do ano n-2</t>
        </r>
      </text>
    </comment>
  </commentList>
</comments>
</file>

<file path=xl/comments3.xml><?xml version="1.0" encoding="utf-8"?>
<comments xmlns="http://schemas.openxmlformats.org/spreadsheetml/2006/main">
  <authors>
    <author>ferferre</author>
  </authors>
  <commentList>
    <comment ref="B3" authorId="0" shapeId="0">
      <text>
        <r>
          <rPr>
            <sz val="12"/>
            <color indexed="81"/>
            <rFont val="Tahoma"/>
            <family val="2"/>
          </rPr>
          <t>Este Quadro (EDA N1-17) deve ser preenchido apenas para a realização do ano n-2</t>
        </r>
        <r>
          <rPr>
            <sz val="8"/>
            <color indexed="81"/>
            <rFont val="Tahoma"/>
            <family val="2"/>
          </rPr>
          <t xml:space="preserve">
</t>
        </r>
      </text>
    </comment>
  </commentList>
</comments>
</file>

<file path=xl/comments4.xml><?xml version="1.0" encoding="utf-8"?>
<comments xmlns="http://schemas.openxmlformats.org/spreadsheetml/2006/main">
  <authors>
    <author>ferferre</author>
  </authors>
  <commentList>
    <comment ref="B3" authorId="0" shapeId="0">
      <text>
        <r>
          <rPr>
            <sz val="12"/>
            <color indexed="81"/>
            <rFont val="Tahoma"/>
            <family val="2"/>
          </rPr>
          <t>Este Quadro (EDA N1-18) deve ser preenchido apenas para a realização do ano n-2</t>
        </r>
        <r>
          <rPr>
            <sz val="8"/>
            <color indexed="81"/>
            <rFont val="Tahoma"/>
            <family val="2"/>
          </rPr>
          <t xml:space="preserve">
</t>
        </r>
      </text>
    </comment>
  </commentList>
</comments>
</file>

<file path=xl/comments5.xml><?xml version="1.0" encoding="utf-8"?>
<comments xmlns="http://schemas.openxmlformats.org/spreadsheetml/2006/main">
  <authors>
    <author>ferferre</author>
  </authors>
  <commentList>
    <comment ref="B3" authorId="0" shapeId="0">
      <text>
        <r>
          <rPr>
            <sz val="12"/>
            <color indexed="81"/>
            <rFont val="Tahoma"/>
            <family val="2"/>
          </rPr>
          <t>Este Quadro (EDA N1-30) deve ser preenchido apenas para a realização do ano n-2</t>
        </r>
        <r>
          <rPr>
            <sz val="8"/>
            <color indexed="81"/>
            <rFont val="Tahoma"/>
            <family val="2"/>
          </rPr>
          <t xml:space="preserve">
</t>
        </r>
      </text>
    </comment>
  </commentList>
</comments>
</file>

<file path=xl/comments6.xml><?xml version="1.0" encoding="utf-8"?>
<comments xmlns="http://schemas.openxmlformats.org/spreadsheetml/2006/main">
  <authors>
    <author>ferferre</author>
  </authors>
  <commentList>
    <comment ref="B3" authorId="0" shapeId="0">
      <text>
        <r>
          <rPr>
            <sz val="12"/>
            <color indexed="81"/>
            <rFont val="Tahoma"/>
            <family val="2"/>
          </rPr>
          <t>Este Quadro (EDA N1-31) deve ser preenchido apenas para a realização do ano n-2</t>
        </r>
      </text>
    </comment>
  </commentList>
</comments>
</file>

<file path=xl/comments7.xml><?xml version="1.0" encoding="utf-8"?>
<comments xmlns="http://schemas.openxmlformats.org/spreadsheetml/2006/main">
  <authors>
    <author>ferferre</author>
  </authors>
  <commentList>
    <comment ref="B3" authorId="0" shapeId="0">
      <text>
        <r>
          <rPr>
            <sz val="12"/>
            <color indexed="81"/>
            <rFont val="Tahoma"/>
            <family val="2"/>
          </rPr>
          <t>Este Quadro (EDA N1-44 deve ser preenchido apenas para a realização do ano n-2</t>
        </r>
        <r>
          <rPr>
            <sz val="8"/>
            <color indexed="81"/>
            <rFont val="Tahoma"/>
            <family val="2"/>
          </rPr>
          <t xml:space="preserve">
</t>
        </r>
      </text>
    </comment>
  </commentList>
</comments>
</file>

<file path=xl/comments8.xml><?xml version="1.0" encoding="utf-8"?>
<comments xmlns="http://schemas.openxmlformats.org/spreadsheetml/2006/main">
  <authors>
    <author>EDA</author>
  </authors>
  <commentList>
    <comment ref="D21" authorId="0" shapeId="0">
      <text>
        <r>
          <rPr>
            <b/>
            <sz val="8"/>
            <color indexed="81"/>
            <rFont val="Tahoma"/>
            <family val="2"/>
          </rPr>
          <t>Formula Juro Composto
C1 = C0 . (1 + i)
C2 = [C0 . (1 + i)] . (1 + i)  = C0 . (1 + i )2
C3 = [C0 . (1 + i )2 ]. (1 + i) = C0 . (1 + i)3
. . . .
Cn = C0 . (1 + i )n
O juro acumulado via equação fundamental da capitalização composta, será:
J Total Composto = Cn - C0
                            = C0 . (1 + i)n - C0
                            = C0 . [(1 + i )n - 1]</t>
        </r>
      </text>
    </comment>
  </commentList>
</comments>
</file>

<file path=xl/metadata.xml><?xml version="1.0" encoding="utf-8"?>
<metadata xmlns="http://schemas.openxmlformats.org/spreadsheetml/2006/main">
  <metadataTypes count="1">
    <metadataType name="XLMDX" minSupportedVersion="120000" copy="1" pasteAll="1" pasteValues="1" merge="1" splitFirst="1" rowColShift="1" clearFormats="1" clearComments="1" assign="1" coerce="1"/>
  </metadataTypes>
  <metadataStrings count="3">
    <s v="ThisWorkbookDataModel"/>
    <s v="[Measures].[Soma de Carga Baterias (MWh)]"/>
    <s v="[Measures].[Soma de Descarga Baterias (MWh)]"/>
  </metadataStrings>
  <mdxMetadata count="2">
    <mdx n="0" f="m">
      <t c="1">
        <n x="1"/>
      </t>
    </mdx>
    <mdx n="0" f="m">
      <t c="1">
        <n x="2"/>
      </t>
    </mdx>
  </mdxMetadata>
  <valueMetadata count="2">
    <bk>
      <rc t="1" v="0"/>
    </bk>
    <bk>
      <rc t="1" v="1"/>
    </bk>
  </valueMetadata>
</metadata>
</file>

<file path=xl/sharedStrings.xml><?xml version="1.0" encoding="utf-8"?>
<sst xmlns="http://schemas.openxmlformats.org/spreadsheetml/2006/main" count="10770" uniqueCount="1495">
  <si>
    <t>AEEGS</t>
  </si>
  <si>
    <t>CUSTOS</t>
  </si>
  <si>
    <t>Energia Eléctrica</t>
  </si>
  <si>
    <t>Fuelóleo</t>
  </si>
  <si>
    <t>Gasóleo</t>
  </si>
  <si>
    <t>Lubrificantes</t>
  </si>
  <si>
    <t xml:space="preserve">Materiais Diversos </t>
  </si>
  <si>
    <t>FSE - PPDA</t>
  </si>
  <si>
    <t>Pessoal</t>
  </si>
  <si>
    <t>Outros Custos</t>
  </si>
  <si>
    <t>PROVEITOS</t>
  </si>
  <si>
    <t>Prestação Serviços</t>
  </si>
  <si>
    <t>Provisões Liquídas das utilizações do exercício</t>
  </si>
  <si>
    <t>Amortizações do exercício</t>
  </si>
  <si>
    <t>Amortizações imob. Comparticipado</t>
  </si>
  <si>
    <t>Total</t>
  </si>
  <si>
    <t>Act - Valor médio activo fixo liq. Amort. e compart.</t>
  </si>
  <si>
    <t xml:space="preserve">     Imobiliz. Incorpóreas (n-1)</t>
  </si>
  <si>
    <t xml:space="preserve">     Imobiliz. Incorpóreas (n)</t>
  </si>
  <si>
    <t xml:space="preserve">     Imobilizações corpóreas (n-1)</t>
  </si>
  <si>
    <t xml:space="preserve">     Imobilizações em curso (n-1) </t>
  </si>
  <si>
    <t xml:space="preserve">     Imobilizações corpóreas (n)</t>
  </si>
  <si>
    <t xml:space="preserve">     Imobilizações em curso (n) </t>
  </si>
  <si>
    <t xml:space="preserve">     Comparticipações (n-1)</t>
  </si>
  <si>
    <t xml:space="preserve">     Comparticipações (n)</t>
  </si>
  <si>
    <t xml:space="preserve">     PPDA (n-1)</t>
  </si>
  <si>
    <t xml:space="preserve">     PPDA (n)</t>
  </si>
  <si>
    <t>Custos Permitidos com a aquisição de energia eléctrica</t>
  </si>
  <si>
    <t>Valor médio do activo fixo Liquído de amort. e comparticipações</t>
  </si>
  <si>
    <t>Taxa de remuneração permitida para o valor do activo fixo</t>
  </si>
  <si>
    <t>Custos anuais de exploração</t>
  </si>
  <si>
    <t>Outros proveitos no âmbito da act. de</t>
  </si>
  <si>
    <t xml:space="preserve">  Proveitos suplementares</t>
  </si>
  <si>
    <t xml:space="preserve">  Outros proveitos e ganhos operacionais</t>
  </si>
  <si>
    <r>
      <t>Outros</t>
    </r>
    <r>
      <rPr>
        <sz val="8"/>
        <color theme="1"/>
        <rFont val="Calibri"/>
        <family val="2"/>
        <scheme val="minor"/>
      </rPr>
      <t xml:space="preserve"> (15+16)</t>
    </r>
  </si>
  <si>
    <r>
      <t>FSE</t>
    </r>
    <r>
      <rPr>
        <sz val="8"/>
        <color theme="1"/>
        <rFont val="Calibri"/>
        <family val="2"/>
        <scheme val="minor"/>
      </rPr>
      <t xml:space="preserve"> (Liquídos de PPDA)</t>
    </r>
  </si>
  <si>
    <r>
      <t>Amortizações do exercicio líquidas Imob. Comparticipado</t>
    </r>
    <r>
      <rPr>
        <sz val="8"/>
        <color theme="1"/>
        <rFont val="Calibri"/>
        <family val="2"/>
        <scheme val="minor"/>
      </rPr>
      <t xml:space="preserve"> (21-22)</t>
    </r>
  </si>
  <si>
    <t>Amortizações do activo fixo Liquidas das amort dos act. Comparticipados</t>
  </si>
  <si>
    <t>Rubricas</t>
  </si>
  <si>
    <t>Aquisição de Energia Eléctrica e Gestão do Sistema</t>
  </si>
  <si>
    <t>Distribuição de Energia Eléctrica</t>
  </si>
  <si>
    <t>Comercialização de Energia Eléctrica</t>
  </si>
  <si>
    <t>Aumentos</t>
  </si>
  <si>
    <t>Reduções</t>
  </si>
  <si>
    <t>Acertos</t>
  </si>
  <si>
    <t>Notas:</t>
  </si>
  <si>
    <t>Impostos</t>
  </si>
  <si>
    <t>Materiais Diversos</t>
  </si>
  <si>
    <t>Proveitos</t>
  </si>
  <si>
    <t>Materiais diversos</t>
  </si>
  <si>
    <t>Outros custos</t>
  </si>
  <si>
    <t>Tipo de cliente final</t>
  </si>
  <si>
    <t>TOTAL</t>
  </si>
  <si>
    <t>AT</t>
  </si>
  <si>
    <t>MT</t>
  </si>
  <si>
    <t>BT</t>
  </si>
  <si>
    <t>IP</t>
  </si>
  <si>
    <t>Energia</t>
  </si>
  <si>
    <t>Potência</t>
  </si>
  <si>
    <t>Energia a facturar</t>
  </si>
  <si>
    <t>Termo tarifário Fixo</t>
  </si>
  <si>
    <t> Quantidade</t>
  </si>
  <si>
    <t> Valor total</t>
  </si>
  <si>
    <t> Licenças atribuídas</t>
  </si>
  <si>
    <t> Licenças adquiridas</t>
  </si>
  <si>
    <t xml:space="preserve"> Licenças utilizadas </t>
  </si>
  <si>
    <t xml:space="preserve"> Venda de licenças </t>
  </si>
  <si>
    <t>Energia Eléctrica prevista entregar na rede de distribuição em AT/MT (MWh)</t>
  </si>
  <si>
    <t>Ajustamento no ano t dos proveitos da DEE relativos a t-2</t>
  </si>
  <si>
    <t>Compensação relativa ao sobrecusto da DEE, em AT/MT</t>
  </si>
  <si>
    <t>Custos com convergência tarifária RAA não incorporados na UGS e a recuperar pela TVCF RAA</t>
  </si>
  <si>
    <t>Compensação relativa ao sobrecusto da DEE, em BT</t>
  </si>
  <si>
    <t>Compensação relativa ao sobrecusto da CEE, em BT</t>
  </si>
  <si>
    <t>DEE</t>
  </si>
  <si>
    <t>CEE</t>
  </si>
  <si>
    <t>Santa Maria</t>
  </si>
  <si>
    <t>São Miguel</t>
  </si>
  <si>
    <t>Terceira</t>
  </si>
  <si>
    <t>Graciosa</t>
  </si>
  <si>
    <t>São Jorge</t>
  </si>
  <si>
    <t>Pico</t>
  </si>
  <si>
    <t>Faial</t>
  </si>
  <si>
    <t>Flores</t>
  </si>
  <si>
    <t>Corvo</t>
  </si>
  <si>
    <t>Compras</t>
  </si>
  <si>
    <t>Quantidade</t>
  </si>
  <si>
    <t>Valor (€)</t>
  </si>
  <si>
    <t>Fuel</t>
  </si>
  <si>
    <t>EDA</t>
  </si>
  <si>
    <t>ND = Não disponível (as compras são realizadas ao nível das centrais).</t>
  </si>
  <si>
    <t>Aquisições de energia eléctrica ao SENVA</t>
  </si>
  <si>
    <t>Período I</t>
  </si>
  <si>
    <t>Horas de ponta</t>
  </si>
  <si>
    <t>Horas de vazio</t>
  </si>
  <si>
    <t>Período II</t>
  </si>
  <si>
    <t>Período III</t>
  </si>
  <si>
    <t>Período IV</t>
  </si>
  <si>
    <t>Energia activa (kWh)</t>
  </si>
  <si>
    <t>Diferença</t>
  </si>
  <si>
    <t>Horas de super vazio</t>
  </si>
  <si>
    <t>Recebida</t>
  </si>
  <si>
    <t>Tarifa Tri-horária</t>
  </si>
  <si>
    <t>Tarifa Simples</t>
  </si>
  <si>
    <t>Tarifa bi-horária</t>
  </si>
  <si>
    <t>Tarifa tri-horária</t>
  </si>
  <si>
    <t>Horas fora vazio</t>
  </si>
  <si>
    <t>BTE</t>
  </si>
  <si>
    <t>TVCF (€)</t>
  </si>
  <si>
    <t>Aditivas (€)</t>
  </si>
  <si>
    <t xml:space="preserve"> (€)</t>
  </si>
  <si>
    <t>S. Jorge</t>
  </si>
  <si>
    <t>kWh</t>
  </si>
  <si>
    <t>Rubrica</t>
  </si>
  <si>
    <t>SMA</t>
  </si>
  <si>
    <t>SMG</t>
  </si>
  <si>
    <t>TER</t>
  </si>
  <si>
    <t>GRA</t>
  </si>
  <si>
    <t>SJG</t>
  </si>
  <si>
    <t>PIC</t>
  </si>
  <si>
    <t>FAI</t>
  </si>
  <si>
    <t>FLO</t>
  </si>
  <si>
    <t>COR</t>
  </si>
  <si>
    <t xml:space="preserve">   Clientes SEPA</t>
  </si>
  <si>
    <t>BT (sem IP)</t>
  </si>
  <si>
    <t xml:space="preserve">   Clientes SENVA</t>
  </si>
  <si>
    <t>Outros</t>
  </si>
  <si>
    <t>Fornecimentos SEPA</t>
  </si>
  <si>
    <t>Fornecimentos SENVA</t>
  </si>
  <si>
    <t>Compensação síncrona</t>
  </si>
  <si>
    <t>Consumos próprios</t>
  </si>
  <si>
    <t>Bombagem</t>
  </si>
  <si>
    <t>Geotérmica</t>
  </si>
  <si>
    <t>Éolica</t>
  </si>
  <si>
    <t>Hídrica</t>
  </si>
  <si>
    <t>Térmica</t>
  </si>
  <si>
    <t>Aquisições a outros produtores do SEPA (13 + ... + 18)</t>
  </si>
  <si>
    <t>Emissão própria (1) - (9)</t>
  </si>
  <si>
    <t>Consumo e perdas das centrais</t>
  </si>
  <si>
    <t>Produção das centrais (3 + ... + 8)</t>
  </si>
  <si>
    <t>S. Miguel</t>
  </si>
  <si>
    <t>Sta Maria</t>
  </si>
  <si>
    <t>Unidade: MWh</t>
  </si>
  <si>
    <t>AT/MT</t>
  </si>
  <si>
    <t>Ano:</t>
  </si>
  <si>
    <t>Proveitos ou custos das licenças de emissão de CO2 e da partilha de beneficios obtidos com a sua optimização</t>
  </si>
  <si>
    <t>Compensação paga pelo operador da rede transporte</t>
  </si>
  <si>
    <t>Nota: Ajustamentos com sinal (+) significa valor a devolver aos clientes  e sinal (-) valor a recuperar pela EDA</t>
  </si>
  <si>
    <t>Custos com a promoção do desempenho ambiental</t>
  </si>
  <si>
    <t>Custos com o Fuelóleo</t>
  </si>
  <si>
    <t>CUSTOS / PROVEITOS</t>
  </si>
  <si>
    <r>
      <t xml:space="preserve">Custos Energia </t>
    </r>
    <r>
      <rPr>
        <sz val="8"/>
        <rFont val="Calibri"/>
        <family val="2"/>
        <scheme val="minor"/>
      </rPr>
      <t>(1+2+3+4+5)</t>
    </r>
  </si>
  <si>
    <r>
      <t xml:space="preserve">Total </t>
    </r>
    <r>
      <rPr>
        <sz val="8"/>
        <rFont val="Calibri"/>
        <family val="2"/>
        <scheme val="minor"/>
      </rPr>
      <t>(13+14)</t>
    </r>
  </si>
  <si>
    <r>
      <t>CUSTOS CONTROLÁVEIS</t>
    </r>
    <r>
      <rPr>
        <sz val="8"/>
        <rFont val="Calibri"/>
        <family val="2"/>
        <scheme val="minor"/>
      </rPr>
      <t xml:space="preserve"> (12-17)</t>
    </r>
  </si>
  <si>
    <r>
      <t xml:space="preserve">TOTAL DE CUSTOS </t>
    </r>
    <r>
      <rPr>
        <sz val="8"/>
        <rFont val="Calibri"/>
        <family val="2"/>
        <scheme val="minor"/>
      </rPr>
      <t>(6+18+23)</t>
    </r>
  </si>
  <si>
    <r>
      <t xml:space="preserve">CUSTOS NÃO CONTROLÁVEIS </t>
    </r>
    <r>
      <rPr>
        <sz val="8"/>
        <rFont val="Calibri"/>
        <family val="2"/>
        <scheme val="minor"/>
      </rPr>
      <t>(19+20)</t>
    </r>
  </si>
  <si>
    <t>kg</t>
  </si>
  <si>
    <t>Consumo</t>
  </si>
  <si>
    <t xml:space="preserve">  Fuelóleo </t>
  </si>
  <si>
    <t xml:space="preserve">  Gasóleo </t>
  </si>
  <si>
    <t xml:space="preserve">  Gerador Móvel</t>
  </si>
  <si>
    <t xml:space="preserve">  Lubrificantes</t>
  </si>
  <si>
    <t xml:space="preserve">  Gasóleo (BJ-Fuel)</t>
  </si>
  <si>
    <t xml:space="preserve">  Gasóleo (BJ)</t>
  </si>
  <si>
    <t xml:space="preserve">  Gasóleo  (C. Comunit.)</t>
  </si>
  <si>
    <t xml:space="preserve">  Gasóleo (Fuel)</t>
  </si>
  <si>
    <t xml:space="preserve">  Gasóleo c/ grupos móveis</t>
  </si>
  <si>
    <t>Ilha / Combustível / Lubrificantes</t>
  </si>
  <si>
    <t>Custo médio unitário  (€)</t>
  </si>
  <si>
    <t xml:space="preserve">  Gasóleo grupos móveis</t>
  </si>
  <si>
    <t>€</t>
  </si>
  <si>
    <t>Amónia</t>
  </si>
  <si>
    <t>Fornecimentos e Serviços Externos</t>
  </si>
  <si>
    <t>Gastos com Pessoal</t>
  </si>
  <si>
    <t>Custos de Exploração</t>
  </si>
  <si>
    <t>Custos de Investimento</t>
  </si>
  <si>
    <t>Custos Totais</t>
  </si>
  <si>
    <t>4.1</t>
  </si>
  <si>
    <t>4.2</t>
  </si>
  <si>
    <t>4.3</t>
  </si>
  <si>
    <t>4.4</t>
  </si>
  <si>
    <t xml:space="preserve">    do ano anterior </t>
  </si>
  <si>
    <t xml:space="preserve">    atríbuidas no ano</t>
  </si>
  <si>
    <t xml:space="preserve">    adquiridas no ano</t>
  </si>
  <si>
    <t xml:space="preserve">Valor unitário </t>
  </si>
  <si>
    <t>€/ton</t>
  </si>
  <si>
    <t>Kton</t>
  </si>
  <si>
    <t>3.1</t>
  </si>
  <si>
    <t>3.2</t>
  </si>
  <si>
    <t>3.3</t>
  </si>
  <si>
    <t>Proveitos obtidos pela EDA por aplicação das tarifas de venda a clientes finais da RAA aos fornecimentos a clientes finais da RAA</t>
  </si>
  <si>
    <t>Proveitos obtidos por aplicação aos fornecimentos a clientes finais da RAA das tarifas de Energia, tarifa UGS e tarifa de URT</t>
  </si>
  <si>
    <t>Proveitos obtidos pela aplicação aos fornecimentos a clientes finais da concessionária do transporte e distribuição da RAA das tarifas de Uso da Rede de Distribuição</t>
  </si>
  <si>
    <t>Proveitos obtidos pela aplicação a clientes finais da concessionária da RAA das tarifas de Comercialização</t>
  </si>
  <si>
    <t>Custos com a convergência tarifária a recuperar pelas TVCF da RAA</t>
  </si>
  <si>
    <t xml:space="preserve">Ano: </t>
  </si>
  <si>
    <t>Custos incorridos não previstos</t>
  </si>
  <si>
    <t>Proveitos Permitidos em AT/MT</t>
  </si>
  <si>
    <t>(*) Este Quadro (EDA N1-1) deve ser preenchido apenas para a realização do ano n-2</t>
  </si>
  <si>
    <t>Proveitos Permitidos em MT</t>
  </si>
  <si>
    <t>Ilha</t>
  </si>
  <si>
    <t>3.4</t>
  </si>
  <si>
    <t>2.1</t>
  </si>
  <si>
    <t>2.2</t>
  </si>
  <si>
    <t>2.3</t>
  </si>
  <si>
    <t>2.4</t>
  </si>
  <si>
    <t>Encargos Financeiros</t>
  </si>
  <si>
    <t>Custos com Pessoal</t>
  </si>
  <si>
    <t>FSE</t>
  </si>
  <si>
    <t>Materiais</t>
  </si>
  <si>
    <t>Transporte e Distribuição AT/MT</t>
  </si>
  <si>
    <t>Distribuição BT</t>
  </si>
  <si>
    <t>Comercialização MT</t>
  </si>
  <si>
    <t>Comercialização BT</t>
  </si>
  <si>
    <t>Ano: _____</t>
  </si>
  <si>
    <t>CMVMC</t>
  </si>
  <si>
    <t>1.1</t>
  </si>
  <si>
    <t>1.2</t>
  </si>
  <si>
    <t>1.3</t>
  </si>
  <si>
    <t>1.4</t>
  </si>
  <si>
    <t>1.5</t>
  </si>
  <si>
    <t>1.6</t>
  </si>
  <si>
    <t>2.5</t>
  </si>
  <si>
    <t>2.6</t>
  </si>
  <si>
    <t>3.5</t>
  </si>
  <si>
    <t>3.6</t>
  </si>
  <si>
    <t>4.5</t>
  </si>
  <si>
    <t>4.6</t>
  </si>
  <si>
    <t>5.1</t>
  </si>
  <si>
    <t>5.2</t>
  </si>
  <si>
    <t>5.3</t>
  </si>
  <si>
    <t>5.4</t>
  </si>
  <si>
    <t>5.5</t>
  </si>
  <si>
    <t>5.6</t>
  </si>
  <si>
    <t>Propriedade Industrial - Licenças CO2</t>
  </si>
  <si>
    <t>…</t>
  </si>
  <si>
    <t>CP - Centro Produtor</t>
  </si>
  <si>
    <t>PPDA</t>
  </si>
  <si>
    <t>Comparticipações</t>
  </si>
  <si>
    <t>Saldo Inicial</t>
  </si>
  <si>
    <t>Adições 
Custos Directos</t>
  </si>
  <si>
    <t>Transferências para Exploração</t>
  </si>
  <si>
    <t>Saldo Final</t>
  </si>
  <si>
    <t>Investimentos em Curso</t>
  </si>
  <si>
    <t>Total de Investimentos em Curso</t>
  </si>
  <si>
    <t>Do qual:</t>
  </si>
  <si>
    <t>Perdas por Imparidade</t>
  </si>
  <si>
    <t>Provisões do Período</t>
  </si>
  <si>
    <t>Clientes</t>
  </si>
  <si>
    <t>Existências</t>
  </si>
  <si>
    <t>Outros Devedores</t>
  </si>
  <si>
    <t>GM - Geradores Móveis</t>
  </si>
  <si>
    <t>RT - Rede de Transporte</t>
  </si>
  <si>
    <t>RD - Rede de Distribuição</t>
  </si>
  <si>
    <t>CT - Centros Controlo Telemedida</t>
  </si>
  <si>
    <t>SE - Subestações</t>
  </si>
  <si>
    <t>PS -Postos Seccionamento</t>
  </si>
  <si>
    <t>PT- Postos de Transformação</t>
  </si>
  <si>
    <t>CH - Chegadas/Baixadas</t>
  </si>
  <si>
    <t>TM - Transformadores de Medição</t>
  </si>
  <si>
    <t>CD - Contadores</t>
  </si>
  <si>
    <t>Descrição</t>
  </si>
  <si>
    <t>Resultado Líquido do Periodo</t>
  </si>
  <si>
    <t>Central Térmica do Aeroporto</t>
  </si>
  <si>
    <t>Central Térmica do Caldeirão</t>
  </si>
  <si>
    <t>Central Térmica do Belo Jardim</t>
  </si>
  <si>
    <t>Central Térmica da Graciosa</t>
  </si>
  <si>
    <t>Central Térmica do Caminho Novo</t>
  </si>
  <si>
    <t>Central Térmica do Pico</t>
  </si>
  <si>
    <t>Central Térmica de Santa Bárbara</t>
  </si>
  <si>
    <t>Central Térmica do Corvo</t>
  </si>
  <si>
    <t>Conservação e Reparação - Equipamento Básico</t>
  </si>
  <si>
    <t>Conservação e Reparação - Edifícios e Ou.Construções</t>
  </si>
  <si>
    <t>Conservação e Reparação - Equipamento Informático</t>
  </si>
  <si>
    <t>Trabalhos Especializados - Serviços de Informática</t>
  </si>
  <si>
    <t>Trabalhos Especializados - Outros</t>
  </si>
  <si>
    <t>Outros Fornecimentos e Serviços Externos</t>
  </si>
  <si>
    <t>Prestadores de Serviços</t>
  </si>
  <si>
    <t>Amónia (1)</t>
  </si>
  <si>
    <t>Outros Rendimentos e Ganhos</t>
  </si>
  <si>
    <t>Ajustamento resultante da convergência para tarifas aditivas na RAA (1-2-3-4-5)</t>
  </si>
  <si>
    <t>Gastos e Perdas de Financiamento</t>
  </si>
  <si>
    <t>Juros Obtidos</t>
  </si>
  <si>
    <t>Outros Gastos e Perdas</t>
  </si>
  <si>
    <t>Remunerações</t>
  </si>
  <si>
    <t>Pensões</t>
  </si>
  <si>
    <r>
      <t>1</t>
    </r>
    <r>
      <rPr>
        <sz val="9"/>
        <rFont val="Calibri"/>
        <family val="2"/>
        <scheme val="minor"/>
      </rPr>
      <t xml:space="preserve"> </t>
    </r>
    <r>
      <rPr>
        <sz val="8"/>
        <rFont val="Calibri"/>
        <family val="2"/>
        <scheme val="minor"/>
      </rPr>
      <t>São consideradas as contas 631 e 632.</t>
    </r>
  </si>
  <si>
    <r>
      <t xml:space="preserve">2 </t>
    </r>
    <r>
      <rPr>
        <sz val="8"/>
        <rFont val="Calibri"/>
        <family val="2"/>
        <scheme val="minor"/>
      </rPr>
      <t>São consideradas as contas 633</t>
    </r>
  </si>
  <si>
    <r>
      <t>3</t>
    </r>
    <r>
      <rPr>
        <sz val="9"/>
        <rFont val="Calibri"/>
        <family val="2"/>
        <scheme val="minor"/>
      </rPr>
      <t xml:space="preserve"> </t>
    </r>
    <r>
      <rPr>
        <sz val="8"/>
        <rFont val="Calibri"/>
        <family val="2"/>
        <scheme val="minor"/>
      </rPr>
      <t>É considerada a conta 635.</t>
    </r>
  </si>
  <si>
    <r>
      <t>4</t>
    </r>
    <r>
      <rPr>
        <sz val="9"/>
        <rFont val="Calibri"/>
        <family val="2"/>
        <scheme val="minor"/>
      </rPr>
      <t xml:space="preserve"> </t>
    </r>
    <r>
      <rPr>
        <sz val="8"/>
        <rFont val="Calibri"/>
        <family val="2"/>
        <scheme val="minor"/>
      </rPr>
      <t>É considerada a conta 634.</t>
    </r>
  </si>
  <si>
    <r>
      <t xml:space="preserve">5 </t>
    </r>
    <r>
      <rPr>
        <sz val="8"/>
        <rFont val="Calibri"/>
        <family val="2"/>
        <scheme val="minor"/>
      </rPr>
      <t>São consideradas as restantes contas da classe 63.</t>
    </r>
  </si>
  <si>
    <t>Número de Efectivos no Final do Ano</t>
  </si>
  <si>
    <t>Encargos sobre Remunerações</t>
  </si>
  <si>
    <t>Indemnizações por Despedimento</t>
  </si>
  <si>
    <t>Outros Gastos com Pessoal</t>
  </si>
  <si>
    <t>Departamentos Comuns</t>
  </si>
  <si>
    <t>Departamentos Específicos</t>
  </si>
  <si>
    <t>Imposto sobre o rendimento do período</t>
  </si>
  <si>
    <t>Vendas e Serviços Prestados</t>
  </si>
  <si>
    <t>Subsidios à Exploração</t>
  </si>
  <si>
    <t>Ganhos e Perdas em Subsdiárias, Associadas e Empreendimentos Conjuntos</t>
  </si>
  <si>
    <t>Variação nos Inventários da Produção</t>
  </si>
  <si>
    <t>Trabalhos para a Própria Entidade</t>
  </si>
  <si>
    <t>Custo das Mercadorias Vendidas e das Matérias Consumidas</t>
  </si>
  <si>
    <t>Gastos com o Pessoal</t>
  </si>
  <si>
    <t>Imparidade de Inventários (Perdas/Reversões)</t>
  </si>
  <si>
    <t>Imparidade de Dívidas a Receber (Perdas/Reversões)</t>
  </si>
  <si>
    <t>Provisões (Aumentos/Reduções)</t>
  </si>
  <si>
    <t>Imparidade de Investimentos não Depreciáveis/Amortizáveis (Perdas/Reversões)</t>
  </si>
  <si>
    <t>Aumentos/Reduções de Justo Valor</t>
  </si>
  <si>
    <t>Gastos/Reversões de Depreciação e de Amortização</t>
  </si>
  <si>
    <t>Imparidade de Investimentos Depreciáveis/Amortizáveis (Perdas/Reversões)</t>
  </si>
  <si>
    <t>Juros e Rendimentos Similares Obtidos</t>
  </si>
  <si>
    <t>Juros  e Gastos Similares Suportados</t>
  </si>
  <si>
    <t>Resultado Antes de Impostos</t>
  </si>
  <si>
    <t>Quadro</t>
  </si>
  <si>
    <t>Valor</t>
  </si>
  <si>
    <t>Valor em €</t>
  </si>
  <si>
    <t>Custo médio</t>
  </si>
  <si>
    <t>Aquisições a produtores não vinculados</t>
  </si>
  <si>
    <r>
      <t xml:space="preserve">   Titulares de liçença não vinculada de produção (</t>
    </r>
    <r>
      <rPr>
        <sz val="11"/>
        <color theme="1"/>
        <rFont val="Arial"/>
        <family val="2"/>
      </rPr>
      <t>euros)</t>
    </r>
  </si>
  <si>
    <r>
      <t xml:space="preserve">   Geotermia (</t>
    </r>
    <r>
      <rPr>
        <sz val="11"/>
        <color theme="1"/>
        <rFont val="Arial"/>
        <family val="2"/>
      </rPr>
      <t>euros)</t>
    </r>
  </si>
  <si>
    <r>
      <t xml:space="preserve">   Mini-hídricas (</t>
    </r>
    <r>
      <rPr>
        <sz val="11"/>
        <color theme="1"/>
        <rFont val="Arial"/>
        <family val="2"/>
      </rPr>
      <t>euros)</t>
    </r>
  </si>
  <si>
    <r>
      <t xml:space="preserve">   Outros (</t>
    </r>
    <r>
      <rPr>
        <sz val="11"/>
        <color theme="1"/>
        <rFont val="Arial"/>
        <family val="2"/>
      </rPr>
      <t>euros) *</t>
    </r>
  </si>
  <si>
    <r>
      <t xml:space="preserve">   Eólica (</t>
    </r>
    <r>
      <rPr>
        <sz val="11"/>
        <color theme="1"/>
        <rFont val="Arial"/>
        <family val="2"/>
      </rPr>
      <t>euros)</t>
    </r>
  </si>
  <si>
    <r>
      <t xml:space="preserve">   Fotovoltaica (</t>
    </r>
    <r>
      <rPr>
        <sz val="11"/>
        <color theme="1"/>
        <rFont val="Arial"/>
        <family val="2"/>
      </rPr>
      <t>euros)</t>
    </r>
  </si>
  <si>
    <r>
      <t>Aquisições a produtores não vinculados [=(1)+...+(8)] (</t>
    </r>
    <r>
      <rPr>
        <sz val="11"/>
        <color theme="1"/>
        <rFont val="Arial"/>
        <family val="2"/>
      </rPr>
      <t>euros)</t>
    </r>
  </si>
  <si>
    <t>EBITDA - Resultado Antes de Depreciações, Gastos de Financiamento e Impostos</t>
  </si>
  <si>
    <t>EBIT - Resultado Operacional (Antes de Gastos de Financiamento e Impostos)</t>
  </si>
  <si>
    <t>Custo total / Ilha</t>
  </si>
  <si>
    <t>Custo total / Centro produtor</t>
  </si>
  <si>
    <t>Total (1+2+3+4)</t>
  </si>
  <si>
    <t>Total (6+7+8+9)</t>
  </si>
  <si>
    <t>Total (11+12+13+14)</t>
  </si>
  <si>
    <t>Observações</t>
  </si>
  <si>
    <t>TOTAL TPE por Ilha</t>
  </si>
  <si>
    <r>
      <t xml:space="preserve">Total </t>
    </r>
    <r>
      <rPr>
        <sz val="8"/>
        <rFont val="Calibri"/>
        <family val="2"/>
        <scheme val="minor"/>
      </rPr>
      <t>(1+2+3+4+5+6)</t>
    </r>
  </si>
  <si>
    <t>Margem Bruta</t>
  </si>
  <si>
    <t>(MWh)</t>
  </si>
  <si>
    <t>Horas cheias</t>
  </si>
  <si>
    <t>Fotovoltaica</t>
  </si>
  <si>
    <t>Total da energia entrada na rede (10 + 11 + 19 + 23)</t>
  </si>
  <si>
    <t>Vendas p/ efeitos regulação (2+3)</t>
  </si>
  <si>
    <r>
      <t>Vendas</t>
    </r>
    <r>
      <rPr>
        <b/>
        <vertAlign val="superscript"/>
        <sz val="8"/>
        <rFont val="Arial"/>
        <family val="2"/>
      </rPr>
      <t>[1]</t>
    </r>
    <r>
      <rPr>
        <b/>
        <sz val="8"/>
        <rFont val="Arial"/>
        <family val="2"/>
      </rPr>
      <t xml:space="preserve"> de Energia Eléctrica</t>
    </r>
  </si>
  <si>
    <r>
      <t>Descontos</t>
    </r>
    <r>
      <rPr>
        <vertAlign val="superscript"/>
        <sz val="8"/>
        <rFont val="Arial"/>
        <family val="2"/>
      </rPr>
      <t>[2]</t>
    </r>
  </si>
  <si>
    <r>
      <t>[2]</t>
    </r>
    <r>
      <rPr>
        <sz val="8"/>
        <color theme="1"/>
        <rFont val="Arial"/>
        <family val="2"/>
      </rPr>
      <t xml:space="preserve"> - Desagregado por tipo de desconto</t>
    </r>
  </si>
  <si>
    <t>1 - Ajustamento perdas MT %</t>
  </si>
  <si>
    <t>2 - Emissão</t>
  </si>
  <si>
    <t>3 - Perdas MT</t>
  </si>
  <si>
    <t>4 - Energia saída na RD de MT</t>
  </si>
  <si>
    <t>5 - Vendas MT</t>
  </si>
  <si>
    <t>6 - Consumo próprio MT</t>
  </si>
  <si>
    <t>7 - Vendas BT</t>
  </si>
  <si>
    <t>8 - Consumo próprio BT</t>
  </si>
  <si>
    <t>Aquisições de microgeração</t>
  </si>
  <si>
    <t>(*) Este Quadro (EDA N1-11) deve ser preenchido apenas para a realização do ano n-2</t>
  </si>
  <si>
    <t>Regularizações</t>
  </si>
  <si>
    <t>Trab.Especializados-Contabilísticos/Financeiros</t>
  </si>
  <si>
    <t>Conservação e Reparação-Equipamento de Transporte</t>
  </si>
  <si>
    <t>Conservação e Reparação-Equipamento Administrativo</t>
  </si>
  <si>
    <t>Dividendos Obtidos</t>
  </si>
  <si>
    <t>Outros Rendimentos Similares</t>
  </si>
  <si>
    <r>
      <t>Total</t>
    </r>
    <r>
      <rPr>
        <sz val="9"/>
        <rFont val="Calibri"/>
        <family val="2"/>
        <scheme val="minor"/>
      </rPr>
      <t xml:space="preserve"> (1+2+3)</t>
    </r>
  </si>
  <si>
    <t>Imparidade de investimentos não depreciáveis/amortizáveis (perdas/reversões)</t>
  </si>
  <si>
    <t>Juros e Gastos Similares Suportados</t>
  </si>
  <si>
    <t>Não são incluídos, no quadro acima, os valores referentes a "Serviços de Construção - IFRIC 12":</t>
  </si>
  <si>
    <t>Fornecimentos e Serviços Externos - "Serviços de Construção - IFRIC 12"</t>
  </si>
  <si>
    <t>Prestações de Serviços - "Serviços de Construção - IFRIC 12"</t>
  </si>
  <si>
    <t>Trabalhos para a Própria Entidade - "Serviços de Construção - IFRIC 12"</t>
  </si>
  <si>
    <t>Gastos com Pessoal - Baixa Tensão</t>
  </si>
  <si>
    <t>Inclui, no quadro acima, o Plano de Promoção para a Eficiência no Consumo (PPEC), no montante de:</t>
  </si>
  <si>
    <t>Inclui, no quadro acima, o Plano de Promoção de Desempenho Ambiental (PPDA), no montante de:</t>
  </si>
  <si>
    <r>
      <t xml:space="preserve"> Saldo Final </t>
    </r>
    <r>
      <rPr>
        <sz val="8"/>
        <color rgb="FF000000"/>
        <rFont val="Calibri"/>
        <family val="2"/>
        <scheme val="minor"/>
      </rPr>
      <t>(1+2+3-4+5)</t>
    </r>
  </si>
  <si>
    <t>DJ - Disjuntores de Entrada</t>
  </si>
  <si>
    <t>Depreciações e Amortizações</t>
  </si>
  <si>
    <t>Perdas por Imparidades</t>
  </si>
  <si>
    <t>Perdas Redução Justo Valor</t>
  </si>
  <si>
    <t>Materiais diversos (2) + (11)</t>
  </si>
  <si>
    <t>Fornecimentos e Serviços Externos (3) + (12)</t>
  </si>
  <si>
    <t>Gastos com Pessoal (4) + (13)</t>
  </si>
  <si>
    <t>Depreciações e Amortizações (5)</t>
  </si>
  <si>
    <t>Perdas por Imparidades (6)</t>
  </si>
  <si>
    <t>Perdas Redução Justo Valor (7)</t>
  </si>
  <si>
    <t>Outros Gastos e Perdas (8) + (14)</t>
  </si>
  <si>
    <t>Gastos e Perdas de Financiamento (9) + (15)</t>
  </si>
  <si>
    <t>Fornecimentos e Serviços Externos - Baixa Tensão</t>
  </si>
  <si>
    <t>Fornecimentos e Serviços Externos - AEEGS</t>
  </si>
  <si>
    <t>Fornecimentos e Serviços Externos - DEE - Média Tensão</t>
  </si>
  <si>
    <t>Fornecimentos e Serviços Externos - DEE - Baixa Tensão</t>
  </si>
  <si>
    <t>Fornecimentos e Serviços Externos - Média Tensão</t>
  </si>
  <si>
    <t>Total (1+2+3+4+5+6+7+8+9)</t>
  </si>
  <si>
    <t>Total (11+12+13+14+15)</t>
  </si>
  <si>
    <t>Total (17+18+19+20+21+22+23+24+25)</t>
  </si>
  <si>
    <t>Total (1+2+3+4+5+6+7+8)</t>
  </si>
  <si>
    <t>Total (10+11+12+13+14)</t>
  </si>
  <si>
    <t>Materiais diversos (1) + (10)</t>
  </si>
  <si>
    <t>Fornecimentos e Serviços Externos (2) + (11)</t>
  </si>
  <si>
    <t>Gastos com Pessoal (3) + (12)</t>
  </si>
  <si>
    <t>Depreciações e Amortizações (4)</t>
  </si>
  <si>
    <t>Perdas por Imparidades (5)</t>
  </si>
  <si>
    <t>Perdas Redução Justo Valor (6)</t>
  </si>
  <si>
    <t>Outros Gastos e Perdas (7) + (13)</t>
  </si>
  <si>
    <t>Gastos e Perdas de Financiamento (8) + (14)</t>
  </si>
  <si>
    <t>Total (16+17+18+19+20+21+22+23)</t>
  </si>
  <si>
    <t>Fornecimentos e Serviços Externos - CEE - Baixa Tensão</t>
  </si>
  <si>
    <t>Gastos com Pessoal - CEE - Baixa Tensão</t>
  </si>
  <si>
    <t xml:space="preserve">          Energia Hidroeléctrica</t>
  </si>
  <si>
    <t xml:space="preserve">          Energia Geotérmica</t>
  </si>
  <si>
    <t xml:space="preserve">          Energia Eólica</t>
  </si>
  <si>
    <t xml:space="preserve">          Fuel</t>
  </si>
  <si>
    <t xml:space="preserve">          Gasóleo</t>
  </si>
  <si>
    <t xml:space="preserve">          Lubrificantes</t>
  </si>
  <si>
    <t xml:space="preserve">          Materiais Diversos </t>
  </si>
  <si>
    <t xml:space="preserve">          Produtos Químicos</t>
  </si>
  <si>
    <t>Custo das Mercadorias Vendidas e das Matérias Consumidas (1) + (11)</t>
  </si>
  <si>
    <t>Fornecimentos e Serviços Externos (2) + (12)</t>
  </si>
  <si>
    <t>Gastos com Pessoal (3) + (13)</t>
  </si>
  <si>
    <t>Provisões do Período (7)</t>
  </si>
  <si>
    <t>Subcontratos-Serviços</t>
  </si>
  <si>
    <t>Trab.Especializados-Serviços Informática</t>
  </si>
  <si>
    <t>Trab.Especializados-Outros</t>
  </si>
  <si>
    <t>Publicidade Propaganda-Média Imprensa</t>
  </si>
  <si>
    <t>Publicidade Propaganda-Patrocínios</t>
  </si>
  <si>
    <t>Publicidade Propaganda-Outros</t>
  </si>
  <si>
    <t>Vigilância e Segurança</t>
  </si>
  <si>
    <t>Honorários</t>
  </si>
  <si>
    <t>Comissões</t>
  </si>
  <si>
    <t>Conservação e Reparação-Edifícios e Outras Construções</t>
  </si>
  <si>
    <t>Conservação e Reparação-Equipamento Básico</t>
  </si>
  <si>
    <t>Conservação e Reparação-Equipamento Informático</t>
  </si>
  <si>
    <t>Conservação e Reparação-Outros AFT</t>
  </si>
  <si>
    <t>Ferramentas e Utensílios de Desgaste Rápido</t>
  </si>
  <si>
    <t>Livros e Documentação Técnica</t>
  </si>
  <si>
    <t>Material Escritório</t>
  </si>
  <si>
    <t>Artigos para Oferta</t>
  </si>
  <si>
    <t>Gasolina</t>
  </si>
  <si>
    <t>Gaz</t>
  </si>
  <si>
    <t>Petróleo</t>
  </si>
  <si>
    <t>Oxigénio Acitilénio</t>
  </si>
  <si>
    <t>Água</t>
  </si>
  <si>
    <t>Outros fluidos</t>
  </si>
  <si>
    <t>Deslocações e Estadas</t>
  </si>
  <si>
    <t>Transporte Pessoal-Viatura Própria</t>
  </si>
  <si>
    <t>Transporte de Mercadorias</t>
  </si>
  <si>
    <t>Rendas-Edifícios e Outras Construções</t>
  </si>
  <si>
    <t>Rendas-Equipamento</t>
  </si>
  <si>
    <t>Rendas-Terrenos</t>
  </si>
  <si>
    <t>Aluguer-Viaturas</t>
  </si>
  <si>
    <t>Outros Alugueres</t>
  </si>
  <si>
    <t>Franquia e Selos Postais</t>
  </si>
  <si>
    <t>Telefones</t>
  </si>
  <si>
    <t>Expresso Mail</t>
  </si>
  <si>
    <t>Telemóveis</t>
  </si>
  <si>
    <t>Circuitos</t>
  </si>
  <si>
    <t>Seguro Multiriscos</t>
  </si>
  <si>
    <t>Seguro Automóvel</t>
  </si>
  <si>
    <t>Seguro Responsabilidade Civil-Geral</t>
  </si>
  <si>
    <t>Seguro Responsabilidade Civil-D&amp;O</t>
  </si>
  <si>
    <t>Seguro de Acidentes Pessoais</t>
  </si>
  <si>
    <t>Seguro Transporte</t>
  </si>
  <si>
    <t>Seguro-Outros</t>
  </si>
  <si>
    <t>Contencioso e notariado</t>
  </si>
  <si>
    <t>Despesas de Representação</t>
  </si>
  <si>
    <t>Limpeza, higiene e conforto</t>
  </si>
  <si>
    <t>Curso Formação Profissional</t>
  </si>
  <si>
    <t>Seminários, Congressos e Conferências</t>
  </si>
  <si>
    <t>Fardamento e Calçado</t>
  </si>
  <si>
    <t>Jornais e Revistas</t>
  </si>
  <si>
    <t>Serviços Diversos-Outros</t>
  </si>
  <si>
    <t>Investimento Ano</t>
  </si>
  <si>
    <t>Materiais diversos (1) + (6)</t>
  </si>
  <si>
    <t>Fornecimentos e Serviços Externos (2) + (7)</t>
  </si>
  <si>
    <t>Gastos com Pessoal (3) + (8)</t>
  </si>
  <si>
    <t>Outros custos (4) + (9)</t>
  </si>
  <si>
    <t>Proveitos suplementares</t>
  </si>
  <si>
    <t>Outros proveitos e ganhos operacionais</t>
  </si>
  <si>
    <r>
      <t xml:space="preserve">   Outros (</t>
    </r>
    <r>
      <rPr>
        <sz val="11"/>
        <color theme="1"/>
        <rFont val="Arial"/>
        <family val="2"/>
      </rPr>
      <t>euros)</t>
    </r>
    <r>
      <rPr>
        <vertAlign val="superscript"/>
        <sz val="11"/>
        <color theme="1"/>
        <rFont val="Arial"/>
        <family val="2"/>
      </rPr>
      <t>**</t>
    </r>
  </si>
  <si>
    <t>Produção (kWh)</t>
  </si>
  <si>
    <t>Consumo Específico Lt /Kg -kWh</t>
  </si>
  <si>
    <r>
      <t xml:space="preserve">  Fuelóleo</t>
    </r>
    <r>
      <rPr>
        <vertAlign val="superscript"/>
        <sz val="10"/>
        <color theme="1"/>
        <rFont val="Calibri"/>
        <family val="2"/>
        <scheme val="minor"/>
      </rPr>
      <t>1</t>
    </r>
    <r>
      <rPr>
        <sz val="10"/>
        <color theme="1"/>
        <rFont val="Calibri"/>
        <family val="2"/>
        <scheme val="minor"/>
      </rPr>
      <t xml:space="preserve"> </t>
    </r>
  </si>
  <si>
    <t>1 - Ensaios dos grupos XI e XII</t>
  </si>
  <si>
    <t>BTN (sem IP)</t>
  </si>
  <si>
    <r>
      <t>10</t>
    </r>
    <r>
      <rPr>
        <vertAlign val="superscript"/>
        <sz val="8"/>
        <color theme="1"/>
        <rFont val="Arial"/>
        <family val="2"/>
      </rPr>
      <t>3</t>
    </r>
    <r>
      <rPr>
        <sz val="8"/>
        <color theme="1"/>
        <rFont val="Arial"/>
        <family val="2"/>
      </rPr>
      <t>€</t>
    </r>
  </si>
  <si>
    <r>
      <t>[1]</t>
    </r>
    <r>
      <rPr>
        <sz val="8"/>
        <color theme="1"/>
        <rFont val="Arial"/>
        <family val="2"/>
      </rPr>
      <t xml:space="preserve"> - Valores sem IVA e depois da aplicação de descontos</t>
    </r>
  </si>
  <si>
    <t>Data</t>
  </si>
  <si>
    <r>
      <rPr>
        <sz val="8"/>
        <color theme="0"/>
        <rFont val="Arial"/>
        <family val="2"/>
      </rPr>
      <t>.</t>
    </r>
    <r>
      <rPr>
        <sz val="8"/>
        <color theme="0" tint="-0.499984740745262"/>
        <rFont val="Arial"/>
        <family val="2"/>
      </rPr>
      <t>(1)</t>
    </r>
  </si>
  <si>
    <r>
      <rPr>
        <sz val="8"/>
        <color theme="0"/>
        <rFont val="Arial"/>
        <family val="2"/>
      </rPr>
      <t>.</t>
    </r>
    <r>
      <rPr>
        <sz val="8"/>
        <color theme="0" tint="-0.499984740745262"/>
        <rFont val="Arial"/>
        <family val="2"/>
      </rPr>
      <t>(2)</t>
    </r>
  </si>
  <si>
    <r>
      <rPr>
        <sz val="8"/>
        <color theme="0"/>
        <rFont val="Arial"/>
        <family val="2"/>
      </rPr>
      <t>.</t>
    </r>
    <r>
      <rPr>
        <sz val="8"/>
        <color theme="0" tint="-0.499984740745262"/>
        <rFont val="Arial"/>
        <family val="2"/>
      </rPr>
      <t>(3)</t>
    </r>
  </si>
  <si>
    <r>
      <rPr>
        <sz val="8"/>
        <color theme="0"/>
        <rFont val="Arial"/>
        <family val="2"/>
      </rPr>
      <t>.</t>
    </r>
    <r>
      <rPr>
        <sz val="8"/>
        <color theme="0" tint="-0.499984740745262"/>
        <rFont val="Arial"/>
        <family val="2"/>
      </rPr>
      <t>(4)=(2)*(3)</t>
    </r>
  </si>
  <si>
    <t>Quadro EDA N1-25 b -  Custos de Exploração da DEE por Ilha e Nível de Tensão - Baixa Tensão</t>
  </si>
  <si>
    <t>Quadro EDA N1-38 a -  Custos de Exploração da CEE por Ilha e Nível de Tensão - Média Tensão</t>
  </si>
  <si>
    <t>Quadro EDA N1-38 b -  Custos de Exploração da CEE por Ilha e Nível de Tensão - Baixa Tensão</t>
  </si>
  <si>
    <r>
      <t>Unidade:</t>
    </r>
    <r>
      <rPr>
        <vertAlign val="superscript"/>
        <sz val="10"/>
        <rFont val="Arial"/>
        <family val="2"/>
      </rPr>
      <t xml:space="preserve"> </t>
    </r>
    <r>
      <rPr>
        <sz val="10"/>
        <rFont val="Arial"/>
        <family val="2"/>
      </rPr>
      <t>EUR</t>
    </r>
  </si>
  <si>
    <t>AGS</t>
  </si>
  <si>
    <t>Notas</t>
  </si>
  <si>
    <t>DEE AT/MT</t>
  </si>
  <si>
    <t>DEE BT</t>
  </si>
  <si>
    <t>CEE BT</t>
  </si>
  <si>
    <t>Compensação atribuída</t>
  </si>
  <si>
    <t>Custos com a Convergência Tarifária a recuperar pelas TVCF do SEPA</t>
  </si>
  <si>
    <t>CO2</t>
  </si>
  <si>
    <t>5 = 1 + 2 + 3 + 4</t>
  </si>
  <si>
    <t>Recalculo dos proveitos de acordo com os custos e proveitos da empresa (real)</t>
  </si>
  <si>
    <t>Proveitos permitidos recalculados com base em valores reais</t>
  </si>
  <si>
    <t>Ajustamento resultante da convergência para tarifas aditivas</t>
  </si>
  <si>
    <t>8 = 5 - 6 + 7</t>
  </si>
  <si>
    <t>A</t>
  </si>
  <si>
    <t>B = 8 * A</t>
  </si>
  <si>
    <t>Juros</t>
  </si>
  <si>
    <t xml:space="preserve">Taxa de juro Euribor a 3 meses em 10/04/2007 </t>
  </si>
  <si>
    <t xml:space="preserve">  Outros Custos Operacionais</t>
  </si>
  <si>
    <t xml:space="preserve">  Impostos</t>
  </si>
  <si>
    <t>Ano de reporte:</t>
  </si>
  <si>
    <t>Mês de reporte:</t>
  </si>
  <si>
    <t>Informação de:</t>
  </si>
  <si>
    <t>Ajustamento no ano t dos proveitos da CEE relativos a t-2</t>
  </si>
  <si>
    <r>
      <t>Unidade:</t>
    </r>
    <r>
      <rPr>
        <sz val="11"/>
        <color theme="1"/>
        <rFont val="Calibri"/>
        <family val="2"/>
        <scheme val="minor"/>
      </rPr>
      <t xml:space="preserve"> euros</t>
    </r>
  </si>
  <si>
    <t>Valor Bruto
Saldo Inicial</t>
  </si>
  <si>
    <t>Comparticipações do ano</t>
  </si>
  <si>
    <t xml:space="preserve">Amortização
Acumulada
Saldo Inicial </t>
  </si>
  <si>
    <r>
      <t xml:space="preserve">Amortização
do Exercício </t>
    </r>
    <r>
      <rPr>
        <vertAlign val="superscript"/>
        <sz val="7.7"/>
        <rFont val="Arial"/>
        <family val="2"/>
      </rPr>
      <t>(1)</t>
    </r>
  </si>
  <si>
    <t>Valor Líquido
Saldo Final</t>
  </si>
  <si>
    <t>Em Espécie</t>
  </si>
  <si>
    <t>Financeiras</t>
  </si>
  <si>
    <t>Fundos
Comunitários</t>
  </si>
  <si>
    <t>(1)</t>
  </si>
  <si>
    <t>(2)</t>
  </si>
  <si>
    <t>(3)</t>
  </si>
  <si>
    <t>(4)</t>
  </si>
  <si>
    <t>(5)</t>
  </si>
  <si>
    <t>(6)</t>
  </si>
  <si>
    <t>Custos incorridos não previstos BT</t>
  </si>
  <si>
    <t>Custos incorridos não previstos MT</t>
  </si>
  <si>
    <t>8.1</t>
  </si>
  <si>
    <t xml:space="preserve">     Impostos</t>
  </si>
  <si>
    <t>8.2</t>
  </si>
  <si>
    <t xml:space="preserve">     Outros Custos Operacionais</t>
  </si>
  <si>
    <t>8.3</t>
  </si>
  <si>
    <t>9.1</t>
  </si>
  <si>
    <t xml:space="preserve">     Imposto do selo-Financiamento</t>
  </si>
  <si>
    <t>9.2</t>
  </si>
  <si>
    <t xml:space="preserve">     Taxa de aval-Financiamento</t>
  </si>
  <si>
    <t>9.3</t>
  </si>
  <si>
    <t xml:space="preserve">     Restantes Gastos e Perdas de Financiamento</t>
  </si>
  <si>
    <t>24.1</t>
  </si>
  <si>
    <t xml:space="preserve">     Impostos (8.1+14.1)</t>
  </si>
  <si>
    <t>24.2</t>
  </si>
  <si>
    <t xml:space="preserve">     Outros Custos Operacionais (8.2+14.2)</t>
  </si>
  <si>
    <t>14.1</t>
  </si>
  <si>
    <t>14.2</t>
  </si>
  <si>
    <t>22.1</t>
  </si>
  <si>
    <t xml:space="preserve">     Impostos (7.1+13.1)</t>
  </si>
  <si>
    <t>22.2</t>
  </si>
  <si>
    <t xml:space="preserve">     Outros Custos Operacionais (7.2+13.2)</t>
  </si>
  <si>
    <t>13.1</t>
  </si>
  <si>
    <t>13.2</t>
  </si>
  <si>
    <t>7.1</t>
  </si>
  <si>
    <t>7.2</t>
  </si>
  <si>
    <t>7.3</t>
  </si>
  <si>
    <t>Outros Gastos e Perdas (Exploração)</t>
  </si>
  <si>
    <t>Outros Custos Operacionais</t>
  </si>
  <si>
    <t>Total (1+2+3)</t>
  </si>
  <si>
    <t>Total (5+6)</t>
  </si>
  <si>
    <t>Impostos (1+5)</t>
  </si>
  <si>
    <t>Outros Custos Operacionais (2+6)</t>
  </si>
  <si>
    <t>Outros Gastos e Perdas (4+7)</t>
  </si>
  <si>
    <t>Proveitos Suplementares</t>
  </si>
  <si>
    <t>Outros Proveitos Operacionais</t>
  </si>
  <si>
    <t>Imposto do selo-Financiamento</t>
  </si>
  <si>
    <t>Taxa de aval-Financiamento</t>
  </si>
  <si>
    <t>Restantes Gastos e Perdas de Financiamento</t>
  </si>
  <si>
    <t>Gastos e Perdas de Financiamento (4+6)</t>
  </si>
  <si>
    <t>Total (8+9+10)</t>
  </si>
  <si>
    <t xml:space="preserve">          Produção Independente - Energia das Ondas</t>
  </si>
  <si>
    <t>1.7</t>
  </si>
  <si>
    <t>1.8</t>
  </si>
  <si>
    <t>1.9</t>
  </si>
  <si>
    <t>1.10</t>
  </si>
  <si>
    <t>1.11</t>
  </si>
  <si>
    <t>1.12</t>
  </si>
  <si>
    <t>1.13</t>
  </si>
  <si>
    <t>1.14</t>
  </si>
  <si>
    <t xml:space="preserve">          Produção Independente - Energia Termoeléctrica</t>
  </si>
  <si>
    <t xml:space="preserve">          Produção Independente - Energia Biogás</t>
  </si>
  <si>
    <t xml:space="preserve">          Produção Independente - Energia Eólica</t>
  </si>
  <si>
    <t>Central Térmica das Flores</t>
  </si>
  <si>
    <r>
      <t xml:space="preserve">Total </t>
    </r>
    <r>
      <rPr>
        <sz val="8"/>
        <rFont val="Calibri"/>
        <family val="2"/>
        <scheme val="minor"/>
      </rPr>
      <t>(7+8-9+10+11)</t>
    </r>
  </si>
  <si>
    <t>Acerto vendas</t>
  </si>
  <si>
    <t>Nota:</t>
  </si>
  <si>
    <t>Amortizações do activo fixo liquido das amortizações dos activos comparticipados</t>
  </si>
  <si>
    <t>Valor médio do activo fixo liquído de amortizações e comparticipações</t>
  </si>
  <si>
    <t>Taxa de remuneração permitida para o valor do activo fixo (%)</t>
  </si>
  <si>
    <t>Custos anuais de exploração liquídos de proveitos</t>
  </si>
  <si>
    <t>Valor referente ao ajustamento dos proveitos da DEE, no ano t-2</t>
  </si>
  <si>
    <t>AT / MT</t>
  </si>
  <si>
    <t>Custos anuais de exploração líquidos de proveitos AT/MT e BT</t>
  </si>
  <si>
    <t>Custos anuais de exploração líquidos de proveitos AT/MT</t>
  </si>
  <si>
    <t>Custos anuais de exploração líquidos de proveitos BT</t>
  </si>
  <si>
    <t>Indutor de custos  - Energia fornecida AT/MT (MWh)</t>
  </si>
  <si>
    <t>Indutor de custos  - (nº. Médio de clientes)</t>
  </si>
  <si>
    <t>Indutor de custos  - Energia fornecida BT (MWh)</t>
  </si>
  <si>
    <t>Taxa de inflacção</t>
  </si>
  <si>
    <t>Factor X</t>
  </si>
  <si>
    <t>Geradores Móveis</t>
  </si>
  <si>
    <t>Outros combustíveis e Lubrificantes</t>
  </si>
  <si>
    <t>Custos manutenção</t>
  </si>
  <si>
    <t>Custos exploração - AEEGS</t>
  </si>
  <si>
    <t>Valor referente ao ajustamento dos proveitos da CEE, no ano t-2</t>
  </si>
  <si>
    <t>Energia distribuida (MWh)</t>
  </si>
  <si>
    <t>Custos anuais de exploração líquidos de proveitos</t>
  </si>
  <si>
    <t>Custos anuais de exploração líquidos de proveitos em MT</t>
  </si>
  <si>
    <t>Custos anuais de exploração líquidos de proveitos em BT</t>
  </si>
  <si>
    <t xml:space="preserve">Anos: </t>
  </si>
  <si>
    <t>Atividade de Distribuição de Energia Elétrica</t>
  </si>
  <si>
    <t>Atividade de Aquisição de Energia Elétrica e Gestão do Sistema</t>
  </si>
  <si>
    <t>Atividade de Comercialização de Energia Elétrica</t>
  </si>
  <si>
    <t>Proveitos Permitidos da EDA</t>
  </si>
  <si>
    <t>Sobrecusto da atividade de Aquisição de Energia Elétrica e Gestão do Sistema</t>
  </si>
  <si>
    <t>Proveitos permitidos da atividade de Aquisição de Energia Eléctrica e Gestão do Sistema</t>
  </si>
  <si>
    <t>Proveitos previstos obter por aplicação das tarifas, de 2012, de Uso Global do Sistema e Usos da Rede de Transporte às entregas da concecionária do transporte e dstribuição da RAA e da tarifa de 2012 de Energia aos fornecimentos a clientes finais da concecionária do transporte e distribuição da RAA</t>
  </si>
  <si>
    <t>Proveitos permitidos da atividade de Distribuição de Energia Elétrica</t>
  </si>
  <si>
    <t>Proveitos previstos obter por aplicação das tarifas, de 2012, de Uso da Rede de Distribuição às entregas a clientes da concessionária do transporte e distribuição da RAA</t>
  </si>
  <si>
    <t>Sobrecusto da atividade de Distribuição de Energia Elétrica</t>
  </si>
  <si>
    <t>Sobrecusto da atividade de Comercialização de Energia Elétrica</t>
  </si>
  <si>
    <t>Proveitos previstos obter por aplicação das tarifas, de 2012, de Comercialização de Redes às entregas a clientes da concecionária do transporte e distribuição da RAA e das tarifas, de 2012, de Comercialização aos fornecimentos a clientes finais da concecionária do transporte e distribuição da RAA</t>
  </si>
  <si>
    <t>Proveitos permitidos da atividade de Comercialização de Energia Elétrica</t>
  </si>
  <si>
    <t>Estimativa do custo da convergência a incorporar na UGS</t>
  </si>
  <si>
    <t>Valor referente ao ajustamento dos proveitos da AEEGS, no ano t-2</t>
  </si>
  <si>
    <t>Subcontratos-Materiais</t>
  </si>
  <si>
    <t>Deslocações e Estadas-Módulo Viagens</t>
  </si>
  <si>
    <t>Seguro Responsabilidade Civil-Outros</t>
  </si>
  <si>
    <t>Outros Combustíveis</t>
  </si>
  <si>
    <t>Comunicação-Outras Despesas</t>
  </si>
  <si>
    <t>Tarifa simples</t>
  </si>
  <si>
    <t>Custo unit.(€/ton.)</t>
  </si>
  <si>
    <t>Total (€)</t>
  </si>
  <si>
    <t>(3) = (1) x (2)</t>
  </si>
  <si>
    <t>Transporte central termoeléctrica SMG</t>
  </si>
  <si>
    <t>Transporte central termoeléctrica TER</t>
  </si>
  <si>
    <t>Transporte central termoeléctrica PIC</t>
  </si>
  <si>
    <t>Transporte central termoeléctrica FAI</t>
  </si>
  <si>
    <r>
      <rPr>
        <sz val="8"/>
        <color theme="0" tint="-0.14999847407452621"/>
        <rFont val="Arial"/>
        <family val="2"/>
      </rPr>
      <t>.</t>
    </r>
    <r>
      <rPr>
        <sz val="8"/>
        <color theme="1"/>
        <rFont val="Arial"/>
        <family val="2"/>
      </rPr>
      <t>(1)</t>
    </r>
  </si>
  <si>
    <r>
      <rPr>
        <sz val="8"/>
        <color theme="0" tint="-0.14999847407452621"/>
        <rFont val="Arial"/>
        <family val="2"/>
      </rPr>
      <t>.</t>
    </r>
    <r>
      <rPr>
        <sz val="8"/>
        <color theme="1"/>
        <rFont val="Arial"/>
        <family val="2"/>
      </rPr>
      <t>(2)</t>
    </r>
  </si>
  <si>
    <t>Quantid. (ton.)</t>
  </si>
  <si>
    <r>
      <rPr>
        <sz val="8"/>
        <color theme="0" tint="-0.14999847407452621"/>
        <rFont val="Arial"/>
        <family val="2"/>
      </rPr>
      <t>.</t>
    </r>
    <r>
      <rPr>
        <sz val="8"/>
        <color theme="1"/>
        <rFont val="Arial"/>
        <family val="2"/>
      </rPr>
      <t>(4)</t>
    </r>
  </si>
  <si>
    <r>
      <rPr>
        <sz val="8"/>
        <color theme="0" tint="-0.14999847407452621"/>
        <rFont val="Arial"/>
        <family val="2"/>
      </rPr>
      <t>.</t>
    </r>
    <r>
      <rPr>
        <sz val="8"/>
        <color theme="1"/>
        <rFont val="Arial"/>
        <family val="2"/>
      </rPr>
      <t>(5)</t>
    </r>
  </si>
  <si>
    <t>(6) = (4) x (5)</t>
  </si>
  <si>
    <r>
      <rPr>
        <sz val="8"/>
        <color theme="0" tint="-0.14999847407452621"/>
        <rFont val="Arial"/>
        <family val="2"/>
      </rPr>
      <t>.</t>
    </r>
    <r>
      <rPr>
        <sz val="8"/>
        <color theme="1"/>
        <rFont val="Arial"/>
        <family val="2"/>
      </rPr>
      <t>(7)</t>
    </r>
  </si>
  <si>
    <r>
      <rPr>
        <sz val="8"/>
        <color theme="0" tint="-0.14999847407452621"/>
        <rFont val="Arial"/>
        <family val="2"/>
      </rPr>
      <t>.</t>
    </r>
    <r>
      <rPr>
        <sz val="8"/>
        <color theme="1"/>
        <rFont val="Arial"/>
        <family val="2"/>
      </rPr>
      <t>(8)</t>
    </r>
  </si>
  <si>
    <t>(9) = (7) x (8)</t>
  </si>
  <si>
    <t xml:space="preserve"> 4 a</t>
  </si>
  <si>
    <t>maio</t>
  </si>
  <si>
    <t>Custos com o transporte terrestre do fuelóleo</t>
  </si>
  <si>
    <t>Ajustamento do custo capital da atividade de DEE - AT/MT, referente a t-1</t>
  </si>
  <si>
    <t>Ajustamento do custo capital da atividade de DEE - BT, referente a t-1</t>
  </si>
  <si>
    <t>Amortizações do activo fixo liquido das amortizações dos activos comparticipados AT/MT</t>
  </si>
  <si>
    <t>Valor médio do activo fixo liquído de amortizações e comparticipações AT/MT</t>
  </si>
  <si>
    <t>Amortizações do activo fixo liquido das amortizações dos activos comparticipados BT</t>
  </si>
  <si>
    <t>Valor médio do activo fixo liquído de amortizações e comparticipações BT</t>
  </si>
  <si>
    <t>Amortizações do activo fixo liquido das amortizações dos activos comparticipados AT/MT e BT</t>
  </si>
  <si>
    <t>Valor médio do activo fixo liquído de amortizações e comparticipações AT/MT e BT</t>
  </si>
  <si>
    <t>Ajustamento do custo capital da atividade de DEE - AT/MT e BT, referente a t-1</t>
  </si>
  <si>
    <t>Custos incorridos não previstos AT/MT e BT</t>
  </si>
  <si>
    <t>(*) Este Quadro (EDA N1-18) deve ser preenchido apenas para a realização do ano n-2</t>
  </si>
  <si>
    <t>Acerto do custo com capital da atividade de AGS relativo a t-2</t>
  </si>
  <si>
    <t>Valor referente ao ajustamento dos proveitos da AGS, no ano t-2 (descontos 2009)</t>
  </si>
  <si>
    <t>28a</t>
  </si>
  <si>
    <t>28b</t>
  </si>
  <si>
    <t>Proveitos Permitidos da atividade de AEEGS</t>
  </si>
  <si>
    <t xml:space="preserve">Proveitos Permitidos no âmbito da atividade de Aquisição de Energia Elétrica e Gestão do Sistema     </t>
  </si>
  <si>
    <t>Proveitos recuperados na atividade de aquisição de Energia Eletrica e Gestão do Sistema</t>
  </si>
  <si>
    <t>Cálculo do ajustamento dos proveitos permitidos na atividade de aquisição de Energia Elétrica e Gestão do Sistema</t>
  </si>
  <si>
    <t>Desagregação dos custos anuais de xploração</t>
  </si>
  <si>
    <t>Amortizações do activo fixo liquido das amortizações dos activos comparticipados MT e BT</t>
  </si>
  <si>
    <t>Valor médio do activo fixo liquído de amortizações e comparticipações MT e BT</t>
  </si>
  <si>
    <t>Ajustamento do custo capital da atividade de CEE - MT e BT, referente a t-1</t>
  </si>
  <si>
    <t>Custos incorridos não previstos MT e BT</t>
  </si>
  <si>
    <t>Amortizações do activo fixo liquido das amortizações dos activos comparticipados MT</t>
  </si>
  <si>
    <t>Valor médio do activo fixo liquído de amortizações e comparticipações MT</t>
  </si>
  <si>
    <t>Ajustamento do custo capital da atividade de CEE - BT, referente a t-1</t>
  </si>
  <si>
    <t>Ajustamento do custo capital da atividade de CEE - MT</t>
  </si>
  <si>
    <t>Ajustamento do custo capital da atividade de CEE - BT</t>
  </si>
  <si>
    <t>Compensação relativa ao sobrecusto da CEE, em MT</t>
  </si>
  <si>
    <t>CEE MT</t>
  </si>
  <si>
    <t>(*) Este Quadro (EDA N1-31) deve ser preenchido apenas para a realização do ano n-2</t>
  </si>
  <si>
    <t>Custos incorridos não previstos AT/MT</t>
  </si>
  <si>
    <t>Ajustamento do custo capital da atividade de DEE - AT/MT</t>
  </si>
  <si>
    <t>Ajustamento do custo capital da atividade de DEE - AT/MT e BT</t>
  </si>
  <si>
    <t>Ajustamento do custo capital da atividade de DEE - BT</t>
  </si>
  <si>
    <t xml:space="preserve"> </t>
  </si>
  <si>
    <t>Desagregação dos custos anuais de exploração</t>
  </si>
  <si>
    <t>Unidade Física kg/Lt</t>
  </si>
  <si>
    <t>Lt</t>
  </si>
  <si>
    <t> Licenças adquiridas no ano</t>
  </si>
  <si>
    <t xml:space="preserve">    adquiridas no ano seguinte*</t>
  </si>
  <si>
    <t>Preço compra</t>
  </si>
  <si>
    <t>EUA</t>
  </si>
  <si>
    <t>(Eur)</t>
  </si>
  <si>
    <t>(Eur/ton.)</t>
  </si>
  <si>
    <t>(Ton.CO2)</t>
  </si>
  <si>
    <t>Quant.</t>
  </si>
  <si>
    <t>Acerto provisório no ano t do custo com capital  da atividade de DEE relativo ao ano t-1</t>
  </si>
  <si>
    <t>Acerto provisório no ano t do custo com capital  da atividade de DEE AT/MT relativo ao ano t-1</t>
  </si>
  <si>
    <t>Acerto provisório no ano t do custo com capital  da atividade de DEE BT relativo ao ano t-1</t>
  </si>
  <si>
    <t>Acerto provisório no ano t do custo com capital  da atividade de CEE relativo ao ano t-1</t>
  </si>
  <si>
    <t>Acerto provisório no ano t do custo com capital  da atividade de CEE MT relativo ao ano t-1</t>
  </si>
  <si>
    <t>Valor referente ao ajustamento dos proveitos da AGS, relativo ao ano t-3</t>
  </si>
  <si>
    <t>Ajustamento sem juros e sem acerto privisório CoC t-1</t>
  </si>
  <si>
    <t>G. PES.</t>
  </si>
  <si>
    <t>OUTROS</t>
  </si>
  <si>
    <t>Custo Total com Manutenções</t>
  </si>
  <si>
    <t>TOTAL AT/MT/BT</t>
  </si>
  <si>
    <t>Central Termoeléctrica do Caldeirão</t>
  </si>
  <si>
    <t>Central Termoeléctrica do Belo Jardim</t>
  </si>
  <si>
    <t>Central Termoeléctrica do Pico</t>
  </si>
  <si>
    <t>Central Termoeléctrica de Santa Bárbara</t>
  </si>
  <si>
    <t>Centro produtor</t>
  </si>
  <si>
    <t>Licenças atribuídas</t>
  </si>
  <si>
    <t>Emissões (ton.)</t>
  </si>
  <si>
    <t>2014 - Estão incluídos, no número de efetivos da EDA, 40 colaboradores em situação de pré-reforma: AEEGS = 7; DEE = 27; CEE = 6.</t>
  </si>
  <si>
    <t>Outros Gastos e Perdas (Proveitos Permitidos)</t>
  </si>
  <si>
    <t>Correção Valorização*</t>
  </si>
  <si>
    <t> Licenças adquiridas ano seguinte**</t>
  </si>
  <si>
    <t xml:space="preserve">* Resulta da diferença entre a estimativa do custo e o valor efetivo de compra para as licenças adquiridas em 2014 referentes às emissões de 2013. </t>
  </si>
  <si>
    <t xml:space="preserve">     A correção da valorização das licenças foi registada no ano corrente.</t>
  </si>
  <si>
    <t>** Licenças adquiridas em 2015 referentes às emissões de 2014. O valor mostrado corresponde à estimativa do custo para as licenças à data de fecho do exercício.</t>
  </si>
  <si>
    <t>Comparticipações de anos anteriores não incluídas (totalmente amortizadas)</t>
  </si>
  <si>
    <t>1.15</t>
  </si>
  <si>
    <t>Proveitos Permitidos por energia distribuida sem ajustamentos e acerto provisório de custo de capital (€/MWh)</t>
  </si>
  <si>
    <t>Custo*</t>
  </si>
  <si>
    <t>Em 2014, a desagregação inclui TPE. Em 2015 e 2016 a desagregação não inclui TPE, no montante de:</t>
  </si>
  <si>
    <t>2015 - Estão incluídos, no número de efetivos da EDA, 37 colaboradores em situação de pré-reforma: AEEGS = 6; DEE = 25; CEE = 6.</t>
  </si>
  <si>
    <t>2016 - Estão incluídos, no número de efetivos da EDA, 31 colaboradores em situação de pré-reforma: AEEGS = 5; DEE = 21; CEE = 5.</t>
  </si>
  <si>
    <t>1.16</t>
  </si>
  <si>
    <t>Transporte Pessoal-Via Maritima</t>
  </si>
  <si>
    <t>Curso Form Prof - EEA GRANTS</t>
  </si>
  <si>
    <t>PARÂMETROS DE REGULAÇÃO</t>
  </si>
  <si>
    <t>2 - Imobilizado médio, liquído de amortizaões e comparticipações</t>
  </si>
  <si>
    <t>3 - Taxa de Remuneração</t>
  </si>
  <si>
    <t>MT e BT</t>
  </si>
  <si>
    <t>4 - Custo com capital afecto à atividade de CEE</t>
  </si>
  <si>
    <t>Acerto provisório no ano t do custo de capital da atividade de AGS relativo a t-1 (sem juros)</t>
  </si>
  <si>
    <t>Acerto provisório no ano t do custo de capital da atividade de DEE relativo a t-1 (sem juros)</t>
  </si>
  <si>
    <t>Juros de acerto provisório no ano t do custo de capital da atividade de AGS relativo a t-1</t>
  </si>
  <si>
    <t>Ajustamento em t dos proveitos permitidos da atividade de Aquisição de Energia Elétrica  e Gestão do Sistema, relativos a t-2 com acerto provisório do CAPEX (com juros)</t>
  </si>
  <si>
    <t>Juros de acerto provisório no ano t do custo de capital da atividade de DEE relativo a t-1</t>
  </si>
  <si>
    <t>Ajustamento em t dos proveitos permitidos da atividade de Distribuição de Energia Elétrica, relativos a t-2 com acerto provisório do CAPEX (com juros)</t>
  </si>
  <si>
    <t>Acerto provisório no ano t do custo de capital da atividade de DEE relativo a t-1 (sem juros) - AT/MT</t>
  </si>
  <si>
    <t>Juros de acerto provisório no ano t do custo de capital da atividade de DEE relativo a t-1 - AT/MT</t>
  </si>
  <si>
    <t>Ajustamento em t dos proveitos permitidos da atividade de Distribuição de Energia Elétrica, relativos a t-2 com acerto provisório do CAPEX (com juros) - AT/MT (31+32+33)</t>
  </si>
  <si>
    <t>Acerto provisório no ano t do custo de capital da atividade de DEE relativo a t-1 (sem juros) - BT</t>
  </si>
  <si>
    <t>Juros de acerto provisório no ano t do custo de capital da atividade de DEE relativo a t-1 - BT</t>
  </si>
  <si>
    <t>Ajustamento em t dos proveitos permitidos da atividade de Distribuição de Energia Elétrica, relativos a t-2 com acerto provisório do CAPEX (com juros) - BT (53+54+55)</t>
  </si>
  <si>
    <t>Juros de atualização do acerto provisório do CAPEX</t>
  </si>
  <si>
    <t>Acerto provisório no ano t do custo de capital da atividade de CEE relativo a t-1 (sem juros) - MT</t>
  </si>
  <si>
    <t>Juros de acerto provisório no ano t do custo de capital da atividade de CEE relativo a t-1 - MT</t>
  </si>
  <si>
    <t>Ajustamento em t dos proveitos permitidos da atividade de Comercialização de Energia Elétrica, relativos a t-2 com acerto provisório do CAPEX (com juros) - MT (29+30+31)</t>
  </si>
  <si>
    <t>Acerto provisório no ano t do custo de capital da atividade de CEE relativo a t-1 (sem juros) - BT</t>
  </si>
  <si>
    <t>Juros de acerto provisório no ano t do custo de capital da atividade de CEE relativo a t-1 - BT</t>
  </si>
  <si>
    <t>Ajustamento em t dos proveitos permitidos da atividade de Comercialização de Energia Elétrica, relativos a t-2 com acerto provisório do CAPEX (com juros) - BT (49+50+51)</t>
  </si>
  <si>
    <t>Acerto provisório no ano t do custo de capital da atividade de CEE relativo a t-1 (sem juros)</t>
  </si>
  <si>
    <t>Juros de acerto provisório no ano t do custo de capital da atividade de CEE relativo a t-1</t>
  </si>
  <si>
    <t>Ajustamento em t dos proveitos permitidos da atividade de Comercialização de Energia Elétrica, relativos a t-2 com acerto provisório do CAPEX (com juros)</t>
  </si>
  <si>
    <t>Ajustamento em t dos proveitos permitidos, relativos a t-2, com acerto provisório do CAPEX (com juros)</t>
  </si>
  <si>
    <t>Acerto provisório no ano t do custo de capital relativo a t-1 (sem juros)</t>
  </si>
  <si>
    <t>Juros de acerto provisório no ano t do custo de capital relativo a t-1</t>
  </si>
  <si>
    <t xml:space="preserve"> t-2 </t>
  </si>
  <si>
    <t xml:space="preserve"> t-1 </t>
  </si>
  <si>
    <t xml:space="preserve"> t</t>
  </si>
  <si>
    <t>Outros proveitos no âmbito da act. De AEEGS</t>
  </si>
  <si>
    <t>atividade</t>
  </si>
  <si>
    <t>Comum a todas as atividades</t>
  </si>
  <si>
    <t>Proveitos permitidos no âmbito da atividade de AEEGS</t>
  </si>
  <si>
    <t>Componente fixa dos Proveitos da atividade de DEE em AT/MT e BT</t>
  </si>
  <si>
    <t>Componente variavel dos Proveitos da atividade de DEE AT/MT e BT</t>
  </si>
  <si>
    <t>Proveitos Permitidos no âmbito da atividade de distribuição de Energia Eléctrica 1+(2*3)+4)+5+6+7+8-9</t>
  </si>
  <si>
    <t>Componente fixa dos Proveitos da atividade de DEE em AT/MT</t>
  </si>
  <si>
    <t>Componente variável dos Proveitos da atividade de DEE em AT/MT [(+18*19)+(20*21)]</t>
  </si>
  <si>
    <t>Componente variavel unitária dos Proveitos da atividade de DEE AT/MT (mil €/energia fornecida)</t>
  </si>
  <si>
    <t>Componente variavel unitária dos Proveitos da atividade de DEE AT/MT (mil €/cliente)</t>
  </si>
  <si>
    <t>Proveitos Permitidos no âmbito da atividade de DEE AT/MT 13+(14*15)+16+17+22+23+24-25</t>
  </si>
  <si>
    <t>Proveitos recuperados na atividade de DEE AT/MT (27+28+29)</t>
  </si>
  <si>
    <t>Componente fixa dos Proveitos da atividade de DEE em BT</t>
  </si>
  <si>
    <t>Componente variável dos Proveitos da atividade de DEE em BT</t>
  </si>
  <si>
    <t>Componente variavel unitária dos Proveitos da atividade de DEE BT (mil €/energia fornecida)</t>
  </si>
  <si>
    <t>Componente variavel unitária dos Proveitos da atividade de DEE BT (mil €/cliente)</t>
  </si>
  <si>
    <t>Proveitos Permitidos no âmbito da atividade de DEE BT 35+(36*37)+38+39+44+45+46-47</t>
  </si>
  <si>
    <t>Proveitos recuperados na atividade de DEE BT (49+50+51)</t>
  </si>
  <si>
    <t>Proveitos Permitidos no âmbito da atividade de DEE</t>
  </si>
  <si>
    <t>Proveitos Permitidos no âmbito da atividade de DEE AT/MT</t>
  </si>
  <si>
    <t>Proveitos Permitidos no âmbito da atividade de DEE / BT</t>
  </si>
  <si>
    <t>Componente fixa dos Proveitos da atividade de CEE em MT e BT</t>
  </si>
  <si>
    <t>Componente variavel dos Proveitos da atividade de CEE MT e BT</t>
  </si>
  <si>
    <t>Proveitos Permitidos no âmbito da atividade de Comercialização de Energia Eléctrica 1+(2*3)+4)+5+6+7+8-9</t>
  </si>
  <si>
    <t>Componente fixa dos Proveitos da atividade de CEE em MT</t>
  </si>
  <si>
    <t>Componente variável dos Proveitos da atividade de CEE em MT [(+18*19)+(20*21)]</t>
  </si>
  <si>
    <t>Componente variavel unitária dos Proveitos da atividade de CEE MT (mil €/cliente)</t>
  </si>
  <si>
    <t>Proveitos Permitidos no âmbito da atividade de CEE MT 13+(14*15)+16+17+20+21+22-23</t>
  </si>
  <si>
    <t>Proveitos recuperados na atividade de CEE MT (27+28+29)</t>
  </si>
  <si>
    <t>Componente fixa dos Proveitos da atividade de CEE em BT</t>
  </si>
  <si>
    <t>Componente variável dos Proveitos da atividade de CEE em BT</t>
  </si>
  <si>
    <t>Componente variavel unitária dos Proveitos da atividade de CEE BT (mil €/cliente)</t>
  </si>
  <si>
    <t>Proveitos Permitidos no âmbito da atividade de CEE BT 33+(34*35)+36+37+40+41+42-43</t>
  </si>
  <si>
    <t>Proveitos recuperados na atividade de CEE BT (45+46+47)</t>
  </si>
  <si>
    <t>Proveitos Permitidos no âmbito da atividade de CEE</t>
  </si>
  <si>
    <t>Proveitos Permitidos no âmbito da atividade de CEE MT</t>
  </si>
  <si>
    <t>Proveitos Permitidos no âmbito da atividade de CEE / BT</t>
  </si>
  <si>
    <t>atividade / Ilha</t>
  </si>
  <si>
    <t>Total das atividades Reguladas</t>
  </si>
  <si>
    <t>Proveitos recuperados pela atividade</t>
  </si>
  <si>
    <t>Proveitos recuperados na atividade de :</t>
  </si>
  <si>
    <t>Remuneração do Ativo</t>
  </si>
  <si>
    <t>Conservação e Reparação - Outros Ativos Fixos Tangíveis</t>
  </si>
  <si>
    <t>Outros Ativos Tangíveis</t>
  </si>
  <si>
    <t>1 - Amortizações liquídas das amort. Ativo comparticipado</t>
  </si>
  <si>
    <t>Índice</t>
  </si>
  <si>
    <t>EDA - Eletricidade dos Açores, SA</t>
  </si>
  <si>
    <t xml:space="preserve"> Ativo Bruto</t>
  </si>
  <si>
    <t>Transfª p/ Exploração</t>
  </si>
  <si>
    <t>Custos
 Técnicos</t>
  </si>
  <si>
    <t>Total (1)</t>
  </si>
  <si>
    <t>Terrenos e Recursos Naturais</t>
  </si>
  <si>
    <t>Edifícios e Outras Construções</t>
  </si>
  <si>
    <t>Equipamento Básico</t>
  </si>
  <si>
    <t>Outros Equipamentos Básicos</t>
  </si>
  <si>
    <t>Equipamento de Transporte</t>
  </si>
  <si>
    <t>Ferramentas e Utensílios</t>
  </si>
  <si>
    <t>Equipamento Administrativo</t>
  </si>
  <si>
    <t>Diferenças Câmbio</t>
  </si>
  <si>
    <t>Total (2)</t>
  </si>
  <si>
    <t>TOTAL GERAL (1) + (2)</t>
  </si>
  <si>
    <t>TOTAL IMOBILIZADO  - Não Renumerado (1) + (2)</t>
  </si>
  <si>
    <t xml:space="preserve"> Amortizações</t>
  </si>
  <si>
    <t>Amortizações do Exercício</t>
  </si>
  <si>
    <t>Taxa de Amortização
(%)</t>
  </si>
  <si>
    <t>Ano</t>
  </si>
  <si>
    <t>Nível de Tensão MT - Ativo Bruto</t>
  </si>
  <si>
    <t>Nível de Tensão MT - Amortizações</t>
  </si>
  <si>
    <t>Nível de Tensão BT - Ativo Bruto</t>
  </si>
  <si>
    <t>Nível de Tensão BT - Amortizações</t>
  </si>
  <si>
    <t>Contadores e Acessórios</t>
  </si>
  <si>
    <t>Contas estatutárias</t>
  </si>
  <si>
    <t>1 - Amortizações liquídas das amort. Activo comparticipado</t>
  </si>
  <si>
    <t>4 - Custo com capital afecto à atividade de AEEGS</t>
  </si>
  <si>
    <t>7 - Ajustamento do custo capital da atividade de AEEGS</t>
  </si>
  <si>
    <t>8 - Ajustamento do custo capital da atividade de AEEGS, sem amortizações</t>
  </si>
  <si>
    <t>AT/MT e BT</t>
  </si>
  <si>
    <t>4 - Custo com capital afecto à atividade de DEE</t>
  </si>
  <si>
    <t>2 - Imobilizado médio, liquído de amortizações e comparticipações</t>
  </si>
  <si>
    <t>ACERTO PROVISÓRIO CUSTO CAPITAL t-1</t>
  </si>
  <si>
    <t>ACERTO CUSTO CAPITAL t-2</t>
  </si>
  <si>
    <t>Tarifas t-2</t>
  </si>
  <si>
    <t>Tarifas t-1</t>
  </si>
  <si>
    <t>ACERTO CUSTO CAPITAL t-1</t>
  </si>
  <si>
    <t>ACERTO PROVISÓRIO CUSTO CAPITAL t-2</t>
  </si>
  <si>
    <t>Valor Bruto</t>
  </si>
  <si>
    <t>Tx amortização</t>
  </si>
  <si>
    <t>Amortização Exercício</t>
  </si>
  <si>
    <t>Amortização Acumulada</t>
  </si>
  <si>
    <t>Valor Líquido</t>
  </si>
  <si>
    <t>Ano 2016</t>
  </si>
  <si>
    <t>Ano 2015</t>
  </si>
  <si>
    <t>Ano 2014</t>
  </si>
  <si>
    <t>Ano 2013</t>
  </si>
  <si>
    <t>Ano 2012</t>
  </si>
  <si>
    <t>Ano 2011</t>
  </si>
  <si>
    <t>Ano 2010</t>
  </si>
  <si>
    <t>Ano 2009</t>
  </si>
  <si>
    <t>Ano 2008</t>
  </si>
  <si>
    <t>Ano 2007</t>
  </si>
  <si>
    <t>Ano 2006</t>
  </si>
  <si>
    <t>5 - Ajustamento sem juros do custo capital, referente ao ano t-2</t>
  </si>
  <si>
    <t>6 - Taxa de juro a doze meses, média de 1 jan. a 15 nov.t-2 acresdida de 1,5 pp</t>
  </si>
  <si>
    <t>7 - Ajustamento do custo capital da atividade de CEE, referente a t-2</t>
  </si>
  <si>
    <t>8 - Ajustamento do custo capital da atividade de CEE, referente a t-2, sem juros e amortizações</t>
  </si>
  <si>
    <t>9 - Ajustamento do custo capital da atividade de CEE, referente a t-2, com juros e sem amortizações</t>
  </si>
  <si>
    <t>Juros do custo capital, no ano t-1</t>
  </si>
  <si>
    <t>5 - Ajustamento sem juros do custo capital, referente ao ano t-1</t>
  </si>
  <si>
    <t>6 - Taxa de juro a doze meses, média de 1 jan. a 30 set.t-1 acresdida de 1,5 pp</t>
  </si>
  <si>
    <t>7 - Ajustamento do custo capital da atividade de CEE, referente a t-1</t>
  </si>
  <si>
    <t>8 - Ajustamento do custo capital da atividade de CEE, referente a t-1, sem amortizações</t>
  </si>
  <si>
    <t>9 - Ajustamento do custo capital da atividade de CEE, referente a t-1, sem amortizações e com juros</t>
  </si>
  <si>
    <t>Juros do custo capital, no ano t</t>
  </si>
  <si>
    <t>Descontos tarifa social (estimativa)</t>
  </si>
  <si>
    <t>Descontos tarifa social (real)</t>
  </si>
  <si>
    <t>6 - Taxa de juro a doze meses, média de 1 jan. a 15 nov. t-1 acresdida de 1,5 pp</t>
  </si>
  <si>
    <t>7 - Ajustamento do custo capital da atividade de AEEGS, referente a t-1</t>
  </si>
  <si>
    <t>9 - Ajustamento do custo capital da atividade de AEEGS, referente a t-1 , sem amortizações e com juros</t>
  </si>
  <si>
    <t>6 - Taxa de juro a doze meses, média de 1 jan. a 15 nov. t-2 acresdida de 1,5 pp</t>
  </si>
  <si>
    <t>9 - Ajustamento do custo capital da atividade de AEEGS, referente a t-2 , sem amortizações e com juros</t>
  </si>
  <si>
    <t>6 - Taxa de juro a doze meses, média de 1 jan. a 30 set.t-2 acresdida de 1,5 pp</t>
  </si>
  <si>
    <t>7 - Ajustamento do custo capital da atividade de DEE, referente a t-2</t>
  </si>
  <si>
    <t>8 - Ajustamento do custo capital da atividade de DEE, referente a t-2, sem amortizações</t>
  </si>
  <si>
    <t>9 - Ajustamento do custo capital da atividade de DEE, referente a t-2, sem amortizações e com juros</t>
  </si>
  <si>
    <t>7 - Ajustamento do custo capital da atividade de DEE, referente a t-1</t>
  </si>
  <si>
    <t>8 - Ajustamento do custo capital da atividade de DEE, referente a t-1, sem amortizações</t>
  </si>
  <si>
    <t>9 - Ajustamento do custo capital da atividade de DEE, referente a t-1, sem amortizações e com juros</t>
  </si>
  <si>
    <t>Quadro EDA N6-01 -  Ajustamento da atividade de AEEGS</t>
  </si>
  <si>
    <t>Quadro EDA N6-02 -  Proveitos Permitidos da atividade de AEEGS</t>
  </si>
  <si>
    <t>Quadro EDA N6-03 -  Aquisição de Energia Eléctrica ao SENVA</t>
  </si>
  <si>
    <t>Quadro EDA N6-04 -  Compras e Consumos de Combustíveis e Lubrificantes</t>
  </si>
  <si>
    <t>Quadro EDA N6-04 a -  Custos com o transporte terrestre do fuelóleo</t>
  </si>
  <si>
    <t>Quadro EDA N6-05 - Fornecimentos e Serviços Externos da AEEGS</t>
  </si>
  <si>
    <t>Quadro EDA N6-06 - Custos com Manutenções dos Equipamentos da AEEGS</t>
  </si>
  <si>
    <t>Quadro EDA N6-07 -  Custos de Exploração da atividade de AEEGS</t>
  </si>
  <si>
    <t>Quadro EDA N6-08 -  Custos de Exploração da AEEGS por Ilha</t>
  </si>
  <si>
    <t>Quadro EDA N6-15 - Imparidades e Provisões imputadas à atividade de Aquisição de Energia Eléctrica e Gestão do Sistema</t>
  </si>
  <si>
    <t>Quadro EDA N6-16 -  Demonstração de Resultados da atividade de AEEGS</t>
  </si>
  <si>
    <t>Quadro EDA N6-17 -  Descrição de custos decorrentes de obrigações regulamentares na atividade de Aquisição de Energia Eléctrica e Gestão do Sistema</t>
  </si>
  <si>
    <t xml:space="preserve">Quadro EDA N6-18 -  Ajustamento dos proveitos permitidos na atividade de Distribuição de Energia Eléctrica </t>
  </si>
  <si>
    <t>Quadro EDA N6-19 -  Proveitos Permitidos da atividade de Distribuição de Energia Eléctrica</t>
  </si>
  <si>
    <t>Quadro EDA N6-20 -  Energia corrigida de perdas</t>
  </si>
  <si>
    <t>Quadro EDA N6-21 -  Plano de Promoção do Desempenho Ambiental da atividade de Distribuição de Energia Eléctrica</t>
  </si>
  <si>
    <t>Quadro EDA N6-24 -  Custos de Exploração da atividade de Distribuição de Energia Eléctrica</t>
  </si>
  <si>
    <t>Quadro EDA N6-25 -  Custos de Exploração da DEE por Ilha e Nível de Tensão - Total</t>
  </si>
  <si>
    <t>Quadro EDA N6-25 a -  Custos de Exploração da DEE por Ilha e Nível de Tensão - Alta/Média Tensão</t>
  </si>
  <si>
    <t>Quadro EDA N6-37 -  Custos de Exploração da atividade de Comercialização de Energia Eléctrica</t>
  </si>
  <si>
    <t>Quadro EDA N6-38 -  Custos de Exploração da CEE por Ilha e Nível de Tensão - Total</t>
  </si>
  <si>
    <t>Quadro EDA N6-39 -  Plano de Promoção de Eficiência no Consumo de Energia Eléctrica</t>
  </si>
  <si>
    <t>Quadro EDA N6-41 - Imobilizado em curso imputado à atividade de Comercialização de Energia Eléctrica</t>
  </si>
  <si>
    <t>Quadro EDA N6-41 a  - Imobilizado em curso imputado à atividade de Comercialização de Energia Eléctrica em Média Tensão</t>
  </si>
  <si>
    <t>Quadro EDA N6-42 - Imparidades e Provisões imputadas à atividade de Comercialização de Energia Eléctrica</t>
  </si>
  <si>
    <t>Quadro EDA N6-43 -  Demonstração de Resultados da atividade de Comercialização de Energia Eléctrica</t>
  </si>
  <si>
    <t>Quadro EDA N6-44 -  Descrição de custos decorrentes de obrigações regulamentares surgidos após a fixação do Price Cap, na atividade de Comercialização de Energia Eléctrica</t>
  </si>
  <si>
    <t>Quadro EDA N6-01 -  Ajustamento da atividade de AEEGS (*)</t>
  </si>
  <si>
    <t>Quadro EDA N6-18 -  Ajustamento dos proveitos permitidos na atividade de Distribuição de Energia Eléctrica *</t>
  </si>
  <si>
    <t>Quadro EDA N6-22 - Fornecimentos e Serviços Externos da acividade de Distribuição de Energia Eléctrica</t>
  </si>
  <si>
    <t>Quadro EDA N6-23 - Custos com Manutenções por ilha da atividade de Distribuição de Energia Eléctrica</t>
  </si>
  <si>
    <t>Quadro EDA N6-36 - Fornecimentos e Serviços Externos da atividade de CEE</t>
  </si>
  <si>
    <t>Quadro EDA N6-41 b  - Imobilizado em curso imputado à atividade de Comercialização de Energia Eléctrica em Baixa Tensão</t>
  </si>
  <si>
    <t>Unid: euros</t>
  </si>
  <si>
    <t>DESCRIÇÃO</t>
  </si>
  <si>
    <t>Capital Próprio atribuido aos detentores do capital da empresa-mãe</t>
  </si>
  <si>
    <t>Interesses minoritá rios</t>
  </si>
  <si>
    <t>Total do Capital Próprio</t>
  </si>
  <si>
    <t>Capital subscrito Líquido (51 + 52)</t>
  </si>
  <si>
    <t>Outros instrumentos de capital próprio e prémios de emissão (53 + 54)</t>
  </si>
  <si>
    <t>Reservas e Resultados Transitados (55 e 56)</t>
  </si>
  <si>
    <t>Outras variações e ajustamentos no capital próprio (57+58+59)</t>
  </si>
  <si>
    <t>Resultado líquido do período (81)</t>
  </si>
  <si>
    <t>POSIÇÃO NO INÍCIO DO PERÍODO t-3</t>
  </si>
  <si>
    <t>ALTERAÇÕES NO PERÍODO</t>
  </si>
  <si>
    <t>Ganhos (perdas) atuariais líquidas de impostos</t>
  </si>
  <si>
    <t>Alterações de políticas contabilísticas (incluindo primeira adoção do referencial contabilístico)</t>
  </si>
  <si>
    <t>Diferenças de conversão de demonstrações financeiras</t>
  </si>
  <si>
    <t>Excedentes de revalorização de activos fixos tangíveis e intangíveis e respectivas variações</t>
  </si>
  <si>
    <t>Outras alterações e ajustamentos reconhecidos no capital próprio</t>
  </si>
  <si>
    <t>RESULTADO LÍQUIDO DO PERÍODO</t>
  </si>
  <si>
    <t>RESULTADO INTEGRAL</t>
  </si>
  <si>
    <t>4=2+3</t>
  </si>
  <si>
    <t>OPERAÇÕES COM DETENTORES DE CAPITAL NO PERÍODO</t>
  </si>
  <si>
    <t>Aumentos de capital</t>
  </si>
  <si>
    <t>Prémios de emissão</t>
  </si>
  <si>
    <t>Distribuições</t>
  </si>
  <si>
    <t>Cobertura de perdas</t>
  </si>
  <si>
    <t>Outras operações</t>
  </si>
  <si>
    <t>POSIÇÃO NO FIM DO PERÍODO t-3</t>
  </si>
  <si>
    <t>6=1+2+3+5</t>
  </si>
  <si>
    <t>POSIÇÃO NO INÍCIO DO PERÍODO t-2</t>
  </si>
  <si>
    <t>9=7+8</t>
  </si>
  <si>
    <t>POSIÇÃO NO FIM DO PERÍODO t-2</t>
  </si>
  <si>
    <t>6+7+8+10</t>
  </si>
  <si>
    <t>Atividades: AGS + DEE + CEE</t>
  </si>
  <si>
    <t>Capitais Próprios</t>
  </si>
  <si>
    <t>Contas reguladas</t>
  </si>
  <si>
    <t>Ano de t-2</t>
  </si>
  <si>
    <t>Unidade: euros</t>
  </si>
  <si>
    <t>valor bruto de Imobilizado em exploração</t>
  </si>
  <si>
    <t>Amortizações</t>
  </si>
  <si>
    <t>Saldo inicial
(01-jan)</t>
  </si>
  <si>
    <t>Movimentos do Ano</t>
  </si>
  <si>
    <t>Saldo final
(31-dez)</t>
  </si>
  <si>
    <t>Saldo inicial
(1-jan)</t>
  </si>
  <si>
    <t>Entradas</t>
  </si>
  <si>
    <t>Abates</t>
  </si>
  <si>
    <t>Ativo
Totalmente amortizado</t>
  </si>
  <si>
    <t>Ativo 
em
Amortização</t>
  </si>
  <si>
    <t>Ativo 
em Amortização</t>
  </si>
  <si>
    <t>Ativo
Totalmente
amortizado</t>
  </si>
  <si>
    <t>Ativo 
em 
Amortização</t>
  </si>
  <si>
    <t>Ativo
Totalmente 
Amortizado</t>
  </si>
  <si>
    <t>Valor total</t>
  </si>
  <si>
    <t>1.3 = 1.1 + 1.2</t>
  </si>
  <si>
    <t>1.9 = 1.1  - 1.5 + 1.7</t>
  </si>
  <si>
    <t>1.10 = 1.2  + 1.4 - 1.6 + 1.8</t>
  </si>
  <si>
    <t>1.11 = 1.9 + 1.10</t>
  </si>
  <si>
    <t>2.3 = 1.1 + 1.2</t>
  </si>
  <si>
    <t>2.7</t>
  </si>
  <si>
    <t>2.8</t>
  </si>
  <si>
    <t>2.9 = 2.1  - 2.5 + 2.7</t>
  </si>
  <si>
    <t>2.10 = 2.2  + 2.4 - 2.6 + 2.8</t>
  </si>
  <si>
    <t>2.11 = 2.9 + 2.10</t>
  </si>
  <si>
    <t>3.3 = 3.1 + 3.2</t>
  </si>
  <si>
    <t>3.7</t>
  </si>
  <si>
    <t>3.8</t>
  </si>
  <si>
    <t>3.9 = 3.1  - 3.5 + 3.7</t>
  </si>
  <si>
    <t>3.10 = 3.2  + 3.4 - 3.6 + 3.8</t>
  </si>
  <si>
    <t>3.11 = 3.9 + 3.10</t>
  </si>
  <si>
    <t>4.3 = 4.1 + 4.2</t>
  </si>
  <si>
    <t>4.7</t>
  </si>
  <si>
    <t>4.8</t>
  </si>
  <si>
    <t>4.9 = 4.1  - 4.5 + 4.7</t>
  </si>
  <si>
    <t>4.10 = 4.2  + 4.4 - 4.6 + 4.8</t>
  </si>
  <si>
    <t>4.11 = 4.9 + 4.10</t>
  </si>
  <si>
    <t>5.1 = 1.1 - 2.1 - (3.1 - 4.1)</t>
  </si>
  <si>
    <t>5.2 = 1.2 - 2.2 - (3.2 - 4.2)</t>
  </si>
  <si>
    <t>5.3 = 5.1 + 5.2</t>
  </si>
  <si>
    <t>5.4 = 1.4 - 2.4 - (3.4 - 4.4)</t>
  </si>
  <si>
    <t>5.5 = 1.5 - 2.5 - (3.5 - 4.5)</t>
  </si>
  <si>
    <t>5.6 = 1.6 - 2.6 - (3.6 - 4.6)</t>
  </si>
  <si>
    <t>5.7 = 1.7 - 2.7 - (3.7 - 4.7)</t>
  </si>
  <si>
    <t>5.8 = 1.8 - 2.8 - (3.8 - 4.8)</t>
  </si>
  <si>
    <t>5.9 = 5.1  - 5.5 + 5.7</t>
  </si>
  <si>
    <t>5.10 = 5.2  + 5.4 - 5.6 + 5.8</t>
  </si>
  <si>
    <t>5.11 = 5.9 + 5.10</t>
  </si>
  <si>
    <t>Específico em AT</t>
  </si>
  <si>
    <t>Linhas Aéreas</t>
  </si>
  <si>
    <t>Cabos Subterrâneos</t>
  </si>
  <si>
    <t>Postos Corte e Seccionamento</t>
  </si>
  <si>
    <t>Equipamento Contagem</t>
  </si>
  <si>
    <t xml:space="preserve">Contadores </t>
  </si>
  <si>
    <t>Outro equipamento</t>
  </si>
  <si>
    <t>Equipamentos Acessórios e Outros</t>
  </si>
  <si>
    <t>Não Específico em AT</t>
  </si>
  <si>
    <t>Específico em MT</t>
  </si>
  <si>
    <t>Subestações AT/MT</t>
  </si>
  <si>
    <t>Subestações MT/MT</t>
  </si>
  <si>
    <t xml:space="preserve">Equipamentos Acessórios e Outros </t>
  </si>
  <si>
    <t>Não Específico em MT</t>
  </si>
  <si>
    <t>Específico em BT</t>
  </si>
  <si>
    <t>Redes aérea</t>
  </si>
  <si>
    <t>Redes subterrânea</t>
  </si>
  <si>
    <t>Chegadas aéreas</t>
  </si>
  <si>
    <t>Chegadas subterrâneas</t>
  </si>
  <si>
    <r>
      <t>Postos Transformação</t>
    </r>
    <r>
      <rPr>
        <strike/>
        <sz val="11"/>
        <rFont val="Calibri"/>
        <family val="2"/>
        <scheme val="minor"/>
      </rPr>
      <t xml:space="preserve"> e seccionamento</t>
    </r>
  </si>
  <si>
    <t>Contadores e acessórios</t>
  </si>
  <si>
    <t>Iluminação pública</t>
  </si>
  <si>
    <t>Não Específico em BT</t>
  </si>
  <si>
    <t>TOTAL (por nível tensão, por ilha)</t>
  </si>
  <si>
    <t>TOTAL (por nível tensão)</t>
  </si>
  <si>
    <t>TOTAL EDA</t>
  </si>
  <si>
    <t>Valor liquido do imobilizado em exploração</t>
  </si>
  <si>
    <t>Amortizações de Comparticipações</t>
  </si>
  <si>
    <t>a</t>
  </si>
  <si>
    <t>b</t>
  </si>
  <si>
    <t>c</t>
  </si>
  <si>
    <t>d</t>
  </si>
  <si>
    <t>e</t>
  </si>
  <si>
    <t xml:space="preserve">f = a+b+c+d+e </t>
  </si>
  <si>
    <t>g</t>
  </si>
  <si>
    <t>h = f + g</t>
  </si>
  <si>
    <t>ATIVOS INTANGÍVEIS</t>
  </si>
  <si>
    <t>Outros ativos intangíveis</t>
  </si>
  <si>
    <t>ATIVOS TANGÍVEIS</t>
  </si>
  <si>
    <t>Outro ativos tangíveis</t>
  </si>
  <si>
    <t>ATIVOS INTANGÍVEIS - Não Renumerado (1) - CO2</t>
  </si>
  <si>
    <t>ATIVOS TANGÍVEIS - Não Renumerado (2) - Contadores</t>
  </si>
  <si>
    <t>Outro ATIVOS INTANGÍVEIS</t>
  </si>
  <si>
    <t>Outro ATIVOS TANGÍVEIS</t>
  </si>
  <si>
    <t>Ajustamentos por Impostos Diferidos</t>
  </si>
  <si>
    <t>Equipamentos de Contagem e Medida</t>
  </si>
  <si>
    <t>* A desgregar nos quadros abaixo</t>
  </si>
  <si>
    <r>
      <t xml:space="preserve">   Eólica (</t>
    </r>
    <r>
      <rPr>
        <sz val="11"/>
        <color theme="1"/>
        <rFont val="Arial"/>
        <family val="2"/>
      </rPr>
      <t xml:space="preserve"> euros) *</t>
    </r>
  </si>
  <si>
    <t>Quadro EDA N6-03 a -  Aquisição de Energia Eléctrica ao SENVA - desagregação aquisições a produtores não vinculados - eólica</t>
  </si>
  <si>
    <t xml:space="preserve">   EDA Renováveis (euros) </t>
  </si>
  <si>
    <t xml:space="preserve">   Independente CAEN (euros) </t>
  </si>
  <si>
    <t xml:space="preserve">   Outros pequenos produtores (euros) </t>
  </si>
  <si>
    <t xml:space="preserve">   Eólica (euros) </t>
  </si>
  <si>
    <t>Quadro EDA N6-03 b -  Aquisição de Energia Eléctrica ao SENVA - desagregação aquisições a produtores não vinculados - outros</t>
  </si>
  <si>
    <t xml:space="preserve">  FUEL (SINAGA) (euros)</t>
  </si>
  <si>
    <t>Central das Ondas (euros)</t>
  </si>
  <si>
    <t xml:space="preserve">   RSU (euros) **</t>
  </si>
  <si>
    <t xml:space="preserve">   BIOGAS (AGRAÇOR e MUSAMI) (euros)</t>
  </si>
  <si>
    <t>Fotovoltaica (euros) **</t>
  </si>
  <si>
    <t xml:space="preserve">   Outros (euros)</t>
  </si>
  <si>
    <t>** A desagregar por produtor</t>
  </si>
  <si>
    <t>Quadro EDA N6-03 c -  Aquisição de Energia Eléctrica ao SENVA - FOTOVOLTAICA - desagregação por produtor</t>
  </si>
  <si>
    <t>Fotovoltaica (euros)</t>
  </si>
  <si>
    <t>5.5.1</t>
  </si>
  <si>
    <t>Produtor A</t>
  </si>
  <si>
    <t>5.5.2</t>
  </si>
  <si>
    <t>Produtor B</t>
  </si>
  <si>
    <t>5.5.3</t>
  </si>
  <si>
    <t>Produtor C……</t>
  </si>
  <si>
    <t>Quadro EDA N6-03 d -  Aquisição de Energia Eléctrica ao SENVA  - Regularizações (apenas para o Real (t-2))</t>
  </si>
  <si>
    <t>Valor Regularização</t>
  </si>
  <si>
    <t>Produtor/instalação</t>
  </si>
  <si>
    <t>Ano regularização 1</t>
  </si>
  <si>
    <t>Ano regularização 2</t>
  </si>
  <si>
    <t>…..</t>
  </si>
  <si>
    <t>B</t>
  </si>
  <si>
    <t>Transporte central termoeléctrica SMA</t>
  </si>
  <si>
    <t>Transporte central termoeléctrica SJG</t>
  </si>
  <si>
    <t xml:space="preserve">          Energia Fotovoltaica</t>
  </si>
  <si>
    <t xml:space="preserve">          Produção Independente - Energia Fotovoltaica</t>
  </si>
  <si>
    <t xml:space="preserve">          Produção Independente - Energia de Resíduos</t>
  </si>
  <si>
    <t xml:space="preserve">          Ajustamento Produção Independente - Energia Resíduos</t>
  </si>
  <si>
    <t xml:space="preserve">          P.Produção e Autoconsumo - Energia Solar Fotovoltaica</t>
  </si>
  <si>
    <t xml:space="preserve">          Energia Microprodução Solar</t>
  </si>
  <si>
    <t xml:space="preserve">          Energia Microprodução Eólica</t>
  </si>
  <si>
    <t>1.17</t>
  </si>
  <si>
    <t>1.18</t>
  </si>
  <si>
    <t>1.19</t>
  </si>
  <si>
    <t>Unidade: EUR</t>
  </si>
  <si>
    <t>Imobilizado líquido</t>
  </si>
  <si>
    <t>Imobilizado líquido médio</t>
  </si>
  <si>
    <t>Amortização anual</t>
  </si>
  <si>
    <t>taxa de remuneração</t>
  </si>
  <si>
    <t>CAPEX</t>
  </si>
  <si>
    <t>Custo licenças de CO2</t>
  </si>
  <si>
    <t>Emissões CO2 (ton.)</t>
  </si>
  <si>
    <t>Custo de produção</t>
  </si>
  <si>
    <t>Custo unitário de produção (EUR/MWh)</t>
  </si>
  <si>
    <t>Custos em t-3</t>
  </si>
  <si>
    <t>Central Térmica Aeroporto</t>
  </si>
  <si>
    <t>Central Térmica Caldeirão</t>
  </si>
  <si>
    <t>Central Térmica do Bejo Jard.</t>
  </si>
  <si>
    <t>Centrais Comunitárias de SJG</t>
  </si>
  <si>
    <t>Central Térmica Caminho Novo</t>
  </si>
  <si>
    <t>Central Térmica de Santa Barbara</t>
  </si>
  <si>
    <t>Central Térmica Corvo</t>
  </si>
  <si>
    <t>Açores</t>
  </si>
  <si>
    <t>Centrais Térmicas</t>
  </si>
  <si>
    <t>Outros ativos</t>
  </si>
  <si>
    <t>Custos em t-2</t>
  </si>
  <si>
    <t>Quadro EDA N6-14b - Imobilizado em curso imputado à atividade de Aquisição de Energia Eléctrica e Gestão do Sistema não aceite para efeitos regulatórios</t>
  </si>
  <si>
    <t>Quadro EDA N6-40e -  Movimentos de Amortizações na atividade de CEE em Alta e Média Tensão não aceites para efeitos regulatórios</t>
  </si>
  <si>
    <t>Quadro EDA N6-40a -  Movimentos de Imobilizado na atividade de CEE em Alta e Média Tensão</t>
  </si>
  <si>
    <t>Quadro EDA N6-40b -  Movimentos de Amortizações na atividade de CEE em Alta e Média Tensão</t>
  </si>
  <si>
    <t>Quadro EDA N6-40c -  Movimentos de Imobilizado na atividade de CEE em Alta e Média Tensão não aceites para efeitos regulatórios</t>
  </si>
  <si>
    <t>Quadro EDA N6-40d -  Movimentos de Amortizações na atividade de CEE em Alta e Média Tensão não aceites para efeitos regulatórios</t>
  </si>
  <si>
    <t>Quadro EDA N6-40e -  Movimentos de Imobilizado na atividade de CEE em Baixa Tensão</t>
  </si>
  <si>
    <t>Quadro EDA N6-40f -  Movimentos de Amortizações na atividade de CEE em Baixa Tensão</t>
  </si>
  <si>
    <t>Quadro EDA N6-40g -  Movimentos de Imobilizado na atividade de CEE em Baixa Tensão não aceites para efeitos regulatórios</t>
  </si>
  <si>
    <t>Quadro EDA N6-40h -  Movimentos de Amortizações na atividade de CEE em Baixa Tensão não aceites para efeitos regulatórios</t>
  </si>
  <si>
    <t>Quadro EDA N6-41 c - Imobilizado em curso imputado à atividade de Comercialização de Energia Eléctrica não aceite para efeitos regulatórios</t>
  </si>
  <si>
    <t>Quadro EDA N6-41 d  - Imobilizado em curso imputado à atividade de Comercialização de Energia Eléctrica em Média Tensão não aceite para efeitos regulatórios</t>
  </si>
  <si>
    <t>Quadro EDA N6-41 e  - Imobilizado em curso imputado à atividade de Comercialização de Energia Eléctrica em Baixa Tensão não aceite para efeitos regulatórios</t>
  </si>
  <si>
    <t>Ondas</t>
  </si>
  <si>
    <t>RSU</t>
  </si>
  <si>
    <t>Biogás</t>
  </si>
  <si>
    <t>Emissão para a rede do SEPA (35) - (37)</t>
  </si>
  <si>
    <t>Energia Saída da Rede (38) + (41) + (42) + (45)</t>
  </si>
  <si>
    <t>Perdas (37) - (55)</t>
  </si>
  <si>
    <t>DEE/TOTAL</t>
  </si>
  <si>
    <t>DEE/MT</t>
  </si>
  <si>
    <t>DEE/BT</t>
  </si>
  <si>
    <t>CEE/TOTAL</t>
  </si>
  <si>
    <t>CEE/MT</t>
  </si>
  <si>
    <t>CEE/BT</t>
  </si>
  <si>
    <t>Atividades não reguladas = Diferença</t>
  </si>
  <si>
    <r>
      <rPr>
        <vertAlign val="superscript"/>
        <sz val="9"/>
        <color theme="1"/>
        <rFont val="Calibri"/>
        <family val="2"/>
      </rPr>
      <t>1</t>
    </r>
    <r>
      <rPr>
        <sz val="9"/>
        <color theme="1"/>
        <rFont val="Calibri"/>
        <family val="2"/>
        <scheme val="minor"/>
      </rPr>
      <t xml:space="preserve"> O EBITDA representa o resultado líquido do exercício excluindo o efeito dos impostos sobre os lucros, dos resultados financeiros, das provisões e das Amortizações do exercício.</t>
    </r>
  </si>
  <si>
    <r>
      <rPr>
        <vertAlign val="superscript"/>
        <sz val="9"/>
        <color theme="1"/>
        <rFont val="Calibri"/>
        <family val="2"/>
        <scheme val="minor"/>
      </rPr>
      <t xml:space="preserve">2 </t>
    </r>
    <r>
      <rPr>
        <sz val="9"/>
        <color indexed="8"/>
        <rFont val="Calibri"/>
        <family val="2"/>
        <scheme val="minor"/>
      </rPr>
      <t>O EBIT representa o resultado líquido do exercício excluindo o efeito dos impostos sobre os lucros e dos resultados financeiros.</t>
    </r>
  </si>
  <si>
    <r>
      <rPr>
        <vertAlign val="superscript"/>
        <sz val="9"/>
        <color theme="1"/>
        <rFont val="Calibri"/>
        <family val="2"/>
        <scheme val="minor"/>
      </rPr>
      <t xml:space="preserve">3 </t>
    </r>
    <r>
      <rPr>
        <sz val="9"/>
        <color indexed="8"/>
        <rFont val="Calibri"/>
        <family val="2"/>
        <scheme val="minor"/>
      </rPr>
      <t>As rúbricas correspondentes a atividades não reguladas devem ser detalhadas, nomeadamente, os custos com penalizações previstas no Regulamento da Qualidade de Serviço (RQS)</t>
    </r>
  </si>
  <si>
    <r>
      <t xml:space="preserve">EBITDA - Resultado Antes de Depreciações, Gastos de Financiamento e Impostos </t>
    </r>
    <r>
      <rPr>
        <b/>
        <vertAlign val="superscript"/>
        <sz val="8"/>
        <rFont val="Arial"/>
        <family val="2"/>
      </rPr>
      <t>1</t>
    </r>
  </si>
  <si>
    <r>
      <t xml:space="preserve">EBIT - Resultado Operacional (Antes de Gastos de Financiamento e Impostos) </t>
    </r>
    <r>
      <rPr>
        <b/>
        <vertAlign val="superscript"/>
        <sz val="8"/>
        <rFont val="Arial"/>
        <family val="2"/>
      </rPr>
      <t>2</t>
    </r>
  </si>
  <si>
    <t>Atividade: Comercialização</t>
  </si>
  <si>
    <t>Nível de Tensão</t>
  </si>
  <si>
    <t>Ano a que respeitam os créditos</t>
  </si>
  <si>
    <t>Total de créditos a abater em t-2 (a)</t>
  </si>
  <si>
    <t>t-2</t>
  </si>
  <si>
    <t>t-7</t>
  </si>
  <si>
    <t>t-n</t>
  </si>
  <si>
    <t>Outro</t>
  </si>
  <si>
    <t>Nota: (a) Preencher de acordo com a Instrução da ERSE nº 4/2018, de 13 de setembro</t>
  </si>
  <si>
    <t>Total de créditos a abater em t (b)</t>
  </si>
  <si>
    <t>t</t>
  </si>
  <si>
    <t>t-1</t>
  </si>
  <si>
    <t>t-5</t>
  </si>
  <si>
    <t>t-6</t>
  </si>
  <si>
    <t>Nota: (b) Preencher de acordo com a Instrução da ERSE nº 4/2018, de 13 de setembro</t>
  </si>
  <si>
    <t>Atividade: DEE</t>
  </si>
  <si>
    <t>Compensações previstas no Regulamento da Qualidade de Serviço (RQS)</t>
  </si>
  <si>
    <t>Qualidade de Serviço Técnica</t>
  </si>
  <si>
    <t>Qualidade de Serviço Comercial</t>
  </si>
  <si>
    <t>RQS</t>
  </si>
  <si>
    <t>Contas Estatutárias</t>
  </si>
  <si>
    <t>Contas Reguladas</t>
  </si>
  <si>
    <t>1) Compensações Pagas a Clientes via Comercializador</t>
  </si>
  <si>
    <t>2) Compensações &lt; 0,50 € (Dedução nas tarifas de acesso às redes)</t>
  </si>
  <si>
    <t>n.a.</t>
  </si>
  <si>
    <t>4) Compensações não Possíveis de Pagar aos Clientes</t>
  </si>
  <si>
    <t>--&gt; compensações devolvidas por comercializadores ao ORD por impossibilidade de pagamento</t>
  </si>
  <si>
    <t>5) Compensações Recebidas de Comercializadores</t>
  </si>
  <si>
    <t>--&gt; compensações recebidas de comercializadores por incumprimentos de clientes</t>
  </si>
  <si>
    <t>n.a. - não aplicável</t>
  </si>
  <si>
    <t>Atividade: CEE</t>
  </si>
  <si>
    <t xml:space="preserve">Compensações pagas pelos Comercializadores ao ORD (Referentes a incumprimentos de clientes) </t>
  </si>
  <si>
    <t>Compensações pagas pelos Comercializadores ao ORD (referentes a incumprimentos de clientes) não cobradas a clientes (a)</t>
  </si>
  <si>
    <t>Compensações pagas pelos Comercializadores aos clientes  (por incumprimento do comercializador)</t>
  </si>
  <si>
    <t>Compensações entregues pelo Comercializador ao ORD devidas pelo comercializador ao cliente e que não foi possível pagar</t>
  </si>
  <si>
    <r>
      <t>Unidade: 10</t>
    </r>
    <r>
      <rPr>
        <vertAlign val="superscript"/>
        <sz val="10"/>
        <rFont val="Arial"/>
        <family val="2"/>
      </rPr>
      <t>3</t>
    </r>
    <r>
      <rPr>
        <sz val="10"/>
        <rFont val="Arial"/>
        <family val="2"/>
      </rPr>
      <t xml:space="preserve"> EUR</t>
    </r>
  </si>
  <si>
    <t>Obras concluídas</t>
  </si>
  <si>
    <t>Aquisições Diretas</t>
  </si>
  <si>
    <t>Trabalhos para a própria empresa</t>
  </si>
  <si>
    <t>Custo total (antes de subsídios / comparticipações)</t>
  </si>
  <si>
    <t>Subsídios / Comparticipações</t>
  </si>
  <si>
    <t>Custo total a remunerar (deduzido de subsídios / comparticipações)</t>
  </si>
  <si>
    <t>Material</t>
  </si>
  <si>
    <t>Encargos financeiros</t>
  </si>
  <si>
    <t>Valores relativos a elementos de ligação para uso partilhado</t>
  </si>
  <si>
    <t xml:space="preserve">    Produção e Gestão Sistema</t>
  </si>
  <si>
    <t>Aproveitamento de recursos endógenos</t>
  </si>
  <si>
    <t xml:space="preserve">          Hídricos [b]</t>
  </si>
  <si>
    <t xml:space="preserve">          Eólicos [b]</t>
  </si>
  <si>
    <t>Centrais termoelétricas [b]</t>
  </si>
  <si>
    <t>Gestão Global [b]</t>
  </si>
  <si>
    <t>Redes aéreas</t>
  </si>
  <si>
    <t>Redes subterrâneas</t>
  </si>
  <si>
    <t>Postos Transformação</t>
  </si>
  <si>
    <t xml:space="preserve"> [a] Substituir pelo ano respetivo, considerando que t-1 corresponde ao ano em curso.</t>
  </si>
  <si>
    <t xml:space="preserve"> [b] A desagregar por projeto.</t>
  </si>
  <si>
    <t>Quadro EDA N6-14a - Imobilizado em curso imputado à atividade de Aquisição de Energia Eléctrica e Gestão do Sistema</t>
  </si>
  <si>
    <t>DEE e CEE</t>
  </si>
  <si>
    <t>Quadro EDA N6-22 - Fornecimentos e Serviços Externos da atividade de Distribuição de Energia Eléctrica</t>
  </si>
  <si>
    <t>Quadro EDA N6-23 - Custos com Manutenções por ilha da atividade Distribuição de Energia Eléctrica</t>
  </si>
  <si>
    <t>Quadro EDA N6-36 - Fornecimentos e Serviços Externos da atividade de Comercialização de Energia Eléctrica</t>
  </si>
  <si>
    <t>Quadro EDA N6-39-  Plano de Promoção de Eficiência no Consumo de Energia Eléctrica</t>
  </si>
  <si>
    <t>Total dos Capitais Próprios e Passivo</t>
  </si>
  <si>
    <t>Total do Passivo</t>
  </si>
  <si>
    <t>Total dos Passivos Correntes</t>
  </si>
  <si>
    <t>Impostos a pagar</t>
  </si>
  <si>
    <t xml:space="preserve">  Outros credores e outros passivos</t>
  </si>
  <si>
    <t xml:space="preserve">  Credores e outros passivos de atividades comerciais</t>
  </si>
  <si>
    <t>Provisões para riscos e encargos</t>
  </si>
  <si>
    <t>Benefícios aos empregados</t>
  </si>
  <si>
    <t>Dívida financeira</t>
  </si>
  <si>
    <t>Total dos Passivos Não Correntes</t>
  </si>
  <si>
    <t>Credores e outros passivos de atividades comerciais</t>
  </si>
  <si>
    <t>Passivos por impostos diferidos</t>
  </si>
  <si>
    <t>Passivo</t>
  </si>
  <si>
    <t xml:space="preserve">        Total dos Capitais Próprios</t>
  </si>
  <si>
    <t>Dividendos antecipados</t>
  </si>
  <si>
    <t>Resultado líquido do exercício</t>
  </si>
  <si>
    <t>Reservas e resultados acumulados</t>
  </si>
  <si>
    <t>Prestações suplementares</t>
  </si>
  <si>
    <t>Capital</t>
  </si>
  <si>
    <t>Total do Ativo</t>
  </si>
  <si>
    <t xml:space="preserve">        Total dos Ativos Correntes</t>
  </si>
  <si>
    <t>Caixa e equivalentes de caixa</t>
  </si>
  <si>
    <t>Ativos financeiros ao justo valor através dos resultados</t>
  </si>
  <si>
    <t xml:space="preserve">   Impostos a receber</t>
  </si>
  <si>
    <t xml:space="preserve">  Outros devedores e outros ativos</t>
  </si>
  <si>
    <t xml:space="preserve">  Devedores e outros ativos de atividades comerciais</t>
  </si>
  <si>
    <t>Inventários</t>
  </si>
  <si>
    <t xml:space="preserve">        Total dos Ativos Não Correntes</t>
  </si>
  <si>
    <t>Outros devedores e outros ativos</t>
  </si>
  <si>
    <t>Devedores e outros ativos de atividades comerciais</t>
  </si>
  <si>
    <t>Ativos por impostos diferidos</t>
  </si>
  <si>
    <t>Propriedades de Investimento</t>
  </si>
  <si>
    <t xml:space="preserve">Investimentos financeiros em empresas filiais </t>
  </si>
  <si>
    <t>Ativos intangíveis</t>
  </si>
  <si>
    <t>Ativos fixos tangíveis</t>
  </si>
  <si>
    <t>Ativo</t>
  </si>
  <si>
    <t>Atividade não regulada</t>
  </si>
  <si>
    <t>Atividade regulada</t>
  </si>
  <si>
    <t>Estatutário</t>
  </si>
  <si>
    <t>t-3</t>
  </si>
  <si>
    <t>na</t>
  </si>
  <si>
    <t>Valores relativos à comparticipação nas redes</t>
  </si>
  <si>
    <t>Ano t-2</t>
  </si>
  <si>
    <t>Ano t-1</t>
  </si>
  <si>
    <t>Ano t</t>
  </si>
  <si>
    <t>Trimestre 1</t>
  </si>
  <si>
    <t>Trimestre 2</t>
  </si>
  <si>
    <t>Trimestre 3</t>
  </si>
  <si>
    <t>Trimestre 4</t>
  </si>
  <si>
    <t>Total 
do Ano</t>
  </si>
  <si>
    <t>Número de clientes</t>
  </si>
  <si>
    <t>(MW/mês)</t>
  </si>
  <si>
    <t>Contratada</t>
  </si>
  <si>
    <t>Energia ativa</t>
  </si>
  <si>
    <t>Energia reativa</t>
  </si>
  <si>
    <t>(Mvarh)</t>
  </si>
  <si>
    <t xml:space="preserve">Fornecida </t>
  </si>
  <si>
    <t>BTN (&gt;20,7 kVA)</t>
  </si>
  <si>
    <t>27,60 kVA</t>
  </si>
  <si>
    <t>34,50 kVA</t>
  </si>
  <si>
    <t>41,40 kVA</t>
  </si>
  <si>
    <t xml:space="preserve">Energia ativa </t>
  </si>
  <si>
    <t>27,6 kVA</t>
  </si>
  <si>
    <t>34,5 kVA</t>
  </si>
  <si>
    <t>41,4 kVA</t>
  </si>
  <si>
    <t>BTN (&lt;=20,7 kVA)</t>
  </si>
  <si>
    <t>1,15 kVA</t>
  </si>
  <si>
    <t>2,30 kVA</t>
  </si>
  <si>
    <t>3,45 kVA</t>
  </si>
  <si>
    <t>4,60 kVA</t>
  </si>
  <si>
    <t>5,75 kVA</t>
  </si>
  <si>
    <t>6,90 kVA</t>
  </si>
  <si>
    <t>10,35 kVA</t>
  </si>
  <si>
    <t>13,80 kVA</t>
  </si>
  <si>
    <t>17,25 kVA</t>
  </si>
  <si>
    <t>20,70 kVA</t>
  </si>
  <si>
    <t xml:space="preserve">Tarifa bi-horária                 </t>
  </si>
  <si>
    <t>Horas fora de vazio</t>
  </si>
  <si>
    <t>20,7 kVA</t>
  </si>
  <si>
    <t>6,9 kVA</t>
  </si>
  <si>
    <t>BTN Social</t>
  </si>
  <si>
    <r>
      <t>IP</t>
    </r>
    <r>
      <rPr>
        <b/>
        <vertAlign val="superscript"/>
        <sz val="10"/>
        <rFont val="Arial"/>
        <family val="2"/>
      </rPr>
      <t xml:space="preserve"> </t>
    </r>
    <r>
      <rPr>
        <b/>
        <sz val="10"/>
        <rFont val="Arial"/>
        <family val="2"/>
      </rPr>
      <t>(PC&gt;20,7 kVA)</t>
    </r>
  </si>
  <si>
    <r>
      <t>IP</t>
    </r>
    <r>
      <rPr>
        <b/>
        <vertAlign val="superscript"/>
        <sz val="10"/>
        <rFont val="Arial"/>
        <family val="2"/>
      </rPr>
      <t xml:space="preserve"> </t>
    </r>
    <r>
      <rPr>
        <b/>
        <sz val="10"/>
        <rFont val="Arial"/>
        <family val="2"/>
      </rPr>
      <t>(PC&lt;=20,7 kVA)</t>
    </r>
  </si>
  <si>
    <t>Mobilidade Elétrica em MT</t>
  </si>
  <si>
    <t>Aquisições de Microgeração (20 + 21 + 22 )</t>
  </si>
  <si>
    <t>Aquisições ao SENVA (24 + ... + 30 )</t>
  </si>
  <si>
    <t>Emissão para a rede do SEPA (35) - (36)</t>
  </si>
  <si>
    <t>Carga dos sistemas de baterias</t>
  </si>
  <si>
    <t>Serviços auxiliares dos sistemas de baterias</t>
  </si>
  <si>
    <t>Descarga dos sistemas de baterias</t>
  </si>
  <si>
    <t>Energia Saída da Rede (40) + (43) + (44) + (47)</t>
  </si>
  <si>
    <t>Perdas (39) - (57)</t>
  </si>
  <si>
    <t>Unidade:  euros</t>
  </si>
  <si>
    <t>PDIRD x
(1)</t>
  </si>
  <si>
    <t>PDIRD y
(2)</t>
  </si>
  <si>
    <t>Investimentos aprovados por pedidos complementares (Nota 1)
(3)</t>
  </si>
  <si>
    <t>TOTAL
(1) + (2) + (3)</t>
  </si>
  <si>
    <t>Diferenças (Nota2)</t>
  </si>
  <si>
    <t>Nota 1: Cada montante reportado nestas colunas deve ser devidamente detalhado e justificado, através da identificação da documentação comprovativa, no Anexo ao Relatório das Contas Reguladas</t>
  </si>
  <si>
    <t>Quadro EDA N6-03 e -  Faturação Graciólica</t>
  </si>
  <si>
    <t>Energia adquirida à Graciólica</t>
  </si>
  <si>
    <t>Preço faturado pelo fornecedor (€/kWh)</t>
  </si>
  <si>
    <t xml:space="preserve">Invest. Imobilizado em Exploração </t>
  </si>
  <si>
    <t xml:space="preserve">Transf. Imob. em Curso </t>
  </si>
  <si>
    <t>Nota 2: Quando o somatório dos investimentos diretos e das entradas em exploração aprovados  não for igual aos montantes das colunas E,F e G dos Quadros de Imobilizado de cada nível de tensão, as diferenças devem ser devidamente justificadas no Anexo ao Relatório das Contas Reguladas, indicando se resultam de investimentos incluidos em PDIRD não aprovados, de investimentos excluidos de PDIRD aprovados ou de outras situações.</t>
  </si>
  <si>
    <t>EMI-Equipamentos de Medição Inteligentes integrados no ano</t>
  </si>
  <si>
    <t xml:space="preserve">Abates </t>
  </si>
  <si>
    <t>(7)</t>
  </si>
  <si>
    <t>(8)</t>
  </si>
  <si>
    <t>Quadro EDA N6- 09 -  Movimentos das Licenças de CO2</t>
  </si>
  <si>
    <t>Quadro EDA N6-08a -  Custos de Exploração da AEEGS por Ilha</t>
  </si>
  <si>
    <t>Quadro EDA N6-08b -  Custos de Exploração da AEEGS por Ilha</t>
  </si>
  <si>
    <t>Quadro EDA N6- 09 a- Operações de compra de Licenças de CO2, realizadas  em t-2</t>
  </si>
  <si>
    <t>Quadro EDA N6- 09 b - Emissões de CO2 por centro produtor, realizadas  em t-2</t>
  </si>
  <si>
    <t>Quadro EDA N6-10 -  Outros Proveitos</t>
  </si>
  <si>
    <r>
      <t xml:space="preserve">Quadro EDA N6-11 -  Ajustamento resultante da convergência tarifária nacional </t>
    </r>
    <r>
      <rPr>
        <sz val="8"/>
        <rFont val="Arial"/>
        <family val="2"/>
      </rPr>
      <t>(*)</t>
    </r>
  </si>
  <si>
    <t>Quadro EDA N6-12a -  Movimentos de Imobilizado na atividade de Aquisição de Energia Eléctrica e Gestão do Sistema</t>
  </si>
  <si>
    <t>Quadro EDA N6-12c -  Movimentos de Amortizações na atividade de Aquisição de Energia Elétrica e Gestão do Sistema</t>
  </si>
  <si>
    <t>Quadro EDA N6-12c -  Movimentos de Imobilizado na atividade de Aquisição de Energia Eléctrica e Gestão do Sistema não aceites para efeitos regulatórios</t>
  </si>
  <si>
    <t>Quadro EDA N1-12a -  Movimentos de Imobilizado na atividade de Aquisição de Energia Eléctrica e Gestão do Sistema</t>
  </si>
  <si>
    <t>Quadro EDA N1-12b -  Movimentos de Amortizações na atividade de Aquisição de Energia Elétrica e Gestão do Sistema</t>
  </si>
  <si>
    <t>Quadro EDA N6-12d -  Movimentos de Amortizações na atividade de Aquisição de Energia Elétrica e Gestão do Sistema não aceites para efeitos regulatórios</t>
  </si>
  <si>
    <t>Quadro EDA N6-12b -  Movimentos de Amortizações na atividade de Aquisição de Energia Elétrica e Gestão do Sistema</t>
  </si>
  <si>
    <t>Quadro EDA N6-13 -  Custos por central termoelétrica na atividade de Aquisição de Energia Eléctrica e Gestão do Sistema</t>
  </si>
  <si>
    <t>Quadro EDA N6-21 -  Imobilizado afecto ao Plano de Promoção do Desempenho Ambiental da actividade de Distribuição de Energia Eléctrica</t>
  </si>
  <si>
    <t>Quadro EDA N6-26a -  Movimentos de Imobilizado na atividade de DEE em Alta e Média Tensão</t>
  </si>
  <si>
    <t>Quadro EDA N6-26b -  Movimentos de Amortizações na atividade de DEE em Alta e Média Tensão</t>
  </si>
  <si>
    <t>Quadro EDA N6-26c -  Movimentos de Imobilizado na atividade de DEE em Alta e Média Tensão não aceites para efeitos regulatórios</t>
  </si>
  <si>
    <t>Quadro EDA N6-26d -  Movimentos de Amortizações na atividade de DEE em Alta e Média Tensão não aceite para efeitos regulatórios</t>
  </si>
  <si>
    <t>Quadro EDA N6-26e -  Movimentos de Imobilizado na atividade de DEE em Baixa Tensão</t>
  </si>
  <si>
    <t>Quadro EDA N6-26f -  Movimentos de Amortizações na atividade de DEE em Baixa Tensão</t>
  </si>
  <si>
    <t>Quadro EDA N6-26g -  Movimentos de Imobilizado na atividade de DEE em Baixa Tensão não aceites para efeitos regulatórios</t>
  </si>
  <si>
    <t>Quadro EDA N6-26h -  Movimentos de Amortizações na atividade de DEE em Baixa Tensão não aceites para efeitos regulatórios</t>
  </si>
  <si>
    <t xml:space="preserve">Quadro EDA N6-27 - Investimentos aprovados/propostos em sede de PDIRD afetos à atividade de Distribuição </t>
  </si>
  <si>
    <t>Quadro EDA N6-28 - Imobilizado em curso imputado à atividade de Distribuição de Energia Eléctrica</t>
  </si>
  <si>
    <t>Quadro EDA N6-28 a - Imobilizado em curso imputado à atividade de Distribuição de Energia Eléctrica em Alta e Média Tensão</t>
  </si>
  <si>
    <t>Quadro EDA N6-28 b - Imobilizado em curso imputado à atividade de Distribuição de Energia Eléctrica em Baixa Tensão</t>
  </si>
  <si>
    <t>Quadro EDA N6-28 c - Imobilizado em curso imputado à atividade de Distribuição de Energia Eléctrica não aceite para efeitos regulatórios</t>
  </si>
  <si>
    <t>Quadro EDA N6-28 d - Imobilizado em curso imputado à atividade de Distribuição de Energia Eléctrica em Alta e Média Tensão não aceite para efeitos regulatórios</t>
  </si>
  <si>
    <t>Quadro EDA N6-28 e - Imobilizado em curso imputado à atividade de Distribuição de Energia Eléctrica em Baixa Tensão não aceite para efeitos regulatórios</t>
  </si>
  <si>
    <t>Quadro EDA N6-29 - Imparidades e Provisões imputadas à atividade de Distribuição de Energia Eléctrica</t>
  </si>
  <si>
    <t>Quadro EDA N6-30 -  Demonstração de Resultados da atividade de Distribuição de Energia Eléctrica</t>
  </si>
  <si>
    <t>Quadro EDA N6-31 -  Descrição de custos decorrentes de obrigações regulamentares surgidos após a fixação do Price Cap na atividade de Distribuição de Energia Eléctrica</t>
  </si>
  <si>
    <t>Quadro EDA N6-32 -  Ajustamento dos proveitos permitidos na atividade de Comercialização de Energia Eléctrica *</t>
  </si>
  <si>
    <t>Quadro EDA N6-33 -  Proveitos permitidos na atividade de Comercialização de Energia Eléctrica</t>
  </si>
  <si>
    <t>Quadro EDA N6-34 -  Número de Clientes no final do ano</t>
  </si>
  <si>
    <t>Quadro EDA N6-35 -  Número médio de Clientes</t>
  </si>
  <si>
    <t>Quadro EDA N6-45 -  EDA - Balanço de energia eléctrica da concessionária do transporte e distribuição na RAA</t>
  </si>
  <si>
    <t>Quadro EDA N6 - 46 - Clientes e quantidades vendidas - Setor Elétrico</t>
  </si>
  <si>
    <t>Quadro EDA N6 - 47 - Proveitos obtidos através das tarifas aditivas por nível tarifário - Setor Elétrico</t>
  </si>
  <si>
    <t>Quadro EDA N6-51 - EDA - Outros Gastos e Perdas / Outros Rendimentos e Ganhos</t>
  </si>
  <si>
    <t>Quadro EDA N6-52 -  Vendas de Energia Eléctrica</t>
  </si>
  <si>
    <r>
      <rPr>
        <b/>
        <sz val="10"/>
        <color theme="1"/>
        <rFont val="Arial"/>
        <family val="2"/>
      </rPr>
      <t>Quadro EDA N6-53 - EDA - Trabalhos para a Própria Empresa</t>
    </r>
  </si>
  <si>
    <t>Quadro EDA N6-54 - EDA - Gastos e Perdas de Financiamento / Outros Rendimentos e Ganhos</t>
  </si>
  <si>
    <t>Quadro EDA N6-55a -  EDA - Número de Efectivos por atividade</t>
  </si>
  <si>
    <t>Quadro EDA N6-55 -  EDA - Gastos com Pessoal</t>
  </si>
  <si>
    <t>Quadro EDA N6-56 -  Fornecimentos e Serviços Externos de Exploração Desagregados</t>
  </si>
  <si>
    <t>Quadro EDA N6-57 -  Custos de Exploração da EDA</t>
  </si>
  <si>
    <t>Quadro EDA N6-58 -  Demonstração de Resultados das atividades de AEEGS, DEE e CEE</t>
  </si>
  <si>
    <t>Quadro EDA N6-59 -  Demonstração de Resultados das atividades de AEEGS, DEE e CEE da ilha de Santa Maria</t>
  </si>
  <si>
    <t>Quadro EDA N6-60 -  Demonstração de Resultados das atividades de AEEGS, DEE e CEE da ilha de São Miguel</t>
  </si>
  <si>
    <t>Quadro EDA N6-61 -  Demonstração de Resultados das atividades de AEEGS, DEE e CEE da ilha Terceira</t>
  </si>
  <si>
    <t>Quadro EDA N6-62 -  Demonstração de Resultados das atividades de AEEGS, DEE e CEE da ilha Graciosa</t>
  </si>
  <si>
    <t>Quadro EDA N6-63-  Demonstração de Resultados das atividades de AEEGS, DEE e CEE da ilha de São Jorge</t>
  </si>
  <si>
    <t>Quadro EDA N6-64 -  Demonstração de Resultados das atividades de AEEGS, DEE e CEE da ilha do Pico</t>
  </si>
  <si>
    <t>Quadro EDA N6-65 -  Demonstração de Resultados das atividades de AEEGS, DEE e CEE da ilha do Faial</t>
  </si>
  <si>
    <t>Quadro EDA N6-66 -  Demonstração de Resultados das atividades de AEEGS, DEE e CEE da ilha das Flores</t>
  </si>
  <si>
    <t>Quadro EDA N6-67 -  Demonstração de Resultados das atividades de AEEGS, DEE e CEE da ilha do Corvo</t>
  </si>
  <si>
    <t>Quadro EDA N6-68 - Ajustamento por atividade</t>
  </si>
  <si>
    <t>Quadro EDA N6-69 - Subsídios ao investimento EDA</t>
  </si>
  <si>
    <t>Quadro EDA N6-70 - PROVEITOS PERMITIDOS PARA t</t>
  </si>
  <si>
    <t>Quadro EDA N6-71 - ESTIMATIVA DO CUSTO COM A CONVERGÊNCIA TARIFÁRIA PARA t</t>
  </si>
  <si>
    <t xml:space="preserve">Quadro EDA N6-72 - Mapa de Alterações aos Capitais Próprios </t>
  </si>
  <si>
    <t>Quadro EDA N6-73 - Balanço</t>
  </si>
  <si>
    <t>Quadro N6 - 74 - Crédito aos consumidores</t>
  </si>
  <si>
    <t>Quadro N6-75a - Compensações prevista no RQS</t>
  </si>
  <si>
    <t>Quadro N6-75b - Compensações prevista no RQS</t>
  </si>
  <si>
    <t>Quadro EDA N6-76 - SISE INFRA</t>
  </si>
  <si>
    <r>
      <t xml:space="preserve">Quadro EDA N6-77 - Obras concluídas em </t>
    </r>
    <r>
      <rPr>
        <b/>
        <i/>
        <sz val="10"/>
        <rFont val="Arial"/>
        <family val="2"/>
      </rPr>
      <t>(t-2)</t>
    </r>
    <r>
      <rPr>
        <b/>
        <i/>
        <vertAlign val="superscript"/>
        <sz val="10"/>
        <rFont val="Arial"/>
        <family val="2"/>
      </rPr>
      <t>[a]</t>
    </r>
  </si>
  <si>
    <t>Quadro EDA N6-78a - Indutores de custos</t>
  </si>
  <si>
    <t>Quadro EDA N6-78b- Outros</t>
  </si>
  <si>
    <t xml:space="preserve">Quadro EDA N6-26 -  Movimentos de imobilizado na atividade de DEE </t>
  </si>
  <si>
    <t xml:space="preserve">Quadro EDA N6-27 -  Investimentos aprovados/propostos em sede de PDIRD afetos à atividade de Distribuição </t>
  </si>
  <si>
    <t>Quadro EDA N6-09 -  Movimentos das Licenças de CO2</t>
  </si>
  <si>
    <t xml:space="preserve">Quadro EDA N6-11 -  Ajustamento resultante da convergência tarifária nacional </t>
  </si>
  <si>
    <t>Quadro EDA N6-12 -  Movimentos de imobilizado na atividade de Aquisição de Energia Eléctrica e Gestão do Sistema</t>
  </si>
  <si>
    <t>Quadro EDA N6-13  - Custos por central termoelétrica</t>
  </si>
  <si>
    <t>Quadro EDA N6-14 - Imobilizado em curso imputado à atividade de Aquisição de Energia Eléctrica e Gestão do Sistema</t>
  </si>
  <si>
    <t>Quadro EDA N6-30 -  Demonstração de Resultados da atividade de DEE</t>
  </si>
  <si>
    <t>Quadro EDA N6-32 -  Ajustamento dos proveitos permitidos na atividade de Comercialização de Energia Eléctrica</t>
  </si>
  <si>
    <t>Quadro EDA N6-33 -  Proveitos permitidos na atividade de de Comercialização de Energia Eléctrica</t>
  </si>
  <si>
    <t xml:space="preserve">Quadro EDA N6-40  -  Movimentos de imobilizado na atividade de CEE </t>
  </si>
  <si>
    <t>Quadro EDA N6-47 - Proveitos obtidos através das tarifas aditivas por nível tarifário - Setor Elétrico</t>
  </si>
  <si>
    <t>Quadro EDA N6-52 - Vendas de Energia Eléctrica</t>
  </si>
  <si>
    <t>Quadro EDA N6-53 - TPE</t>
  </si>
  <si>
    <t>Quadro EDA N6-54 - Gastos e Perdas de Financiamento / Outros Rendimentos e Ganhos</t>
  </si>
  <si>
    <t>Quadro EDA N6-51 - Outras Gastos e Perdas / Outros rendimentos e ganhos</t>
  </si>
  <si>
    <t>Quadro EDA N6-55 - Gastos com Pessoal</t>
  </si>
  <si>
    <t>Quadro EDA N6-63 -  Demonstração de Resultados das atividades de AEEGS, DEE e CEE da ilha de São Jorge</t>
  </si>
  <si>
    <t>Quadro EDA N6-68- Ajustamento por atividade</t>
  </si>
  <si>
    <t>Quadro EDA N6-69- Subsidios ao investimento por atividade</t>
  </si>
  <si>
    <t>Quadro EDA N6-70 - Proveitos Permitidos (Ano n)</t>
  </si>
  <si>
    <t>Quadro EDA N6-71 - Estimativa do custo com a convergência a incorporar na UGS (Ano n)</t>
  </si>
  <si>
    <t xml:space="preserve">Quadro EDA N6-72 - Demonstração de Alterações aos Capitais Próprios </t>
  </si>
  <si>
    <t xml:space="preserve">Quadro EDA N6-74  - Créditos aos consumidores </t>
  </si>
  <si>
    <t>Quadro EDA N6-75 - Compensações prevista no RQS</t>
  </si>
  <si>
    <t>Quadro EDA N6-76 - Informação SISE</t>
  </si>
  <si>
    <t>Quadro EDA N6-77 - Obras Concluídas</t>
  </si>
  <si>
    <t>Quadro EDA N6-78 - Indutores de custo</t>
  </si>
  <si>
    <t>Quadro N6 - 74b - Crédito aos consumidores</t>
  </si>
  <si>
    <t>Número Clientes</t>
  </si>
  <si>
    <t>Bi-horária</t>
  </si>
  <si>
    <t>Tri-horária</t>
  </si>
  <si>
    <t>Mobilidade Elétrica em BT</t>
  </si>
  <si>
    <t>Quadro EDA N6 - 48 - Clientes e quantidades vendidas - Tarifa de Acesso às Redes da Mobilidade Elétrica</t>
  </si>
  <si>
    <t>Quadro EDA N6-48 - Clientes e quantidades vendidas - Tarifa de Acesso às Redes da Mobilidade Elétrica</t>
  </si>
  <si>
    <t>Quadro EDA N6 - 50 -  Proveitos obtidos através das tarifas aditivas por nível tarifário - Mobilidade Elétrica</t>
  </si>
  <si>
    <t>Quadro EDA N6 - 49 - Clientes e quantidades vendidas - Tarifa de Energia e Comercialização da Mobilidade Elétrica</t>
  </si>
  <si>
    <t>BTN (&lt;=20,7 kVA) - Sujeito a descontos</t>
  </si>
  <si>
    <t>Valor Total</t>
  </si>
  <si>
    <t>Nota1: os valores de regularizações referem-se a montantes já considerados nos proveitos permitidos aceites e agora reconciliados com os valores contabilizados</t>
  </si>
  <si>
    <t>Nota2: os valores apresentados nos quadros N6-03a a N6-03c encontram-se expurgados das regularizações indicadas no quadro N6-03d</t>
  </si>
  <si>
    <t>AMORT.</t>
  </si>
  <si>
    <t xml:space="preserve">          Juros de Ajustamento Tarifários/Outros</t>
  </si>
  <si>
    <t xml:space="preserve">          CO2</t>
  </si>
  <si>
    <t xml:space="preserve">          Compensação por Incumprimento de Continuidade de Serviço</t>
  </si>
  <si>
    <t xml:space="preserve">         Perdas em imobilizações</t>
  </si>
  <si>
    <t xml:space="preserve">         Outros Gastos e Perdas</t>
  </si>
  <si>
    <t xml:space="preserve">          Contribuição Extraordinária do Setor Energético</t>
  </si>
  <si>
    <t xml:space="preserve">          Venda de Licenças de CO2, líquido de comissões</t>
  </si>
  <si>
    <t>….</t>
  </si>
  <si>
    <t xml:space="preserve">          Juros de Ajustamento Tarifários/Outros </t>
  </si>
  <si>
    <t xml:space="preserve">          Ganhos em imobilizações</t>
  </si>
  <si>
    <r>
      <rPr>
        <b/>
        <sz val="8"/>
        <rFont val="Arial"/>
        <family val="2"/>
      </rPr>
      <t>Nota:</t>
    </r>
    <r>
      <rPr>
        <sz val="8"/>
        <rFont val="Arial"/>
        <family val="2"/>
      </rPr>
      <t xml:space="preserve"> Os quadros, acima indicados, refletem as antigas naturezas de conta POC. Por exemplo, ao nível dos custos, encontramos os "Impostos", "Outros Custos Operacionais"  no agregado "Outros Gastos e Perdas".</t>
    </r>
  </si>
  <si>
    <t>(9)</t>
  </si>
  <si>
    <t>(10)</t>
  </si>
  <si>
    <t>(11) = 1+2+3+4-5+6-7-8-9+10</t>
  </si>
  <si>
    <t>CodConc</t>
  </si>
  <si>
    <t>Concelho</t>
  </si>
  <si>
    <t>ConsCliBT</t>
  </si>
  <si>
    <t>ConsPpBT</t>
  </si>
  <si>
    <t>ConsTotBT</t>
  </si>
  <si>
    <t>Variação consumo BT</t>
  </si>
  <si>
    <t>Vila do Porto</t>
  </si>
  <si>
    <t>Lagoa</t>
  </si>
  <si>
    <t>Nordeste</t>
  </si>
  <si>
    <t>Ponta Delgada</t>
  </si>
  <si>
    <t>Povoação</t>
  </si>
  <si>
    <t>Ribeira Grande</t>
  </si>
  <si>
    <t>Vila Franca do Campo</t>
  </si>
  <si>
    <t>Angra do Heroísmo</t>
  </si>
  <si>
    <t>Vila da Praia da Vitória</t>
  </si>
  <si>
    <t>Santa Cruz da Graciosa (R.A.A.)</t>
  </si>
  <si>
    <t>Calheta (R.A.A.)</t>
  </si>
  <si>
    <t>Velas (R.A.A.)</t>
  </si>
  <si>
    <t>Lajes do Pico</t>
  </si>
  <si>
    <t>Madalena</t>
  </si>
  <si>
    <t>São Roque do Pico</t>
  </si>
  <si>
    <t>Horta</t>
  </si>
  <si>
    <t>Lajes das Flores</t>
  </si>
  <si>
    <t>Santa Cruz das Flores</t>
  </si>
  <si>
    <t>Vila Nova Corvo</t>
  </si>
  <si>
    <t>Quadro EDA N6-79 - Rendas aos Municípios / Evolução do consumo BT, por Concelho t-2</t>
  </si>
  <si>
    <t xml:space="preserve">          Perdas em imobilizações</t>
  </si>
  <si>
    <t xml:space="preserve">  Outros Gastos e Perdas</t>
  </si>
  <si>
    <t>Artg.º 91</t>
  </si>
  <si>
    <t>Artg.º 96, n.º 3</t>
  </si>
  <si>
    <t>Artg.º 100, n.º 3 e 4</t>
  </si>
  <si>
    <t xml:space="preserve">Artg.º 74 e 81 </t>
  </si>
  <si>
    <t xml:space="preserve">Art.º 97 n.º 1 </t>
  </si>
  <si>
    <t>Art.º 97 n.º 2</t>
  </si>
  <si>
    <t>Art.º 94</t>
  </si>
  <si>
    <t>Art.º 100 n.º 3</t>
  </si>
  <si>
    <t>(a) Montante incluido na rubrica Compensações Pagas pelos Comercializadores ao ORD (Artº 97 n.º 1)</t>
  </si>
  <si>
    <t>Total (1+2)</t>
  </si>
  <si>
    <t>Quadro EDA N6-79 - Rendas Mun_Energia</t>
  </si>
  <si>
    <t>Quadro EDA N6-49 - Clientes e quantidades vendidas - Tarifa de Energia da Mobilidade Elétrica</t>
  </si>
  <si>
    <t>Quadro EDA N6-50 - Proveitos obtidos através das tarifas aditivas por nível tarifário - Mobilidade Elétrica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</si>
</sst>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3">
    <numFmt numFmtId="6" formatCode="#,##0\ &quot;€&quot;;[Red]\-#,##0\ &quot;€&quot;"/>
    <numFmt numFmtId="44" formatCode="_-* #,##0.00\ &quot;€&quot;_-;\-* #,##0.00\ &quot;€&quot;_-;_-* &quot;-&quot;??\ &quot;€&quot;_-;_-@_-"/>
    <numFmt numFmtId="43" formatCode="_-* #,##0.00_-;\-* #,##0.00_-;_-* &quot;-&quot;??_-;_-@_-"/>
    <numFmt numFmtId="164" formatCode="_-* #,##0.00\ _€_-;\-* #,##0.00\ _€_-;_-* &quot;-&quot;??\ _€_-;_-@_-"/>
    <numFmt numFmtId="165" formatCode="#,##0.00000"/>
    <numFmt numFmtId="166" formatCode="#,##0.000"/>
    <numFmt numFmtId="167" formatCode="#,##0.0"/>
    <numFmt numFmtId="168" formatCode="0.000000"/>
    <numFmt numFmtId="169" formatCode="0.000%"/>
    <numFmt numFmtId="170" formatCode="0.000"/>
    <numFmt numFmtId="171" formatCode="0.00000"/>
    <numFmt numFmtId="172" formatCode="0.0000"/>
    <numFmt numFmtId="173" formatCode="###\ ###\ ###"/>
    <numFmt numFmtId="174" formatCode="_([$€]* #,##0.00_);_([$€]* \(#,##0.00\);_([$€]* &quot;-&quot;??_);_(@_)"/>
    <numFmt numFmtId="175" formatCode="###\ ###\ ###\ ###"/>
    <numFmt numFmtId="176" formatCode="0.0"/>
    <numFmt numFmtId="177" formatCode="#,##0.0_);\(#,##0.0\)"/>
    <numFmt numFmtId="178" formatCode="0.0000000"/>
    <numFmt numFmtId="179" formatCode="0.0%"/>
    <numFmt numFmtId="180" formatCode="#,##0\ &quot;€&quot;"/>
    <numFmt numFmtId="181" formatCode="&quot;Ano: &quot;#"/>
    <numFmt numFmtId="182" formatCode="[$-816]d/mmm/yy;@"/>
    <numFmt numFmtId="183" formatCode="#,##0.0000"/>
    <numFmt numFmtId="184" formatCode="#,##0\ ;\(#,##0\);\-\ "/>
    <numFmt numFmtId="185" formatCode="#,##0.00000000"/>
    <numFmt numFmtId="186" formatCode="#,##0.00\ &quot;€&quot;"/>
    <numFmt numFmtId="187" formatCode="#,##0.000000"/>
    <numFmt numFmtId="188" formatCode="d/m"/>
    <numFmt numFmtId="189" formatCode="#,##0;&quot;-&quot;#,##0"/>
    <numFmt numFmtId="190" formatCode="#,##0;[Red]&quot;-&quot;#,##0"/>
    <numFmt numFmtId="191" formatCode="#,##0;[Red]\(#,##0\);&quot;- &quot;"/>
    <numFmt numFmtId="192" formatCode="#,##0;[Red]\(#,##0\);\ \-;"/>
    <numFmt numFmtId="193" formatCode="0.00%;\(0.00%\);\-"/>
    <numFmt numFmtId="194" formatCode="#,##0.0000000_ ;[Red]\-#,##0.0000000\ "/>
    <numFmt numFmtId="195" formatCode="#,##0\ ;[Red]\-#,##0;&quot;&quot;"/>
    <numFmt numFmtId="196" formatCode="[$-409]d/m/yy\ h:mm\ AM/PM;@"/>
    <numFmt numFmtId="197" formatCode="#\ ###\ ##0\ ;\-#\ ###\ ##0\ ;&quot;-&quot;"/>
    <numFmt numFmtId="198" formatCode="[$-816]dd/mmm/yy;@"/>
    <numFmt numFmtId="199" formatCode="[$-816]d\ &quot;de&quot;\ mmmm\ &quot;de&quot;\ yyyy;@"/>
    <numFmt numFmtId="200" formatCode="_ * #,##0.00_ ;_ * \-#,##0.00_ ;_ * &quot;-&quot;??_ ;_ @_ "/>
    <numFmt numFmtId="201" formatCode="_(* #,##0.00_);_(* \(#,##0.00\);_(* &quot;-&quot;??_);_(@_)"/>
    <numFmt numFmtId="202" formatCode="_ * #,##0_ ;_ * \-#,##0_ ;_ * &quot;-&quot;??_ ;_ @_ "/>
    <numFmt numFmtId="203" formatCode="_-* #,##0\ _D_M_-;\-* #,##0\ _D_M_-;_-* &quot;-&quot;\ _D_M_-;_-@_-"/>
    <numFmt numFmtId="204" formatCode="_-* #,##0.00\ _D_M_-;\-* #,##0.00\ _D_M_-;_-* &quot;-&quot;??\ _D_M_-;_-@_-"/>
    <numFmt numFmtId="205" formatCode="#,#00"/>
    <numFmt numFmtId="206" formatCode="_-* #,##0\ _E_s_c_._-;\-* #,##0\ _E_s_c_._-;_-* &quot;-&quot;\ _E_s_c_._-;_-@_-"/>
    <numFmt numFmtId="207" formatCode="_-* #,##0.00\ _E_s_c_._-;\-* #,##0.00\ _E_s_c_._-;_-* &quot;-&quot;??\ _E_s_c_._-;_-@_-"/>
    <numFmt numFmtId="208" formatCode="&quot;$&quot;#,##0.00;[Red]&quot;-&quot;&quot;$&quot;#,##0.00"/>
    <numFmt numFmtId="209" formatCode="_-* #,##0\ &quot;Esc.&quot;_-;\-* #,##0\ &quot;Esc.&quot;_-;_-* &quot;-&quot;\ &quot;Esc.&quot;_-;_-@_-"/>
    <numFmt numFmtId="210" formatCode="_-* #,##0.00\ &quot;Esc.&quot;_-;\-* #,##0.00\ &quot;Esc.&quot;_-;_-* &quot;-&quot;??\ &quot;Esc.&quot;_-;_-@_-"/>
    <numFmt numFmtId="211" formatCode="#,##0;[Red]#,##0"/>
    <numFmt numFmtId="212" formatCode="0%_);\(0%\)"/>
    <numFmt numFmtId="213" formatCode="#,##0__"/>
    <numFmt numFmtId="214" formatCode="_(&quot;$&quot;* #,##0_);_(&quot;$&quot;* \(#,##0\);_(&quot;$&quot;* &quot;-&quot;_);_(@_)"/>
    <numFmt numFmtId="215" formatCode="_(&quot;$&quot;* #,##0.00_);_(&quot;$&quot;* \(#,##0.00\);_(&quot;$&quot;* &quot;-&quot;??_);_(@_)"/>
    <numFmt numFmtId="216" formatCode="#,##0_);\(#.##0\);\-_)"/>
    <numFmt numFmtId="217" formatCode="General_)"/>
    <numFmt numFmtId="218" formatCode="#,##0;\(#,##0\);&quot;-&quot;"/>
    <numFmt numFmtId="219" formatCode="#,##0;\(#,##0\);&quot;–&quot;"/>
    <numFmt numFmtId="220" formatCode="#&quot;.&quot;"/>
    <numFmt numFmtId="221" formatCode="_(* #,##0_);_(* \(#,##0\);_(* &quot;–&quot;_);_(@_)"/>
    <numFmt numFmtId="222" formatCode="_-* #,##0\ _€_-;\-* #,##0\ _€_-;_-* &quot;-&quot;??\ _€_-;_-@_-"/>
    <numFmt numFmtId="223" formatCode="#,##0\ ;\(#,##0\)"/>
  </numFmts>
  <fonts count="334">
    <font>
      <sz val="11"/>
      <color theme="1"/>
      <name val="Calibri"/>
      <family val="2"/>
      <scheme val="minor"/>
    </font>
    <font>
      <sz val="11"/>
      <color theme="1"/>
      <name val="Calibri"/>
      <family val="2"/>
      <scheme val="minor"/>
    </font>
    <font>
      <b/>
      <sz val="11"/>
      <color theme="1"/>
      <name val="Calibri"/>
      <family val="2"/>
      <scheme val="minor"/>
    </font>
    <font>
      <b/>
      <sz val="12"/>
      <name val="Arial"/>
      <family val="2"/>
    </font>
    <font>
      <b/>
      <sz val="10"/>
      <name val="Arial"/>
      <family val="2"/>
    </font>
    <font>
      <sz val="10"/>
      <name val="Arial"/>
      <family val="2"/>
    </font>
    <font>
      <i/>
      <sz val="10"/>
      <name val="Arial"/>
      <family val="2"/>
    </font>
    <font>
      <sz val="8"/>
      <name val="Arial"/>
      <family val="2"/>
    </font>
    <font>
      <b/>
      <sz val="8"/>
      <name val="Arial"/>
      <family val="2"/>
    </font>
    <font>
      <b/>
      <sz val="9"/>
      <color rgb="FFFF0000"/>
      <name val="Arial"/>
      <family val="2"/>
    </font>
    <font>
      <sz val="8"/>
      <color theme="0"/>
      <name val="Arial"/>
      <family val="2"/>
    </font>
    <font>
      <sz val="10"/>
      <color rgb="FFFF0000"/>
      <name val="Arial"/>
      <family val="2"/>
    </font>
    <font>
      <sz val="9"/>
      <color theme="1"/>
      <name val="Calibri"/>
      <family val="2"/>
      <scheme val="minor"/>
    </font>
    <font>
      <sz val="8"/>
      <color theme="1"/>
      <name val="Calibri"/>
      <family val="2"/>
      <scheme val="minor"/>
    </font>
    <font>
      <sz val="8"/>
      <color rgb="FFFF0000"/>
      <name val="Arial"/>
      <family val="2"/>
    </font>
    <font>
      <sz val="9"/>
      <color theme="0" tint="-0.34998626667073579"/>
      <name val="Calibri"/>
      <family val="2"/>
      <scheme val="minor"/>
    </font>
    <font>
      <sz val="9"/>
      <color theme="0" tint="-0.499984740745262"/>
      <name val="Calibri"/>
      <family val="2"/>
      <scheme val="minor"/>
    </font>
    <font>
      <sz val="10"/>
      <color theme="1"/>
      <name val="Calibri"/>
      <family val="2"/>
      <scheme val="minor"/>
    </font>
    <font>
      <sz val="9"/>
      <name val="Arial"/>
      <family val="2"/>
    </font>
    <font>
      <sz val="10"/>
      <color indexed="8"/>
      <name val="Arial"/>
      <family val="2"/>
    </font>
    <font>
      <b/>
      <sz val="8"/>
      <color indexed="8"/>
      <name val="Arial"/>
      <family val="2"/>
    </font>
    <font>
      <b/>
      <sz val="11"/>
      <name val="Arial"/>
      <family val="2"/>
    </font>
    <font>
      <b/>
      <sz val="9"/>
      <name val="Arial"/>
      <family val="2"/>
    </font>
    <font>
      <sz val="8"/>
      <color indexed="8"/>
      <name val="Arial"/>
      <family val="2"/>
    </font>
    <font>
      <sz val="12"/>
      <name val="Arial"/>
      <family val="2"/>
    </font>
    <font>
      <vertAlign val="superscript"/>
      <sz val="10"/>
      <name val="Arial"/>
      <family val="2"/>
    </font>
    <font>
      <sz val="9"/>
      <color rgb="FFFF0000"/>
      <name val="Arial"/>
      <family val="2"/>
    </font>
    <font>
      <sz val="10"/>
      <color theme="1"/>
      <name val="Arial"/>
      <family val="2"/>
    </font>
    <font>
      <sz val="10"/>
      <color indexed="9"/>
      <name val="Arial"/>
      <family val="2"/>
    </font>
    <font>
      <sz val="8"/>
      <color rgb="FFFF0000"/>
      <name val="Trebuchet MS"/>
      <family val="2"/>
    </font>
    <font>
      <b/>
      <sz val="14"/>
      <name val="Arial"/>
      <family val="2"/>
    </font>
    <font>
      <sz val="10"/>
      <name val="Calibri"/>
      <family val="2"/>
      <scheme val="minor"/>
    </font>
    <font>
      <b/>
      <sz val="10"/>
      <name val="Calibri"/>
      <family val="2"/>
      <scheme val="minor"/>
    </font>
    <font>
      <sz val="6"/>
      <name val="Calibri"/>
      <family val="2"/>
      <scheme val="minor"/>
    </font>
    <font>
      <i/>
      <sz val="10"/>
      <name val="Calibri"/>
      <family val="2"/>
      <scheme val="minor"/>
    </font>
    <font>
      <sz val="8"/>
      <name val="Calibri"/>
      <family val="2"/>
      <scheme val="minor"/>
    </font>
    <font>
      <sz val="9"/>
      <name val="Calibri"/>
      <family val="2"/>
      <scheme val="minor"/>
    </font>
    <font>
      <sz val="9"/>
      <color theme="1"/>
      <name val="Gill Sans MT"/>
      <family val="2"/>
    </font>
    <font>
      <sz val="10"/>
      <name val="MS Sans Serif"/>
      <family val="2"/>
    </font>
    <font>
      <b/>
      <i/>
      <sz val="12"/>
      <color indexed="8"/>
      <name val="Arial"/>
      <family val="2"/>
    </font>
    <font>
      <sz val="12"/>
      <color indexed="8"/>
      <name val="Arial"/>
      <family val="2"/>
    </font>
    <font>
      <b/>
      <sz val="10"/>
      <color indexed="8"/>
      <name val="Arial"/>
      <family val="2"/>
    </font>
    <font>
      <b/>
      <sz val="12"/>
      <color indexed="8"/>
      <name val="Arial"/>
      <family val="2"/>
    </font>
    <font>
      <i/>
      <sz val="12"/>
      <color indexed="8"/>
      <name val="Arial"/>
      <family val="2"/>
    </font>
    <font>
      <sz val="12"/>
      <color indexed="14"/>
      <name val="Arial"/>
      <family val="2"/>
    </font>
    <font>
      <sz val="11"/>
      <color rgb="FFFF0000"/>
      <name val="Calibri"/>
      <family val="2"/>
      <scheme val="minor"/>
    </font>
    <font>
      <b/>
      <sz val="10"/>
      <color theme="4" tint="-0.249977111117893"/>
      <name val="Calibri"/>
      <family val="2"/>
      <scheme val="minor"/>
    </font>
    <font>
      <sz val="10"/>
      <color theme="6" tint="-0.499984740745262"/>
      <name val="Calibri"/>
      <family val="2"/>
      <scheme val="minor"/>
    </font>
    <font>
      <sz val="8"/>
      <color indexed="81"/>
      <name val="Tahoma"/>
      <family val="2"/>
    </font>
    <font>
      <sz val="11"/>
      <name val="Arial"/>
      <family val="2"/>
    </font>
    <font>
      <sz val="8"/>
      <color theme="1"/>
      <name val="Arial"/>
      <family val="2"/>
    </font>
    <font>
      <b/>
      <i/>
      <sz val="10"/>
      <name val="Calibri"/>
      <family val="2"/>
      <scheme val="minor"/>
    </font>
    <font>
      <b/>
      <sz val="12"/>
      <name val="Calibri"/>
      <family val="2"/>
      <scheme val="minor"/>
    </font>
    <font>
      <sz val="9"/>
      <color theme="2" tint="-0.89999084444715716"/>
      <name val="Calibri"/>
      <family val="2"/>
      <scheme val="minor"/>
    </font>
    <font>
      <sz val="11"/>
      <color theme="2" tint="-0.89999084444715716"/>
      <name val="Calibri"/>
      <family val="2"/>
      <scheme val="minor"/>
    </font>
    <font>
      <sz val="8"/>
      <color theme="1" tint="0.14999847407452621"/>
      <name val="Calibri"/>
      <family val="2"/>
      <scheme val="minor"/>
    </font>
    <font>
      <sz val="8"/>
      <color theme="1" tint="0.34998626667073579"/>
      <name val="Arial"/>
      <family val="2"/>
    </font>
    <font>
      <sz val="8"/>
      <color theme="1" tint="0.34998626667073579"/>
      <name val="Calibri"/>
      <family val="2"/>
      <scheme val="minor"/>
    </font>
    <font>
      <b/>
      <sz val="11"/>
      <name val="Calibri"/>
      <family val="2"/>
      <scheme val="minor"/>
    </font>
    <font>
      <sz val="11"/>
      <color theme="1" tint="0.34998626667073579"/>
      <name val="Calibri"/>
      <family val="2"/>
      <scheme val="minor"/>
    </font>
    <font>
      <b/>
      <sz val="8"/>
      <name val="Calibri"/>
      <family val="2"/>
      <scheme val="minor"/>
    </font>
    <font>
      <b/>
      <sz val="10"/>
      <color theme="1"/>
      <name val="Calibri"/>
      <family val="2"/>
      <scheme val="minor"/>
    </font>
    <font>
      <b/>
      <i/>
      <sz val="11"/>
      <name val="Calibri"/>
      <family val="2"/>
      <scheme val="minor"/>
    </font>
    <font>
      <b/>
      <sz val="8"/>
      <color theme="1" tint="0.34998626667073579"/>
      <name val="Calibri"/>
      <family val="2"/>
      <scheme val="minor"/>
    </font>
    <font>
      <sz val="10"/>
      <color rgb="FF000000"/>
      <name val="Calibri"/>
      <family val="2"/>
      <scheme val="minor"/>
    </font>
    <font>
      <sz val="8"/>
      <color rgb="FF000000"/>
      <name val="Calibri"/>
      <family val="2"/>
      <scheme val="minor"/>
    </font>
    <font>
      <b/>
      <sz val="9"/>
      <name val="Calibri"/>
      <family val="2"/>
      <scheme val="minor"/>
    </font>
    <font>
      <sz val="8"/>
      <color theme="0" tint="-0.499984740745262"/>
      <name val="Calibri"/>
      <family val="2"/>
      <scheme val="minor"/>
    </font>
    <font>
      <sz val="8"/>
      <color theme="0" tint="-0.34998626667073579"/>
      <name val="Calibri"/>
      <family val="2"/>
      <scheme val="minor"/>
    </font>
    <font>
      <b/>
      <sz val="10"/>
      <color theme="1"/>
      <name val="Arial"/>
      <family val="2"/>
    </font>
    <font>
      <sz val="12"/>
      <color indexed="81"/>
      <name val="Tahoma"/>
      <family val="2"/>
    </font>
    <font>
      <b/>
      <u val="double"/>
      <sz val="10"/>
      <name val="Calibri"/>
      <family val="2"/>
      <scheme val="minor"/>
    </font>
    <font>
      <vertAlign val="superscript"/>
      <sz val="9"/>
      <name val="Calibri"/>
      <family val="2"/>
      <scheme val="minor"/>
    </font>
    <font>
      <sz val="10"/>
      <color theme="0" tint="-0.499984740745262"/>
      <name val="Arial"/>
      <family val="2"/>
    </font>
    <font>
      <i/>
      <sz val="8"/>
      <name val="Calibri"/>
      <family val="2"/>
      <scheme val="minor"/>
    </font>
    <font>
      <b/>
      <sz val="8"/>
      <color theme="1"/>
      <name val="Calibri"/>
      <family val="2"/>
      <scheme val="minor"/>
    </font>
    <font>
      <b/>
      <sz val="8"/>
      <color theme="0" tint="-0.499984740745262"/>
      <name val="Calibri"/>
      <family val="2"/>
      <scheme val="minor"/>
    </font>
    <font>
      <b/>
      <sz val="9"/>
      <color theme="1"/>
      <name val="Calibri"/>
      <family val="2"/>
      <scheme val="minor"/>
    </font>
    <font>
      <b/>
      <sz val="9"/>
      <color theme="0" tint="-0.499984740745262"/>
      <name val="Calibri"/>
      <family val="2"/>
      <scheme val="minor"/>
    </font>
    <font>
      <sz val="9"/>
      <color indexed="8"/>
      <name val="Calibri"/>
      <family val="2"/>
      <scheme val="minor"/>
    </font>
    <font>
      <sz val="11"/>
      <name val="Calibri"/>
      <family val="2"/>
      <scheme val="minor"/>
    </font>
    <font>
      <sz val="9"/>
      <color rgb="FFFF0000"/>
      <name val="Calibri"/>
      <family val="2"/>
      <scheme val="minor"/>
    </font>
    <font>
      <sz val="8"/>
      <color rgb="FFFF0000"/>
      <name val="Calibri"/>
      <family val="2"/>
      <scheme val="minor"/>
    </font>
    <font>
      <sz val="10"/>
      <color rgb="FFFF0000"/>
      <name val="Calibri"/>
      <family val="2"/>
      <scheme val="minor"/>
    </font>
    <font>
      <u/>
      <sz val="11"/>
      <color theme="10"/>
      <name val="Calibri"/>
      <family val="2"/>
    </font>
    <font>
      <b/>
      <sz val="11"/>
      <color theme="1"/>
      <name val="Arial"/>
      <family val="2"/>
    </font>
    <font>
      <sz val="11"/>
      <color theme="1"/>
      <name val="Arial"/>
      <family val="2"/>
    </font>
    <font>
      <b/>
      <sz val="9"/>
      <color theme="2" tint="-0.89999084444715716"/>
      <name val="Arial"/>
      <family val="2"/>
    </font>
    <font>
      <b/>
      <sz val="9"/>
      <color theme="1"/>
      <name val="Arial"/>
      <family val="2"/>
    </font>
    <font>
      <sz val="9"/>
      <color theme="1"/>
      <name val="Arial"/>
      <family val="2"/>
    </font>
    <font>
      <b/>
      <sz val="8"/>
      <color theme="1"/>
      <name val="Arial"/>
      <family val="2"/>
    </font>
    <font>
      <b/>
      <sz val="10"/>
      <color theme="0"/>
      <name val="Arial"/>
      <family val="2"/>
    </font>
    <font>
      <sz val="11"/>
      <color rgb="FFFF0000"/>
      <name val="Arial"/>
      <family val="2"/>
    </font>
    <font>
      <sz val="8"/>
      <color theme="0" tint="-0.499984740745262"/>
      <name val="Arial"/>
      <family val="2"/>
    </font>
    <font>
      <b/>
      <sz val="8"/>
      <color theme="0" tint="-0.499984740745262"/>
      <name val="Arial"/>
      <family val="2"/>
    </font>
    <font>
      <sz val="9"/>
      <color indexed="8"/>
      <name val="Arial"/>
      <family val="2"/>
    </font>
    <font>
      <sz val="9"/>
      <color theme="0" tint="-0.499984740745262"/>
      <name val="Arial"/>
      <family val="2"/>
    </font>
    <font>
      <sz val="8"/>
      <color theme="10"/>
      <name val="Calibri"/>
      <family val="2"/>
    </font>
    <font>
      <vertAlign val="superscript"/>
      <sz val="9"/>
      <name val="Arial"/>
      <family val="2"/>
    </font>
    <font>
      <b/>
      <sz val="9"/>
      <color theme="0"/>
      <name val="Arial"/>
      <family val="2"/>
    </font>
    <font>
      <sz val="9"/>
      <color theme="10"/>
      <name val="Arial"/>
      <family val="2"/>
    </font>
    <font>
      <sz val="9"/>
      <color theme="9" tint="-0.499984740745262"/>
      <name val="Arial"/>
      <family val="2"/>
    </font>
    <font>
      <sz val="9"/>
      <color theme="6" tint="-0.499984740745262"/>
      <name val="Arial"/>
      <family val="2"/>
    </font>
    <font>
      <sz val="9"/>
      <color theme="8" tint="-0.499984740745262"/>
      <name val="Arial"/>
      <family val="2"/>
    </font>
    <font>
      <sz val="8"/>
      <color theme="10"/>
      <name val="Arial"/>
      <family val="2"/>
    </font>
    <font>
      <sz val="8"/>
      <color theme="0" tint="-0.34998626667073579"/>
      <name val="Arial"/>
      <family val="2"/>
    </font>
    <font>
      <b/>
      <sz val="8"/>
      <color rgb="FFFF0000"/>
      <name val="Arial"/>
      <family val="2"/>
    </font>
    <font>
      <b/>
      <vertAlign val="superscript"/>
      <sz val="8"/>
      <name val="Arial"/>
      <family val="2"/>
    </font>
    <font>
      <vertAlign val="superscript"/>
      <sz val="8"/>
      <name val="Arial"/>
      <family val="2"/>
    </font>
    <font>
      <b/>
      <sz val="10"/>
      <color theme="6" tint="-0.499984740745262"/>
      <name val="Calibri"/>
      <family val="2"/>
      <scheme val="minor"/>
    </font>
    <font>
      <vertAlign val="superscript"/>
      <sz val="10"/>
      <color theme="1"/>
      <name val="Arial"/>
      <family val="2"/>
    </font>
    <font>
      <b/>
      <sz val="9"/>
      <color indexed="8"/>
      <name val="Calibri"/>
      <family val="2"/>
      <scheme val="minor"/>
    </font>
    <font>
      <b/>
      <sz val="8"/>
      <color indexed="81"/>
      <name val="Tahoma"/>
      <family val="2"/>
    </font>
    <font>
      <b/>
      <sz val="12"/>
      <color rgb="FFFF0000"/>
      <name val="Calibri"/>
      <family val="2"/>
      <scheme val="minor"/>
    </font>
    <font>
      <sz val="8"/>
      <color theme="2" tint="-0.89999084444715716"/>
      <name val="Calibri"/>
      <family val="2"/>
      <scheme val="minor"/>
    </font>
    <font>
      <sz val="10"/>
      <color indexed="10"/>
      <name val="Calibri"/>
      <family val="2"/>
      <scheme val="minor"/>
    </font>
    <font>
      <sz val="8"/>
      <color indexed="23"/>
      <name val="Calibri"/>
      <family val="2"/>
      <scheme val="minor"/>
    </font>
    <font>
      <sz val="10"/>
      <color indexed="23"/>
      <name val="Calibri"/>
      <family val="2"/>
      <scheme val="minor"/>
    </font>
    <font>
      <b/>
      <sz val="12"/>
      <color theme="1"/>
      <name val="Calibri"/>
      <family val="2"/>
      <scheme val="minor"/>
    </font>
    <font>
      <vertAlign val="superscript"/>
      <sz val="11"/>
      <color theme="1"/>
      <name val="Arial"/>
      <family val="2"/>
    </font>
    <font>
      <vertAlign val="superscript"/>
      <sz val="10"/>
      <color theme="1"/>
      <name val="Calibri"/>
      <family val="2"/>
      <scheme val="minor"/>
    </font>
    <font>
      <vertAlign val="superscript"/>
      <sz val="8"/>
      <color theme="1"/>
      <name val="Arial"/>
      <family val="2"/>
    </font>
    <font>
      <b/>
      <sz val="11"/>
      <color theme="2" tint="-0.89999084444715716"/>
      <name val="Calibri"/>
      <family val="2"/>
      <scheme val="minor"/>
    </font>
    <font>
      <sz val="8"/>
      <color theme="3" tint="0.39997558519241921"/>
      <name val="Calibri"/>
      <family val="2"/>
      <scheme val="minor"/>
    </font>
    <font>
      <b/>
      <sz val="8"/>
      <color theme="6" tint="-0.249977111117893"/>
      <name val="Arial"/>
      <family val="2"/>
    </font>
    <font>
      <sz val="8"/>
      <color theme="6" tint="-0.249977111117893"/>
      <name val="Arial"/>
      <family val="2"/>
    </font>
    <font>
      <b/>
      <sz val="8"/>
      <color theme="9" tint="-0.249977111117893"/>
      <name val="Arial"/>
      <family val="2"/>
    </font>
    <font>
      <sz val="8"/>
      <color theme="9" tint="-0.249977111117893"/>
      <name val="Arial"/>
      <family val="2"/>
    </font>
    <font>
      <sz val="11"/>
      <color theme="0" tint="-0.249977111117893"/>
      <name val="Calibri"/>
      <family val="2"/>
      <scheme val="minor"/>
    </font>
    <font>
      <sz val="8"/>
      <color theme="0" tint="-0.249977111117893"/>
      <name val="Calibri"/>
      <family val="2"/>
      <scheme val="minor"/>
    </font>
    <font>
      <sz val="11"/>
      <color theme="0" tint="-0.14999847407452621"/>
      <name val="Calibri"/>
      <family val="2"/>
      <scheme val="minor"/>
    </font>
    <font>
      <b/>
      <sz val="9"/>
      <color theme="0" tint="-0.249977111117893"/>
      <name val="Arial"/>
      <family val="2"/>
    </font>
    <font>
      <sz val="9"/>
      <color theme="0" tint="-0.249977111117893"/>
      <name val="Arial"/>
      <family val="2"/>
    </font>
    <font>
      <b/>
      <sz val="9"/>
      <color theme="0" tint="-0.34998626667073579"/>
      <name val="Arial"/>
      <family val="2"/>
    </font>
    <font>
      <sz val="11"/>
      <color theme="0" tint="-0.499984740745262"/>
      <name val="Calibri"/>
      <family val="2"/>
      <scheme val="minor"/>
    </font>
    <font>
      <b/>
      <sz val="9"/>
      <color theme="0" tint="-0.499984740745262"/>
      <name val="Arial"/>
      <family val="2"/>
    </font>
    <font>
      <b/>
      <sz val="10"/>
      <color theme="0" tint="-0.499984740745262"/>
      <name val="Arial"/>
      <family val="2"/>
    </font>
    <font>
      <b/>
      <sz val="12"/>
      <color theme="0" tint="-0.499984740745262"/>
      <name val="Arial"/>
      <family val="2"/>
    </font>
    <font>
      <b/>
      <sz val="12"/>
      <color theme="0"/>
      <name val="Arial"/>
      <family val="2"/>
    </font>
    <font>
      <sz val="10"/>
      <color indexed="18"/>
      <name val="Arial"/>
      <family val="2"/>
    </font>
    <font>
      <b/>
      <sz val="10"/>
      <color indexed="18"/>
      <name val="Arial"/>
      <family val="2"/>
    </font>
    <font>
      <b/>
      <sz val="10"/>
      <color rgb="FFFF0000"/>
      <name val="Arial"/>
      <family val="2"/>
    </font>
    <font>
      <b/>
      <sz val="12"/>
      <color rgb="FFFF0000"/>
      <name val="Arial"/>
      <family val="2"/>
    </font>
    <font>
      <b/>
      <sz val="12"/>
      <color theme="1"/>
      <name val="Arial"/>
      <family val="2"/>
    </font>
    <font>
      <b/>
      <sz val="8"/>
      <color rgb="FFFF0000"/>
      <name val="Calibri"/>
      <family val="2"/>
      <scheme val="minor"/>
    </font>
    <font>
      <b/>
      <sz val="10"/>
      <color rgb="FFFF0000"/>
      <name val="Calibri"/>
      <family val="2"/>
      <scheme val="minor"/>
    </font>
    <font>
      <b/>
      <sz val="9"/>
      <color rgb="FFFF0000"/>
      <name val="Calibri"/>
      <family val="2"/>
      <scheme val="minor"/>
    </font>
    <font>
      <b/>
      <sz val="14"/>
      <color rgb="FFFF0000"/>
      <name val="Arial"/>
      <family val="2"/>
    </font>
    <font>
      <vertAlign val="superscript"/>
      <sz val="7.7"/>
      <name val="Arial"/>
      <family val="2"/>
    </font>
    <font>
      <sz val="10"/>
      <name val="Times New Roman"/>
      <family val="1"/>
    </font>
    <font>
      <sz val="7"/>
      <color theme="0" tint="-0.499984740745262"/>
      <name val="Calibri"/>
      <family val="2"/>
      <scheme val="minor"/>
    </font>
    <font>
      <sz val="7"/>
      <color theme="1"/>
      <name val="Calibri"/>
      <family val="2"/>
      <scheme val="minor"/>
    </font>
    <font>
      <sz val="7"/>
      <name val="Calibri"/>
      <family val="2"/>
      <scheme val="minor"/>
    </font>
    <font>
      <b/>
      <sz val="7"/>
      <name val="Calibri"/>
      <family val="2"/>
      <scheme val="minor"/>
    </font>
    <font>
      <sz val="7"/>
      <color rgb="FFFF0000"/>
      <name val="Calibri"/>
      <family val="2"/>
      <scheme val="minor"/>
    </font>
    <font>
      <sz val="6"/>
      <color theme="0" tint="-0.499984740745262"/>
      <name val="Calibri"/>
      <family val="2"/>
      <scheme val="minor"/>
    </font>
    <font>
      <sz val="6"/>
      <color rgb="FFFF0000"/>
      <name val="Calibri"/>
      <family val="2"/>
      <scheme val="minor"/>
    </font>
    <font>
      <b/>
      <i/>
      <sz val="8"/>
      <name val="Calibri"/>
      <family val="2"/>
      <scheme val="minor"/>
    </font>
    <font>
      <sz val="11"/>
      <color theme="0"/>
      <name val="Calibri"/>
      <family val="2"/>
      <scheme val="minor"/>
    </font>
    <font>
      <sz val="8"/>
      <color theme="0"/>
      <name val="Calibri"/>
      <family val="2"/>
      <scheme val="minor"/>
    </font>
    <font>
      <b/>
      <sz val="7"/>
      <name val="Arial"/>
      <family val="2"/>
    </font>
    <font>
      <sz val="7"/>
      <name val="Arial"/>
      <family val="2"/>
    </font>
    <font>
      <sz val="8"/>
      <color theme="0" tint="-0.14999847407452621"/>
      <name val="Arial"/>
      <family val="2"/>
    </font>
    <font>
      <b/>
      <sz val="8"/>
      <color theme="0" tint="-0.14999847407452621"/>
      <name val="Arial"/>
      <family val="2"/>
    </font>
    <font>
      <sz val="10"/>
      <color theme="1"/>
      <name val="Century Gothic"/>
      <family val="2"/>
    </font>
    <font>
      <b/>
      <sz val="11"/>
      <color rgb="FFFF0000"/>
      <name val="Calibri"/>
      <family val="2"/>
      <scheme val="minor"/>
    </font>
    <font>
      <sz val="9"/>
      <color theme="0"/>
      <name val="Calibri"/>
      <family val="2"/>
      <scheme val="minor"/>
    </font>
    <font>
      <i/>
      <sz val="9"/>
      <color theme="0" tint="-0.499984740745262"/>
      <name val="Calibri"/>
      <family val="2"/>
      <scheme val="minor"/>
    </font>
    <font>
      <i/>
      <sz val="10"/>
      <color theme="0" tint="-0.499984740745262"/>
      <name val="Arial"/>
      <family val="2"/>
    </font>
    <font>
      <i/>
      <sz val="10"/>
      <color theme="0" tint="-0.499984740745262"/>
      <name val="Calibri"/>
      <family val="2"/>
      <scheme val="minor"/>
    </font>
    <font>
      <i/>
      <sz val="9"/>
      <color theme="0" tint="-0.499984740745262"/>
      <name val="Arial"/>
      <family val="2"/>
    </font>
    <font>
      <i/>
      <sz val="8"/>
      <color theme="0" tint="-0.499984740745262"/>
      <name val="Calibri"/>
      <family val="2"/>
      <scheme val="minor"/>
    </font>
    <font>
      <sz val="10"/>
      <color theme="0" tint="-0.249977111117893"/>
      <name val="Calibri"/>
      <family val="2"/>
      <scheme val="minor"/>
    </font>
    <font>
      <b/>
      <sz val="8"/>
      <color theme="0" tint="-0.249977111117893"/>
      <name val="Calibri"/>
      <family val="2"/>
      <scheme val="minor"/>
    </font>
    <font>
      <b/>
      <sz val="10"/>
      <color theme="2" tint="-0.89999084444715716"/>
      <name val="Calibri"/>
      <family val="2"/>
      <scheme val="minor"/>
    </font>
    <font>
      <u/>
      <sz val="8"/>
      <color theme="10"/>
      <name val="Calibri"/>
      <family val="2"/>
    </font>
    <font>
      <sz val="9"/>
      <color theme="0" tint="-0.14999847407452621"/>
      <name val="Calibri"/>
      <family val="2"/>
      <scheme val="minor"/>
    </font>
    <font>
      <sz val="6"/>
      <color theme="0"/>
      <name val="Calibri"/>
      <family val="2"/>
      <scheme val="minor"/>
    </font>
    <font>
      <b/>
      <sz val="6"/>
      <name val="Calibri"/>
      <family val="2"/>
      <scheme val="minor"/>
    </font>
    <font>
      <i/>
      <sz val="8"/>
      <color theme="1"/>
      <name val="Arial"/>
      <family val="2"/>
    </font>
    <font>
      <b/>
      <i/>
      <sz val="9"/>
      <color theme="1"/>
      <name val="Arial"/>
      <family val="2"/>
    </font>
    <font>
      <sz val="9"/>
      <color indexed="8"/>
      <name val="Gill Sans MT"/>
      <family val="2"/>
    </font>
    <font>
      <b/>
      <sz val="11"/>
      <color rgb="FFFF0000"/>
      <name val="Arial"/>
      <family val="2"/>
    </font>
    <font>
      <b/>
      <sz val="11"/>
      <color theme="0" tint="-0.499984740745262"/>
      <name val="Calibri"/>
      <family val="2"/>
      <scheme val="minor"/>
    </font>
    <font>
      <sz val="10"/>
      <color rgb="FFFF0000"/>
      <name val="MS Sans Serif"/>
      <family val="2"/>
    </font>
    <font>
      <sz val="7"/>
      <color theme="0" tint="-0.14999847407452621"/>
      <name val="Arial"/>
      <family val="2"/>
    </font>
    <font>
      <b/>
      <sz val="16"/>
      <color theme="1"/>
      <name val="Arial"/>
      <family val="2"/>
    </font>
    <font>
      <u/>
      <sz val="10"/>
      <color indexed="36"/>
      <name val="Times New Roman"/>
      <family val="1"/>
    </font>
    <font>
      <u/>
      <sz val="10"/>
      <color indexed="12"/>
      <name val="Times New Roman"/>
      <family val="1"/>
    </font>
    <font>
      <sz val="11"/>
      <color indexed="8"/>
      <name val="Calibri"/>
      <family val="2"/>
    </font>
    <font>
      <sz val="11"/>
      <color indexed="8"/>
      <name val="Times New Roman"/>
      <family val="2"/>
    </font>
    <font>
      <sz val="9"/>
      <name val="Geneva"/>
    </font>
    <font>
      <sz val="10"/>
      <name val="Geneva"/>
    </font>
    <font>
      <sz val="9"/>
      <color indexed="12"/>
      <name val="Calibri"/>
      <family val="2"/>
      <scheme val="minor"/>
    </font>
    <font>
      <i/>
      <sz val="9"/>
      <name val="Calibri"/>
      <family val="2"/>
      <scheme val="minor"/>
    </font>
    <font>
      <sz val="9"/>
      <color indexed="9"/>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u/>
      <sz val="11"/>
      <color theme="10"/>
      <name val="Calibri"/>
      <family val="2"/>
      <scheme val="minor"/>
    </font>
    <font>
      <sz val="11"/>
      <color theme="1"/>
      <name val="Century Gothic"/>
      <family val="2"/>
    </font>
    <font>
      <u/>
      <sz val="10"/>
      <color indexed="12"/>
      <name val="Arial"/>
      <family val="2"/>
    </font>
    <font>
      <b/>
      <sz val="10"/>
      <name val="Century Gothic"/>
      <family val="2"/>
    </font>
    <font>
      <b/>
      <sz val="12"/>
      <name val="Century Gothic"/>
      <family val="2"/>
    </font>
    <font>
      <b/>
      <sz val="14"/>
      <color theme="1"/>
      <name val="Calibri"/>
      <family val="2"/>
    </font>
    <font>
      <sz val="11"/>
      <color theme="1"/>
      <name val="Calibri"/>
      <family val="2"/>
    </font>
    <font>
      <sz val="10"/>
      <name val="Lucida Sans Unicode"/>
      <family val="2"/>
    </font>
    <font>
      <b/>
      <sz val="12"/>
      <name val="Lucida Sans Unicode"/>
      <family val="2"/>
    </font>
    <font>
      <b/>
      <sz val="9"/>
      <name val="Lucida Sans Unicode"/>
      <family val="2"/>
    </font>
    <font>
      <b/>
      <sz val="10"/>
      <name val="Lucida Sans Unicode"/>
      <family val="2"/>
    </font>
    <font>
      <b/>
      <sz val="11"/>
      <name val="Lucida Sans Unicode"/>
      <family val="2"/>
    </font>
    <font>
      <b/>
      <sz val="8"/>
      <name val="Lucida Sans Unicode"/>
      <family val="2"/>
    </font>
    <font>
      <sz val="10"/>
      <color theme="1"/>
      <name val="Calibri"/>
      <family val="2"/>
    </font>
    <font>
      <sz val="10"/>
      <color theme="0"/>
      <name val="Calibri"/>
      <family val="2"/>
    </font>
    <font>
      <sz val="11"/>
      <color indexed="9"/>
      <name val="Calibri"/>
      <family val="2"/>
    </font>
    <font>
      <sz val="10"/>
      <color rgb="FF9C0006"/>
      <name val="Calibri"/>
      <family val="2"/>
    </font>
    <font>
      <sz val="11"/>
      <color indexed="20"/>
      <name val="Calibri"/>
      <family val="2"/>
    </font>
    <font>
      <u/>
      <sz val="10"/>
      <color indexed="36"/>
      <name val="Arial"/>
      <family val="2"/>
    </font>
    <font>
      <sz val="12"/>
      <name val="Tms Rmn"/>
    </font>
    <font>
      <b/>
      <sz val="10"/>
      <color rgb="FFFA7D00"/>
      <name val="Calibri"/>
      <family val="2"/>
    </font>
    <font>
      <b/>
      <sz val="11"/>
      <color indexed="52"/>
      <name val="Calibri"/>
      <family val="2"/>
    </font>
    <font>
      <b/>
      <sz val="10"/>
      <color theme="0"/>
      <name val="Calibri"/>
      <family val="2"/>
    </font>
    <font>
      <b/>
      <sz val="11"/>
      <color indexed="9"/>
      <name val="Calibri"/>
      <family val="2"/>
    </font>
    <font>
      <sz val="10"/>
      <name val="Helv"/>
    </font>
    <font>
      <sz val="12"/>
      <name val="Helv"/>
    </font>
    <font>
      <sz val="10"/>
      <name val="Arial Narrow"/>
      <family val="2"/>
    </font>
    <font>
      <sz val="1"/>
      <color indexed="8"/>
      <name val="Courier"/>
      <family val="3"/>
    </font>
    <font>
      <sz val="10"/>
      <color indexed="8"/>
      <name val="MS Sans Serif"/>
      <family val="2"/>
    </font>
    <font>
      <i/>
      <sz val="10"/>
      <color rgb="FF7F7F7F"/>
      <name val="Calibri"/>
      <family val="2"/>
    </font>
    <font>
      <i/>
      <sz val="11"/>
      <color indexed="23"/>
      <name val="Calibri"/>
      <family val="2"/>
    </font>
    <font>
      <sz val="10"/>
      <color rgb="FF006100"/>
      <name val="Calibri"/>
      <family val="2"/>
    </font>
    <font>
      <sz val="11"/>
      <color indexed="17"/>
      <name val="Calibri"/>
      <family val="2"/>
    </font>
    <font>
      <b/>
      <sz val="15"/>
      <color theme="3"/>
      <name val="Calibri"/>
      <family val="2"/>
    </font>
    <font>
      <b/>
      <sz val="15"/>
      <color indexed="62"/>
      <name val="Calibri"/>
      <family val="2"/>
    </font>
    <font>
      <b/>
      <sz val="13"/>
      <color theme="3"/>
      <name val="Calibri"/>
      <family val="2"/>
    </font>
    <font>
      <b/>
      <sz val="13"/>
      <color indexed="62"/>
      <name val="Calibri"/>
      <family val="2"/>
    </font>
    <font>
      <b/>
      <sz val="11"/>
      <color theme="3"/>
      <name val="Calibri"/>
      <family val="2"/>
    </font>
    <font>
      <b/>
      <sz val="11"/>
      <color indexed="62"/>
      <name val="Calibri"/>
      <family val="2"/>
    </font>
    <font>
      <b/>
      <sz val="1"/>
      <color indexed="8"/>
      <name val="Courier"/>
      <family val="3"/>
    </font>
    <font>
      <u/>
      <sz val="10"/>
      <color indexed="20"/>
      <name val="Arial"/>
      <family val="2"/>
    </font>
    <font>
      <sz val="10"/>
      <color rgb="FF3F3F76"/>
      <name val="Calibri"/>
      <family val="2"/>
    </font>
    <font>
      <sz val="11"/>
      <color indexed="62"/>
      <name val="Calibri"/>
      <family val="2"/>
    </font>
    <font>
      <sz val="10"/>
      <color rgb="FFFA7D00"/>
      <name val="Calibri"/>
      <family val="2"/>
    </font>
    <font>
      <sz val="11"/>
      <color indexed="52"/>
      <name val="Calibri"/>
      <family val="2"/>
    </font>
    <font>
      <sz val="10"/>
      <color rgb="FF9C6500"/>
      <name val="Calibri"/>
      <family val="2"/>
    </font>
    <font>
      <sz val="11"/>
      <color indexed="60"/>
      <name val="Calibri"/>
      <family val="2"/>
    </font>
    <font>
      <sz val="7"/>
      <name val="Small Fonts"/>
      <family val="2"/>
    </font>
    <font>
      <sz val="11"/>
      <name val="Times"/>
      <family val="1"/>
    </font>
    <font>
      <sz val="10"/>
      <color indexed="8"/>
      <name val="Calibri"/>
      <family val="2"/>
    </font>
    <font>
      <sz val="10"/>
      <color theme="1"/>
      <name val="Trebuchet MS"/>
      <family val="2"/>
    </font>
    <font>
      <b/>
      <sz val="10"/>
      <color rgb="FF3F3F3F"/>
      <name val="Calibri"/>
      <family val="2"/>
    </font>
    <font>
      <b/>
      <sz val="11"/>
      <color indexed="63"/>
      <name val="Calibri"/>
      <family val="2"/>
    </font>
    <font>
      <b/>
      <sz val="10"/>
      <color indexed="10"/>
      <name val="Arial"/>
      <family val="2"/>
    </font>
    <font>
      <b/>
      <sz val="18"/>
      <color indexed="62"/>
      <name val="Cambria"/>
      <family val="2"/>
    </font>
    <font>
      <b/>
      <sz val="13"/>
      <name val="Helv"/>
    </font>
    <font>
      <b/>
      <sz val="10"/>
      <color theme="1"/>
      <name val="Calibri"/>
      <family val="2"/>
    </font>
    <font>
      <b/>
      <sz val="11"/>
      <color indexed="8"/>
      <name val="Calibri"/>
      <family val="2"/>
    </font>
    <font>
      <sz val="8"/>
      <name val="Book Antiqua"/>
      <family val="1"/>
    </font>
    <font>
      <sz val="10"/>
      <color rgb="FFFF0000"/>
      <name val="Calibri"/>
      <family val="2"/>
    </font>
    <font>
      <sz val="11"/>
      <color indexed="10"/>
      <name val="Calibri"/>
      <family val="2"/>
    </font>
    <font>
      <b/>
      <i/>
      <sz val="9.5"/>
      <name val="Helv"/>
    </font>
    <font>
      <b/>
      <sz val="12"/>
      <color theme="1"/>
      <name val="Calibri"/>
      <family val="2"/>
    </font>
    <font>
      <sz val="10"/>
      <name val="Calibri"/>
      <family val="2"/>
    </font>
    <font>
      <sz val="11"/>
      <name val="Calibri"/>
      <family val="2"/>
    </font>
    <font>
      <strike/>
      <sz val="11"/>
      <name val="Calibri"/>
      <family val="2"/>
      <scheme val="minor"/>
    </font>
    <font>
      <sz val="8"/>
      <name val="Calibri"/>
      <family val="2"/>
    </font>
    <font>
      <b/>
      <sz val="11"/>
      <name val="Century Gothic"/>
      <family val="2"/>
    </font>
    <font>
      <sz val="11"/>
      <name val="Century Gothic"/>
      <family val="2"/>
    </font>
    <font>
      <sz val="9"/>
      <color theme="1"/>
      <name val="Century Gothic"/>
      <family val="2"/>
    </font>
    <font>
      <b/>
      <sz val="11"/>
      <name val="Calibri"/>
      <family val="2"/>
    </font>
    <font>
      <sz val="10"/>
      <color indexed="12"/>
      <name val="Times New Roman"/>
      <family val="1"/>
    </font>
    <font>
      <b/>
      <sz val="9"/>
      <name val="Helv"/>
    </font>
    <font>
      <sz val="10"/>
      <color indexed="8"/>
      <name val="Frutiger 45 Light"/>
      <family val="2"/>
    </font>
    <font>
      <sz val="12"/>
      <name val="Times New Roman"/>
      <family val="1"/>
    </font>
    <font>
      <b/>
      <sz val="18"/>
      <color indexed="12"/>
      <name val="Times New Roman"/>
      <family val="1"/>
    </font>
    <font>
      <sz val="8"/>
      <name val="Times New Roman"/>
      <family val="1"/>
    </font>
    <font>
      <sz val="8"/>
      <name val="Sabon"/>
    </font>
    <font>
      <b/>
      <sz val="11"/>
      <name val="Sabon"/>
      <family val="1"/>
    </font>
    <font>
      <sz val="10"/>
      <name val="Courier"/>
      <family val="3"/>
    </font>
    <font>
      <sz val="10"/>
      <color indexed="58"/>
      <name val="Arial"/>
      <family val="2"/>
    </font>
    <font>
      <sz val="18"/>
      <name val="Times New Roman"/>
      <family val="1"/>
    </font>
    <font>
      <b/>
      <sz val="13"/>
      <name val="Times New Roman"/>
      <family val="1"/>
    </font>
    <font>
      <b/>
      <i/>
      <sz val="12"/>
      <name val="Times New Roman"/>
      <family val="1"/>
    </font>
    <font>
      <i/>
      <sz val="12"/>
      <name val="Times New Roman"/>
      <family val="1"/>
    </font>
    <font>
      <sz val="11"/>
      <name val="Times New Roman"/>
      <family val="1"/>
    </font>
    <font>
      <sz val="8"/>
      <color indexed="23"/>
      <name val="Arial Narrow"/>
      <family val="2"/>
    </font>
    <font>
      <sz val="10"/>
      <name val="Frutiger 45 Light"/>
      <family val="2"/>
    </font>
    <font>
      <b/>
      <sz val="10"/>
      <name val="Frutiger 45 Light"/>
      <family val="2"/>
    </font>
    <font>
      <b/>
      <sz val="14"/>
      <color indexed="18"/>
      <name val="Times New Roman"/>
      <family val="1"/>
    </font>
    <font>
      <b/>
      <sz val="14"/>
      <color indexed="12"/>
      <name val="Times New Roman"/>
      <family val="1"/>
    </font>
    <font>
      <b/>
      <u/>
      <sz val="10"/>
      <color indexed="39"/>
      <name val="Times New Roman"/>
      <family val="1"/>
    </font>
    <font>
      <b/>
      <u/>
      <sz val="14"/>
      <color indexed="12"/>
      <name val="Times New Roman"/>
      <family val="1"/>
    </font>
    <font>
      <b/>
      <sz val="8"/>
      <color indexed="10"/>
      <name val="Times New Roman"/>
      <family val="1"/>
    </font>
    <font>
      <b/>
      <u/>
      <sz val="8"/>
      <name val="Times New Roman"/>
      <family val="1"/>
    </font>
    <font>
      <sz val="4"/>
      <color indexed="9"/>
      <name val="Arial Narrow"/>
      <family val="2"/>
    </font>
    <font>
      <b/>
      <sz val="10"/>
      <name val="Arial Narrow"/>
      <family val="2"/>
    </font>
    <font>
      <b/>
      <sz val="10"/>
      <name val="Helv"/>
    </font>
    <font>
      <sz val="6"/>
      <name val="MS Serif"/>
      <family val="1"/>
    </font>
    <font>
      <b/>
      <sz val="11"/>
      <color rgb="FF0000FF"/>
      <name val="Calibri"/>
      <family val="2"/>
      <scheme val="minor"/>
    </font>
    <font>
      <b/>
      <i/>
      <sz val="10"/>
      <name val="Arial"/>
      <family val="2"/>
    </font>
    <font>
      <b/>
      <i/>
      <vertAlign val="superscript"/>
      <sz val="10"/>
      <name val="Arial"/>
      <family val="2"/>
    </font>
    <font>
      <b/>
      <sz val="11"/>
      <color theme="1"/>
      <name val="Calibri"/>
      <family val="2"/>
    </font>
    <font>
      <b/>
      <i/>
      <sz val="9"/>
      <color theme="1"/>
      <name val="Gill Sans MT"/>
      <family val="2"/>
    </font>
    <font>
      <b/>
      <sz val="9"/>
      <color theme="1"/>
      <name val="Gill Sans MT"/>
      <family val="2"/>
    </font>
    <font>
      <b/>
      <sz val="9"/>
      <name val="Gill Sans MT"/>
      <family val="2"/>
    </font>
    <font>
      <sz val="9"/>
      <name val="Gill Sans MT"/>
      <family val="2"/>
    </font>
    <font>
      <u/>
      <sz val="10"/>
      <color theme="10"/>
      <name val="Calibri"/>
      <family val="2"/>
      <scheme val="minor"/>
    </font>
    <font>
      <sz val="11"/>
      <color theme="1"/>
      <name val="Cambria"/>
      <family val="2"/>
      <scheme val="major"/>
    </font>
    <font>
      <sz val="11"/>
      <color rgb="FF00B050"/>
      <name val="Cambria"/>
      <family val="2"/>
      <scheme val="major"/>
    </font>
    <font>
      <i/>
      <sz val="11"/>
      <color theme="1"/>
      <name val="Cambria"/>
      <family val="2"/>
      <scheme val="major"/>
    </font>
    <font>
      <sz val="11"/>
      <name val="Cambria"/>
      <family val="2"/>
      <scheme val="major"/>
    </font>
    <font>
      <b/>
      <vertAlign val="superscript"/>
      <sz val="11"/>
      <color theme="1"/>
      <name val="Calibri"/>
      <family val="2"/>
      <scheme val="minor"/>
    </font>
    <font>
      <vertAlign val="superscript"/>
      <sz val="9"/>
      <color theme="1"/>
      <name val="Calibri"/>
      <family val="2"/>
    </font>
    <font>
      <b/>
      <vertAlign val="superscript"/>
      <sz val="9"/>
      <color theme="1"/>
      <name val="Calibri"/>
      <family val="2"/>
      <scheme val="minor"/>
    </font>
    <font>
      <vertAlign val="superscript"/>
      <sz val="9"/>
      <color theme="1"/>
      <name val="Calibri"/>
      <family val="2"/>
      <scheme val="minor"/>
    </font>
    <font>
      <sz val="12"/>
      <name val="Century Gothic"/>
      <family val="2"/>
    </font>
    <font>
      <b/>
      <sz val="10"/>
      <name val="Calibri"/>
      <family val="2"/>
    </font>
    <font>
      <sz val="11"/>
      <color rgb="FFFF0000"/>
      <name val="Century Gothic"/>
      <family val="2"/>
    </font>
    <font>
      <sz val="12"/>
      <color rgb="FFFF0000"/>
      <name val="Century Gothic"/>
      <family val="2"/>
    </font>
    <font>
      <b/>
      <vertAlign val="superscript"/>
      <sz val="10"/>
      <name val="Arial"/>
      <family val="2"/>
    </font>
    <font>
      <sz val="12"/>
      <color rgb="FFFF0000"/>
      <name val="Calibri"/>
      <family val="2"/>
      <scheme val="minor"/>
    </font>
    <font>
      <b/>
      <sz val="12"/>
      <color theme="4"/>
      <name val="Calibri"/>
      <family val="2"/>
      <scheme val="minor"/>
    </font>
    <font>
      <sz val="12"/>
      <color theme="4"/>
      <name val="Calibri"/>
      <family val="2"/>
      <scheme val="minor"/>
    </font>
    <font>
      <b/>
      <sz val="8"/>
      <name val="Calibri"/>
      <family val="2"/>
    </font>
  </fonts>
  <fills count="99">
    <fill>
      <patternFill patternType="none"/>
    </fill>
    <fill>
      <patternFill patternType="gray125"/>
    </fill>
    <fill>
      <patternFill patternType="solid">
        <fgColor indexed="41"/>
        <bgColor indexed="64"/>
      </patternFill>
    </fill>
    <fill>
      <patternFill patternType="solid">
        <fgColor indexed="22"/>
        <bgColor indexed="64"/>
      </patternFill>
    </fill>
    <fill>
      <patternFill patternType="solid">
        <fgColor indexed="43"/>
        <bgColor indexed="64"/>
      </patternFill>
    </fill>
    <fill>
      <patternFill patternType="solid">
        <fgColor theme="0"/>
        <bgColor indexed="64"/>
      </patternFill>
    </fill>
    <fill>
      <patternFill patternType="solid">
        <fgColor indexed="9"/>
        <bgColor indexed="64"/>
      </patternFill>
    </fill>
    <fill>
      <patternFill patternType="solid">
        <fgColor theme="4" tint="0.79998168889431442"/>
        <bgColor indexed="64"/>
      </patternFill>
    </fill>
    <fill>
      <patternFill patternType="solid">
        <fgColor theme="0" tint="-0.14999847407452621"/>
        <bgColor indexed="64"/>
      </patternFill>
    </fill>
    <fill>
      <patternFill patternType="solid">
        <fgColor theme="9" tint="-0.499984740745262"/>
        <bgColor indexed="64"/>
      </patternFill>
    </fill>
    <fill>
      <patternFill patternType="solid">
        <fgColor indexed="41"/>
      </patternFill>
    </fill>
    <fill>
      <patternFill patternType="solid">
        <fgColor indexed="10"/>
        <bgColor indexed="64"/>
      </patternFill>
    </fill>
    <fill>
      <patternFill patternType="solid">
        <fgColor indexed="45"/>
        <bgColor indexed="64"/>
      </patternFill>
    </fill>
    <fill>
      <patternFill patternType="solid">
        <fgColor indexed="29"/>
        <bgColor indexed="64"/>
      </patternFill>
    </fill>
    <fill>
      <patternFill patternType="solid">
        <fgColor indexed="42"/>
        <bgColor indexed="64"/>
      </patternFill>
    </fill>
    <fill>
      <patternFill patternType="solid">
        <fgColor indexed="51"/>
        <bgColor indexed="64"/>
      </patternFill>
    </fill>
    <fill>
      <patternFill patternType="solid">
        <fgColor indexed="47"/>
        <bgColor indexed="64"/>
      </patternFill>
    </fill>
    <fill>
      <patternFill patternType="solid">
        <fgColor indexed="50"/>
        <bgColor indexed="64"/>
      </patternFill>
    </fill>
    <fill>
      <patternFill patternType="solid">
        <fgColor indexed="57"/>
        <bgColor indexed="64"/>
      </patternFill>
    </fill>
    <fill>
      <patternFill patternType="solid">
        <fgColor indexed="21"/>
        <bgColor indexed="64"/>
      </patternFill>
    </fill>
    <fill>
      <patternFill patternType="lightUp">
        <fgColor indexed="48"/>
        <bgColor indexed="44"/>
      </patternFill>
    </fill>
    <fill>
      <patternFill patternType="solid">
        <fgColor indexed="44"/>
        <bgColor indexed="64"/>
      </patternFill>
    </fill>
    <fill>
      <patternFill patternType="solid">
        <fgColor indexed="54"/>
        <bgColor indexed="64"/>
      </patternFill>
    </fill>
    <fill>
      <patternFill patternType="solid">
        <fgColor indexed="40"/>
        <bgColor indexed="64"/>
      </patternFill>
    </fill>
    <fill>
      <patternFill patternType="solid">
        <fgColor theme="0" tint="-0.249977111117893"/>
        <bgColor indexed="64"/>
      </patternFill>
    </fill>
    <fill>
      <patternFill patternType="solid">
        <fgColor indexed="13"/>
        <bgColor indexed="64"/>
      </patternFill>
    </fill>
    <fill>
      <patternFill patternType="solid">
        <fgColor theme="0" tint="-4.9989318521683403E-2"/>
        <bgColor indexed="64"/>
      </patternFill>
    </fill>
    <fill>
      <patternFill patternType="solid">
        <fgColor theme="6" tint="0.79998168889431442"/>
        <bgColor indexed="64"/>
      </patternFill>
    </fill>
    <fill>
      <patternFill patternType="solid">
        <fgColor rgb="FFD9D9D9"/>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9"/>
      </patternFill>
    </fill>
    <fill>
      <patternFill patternType="solid">
        <fgColor indexed="29"/>
      </patternFill>
    </fill>
    <fill>
      <patternFill patternType="solid">
        <fgColor indexed="26"/>
      </patternFill>
    </fill>
    <fill>
      <patternFill patternType="solid">
        <fgColor indexed="22"/>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45"/>
      </patternFill>
    </fill>
    <fill>
      <patternFill patternType="solid">
        <fgColor indexed="9"/>
      </patternFill>
    </fill>
    <fill>
      <patternFill patternType="solid">
        <fgColor indexed="55"/>
      </patternFill>
    </fill>
    <fill>
      <patternFill patternType="solid">
        <fgColor indexed="42"/>
      </patternFill>
    </fill>
    <fill>
      <patternFill patternType="solid">
        <fgColor indexed="27"/>
        <bgColor indexed="64"/>
      </patternFill>
    </fill>
    <fill>
      <patternFill patternType="solid">
        <fgColor indexed="23"/>
        <bgColor indexed="64"/>
      </patternFill>
    </fill>
    <fill>
      <patternFill patternType="solid">
        <fgColor indexed="55"/>
        <bgColor indexed="64"/>
      </patternFill>
    </fill>
    <fill>
      <patternFill patternType="solid">
        <fgColor indexed="31"/>
        <bgColor indexed="64"/>
      </patternFill>
    </fill>
    <fill>
      <patternFill patternType="solid">
        <fgColor indexed="26"/>
        <bgColor indexed="64"/>
      </patternFill>
    </fill>
    <fill>
      <patternFill patternType="gray0625">
        <fgColor indexed="12"/>
      </patternFill>
    </fill>
    <fill>
      <patternFill patternType="solid">
        <fgColor rgb="FF00B050"/>
        <bgColor indexed="64"/>
      </patternFill>
    </fill>
    <fill>
      <patternFill patternType="solid">
        <fgColor theme="5" tint="-0.499984740745262"/>
        <bgColor indexed="64"/>
      </patternFill>
    </fill>
    <fill>
      <patternFill patternType="solid">
        <fgColor theme="4" tint="-0.499984740745262"/>
        <bgColor indexed="64"/>
      </patternFill>
    </fill>
    <fill>
      <patternFill patternType="solid">
        <fgColor theme="5" tint="-0.249977111117893"/>
        <bgColor indexed="64"/>
      </patternFill>
    </fill>
    <fill>
      <patternFill patternType="solid">
        <fgColor theme="7"/>
        <bgColor indexed="64"/>
      </patternFill>
    </fill>
    <fill>
      <patternFill patternType="solid">
        <fgColor theme="4" tint="-0.249977111117893"/>
        <bgColor indexed="64"/>
      </patternFill>
    </fill>
    <fill>
      <patternFill patternType="solid">
        <fgColor rgb="FF92D050"/>
        <bgColor indexed="64"/>
      </patternFill>
    </fill>
    <fill>
      <patternFill patternType="solid">
        <fgColor theme="5" tint="0.39997558519241921"/>
        <bgColor indexed="64"/>
      </patternFill>
    </fill>
    <fill>
      <patternFill patternType="solid">
        <fgColor theme="7" tint="0.39997558519241921"/>
        <bgColor indexed="64"/>
      </patternFill>
    </fill>
    <fill>
      <patternFill patternType="solid">
        <fgColor theme="4" tint="0.39997558519241921"/>
        <bgColor indexed="64"/>
      </patternFill>
    </fill>
    <fill>
      <patternFill patternType="solid">
        <fgColor theme="7" tint="-0.249977111117893"/>
        <bgColor indexed="64"/>
      </patternFill>
    </fill>
    <fill>
      <patternFill patternType="solid">
        <fgColor indexed="48"/>
      </patternFill>
    </fill>
    <fill>
      <patternFill patternType="solid">
        <fgColor indexed="27"/>
      </patternFill>
    </fill>
    <fill>
      <patternFill patternType="solid">
        <fgColor indexed="47"/>
      </patternFill>
    </fill>
    <fill>
      <patternFill patternType="solid">
        <fgColor indexed="61"/>
      </patternFill>
    </fill>
    <fill>
      <patternFill patternType="solid">
        <fgColor indexed="44"/>
      </patternFill>
    </fill>
    <fill>
      <patternFill patternType="solid">
        <fgColor indexed="20"/>
      </patternFill>
    </fill>
    <fill>
      <patternFill patternType="solid">
        <fgColor indexed="9"/>
        <bgColor indexed="9"/>
      </patternFill>
    </fill>
    <fill>
      <patternFill patternType="solid">
        <fgColor theme="9" tint="0.79998168889431442"/>
        <bgColor indexed="64"/>
      </patternFill>
    </fill>
    <fill>
      <patternFill patternType="solid">
        <fgColor theme="2" tint="-9.9978637043366805E-2"/>
        <bgColor indexed="64"/>
      </patternFill>
    </fill>
    <fill>
      <patternFill patternType="solid">
        <fgColor theme="0" tint="-0.499984740745262"/>
        <bgColor indexed="64"/>
      </patternFill>
    </fill>
  </fills>
  <borders count="340">
    <border>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style="thin">
        <color indexed="64"/>
      </right>
      <top/>
      <bottom style="thin">
        <color indexed="64"/>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style="thin">
        <color indexed="48"/>
      </top>
      <bottom style="thin">
        <color indexed="48"/>
      </bottom>
      <diagonal/>
    </border>
    <border>
      <left style="hair">
        <color indexed="64"/>
      </left>
      <right style="hair">
        <color indexed="64"/>
      </right>
      <top style="hair">
        <color indexed="64"/>
      </top>
      <bottom style="hair">
        <color indexed="64"/>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auto="1"/>
      </left>
      <right/>
      <top/>
      <bottom/>
      <diagonal/>
    </border>
    <border>
      <left/>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style="thin">
        <color auto="1"/>
      </bottom>
      <diagonal/>
    </border>
    <border>
      <left style="thin">
        <color indexed="64"/>
      </left>
      <right/>
      <top style="thin">
        <color indexed="64"/>
      </top>
      <bottom style="thin">
        <color indexed="64"/>
      </bottom>
      <diagonal/>
    </border>
    <border>
      <left style="thin">
        <color indexed="8"/>
      </left>
      <right/>
      <top/>
      <bottom/>
      <diagonal/>
    </border>
    <border>
      <left/>
      <right/>
      <top style="thin">
        <color indexed="64"/>
      </top>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8"/>
      </top>
      <bottom/>
      <diagonal/>
    </border>
    <border>
      <left/>
      <right style="thin">
        <color indexed="8"/>
      </right>
      <top/>
      <bottom style="thin">
        <color indexed="64"/>
      </bottom>
      <diagonal/>
    </border>
    <border>
      <left/>
      <right style="thin">
        <color indexed="8"/>
      </right>
      <top/>
      <bottom/>
      <diagonal/>
    </border>
    <border>
      <left style="thin">
        <color indexed="64"/>
      </left>
      <right/>
      <top style="thin">
        <color indexed="64"/>
      </top>
      <bottom/>
      <diagonal/>
    </border>
    <border>
      <left/>
      <right style="thin">
        <color indexed="64"/>
      </right>
      <top/>
      <bottom style="thin">
        <color indexed="64"/>
      </bottom>
      <diagonal/>
    </border>
    <border>
      <left/>
      <right/>
      <top/>
      <bottom style="thin">
        <color indexed="64"/>
      </bottom>
      <diagonal/>
    </border>
    <border>
      <left style="thin">
        <color indexed="64"/>
      </left>
      <right style="thin">
        <color auto="1"/>
      </right>
      <top style="thin">
        <color indexed="64"/>
      </top>
      <bottom style="thin">
        <color indexed="64"/>
      </bottom>
      <diagonal/>
    </border>
    <border>
      <left style="thin">
        <color auto="1"/>
      </left>
      <right style="thin">
        <color auto="1"/>
      </right>
      <top style="thin">
        <color indexed="64"/>
      </top>
      <bottom/>
      <diagonal/>
    </border>
    <border>
      <left style="thin">
        <color auto="1"/>
      </left>
      <right/>
      <top/>
      <bottom/>
      <diagonal/>
    </border>
    <border>
      <left style="thin">
        <color auto="1"/>
      </left>
      <right style="thin">
        <color auto="1"/>
      </right>
      <top/>
      <bottom/>
      <diagonal/>
    </border>
    <border>
      <left style="thin">
        <color auto="1"/>
      </left>
      <right style="thin">
        <color auto="1"/>
      </right>
      <top style="thin">
        <color auto="1"/>
      </top>
      <bottom style="thin">
        <color auto="1"/>
      </bottom>
      <diagonal/>
    </border>
    <border>
      <left/>
      <right style="thin">
        <color auto="1"/>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auto="1"/>
      </top>
      <bottom style="thin">
        <color auto="1"/>
      </bottom>
      <diagonal/>
    </border>
    <border>
      <left style="thin">
        <color indexed="64"/>
      </left>
      <right style="thin">
        <color indexed="64"/>
      </right>
      <top style="thin">
        <color indexed="64"/>
      </top>
      <bottom/>
      <diagonal/>
    </border>
    <border>
      <left/>
      <right/>
      <top style="thin">
        <color indexed="64"/>
      </top>
      <bottom/>
      <diagonal/>
    </border>
    <border>
      <left/>
      <right style="thin">
        <color auto="1"/>
      </right>
      <top style="thin">
        <color auto="1"/>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style="thin">
        <color auto="1"/>
      </right>
      <top style="thin">
        <color auto="1"/>
      </top>
      <bottom/>
      <diagonal/>
    </border>
    <border>
      <left style="thin">
        <color indexed="64"/>
      </left>
      <right style="thin">
        <color indexed="64"/>
      </right>
      <top style="thin">
        <color auto="1"/>
      </top>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right/>
      <top style="thin">
        <color indexed="64"/>
      </top>
      <bottom/>
      <diagonal/>
    </border>
    <border>
      <left style="thin">
        <color auto="1"/>
      </left>
      <right style="thin">
        <color auto="1"/>
      </right>
      <top style="thin">
        <color auto="1"/>
      </top>
      <bottom/>
      <diagonal/>
    </border>
    <border>
      <left/>
      <right/>
      <top style="thin">
        <color auto="1"/>
      </top>
      <bottom style="thin">
        <color auto="1"/>
      </bottom>
      <diagonal/>
    </border>
    <border>
      <left style="thin">
        <color auto="1"/>
      </left>
      <right/>
      <top style="thin">
        <color auto="1"/>
      </top>
      <bottom style="thin">
        <color auto="1"/>
      </bottom>
      <diagonal/>
    </border>
    <border>
      <left/>
      <right style="thin">
        <color indexed="64"/>
      </right>
      <top style="thin">
        <color indexed="64"/>
      </top>
      <bottom style="thin">
        <color indexed="64"/>
      </bottom>
      <diagonal/>
    </border>
    <border>
      <left/>
      <right style="thin">
        <color auto="1"/>
      </right>
      <top style="thin">
        <color auto="1"/>
      </top>
      <bottom/>
      <diagonal/>
    </border>
    <border>
      <left style="thin">
        <color auto="1"/>
      </left>
      <right style="thin">
        <color indexed="64"/>
      </right>
      <top style="thin">
        <color auto="1"/>
      </top>
      <bottom/>
      <diagonal/>
    </border>
    <border>
      <left/>
      <right/>
      <top style="thin">
        <color auto="1"/>
      </top>
      <bottom style="thin">
        <color indexed="64"/>
      </bottom>
      <diagonal/>
    </border>
    <border>
      <left/>
      <right style="thin">
        <color indexed="64"/>
      </right>
      <top style="thin">
        <color auto="1"/>
      </top>
      <bottom style="thin">
        <color indexed="64"/>
      </bottom>
      <diagonal/>
    </border>
    <border>
      <left style="thin">
        <color indexed="64"/>
      </left>
      <right/>
      <top style="thin">
        <color indexed="64"/>
      </top>
      <bottom/>
      <diagonal/>
    </border>
    <border>
      <left/>
      <right/>
      <top style="thin">
        <color indexed="64"/>
      </top>
      <bottom/>
      <diagonal/>
    </border>
    <border>
      <left/>
      <right style="thin">
        <color auto="1"/>
      </right>
      <top style="thin">
        <color auto="1"/>
      </top>
      <bottom/>
      <diagonal/>
    </border>
    <border>
      <left style="thin">
        <color indexed="64"/>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auto="1"/>
      </left>
      <right style="thin">
        <color auto="1"/>
      </right>
      <top style="thin">
        <color auto="1"/>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auto="1"/>
      </left>
      <right/>
      <top style="thin">
        <color auto="1"/>
      </top>
      <bottom/>
      <diagonal/>
    </border>
    <border>
      <left/>
      <right style="thin">
        <color auto="1"/>
      </right>
      <top style="thin">
        <color auto="1"/>
      </top>
      <bottom/>
      <diagonal/>
    </border>
    <border>
      <left style="thin">
        <color auto="1"/>
      </left>
      <right/>
      <top style="thin">
        <color indexed="64"/>
      </top>
      <bottom style="thin">
        <color indexed="64"/>
      </bottom>
      <diagonal/>
    </border>
    <border>
      <left/>
      <right style="thin">
        <color auto="1"/>
      </right>
      <top style="thin">
        <color indexed="64"/>
      </top>
      <bottom style="thin">
        <color indexed="64"/>
      </bottom>
      <diagonal/>
    </border>
    <border>
      <left/>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auto="1"/>
      </left>
      <right style="thin">
        <color auto="1"/>
      </right>
      <top style="thin">
        <color auto="1"/>
      </top>
      <bottom/>
      <diagonal/>
    </border>
    <border>
      <left/>
      <right style="hair">
        <color indexed="64"/>
      </right>
      <top/>
      <bottom/>
      <diagonal/>
    </border>
    <border>
      <left style="thin">
        <color auto="1"/>
      </left>
      <right style="thin">
        <color auto="1"/>
      </right>
      <top style="thin">
        <color auto="1"/>
      </top>
      <bottom style="thin">
        <color auto="1"/>
      </bottom>
      <diagonal/>
    </border>
    <border>
      <left style="thin">
        <color auto="1"/>
      </left>
      <right style="thin">
        <color indexed="64"/>
      </right>
      <top style="thin">
        <color auto="1"/>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style="thin">
        <color auto="1"/>
      </right>
      <top style="thin">
        <color auto="1"/>
      </top>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right/>
      <top style="thin">
        <color indexed="64"/>
      </top>
      <bottom/>
      <diagonal/>
    </border>
    <border>
      <left/>
      <right style="thin">
        <color auto="1"/>
      </right>
      <top style="thin">
        <color indexed="64"/>
      </top>
      <bottom/>
      <diagonal/>
    </border>
    <border>
      <left style="thin">
        <color auto="1"/>
      </left>
      <right/>
      <top style="thin">
        <color indexed="64"/>
      </top>
      <bottom style="thin">
        <color auto="1"/>
      </bottom>
      <diagonal/>
    </border>
    <border>
      <left/>
      <right/>
      <top style="thin">
        <color indexed="64"/>
      </top>
      <bottom style="thin">
        <color auto="1"/>
      </bottom>
      <diagonal/>
    </border>
    <border>
      <left/>
      <right style="thin">
        <color indexed="64"/>
      </right>
      <top style="thin">
        <color indexed="64"/>
      </top>
      <bottom style="thin">
        <color indexed="64"/>
      </bottom>
      <diagonal/>
    </border>
    <border>
      <left/>
      <right/>
      <top style="hair">
        <color indexed="64"/>
      </top>
      <bottom/>
      <diagonal/>
    </border>
    <border>
      <left style="thin">
        <color auto="1"/>
      </left>
      <right style="thin">
        <color indexed="64"/>
      </right>
      <top style="thin">
        <color auto="1"/>
      </top>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right style="thin">
        <color indexed="64"/>
      </right>
      <top style="thin">
        <color indexed="64"/>
      </top>
      <bottom style="thin">
        <color indexed="64"/>
      </bottom>
      <diagonal/>
    </border>
    <border>
      <left style="thin">
        <color auto="1"/>
      </left>
      <right style="thin">
        <color indexed="64"/>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right/>
      <top style="thin">
        <color indexed="64"/>
      </top>
      <bottom/>
      <diagonal/>
    </border>
    <border>
      <left/>
      <right/>
      <top style="thin">
        <color indexed="64"/>
      </top>
      <bottom style="thin">
        <color auto="1"/>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style="thin">
        <color auto="1"/>
      </right>
      <top style="thin">
        <color auto="1"/>
      </top>
      <bottom/>
      <diagonal/>
    </border>
    <border>
      <left style="thin">
        <color auto="1"/>
      </left>
      <right/>
      <top style="thin">
        <color auto="1"/>
      </top>
      <bottom/>
      <diagonal/>
    </border>
    <border>
      <left/>
      <right/>
      <top style="thin">
        <color auto="1"/>
      </top>
      <bottom/>
      <diagonal/>
    </border>
    <border>
      <left/>
      <right/>
      <top style="thin">
        <color auto="1"/>
      </top>
      <bottom style="thin">
        <color indexed="64"/>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right/>
      <top style="thin">
        <color auto="1"/>
      </top>
      <bottom style="thin">
        <color indexed="64"/>
      </bottom>
      <diagonal/>
    </border>
    <border>
      <left style="thin">
        <color auto="1"/>
      </left>
      <right/>
      <top style="thin">
        <color auto="1"/>
      </top>
      <bottom style="thin">
        <color indexed="64"/>
      </bottom>
      <diagonal/>
    </border>
    <border>
      <left/>
      <right style="thin">
        <color auto="1"/>
      </right>
      <top style="thin">
        <color auto="1"/>
      </top>
      <bottom style="thin">
        <color indexed="64"/>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right/>
      <top style="thin">
        <color auto="1"/>
      </top>
      <bottom style="thin">
        <color auto="1"/>
      </bottom>
      <diagonal/>
    </border>
    <border>
      <left/>
      <right/>
      <top style="thin">
        <color auto="1"/>
      </top>
      <bottom/>
      <diagonal/>
    </border>
    <border>
      <left/>
      <right style="thin">
        <color indexed="64"/>
      </right>
      <top style="thin">
        <color indexed="64"/>
      </top>
      <bottom style="thin">
        <color indexed="64"/>
      </bottom>
      <diagonal/>
    </border>
    <border>
      <left/>
      <right style="thin">
        <color auto="1"/>
      </right>
      <top style="thin">
        <color auto="1"/>
      </top>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right style="thin">
        <color indexed="64"/>
      </right>
      <top style="thin">
        <color auto="1"/>
      </top>
      <bottom style="thin">
        <color indexed="64"/>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n">
        <color auto="1"/>
      </left>
      <right style="thin">
        <color auto="1"/>
      </right>
      <top style="thin">
        <color auto="1"/>
      </top>
      <bottom/>
      <diagonal/>
    </border>
    <border>
      <left/>
      <right style="medium">
        <color indexed="64"/>
      </right>
      <top style="dotted">
        <color indexed="64"/>
      </top>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diagonal/>
    </border>
    <border>
      <left/>
      <right style="thin">
        <color indexed="64"/>
      </right>
      <top style="thin">
        <color auto="1"/>
      </top>
      <bottom style="thin">
        <color indexed="64"/>
      </bottom>
      <diagonal/>
    </border>
    <border>
      <left style="thin">
        <color indexed="64"/>
      </left>
      <right/>
      <top style="thin">
        <color indexed="64"/>
      </top>
      <bottom style="thin">
        <color indexed="64"/>
      </bottom>
      <diagonal/>
    </border>
    <border>
      <left/>
      <right/>
      <top style="thin">
        <color auto="1"/>
      </top>
      <bottom style="thin">
        <color auto="1"/>
      </bottom>
      <diagonal/>
    </border>
    <border>
      <left/>
      <right/>
      <top style="thin">
        <color indexed="64"/>
      </top>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medium">
        <color indexed="64"/>
      </left>
      <right/>
      <top/>
      <bottom/>
      <diagonal/>
    </border>
    <border>
      <left/>
      <right style="medium">
        <color indexed="64"/>
      </right>
      <top/>
      <bottom/>
      <diagonal/>
    </border>
    <border>
      <left style="medium">
        <color indexed="64"/>
      </left>
      <right style="medium">
        <color indexed="64"/>
      </right>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bottom style="double">
        <color indexed="64"/>
      </bottom>
      <diagonal/>
    </border>
    <border>
      <left style="thin">
        <color indexed="64"/>
      </left>
      <right style="thin">
        <color indexed="64"/>
      </right>
      <top/>
      <bottom style="double">
        <color indexed="64"/>
      </bottom>
      <diagonal/>
    </border>
    <border>
      <left style="thin">
        <color indexed="64"/>
      </left>
      <right/>
      <top/>
      <bottom style="double">
        <color indexed="64"/>
      </bottom>
      <diagonal/>
    </border>
    <border>
      <left style="medium">
        <color indexed="64"/>
      </left>
      <right style="medium">
        <color indexed="64"/>
      </right>
      <top/>
      <bottom style="double">
        <color indexed="64"/>
      </bottom>
      <diagonal/>
    </border>
    <border>
      <left/>
      <right style="medium">
        <color indexed="64"/>
      </right>
      <top/>
      <bottom style="double">
        <color indexed="64"/>
      </bottom>
      <diagonal/>
    </border>
    <border>
      <left style="medium">
        <color indexed="64"/>
      </left>
      <right style="medium">
        <color indexed="64"/>
      </right>
      <top/>
      <bottom style="thin">
        <color indexed="64"/>
      </bottom>
      <diagonal/>
    </border>
    <border>
      <left/>
      <right style="medium">
        <color indexed="64"/>
      </right>
      <top/>
      <bottom style="thin">
        <color indexed="64"/>
      </bottom>
      <diagonal/>
    </border>
    <border>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double">
        <color indexed="64"/>
      </top>
      <bottom/>
      <diagonal/>
    </border>
    <border>
      <left style="thin">
        <color indexed="64"/>
      </left>
      <right style="thin">
        <color indexed="64"/>
      </right>
      <top style="double">
        <color indexed="64"/>
      </top>
      <bottom/>
      <diagonal/>
    </border>
    <border>
      <left style="thin">
        <color indexed="64"/>
      </left>
      <right/>
      <top style="double">
        <color indexed="64"/>
      </top>
      <bottom/>
      <diagonal/>
    </border>
    <border>
      <left style="medium">
        <color indexed="64"/>
      </left>
      <right style="medium">
        <color indexed="64"/>
      </right>
      <top style="double">
        <color indexed="64"/>
      </top>
      <bottom/>
      <diagonal/>
    </border>
    <border>
      <left/>
      <right style="medium">
        <color indexed="64"/>
      </right>
      <top style="double">
        <color indexed="64"/>
      </top>
      <bottom/>
      <diagonal/>
    </border>
    <border>
      <left style="medium">
        <color indexed="64"/>
      </left>
      <right style="thin">
        <color indexed="64"/>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thin">
        <color indexed="64"/>
      </top>
      <bottom style="thin">
        <color indexed="64"/>
      </bottom>
      <diagonal/>
    </border>
    <border>
      <left/>
      <right/>
      <top/>
      <bottom style="medium">
        <color indexed="64"/>
      </bottom>
      <diagonal/>
    </border>
    <border>
      <left/>
      <right/>
      <top/>
      <bottom style="thick">
        <color indexed="49"/>
      </bottom>
      <diagonal/>
    </border>
    <border>
      <left/>
      <right/>
      <top/>
      <bottom style="thick">
        <color indexed="22"/>
      </bottom>
      <diagonal/>
    </border>
    <border>
      <left/>
      <right/>
      <top/>
      <bottom style="medium">
        <color indexed="49"/>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thin">
        <color indexed="64"/>
      </top>
      <bottom style="double">
        <color indexed="64"/>
      </bottom>
      <diagonal/>
    </border>
    <border>
      <left/>
      <right/>
      <top style="thin">
        <color indexed="62"/>
      </top>
      <bottom style="double">
        <color indexed="62"/>
      </bottom>
      <diagonal/>
    </border>
    <border>
      <left style="double">
        <color indexed="64"/>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auto="1"/>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medium">
        <color indexed="64"/>
      </top>
      <bottom style="medium">
        <color indexed="64"/>
      </bottom>
      <diagonal/>
    </border>
    <border>
      <left/>
      <right/>
      <top style="thin">
        <color indexed="64"/>
      </top>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style="thin">
        <color indexed="64"/>
      </left>
      <right/>
      <top style="thin">
        <color indexed="64"/>
      </top>
      <bottom/>
      <diagonal/>
    </border>
    <border>
      <left style="thin">
        <color auto="1"/>
      </left>
      <right style="thin">
        <color auto="1"/>
      </right>
      <top style="thin">
        <color auto="1"/>
      </top>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bottom style="hair">
        <color indexed="12"/>
      </bottom>
      <diagonal/>
    </border>
    <border>
      <left style="thin">
        <color indexed="22"/>
      </left>
      <right style="thin">
        <color indexed="22"/>
      </right>
      <top style="thin">
        <color indexed="22"/>
      </top>
      <bottom style="thin">
        <color indexed="22"/>
      </bottom>
      <diagonal/>
    </border>
    <border>
      <left style="thick">
        <color indexed="18"/>
      </left>
      <right/>
      <top style="thick">
        <color indexed="18"/>
      </top>
      <bottom style="thin">
        <color indexed="8"/>
      </bottom>
      <diagonal/>
    </border>
    <border>
      <left/>
      <right/>
      <top/>
      <bottom style="thin">
        <color indexed="23"/>
      </bottom>
      <diagonal/>
    </border>
    <border>
      <left/>
      <right/>
      <top style="thin">
        <color indexed="23"/>
      </top>
      <bottom style="thin">
        <color indexed="23"/>
      </bottom>
      <diagonal/>
    </border>
    <border>
      <left/>
      <right/>
      <top style="thick">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23"/>
      </left>
      <right style="thin">
        <color indexed="23"/>
      </right>
      <top style="thin">
        <color indexed="23"/>
      </top>
      <bottom style="thin">
        <color indexed="23"/>
      </bottom>
      <diagonal/>
    </border>
    <border>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right/>
      <top style="thin">
        <color indexed="64"/>
      </top>
      <bottom/>
      <diagonal/>
    </border>
    <border>
      <left style="thin">
        <color indexed="22"/>
      </left>
      <right style="thin">
        <color indexed="22"/>
      </right>
      <top style="thin">
        <color indexed="22"/>
      </top>
      <bottom style="thin">
        <color indexed="22"/>
      </bottom>
      <diagonal/>
    </border>
    <border>
      <left/>
      <right/>
      <top/>
      <bottom style="thin">
        <color indexed="23"/>
      </bottom>
      <diagonal/>
    </border>
    <border>
      <left/>
      <right/>
      <top style="thin">
        <color indexed="23"/>
      </top>
      <bottom style="thin">
        <color indexed="23"/>
      </bottom>
      <diagonal/>
    </border>
    <border>
      <left style="thin">
        <color auto="1"/>
      </left>
      <right style="thin">
        <color auto="1"/>
      </right>
      <top style="thin">
        <color auto="1"/>
      </top>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style="thin">
        <color auto="1"/>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diagonal/>
    </border>
    <border>
      <left style="thin">
        <color indexed="22"/>
      </left>
      <right style="thin">
        <color indexed="22"/>
      </right>
      <top style="thin">
        <color indexed="22"/>
      </top>
      <bottom style="thin">
        <color indexed="22"/>
      </bottom>
      <diagonal/>
    </border>
    <border>
      <left/>
      <right/>
      <top/>
      <bottom style="thin">
        <color indexed="23"/>
      </bottom>
      <diagonal/>
    </border>
    <border>
      <left/>
      <right/>
      <top style="thin">
        <color indexed="23"/>
      </top>
      <bottom style="thin">
        <color indexed="23"/>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style="thin">
        <color auto="1"/>
      </left>
      <right style="thin">
        <color auto="1"/>
      </right>
      <top/>
      <bottom style="thin">
        <color auto="1"/>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style="thin">
        <color indexed="23"/>
      </left>
      <right style="thin">
        <color indexed="23"/>
      </right>
      <top style="thin">
        <color indexed="23"/>
      </top>
      <bottom style="thin">
        <color indexed="23"/>
      </bottom>
      <diagonal/>
    </border>
    <border>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diagonal/>
    </border>
    <border>
      <left style="thin">
        <color indexed="22"/>
      </left>
      <right style="thin">
        <color indexed="22"/>
      </right>
      <top style="thin">
        <color indexed="22"/>
      </top>
      <bottom style="thin">
        <color indexed="22"/>
      </bottom>
      <diagonal/>
    </border>
    <border>
      <left/>
      <right/>
      <top/>
      <bottom style="thin">
        <color indexed="23"/>
      </bottom>
      <diagonal/>
    </border>
    <border>
      <left/>
      <right/>
      <top style="thin">
        <color indexed="23"/>
      </top>
      <bottom style="thin">
        <color indexed="23"/>
      </bottom>
      <diagonal/>
    </border>
    <border>
      <left style="thin">
        <color auto="1"/>
      </left>
      <right style="thin">
        <color auto="1"/>
      </right>
      <top/>
      <bottom style="thin">
        <color auto="1"/>
      </bottom>
      <diagonal/>
    </border>
    <border>
      <left style="thin">
        <color auto="1"/>
      </left>
      <right/>
      <top/>
      <bottom style="thin">
        <color auto="1"/>
      </bottom>
      <diagonal/>
    </border>
    <border>
      <left/>
      <right/>
      <top/>
      <bottom style="thin">
        <color indexed="64"/>
      </bottom>
      <diagonal/>
    </border>
    <border>
      <left/>
      <right style="thin">
        <color indexed="64"/>
      </right>
      <top/>
      <bottom style="thin">
        <color indexed="64"/>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style="thin">
        <color auto="1"/>
      </left>
      <right style="thin">
        <color auto="1"/>
      </right>
      <top style="thin">
        <color auto="1"/>
      </top>
      <bottom style="thin">
        <color auto="1"/>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style="thin">
        <color indexed="23"/>
      </left>
      <right style="thin">
        <color indexed="23"/>
      </right>
      <top style="thin">
        <color indexed="23"/>
      </top>
      <bottom style="thin">
        <color indexed="23"/>
      </bottom>
      <diagonal/>
    </border>
    <border>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4"/>
      </top>
      <bottom/>
      <diagonal/>
    </border>
    <border>
      <left/>
      <right/>
      <top/>
      <bottom style="thin">
        <color indexed="23"/>
      </bottom>
      <diagonal/>
    </border>
    <border>
      <left/>
      <right/>
      <top style="thin">
        <color indexed="23"/>
      </top>
      <bottom style="thin">
        <color indexed="23"/>
      </bottom>
      <diagonal/>
    </border>
    <border>
      <left style="thin">
        <color auto="1"/>
      </left>
      <right style="thin">
        <color auto="1"/>
      </right>
      <top/>
      <bottom style="thin">
        <color auto="1"/>
      </bottom>
      <diagonal/>
    </border>
    <border>
      <left style="thin">
        <color auto="1"/>
      </left>
      <right/>
      <top/>
      <bottom style="thin">
        <color auto="1"/>
      </bottom>
      <diagonal/>
    </border>
    <border>
      <left/>
      <right/>
      <top/>
      <bottom style="thin">
        <color indexed="64"/>
      </bottom>
      <diagonal/>
    </border>
    <border>
      <left/>
      <right style="thin">
        <color indexed="64"/>
      </right>
      <top/>
      <bottom style="thin">
        <color indexed="64"/>
      </bottom>
      <diagonal/>
    </border>
    <border>
      <left style="thin">
        <color auto="1"/>
      </left>
      <right style="double">
        <color auto="1"/>
      </right>
      <top style="thin">
        <color auto="1"/>
      </top>
      <bottom style="thin">
        <color auto="1"/>
      </bottom>
      <diagonal/>
    </border>
    <border>
      <left style="thin">
        <color auto="1"/>
      </left>
      <right style="double">
        <color auto="1"/>
      </right>
      <top/>
      <bottom/>
      <diagonal/>
    </border>
    <border>
      <left style="thin">
        <color auto="1"/>
      </left>
      <right style="double">
        <color auto="1"/>
      </right>
      <top/>
      <bottom style="thin">
        <color auto="1"/>
      </bottom>
      <diagonal/>
    </border>
    <border>
      <left style="thin">
        <color auto="1"/>
      </left>
      <right style="double">
        <color auto="1"/>
      </right>
      <top style="thin">
        <color indexed="64"/>
      </top>
      <bottom/>
      <diagonal/>
    </border>
    <border>
      <left style="thin">
        <color indexed="64"/>
      </left>
      <right style="thin">
        <color indexed="8"/>
      </right>
      <top/>
      <bottom/>
      <diagonal/>
    </border>
    <border>
      <left style="thin">
        <color indexed="8"/>
      </left>
      <right style="thin">
        <color indexed="8"/>
      </right>
      <top/>
      <bottom/>
      <diagonal/>
    </border>
    <border>
      <left style="thin">
        <color indexed="8"/>
      </left>
      <right style="thin">
        <color indexed="8"/>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bottom/>
      <diagonal/>
    </border>
    <border>
      <left style="thin">
        <color indexed="64"/>
      </left>
      <right style="thin">
        <color indexed="64"/>
      </right>
      <top/>
      <bottom/>
      <diagonal/>
    </border>
    <border>
      <left style="thin">
        <color indexed="64"/>
      </left>
      <right style="thin">
        <color indexed="8"/>
      </right>
      <top style="thin">
        <color indexed="64"/>
      </top>
      <bottom style="thin">
        <color indexed="64"/>
      </bottom>
      <diagonal/>
    </border>
    <border>
      <left style="thin">
        <color indexed="64"/>
      </left>
      <right style="thin">
        <color indexed="8"/>
      </right>
      <top style="thin">
        <color indexed="64"/>
      </top>
      <bottom/>
      <diagonal/>
    </border>
    <border>
      <left style="thin">
        <color indexed="8"/>
      </left>
      <right style="thin">
        <color indexed="8"/>
      </right>
      <top style="thin">
        <color indexed="64"/>
      </top>
      <bottom/>
      <diagonal/>
    </border>
    <border>
      <left style="thin">
        <color indexed="8"/>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auto="1"/>
      </left>
      <right style="thin">
        <color indexed="64"/>
      </right>
      <top style="thin">
        <color auto="1"/>
      </top>
      <bottom/>
      <diagonal/>
    </border>
    <border>
      <left style="thin">
        <color indexed="64"/>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style="thin">
        <color auto="1"/>
      </bottom>
      <diagonal/>
    </border>
  </borders>
  <cellStyleXfs count="1391">
    <xf numFmtId="0" fontId="0" fillId="0" borderId="0"/>
    <xf numFmtId="9" fontId="1" fillId="0" borderId="0" applyFont="0" applyFill="0" applyBorder="0" applyAlignment="0" applyProtection="0"/>
    <xf numFmtId="0" fontId="5" fillId="0" borderId="0">
      <alignment wrapText="1"/>
    </xf>
    <xf numFmtId="0" fontId="5" fillId="0" borderId="0">
      <alignment wrapText="1"/>
    </xf>
    <xf numFmtId="0" fontId="5" fillId="0" borderId="0"/>
    <xf numFmtId="9" fontId="5" fillId="0" borderId="0" applyFont="0" applyFill="0" applyBorder="0" applyAlignment="0" applyProtection="0"/>
    <xf numFmtId="0" fontId="5" fillId="0" borderId="0"/>
    <xf numFmtId="0" fontId="5" fillId="0" borderId="0"/>
    <xf numFmtId="174" fontId="5" fillId="0" borderId="0" applyFont="0" applyFill="0" applyBorder="0" applyAlignment="0" applyProtection="0"/>
    <xf numFmtId="0" fontId="37" fillId="0" borderId="0"/>
    <xf numFmtId="0" fontId="5" fillId="0" borderId="0"/>
    <xf numFmtId="0" fontId="5" fillId="0" borderId="0"/>
    <xf numFmtId="0" fontId="37" fillId="0" borderId="0"/>
    <xf numFmtId="0" fontId="5" fillId="0" borderId="0"/>
    <xf numFmtId="0" fontId="37" fillId="0" borderId="0"/>
    <xf numFmtId="0" fontId="37" fillId="0" borderId="0"/>
    <xf numFmtId="0" fontId="5"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5" fillId="0" borderId="0"/>
    <xf numFmtId="0" fontId="37" fillId="0" borderId="0"/>
    <xf numFmtId="0" fontId="5" fillId="0" borderId="0"/>
    <xf numFmtId="0" fontId="5" fillId="0" borderId="0"/>
    <xf numFmtId="0" fontId="37" fillId="0" borderId="0"/>
    <xf numFmtId="0" fontId="5" fillId="0" borderId="0"/>
    <xf numFmtId="0" fontId="5" fillId="0" borderId="0"/>
    <xf numFmtId="0" fontId="5" fillId="0" borderId="0"/>
    <xf numFmtId="0" fontId="37" fillId="0" borderId="0"/>
    <xf numFmtId="0" fontId="5" fillId="0" borderId="0"/>
    <xf numFmtId="0" fontId="37" fillId="0" borderId="0"/>
    <xf numFmtId="0" fontId="5" fillId="0" borderId="0"/>
    <xf numFmtId="0" fontId="5" fillId="0" borderId="0"/>
    <xf numFmtId="0" fontId="3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7" fillId="0" borderId="0"/>
    <xf numFmtId="0" fontId="5" fillId="0" borderId="0"/>
    <xf numFmtId="0" fontId="37" fillId="0" borderId="0"/>
    <xf numFmtId="0" fontId="37" fillId="0" borderId="0"/>
    <xf numFmtId="0" fontId="5" fillId="0" borderId="0"/>
    <xf numFmtId="0" fontId="37" fillId="0" borderId="0"/>
    <xf numFmtId="0" fontId="37" fillId="0" borderId="0"/>
    <xf numFmtId="0" fontId="37"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20" fillId="10" borderId="11" applyNumberFormat="0" applyProtection="0">
      <alignment vertical="center"/>
    </xf>
    <xf numFmtId="4" fontId="39" fillId="4" borderId="11" applyNumberFormat="0" applyProtection="0">
      <alignment vertical="center"/>
    </xf>
    <xf numFmtId="4" fontId="20" fillId="10" borderId="11" applyNumberFormat="0" applyProtection="0">
      <alignment horizontal="left" vertical="center" indent="1"/>
    </xf>
    <xf numFmtId="4" fontId="8" fillId="0" borderId="11" applyNumberFormat="0" applyProtection="0">
      <alignment horizontal="left" vertical="center" indent="1"/>
    </xf>
    <xf numFmtId="4" fontId="40" fillId="11" borderId="11" applyNumberFormat="0" applyProtection="0">
      <alignment horizontal="right" vertical="center"/>
    </xf>
    <xf numFmtId="4" fontId="40" fillId="12" borderId="11" applyNumberFormat="0" applyProtection="0">
      <alignment horizontal="right" vertical="center"/>
    </xf>
    <xf numFmtId="4" fontId="40" fillId="13" borderId="11" applyNumberFormat="0" applyProtection="0">
      <alignment horizontal="right" vertical="center"/>
    </xf>
    <xf numFmtId="4" fontId="40" fillId="14" borderId="11" applyNumberFormat="0" applyProtection="0">
      <alignment horizontal="right" vertical="center"/>
    </xf>
    <xf numFmtId="4" fontId="40" fillId="15" borderId="11" applyNumberFormat="0" applyProtection="0">
      <alignment horizontal="right" vertical="center"/>
    </xf>
    <xf numFmtId="4" fontId="40" fillId="16" borderId="11" applyNumberFormat="0" applyProtection="0">
      <alignment horizontal="right" vertical="center"/>
    </xf>
    <xf numFmtId="4" fontId="40" fillId="17" borderId="11" applyNumberFormat="0" applyProtection="0">
      <alignment horizontal="right" vertical="center"/>
    </xf>
    <xf numFmtId="4" fontId="40" fillId="18" borderId="11" applyNumberFormat="0" applyProtection="0">
      <alignment horizontal="right" vertical="center"/>
    </xf>
    <xf numFmtId="4" fontId="40" fillId="19" borderId="11" applyNumberFormat="0" applyProtection="0">
      <alignment horizontal="right" vertical="center"/>
    </xf>
    <xf numFmtId="4" fontId="41" fillId="20" borderId="12" applyNumberFormat="0" applyProtection="0">
      <alignment horizontal="left" vertical="center" indent="1"/>
    </xf>
    <xf numFmtId="4" fontId="41" fillId="21" borderId="0" applyNumberFormat="0" applyProtection="0">
      <alignment horizontal="left" vertical="center" indent="1"/>
    </xf>
    <xf numFmtId="4" fontId="42" fillId="22" borderId="0" applyNumberFormat="0" applyProtection="0">
      <alignment horizontal="left" vertical="center" indent="1"/>
    </xf>
    <xf numFmtId="4" fontId="40" fillId="21" borderId="11" applyNumberFormat="0" applyProtection="0">
      <alignment horizontal="right" vertical="center"/>
    </xf>
    <xf numFmtId="4" fontId="20" fillId="0" borderId="0" applyNumberFormat="0" applyProtection="0">
      <alignment horizontal="left" vertical="center" indent="1"/>
    </xf>
    <xf numFmtId="4" fontId="20" fillId="0" borderId="0" applyNumberFormat="0" applyProtection="0">
      <alignment horizontal="left" vertical="center" indent="1"/>
    </xf>
    <xf numFmtId="4" fontId="40" fillId="2" borderId="11" applyNumberFormat="0" applyProtection="0">
      <alignment vertical="center"/>
    </xf>
    <xf numFmtId="4" fontId="43" fillId="2" borderId="11" applyNumberFormat="0" applyProtection="0">
      <alignment vertical="center"/>
    </xf>
    <xf numFmtId="4" fontId="42" fillId="21" borderId="13" applyNumberFormat="0" applyProtection="0">
      <alignment horizontal="left" vertical="center" indent="1"/>
    </xf>
    <xf numFmtId="4" fontId="23" fillId="0" borderId="11" applyNumberFormat="0" applyProtection="0">
      <alignment horizontal="right" vertical="center"/>
    </xf>
    <xf numFmtId="4" fontId="43" fillId="2" borderId="11" applyNumberFormat="0" applyProtection="0">
      <alignment horizontal="right" vertical="center"/>
    </xf>
    <xf numFmtId="4" fontId="20" fillId="0" borderId="11" applyNumberFormat="0" applyProtection="0">
      <alignment horizontal="left" vertical="center" wrapText="1" indent="1"/>
    </xf>
    <xf numFmtId="4" fontId="24" fillId="23" borderId="13" applyNumberFormat="0" applyProtection="0">
      <alignment horizontal="left" vertical="center" indent="1"/>
    </xf>
    <xf numFmtId="4" fontId="44" fillId="2" borderId="11" applyNumberFormat="0" applyProtection="0">
      <alignment horizontal="right" vertical="center"/>
    </xf>
    <xf numFmtId="0" fontId="5" fillId="0" borderId="0"/>
    <xf numFmtId="0" fontId="38" fillId="0" borderId="0"/>
    <xf numFmtId="0" fontId="5" fillId="0" borderId="0"/>
    <xf numFmtId="0" fontId="5" fillId="0" borderId="0">
      <alignment wrapText="1"/>
    </xf>
    <xf numFmtId="0" fontId="5" fillId="0" borderId="0">
      <alignment wrapText="1"/>
    </xf>
    <xf numFmtId="0" fontId="5" fillId="0" borderId="0"/>
    <xf numFmtId="0" fontId="5" fillId="0" borderId="0"/>
    <xf numFmtId="0" fontId="5" fillId="0" borderId="0"/>
    <xf numFmtId="0" fontId="37" fillId="0" borderId="0"/>
    <xf numFmtId="0" fontId="37" fillId="0" borderId="0"/>
    <xf numFmtId="0" fontId="37" fillId="0" borderId="0"/>
    <xf numFmtId="0" fontId="5" fillId="0" borderId="0"/>
    <xf numFmtId="0" fontId="37" fillId="0" borderId="0"/>
    <xf numFmtId="0" fontId="37" fillId="0" borderId="0"/>
    <xf numFmtId="0" fontId="37" fillId="0" borderId="0"/>
    <xf numFmtId="0" fontId="37" fillId="0" borderId="0"/>
    <xf numFmtId="0" fontId="5" fillId="0" borderId="0"/>
    <xf numFmtId="0" fontId="5" fillId="0" borderId="0"/>
    <xf numFmtId="0" fontId="5" fillId="0" borderId="0"/>
    <xf numFmtId="0" fontId="37" fillId="0" borderId="0"/>
    <xf numFmtId="0" fontId="37" fillId="0" borderId="0"/>
    <xf numFmtId="0" fontId="37" fillId="0" borderId="0"/>
    <xf numFmtId="0" fontId="5" fillId="0" borderId="0"/>
    <xf numFmtId="0" fontId="5" fillId="0" borderId="0"/>
    <xf numFmtId="0" fontId="37" fillId="0" borderId="0"/>
    <xf numFmtId="0" fontId="5" fillId="0" borderId="0"/>
    <xf numFmtId="0" fontId="5" fillId="0" borderId="0"/>
    <xf numFmtId="0" fontId="5" fillId="0" borderId="0"/>
    <xf numFmtId="0" fontId="5" fillId="0" borderId="0"/>
    <xf numFmtId="0" fontId="37" fillId="0" borderId="0"/>
    <xf numFmtId="0" fontId="37" fillId="0" borderId="0"/>
    <xf numFmtId="0" fontId="37" fillId="0" borderId="0"/>
    <xf numFmtId="0" fontId="5" fillId="0" borderId="0"/>
    <xf numFmtId="0" fontId="5" fillId="0" borderId="0"/>
    <xf numFmtId="0" fontId="5" fillId="0" borderId="0"/>
    <xf numFmtId="0" fontId="37" fillId="0" borderId="0"/>
    <xf numFmtId="0" fontId="37"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5" fillId="0" borderId="0">
      <alignmen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5" fillId="0" borderId="0">
      <alignment wrapText="1"/>
    </xf>
    <xf numFmtId="0" fontId="5" fillId="0" borderId="0">
      <alignment wrapText="1"/>
    </xf>
    <xf numFmtId="0" fontId="38" fillId="0" borderId="0"/>
    <xf numFmtId="9" fontId="38" fillId="0" borderId="0" applyFont="0" applyFill="0" applyBorder="0" applyAlignment="0" applyProtection="0"/>
    <xf numFmtId="0" fontId="84" fillId="0" borderId="0" applyNumberFormat="0" applyFill="0" applyBorder="0" applyAlignment="0" applyProtection="0">
      <alignment vertical="top"/>
      <protection locked="0"/>
    </xf>
    <xf numFmtId="0" fontId="5" fillId="0" borderId="0"/>
    <xf numFmtId="0" fontId="38" fillId="0" borderId="0"/>
    <xf numFmtId="0" fontId="1" fillId="0" borderId="0"/>
    <xf numFmtId="0" fontId="5" fillId="0" borderId="0">
      <alignment wrapText="1"/>
    </xf>
    <xf numFmtId="4" fontId="20" fillId="10" borderId="109" applyNumberFormat="0" applyProtection="0">
      <alignment vertical="center"/>
    </xf>
    <xf numFmtId="4" fontId="39" fillId="4" borderId="109" applyNumberFormat="0" applyProtection="0">
      <alignment vertical="center"/>
    </xf>
    <xf numFmtId="4" fontId="20" fillId="10" borderId="109" applyNumberFormat="0" applyProtection="0">
      <alignment horizontal="left" vertical="center" indent="1"/>
    </xf>
    <xf numFmtId="4" fontId="8" fillId="0" borderId="109" applyNumberFormat="0" applyProtection="0">
      <alignment horizontal="left" vertical="center" indent="1"/>
    </xf>
    <xf numFmtId="4" fontId="40" fillId="11" borderId="109" applyNumberFormat="0" applyProtection="0">
      <alignment horizontal="right" vertical="center"/>
    </xf>
    <xf numFmtId="4" fontId="40" fillId="12" borderId="109" applyNumberFormat="0" applyProtection="0">
      <alignment horizontal="right" vertical="center"/>
    </xf>
    <xf numFmtId="4" fontId="40" fillId="13" borderId="109" applyNumberFormat="0" applyProtection="0">
      <alignment horizontal="right" vertical="center"/>
    </xf>
    <xf numFmtId="4" fontId="40" fillId="14" borderId="109" applyNumberFormat="0" applyProtection="0">
      <alignment horizontal="right" vertical="center"/>
    </xf>
    <xf numFmtId="4" fontId="40" fillId="15" borderId="109" applyNumberFormat="0" applyProtection="0">
      <alignment horizontal="right" vertical="center"/>
    </xf>
    <xf numFmtId="4" fontId="40" fillId="16" borderId="109" applyNumberFormat="0" applyProtection="0">
      <alignment horizontal="right" vertical="center"/>
    </xf>
    <xf numFmtId="4" fontId="40" fillId="17" borderId="109" applyNumberFormat="0" applyProtection="0">
      <alignment horizontal="right" vertical="center"/>
    </xf>
    <xf numFmtId="4" fontId="40" fillId="18" borderId="109" applyNumberFormat="0" applyProtection="0">
      <alignment horizontal="right" vertical="center"/>
    </xf>
    <xf numFmtId="4" fontId="40" fillId="19" borderId="109" applyNumberFormat="0" applyProtection="0">
      <alignment horizontal="right" vertical="center"/>
    </xf>
    <xf numFmtId="4" fontId="40" fillId="21" borderId="109" applyNumberFormat="0" applyProtection="0">
      <alignment horizontal="right" vertical="center"/>
    </xf>
    <xf numFmtId="4" fontId="40" fillId="2" borderId="109" applyNumberFormat="0" applyProtection="0">
      <alignment vertical="center"/>
    </xf>
    <xf numFmtId="4" fontId="43" fillId="2" borderId="109" applyNumberFormat="0" applyProtection="0">
      <alignment vertical="center"/>
    </xf>
    <xf numFmtId="4" fontId="42" fillId="21" borderId="110" applyNumberFormat="0" applyProtection="0">
      <alignment horizontal="left" vertical="center" indent="1"/>
    </xf>
    <xf numFmtId="4" fontId="23" fillId="0" borderId="109" applyNumberFormat="0" applyProtection="0">
      <alignment horizontal="right" vertical="center"/>
    </xf>
    <xf numFmtId="4" fontId="43" fillId="2" borderId="109" applyNumberFormat="0" applyProtection="0">
      <alignment horizontal="right" vertical="center"/>
    </xf>
    <xf numFmtId="4" fontId="20" fillId="0" borderId="109" applyNumberFormat="0" applyProtection="0">
      <alignment horizontal="left" vertical="center" wrapText="1" indent="1"/>
    </xf>
    <xf numFmtId="4" fontId="24" fillId="23" borderId="110" applyNumberFormat="0" applyProtection="0">
      <alignment horizontal="left" vertical="center" indent="1"/>
    </xf>
    <xf numFmtId="4" fontId="44" fillId="2" borderId="109" applyNumberFormat="0" applyProtection="0">
      <alignment horizontal="right" vertical="center"/>
    </xf>
    <xf numFmtId="0" fontId="164" fillId="0" borderId="0"/>
    <xf numFmtId="4" fontId="20" fillId="10" borderId="128" applyNumberFormat="0" applyProtection="0">
      <alignment vertical="center"/>
    </xf>
    <xf numFmtId="4" fontId="39" fillId="4" borderId="128" applyNumberFormat="0" applyProtection="0">
      <alignment vertical="center"/>
    </xf>
    <xf numFmtId="4" fontId="20" fillId="10" borderId="128" applyNumberFormat="0" applyProtection="0">
      <alignment horizontal="left" vertical="center" indent="1"/>
    </xf>
    <xf numFmtId="4" fontId="8" fillId="0" borderId="128" applyNumberFormat="0" applyProtection="0">
      <alignment horizontal="left" vertical="center" indent="1"/>
    </xf>
    <xf numFmtId="4" fontId="40" fillId="11" borderId="128" applyNumberFormat="0" applyProtection="0">
      <alignment horizontal="right" vertical="center"/>
    </xf>
    <xf numFmtId="4" fontId="40" fillId="12" borderId="128" applyNumberFormat="0" applyProtection="0">
      <alignment horizontal="right" vertical="center"/>
    </xf>
    <xf numFmtId="4" fontId="40" fillId="13" borderId="128" applyNumberFormat="0" applyProtection="0">
      <alignment horizontal="right" vertical="center"/>
    </xf>
    <xf numFmtId="4" fontId="40" fillId="14" borderId="128" applyNumberFormat="0" applyProtection="0">
      <alignment horizontal="right" vertical="center"/>
    </xf>
    <xf numFmtId="4" fontId="40" fillId="15" borderId="128" applyNumberFormat="0" applyProtection="0">
      <alignment horizontal="right" vertical="center"/>
    </xf>
    <xf numFmtId="4" fontId="40" fillId="16" borderId="128" applyNumberFormat="0" applyProtection="0">
      <alignment horizontal="right" vertical="center"/>
    </xf>
    <xf numFmtId="4" fontId="40" fillId="17" borderId="128" applyNumberFormat="0" applyProtection="0">
      <alignment horizontal="right" vertical="center"/>
    </xf>
    <xf numFmtId="4" fontId="40" fillId="18" borderId="128" applyNumberFormat="0" applyProtection="0">
      <alignment horizontal="right" vertical="center"/>
    </xf>
    <xf numFmtId="4" fontId="40" fillId="19" borderId="128" applyNumberFormat="0" applyProtection="0">
      <alignment horizontal="right" vertical="center"/>
    </xf>
    <xf numFmtId="4" fontId="40" fillId="21" borderId="128" applyNumberFormat="0" applyProtection="0">
      <alignment horizontal="right" vertical="center"/>
    </xf>
    <xf numFmtId="4" fontId="40" fillId="2" borderId="128" applyNumberFormat="0" applyProtection="0">
      <alignment vertical="center"/>
    </xf>
    <xf numFmtId="4" fontId="43" fillId="2" borderId="128" applyNumberFormat="0" applyProtection="0">
      <alignment vertical="center"/>
    </xf>
    <xf numFmtId="4" fontId="42" fillId="21" borderId="129" applyNumberFormat="0" applyProtection="0">
      <alignment horizontal="left" vertical="center" indent="1"/>
    </xf>
    <xf numFmtId="4" fontId="23" fillId="0" borderId="128" applyNumberFormat="0" applyProtection="0">
      <alignment horizontal="right" vertical="center"/>
    </xf>
    <xf numFmtId="4" fontId="43" fillId="2" borderId="128" applyNumberFormat="0" applyProtection="0">
      <alignment horizontal="right" vertical="center"/>
    </xf>
    <xf numFmtId="4" fontId="20" fillId="0" borderId="128" applyNumberFormat="0" applyProtection="0">
      <alignment horizontal="left" vertical="center" wrapText="1" indent="1"/>
    </xf>
    <xf numFmtId="4" fontId="24" fillId="23" borderId="129" applyNumberFormat="0" applyProtection="0">
      <alignment horizontal="left" vertical="center" indent="1"/>
    </xf>
    <xf numFmtId="4" fontId="44" fillId="2" borderId="128" applyNumberFormat="0" applyProtection="0">
      <alignment horizontal="right" vertical="center"/>
    </xf>
    <xf numFmtId="4" fontId="20" fillId="10" borderId="128" applyNumberFormat="0" applyProtection="0">
      <alignment vertical="center"/>
    </xf>
    <xf numFmtId="4" fontId="39" fillId="4" borderId="128" applyNumberFormat="0" applyProtection="0">
      <alignment vertical="center"/>
    </xf>
    <xf numFmtId="4" fontId="20" fillId="10" borderId="128" applyNumberFormat="0" applyProtection="0">
      <alignment horizontal="left" vertical="center" indent="1"/>
    </xf>
    <xf numFmtId="4" fontId="8" fillId="0" borderId="128" applyNumberFormat="0" applyProtection="0">
      <alignment horizontal="left" vertical="center" indent="1"/>
    </xf>
    <xf numFmtId="4" fontId="40" fillId="11" borderId="128" applyNumberFormat="0" applyProtection="0">
      <alignment horizontal="right" vertical="center"/>
    </xf>
    <xf numFmtId="4" fontId="40" fillId="12" borderId="128" applyNumberFormat="0" applyProtection="0">
      <alignment horizontal="right" vertical="center"/>
    </xf>
    <xf numFmtId="4" fontId="40" fillId="13" borderId="128" applyNumberFormat="0" applyProtection="0">
      <alignment horizontal="right" vertical="center"/>
    </xf>
    <xf numFmtId="4" fontId="40" fillId="14" borderId="128" applyNumberFormat="0" applyProtection="0">
      <alignment horizontal="right" vertical="center"/>
    </xf>
    <xf numFmtId="4" fontId="40" fillId="15" borderId="128" applyNumberFormat="0" applyProtection="0">
      <alignment horizontal="right" vertical="center"/>
    </xf>
    <xf numFmtId="4" fontId="40" fillId="16" borderId="128" applyNumberFormat="0" applyProtection="0">
      <alignment horizontal="right" vertical="center"/>
    </xf>
    <xf numFmtId="4" fontId="40" fillId="17" borderId="128" applyNumberFormat="0" applyProtection="0">
      <alignment horizontal="right" vertical="center"/>
    </xf>
    <xf numFmtId="4" fontId="40" fillId="18" borderId="128" applyNumberFormat="0" applyProtection="0">
      <alignment horizontal="right" vertical="center"/>
    </xf>
    <xf numFmtId="4" fontId="40" fillId="19" borderId="128" applyNumberFormat="0" applyProtection="0">
      <alignment horizontal="right" vertical="center"/>
    </xf>
    <xf numFmtId="4" fontId="40" fillId="21" borderId="128" applyNumberFormat="0" applyProtection="0">
      <alignment horizontal="right" vertical="center"/>
    </xf>
    <xf numFmtId="4" fontId="40" fillId="2" borderId="128" applyNumberFormat="0" applyProtection="0">
      <alignment vertical="center"/>
    </xf>
    <xf numFmtId="4" fontId="43" fillId="2" borderId="128" applyNumberFormat="0" applyProtection="0">
      <alignment vertical="center"/>
    </xf>
    <xf numFmtId="4" fontId="42" fillId="21" borderId="129" applyNumberFormat="0" applyProtection="0">
      <alignment horizontal="left" vertical="center" indent="1"/>
    </xf>
    <xf numFmtId="4" fontId="23" fillId="0" borderId="128" applyNumberFormat="0" applyProtection="0">
      <alignment horizontal="right" vertical="center"/>
    </xf>
    <xf numFmtId="4" fontId="43" fillId="2" borderId="128" applyNumberFormat="0" applyProtection="0">
      <alignment horizontal="right" vertical="center"/>
    </xf>
    <xf numFmtId="4" fontId="20" fillId="0" borderId="128" applyNumberFormat="0" applyProtection="0">
      <alignment horizontal="left" vertical="center" wrapText="1" indent="1"/>
    </xf>
    <xf numFmtId="4" fontId="24" fillId="23" borderId="129" applyNumberFormat="0" applyProtection="0">
      <alignment horizontal="left" vertical="center" indent="1"/>
    </xf>
    <xf numFmtId="4" fontId="44" fillId="2" borderId="128" applyNumberFormat="0" applyProtection="0">
      <alignment horizontal="right" vertical="center"/>
    </xf>
    <xf numFmtId="0" fontId="5" fillId="0" borderId="0"/>
    <xf numFmtId="0" fontId="5" fillId="0" borderId="0"/>
    <xf numFmtId="0" fontId="38" fillId="0" borderId="0"/>
    <xf numFmtId="9" fontId="95" fillId="0" borderId="0" applyFont="0" applyFill="0" applyBorder="0" applyAlignment="0" applyProtection="0"/>
    <xf numFmtId="174" fontId="5" fillId="0" borderId="0" applyFont="0" applyFill="0" applyBorder="0" applyAlignment="0" applyProtection="0"/>
    <xf numFmtId="0" fontId="187" fillId="0" borderId="0" applyNumberFormat="0" applyFill="0" applyBorder="0" applyAlignment="0" applyProtection="0">
      <alignment vertical="top"/>
      <protection locked="0"/>
    </xf>
    <xf numFmtId="0" fontId="5" fillId="0" borderId="0"/>
    <xf numFmtId="0" fontId="5" fillId="0" borderId="0"/>
    <xf numFmtId="0" fontId="188" fillId="0" borderId="0" applyNumberFormat="0" applyFill="0" applyBorder="0" applyAlignment="0" applyProtection="0">
      <alignment vertical="top"/>
      <protection locked="0"/>
    </xf>
    <xf numFmtId="0" fontId="95" fillId="0" borderId="0"/>
    <xf numFmtId="0" fontId="95" fillId="0" borderId="0"/>
    <xf numFmtId="0" fontId="95" fillId="0" borderId="0"/>
    <xf numFmtId="0" fontId="95" fillId="0" borderId="0"/>
    <xf numFmtId="0" fontId="95" fillId="0" borderId="0"/>
    <xf numFmtId="0" fontId="95"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5" fillId="0" borderId="0"/>
    <xf numFmtId="0" fontId="5" fillId="0" borderId="0"/>
    <xf numFmtId="0" fontId="5" fillId="0" borderId="0"/>
    <xf numFmtId="0" fontId="189" fillId="0" borderId="0"/>
    <xf numFmtId="0" fontId="95" fillId="0" borderId="0"/>
    <xf numFmtId="0" fontId="5" fillId="0" borderId="0"/>
    <xf numFmtId="0" fontId="5" fillId="0" borderId="0"/>
    <xf numFmtId="0" fontId="95" fillId="0" borderId="0"/>
    <xf numFmtId="0" fontId="95" fillId="0" borderId="0"/>
    <xf numFmtId="0" fontId="5" fillId="0" borderId="0"/>
    <xf numFmtId="0" fontId="5" fillId="0" borderId="0"/>
    <xf numFmtId="0" fontId="19" fillId="0" borderId="0"/>
    <xf numFmtId="0" fontId="37" fillId="0" borderId="0"/>
    <xf numFmtId="0" fontId="95" fillId="0" borderId="0"/>
    <xf numFmtId="0" fontId="189" fillId="0" borderId="0"/>
    <xf numFmtId="0" fontId="19" fillId="0" borderId="0"/>
    <xf numFmtId="0" fontId="189" fillId="0" borderId="0"/>
    <xf numFmtId="0" fontId="189" fillId="0" borderId="0"/>
    <xf numFmtId="0" fontId="19" fillId="0" borderId="0"/>
    <xf numFmtId="0" fontId="5" fillId="0" borderId="0"/>
    <xf numFmtId="0" fontId="19" fillId="0" borderId="0"/>
    <xf numFmtId="0" fontId="19" fillId="0" borderId="0"/>
    <xf numFmtId="0" fontId="19" fillId="0" borderId="0"/>
    <xf numFmtId="0" fontId="1" fillId="0" borderId="0"/>
    <xf numFmtId="0" fontId="1" fillId="0" borderId="0"/>
    <xf numFmtId="0" fontId="38" fillId="0" borderId="0"/>
    <xf numFmtId="0" fontId="5" fillId="0" borderId="0"/>
    <xf numFmtId="0" fontId="95" fillId="0" borderId="0"/>
    <xf numFmtId="0" fontId="19" fillId="0" borderId="0"/>
    <xf numFmtId="0" fontId="1" fillId="0" borderId="0"/>
    <xf numFmtId="0" fontId="5" fillId="0" borderId="0">
      <alignment wrapText="1"/>
    </xf>
    <xf numFmtId="0" fontId="149" fillId="0" borderId="0"/>
    <xf numFmtId="0" fontId="95" fillId="0" borderId="0"/>
    <xf numFmtId="0" fontId="95" fillId="0" borderId="0"/>
    <xf numFmtId="0" fontId="95" fillId="0" borderId="0"/>
    <xf numFmtId="0" fontId="38" fillId="0" borderId="0"/>
    <xf numFmtId="0" fontId="5" fillId="0" borderId="0"/>
    <xf numFmtId="0" fontId="189" fillId="0" borderId="0"/>
    <xf numFmtId="0" fontId="19" fillId="0" borderId="0"/>
    <xf numFmtId="0" fontId="189" fillId="0" borderId="0"/>
    <xf numFmtId="0" fontId="5" fillId="0" borderId="0"/>
    <xf numFmtId="0" fontId="95" fillId="0" borderId="0"/>
    <xf numFmtId="0" fontId="19" fillId="0" borderId="0"/>
    <xf numFmtId="0" fontId="19" fillId="0" borderId="0"/>
    <xf numFmtId="0" fontId="95" fillId="0" borderId="0"/>
    <xf numFmtId="0" fontId="19" fillId="0" borderId="0"/>
    <xf numFmtId="0" fontId="19" fillId="0" borderId="0"/>
    <xf numFmtId="0" fontId="95" fillId="0" borderId="0"/>
    <xf numFmtId="0" fontId="190" fillId="0" borderId="0"/>
    <xf numFmtId="39" fontId="192" fillId="0" borderId="158"/>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89"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38"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192" fillId="0" borderId="0" applyFont="0" applyFill="0" applyBorder="0" applyAlignment="0" applyProtection="0"/>
    <xf numFmtId="9" fontId="18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89" fillId="0" borderId="0" applyFont="0" applyFill="0" applyBorder="0" applyAlignment="0" applyProtection="0"/>
    <xf numFmtId="9" fontId="5" fillId="0" borderId="0" applyFont="0" applyFill="0" applyBorder="0" applyAlignment="0" applyProtection="0"/>
    <xf numFmtId="0" fontId="5" fillId="0" borderId="0"/>
    <xf numFmtId="194" fontId="191" fillId="0" borderId="0" applyFont="0" applyFill="0" applyBorder="0" applyAlignment="0" applyProtection="0"/>
    <xf numFmtId="173" fontId="191" fillId="0" borderId="0" applyFont="0" applyFill="0" applyBorder="0" applyAlignment="0" applyProtection="0"/>
    <xf numFmtId="174" fontId="191" fillId="0" borderId="0" applyFont="0" applyFill="0" applyBorder="0" applyAlignment="0" applyProtection="0"/>
    <xf numFmtId="195" fontId="191" fillId="0" borderId="0" applyFont="0" applyFill="0" applyBorder="0" applyAlignment="0" applyProtection="0"/>
    <xf numFmtId="195" fontId="191" fillId="0" borderId="0" applyFont="0" applyFill="0" applyBorder="0" applyAlignment="0" applyProtection="0"/>
    <xf numFmtId="195" fontId="191" fillId="0" borderId="0" applyFont="0" applyFill="0" applyBorder="0" applyAlignment="0" applyProtection="0"/>
    <xf numFmtId="195" fontId="191" fillId="0" borderId="0" applyFont="0" applyFill="0" applyBorder="0" applyAlignment="0" applyProtection="0"/>
    <xf numFmtId="0" fontId="209" fillId="0" borderId="0" applyNumberFormat="0" applyFill="0" applyBorder="0" applyAlignment="0" applyProtection="0"/>
    <xf numFmtId="0" fontId="5" fillId="0" borderId="0"/>
    <xf numFmtId="0" fontId="211" fillId="0" borderId="0" applyNumberFormat="0" applyFill="0" applyBorder="0" applyAlignment="0" applyProtection="0">
      <alignment vertical="top"/>
      <protection locked="0"/>
    </xf>
    <xf numFmtId="196" fontId="5" fillId="0" borderId="0"/>
    <xf numFmtId="198"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22" fillId="37" borderId="0" applyNumberFormat="0" applyBorder="0" applyAlignment="0" applyProtection="0"/>
    <xf numFmtId="0" fontId="1" fillId="37" borderId="0" applyNumberFormat="0" applyBorder="0" applyAlignment="0" applyProtection="0"/>
    <xf numFmtId="0" fontId="222"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222" fillId="41" borderId="0" applyNumberFormat="0" applyBorder="0" applyAlignment="0" applyProtection="0"/>
    <xf numFmtId="0" fontId="1" fillId="41" borderId="0" applyNumberFormat="0" applyBorder="0" applyAlignment="0" applyProtection="0"/>
    <xf numFmtId="0" fontId="222"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222" fillId="45" borderId="0" applyNumberFormat="0" applyBorder="0" applyAlignment="0" applyProtection="0"/>
    <xf numFmtId="0" fontId="1" fillId="45" borderId="0" applyNumberFormat="0" applyBorder="0" applyAlignment="0" applyProtection="0"/>
    <xf numFmtId="0" fontId="222"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222" fillId="49" borderId="0" applyNumberFormat="0" applyBorder="0" applyAlignment="0" applyProtection="0"/>
    <xf numFmtId="0" fontId="1" fillId="49" borderId="0" applyNumberFormat="0" applyBorder="0" applyAlignment="0" applyProtection="0"/>
    <xf numFmtId="0" fontId="222"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222" fillId="53" borderId="0" applyNumberFormat="0" applyBorder="0" applyAlignment="0" applyProtection="0"/>
    <xf numFmtId="0" fontId="1" fillId="53" borderId="0" applyNumberFormat="0" applyBorder="0" applyAlignment="0" applyProtection="0"/>
    <xf numFmtId="0" fontId="222"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222" fillId="57" borderId="0" applyNumberFormat="0" applyBorder="0" applyAlignment="0" applyProtection="0"/>
    <xf numFmtId="0" fontId="1" fillId="57" borderId="0" applyNumberFormat="0" applyBorder="0" applyAlignment="0" applyProtection="0"/>
    <xf numFmtId="0" fontId="222"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222" fillId="38" borderId="0" applyNumberFormat="0" applyBorder="0" applyAlignment="0" applyProtection="0"/>
    <xf numFmtId="0" fontId="1" fillId="38" borderId="0" applyNumberFormat="0" applyBorder="0" applyAlignment="0" applyProtection="0"/>
    <xf numFmtId="0" fontId="222"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222" fillId="42" borderId="0" applyNumberFormat="0" applyBorder="0" applyAlignment="0" applyProtection="0"/>
    <xf numFmtId="0" fontId="1" fillId="42" borderId="0" applyNumberFormat="0" applyBorder="0" applyAlignment="0" applyProtection="0"/>
    <xf numFmtId="0" fontId="222"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222" fillId="46" borderId="0" applyNumberFormat="0" applyBorder="0" applyAlignment="0" applyProtection="0"/>
    <xf numFmtId="0" fontId="1" fillId="46" borderId="0" applyNumberFormat="0" applyBorder="0" applyAlignment="0" applyProtection="0"/>
    <xf numFmtId="0" fontId="222"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222" fillId="50" borderId="0" applyNumberFormat="0" applyBorder="0" applyAlignment="0" applyProtection="0"/>
    <xf numFmtId="0" fontId="1" fillId="50" borderId="0" applyNumberFormat="0" applyBorder="0" applyAlignment="0" applyProtection="0"/>
    <xf numFmtId="0" fontId="222"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222" fillId="54" borderId="0" applyNumberFormat="0" applyBorder="0" applyAlignment="0" applyProtection="0"/>
    <xf numFmtId="0" fontId="1" fillId="54" borderId="0" applyNumberFormat="0" applyBorder="0" applyAlignment="0" applyProtection="0"/>
    <xf numFmtId="0" fontId="222"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222" fillId="58" borderId="0" applyNumberFormat="0" applyBorder="0" applyAlignment="0" applyProtection="0"/>
    <xf numFmtId="0" fontId="1" fillId="58" borderId="0" applyNumberFormat="0" applyBorder="0" applyAlignment="0" applyProtection="0"/>
    <xf numFmtId="0" fontId="222"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223" fillId="39" borderId="0" applyNumberFormat="0" applyBorder="0" applyAlignment="0" applyProtection="0"/>
    <xf numFmtId="0" fontId="224" fillId="60" borderId="0" applyNumberFormat="0" applyBorder="0" applyAlignment="0" applyProtection="0"/>
    <xf numFmtId="0" fontId="223" fillId="43" borderId="0" applyNumberFormat="0" applyBorder="0" applyAlignment="0" applyProtection="0"/>
    <xf numFmtId="0" fontId="224" fillId="61" borderId="0" applyNumberFormat="0" applyBorder="0" applyAlignment="0" applyProtection="0"/>
    <xf numFmtId="0" fontId="223" fillId="47" borderId="0" applyNumberFormat="0" applyBorder="0" applyAlignment="0" applyProtection="0"/>
    <xf numFmtId="0" fontId="224" fillId="62" borderId="0" applyNumberFormat="0" applyBorder="0" applyAlignment="0" applyProtection="0"/>
    <xf numFmtId="0" fontId="223" fillId="51" borderId="0" applyNumberFormat="0" applyBorder="0" applyAlignment="0" applyProtection="0"/>
    <xf numFmtId="0" fontId="224" fillId="63" borderId="0" applyNumberFormat="0" applyBorder="0" applyAlignment="0" applyProtection="0"/>
    <xf numFmtId="0" fontId="223" fillId="55" borderId="0" applyNumberFormat="0" applyBorder="0" applyAlignment="0" applyProtection="0"/>
    <xf numFmtId="0" fontId="224" fillId="60" borderId="0" applyNumberFormat="0" applyBorder="0" applyAlignment="0" applyProtection="0"/>
    <xf numFmtId="0" fontId="223" fillId="59" borderId="0" applyNumberFormat="0" applyBorder="0" applyAlignment="0" applyProtection="0"/>
    <xf numFmtId="0" fontId="224" fillId="61" borderId="0" applyNumberFormat="0" applyBorder="0" applyAlignment="0" applyProtection="0"/>
    <xf numFmtId="0" fontId="158" fillId="39" borderId="0" applyNumberFormat="0" applyBorder="0" applyAlignment="0" applyProtection="0"/>
    <xf numFmtId="0" fontId="158" fillId="43" borderId="0" applyNumberFormat="0" applyBorder="0" applyAlignment="0" applyProtection="0"/>
    <xf numFmtId="0" fontId="158" fillId="47" borderId="0" applyNumberFormat="0" applyBorder="0" applyAlignment="0" applyProtection="0"/>
    <xf numFmtId="0" fontId="158" fillId="51" borderId="0" applyNumberFormat="0" applyBorder="0" applyAlignment="0" applyProtection="0"/>
    <xf numFmtId="0" fontId="158" fillId="55" borderId="0" applyNumberFormat="0" applyBorder="0" applyAlignment="0" applyProtection="0"/>
    <xf numFmtId="0" fontId="158" fillId="59" borderId="0" applyNumberFormat="0" applyBorder="0" applyAlignment="0" applyProtection="0"/>
    <xf numFmtId="0" fontId="223" fillId="36" borderId="0" applyNumberFormat="0" applyBorder="0" applyAlignment="0" applyProtection="0"/>
    <xf numFmtId="0" fontId="224" fillId="60" borderId="0" applyNumberFormat="0" applyBorder="0" applyAlignment="0" applyProtection="0"/>
    <xf numFmtId="0" fontId="223" fillId="40" borderId="0" applyNumberFormat="0" applyBorder="0" applyAlignment="0" applyProtection="0"/>
    <xf numFmtId="0" fontId="224" fillId="64" borderId="0" applyNumberFormat="0" applyBorder="0" applyAlignment="0" applyProtection="0"/>
    <xf numFmtId="0" fontId="223" fillId="44" borderId="0" applyNumberFormat="0" applyBorder="0" applyAlignment="0" applyProtection="0"/>
    <xf numFmtId="0" fontId="224" fillId="65" borderId="0" applyNumberFormat="0" applyBorder="0" applyAlignment="0" applyProtection="0"/>
    <xf numFmtId="0" fontId="223" fillId="48" borderId="0" applyNumberFormat="0" applyBorder="0" applyAlignment="0" applyProtection="0"/>
    <xf numFmtId="0" fontId="224" fillId="66" borderId="0" applyNumberFormat="0" applyBorder="0" applyAlignment="0" applyProtection="0"/>
    <xf numFmtId="0" fontId="223" fillId="52" borderId="0" applyNumberFormat="0" applyBorder="0" applyAlignment="0" applyProtection="0"/>
    <xf numFmtId="0" fontId="224" fillId="60" borderId="0" applyNumberFormat="0" applyBorder="0" applyAlignment="0" applyProtection="0"/>
    <xf numFmtId="0" fontId="223" fillId="56" borderId="0" applyNumberFormat="0" applyBorder="0" applyAlignment="0" applyProtection="0"/>
    <xf numFmtId="0" fontId="224" fillId="67" borderId="0" applyNumberFormat="0" applyBorder="0" applyAlignment="0" applyProtection="0"/>
    <xf numFmtId="0" fontId="225" fillId="30" borderId="0" applyNumberFormat="0" applyBorder="0" applyAlignment="0" applyProtection="0"/>
    <xf numFmtId="0" fontId="226" fillId="68" borderId="0" applyNumberFormat="0" applyBorder="0" applyAlignment="0" applyProtection="0"/>
    <xf numFmtId="0" fontId="227" fillId="0" borderId="0" applyNumberFormat="0" applyFill="0" applyBorder="0" applyAlignment="0" applyProtection="0">
      <alignment vertical="top"/>
      <protection locked="0"/>
    </xf>
    <xf numFmtId="0" fontId="228" fillId="0" borderId="0" applyNumberFormat="0" applyFill="0" applyBorder="0" applyAlignment="0" applyProtection="0"/>
    <xf numFmtId="0" fontId="197" fillId="0" borderId="169" applyNumberFormat="0" applyFill="0" applyAlignment="0" applyProtection="0"/>
    <xf numFmtId="0" fontId="198" fillId="0" borderId="170" applyNumberFormat="0" applyFill="0" applyAlignment="0" applyProtection="0"/>
    <xf numFmtId="0" fontId="199" fillId="0" borderId="171" applyNumberFormat="0" applyFill="0" applyAlignment="0" applyProtection="0"/>
    <xf numFmtId="0" fontId="199" fillId="0" borderId="0" applyNumberFormat="0" applyFill="0" applyBorder="0" applyAlignment="0" applyProtection="0"/>
    <xf numFmtId="0" fontId="229" fillId="33" borderId="172" applyNumberFormat="0" applyAlignment="0" applyProtection="0"/>
    <xf numFmtId="0" fontId="230" fillId="69" borderId="213" applyNumberFormat="0" applyAlignment="0" applyProtection="0"/>
    <xf numFmtId="0" fontId="205" fillId="33" borderId="172" applyNumberFormat="0" applyAlignment="0" applyProtection="0"/>
    <xf numFmtId="0" fontId="206" fillId="0" borderId="174" applyNumberFormat="0" applyFill="0" applyAlignment="0" applyProtection="0"/>
    <xf numFmtId="0" fontId="231" fillId="34" borderId="175" applyNumberFormat="0" applyAlignment="0" applyProtection="0"/>
    <xf numFmtId="0" fontId="232" fillId="70" borderId="214" applyNumberFormat="0" applyAlignment="0" applyProtection="0"/>
    <xf numFmtId="0" fontId="233" fillId="0" borderId="35"/>
    <xf numFmtId="0" fontId="234" fillId="0" borderId="0"/>
    <xf numFmtId="0" fontId="234" fillId="0" borderId="0"/>
    <xf numFmtId="200" fontId="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201" fontId="235" fillId="0" borderId="0" applyFont="0" applyFill="0" applyBorder="0" applyAlignment="0" applyProtection="0"/>
    <xf numFmtId="201" fontId="235" fillId="0" borderId="0" applyFont="0" applyFill="0" applyBorder="0" applyAlignment="0" applyProtection="0"/>
    <xf numFmtId="201" fontId="235" fillId="0" borderId="0" applyFont="0" applyFill="0" applyBorder="0" applyAlignment="0" applyProtection="0"/>
    <xf numFmtId="201" fontId="235" fillId="0" borderId="0" applyFont="0" applyFill="0" applyBorder="0" applyAlignment="0" applyProtection="0"/>
    <xf numFmtId="201" fontId="235" fillId="0" borderId="0" applyFont="0" applyFill="0" applyBorder="0" applyAlignment="0" applyProtection="0"/>
    <xf numFmtId="201" fontId="5" fillId="0" borderId="0" applyFont="0" applyFill="0" applyBorder="0" applyAlignment="0" applyProtection="0"/>
    <xf numFmtId="201" fontId="235" fillId="0" borderId="0" applyFont="0" applyFill="0" applyBorder="0" applyAlignment="0" applyProtection="0"/>
    <xf numFmtId="202" fontId="5" fillId="0" borderId="0" applyFont="0" applyFill="0" applyBorder="0" applyAlignment="0" applyProtection="0"/>
    <xf numFmtId="201" fontId="5" fillId="0" borderId="0" applyFont="0" applyFill="0" applyBorder="0" applyAlignment="0" applyProtection="0"/>
    <xf numFmtId="201" fontId="5" fillId="0" borderId="0" applyFont="0" applyFill="0" applyBorder="0" applyAlignment="0" applyProtection="0"/>
    <xf numFmtId="43" fontId="189" fillId="0" borderId="0" applyFont="0" applyFill="0" applyBorder="0" applyAlignment="0" applyProtection="0"/>
    <xf numFmtId="201" fontId="5" fillId="0" borderId="0" applyFont="0" applyFill="0" applyBorder="0" applyAlignment="0" applyProtection="0"/>
    <xf numFmtId="201" fontId="5" fillId="0" borderId="0" applyFont="0" applyFill="0" applyBorder="0" applyAlignment="0" applyProtection="0"/>
    <xf numFmtId="201" fontId="5" fillId="0" borderId="0" applyFont="0" applyFill="0" applyBorder="0" applyAlignment="0" applyProtection="0"/>
    <xf numFmtId="0" fontId="158" fillId="36" borderId="0" applyNumberFormat="0" applyBorder="0" applyAlignment="0" applyProtection="0"/>
    <xf numFmtId="0" fontId="158" fillId="40" borderId="0" applyNumberFormat="0" applyBorder="0" applyAlignment="0" applyProtection="0"/>
    <xf numFmtId="0" fontId="158" fillId="44" borderId="0" applyNumberFormat="0" applyBorder="0" applyAlignment="0" applyProtection="0"/>
    <xf numFmtId="0" fontId="158" fillId="48" borderId="0" applyNumberFormat="0" applyBorder="0" applyAlignment="0" applyProtection="0"/>
    <xf numFmtId="0" fontId="158" fillId="52" borderId="0" applyNumberFormat="0" applyBorder="0" applyAlignment="0" applyProtection="0"/>
    <xf numFmtId="0" fontId="158" fillId="56" borderId="0" applyNumberFormat="0" applyBorder="0" applyAlignment="0" applyProtection="0"/>
    <xf numFmtId="0" fontId="200" fillId="29" borderId="0" applyNumberFormat="0" applyBorder="0" applyAlignment="0" applyProtection="0"/>
    <xf numFmtId="0" fontId="233" fillId="0" borderId="35"/>
    <xf numFmtId="0" fontId="234" fillId="0" borderId="0"/>
    <xf numFmtId="0" fontId="234" fillId="0" borderId="0"/>
    <xf numFmtId="44" fontId="5" fillId="0" borderId="0" applyFont="0" applyFill="0" applyBorder="0" applyAlignment="0" applyProtection="0"/>
    <xf numFmtId="0" fontId="236" fillId="0" borderId="0">
      <protection locked="0"/>
    </xf>
    <xf numFmtId="203" fontId="5" fillId="0" borderId="0" applyFont="0" applyFill="0" applyBorder="0" applyAlignment="0" applyProtection="0"/>
    <xf numFmtId="204" fontId="5" fillId="0" borderId="0" applyFont="0" applyFill="0" applyBorder="0" applyAlignment="0" applyProtection="0"/>
    <xf numFmtId="0" fontId="203" fillId="32" borderId="172" applyNumberFormat="0" applyAlignment="0" applyProtection="0"/>
    <xf numFmtId="0" fontId="237" fillId="0" borderId="0" applyNumberFormat="0" applyFont="0" applyFill="0" applyBorder="0" applyAlignment="0" applyProtection="0"/>
    <xf numFmtId="0" fontId="238" fillId="0" borderId="0" applyNumberFormat="0" applyFill="0" applyBorder="0" applyAlignment="0" applyProtection="0"/>
    <xf numFmtId="0" fontId="239" fillId="0" borderId="0" applyNumberFormat="0" applyFill="0" applyBorder="0" applyAlignment="0" applyProtection="0"/>
    <xf numFmtId="0" fontId="236" fillId="0" borderId="0">
      <protection locked="0"/>
    </xf>
    <xf numFmtId="0" fontId="236" fillId="0" borderId="0">
      <protection locked="0"/>
    </xf>
    <xf numFmtId="0" fontId="236" fillId="0" borderId="0">
      <protection locked="0"/>
    </xf>
    <xf numFmtId="0" fontId="236" fillId="0" borderId="0">
      <protection locked="0"/>
    </xf>
    <xf numFmtId="0" fontId="236" fillId="0" borderId="0">
      <protection locked="0"/>
    </xf>
    <xf numFmtId="0" fontId="236" fillId="0" borderId="0">
      <protection locked="0"/>
    </xf>
    <xf numFmtId="0" fontId="236" fillId="0" borderId="0">
      <protection locked="0"/>
    </xf>
    <xf numFmtId="205" fontId="236" fillId="0" borderId="0">
      <protection locked="0"/>
    </xf>
    <xf numFmtId="0" fontId="240" fillId="29" borderId="0" applyNumberFormat="0" applyBorder="0" applyAlignment="0" applyProtection="0"/>
    <xf numFmtId="0" fontId="241" fillId="71" borderId="0" applyNumberFormat="0" applyBorder="0" applyAlignment="0" applyProtection="0"/>
    <xf numFmtId="0" fontId="5" fillId="0" borderId="0"/>
    <xf numFmtId="0" fontId="5" fillId="0" borderId="0"/>
    <xf numFmtId="0" fontId="5" fillId="0" borderId="0"/>
    <xf numFmtId="0" fontId="3" fillId="0" borderId="182" applyNumberFormat="0" applyAlignment="0" applyProtection="0">
      <alignment horizontal="left" vertical="center"/>
    </xf>
    <xf numFmtId="0" fontId="3" fillId="0" borderId="215">
      <alignment horizontal="left" vertical="center"/>
    </xf>
    <xf numFmtId="14" fontId="4" fillId="72" borderId="216">
      <alignment horizontal="center" vertical="center" wrapText="1"/>
    </xf>
    <xf numFmtId="0" fontId="242" fillId="0" borderId="169" applyNumberFormat="0" applyFill="0" applyAlignment="0" applyProtection="0"/>
    <xf numFmtId="0" fontId="243" fillId="0" borderId="217" applyNumberFormat="0" applyFill="0" applyAlignment="0" applyProtection="0"/>
    <xf numFmtId="0" fontId="244" fillId="0" borderId="170" applyNumberFormat="0" applyFill="0" applyAlignment="0" applyProtection="0"/>
    <xf numFmtId="0" fontId="245" fillId="0" borderId="218" applyNumberFormat="0" applyFill="0" applyAlignment="0" applyProtection="0"/>
    <xf numFmtId="0" fontId="246" fillId="0" borderId="171" applyNumberFormat="0" applyFill="0" applyAlignment="0" applyProtection="0"/>
    <xf numFmtId="0" fontId="247" fillId="0" borderId="219" applyNumberFormat="0" applyFill="0" applyAlignment="0" applyProtection="0"/>
    <xf numFmtId="0" fontId="246" fillId="0" borderId="0" applyNumberFormat="0" applyFill="0" applyBorder="0" applyAlignment="0" applyProtection="0"/>
    <xf numFmtId="0" fontId="247" fillId="0" borderId="0" applyNumberFormat="0" applyFill="0" applyBorder="0" applyAlignment="0" applyProtection="0"/>
    <xf numFmtId="0" fontId="248" fillId="0" borderId="0">
      <protection locked="0"/>
    </xf>
    <xf numFmtId="0" fontId="248" fillId="0" borderId="0">
      <protection locked="0"/>
    </xf>
    <xf numFmtId="0" fontId="211" fillId="0" borderId="0" applyNumberFormat="0" applyFill="0" applyBorder="0" applyAlignment="0" applyProtection="0">
      <alignment vertical="top"/>
      <protection locked="0"/>
    </xf>
    <xf numFmtId="0" fontId="249" fillId="0" borderId="0" applyNumberFormat="0" applyFill="0" applyBorder="0" applyAlignment="0" applyProtection="0">
      <alignment vertical="top"/>
      <protection locked="0"/>
    </xf>
    <xf numFmtId="0" fontId="201" fillId="30" borderId="0" applyNumberFormat="0" applyBorder="0" applyAlignment="0" applyProtection="0"/>
    <xf numFmtId="0" fontId="250" fillId="32" borderId="172" applyNumberFormat="0" applyAlignment="0" applyProtection="0"/>
    <xf numFmtId="0" fontId="251" fillId="61" borderId="213" applyNumberFormat="0" applyAlignment="0" applyProtection="0"/>
    <xf numFmtId="0" fontId="252" fillId="0" borderId="174" applyNumberFormat="0" applyFill="0" applyAlignment="0" applyProtection="0"/>
    <xf numFmtId="0" fontId="253" fillId="0" borderId="220" applyNumberFormat="0" applyFill="0" applyAlignment="0" applyProtection="0"/>
    <xf numFmtId="206" fontId="5" fillId="0" borderId="0" applyFont="0" applyFill="0" applyBorder="0" applyAlignment="0" applyProtection="0"/>
    <xf numFmtId="207" fontId="5" fillId="0" borderId="0" applyFont="0" applyFill="0" applyBorder="0" applyAlignment="0" applyProtection="0"/>
    <xf numFmtId="208" fontId="233" fillId="0" borderId="0" applyFont="0" applyFill="0" applyBorder="0" applyAlignment="0" applyProtection="0"/>
    <xf numFmtId="209" fontId="5" fillId="0" borderId="0" applyFont="0" applyFill="0" applyBorder="0" applyAlignment="0" applyProtection="0"/>
    <xf numFmtId="210" fontId="5" fillId="0" borderId="0" applyFont="0" applyFill="0" applyBorder="0" applyAlignment="0" applyProtection="0"/>
    <xf numFmtId="0" fontId="254" fillId="31" borderId="0" applyNumberFormat="0" applyBorder="0" applyAlignment="0" applyProtection="0"/>
    <xf numFmtId="0" fontId="255" fillId="62" borderId="0" applyNumberFormat="0" applyBorder="0" applyAlignment="0" applyProtection="0"/>
    <xf numFmtId="0" fontId="202" fillId="31" borderId="0" applyNumberFormat="0" applyBorder="0" applyAlignment="0" applyProtection="0"/>
    <xf numFmtId="37" fontId="256" fillId="0" borderId="0"/>
    <xf numFmtId="211" fontId="257" fillId="0" borderId="0"/>
    <xf numFmtId="0" fontId="5" fillId="0" borderId="0"/>
    <xf numFmtId="0" fontId="5" fillId="0" borderId="0"/>
    <xf numFmtId="0" fontId="5" fillId="0" borderId="0"/>
    <xf numFmtId="0" fontId="5" fillId="0" borderId="0"/>
    <xf numFmtId="0" fontId="5" fillId="0" borderId="0"/>
    <xf numFmtId="0" fontId="235" fillId="0" borderId="0"/>
    <xf numFmtId="0" fontId="5" fillId="0" borderId="0"/>
    <xf numFmtId="0" fontId="5" fillId="0" borderId="0"/>
    <xf numFmtId="0" fontId="5" fillId="0" borderId="0"/>
    <xf numFmtId="0" fontId="5"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189" fillId="0" borderId="0"/>
    <xf numFmtId="0" fontId="5"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59" fillId="0" borderId="0"/>
    <xf numFmtId="0" fontId="1" fillId="35" borderId="176" applyNumberFormat="0" applyFont="0" applyAlignment="0" applyProtection="0"/>
    <xf numFmtId="0" fontId="1" fillId="35" borderId="176" applyNumberFormat="0" applyFont="0" applyAlignment="0" applyProtection="0"/>
    <xf numFmtId="198" fontId="1" fillId="35" borderId="176" applyNumberFormat="0" applyFont="0" applyAlignment="0" applyProtection="0"/>
    <xf numFmtId="0" fontId="189" fillId="35" borderId="176" applyNumberFormat="0" applyFont="0" applyAlignment="0" applyProtection="0"/>
    <xf numFmtId="0" fontId="1" fillId="35" borderId="176" applyNumberFormat="0" applyFont="0" applyAlignment="0" applyProtection="0"/>
    <xf numFmtId="0" fontId="189" fillId="35" borderId="176" applyNumberFormat="0" applyFont="0" applyAlignment="0" applyProtection="0"/>
    <xf numFmtId="0" fontId="1" fillId="35" borderId="176" applyNumberFormat="0" applyFont="0" applyAlignment="0" applyProtection="0"/>
    <xf numFmtId="0" fontId="189" fillId="35" borderId="176" applyNumberFormat="0" applyFont="0" applyAlignment="0" applyProtection="0"/>
    <xf numFmtId="0" fontId="1" fillId="35" borderId="176" applyNumberFormat="0" applyFont="0" applyAlignment="0" applyProtection="0"/>
    <xf numFmtId="0" fontId="189" fillId="35" borderId="176" applyNumberFormat="0" applyFont="0" applyAlignment="0" applyProtection="0"/>
    <xf numFmtId="0" fontId="1" fillId="35" borderId="176" applyNumberFormat="0" applyFont="0" applyAlignment="0" applyProtection="0"/>
    <xf numFmtId="0" fontId="1" fillId="35" borderId="176" applyNumberFormat="0" applyFont="0" applyAlignment="0" applyProtection="0"/>
    <xf numFmtId="0" fontId="222" fillId="35" borderId="176" applyNumberFormat="0" applyFont="0" applyAlignment="0" applyProtection="0"/>
    <xf numFmtId="0" fontId="222" fillId="35" borderId="176" applyNumberFormat="0" applyFont="0" applyAlignment="0" applyProtection="0"/>
    <xf numFmtId="0" fontId="260" fillId="33" borderId="173" applyNumberFormat="0" applyAlignment="0" applyProtection="0"/>
    <xf numFmtId="0" fontId="261" fillId="69" borderId="221" applyNumberFormat="0" applyAlignment="0" applyProtection="0"/>
    <xf numFmtId="212" fontId="5" fillId="0" borderId="0" applyFont="0" applyFill="0" applyBorder="0" applyAlignment="0" applyProtection="0"/>
    <xf numFmtId="212" fontId="5" fillId="0" borderId="0" applyFont="0" applyFill="0" applyBorder="0" applyAlignment="0" applyProtection="0"/>
    <xf numFmtId="212" fontId="5" fillId="0" borderId="0" applyFont="0" applyFill="0" applyBorder="0" applyAlignment="0" applyProtection="0"/>
    <xf numFmtId="212" fontId="5" fillId="0" borderId="0" applyFont="0" applyFill="0" applyBorder="0" applyAlignment="0" applyProtection="0"/>
    <xf numFmtId="9" fontId="235" fillId="0" borderId="0" applyFont="0" applyFill="0" applyBorder="0" applyAlignment="0" applyProtection="0"/>
    <xf numFmtId="9" fontId="235" fillId="0" borderId="0" applyFont="0" applyFill="0" applyBorder="0" applyAlignment="0" applyProtection="0"/>
    <xf numFmtId="9" fontId="235" fillId="0" borderId="0" applyFont="0" applyFill="0" applyBorder="0" applyAlignment="0" applyProtection="0"/>
    <xf numFmtId="9" fontId="235" fillId="0" borderId="0" applyFont="0" applyFill="0" applyBorder="0" applyAlignment="0" applyProtection="0"/>
    <xf numFmtId="0" fontId="204" fillId="33" borderId="173" applyNumberFormat="0" applyAlignment="0" applyProtection="0"/>
    <xf numFmtId="4" fontId="19" fillId="4" borderId="221" applyNumberFormat="0" applyProtection="0">
      <alignment horizontal="left" vertical="center" indent="1"/>
    </xf>
    <xf numFmtId="0" fontId="5" fillId="73" borderId="221" applyNumberFormat="0" applyProtection="0">
      <alignment horizontal="left" vertical="center" indent="1"/>
    </xf>
    <xf numFmtId="0" fontId="5" fillId="73" borderId="221" applyNumberFormat="0" applyProtection="0">
      <alignment horizontal="left" vertical="center" indent="1"/>
    </xf>
    <xf numFmtId="0" fontId="5" fillId="74" borderId="221" applyNumberFormat="0" applyProtection="0">
      <alignment horizontal="left" vertical="center" indent="1"/>
    </xf>
    <xf numFmtId="0" fontId="5" fillId="74" borderId="221" applyNumberFormat="0" applyProtection="0">
      <alignment horizontal="left" vertical="center" indent="1"/>
    </xf>
    <xf numFmtId="0" fontId="5" fillId="3" borderId="221" applyNumberFormat="0" applyProtection="0">
      <alignment horizontal="left" vertical="center" indent="1"/>
    </xf>
    <xf numFmtId="0" fontId="5" fillId="3" borderId="221" applyNumberFormat="0" applyProtection="0">
      <alignment horizontal="left" vertical="center" indent="1"/>
    </xf>
    <xf numFmtId="0" fontId="5" fillId="75" borderId="221" applyNumberFormat="0" applyProtection="0">
      <alignment horizontal="left" vertical="center" indent="1"/>
    </xf>
    <xf numFmtId="0" fontId="5" fillId="75" borderId="221" applyNumberFormat="0" applyProtection="0">
      <alignment horizontal="left" vertical="center" indent="1"/>
    </xf>
    <xf numFmtId="4" fontId="19" fillId="76" borderId="221" applyNumberFormat="0" applyProtection="0">
      <alignment horizontal="left" vertical="center" indent="1"/>
    </xf>
    <xf numFmtId="0" fontId="5" fillId="75" borderId="221" applyNumberFormat="0" applyProtection="0">
      <alignment horizontal="left" vertical="center" indent="1"/>
    </xf>
    <xf numFmtId="0" fontId="237" fillId="0" borderId="0" applyNumberFormat="0" applyFont="0" applyFill="0" applyBorder="0" applyAlignment="0" applyProtection="0"/>
    <xf numFmtId="0" fontId="45" fillId="0" borderId="0" applyNumberFormat="0" applyFill="0" applyBorder="0" applyAlignment="0" applyProtection="0"/>
    <xf numFmtId="0" fontId="208" fillId="0" borderId="0" applyNumberFormat="0" applyFill="0" applyBorder="0" applyAlignment="0" applyProtection="0"/>
    <xf numFmtId="0" fontId="262" fillId="0" borderId="0" applyFill="0" applyBorder="0" applyProtection="0">
      <alignment horizontal="left" vertical="top"/>
    </xf>
    <xf numFmtId="0" fontId="263" fillId="0" borderId="0" applyNumberFormat="0" applyFill="0" applyBorder="0" applyAlignment="0" applyProtection="0"/>
    <xf numFmtId="0" fontId="263" fillId="0" borderId="0" applyNumberFormat="0" applyFill="0" applyBorder="0" applyAlignment="0" applyProtection="0"/>
    <xf numFmtId="1" fontId="264" fillId="0" borderId="0">
      <protection locked="0"/>
    </xf>
    <xf numFmtId="0" fontId="196" fillId="0" borderId="0" applyNumberFormat="0" applyFill="0" applyBorder="0" applyAlignment="0" applyProtection="0"/>
    <xf numFmtId="0" fontId="236" fillId="0" borderId="222">
      <protection locked="0"/>
    </xf>
    <xf numFmtId="0" fontId="265" fillId="0" borderId="177" applyNumberFormat="0" applyFill="0" applyAlignment="0" applyProtection="0"/>
    <xf numFmtId="0" fontId="2" fillId="0" borderId="177" applyNumberFormat="0" applyFill="0" applyAlignment="0" applyProtection="0"/>
    <xf numFmtId="0" fontId="266" fillId="0" borderId="223" applyNumberFormat="0" applyFill="0" applyAlignment="0" applyProtection="0"/>
    <xf numFmtId="0" fontId="266" fillId="0" borderId="223" applyNumberFormat="0" applyFill="0" applyAlignment="0" applyProtection="0"/>
    <xf numFmtId="0" fontId="266" fillId="0" borderId="223" applyNumberFormat="0" applyFill="0" applyAlignment="0" applyProtection="0"/>
    <xf numFmtId="0" fontId="266" fillId="0" borderId="223" applyNumberFormat="0" applyFill="0" applyAlignment="0" applyProtection="0"/>
    <xf numFmtId="0" fontId="266" fillId="0" borderId="223" applyNumberFormat="0" applyFill="0" applyAlignment="0" applyProtection="0"/>
    <xf numFmtId="0" fontId="266" fillId="0" borderId="223" applyNumberFormat="0" applyFill="0" applyAlignment="0" applyProtection="0"/>
    <xf numFmtId="0" fontId="266" fillId="0" borderId="223" applyNumberFormat="0" applyFill="0" applyAlignment="0" applyProtection="0"/>
    <xf numFmtId="213" fontId="267" fillId="77" borderId="224" applyNumberFormat="0" applyFont="0" applyBorder="0" applyAlignment="0">
      <alignment vertical="center"/>
      <protection locked="0"/>
    </xf>
    <xf numFmtId="0" fontId="207" fillId="34" borderId="175" applyNumberFormat="0" applyAlignment="0" applyProtection="0"/>
    <xf numFmtId="200" fontId="189" fillId="0" borderId="0" applyFont="0" applyFill="0" applyBorder="0" applyAlignment="0" applyProtection="0"/>
    <xf numFmtId="214" fontId="5" fillId="0" borderId="0" applyFont="0" applyFill="0" applyBorder="0" applyAlignment="0" applyProtection="0"/>
    <xf numFmtId="215" fontId="5" fillId="0" borderId="0" applyFont="0" applyFill="0" applyBorder="0" applyAlignment="0" applyProtection="0"/>
    <xf numFmtId="0" fontId="268" fillId="0" borderId="0" applyNumberFormat="0" applyFill="0" applyBorder="0" applyAlignment="0" applyProtection="0"/>
    <xf numFmtId="0" fontId="269" fillId="0" borderId="0" applyNumberFormat="0" applyFill="0" applyBorder="0" applyAlignment="0" applyProtection="0"/>
    <xf numFmtId="1" fontId="270" fillId="0" borderId="0" applyFill="0" applyBorder="0" applyAlignment="0" applyProtection="0"/>
    <xf numFmtId="196" fontId="84" fillId="0" borderId="0" applyNumberFormat="0" applyFill="0" applyBorder="0" applyAlignment="0" applyProtection="0">
      <alignment vertical="top"/>
      <protection locked="0"/>
    </xf>
    <xf numFmtId="196" fontId="1" fillId="0" borderId="0"/>
    <xf numFmtId="0" fontId="188" fillId="0" borderId="0" applyNumberFormat="0" applyFill="0" applyBorder="0" applyAlignment="0" applyProtection="0">
      <alignment vertical="top"/>
      <protection locked="0"/>
    </xf>
    <xf numFmtId="4" fontId="44" fillId="2" borderId="262" applyNumberFormat="0" applyProtection="0">
      <alignment horizontal="right" vertical="center"/>
    </xf>
    <xf numFmtId="4" fontId="19" fillId="76" borderId="268" applyNumberFormat="0" applyProtection="0">
      <alignment horizontal="left" vertical="center" indent="1"/>
    </xf>
    <xf numFmtId="0" fontId="266" fillId="0" borderId="269" applyNumberFormat="0" applyFill="0" applyAlignment="0" applyProtection="0"/>
    <xf numFmtId="0" fontId="5" fillId="75" borderId="268" applyNumberFormat="0" applyProtection="0">
      <alignment horizontal="left" vertical="center" indent="1"/>
    </xf>
    <xf numFmtId="0" fontId="266" fillId="0" borderId="269" applyNumberFormat="0" applyFill="0" applyAlignment="0" applyProtection="0"/>
    <xf numFmtId="0" fontId="266" fillId="0" borderId="269" applyNumberFormat="0" applyFill="0" applyAlignment="0" applyProtection="0"/>
    <xf numFmtId="0" fontId="230" fillId="69" borderId="281" applyNumberFormat="0" applyAlignment="0" applyProtection="0"/>
    <xf numFmtId="4" fontId="20" fillId="10" borderId="277" applyNumberFormat="0" applyProtection="0">
      <alignment vertical="center"/>
    </xf>
    <xf numFmtId="4" fontId="42" fillId="21" borderId="278" applyNumberFormat="0" applyProtection="0">
      <alignment horizontal="left" vertical="center" indent="1"/>
    </xf>
    <xf numFmtId="4" fontId="20" fillId="10" borderId="279" applyNumberFormat="0" applyProtection="0">
      <alignment vertical="center"/>
    </xf>
    <xf numFmtId="4" fontId="40" fillId="16" borderId="279" applyNumberFormat="0" applyProtection="0">
      <alignment horizontal="right" vertical="center"/>
    </xf>
    <xf numFmtId="0" fontId="266" fillId="0" borderId="284" applyNumberFormat="0" applyFill="0" applyAlignment="0" applyProtection="0"/>
    <xf numFmtId="0" fontId="266" fillId="0" borderId="284" applyNumberFormat="0" applyFill="0" applyAlignment="0" applyProtection="0"/>
    <xf numFmtId="0" fontId="5" fillId="75" borderId="301" applyNumberFormat="0" applyProtection="0">
      <alignment horizontal="left" vertical="center" indent="1"/>
    </xf>
    <xf numFmtId="0" fontId="230" fillId="69" borderId="281" applyNumberFormat="0" applyAlignment="0" applyProtection="0"/>
    <xf numFmtId="4" fontId="40" fillId="13" borderId="262" applyNumberFormat="0" applyProtection="0">
      <alignment horizontal="right" vertical="center"/>
    </xf>
    <xf numFmtId="4" fontId="40" fillId="14" borderId="262" applyNumberFormat="0" applyProtection="0">
      <alignment horizontal="right" vertical="center"/>
    </xf>
    <xf numFmtId="4" fontId="40" fillId="11" borderId="234" applyNumberFormat="0" applyProtection="0">
      <alignment horizontal="right" vertical="center"/>
    </xf>
    <xf numFmtId="4" fontId="40" fillId="17" borderId="294" applyNumberFormat="0" applyProtection="0">
      <alignment horizontal="right" vertical="center"/>
    </xf>
    <xf numFmtId="4" fontId="20" fillId="10" borderId="234" applyNumberFormat="0" applyProtection="0">
      <alignment vertical="center"/>
    </xf>
    <xf numFmtId="4" fontId="39" fillId="4" borderId="234" applyNumberFormat="0" applyProtection="0">
      <alignment vertical="center"/>
    </xf>
    <xf numFmtId="4" fontId="20" fillId="10" borderId="234" applyNumberFormat="0" applyProtection="0">
      <alignment horizontal="left" vertical="center" indent="1"/>
    </xf>
    <xf numFmtId="4" fontId="8" fillId="0" borderId="234" applyNumberFormat="0" applyProtection="0">
      <alignment horizontal="left" vertical="center" indent="1"/>
    </xf>
    <xf numFmtId="4" fontId="40" fillId="11" borderId="234" applyNumberFormat="0" applyProtection="0">
      <alignment horizontal="right" vertical="center"/>
    </xf>
    <xf numFmtId="4" fontId="40" fillId="12" borderId="234" applyNumberFormat="0" applyProtection="0">
      <alignment horizontal="right" vertical="center"/>
    </xf>
    <xf numFmtId="4" fontId="40" fillId="13" borderId="234" applyNumberFormat="0" applyProtection="0">
      <alignment horizontal="right" vertical="center"/>
    </xf>
    <xf numFmtId="4" fontId="40" fillId="14" borderId="234" applyNumberFormat="0" applyProtection="0">
      <alignment horizontal="right" vertical="center"/>
    </xf>
    <xf numFmtId="4" fontId="40" fillId="15" borderId="234" applyNumberFormat="0" applyProtection="0">
      <alignment horizontal="right" vertical="center"/>
    </xf>
    <xf numFmtId="4" fontId="40" fillId="16" borderId="234" applyNumberFormat="0" applyProtection="0">
      <alignment horizontal="right" vertical="center"/>
    </xf>
    <xf numFmtId="4" fontId="40" fillId="17" borderId="234" applyNumberFormat="0" applyProtection="0">
      <alignment horizontal="right" vertical="center"/>
    </xf>
    <xf numFmtId="4" fontId="40" fillId="18" borderId="234" applyNumberFormat="0" applyProtection="0">
      <alignment horizontal="right" vertical="center"/>
    </xf>
    <xf numFmtId="4" fontId="40" fillId="19" borderId="234" applyNumberFormat="0" applyProtection="0">
      <alignment horizontal="right" vertical="center"/>
    </xf>
    <xf numFmtId="4" fontId="40" fillId="21" borderId="234" applyNumberFormat="0" applyProtection="0">
      <alignment horizontal="right" vertical="center"/>
    </xf>
    <xf numFmtId="4" fontId="40" fillId="2" borderId="234" applyNumberFormat="0" applyProtection="0">
      <alignment vertical="center"/>
    </xf>
    <xf numFmtId="4" fontId="43" fillId="2" borderId="234" applyNumberFormat="0" applyProtection="0">
      <alignment vertical="center"/>
    </xf>
    <xf numFmtId="4" fontId="42" fillId="21" borderId="235" applyNumberFormat="0" applyProtection="0">
      <alignment horizontal="left" vertical="center" indent="1"/>
    </xf>
    <xf numFmtId="4" fontId="23" fillId="0" borderId="234" applyNumberFormat="0" applyProtection="0">
      <alignment horizontal="right" vertical="center"/>
    </xf>
    <xf numFmtId="4" fontId="43" fillId="2" borderId="234" applyNumberFormat="0" applyProtection="0">
      <alignment horizontal="right" vertical="center"/>
    </xf>
    <xf numFmtId="4" fontId="20" fillId="0" borderId="234" applyNumberFormat="0" applyProtection="0">
      <alignment horizontal="left" vertical="center" wrapText="1" indent="1"/>
    </xf>
    <xf numFmtId="4" fontId="24" fillId="23" borderId="235" applyNumberFormat="0" applyProtection="0">
      <alignment horizontal="left" vertical="center" indent="1"/>
    </xf>
    <xf numFmtId="4" fontId="44" fillId="2" borderId="234" applyNumberFormat="0" applyProtection="0">
      <alignment horizontal="right" vertical="center"/>
    </xf>
    <xf numFmtId="4" fontId="40" fillId="18" borderId="279" applyNumberFormat="0" applyProtection="0">
      <alignment horizontal="right" vertical="center"/>
    </xf>
    <xf numFmtId="4" fontId="40" fillId="2" borderId="279" applyNumberFormat="0" applyProtection="0">
      <alignment vertical="center"/>
    </xf>
    <xf numFmtId="0" fontId="266" fillId="0" borderId="269" applyNumberFormat="0" applyFill="0" applyAlignment="0" applyProtection="0"/>
    <xf numFmtId="0" fontId="266" fillId="0" borderId="269" applyNumberFormat="0" applyFill="0" applyAlignment="0" applyProtection="0"/>
    <xf numFmtId="0" fontId="266" fillId="0" borderId="269" applyNumberFormat="0" applyFill="0" applyAlignment="0" applyProtection="0"/>
    <xf numFmtId="0" fontId="266" fillId="0" borderId="269" applyNumberFormat="0" applyFill="0" applyAlignment="0" applyProtection="0"/>
    <xf numFmtId="4" fontId="40" fillId="11" borderId="297" applyNumberFormat="0" applyProtection="0">
      <alignment horizontal="right" vertical="center"/>
    </xf>
    <xf numFmtId="4" fontId="8" fillId="0" borderId="297" applyNumberFormat="0" applyProtection="0">
      <alignment horizontal="left" vertical="center" indent="1"/>
    </xf>
    <xf numFmtId="4" fontId="43" fillId="2" borderId="297" applyNumberFormat="0" applyProtection="0">
      <alignment horizontal="right" vertical="center"/>
    </xf>
    <xf numFmtId="196" fontId="287" fillId="76" borderId="285" applyNumberFormat="0">
      <alignment horizontal="centerContinuous"/>
    </xf>
    <xf numFmtId="4" fontId="42" fillId="21" borderId="275" applyNumberFormat="0" applyProtection="0">
      <alignment horizontal="left" vertical="center" indent="1"/>
    </xf>
    <xf numFmtId="0" fontId="5" fillId="73" borderId="283" applyNumberFormat="0" applyProtection="0">
      <alignment horizontal="left" vertical="center" indent="1"/>
    </xf>
    <xf numFmtId="0" fontId="5" fillId="74" borderId="283" applyNumberFormat="0" applyProtection="0">
      <alignment horizontal="left" vertical="center" indent="1"/>
    </xf>
    <xf numFmtId="0" fontId="5" fillId="3" borderId="283" applyNumberFormat="0" applyProtection="0">
      <alignment horizontal="left" vertical="center" indent="1"/>
    </xf>
    <xf numFmtId="0" fontId="266" fillId="0" borderId="284" applyNumberFormat="0" applyFill="0" applyAlignment="0" applyProtection="0"/>
    <xf numFmtId="0" fontId="266" fillId="0" borderId="284" applyNumberFormat="0" applyFill="0" applyAlignment="0" applyProtection="0"/>
    <xf numFmtId="4" fontId="20" fillId="0" borderId="262" applyNumberFormat="0" applyProtection="0">
      <alignment horizontal="left" vertical="center" wrapText="1" indent="1"/>
    </xf>
    <xf numFmtId="4" fontId="24" fillId="23" borderId="263" applyNumberFormat="0" applyProtection="0">
      <alignment horizontal="left" vertical="center" indent="1"/>
    </xf>
    <xf numFmtId="4" fontId="40" fillId="19" borderId="277" applyNumberFormat="0" applyProtection="0">
      <alignment horizontal="right" vertical="center"/>
    </xf>
    <xf numFmtId="4" fontId="40" fillId="12" borderId="234" applyNumberFormat="0" applyProtection="0">
      <alignment horizontal="right" vertical="center"/>
    </xf>
    <xf numFmtId="4" fontId="8" fillId="0" borderId="234" applyNumberFormat="0" applyProtection="0">
      <alignment horizontal="left" vertical="center" indent="1"/>
    </xf>
    <xf numFmtId="4" fontId="20" fillId="10" borderId="234" applyNumberFormat="0" applyProtection="0">
      <alignment horizontal="left" vertical="center" indent="1"/>
    </xf>
    <xf numFmtId="4" fontId="39" fillId="4" borderId="234" applyNumberFormat="0" applyProtection="0">
      <alignment vertical="center"/>
    </xf>
    <xf numFmtId="4" fontId="20" fillId="10" borderId="234" applyNumberFormat="0" applyProtection="0">
      <alignment vertical="center"/>
    </xf>
    <xf numFmtId="4" fontId="44" fillId="2" borderId="294" applyNumberFormat="0" applyProtection="0">
      <alignment horizontal="right" vertical="center"/>
    </xf>
    <xf numFmtId="4" fontId="40" fillId="15" borderId="262" applyNumberFormat="0" applyProtection="0">
      <alignment horizontal="right" vertical="center"/>
    </xf>
    <xf numFmtId="4" fontId="44" fillId="2" borderId="279" applyNumberFormat="0" applyProtection="0">
      <alignment horizontal="right" vertical="center"/>
    </xf>
    <xf numFmtId="4" fontId="40" fillId="19" borderId="294" applyNumberFormat="0" applyProtection="0">
      <alignment horizontal="right" vertical="center"/>
    </xf>
    <xf numFmtId="4" fontId="20" fillId="10" borderId="238" applyNumberFormat="0" applyProtection="0">
      <alignment vertical="center"/>
    </xf>
    <xf numFmtId="4" fontId="39" fillId="4" borderId="238" applyNumberFormat="0" applyProtection="0">
      <alignment vertical="center"/>
    </xf>
    <xf numFmtId="4" fontId="20" fillId="10" borderId="238" applyNumberFormat="0" applyProtection="0">
      <alignment horizontal="left" vertical="center" indent="1"/>
    </xf>
    <xf numFmtId="4" fontId="8" fillId="0" borderId="238" applyNumberFormat="0" applyProtection="0">
      <alignment horizontal="left" vertical="center" indent="1"/>
    </xf>
    <xf numFmtId="4" fontId="40" fillId="11" borderId="238" applyNumberFormat="0" applyProtection="0">
      <alignment horizontal="right" vertical="center"/>
    </xf>
    <xf numFmtId="4" fontId="40" fillId="12" borderId="238" applyNumberFormat="0" applyProtection="0">
      <alignment horizontal="right" vertical="center"/>
    </xf>
    <xf numFmtId="4" fontId="40" fillId="13" borderId="238" applyNumberFormat="0" applyProtection="0">
      <alignment horizontal="right" vertical="center"/>
    </xf>
    <xf numFmtId="4" fontId="40" fillId="14" borderId="238" applyNumberFormat="0" applyProtection="0">
      <alignment horizontal="right" vertical="center"/>
    </xf>
    <xf numFmtId="4" fontId="40" fillId="15" borderId="238" applyNumberFormat="0" applyProtection="0">
      <alignment horizontal="right" vertical="center"/>
    </xf>
    <xf numFmtId="4" fontId="40" fillId="16" borderId="238" applyNumberFormat="0" applyProtection="0">
      <alignment horizontal="right" vertical="center"/>
    </xf>
    <xf numFmtId="4" fontId="40" fillId="17" borderId="238" applyNumberFormat="0" applyProtection="0">
      <alignment horizontal="right" vertical="center"/>
    </xf>
    <xf numFmtId="4" fontId="40" fillId="18" borderId="238" applyNumberFormat="0" applyProtection="0">
      <alignment horizontal="right" vertical="center"/>
    </xf>
    <xf numFmtId="4" fontId="40" fillId="19" borderId="238" applyNumberFormat="0" applyProtection="0">
      <alignment horizontal="right" vertical="center"/>
    </xf>
    <xf numFmtId="4" fontId="40" fillId="21" borderId="238" applyNumberFormat="0" applyProtection="0">
      <alignment horizontal="right" vertical="center"/>
    </xf>
    <xf numFmtId="4" fontId="40" fillId="2" borderId="238" applyNumberFormat="0" applyProtection="0">
      <alignment vertical="center"/>
    </xf>
    <xf numFmtId="4" fontId="43" fillId="2" borderId="238" applyNumberFormat="0" applyProtection="0">
      <alignment vertical="center"/>
    </xf>
    <xf numFmtId="4" fontId="42" fillId="21" borderId="239" applyNumberFormat="0" applyProtection="0">
      <alignment horizontal="left" vertical="center" indent="1"/>
    </xf>
    <xf numFmtId="4" fontId="23" fillId="0" borderId="238" applyNumberFormat="0" applyProtection="0">
      <alignment horizontal="right" vertical="center"/>
    </xf>
    <xf numFmtId="4" fontId="43" fillId="2" borderId="238" applyNumberFormat="0" applyProtection="0">
      <alignment horizontal="right" vertical="center"/>
    </xf>
    <xf numFmtId="4" fontId="20" fillId="0" borderId="238" applyNumberFormat="0" applyProtection="0">
      <alignment horizontal="left" vertical="center" wrapText="1" indent="1"/>
    </xf>
    <xf numFmtId="4" fontId="24" fillId="23" borderId="239" applyNumberFormat="0" applyProtection="0">
      <alignment horizontal="left" vertical="center" indent="1"/>
    </xf>
    <xf numFmtId="4" fontId="44" fillId="2" borderId="238" applyNumberFormat="0" applyProtection="0">
      <alignment horizontal="right" vertical="center"/>
    </xf>
    <xf numFmtId="4" fontId="20" fillId="10" borderId="238" applyNumberFormat="0" applyProtection="0">
      <alignment vertical="center"/>
    </xf>
    <xf numFmtId="4" fontId="39" fillId="4" borderId="238" applyNumberFormat="0" applyProtection="0">
      <alignment vertical="center"/>
    </xf>
    <xf numFmtId="4" fontId="20" fillId="10" borderId="238" applyNumberFormat="0" applyProtection="0">
      <alignment horizontal="left" vertical="center" indent="1"/>
    </xf>
    <xf numFmtId="4" fontId="8" fillId="0" borderId="238" applyNumberFormat="0" applyProtection="0">
      <alignment horizontal="left" vertical="center" indent="1"/>
    </xf>
    <xf numFmtId="4" fontId="40" fillId="11" borderId="238" applyNumberFormat="0" applyProtection="0">
      <alignment horizontal="right" vertical="center"/>
    </xf>
    <xf numFmtId="4" fontId="40" fillId="12" borderId="238" applyNumberFormat="0" applyProtection="0">
      <alignment horizontal="right" vertical="center"/>
    </xf>
    <xf numFmtId="4" fontId="40" fillId="13" borderId="238" applyNumberFormat="0" applyProtection="0">
      <alignment horizontal="right" vertical="center"/>
    </xf>
    <xf numFmtId="4" fontId="40" fillId="14" borderId="238" applyNumberFormat="0" applyProtection="0">
      <alignment horizontal="right" vertical="center"/>
    </xf>
    <xf numFmtId="4" fontId="40" fillId="15" borderId="238" applyNumberFormat="0" applyProtection="0">
      <alignment horizontal="right" vertical="center"/>
    </xf>
    <xf numFmtId="4" fontId="40" fillId="16" borderId="238" applyNumberFormat="0" applyProtection="0">
      <alignment horizontal="right" vertical="center"/>
    </xf>
    <xf numFmtId="4" fontId="40" fillId="17" borderId="238" applyNumberFormat="0" applyProtection="0">
      <alignment horizontal="right" vertical="center"/>
    </xf>
    <xf numFmtId="4" fontId="40" fillId="18" borderId="238" applyNumberFormat="0" applyProtection="0">
      <alignment horizontal="right" vertical="center"/>
    </xf>
    <xf numFmtId="4" fontId="40" fillId="19" borderId="238" applyNumberFormat="0" applyProtection="0">
      <alignment horizontal="right" vertical="center"/>
    </xf>
    <xf numFmtId="4" fontId="40" fillId="21" borderId="238" applyNumberFormat="0" applyProtection="0">
      <alignment horizontal="right" vertical="center"/>
    </xf>
    <xf numFmtId="4" fontId="40" fillId="2" borderId="238" applyNumberFormat="0" applyProtection="0">
      <alignment vertical="center"/>
    </xf>
    <xf numFmtId="4" fontId="43" fillId="2" borderId="238" applyNumberFormat="0" applyProtection="0">
      <alignment vertical="center"/>
    </xf>
    <xf numFmtId="4" fontId="42" fillId="21" borderId="239" applyNumberFormat="0" applyProtection="0">
      <alignment horizontal="left" vertical="center" indent="1"/>
    </xf>
    <xf numFmtId="4" fontId="23" fillId="0" borderId="238" applyNumberFormat="0" applyProtection="0">
      <alignment horizontal="right" vertical="center"/>
    </xf>
    <xf numFmtId="4" fontId="43" fillId="2" borderId="238" applyNumberFormat="0" applyProtection="0">
      <alignment horizontal="right" vertical="center"/>
    </xf>
    <xf numFmtId="4" fontId="20" fillId="0" borderId="238" applyNumberFormat="0" applyProtection="0">
      <alignment horizontal="left" vertical="center" wrapText="1" indent="1"/>
    </xf>
    <xf numFmtId="4" fontId="24" fillId="23" borderId="239" applyNumberFormat="0" applyProtection="0">
      <alignment horizontal="left" vertical="center" indent="1"/>
    </xf>
    <xf numFmtId="4" fontId="44" fillId="2" borderId="238" applyNumberFormat="0" applyProtection="0">
      <alignment horizontal="right" vertical="center"/>
    </xf>
    <xf numFmtId="4" fontId="20" fillId="10" borderId="238" applyNumberFormat="0" applyProtection="0">
      <alignment vertical="center"/>
    </xf>
    <xf numFmtId="4" fontId="39" fillId="4" borderId="238" applyNumberFormat="0" applyProtection="0">
      <alignment vertical="center"/>
    </xf>
    <xf numFmtId="4" fontId="20" fillId="10" borderId="238" applyNumberFormat="0" applyProtection="0">
      <alignment horizontal="left" vertical="center" indent="1"/>
    </xf>
    <xf numFmtId="4" fontId="8" fillId="0" borderId="238" applyNumberFormat="0" applyProtection="0">
      <alignment horizontal="left" vertical="center" indent="1"/>
    </xf>
    <xf numFmtId="4" fontId="40" fillId="11" borderId="238" applyNumberFormat="0" applyProtection="0">
      <alignment horizontal="right" vertical="center"/>
    </xf>
    <xf numFmtId="4" fontId="40" fillId="12" borderId="238" applyNumberFormat="0" applyProtection="0">
      <alignment horizontal="right" vertical="center"/>
    </xf>
    <xf numFmtId="4" fontId="40" fillId="13" borderId="238" applyNumberFormat="0" applyProtection="0">
      <alignment horizontal="right" vertical="center"/>
    </xf>
    <xf numFmtId="4" fontId="40" fillId="14" borderId="238" applyNumberFormat="0" applyProtection="0">
      <alignment horizontal="right" vertical="center"/>
    </xf>
    <xf numFmtId="4" fontId="40" fillId="15" borderId="238" applyNumberFormat="0" applyProtection="0">
      <alignment horizontal="right" vertical="center"/>
    </xf>
    <xf numFmtId="4" fontId="40" fillId="16" borderId="238" applyNumberFormat="0" applyProtection="0">
      <alignment horizontal="right" vertical="center"/>
    </xf>
    <xf numFmtId="4" fontId="40" fillId="17" borderId="238" applyNumberFormat="0" applyProtection="0">
      <alignment horizontal="right" vertical="center"/>
    </xf>
    <xf numFmtId="4" fontId="40" fillId="18" borderId="238" applyNumberFormat="0" applyProtection="0">
      <alignment horizontal="right" vertical="center"/>
    </xf>
    <xf numFmtId="4" fontId="40" fillId="19" borderId="238" applyNumberFormat="0" applyProtection="0">
      <alignment horizontal="right" vertical="center"/>
    </xf>
    <xf numFmtId="4" fontId="40" fillId="21" borderId="238" applyNumberFormat="0" applyProtection="0">
      <alignment horizontal="right" vertical="center"/>
    </xf>
    <xf numFmtId="4" fontId="40" fillId="2" borderId="238" applyNumberFormat="0" applyProtection="0">
      <alignment vertical="center"/>
    </xf>
    <xf numFmtId="4" fontId="43" fillId="2" borderId="238" applyNumberFormat="0" applyProtection="0">
      <alignment vertical="center"/>
    </xf>
    <xf numFmtId="4" fontId="42" fillId="21" borderId="239" applyNumberFormat="0" applyProtection="0">
      <alignment horizontal="left" vertical="center" indent="1"/>
    </xf>
    <xf numFmtId="4" fontId="23" fillId="0" borderId="238" applyNumberFormat="0" applyProtection="0">
      <alignment horizontal="right" vertical="center"/>
    </xf>
    <xf numFmtId="4" fontId="43" fillId="2" borderId="238" applyNumberFormat="0" applyProtection="0">
      <alignment horizontal="right" vertical="center"/>
    </xf>
    <xf numFmtId="4" fontId="20" fillId="0" borderId="238" applyNumberFormat="0" applyProtection="0">
      <alignment horizontal="left" vertical="center" wrapText="1" indent="1"/>
    </xf>
    <xf numFmtId="4" fontId="24" fillId="23" borderId="239" applyNumberFormat="0" applyProtection="0">
      <alignment horizontal="left" vertical="center" indent="1"/>
    </xf>
    <xf numFmtId="4" fontId="44" fillId="2" borderId="238" applyNumberFormat="0" applyProtection="0">
      <alignment horizontal="right" vertical="center"/>
    </xf>
    <xf numFmtId="4" fontId="40" fillId="14" borderId="297" applyNumberFormat="0" applyProtection="0">
      <alignment horizontal="right" vertical="center"/>
    </xf>
    <xf numFmtId="4" fontId="43" fillId="2" borderId="279" applyNumberFormat="0" applyProtection="0">
      <alignment horizontal="right" vertical="center"/>
    </xf>
    <xf numFmtId="0" fontId="261" fillId="69" borderId="268" applyNumberFormat="0" applyAlignment="0" applyProtection="0"/>
    <xf numFmtId="4" fontId="19" fillId="4" borderId="268" applyNumberFormat="0" applyProtection="0">
      <alignment horizontal="left" vertical="center" indent="1"/>
    </xf>
    <xf numFmtId="0" fontId="5" fillId="73" borderId="268" applyNumberFormat="0" applyProtection="0">
      <alignment horizontal="left" vertical="center" indent="1"/>
    </xf>
    <xf numFmtId="0" fontId="5" fillId="74" borderId="268" applyNumberFormat="0" applyProtection="0">
      <alignment horizontal="left" vertical="center" indent="1"/>
    </xf>
    <xf numFmtId="0" fontId="5" fillId="74" borderId="268" applyNumberFormat="0" applyProtection="0">
      <alignment horizontal="left" vertical="center" indent="1"/>
    </xf>
    <xf numFmtId="0" fontId="5" fillId="3" borderId="268" applyNumberFormat="0" applyProtection="0">
      <alignment horizontal="left" vertical="center" indent="1"/>
    </xf>
    <xf numFmtId="0" fontId="5" fillId="3" borderId="268" applyNumberFormat="0" applyProtection="0">
      <alignment horizontal="left" vertical="center" indent="1"/>
    </xf>
    <xf numFmtId="0" fontId="5" fillId="75" borderId="268" applyNumberFormat="0" applyProtection="0">
      <alignment horizontal="left" vertical="center" indent="1"/>
    </xf>
    <xf numFmtId="0" fontId="266" fillId="0" borderId="284" applyNumberFormat="0" applyFill="0" applyAlignment="0" applyProtection="0"/>
    <xf numFmtId="4" fontId="40" fillId="13" borderId="297" applyNumberFormat="0" applyProtection="0">
      <alignment horizontal="right" vertical="center"/>
    </xf>
    <xf numFmtId="4" fontId="40" fillId="16" borderId="279" applyNumberFormat="0" applyProtection="0">
      <alignment horizontal="right" vertical="center"/>
    </xf>
    <xf numFmtId="4" fontId="8" fillId="0" borderId="262" applyNumberFormat="0" applyProtection="0">
      <alignment horizontal="left" vertical="center" indent="1"/>
    </xf>
    <xf numFmtId="4" fontId="40" fillId="11" borderId="262" applyNumberFormat="0" applyProtection="0">
      <alignment horizontal="right" vertical="center"/>
    </xf>
    <xf numFmtId="4" fontId="40" fillId="14" borderId="262" applyNumberFormat="0" applyProtection="0">
      <alignment horizontal="right" vertical="center"/>
    </xf>
    <xf numFmtId="4" fontId="19" fillId="4" borderId="301" applyNumberFormat="0" applyProtection="0">
      <alignment horizontal="left" vertical="center" indent="1"/>
    </xf>
    <xf numFmtId="0" fontId="5" fillId="73" borderId="301" applyNumberFormat="0" applyProtection="0">
      <alignment horizontal="left" vertical="center" indent="1"/>
    </xf>
    <xf numFmtId="0" fontId="5" fillId="73" borderId="283" applyNumberFormat="0" applyProtection="0">
      <alignment horizontal="left" vertical="center" indent="1"/>
    </xf>
    <xf numFmtId="0" fontId="5" fillId="3" borderId="283" applyNumberFormat="0" applyProtection="0">
      <alignment horizontal="left" vertical="center" indent="1"/>
    </xf>
    <xf numFmtId="4" fontId="39" fillId="4" borderId="277" applyNumberFormat="0" applyProtection="0">
      <alignment vertical="center"/>
    </xf>
    <xf numFmtId="4" fontId="20" fillId="10" borderId="277" applyNumberFormat="0" applyProtection="0">
      <alignment horizontal="left" vertical="center" indent="1"/>
    </xf>
    <xf numFmtId="4" fontId="40" fillId="12" borderId="277" applyNumberFormat="0" applyProtection="0">
      <alignment horizontal="right" vertical="center"/>
    </xf>
    <xf numFmtId="4" fontId="40" fillId="21" borderId="277" applyNumberFormat="0" applyProtection="0">
      <alignment horizontal="right" vertical="center"/>
    </xf>
    <xf numFmtId="4" fontId="24" fillId="23" borderId="280" applyNumberFormat="0" applyProtection="0">
      <alignment horizontal="left" vertical="center" indent="1"/>
    </xf>
    <xf numFmtId="4" fontId="42" fillId="21" borderId="295" applyNumberFormat="0" applyProtection="0">
      <alignment horizontal="left" vertical="center" indent="1"/>
    </xf>
    <xf numFmtId="4" fontId="40" fillId="12" borderId="294" applyNumberFormat="0" applyProtection="0">
      <alignment horizontal="right" vertical="center"/>
    </xf>
    <xf numFmtId="4" fontId="43" fillId="2" borderId="297" applyNumberFormat="0" applyProtection="0">
      <alignment vertical="center"/>
    </xf>
    <xf numFmtId="4" fontId="40" fillId="2" borderId="277" applyNumberFormat="0" applyProtection="0">
      <alignment vertical="center"/>
    </xf>
    <xf numFmtId="4" fontId="20" fillId="10" borderId="279" applyNumberFormat="0" applyProtection="0">
      <alignment vertical="center"/>
    </xf>
    <xf numFmtId="4" fontId="43" fillId="2" borderId="262" applyNumberFormat="0" applyProtection="0">
      <alignment vertical="center"/>
    </xf>
    <xf numFmtId="4" fontId="19" fillId="76" borderId="301" applyNumberFormat="0" applyProtection="0">
      <alignment horizontal="left" vertical="center" indent="1"/>
    </xf>
    <xf numFmtId="4" fontId="40" fillId="16" borderId="294" applyNumberFormat="0" applyProtection="0">
      <alignment horizontal="right" vertical="center"/>
    </xf>
    <xf numFmtId="4" fontId="23" fillId="0" borderId="279" applyNumberFormat="0" applyProtection="0">
      <alignment horizontal="right" vertical="center"/>
    </xf>
    <xf numFmtId="0" fontId="261" fillId="69" borderId="283" applyNumberFormat="0" applyAlignment="0" applyProtection="0"/>
    <xf numFmtId="0" fontId="251" fillId="91" borderId="281" applyNumberFormat="0" applyAlignment="0" applyProtection="0"/>
    <xf numFmtId="0" fontId="5" fillId="62" borderId="287" applyNumberFormat="0" applyFont="0" applyAlignment="0" applyProtection="0"/>
    <xf numFmtId="0" fontId="261" fillId="69" borderId="283" applyNumberFormat="0" applyAlignment="0" applyProtection="0"/>
    <xf numFmtId="4" fontId="40" fillId="12" borderId="279" applyNumberFormat="0" applyProtection="0">
      <alignment horizontal="right" vertical="center"/>
    </xf>
    <xf numFmtId="4" fontId="20" fillId="0" borderId="279" applyNumberFormat="0" applyProtection="0">
      <alignment horizontal="left" vertical="center" wrapText="1" indent="1"/>
    </xf>
    <xf numFmtId="4" fontId="39" fillId="4" borderId="297" applyNumberFormat="0" applyProtection="0">
      <alignment vertical="center"/>
    </xf>
    <xf numFmtId="4" fontId="43" fillId="2" borderId="274" applyNumberFormat="0" applyProtection="0">
      <alignment vertical="center"/>
    </xf>
    <xf numFmtId="4" fontId="40" fillId="2" borderId="274" applyNumberFormat="0" applyProtection="0">
      <alignment vertical="center"/>
    </xf>
    <xf numFmtId="4" fontId="40" fillId="21" borderId="274" applyNumberFormat="0" applyProtection="0">
      <alignment horizontal="right" vertical="center"/>
    </xf>
    <xf numFmtId="4" fontId="39" fillId="4" borderId="274" applyNumberFormat="0" applyProtection="0">
      <alignment vertical="center"/>
    </xf>
    <xf numFmtId="4" fontId="20" fillId="10" borderId="274" applyNumberFormat="0" applyProtection="0">
      <alignment vertical="center"/>
    </xf>
    <xf numFmtId="0" fontId="251" fillId="61" borderId="299" applyNumberFormat="0" applyAlignment="0" applyProtection="0"/>
    <xf numFmtId="4" fontId="40" fillId="21" borderId="279" applyNumberFormat="0" applyProtection="0">
      <alignment horizontal="right" vertical="center"/>
    </xf>
    <xf numFmtId="4" fontId="20" fillId="0" borderId="294" applyNumberFormat="0" applyProtection="0">
      <alignment horizontal="left" vertical="center" wrapText="1" indent="1"/>
    </xf>
    <xf numFmtId="4" fontId="40" fillId="14" borderId="294" applyNumberFormat="0" applyProtection="0">
      <alignment horizontal="right" vertical="center"/>
    </xf>
    <xf numFmtId="0" fontId="5" fillId="75" borderId="301" applyNumberFormat="0" applyProtection="0">
      <alignment horizontal="left" vertical="center" indent="1"/>
    </xf>
    <xf numFmtId="4" fontId="8" fillId="0" borderId="279" applyNumberFormat="0" applyProtection="0">
      <alignment horizontal="left" vertical="center" indent="1"/>
    </xf>
    <xf numFmtId="4" fontId="43" fillId="2" borderId="277" applyNumberFormat="0" applyProtection="0">
      <alignment vertical="center"/>
    </xf>
    <xf numFmtId="4" fontId="23" fillId="0" borderId="277" applyNumberFormat="0" applyProtection="0">
      <alignment horizontal="right" vertical="center"/>
    </xf>
    <xf numFmtId="4" fontId="43" fillId="2" borderId="277" applyNumberFormat="0" applyProtection="0">
      <alignment horizontal="right" vertical="center"/>
    </xf>
    <xf numFmtId="4" fontId="20" fillId="0" borderId="277" applyNumberFormat="0" applyProtection="0">
      <alignment horizontal="left" vertical="center" wrapText="1" indent="1"/>
    </xf>
    <xf numFmtId="4" fontId="24" fillId="23" borderId="278" applyNumberFormat="0" applyProtection="0">
      <alignment horizontal="left" vertical="center" indent="1"/>
    </xf>
    <xf numFmtId="4" fontId="44" fillId="2" borderId="277" applyNumberFormat="0" applyProtection="0">
      <alignment horizontal="right" vertical="center"/>
    </xf>
    <xf numFmtId="4" fontId="40" fillId="11" borderId="279" applyNumberFormat="0" applyProtection="0">
      <alignment horizontal="right" vertical="center"/>
    </xf>
    <xf numFmtId="0" fontId="5" fillId="3" borderId="301" applyNumberFormat="0" applyProtection="0">
      <alignment horizontal="left" vertical="center" indent="1"/>
    </xf>
    <xf numFmtId="0" fontId="251" fillId="61" borderId="281" applyNumberFormat="0" applyAlignment="0" applyProtection="0"/>
    <xf numFmtId="0" fontId="251" fillId="61" borderId="250" applyNumberFormat="0" applyAlignment="0" applyProtection="0"/>
    <xf numFmtId="4" fontId="40" fillId="2" borderId="297" applyNumberFormat="0" applyProtection="0">
      <alignment vertical="center"/>
    </xf>
    <xf numFmtId="4" fontId="40" fillId="21" borderId="297" applyNumberFormat="0" applyProtection="0">
      <alignment horizontal="right" vertical="center"/>
    </xf>
    <xf numFmtId="4" fontId="40" fillId="19" borderId="297" applyNumberFormat="0" applyProtection="0">
      <alignment horizontal="right" vertical="center"/>
    </xf>
    <xf numFmtId="0" fontId="251" fillId="61" borderId="266" applyNumberFormat="0" applyAlignment="0" applyProtection="0"/>
    <xf numFmtId="4" fontId="20" fillId="0" borderId="297" applyNumberFormat="0" applyProtection="0">
      <alignment horizontal="left" vertical="center" wrapText="1" indent="1"/>
    </xf>
    <xf numFmtId="4" fontId="43" fillId="2" borderId="297" applyNumberFormat="0" applyProtection="0">
      <alignment vertical="center"/>
    </xf>
    <xf numFmtId="4" fontId="40" fillId="2" borderId="297" applyNumberFormat="0" applyProtection="0">
      <alignment vertical="center"/>
    </xf>
    <xf numFmtId="4" fontId="40" fillId="16" borderId="297" applyNumberFormat="0" applyProtection="0">
      <alignment horizontal="right" vertical="center"/>
    </xf>
    <xf numFmtId="4" fontId="40" fillId="11" borderId="294" applyNumberFormat="0" applyProtection="0">
      <alignment horizontal="right" vertical="center"/>
    </xf>
    <xf numFmtId="0" fontId="3" fillId="0" borderId="251">
      <alignment horizontal="left" vertical="center"/>
    </xf>
    <xf numFmtId="4" fontId="19" fillId="76" borderId="283" applyNumberFormat="0" applyProtection="0">
      <alignment horizontal="left" vertical="center" indent="1"/>
    </xf>
    <xf numFmtId="0" fontId="3" fillId="0" borderId="282">
      <alignment horizontal="left" vertical="center"/>
    </xf>
    <xf numFmtId="4" fontId="39" fillId="4" borderId="279" applyNumberFormat="0" applyProtection="0">
      <alignment vertical="center"/>
    </xf>
    <xf numFmtId="4" fontId="20" fillId="10" borderId="279" applyNumberFormat="0" applyProtection="0">
      <alignment horizontal="left" vertical="center" indent="1"/>
    </xf>
    <xf numFmtId="4" fontId="40" fillId="19" borderId="279" applyNumberFormat="0" applyProtection="0">
      <alignment horizontal="right" vertical="center"/>
    </xf>
    <xf numFmtId="4" fontId="40" fillId="21" borderId="279" applyNumberFormat="0" applyProtection="0">
      <alignment horizontal="right" vertical="center"/>
    </xf>
    <xf numFmtId="164" fontId="5" fillId="0" borderId="0" applyFont="0" applyFill="0" applyBorder="0" applyAlignment="0" applyProtection="0"/>
    <xf numFmtId="164" fontId="5" fillId="0" borderId="0" applyFont="0" applyFill="0" applyBorder="0" applyAlignment="0" applyProtection="0"/>
    <xf numFmtId="164" fontId="235" fillId="0" borderId="0" applyFont="0" applyFill="0" applyBorder="0" applyAlignment="0" applyProtection="0"/>
    <xf numFmtId="164" fontId="235" fillId="0" borderId="0" applyFont="0" applyFill="0" applyBorder="0" applyAlignment="0" applyProtection="0"/>
    <xf numFmtId="164" fontId="235" fillId="0" borderId="0" applyFont="0" applyFill="0" applyBorder="0" applyAlignment="0" applyProtection="0"/>
    <xf numFmtId="164" fontId="235" fillId="0" borderId="0" applyFont="0" applyFill="0" applyBorder="0" applyAlignment="0" applyProtection="0"/>
    <xf numFmtId="164" fontId="23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0" fontId="5" fillId="74" borderId="301" applyNumberFormat="0" applyProtection="0">
      <alignment horizontal="left" vertical="center" indent="1"/>
    </xf>
    <xf numFmtId="44" fontId="5" fillId="0" borderId="0" applyFont="0" applyFill="0" applyBorder="0" applyAlignment="0" applyProtection="0"/>
    <xf numFmtId="0" fontId="3" fillId="0" borderId="300">
      <alignment horizontal="left" vertical="center"/>
    </xf>
    <xf numFmtId="0" fontId="230" fillId="69" borderId="250" applyNumberFormat="0" applyAlignment="0" applyProtection="0"/>
    <xf numFmtId="4" fontId="40" fillId="15" borderId="297" applyNumberFormat="0" applyProtection="0">
      <alignment horizontal="right" vertical="center"/>
    </xf>
    <xf numFmtId="4" fontId="40" fillId="13" borderId="279" applyNumberFormat="0" applyProtection="0">
      <alignment horizontal="right" vertical="center"/>
    </xf>
    <xf numFmtId="4" fontId="44" fillId="2" borderId="274" applyNumberFormat="0" applyProtection="0">
      <alignment horizontal="right" vertical="center"/>
    </xf>
    <xf numFmtId="4" fontId="24" fillId="23" borderId="275" applyNumberFormat="0" applyProtection="0">
      <alignment horizontal="left" vertical="center" indent="1"/>
    </xf>
    <xf numFmtId="4" fontId="20" fillId="0" borderId="274" applyNumberFormat="0" applyProtection="0">
      <alignment horizontal="left" vertical="center" wrapText="1" indent="1"/>
    </xf>
    <xf numFmtId="4" fontId="43" fillId="2" borderId="274" applyNumberFormat="0" applyProtection="0">
      <alignment horizontal="right" vertical="center"/>
    </xf>
    <xf numFmtId="4" fontId="40" fillId="19" borderId="274" applyNumberFormat="0" applyProtection="0">
      <alignment horizontal="right" vertical="center"/>
    </xf>
    <xf numFmtId="4" fontId="40" fillId="18" borderId="274" applyNumberFormat="0" applyProtection="0">
      <alignment horizontal="right" vertical="center"/>
    </xf>
    <xf numFmtId="4" fontId="40" fillId="16" borderId="274" applyNumberFormat="0" applyProtection="0">
      <alignment horizontal="right" vertical="center"/>
    </xf>
    <xf numFmtId="4" fontId="40" fillId="15" borderId="274" applyNumberFormat="0" applyProtection="0">
      <alignment horizontal="right" vertical="center"/>
    </xf>
    <xf numFmtId="4" fontId="40" fillId="13" borderId="274" applyNumberFormat="0" applyProtection="0">
      <alignment horizontal="right" vertical="center"/>
    </xf>
    <xf numFmtId="4" fontId="40" fillId="12" borderId="274" applyNumberFormat="0" applyProtection="0">
      <alignment horizontal="right" vertical="center"/>
    </xf>
    <xf numFmtId="4" fontId="8" fillId="0" borderId="274" applyNumberFormat="0" applyProtection="0">
      <alignment horizontal="left" vertical="center" indent="1"/>
    </xf>
    <xf numFmtId="4" fontId="40" fillId="14" borderId="279" applyNumberFormat="0" applyProtection="0">
      <alignment horizontal="right" vertical="center"/>
    </xf>
    <xf numFmtId="0" fontId="230" fillId="69" borderId="266" applyNumberFormat="0" applyAlignment="0" applyProtection="0"/>
    <xf numFmtId="0" fontId="5" fillId="3" borderId="301" applyNumberFormat="0" applyProtection="0">
      <alignment horizontal="left" vertical="center" indent="1"/>
    </xf>
    <xf numFmtId="4" fontId="40" fillId="15" borderId="262" applyNumberFormat="0" applyProtection="0">
      <alignment horizontal="right" vertical="center"/>
    </xf>
    <xf numFmtId="4" fontId="40" fillId="17" borderId="262" applyNumberFormat="0" applyProtection="0">
      <alignment horizontal="right" vertical="center"/>
    </xf>
    <xf numFmtId="4" fontId="40" fillId="18" borderId="262" applyNumberFormat="0" applyProtection="0">
      <alignment horizontal="right" vertical="center"/>
    </xf>
    <xf numFmtId="4" fontId="40" fillId="19" borderId="262" applyNumberFormat="0" applyProtection="0">
      <alignment horizontal="right" vertical="center"/>
    </xf>
    <xf numFmtId="4" fontId="20" fillId="10" borderId="262" applyNumberFormat="0" applyProtection="0">
      <alignment vertical="center"/>
    </xf>
    <xf numFmtId="4" fontId="40" fillId="19" borderId="262" applyNumberFormat="0" applyProtection="0">
      <alignment horizontal="right" vertical="center"/>
    </xf>
    <xf numFmtId="4" fontId="40" fillId="21" borderId="262" applyNumberFormat="0" applyProtection="0">
      <alignment horizontal="right" vertical="center"/>
    </xf>
    <xf numFmtId="4" fontId="40" fillId="2" borderId="262" applyNumberFormat="0" applyProtection="0">
      <alignment vertical="center"/>
    </xf>
    <xf numFmtId="4" fontId="40" fillId="11" borderId="262" applyNumberFormat="0" applyProtection="0">
      <alignment horizontal="right" vertical="center"/>
    </xf>
    <xf numFmtId="4" fontId="40" fillId="12" borderId="262" applyNumberFormat="0" applyProtection="0">
      <alignment horizontal="right" vertical="center"/>
    </xf>
    <xf numFmtId="0" fontId="230" fillId="69" borderId="266" applyNumberFormat="0" applyAlignment="0" applyProtection="0"/>
    <xf numFmtId="0" fontId="266" fillId="0" borderId="302" applyNumberFormat="0" applyFill="0" applyAlignment="0" applyProtection="0"/>
    <xf numFmtId="0" fontId="266" fillId="0" borderId="302" applyNumberFormat="0" applyFill="0" applyAlignment="0" applyProtection="0"/>
    <xf numFmtId="0" fontId="266" fillId="0" borderId="302" applyNumberFormat="0" applyFill="0" applyAlignment="0" applyProtection="0"/>
    <xf numFmtId="0" fontId="5" fillId="75" borderId="283" applyNumberFormat="0" applyProtection="0">
      <alignment horizontal="left" vertical="center" indent="1"/>
    </xf>
    <xf numFmtId="4" fontId="44" fillId="2" borderId="279" applyNumberFormat="0" applyProtection="0">
      <alignment horizontal="right" vertical="center"/>
    </xf>
    <xf numFmtId="4" fontId="20" fillId="10" borderId="274" applyNumberFormat="0" applyProtection="0">
      <alignment horizontal="left" vertical="center" indent="1"/>
    </xf>
    <xf numFmtId="0" fontId="5" fillId="74" borderId="301" applyNumberFormat="0" applyProtection="0">
      <alignment horizontal="left" vertical="center" indent="1"/>
    </xf>
    <xf numFmtId="4" fontId="44" fillId="2" borderId="234" applyNumberFormat="0" applyProtection="0">
      <alignment horizontal="right" vertical="center"/>
    </xf>
    <xf numFmtId="4" fontId="24" fillId="23" borderId="235" applyNumberFormat="0" applyProtection="0">
      <alignment horizontal="left" vertical="center" indent="1"/>
    </xf>
    <xf numFmtId="4" fontId="20" fillId="0" borderId="234" applyNumberFormat="0" applyProtection="0">
      <alignment horizontal="left" vertical="center" wrapText="1" indent="1"/>
    </xf>
    <xf numFmtId="4" fontId="43" fillId="2" borderId="234" applyNumberFormat="0" applyProtection="0">
      <alignment horizontal="right" vertical="center"/>
    </xf>
    <xf numFmtId="4" fontId="23" fillId="0" borderId="234" applyNumberFormat="0" applyProtection="0">
      <alignment horizontal="right" vertical="center"/>
    </xf>
    <xf numFmtId="4" fontId="42" fillId="21" borderId="235" applyNumberFormat="0" applyProtection="0">
      <alignment horizontal="left" vertical="center" indent="1"/>
    </xf>
    <xf numFmtId="4" fontId="43" fillId="2" borderId="234" applyNumberFormat="0" applyProtection="0">
      <alignment vertical="center"/>
    </xf>
    <xf numFmtId="4" fontId="40" fillId="2" borderId="234" applyNumberFormat="0" applyProtection="0">
      <alignment vertical="center"/>
    </xf>
    <xf numFmtId="4" fontId="40" fillId="21" borderId="234" applyNumberFormat="0" applyProtection="0">
      <alignment horizontal="right" vertical="center"/>
    </xf>
    <xf numFmtId="4" fontId="40" fillId="19" borderId="234" applyNumberFormat="0" applyProtection="0">
      <alignment horizontal="right" vertical="center"/>
    </xf>
    <xf numFmtId="4" fontId="40" fillId="18" borderId="234" applyNumberFormat="0" applyProtection="0">
      <alignment horizontal="right" vertical="center"/>
    </xf>
    <xf numFmtId="4" fontId="40" fillId="17" borderId="234" applyNumberFormat="0" applyProtection="0">
      <alignment horizontal="right" vertical="center"/>
    </xf>
    <xf numFmtId="4" fontId="40" fillId="16" borderId="234" applyNumberFormat="0" applyProtection="0">
      <alignment horizontal="right" vertical="center"/>
    </xf>
    <xf numFmtId="4" fontId="40" fillId="15" borderId="234" applyNumberFormat="0" applyProtection="0">
      <alignment horizontal="right" vertical="center"/>
    </xf>
    <xf numFmtId="4" fontId="40" fillId="14" borderId="234" applyNumberFormat="0" applyProtection="0">
      <alignment horizontal="right" vertical="center"/>
    </xf>
    <xf numFmtId="4" fontId="40" fillId="13" borderId="234" applyNumberFormat="0" applyProtection="0">
      <alignment horizontal="right" vertical="center"/>
    </xf>
    <xf numFmtId="4" fontId="40" fillId="12" borderId="234" applyNumberFormat="0" applyProtection="0">
      <alignment horizontal="right" vertical="center"/>
    </xf>
    <xf numFmtId="4" fontId="40" fillId="11" borderId="234" applyNumberFormat="0" applyProtection="0">
      <alignment horizontal="right" vertical="center"/>
    </xf>
    <xf numFmtId="4" fontId="8" fillId="0" borderId="234" applyNumberFormat="0" applyProtection="0">
      <alignment horizontal="left" vertical="center" indent="1"/>
    </xf>
    <xf numFmtId="4" fontId="20" fillId="10" borderId="234" applyNumberFormat="0" applyProtection="0">
      <alignment horizontal="left" vertical="center" indent="1"/>
    </xf>
    <xf numFmtId="4" fontId="39" fillId="4" borderId="234" applyNumberFormat="0" applyProtection="0">
      <alignment vertical="center"/>
    </xf>
    <xf numFmtId="4" fontId="20" fillId="10" borderId="234" applyNumberFormat="0" applyProtection="0">
      <alignment vertical="center"/>
    </xf>
    <xf numFmtId="4" fontId="44" fillId="2" borderId="234" applyNumberFormat="0" applyProtection="0">
      <alignment horizontal="right" vertical="center"/>
    </xf>
    <xf numFmtId="4" fontId="24" fillId="23" borderId="235" applyNumberFormat="0" applyProtection="0">
      <alignment horizontal="left" vertical="center" indent="1"/>
    </xf>
    <xf numFmtId="4" fontId="20" fillId="0" borderId="234" applyNumberFormat="0" applyProtection="0">
      <alignment horizontal="left" vertical="center" wrapText="1" indent="1"/>
    </xf>
    <xf numFmtId="4" fontId="43" fillId="2" borderId="234" applyNumberFormat="0" applyProtection="0">
      <alignment horizontal="right" vertical="center"/>
    </xf>
    <xf numFmtId="4" fontId="23" fillId="0" borderId="234" applyNumberFormat="0" applyProtection="0">
      <alignment horizontal="right" vertical="center"/>
    </xf>
    <xf numFmtId="4" fontId="42" fillId="21" borderId="235" applyNumberFormat="0" applyProtection="0">
      <alignment horizontal="left" vertical="center" indent="1"/>
    </xf>
    <xf numFmtId="4" fontId="43" fillId="2" borderId="234" applyNumberFormat="0" applyProtection="0">
      <alignment vertical="center"/>
    </xf>
    <xf numFmtId="4" fontId="40" fillId="2" borderId="234" applyNumberFormat="0" applyProtection="0">
      <alignment vertical="center"/>
    </xf>
    <xf numFmtId="4" fontId="40" fillId="21" borderId="234" applyNumberFormat="0" applyProtection="0">
      <alignment horizontal="right" vertical="center"/>
    </xf>
    <xf numFmtId="4" fontId="40" fillId="19" borderId="234" applyNumberFormat="0" applyProtection="0">
      <alignment horizontal="right" vertical="center"/>
    </xf>
    <xf numFmtId="4" fontId="40" fillId="18" borderId="234" applyNumberFormat="0" applyProtection="0">
      <alignment horizontal="right" vertical="center"/>
    </xf>
    <xf numFmtId="4" fontId="40" fillId="17" borderId="234" applyNumberFormat="0" applyProtection="0">
      <alignment horizontal="right" vertical="center"/>
    </xf>
    <xf numFmtId="4" fontId="40" fillId="16" borderId="234" applyNumberFormat="0" applyProtection="0">
      <alignment horizontal="right" vertical="center"/>
    </xf>
    <xf numFmtId="4" fontId="40" fillId="15" borderId="234" applyNumberFormat="0" applyProtection="0">
      <alignment horizontal="right" vertical="center"/>
    </xf>
    <xf numFmtId="4" fontId="40" fillId="14" borderId="234" applyNumberFormat="0" applyProtection="0">
      <alignment horizontal="right" vertical="center"/>
    </xf>
    <xf numFmtId="4" fontId="40" fillId="13" borderId="234" applyNumberFormat="0" applyProtection="0">
      <alignment horizontal="right" vertical="center"/>
    </xf>
    <xf numFmtId="4" fontId="40" fillId="21" borderId="262" applyNumberFormat="0" applyProtection="0">
      <alignment horizontal="right" vertical="center"/>
    </xf>
    <xf numFmtId="0" fontId="5" fillId="75" borderId="283" applyNumberFormat="0" applyProtection="0">
      <alignment horizontal="left" vertical="center" indent="1"/>
    </xf>
    <xf numFmtId="4" fontId="39" fillId="4" borderId="262" applyNumberFormat="0" applyProtection="0">
      <alignment vertical="center"/>
    </xf>
    <xf numFmtId="4" fontId="40" fillId="12" borderId="262" applyNumberFormat="0" applyProtection="0">
      <alignment horizontal="right" vertical="center"/>
    </xf>
    <xf numFmtId="4" fontId="40" fillId="13" borderId="262" applyNumberFormat="0" applyProtection="0">
      <alignment horizontal="right" vertical="center"/>
    </xf>
    <xf numFmtId="0" fontId="5" fillId="75" borderId="283" applyNumberFormat="0" applyProtection="0">
      <alignment horizontal="left" vertical="center" indent="1"/>
    </xf>
    <xf numFmtId="4" fontId="40" fillId="2" borderId="294" applyNumberFormat="0" applyProtection="0">
      <alignment vertical="center"/>
    </xf>
    <xf numFmtId="4" fontId="43" fillId="2" borderId="294" applyNumberFormat="0" applyProtection="0">
      <alignment vertical="center"/>
    </xf>
    <xf numFmtId="4" fontId="40" fillId="21" borderId="294" applyNumberFormat="0" applyProtection="0">
      <alignment horizontal="right" vertical="center"/>
    </xf>
    <xf numFmtId="0" fontId="5" fillId="75" borderId="301" applyNumberFormat="0" applyProtection="0">
      <alignment horizontal="left" vertical="center" indent="1"/>
    </xf>
    <xf numFmtId="4" fontId="20" fillId="10" borderId="262" applyNumberFormat="0" applyProtection="0">
      <alignment horizontal="left" vertical="center" indent="1"/>
    </xf>
    <xf numFmtId="4" fontId="39" fillId="4" borderId="262" applyNumberFormat="0" applyProtection="0">
      <alignment vertical="center"/>
    </xf>
    <xf numFmtId="4" fontId="40" fillId="15" borderId="294" applyNumberFormat="0" applyProtection="0">
      <alignment horizontal="right" vertical="center"/>
    </xf>
    <xf numFmtId="4" fontId="40" fillId="18" borderId="294" applyNumberFormat="0" applyProtection="0">
      <alignment horizontal="right" vertical="center"/>
    </xf>
    <xf numFmtId="4" fontId="40" fillId="13" borderId="277" applyNumberFormat="0" applyProtection="0">
      <alignment horizontal="right" vertical="center"/>
    </xf>
    <xf numFmtId="4" fontId="40" fillId="16" borderId="277" applyNumberFormat="0" applyProtection="0">
      <alignment horizontal="right" vertical="center"/>
    </xf>
    <xf numFmtId="4" fontId="40" fillId="18" borderId="277" applyNumberFormat="0" applyProtection="0">
      <alignment horizontal="right" vertical="center"/>
    </xf>
    <xf numFmtId="4" fontId="40" fillId="12" borderId="279" applyNumberFormat="0" applyProtection="0">
      <alignment horizontal="right" vertical="center"/>
    </xf>
    <xf numFmtId="4" fontId="40" fillId="13" borderId="279" applyNumberFormat="0" applyProtection="0">
      <alignment horizontal="right" vertical="center"/>
    </xf>
    <xf numFmtId="4" fontId="40" fillId="14" borderId="279" applyNumberFormat="0" applyProtection="0">
      <alignment horizontal="right" vertical="center"/>
    </xf>
    <xf numFmtId="4" fontId="40" fillId="15" borderId="279" applyNumberFormat="0" applyProtection="0">
      <alignment horizontal="right" vertical="center"/>
    </xf>
    <xf numFmtId="4" fontId="40" fillId="17" borderId="279" applyNumberFormat="0" applyProtection="0">
      <alignment horizontal="right" vertical="center"/>
    </xf>
    <xf numFmtId="4" fontId="40" fillId="18" borderId="279" applyNumberFormat="0" applyProtection="0">
      <alignment horizontal="right" vertical="center"/>
    </xf>
    <xf numFmtId="4" fontId="43" fillId="2" borderId="279" applyNumberFormat="0" applyProtection="0">
      <alignment vertical="center"/>
    </xf>
    <xf numFmtId="4" fontId="42" fillId="21" borderId="280" applyNumberFormat="0" applyProtection="0">
      <alignment horizontal="left" vertical="center" indent="1"/>
    </xf>
    <xf numFmtId="4" fontId="23" fillId="0" borderId="279" applyNumberFormat="0" applyProtection="0">
      <alignment horizontal="right" vertical="center"/>
    </xf>
    <xf numFmtId="4" fontId="43" fillId="2" borderId="279" applyNumberFormat="0" applyProtection="0">
      <alignment horizontal="right" vertical="center"/>
    </xf>
    <xf numFmtId="4" fontId="20" fillId="0" borderId="279" applyNumberFormat="0" applyProtection="0">
      <alignment horizontal="left" vertical="center" wrapText="1" indent="1"/>
    </xf>
    <xf numFmtId="4" fontId="20" fillId="10" borderId="297" applyNumberFormat="0" applyProtection="0">
      <alignment horizontal="left" vertical="center" indent="1"/>
    </xf>
    <xf numFmtId="4" fontId="40" fillId="16" borderId="262" applyNumberFormat="0" applyProtection="0">
      <alignment horizontal="right" vertical="center"/>
    </xf>
    <xf numFmtId="196" fontId="19" fillId="0" borderId="0">
      <alignment vertical="top"/>
    </xf>
    <xf numFmtId="196" fontId="19" fillId="0" borderId="0">
      <alignment vertical="top"/>
    </xf>
    <xf numFmtId="196" fontId="19" fillId="0" borderId="0">
      <alignment vertical="top"/>
    </xf>
    <xf numFmtId="168" fontId="5" fillId="0" borderId="0">
      <alignment horizontal="left" wrapText="1"/>
    </xf>
    <xf numFmtId="219" fontId="149" fillId="0" borderId="0" applyFill="0" applyBorder="0" applyProtection="0"/>
    <xf numFmtId="219" fontId="280" fillId="0" borderId="0" applyFill="0" applyBorder="0" applyProtection="0"/>
    <xf numFmtId="0" fontId="189" fillId="69" borderId="0" applyNumberFormat="0" applyBorder="0" applyAlignment="0" applyProtection="0"/>
    <xf numFmtId="0" fontId="189" fillId="89" borderId="0" applyNumberFormat="0" applyBorder="0" applyAlignment="0" applyProtection="0"/>
    <xf numFmtId="0" fontId="189" fillId="89" borderId="0" applyNumberFormat="0" applyBorder="0" applyAlignment="0" applyProtection="0"/>
    <xf numFmtId="0" fontId="189" fillId="69" borderId="0" applyNumberFormat="0" applyBorder="0" applyAlignment="0" applyProtection="0"/>
    <xf numFmtId="0" fontId="189" fillId="90" borderId="0" applyNumberFormat="0" applyBorder="0" applyAlignment="0" applyProtection="0"/>
    <xf numFmtId="0" fontId="189" fillId="91" borderId="0" applyNumberFormat="0" applyBorder="0" applyAlignment="0" applyProtection="0"/>
    <xf numFmtId="0" fontId="189" fillId="63" borderId="0" applyNumberFormat="0" applyBorder="0" applyAlignment="0" applyProtection="0"/>
    <xf numFmtId="0" fontId="189" fillId="92" borderId="0" applyNumberFormat="0" applyBorder="0" applyAlignment="0" applyProtection="0"/>
    <xf numFmtId="0" fontId="1" fillId="46" borderId="0" applyNumberFormat="0" applyBorder="0" applyAlignment="0" applyProtection="0"/>
    <xf numFmtId="0" fontId="189" fillId="63" borderId="0" applyNumberFormat="0" applyBorder="0" applyAlignment="0" applyProtection="0"/>
    <xf numFmtId="0" fontId="189" fillId="93" borderId="0" applyNumberFormat="0" applyBorder="0" applyAlignment="0" applyProtection="0"/>
    <xf numFmtId="0" fontId="189" fillId="91" borderId="0" applyNumberFormat="0" applyBorder="0" applyAlignment="0" applyProtection="0"/>
    <xf numFmtId="0" fontId="224" fillId="60" borderId="0" applyNumberFormat="0" applyBorder="0" applyAlignment="0" applyProtection="0"/>
    <xf numFmtId="0" fontId="224" fillId="92" borderId="0" applyNumberFormat="0" applyBorder="0" applyAlignment="0" applyProtection="0"/>
    <xf numFmtId="0" fontId="224" fillId="92" borderId="0" applyNumberFormat="0" applyBorder="0" applyAlignment="0" applyProtection="0"/>
    <xf numFmtId="0" fontId="224" fillId="63" borderId="0" applyNumberFormat="0" applyBorder="0" applyAlignment="0" applyProtection="0"/>
    <xf numFmtId="0" fontId="224" fillId="60" borderId="0" applyNumberFormat="0" applyBorder="0" applyAlignment="0" applyProtection="0"/>
    <xf numFmtId="0" fontId="224" fillId="91" borderId="0" applyNumberFormat="0" applyBorder="0" applyAlignment="0" applyProtection="0"/>
    <xf numFmtId="37" fontId="234" fillId="0" borderId="0"/>
    <xf numFmtId="0" fontId="224" fillId="60" borderId="0" applyNumberFormat="0" applyBorder="0" applyAlignment="0" applyProtection="0"/>
    <xf numFmtId="0" fontId="224" fillId="94" borderId="0" applyNumberFormat="0" applyBorder="0" applyAlignment="0" applyProtection="0"/>
    <xf numFmtId="0" fontId="224" fillId="94" borderId="0" applyNumberFormat="0" applyBorder="0" applyAlignment="0" applyProtection="0"/>
    <xf numFmtId="0" fontId="224" fillId="66" borderId="0" applyNumberFormat="0" applyBorder="0" applyAlignment="0" applyProtection="0"/>
    <xf numFmtId="0" fontId="224" fillId="60" borderId="0" applyNumberFormat="0" applyBorder="0" applyAlignment="0" applyProtection="0"/>
    <xf numFmtId="0" fontId="224" fillId="67" borderId="0" applyNumberFormat="0" applyBorder="0" applyAlignment="0" applyProtection="0"/>
    <xf numFmtId="196" fontId="281" fillId="0" borderId="14">
      <alignment horizontal="center" vertical="center"/>
    </xf>
    <xf numFmtId="0" fontId="201" fillId="30" borderId="0" applyNumberFormat="0" applyBorder="0" applyAlignment="0" applyProtection="0"/>
    <xf numFmtId="196" fontId="23" fillId="6" borderId="0" applyNumberFormat="0" applyFill="0" applyBorder="0" applyAlignment="0" applyProtection="0">
      <protection locked="0"/>
    </xf>
    <xf numFmtId="196" fontId="20" fillId="6" borderId="44" applyNumberFormat="0" applyFill="0" applyBorder="0" applyAlignment="0" applyProtection="0">
      <protection locked="0"/>
    </xf>
    <xf numFmtId="0" fontId="230" fillId="69" borderId="213" applyNumberFormat="0" applyAlignment="0" applyProtection="0"/>
    <xf numFmtId="0" fontId="232" fillId="70" borderId="214" applyNumberFormat="0" applyAlignment="0" applyProtection="0"/>
    <xf numFmtId="164" fontId="149" fillId="0" borderId="0" applyFont="0" applyFill="0" applyBorder="0" applyAlignment="0" applyProtection="0"/>
    <xf numFmtId="196" fontId="282" fillId="0" borderId="0" applyFont="0" applyFill="0" applyBorder="0" applyProtection="0">
      <protection locked="0"/>
    </xf>
    <xf numFmtId="196" fontId="7" fillId="0" borderId="0" applyFont="0" applyFill="0" applyBorder="0">
      <alignment horizontal="right" vertical="center"/>
    </xf>
    <xf numFmtId="15" fontId="5" fillId="0" borderId="0" applyFont="0" applyFill="0" applyBorder="0" applyProtection="0"/>
    <xf numFmtId="0" fontId="239" fillId="0" borderId="0" applyNumberFormat="0" applyFill="0" applyBorder="0" applyAlignment="0" applyProtection="0"/>
    <xf numFmtId="196" fontId="283" fillId="0" borderId="0" applyNumberFormat="0" applyFill="0" applyBorder="0" applyAlignment="0" applyProtection="0"/>
    <xf numFmtId="196" fontId="284" fillId="3" borderId="0" applyNumberFormat="0" applyFill="0">
      <alignment horizontal="left"/>
    </xf>
    <xf numFmtId="196" fontId="285" fillId="0" borderId="222"/>
    <xf numFmtId="196" fontId="286" fillId="3" borderId="0" applyNumberFormat="0" applyFont="0" applyAlignment="0"/>
    <xf numFmtId="39" fontId="286" fillId="3" borderId="240"/>
    <xf numFmtId="38" fontId="7" fillId="3" borderId="0" applyNumberFormat="0" applyBorder="0" applyAlignment="0" applyProtection="0"/>
    <xf numFmtId="196" fontId="287" fillId="76" borderId="231" applyNumberFormat="0">
      <alignment horizontal="centerContinuous"/>
    </xf>
    <xf numFmtId="0" fontId="243" fillId="0" borderId="217" applyNumberFormat="0" applyFill="0" applyAlignment="0" applyProtection="0"/>
    <xf numFmtId="0" fontId="245" fillId="0" borderId="218" applyNumberFormat="0" applyFill="0" applyAlignment="0" applyProtection="0"/>
    <xf numFmtId="0" fontId="247" fillId="0" borderId="219" applyNumberFormat="0" applyFill="0" applyAlignment="0" applyProtection="0"/>
    <xf numFmtId="0" fontId="247" fillId="0" borderId="0" applyNumberFormat="0" applyFill="0" applyBorder="0" applyAlignment="0" applyProtection="0"/>
    <xf numFmtId="0" fontId="211" fillId="0" borderId="0" applyNumberFormat="0" applyFill="0" applyBorder="0" applyAlignment="0" applyProtection="0">
      <alignment vertical="top"/>
      <protection locked="0"/>
    </xf>
    <xf numFmtId="196" fontId="288" fillId="0" borderId="0"/>
    <xf numFmtId="220" fontId="289" fillId="0" borderId="0"/>
    <xf numFmtId="0" fontId="251" fillId="91" borderId="213" applyNumberFormat="0" applyAlignment="0" applyProtection="0"/>
    <xf numFmtId="10" fontId="7" fillId="76" borderId="231" applyNumberFormat="0" applyBorder="0" applyAlignment="0" applyProtection="0"/>
    <xf numFmtId="196" fontId="38" fillId="0" borderId="0" applyFont="0" applyFill="0" applyBorder="0" applyAlignment="0" applyProtection="0"/>
    <xf numFmtId="38" fontId="290" fillId="0" borderId="0"/>
    <xf numFmtId="38" fontId="291" fillId="0" borderId="0"/>
    <xf numFmtId="38" fontId="292" fillId="0" borderId="0"/>
    <xf numFmtId="38" fontId="293" fillId="0" borderId="0"/>
    <xf numFmtId="196" fontId="294" fillId="0" borderId="0"/>
    <xf numFmtId="196" fontId="294" fillId="0" borderId="0"/>
    <xf numFmtId="0" fontId="253" fillId="0" borderId="220" applyNumberFormat="0" applyFill="0" applyAlignment="0" applyProtection="0"/>
    <xf numFmtId="196" fontId="294" fillId="0" borderId="0"/>
    <xf numFmtId="196" fontId="5" fillId="0" borderId="0" applyFont="0" applyFill="0" applyBorder="0" applyAlignment="0" applyProtection="0"/>
    <xf numFmtId="196" fontId="5" fillId="0" borderId="0" applyFont="0" applyFill="0" applyBorder="0" applyAlignment="0" applyProtection="0"/>
    <xf numFmtId="196" fontId="5" fillId="0" borderId="0" applyFont="0" applyFill="0" applyBorder="0" applyAlignment="0" applyProtection="0"/>
    <xf numFmtId="196" fontId="5" fillId="0" borderId="0" applyFont="0" applyFill="0" applyBorder="0" applyAlignment="0" applyProtection="0"/>
    <xf numFmtId="196" fontId="5" fillId="0" borderId="0">
      <alignment horizontal="right"/>
    </xf>
    <xf numFmtId="0" fontId="202" fillId="31" borderId="0" applyNumberFormat="0" applyBorder="0" applyAlignment="0" applyProtection="0"/>
    <xf numFmtId="196" fontId="5" fillId="0" borderId="0" applyNumberFormat="0" applyFill="0" applyBorder="0" applyAlignment="0" applyProtection="0"/>
    <xf numFmtId="196" fontId="288" fillId="0" borderId="0"/>
    <xf numFmtId="196" fontId="295" fillId="0" borderId="0" applyNumberFormat="0" applyFill="0" applyBorder="0" applyAlignment="0" applyProtection="0">
      <alignment vertical="center"/>
    </xf>
    <xf numFmtId="196" fontId="7" fillId="0" borderId="0" applyFont="0" applyFill="0" applyBorder="0" applyAlignment="0" applyProtection="0"/>
    <xf numFmtId="196" fontId="296" fillId="0" borderId="0" applyFont="0" applyFill="0" applyBorder="0" applyAlignment="0" applyProtection="0"/>
    <xf numFmtId="0" fontId="5" fillId="62" borderId="241" applyNumberFormat="0" applyFont="0" applyAlignment="0" applyProtection="0"/>
    <xf numFmtId="0" fontId="261" fillId="69" borderId="221" applyNumberFormat="0" applyAlignment="0" applyProtection="0"/>
    <xf numFmtId="221" fontId="149" fillId="0" borderId="0" applyAlignment="0"/>
    <xf numFmtId="196" fontId="297" fillId="0" borderId="182" applyNumberFormat="0">
      <alignment vertical="center"/>
    </xf>
    <xf numFmtId="9" fontId="149" fillId="0" borderId="0" applyFont="0" applyFill="0" applyBorder="0" applyAlignment="0" applyProtection="0"/>
    <xf numFmtId="10" fontId="149" fillId="0" borderId="0" applyFont="0" applyFill="0" applyBorder="0" applyAlignment="0" applyProtection="0"/>
    <xf numFmtId="10" fontId="5" fillId="0" borderId="0" applyFont="0" applyFill="0" applyBorder="0" applyAlignment="0" applyProtection="0"/>
    <xf numFmtId="9" fontId="5" fillId="0" borderId="0" applyFont="0" applyFill="0" applyBorder="0" applyAlignment="0" applyProtection="0"/>
    <xf numFmtId="196" fontId="298" fillId="95" borderId="242">
      <alignment horizontal="left"/>
    </xf>
    <xf numFmtId="196" fontId="149" fillId="0" borderId="0"/>
    <xf numFmtId="196" fontId="5" fillId="0" borderId="0"/>
    <xf numFmtId="196" fontId="5" fillId="0" borderId="0"/>
    <xf numFmtId="196" fontId="5" fillId="0" borderId="0" applyNumberFormat="0" applyFont="0" applyFill="0" applyBorder="0" applyAlignment="0" applyProtection="0"/>
    <xf numFmtId="196" fontId="5" fillId="0" borderId="0"/>
    <xf numFmtId="196" fontId="5" fillId="0" borderId="0"/>
    <xf numFmtId="196" fontId="5" fillId="0" borderId="0"/>
    <xf numFmtId="196" fontId="299" fillId="0" borderId="0" applyNumberFormat="0" applyFill="0">
      <alignment horizontal="left"/>
    </xf>
    <xf numFmtId="196" fontId="300" fillId="0" borderId="0"/>
    <xf numFmtId="196" fontId="301" fillId="0" borderId="0"/>
    <xf numFmtId="196" fontId="302" fillId="0" borderId="0" applyNumberFormat="0" applyFill="0">
      <alignment horizontal="left"/>
    </xf>
    <xf numFmtId="196" fontId="303" fillId="0" borderId="0">
      <alignment horizontal="left"/>
    </xf>
    <xf numFmtId="196" fontId="285" fillId="0" borderId="233"/>
    <xf numFmtId="196" fontId="304" fillId="69" borderId="243" applyNumberFormat="0" applyAlignment="0" applyProtection="0">
      <alignment vertical="center"/>
    </xf>
    <xf numFmtId="196" fontId="305" fillId="69" borderId="244" applyNumberFormat="0" applyAlignment="0" applyProtection="0">
      <alignment vertical="center"/>
    </xf>
    <xf numFmtId="196" fontId="23" fillId="6" borderId="245" applyNumberFormat="0" applyFont="0" applyFill="0" applyAlignment="0" applyProtection="0">
      <protection locked="0"/>
    </xf>
    <xf numFmtId="18" fontId="23" fillId="6" borderId="0" applyFont="0" applyFill="0" applyBorder="0" applyAlignment="0" applyProtection="0">
      <protection locked="0"/>
    </xf>
    <xf numFmtId="0" fontId="263" fillId="0" borderId="0" applyNumberFormat="0" applyFill="0" applyBorder="0" applyAlignment="0" applyProtection="0"/>
    <xf numFmtId="196" fontId="285" fillId="14" borderId="240" applyNumberFormat="0">
      <alignment horizontal="left" wrapText="1"/>
    </xf>
    <xf numFmtId="196" fontId="306" fillId="0" borderId="0">
      <alignment vertical="center"/>
    </xf>
    <xf numFmtId="49" fontId="4" fillId="0" borderId="0">
      <alignment horizontal="centerContinuous" vertical="center"/>
    </xf>
    <xf numFmtId="49" fontId="307" fillId="0" borderId="0">
      <alignment horizontal="left" vertical="center"/>
    </xf>
    <xf numFmtId="196" fontId="5" fillId="0" borderId="0" applyFont="0" applyFill="0" applyBorder="0" applyAlignment="0" applyProtection="0"/>
    <xf numFmtId="196" fontId="5" fillId="0" borderId="0" applyFont="0" applyFill="0" applyBorder="0" applyAlignment="0" applyProtection="0"/>
    <xf numFmtId="196" fontId="5" fillId="0" borderId="0" applyFont="0" applyFill="0" applyBorder="0" applyAlignment="0" applyProtection="0"/>
    <xf numFmtId="196" fontId="5" fillId="0" borderId="0" applyFont="0" applyFill="0" applyBorder="0" applyAlignment="0" applyProtection="0"/>
    <xf numFmtId="0" fontId="269" fillId="0" borderId="0" applyNumberFormat="0" applyFill="0" applyBorder="0" applyAlignment="0" applyProtection="0"/>
    <xf numFmtId="0" fontId="5" fillId="0" borderId="0">
      <alignment vertical="top"/>
    </xf>
    <xf numFmtId="164" fontId="1" fillId="0" borderId="0" applyFont="0" applyFill="0" applyBorder="0" applyAlignment="0" applyProtection="0"/>
    <xf numFmtId="196" fontId="5" fillId="0" borderId="0"/>
    <xf numFmtId="0" fontId="5" fillId="0" borderId="0"/>
    <xf numFmtId="4" fontId="43" fillId="2" borderId="262" applyNumberFormat="0" applyProtection="0">
      <alignment horizontal="right" vertical="center"/>
    </xf>
    <xf numFmtId="4" fontId="23" fillId="0" borderId="262" applyNumberFormat="0" applyProtection="0">
      <alignment horizontal="right" vertical="center"/>
    </xf>
    <xf numFmtId="4" fontId="42" fillId="21" borderId="263" applyNumberFormat="0" applyProtection="0">
      <alignment horizontal="left" vertical="center" indent="1"/>
    </xf>
    <xf numFmtId="4" fontId="43" fillId="2" borderId="262" applyNumberFormat="0" applyProtection="0">
      <alignment vertical="center"/>
    </xf>
    <xf numFmtId="4" fontId="40" fillId="2" borderId="262" applyNumberFormat="0" applyProtection="0">
      <alignment vertical="center"/>
    </xf>
    <xf numFmtId="4" fontId="40" fillId="21" borderId="262" applyNumberFormat="0" applyProtection="0">
      <alignment horizontal="right" vertical="center"/>
    </xf>
    <xf numFmtId="4" fontId="40" fillId="19" borderId="262" applyNumberFormat="0" applyProtection="0">
      <alignment horizontal="right" vertical="center"/>
    </xf>
    <xf numFmtId="4" fontId="40" fillId="18" borderId="262" applyNumberFormat="0" applyProtection="0">
      <alignment horizontal="right" vertical="center"/>
    </xf>
    <xf numFmtId="4" fontId="40" fillId="17" borderId="262" applyNumberFormat="0" applyProtection="0">
      <alignment horizontal="right" vertical="center"/>
    </xf>
    <xf numFmtId="4" fontId="40" fillId="16" borderId="262" applyNumberFormat="0" applyProtection="0">
      <alignment horizontal="right" vertical="center"/>
    </xf>
    <xf numFmtId="4" fontId="8" fillId="0" borderId="262" applyNumberFormat="0" applyProtection="0">
      <alignment horizontal="left" vertical="center" indent="1"/>
    </xf>
    <xf numFmtId="4" fontId="20" fillId="10" borderId="262" applyNumberFormat="0" applyProtection="0">
      <alignment horizontal="left" vertical="center" indent="1"/>
    </xf>
    <xf numFmtId="4" fontId="39" fillId="4" borderId="262" applyNumberFormat="0" applyProtection="0">
      <alignment vertical="center"/>
    </xf>
    <xf numFmtId="4" fontId="20" fillId="10" borderId="262" applyNumberFormat="0" applyProtection="0">
      <alignment vertical="center"/>
    </xf>
    <xf numFmtId="4" fontId="44" fillId="2" borderId="262" applyNumberFormat="0" applyProtection="0">
      <alignment horizontal="right" vertical="center"/>
    </xf>
    <xf numFmtId="4" fontId="24" fillId="23" borderId="263" applyNumberFormat="0" applyProtection="0">
      <alignment horizontal="left" vertical="center" indent="1"/>
    </xf>
    <xf numFmtId="4" fontId="20" fillId="0" borderId="262" applyNumberFormat="0" applyProtection="0">
      <alignment horizontal="left" vertical="center" wrapText="1" indent="1"/>
    </xf>
    <xf numFmtId="4" fontId="43" fillId="2" borderId="262" applyNumberFormat="0" applyProtection="0">
      <alignment horizontal="right" vertical="center"/>
    </xf>
    <xf numFmtId="4" fontId="23" fillId="0" borderId="262" applyNumberFormat="0" applyProtection="0">
      <alignment horizontal="right" vertical="center"/>
    </xf>
    <xf numFmtId="4" fontId="42" fillId="21" borderId="263" applyNumberFormat="0" applyProtection="0">
      <alignment horizontal="left" vertical="center" indent="1"/>
    </xf>
    <xf numFmtId="4" fontId="40" fillId="18" borderId="262" applyNumberFormat="0" applyProtection="0">
      <alignment horizontal="right" vertical="center"/>
    </xf>
    <xf numFmtId="4" fontId="40" fillId="17" borderId="262" applyNumberFormat="0" applyProtection="0">
      <alignment horizontal="right" vertical="center"/>
    </xf>
    <xf numFmtId="4" fontId="40" fillId="16" borderId="262" applyNumberFormat="0" applyProtection="0">
      <alignment horizontal="right" vertical="center"/>
    </xf>
    <xf numFmtId="4" fontId="40" fillId="15" borderId="262" applyNumberFormat="0" applyProtection="0">
      <alignment horizontal="right" vertical="center"/>
    </xf>
    <xf numFmtId="4" fontId="40" fillId="14" borderId="262" applyNumberFormat="0" applyProtection="0">
      <alignment horizontal="right" vertical="center"/>
    </xf>
    <xf numFmtId="4" fontId="40" fillId="13" borderId="262" applyNumberFormat="0" applyProtection="0">
      <alignment horizontal="right" vertical="center"/>
    </xf>
    <xf numFmtId="4" fontId="40" fillId="12" borderId="262" applyNumberFormat="0" applyProtection="0">
      <alignment horizontal="right" vertical="center"/>
    </xf>
    <xf numFmtId="4" fontId="40" fillId="11" borderId="262" applyNumberFormat="0" applyProtection="0">
      <alignment horizontal="right" vertical="center"/>
    </xf>
    <xf numFmtId="4" fontId="8" fillId="0" borderId="262" applyNumberFormat="0" applyProtection="0">
      <alignment horizontal="left" vertical="center" indent="1"/>
    </xf>
    <xf numFmtId="4" fontId="20" fillId="10" borderId="262" applyNumberFormat="0" applyProtection="0">
      <alignment horizontal="left" vertical="center" indent="1"/>
    </xf>
    <xf numFmtId="4" fontId="44" fillId="2" borderId="262" applyNumberFormat="0" applyProtection="0">
      <alignment horizontal="right" vertical="center"/>
    </xf>
    <xf numFmtId="4" fontId="24" fillId="23" borderId="263" applyNumberFormat="0" applyProtection="0">
      <alignment horizontal="left" vertical="center" indent="1"/>
    </xf>
    <xf numFmtId="4" fontId="20" fillId="0" borderId="262" applyNumberFormat="0" applyProtection="0">
      <alignment horizontal="left" vertical="center" wrapText="1" indent="1"/>
    </xf>
    <xf numFmtId="4" fontId="43" fillId="2" borderId="262" applyNumberFormat="0" applyProtection="0">
      <alignment horizontal="right" vertical="center"/>
    </xf>
    <xf numFmtId="4" fontId="23" fillId="0" borderId="262" applyNumberFormat="0" applyProtection="0">
      <alignment horizontal="right" vertical="center"/>
    </xf>
    <xf numFmtId="4" fontId="42" fillId="21" borderId="263" applyNumberFormat="0" applyProtection="0">
      <alignment horizontal="left" vertical="center" indent="1"/>
    </xf>
    <xf numFmtId="4" fontId="43" fillId="2" borderId="262" applyNumberFormat="0" applyProtection="0">
      <alignment vertical="center"/>
    </xf>
    <xf numFmtId="4" fontId="40" fillId="2" borderId="262" applyNumberFormat="0" applyProtection="0">
      <alignment vertical="center"/>
    </xf>
    <xf numFmtId="4" fontId="42" fillId="21" borderId="280" applyNumberFormat="0" applyProtection="0">
      <alignment horizontal="left" vertical="center" indent="1"/>
    </xf>
    <xf numFmtId="0" fontId="261" fillId="69" borderId="252" applyNumberFormat="0" applyAlignment="0" applyProtection="0"/>
    <xf numFmtId="164" fontId="1" fillId="0" borderId="0" applyFont="0" applyFill="0" applyBorder="0" applyAlignment="0" applyProtection="0"/>
    <xf numFmtId="4" fontId="23" fillId="0" borderId="294" applyNumberFormat="0" applyProtection="0">
      <alignment horizontal="right" vertical="center"/>
    </xf>
    <xf numFmtId="0" fontId="5" fillId="74" borderId="283" applyNumberFormat="0" applyProtection="0">
      <alignment horizontal="left" vertical="center" indent="1"/>
    </xf>
    <xf numFmtId="4" fontId="19" fillId="4" borderId="252" applyNumberFormat="0" applyProtection="0">
      <alignment horizontal="left" vertical="center" indent="1"/>
    </xf>
    <xf numFmtId="0" fontId="5" fillId="73" borderId="252" applyNumberFormat="0" applyProtection="0">
      <alignment horizontal="left" vertical="center" indent="1"/>
    </xf>
    <xf numFmtId="0" fontId="5" fillId="73" borderId="252" applyNumberFormat="0" applyProtection="0">
      <alignment horizontal="left" vertical="center" indent="1"/>
    </xf>
    <xf numFmtId="0" fontId="5" fillId="74" borderId="252" applyNumberFormat="0" applyProtection="0">
      <alignment horizontal="left" vertical="center" indent="1"/>
    </xf>
    <xf numFmtId="0" fontId="5" fillId="74" borderId="252" applyNumberFormat="0" applyProtection="0">
      <alignment horizontal="left" vertical="center" indent="1"/>
    </xf>
    <xf numFmtId="0" fontId="5" fillId="3" borderId="252" applyNumberFormat="0" applyProtection="0">
      <alignment horizontal="left" vertical="center" indent="1"/>
    </xf>
    <xf numFmtId="0" fontId="5" fillId="3" borderId="252" applyNumberFormat="0" applyProtection="0">
      <alignment horizontal="left" vertical="center" indent="1"/>
    </xf>
    <xf numFmtId="0" fontId="5" fillId="75" borderId="252" applyNumberFormat="0" applyProtection="0">
      <alignment horizontal="left" vertical="center" indent="1"/>
    </xf>
    <xf numFmtId="0" fontId="5" fillId="75" borderId="252" applyNumberFormat="0" applyProtection="0">
      <alignment horizontal="left" vertical="center" indent="1"/>
    </xf>
    <xf numFmtId="4" fontId="19" fillId="76" borderId="252" applyNumberFormat="0" applyProtection="0">
      <alignment horizontal="left" vertical="center" indent="1"/>
    </xf>
    <xf numFmtId="0" fontId="5" fillId="75" borderId="252" applyNumberFormat="0" applyProtection="0">
      <alignment horizontal="left" vertical="center" indent="1"/>
    </xf>
    <xf numFmtId="0" fontId="5" fillId="73" borderId="301" applyNumberFormat="0" applyProtection="0">
      <alignment horizontal="left" vertical="center" indent="1"/>
    </xf>
    <xf numFmtId="0" fontId="266" fillId="0" borderId="253" applyNumberFormat="0" applyFill="0" applyAlignment="0" applyProtection="0"/>
    <xf numFmtId="0" fontId="266" fillId="0" borderId="253" applyNumberFormat="0" applyFill="0" applyAlignment="0" applyProtection="0"/>
    <xf numFmtId="0" fontId="266" fillId="0" borderId="253" applyNumberFormat="0" applyFill="0" applyAlignment="0" applyProtection="0"/>
    <xf numFmtId="0" fontId="266" fillId="0" borderId="253" applyNumberFormat="0" applyFill="0" applyAlignment="0" applyProtection="0"/>
    <xf numFmtId="0" fontId="266" fillId="0" borderId="253" applyNumberFormat="0" applyFill="0" applyAlignment="0" applyProtection="0"/>
    <xf numFmtId="0" fontId="266" fillId="0" borderId="253" applyNumberFormat="0" applyFill="0" applyAlignment="0" applyProtection="0"/>
    <xf numFmtId="0" fontId="266" fillId="0" borderId="253" applyNumberFormat="0" applyFill="0" applyAlignment="0" applyProtection="0"/>
    <xf numFmtId="0" fontId="266" fillId="0" borderId="284" applyNumberFormat="0" applyFill="0" applyAlignment="0" applyProtection="0"/>
    <xf numFmtId="4" fontId="40" fillId="11" borderId="279" applyNumberFormat="0" applyProtection="0">
      <alignment horizontal="right" vertical="center"/>
    </xf>
    <xf numFmtId="4" fontId="19" fillId="4" borderId="283" applyNumberFormat="0" applyProtection="0">
      <alignment horizontal="left" vertical="center" indent="1"/>
    </xf>
    <xf numFmtId="4" fontId="40" fillId="2" borderId="279" applyNumberFormat="0" applyProtection="0">
      <alignment vertical="center"/>
    </xf>
    <xf numFmtId="4" fontId="40" fillId="17" borderId="277" applyNumberFormat="0" applyProtection="0">
      <alignment horizontal="right" vertical="center"/>
    </xf>
    <xf numFmtId="4" fontId="20" fillId="0" borderId="297" applyNumberFormat="0" applyProtection="0">
      <alignment horizontal="left" vertical="center" wrapText="1" indent="1"/>
    </xf>
    <xf numFmtId="0" fontId="5" fillId="75" borderId="268" applyNumberFormat="0" applyProtection="0">
      <alignment horizontal="left" vertical="center" indent="1"/>
    </xf>
    <xf numFmtId="0" fontId="5" fillId="73" borderId="268" applyNumberFormat="0" applyProtection="0">
      <alignment horizontal="left" vertical="center" indent="1"/>
    </xf>
    <xf numFmtId="4" fontId="8" fillId="0" borderId="279" applyNumberFormat="0" applyProtection="0">
      <alignment horizontal="left" vertical="center" indent="1"/>
    </xf>
    <xf numFmtId="4" fontId="40" fillId="11" borderId="274" applyNumberFormat="0" applyProtection="0">
      <alignment horizontal="right" vertical="center"/>
    </xf>
    <xf numFmtId="4" fontId="40" fillId="14" borderId="274" applyNumberFormat="0" applyProtection="0">
      <alignment horizontal="right" vertical="center"/>
    </xf>
    <xf numFmtId="4" fontId="40" fillId="17" borderId="274" applyNumberFormat="0" applyProtection="0">
      <alignment horizontal="right" vertical="center"/>
    </xf>
    <xf numFmtId="4" fontId="23" fillId="0" borderId="274" applyNumberFormat="0" applyProtection="0">
      <alignment horizontal="right" vertical="center"/>
    </xf>
    <xf numFmtId="4" fontId="42" fillId="21" borderId="298" applyNumberFormat="0" applyProtection="0">
      <alignment horizontal="left" vertical="center" indent="1"/>
    </xf>
    <xf numFmtId="0" fontId="230" fillId="69" borderId="250" applyNumberFormat="0" applyAlignment="0" applyProtection="0"/>
    <xf numFmtId="4" fontId="24" fillId="23" borderId="280" applyNumberFormat="0" applyProtection="0">
      <alignment horizontal="left" vertical="center" indent="1"/>
    </xf>
    <xf numFmtId="196" fontId="287" fillId="76" borderId="256" applyNumberFormat="0">
      <alignment horizontal="centerContinuous"/>
    </xf>
    <xf numFmtId="4" fontId="40" fillId="17" borderId="297" applyNumberFormat="0" applyProtection="0">
      <alignment horizontal="right" vertical="center"/>
    </xf>
    <xf numFmtId="4" fontId="23" fillId="0" borderId="297" applyNumberFormat="0" applyProtection="0">
      <alignment horizontal="right" vertical="center"/>
    </xf>
    <xf numFmtId="4" fontId="40" fillId="13" borderId="297" applyNumberFormat="0" applyProtection="0">
      <alignment horizontal="right" vertical="center"/>
    </xf>
    <xf numFmtId="0" fontId="3" fillId="0" borderId="267">
      <alignment horizontal="left" vertical="center"/>
    </xf>
    <xf numFmtId="0" fontId="251" fillId="91" borderId="250" applyNumberFormat="0" applyAlignment="0" applyProtection="0"/>
    <xf numFmtId="10" fontId="7" fillId="76" borderId="161" applyNumberFormat="0" applyBorder="0" applyAlignment="0" applyProtection="0"/>
    <xf numFmtId="0" fontId="5" fillId="62" borderId="258" applyNumberFormat="0" applyFont="0" applyAlignment="0" applyProtection="0"/>
    <xf numFmtId="0" fontId="261" fillId="69" borderId="252" applyNumberFormat="0" applyAlignment="0" applyProtection="0"/>
    <xf numFmtId="4" fontId="43" fillId="2" borderId="279" applyNumberFormat="0" applyProtection="0">
      <alignment vertical="center"/>
    </xf>
    <xf numFmtId="4" fontId="40" fillId="15" borderId="277" applyNumberFormat="0" applyProtection="0">
      <alignment horizontal="right" vertical="center"/>
    </xf>
    <xf numFmtId="4" fontId="43" fillId="2" borderId="294" applyNumberFormat="0" applyProtection="0">
      <alignment horizontal="right" vertical="center"/>
    </xf>
    <xf numFmtId="4" fontId="24" fillId="23" borderId="295" applyNumberFormat="0" applyProtection="0">
      <alignment horizontal="left" vertical="center" indent="1"/>
    </xf>
    <xf numFmtId="4" fontId="20" fillId="10" borderId="297" applyNumberFormat="0" applyProtection="0">
      <alignment vertical="center"/>
    </xf>
    <xf numFmtId="4" fontId="40" fillId="12" borderId="297" applyNumberFormat="0" applyProtection="0">
      <alignment horizontal="right" vertical="center"/>
    </xf>
    <xf numFmtId="10" fontId="7" fillId="76" borderId="4" applyNumberFormat="0" applyBorder="0" applyAlignment="0" applyProtection="0"/>
    <xf numFmtId="196" fontId="285" fillId="0" borderId="257"/>
    <xf numFmtId="196" fontId="304" fillId="69" borderId="259" applyNumberFormat="0" applyAlignment="0" applyProtection="0">
      <alignment vertical="center"/>
    </xf>
    <xf numFmtId="196" fontId="305" fillId="69" borderId="260" applyNumberFormat="0" applyAlignment="0" applyProtection="0">
      <alignment vertical="center"/>
    </xf>
    <xf numFmtId="0" fontId="261" fillId="69" borderId="301" applyNumberFormat="0" applyAlignment="0" applyProtection="0"/>
    <xf numFmtId="0" fontId="266" fillId="0" borderId="284" applyNumberFormat="0" applyFill="0" applyAlignment="0" applyProtection="0"/>
    <xf numFmtId="4" fontId="20" fillId="10" borderId="262" applyNumberFormat="0" applyProtection="0">
      <alignment vertical="center"/>
    </xf>
    <xf numFmtId="4" fontId="44" fillId="2" borderId="297" applyNumberFormat="0" applyProtection="0">
      <alignment horizontal="right" vertical="center"/>
    </xf>
    <xf numFmtId="4" fontId="40" fillId="18" borderId="297" applyNumberFormat="0" applyProtection="0">
      <alignment horizontal="right" vertical="center"/>
    </xf>
    <xf numFmtId="4" fontId="40" fillId="16" borderId="297" applyNumberFormat="0" applyProtection="0">
      <alignment horizontal="right" vertical="center"/>
    </xf>
    <xf numFmtId="0" fontId="251" fillId="91" borderId="266" applyNumberFormat="0" applyAlignment="0" applyProtection="0"/>
    <xf numFmtId="4" fontId="40" fillId="14" borderId="297" applyNumberFormat="0" applyProtection="0">
      <alignment horizontal="right" vertical="center"/>
    </xf>
    <xf numFmtId="4" fontId="40" fillId="12" borderId="297" applyNumberFormat="0" applyProtection="0">
      <alignment horizontal="right" vertical="center"/>
    </xf>
    <xf numFmtId="4" fontId="40" fillId="11" borderId="297" applyNumberFormat="0" applyProtection="0">
      <alignment horizontal="right" vertical="center"/>
    </xf>
    <xf numFmtId="4" fontId="8" fillId="0" borderId="297" applyNumberFormat="0" applyProtection="0">
      <alignment horizontal="left" vertical="center" indent="1"/>
    </xf>
    <xf numFmtId="4" fontId="20" fillId="10" borderId="297" applyNumberFormat="0" applyProtection="0">
      <alignment horizontal="left" vertical="center" indent="1"/>
    </xf>
    <xf numFmtId="4" fontId="39" fillId="4" borderId="297" applyNumberFormat="0" applyProtection="0">
      <alignment vertical="center"/>
    </xf>
    <xf numFmtId="4" fontId="20" fillId="10" borderId="297" applyNumberFormat="0" applyProtection="0">
      <alignment vertical="center"/>
    </xf>
    <xf numFmtId="4" fontId="44" fillId="2" borderId="297" applyNumberFormat="0" applyProtection="0">
      <alignment horizontal="right" vertical="center"/>
    </xf>
    <xf numFmtId="4" fontId="24" fillId="23" borderId="298" applyNumberFormat="0" applyProtection="0">
      <alignment horizontal="left" vertical="center" indent="1"/>
    </xf>
    <xf numFmtId="4" fontId="42" fillId="21" borderId="298" applyNumberFormat="0" applyProtection="0">
      <alignment horizontal="left" vertical="center" indent="1"/>
    </xf>
    <xf numFmtId="4" fontId="40" fillId="21" borderId="297" applyNumberFormat="0" applyProtection="0">
      <alignment horizontal="right" vertical="center"/>
    </xf>
    <xf numFmtId="4" fontId="40" fillId="19" borderId="297" applyNumberFormat="0" applyProtection="0">
      <alignment horizontal="right" vertical="center"/>
    </xf>
    <xf numFmtId="4" fontId="8" fillId="0" borderId="294" applyNumberFormat="0" applyProtection="0">
      <alignment horizontal="left" vertical="center" indent="1"/>
    </xf>
    <xf numFmtId="4" fontId="20" fillId="10" borderId="294" applyNumberFormat="0" applyProtection="0">
      <alignment horizontal="left" vertical="center" indent="1"/>
    </xf>
    <xf numFmtId="4" fontId="39" fillId="4" borderId="294" applyNumberFormat="0" applyProtection="0">
      <alignment vertical="center"/>
    </xf>
    <xf numFmtId="4" fontId="20" fillId="10" borderId="294" applyNumberFormat="0" applyProtection="0">
      <alignment vertical="center"/>
    </xf>
    <xf numFmtId="0" fontId="5" fillId="62" borderId="271" applyNumberFormat="0" applyFont="0" applyAlignment="0" applyProtection="0"/>
    <xf numFmtId="0" fontId="261" fillId="69" borderId="268" applyNumberFormat="0" applyAlignment="0" applyProtection="0"/>
    <xf numFmtId="196" fontId="285" fillId="0" borderId="270"/>
    <xf numFmtId="196" fontId="304" fillId="69" borderId="272" applyNumberFormat="0" applyAlignment="0" applyProtection="0">
      <alignment vertical="center"/>
    </xf>
    <xf numFmtId="196" fontId="305" fillId="69" borderId="273" applyNumberFormat="0" applyAlignment="0" applyProtection="0">
      <alignment vertical="center"/>
    </xf>
    <xf numFmtId="4" fontId="40" fillId="15" borderId="279" applyNumberFormat="0" applyProtection="0">
      <alignment horizontal="right" vertical="center"/>
    </xf>
    <xf numFmtId="4" fontId="40" fillId="13" borderId="294" applyNumberFormat="0" applyProtection="0">
      <alignment horizontal="right" vertical="center"/>
    </xf>
    <xf numFmtId="4" fontId="40" fillId="18" borderId="297" applyNumberFormat="0" applyProtection="0">
      <alignment horizontal="right" vertical="center"/>
    </xf>
    <xf numFmtId="4" fontId="43" fillId="2" borderId="297" applyNumberFormat="0" applyProtection="0">
      <alignment horizontal="right" vertical="center"/>
    </xf>
    <xf numFmtId="4" fontId="40" fillId="15" borderId="297" applyNumberFormat="0" applyProtection="0">
      <alignment horizontal="right" vertical="center"/>
    </xf>
    <xf numFmtId="4" fontId="40" fillId="17" borderId="297" applyNumberFormat="0" applyProtection="0">
      <alignment horizontal="right" vertical="center"/>
    </xf>
    <xf numFmtId="4" fontId="23" fillId="0" borderId="297" applyNumberFormat="0" applyProtection="0">
      <alignment horizontal="right" vertical="center"/>
    </xf>
    <xf numFmtId="4" fontId="24" fillId="23" borderId="298" applyNumberFormat="0" applyProtection="0">
      <alignment horizontal="left" vertical="center" indent="1"/>
    </xf>
    <xf numFmtId="0" fontId="251" fillId="91" borderId="266" applyNumberFormat="0" applyAlignment="0" applyProtection="0"/>
    <xf numFmtId="10" fontId="7" fillId="76" borderId="265" applyNumberFormat="0" applyBorder="0" applyAlignment="0" applyProtection="0"/>
    <xf numFmtId="0" fontId="230" fillId="69" borderId="299" applyNumberFormat="0" applyAlignment="0" applyProtection="0"/>
    <xf numFmtId="4" fontId="20" fillId="10" borderId="279" applyNumberFormat="0" applyProtection="0">
      <alignment horizontal="left" vertical="center" indent="1"/>
    </xf>
    <xf numFmtId="4" fontId="39" fillId="4" borderId="279" applyNumberFormat="0" applyProtection="0">
      <alignment vertical="center"/>
    </xf>
    <xf numFmtId="4" fontId="40" fillId="14" borderId="277" applyNumberFormat="0" applyProtection="0">
      <alignment horizontal="right" vertical="center"/>
    </xf>
    <xf numFmtId="4" fontId="40" fillId="11" borderId="277" applyNumberFormat="0" applyProtection="0">
      <alignment horizontal="right" vertical="center"/>
    </xf>
    <xf numFmtId="4" fontId="8" fillId="0" borderId="277" applyNumberFormat="0" applyProtection="0">
      <alignment horizontal="left" vertical="center" indent="1"/>
    </xf>
    <xf numFmtId="4" fontId="40" fillId="17" borderId="279" applyNumberFormat="0" applyProtection="0">
      <alignment horizontal="right" vertical="center"/>
    </xf>
    <xf numFmtId="4" fontId="40" fillId="19" borderId="279" applyNumberFormat="0" applyProtection="0">
      <alignment horizontal="right" vertical="center"/>
    </xf>
    <xf numFmtId="196" fontId="285" fillId="0" borderId="286"/>
    <xf numFmtId="196" fontId="304" fillId="69" borderId="288" applyNumberFormat="0" applyAlignment="0" applyProtection="0">
      <alignment vertical="center"/>
    </xf>
    <xf numFmtId="196" fontId="305" fillId="69" borderId="289" applyNumberFormat="0" applyAlignment="0" applyProtection="0">
      <alignment vertical="center"/>
    </xf>
    <xf numFmtId="0" fontId="266" fillId="0" borderId="302" applyNumberFormat="0" applyFill="0" applyAlignment="0" applyProtection="0"/>
    <xf numFmtId="0" fontId="266" fillId="0" borderId="302" applyNumberFormat="0" applyFill="0" applyAlignment="0" applyProtection="0"/>
    <xf numFmtId="0" fontId="266" fillId="0" borderId="302" applyNumberFormat="0" applyFill="0" applyAlignment="0" applyProtection="0"/>
    <xf numFmtId="0" fontId="266" fillId="0" borderId="302" applyNumberFormat="0" applyFill="0" applyAlignment="0" applyProtection="0"/>
    <xf numFmtId="0" fontId="230" fillId="69" borderId="306" applyNumberFormat="0" applyAlignment="0" applyProtection="0"/>
    <xf numFmtId="196" fontId="287" fillId="76" borderId="305" applyNumberFormat="0">
      <alignment horizontal="centerContinuous"/>
    </xf>
    <xf numFmtId="0" fontId="251" fillId="91" borderId="306" applyNumberFormat="0" applyAlignment="0" applyProtection="0"/>
    <xf numFmtId="0" fontId="5" fillId="62" borderId="307" applyNumberFormat="0" applyFont="0" applyAlignment="0" applyProtection="0"/>
    <xf numFmtId="0" fontId="261" fillId="69" borderId="308" applyNumberFormat="0" applyAlignment="0" applyProtection="0"/>
    <xf numFmtId="196" fontId="285" fillId="0" borderId="309"/>
    <xf numFmtId="196" fontId="304" fillId="69" borderId="310" applyNumberFormat="0" applyAlignment="0" applyProtection="0">
      <alignment vertical="center"/>
    </xf>
    <xf numFmtId="196" fontId="305" fillId="69" borderId="311" applyNumberFormat="0" applyAlignment="0" applyProtection="0">
      <alignment vertical="center"/>
    </xf>
    <xf numFmtId="196" fontId="38" fillId="0" borderId="0"/>
    <xf numFmtId="0" fontId="1" fillId="0" borderId="0"/>
    <xf numFmtId="0" fontId="5" fillId="0" borderId="0"/>
    <xf numFmtId="9" fontId="5" fillId="0" borderId="0" applyFont="0" applyFill="0" applyBorder="0" applyAlignment="0" applyProtection="0"/>
    <xf numFmtId="0" fontId="188" fillId="0" borderId="0" applyNumberFormat="0" applyFill="0" applyBorder="0" applyAlignment="0" applyProtection="0">
      <alignment vertical="top"/>
      <protection locked="0"/>
    </xf>
    <xf numFmtId="0" fontId="80" fillId="0" borderId="0"/>
    <xf numFmtId="9" fontId="5" fillId="0" borderId="0" applyFont="0" applyFill="0" applyBorder="0" applyAlignment="0" applyProtection="0"/>
    <xf numFmtId="0" fontId="84" fillId="0" borderId="0" applyNumberFormat="0" applyFill="0" applyBorder="0" applyAlignment="0" applyProtection="0">
      <alignment vertical="top"/>
      <protection locked="0"/>
    </xf>
    <xf numFmtId="0" fontId="1" fillId="0" borderId="0"/>
    <xf numFmtId="0" fontId="278" fillId="0" borderId="0"/>
    <xf numFmtId="196" fontId="1" fillId="0" borderId="0"/>
    <xf numFmtId="43" fontId="1" fillId="0" borderId="0" applyFont="0" applyFill="0" applyBorder="0" applyAlignment="0" applyProtection="0"/>
  </cellStyleXfs>
  <cellXfs count="3640">
    <xf numFmtId="0" fontId="0" fillId="0" borderId="0" xfId="0"/>
    <xf numFmtId="0" fontId="0" fillId="0" borderId="0" xfId="0" applyAlignment="1">
      <alignment horizontal="right"/>
    </xf>
    <xf numFmtId="3" fontId="0" fillId="0" borderId="0" xfId="0" applyNumberFormat="1"/>
    <xf numFmtId="0" fontId="5" fillId="0" borderId="0" xfId="0" applyFont="1"/>
    <xf numFmtId="0" fontId="12" fillId="0" borderId="0" xfId="0" applyFont="1" applyAlignment="1">
      <alignment horizontal="center"/>
    </xf>
    <xf numFmtId="0" fontId="16" fillId="0" borderId="0" xfId="0" applyFont="1" applyBorder="1" applyAlignment="1">
      <alignment horizontal="center"/>
    </xf>
    <xf numFmtId="0" fontId="15" fillId="0" borderId="0" xfId="0" applyFont="1" applyAlignment="1">
      <alignment horizontal="center"/>
    </xf>
    <xf numFmtId="0" fontId="19" fillId="0" borderId="0" xfId="2" applyFont="1" applyFill="1" applyBorder="1" applyAlignment="1">
      <alignment vertical="top" wrapText="1"/>
    </xf>
    <xf numFmtId="0" fontId="5" fillId="0" borderId="0" xfId="2">
      <alignment wrapText="1"/>
    </xf>
    <xf numFmtId="0" fontId="19" fillId="0" borderId="0" xfId="2" applyFont="1" applyFill="1" applyAlignment="1">
      <alignment vertical="top" wrapText="1"/>
    </xf>
    <xf numFmtId="0" fontId="5" fillId="0" borderId="0" xfId="4"/>
    <xf numFmtId="0" fontId="5" fillId="0" borderId="0" xfId="4" applyFill="1"/>
    <xf numFmtId="0" fontId="7" fillId="0" borderId="0" xfId="4" applyFont="1" applyAlignment="1">
      <alignment horizontal="center"/>
    </xf>
    <xf numFmtId="0" fontId="5" fillId="0" borderId="0" xfId="4" applyBorder="1"/>
    <xf numFmtId="3" fontId="5" fillId="0" borderId="0" xfId="4" applyNumberFormat="1"/>
    <xf numFmtId="0" fontId="11" fillId="0" borderId="0" xfId="4" applyFont="1"/>
    <xf numFmtId="0" fontId="5" fillId="0" borderId="0" xfId="4" applyFont="1"/>
    <xf numFmtId="0" fontId="18" fillId="0" borderId="0" xfId="4" applyFont="1"/>
    <xf numFmtId="3" fontId="18" fillId="0" borderId="0" xfId="4" applyNumberFormat="1" applyFont="1"/>
    <xf numFmtId="0" fontId="26" fillId="0" borderId="0" xfId="4" applyFont="1"/>
    <xf numFmtId="0" fontId="28" fillId="0" borderId="0" xfId="0" applyFont="1" applyFill="1"/>
    <xf numFmtId="0" fontId="0" fillId="0" borderId="0" xfId="0" applyFill="1"/>
    <xf numFmtId="3" fontId="7" fillId="0" borderId="2" xfId="0" applyNumberFormat="1" applyFont="1" applyFill="1" applyBorder="1"/>
    <xf numFmtId="0" fontId="0" fillId="0" borderId="0" xfId="0" applyBorder="1"/>
    <xf numFmtId="0" fontId="30" fillId="0" borderId="0" xfId="0" applyFont="1" applyFill="1"/>
    <xf numFmtId="0" fontId="31" fillId="0" borderId="0" xfId="7" applyFont="1" applyFill="1"/>
    <xf numFmtId="0" fontId="45" fillId="0" borderId="0" xfId="0" applyFont="1"/>
    <xf numFmtId="0" fontId="17" fillId="0" borderId="0" xfId="0" applyFont="1"/>
    <xf numFmtId="0" fontId="5" fillId="0" borderId="0" xfId="0" applyFont="1" applyBorder="1"/>
    <xf numFmtId="0" fontId="49" fillId="0" borderId="0" xfId="99" quotePrefix="1" applyFont="1" applyFill="1" applyBorder="1" applyAlignment="1">
      <alignment horizontal="right" vertical="center" wrapText="1"/>
    </xf>
    <xf numFmtId="0" fontId="21" fillId="6" borderId="0" xfId="0" quotePrefix="1" applyFont="1" applyFill="1" applyAlignment="1">
      <alignment horizontal="center" vertical="center"/>
    </xf>
    <xf numFmtId="0" fontId="7" fillId="0" borderId="0" xfId="0" applyFont="1"/>
    <xf numFmtId="0" fontId="12" fillId="0" borderId="0" xfId="0" applyFont="1" applyBorder="1" applyAlignment="1">
      <alignment horizontal="center"/>
    </xf>
    <xf numFmtId="0" fontId="16" fillId="0" borderId="1" xfId="0" applyFont="1" applyBorder="1" applyAlignment="1">
      <alignment horizontal="center"/>
    </xf>
    <xf numFmtId="0" fontId="32" fillId="0" borderId="5" xfId="0" applyFont="1" applyBorder="1"/>
    <xf numFmtId="0" fontId="53" fillId="0" borderId="0" xfId="0" applyFont="1" applyAlignment="1">
      <alignment horizontal="center"/>
    </xf>
    <xf numFmtId="0" fontId="54" fillId="0" borderId="0" xfId="0" applyFont="1" applyAlignment="1">
      <alignment horizontal="left"/>
    </xf>
    <xf numFmtId="0" fontId="55" fillId="0" borderId="14" xfId="0" applyFont="1" applyBorder="1"/>
    <xf numFmtId="0" fontId="55" fillId="0" borderId="0" xfId="0" applyFont="1"/>
    <xf numFmtId="0" fontId="56" fillId="0" borderId="0" xfId="0" applyFont="1" applyBorder="1" applyAlignment="1"/>
    <xf numFmtId="0" fontId="57" fillId="0" borderId="0" xfId="0" applyFont="1" applyFill="1" applyBorder="1" applyAlignment="1">
      <alignment wrapText="1"/>
    </xf>
    <xf numFmtId="0" fontId="32" fillId="0" borderId="7" xfId="0" applyFont="1" applyFill="1" applyBorder="1"/>
    <xf numFmtId="0" fontId="31" fillId="0" borderId="5" xfId="0" applyFont="1" applyFill="1" applyBorder="1"/>
    <xf numFmtId="0" fontId="31" fillId="0" borderId="6" xfId="0" applyFont="1" applyFill="1" applyBorder="1"/>
    <xf numFmtId="0" fontId="52" fillId="0" borderId="7" xfId="0" applyFont="1" applyFill="1" applyBorder="1"/>
    <xf numFmtId="0" fontId="17" fillId="0" borderId="5" xfId="0" applyFont="1" applyFill="1" applyBorder="1"/>
    <xf numFmtId="0" fontId="31" fillId="0" borderId="8" xfId="0" applyFont="1" applyFill="1" applyBorder="1"/>
    <xf numFmtId="0" fontId="0" fillId="0" borderId="0" xfId="0" applyAlignment="1">
      <alignment horizontal="center"/>
    </xf>
    <xf numFmtId="0" fontId="0" fillId="0" borderId="0" xfId="0" applyFill="1" applyAlignment="1">
      <alignment horizontal="center"/>
    </xf>
    <xf numFmtId="0" fontId="0" fillId="0" borderId="0" xfId="0" applyBorder="1" applyAlignment="1">
      <alignment horizontal="center"/>
    </xf>
    <xf numFmtId="0" fontId="0" fillId="0" borderId="0" xfId="0" applyFill="1" applyBorder="1" applyAlignment="1">
      <alignment horizontal="center"/>
    </xf>
    <xf numFmtId="0" fontId="0" fillId="0" borderId="9" xfId="0" applyBorder="1" applyAlignment="1">
      <alignment horizontal="center"/>
    </xf>
    <xf numFmtId="0" fontId="29" fillId="0" borderId="0" xfId="0" applyFont="1" applyFill="1"/>
    <xf numFmtId="0" fontId="21" fillId="0" borderId="0" xfId="0" quotePrefix="1" applyFont="1" applyFill="1" applyAlignment="1">
      <alignment horizontal="center" vertical="center"/>
    </xf>
    <xf numFmtId="0" fontId="2" fillId="0" borderId="0" xfId="0" applyFont="1"/>
    <xf numFmtId="0" fontId="2" fillId="0" borderId="0" xfId="0" applyFont="1" applyAlignment="1">
      <alignment horizontal="center" vertical="center" wrapText="1"/>
    </xf>
    <xf numFmtId="0" fontId="13" fillId="0" borderId="0" xfId="0" applyFont="1" applyBorder="1" applyAlignment="1">
      <alignment horizontal="center"/>
    </xf>
    <xf numFmtId="0" fontId="13" fillId="0" borderId="0" xfId="0" applyFont="1" applyAlignment="1">
      <alignment horizontal="center"/>
    </xf>
    <xf numFmtId="0" fontId="13" fillId="0" borderId="0" xfId="0" applyFont="1"/>
    <xf numFmtId="0" fontId="0" fillId="0" borderId="3" xfId="0" applyFont="1" applyBorder="1"/>
    <xf numFmtId="0" fontId="21" fillId="0" borderId="0" xfId="0" quotePrefix="1" applyFont="1" applyFill="1" applyAlignment="1">
      <alignment vertical="center"/>
    </xf>
    <xf numFmtId="0" fontId="59" fillId="0" borderId="0" xfId="0" applyFont="1" applyAlignment="1">
      <alignment horizontal="right"/>
    </xf>
    <xf numFmtId="0" fontId="32" fillId="0" borderId="7" xfId="0" applyFont="1" applyBorder="1"/>
    <xf numFmtId="0" fontId="0" fillId="0" borderId="0" xfId="0" applyFill="1" applyBorder="1"/>
    <xf numFmtId="0" fontId="61" fillId="0" borderId="0" xfId="0" applyFont="1" applyBorder="1" applyAlignment="1">
      <alignment horizontal="center" vertical="center"/>
    </xf>
    <xf numFmtId="0" fontId="2" fillId="0" borderId="0" xfId="0" applyFont="1" applyBorder="1" applyAlignment="1">
      <alignment horizontal="center" vertical="center" wrapText="1"/>
    </xf>
    <xf numFmtId="0" fontId="32" fillId="0" borderId="0" xfId="6" applyFont="1" applyBorder="1" applyAlignment="1" applyProtection="1">
      <alignment horizontal="center" vertical="center" wrapText="1"/>
      <protection hidden="1"/>
    </xf>
    <xf numFmtId="170" fontId="32" fillId="0" borderId="0" xfId="0" applyNumberFormat="1" applyFont="1" applyFill="1" applyBorder="1" applyAlignment="1">
      <alignment horizontal="center" vertical="center" wrapText="1"/>
    </xf>
    <xf numFmtId="3" fontId="32" fillId="0" borderId="0" xfId="0" applyNumberFormat="1" applyFont="1" applyFill="1" applyBorder="1" applyAlignment="1">
      <alignment horizontal="center" vertical="center" wrapText="1"/>
    </xf>
    <xf numFmtId="0" fontId="17" fillId="0" borderId="0" xfId="0" applyFont="1" applyBorder="1"/>
    <xf numFmtId="0" fontId="0" fillId="0" borderId="20" xfId="0" applyFont="1" applyBorder="1"/>
    <xf numFmtId="0" fontId="0" fillId="0" borderId="23" xfId="0" applyBorder="1"/>
    <xf numFmtId="0" fontId="0" fillId="0" borderId="26" xfId="0" applyBorder="1"/>
    <xf numFmtId="0" fontId="61" fillId="0" borderId="16" xfId="0" applyFont="1" applyBorder="1" applyAlignment="1">
      <alignment horizontal="center" wrapText="1"/>
    </xf>
    <xf numFmtId="0" fontId="61" fillId="0" borderId="18" xfId="0" applyFont="1" applyBorder="1" applyAlignment="1">
      <alignment horizontal="center" wrapText="1"/>
    </xf>
    <xf numFmtId="0" fontId="61" fillId="0" borderId="16" xfId="0" applyFont="1" applyBorder="1" applyAlignment="1">
      <alignment horizontal="center" vertical="top" wrapText="1"/>
    </xf>
    <xf numFmtId="0" fontId="53" fillId="0" borderId="0" xfId="0" applyFont="1" applyAlignment="1">
      <alignment horizontal="left"/>
    </xf>
    <xf numFmtId="0" fontId="17" fillId="0" borderId="0" xfId="0" applyFont="1" applyAlignment="1">
      <alignment horizontal="left"/>
    </xf>
    <xf numFmtId="0" fontId="36" fillId="0" borderId="0" xfId="0" applyFont="1" applyFill="1" applyAlignment="1">
      <alignment horizontal="left" vertical="center"/>
    </xf>
    <xf numFmtId="0" fontId="67" fillId="0" borderId="16" xfId="0" applyFont="1" applyBorder="1" applyAlignment="1">
      <alignment horizontal="center"/>
    </xf>
    <xf numFmtId="0" fontId="67" fillId="0" borderId="17" xfId="0" applyFont="1" applyBorder="1" applyAlignment="1">
      <alignment horizontal="center"/>
    </xf>
    <xf numFmtId="0" fontId="67" fillId="0" borderId="20" xfId="0" applyFont="1" applyBorder="1" applyAlignment="1">
      <alignment horizontal="center"/>
    </xf>
    <xf numFmtId="0" fontId="67" fillId="0" borderId="21" xfId="0" applyFont="1" applyBorder="1" applyAlignment="1">
      <alignment horizontal="center"/>
    </xf>
    <xf numFmtId="0" fontId="67" fillId="0" borderId="0" xfId="0" applyFont="1" applyBorder="1" applyAlignment="1">
      <alignment horizontal="center"/>
    </xf>
    <xf numFmtId="0" fontId="16" fillId="0" borderId="21" xfId="0" applyFont="1" applyBorder="1" applyAlignment="1">
      <alignment horizontal="center"/>
    </xf>
    <xf numFmtId="0" fontId="67" fillId="0" borderId="16" xfId="0" applyFont="1" applyBorder="1" applyAlignment="1">
      <alignment horizontal="center" vertical="center"/>
    </xf>
    <xf numFmtId="0" fontId="67" fillId="0" borderId="17" xfId="0" applyFont="1" applyBorder="1" applyAlignment="1">
      <alignment horizontal="center" vertical="center"/>
    </xf>
    <xf numFmtId="0" fontId="67" fillId="0" borderId="18" xfId="0" applyFont="1" applyBorder="1" applyAlignment="1">
      <alignment horizontal="center" vertical="center"/>
    </xf>
    <xf numFmtId="0" fontId="67" fillId="0" borderId="2" xfId="0" applyFont="1" applyBorder="1" applyAlignment="1">
      <alignment horizontal="center"/>
    </xf>
    <xf numFmtId="0" fontId="67" fillId="0" borderId="3" xfId="0" applyFont="1" applyBorder="1" applyAlignment="1">
      <alignment horizontal="center"/>
    </xf>
    <xf numFmtId="0" fontId="67" fillId="0" borderId="1" xfId="0" applyFont="1" applyBorder="1" applyAlignment="1">
      <alignment horizontal="center"/>
    </xf>
    <xf numFmtId="0" fontId="68" fillId="0" borderId="4" xfId="0" applyFont="1" applyBorder="1" applyAlignment="1">
      <alignment horizontal="center"/>
    </xf>
    <xf numFmtId="0" fontId="67" fillId="0" borderId="1" xfId="0" applyFont="1" applyBorder="1" applyAlignment="1">
      <alignment horizontal="center" vertical="center"/>
    </xf>
    <xf numFmtId="0" fontId="67" fillId="0" borderId="2" xfId="0" applyFont="1" applyBorder="1" applyAlignment="1">
      <alignment horizontal="center" vertical="center"/>
    </xf>
    <xf numFmtId="0" fontId="67" fillId="0" borderId="3" xfId="0" applyFont="1" applyBorder="1" applyAlignment="1">
      <alignment horizontal="center" vertical="center"/>
    </xf>
    <xf numFmtId="0" fontId="67" fillId="0" borderId="0" xfId="0" applyFont="1" applyAlignment="1">
      <alignment horizontal="center"/>
    </xf>
    <xf numFmtId="0" fontId="67" fillId="0" borderId="14" xfId="0" applyFont="1" applyBorder="1" applyAlignment="1">
      <alignment horizontal="center"/>
    </xf>
    <xf numFmtId="0" fontId="67" fillId="0" borderId="1" xfId="4" applyFont="1" applyBorder="1" applyAlignment="1">
      <alignment horizontal="center"/>
    </xf>
    <xf numFmtId="0" fontId="67" fillId="0" borderId="2" xfId="4" applyFont="1" applyBorder="1" applyAlignment="1">
      <alignment horizontal="center"/>
    </xf>
    <xf numFmtId="0" fontId="67" fillId="0" borderId="0" xfId="4" applyFont="1" applyAlignment="1">
      <alignment horizontal="center"/>
    </xf>
    <xf numFmtId="0" fontId="67" fillId="0" borderId="4" xfId="4" applyFont="1" applyBorder="1" applyAlignment="1">
      <alignment horizontal="center"/>
    </xf>
    <xf numFmtId="0" fontId="5" fillId="0" borderId="21" xfId="4" applyBorder="1"/>
    <xf numFmtId="0" fontId="5" fillId="0" borderId="20" xfId="4" applyBorder="1"/>
    <xf numFmtId="0" fontId="31" fillId="0" borderId="0" xfId="4" applyFont="1"/>
    <xf numFmtId="0" fontId="36" fillId="0" borderId="0" xfId="4" applyFont="1"/>
    <xf numFmtId="0" fontId="7" fillId="0" borderId="16" xfId="0" applyFont="1" applyBorder="1"/>
    <xf numFmtId="0" fontId="7" fillId="0" borderId="17" xfId="0" applyFont="1" applyBorder="1"/>
    <xf numFmtId="0" fontId="4" fillId="5" borderId="4" xfId="4" applyFont="1" applyFill="1" applyBorder="1" applyAlignment="1">
      <alignment horizontal="center" vertical="center"/>
    </xf>
    <xf numFmtId="0" fontId="36" fillId="0" borderId="1" xfId="4" applyFont="1" applyBorder="1"/>
    <xf numFmtId="0" fontId="36" fillId="0" borderId="2" xfId="4" applyFont="1" applyBorder="1"/>
    <xf numFmtId="0" fontId="36" fillId="0" borderId="3" xfId="4" applyFont="1" applyBorder="1"/>
    <xf numFmtId="0" fontId="31" fillId="0" borderId="2" xfId="4" applyFont="1" applyBorder="1"/>
    <xf numFmtId="0" fontId="32" fillId="8" borderId="4" xfId="4" applyFont="1" applyFill="1" applyBorder="1" applyAlignment="1">
      <alignment vertical="center" wrapText="1"/>
    </xf>
    <xf numFmtId="0" fontId="4" fillId="0" borderId="22" xfId="4" applyFont="1" applyBorder="1" applyAlignment="1">
      <alignment vertical="center"/>
    </xf>
    <xf numFmtId="0" fontId="32" fillId="0" borderId="18" xfId="0" applyFont="1" applyFill="1" applyBorder="1"/>
    <xf numFmtId="0" fontId="51" fillId="0" borderId="18" xfId="0" applyFont="1" applyFill="1" applyBorder="1"/>
    <xf numFmtId="0" fontId="32" fillId="0" borderId="15" xfId="0" applyFont="1" applyFill="1" applyBorder="1" applyAlignment="1">
      <alignment vertical="center"/>
    </xf>
    <xf numFmtId="0" fontId="32" fillId="0" borderId="6" xfId="0" applyFont="1" applyFill="1" applyBorder="1" applyAlignment="1">
      <alignment vertical="center"/>
    </xf>
    <xf numFmtId="0" fontId="67" fillId="0" borderId="0" xfId="4" applyFont="1" applyAlignment="1">
      <alignment horizontal="center" vertical="center"/>
    </xf>
    <xf numFmtId="0" fontId="67" fillId="0" borderId="1" xfId="4" applyFont="1" applyBorder="1" applyAlignment="1">
      <alignment horizontal="center" vertical="center"/>
    </xf>
    <xf numFmtId="0" fontId="67" fillId="0" borderId="2" xfId="4" applyFont="1" applyBorder="1" applyAlignment="1">
      <alignment horizontal="center" vertical="center"/>
    </xf>
    <xf numFmtId="0" fontId="67" fillId="0" borderId="4" xfId="4" applyFont="1" applyBorder="1" applyAlignment="1">
      <alignment horizontal="center" vertical="center"/>
    </xf>
    <xf numFmtId="0" fontId="5" fillId="0" borderId="24" xfId="4" applyBorder="1"/>
    <xf numFmtId="0" fontId="4" fillId="0" borderId="24" xfId="4" applyFont="1" applyBorder="1" applyAlignment="1">
      <alignment vertical="center"/>
    </xf>
    <xf numFmtId="0" fontId="4" fillId="5" borderId="24" xfId="4" applyFont="1" applyFill="1" applyBorder="1" applyAlignment="1">
      <alignment horizontal="center" vertical="center"/>
    </xf>
    <xf numFmtId="0" fontId="31" fillId="0" borderId="3" xfId="0" applyFont="1" applyBorder="1"/>
    <xf numFmtId="0" fontId="31" fillId="0" borderId="0" xfId="0" applyFont="1" applyBorder="1"/>
    <xf numFmtId="0" fontId="17" fillId="0" borderId="19" xfId="0" applyFont="1" applyBorder="1"/>
    <xf numFmtId="0" fontId="61" fillId="0" borderId="0" xfId="0" applyFont="1" applyBorder="1"/>
    <xf numFmtId="0" fontId="31" fillId="0" borderId="0" xfId="0" applyFont="1" applyFill="1" applyBorder="1"/>
    <xf numFmtId="173" fontId="31" fillId="0" borderId="0" xfId="0" applyNumberFormat="1" applyFont="1" applyFill="1" applyBorder="1" applyAlignment="1"/>
    <xf numFmtId="0" fontId="74" fillId="0" borderId="0" xfId="0" applyFont="1" applyFill="1" applyBorder="1" applyAlignment="1">
      <alignment horizontal="right"/>
    </xf>
    <xf numFmtId="0" fontId="61" fillId="0" borderId="0" xfId="0" applyFont="1"/>
    <xf numFmtId="9" fontId="17" fillId="0" borderId="0" xfId="1" applyFont="1"/>
    <xf numFmtId="0" fontId="17" fillId="0" borderId="17" xfId="0" applyFont="1" applyBorder="1" applyAlignment="1">
      <alignment horizontal="left" indent="1"/>
    </xf>
    <xf numFmtId="0" fontId="61" fillId="0" borderId="27" xfId="0" applyFont="1" applyBorder="1"/>
    <xf numFmtId="0" fontId="61" fillId="0" borderId="19" xfId="0" applyFont="1" applyBorder="1"/>
    <xf numFmtId="0" fontId="17" fillId="0" borderId="19" xfId="0" applyFont="1" applyBorder="1" applyAlignment="1">
      <alignment horizontal="left" indent="1"/>
    </xf>
    <xf numFmtId="0" fontId="61" fillId="0" borderId="36" xfId="0" applyFont="1" applyBorder="1"/>
    <xf numFmtId="0" fontId="61" fillId="0" borderId="9" xfId="0" applyFont="1" applyBorder="1"/>
    <xf numFmtId="0" fontId="17" fillId="0" borderId="0" xfId="0" applyFont="1" applyBorder="1" applyAlignment="1">
      <alignment horizontal="left"/>
    </xf>
    <xf numFmtId="0" fontId="17" fillId="0" borderId="3" xfId="0" applyFont="1" applyBorder="1"/>
    <xf numFmtId="0" fontId="9" fillId="0" borderId="0" xfId="2" applyFont="1" applyFill="1" applyBorder="1" applyAlignment="1">
      <alignment horizontal="center" vertical="center" wrapText="1"/>
    </xf>
    <xf numFmtId="0" fontId="19" fillId="0" borderId="0" xfId="2" applyFont="1" applyFill="1" applyBorder="1" applyAlignment="1">
      <alignment vertical="top" wrapText="1"/>
    </xf>
    <xf numFmtId="0" fontId="19" fillId="0" borderId="0" xfId="2" applyFont="1" applyFill="1" applyBorder="1" applyAlignment="1">
      <alignment vertical="top" wrapText="1"/>
    </xf>
    <xf numFmtId="0" fontId="9" fillId="0" borderId="0" xfId="2" applyFont="1" applyFill="1" applyBorder="1" applyAlignment="1">
      <alignment horizontal="center" vertical="center" wrapText="1"/>
    </xf>
    <xf numFmtId="0" fontId="13" fillId="0" borderId="38" xfId="0" applyFont="1" applyBorder="1" applyAlignment="1">
      <alignment horizontal="center"/>
    </xf>
    <xf numFmtId="0" fontId="45" fillId="0" borderId="0" xfId="0" applyFont="1" applyAlignment="1">
      <alignment vertical="top" wrapText="1"/>
    </xf>
    <xf numFmtId="0" fontId="67" fillId="0" borderId="30" xfId="0" applyFont="1" applyBorder="1" applyAlignment="1">
      <alignment horizontal="center"/>
    </xf>
    <xf numFmtId="0" fontId="67" fillId="0" borderId="39" xfId="0" applyFont="1" applyBorder="1" applyAlignment="1">
      <alignment horizontal="center"/>
    </xf>
    <xf numFmtId="0" fontId="76" fillId="8" borderId="39" xfId="0" applyFont="1" applyFill="1" applyBorder="1" applyAlignment="1">
      <alignment horizontal="center"/>
    </xf>
    <xf numFmtId="0" fontId="77" fillId="8" borderId="39" xfId="0" applyFont="1" applyFill="1" applyBorder="1" applyAlignment="1">
      <alignment horizontal="left"/>
    </xf>
    <xf numFmtId="0" fontId="77" fillId="8" borderId="39" xfId="0" applyFont="1" applyFill="1" applyBorder="1"/>
    <xf numFmtId="0" fontId="78" fillId="8" borderId="39" xfId="0" applyFont="1" applyFill="1" applyBorder="1" applyAlignment="1">
      <alignment horizontal="center"/>
    </xf>
    <xf numFmtId="0" fontId="12" fillId="0" borderId="16" xfId="0" applyFont="1" applyBorder="1" applyAlignment="1"/>
    <xf numFmtId="0" fontId="12" fillId="0" borderId="17" xfId="0" applyFont="1" applyBorder="1" applyAlignment="1"/>
    <xf numFmtId="0" fontId="77" fillId="0" borderId="0" xfId="0" applyFont="1" applyFill="1"/>
    <xf numFmtId="0" fontId="12" fillId="0" borderId="0" xfId="0" applyFont="1"/>
    <xf numFmtId="0" fontId="0" fillId="0" borderId="0" xfId="0" applyFont="1"/>
    <xf numFmtId="0" fontId="12" fillId="0" borderId="16" xfId="0" applyFont="1" applyBorder="1"/>
    <xf numFmtId="0" fontId="12" fillId="0" borderId="17" xfId="0" applyFont="1" applyBorder="1"/>
    <xf numFmtId="0" fontId="12" fillId="0" borderId="0" xfId="0" applyFont="1" applyAlignment="1">
      <alignment horizontal="right"/>
    </xf>
    <xf numFmtId="0" fontId="12" fillId="0" borderId="0" xfId="0" applyFont="1" applyBorder="1"/>
    <xf numFmtId="0" fontId="13" fillId="0" borderId="0" xfId="0" applyFont="1" applyBorder="1"/>
    <xf numFmtId="0" fontId="0" fillId="0" borderId="0" xfId="0" applyFont="1" applyBorder="1"/>
    <xf numFmtId="0" fontId="77" fillId="0" borderId="2" xfId="0" applyFont="1" applyFill="1" applyBorder="1"/>
    <xf numFmtId="0" fontId="12" fillId="0" borderId="3" xfId="0" applyFont="1" applyBorder="1"/>
    <xf numFmtId="0" fontId="0" fillId="0" borderId="0" xfId="0" applyFont="1" applyFill="1"/>
    <xf numFmtId="0" fontId="0" fillId="0" borderId="38" xfId="0" applyFont="1" applyBorder="1"/>
    <xf numFmtId="0" fontId="58" fillId="0" borderId="0" xfId="0" quotePrefix="1" applyFont="1" applyFill="1" applyAlignment="1">
      <alignment vertical="center"/>
    </xf>
    <xf numFmtId="0" fontId="58" fillId="0" borderId="0" xfId="0" quotePrefix="1" applyFont="1" applyFill="1" applyAlignment="1">
      <alignment horizontal="center" vertical="center"/>
    </xf>
    <xf numFmtId="0" fontId="12" fillId="0" borderId="30" xfId="0" applyFont="1" applyBorder="1" applyAlignment="1">
      <alignment horizontal="left"/>
    </xf>
    <xf numFmtId="0" fontId="12" fillId="0" borderId="17" xfId="0" applyFont="1" applyBorder="1" applyAlignment="1">
      <alignment horizontal="left"/>
    </xf>
    <xf numFmtId="0" fontId="12" fillId="0" borderId="3" xfId="0" applyFont="1" applyBorder="1" applyAlignment="1">
      <alignment horizontal="left"/>
    </xf>
    <xf numFmtId="0" fontId="12" fillId="0" borderId="39" xfId="0" applyFont="1" applyBorder="1" applyAlignment="1">
      <alignment horizontal="left"/>
    </xf>
    <xf numFmtId="0" fontId="77" fillId="8" borderId="27" xfId="0" applyFont="1" applyFill="1" applyBorder="1" applyAlignment="1">
      <alignment horizontal="left"/>
    </xf>
    <xf numFmtId="0" fontId="12" fillId="0" borderId="36" xfId="0" applyFont="1" applyBorder="1" applyAlignment="1">
      <alignment horizontal="left"/>
    </xf>
    <xf numFmtId="0" fontId="12" fillId="0" borderId="19" xfId="0" applyFont="1" applyBorder="1" applyAlignment="1">
      <alignment horizontal="left"/>
    </xf>
    <xf numFmtId="0" fontId="12" fillId="0" borderId="0" xfId="0" applyFont="1" applyAlignment="1">
      <alignment horizontal="left"/>
    </xf>
    <xf numFmtId="0" fontId="17" fillId="0" borderId="20" xfId="0" applyFont="1" applyBorder="1"/>
    <xf numFmtId="0" fontId="77" fillId="0" borderId="39" xfId="0" applyFont="1" applyBorder="1" applyAlignment="1">
      <alignment horizontal="center"/>
    </xf>
    <xf numFmtId="0" fontId="12" fillId="0" borderId="16" xfId="0" applyFont="1" applyBorder="1" applyAlignment="1">
      <alignment horizontal="left" vertical="center" wrapText="1"/>
    </xf>
    <xf numFmtId="0" fontId="12" fillId="0" borderId="17" xfId="0" applyFont="1" applyBorder="1" applyAlignment="1">
      <alignment vertical="center" wrapText="1"/>
    </xf>
    <xf numFmtId="0" fontId="12" fillId="0" borderId="19" xfId="0" applyFont="1" applyBorder="1" applyAlignment="1">
      <alignment vertical="center" wrapText="1"/>
    </xf>
    <xf numFmtId="0" fontId="12" fillId="0" borderId="26" xfId="0" applyFont="1" applyBorder="1" applyAlignment="1">
      <alignment vertical="center" wrapText="1"/>
    </xf>
    <xf numFmtId="0" fontId="9" fillId="0" borderId="0" xfId="2" applyFont="1" applyFill="1" applyBorder="1" applyAlignment="1">
      <alignment vertical="center" wrapText="1"/>
    </xf>
    <xf numFmtId="0" fontId="81" fillId="0" borderId="21" xfId="0" applyFont="1" applyBorder="1" applyAlignment="1">
      <alignment horizontal="center"/>
    </xf>
    <xf numFmtId="0" fontId="45" fillId="0" borderId="0" xfId="0" applyFont="1" applyBorder="1"/>
    <xf numFmtId="0" fontId="82" fillId="0" borderId="0" xfId="0" applyFont="1" applyBorder="1" applyAlignment="1">
      <alignment horizontal="center"/>
    </xf>
    <xf numFmtId="0" fontId="82" fillId="0" borderId="0" xfId="0" applyFont="1" applyBorder="1"/>
    <xf numFmtId="0" fontId="66" fillId="0" borderId="39" xfId="0" applyFont="1" applyBorder="1" applyAlignment="1">
      <alignment horizontal="center"/>
    </xf>
    <xf numFmtId="0" fontId="66" fillId="8" borderId="39" xfId="0" applyFont="1" applyFill="1" applyBorder="1"/>
    <xf numFmtId="0" fontId="36" fillId="0" borderId="16" xfId="0" applyFont="1" applyBorder="1"/>
    <xf numFmtId="0" fontId="36" fillId="0" borderId="17" xfId="0" applyFont="1" applyBorder="1"/>
    <xf numFmtId="0" fontId="66" fillId="0" borderId="39" xfId="2" applyFont="1" applyFill="1" applyBorder="1" applyAlignment="1">
      <alignment horizontal="center" vertical="center" wrapText="1"/>
    </xf>
    <xf numFmtId="0" fontId="36" fillId="0" borderId="40" xfId="0" applyFont="1" applyBorder="1"/>
    <xf numFmtId="0" fontId="36" fillId="0" borderId="0" xfId="3" applyFont="1">
      <alignment wrapText="1"/>
    </xf>
    <xf numFmtId="0" fontId="67" fillId="0" borderId="42" xfId="0" applyFont="1" applyBorder="1" applyAlignment="1">
      <alignment horizontal="center"/>
    </xf>
    <xf numFmtId="0" fontId="80" fillId="0" borderId="0" xfId="0" applyFont="1"/>
    <xf numFmtId="0" fontId="87" fillId="0" borderId="43" xfId="0" applyFont="1" applyBorder="1" applyAlignment="1">
      <alignment horizontal="center"/>
    </xf>
    <xf numFmtId="0" fontId="22" fillId="6" borderId="0" xfId="0" quotePrefix="1" applyFont="1" applyFill="1" applyAlignment="1">
      <alignment horizontal="center" vertical="center"/>
    </xf>
    <xf numFmtId="0" fontId="22" fillId="6" borderId="43" xfId="0" applyFont="1" applyFill="1" applyBorder="1" applyAlignment="1">
      <alignment horizontal="center" vertical="center"/>
    </xf>
    <xf numFmtId="0" fontId="86" fillId="0" borderId="0" xfId="0" applyFont="1" applyAlignment="1">
      <alignment horizontal="left"/>
    </xf>
    <xf numFmtId="0" fontId="86" fillId="0" borderId="0" xfId="0" applyFont="1"/>
    <xf numFmtId="0" fontId="5" fillId="0" borderId="0" xfId="0" applyFont="1" applyBorder="1" applyAlignment="1">
      <alignment horizontal="left" wrapText="1" indent="3"/>
    </xf>
    <xf numFmtId="0" fontId="4" fillId="0" borderId="3" xfId="0" applyFont="1" applyBorder="1" applyAlignment="1">
      <alignment horizontal="left" wrapText="1" indent="3"/>
    </xf>
    <xf numFmtId="0" fontId="56" fillId="0" borderId="0" xfId="0" applyFont="1"/>
    <xf numFmtId="0" fontId="27" fillId="0" borderId="0" xfId="0" applyFont="1"/>
    <xf numFmtId="0" fontId="89" fillId="0" borderId="0" xfId="0" applyFont="1"/>
    <xf numFmtId="0" fontId="22" fillId="0" borderId="3" xfId="0" applyFont="1" applyFill="1" applyBorder="1" applyAlignment="1">
      <alignment horizontal="center" vertical="center" wrapText="1"/>
    </xf>
    <xf numFmtId="0" fontId="18" fillId="0" borderId="0" xfId="0" applyFont="1"/>
    <xf numFmtId="0" fontId="22" fillId="0" borderId="0" xfId="0" applyFont="1" applyFill="1" applyBorder="1" applyAlignment="1">
      <alignment wrapText="1"/>
    </xf>
    <xf numFmtId="0" fontId="58" fillId="0" borderId="43" xfId="0" applyFont="1" applyFill="1" applyBorder="1" applyAlignment="1">
      <alignment horizontal="center" vertical="center"/>
    </xf>
    <xf numFmtId="0" fontId="5" fillId="0" borderId="44" xfId="0" applyFont="1" applyBorder="1" applyAlignment="1">
      <alignment horizontal="left" wrapText="1" indent="3"/>
    </xf>
    <xf numFmtId="0" fontId="5" fillId="0" borderId="44" xfId="0" applyFont="1" applyBorder="1"/>
    <xf numFmtId="0" fontId="4" fillId="0" borderId="44" xfId="0" applyFont="1" applyBorder="1"/>
    <xf numFmtId="0" fontId="5" fillId="0" borderId="44" xfId="0" applyFont="1" applyBorder="1" applyAlignment="1">
      <alignment horizontal="left" wrapText="1" indent="2"/>
    </xf>
    <xf numFmtId="0" fontId="86" fillId="0" borderId="0" xfId="0" applyFont="1" applyBorder="1" applyAlignment="1">
      <alignment horizontal="left"/>
    </xf>
    <xf numFmtId="0" fontId="86" fillId="0" borderId="0" xfId="0" applyFont="1" applyBorder="1"/>
    <xf numFmtId="0" fontId="21" fillId="0" borderId="0" xfId="0" applyFont="1" applyFill="1" applyBorder="1" applyAlignment="1">
      <alignment horizontal="center" vertical="center"/>
    </xf>
    <xf numFmtId="0" fontId="21" fillId="0" borderId="44" xfId="0" applyFont="1" applyFill="1" applyBorder="1" applyAlignment="1">
      <alignment horizontal="center" vertical="center"/>
    </xf>
    <xf numFmtId="0" fontId="56" fillId="0" borderId="0" xfId="0" applyFont="1" applyBorder="1"/>
    <xf numFmtId="0" fontId="12" fillId="0" borderId="41" xfId="0" applyFont="1" applyBorder="1" applyAlignment="1">
      <alignment horizontal="left"/>
    </xf>
    <xf numFmtId="0" fontId="58" fillId="0" borderId="0" xfId="0" quotePrefix="1" applyFont="1" applyFill="1" applyBorder="1" applyAlignment="1">
      <alignment horizontal="center" vertical="center"/>
    </xf>
    <xf numFmtId="0" fontId="87" fillId="0" borderId="2" xfId="0" applyFont="1" applyBorder="1" applyAlignment="1">
      <alignment horizontal="center"/>
    </xf>
    <xf numFmtId="0" fontId="77" fillId="0" borderId="0" xfId="0" applyFont="1" applyFill="1" applyBorder="1"/>
    <xf numFmtId="0" fontId="87" fillId="0" borderId="49" xfId="0" applyFont="1" applyBorder="1" applyAlignment="1">
      <alignment horizontal="center"/>
    </xf>
    <xf numFmtId="0" fontId="22" fillId="6" borderId="49" xfId="0" applyFont="1" applyFill="1" applyBorder="1" applyAlignment="1">
      <alignment horizontal="center" vertical="center"/>
    </xf>
    <xf numFmtId="0" fontId="0" fillId="0" borderId="0" xfId="0" applyFont="1" applyFill="1" applyBorder="1"/>
    <xf numFmtId="0" fontId="87" fillId="0" borderId="2" xfId="0" applyFont="1" applyFill="1" applyBorder="1" applyAlignment="1">
      <alignment horizontal="center"/>
    </xf>
    <xf numFmtId="0" fontId="87" fillId="0" borderId="0" xfId="0" applyFont="1" applyFill="1" applyBorder="1" applyAlignment="1">
      <alignment horizontal="center"/>
    </xf>
    <xf numFmtId="0" fontId="12" fillId="0" borderId="2" xfId="0" applyFont="1" applyFill="1" applyBorder="1" applyAlignment="1"/>
    <xf numFmtId="0" fontId="12" fillId="0" borderId="2" xfId="0" applyFont="1" applyFill="1" applyBorder="1"/>
    <xf numFmtId="0" fontId="77" fillId="0" borderId="0" xfId="0" applyFont="1" applyFill="1" applyBorder="1" applyAlignment="1">
      <alignment horizontal="left"/>
    </xf>
    <xf numFmtId="0" fontId="17" fillId="0" borderId="0" xfId="0" applyFont="1" applyFill="1" applyBorder="1"/>
    <xf numFmtId="0" fontId="12" fillId="0" borderId="44" xfId="0" applyFont="1" applyFill="1" applyBorder="1" applyAlignment="1"/>
    <xf numFmtId="0" fontId="77" fillId="0" borderId="46" xfId="0" applyFont="1" applyBorder="1" applyAlignment="1">
      <alignment horizontal="left"/>
    </xf>
    <xf numFmtId="0" fontId="13" fillId="0" borderId="44" xfId="0" applyFont="1" applyBorder="1" applyAlignment="1">
      <alignment horizontal="center"/>
    </xf>
    <xf numFmtId="0" fontId="64" fillId="0" borderId="2" xfId="0" applyFont="1" applyFill="1" applyBorder="1"/>
    <xf numFmtId="0" fontId="36" fillId="0" borderId="0" xfId="0" applyFont="1" applyFill="1" applyBorder="1" applyAlignment="1">
      <alignment horizontal="left" vertical="center"/>
    </xf>
    <xf numFmtId="0" fontId="61" fillId="0" borderId="44" xfId="0" applyFont="1" applyBorder="1" applyAlignment="1">
      <alignment horizontal="center" vertical="center"/>
    </xf>
    <xf numFmtId="0" fontId="27" fillId="0" borderId="47" xfId="0" applyFont="1" applyBorder="1" applyAlignment="1">
      <alignment vertical="top" wrapText="1"/>
    </xf>
    <xf numFmtId="0" fontId="12" fillId="0" borderId="2" xfId="0" applyFont="1" applyBorder="1" applyAlignment="1">
      <alignment vertical="center" wrapText="1"/>
    </xf>
    <xf numFmtId="0" fontId="12" fillId="0" borderId="41" xfId="0" applyFont="1" applyBorder="1" applyAlignment="1">
      <alignment vertical="center" wrapText="1"/>
    </xf>
    <xf numFmtId="0" fontId="12" fillId="0" borderId="2" xfId="0" applyFont="1" applyBorder="1" applyAlignment="1">
      <alignment horizontal="left" vertical="center" wrapText="1"/>
    </xf>
    <xf numFmtId="0" fontId="61" fillId="0" borderId="2" xfId="0" applyFont="1" applyBorder="1"/>
    <xf numFmtId="0" fontId="61" fillId="0" borderId="0" xfId="0" applyFont="1" applyBorder="1" applyAlignment="1">
      <alignment horizontal="center" vertical="center" wrapText="1"/>
    </xf>
    <xf numFmtId="9" fontId="61" fillId="0" borderId="0" xfId="1" applyFont="1" applyBorder="1" applyAlignment="1">
      <alignment horizontal="center" vertical="center" wrapText="1"/>
    </xf>
    <xf numFmtId="0" fontId="61" fillId="0" borderId="48" xfId="0" applyFont="1" applyBorder="1"/>
    <xf numFmtId="0" fontId="61" fillId="0" borderId="38" xfId="0" applyFont="1" applyBorder="1"/>
    <xf numFmtId="0" fontId="61" fillId="0" borderId="41" xfId="0" applyFont="1" applyBorder="1"/>
    <xf numFmtId="0" fontId="17" fillId="0" borderId="41" xfId="0" applyFont="1" applyBorder="1" applyAlignment="1">
      <alignment horizontal="left" indent="1"/>
    </xf>
    <xf numFmtId="0" fontId="61" fillId="0" borderId="39" xfId="0" applyFont="1" applyBorder="1" applyAlignment="1">
      <alignment horizontal="center" vertical="center" wrapText="1"/>
    </xf>
    <xf numFmtId="9" fontId="61" fillId="0" borderId="39" xfId="1" applyFont="1" applyBorder="1" applyAlignment="1">
      <alignment horizontal="center" vertical="center" wrapText="1"/>
    </xf>
    <xf numFmtId="0" fontId="17" fillId="0" borderId="48" xfId="0" applyFont="1" applyBorder="1"/>
    <xf numFmtId="9" fontId="17" fillId="0" borderId="48" xfId="1" applyFont="1" applyBorder="1"/>
    <xf numFmtId="0" fontId="17" fillId="0" borderId="2" xfId="0" applyFont="1" applyBorder="1"/>
    <xf numFmtId="9" fontId="17" fillId="0" borderId="2" xfId="1" applyFont="1" applyBorder="1"/>
    <xf numFmtId="0" fontId="17" fillId="0" borderId="41" xfId="0" applyFont="1" applyBorder="1"/>
    <xf numFmtId="0" fontId="61" fillId="0" borderId="0" xfId="0" applyFont="1" applyBorder="1" applyAlignment="1">
      <alignment horizontal="center"/>
    </xf>
    <xf numFmtId="0" fontId="61" fillId="0" borderId="0" xfId="0" applyFont="1" applyFill="1" applyBorder="1"/>
    <xf numFmtId="0" fontId="61" fillId="0" borderId="2" xfId="0" applyFont="1" applyFill="1" applyBorder="1"/>
    <xf numFmtId="0" fontId="27" fillId="0" borderId="0" xfId="0" applyFont="1" applyBorder="1"/>
    <xf numFmtId="0" fontId="69" fillId="0" borderId="31" xfId="0" applyFont="1" applyBorder="1" applyAlignment="1">
      <alignment horizontal="center"/>
    </xf>
    <xf numFmtId="0" fontId="88" fillId="0" borderId="0" xfId="0" applyFont="1"/>
    <xf numFmtId="0" fontId="89" fillId="0" borderId="0" xfId="0" applyFont="1" applyBorder="1"/>
    <xf numFmtId="0" fontId="50" fillId="0" borderId="0" xfId="0" applyFont="1"/>
    <xf numFmtId="0" fontId="61" fillId="0" borderId="27" xfId="0" applyFont="1" applyBorder="1" applyAlignment="1">
      <alignment horizontal="center" vertical="center"/>
    </xf>
    <xf numFmtId="9" fontId="17" fillId="0" borderId="3" xfId="1" applyFont="1" applyBorder="1"/>
    <xf numFmtId="0" fontId="61" fillId="0" borderId="2" xfId="0" applyFont="1" applyBorder="1" applyAlignment="1">
      <alignment horizontal="center" vertical="center" wrapText="1"/>
    </xf>
    <xf numFmtId="0" fontId="22" fillId="0" borderId="0" xfId="0" quotePrefix="1" applyFont="1" applyFill="1" applyAlignment="1">
      <alignment vertical="center"/>
    </xf>
    <xf numFmtId="0" fontId="89" fillId="0" borderId="30" xfId="0" applyFont="1" applyBorder="1"/>
    <xf numFmtId="0" fontId="89" fillId="0" borderId="0" xfId="0" applyFont="1" applyBorder="1" applyAlignment="1">
      <alignment horizontal="left"/>
    </xf>
    <xf numFmtId="0" fontId="88" fillId="0" borderId="3" xfId="0" applyFont="1" applyBorder="1" applyAlignment="1">
      <alignment vertical="top"/>
    </xf>
    <xf numFmtId="0" fontId="88" fillId="0" borderId="0" xfId="0" applyFont="1" applyBorder="1"/>
    <xf numFmtId="0" fontId="89" fillId="0" borderId="39" xfId="0" applyFont="1" applyBorder="1" applyAlignment="1">
      <alignment horizontal="center" vertical="center" wrapText="1"/>
    </xf>
    <xf numFmtId="0" fontId="89" fillId="0" borderId="2" xfId="0" applyFont="1" applyBorder="1"/>
    <xf numFmtId="0" fontId="88" fillId="0" borderId="2" xfId="0" applyFont="1" applyBorder="1"/>
    <xf numFmtId="0" fontId="89" fillId="0" borderId="41" xfId="0" applyFont="1" applyBorder="1"/>
    <xf numFmtId="0" fontId="88" fillId="0" borderId="2" xfId="0" applyFont="1" applyBorder="1" applyAlignment="1">
      <alignment vertical="top"/>
    </xf>
    <xf numFmtId="0" fontId="88" fillId="0" borderId="0" xfId="0" applyFont="1" applyBorder="1" applyAlignment="1">
      <alignment vertical="top"/>
    </xf>
    <xf numFmtId="0" fontId="89" fillId="0" borderId="0" xfId="0" applyFont="1" applyBorder="1" applyAlignment="1">
      <alignment horizontal="center" vertical="center" wrapText="1"/>
    </xf>
    <xf numFmtId="0" fontId="88" fillId="0" borderId="0" xfId="0" applyFont="1" applyBorder="1" applyAlignment="1">
      <alignment horizontal="center" vertical="center" wrapText="1"/>
    </xf>
    <xf numFmtId="0" fontId="89" fillId="0" borderId="0" xfId="0" applyFont="1" applyAlignment="1">
      <alignment horizontal="right"/>
    </xf>
    <xf numFmtId="0" fontId="17" fillId="0" borderId="0" xfId="0" applyFont="1" applyAlignment="1">
      <alignment horizontal="right"/>
    </xf>
    <xf numFmtId="0" fontId="22" fillId="0" borderId="38" xfId="2" applyFont="1" applyFill="1" applyBorder="1" applyAlignment="1">
      <alignment horizontal="center" vertical="top" wrapText="1"/>
    </xf>
    <xf numFmtId="0" fontId="22" fillId="0" borderId="0" xfId="2" applyFont="1" applyFill="1" applyBorder="1" applyAlignment="1">
      <alignment horizontal="center" vertical="top" wrapText="1"/>
    </xf>
    <xf numFmtId="0" fontId="22" fillId="0" borderId="39" xfId="2" applyFont="1" applyFill="1" applyBorder="1" applyAlignment="1">
      <alignment horizontal="center" vertical="center" wrapText="1"/>
    </xf>
    <xf numFmtId="0" fontId="22" fillId="0" borderId="2" xfId="2" applyFont="1" applyFill="1" applyBorder="1" applyAlignment="1">
      <alignment horizontal="center" vertical="center" wrapText="1"/>
    </xf>
    <xf numFmtId="0" fontId="93" fillId="0" borderId="40" xfId="0" applyFont="1" applyBorder="1" applyAlignment="1">
      <alignment horizontal="center"/>
    </xf>
    <xf numFmtId="0" fontId="93" fillId="0" borderId="42" xfId="0" applyFont="1" applyBorder="1" applyAlignment="1">
      <alignment horizontal="center"/>
    </xf>
    <xf numFmtId="0" fontId="18" fillId="0" borderId="17" xfId="0" applyFont="1" applyBorder="1"/>
    <xf numFmtId="0" fontId="93" fillId="0" borderId="17" xfId="0" applyFont="1" applyBorder="1" applyAlignment="1">
      <alignment horizontal="center"/>
    </xf>
    <xf numFmtId="0" fontId="94" fillId="8" borderId="39" xfId="0" applyFont="1" applyFill="1" applyBorder="1" applyAlignment="1">
      <alignment horizontal="center"/>
    </xf>
    <xf numFmtId="0" fontId="18" fillId="0" borderId="0" xfId="2" applyFont="1">
      <alignment wrapText="1"/>
    </xf>
    <xf numFmtId="0" fontId="95" fillId="0" borderId="0" xfId="2" applyFont="1" applyFill="1" applyBorder="1" applyAlignment="1">
      <alignment vertical="top" wrapText="1"/>
    </xf>
    <xf numFmtId="0" fontId="95" fillId="0" borderId="0" xfId="2" applyFont="1" applyFill="1" applyAlignment="1">
      <alignment vertical="top" wrapText="1"/>
    </xf>
    <xf numFmtId="0" fontId="18" fillId="0" borderId="0" xfId="2" applyFont="1" applyBorder="1">
      <alignment wrapText="1"/>
    </xf>
    <xf numFmtId="0" fontId="26" fillId="0" borderId="0" xfId="0" applyFont="1"/>
    <xf numFmtId="0" fontId="26" fillId="0" borderId="0" xfId="0" applyFont="1" applyBorder="1"/>
    <xf numFmtId="0" fontId="18" fillId="0" borderId="0" xfId="0" applyFont="1" applyBorder="1" applyAlignment="1">
      <alignment horizontal="center"/>
    </xf>
    <xf numFmtId="0" fontId="18" fillId="0" borderId="0" xfId="0" applyFont="1" applyBorder="1"/>
    <xf numFmtId="0" fontId="26" fillId="0" borderId="0" xfId="2" applyFont="1" applyFill="1" applyAlignment="1">
      <alignment vertical="top" wrapText="1"/>
    </xf>
    <xf numFmtId="0" fontId="26" fillId="0" borderId="0" xfId="2" applyFont="1" applyFill="1" applyBorder="1" applyAlignment="1">
      <alignment vertical="top" wrapText="1"/>
    </xf>
    <xf numFmtId="0" fontId="7" fillId="0" borderId="42" xfId="0" applyFont="1" applyBorder="1"/>
    <xf numFmtId="0" fontId="8" fillId="8" borderId="39" xfId="0" applyFont="1" applyFill="1" applyBorder="1"/>
    <xf numFmtId="0" fontId="22" fillId="0" borderId="39" xfId="0" applyFont="1" applyBorder="1" applyAlignment="1">
      <alignment horizontal="left" vertical="center" wrapText="1"/>
    </xf>
    <xf numFmtId="0" fontId="18" fillId="0" borderId="44" xfId="0" applyFont="1" applyBorder="1" applyAlignment="1">
      <alignment horizontal="center"/>
    </xf>
    <xf numFmtId="0" fontId="89" fillId="0" borderId="0" xfId="0" applyFont="1" applyFill="1" applyBorder="1"/>
    <xf numFmtId="0" fontId="22" fillId="0" borderId="0" xfId="0" applyFont="1" applyFill="1" applyBorder="1" applyAlignment="1">
      <alignment horizontal="left" vertical="center" wrapText="1"/>
    </xf>
    <xf numFmtId="0" fontId="18" fillId="0" borderId="0" xfId="0" applyFont="1" applyFill="1" applyBorder="1"/>
    <xf numFmtId="0" fontId="7" fillId="0" borderId="2" xfId="0" applyFont="1" applyFill="1" applyBorder="1"/>
    <xf numFmtId="0" fontId="8" fillId="0" borderId="2" xfId="0" applyFont="1" applyFill="1" applyBorder="1"/>
    <xf numFmtId="0" fontId="18" fillId="0" borderId="0" xfId="2" applyFont="1" applyFill="1" applyBorder="1">
      <alignment wrapText="1"/>
    </xf>
    <xf numFmtId="0" fontId="18" fillId="0" borderId="0" xfId="2" applyFont="1" applyAlignment="1">
      <alignment horizontal="right" wrapText="1"/>
    </xf>
    <xf numFmtId="0" fontId="5" fillId="0" borderId="44" xfId="4" applyBorder="1"/>
    <xf numFmtId="0" fontId="4" fillId="0" borderId="39" xfId="4" applyFont="1" applyBorder="1" applyAlignment="1">
      <alignment vertical="center"/>
    </xf>
    <xf numFmtId="0" fontId="12" fillId="0" borderId="0" xfId="0" applyFont="1" applyFill="1" applyBorder="1"/>
    <xf numFmtId="0" fontId="77" fillId="0" borderId="44" xfId="0" applyFont="1" applyFill="1" applyBorder="1"/>
    <xf numFmtId="0" fontId="12" fillId="0" borderId="2" xfId="0" applyFont="1" applyFill="1" applyBorder="1" applyAlignment="1">
      <alignment horizontal="left"/>
    </xf>
    <xf numFmtId="0" fontId="77" fillId="0" borderId="41" xfId="0" applyFont="1" applyFill="1" applyBorder="1" applyAlignment="1">
      <alignment horizontal="left"/>
    </xf>
    <xf numFmtId="0" fontId="77" fillId="0" borderId="39" xfId="0" applyFont="1" applyBorder="1"/>
    <xf numFmtId="0" fontId="50" fillId="0" borderId="0" xfId="0" applyFont="1" applyAlignment="1">
      <alignment horizontal="center"/>
    </xf>
    <xf numFmtId="0" fontId="86" fillId="0" borderId="0" xfId="0" applyFont="1" applyFill="1" applyBorder="1"/>
    <xf numFmtId="0" fontId="92" fillId="0" borderId="0" xfId="0" applyFont="1" applyAlignment="1">
      <alignment vertical="top" wrapText="1"/>
    </xf>
    <xf numFmtId="0" fontId="89" fillId="0" borderId="0" xfId="0" applyFont="1" applyAlignment="1">
      <alignment horizontal="center"/>
    </xf>
    <xf numFmtId="0" fontId="86" fillId="0" borderId="0" xfId="0" applyFont="1" applyFill="1"/>
    <xf numFmtId="0" fontId="93" fillId="0" borderId="30" xfId="0" applyFont="1" applyBorder="1" applyAlignment="1">
      <alignment horizontal="center"/>
    </xf>
    <xf numFmtId="0" fontId="93" fillId="0" borderId="3" xfId="0" applyFont="1" applyBorder="1" applyAlignment="1">
      <alignment horizontal="center"/>
    </xf>
    <xf numFmtId="0" fontId="50" fillId="0" borderId="0" xfId="0" applyFont="1" applyFill="1" applyBorder="1" applyAlignment="1">
      <alignment horizontal="center"/>
    </xf>
    <xf numFmtId="0" fontId="22" fillId="6" borderId="0" xfId="0" applyFont="1" applyFill="1" applyBorder="1" applyAlignment="1">
      <alignment horizontal="center" vertical="center"/>
    </xf>
    <xf numFmtId="0" fontId="87" fillId="0" borderId="43" xfId="0" applyFont="1" applyBorder="1" applyAlignment="1">
      <alignment horizontal="left"/>
    </xf>
    <xf numFmtId="0" fontId="89" fillId="0" borderId="0" xfId="0" applyFont="1" applyAlignment="1">
      <alignment horizontal="left"/>
    </xf>
    <xf numFmtId="0" fontId="89" fillId="0" borderId="0" xfId="0" applyFont="1" applyFill="1" applyBorder="1" applyAlignment="1">
      <alignment horizontal="left"/>
    </xf>
    <xf numFmtId="0" fontId="92" fillId="0" borderId="0" xfId="0" applyFont="1" applyFill="1" applyAlignment="1">
      <alignment vertical="top" wrapText="1"/>
    </xf>
    <xf numFmtId="0" fontId="49" fillId="0" borderId="0" xfId="0" quotePrefix="1" applyFont="1" applyFill="1" applyAlignment="1">
      <alignment horizontal="center" vertical="center"/>
    </xf>
    <xf numFmtId="0" fontId="22" fillId="0" borderId="0" xfId="0" applyFont="1" applyFill="1" applyAlignment="1">
      <alignment horizontal="right" vertical="center"/>
    </xf>
    <xf numFmtId="0" fontId="17" fillId="0" borderId="0" xfId="0" applyFont="1" applyFill="1"/>
    <xf numFmtId="0" fontId="61" fillId="0" borderId="0" xfId="0" applyFont="1" applyFill="1"/>
    <xf numFmtId="9" fontId="17" fillId="0" borderId="0" xfId="1" applyFont="1" applyFill="1"/>
    <xf numFmtId="0" fontId="21" fillId="0" borderId="0" xfId="0" quotePrefix="1" applyFont="1" applyFill="1" applyBorder="1" applyAlignment="1">
      <alignment horizontal="center" vertical="center"/>
    </xf>
    <xf numFmtId="0" fontId="61" fillId="0" borderId="41" xfId="0" applyFont="1" applyFill="1" applyBorder="1"/>
    <xf numFmtId="0" fontId="17" fillId="0" borderId="2" xfId="0" applyFont="1" applyFill="1" applyBorder="1" applyAlignment="1">
      <alignment horizontal="left" indent="1"/>
    </xf>
    <xf numFmtId="0" fontId="17" fillId="0" borderId="41" xfId="0" applyFont="1" applyFill="1" applyBorder="1"/>
    <xf numFmtId="0" fontId="17" fillId="0" borderId="41" xfId="0" applyFont="1" applyFill="1" applyBorder="1" applyAlignment="1">
      <alignment horizontal="left" indent="1"/>
    </xf>
    <xf numFmtId="0" fontId="61" fillId="0" borderId="4" xfId="0" applyFont="1" applyBorder="1" applyAlignment="1">
      <alignment horizontal="center" vertical="center"/>
    </xf>
    <xf numFmtId="0" fontId="87" fillId="0" borderId="43" xfId="0" applyFont="1" applyBorder="1" applyAlignment="1">
      <alignment horizontal="center" vertical="center"/>
    </xf>
    <xf numFmtId="0" fontId="67" fillId="0" borderId="0" xfId="4" applyFont="1" applyBorder="1" applyAlignment="1">
      <alignment horizontal="center" vertical="center"/>
    </xf>
    <xf numFmtId="0" fontId="31" fillId="0" borderId="44" xfId="4" applyFont="1" applyBorder="1"/>
    <xf numFmtId="0" fontId="69" fillId="0" borderId="0" xfId="0" applyFont="1"/>
    <xf numFmtId="0" fontId="93" fillId="0" borderId="2" xfId="0" applyFont="1" applyBorder="1" applyAlignment="1">
      <alignment horizontal="center"/>
    </xf>
    <xf numFmtId="0" fontId="27" fillId="0" borderId="0" xfId="0" applyFont="1" applyAlignment="1">
      <alignment horizontal="right"/>
    </xf>
    <xf numFmtId="0" fontId="69" fillId="0" borderId="4" xfId="0" applyFont="1" applyBorder="1" applyAlignment="1">
      <alignment horizontal="center"/>
    </xf>
    <xf numFmtId="0" fontId="50" fillId="0" borderId="30" xfId="0" applyFont="1" applyBorder="1"/>
    <xf numFmtId="0" fontId="50" fillId="0" borderId="42" xfId="0" applyFont="1" applyBorder="1"/>
    <xf numFmtId="0" fontId="50" fillId="0" borderId="2" xfId="0" applyFont="1" applyBorder="1"/>
    <xf numFmtId="0" fontId="50" fillId="0" borderId="3" xfId="0" applyFont="1" applyBorder="1"/>
    <xf numFmtId="0" fontId="90" fillId="8" borderId="39" xfId="0" applyFont="1" applyFill="1" applyBorder="1" applyAlignment="1">
      <alignment horizontal="left"/>
    </xf>
    <xf numFmtId="0" fontId="90" fillId="8" borderId="42" xfId="0" applyFont="1" applyFill="1" applyBorder="1" applyAlignment="1">
      <alignment horizontal="left"/>
    </xf>
    <xf numFmtId="9" fontId="17" fillId="0" borderId="42" xfId="1" applyFont="1" applyBorder="1"/>
    <xf numFmtId="0" fontId="17" fillId="0" borderId="42" xfId="0" applyFont="1" applyBorder="1" applyAlignment="1">
      <alignment horizontal="left" indent="1"/>
    </xf>
    <xf numFmtId="0" fontId="61" fillId="0" borderId="44" xfId="0" applyFont="1" applyFill="1" applyBorder="1"/>
    <xf numFmtId="0" fontId="7" fillId="0" borderId="0" xfId="2" applyFont="1" applyAlignment="1">
      <alignment horizontal="center" wrapText="1"/>
    </xf>
    <xf numFmtId="0" fontId="7" fillId="0" borderId="0" xfId="2" applyFont="1">
      <alignment wrapText="1"/>
    </xf>
    <xf numFmtId="0" fontId="5" fillId="0" borderId="0" xfId="2" applyFont="1">
      <alignment wrapText="1"/>
    </xf>
    <xf numFmtId="0" fontId="4" fillId="0" borderId="0" xfId="2" applyFont="1" applyFill="1" applyBorder="1" applyAlignment="1">
      <alignment vertical="center" wrapText="1"/>
    </xf>
    <xf numFmtId="0" fontId="7" fillId="0" borderId="0" xfId="169" applyFont="1"/>
    <xf numFmtId="0" fontId="8" fillId="0" borderId="0" xfId="169" applyFont="1" applyAlignment="1">
      <alignment horizontal="right"/>
    </xf>
    <xf numFmtId="0" fontId="7" fillId="5" borderId="0" xfId="169" applyFont="1" applyFill="1"/>
    <xf numFmtId="0" fontId="8" fillId="5" borderId="0" xfId="169" applyFont="1" applyFill="1" applyAlignment="1">
      <alignment horizontal="center"/>
    </xf>
    <xf numFmtId="0" fontId="8" fillId="8" borderId="32" xfId="169" applyFont="1" applyFill="1" applyBorder="1"/>
    <xf numFmtId="0" fontId="8" fillId="0" borderId="31" xfId="169" applyFont="1" applyFill="1" applyBorder="1"/>
    <xf numFmtId="0" fontId="5" fillId="0" borderId="0" xfId="2" applyFont="1" applyFill="1">
      <alignment wrapText="1"/>
    </xf>
    <xf numFmtId="0" fontId="7" fillId="0" borderId="0" xfId="169" applyFont="1" applyFill="1" applyBorder="1"/>
    <xf numFmtId="0" fontId="7" fillId="0" borderId="34" xfId="169" applyFont="1" applyFill="1" applyBorder="1"/>
    <xf numFmtId="0" fontId="7" fillId="0" borderId="35" xfId="169" applyFont="1" applyFill="1" applyBorder="1"/>
    <xf numFmtId="0" fontId="8" fillId="8" borderId="29" xfId="169" applyFont="1" applyFill="1" applyBorder="1"/>
    <xf numFmtId="0" fontId="7" fillId="0" borderId="33" xfId="169" applyFont="1" applyFill="1" applyBorder="1"/>
    <xf numFmtId="0" fontId="7" fillId="0" borderId="29" xfId="2" applyFont="1" applyFill="1" applyBorder="1" applyAlignment="1">
      <alignment horizontal="center" wrapText="1"/>
    </xf>
    <xf numFmtId="0" fontId="8" fillId="0" borderId="29" xfId="169" applyFont="1" applyFill="1" applyBorder="1"/>
    <xf numFmtId="0" fontId="8" fillId="8" borderId="39" xfId="169" applyFont="1" applyFill="1" applyBorder="1"/>
    <xf numFmtId="0" fontId="8" fillId="5" borderId="43" xfId="169" applyFont="1" applyFill="1" applyBorder="1" applyAlignment="1">
      <alignment horizontal="center"/>
    </xf>
    <xf numFmtId="0" fontId="4" fillId="5" borderId="43" xfId="169" applyFont="1" applyFill="1" applyBorder="1"/>
    <xf numFmtId="0" fontId="66" fillId="0" borderId="0" xfId="0" applyFont="1" applyFill="1" applyBorder="1" applyAlignment="1"/>
    <xf numFmtId="0" fontId="45" fillId="0" borderId="0" xfId="0" applyFont="1" applyFill="1" applyBorder="1"/>
    <xf numFmtId="0" fontId="36" fillId="0" borderId="42" xfId="0" applyFont="1" applyFill="1" applyBorder="1"/>
    <xf numFmtId="0" fontId="66" fillId="0" borderId="42" xfId="0" applyFont="1" applyFill="1" applyBorder="1"/>
    <xf numFmtId="0" fontId="5" fillId="0" borderId="0" xfId="2" applyFill="1" applyBorder="1">
      <alignment wrapText="1"/>
    </xf>
    <xf numFmtId="0" fontId="66" fillId="0" borderId="46" xfId="0" applyFont="1" applyBorder="1" applyAlignment="1"/>
    <xf numFmtId="0" fontId="41" fillId="0" borderId="0" xfId="2" applyFont="1" applyFill="1" applyAlignment="1">
      <alignment vertical="top" wrapText="1"/>
    </xf>
    <xf numFmtId="0" fontId="18" fillId="0" borderId="42" xfId="0" applyFont="1" applyFill="1" applyBorder="1"/>
    <xf numFmtId="0" fontId="22" fillId="0" borderId="42" xfId="0" applyFont="1" applyFill="1" applyBorder="1"/>
    <xf numFmtId="0" fontId="36" fillId="0" borderId="0" xfId="3" applyFont="1" applyFill="1" applyBorder="1" applyAlignment="1">
      <alignment horizontal="left" wrapText="1"/>
    </xf>
    <xf numFmtId="0" fontId="36" fillId="0" borderId="0" xfId="2" applyFont="1" applyFill="1" applyBorder="1">
      <alignment wrapText="1"/>
    </xf>
    <xf numFmtId="0" fontId="5" fillId="0" borderId="0" xfId="2" applyFill="1">
      <alignment wrapText="1"/>
    </xf>
    <xf numFmtId="0" fontId="12" fillId="0" borderId="44" xfId="0" applyFont="1" applyBorder="1"/>
    <xf numFmtId="0" fontId="58" fillId="0" borderId="0" xfId="0" applyFont="1" applyFill="1" applyAlignment="1">
      <alignment horizontal="center" vertical="center"/>
    </xf>
    <xf numFmtId="0" fontId="22" fillId="0" borderId="3" xfId="2" applyFont="1" applyFill="1" applyBorder="1" applyAlignment="1">
      <alignment horizontal="center" vertical="center" wrapText="1"/>
    </xf>
    <xf numFmtId="0" fontId="69" fillId="0" borderId="0" xfId="0" quotePrefix="1" applyFont="1" applyFill="1" applyAlignment="1">
      <alignment vertical="center"/>
    </xf>
    <xf numFmtId="0" fontId="97" fillId="0" borderId="0" xfId="171" applyFont="1" applyAlignment="1" applyProtection="1">
      <alignment horizontal="center"/>
    </xf>
    <xf numFmtId="0" fontId="97" fillId="0" borderId="0" xfId="171" applyFont="1" applyAlignment="1" applyProtection="1">
      <alignment horizontal="left"/>
    </xf>
    <xf numFmtId="0" fontId="7" fillId="0" borderId="42" xfId="0" applyFont="1" applyFill="1" applyBorder="1"/>
    <xf numFmtId="0" fontId="9" fillId="0" borderId="0" xfId="2" applyFont="1" applyFill="1" applyBorder="1" applyAlignment="1">
      <alignment vertical="top" wrapText="1"/>
    </xf>
    <xf numFmtId="0" fontId="18" fillId="0" borderId="0" xfId="2" applyFont="1" applyFill="1">
      <alignment wrapText="1"/>
    </xf>
    <xf numFmtId="0" fontId="69" fillId="0" borderId="0" xfId="0" quotePrefix="1" applyFont="1" applyFill="1" applyAlignment="1">
      <alignment horizontal="center" vertical="center"/>
    </xf>
    <xf numFmtId="0" fontId="100" fillId="0" borderId="0" xfId="171" applyFont="1" applyAlignment="1" applyProtection="1"/>
    <xf numFmtId="175" fontId="31" fillId="0" borderId="0" xfId="7" applyNumberFormat="1" applyFont="1" applyFill="1" applyBorder="1" applyAlignment="1">
      <alignment horizontal="right" indent="2"/>
    </xf>
    <xf numFmtId="0" fontId="46" fillId="0" borderId="54" xfId="7" applyFont="1" applyBorder="1" applyAlignment="1">
      <alignment horizontal="center"/>
    </xf>
    <xf numFmtId="0" fontId="104" fillId="0" borderId="0" xfId="171" applyFont="1" applyAlignment="1" applyProtection="1">
      <alignment horizontal="left"/>
    </xf>
    <xf numFmtId="0" fontId="105" fillId="0" borderId="0" xfId="0" applyFont="1" applyAlignment="1">
      <alignment horizontal="center" vertical="center"/>
    </xf>
    <xf numFmtId="0" fontId="8" fillId="0" borderId="0" xfId="0" quotePrefix="1" applyFont="1" applyFill="1" applyAlignment="1">
      <alignment vertical="center"/>
    </xf>
    <xf numFmtId="0" fontId="7" fillId="0" borderId="0" xfId="0" applyFont="1" applyFill="1" applyAlignment="1">
      <alignment wrapText="1"/>
    </xf>
    <xf numFmtId="0" fontId="106" fillId="0" borderId="0" xfId="0" applyFont="1" applyFill="1" applyAlignment="1">
      <alignment vertical="center"/>
    </xf>
    <xf numFmtId="0" fontId="7" fillId="0" borderId="0" xfId="0" quotePrefix="1" applyFont="1" applyFill="1" applyAlignment="1">
      <alignment horizontal="left" wrapText="1"/>
    </xf>
    <xf numFmtId="3" fontId="7" fillId="0" borderId="2" xfId="0" applyNumberFormat="1" applyFont="1" applyBorder="1"/>
    <xf numFmtId="0" fontId="7" fillId="0" borderId="3" xfId="0" applyFont="1" applyBorder="1" applyAlignment="1">
      <alignment horizontal="left" indent="4"/>
    </xf>
    <xf numFmtId="0" fontId="7" fillId="0" borderId="3" xfId="0" applyFont="1" applyBorder="1"/>
    <xf numFmtId="0" fontId="108" fillId="0" borderId="0" xfId="0" applyFont="1" applyBorder="1" applyAlignment="1">
      <alignment vertical="center"/>
    </xf>
    <xf numFmtId="0" fontId="7" fillId="0" borderId="0" xfId="0" applyFont="1" applyFill="1"/>
    <xf numFmtId="0" fontId="22" fillId="0" borderId="54" xfId="0" applyFont="1" applyFill="1" applyBorder="1" applyAlignment="1">
      <alignment horizontal="center"/>
    </xf>
    <xf numFmtId="0" fontId="18" fillId="0" borderId="3" xfId="0" applyFont="1" applyFill="1" applyBorder="1"/>
    <xf numFmtId="175" fontId="31" fillId="0" borderId="3" xfId="7" applyNumberFormat="1" applyFont="1" applyFill="1" applyBorder="1" applyAlignment="1">
      <alignment horizontal="right" vertical="center"/>
    </xf>
    <xf numFmtId="0" fontId="18" fillId="0" borderId="58" xfId="0" applyFont="1" applyFill="1" applyBorder="1"/>
    <xf numFmtId="176" fontId="31" fillId="0" borderId="58" xfId="7" applyNumberFormat="1" applyFont="1" applyFill="1" applyBorder="1" applyAlignment="1">
      <alignment horizontal="center" vertical="center"/>
    </xf>
    <xf numFmtId="176" fontId="31" fillId="0" borderId="42" xfId="7" applyNumberFormat="1" applyFont="1" applyFill="1" applyBorder="1" applyAlignment="1">
      <alignment horizontal="center" vertical="center"/>
    </xf>
    <xf numFmtId="175" fontId="31" fillId="0" borderId="42" xfId="7" applyNumberFormat="1" applyFont="1" applyFill="1" applyBorder="1" applyAlignment="1">
      <alignment horizontal="right" vertical="center"/>
    </xf>
    <xf numFmtId="175" fontId="47" fillId="0" borderId="42" xfId="7" applyNumberFormat="1" applyFont="1" applyFill="1" applyBorder="1" applyAlignment="1">
      <alignment horizontal="right" vertical="center"/>
    </xf>
    <xf numFmtId="175" fontId="109" fillId="0" borderId="42" xfId="7" applyNumberFormat="1" applyFont="1" applyFill="1" applyBorder="1" applyAlignment="1">
      <alignment horizontal="right" vertical="center"/>
    </xf>
    <xf numFmtId="9" fontId="61" fillId="0" borderId="54" xfId="1" applyFont="1" applyBorder="1" applyAlignment="1">
      <alignment horizontal="center" vertical="center" wrapText="1"/>
    </xf>
    <xf numFmtId="9" fontId="17" fillId="0" borderId="58" xfId="1" applyFont="1" applyBorder="1"/>
    <xf numFmtId="0" fontId="33" fillId="0" borderId="0" xfId="7" applyFont="1" applyFill="1"/>
    <xf numFmtId="3" fontId="36" fillId="0" borderId="17" xfId="0" applyNumberFormat="1" applyFont="1" applyBorder="1"/>
    <xf numFmtId="0" fontId="12" fillId="0" borderId="42" xfId="0" applyFont="1" applyBorder="1" applyAlignment="1">
      <alignment horizontal="left"/>
    </xf>
    <xf numFmtId="0" fontId="12" fillId="0" borderId="0" xfId="0" applyFont="1" applyFill="1" applyBorder="1" applyAlignment="1">
      <alignment horizontal="left"/>
    </xf>
    <xf numFmtId="0" fontId="12" fillId="0" borderId="42" xfId="0" applyFont="1" applyFill="1" applyBorder="1" applyAlignment="1">
      <alignment horizontal="left"/>
    </xf>
    <xf numFmtId="0" fontId="0" fillId="0" borderId="49" xfId="0" applyFont="1" applyBorder="1"/>
    <xf numFmtId="0" fontId="25" fillId="0" borderId="0" xfId="3" applyFont="1" applyAlignment="1">
      <alignment vertical="center" wrapText="1"/>
    </xf>
    <xf numFmtId="0" fontId="110" fillId="0" borderId="0" xfId="3" applyFont="1" applyAlignment="1">
      <alignment vertical="center" wrapText="1"/>
    </xf>
    <xf numFmtId="49" fontId="25" fillId="0" borderId="0" xfId="3" applyNumberFormat="1" applyFont="1" applyAlignment="1">
      <alignment vertical="center" wrapText="1"/>
    </xf>
    <xf numFmtId="3" fontId="77" fillId="8" borderId="39" xfId="0" applyNumberFormat="1" applyFont="1" applyFill="1" applyBorder="1"/>
    <xf numFmtId="3" fontId="13" fillId="0" borderId="0" xfId="0" applyNumberFormat="1" applyFont="1"/>
    <xf numFmtId="3" fontId="0" fillId="0" borderId="0" xfId="0" applyNumberFormat="1" applyFont="1"/>
    <xf numFmtId="0" fontId="36" fillId="0" borderId="0" xfId="2" applyFont="1" applyAlignment="1">
      <alignment horizontal="right" wrapText="1"/>
    </xf>
    <xf numFmtId="0" fontId="79" fillId="0" borderId="0" xfId="2" applyFont="1" applyFill="1" applyBorder="1" applyAlignment="1">
      <alignment vertical="top" wrapText="1"/>
    </xf>
    <xf numFmtId="0" fontId="79" fillId="0" borderId="0" xfId="2" applyFont="1" applyFill="1" applyAlignment="1">
      <alignment vertical="top" wrapText="1"/>
    </xf>
    <xf numFmtId="0" fontId="36" fillId="0" borderId="0" xfId="2" applyFont="1">
      <alignment wrapText="1"/>
    </xf>
    <xf numFmtId="0" fontId="111" fillId="0" borderId="0" xfId="2" applyFont="1" applyFill="1" applyAlignment="1">
      <alignment vertical="top" wrapText="1"/>
    </xf>
    <xf numFmtId="0" fontId="81" fillId="0" borderId="0" xfId="0" applyFont="1" applyBorder="1"/>
    <xf numFmtId="0" fontId="81" fillId="0" borderId="0" xfId="0" applyFont="1"/>
    <xf numFmtId="0" fontId="81" fillId="0" borderId="0" xfId="0" applyFont="1" applyBorder="1" applyAlignment="1">
      <alignment horizontal="center"/>
    </xf>
    <xf numFmtId="0" fontId="81" fillId="0" borderId="0" xfId="0" applyFont="1" applyFill="1" applyBorder="1"/>
    <xf numFmtId="0" fontId="16" fillId="0" borderId="16" xfId="0" applyFont="1" applyBorder="1" applyAlignment="1">
      <alignment horizontal="center"/>
    </xf>
    <xf numFmtId="3" fontId="81" fillId="0" borderId="19" xfId="0" applyNumberFormat="1" applyFont="1" applyBorder="1"/>
    <xf numFmtId="0" fontId="16" fillId="0" borderId="17" xfId="0" applyFont="1" applyBorder="1" applyAlignment="1">
      <alignment horizontal="center"/>
    </xf>
    <xf numFmtId="3" fontId="36" fillId="0" borderId="0" xfId="2" applyNumberFormat="1" applyFont="1">
      <alignment wrapText="1"/>
    </xf>
    <xf numFmtId="0" fontId="12" fillId="0" borderId="44" xfId="0" applyFont="1" applyBorder="1" applyAlignment="1">
      <alignment horizontal="center"/>
    </xf>
    <xf numFmtId="0" fontId="77" fillId="0" borderId="39" xfId="0" applyFont="1" applyBorder="1" applyAlignment="1">
      <alignment vertical="center"/>
    </xf>
    <xf numFmtId="0" fontId="77" fillId="0" borderId="0" xfId="0" applyFont="1" applyFill="1" applyBorder="1" applyAlignment="1">
      <alignment vertical="center"/>
    </xf>
    <xf numFmtId="0" fontId="77" fillId="0" borderId="15" xfId="0" applyFont="1" applyBorder="1" applyAlignment="1">
      <alignment horizontal="center"/>
    </xf>
    <xf numFmtId="0" fontId="0" fillId="0" borderId="48" xfId="0" applyFont="1" applyBorder="1"/>
    <xf numFmtId="0" fontId="0" fillId="0" borderId="42" xfId="0" applyFont="1" applyBorder="1"/>
    <xf numFmtId="0" fontId="0" fillId="0" borderId="18" xfId="0" applyFont="1" applyBorder="1"/>
    <xf numFmtId="0" fontId="77" fillId="0" borderId="46" xfId="0" applyFont="1" applyBorder="1" applyAlignment="1"/>
    <xf numFmtId="0" fontId="77" fillId="0" borderId="0" xfId="0" applyFont="1" applyFill="1" applyBorder="1" applyAlignment="1"/>
    <xf numFmtId="0" fontId="78" fillId="0" borderId="21" xfId="0" applyFont="1" applyBorder="1" applyAlignment="1">
      <alignment horizontal="center"/>
    </xf>
    <xf numFmtId="0" fontId="77" fillId="0" borderId="46" xfId="0" applyFont="1" applyBorder="1"/>
    <xf numFmtId="0" fontId="12" fillId="0" borderId="41" xfId="0" applyFont="1" applyFill="1" applyBorder="1"/>
    <xf numFmtId="3" fontId="12" fillId="0" borderId="42" xfId="0" applyNumberFormat="1" applyFont="1" applyBorder="1"/>
    <xf numFmtId="3" fontId="0" fillId="0" borderId="0" xfId="0" applyNumberFormat="1" applyFont="1" applyBorder="1"/>
    <xf numFmtId="3" fontId="12" fillId="0" borderId="0" xfId="0" applyNumberFormat="1" applyFont="1" applyBorder="1"/>
    <xf numFmtId="3" fontId="7" fillId="0" borderId="42" xfId="0" applyNumberFormat="1" applyFont="1" applyBorder="1"/>
    <xf numFmtId="3" fontId="18" fillId="0" borderId="0" xfId="0" applyNumberFormat="1" applyFont="1"/>
    <xf numFmtId="0" fontId="18" fillId="0" borderId="42" xfId="2" applyFont="1" applyFill="1" applyBorder="1">
      <alignment wrapText="1"/>
    </xf>
    <xf numFmtId="0" fontId="66" fillId="0" borderId="0" xfId="0" quotePrefix="1" applyFont="1" applyFill="1" applyAlignment="1">
      <alignment horizontal="center" vertical="center"/>
    </xf>
    <xf numFmtId="0" fontId="66" fillId="0" borderId="43" xfId="0" applyFont="1" applyFill="1" applyBorder="1" applyAlignment="1">
      <alignment horizontal="center" vertical="center"/>
    </xf>
    <xf numFmtId="0" fontId="12" fillId="0" borderId="0" xfId="0" applyFont="1" applyFill="1"/>
    <xf numFmtId="0" fontId="16" fillId="0" borderId="30" xfId="0" applyFont="1" applyBorder="1" applyAlignment="1">
      <alignment horizontal="center"/>
    </xf>
    <xf numFmtId="0" fontId="16" fillId="0" borderId="42" xfId="0" applyFont="1" applyBorder="1" applyAlignment="1">
      <alignment horizontal="center"/>
    </xf>
    <xf numFmtId="0" fontId="16" fillId="0" borderId="3" xfId="0" applyFont="1" applyBorder="1" applyAlignment="1">
      <alignment horizontal="center"/>
    </xf>
    <xf numFmtId="0" fontId="16" fillId="0" borderId="39" xfId="0" applyFont="1" applyBorder="1" applyAlignment="1">
      <alignment horizontal="center"/>
    </xf>
    <xf numFmtId="180" fontId="98" fillId="0" borderId="0" xfId="3" applyNumberFormat="1" applyFont="1" applyAlignment="1">
      <alignment vertical="center" wrapText="1"/>
    </xf>
    <xf numFmtId="3" fontId="8" fillId="0" borderId="42" xfId="0" applyNumberFormat="1" applyFont="1" applyBorder="1"/>
    <xf numFmtId="49" fontId="75" fillId="8" borderId="57" xfId="0" applyNumberFormat="1" applyFont="1" applyFill="1" applyBorder="1" applyAlignment="1">
      <alignment horizontal="left" vertical="center"/>
    </xf>
    <xf numFmtId="3" fontId="18" fillId="0" borderId="0" xfId="2" applyNumberFormat="1" applyFont="1">
      <alignment wrapText="1"/>
    </xf>
    <xf numFmtId="49" fontId="13" fillId="0" borderId="50" xfId="0" applyNumberFormat="1" applyFont="1" applyFill="1" applyBorder="1" applyAlignment="1">
      <alignment horizontal="right" vertical="center"/>
    </xf>
    <xf numFmtId="49" fontId="13" fillId="0" borderId="37" xfId="0" applyNumberFormat="1" applyFont="1" applyFill="1" applyBorder="1" applyAlignment="1">
      <alignment horizontal="right" vertical="center"/>
    </xf>
    <xf numFmtId="49" fontId="13" fillId="0" borderId="42" xfId="0" applyNumberFormat="1" applyFont="1" applyFill="1" applyBorder="1" applyAlignment="1">
      <alignment horizontal="right" vertical="center"/>
    </xf>
    <xf numFmtId="49" fontId="13" fillId="0" borderId="58" xfId="0" applyNumberFormat="1" applyFont="1" applyFill="1" applyBorder="1" applyAlignment="1">
      <alignment horizontal="right" vertical="center"/>
    </xf>
    <xf numFmtId="49" fontId="13" fillId="0" borderId="3" xfId="0" applyNumberFormat="1" applyFont="1" applyFill="1" applyBorder="1" applyAlignment="1">
      <alignment horizontal="right" vertical="center"/>
    </xf>
    <xf numFmtId="3" fontId="5" fillId="0" borderId="0" xfId="2" applyNumberFormat="1" applyFont="1">
      <alignment wrapText="1"/>
    </xf>
    <xf numFmtId="3" fontId="8" fillId="0" borderId="2" xfId="0" applyNumberFormat="1" applyFont="1" applyFill="1" applyBorder="1"/>
    <xf numFmtId="3" fontId="75" fillId="0" borderId="0" xfId="0" applyNumberFormat="1" applyFont="1" applyFill="1" applyBorder="1"/>
    <xf numFmtId="3" fontId="13" fillId="0" borderId="0" xfId="0" applyNumberFormat="1" applyFont="1" applyFill="1" applyBorder="1"/>
    <xf numFmtId="49" fontId="13" fillId="0" borderId="54" xfId="0" applyNumberFormat="1" applyFont="1" applyFill="1" applyBorder="1" applyAlignment="1">
      <alignment horizontal="right" vertical="center"/>
    </xf>
    <xf numFmtId="0" fontId="67" fillId="0" borderId="42" xfId="0" applyFont="1" applyBorder="1" applyAlignment="1">
      <alignment horizontal="center" vertical="center"/>
    </xf>
    <xf numFmtId="0" fontId="64" fillId="0" borderId="42" xfId="0" applyFont="1" applyFill="1" applyBorder="1"/>
    <xf numFmtId="0" fontId="67" fillId="0" borderId="60" xfId="0" applyFont="1" applyBorder="1" applyAlignment="1">
      <alignment horizontal="center" vertical="center"/>
    </xf>
    <xf numFmtId="0" fontId="64" fillId="0" borderId="60" xfId="0" applyFont="1" applyFill="1" applyBorder="1"/>
    <xf numFmtId="0" fontId="64" fillId="0" borderId="3" xfId="0" applyFont="1" applyFill="1" applyBorder="1"/>
    <xf numFmtId="3" fontId="17" fillId="0" borderId="42" xfId="0" applyNumberFormat="1" applyFont="1" applyBorder="1"/>
    <xf numFmtId="3" fontId="18" fillId="0" borderId="42" xfId="0" applyNumberFormat="1" applyFont="1" applyBorder="1"/>
    <xf numFmtId="0" fontId="17" fillId="0" borderId="42" xfId="0" applyFont="1" applyFill="1" applyBorder="1" applyAlignment="1">
      <alignment horizontal="left" indent="1"/>
    </xf>
    <xf numFmtId="0" fontId="100" fillId="0" borderId="0" xfId="171" applyFont="1" applyAlignment="1" applyProtection="1">
      <alignment horizontal="left"/>
    </xf>
    <xf numFmtId="0" fontId="12" fillId="0" borderId="42" xfId="0" applyFont="1" applyBorder="1"/>
    <xf numFmtId="0" fontId="12" fillId="0" borderId="42" xfId="0" applyFont="1" applyFill="1" applyBorder="1"/>
    <xf numFmtId="0" fontId="81" fillId="0" borderId="2" xfId="0" applyFont="1" applyFill="1" applyBorder="1"/>
    <xf numFmtId="0" fontId="12" fillId="0" borderId="42" xfId="0" applyFont="1" applyBorder="1" applyAlignment="1"/>
    <xf numFmtId="0" fontId="12" fillId="0" borderId="42" xfId="0" applyFont="1" applyFill="1" applyBorder="1" applyAlignment="1"/>
    <xf numFmtId="0" fontId="82" fillId="0" borderId="49" xfId="0" applyFont="1" applyFill="1" applyBorder="1"/>
    <xf numFmtId="0" fontId="66" fillId="0" borderId="0" xfId="0" applyFont="1" applyFill="1" applyBorder="1"/>
    <xf numFmtId="3" fontId="66" fillId="0" borderId="0" xfId="0" applyNumberFormat="1" applyFont="1" applyFill="1" applyBorder="1"/>
    <xf numFmtId="0" fontId="12" fillId="0" borderId="38" xfId="0" applyFont="1" applyBorder="1" applyAlignment="1">
      <alignment horizontal="center"/>
    </xf>
    <xf numFmtId="0" fontId="12" fillId="0" borderId="20" xfId="0" applyFont="1" applyBorder="1"/>
    <xf numFmtId="0" fontId="79" fillId="0" borderId="2" xfId="2" applyFont="1" applyFill="1" applyBorder="1" applyAlignment="1">
      <alignment wrapText="1"/>
    </xf>
    <xf numFmtId="0" fontId="79" fillId="0" borderId="41" xfId="2" applyFont="1" applyFill="1" applyBorder="1" applyAlignment="1">
      <alignment wrapText="1"/>
    </xf>
    <xf numFmtId="0" fontId="16" fillId="0" borderId="20" xfId="0" applyFont="1" applyBorder="1" applyAlignment="1">
      <alignment horizontal="center"/>
    </xf>
    <xf numFmtId="3" fontId="12" fillId="0" borderId="0" xfId="0" applyNumberFormat="1" applyFont="1"/>
    <xf numFmtId="3" fontId="79" fillId="0" borderId="0" xfId="2" applyNumberFormat="1" applyFont="1" applyFill="1" applyBorder="1" applyAlignment="1">
      <alignment vertical="top" wrapText="1"/>
    </xf>
    <xf numFmtId="3" fontId="77" fillId="0" borderId="0" xfId="0" applyNumberFormat="1" applyFont="1" applyBorder="1"/>
    <xf numFmtId="3" fontId="77" fillId="0" borderId="15" xfId="0" applyNumberFormat="1" applyFont="1" applyBorder="1" applyAlignment="1">
      <alignment horizontal="center"/>
    </xf>
    <xf numFmtId="3" fontId="12" fillId="0" borderId="19" xfId="0" applyNumberFormat="1" applyFont="1" applyBorder="1"/>
    <xf numFmtId="3" fontId="77" fillId="0" borderId="42" xfId="0" applyNumberFormat="1" applyFont="1" applyBorder="1"/>
    <xf numFmtId="3" fontId="12" fillId="0" borderId="41" xfId="0" applyNumberFormat="1" applyFont="1" applyBorder="1"/>
    <xf numFmtId="3" fontId="60" fillId="8" borderId="54" xfId="0" applyNumberFormat="1" applyFont="1" applyFill="1" applyBorder="1"/>
    <xf numFmtId="3" fontId="60" fillId="0" borderId="58" xfId="0" applyNumberFormat="1" applyFont="1" applyFill="1" applyBorder="1"/>
    <xf numFmtId="3" fontId="60" fillId="0" borderId="42" xfId="0" applyNumberFormat="1" applyFont="1" applyFill="1" applyBorder="1"/>
    <xf numFmtId="3" fontId="60" fillId="0" borderId="3" xfId="0" applyNumberFormat="1" applyFont="1" applyFill="1" applyBorder="1"/>
    <xf numFmtId="49" fontId="13" fillId="0" borderId="60" xfId="0" applyNumberFormat="1" applyFont="1" applyFill="1" applyBorder="1" applyAlignment="1">
      <alignment horizontal="right" vertical="center"/>
    </xf>
    <xf numFmtId="49" fontId="13" fillId="0" borderId="0" xfId="0" applyNumberFormat="1" applyFont="1" applyFill="1" applyBorder="1" applyAlignment="1">
      <alignment horizontal="right" vertical="center"/>
    </xf>
    <xf numFmtId="49" fontId="75" fillId="0" borderId="0" xfId="0" applyNumberFormat="1" applyFont="1" applyFill="1" applyBorder="1" applyAlignment="1">
      <alignment horizontal="left" vertical="center"/>
    </xf>
    <xf numFmtId="0" fontId="58" fillId="0" borderId="61" xfId="0" applyFont="1" applyFill="1" applyBorder="1" applyAlignment="1">
      <alignment horizontal="center" vertical="center"/>
    </xf>
    <xf numFmtId="0" fontId="87" fillId="0" borderId="61" xfId="0" applyFont="1" applyBorder="1" applyAlignment="1">
      <alignment horizontal="center"/>
    </xf>
    <xf numFmtId="0" fontId="87" fillId="0" borderId="42" xfId="0" applyFont="1" applyFill="1" applyBorder="1" applyAlignment="1">
      <alignment horizontal="center"/>
    </xf>
    <xf numFmtId="0" fontId="22" fillId="6" borderId="61" xfId="0" applyFont="1" applyFill="1" applyBorder="1" applyAlignment="1">
      <alignment horizontal="center" vertical="center"/>
    </xf>
    <xf numFmtId="0" fontId="87" fillId="0" borderId="62" xfId="0" applyFont="1" applyBorder="1" applyAlignment="1">
      <alignment horizontal="center"/>
    </xf>
    <xf numFmtId="0" fontId="22" fillId="6" borderId="62" xfId="0" applyFont="1" applyFill="1" applyBorder="1" applyAlignment="1">
      <alignment horizontal="center" vertical="center"/>
    </xf>
    <xf numFmtId="0" fontId="67" fillId="0" borderId="63" xfId="0" applyFont="1" applyBorder="1" applyAlignment="1">
      <alignment horizontal="center"/>
    </xf>
    <xf numFmtId="0" fontId="12" fillId="0" borderId="63" xfId="0" applyFont="1" applyBorder="1" applyAlignment="1"/>
    <xf numFmtId="3" fontId="12" fillId="0" borderId="63" xfId="0" applyNumberFormat="1" applyFont="1" applyBorder="1"/>
    <xf numFmtId="0" fontId="36" fillId="0" borderId="42" xfId="0" applyFont="1" applyBorder="1"/>
    <xf numFmtId="0" fontId="81" fillId="0" borderId="42" xfId="0" applyFont="1" applyFill="1" applyBorder="1"/>
    <xf numFmtId="0" fontId="76" fillId="8" borderId="61" xfId="0" applyFont="1" applyFill="1" applyBorder="1" applyAlignment="1">
      <alignment horizontal="center"/>
    </xf>
    <xf numFmtId="0" fontId="77" fillId="8" borderId="61" xfId="0" applyFont="1" applyFill="1" applyBorder="1"/>
    <xf numFmtId="0" fontId="77" fillId="0" borderId="42" xfId="0" applyFont="1" applyFill="1" applyBorder="1"/>
    <xf numFmtId="0" fontId="67" fillId="0" borderId="64" xfId="0" applyFont="1" applyBorder="1" applyAlignment="1">
      <alignment horizontal="center"/>
    </xf>
    <xf numFmtId="0" fontId="0" fillId="0" borderId="64" xfId="0" applyFont="1" applyBorder="1"/>
    <xf numFmtId="0" fontId="67" fillId="0" borderId="65" xfId="0" applyFont="1" applyBorder="1" applyAlignment="1">
      <alignment horizontal="center"/>
    </xf>
    <xf numFmtId="0" fontId="77" fillId="0" borderId="66" xfId="0" applyFont="1" applyBorder="1" applyAlignment="1">
      <alignment horizontal="left"/>
    </xf>
    <xf numFmtId="0" fontId="12" fillId="0" borderId="63" xfId="0" applyFont="1" applyBorder="1"/>
    <xf numFmtId="3" fontId="77" fillId="8" borderId="61" xfId="0" applyNumberFormat="1" applyFont="1" applyFill="1" applyBorder="1"/>
    <xf numFmtId="0" fontId="16" fillId="0" borderId="65" xfId="0" applyFont="1" applyBorder="1" applyAlignment="1">
      <alignment horizontal="center"/>
    </xf>
    <xf numFmtId="0" fontId="82" fillId="0" borderId="62" xfId="0" applyFont="1" applyFill="1" applyBorder="1"/>
    <xf numFmtId="49" fontId="60" fillId="8" borderId="66" xfId="0" applyNumberFormat="1" applyFont="1" applyFill="1" applyBorder="1" applyAlignment="1">
      <alignment horizontal="left" vertical="center"/>
    </xf>
    <xf numFmtId="49" fontId="35" fillId="0" borderId="67" xfId="0" applyNumberFormat="1" applyFont="1" applyFill="1" applyBorder="1" applyAlignment="1">
      <alignment horizontal="right" vertical="center"/>
    </xf>
    <xf numFmtId="49" fontId="35" fillId="0" borderId="44" xfId="0" applyNumberFormat="1" applyFont="1" applyFill="1" applyBorder="1" applyAlignment="1">
      <alignment horizontal="right" vertical="center"/>
    </xf>
    <xf numFmtId="49" fontId="35" fillId="0" borderId="37" xfId="0" applyNumberFormat="1" applyFont="1" applyFill="1" applyBorder="1" applyAlignment="1">
      <alignment horizontal="right" vertical="center"/>
    </xf>
    <xf numFmtId="49" fontId="75" fillId="8" borderId="66" xfId="0" applyNumberFormat="1" applyFont="1" applyFill="1" applyBorder="1" applyAlignment="1">
      <alignment horizontal="left" vertical="center"/>
    </xf>
    <xf numFmtId="0" fontId="26" fillId="0" borderId="0" xfId="2" applyFont="1" applyFill="1" applyBorder="1">
      <alignment wrapText="1"/>
    </xf>
    <xf numFmtId="49" fontId="13" fillId="0" borderId="67" xfId="0" applyNumberFormat="1" applyFont="1" applyFill="1" applyBorder="1" applyAlignment="1">
      <alignment horizontal="right" vertical="center"/>
    </xf>
    <xf numFmtId="49" fontId="13" fillId="0" borderId="44" xfId="0" applyNumberFormat="1" applyFont="1" applyFill="1" applyBorder="1" applyAlignment="1">
      <alignment horizontal="right" vertical="center"/>
    </xf>
    <xf numFmtId="0" fontId="26" fillId="0" borderId="0" xfId="2" applyFont="1">
      <alignment wrapText="1"/>
    </xf>
    <xf numFmtId="3" fontId="77" fillId="0" borderId="67" xfId="0" applyNumberFormat="1" applyFont="1" applyBorder="1"/>
    <xf numFmtId="49" fontId="35" fillId="0" borderId="61" xfId="0" applyNumberFormat="1" applyFont="1" applyFill="1" applyBorder="1" applyAlignment="1">
      <alignment horizontal="right" vertical="center"/>
    </xf>
    <xf numFmtId="3" fontId="66" fillId="8" borderId="61" xfId="0" applyNumberFormat="1" applyFont="1" applyFill="1" applyBorder="1"/>
    <xf numFmtId="3" fontId="36" fillId="0" borderId="0" xfId="0" applyNumberFormat="1" applyFont="1"/>
    <xf numFmtId="3" fontId="66" fillId="0" borderId="63" xfId="0" applyNumberFormat="1" applyFont="1" applyFill="1" applyBorder="1"/>
    <xf numFmtId="3" fontId="36" fillId="0" borderId="63" xfId="0" applyNumberFormat="1" applyFont="1" applyFill="1" applyBorder="1"/>
    <xf numFmtId="3" fontId="66" fillId="0" borderId="42" xfId="0" applyNumberFormat="1" applyFont="1" applyFill="1" applyBorder="1"/>
    <xf numFmtId="3" fontId="36" fillId="0" borderId="42" xfId="0" applyNumberFormat="1" applyFont="1" applyFill="1" applyBorder="1"/>
    <xf numFmtId="3" fontId="66" fillId="0" borderId="3" xfId="0" applyNumberFormat="1" applyFont="1" applyFill="1" applyBorder="1"/>
    <xf numFmtId="3" fontId="36" fillId="0" borderId="3" xfId="0" applyNumberFormat="1" applyFont="1" applyFill="1" applyBorder="1"/>
    <xf numFmtId="3" fontId="66" fillId="0" borderId="61" xfId="0" applyNumberFormat="1" applyFont="1" applyFill="1" applyBorder="1"/>
    <xf numFmtId="3" fontId="36" fillId="0" borderId="61" xfId="0" applyNumberFormat="1" applyFont="1" applyFill="1" applyBorder="1"/>
    <xf numFmtId="49" fontId="35" fillId="0" borderId="68" xfId="0" applyNumberFormat="1" applyFont="1" applyFill="1" applyBorder="1" applyAlignment="1">
      <alignment horizontal="right" vertical="center"/>
    </xf>
    <xf numFmtId="49" fontId="35" fillId="0" borderId="3" xfId="0" applyNumberFormat="1" applyFont="1" applyFill="1" applyBorder="1" applyAlignment="1">
      <alignment horizontal="right" vertical="center"/>
    </xf>
    <xf numFmtId="3" fontId="66" fillId="0" borderId="68" xfId="0" applyNumberFormat="1" applyFont="1" applyFill="1" applyBorder="1"/>
    <xf numFmtId="3" fontId="36" fillId="0" borderId="0" xfId="0" applyNumberFormat="1" applyFont="1" applyBorder="1"/>
    <xf numFmtId="3" fontId="36" fillId="0" borderId="68" xfId="0" applyNumberFormat="1" applyFont="1" applyFill="1" applyBorder="1"/>
    <xf numFmtId="0" fontId="26" fillId="0" borderId="42" xfId="2" applyFont="1" applyFill="1" applyBorder="1">
      <alignment wrapText="1"/>
    </xf>
    <xf numFmtId="0" fontId="13" fillId="0" borderId="0" xfId="0" applyFont="1" applyAlignment="1"/>
    <xf numFmtId="0" fontId="12" fillId="0" borderId="41" xfId="0" applyFont="1" applyFill="1" applyBorder="1" applyAlignment="1">
      <alignment horizontal="left"/>
    </xf>
    <xf numFmtId="0" fontId="13" fillId="0" borderId="0" xfId="0" applyFont="1" applyFill="1" applyAlignment="1"/>
    <xf numFmtId="0" fontId="36" fillId="0" borderId="0" xfId="0" applyFont="1" applyAlignment="1">
      <alignment horizontal="right" vertical="top" wrapText="1"/>
    </xf>
    <xf numFmtId="0" fontId="22" fillId="0" borderId="0" xfId="2" applyFont="1" applyFill="1" applyBorder="1" applyAlignment="1">
      <alignment horizontal="center" vertical="center" wrapText="1"/>
    </xf>
    <xf numFmtId="0" fontId="66" fillId="0" borderId="0" xfId="0" applyFont="1" applyFill="1" applyBorder="1" applyAlignment="1">
      <alignment horizontal="center" vertical="center"/>
    </xf>
    <xf numFmtId="0" fontId="97" fillId="0" borderId="0" xfId="171" applyFont="1" applyFill="1" applyAlignment="1" applyProtection="1">
      <alignment horizontal="left"/>
    </xf>
    <xf numFmtId="0" fontId="12" fillId="0" borderId="69" xfId="0" applyFont="1" applyBorder="1"/>
    <xf numFmtId="0" fontId="18" fillId="0" borderId="41" xfId="2" applyFont="1" applyFill="1" applyBorder="1">
      <alignment wrapText="1"/>
    </xf>
    <xf numFmtId="0" fontId="13" fillId="0" borderId="42" xfId="0" applyFont="1" applyFill="1" applyBorder="1"/>
    <xf numFmtId="0" fontId="13" fillId="0" borderId="42" xfId="0" applyFont="1" applyBorder="1"/>
    <xf numFmtId="49" fontId="13" fillId="0" borderId="61" xfId="0" applyNumberFormat="1" applyFont="1" applyFill="1" applyBorder="1" applyAlignment="1">
      <alignment horizontal="right" vertical="center"/>
    </xf>
    <xf numFmtId="49" fontId="75" fillId="8" borderId="70" xfId="0" applyNumberFormat="1" applyFont="1" applyFill="1" applyBorder="1" applyAlignment="1">
      <alignment horizontal="left" vertical="center"/>
    </xf>
    <xf numFmtId="49" fontId="13" fillId="0" borderId="73" xfId="0" applyNumberFormat="1" applyFont="1" applyFill="1" applyBorder="1" applyAlignment="1">
      <alignment horizontal="right" vertical="center"/>
    </xf>
    <xf numFmtId="3" fontId="60" fillId="0" borderId="61" xfId="0" applyNumberFormat="1" applyFont="1" applyFill="1" applyBorder="1"/>
    <xf numFmtId="0" fontId="66" fillId="6" borderId="43" xfId="0" applyFont="1" applyFill="1" applyBorder="1" applyAlignment="1">
      <alignment horizontal="center" vertical="center"/>
    </xf>
    <xf numFmtId="0" fontId="66" fillId="0" borderId="0" xfId="0" quotePrefix="1" applyFont="1" applyFill="1" applyAlignment="1">
      <alignment vertical="center"/>
    </xf>
    <xf numFmtId="0" fontId="12" fillId="0" borderId="48" xfId="0" applyFont="1" applyBorder="1"/>
    <xf numFmtId="0" fontId="77" fillId="0" borderId="0" xfId="0" applyFont="1" applyBorder="1"/>
    <xf numFmtId="0" fontId="12" fillId="0" borderId="18" xfId="0" applyFont="1" applyBorder="1"/>
    <xf numFmtId="0" fontId="12" fillId="0" borderId="19" xfId="0" applyFont="1" applyBorder="1"/>
    <xf numFmtId="0" fontId="58" fillId="0" borderId="54" xfId="0" applyFont="1" applyBorder="1" applyAlignment="1">
      <alignment horizontal="center"/>
    </xf>
    <xf numFmtId="0" fontId="0" fillId="0" borderId="1" xfId="0" applyFont="1" applyFill="1" applyBorder="1"/>
    <xf numFmtId="0" fontId="0" fillId="0" borderId="5" xfId="0" applyFont="1" applyBorder="1"/>
    <xf numFmtId="0" fontId="31" fillId="0" borderId="5" xfId="0" applyFont="1" applyBorder="1"/>
    <xf numFmtId="0" fontId="114" fillId="0" borderId="5" xfId="0" applyFont="1" applyBorder="1"/>
    <xf numFmtId="0" fontId="34" fillId="0" borderId="0" xfId="0" applyFont="1"/>
    <xf numFmtId="0" fontId="35" fillId="0" borderId="5" xfId="0" applyFont="1" applyBorder="1"/>
    <xf numFmtId="0" fontId="0" fillId="0" borderId="0" xfId="0" applyFont="1" applyFill="1" applyAlignment="1">
      <alignment vertical="center"/>
    </xf>
    <xf numFmtId="0" fontId="116" fillId="0" borderId="5" xfId="0" applyFont="1" applyBorder="1"/>
    <xf numFmtId="0" fontId="117" fillId="0" borderId="0" xfId="0" applyFont="1"/>
    <xf numFmtId="0" fontId="116" fillId="0" borderId="18" xfId="0" applyFont="1" applyFill="1" applyBorder="1"/>
    <xf numFmtId="0" fontId="0" fillId="0" borderId="0" xfId="0" applyFont="1" applyFill="1" applyBorder="1" applyAlignment="1">
      <alignment vertical="center"/>
    </xf>
    <xf numFmtId="0" fontId="0" fillId="0" borderId="10" xfId="0" applyFont="1" applyFill="1" applyBorder="1" applyAlignment="1">
      <alignment vertical="center"/>
    </xf>
    <xf numFmtId="0" fontId="31" fillId="5" borderId="0" xfId="0" applyFont="1" applyFill="1" applyBorder="1"/>
    <xf numFmtId="0" fontId="0" fillId="5" borderId="0" xfId="0" applyFont="1" applyFill="1"/>
    <xf numFmtId="0" fontId="115" fillId="0" borderId="0" xfId="0" applyFont="1" applyFill="1"/>
    <xf numFmtId="0" fontId="0" fillId="0" borderId="68" xfId="0" applyBorder="1" applyAlignment="1">
      <alignment horizontal="center"/>
    </xf>
    <xf numFmtId="0" fontId="5" fillId="0" borderId="68" xfId="0" applyFont="1" applyBorder="1"/>
    <xf numFmtId="0" fontId="5" fillId="0" borderId="42" xfId="0" applyFont="1" applyBorder="1"/>
    <xf numFmtId="3" fontId="18" fillId="0" borderId="68" xfId="0" applyNumberFormat="1" applyFont="1" applyFill="1" applyBorder="1"/>
    <xf numFmtId="0" fontId="0" fillId="0" borderId="42" xfId="0" applyFont="1" applyBorder="1" applyAlignment="1">
      <alignment horizontal="center"/>
    </xf>
    <xf numFmtId="0" fontId="4" fillId="0" borderId="42" xfId="0" applyFont="1" applyBorder="1"/>
    <xf numFmtId="3" fontId="18" fillId="3" borderId="42" xfId="0" applyNumberFormat="1" applyFont="1" applyFill="1" applyBorder="1"/>
    <xf numFmtId="0" fontId="5" fillId="0" borderId="42" xfId="0" applyFont="1" applyBorder="1" applyAlignment="1">
      <alignment horizontal="left" wrapText="1" indent="2"/>
    </xf>
    <xf numFmtId="0" fontId="5" fillId="0" borderId="42" xfId="0" applyFont="1" applyBorder="1" applyAlignment="1">
      <alignment horizontal="left" wrapText="1" indent="3"/>
    </xf>
    <xf numFmtId="0" fontId="4" fillId="0" borderId="44" xfId="0" applyFont="1" applyFill="1" applyBorder="1"/>
    <xf numFmtId="0" fontId="4" fillId="0" borderId="42" xfId="0" applyFont="1" applyBorder="1" applyAlignment="1">
      <alignment horizontal="left" wrapText="1" indent="2"/>
    </xf>
    <xf numFmtId="0" fontId="4" fillId="0" borderId="42" xfId="0" applyFont="1" applyBorder="1" applyAlignment="1">
      <alignment horizontal="left" wrapText="1" indent="3"/>
    </xf>
    <xf numFmtId="170" fontId="32" fillId="0" borderId="42" xfId="0" applyNumberFormat="1" applyFont="1" applyFill="1" applyBorder="1" applyAlignment="1">
      <alignment horizontal="center" vertical="center" wrapText="1"/>
    </xf>
    <xf numFmtId="0" fontId="32" fillId="0" borderId="61" xfId="6" applyFont="1" applyBorder="1" applyAlignment="1" applyProtection="1">
      <alignment horizontal="center" vertical="center"/>
      <protection hidden="1"/>
    </xf>
    <xf numFmtId="0" fontId="32" fillId="0" borderId="61" xfId="6" applyFont="1" applyBorder="1" applyAlignment="1" applyProtection="1">
      <alignment horizontal="center" vertical="center" wrapText="1"/>
      <protection hidden="1"/>
    </xf>
    <xf numFmtId="170" fontId="32" fillId="0" borderId="68" xfId="0" applyNumberFormat="1" applyFont="1" applyFill="1" applyBorder="1" applyAlignment="1">
      <alignment horizontal="center" vertical="center" wrapText="1"/>
    </xf>
    <xf numFmtId="0" fontId="32" fillId="0" borderId="72" xfId="6" applyFont="1" applyBorder="1" applyAlignment="1" applyProtection="1">
      <alignment horizontal="center" vertical="center"/>
      <protection hidden="1"/>
    </xf>
    <xf numFmtId="0" fontId="32" fillId="0" borderId="72" xfId="6" applyFont="1" applyBorder="1" applyAlignment="1" applyProtection="1">
      <alignment horizontal="center" vertical="center" wrapText="1"/>
      <protection hidden="1"/>
    </xf>
    <xf numFmtId="170" fontId="32" fillId="0" borderId="72" xfId="0" applyNumberFormat="1" applyFont="1" applyFill="1" applyBorder="1" applyAlignment="1">
      <alignment horizontal="center" vertical="center" wrapText="1"/>
    </xf>
    <xf numFmtId="0" fontId="32" fillId="6" borderId="68" xfId="0" applyFont="1" applyFill="1" applyBorder="1"/>
    <xf numFmtId="0" fontId="17" fillId="6" borderId="42" xfId="0" applyFont="1" applyFill="1" applyBorder="1"/>
    <xf numFmtId="0" fontId="31" fillId="6" borderId="42" xfId="0" applyFont="1" applyFill="1" applyBorder="1"/>
    <xf numFmtId="0" fontId="32" fillId="6" borderId="42" xfId="0" applyFont="1" applyFill="1" applyBorder="1"/>
    <xf numFmtId="0" fontId="58" fillId="6" borderId="42" xfId="0" applyFont="1" applyFill="1" applyBorder="1"/>
    <xf numFmtId="0" fontId="62" fillId="6" borderId="61" xfId="0" applyFont="1" applyFill="1" applyBorder="1"/>
    <xf numFmtId="0" fontId="0" fillId="0" borderId="69" xfId="0" applyBorder="1"/>
    <xf numFmtId="0" fontId="17" fillId="6" borderId="61" xfId="0" applyFont="1" applyFill="1" applyBorder="1"/>
    <xf numFmtId="3" fontId="32" fillId="0" borderId="72" xfId="0" applyNumberFormat="1" applyFont="1" applyFill="1" applyBorder="1" applyAlignment="1">
      <alignment horizontal="center"/>
    </xf>
    <xf numFmtId="3" fontId="32" fillId="0" borderId="72" xfId="0" applyNumberFormat="1" applyFont="1" applyFill="1" applyBorder="1" applyAlignment="1">
      <alignment horizontal="right"/>
    </xf>
    <xf numFmtId="3" fontId="31" fillId="0" borderId="3" xfId="0" applyNumberFormat="1" applyFont="1" applyFill="1" applyBorder="1"/>
    <xf numFmtId="0" fontId="7" fillId="0" borderId="0" xfId="99" quotePrefix="1" applyFont="1" applyFill="1" applyBorder="1" applyAlignment="1">
      <alignment horizontal="right" vertical="center" wrapText="1"/>
    </xf>
    <xf numFmtId="6" fontId="50" fillId="0" borderId="0" xfId="0" quotePrefix="1" applyNumberFormat="1" applyFont="1" applyAlignment="1">
      <alignment horizontal="right"/>
    </xf>
    <xf numFmtId="0" fontId="105" fillId="0" borderId="74" xfId="0" applyFont="1" applyBorder="1" applyAlignment="1">
      <alignment horizontal="center" vertical="center"/>
    </xf>
    <xf numFmtId="0" fontId="105" fillId="0" borderId="41" xfId="0" applyFont="1" applyBorder="1" applyAlignment="1">
      <alignment horizontal="center" vertical="center"/>
    </xf>
    <xf numFmtId="0" fontId="105" fillId="0" borderId="9" xfId="0" applyFont="1" applyBorder="1" applyAlignment="1">
      <alignment horizontal="center" vertical="center"/>
    </xf>
    <xf numFmtId="0" fontId="105" fillId="0" borderId="68" xfId="0" applyFont="1" applyBorder="1" applyAlignment="1">
      <alignment horizontal="center" vertical="center"/>
    </xf>
    <xf numFmtId="0" fontId="7" fillId="0" borderId="68" xfId="0" applyFont="1" applyBorder="1"/>
    <xf numFmtId="3" fontId="7" fillId="0" borderId="68" xfId="0" applyNumberFormat="1" applyFont="1" applyBorder="1"/>
    <xf numFmtId="0" fontId="105" fillId="0" borderId="42" xfId="0" applyFont="1" applyBorder="1" applyAlignment="1">
      <alignment horizontal="center" vertical="center"/>
    </xf>
    <xf numFmtId="0" fontId="8" fillId="0" borderId="42" xfId="0" applyFont="1" applyBorder="1"/>
    <xf numFmtId="0" fontId="7" fillId="0" borderId="42" xfId="0" applyFont="1" applyBorder="1" applyAlignment="1">
      <alignment horizontal="left" indent="4"/>
    </xf>
    <xf numFmtId="3" fontId="7" fillId="0" borderId="42" xfId="0" applyNumberFormat="1" applyFont="1" applyBorder="1" applyProtection="1">
      <protection locked="0"/>
    </xf>
    <xf numFmtId="3" fontId="7" fillId="6" borderId="42" xfId="0" applyNumberFormat="1" applyFont="1" applyFill="1" applyBorder="1"/>
    <xf numFmtId="0" fontId="105" fillId="0" borderId="3" xfId="0" applyFont="1" applyBorder="1" applyAlignment="1">
      <alignment horizontal="center" vertical="center"/>
    </xf>
    <xf numFmtId="0" fontId="67" fillId="0" borderId="42" xfId="4" applyFont="1" applyBorder="1" applyAlignment="1">
      <alignment horizontal="center"/>
    </xf>
    <xf numFmtId="0" fontId="36" fillId="0" borderId="42" xfId="4" applyFont="1" applyBorder="1"/>
    <xf numFmtId="3" fontId="7" fillId="0" borderId="3" xfId="0" applyNumberFormat="1" applyFont="1" applyBorder="1"/>
    <xf numFmtId="0" fontId="60" fillId="0" borderId="0" xfId="0" applyFont="1" applyFill="1" applyBorder="1" applyAlignment="1">
      <alignment horizontal="center"/>
    </xf>
    <xf numFmtId="0" fontId="4" fillId="0" borderId="42" xfId="0" applyFont="1" applyFill="1" applyBorder="1" applyAlignment="1">
      <alignment horizontal="left" indent="1"/>
    </xf>
    <xf numFmtId="0" fontId="91" fillId="0" borderId="0" xfId="9" applyFont="1" applyFill="1" applyAlignment="1">
      <alignment horizontal="center"/>
    </xf>
    <xf numFmtId="0" fontId="89" fillId="0" borderId="0" xfId="9" applyFont="1" applyFill="1"/>
    <xf numFmtId="170" fontId="0" fillId="0" borderId="0" xfId="0" applyNumberFormat="1"/>
    <xf numFmtId="0" fontId="130" fillId="0" borderId="0" xfId="0" applyFont="1" applyFill="1" applyBorder="1"/>
    <xf numFmtId="0" fontId="130" fillId="0" borderId="0" xfId="0" applyFont="1"/>
    <xf numFmtId="0" fontId="131" fillId="0" borderId="2" xfId="2" applyFont="1" applyFill="1" applyBorder="1" applyAlignment="1">
      <alignment horizontal="center" vertical="center" wrapText="1"/>
    </xf>
    <xf numFmtId="0" fontId="132" fillId="0" borderId="0" xfId="0" applyFont="1" applyBorder="1"/>
    <xf numFmtId="0" fontId="134" fillId="0" borderId="0" xfId="0" applyFont="1"/>
    <xf numFmtId="3" fontId="134" fillId="0" borderId="0" xfId="0" applyNumberFormat="1" applyFont="1"/>
    <xf numFmtId="3" fontId="16" fillId="0" borderId="0" xfId="0" applyNumberFormat="1" applyFont="1"/>
    <xf numFmtId="3" fontId="16" fillId="0" borderId="0" xfId="0" applyNumberFormat="1" applyFont="1" applyBorder="1"/>
    <xf numFmtId="0" fontId="89" fillId="0" borderId="0" xfId="0" applyFont="1" applyBorder="1" applyAlignment="1"/>
    <xf numFmtId="0" fontId="135" fillId="0" borderId="2" xfId="2" applyFont="1" applyFill="1" applyBorder="1" applyAlignment="1">
      <alignment horizontal="center" vertical="center" wrapText="1"/>
    </xf>
    <xf numFmtId="0" fontId="96" fillId="0" borderId="0" xfId="0" applyFont="1" applyBorder="1"/>
    <xf numFmtId="3" fontId="93" fillId="0" borderId="2" xfId="0" applyNumberFormat="1" applyFont="1" applyFill="1" applyBorder="1"/>
    <xf numFmtId="0" fontId="5" fillId="0" borderId="0" xfId="4" applyAlignment="1">
      <alignment horizontal="left"/>
    </xf>
    <xf numFmtId="0" fontId="134" fillId="0" borderId="0" xfId="0" applyFont="1" applyBorder="1"/>
    <xf numFmtId="0" fontId="134" fillId="0" borderId="0" xfId="0" applyFont="1" applyAlignment="1">
      <alignment vertical="top" wrapText="1"/>
    </xf>
    <xf numFmtId="0" fontId="134" fillId="0" borderId="49" xfId="0" applyFont="1" applyBorder="1" applyAlignment="1">
      <alignment vertical="top" wrapText="1"/>
    </xf>
    <xf numFmtId="166" fontId="5" fillId="0" borderId="0" xfId="4" applyNumberFormat="1"/>
    <xf numFmtId="0" fontId="16" fillId="0" borderId="0" xfId="0" applyFont="1"/>
    <xf numFmtId="0" fontId="8" fillId="6" borderId="61" xfId="0" applyFont="1" applyFill="1" applyBorder="1" applyAlignment="1">
      <alignment horizontal="center" vertical="center"/>
    </xf>
    <xf numFmtId="0" fontId="134" fillId="0" borderId="0" xfId="0" applyFont="1" applyFill="1"/>
    <xf numFmtId="0" fontId="96" fillId="0" borderId="0" xfId="0" applyFont="1"/>
    <xf numFmtId="0" fontId="22" fillId="0" borderId="0" xfId="0" applyFont="1"/>
    <xf numFmtId="0" fontId="22" fillId="0" borderId="0" xfId="0" applyFont="1" applyAlignment="1">
      <alignment horizontal="left"/>
    </xf>
    <xf numFmtId="0" fontId="88" fillId="0" borderId="0" xfId="0" applyFont="1" applyAlignment="1">
      <alignment horizontal="left"/>
    </xf>
    <xf numFmtId="0" fontId="136" fillId="0" borderId="0" xfId="2" applyFont="1">
      <alignment wrapText="1"/>
    </xf>
    <xf numFmtId="0" fontId="73" fillId="0" borderId="0" xfId="2" applyFont="1">
      <alignment wrapText="1"/>
    </xf>
    <xf numFmtId="0" fontId="78" fillId="0" borderId="0" xfId="2" applyFont="1">
      <alignment wrapText="1"/>
    </xf>
    <xf numFmtId="0" fontId="16" fillId="0" borderId="0" xfId="0" applyFont="1" applyBorder="1"/>
    <xf numFmtId="0" fontId="16" fillId="0" borderId="0" xfId="2" applyFont="1">
      <alignment wrapText="1"/>
    </xf>
    <xf numFmtId="0" fontId="73" fillId="0" borderId="0" xfId="0" applyFont="1"/>
    <xf numFmtId="0" fontId="136" fillId="0" borderId="31" xfId="0" applyFont="1" applyBorder="1" applyAlignment="1">
      <alignment horizontal="center"/>
    </xf>
    <xf numFmtId="0" fontId="113" fillId="0" borderId="0" xfId="0" applyFont="1" applyAlignment="1">
      <alignment vertical="center" wrapText="1"/>
    </xf>
    <xf numFmtId="0" fontId="22" fillId="0" borderId="0" xfId="0" applyFont="1" applyFill="1" applyAlignment="1">
      <alignment horizontal="left" wrapText="1"/>
    </xf>
    <xf numFmtId="0" fontId="5" fillId="0" borderId="0" xfId="102"/>
    <xf numFmtId="0" fontId="138" fillId="5" borderId="0" xfId="102" applyFont="1" applyFill="1" applyAlignment="1">
      <alignment horizontal="center"/>
    </xf>
    <xf numFmtId="0" fontId="5" fillId="0" borderId="0" xfId="102" applyAlignment="1">
      <alignment horizontal="center" vertical="center"/>
    </xf>
    <xf numFmtId="0" fontId="3" fillId="0" borderId="0" xfId="102" applyFont="1" applyAlignment="1">
      <alignment horizontal="center" vertical="center"/>
    </xf>
    <xf numFmtId="0" fontId="5" fillId="0" borderId="77" xfId="102" applyBorder="1"/>
    <xf numFmtId="0" fontId="4" fillId="0" borderId="77" xfId="102" applyFont="1" applyBorder="1" applyAlignment="1">
      <alignment horizontal="center" vertical="center"/>
    </xf>
    <xf numFmtId="0" fontId="69" fillId="0" borderId="77" xfId="102" applyFont="1" applyBorder="1" applyAlignment="1">
      <alignment horizontal="center" vertical="center"/>
    </xf>
    <xf numFmtId="0" fontId="5" fillId="0" borderId="77" xfId="102" applyBorder="1" applyAlignment="1">
      <alignment horizontal="center" vertical="center"/>
    </xf>
    <xf numFmtId="0" fontId="139" fillId="0" borderId="0" xfId="102" applyFont="1" applyAlignment="1">
      <alignment horizontal="center" vertical="center"/>
    </xf>
    <xf numFmtId="0" fontId="140" fillId="0" borderId="0" xfId="102" applyFont="1" applyAlignment="1">
      <alignment horizontal="center" vertical="center"/>
    </xf>
    <xf numFmtId="0" fontId="5" fillId="0" borderId="78" xfId="102" applyFont="1" applyBorder="1" applyAlignment="1">
      <alignment horizontal="center" vertical="center"/>
    </xf>
    <xf numFmtId="0" fontId="5" fillId="0" borderId="78" xfId="102" applyBorder="1" applyAlignment="1">
      <alignment horizontal="left" vertical="center"/>
    </xf>
    <xf numFmtId="0" fontId="5" fillId="0" borderId="78" xfId="102" applyFont="1" applyBorder="1" applyAlignment="1">
      <alignment horizontal="left" vertical="center" wrapText="1"/>
    </xf>
    <xf numFmtId="0" fontId="5" fillId="0" borderId="79" xfId="102" applyFont="1" applyBorder="1" applyAlignment="1">
      <alignment horizontal="center" vertical="center"/>
    </xf>
    <xf numFmtId="0" fontId="5" fillId="0" borderId="79" xfId="102" applyFont="1" applyBorder="1" applyAlignment="1">
      <alignment horizontal="left" vertical="center"/>
    </xf>
    <xf numFmtId="0" fontId="5" fillId="0" borderId="79" xfId="102" applyBorder="1" applyAlignment="1">
      <alignment horizontal="left" vertical="center" wrapText="1"/>
    </xf>
    <xf numFmtId="0" fontId="5" fillId="0" borderId="80" xfId="102" applyFont="1" applyBorder="1" applyAlignment="1">
      <alignment horizontal="center" vertical="center"/>
    </xf>
    <xf numFmtId="0" fontId="5" fillId="0" borderId="80" xfId="102" applyBorder="1" applyAlignment="1">
      <alignment horizontal="left" vertical="center" wrapText="1"/>
    </xf>
    <xf numFmtId="0" fontId="5" fillId="5" borderId="80" xfId="102" applyFill="1" applyBorder="1" applyAlignment="1">
      <alignment horizontal="left" vertical="center" wrapText="1"/>
    </xf>
    <xf numFmtId="0" fontId="5" fillId="0" borderId="3" xfId="102" applyFont="1" applyBorder="1" applyAlignment="1">
      <alignment horizontal="center" vertical="center"/>
    </xf>
    <xf numFmtId="0" fontId="5" fillId="0" borderId="3" xfId="102" applyFont="1" applyBorder="1" applyAlignment="1">
      <alignment horizontal="left" vertical="center" wrapText="1"/>
    </xf>
    <xf numFmtId="0" fontId="5" fillId="5" borderId="3" xfId="102" applyFill="1" applyBorder="1" applyAlignment="1">
      <alignment horizontal="left" vertical="center" wrapText="1"/>
    </xf>
    <xf numFmtId="0" fontId="5" fillId="0" borderId="77" xfId="102" applyFont="1" applyBorder="1" applyAlignment="1">
      <alignment horizontal="center" vertical="center"/>
    </xf>
    <xf numFmtId="0" fontId="4" fillId="0" borderId="77" xfId="102" applyFont="1" applyBorder="1" applyAlignment="1">
      <alignment horizontal="right" vertical="center"/>
    </xf>
    <xf numFmtId="0" fontId="5" fillId="0" borderId="0" xfId="102" applyAlignment="1">
      <alignment horizontal="left" vertical="center"/>
    </xf>
    <xf numFmtId="0" fontId="5" fillId="0" borderId="77" xfId="102" applyFont="1" applyBorder="1" applyAlignment="1">
      <alignment horizontal="left" vertical="center" wrapText="1"/>
    </xf>
    <xf numFmtId="0" fontId="5" fillId="0" borderId="77" xfId="102" applyBorder="1" applyAlignment="1">
      <alignment horizontal="left" vertical="center" wrapText="1"/>
    </xf>
    <xf numFmtId="0" fontId="4" fillId="3" borderId="77" xfId="102" applyFont="1" applyFill="1" applyBorder="1" applyAlignment="1">
      <alignment horizontal="left" vertical="center" wrapText="1"/>
    </xf>
    <xf numFmtId="0" fontId="4" fillId="5" borderId="76" xfId="102" applyFont="1" applyFill="1" applyBorder="1" applyAlignment="1">
      <alignment horizontal="left" vertical="center" wrapText="1"/>
    </xf>
    <xf numFmtId="169" fontId="141" fillId="0" borderId="76" xfId="5" applyNumberFormat="1" applyFont="1" applyFill="1" applyBorder="1" applyAlignment="1">
      <alignment horizontal="center" vertical="center"/>
    </xf>
    <xf numFmtId="3" fontId="5" fillId="0" borderId="0" xfId="102" applyNumberFormat="1" applyBorder="1"/>
    <xf numFmtId="0" fontId="4" fillId="3" borderId="3" xfId="102" applyFont="1" applyFill="1" applyBorder="1" applyAlignment="1">
      <alignment horizontal="left" vertical="center" wrapText="1"/>
    </xf>
    <xf numFmtId="3" fontId="142" fillId="3" borderId="3" xfId="102" applyNumberFormat="1" applyFont="1" applyFill="1" applyBorder="1" applyAlignment="1">
      <alignment horizontal="center" vertical="center"/>
    </xf>
    <xf numFmtId="167" fontId="5" fillId="0" borderId="0" xfId="102" applyNumberFormat="1" applyBorder="1"/>
    <xf numFmtId="3" fontId="18" fillId="4" borderId="0" xfId="102" applyNumberFormat="1" applyFont="1" applyFill="1" applyBorder="1" applyAlignment="1">
      <alignment horizontal="center" vertical="center"/>
    </xf>
    <xf numFmtId="3" fontId="9" fillId="4" borderId="0" xfId="102" applyNumberFormat="1" applyFont="1" applyFill="1" applyBorder="1" applyAlignment="1">
      <alignment horizontal="center" vertical="center"/>
    </xf>
    <xf numFmtId="0" fontId="5" fillId="0" borderId="0" xfId="102" applyBorder="1"/>
    <xf numFmtId="0" fontId="4" fillId="25" borderId="0" xfId="102" applyFont="1" applyFill="1" applyBorder="1" applyAlignment="1">
      <alignment horizontal="left" vertical="center" wrapText="1"/>
    </xf>
    <xf numFmtId="169" fontId="141" fillId="25" borderId="0" xfId="5" applyNumberFormat="1" applyFont="1" applyFill="1" applyBorder="1" applyAlignment="1">
      <alignment horizontal="center" vertical="center"/>
    </xf>
    <xf numFmtId="3" fontId="141" fillId="0" borderId="0" xfId="102" applyNumberFormat="1" applyFont="1" applyFill="1" applyBorder="1" applyAlignment="1">
      <alignment horizontal="center" vertical="center"/>
    </xf>
    <xf numFmtId="3" fontId="4" fillId="0" borderId="0" xfId="102" applyNumberFormat="1" applyFont="1" applyFill="1" applyBorder="1" applyAlignment="1">
      <alignment horizontal="center" vertical="center"/>
    </xf>
    <xf numFmtId="0" fontId="4" fillId="0" borderId="0" xfId="102" applyFont="1" applyFill="1" applyBorder="1" applyAlignment="1">
      <alignment horizontal="left" vertical="center" wrapText="1"/>
    </xf>
    <xf numFmtId="169" fontId="141" fillId="0" borderId="0" xfId="5" applyNumberFormat="1" applyFont="1" applyFill="1" applyBorder="1" applyAlignment="1">
      <alignment horizontal="center" vertical="center"/>
    </xf>
    <xf numFmtId="0" fontId="4" fillId="0" borderId="77" xfId="102" applyFont="1" applyBorder="1" applyAlignment="1">
      <alignment horizontal="left" vertical="center" wrapText="1"/>
    </xf>
    <xf numFmtId="0" fontId="5" fillId="0" borderId="70" xfId="102" applyBorder="1"/>
    <xf numFmtId="0" fontId="4" fillId="0" borderId="0" xfId="102" applyFont="1" applyBorder="1" applyAlignment="1">
      <alignment horizontal="left" vertical="center" wrapText="1"/>
    </xf>
    <xf numFmtId="0" fontId="5" fillId="0" borderId="0" xfId="102" applyFont="1" applyBorder="1" applyAlignment="1">
      <alignment horizontal="center" vertical="center"/>
    </xf>
    <xf numFmtId="0" fontId="57" fillId="0" borderId="3" xfId="0" applyFont="1" applyFill="1" applyBorder="1" applyAlignment="1">
      <alignment wrapText="1"/>
    </xf>
    <xf numFmtId="0" fontId="63" fillId="0" borderId="0" xfId="0" applyFont="1" applyFill="1" applyBorder="1" applyAlignment="1">
      <alignment wrapText="1"/>
    </xf>
    <xf numFmtId="0" fontId="3" fillId="0" borderId="0" xfId="102" applyFont="1" applyAlignment="1">
      <alignment horizontal="left" vertical="center"/>
    </xf>
    <xf numFmtId="0" fontId="3" fillId="0" borderId="0" xfId="102" applyFont="1" applyAlignment="1">
      <alignment horizontal="right" vertical="center"/>
    </xf>
    <xf numFmtId="0" fontId="0" fillId="0" borderId="0" xfId="0" quotePrefix="1"/>
    <xf numFmtId="0" fontId="124" fillId="0" borderId="0" xfId="9" applyFont="1" applyAlignment="1"/>
    <xf numFmtId="0" fontId="89" fillId="0" borderId="81" xfId="9" applyFont="1" applyBorder="1"/>
    <xf numFmtId="0" fontId="89" fillId="0" borderId="41" xfId="9" applyFont="1" applyBorder="1"/>
    <xf numFmtId="0" fontId="93" fillId="0" borderId="44" xfId="9" applyFont="1" applyBorder="1" applyAlignment="1">
      <alignment horizontal="center"/>
    </xf>
    <xf numFmtId="0" fontId="88" fillId="0" borderId="81" xfId="9" applyFont="1" applyBorder="1"/>
    <xf numFmtId="0" fontId="89" fillId="0" borderId="26" xfId="9" applyFont="1" applyBorder="1"/>
    <xf numFmtId="0" fontId="89" fillId="8" borderId="83" xfId="9" applyFont="1" applyFill="1" applyBorder="1"/>
    <xf numFmtId="0" fontId="93" fillId="0" borderId="41" xfId="9" applyFont="1" applyBorder="1" applyAlignment="1">
      <alignment horizontal="right"/>
    </xf>
    <xf numFmtId="0" fontId="93" fillId="0" borderId="0" xfId="9" applyFont="1" applyBorder="1" applyAlignment="1">
      <alignment horizontal="center"/>
    </xf>
    <xf numFmtId="0" fontId="93" fillId="0" borderId="41" xfId="9" applyFont="1" applyBorder="1" applyAlignment="1">
      <alignment horizontal="center"/>
    </xf>
    <xf numFmtId="0" fontId="93" fillId="0" borderId="37" xfId="9" applyFont="1" applyBorder="1" applyAlignment="1">
      <alignment horizontal="center"/>
    </xf>
    <xf numFmtId="3" fontId="90" fillId="8" borderId="83" xfId="9" applyNumberFormat="1" applyFont="1" applyFill="1" applyBorder="1" applyAlignment="1">
      <alignment horizontal="center"/>
    </xf>
    <xf numFmtId="0" fontId="5" fillId="0" borderId="76" xfId="102" applyFont="1" applyBorder="1" applyAlignment="1">
      <alignment horizontal="center" vertical="center"/>
    </xf>
    <xf numFmtId="3" fontId="134" fillId="0" borderId="0" xfId="0" applyNumberFormat="1" applyFont="1" applyBorder="1"/>
    <xf numFmtId="0" fontId="16" fillId="0" borderId="0" xfId="0" applyFont="1" applyFill="1"/>
    <xf numFmtId="0" fontId="4" fillId="0" borderId="0" xfId="4" applyFont="1" applyAlignment="1">
      <alignment horizontal="left"/>
    </xf>
    <xf numFmtId="0" fontId="93" fillId="0" borderId="0" xfId="2" applyFont="1">
      <alignment wrapText="1"/>
    </xf>
    <xf numFmtId="0" fontId="93" fillId="0" borderId="0" xfId="169" applyFont="1"/>
    <xf numFmtId="0" fontId="27" fillId="0" borderId="0" xfId="0" applyFont="1" applyAlignment="1">
      <alignment horizontal="justify"/>
    </xf>
    <xf numFmtId="0" fontId="2" fillId="26" borderId="0" xfId="0" applyFont="1" applyFill="1" applyAlignment="1">
      <alignment horizontal="center"/>
    </xf>
    <xf numFmtId="0" fontId="2" fillId="0" borderId="0" xfId="0" applyFont="1" applyFill="1" applyAlignment="1">
      <alignment horizontal="center"/>
    </xf>
    <xf numFmtId="0" fontId="61" fillId="26" borderId="14" xfId="0" applyFont="1" applyFill="1" applyBorder="1" applyAlignment="1">
      <alignment horizontal="center"/>
    </xf>
    <xf numFmtId="0" fontId="88" fillId="0" borderId="0" xfId="0" applyFont="1" applyAlignment="1">
      <alignment horizontal="right"/>
    </xf>
    <xf numFmtId="3" fontId="83" fillId="0" borderId="2" xfId="0" applyNumberFormat="1" applyFont="1" applyFill="1" applyBorder="1"/>
    <xf numFmtId="3" fontId="144" fillId="0" borderId="2" xfId="0" applyNumberFormat="1" applyFont="1" applyFill="1" applyBorder="1" applyAlignment="1">
      <alignment horizontal="center"/>
    </xf>
    <xf numFmtId="4" fontId="82" fillId="5" borderId="0" xfId="0" applyNumberFormat="1" applyFont="1" applyFill="1" applyBorder="1"/>
    <xf numFmtId="3" fontId="145" fillId="0" borderId="0" xfId="0" applyNumberFormat="1" applyFont="1" applyFill="1"/>
    <xf numFmtId="0" fontId="82" fillId="0" borderId="68" xfId="6" applyFont="1" applyFill="1" applyBorder="1" applyAlignment="1">
      <alignment horizontal="center" vertical="center"/>
    </xf>
    <xf numFmtId="0" fontId="82" fillId="0" borderId="68" xfId="6" applyFont="1" applyBorder="1" applyAlignment="1">
      <alignment horizontal="center" vertical="center"/>
    </xf>
    <xf numFmtId="0" fontId="82" fillId="0" borderId="68" xfId="0" applyFont="1" applyFill="1" applyBorder="1" applyAlignment="1">
      <alignment horizontal="center"/>
    </xf>
    <xf numFmtId="0" fontId="82" fillId="0" borderId="42" xfId="0" applyFont="1" applyFill="1" applyBorder="1"/>
    <xf numFmtId="0" fontId="82" fillId="0" borderId="68" xfId="0" applyFont="1" applyFill="1" applyBorder="1"/>
    <xf numFmtId="0" fontId="82" fillId="0" borderId="0" xfId="0" applyFont="1" applyAlignment="1"/>
    <xf numFmtId="3" fontId="45" fillId="0" borderId="0" xfId="0" applyNumberFormat="1" applyFont="1" applyBorder="1"/>
    <xf numFmtId="3" fontId="81" fillId="0" borderId="0" xfId="0" applyNumberFormat="1" applyFont="1" applyBorder="1"/>
    <xf numFmtId="0" fontId="14" fillId="0" borderId="2" xfId="4" applyFont="1" applyBorder="1"/>
    <xf numFmtId="0" fontId="11" fillId="0" borderId="2" xfId="4" applyFont="1" applyBorder="1"/>
    <xf numFmtId="0" fontId="14" fillId="0" borderId="0" xfId="4" applyFont="1"/>
    <xf numFmtId="0" fontId="81" fillId="0" borderId="0" xfId="4" applyFont="1"/>
    <xf numFmtId="0" fontId="81" fillId="0" borderId="20" xfId="0" applyFont="1" applyBorder="1"/>
    <xf numFmtId="3" fontId="83" fillId="0" borderId="0" xfId="0" applyNumberFormat="1" applyFont="1"/>
    <xf numFmtId="3" fontId="45" fillId="0" borderId="62" xfId="0" applyNumberFormat="1" applyFont="1" applyBorder="1"/>
    <xf numFmtId="166" fontId="11" fillId="0" borderId="0" xfId="102" applyNumberFormat="1" applyFont="1" applyAlignment="1">
      <alignment horizontal="center" vertical="center"/>
    </xf>
    <xf numFmtId="3" fontId="11" fillId="0" borderId="0" xfId="102" applyNumberFormat="1" applyFont="1" applyAlignment="1">
      <alignment horizontal="center" vertical="center"/>
    </xf>
    <xf numFmtId="166" fontId="11" fillId="5" borderId="0" xfId="102" applyNumberFormat="1" applyFont="1" applyFill="1" applyAlignment="1">
      <alignment horizontal="center" vertical="center"/>
    </xf>
    <xf numFmtId="3" fontId="147" fillId="3" borderId="3" xfId="102" applyNumberFormat="1" applyFont="1" applyFill="1" applyBorder="1" applyAlignment="1">
      <alignment horizontal="center" vertical="center"/>
    </xf>
    <xf numFmtId="182" fontId="18" fillId="0" borderId="44" xfId="9" applyNumberFormat="1" applyFont="1" applyBorder="1" applyAlignment="1">
      <alignment horizontal="center"/>
    </xf>
    <xf numFmtId="3" fontId="7" fillId="0" borderId="44" xfId="9" applyNumberFormat="1" applyFont="1" applyBorder="1" applyAlignment="1">
      <alignment horizontal="center"/>
    </xf>
    <xf numFmtId="3" fontId="7" fillId="0" borderId="41" xfId="9" applyNumberFormat="1" applyFont="1" applyBorder="1" applyAlignment="1">
      <alignment horizontal="center"/>
    </xf>
    <xf numFmtId="170" fontId="7" fillId="0" borderId="0" xfId="9" applyNumberFormat="1" applyFont="1" applyBorder="1" applyAlignment="1">
      <alignment horizontal="center"/>
    </xf>
    <xf numFmtId="0" fontId="80" fillId="0" borderId="0" xfId="0" applyFont="1" applyBorder="1"/>
    <xf numFmtId="3" fontId="7" fillId="0" borderId="26" xfId="9" applyNumberFormat="1" applyFont="1" applyBorder="1" applyAlignment="1">
      <alignment horizontal="center"/>
    </xf>
    <xf numFmtId="3" fontId="7" fillId="5" borderId="42" xfId="0" applyNumberFormat="1" applyFont="1" applyFill="1" applyBorder="1"/>
    <xf numFmtId="0" fontId="143" fillId="0" borderId="0" xfId="0" applyFont="1" applyFill="1" applyAlignment="1">
      <alignment vertical="center"/>
    </xf>
    <xf numFmtId="0" fontId="3" fillId="0" borderId="0" xfId="0" quotePrefix="1" applyFont="1" applyFill="1" applyAlignment="1">
      <alignment horizontal="left" wrapText="1"/>
    </xf>
    <xf numFmtId="184" fontId="5" fillId="0" borderId="44" xfId="0" applyNumberFormat="1" applyFont="1" applyFill="1" applyBorder="1"/>
    <xf numFmtId="0" fontId="4" fillId="0" borderId="90" xfId="0" applyFont="1" applyFill="1" applyBorder="1" applyAlignment="1" applyProtection="1">
      <alignment horizontal="center" vertical="center"/>
    </xf>
    <xf numFmtId="184" fontId="4" fillId="0" borderId="90" xfId="0" applyNumberFormat="1" applyFont="1" applyFill="1" applyBorder="1" applyAlignment="1">
      <alignment vertical="center"/>
    </xf>
    <xf numFmtId="184" fontId="4" fillId="0" borderId="0" xfId="0" applyNumberFormat="1" applyFont="1" applyFill="1" applyBorder="1" applyAlignment="1">
      <alignment vertical="center"/>
    </xf>
    <xf numFmtId="0" fontId="24" fillId="0" borderId="0" xfId="0" quotePrefix="1" applyFont="1" applyFill="1" applyBorder="1" applyAlignment="1">
      <alignment horizontal="left" wrapText="1"/>
    </xf>
    <xf numFmtId="3" fontId="5" fillId="0" borderId="0" xfId="172" quotePrefix="1" applyNumberFormat="1" applyFont="1" applyFill="1" applyBorder="1" applyAlignment="1" applyProtection="1">
      <alignment horizontal="right"/>
    </xf>
    <xf numFmtId="16" fontId="49" fillId="0" borderId="0" xfId="0" quotePrefix="1" applyNumberFormat="1" applyFont="1" applyFill="1" applyBorder="1" applyAlignment="1">
      <alignment horizontal="center" wrapText="1"/>
    </xf>
    <xf numFmtId="0" fontId="49" fillId="0" borderId="0" xfId="0" quotePrefix="1" applyFont="1" applyFill="1" applyBorder="1" applyAlignment="1">
      <alignment horizontal="center"/>
    </xf>
    <xf numFmtId="16" fontId="49" fillId="0" borderId="0" xfId="0" quotePrefix="1" applyNumberFormat="1" applyFont="1" applyFill="1" applyBorder="1" applyAlignment="1">
      <alignment horizontal="center"/>
    </xf>
    <xf numFmtId="0" fontId="49" fillId="0" borderId="0" xfId="0" applyFont="1" applyFill="1" applyBorder="1" applyAlignment="1">
      <alignment horizontal="center"/>
    </xf>
    <xf numFmtId="0" fontId="5" fillId="0" borderId="0" xfId="0" applyFont="1" applyFill="1" applyBorder="1" applyProtection="1"/>
    <xf numFmtId="9" fontId="5" fillId="0" borderId="0" xfId="5" applyFont="1" applyFill="1" applyBorder="1" applyAlignment="1">
      <alignment horizontal="center"/>
    </xf>
    <xf numFmtId="0" fontId="5" fillId="0" borderId="0" xfId="173" applyFont="1" applyFill="1" applyBorder="1" applyAlignment="1" applyProtection="1">
      <alignment horizontal="left" indent="3"/>
    </xf>
    <xf numFmtId="184" fontId="5" fillId="0" borderId="0" xfId="0" applyNumberFormat="1" applyFont="1" applyFill="1" applyBorder="1"/>
    <xf numFmtId="0" fontId="5" fillId="0" borderId="0" xfId="173" applyFont="1" applyFill="1" applyBorder="1" applyAlignment="1" applyProtection="1">
      <alignment horizontal="left" indent="4"/>
    </xf>
    <xf numFmtId="0" fontId="149" fillId="0" borderId="0" xfId="173" applyFont="1" applyFill="1" applyBorder="1" applyAlignment="1" applyProtection="1">
      <alignment horizontal="left" indent="2"/>
    </xf>
    <xf numFmtId="0" fontId="4" fillId="0" borderId="0" xfId="0" applyFont="1" applyFill="1" applyBorder="1" applyAlignment="1" applyProtection="1">
      <alignment horizontal="center" vertical="center"/>
    </xf>
    <xf numFmtId="3" fontId="7" fillId="0" borderId="17" xfId="0" applyNumberFormat="1" applyFont="1" applyBorder="1"/>
    <xf numFmtId="3" fontId="7" fillId="0" borderId="3" xfId="4" applyNumberFormat="1" applyFont="1" applyBorder="1"/>
    <xf numFmtId="165" fontId="18" fillId="0" borderId="42" xfId="0" applyNumberFormat="1" applyFont="1" applyBorder="1"/>
    <xf numFmtId="3" fontId="18" fillId="0" borderId="42" xfId="0" applyNumberFormat="1" applyFont="1" applyFill="1" applyBorder="1"/>
    <xf numFmtId="3" fontId="22" fillId="0" borderId="42" xfId="0" applyNumberFormat="1" applyFont="1" applyFill="1" applyBorder="1"/>
    <xf numFmtId="3" fontId="22" fillId="0" borderId="42" xfId="0" applyNumberFormat="1" applyFont="1" applyBorder="1"/>
    <xf numFmtId="3" fontId="18" fillId="3" borderId="3" xfId="0" applyNumberFormat="1" applyFont="1" applyFill="1" applyBorder="1"/>
    <xf numFmtId="0" fontId="18" fillId="0" borderId="68" xfId="0" applyFont="1" applyBorder="1"/>
    <xf numFmtId="0" fontId="18" fillId="24" borderId="0" xfId="0" applyFont="1" applyFill="1"/>
    <xf numFmtId="3" fontId="18" fillId="24" borderId="42" xfId="0" applyNumberFormat="1" applyFont="1" applyFill="1" applyBorder="1"/>
    <xf numFmtId="167" fontId="7" fillId="0" borderId="42" xfId="0" applyNumberFormat="1" applyFont="1" applyFill="1" applyBorder="1" applyProtection="1">
      <protection locked="0"/>
    </xf>
    <xf numFmtId="3" fontId="7" fillId="0" borderId="42" xfId="0" applyNumberFormat="1" applyFont="1" applyFill="1" applyBorder="1" applyProtection="1">
      <protection locked="0"/>
    </xf>
    <xf numFmtId="3" fontId="7" fillId="0" borderId="42" xfId="0" applyNumberFormat="1" applyFont="1" applyFill="1" applyBorder="1"/>
    <xf numFmtId="3" fontId="7" fillId="0" borderId="3" xfId="0" applyNumberFormat="1" applyFont="1" applyBorder="1" applyProtection="1">
      <protection locked="0"/>
    </xf>
    <xf numFmtId="3" fontId="36" fillId="0" borderId="17" xfId="0" applyNumberFormat="1" applyFont="1" applyFill="1" applyBorder="1"/>
    <xf numFmtId="3" fontId="36" fillId="0" borderId="16" xfId="0" applyNumberFormat="1" applyFont="1" applyBorder="1"/>
    <xf numFmtId="3" fontId="36" fillId="0" borderId="18" xfId="0" applyNumberFormat="1" applyFont="1" applyBorder="1"/>
    <xf numFmtId="0" fontId="66" fillId="0" borderId="0" xfId="0" quotePrefix="1" applyFont="1" applyFill="1" applyAlignment="1">
      <alignment horizontal="right" vertical="center"/>
    </xf>
    <xf numFmtId="3" fontId="5" fillId="0" borderId="78" xfId="102" applyNumberFormat="1" applyFont="1" applyFill="1" applyBorder="1" applyAlignment="1">
      <alignment horizontal="center" vertical="center"/>
    </xf>
    <xf numFmtId="3" fontId="5" fillId="5" borderId="79" xfId="102" applyNumberFormat="1" applyFont="1" applyFill="1" applyBorder="1" applyAlignment="1">
      <alignment horizontal="center" vertical="center"/>
    </xf>
    <xf numFmtId="3" fontId="5" fillId="5" borderId="77" xfId="102" applyNumberFormat="1" applyFont="1" applyFill="1" applyBorder="1" applyAlignment="1">
      <alignment horizontal="center" vertical="center"/>
    </xf>
    <xf numFmtId="169" fontId="4" fillId="0" borderId="76" xfId="5" applyNumberFormat="1" applyFont="1" applyFill="1" applyBorder="1" applyAlignment="1">
      <alignment horizontal="center" vertical="center"/>
    </xf>
    <xf numFmtId="3" fontId="3" fillId="3" borderId="3" xfId="102" applyNumberFormat="1" applyFont="1" applyFill="1" applyBorder="1" applyAlignment="1">
      <alignment horizontal="center" vertical="center"/>
    </xf>
    <xf numFmtId="3" fontId="22" fillId="4" borderId="0" xfId="102" applyNumberFormat="1" applyFont="1" applyFill="1" applyBorder="1" applyAlignment="1">
      <alignment horizontal="center" vertical="center"/>
    </xf>
    <xf numFmtId="3" fontId="4" fillId="0" borderId="77" xfId="102" applyNumberFormat="1" applyFont="1" applyFill="1" applyBorder="1" applyAlignment="1">
      <alignment horizontal="center" vertical="center"/>
    </xf>
    <xf numFmtId="3" fontId="4" fillId="3" borderId="77" xfId="102" applyNumberFormat="1" applyFont="1" applyFill="1" applyBorder="1" applyAlignment="1">
      <alignment horizontal="center" vertical="center"/>
    </xf>
    <xf numFmtId="3" fontId="4" fillId="0" borderId="65" xfId="102" applyNumberFormat="1" applyFont="1" applyFill="1" applyBorder="1" applyAlignment="1">
      <alignment horizontal="center" vertical="center"/>
    </xf>
    <xf numFmtId="0" fontId="31" fillId="0" borderId="42" xfId="0" applyFont="1" applyFill="1" applyBorder="1"/>
    <xf numFmtId="0" fontId="5" fillId="0" borderId="0" xfId="4" applyAlignment="1">
      <alignment vertical="center"/>
    </xf>
    <xf numFmtId="3" fontId="22" fillId="8" borderId="4" xfId="4" applyNumberFormat="1" applyFont="1" applyFill="1" applyBorder="1" applyAlignment="1">
      <alignment vertical="center"/>
    </xf>
    <xf numFmtId="0" fontId="11" fillId="0" borderId="0" xfId="4" applyFont="1" applyAlignment="1">
      <alignment vertical="center"/>
    </xf>
    <xf numFmtId="0" fontId="18" fillId="0" borderId="0" xfId="4" applyFont="1" applyAlignment="1">
      <alignment vertical="center"/>
    </xf>
    <xf numFmtId="0" fontId="66" fillId="8" borderId="4" xfId="4" applyFont="1" applyFill="1" applyBorder="1" applyAlignment="1">
      <alignment vertical="center"/>
    </xf>
    <xf numFmtId="0" fontId="31" fillId="0" borderId="0" xfId="4" applyFont="1" applyAlignment="1">
      <alignment vertical="center"/>
    </xf>
    <xf numFmtId="0" fontId="32" fillId="8" borderId="4" xfId="4" applyFont="1" applyFill="1" applyBorder="1" applyAlignment="1">
      <alignment vertical="center"/>
    </xf>
    <xf numFmtId="0" fontId="36" fillId="0" borderId="0" xfId="4" applyFont="1" applyAlignment="1">
      <alignment vertical="center"/>
    </xf>
    <xf numFmtId="3" fontId="31" fillId="0" borderId="42" xfId="0" applyNumberFormat="1" applyFont="1" applyBorder="1"/>
    <xf numFmtId="0" fontId="150" fillId="0" borderId="42" xfId="0" applyFont="1" applyFill="1" applyBorder="1" applyAlignment="1">
      <alignment horizontal="right"/>
    </xf>
    <xf numFmtId="0" fontId="151" fillId="0" borderId="42" xfId="0" applyFont="1" applyFill="1" applyBorder="1" applyAlignment="1">
      <alignment horizontal="left"/>
    </xf>
    <xf numFmtId="0" fontId="151" fillId="0" borderId="42" xfId="0" applyFont="1" applyFill="1" applyBorder="1"/>
    <xf numFmtId="0" fontId="80" fillId="0" borderId="0" xfId="0" applyFont="1" applyFill="1"/>
    <xf numFmtId="0" fontId="152" fillId="0" borderId="42" xfId="0" applyFont="1" applyFill="1" applyBorder="1"/>
    <xf numFmtId="3" fontId="79" fillId="0" borderId="0" xfId="2" applyNumberFormat="1" applyFont="1" applyFill="1" applyBorder="1" applyAlignment="1">
      <alignment wrapText="1"/>
    </xf>
    <xf numFmtId="3" fontId="36" fillId="0" borderId="20" xfId="0" applyNumberFormat="1" applyFont="1" applyBorder="1"/>
    <xf numFmtId="3" fontId="66" fillId="0" borderId="15" xfId="0" applyNumberFormat="1" applyFont="1" applyBorder="1" applyAlignment="1">
      <alignment horizontal="center"/>
    </xf>
    <xf numFmtId="0" fontId="49" fillId="0" borderId="0" xfId="0" applyFont="1"/>
    <xf numFmtId="0" fontId="66" fillId="0" borderId="15" xfId="0" applyFont="1" applyBorder="1" applyAlignment="1">
      <alignment horizontal="center"/>
    </xf>
    <xf numFmtId="0" fontId="80" fillId="0" borderId="0" xfId="0" applyFont="1" applyFill="1" applyBorder="1"/>
    <xf numFmtId="0" fontId="36" fillId="0" borderId="0" xfId="0" applyFont="1" applyFill="1" applyBorder="1"/>
    <xf numFmtId="0" fontId="11" fillId="0" borderId="0" xfId="2" applyFont="1">
      <alignment wrapText="1"/>
    </xf>
    <xf numFmtId="0" fontId="86" fillId="0" borderId="0" xfId="0" applyFont="1" applyAlignment="1"/>
    <xf numFmtId="3" fontId="12" fillId="0" borderId="0" xfId="0" applyNumberFormat="1" applyFont="1" applyBorder="1" applyAlignment="1"/>
    <xf numFmtId="0" fontId="16" fillId="0" borderId="17" xfId="0" applyFont="1" applyFill="1" applyBorder="1" applyAlignment="1">
      <alignment horizontal="center"/>
    </xf>
    <xf numFmtId="0" fontId="12" fillId="0" borderId="17" xfId="0" applyFont="1" applyFill="1" applyBorder="1" applyAlignment="1"/>
    <xf numFmtId="0" fontId="36" fillId="0" borderId="17" xfId="0" applyFont="1" applyFill="1" applyBorder="1" applyAlignment="1"/>
    <xf numFmtId="0" fontId="67" fillId="0" borderId="17" xfId="0" applyFont="1" applyFill="1" applyBorder="1" applyAlignment="1">
      <alignment horizontal="center"/>
    </xf>
    <xf numFmtId="0" fontId="12" fillId="0" borderId="17" xfId="0" applyFont="1" applyFill="1" applyBorder="1"/>
    <xf numFmtId="0" fontId="67" fillId="0" borderId="42" xfId="0" applyFont="1" applyFill="1" applyBorder="1" applyAlignment="1">
      <alignment horizontal="center"/>
    </xf>
    <xf numFmtId="0" fontId="16" fillId="0" borderId="42" xfId="0" applyFont="1" applyFill="1" applyBorder="1" applyAlignment="1">
      <alignment horizontal="center"/>
    </xf>
    <xf numFmtId="0" fontId="12" fillId="0" borderId="3" xfId="0" applyFont="1" applyFill="1" applyBorder="1"/>
    <xf numFmtId="0" fontId="66" fillId="0" borderId="3" xfId="2" applyFont="1" applyFill="1" applyBorder="1" applyAlignment="1">
      <alignment horizontal="center" vertical="center" wrapText="1"/>
    </xf>
    <xf numFmtId="0" fontId="66" fillId="0" borderId="3" xfId="0" applyFont="1" applyBorder="1" applyAlignment="1">
      <alignment horizontal="center"/>
    </xf>
    <xf numFmtId="0" fontId="66" fillId="0" borderId="92" xfId="0" applyFont="1" applyBorder="1" applyAlignment="1">
      <alignment horizontal="center"/>
    </xf>
    <xf numFmtId="0" fontId="67" fillId="0" borderId="93" xfId="0" applyFont="1" applyBorder="1" applyAlignment="1">
      <alignment horizontal="center"/>
    </xf>
    <xf numFmtId="0" fontId="77" fillId="0" borderId="95" xfId="0" applyFont="1" applyBorder="1" applyAlignment="1">
      <alignment horizontal="left"/>
    </xf>
    <xf numFmtId="0" fontId="66" fillId="0" borderId="92" xfId="2" applyFont="1" applyFill="1" applyBorder="1" applyAlignment="1">
      <alignment horizontal="center" vertical="center" wrapText="1"/>
    </xf>
    <xf numFmtId="0" fontId="77" fillId="0" borderId="94" xfId="0" applyFont="1" applyBorder="1" applyAlignment="1">
      <alignment horizontal="left"/>
    </xf>
    <xf numFmtId="0" fontId="66" fillId="0" borderId="94" xfId="2" applyFont="1" applyFill="1" applyBorder="1" applyAlignment="1">
      <alignment horizontal="center" vertical="center" wrapText="1"/>
    </xf>
    <xf numFmtId="0" fontId="66" fillId="0" borderId="94" xfId="0" applyFont="1" applyBorder="1" applyAlignment="1">
      <alignment horizontal="center"/>
    </xf>
    <xf numFmtId="0" fontId="66" fillId="0" borderId="0" xfId="0" applyFont="1" applyBorder="1" applyAlignment="1">
      <alignment horizontal="center"/>
    </xf>
    <xf numFmtId="0" fontId="16" fillId="0" borderId="96" xfId="0" applyFont="1" applyBorder="1" applyAlignment="1">
      <alignment horizontal="center"/>
    </xf>
    <xf numFmtId="0" fontId="16" fillId="8" borderId="92" xfId="0" applyFont="1" applyFill="1" applyBorder="1" applyAlignment="1">
      <alignment horizontal="center"/>
    </xf>
    <xf numFmtId="0" fontId="77" fillId="8" borderId="92" xfId="0" applyFont="1" applyFill="1" applyBorder="1"/>
    <xf numFmtId="0" fontId="36" fillId="0" borderId="0" xfId="2" applyFont="1" applyFill="1" applyAlignment="1">
      <alignment vertical="top" wrapText="1"/>
    </xf>
    <xf numFmtId="0" fontId="66" fillId="0" borderId="0" xfId="2" applyFont="1" applyFill="1" applyAlignment="1">
      <alignment vertical="top" wrapText="1"/>
    </xf>
    <xf numFmtId="0" fontId="78" fillId="0" borderId="93" xfId="0" applyFont="1" applyBorder="1" applyAlignment="1">
      <alignment horizontal="center"/>
    </xf>
    <xf numFmtId="0" fontId="77" fillId="0" borderId="95" xfId="0" applyFont="1" applyBorder="1"/>
    <xf numFmtId="0" fontId="66" fillId="0" borderId="0" xfId="2" applyFont="1" applyFill="1" applyBorder="1" applyAlignment="1">
      <alignment horizontal="center" vertical="center" wrapText="1"/>
    </xf>
    <xf numFmtId="3" fontId="36" fillId="0" borderId="0" xfId="2" applyNumberFormat="1" applyFont="1" applyFill="1" applyBorder="1" applyAlignment="1">
      <alignment vertical="top" wrapText="1"/>
    </xf>
    <xf numFmtId="3" fontId="66" fillId="0" borderId="0" xfId="2" applyNumberFormat="1" applyFont="1" applyFill="1" applyBorder="1" applyAlignment="1">
      <alignment vertical="top" wrapText="1"/>
    </xf>
    <xf numFmtId="0" fontId="36" fillId="0" borderId="0" xfId="2" applyFont="1" applyFill="1" applyBorder="1" applyAlignment="1">
      <alignment vertical="top" wrapText="1"/>
    </xf>
    <xf numFmtId="0" fontId="66" fillId="0" borderId="0" xfId="2" applyFont="1" applyFill="1" applyBorder="1" applyAlignment="1">
      <alignment vertical="top" wrapText="1"/>
    </xf>
    <xf numFmtId="0" fontId="5" fillId="0" borderId="0" xfId="2" applyBorder="1">
      <alignment wrapText="1"/>
    </xf>
    <xf numFmtId="0" fontId="66" fillId="0" borderId="0" xfId="0" applyFont="1" applyFill="1" applyBorder="1" applyAlignment="1">
      <alignment horizontal="center"/>
    </xf>
    <xf numFmtId="0" fontId="16" fillId="0" borderId="0" xfId="2" applyFont="1" applyFill="1" applyBorder="1" applyAlignment="1">
      <alignment vertical="top" wrapText="1"/>
    </xf>
    <xf numFmtId="0" fontId="12" fillId="0" borderId="96" xfId="0" applyFont="1" applyBorder="1" applyAlignment="1">
      <alignment horizontal="left"/>
    </xf>
    <xf numFmtId="0" fontId="16" fillId="0" borderId="92" xfId="0" applyFont="1" applyBorder="1" applyAlignment="1">
      <alignment horizontal="center"/>
    </xf>
    <xf numFmtId="0" fontId="79" fillId="0" borderId="92" xfId="2" applyFont="1" applyFill="1" applyBorder="1" applyAlignment="1">
      <alignment vertical="top" wrapText="1"/>
    </xf>
    <xf numFmtId="1" fontId="36" fillId="0" borderId="40" xfId="0" applyNumberFormat="1" applyFont="1" applyBorder="1"/>
    <xf numFmtId="1" fontId="36" fillId="0" borderId="17" xfId="0" applyNumberFormat="1" applyFont="1" applyBorder="1"/>
    <xf numFmtId="3" fontId="66" fillId="8" borderId="39" xfId="0" applyNumberFormat="1" applyFont="1" applyFill="1" applyBorder="1"/>
    <xf numFmtId="3" fontId="31" fillId="0" borderId="42" xfId="0" applyNumberFormat="1" applyFont="1" applyFill="1" applyBorder="1"/>
    <xf numFmtId="3" fontId="32" fillId="0" borderId="60" xfId="0" applyNumberFormat="1" applyFont="1" applyBorder="1"/>
    <xf numFmtId="3" fontId="32" fillId="0" borderId="54" xfId="0" applyNumberFormat="1" applyFont="1" applyBorder="1"/>
    <xf numFmtId="3" fontId="22" fillId="0" borderId="48" xfId="0" applyNumberFormat="1" applyFont="1" applyBorder="1"/>
    <xf numFmtId="3" fontId="18" fillId="0" borderId="2" xfId="0" applyNumberFormat="1" applyFont="1" applyBorder="1"/>
    <xf numFmtId="3" fontId="18" fillId="0" borderId="17" xfId="0" applyNumberFormat="1" applyFont="1" applyBorder="1"/>
    <xf numFmtId="0" fontId="18" fillId="0" borderId="2" xfId="0" applyFont="1" applyBorder="1"/>
    <xf numFmtId="3" fontId="22" fillId="0" borderId="2" xfId="0" applyNumberFormat="1" applyFont="1" applyBorder="1"/>
    <xf numFmtId="3" fontId="22" fillId="0" borderId="17" xfId="0" applyNumberFormat="1" applyFont="1" applyBorder="1"/>
    <xf numFmtId="3" fontId="22" fillId="0" borderId="39" xfId="0" applyNumberFormat="1" applyFont="1" applyBorder="1"/>
    <xf numFmtId="3" fontId="22" fillId="0" borderId="4" xfId="0" applyNumberFormat="1" applyFont="1" applyBorder="1"/>
    <xf numFmtId="3" fontId="36" fillId="0" borderId="42" xfId="0" applyNumberFormat="1" applyFont="1" applyBorder="1"/>
    <xf numFmtId="3" fontId="66" fillId="8" borderId="92" xfId="0" applyNumberFormat="1" applyFont="1" applyFill="1" applyBorder="1"/>
    <xf numFmtId="9" fontId="31" fillId="0" borderId="42" xfId="1" applyFont="1" applyBorder="1"/>
    <xf numFmtId="3" fontId="31" fillId="0" borderId="3" xfId="0" applyNumberFormat="1" applyFont="1" applyBorder="1"/>
    <xf numFmtId="9" fontId="31" fillId="0" borderId="3" xfId="1" applyFont="1" applyBorder="1"/>
    <xf numFmtId="9" fontId="31" fillId="0" borderId="2" xfId="1" applyFont="1" applyBorder="1"/>
    <xf numFmtId="0" fontId="31" fillId="0" borderId="2" xfId="0" applyFont="1" applyBorder="1"/>
    <xf numFmtId="0" fontId="31" fillId="0" borderId="48" xfId="0" applyFont="1" applyBorder="1"/>
    <xf numFmtId="9" fontId="31" fillId="0" borderId="48" xfId="1" applyFont="1" applyBorder="1"/>
    <xf numFmtId="3" fontId="22" fillId="0" borderId="54" xfId="0" applyNumberFormat="1" applyFont="1" applyBorder="1"/>
    <xf numFmtId="3" fontId="36" fillId="0" borderId="30" xfId="0" applyNumberFormat="1" applyFont="1" applyFill="1" applyBorder="1"/>
    <xf numFmtId="3" fontId="36" fillId="0" borderId="39" xfId="0" applyNumberFormat="1" applyFont="1" applyFill="1" applyBorder="1"/>
    <xf numFmtId="3" fontId="66" fillId="8" borderId="39" xfId="0" applyNumberFormat="1" applyFont="1" applyFill="1" applyBorder="1" applyAlignment="1">
      <alignment horizontal="right"/>
    </xf>
    <xf numFmtId="3" fontId="35" fillId="0" borderId="59" xfId="0" applyNumberFormat="1" applyFont="1" applyFill="1" applyBorder="1"/>
    <xf numFmtId="3" fontId="35" fillId="0" borderId="42" xfId="0" applyNumberFormat="1" applyFont="1" applyFill="1" applyBorder="1"/>
    <xf numFmtId="3" fontId="35" fillId="0" borderId="3" xfId="0" applyNumberFormat="1" applyFont="1" applyFill="1" applyBorder="1"/>
    <xf numFmtId="49" fontId="60" fillId="8" borderId="70" xfId="0" applyNumberFormat="1" applyFont="1" applyFill="1" applyBorder="1" applyAlignment="1">
      <alignment horizontal="left" vertical="center"/>
    </xf>
    <xf numFmtId="49" fontId="35" fillId="0" borderId="70" xfId="0" applyNumberFormat="1" applyFont="1" applyFill="1" applyBorder="1" applyAlignment="1">
      <alignment horizontal="right" vertical="center"/>
    </xf>
    <xf numFmtId="3" fontId="35" fillId="0" borderId="54" xfId="0" applyNumberFormat="1" applyFont="1" applyFill="1" applyBorder="1"/>
    <xf numFmtId="49" fontId="60" fillId="8" borderId="57" xfId="0" applyNumberFormat="1" applyFont="1" applyFill="1" applyBorder="1" applyAlignment="1">
      <alignment horizontal="left" vertical="center"/>
    </xf>
    <xf numFmtId="49" fontId="35" fillId="0" borderId="54" xfId="0" applyNumberFormat="1" applyFont="1" applyFill="1" applyBorder="1" applyAlignment="1">
      <alignment horizontal="right" vertical="center"/>
    </xf>
    <xf numFmtId="3" fontId="36" fillId="0" borderId="40" xfId="0" applyNumberFormat="1" applyFont="1" applyFill="1" applyBorder="1"/>
    <xf numFmtId="3" fontId="66" fillId="0" borderId="17" xfId="0" applyNumberFormat="1" applyFont="1" applyFill="1" applyBorder="1"/>
    <xf numFmtId="3" fontId="36" fillId="0" borderId="58" xfId="0" applyNumberFormat="1" applyFont="1" applyFill="1" applyBorder="1"/>
    <xf numFmtId="3" fontId="66" fillId="0" borderId="58" xfId="0" applyNumberFormat="1" applyFont="1" applyFill="1" applyBorder="1"/>
    <xf numFmtId="3" fontId="66" fillId="0" borderId="39" xfId="0" applyNumberFormat="1" applyFont="1" applyFill="1" applyBorder="1"/>
    <xf numFmtId="0" fontId="7" fillId="0" borderId="0" xfId="0" applyFont="1" applyFill="1" applyBorder="1" applyAlignment="1">
      <alignment horizontal="center"/>
    </xf>
    <xf numFmtId="49" fontId="35" fillId="0" borderId="50" xfId="0" applyNumberFormat="1" applyFont="1" applyFill="1" applyBorder="1" applyAlignment="1">
      <alignment horizontal="right" vertical="center"/>
    </xf>
    <xf numFmtId="0" fontId="49" fillId="0" borderId="0" xfId="0" applyFont="1" applyFill="1" applyBorder="1"/>
    <xf numFmtId="3" fontId="35" fillId="0" borderId="58" xfId="0" applyNumberFormat="1" applyFont="1" applyFill="1" applyBorder="1"/>
    <xf numFmtId="49" fontId="35" fillId="0" borderId="42" xfId="0" applyNumberFormat="1" applyFont="1" applyFill="1" applyBorder="1" applyAlignment="1">
      <alignment horizontal="right" vertical="center"/>
    </xf>
    <xf numFmtId="3" fontId="60" fillId="0" borderId="54" xfId="0" applyNumberFormat="1" applyFont="1" applyFill="1" applyBorder="1"/>
    <xf numFmtId="3" fontId="35" fillId="0" borderId="60" xfId="0" applyNumberFormat="1" applyFont="1" applyFill="1" applyBorder="1"/>
    <xf numFmtId="3" fontId="60" fillId="0" borderId="60" xfId="0" applyNumberFormat="1" applyFont="1" applyFill="1" applyBorder="1"/>
    <xf numFmtId="3" fontId="36" fillId="0" borderId="40" xfId="0" applyNumberFormat="1" applyFont="1" applyBorder="1"/>
    <xf numFmtId="3" fontId="36" fillId="0" borderId="3" xfId="0" applyNumberFormat="1" applyFont="1" applyBorder="1"/>
    <xf numFmtId="3" fontId="8" fillId="0" borderId="17" xfId="0" applyNumberFormat="1" applyFont="1" applyFill="1" applyBorder="1"/>
    <xf numFmtId="3" fontId="8" fillId="8" borderId="39" xfId="0" applyNumberFormat="1" applyFont="1" applyFill="1" applyBorder="1"/>
    <xf numFmtId="0" fontId="8" fillId="8" borderId="4" xfId="2" applyFont="1" applyFill="1" applyBorder="1" applyAlignment="1">
      <alignment horizontal="center" wrapText="1"/>
    </xf>
    <xf numFmtId="3" fontId="8" fillId="8" borderId="27" xfId="169" applyNumberFormat="1" applyFont="1" applyFill="1" applyBorder="1"/>
    <xf numFmtId="3" fontId="8" fillId="8" borderId="4" xfId="169" applyNumberFormat="1" applyFont="1" applyFill="1" applyBorder="1"/>
    <xf numFmtId="0" fontId="7" fillId="0" borderId="31" xfId="2" applyFont="1" applyFill="1" applyBorder="1" applyAlignment="1">
      <alignment horizontal="center" wrapText="1"/>
    </xf>
    <xf numFmtId="3" fontId="8" fillId="0" borderId="31" xfId="169" applyNumberFormat="1" applyFont="1" applyFill="1" applyBorder="1"/>
    <xf numFmtId="0" fontId="7" fillId="0" borderId="2" xfId="2" applyFont="1" applyBorder="1" applyAlignment="1">
      <alignment horizontal="center" wrapText="1"/>
    </xf>
    <xf numFmtId="3" fontId="7" fillId="5" borderId="28" xfId="169" applyNumberFormat="1" applyFont="1" applyFill="1" applyBorder="1"/>
    <xf numFmtId="3" fontId="8" fillId="8" borderId="2" xfId="169" applyNumberFormat="1" applyFont="1" applyFill="1" applyBorder="1"/>
    <xf numFmtId="0" fontId="7" fillId="0" borderId="3" xfId="2" applyFont="1" applyBorder="1" applyAlignment="1">
      <alignment horizontal="center" wrapText="1"/>
    </xf>
    <xf numFmtId="3" fontId="8" fillId="8" borderId="3" xfId="169" applyNumberFormat="1" applyFont="1" applyFill="1" applyBorder="1"/>
    <xf numFmtId="0" fontId="7" fillId="0" borderId="30" xfId="2" applyFont="1" applyBorder="1" applyAlignment="1">
      <alignment horizontal="center" wrapText="1"/>
    </xf>
    <xf numFmtId="3" fontId="60" fillId="8" borderId="61" xfId="0" applyNumberFormat="1" applyFont="1" applyFill="1" applyBorder="1"/>
    <xf numFmtId="3" fontId="35" fillId="0" borderId="63" xfId="0" applyNumberFormat="1" applyFont="1" applyFill="1" applyBorder="1"/>
    <xf numFmtId="0" fontId="13" fillId="0" borderId="18" xfId="0" applyFont="1" applyBorder="1"/>
    <xf numFmtId="3" fontId="155" fillId="0" borderId="0" xfId="0" applyNumberFormat="1" applyFont="1"/>
    <xf numFmtId="3" fontId="152" fillId="0" borderId="42" xfId="0" applyNumberFormat="1" applyFont="1" applyBorder="1"/>
    <xf numFmtId="3" fontId="33" fillId="0" borderId="42" xfId="0" applyNumberFormat="1" applyFont="1" applyBorder="1"/>
    <xf numFmtId="3" fontId="32" fillId="8" borderId="39" xfId="0" applyNumberFormat="1" applyFont="1" applyFill="1" applyBorder="1"/>
    <xf numFmtId="3" fontId="36" fillId="0" borderId="25" xfId="0" applyNumberFormat="1" applyFont="1" applyBorder="1"/>
    <xf numFmtId="3" fontId="66" fillId="0" borderId="16" xfId="0" applyNumberFormat="1" applyFont="1" applyBorder="1"/>
    <xf numFmtId="3" fontId="66" fillId="0" borderId="17" xfId="0" applyNumberFormat="1" applyFont="1" applyBorder="1"/>
    <xf numFmtId="3" fontId="153" fillId="0" borderId="42" xfId="0" applyNumberFormat="1" applyFont="1" applyBorder="1"/>
    <xf numFmtId="3" fontId="36" fillId="0" borderId="17" xfId="2" applyNumberFormat="1" applyFont="1" applyFill="1" applyBorder="1" applyAlignment="1">
      <alignment vertical="top" wrapText="1"/>
    </xf>
    <xf numFmtId="3" fontId="36" fillId="0" borderId="42" xfId="2" applyNumberFormat="1" applyFont="1" applyFill="1" applyBorder="1" applyAlignment="1">
      <alignment vertical="top" wrapText="1"/>
    </xf>
    <xf numFmtId="3" fontId="66" fillId="0" borderId="42" xfId="0" applyNumberFormat="1" applyFont="1" applyBorder="1"/>
    <xf numFmtId="3" fontId="153" fillId="0" borderId="42" xfId="0" applyNumberFormat="1" applyFont="1" applyBorder="1" applyAlignment="1"/>
    <xf numFmtId="3" fontId="36" fillId="0" borderId="23" xfId="0" applyNumberFormat="1" applyFont="1" applyBorder="1"/>
    <xf numFmtId="3" fontId="36" fillId="0" borderId="19" xfId="0" applyNumberFormat="1" applyFont="1" applyBorder="1"/>
    <xf numFmtId="3" fontId="152" fillId="0" borderId="41" xfId="0" applyNumberFormat="1" applyFont="1" applyBorder="1"/>
    <xf numFmtId="3" fontId="36" fillId="0" borderId="17" xfId="2" applyNumberFormat="1" applyFont="1" applyFill="1" applyBorder="1" applyAlignment="1">
      <alignment wrapText="1"/>
    </xf>
    <xf numFmtId="3" fontId="66" fillId="0" borderId="17" xfId="0" applyNumberFormat="1" applyFont="1" applyBorder="1" applyAlignment="1"/>
    <xf numFmtId="3" fontId="36" fillId="0" borderId="17" xfId="0" applyNumberFormat="1" applyFont="1" applyBorder="1" applyAlignment="1"/>
    <xf numFmtId="3" fontId="152" fillId="0" borderId="42" xfId="0" applyNumberFormat="1" applyFont="1" applyBorder="1" applyAlignment="1"/>
    <xf numFmtId="3" fontId="66" fillId="0" borderId="63" xfId="0" applyNumberFormat="1" applyFont="1" applyBorder="1"/>
    <xf numFmtId="3" fontId="80" fillId="0" borderId="0" xfId="0" applyNumberFormat="1" applyFont="1"/>
    <xf numFmtId="3" fontId="35" fillId="0" borderId="42" xfId="0" applyNumberFormat="1" applyFont="1" applyBorder="1"/>
    <xf numFmtId="3" fontId="32" fillId="8" borderId="61" xfId="0" applyNumberFormat="1" applyFont="1" applyFill="1" applyBorder="1"/>
    <xf numFmtId="3" fontId="36" fillId="0" borderId="63" xfId="0" applyNumberFormat="1" applyFont="1" applyBorder="1"/>
    <xf numFmtId="3" fontId="66" fillId="0" borderId="67" xfId="0" applyNumberFormat="1" applyFont="1" applyBorder="1"/>
    <xf numFmtId="0" fontId="35" fillId="0" borderId="63" xfId="0" applyFont="1" applyBorder="1" applyAlignment="1">
      <alignment horizontal="center"/>
    </xf>
    <xf numFmtId="0" fontId="36" fillId="0" borderId="63" xfId="0" applyFont="1" applyBorder="1" applyAlignment="1"/>
    <xf numFmtId="0" fontId="36" fillId="0" borderId="42" xfId="0" applyFont="1" applyFill="1" applyBorder="1" applyAlignment="1"/>
    <xf numFmtId="0" fontId="35" fillId="0" borderId="42" xfId="0" applyFont="1" applyBorder="1" applyAlignment="1">
      <alignment horizontal="center"/>
    </xf>
    <xf numFmtId="0" fontId="36" fillId="0" borderId="42" xfId="0" applyFont="1" applyBorder="1" applyAlignment="1"/>
    <xf numFmtId="0" fontId="60" fillId="8" borderId="61" xfId="0" applyFont="1" applyFill="1" applyBorder="1" applyAlignment="1">
      <alignment horizontal="center"/>
    </xf>
    <xf numFmtId="0" fontId="66" fillId="8" borderId="61" xfId="0" applyFont="1" applyFill="1" applyBorder="1"/>
    <xf numFmtId="0" fontId="35" fillId="0" borderId="64" xfId="0" applyFont="1" applyBorder="1" applyAlignment="1">
      <alignment horizontal="center"/>
    </xf>
    <xf numFmtId="0" fontId="80" fillId="0" borderId="64" xfId="0" applyFont="1" applyBorder="1"/>
    <xf numFmtId="3" fontId="80" fillId="0" borderId="62" xfId="0" applyNumberFormat="1" applyFont="1" applyBorder="1"/>
    <xf numFmtId="0" fontId="35" fillId="0" borderId="65" xfId="0" applyFont="1" applyBorder="1" applyAlignment="1">
      <alignment horizontal="center"/>
    </xf>
    <xf numFmtId="0" fontId="66" fillId="0" borderId="66" xfId="0" applyFont="1" applyBorder="1" applyAlignment="1">
      <alignment horizontal="left"/>
    </xf>
    <xf numFmtId="0" fontId="66" fillId="0" borderId="0" xfId="0" applyFont="1" applyFill="1" applyBorder="1" applyAlignment="1">
      <alignment horizontal="left"/>
    </xf>
    <xf numFmtId="0" fontId="35" fillId="0" borderId="0" xfId="0" applyFont="1" applyBorder="1" applyAlignment="1">
      <alignment horizontal="center"/>
    </xf>
    <xf numFmtId="0" fontId="22" fillId="0" borderId="62" xfId="0" applyFont="1" applyBorder="1" applyAlignment="1">
      <alignment horizontal="center"/>
    </xf>
    <xf numFmtId="0" fontId="22" fillId="0" borderId="0" xfId="0" applyFont="1" applyFill="1" applyBorder="1" applyAlignment="1">
      <alignment horizontal="center"/>
    </xf>
    <xf numFmtId="0" fontId="36" fillId="0" borderId="63" xfId="0" applyFont="1" applyBorder="1"/>
    <xf numFmtId="0" fontId="36" fillId="0" borderId="0" xfId="0" applyFont="1" applyBorder="1" applyAlignment="1">
      <alignment horizontal="center"/>
    </xf>
    <xf numFmtId="0" fontId="36" fillId="0" borderId="65" xfId="0" applyFont="1" applyBorder="1" applyAlignment="1">
      <alignment horizontal="center"/>
    </xf>
    <xf numFmtId="0" fontId="36" fillId="0" borderId="44" xfId="0" applyFont="1" applyFill="1" applyBorder="1" applyAlignment="1"/>
    <xf numFmtId="0" fontId="35" fillId="0" borderId="0" xfId="0" applyFont="1" applyAlignment="1">
      <alignment horizontal="center"/>
    </xf>
    <xf numFmtId="0" fontId="35" fillId="0" borderId="62" xfId="0" applyFont="1" applyFill="1" applyBorder="1"/>
    <xf numFmtId="3" fontId="66" fillId="0" borderId="96" xfId="0" applyNumberFormat="1" applyFont="1" applyBorder="1"/>
    <xf numFmtId="0" fontId="152" fillId="0" borderId="42" xfId="0" applyFont="1" applyFill="1" applyBorder="1" applyAlignment="1">
      <alignment horizontal="left"/>
    </xf>
    <xf numFmtId="3" fontId="66" fillId="8" borderId="3" xfId="0" applyNumberFormat="1" applyFont="1" applyFill="1" applyBorder="1"/>
    <xf numFmtId="0" fontId="36" fillId="0" borderId="0" xfId="0" applyFont="1" applyBorder="1"/>
    <xf numFmtId="3" fontId="66" fillId="0" borderId="3" xfId="0" applyNumberFormat="1" applyFont="1" applyBorder="1"/>
    <xf numFmtId="3" fontId="36" fillId="0" borderId="93" xfId="2" applyNumberFormat="1" applyFont="1" applyFill="1" applyBorder="1" applyAlignment="1">
      <alignment vertical="top" wrapText="1"/>
    </xf>
    <xf numFmtId="3" fontId="36" fillId="0" borderId="92" xfId="2" applyNumberFormat="1" applyFont="1" applyFill="1" applyBorder="1" applyAlignment="1">
      <alignment vertical="top" wrapText="1"/>
    </xf>
    <xf numFmtId="3" fontId="36" fillId="0" borderId="95" xfId="2" applyNumberFormat="1" applyFont="1" applyFill="1" applyBorder="1" applyAlignment="1">
      <alignment vertical="top" wrapText="1"/>
    </xf>
    <xf numFmtId="3" fontId="66" fillId="0" borderId="92" xfId="2" applyNumberFormat="1" applyFont="1" applyFill="1" applyBorder="1" applyAlignment="1">
      <alignment vertical="top" wrapText="1"/>
    </xf>
    <xf numFmtId="0" fontId="36" fillId="0" borderId="41" xfId="0" applyFont="1" applyFill="1" applyBorder="1" applyAlignment="1">
      <alignment horizontal="left"/>
    </xf>
    <xf numFmtId="0" fontId="36" fillId="0" borderId="41" xfId="0" applyFont="1" applyBorder="1" applyAlignment="1">
      <alignment horizontal="left"/>
    </xf>
    <xf numFmtId="0" fontId="16" fillId="0" borderId="17" xfId="0" applyFont="1" applyBorder="1" applyAlignment="1">
      <alignment horizontal="center" vertical="center"/>
    </xf>
    <xf numFmtId="0" fontId="12" fillId="0" borderId="17" xfId="0" applyFont="1" applyBorder="1" applyAlignment="1">
      <alignment vertical="center"/>
    </xf>
    <xf numFmtId="0" fontId="12" fillId="0" borderId="2" xfId="0" applyFont="1" applyFill="1" applyBorder="1" applyAlignment="1">
      <alignment vertical="center"/>
    </xf>
    <xf numFmtId="3" fontId="36" fillId="0" borderId="17" xfId="0" applyNumberFormat="1" applyFont="1" applyBorder="1" applyAlignment="1">
      <alignment vertical="center"/>
    </xf>
    <xf numFmtId="0" fontId="36" fillId="0" borderId="20" xfId="0" applyFont="1" applyBorder="1"/>
    <xf numFmtId="3" fontId="36" fillId="0" borderId="58" xfId="0" applyNumberFormat="1" applyFont="1" applyBorder="1"/>
    <xf numFmtId="0" fontId="31" fillId="0" borderId="20" xfId="0" applyFont="1" applyBorder="1"/>
    <xf numFmtId="0" fontId="31" fillId="0" borderId="0" xfId="0" applyFont="1"/>
    <xf numFmtId="3" fontId="66" fillId="0" borderId="40" xfId="0" applyNumberFormat="1" applyFont="1" applyBorder="1"/>
    <xf numFmtId="3" fontId="66" fillId="8" borderId="54" xfId="0" applyNumberFormat="1" applyFont="1" applyFill="1" applyBorder="1"/>
    <xf numFmtId="3" fontId="7" fillId="0" borderId="40" xfId="0" applyNumberFormat="1" applyFont="1" applyBorder="1"/>
    <xf numFmtId="3" fontId="8" fillId="0" borderId="40" xfId="0" applyNumberFormat="1" applyFont="1" applyBorder="1"/>
    <xf numFmtId="3" fontId="8" fillId="0" borderId="17" xfId="0" applyNumberFormat="1" applyFont="1" applyBorder="1"/>
    <xf numFmtId="3" fontId="7" fillId="0" borderId="58" xfId="0" applyNumberFormat="1" applyFont="1" applyBorder="1"/>
    <xf numFmtId="3" fontId="36" fillId="0" borderId="67" xfId="0" applyNumberFormat="1" applyFont="1" applyBorder="1"/>
    <xf numFmtId="3" fontId="31" fillId="0" borderId="2" xfId="0" applyNumberFormat="1" applyFont="1" applyFill="1" applyBorder="1"/>
    <xf numFmtId="0" fontId="49" fillId="0" borderId="68" xfId="6" applyFont="1" applyBorder="1" applyAlignment="1">
      <alignment horizontal="center" vertical="center"/>
    </xf>
    <xf numFmtId="0" fontId="1" fillId="0" borderId="42" xfId="0" applyFont="1" applyBorder="1" applyAlignment="1">
      <alignment horizontal="center"/>
    </xf>
    <xf numFmtId="0" fontId="35" fillId="0" borderId="42" xfId="174" applyFont="1" applyFill="1" applyBorder="1" applyAlignment="1">
      <alignment horizontal="center"/>
    </xf>
    <xf numFmtId="3" fontId="35" fillId="0" borderId="42" xfId="174" applyNumberFormat="1" applyFont="1" applyFill="1" applyBorder="1" applyAlignment="1">
      <alignment horizontal="center"/>
    </xf>
    <xf numFmtId="3" fontId="35" fillId="0" borderId="42" xfId="2" applyNumberFormat="1" applyFont="1" applyFill="1" applyBorder="1" applyAlignment="1">
      <alignment horizontal="right"/>
    </xf>
    <xf numFmtId="172" fontId="35" fillId="0" borderId="42" xfId="174" applyNumberFormat="1" applyFont="1" applyFill="1" applyBorder="1" applyAlignment="1">
      <alignment horizontal="center"/>
    </xf>
    <xf numFmtId="0" fontId="35" fillId="0" borderId="42" xfId="174" applyFont="1" applyFill="1" applyBorder="1"/>
    <xf numFmtId="3" fontId="35" fillId="0" borderId="42" xfId="174" quotePrefix="1" applyNumberFormat="1" applyFont="1" applyFill="1" applyBorder="1" applyAlignment="1">
      <alignment horizontal="right"/>
    </xf>
    <xf numFmtId="171" fontId="35" fillId="0" borderId="42" xfId="174" applyNumberFormat="1" applyFont="1" applyFill="1" applyBorder="1"/>
    <xf numFmtId="3" fontId="35" fillId="0" borderId="42" xfId="174" applyNumberFormat="1" applyFont="1" applyFill="1" applyBorder="1"/>
    <xf numFmtId="4" fontId="35" fillId="0" borderId="42" xfId="174" applyNumberFormat="1" applyFont="1" applyFill="1" applyBorder="1" applyAlignment="1">
      <alignment horizontal="center"/>
    </xf>
    <xf numFmtId="0" fontId="35" fillId="0" borderId="42" xfId="174" applyFont="1" applyBorder="1" applyAlignment="1">
      <alignment horizontal="center"/>
    </xf>
    <xf numFmtId="3" fontId="35" fillId="0" borderId="42" xfId="174" applyNumberFormat="1" applyFont="1" applyBorder="1" applyAlignment="1">
      <alignment horizontal="center"/>
    </xf>
    <xf numFmtId="0" fontId="35" fillId="0" borderId="3" xfId="174" applyFont="1" applyBorder="1" applyAlignment="1">
      <alignment horizontal="center"/>
    </xf>
    <xf numFmtId="3" fontId="35" fillId="0" borderId="3" xfId="2" applyNumberFormat="1" applyFont="1" applyFill="1" applyBorder="1" applyAlignment="1">
      <alignment horizontal="right"/>
    </xf>
    <xf numFmtId="0" fontId="35" fillId="0" borderId="9" xfId="174" applyFont="1" applyFill="1" applyBorder="1"/>
    <xf numFmtId="0" fontId="35" fillId="0" borderId="3" xfId="174" applyFont="1" applyFill="1" applyBorder="1"/>
    <xf numFmtId="166" fontId="60" fillId="0" borderId="3" xfId="0" applyNumberFormat="1" applyFont="1" applyFill="1" applyBorder="1" applyAlignment="1">
      <alignment horizontal="center"/>
    </xf>
    <xf numFmtId="0" fontId="80" fillId="0" borderId="42" xfId="0" applyFont="1" applyBorder="1" applyAlignment="1">
      <alignment horizontal="center"/>
    </xf>
    <xf numFmtId="171" fontId="35" fillId="0" borderId="68" xfId="0" applyNumberFormat="1" applyFont="1" applyFill="1" applyBorder="1" applyAlignment="1">
      <alignment horizontal="center"/>
    </xf>
    <xf numFmtId="171" fontId="35" fillId="0" borderId="42" xfId="0" applyNumberFormat="1" applyFont="1" applyFill="1" applyBorder="1"/>
    <xf numFmtId="0" fontId="35" fillId="0" borderId="71" xfId="0" applyFont="1" applyFill="1" applyBorder="1"/>
    <xf numFmtId="3" fontId="60" fillId="0" borderId="42" xfId="0" applyNumberFormat="1" applyFont="1" applyFill="1" applyBorder="1" applyAlignment="1">
      <alignment horizontal="right"/>
    </xf>
    <xf numFmtId="172" fontId="60" fillId="0" borderId="42" xfId="0" applyNumberFormat="1" applyFont="1" applyFill="1" applyBorder="1" applyAlignment="1">
      <alignment horizontal="center"/>
    </xf>
    <xf numFmtId="172" fontId="60" fillId="0" borderId="42" xfId="0" applyNumberFormat="1" applyFont="1" applyFill="1" applyBorder="1"/>
    <xf numFmtId="170" fontId="60" fillId="0" borderId="41" xfId="0" applyNumberFormat="1" applyFont="1" applyFill="1" applyBorder="1"/>
    <xf numFmtId="3" fontId="60" fillId="0" borderId="42" xfId="2" applyNumberFormat="1" applyFont="1" applyFill="1" applyBorder="1" applyAlignment="1">
      <alignment horizontal="right"/>
    </xf>
    <xf numFmtId="172" fontId="60" fillId="0" borderId="42" xfId="2" applyNumberFormat="1" applyFont="1" applyFill="1" applyBorder="1" applyAlignment="1">
      <alignment horizontal="center"/>
    </xf>
    <xf numFmtId="172" fontId="60" fillId="0" borderId="42" xfId="2" applyNumberFormat="1" applyFont="1" applyFill="1" applyBorder="1" applyAlignment="1"/>
    <xf numFmtId="3" fontId="60" fillId="0" borderId="42" xfId="2" applyNumberFormat="1" applyFont="1" applyFill="1" applyBorder="1" applyAlignment="1"/>
    <xf numFmtId="170" fontId="60" fillId="0" borderId="41" xfId="2" applyNumberFormat="1" applyFont="1" applyFill="1" applyBorder="1" applyAlignment="1"/>
    <xf numFmtId="172" fontId="60" fillId="0" borderId="3" xfId="0" applyNumberFormat="1" applyFont="1" applyFill="1" applyBorder="1" applyAlignment="1">
      <alignment horizontal="center"/>
    </xf>
    <xf numFmtId="0" fontId="80" fillId="8" borderId="61" xfId="0" applyFont="1" applyFill="1" applyBorder="1" applyAlignment="1">
      <alignment horizontal="center"/>
    </xf>
    <xf numFmtId="0" fontId="35" fillId="8" borderId="61" xfId="0" applyFont="1" applyFill="1" applyBorder="1" applyAlignment="1">
      <alignment horizontal="center"/>
    </xf>
    <xf numFmtId="3" fontId="35" fillId="0" borderId="61" xfId="0" applyNumberFormat="1" applyFont="1" applyBorder="1" applyAlignment="1">
      <alignment horizontal="right"/>
    </xf>
    <xf numFmtId="3" fontId="157" fillId="0" borderId="61" xfId="0" applyNumberFormat="1" applyFont="1" applyFill="1" applyBorder="1" applyAlignment="1">
      <alignment horizontal="right"/>
    </xf>
    <xf numFmtId="3" fontId="157" fillId="8" borderId="61" xfId="0" applyNumberFormat="1" applyFont="1" applyFill="1" applyBorder="1" applyAlignment="1">
      <alignment horizontal="center"/>
    </xf>
    <xf numFmtId="3" fontId="157" fillId="0" borderId="42" xfId="0" applyNumberFormat="1" applyFont="1" applyFill="1" applyBorder="1" applyAlignment="1">
      <alignment horizontal="right"/>
    </xf>
    <xf numFmtId="170" fontId="157" fillId="0" borderId="41" xfId="0" applyNumberFormat="1" applyFont="1" applyFill="1" applyBorder="1"/>
    <xf numFmtId="0" fontId="80" fillId="0" borderId="3" xfId="0" applyFont="1" applyBorder="1" applyAlignment="1">
      <alignment horizontal="center"/>
    </xf>
    <xf numFmtId="3" fontId="60" fillId="0" borderId="3" xfId="0" applyNumberFormat="1" applyFont="1" applyFill="1" applyBorder="1" applyAlignment="1">
      <alignment horizontal="right"/>
    </xf>
    <xf numFmtId="3" fontId="60" fillId="0" borderId="41" xfId="0" applyNumberFormat="1" applyFont="1" applyFill="1" applyBorder="1" applyAlignment="1">
      <alignment horizontal="right"/>
    </xf>
    <xf numFmtId="3" fontId="60" fillId="0" borderId="72" xfId="0" applyNumberFormat="1" applyFont="1" applyFill="1" applyBorder="1" applyAlignment="1">
      <alignment horizontal="right"/>
    </xf>
    <xf numFmtId="170" fontId="60" fillId="0" borderId="0" xfId="0" applyNumberFormat="1" applyFont="1" applyFill="1" applyBorder="1"/>
    <xf numFmtId="3" fontId="32" fillId="0" borderId="18" xfId="0" applyNumberFormat="1" applyFont="1" applyFill="1" applyBorder="1"/>
    <xf numFmtId="3" fontId="34" fillId="0" borderId="18" xfId="0" applyNumberFormat="1" applyFont="1" applyFill="1" applyBorder="1"/>
    <xf numFmtId="3" fontId="35" fillId="0" borderId="2" xfId="0" applyNumberFormat="1" applyFont="1" applyFill="1" applyBorder="1"/>
    <xf numFmtId="3" fontId="32" fillId="0" borderId="15" xfId="0" applyNumberFormat="1" applyFont="1" applyFill="1" applyBorder="1" applyAlignment="1">
      <alignment vertical="center"/>
    </xf>
    <xf numFmtId="3" fontId="32" fillId="0" borderId="18" xfId="0" applyNumberFormat="1" applyFont="1" applyFill="1" applyBorder="1" applyAlignment="1">
      <alignment vertical="center"/>
    </xf>
    <xf numFmtId="3" fontId="32" fillId="0" borderId="1" xfId="0" applyNumberFormat="1" applyFont="1" applyFill="1" applyBorder="1"/>
    <xf numFmtId="3" fontId="35" fillId="0" borderId="4" xfId="0" applyNumberFormat="1" applyFont="1" applyFill="1" applyBorder="1" applyAlignment="1">
      <alignment horizontal="right"/>
    </xf>
    <xf numFmtId="3" fontId="36" fillId="0" borderId="16" xfId="0" applyNumberFormat="1" applyFont="1" applyBorder="1" applyAlignment="1">
      <alignment vertical="center"/>
    </xf>
    <xf numFmtId="3" fontId="36" fillId="0" borderId="17" xfId="0" applyNumberFormat="1" applyFont="1" applyFill="1" applyBorder="1" applyAlignment="1">
      <alignment vertical="center"/>
    </xf>
    <xf numFmtId="3" fontId="36" fillId="0" borderId="18" xfId="0" applyNumberFormat="1" applyFont="1" applyBorder="1" applyAlignment="1">
      <alignment vertical="center"/>
    </xf>
    <xf numFmtId="166" fontId="50" fillId="0" borderId="0" xfId="0" applyNumberFormat="1" applyFont="1"/>
    <xf numFmtId="3" fontId="8" fillId="0" borderId="42" xfId="0" applyNumberFormat="1" applyFont="1" applyBorder="1"/>
    <xf numFmtId="0" fontId="35" fillId="0" borderId="0" xfId="0" applyFont="1"/>
    <xf numFmtId="185" fontId="93" fillId="5" borderId="0" xfId="0" applyNumberFormat="1" applyFont="1" applyFill="1" applyBorder="1"/>
    <xf numFmtId="168" fontId="5" fillId="0" borderId="0" xfId="4" applyNumberFormat="1" applyFill="1"/>
    <xf numFmtId="10" fontId="7" fillId="0" borderId="42" xfId="1" applyNumberFormat="1" applyFont="1" applyFill="1" applyBorder="1"/>
    <xf numFmtId="3" fontId="4" fillId="0" borderId="77" xfId="102" applyNumberFormat="1" applyFont="1" applyBorder="1" applyAlignment="1">
      <alignment horizontal="center" vertical="center"/>
    </xf>
    <xf numFmtId="3" fontId="4" fillId="0" borderId="78" xfId="102" applyNumberFormat="1" applyFont="1" applyBorder="1" applyAlignment="1">
      <alignment horizontal="center" vertical="center"/>
    </xf>
    <xf numFmtId="3" fontId="4" fillId="0" borderId="79" xfId="102" applyNumberFormat="1" applyFont="1" applyBorder="1" applyAlignment="1">
      <alignment horizontal="center" vertical="center"/>
    </xf>
    <xf numFmtId="3" fontId="4" fillId="0" borderId="80" xfId="102" applyNumberFormat="1" applyFont="1" applyBorder="1" applyAlignment="1">
      <alignment horizontal="center" vertical="center"/>
    </xf>
    <xf numFmtId="3" fontId="141" fillId="0" borderId="76" xfId="5" applyNumberFormat="1" applyFont="1" applyFill="1" applyBorder="1" applyAlignment="1">
      <alignment horizontal="center" vertical="center"/>
    </xf>
    <xf numFmtId="3" fontId="5" fillId="0" borderId="77" xfId="102" applyNumberFormat="1" applyFont="1" applyBorder="1" applyAlignment="1">
      <alignment horizontal="center" vertical="center"/>
    </xf>
    <xf numFmtId="3" fontId="5" fillId="5" borderId="80" xfId="102" applyNumberFormat="1" applyFont="1" applyFill="1" applyBorder="1" applyAlignment="1">
      <alignment horizontal="center" vertical="center"/>
    </xf>
    <xf numFmtId="3" fontId="5" fillId="0" borderId="80" xfId="102" applyNumberFormat="1" applyFont="1" applyFill="1" applyBorder="1" applyAlignment="1">
      <alignment horizontal="center" vertical="center"/>
    </xf>
    <xf numFmtId="0" fontId="4" fillId="6" borderId="43" xfId="0" applyFont="1" applyFill="1" applyBorder="1" applyAlignment="1">
      <alignment horizontal="center" vertical="center"/>
    </xf>
    <xf numFmtId="0" fontId="158" fillId="0" borderId="0" xfId="0" applyFont="1"/>
    <xf numFmtId="4" fontId="159" fillId="5" borderId="0" xfId="0" applyNumberFormat="1" applyFont="1" applyFill="1" applyBorder="1"/>
    <xf numFmtId="3" fontId="81" fillId="0" borderId="0" xfId="0" applyNumberFormat="1" applyFont="1"/>
    <xf numFmtId="3" fontId="14" fillId="0" borderId="2" xfId="0" applyNumberFormat="1" applyFont="1" applyFill="1" applyBorder="1"/>
    <xf numFmtId="3" fontId="144" fillId="0" borderId="0" xfId="0" applyNumberFormat="1" applyFont="1" applyFill="1" applyBorder="1"/>
    <xf numFmtId="0" fontId="18" fillId="0" borderId="0" xfId="2" applyFont="1" applyFill="1" applyBorder="1" applyAlignment="1">
      <alignment horizontal="right" vertical="center" wrapText="1"/>
    </xf>
    <xf numFmtId="0" fontId="12" fillId="0" borderId="26" xfId="0" applyFont="1" applyBorder="1" applyAlignment="1">
      <alignment horizontal="left"/>
    </xf>
    <xf numFmtId="0" fontId="45" fillId="0" borderId="0" xfId="0" applyFont="1" applyBorder="1" applyAlignment="1">
      <alignment vertical="top" wrapText="1"/>
    </xf>
    <xf numFmtId="0" fontId="17" fillId="0" borderId="44" xfId="0" applyFont="1" applyFill="1" applyBorder="1"/>
    <xf numFmtId="0" fontId="161" fillId="0" borderId="42" xfId="0" applyFont="1" applyFill="1" applyBorder="1"/>
    <xf numFmtId="10" fontId="7" fillId="5" borderId="42" xfId="1" applyNumberFormat="1" applyFont="1" applyFill="1" applyBorder="1"/>
    <xf numFmtId="0" fontId="7" fillId="0" borderId="0" xfId="0" applyFont="1" applyFill="1" applyBorder="1"/>
    <xf numFmtId="0" fontId="14" fillId="0" borderId="0" xfId="0" applyFont="1"/>
    <xf numFmtId="0" fontId="8" fillId="3" borderId="100" xfId="0" applyFont="1" applyFill="1" applyBorder="1"/>
    <xf numFmtId="0" fontId="8" fillId="0" borderId="42" xfId="0" applyFont="1" applyFill="1" applyBorder="1"/>
    <xf numFmtId="3" fontId="8" fillId="0" borderId="42" xfId="0" applyNumberFormat="1" applyFont="1" applyFill="1" applyBorder="1"/>
    <xf numFmtId="0" fontId="160" fillId="27" borderId="0" xfId="0" applyFont="1" applyFill="1" applyBorder="1"/>
    <xf numFmtId="167" fontId="8" fillId="3" borderId="100" xfId="0" applyNumberFormat="1" applyFont="1" applyFill="1" applyBorder="1"/>
    <xf numFmtId="1" fontId="90" fillId="0" borderId="100" xfId="0" applyNumberFormat="1" applyFont="1" applyBorder="1" applyAlignment="1">
      <alignment horizontal="center"/>
    </xf>
    <xf numFmtId="0" fontId="50" fillId="24" borderId="100" xfId="0" applyFont="1" applyFill="1" applyBorder="1"/>
    <xf numFmtId="0" fontId="50" fillId="0" borderId="100" xfId="0" applyFont="1" applyBorder="1"/>
    <xf numFmtId="0" fontId="50" fillId="0" borderId="0" xfId="0" applyFont="1" applyBorder="1"/>
    <xf numFmtId="0" fontId="50" fillId="0" borderId="99" xfId="0" applyFont="1" applyBorder="1"/>
    <xf numFmtId="3" fontId="7" fillId="24" borderId="100" xfId="0" applyNumberFormat="1" applyFont="1" applyFill="1" applyBorder="1"/>
    <xf numFmtId="3" fontId="14" fillId="0" borderId="42" xfId="0" applyNumberFormat="1" applyFont="1" applyFill="1" applyBorder="1"/>
    <xf numFmtId="10" fontId="14" fillId="0" borderId="42" xfId="1" applyNumberFormat="1" applyFont="1" applyFill="1" applyBorder="1"/>
    <xf numFmtId="3" fontId="106" fillId="0" borderId="42" xfId="0" applyNumberFormat="1" applyFont="1" applyFill="1" applyBorder="1"/>
    <xf numFmtId="0" fontId="45" fillId="27" borderId="0" xfId="0" applyFont="1" applyFill="1"/>
    <xf numFmtId="171" fontId="45" fillId="0" borderId="0" xfId="0" applyNumberFormat="1" applyFont="1"/>
    <xf numFmtId="171" fontId="45" fillId="0" borderId="0" xfId="0" applyNumberFormat="1" applyFont="1" applyFill="1" applyBorder="1"/>
    <xf numFmtId="9" fontId="31" fillId="0" borderId="0" xfId="1" applyFont="1"/>
    <xf numFmtId="9" fontId="32" fillId="0" borderId="39" xfId="1" applyFont="1" applyBorder="1" applyAlignment="1">
      <alignment horizontal="center" vertical="center" wrapText="1"/>
    </xf>
    <xf numFmtId="3" fontId="7" fillId="5" borderId="99" xfId="0" applyNumberFormat="1" applyFont="1" applyFill="1" applyBorder="1"/>
    <xf numFmtId="3" fontId="7" fillId="5" borderId="3" xfId="0" applyNumberFormat="1" applyFont="1" applyFill="1" applyBorder="1"/>
    <xf numFmtId="167" fontId="45" fillId="0" borderId="0" xfId="0" applyNumberFormat="1" applyFont="1" applyFill="1" applyBorder="1"/>
    <xf numFmtId="3" fontId="22" fillId="3" borderId="100" xfId="0" applyNumberFormat="1" applyFont="1" applyFill="1" applyBorder="1"/>
    <xf numFmtId="0" fontId="67" fillId="0" borderId="99" xfId="0" applyFont="1" applyBorder="1" applyAlignment="1">
      <alignment horizontal="center"/>
    </xf>
    <xf numFmtId="0" fontId="67" fillId="0" borderId="100" xfId="0" applyFont="1" applyBorder="1" applyAlignment="1">
      <alignment horizontal="center"/>
    </xf>
    <xf numFmtId="0" fontId="0" fillId="0" borderId="42" xfId="0" applyBorder="1"/>
    <xf numFmtId="0" fontId="163" fillId="0" borderId="0" xfId="4" applyFont="1" applyFill="1" applyAlignment="1">
      <alignment horizontal="left"/>
    </xf>
    <xf numFmtId="0" fontId="27" fillId="5" borderId="0" xfId="0" applyFont="1" applyFill="1" applyAlignment="1">
      <alignment horizontal="right"/>
    </xf>
    <xf numFmtId="0" fontId="2" fillId="0" borderId="100" xfId="0" applyFont="1" applyBorder="1" applyAlignment="1">
      <alignment horizontal="center"/>
    </xf>
    <xf numFmtId="0" fontId="2" fillId="0" borderId="41" xfId="0" applyFont="1" applyBorder="1" applyAlignment="1">
      <alignment horizontal="left"/>
    </xf>
    <xf numFmtId="0" fontId="2" fillId="0" borderId="0" xfId="0" applyFont="1" applyBorder="1" applyAlignment="1">
      <alignment horizontal="left"/>
    </xf>
    <xf numFmtId="0" fontId="2" fillId="0" borderId="44" xfId="0" applyFont="1" applyBorder="1" applyAlignment="1">
      <alignment horizontal="left"/>
    </xf>
    <xf numFmtId="0" fontId="2" fillId="0" borderId="26" xfId="0" applyFont="1" applyBorder="1" applyAlignment="1">
      <alignment horizontal="left"/>
    </xf>
    <xf numFmtId="0" fontId="2" fillId="0" borderId="38" xfId="0" applyFont="1" applyBorder="1" applyAlignment="1">
      <alignment horizontal="left"/>
    </xf>
    <xf numFmtId="0" fontId="2" fillId="0" borderId="37" xfId="0" applyFont="1" applyBorder="1" applyAlignment="1">
      <alignment horizontal="left"/>
    </xf>
    <xf numFmtId="0" fontId="129" fillId="0" borderId="107" xfId="0" applyFont="1" applyBorder="1" applyAlignment="1">
      <alignment horizontal="center"/>
    </xf>
    <xf numFmtId="0" fontId="129" fillId="0" borderId="0" xfId="0" applyFont="1" applyBorder="1" applyAlignment="1">
      <alignment horizontal="center"/>
    </xf>
    <xf numFmtId="0" fontId="32" fillId="0" borderId="39" xfId="0" applyFont="1" applyBorder="1" applyAlignment="1">
      <alignment horizontal="center" vertical="center" wrapText="1"/>
    </xf>
    <xf numFmtId="9" fontId="32" fillId="0" borderId="54" xfId="1" applyFont="1" applyBorder="1" applyAlignment="1">
      <alignment horizontal="center" vertical="center" wrapText="1"/>
    </xf>
    <xf numFmtId="0" fontId="32" fillId="0" borderId="0" xfId="0" applyFont="1" applyBorder="1" applyAlignment="1">
      <alignment horizontal="center" vertical="center" wrapText="1"/>
    </xf>
    <xf numFmtId="9" fontId="32" fillId="0" borderId="0" xfId="1" applyFont="1" applyBorder="1" applyAlignment="1">
      <alignment horizontal="center" vertical="center" wrapText="1"/>
    </xf>
    <xf numFmtId="9" fontId="31" fillId="0" borderId="58" xfId="1" applyFont="1" applyBorder="1"/>
    <xf numFmtId="0" fontId="32" fillId="0" borderId="0" xfId="0" applyFont="1" applyBorder="1" applyAlignment="1">
      <alignment horizontal="center"/>
    </xf>
    <xf numFmtId="0" fontId="32" fillId="0" borderId="2" xfId="0" applyFont="1" applyBorder="1" applyAlignment="1">
      <alignment horizontal="center" vertical="center" wrapText="1"/>
    </xf>
    <xf numFmtId="0" fontId="32" fillId="0" borderId="0" xfId="0" applyFont="1" applyBorder="1"/>
    <xf numFmtId="3" fontId="35" fillId="0" borderId="42" xfId="175" applyNumberFormat="1" applyFont="1" applyFill="1" applyBorder="1" applyAlignment="1">
      <alignment horizontal="right"/>
    </xf>
    <xf numFmtId="172" fontId="35" fillId="0" borderId="42" xfId="174" applyNumberFormat="1" applyFont="1" applyBorder="1" applyAlignment="1">
      <alignment horizontal="center"/>
    </xf>
    <xf numFmtId="170" fontId="32" fillId="0" borderId="68" xfId="0" applyNumberFormat="1" applyFont="1" applyFill="1" applyBorder="1" applyAlignment="1">
      <alignment vertical="center" wrapText="1"/>
    </xf>
    <xf numFmtId="170" fontId="32" fillId="0" borderId="72" xfId="0" applyNumberFormat="1" applyFont="1" applyFill="1" applyBorder="1" applyAlignment="1">
      <alignment vertical="center" wrapText="1"/>
    </xf>
    <xf numFmtId="0" fontId="5" fillId="0" borderId="68" xfId="6" applyFont="1" applyBorder="1" applyAlignment="1">
      <alignment horizontal="center" vertical="center"/>
    </xf>
    <xf numFmtId="0" fontId="35" fillId="0" borderId="68" xfId="6" applyFont="1" applyBorder="1" applyAlignment="1">
      <alignment horizontal="center" vertical="center"/>
    </xf>
    <xf numFmtId="0" fontId="35" fillId="0" borderId="68" xfId="0" applyFont="1" applyFill="1" applyBorder="1"/>
    <xf numFmtId="0" fontId="35" fillId="0" borderId="42" xfId="0" applyFont="1" applyFill="1" applyBorder="1"/>
    <xf numFmtId="3" fontId="35" fillId="0" borderId="42" xfId="0" quotePrefix="1" applyNumberFormat="1" applyFont="1" applyFill="1" applyBorder="1" applyAlignment="1">
      <alignment horizontal="right"/>
    </xf>
    <xf numFmtId="0" fontId="35" fillId="0" borderId="3" xfId="0" applyFont="1" applyBorder="1" applyAlignment="1">
      <alignment horizontal="center"/>
    </xf>
    <xf numFmtId="0" fontId="35" fillId="0" borderId="37" xfId="0" applyFont="1" applyBorder="1" applyAlignment="1">
      <alignment horizontal="center"/>
    </xf>
    <xf numFmtId="171" fontId="35" fillId="0" borderId="3" xfId="0" applyNumberFormat="1" applyFont="1" applyFill="1" applyBorder="1"/>
    <xf numFmtId="0" fontId="35" fillId="0" borderId="9" xfId="0" applyFont="1" applyFill="1" applyBorder="1"/>
    <xf numFmtId="0" fontId="35" fillId="0" borderId="3" xfId="0" applyFont="1" applyFill="1" applyBorder="1"/>
    <xf numFmtId="171" fontId="35" fillId="0" borderId="68" xfId="0" applyNumberFormat="1" applyFont="1" applyFill="1" applyBorder="1"/>
    <xf numFmtId="0" fontId="80" fillId="0" borderId="0" xfId="0" applyFont="1" applyAlignment="1">
      <alignment horizontal="center"/>
    </xf>
    <xf numFmtId="0" fontId="80" fillId="0" borderId="0" xfId="0" applyFont="1" applyBorder="1" applyAlignment="1">
      <alignment horizontal="center"/>
    </xf>
    <xf numFmtId="3" fontId="18" fillId="0" borderId="42" xfId="166" applyNumberFormat="1" applyFont="1" applyFill="1" applyBorder="1"/>
    <xf numFmtId="165" fontId="18" fillId="0" borderId="42" xfId="166" applyNumberFormat="1" applyFont="1" applyFill="1" applyBorder="1"/>
    <xf numFmtId="0" fontId="5" fillId="0" borderId="0" xfId="4" applyFont="1" applyFill="1"/>
    <xf numFmtId="3" fontId="36" fillId="0" borderId="99" xfId="0" applyNumberFormat="1" applyFont="1" applyBorder="1"/>
    <xf numFmtId="3" fontId="80" fillId="0" borderId="0" xfId="0" applyNumberFormat="1" applyFont="1" applyFill="1" applyBorder="1"/>
    <xf numFmtId="3" fontId="8" fillId="3" borderId="100" xfId="0" applyNumberFormat="1" applyFont="1" applyFill="1" applyBorder="1"/>
    <xf numFmtId="3" fontId="0" fillId="0" borderId="0" xfId="0" applyNumberFormat="1" applyAlignment="1">
      <alignment horizontal="center"/>
    </xf>
    <xf numFmtId="0" fontId="45" fillId="0" borderId="0" xfId="0" applyFont="1" applyFill="1"/>
    <xf numFmtId="3" fontId="0" fillId="0" borderId="0" xfId="0" applyNumberFormat="1" applyFill="1"/>
    <xf numFmtId="0" fontId="32" fillId="0" borderId="16" xfId="0" applyFont="1" applyBorder="1" applyAlignment="1">
      <alignment horizontal="center" wrapText="1"/>
    </xf>
    <xf numFmtId="0" fontId="32" fillId="0" borderId="16" xfId="0" applyFont="1" applyBorder="1" applyAlignment="1">
      <alignment horizontal="center" vertical="top" wrapText="1"/>
    </xf>
    <xf numFmtId="0" fontId="32" fillId="0" borderId="18" xfId="0" applyFont="1" applyBorder="1" applyAlignment="1">
      <alignment horizontal="center" wrapText="1"/>
    </xf>
    <xf numFmtId="0" fontId="5" fillId="0" borderId="47" xfId="0" applyFont="1" applyBorder="1" applyAlignment="1">
      <alignment vertical="top" wrapText="1"/>
    </xf>
    <xf numFmtId="0" fontId="13" fillId="0" borderId="108" xfId="0" applyFont="1" applyFill="1" applyBorder="1"/>
    <xf numFmtId="0" fontId="12" fillId="0" borderId="108" xfId="0" applyFont="1" applyBorder="1"/>
    <xf numFmtId="3" fontId="36" fillId="0" borderId="108" xfId="0" applyNumberFormat="1" applyFont="1" applyBorder="1"/>
    <xf numFmtId="0" fontId="35" fillId="0" borderId="44" xfId="0" applyFont="1" applyBorder="1" applyAlignment="1">
      <alignment horizontal="center"/>
    </xf>
    <xf numFmtId="0" fontId="22" fillId="0" borderId="61" xfId="0" applyFont="1" applyBorder="1" applyAlignment="1">
      <alignment horizontal="center"/>
    </xf>
    <xf numFmtId="0" fontId="22" fillId="0" borderId="42" xfId="0" applyFont="1" applyFill="1" applyBorder="1" applyAlignment="1">
      <alignment horizontal="center"/>
    </xf>
    <xf numFmtId="49" fontId="35" fillId="0" borderId="0" xfId="0" applyNumberFormat="1" applyFont="1" applyFill="1" applyBorder="1" applyAlignment="1">
      <alignment horizontal="right" vertical="center"/>
    </xf>
    <xf numFmtId="3" fontId="35" fillId="0" borderId="0" xfId="0" applyNumberFormat="1" applyFont="1" applyFill="1" applyBorder="1"/>
    <xf numFmtId="3" fontId="60" fillId="0" borderId="0" xfId="0" applyNumberFormat="1" applyFont="1" applyFill="1" applyBorder="1"/>
    <xf numFmtId="49" fontId="60" fillId="0" borderId="0" xfId="0" applyNumberFormat="1" applyFont="1" applyFill="1" applyBorder="1" applyAlignment="1">
      <alignment horizontal="left" vertical="center"/>
    </xf>
    <xf numFmtId="0" fontId="80" fillId="0" borderId="0" xfId="0" applyFont="1" applyAlignment="1">
      <alignment horizontal="right"/>
    </xf>
    <xf numFmtId="0" fontId="35" fillId="0" borderId="0" xfId="0" applyFont="1" applyAlignment="1"/>
    <xf numFmtId="3" fontId="113" fillId="0" borderId="0" xfId="0" applyNumberFormat="1" applyFont="1" applyAlignment="1">
      <alignment vertical="center" wrapText="1"/>
    </xf>
    <xf numFmtId="0" fontId="36" fillId="0" borderId="0" xfId="0" applyFont="1"/>
    <xf numFmtId="0" fontId="36" fillId="0" borderId="0" xfId="0" applyFont="1" applyAlignment="1">
      <alignment horizontal="center"/>
    </xf>
    <xf numFmtId="0" fontId="66" fillId="0" borderId="0" xfId="0" applyFont="1" applyFill="1"/>
    <xf numFmtId="0" fontId="18" fillId="0" borderId="0" xfId="2" applyFont="1" applyFill="1" applyAlignment="1">
      <alignment vertical="top" wrapText="1"/>
    </xf>
    <xf numFmtId="0" fontId="36" fillId="0" borderId="3" xfId="0" applyFont="1" applyFill="1" applyBorder="1"/>
    <xf numFmtId="0" fontId="0" fillId="0" borderId="0" xfId="0"/>
    <xf numFmtId="0" fontId="0" fillId="0" borderId="0" xfId="0" applyBorder="1"/>
    <xf numFmtId="0" fontId="50" fillId="0" borderId="0" xfId="0" applyFont="1"/>
    <xf numFmtId="3" fontId="8" fillId="0" borderId="42" xfId="0" applyNumberFormat="1" applyFont="1" applyBorder="1"/>
    <xf numFmtId="0" fontId="165" fillId="0" borderId="0" xfId="0" applyFont="1"/>
    <xf numFmtId="0" fontId="84" fillId="0" borderId="0" xfId="171" applyAlignment="1" applyProtection="1"/>
    <xf numFmtId="0" fontId="88" fillId="28" borderId="111" xfId="0" applyFont="1" applyFill="1" applyBorder="1" applyAlignment="1">
      <alignment horizontal="center" vertical="center" wrapText="1"/>
    </xf>
    <xf numFmtId="0" fontId="50" fillId="28" borderId="111" xfId="0" applyFont="1" applyFill="1" applyBorder="1" applyAlignment="1">
      <alignment horizontal="center" vertical="center" wrapText="1"/>
    </xf>
    <xf numFmtId="0" fontId="88" fillId="0" borderId="42" xfId="0" applyFont="1" applyFill="1" applyBorder="1" applyAlignment="1">
      <alignment horizontal="center" vertical="center" wrapText="1"/>
    </xf>
    <xf numFmtId="0" fontId="67" fillId="0" borderId="42" xfId="4" applyFont="1" applyBorder="1" applyAlignment="1">
      <alignment horizontal="center" vertical="center"/>
    </xf>
    <xf numFmtId="0" fontId="67" fillId="0" borderId="3" xfId="4" applyFont="1" applyBorder="1" applyAlignment="1">
      <alignment horizontal="center" vertical="center"/>
    </xf>
    <xf numFmtId="0" fontId="14" fillId="0" borderId="0" xfId="0" applyFont="1" applyFill="1" applyBorder="1"/>
    <xf numFmtId="1" fontId="8" fillId="0" borderId="116" xfId="0" applyNumberFormat="1" applyFont="1" applyBorder="1" applyAlignment="1">
      <alignment horizontal="center"/>
    </xf>
    <xf numFmtId="0" fontId="82" fillId="0" borderId="3" xfId="4" applyFont="1" applyBorder="1" applyAlignment="1">
      <alignment horizontal="center"/>
    </xf>
    <xf numFmtId="0" fontId="81" fillId="0" borderId="3" xfId="4" applyFont="1" applyBorder="1"/>
    <xf numFmtId="0" fontId="31" fillId="5" borderId="2" xfId="4" applyFont="1" applyFill="1" applyBorder="1"/>
    <xf numFmtId="0" fontId="36" fillId="5" borderId="2" xfId="4" applyFont="1" applyFill="1" applyBorder="1"/>
    <xf numFmtId="0" fontId="36" fillId="5" borderId="42" xfId="4" applyFont="1" applyFill="1" applyBorder="1"/>
    <xf numFmtId="0" fontId="31" fillId="5" borderId="42" xfId="4" applyFont="1" applyFill="1" applyBorder="1"/>
    <xf numFmtId="0" fontId="36" fillId="5" borderId="3" xfId="4" applyFont="1" applyFill="1" applyBorder="1"/>
    <xf numFmtId="0" fontId="12" fillId="0" borderId="1" xfId="4" applyFont="1" applyBorder="1"/>
    <xf numFmtId="0" fontId="12" fillId="0" borderId="2" xfId="4" applyFont="1" applyBorder="1"/>
    <xf numFmtId="0" fontId="36" fillId="5" borderId="115" xfId="4" applyFont="1" applyFill="1" applyBorder="1"/>
    <xf numFmtId="0" fontId="81" fillId="0" borderId="2" xfId="4" applyFont="1" applyFill="1" applyBorder="1"/>
    <xf numFmtId="0" fontId="167" fillId="5" borderId="2" xfId="4" applyFont="1" applyFill="1" applyBorder="1"/>
    <xf numFmtId="0" fontId="168" fillId="0" borderId="0" xfId="4" applyFont="1"/>
    <xf numFmtId="0" fontId="169" fillId="5" borderId="2" xfId="4" applyFont="1" applyFill="1" applyBorder="1"/>
    <xf numFmtId="0" fontId="167" fillId="0" borderId="2" xfId="4" applyFont="1" applyBorder="1"/>
    <xf numFmtId="0" fontId="170" fillId="0" borderId="0" xfId="4" applyFont="1"/>
    <xf numFmtId="4" fontId="5" fillId="0" borderId="0" xfId="4" applyNumberFormat="1"/>
    <xf numFmtId="0" fontId="171" fillId="0" borderId="2" xfId="4" applyFont="1" applyBorder="1" applyAlignment="1">
      <alignment horizontal="center"/>
    </xf>
    <xf numFmtId="0" fontId="67" fillId="0" borderId="115" xfId="4" applyFont="1" applyBorder="1" applyAlignment="1">
      <alignment horizontal="center" vertical="center"/>
    </xf>
    <xf numFmtId="0" fontId="171" fillId="0" borderId="2" xfId="4" applyFont="1" applyBorder="1" applyAlignment="1">
      <alignment horizontal="center" vertical="center"/>
    </xf>
    <xf numFmtId="0" fontId="171" fillId="0" borderId="42" xfId="4" applyFont="1" applyBorder="1" applyAlignment="1">
      <alignment horizontal="center" vertical="center"/>
    </xf>
    <xf numFmtId="6" fontId="80" fillId="0" borderId="0" xfId="0" applyNumberFormat="1" applyFont="1" applyAlignment="1">
      <alignment horizontal="right"/>
    </xf>
    <xf numFmtId="0" fontId="58" fillId="0" borderId="98" xfId="0" applyFont="1" applyBorder="1" applyAlignment="1">
      <alignment horizontal="center"/>
    </xf>
    <xf numFmtId="0" fontId="58" fillId="0" borderId="0" xfId="0" applyFont="1" applyAlignment="1">
      <alignment horizontal="center"/>
    </xf>
    <xf numFmtId="3" fontId="172" fillId="0" borderId="2" xfId="0" applyNumberFormat="1" applyFont="1" applyFill="1" applyBorder="1"/>
    <xf numFmtId="3" fontId="128" fillId="0" borderId="0" xfId="0" applyNumberFormat="1" applyFont="1"/>
    <xf numFmtId="3" fontId="173" fillId="0" borderId="2" xfId="0" applyNumberFormat="1" applyFont="1" applyFill="1" applyBorder="1" applyAlignment="1">
      <alignment horizontal="center"/>
    </xf>
    <xf numFmtId="0" fontId="150" fillId="0" borderId="42" xfId="0" applyFont="1" applyBorder="1" applyAlignment="1">
      <alignment horizontal="right"/>
    </xf>
    <xf numFmtId="0" fontId="12" fillId="0" borderId="118" xfId="0" applyFont="1" applyBorder="1" applyAlignment="1">
      <alignment horizontal="center"/>
    </xf>
    <xf numFmtId="0" fontId="12" fillId="0" borderId="2" xfId="0" applyFont="1" applyBorder="1" applyAlignment="1">
      <alignment horizontal="center"/>
    </xf>
    <xf numFmtId="0" fontId="12" fillId="0" borderId="3" xfId="0" applyFont="1" applyBorder="1" applyAlignment="1">
      <alignment horizontal="center"/>
    </xf>
    <xf numFmtId="0" fontId="21" fillId="6" borderId="117" xfId="0" quotePrefix="1" applyFont="1" applyFill="1" applyBorder="1" applyAlignment="1">
      <alignment horizontal="center" vertical="center"/>
    </xf>
    <xf numFmtId="0" fontId="16" fillId="0" borderId="0" xfId="0" applyFont="1" applyAlignment="1">
      <alignment horizontal="center"/>
    </xf>
    <xf numFmtId="0" fontId="78" fillId="0" borderId="117" xfId="0" applyFont="1" applyBorder="1" applyAlignment="1">
      <alignment horizontal="center" vertical="center"/>
    </xf>
    <xf numFmtId="0" fontId="67" fillId="0" borderId="118" xfId="0" applyFont="1" applyBorder="1" applyAlignment="1">
      <alignment horizontal="center" vertical="center"/>
    </xf>
    <xf numFmtId="0" fontId="36" fillId="0" borderId="3" xfId="0" applyFont="1" applyFill="1" applyBorder="1" applyAlignment="1">
      <alignment vertical="center"/>
    </xf>
    <xf numFmtId="0" fontId="67" fillId="0" borderId="0" xfId="0" applyFont="1" applyBorder="1" applyAlignment="1">
      <alignment horizontal="center" vertical="center"/>
    </xf>
    <xf numFmtId="0" fontId="7" fillId="0" borderId="0" xfId="0" applyFont="1" applyBorder="1" applyAlignment="1">
      <alignment vertical="center" wrapText="1"/>
    </xf>
    <xf numFmtId="0" fontId="7" fillId="0" borderId="0" xfId="0" applyFont="1" applyBorder="1"/>
    <xf numFmtId="0" fontId="14" fillId="0" borderId="0" xfId="0" applyFont="1" applyBorder="1" applyAlignment="1">
      <alignment vertical="center"/>
    </xf>
    <xf numFmtId="0" fontId="67" fillId="0" borderId="117" xfId="0" applyFont="1" applyBorder="1" applyAlignment="1">
      <alignment horizontal="center" vertical="center"/>
    </xf>
    <xf numFmtId="0" fontId="78" fillId="0" borderId="4" xfId="0" applyFont="1" applyBorder="1" applyAlignment="1">
      <alignment horizontal="center" vertical="center"/>
    </xf>
    <xf numFmtId="0" fontId="122" fillId="0" borderId="120" xfId="0" applyFont="1" applyBorder="1" applyAlignment="1">
      <alignment horizontal="center" vertical="center"/>
    </xf>
    <xf numFmtId="0" fontId="118" fillId="0" borderId="43" xfId="0" applyFont="1" applyBorder="1" applyAlignment="1">
      <alignment horizontal="center" vertical="center"/>
    </xf>
    <xf numFmtId="0" fontId="118" fillId="0" borderId="0" xfId="0" applyFont="1" applyAlignment="1">
      <alignment vertical="center"/>
    </xf>
    <xf numFmtId="0" fontId="52" fillId="0" borderId="43" xfId="0" applyFont="1" applyBorder="1" applyAlignment="1">
      <alignment horizontal="center" vertical="center"/>
    </xf>
    <xf numFmtId="0" fontId="52" fillId="0" borderId="0" xfId="0" applyFont="1" applyAlignment="1">
      <alignment vertical="center"/>
    </xf>
    <xf numFmtId="0" fontId="18" fillId="6" borderId="0" xfId="0" quotePrefix="1" applyFont="1" applyFill="1" applyAlignment="1">
      <alignment horizontal="right" vertical="center"/>
    </xf>
    <xf numFmtId="0" fontId="118" fillId="0" borderId="43" xfId="0" applyFont="1" applyFill="1" applyBorder="1" applyAlignment="1">
      <alignment horizontal="center" vertical="center"/>
    </xf>
    <xf numFmtId="3" fontId="7" fillId="0" borderId="99" xfId="0" applyNumberFormat="1" applyFont="1" applyFill="1" applyBorder="1"/>
    <xf numFmtId="0" fontId="67" fillId="0" borderId="123" xfId="0" applyFont="1" applyBorder="1" applyAlignment="1">
      <alignment horizontal="center"/>
    </xf>
    <xf numFmtId="0" fontId="35" fillId="0" borderId="123" xfId="4" applyFont="1" applyBorder="1" applyAlignment="1">
      <alignment horizontal="center"/>
    </xf>
    <xf numFmtId="0" fontId="35" fillId="0" borderId="42" xfId="4" applyFont="1" applyBorder="1" applyAlignment="1">
      <alignment horizontal="center"/>
    </xf>
    <xf numFmtId="0" fontId="67" fillId="0" borderId="124" xfId="0" applyFont="1" applyBorder="1" applyAlignment="1">
      <alignment horizontal="center"/>
    </xf>
    <xf numFmtId="0" fontId="67" fillId="0" borderId="125" xfId="0" applyFont="1" applyBorder="1" applyAlignment="1">
      <alignment horizontal="center"/>
    </xf>
    <xf numFmtId="0" fontId="36" fillId="0" borderId="99" xfId="0" applyFont="1" applyBorder="1"/>
    <xf numFmtId="0" fontId="66" fillId="3" borderId="100" xfId="0" applyFont="1" applyFill="1" applyBorder="1"/>
    <xf numFmtId="0" fontId="36" fillId="0" borderId="99" xfId="0" applyFont="1" applyFill="1" applyBorder="1"/>
    <xf numFmtId="0" fontId="36" fillId="0" borderId="1" xfId="4" applyFont="1" applyBorder="1" applyAlignment="1">
      <alignment vertical="center"/>
    </xf>
    <xf numFmtId="0" fontId="31" fillId="0" borderId="2" xfId="4" applyFont="1" applyBorder="1" applyAlignment="1">
      <alignment vertical="center"/>
    </xf>
    <xf numFmtId="0" fontId="36" fillId="0" borderId="2" xfId="4" applyFont="1" applyBorder="1" applyAlignment="1">
      <alignment vertical="center"/>
    </xf>
    <xf numFmtId="0" fontId="36" fillId="5" borderId="115" xfId="4" applyFont="1" applyFill="1" applyBorder="1" applyAlignment="1">
      <alignment vertical="center"/>
    </xf>
    <xf numFmtId="0" fontId="36" fillId="5" borderId="2" xfId="4" applyFont="1" applyFill="1" applyBorder="1" applyAlignment="1">
      <alignment vertical="center"/>
    </xf>
    <xf numFmtId="0" fontId="167" fillId="5" borderId="2" xfId="4" applyFont="1" applyFill="1" applyBorder="1" applyAlignment="1">
      <alignment vertical="center"/>
    </xf>
    <xf numFmtId="0" fontId="36" fillId="5" borderId="42" xfId="4" applyFont="1" applyFill="1" applyBorder="1" applyAlignment="1">
      <alignment vertical="center"/>
    </xf>
    <xf numFmtId="0" fontId="31" fillId="5" borderId="2" xfId="4" applyFont="1" applyFill="1" applyBorder="1" applyAlignment="1">
      <alignment vertical="center"/>
    </xf>
    <xf numFmtId="0" fontId="31" fillId="5" borderId="42" xfId="4" applyFont="1" applyFill="1" applyBorder="1" applyAlignment="1">
      <alignment vertical="center"/>
    </xf>
    <xf numFmtId="0" fontId="36" fillId="5" borderId="3" xfId="4" applyFont="1" applyFill="1" applyBorder="1" applyAlignment="1">
      <alignment vertical="center"/>
    </xf>
    <xf numFmtId="3" fontId="36" fillId="0" borderId="115" xfId="4" applyNumberFormat="1" applyFont="1" applyBorder="1"/>
    <xf numFmtId="0" fontId="35" fillId="0" borderId="2" xfId="4" applyFont="1" applyBorder="1"/>
    <xf numFmtId="3" fontId="36" fillId="5" borderId="2" xfId="4" applyNumberFormat="1" applyFont="1" applyFill="1" applyBorder="1"/>
    <xf numFmtId="3" fontId="36" fillId="0" borderId="42" xfId="4" applyNumberFormat="1" applyFont="1" applyBorder="1"/>
    <xf numFmtId="3" fontId="36" fillId="0" borderId="2" xfId="4" applyNumberFormat="1" applyFont="1" applyBorder="1"/>
    <xf numFmtId="3" fontId="66" fillId="8" borderId="4" xfId="4" applyNumberFormat="1" applyFont="1" applyFill="1" applyBorder="1" applyAlignment="1">
      <alignment vertical="center"/>
    </xf>
    <xf numFmtId="3" fontId="35" fillId="0" borderId="3" xfId="4" applyNumberFormat="1" applyFont="1" applyBorder="1"/>
    <xf numFmtId="10" fontId="36" fillId="0" borderId="2" xfId="4" applyNumberFormat="1" applyFont="1" applyBorder="1"/>
    <xf numFmtId="168" fontId="167" fillId="5" borderId="2" xfId="0" applyNumberFormat="1" applyFont="1" applyFill="1" applyBorder="1"/>
    <xf numFmtId="3" fontId="167" fillId="0" borderId="2" xfId="4" applyNumberFormat="1" applyFont="1" applyBorder="1"/>
    <xf numFmtId="3" fontId="167" fillId="0" borderId="42" xfId="4" applyNumberFormat="1" applyFont="1" applyBorder="1"/>
    <xf numFmtId="166" fontId="36" fillId="0" borderId="2" xfId="4" applyNumberFormat="1" applyFont="1" applyBorder="1"/>
    <xf numFmtId="3" fontId="36" fillId="5" borderId="42" xfId="4" applyNumberFormat="1" applyFont="1" applyFill="1" applyBorder="1"/>
    <xf numFmtId="3" fontId="36" fillId="0" borderId="3" xfId="4" applyNumberFormat="1" applyFont="1" applyBorder="1"/>
    <xf numFmtId="0" fontId="81" fillId="0" borderId="2" xfId="4" applyFont="1" applyBorder="1"/>
    <xf numFmtId="0" fontId="83" fillId="0" borderId="0" xfId="4" applyFont="1"/>
    <xf numFmtId="3" fontId="32" fillId="8" borderId="4" xfId="4" applyNumberFormat="1" applyFont="1" applyFill="1" applyBorder="1" applyAlignment="1">
      <alignment vertical="center"/>
    </xf>
    <xf numFmtId="0" fontId="83" fillId="0" borderId="2" xfId="4" applyFont="1" applyBorder="1"/>
    <xf numFmtId="0" fontId="82" fillId="0" borderId="2" xfId="4" applyFont="1" applyBorder="1"/>
    <xf numFmtId="0" fontId="83" fillId="0" borderId="0" xfId="4" applyFont="1" applyAlignment="1">
      <alignment vertical="center"/>
    </xf>
    <xf numFmtId="171" fontId="167" fillId="0" borderId="2" xfId="4" applyNumberFormat="1" applyFont="1" applyBorder="1"/>
    <xf numFmtId="0" fontId="82" fillId="0" borderId="0" xfId="4" applyFont="1"/>
    <xf numFmtId="3" fontId="81" fillId="0" borderId="0" xfId="4" applyNumberFormat="1" applyFont="1"/>
    <xf numFmtId="4" fontId="36" fillId="0" borderId="0" xfId="4" applyNumberFormat="1" applyFont="1" applyAlignment="1">
      <alignment vertical="center"/>
    </xf>
    <xf numFmtId="3" fontId="32" fillId="8" borderId="4" xfId="4" applyNumberFormat="1" applyFont="1" applyFill="1" applyBorder="1" applyAlignment="1">
      <alignment horizontal="right" vertical="center"/>
    </xf>
    <xf numFmtId="3" fontId="81" fillId="0" borderId="2" xfId="4" applyNumberFormat="1" applyFont="1" applyBorder="1"/>
    <xf numFmtId="183" fontId="81" fillId="0" borderId="2" xfId="4" applyNumberFormat="1" applyFont="1" applyBorder="1"/>
    <xf numFmtId="168" fontId="81" fillId="5" borderId="2" xfId="0" applyNumberFormat="1" applyFont="1" applyFill="1" applyBorder="1"/>
    <xf numFmtId="169" fontId="36" fillId="0" borderId="2" xfId="5" applyNumberFormat="1" applyFont="1" applyBorder="1"/>
    <xf numFmtId="169" fontId="36" fillId="0" borderId="3" xfId="5" applyNumberFormat="1" applyFont="1" applyBorder="1"/>
    <xf numFmtId="3" fontId="36" fillId="0" borderId="1" xfId="4" applyNumberFormat="1" applyFont="1" applyFill="1" applyBorder="1"/>
    <xf numFmtId="3" fontId="36" fillId="5" borderId="42" xfId="0" applyNumberFormat="1" applyFont="1" applyFill="1" applyBorder="1"/>
    <xf numFmtId="166" fontId="81" fillId="0" borderId="2" xfId="4" applyNumberFormat="1" applyFont="1" applyBorder="1"/>
    <xf numFmtId="4" fontId="81" fillId="0" borderId="2" xfId="4" applyNumberFormat="1" applyFont="1" applyBorder="1"/>
    <xf numFmtId="4" fontId="36" fillId="5" borderId="3" xfId="0" applyNumberFormat="1" applyFont="1" applyFill="1" applyBorder="1"/>
    <xf numFmtId="0" fontId="36" fillId="0" borderId="115" xfId="0" applyFont="1" applyBorder="1"/>
    <xf numFmtId="3" fontId="36" fillId="5" borderId="3" xfId="0" applyNumberFormat="1" applyFont="1" applyFill="1" applyBorder="1"/>
    <xf numFmtId="0" fontId="36" fillId="0" borderId="115" xfId="0" applyFont="1" applyFill="1" applyBorder="1"/>
    <xf numFmtId="0" fontId="32" fillId="3" borderId="116" xfId="0" applyFont="1" applyFill="1" applyBorder="1"/>
    <xf numFmtId="0" fontId="32" fillId="0" borderId="42" xfId="0" applyFont="1" applyFill="1" applyBorder="1"/>
    <xf numFmtId="3" fontId="32" fillId="3" borderId="116" xfId="0" applyNumberFormat="1" applyFont="1" applyFill="1" applyBorder="1"/>
    <xf numFmtId="0" fontId="36" fillId="0" borderId="2" xfId="0" applyFont="1" applyFill="1" applyBorder="1"/>
    <xf numFmtId="0" fontId="12" fillId="24" borderId="116" xfId="0" applyFont="1" applyFill="1" applyBorder="1"/>
    <xf numFmtId="3" fontId="36" fillId="24" borderId="116" xfId="0" applyNumberFormat="1" applyFont="1" applyFill="1" applyBorder="1"/>
    <xf numFmtId="0" fontId="12" fillId="0" borderId="116" xfId="0" applyFont="1" applyBorder="1"/>
    <xf numFmtId="0" fontId="12" fillId="0" borderId="115" xfId="0" applyFont="1" applyBorder="1"/>
    <xf numFmtId="183" fontId="167" fillId="0" borderId="2" xfId="4" applyNumberFormat="1" applyFont="1" applyBorder="1"/>
    <xf numFmtId="178" fontId="167" fillId="0" borderId="2" xfId="4" applyNumberFormat="1" applyFont="1" applyBorder="1"/>
    <xf numFmtId="4" fontId="31" fillId="0" borderId="0" xfId="4" applyNumberFormat="1" applyFont="1" applyAlignment="1">
      <alignment vertical="center"/>
    </xf>
    <xf numFmtId="3" fontId="81" fillId="5" borderId="2" xfId="4" applyNumberFormat="1" applyFont="1" applyFill="1" applyBorder="1"/>
    <xf numFmtId="3" fontId="81" fillId="5" borderId="42" xfId="4" applyNumberFormat="1" applyFont="1" applyFill="1" applyBorder="1"/>
    <xf numFmtId="0" fontId="67" fillId="5" borderId="4" xfId="4" applyFont="1" applyFill="1" applyBorder="1" applyAlignment="1">
      <alignment horizontal="center" vertical="center"/>
    </xf>
    <xf numFmtId="0" fontId="67" fillId="0" borderId="4" xfId="4" applyFont="1" applyFill="1" applyBorder="1" applyAlignment="1">
      <alignment horizontal="center" vertical="center"/>
    </xf>
    <xf numFmtId="0" fontId="67" fillId="0" borderId="0" xfId="4" applyFont="1" applyFill="1" applyAlignment="1">
      <alignment horizontal="center"/>
    </xf>
    <xf numFmtId="0" fontId="36" fillId="0" borderId="118" xfId="0" applyFont="1" applyBorder="1" applyAlignment="1">
      <alignment vertical="center" wrapText="1"/>
    </xf>
    <xf numFmtId="0" fontId="36" fillId="0" borderId="2" xfId="0" applyFont="1" applyBorder="1"/>
    <xf numFmtId="0" fontId="36" fillId="0" borderId="2" xfId="0" applyFont="1" applyBorder="1" applyAlignment="1">
      <alignment vertical="center" wrapText="1"/>
    </xf>
    <xf numFmtId="0" fontId="36" fillId="0" borderId="3" xfId="0" applyFont="1" applyBorder="1" applyAlignment="1">
      <alignment vertical="center" wrapText="1"/>
    </xf>
    <xf numFmtId="0" fontId="36" fillId="0" borderId="1" xfId="0" applyFont="1" applyBorder="1" applyAlignment="1">
      <alignment vertical="center" wrapText="1"/>
    </xf>
    <xf numFmtId="0" fontId="12" fillId="0" borderId="118" xfId="0" applyFont="1" applyFill="1" applyBorder="1" applyAlignment="1">
      <alignment vertical="center"/>
    </xf>
    <xf numFmtId="0" fontId="66" fillId="6" borderId="0" xfId="0" quotePrefix="1" applyFont="1" applyFill="1" applyAlignment="1">
      <alignment horizontal="center" vertical="center"/>
    </xf>
    <xf numFmtId="0" fontId="36" fillId="0" borderId="2" xfId="0" applyFont="1" applyFill="1" applyBorder="1" applyAlignment="1">
      <alignment vertical="center"/>
    </xf>
    <xf numFmtId="0" fontId="4" fillId="6" borderId="0" xfId="0" quotePrefix="1" applyFont="1" applyFill="1" applyAlignment="1">
      <alignment horizontal="center" vertical="center"/>
    </xf>
    <xf numFmtId="0" fontId="32" fillId="5" borderId="2" xfId="0" applyFont="1" applyFill="1" applyBorder="1"/>
    <xf numFmtId="3" fontId="4" fillId="8" borderId="117" xfId="0" applyNumberFormat="1" applyFont="1" applyFill="1" applyBorder="1" applyAlignment="1">
      <alignment vertical="center"/>
    </xf>
    <xf numFmtId="0" fontId="32" fillId="8" borderId="117" xfId="0" applyFont="1" applyFill="1" applyBorder="1" applyAlignment="1">
      <alignment vertical="center" wrapText="1"/>
    </xf>
    <xf numFmtId="0" fontId="174" fillId="8" borderId="119" xfId="0" applyFont="1" applyFill="1" applyBorder="1" applyAlignment="1">
      <alignment horizontal="left" vertical="center"/>
    </xf>
    <xf numFmtId="3" fontId="31" fillId="0" borderId="0" xfId="4" applyNumberFormat="1" applyFont="1"/>
    <xf numFmtId="0" fontId="36" fillId="0" borderId="2" xfId="0" applyFont="1" applyBorder="1" applyAlignment="1">
      <alignment vertical="center"/>
    </xf>
    <xf numFmtId="3" fontId="32" fillId="8" borderId="117" xfId="0" applyNumberFormat="1" applyFont="1" applyFill="1" applyBorder="1" applyAlignment="1">
      <alignment vertical="center"/>
    </xf>
    <xf numFmtId="3" fontId="35" fillId="0" borderId="14" xfId="0" applyNumberFormat="1" applyFont="1" applyBorder="1"/>
    <xf numFmtId="3" fontId="35" fillId="0" borderId="0" xfId="0" applyNumberFormat="1" applyFont="1"/>
    <xf numFmtId="3" fontId="60" fillId="0" borderId="14" xfId="0" applyNumberFormat="1" applyFont="1" applyBorder="1"/>
    <xf numFmtId="167" fontId="90" fillId="8" borderId="84" xfId="9" applyNumberFormat="1" applyFont="1" applyFill="1" applyBorder="1" applyAlignment="1">
      <alignment horizontal="center"/>
    </xf>
    <xf numFmtId="170" fontId="50" fillId="8" borderId="85" xfId="9" applyNumberFormat="1" applyFont="1" applyFill="1" applyBorder="1" applyAlignment="1">
      <alignment horizontal="center"/>
    </xf>
    <xf numFmtId="182" fontId="12" fillId="0" borderId="0" xfId="0" applyNumberFormat="1" applyFont="1" applyFill="1" applyAlignment="1">
      <alignment horizontal="center"/>
    </xf>
    <xf numFmtId="0" fontId="18" fillId="0" borderId="0" xfId="4" applyFont="1" applyFill="1" applyAlignment="1">
      <alignment horizontal="center"/>
    </xf>
    <xf numFmtId="4" fontId="5" fillId="0" borderId="0" xfId="4" applyNumberFormat="1" applyFill="1" applyAlignment="1">
      <alignment horizontal="center"/>
    </xf>
    <xf numFmtId="0" fontId="0" fillId="0" borderId="0" xfId="0" applyFill="1" applyAlignment="1"/>
    <xf numFmtId="0" fontId="18" fillId="0" borderId="0" xfId="4" applyFont="1" applyFill="1" applyAlignment="1"/>
    <xf numFmtId="14" fontId="13" fillId="0" borderId="0" xfId="0" applyNumberFormat="1" applyFont="1" applyFill="1" applyAlignment="1">
      <alignment horizontal="center" wrapText="1"/>
    </xf>
    <xf numFmtId="186" fontId="0" fillId="0" borderId="0" xfId="0" applyNumberFormat="1" applyFill="1" applyAlignment="1">
      <alignment horizontal="center"/>
    </xf>
    <xf numFmtId="14" fontId="13" fillId="0" borderId="0" xfId="0" applyNumberFormat="1" applyFont="1" applyFill="1" applyAlignment="1">
      <alignment horizontal="center"/>
    </xf>
    <xf numFmtId="186" fontId="0" fillId="0" borderId="0" xfId="0" applyNumberFormat="1" applyFill="1" applyAlignment="1">
      <alignment horizontal="center" wrapText="1"/>
    </xf>
    <xf numFmtId="3" fontId="0" fillId="0" borderId="0" xfId="0" applyNumberFormat="1" applyFill="1" applyBorder="1"/>
    <xf numFmtId="10" fontId="0" fillId="0" borderId="0" xfId="0" applyNumberFormat="1" applyFill="1" applyBorder="1"/>
    <xf numFmtId="3" fontId="4" fillId="0" borderId="0" xfId="0" applyNumberFormat="1" applyFont="1" applyFill="1" applyBorder="1" applyAlignment="1">
      <alignment vertical="center"/>
    </xf>
    <xf numFmtId="3" fontId="32" fillId="0" borderId="0" xfId="0" applyNumberFormat="1" applyFont="1" applyFill="1" applyBorder="1" applyAlignment="1">
      <alignment vertical="center"/>
    </xf>
    <xf numFmtId="4" fontId="32" fillId="0" borderId="0" xfId="0" applyNumberFormat="1" applyFont="1" applyFill="1" applyBorder="1"/>
    <xf numFmtId="3" fontId="31" fillId="0" borderId="16" xfId="0" applyNumberFormat="1" applyFont="1" applyFill="1" applyBorder="1"/>
    <xf numFmtId="3" fontId="31" fillId="0" borderId="17" xfId="0" applyNumberFormat="1" applyFont="1" applyFill="1" applyBorder="1"/>
    <xf numFmtId="4" fontId="31" fillId="0" borderId="3" xfId="0" applyNumberFormat="1" applyFont="1" applyFill="1" applyBorder="1"/>
    <xf numFmtId="2" fontId="31" fillId="0" borderId="42" xfId="0" applyNumberFormat="1" applyFont="1" applyFill="1" applyBorder="1" applyAlignment="1">
      <alignment horizontal="right" vertical="top" wrapText="1"/>
    </xf>
    <xf numFmtId="2" fontId="31" fillId="0" borderId="17" xfId="0" applyNumberFormat="1" applyFont="1" applyFill="1" applyBorder="1" applyAlignment="1">
      <alignment horizontal="right" vertical="top" wrapText="1"/>
    </xf>
    <xf numFmtId="2" fontId="31" fillId="0" borderId="17" xfId="0" applyNumberFormat="1" applyFont="1" applyFill="1" applyBorder="1" applyAlignment="1">
      <alignment vertical="top" wrapText="1"/>
    </xf>
    <xf numFmtId="3" fontId="158" fillId="0" borderId="0" xfId="0" applyNumberFormat="1" applyFont="1" applyBorder="1"/>
    <xf numFmtId="0" fontId="61" fillId="0" borderId="127" xfId="0" applyFont="1" applyBorder="1"/>
    <xf numFmtId="3" fontId="36" fillId="0" borderId="42" xfId="0" applyNumberFormat="1" applyFont="1" applyBorder="1"/>
    <xf numFmtId="3" fontId="66" fillId="0" borderId="42" xfId="0" applyNumberFormat="1" applyFont="1" applyFill="1" applyBorder="1"/>
    <xf numFmtId="0" fontId="0" fillId="0" borderId="0" xfId="0"/>
    <xf numFmtId="3" fontId="0" fillId="0" borderId="0" xfId="0" applyNumberFormat="1"/>
    <xf numFmtId="3" fontId="31" fillId="0" borderId="42" xfId="0" applyNumberFormat="1" applyFont="1" applyBorder="1"/>
    <xf numFmtId="3" fontId="31" fillId="0" borderId="0" xfId="0" applyNumberFormat="1" applyFont="1"/>
    <xf numFmtId="0" fontId="61" fillId="0" borderId="126" xfId="0" applyFont="1" applyBorder="1"/>
    <xf numFmtId="0" fontId="0" fillId="0" borderId="42" xfId="0" applyBorder="1"/>
    <xf numFmtId="3" fontId="32" fillId="0" borderId="42" xfId="0" applyNumberFormat="1" applyFont="1" applyBorder="1"/>
    <xf numFmtId="3" fontId="7" fillId="0" borderId="42" xfId="0" applyNumberFormat="1" applyFont="1" applyBorder="1"/>
    <xf numFmtId="0" fontId="61" fillId="0" borderId="42" xfId="0" applyFont="1" applyBorder="1"/>
    <xf numFmtId="0" fontId="17" fillId="0" borderId="42" xfId="0" applyFont="1" applyBorder="1"/>
    <xf numFmtId="3" fontId="166" fillId="0" borderId="0" xfId="0" applyNumberFormat="1" applyFont="1"/>
    <xf numFmtId="3" fontId="176" fillId="0" borderId="0" xfId="0" applyNumberFormat="1" applyFont="1"/>
    <xf numFmtId="3" fontId="158" fillId="0" borderId="0" xfId="0" applyNumberFormat="1" applyFont="1"/>
    <xf numFmtId="3" fontId="130" fillId="0" borderId="0" xfId="0" applyNumberFormat="1" applyFont="1"/>
    <xf numFmtId="0" fontId="0" fillId="5" borderId="0" xfId="0" applyFill="1"/>
    <xf numFmtId="0" fontId="16" fillId="0" borderId="0" xfId="0" applyFont="1" applyFill="1" applyBorder="1"/>
    <xf numFmtId="0" fontId="130" fillId="0" borderId="0" xfId="0" applyFont="1" applyAlignment="1">
      <alignment vertical="top" wrapText="1"/>
    </xf>
    <xf numFmtId="0" fontId="158" fillId="0" borderId="0" xfId="0" applyFont="1" applyAlignment="1">
      <alignment vertical="top" wrapText="1"/>
    </xf>
    <xf numFmtId="0" fontId="158" fillId="0" borderId="49" xfId="0" applyFont="1" applyBorder="1" applyAlignment="1">
      <alignment vertical="top" wrapText="1"/>
    </xf>
    <xf numFmtId="0" fontId="10" fillId="0" borderId="0" xfId="0" applyFont="1"/>
    <xf numFmtId="0" fontId="162" fillId="0" borderId="0" xfId="0" applyFont="1"/>
    <xf numFmtId="0" fontId="166" fillId="0" borderId="0" xfId="2" applyFont="1" applyFill="1" applyBorder="1" applyAlignment="1">
      <alignment vertical="top" wrapText="1"/>
    </xf>
    <xf numFmtId="3" fontId="166" fillId="0" borderId="0" xfId="2" applyNumberFormat="1" applyFont="1">
      <alignment wrapText="1"/>
    </xf>
    <xf numFmtId="0" fontId="176" fillId="0" borderId="0" xfId="2" applyFont="1" applyFill="1" applyBorder="1" applyAlignment="1">
      <alignment vertical="top" wrapText="1"/>
    </xf>
    <xf numFmtId="3" fontId="176" fillId="0" borderId="0" xfId="2" applyNumberFormat="1" applyFont="1">
      <alignment wrapText="1"/>
    </xf>
    <xf numFmtId="3" fontId="177" fillId="0" borderId="0" xfId="0" applyNumberFormat="1" applyFont="1"/>
    <xf numFmtId="3" fontId="34" fillId="0" borderId="2" xfId="0" applyNumberFormat="1" applyFont="1" applyFill="1" applyBorder="1"/>
    <xf numFmtId="3" fontId="35" fillId="0" borderId="18" xfId="0" applyNumberFormat="1" applyFont="1" applyFill="1" applyBorder="1"/>
    <xf numFmtId="3" fontId="32" fillId="8" borderId="4" xfId="0" applyNumberFormat="1" applyFont="1" applyFill="1" applyBorder="1"/>
    <xf numFmtId="176" fontId="83" fillId="0" borderId="68" xfId="7" applyNumberFormat="1" applyFont="1" applyFill="1" applyBorder="1" applyAlignment="1">
      <alignment horizontal="center" vertical="center"/>
    </xf>
    <xf numFmtId="176" fontId="83" fillId="0" borderId="42" xfId="7" applyNumberFormat="1" applyFont="1" applyFill="1" applyBorder="1" applyAlignment="1">
      <alignment horizontal="center" vertical="center"/>
    </xf>
    <xf numFmtId="175" fontId="83" fillId="0" borderId="42" xfId="7" applyNumberFormat="1" applyFont="1" applyFill="1" applyBorder="1" applyAlignment="1">
      <alignment horizontal="center" vertical="center"/>
    </xf>
    <xf numFmtId="175" fontId="83" fillId="0" borderId="42" xfId="7" applyNumberFormat="1" applyFont="1" applyFill="1" applyBorder="1" applyAlignment="1">
      <alignment horizontal="right" vertical="center"/>
    </xf>
    <xf numFmtId="175" fontId="145" fillId="0" borderId="42" xfId="7" applyNumberFormat="1" applyFont="1" applyFill="1" applyBorder="1" applyAlignment="1">
      <alignment horizontal="center" vertical="center"/>
    </xf>
    <xf numFmtId="175" fontId="83" fillId="0" borderId="3" xfId="7" applyNumberFormat="1" applyFont="1" applyFill="1" applyBorder="1" applyAlignment="1">
      <alignment horizontal="center" vertical="center"/>
    </xf>
    <xf numFmtId="0" fontId="58" fillId="8" borderId="4" xfId="4" applyFont="1" applyFill="1" applyBorder="1" applyAlignment="1">
      <alignment vertical="center" wrapText="1"/>
    </xf>
    <xf numFmtId="0" fontId="97" fillId="0" borderId="0" xfId="171" applyFont="1" applyAlignment="1" applyProtection="1">
      <alignment horizontal="left" vertical="top"/>
    </xf>
    <xf numFmtId="0" fontId="125" fillId="0" borderId="0" xfId="9" applyFont="1" applyFill="1" applyBorder="1" applyAlignment="1">
      <alignment horizontal="center"/>
    </xf>
    <xf numFmtId="0" fontId="125" fillId="0" borderId="0" xfId="9" applyFont="1" applyFill="1" applyBorder="1" applyAlignment="1">
      <alignment horizontal="right"/>
    </xf>
    <xf numFmtId="0" fontId="125" fillId="0" borderId="0" xfId="9" applyFont="1" applyFill="1" applyBorder="1" applyAlignment="1">
      <alignment horizontal="center" vertical="center" wrapText="1"/>
    </xf>
    <xf numFmtId="0" fontId="126" fillId="0" borderId="0" xfId="9" applyFont="1" applyFill="1" applyBorder="1" applyAlignment="1">
      <alignment horizontal="center"/>
    </xf>
    <xf numFmtId="0" fontId="127" fillId="0" borderId="0" xfId="9" applyFont="1" applyFill="1" applyBorder="1" applyAlignment="1">
      <alignment horizontal="center"/>
    </xf>
    <xf numFmtId="172" fontId="125" fillId="0" borderId="0" xfId="9" applyNumberFormat="1" applyFont="1" applyFill="1" applyBorder="1" applyAlignment="1">
      <alignment horizontal="center"/>
    </xf>
    <xf numFmtId="171" fontId="125" fillId="0" borderId="0" xfId="9" applyNumberFormat="1" applyFont="1" applyFill="1" applyBorder="1"/>
    <xf numFmtId="4" fontId="125" fillId="0" borderId="0" xfId="9" applyNumberFormat="1" applyFont="1" applyFill="1" applyBorder="1"/>
    <xf numFmtId="3" fontId="127" fillId="0" borderId="0" xfId="9" applyNumberFormat="1" applyFont="1" applyFill="1" applyBorder="1"/>
    <xf numFmtId="0" fontId="89" fillId="0" borderId="0" xfId="9" applyFont="1" applyFill="1" applyBorder="1"/>
    <xf numFmtId="3" fontId="126" fillId="0" borderId="0" xfId="9" applyNumberFormat="1" applyFont="1" applyFill="1" applyBorder="1"/>
    <xf numFmtId="0" fontId="123" fillId="0" borderId="0" xfId="0" applyFont="1" applyFill="1" applyAlignment="1">
      <alignment horizontal="right"/>
    </xf>
    <xf numFmtId="0" fontId="175" fillId="0" borderId="0" xfId="171" applyFont="1" applyFill="1" applyAlignment="1" applyProtection="1"/>
    <xf numFmtId="182" fontId="77" fillId="0" borderId="0" xfId="0" applyNumberFormat="1" applyFont="1" applyFill="1" applyAlignment="1">
      <alignment horizontal="center"/>
    </xf>
    <xf numFmtId="0" fontId="77" fillId="0" borderId="0" xfId="0" applyFont="1" applyFill="1" applyAlignment="1">
      <alignment horizontal="center"/>
    </xf>
    <xf numFmtId="4" fontId="2" fillId="0" borderId="0" xfId="0" applyNumberFormat="1" applyFont="1" applyFill="1" applyAlignment="1">
      <alignment horizontal="center"/>
    </xf>
    <xf numFmtId="0" fontId="0" fillId="0" borderId="133" xfId="0" applyBorder="1"/>
    <xf numFmtId="0" fontId="0" fillId="0" borderId="134" xfId="0" applyBorder="1"/>
    <xf numFmtId="0" fontId="0" fillId="0" borderId="135" xfId="0" applyBorder="1"/>
    <xf numFmtId="0" fontId="93" fillId="0" borderId="135" xfId="9" applyFont="1" applyBorder="1" applyAlignment="1">
      <alignment horizontal="center"/>
    </xf>
    <xf numFmtId="0" fontId="93" fillId="0" borderId="133" xfId="9" applyFont="1" applyBorder="1" applyAlignment="1">
      <alignment horizontal="center"/>
    </xf>
    <xf numFmtId="0" fontId="68" fillId="0" borderId="44" xfId="0" applyFont="1" applyBorder="1" applyAlignment="1">
      <alignment horizontal="center"/>
    </xf>
    <xf numFmtId="0" fontId="68" fillId="0" borderId="0" xfId="0" applyFont="1" applyBorder="1" applyAlignment="1">
      <alignment horizontal="center"/>
    </xf>
    <xf numFmtId="0" fontId="68" fillId="0" borderId="41" xfId="0" applyFont="1" applyBorder="1" applyAlignment="1">
      <alignment horizontal="center"/>
    </xf>
    <xf numFmtId="0" fontId="93" fillId="0" borderId="134" xfId="9" applyFont="1" applyBorder="1" applyAlignment="1">
      <alignment horizontal="center"/>
    </xf>
    <xf numFmtId="0" fontId="133" fillId="0" borderId="82" xfId="9" applyFont="1" applyBorder="1" applyAlignment="1">
      <alignment horizontal="center"/>
    </xf>
    <xf numFmtId="0" fontId="85" fillId="7" borderId="0" xfId="0" quotePrefix="1" applyFont="1" applyFill="1" applyAlignment="1">
      <alignment vertical="center"/>
    </xf>
    <xf numFmtId="0" fontId="85" fillId="0" borderId="0" xfId="0" quotePrefix="1" applyFont="1" applyFill="1" applyAlignment="1">
      <alignment vertical="center"/>
    </xf>
    <xf numFmtId="0" fontId="179" fillId="0" borderId="41" xfId="9" applyFont="1" applyBorder="1" applyAlignment="1">
      <alignment horizontal="right"/>
    </xf>
    <xf numFmtId="0" fontId="180" fillId="8" borderId="84" xfId="9" applyFont="1" applyFill="1" applyBorder="1" applyAlignment="1">
      <alignment horizontal="right"/>
    </xf>
    <xf numFmtId="10" fontId="35" fillId="0" borderId="2" xfId="1" applyNumberFormat="1" applyFont="1" applyFill="1" applyBorder="1"/>
    <xf numFmtId="3" fontId="35" fillId="0" borderId="3" xfId="0" applyNumberFormat="1" applyFont="1" applyFill="1" applyBorder="1" applyAlignment="1">
      <alignment horizontal="right"/>
    </xf>
    <xf numFmtId="167" fontId="66" fillId="8" borderId="4" xfId="4" applyNumberFormat="1" applyFont="1" applyFill="1" applyBorder="1" applyAlignment="1">
      <alignment vertical="center"/>
    </xf>
    <xf numFmtId="0" fontId="93" fillId="0" borderId="0" xfId="102" applyFont="1" applyBorder="1" applyAlignment="1"/>
    <xf numFmtId="0" fontId="13" fillId="0" borderId="0" xfId="0" applyFont="1" applyBorder="1" applyAlignment="1">
      <alignment horizontal="left" vertical="top" wrapText="1"/>
    </xf>
    <xf numFmtId="0" fontId="154" fillId="0" borderId="42" xfId="0" applyFont="1" applyFill="1" applyBorder="1" applyAlignment="1">
      <alignment horizontal="right"/>
    </xf>
    <xf numFmtId="0" fontId="81" fillId="0" borderId="41" xfId="2" applyFont="1" applyFill="1" applyBorder="1" applyAlignment="1">
      <alignment wrapText="1"/>
    </xf>
    <xf numFmtId="0" fontId="22" fillId="6" borderId="18" xfId="0" applyFont="1" applyFill="1" applyBorder="1" applyAlignment="1">
      <alignment horizontal="center" vertical="center"/>
    </xf>
    <xf numFmtId="0" fontId="0" fillId="0" borderId="0" xfId="0" applyFont="1" applyFill="1" applyAlignment="1">
      <alignment horizontal="right"/>
    </xf>
    <xf numFmtId="0" fontId="22" fillId="6" borderId="26" xfId="0" applyFont="1" applyFill="1" applyBorder="1" applyAlignment="1">
      <alignment horizontal="center" vertical="center"/>
    </xf>
    <xf numFmtId="0" fontId="22" fillId="6" borderId="37" xfId="0" applyFont="1" applyFill="1" applyBorder="1" applyAlignment="1">
      <alignment horizontal="center" vertical="center"/>
    </xf>
    <xf numFmtId="3" fontId="36" fillId="0" borderId="130" xfId="0" applyNumberFormat="1" applyFont="1" applyFill="1" applyBorder="1"/>
    <xf numFmtId="3" fontId="36" fillId="0" borderId="2" xfId="0" applyNumberFormat="1" applyFont="1" applyFill="1" applyBorder="1"/>
    <xf numFmtId="3" fontId="66" fillId="8" borderId="18" xfId="0" applyNumberFormat="1" applyFont="1" applyFill="1" applyBorder="1"/>
    <xf numFmtId="3" fontId="36" fillId="8" borderId="130" xfId="0" applyNumberFormat="1" applyFont="1" applyFill="1" applyBorder="1"/>
    <xf numFmtId="3" fontId="36" fillId="8" borderId="2" xfId="0" applyNumberFormat="1" applyFont="1" applyFill="1" applyBorder="1"/>
    <xf numFmtId="3" fontId="66" fillId="8" borderId="130" xfId="0" applyNumberFormat="1" applyFont="1" applyFill="1" applyBorder="1"/>
    <xf numFmtId="3" fontId="66" fillId="8" borderId="2" xfId="0" applyNumberFormat="1" applyFont="1" applyFill="1" applyBorder="1"/>
    <xf numFmtId="0" fontId="22" fillId="8" borderId="137" xfId="0" applyFont="1" applyFill="1" applyBorder="1" applyAlignment="1">
      <alignment horizontal="center" vertical="center"/>
    </xf>
    <xf numFmtId="3" fontId="36" fillId="0" borderId="18" xfId="0" applyNumberFormat="1" applyFont="1" applyFill="1" applyBorder="1"/>
    <xf numFmtId="3" fontId="36" fillId="0" borderId="138" xfId="0" applyNumberFormat="1" applyFont="1" applyFill="1" applyBorder="1"/>
    <xf numFmtId="3" fontId="36" fillId="8" borderId="18" xfId="0" applyNumberFormat="1" applyFont="1" applyFill="1" applyBorder="1"/>
    <xf numFmtId="3" fontId="66" fillId="8" borderId="30" xfId="0" applyNumberFormat="1" applyFont="1" applyFill="1" applyBorder="1"/>
    <xf numFmtId="3" fontId="66" fillId="8" borderId="17" xfId="0" applyNumberFormat="1" applyFont="1" applyFill="1" applyBorder="1"/>
    <xf numFmtId="0" fontId="152" fillId="0" borderId="42" xfId="0" applyFont="1" applyFill="1" applyBorder="1" applyAlignment="1">
      <alignment horizontal="right"/>
    </xf>
    <xf numFmtId="3" fontId="33" fillId="0" borderId="42" xfId="0" applyNumberFormat="1" applyFont="1" applyFill="1" applyBorder="1"/>
    <xf numFmtId="0" fontId="67" fillId="0" borderId="38" xfId="0" applyFont="1" applyBorder="1" applyAlignment="1">
      <alignment horizontal="center"/>
    </xf>
    <xf numFmtId="0" fontId="76" fillId="0" borderId="44" xfId="0" applyFont="1" applyFill="1" applyBorder="1" applyAlignment="1">
      <alignment horizontal="center"/>
    </xf>
    <xf numFmtId="0" fontId="12" fillId="0" borderId="139" xfId="0" applyFont="1" applyBorder="1"/>
    <xf numFmtId="0" fontId="16" fillId="0" borderId="135" xfId="0" applyFont="1" applyBorder="1" applyAlignment="1">
      <alignment horizontal="center"/>
    </xf>
    <xf numFmtId="0" fontId="16" fillId="0" borderId="38" xfId="0" applyFont="1" applyBorder="1" applyAlignment="1">
      <alignment horizontal="center"/>
    </xf>
    <xf numFmtId="0" fontId="16" fillId="0" borderId="44" xfId="0" applyFont="1" applyBorder="1" applyAlignment="1">
      <alignment horizontal="center"/>
    </xf>
    <xf numFmtId="3" fontId="36" fillId="0" borderId="135" xfId="0" applyNumberFormat="1" applyFont="1" applyBorder="1"/>
    <xf numFmtId="3" fontId="36" fillId="0" borderId="38" xfId="0" applyNumberFormat="1" applyFont="1" applyBorder="1"/>
    <xf numFmtId="3" fontId="36" fillId="0" borderId="140" xfId="0" applyNumberFormat="1" applyFont="1" applyBorder="1"/>
    <xf numFmtId="0" fontId="165" fillId="0" borderId="0" xfId="0" applyFont="1" applyFill="1"/>
    <xf numFmtId="0" fontId="165" fillId="0" borderId="0" xfId="0" applyFont="1" applyFill="1" applyBorder="1"/>
    <xf numFmtId="0" fontId="85" fillId="0" borderId="0" xfId="0" quotePrefix="1" applyFont="1" applyFill="1" applyAlignment="1">
      <alignment vertical="center" wrapText="1"/>
    </xf>
    <xf numFmtId="0" fontId="61" fillId="0" borderId="144" xfId="0" applyFont="1" applyBorder="1" applyAlignment="1">
      <alignment horizontal="center" vertical="center" wrapText="1"/>
    </xf>
    <xf numFmtId="0" fontId="32" fillId="0" borderId="144" xfId="0" applyFont="1" applyFill="1" applyBorder="1" applyAlignment="1">
      <alignment horizontal="center" vertical="center"/>
    </xf>
    <xf numFmtId="0" fontId="13" fillId="0" borderId="41" xfId="0" applyFont="1" applyBorder="1" applyAlignment="1">
      <alignment horizontal="center"/>
    </xf>
    <xf numFmtId="0" fontId="13" fillId="0" borderId="26" xfId="0" applyFont="1" applyBorder="1" applyAlignment="1">
      <alignment horizontal="center"/>
    </xf>
    <xf numFmtId="0" fontId="13" fillId="0" borderId="148" xfId="0" applyFont="1" applyBorder="1" applyAlignment="1">
      <alignment horizontal="center"/>
    </xf>
    <xf numFmtId="0" fontId="13" fillId="0" borderId="144" xfId="0" applyFont="1" applyBorder="1" applyAlignment="1">
      <alignment horizontal="center"/>
    </xf>
    <xf numFmtId="0" fontId="66" fillId="8" borderId="137" xfId="0" applyFont="1" applyFill="1" applyBorder="1"/>
    <xf numFmtId="0" fontId="64" fillId="0" borderId="0" xfId="0" applyFont="1" applyFill="1" applyBorder="1"/>
    <xf numFmtId="0" fontId="64" fillId="0" borderId="135" xfId="0" applyFont="1" applyFill="1" applyBorder="1"/>
    <xf numFmtId="172" fontId="93" fillId="0" borderId="0" xfId="9" applyNumberFormat="1" applyFont="1" applyFill="1" applyBorder="1" applyAlignment="1">
      <alignment horizontal="center" vertical="center" wrapText="1"/>
    </xf>
    <xf numFmtId="172" fontId="93" fillId="0" borderId="0" xfId="9" applyNumberFormat="1" applyFont="1" applyFill="1" applyBorder="1" applyAlignment="1">
      <alignment vertical="center" wrapText="1"/>
    </xf>
    <xf numFmtId="3" fontId="13" fillId="0" borderId="147" xfId="0" applyNumberFormat="1" applyFont="1" applyBorder="1" applyAlignment="1">
      <alignment horizontal="center"/>
    </xf>
    <xf numFmtId="3" fontId="13" fillId="0" borderId="42" xfId="0" applyNumberFormat="1" applyFont="1" applyBorder="1" applyAlignment="1">
      <alignment horizontal="center"/>
    </xf>
    <xf numFmtId="3" fontId="13" fillId="0" borderId="18" xfId="0" applyNumberFormat="1" applyFont="1" applyBorder="1" applyAlignment="1">
      <alignment horizontal="center"/>
    </xf>
    <xf numFmtId="3" fontId="13" fillId="0" borderId="144" xfId="0" applyNumberFormat="1" applyFont="1" applyBorder="1" applyAlignment="1">
      <alignment horizontal="center"/>
    </xf>
    <xf numFmtId="3" fontId="152" fillId="0" borderId="42" xfId="2" applyNumberFormat="1" applyFont="1" applyFill="1" applyBorder="1" applyAlignment="1">
      <alignment wrapText="1"/>
    </xf>
    <xf numFmtId="0" fontId="36" fillId="0" borderId="41" xfId="2" applyFont="1" applyFill="1" applyBorder="1" applyAlignment="1">
      <alignment wrapText="1"/>
    </xf>
    <xf numFmtId="0" fontId="36" fillId="0" borderId="17" xfId="0" applyFont="1" applyFill="1" applyBorder="1" applyAlignment="1">
      <alignment horizontal="center"/>
    </xf>
    <xf numFmtId="3" fontId="66" fillId="0" borderId="137" xfId="0" applyNumberFormat="1" applyFont="1" applyBorder="1"/>
    <xf numFmtId="0" fontId="81" fillId="0" borderId="41" xfId="0" applyFont="1" applyFill="1" applyBorder="1" applyAlignment="1">
      <alignment vertical="top"/>
    </xf>
    <xf numFmtId="0" fontId="81" fillId="0" borderId="0" xfId="0" applyFont="1" applyFill="1" applyBorder="1" applyAlignment="1">
      <alignment vertical="top"/>
    </xf>
    <xf numFmtId="49" fontId="75" fillId="8" borderId="150" xfId="0" applyNumberFormat="1" applyFont="1" applyFill="1" applyBorder="1" applyAlignment="1">
      <alignment horizontal="left" vertical="center"/>
    </xf>
    <xf numFmtId="49" fontId="13" fillId="0" borderId="151" xfId="0" applyNumberFormat="1" applyFont="1" applyFill="1" applyBorder="1" applyAlignment="1">
      <alignment horizontal="right" vertical="center"/>
    </xf>
    <xf numFmtId="3" fontId="35" fillId="0" borderId="152" xfId="0" applyNumberFormat="1" applyFont="1" applyFill="1" applyBorder="1"/>
    <xf numFmtId="3" fontId="60" fillId="0" borderId="0" xfId="0" applyNumberFormat="1" applyFont="1" applyFill="1" applyBorder="1" applyAlignment="1">
      <alignment vertical="center" wrapText="1"/>
    </xf>
    <xf numFmtId="3" fontId="60" fillId="0" borderId="149" xfId="0" applyNumberFormat="1" applyFont="1" applyFill="1" applyBorder="1" applyAlignment="1"/>
    <xf numFmtId="3" fontId="60" fillId="0" borderId="0" xfId="0" applyNumberFormat="1" applyFont="1" applyFill="1" applyBorder="1" applyAlignment="1"/>
    <xf numFmtId="3" fontId="60" fillId="0" borderId="149" xfId="0" applyNumberFormat="1" applyFont="1" applyFill="1" applyBorder="1" applyAlignment="1">
      <alignment vertical="center" wrapText="1"/>
    </xf>
    <xf numFmtId="3" fontId="60" fillId="0" borderId="0" xfId="0" applyNumberFormat="1" applyFont="1" applyFill="1" applyBorder="1" applyAlignment="1">
      <alignment vertical="top" wrapText="1"/>
    </xf>
    <xf numFmtId="3" fontId="60" fillId="0" borderId="149" xfId="0" applyNumberFormat="1" applyFont="1" applyFill="1" applyBorder="1" applyAlignment="1">
      <alignment vertical="top"/>
    </xf>
    <xf numFmtId="3" fontId="60" fillId="0" borderId="41" xfId="0" applyNumberFormat="1" applyFont="1" applyFill="1" applyBorder="1" applyAlignment="1">
      <alignment vertical="top"/>
    </xf>
    <xf numFmtId="3" fontId="60" fillId="0" borderId="0" xfId="0" applyNumberFormat="1" applyFont="1" applyFill="1" applyBorder="1" applyAlignment="1">
      <alignment vertical="top"/>
    </xf>
    <xf numFmtId="3" fontId="36" fillId="0" borderId="2" xfId="0" quotePrefix="1" applyNumberFormat="1" applyFont="1" applyFill="1" applyBorder="1" applyAlignment="1">
      <alignment horizontal="right" vertical="center"/>
    </xf>
    <xf numFmtId="3" fontId="36" fillId="0" borderId="3" xfId="0" quotePrefix="1" applyNumberFormat="1" applyFont="1" applyFill="1" applyBorder="1" applyAlignment="1">
      <alignment horizontal="right" vertical="center"/>
    </xf>
    <xf numFmtId="3" fontId="36" fillId="0" borderId="118" xfId="0" quotePrefix="1" applyNumberFormat="1" applyFont="1" applyFill="1" applyBorder="1" applyAlignment="1">
      <alignment horizontal="right" vertical="center"/>
    </xf>
    <xf numFmtId="10" fontId="36" fillId="0" borderId="2" xfId="1" quotePrefix="1" applyNumberFormat="1" applyFont="1" applyFill="1" applyBorder="1" applyAlignment="1">
      <alignment horizontal="right" vertical="center"/>
    </xf>
    <xf numFmtId="3" fontId="36" fillId="0" borderId="115" xfId="0" applyNumberFormat="1" applyFont="1" applyFill="1" applyBorder="1"/>
    <xf numFmtId="10" fontId="36" fillId="0" borderId="42" xfId="1" applyNumberFormat="1" applyFont="1" applyFill="1" applyBorder="1"/>
    <xf numFmtId="167" fontId="36" fillId="0" borderId="3" xfId="0" applyNumberFormat="1" applyFont="1" applyFill="1" applyBorder="1"/>
    <xf numFmtId="3" fontId="36" fillId="0" borderId="116" xfId="0" applyNumberFormat="1" applyFont="1" applyFill="1" applyBorder="1"/>
    <xf numFmtId="167" fontId="36" fillId="0" borderId="0" xfId="0" applyNumberFormat="1" applyFont="1" applyFill="1" applyBorder="1"/>
    <xf numFmtId="0" fontId="81" fillId="0" borderId="0" xfId="0" applyFont="1" applyFill="1"/>
    <xf numFmtId="172" fontId="36" fillId="0" borderId="115" xfId="0" applyNumberFormat="1" applyFont="1" applyFill="1" applyBorder="1"/>
    <xf numFmtId="171" fontId="81" fillId="0" borderId="0" xfId="0" applyNumberFormat="1" applyFont="1" applyFill="1"/>
    <xf numFmtId="3" fontId="36" fillId="0" borderId="2" xfId="4" applyNumberFormat="1" applyFont="1" applyFill="1" applyBorder="1"/>
    <xf numFmtId="3" fontId="7" fillId="0" borderId="3" xfId="0" applyNumberFormat="1" applyFont="1" applyFill="1" applyBorder="1"/>
    <xf numFmtId="3" fontId="7" fillId="0" borderId="100" xfId="0" applyNumberFormat="1" applyFont="1" applyFill="1" applyBorder="1"/>
    <xf numFmtId="3" fontId="7" fillId="0" borderId="0" xfId="0" applyNumberFormat="1" applyFont="1" applyFill="1" applyBorder="1"/>
    <xf numFmtId="172" fontId="7" fillId="0" borderId="99" xfId="0" applyNumberFormat="1" applyFont="1" applyFill="1" applyBorder="1"/>
    <xf numFmtId="3" fontId="36" fillId="0" borderId="115" xfId="4" applyNumberFormat="1" applyFont="1" applyFill="1" applyBorder="1"/>
    <xf numFmtId="0" fontId="36" fillId="0" borderId="2" xfId="4" applyFont="1" applyFill="1" applyBorder="1"/>
    <xf numFmtId="10" fontId="36" fillId="0" borderId="2" xfId="4" applyNumberFormat="1" applyFont="1" applyFill="1" applyBorder="1"/>
    <xf numFmtId="171" fontId="167" fillId="0" borderId="2" xfId="4" applyNumberFormat="1" applyFont="1" applyFill="1" applyBorder="1"/>
    <xf numFmtId="0" fontId="167" fillId="0" borderId="2" xfId="4" applyFont="1" applyFill="1" applyBorder="1"/>
    <xf numFmtId="3" fontId="167" fillId="0" borderId="2" xfId="4" applyNumberFormat="1" applyFont="1" applyFill="1" applyBorder="1"/>
    <xf numFmtId="3" fontId="36" fillId="0" borderId="42" xfId="4" applyNumberFormat="1" applyFont="1" applyFill="1" applyBorder="1"/>
    <xf numFmtId="3" fontId="81" fillId="0" borderId="2" xfId="4" applyNumberFormat="1" applyFont="1" applyFill="1" applyBorder="1"/>
    <xf numFmtId="4" fontId="35" fillId="0" borderId="3" xfId="0" applyNumberFormat="1" applyFont="1" applyFill="1" applyBorder="1"/>
    <xf numFmtId="3" fontId="36" fillId="5" borderId="1" xfId="0" applyNumberFormat="1" applyFont="1" applyFill="1" applyBorder="1" applyAlignment="1">
      <alignment vertical="center"/>
    </xf>
    <xf numFmtId="0" fontId="81" fillId="5" borderId="2" xfId="0" applyFont="1" applyFill="1" applyBorder="1" applyAlignment="1">
      <alignment vertical="center"/>
    </xf>
    <xf numFmtId="3" fontId="36" fillId="5" borderId="118" xfId="0" applyNumberFormat="1" applyFont="1" applyFill="1" applyBorder="1" applyAlignment="1">
      <alignment vertical="center"/>
    </xf>
    <xf numFmtId="3" fontId="36" fillId="5" borderId="3" xfId="0" applyNumberFormat="1" applyFont="1" applyFill="1" applyBorder="1" applyAlignment="1">
      <alignment vertical="center"/>
    </xf>
    <xf numFmtId="169" fontId="36" fillId="5" borderId="118" xfId="1" applyNumberFormat="1" applyFont="1" applyFill="1" applyBorder="1" applyAlignment="1">
      <alignment vertical="center"/>
    </xf>
    <xf numFmtId="169" fontId="81" fillId="5" borderId="2" xfId="0" applyNumberFormat="1" applyFont="1" applyFill="1" applyBorder="1" applyAlignment="1">
      <alignment vertical="center"/>
    </xf>
    <xf numFmtId="169" fontId="36" fillId="5" borderId="2" xfId="1" applyNumberFormat="1" applyFont="1" applyFill="1" applyBorder="1" applyAlignment="1">
      <alignment vertical="center"/>
    </xf>
    <xf numFmtId="169" fontId="36" fillId="5" borderId="3" xfId="0" applyNumberFormat="1" applyFont="1" applyFill="1" applyBorder="1" applyAlignment="1">
      <alignment vertical="center"/>
    </xf>
    <xf numFmtId="3" fontId="36" fillId="5" borderId="115" xfId="0" applyNumberFormat="1" applyFont="1" applyFill="1" applyBorder="1"/>
    <xf numFmtId="10" fontId="36" fillId="5" borderId="42" xfId="1" applyNumberFormat="1" applyFont="1" applyFill="1" applyBorder="1"/>
    <xf numFmtId="3" fontId="36" fillId="5" borderId="2" xfId="0" applyNumberFormat="1" applyFont="1" applyFill="1" applyBorder="1"/>
    <xf numFmtId="3" fontId="4" fillId="24" borderId="77" xfId="102" applyNumberFormat="1" applyFont="1" applyFill="1" applyBorder="1" applyAlignment="1">
      <alignment horizontal="center" vertical="center"/>
    </xf>
    <xf numFmtId="3" fontId="4" fillId="24" borderId="65" xfId="102" applyNumberFormat="1" applyFont="1" applyFill="1" applyBorder="1" applyAlignment="1">
      <alignment horizontal="center" vertical="center"/>
    </xf>
    <xf numFmtId="3" fontId="5" fillId="26" borderId="77" xfId="102" applyNumberFormat="1" applyFont="1" applyFill="1" applyBorder="1" applyAlignment="1">
      <alignment horizontal="center" vertical="center"/>
    </xf>
    <xf numFmtId="3" fontId="11" fillId="26" borderId="77" xfId="102" applyNumberFormat="1" applyFont="1" applyFill="1" applyBorder="1" applyAlignment="1">
      <alignment horizontal="center" vertical="center"/>
    </xf>
    <xf numFmtId="16" fontId="7" fillId="0" borderId="3" xfId="0" quotePrefix="1" applyNumberFormat="1" applyFont="1" applyFill="1" applyBorder="1" applyAlignment="1">
      <alignment horizontal="center" wrapText="1"/>
    </xf>
    <xf numFmtId="0" fontId="7" fillId="0" borderId="3" xfId="0" quotePrefix="1" applyFont="1" applyFill="1" applyBorder="1" applyAlignment="1">
      <alignment horizontal="center"/>
    </xf>
    <xf numFmtId="16" fontId="7" fillId="0" borderId="3" xfId="0" quotePrefix="1" applyNumberFormat="1" applyFont="1" applyFill="1" applyBorder="1" applyAlignment="1">
      <alignment horizontal="center"/>
    </xf>
    <xf numFmtId="0" fontId="7" fillId="0" borderId="3" xfId="0" applyFont="1" applyFill="1" applyBorder="1" applyAlignment="1">
      <alignment horizontal="center"/>
    </xf>
    <xf numFmtId="0" fontId="12" fillId="5" borderId="48" xfId="0" applyFont="1" applyFill="1" applyBorder="1"/>
    <xf numFmtId="0" fontId="36" fillId="5" borderId="42" xfId="0" applyFont="1" applyFill="1" applyBorder="1" applyAlignment="1">
      <alignment vertical="center" wrapText="1"/>
    </xf>
    <xf numFmtId="0" fontId="86" fillId="5" borderId="42" xfId="0" applyFont="1" applyFill="1" applyBorder="1"/>
    <xf numFmtId="0" fontId="12" fillId="5" borderId="18" xfId="0" applyFont="1" applyFill="1" applyBorder="1" applyAlignment="1">
      <alignment vertical="top" wrapText="1"/>
    </xf>
    <xf numFmtId="0" fontId="124" fillId="0" borderId="0" xfId="9" applyFont="1" applyFill="1" applyBorder="1" applyAlignment="1"/>
    <xf numFmtId="3" fontId="45" fillId="0" borderId="0" xfId="0" applyNumberFormat="1" applyFont="1"/>
    <xf numFmtId="3" fontId="154" fillId="0" borderId="41" xfId="0" applyNumberFormat="1" applyFont="1" applyBorder="1"/>
    <xf numFmtId="3" fontId="82" fillId="0" borderId="3" xfId="0" applyNumberFormat="1" applyFont="1" applyFill="1" applyBorder="1"/>
    <xf numFmtId="3" fontId="81" fillId="0" borderId="2" xfId="0" applyNumberFormat="1" applyFont="1" applyFill="1" applyBorder="1"/>
    <xf numFmtId="3" fontId="146" fillId="0" borderId="2" xfId="0" applyNumberFormat="1" applyFont="1" applyFill="1" applyBorder="1" applyAlignment="1">
      <alignment horizontal="right"/>
    </xf>
    <xf numFmtId="3" fontId="156" fillId="0" borderId="0" xfId="0" applyNumberFormat="1" applyFont="1"/>
    <xf numFmtId="3" fontId="14" fillId="0" borderId="2" xfId="0" applyNumberFormat="1" applyFont="1" applyBorder="1"/>
    <xf numFmtId="3" fontId="14" fillId="0" borderId="42" xfId="0" applyNumberFormat="1" applyFont="1" applyBorder="1"/>
    <xf numFmtId="3" fontId="106" fillId="0" borderId="2" xfId="0" applyNumberFormat="1" applyFont="1" applyFill="1" applyBorder="1"/>
    <xf numFmtId="0" fontId="26" fillId="0" borderId="0" xfId="2" applyFont="1" applyBorder="1">
      <alignment wrapText="1"/>
    </xf>
    <xf numFmtId="0" fontId="9" fillId="0" borderId="0" xfId="2" applyFont="1" applyFill="1" applyBorder="1" applyAlignment="1">
      <alignment horizontal="right" vertical="center" wrapText="1"/>
    </xf>
    <xf numFmtId="3" fontId="14" fillId="5" borderId="2" xfId="0" applyNumberFormat="1" applyFont="1" applyFill="1" applyBorder="1"/>
    <xf numFmtId="3" fontId="14" fillId="5" borderId="42" xfId="0" applyNumberFormat="1" applyFont="1" applyFill="1" applyBorder="1"/>
    <xf numFmtId="0" fontId="26" fillId="5" borderId="0" xfId="2" applyFont="1" applyFill="1" applyBorder="1">
      <alignment wrapText="1"/>
    </xf>
    <xf numFmtId="3" fontId="81" fillId="0" borderId="0" xfId="0" applyNumberFormat="1" applyFont="1" applyAlignment="1"/>
    <xf numFmtId="0" fontId="92" fillId="0" borderId="0" xfId="0" applyFont="1"/>
    <xf numFmtId="0" fontId="182" fillId="0" borderId="0" xfId="0" quotePrefix="1" applyFont="1" applyFill="1" applyAlignment="1">
      <alignment horizontal="center" vertical="center"/>
    </xf>
    <xf numFmtId="0" fontId="182" fillId="0" borderId="0" xfId="0" quotePrefix="1" applyFont="1" applyFill="1" applyAlignment="1">
      <alignment vertical="center"/>
    </xf>
    <xf numFmtId="49" fontId="75" fillId="8" borderId="154" xfId="0" applyNumberFormat="1" applyFont="1" applyFill="1" applyBorder="1" applyAlignment="1">
      <alignment horizontal="left" vertical="center"/>
    </xf>
    <xf numFmtId="0" fontId="21" fillId="0" borderId="0" xfId="0" quotePrefix="1" applyFont="1" applyFill="1" applyAlignment="1">
      <alignment horizontal="center" vertical="center"/>
    </xf>
    <xf numFmtId="3" fontId="80" fillId="0" borderId="0" xfId="0" applyNumberFormat="1" applyFont="1" applyBorder="1"/>
    <xf numFmtId="3" fontId="36" fillId="0" borderId="97" xfId="0" applyNumberFormat="1" applyFont="1" applyBorder="1"/>
    <xf numFmtId="183" fontId="0" fillId="0" borderId="0" xfId="0" applyNumberFormat="1"/>
    <xf numFmtId="0" fontId="80" fillId="0" borderId="0" xfId="0" applyFont="1" applyAlignment="1">
      <alignment vertical="top" wrapText="1"/>
    </xf>
    <xf numFmtId="0" fontId="66" fillId="8" borderId="137" xfId="0" applyFont="1" applyFill="1" applyBorder="1" applyAlignment="1">
      <alignment horizontal="center"/>
    </xf>
    <xf numFmtId="0" fontId="80" fillId="0" borderId="38" xfId="0" applyFont="1" applyBorder="1"/>
    <xf numFmtId="0" fontId="13" fillId="0" borderId="0" xfId="0" applyFont="1" applyBorder="1" applyAlignment="1">
      <alignment vertical="top" wrapText="1"/>
    </xf>
    <xf numFmtId="3" fontId="7" fillId="5" borderId="58" xfId="0" applyNumberFormat="1" applyFont="1" applyFill="1" applyBorder="1"/>
    <xf numFmtId="3" fontId="35" fillId="5" borderId="58" xfId="0" applyNumberFormat="1" applyFont="1" applyFill="1" applyBorder="1"/>
    <xf numFmtId="3" fontId="35" fillId="5" borderId="42" xfId="0" applyNumberFormat="1" applyFont="1" applyFill="1" applyBorder="1"/>
    <xf numFmtId="3" fontId="35" fillId="5" borderId="3" xfId="0" applyNumberFormat="1" applyFont="1" applyFill="1" applyBorder="1"/>
    <xf numFmtId="3" fontId="18" fillId="0" borderId="0" xfId="2" applyNumberFormat="1" applyFont="1" applyFill="1" applyAlignment="1">
      <alignment vertical="top" wrapText="1"/>
    </xf>
    <xf numFmtId="0" fontId="36" fillId="0" borderId="0" xfId="0" applyFont="1" applyAlignment="1">
      <alignment horizontal="right"/>
    </xf>
    <xf numFmtId="0" fontId="4" fillId="0" borderId="4" xfId="0" applyFont="1" applyBorder="1" applyAlignment="1">
      <alignment horizontal="center"/>
    </xf>
    <xf numFmtId="0" fontId="4" fillId="0" borderId="31" xfId="0" applyFont="1" applyBorder="1" applyAlignment="1">
      <alignment horizontal="center"/>
    </xf>
    <xf numFmtId="0" fontId="7" fillId="0" borderId="0" xfId="0" applyFont="1" applyAlignment="1">
      <alignment horizontal="center"/>
    </xf>
    <xf numFmtId="0" fontId="49" fillId="0" borderId="0" xfId="0" applyFont="1" applyAlignment="1">
      <alignment vertical="top" wrapText="1"/>
    </xf>
    <xf numFmtId="0" fontId="58" fillId="0" borderId="0" xfId="0" applyFont="1" applyFill="1"/>
    <xf numFmtId="0" fontId="58" fillId="0" borderId="0" xfId="0" applyFont="1" applyFill="1" applyBorder="1"/>
    <xf numFmtId="0" fontId="35" fillId="0" borderId="44" xfId="0" applyFont="1" applyBorder="1" applyAlignment="1"/>
    <xf numFmtId="0" fontId="66" fillId="0" borderId="39" xfId="0" applyFont="1" applyBorder="1" applyAlignment="1"/>
    <xf numFmtId="0" fontId="66" fillId="0" borderId="2" xfId="0" applyFont="1" applyFill="1" applyBorder="1" applyAlignment="1"/>
    <xf numFmtId="0" fontId="35" fillId="0" borderId="30" xfId="0" applyFont="1" applyBorder="1" applyAlignment="1">
      <alignment horizontal="center"/>
    </xf>
    <xf numFmtId="0" fontId="36" fillId="0" borderId="36" xfId="0" applyFont="1" applyBorder="1" applyAlignment="1">
      <alignment horizontal="left"/>
    </xf>
    <xf numFmtId="3" fontId="80" fillId="0" borderId="0" xfId="0" applyNumberFormat="1" applyFont="1" applyAlignment="1">
      <alignment vertical="top" wrapText="1"/>
    </xf>
    <xf numFmtId="0" fontId="35" fillId="0" borderId="17" xfId="0" applyFont="1" applyBorder="1" applyAlignment="1">
      <alignment horizontal="center"/>
    </xf>
    <xf numFmtId="0" fontId="36" fillId="0" borderId="19" xfId="0" applyFont="1" applyBorder="1" applyAlignment="1">
      <alignment horizontal="left"/>
    </xf>
    <xf numFmtId="0" fontId="36" fillId="0" borderId="9" xfId="0" applyFont="1" applyBorder="1" applyAlignment="1">
      <alignment horizontal="left"/>
    </xf>
    <xf numFmtId="0" fontId="60" fillId="8" borderId="39" xfId="0" applyFont="1" applyFill="1" applyBorder="1" applyAlignment="1">
      <alignment horizontal="center"/>
    </xf>
    <xf numFmtId="0" fontId="66" fillId="8" borderId="27" xfId="0" applyFont="1" applyFill="1" applyBorder="1" applyAlignment="1">
      <alignment horizontal="left"/>
    </xf>
    <xf numFmtId="0" fontId="66" fillId="0" borderId="41" xfId="0" applyFont="1" applyFill="1" applyBorder="1" applyAlignment="1">
      <alignment horizontal="left"/>
    </xf>
    <xf numFmtId="0" fontId="80" fillId="0" borderId="0" xfId="0" applyFont="1" applyFill="1" applyAlignment="1">
      <alignment horizontal="right"/>
    </xf>
    <xf numFmtId="0" fontId="22" fillId="0" borderId="0" xfId="2" applyFont="1" applyFill="1" applyBorder="1" applyAlignment="1">
      <alignment horizontal="right" vertical="center" wrapText="1"/>
    </xf>
    <xf numFmtId="0" fontId="18" fillId="0" borderId="0" xfId="2" applyFont="1" applyFill="1" applyBorder="1" applyAlignment="1">
      <alignment vertical="top" wrapText="1"/>
    </xf>
    <xf numFmtId="0" fontId="7" fillId="0" borderId="40" xfId="0" applyFont="1" applyBorder="1" applyAlignment="1">
      <alignment horizontal="center"/>
    </xf>
    <xf numFmtId="0" fontId="7" fillId="0" borderId="42" xfId="0" applyFont="1" applyBorder="1" applyAlignment="1">
      <alignment horizontal="center"/>
    </xf>
    <xf numFmtId="0" fontId="7" fillId="0" borderId="17" xfId="0" applyFont="1" applyBorder="1" applyAlignment="1">
      <alignment horizontal="center"/>
    </xf>
    <xf numFmtId="0" fontId="8" fillId="8" borderId="39" xfId="0" applyFont="1" applyFill="1" applyBorder="1" applyAlignment="1">
      <alignment horizontal="center"/>
    </xf>
    <xf numFmtId="49" fontId="35" fillId="0" borderId="58" xfId="0" applyNumberFormat="1" applyFont="1" applyFill="1" applyBorder="1" applyAlignment="1">
      <alignment horizontal="right" vertical="center"/>
    </xf>
    <xf numFmtId="0" fontId="80" fillId="0" borderId="1" xfId="0" applyFont="1" applyFill="1" applyBorder="1"/>
    <xf numFmtId="3" fontId="14" fillId="5" borderId="0" xfId="0" applyNumberFormat="1" applyFont="1" applyFill="1" applyBorder="1"/>
    <xf numFmtId="172" fontId="45" fillId="0" borderId="0" xfId="0" applyNumberFormat="1" applyFont="1"/>
    <xf numFmtId="0" fontId="67" fillId="8" borderId="0" xfId="0" applyFont="1" applyFill="1" applyAlignment="1">
      <alignment horizontal="center"/>
    </xf>
    <xf numFmtId="0" fontId="0" fillId="8" borderId="0" xfId="0" applyFill="1"/>
    <xf numFmtId="0" fontId="2" fillId="8" borderId="0" xfId="169" applyFont="1" applyFill="1" applyAlignment="1">
      <alignment horizontal="center"/>
    </xf>
    <xf numFmtId="0" fontId="38" fillId="8" borderId="0" xfId="166" applyFill="1"/>
    <xf numFmtId="0" fontId="38" fillId="8" borderId="0" xfId="166" applyFill="1" applyBorder="1"/>
    <xf numFmtId="0" fontId="0" fillId="8" borderId="0" xfId="0" applyFill="1" applyBorder="1"/>
    <xf numFmtId="0" fontId="183" fillId="8" borderId="0" xfId="0" applyFont="1" applyFill="1" applyBorder="1" applyAlignment="1">
      <alignment horizontal="center"/>
    </xf>
    <xf numFmtId="0" fontId="77" fillId="8" borderId="0" xfId="0" applyFont="1" applyFill="1" applyAlignment="1">
      <alignment horizontal="center"/>
    </xf>
    <xf numFmtId="0" fontId="2" fillId="0" borderId="153" xfId="0" applyFont="1" applyFill="1" applyBorder="1" applyAlignment="1">
      <alignment horizontal="center"/>
    </xf>
    <xf numFmtId="0" fontId="61" fillId="5" borderId="153" xfId="0" applyFont="1" applyFill="1" applyBorder="1" applyAlignment="1">
      <alignment horizontal="center"/>
    </xf>
    <xf numFmtId="0" fontId="61" fillId="8" borderId="42" xfId="0" applyFont="1" applyFill="1" applyBorder="1" applyAlignment="1">
      <alignment horizontal="center"/>
    </xf>
    <xf numFmtId="3" fontId="35" fillId="0" borderId="152" xfId="0" applyNumberFormat="1" applyFont="1" applyBorder="1"/>
    <xf numFmtId="10" fontId="35" fillId="0" borderId="42" xfId="0" applyNumberFormat="1" applyFont="1" applyFill="1" applyBorder="1" applyAlignment="1">
      <alignment horizontal="right"/>
    </xf>
    <xf numFmtId="0" fontId="17" fillId="0" borderId="18" xfId="0" applyFont="1" applyBorder="1"/>
    <xf numFmtId="3" fontId="35" fillId="0" borderId="18" xfId="0" applyNumberFormat="1" applyFont="1" applyBorder="1"/>
    <xf numFmtId="0" fontId="45" fillId="8" borderId="0" xfId="0" applyFont="1" applyFill="1"/>
    <xf numFmtId="0" fontId="17" fillId="0" borderId="153" xfId="0" applyFont="1" applyBorder="1"/>
    <xf numFmtId="3" fontId="35" fillId="0" borderId="153" xfId="0" applyNumberFormat="1" applyFont="1" applyBorder="1"/>
    <xf numFmtId="0" fontId="61" fillId="8" borderId="0" xfId="0" applyFont="1" applyFill="1" applyBorder="1" applyAlignment="1">
      <alignment horizontal="center"/>
    </xf>
    <xf numFmtId="10" fontId="35" fillId="5" borderId="42" xfId="0" applyNumberFormat="1" applyFont="1" applyFill="1" applyBorder="1" applyAlignment="1">
      <alignment horizontal="right"/>
    </xf>
    <xf numFmtId="10" fontId="35" fillId="8" borderId="0" xfId="0" applyNumberFormat="1" applyFont="1" applyFill="1" applyBorder="1" applyAlignment="1">
      <alignment horizontal="right"/>
    </xf>
    <xf numFmtId="0" fontId="45" fillId="8" borderId="0" xfId="0" applyFont="1" applyFill="1" applyBorder="1"/>
    <xf numFmtId="3" fontId="13" fillId="8" borderId="0" xfId="0" applyNumberFormat="1" applyFont="1" applyFill="1" applyBorder="1"/>
    <xf numFmtId="0" fontId="165" fillId="8" borderId="0" xfId="0" applyFont="1" applyFill="1" applyAlignment="1">
      <alignment horizontal="right"/>
    </xf>
    <xf numFmtId="3" fontId="82" fillId="8" borderId="42" xfId="0" applyNumberFormat="1" applyFont="1" applyFill="1" applyBorder="1"/>
    <xf numFmtId="10" fontId="82" fillId="8" borderId="42" xfId="0" applyNumberFormat="1" applyFont="1" applyFill="1" applyBorder="1" applyAlignment="1">
      <alignment horizontal="center"/>
    </xf>
    <xf numFmtId="3" fontId="83" fillId="8" borderId="0" xfId="0" applyNumberFormat="1" applyFont="1" applyFill="1" applyBorder="1"/>
    <xf numFmtId="10" fontId="83" fillId="8" borderId="0" xfId="0" applyNumberFormat="1" applyFont="1" applyFill="1" applyBorder="1"/>
    <xf numFmtId="3" fontId="145" fillId="8" borderId="0" xfId="0" applyNumberFormat="1" applyFont="1" applyFill="1" applyBorder="1"/>
    <xf numFmtId="169" fontId="35" fillId="0" borderId="42" xfId="0" applyNumberFormat="1" applyFont="1" applyFill="1" applyBorder="1"/>
    <xf numFmtId="3" fontId="32" fillId="0" borderId="42" xfId="0" applyNumberFormat="1" applyFont="1" applyFill="1" applyBorder="1"/>
    <xf numFmtId="9" fontId="14" fillId="5" borderId="42" xfId="0" applyNumberFormat="1" applyFont="1" applyFill="1" applyBorder="1"/>
    <xf numFmtId="0" fontId="14" fillId="5" borderId="0" xfId="0" applyFont="1" applyFill="1" applyBorder="1"/>
    <xf numFmtId="3" fontId="106" fillId="5" borderId="42" xfId="0" applyNumberFormat="1" applyFont="1" applyFill="1" applyBorder="1"/>
    <xf numFmtId="0" fontId="45" fillId="5" borderId="0" xfId="0" applyFont="1" applyFill="1"/>
    <xf numFmtId="0" fontId="184" fillId="8" borderId="0" xfId="166" applyFont="1" applyFill="1"/>
    <xf numFmtId="0" fontId="58" fillId="0" borderId="0" xfId="0" applyFont="1" applyBorder="1" applyAlignment="1">
      <alignment horizontal="center"/>
    </xf>
    <xf numFmtId="0" fontId="58" fillId="0" borderId="142" xfId="0" applyFont="1" applyBorder="1" applyAlignment="1"/>
    <xf numFmtId="0" fontId="80" fillId="0" borderId="26" xfId="0" applyFont="1" applyBorder="1" applyAlignment="1"/>
    <xf numFmtId="0" fontId="80" fillId="0" borderId="41" xfId="0" applyFont="1" applyBorder="1" applyAlignment="1"/>
    <xf numFmtId="0" fontId="58" fillId="0" borderId="149" xfId="0" applyFont="1" applyBorder="1" applyAlignment="1"/>
    <xf numFmtId="0" fontId="58" fillId="0" borderId="151" xfId="0" applyFont="1" applyBorder="1" applyAlignment="1"/>
    <xf numFmtId="0" fontId="80" fillId="0" borderId="38" xfId="0" applyFont="1" applyBorder="1" applyAlignment="1"/>
    <xf numFmtId="0" fontId="80" fillId="0" borderId="37" xfId="0" applyFont="1" applyBorder="1" applyAlignment="1"/>
    <xf numFmtId="0" fontId="80" fillId="0" borderId="0" xfId="0" applyFont="1" applyBorder="1" applyAlignment="1"/>
    <xf numFmtId="0" fontId="80" fillId="0" borderId="44" xfId="0" applyFont="1" applyBorder="1" applyAlignment="1"/>
    <xf numFmtId="10" fontId="45" fillId="8" borderId="18" xfId="0" applyNumberFormat="1" applyFont="1" applyFill="1" applyBorder="1"/>
    <xf numFmtId="10" fontId="80" fillId="0" borderId="42" xfId="0" applyNumberFormat="1" applyFont="1" applyBorder="1"/>
    <xf numFmtId="10" fontId="80" fillId="0" borderId="18" xfId="0" applyNumberFormat="1" applyFont="1" applyBorder="1"/>
    <xf numFmtId="3" fontId="58" fillId="0" borderId="152" xfId="0" applyNumberFormat="1" applyFont="1" applyBorder="1"/>
    <xf numFmtId="3" fontId="80" fillId="0" borderId="0" xfId="0" applyNumberFormat="1" applyFont="1" applyFill="1"/>
    <xf numFmtId="0" fontId="80" fillId="8" borderId="0" xfId="0" applyFont="1" applyFill="1"/>
    <xf numFmtId="0" fontId="58" fillId="0" borderId="153" xfId="0" applyFont="1" applyBorder="1" applyAlignment="1">
      <alignment horizontal="center"/>
    </xf>
    <xf numFmtId="0" fontId="58" fillId="8" borderId="42" xfId="0" applyFont="1" applyFill="1" applyBorder="1" applyAlignment="1">
      <alignment horizontal="center"/>
    </xf>
    <xf numFmtId="179" fontId="31" fillId="0" borderId="18" xfId="0" applyNumberFormat="1" applyFont="1" applyBorder="1" applyAlignment="1">
      <alignment horizontal="center"/>
    </xf>
    <xf numFmtId="10" fontId="31" fillId="8" borderId="42" xfId="0" applyNumberFormat="1" applyFont="1" applyFill="1" applyBorder="1" applyAlignment="1">
      <alignment horizontal="center"/>
    </xf>
    <xf numFmtId="10" fontId="31" fillId="8" borderId="153" xfId="0" applyNumberFormat="1" applyFont="1" applyFill="1" applyBorder="1" applyAlignment="1">
      <alignment horizontal="center"/>
    </xf>
    <xf numFmtId="0" fontId="31" fillId="8" borderId="42" xfId="0" applyFont="1" applyFill="1" applyBorder="1" applyAlignment="1">
      <alignment horizontal="center"/>
    </xf>
    <xf numFmtId="10" fontId="31" fillId="0" borderId="153" xfId="0" applyNumberFormat="1" applyFont="1" applyBorder="1" applyAlignment="1">
      <alignment horizontal="center"/>
    </xf>
    <xf numFmtId="3" fontId="7" fillId="0" borderId="100" xfId="0" applyNumberFormat="1" applyFont="1" applyBorder="1"/>
    <xf numFmtId="3" fontId="7" fillId="0" borderId="0" xfId="0" applyNumberFormat="1" applyFont="1" applyBorder="1"/>
    <xf numFmtId="3" fontId="7" fillId="0" borderId="0" xfId="0" applyNumberFormat="1" applyFont="1"/>
    <xf numFmtId="0" fontId="2" fillId="8" borderId="0" xfId="0" applyFont="1" applyFill="1" applyAlignment="1">
      <alignment horizontal="right"/>
    </xf>
    <xf numFmtId="0" fontId="77" fillId="8" borderId="0" xfId="0" applyFont="1" applyFill="1" applyAlignment="1">
      <alignment horizontal="right"/>
    </xf>
    <xf numFmtId="3" fontId="35" fillId="5" borderId="152" xfId="0" applyNumberFormat="1" applyFont="1" applyFill="1" applyBorder="1"/>
    <xf numFmtId="3" fontId="35" fillId="8" borderId="42" xfId="0" applyNumberFormat="1" applyFont="1" applyFill="1" applyBorder="1"/>
    <xf numFmtId="179" fontId="35" fillId="5" borderId="42" xfId="0" applyNumberFormat="1" applyFont="1" applyFill="1" applyBorder="1" applyAlignment="1">
      <alignment horizontal="right"/>
    </xf>
    <xf numFmtId="10" fontId="35" fillId="8" borderId="42" xfId="0" applyNumberFormat="1" applyFont="1" applyFill="1" applyBorder="1" applyAlignment="1">
      <alignment horizontal="center"/>
    </xf>
    <xf numFmtId="3" fontId="35" fillId="5" borderId="18" xfId="0" applyNumberFormat="1" applyFont="1" applyFill="1" applyBorder="1"/>
    <xf numFmtId="0" fontId="2" fillId="5" borderId="153" xfId="0" applyFont="1" applyFill="1" applyBorder="1" applyAlignment="1">
      <alignment horizontal="center"/>
    </xf>
    <xf numFmtId="0" fontId="32" fillId="5" borderId="153" xfId="0" applyFont="1" applyFill="1" applyBorder="1" applyAlignment="1">
      <alignment horizontal="center"/>
    </xf>
    <xf numFmtId="0" fontId="32" fillId="8" borderId="42" xfId="0" applyFont="1" applyFill="1" applyBorder="1" applyAlignment="1">
      <alignment horizontal="center"/>
    </xf>
    <xf numFmtId="0" fontId="17" fillId="8" borderId="0" xfId="0" applyFont="1" applyFill="1" applyBorder="1"/>
    <xf numFmtId="3" fontId="60" fillId="8" borderId="0" xfId="0" applyNumberFormat="1" applyFont="1" applyFill="1" applyBorder="1"/>
    <xf numFmtId="0" fontId="2" fillId="0" borderId="152" xfId="0" applyFont="1" applyFill="1" applyBorder="1" applyAlignment="1">
      <alignment horizontal="center"/>
    </xf>
    <xf numFmtId="0" fontId="13" fillId="8" borderId="0" xfId="0" applyFont="1" applyFill="1"/>
    <xf numFmtId="3" fontId="61" fillId="8" borderId="0" xfId="0" applyNumberFormat="1" applyFont="1" applyFill="1" applyBorder="1"/>
    <xf numFmtId="0" fontId="2" fillId="5" borderId="152" xfId="0" applyFont="1" applyFill="1" applyBorder="1" applyAlignment="1">
      <alignment horizontal="center"/>
    </xf>
    <xf numFmtId="0" fontId="32" fillId="5" borderId="154" xfId="0" applyFont="1" applyFill="1" applyBorder="1" applyAlignment="1">
      <alignment horizontal="center"/>
    </xf>
    <xf numFmtId="10" fontId="35" fillId="0" borderId="42" xfId="0" applyNumberFormat="1" applyFont="1" applyBorder="1" applyAlignment="1">
      <alignment horizontal="right"/>
    </xf>
    <xf numFmtId="0" fontId="61" fillId="8" borderId="0" xfId="0" applyFont="1" applyFill="1" applyBorder="1"/>
    <xf numFmtId="3" fontId="32" fillId="8" borderId="0" xfId="0" applyNumberFormat="1" applyFont="1" applyFill="1" applyBorder="1"/>
    <xf numFmtId="3" fontId="35" fillId="8" borderId="0" xfId="0" applyNumberFormat="1" applyFont="1" applyFill="1" applyBorder="1"/>
    <xf numFmtId="3" fontId="31" fillId="8" borderId="0" xfId="0" applyNumberFormat="1" applyFont="1" applyFill="1" applyBorder="1"/>
    <xf numFmtId="169" fontId="31" fillId="8" borderId="0" xfId="0" applyNumberFormat="1" applyFont="1" applyFill="1" applyBorder="1"/>
    <xf numFmtId="0" fontId="32" fillId="8" borderId="0" xfId="0" applyFont="1" applyFill="1" applyBorder="1" applyAlignment="1">
      <alignment horizontal="center"/>
    </xf>
    <xf numFmtId="3" fontId="17" fillId="8" borderId="0" xfId="0" applyNumberFormat="1" applyFont="1" applyFill="1" applyBorder="1"/>
    <xf numFmtId="169" fontId="17" fillId="8" borderId="0" xfId="0" applyNumberFormat="1" applyFont="1" applyFill="1" applyBorder="1"/>
    <xf numFmtId="10" fontId="13" fillId="8" borderId="0" xfId="0" applyNumberFormat="1" applyFont="1" applyFill="1" applyBorder="1" applyAlignment="1">
      <alignment horizontal="right"/>
    </xf>
    <xf numFmtId="169" fontId="35" fillId="8" borderId="0" xfId="0" applyNumberFormat="1" applyFont="1" applyFill="1" applyBorder="1"/>
    <xf numFmtId="3" fontId="75" fillId="8" borderId="0" xfId="0" applyNumberFormat="1" applyFont="1" applyFill="1" applyBorder="1"/>
    <xf numFmtId="169" fontId="13" fillId="8" borderId="0" xfId="0" applyNumberFormat="1" applyFont="1" applyFill="1" applyBorder="1"/>
    <xf numFmtId="169" fontId="35" fillId="0" borderId="42" xfId="0" applyNumberFormat="1" applyFont="1" applyBorder="1"/>
    <xf numFmtId="3" fontId="60" fillId="0" borderId="42" xfId="0" applyNumberFormat="1" applyFont="1" applyBorder="1"/>
    <xf numFmtId="3" fontId="83" fillId="0" borderId="42" xfId="0" applyNumberFormat="1" applyFont="1" applyBorder="1"/>
    <xf numFmtId="3" fontId="83" fillId="0" borderId="3" xfId="0" applyNumberFormat="1" applyFont="1" applyBorder="1"/>
    <xf numFmtId="171" fontId="35" fillId="0" borderId="42" xfId="174" applyNumberFormat="1" applyFont="1" applyFill="1" applyBorder="1" applyAlignment="1">
      <alignment horizontal="center"/>
    </xf>
    <xf numFmtId="4" fontId="31" fillId="0" borderId="16" xfId="0" applyNumberFormat="1" applyFont="1" applyFill="1" applyBorder="1"/>
    <xf numFmtId="4" fontId="31" fillId="0" borderId="42" xfId="0" applyNumberFormat="1" applyFont="1" applyFill="1" applyBorder="1"/>
    <xf numFmtId="4" fontId="31" fillId="0" borderId="17" xfId="0" applyNumberFormat="1" applyFont="1" applyFill="1" applyBorder="1"/>
    <xf numFmtId="9" fontId="31" fillId="0" borderId="0" xfId="1" applyFont="1" applyFill="1"/>
    <xf numFmtId="0" fontId="31" fillId="0" borderId="0" xfId="0" applyFont="1" applyFill="1"/>
    <xf numFmtId="0" fontId="36" fillId="0" borderId="0" xfId="0" applyFont="1" applyFill="1"/>
    <xf numFmtId="171" fontId="36" fillId="0" borderId="0" xfId="0" applyNumberFormat="1" applyFont="1" applyFill="1"/>
    <xf numFmtId="0" fontId="38" fillId="8" borderId="0" xfId="166" applyFont="1" applyFill="1"/>
    <xf numFmtId="0" fontId="7" fillId="5" borderId="0" xfId="0" applyFont="1" applyFill="1"/>
    <xf numFmtId="4" fontId="36" fillId="5" borderId="115" xfId="0" applyNumberFormat="1" applyFont="1" applyFill="1" applyBorder="1"/>
    <xf numFmtId="0" fontId="80" fillId="5" borderId="0" xfId="0" applyFont="1" applyFill="1"/>
    <xf numFmtId="6" fontId="36" fillId="0" borderId="0" xfId="0" applyNumberFormat="1" applyFont="1" applyAlignment="1">
      <alignment horizontal="right"/>
    </xf>
    <xf numFmtId="0" fontId="7" fillId="5" borderId="0" xfId="0" applyFont="1" applyFill="1" applyBorder="1"/>
    <xf numFmtId="10" fontId="7" fillId="5" borderId="42" xfId="5" applyNumberFormat="1" applyFont="1" applyFill="1" applyBorder="1" applyAlignment="1" applyProtection="1">
      <alignment horizontal="right"/>
      <protection locked="0"/>
    </xf>
    <xf numFmtId="169" fontId="35" fillId="5" borderId="42" xfId="0" applyNumberFormat="1" applyFont="1" applyFill="1" applyBorder="1"/>
    <xf numFmtId="0" fontId="80" fillId="27" borderId="0" xfId="0" applyFont="1" applyFill="1"/>
    <xf numFmtId="3" fontId="31" fillId="0" borderId="99" xfId="0" applyNumberFormat="1" applyFont="1" applyBorder="1"/>
    <xf numFmtId="3" fontId="32" fillId="0" borderId="100" xfId="0" applyNumberFormat="1" applyFont="1" applyBorder="1"/>
    <xf numFmtId="3" fontId="31" fillId="0" borderId="42" xfId="0" applyNumberFormat="1" applyFont="1" applyBorder="1" applyAlignment="1">
      <alignment horizontal="right"/>
    </xf>
    <xf numFmtId="3" fontId="32" fillId="26" borderId="99" xfId="0" applyNumberFormat="1" applyFont="1" applyFill="1" applyBorder="1"/>
    <xf numFmtId="3" fontId="32" fillId="26" borderId="42" xfId="0" applyNumberFormat="1" applyFont="1" applyFill="1" applyBorder="1" applyAlignment="1">
      <alignment horizontal="right"/>
    </xf>
    <xf numFmtId="3" fontId="32" fillId="26" borderId="42" xfId="0" applyNumberFormat="1" applyFont="1" applyFill="1" applyBorder="1"/>
    <xf numFmtId="3" fontId="32" fillId="8" borderId="100" xfId="0" applyNumberFormat="1" applyFont="1" applyFill="1" applyBorder="1" applyAlignment="1">
      <alignment horizontal="right"/>
    </xf>
    <xf numFmtId="3" fontId="31" fillId="0" borderId="42" xfId="0" applyNumberFormat="1" applyFont="1" applyBorder="1" applyAlignment="1">
      <alignment vertical="center"/>
    </xf>
    <xf numFmtId="0" fontId="32" fillId="5" borderId="0" xfId="0" applyFont="1" applyFill="1" applyBorder="1"/>
    <xf numFmtId="0" fontId="78" fillId="0" borderId="155" xfId="0" applyFont="1" applyBorder="1" applyAlignment="1">
      <alignment horizontal="center" vertical="center"/>
    </xf>
    <xf numFmtId="0" fontId="32" fillId="8" borderId="155" xfId="4" applyFont="1" applyFill="1" applyBorder="1" applyAlignment="1">
      <alignment vertical="center" wrapText="1"/>
    </xf>
    <xf numFmtId="3" fontId="32" fillId="8" borderId="155" xfId="0" applyNumberFormat="1" applyFont="1" applyFill="1" applyBorder="1" applyAlignment="1">
      <alignment vertical="center"/>
    </xf>
    <xf numFmtId="0" fontId="31" fillId="5" borderId="18" xfId="4" applyFont="1" applyFill="1" applyBorder="1" applyAlignment="1">
      <alignment vertical="center" wrapText="1"/>
    </xf>
    <xf numFmtId="0" fontId="31" fillId="5" borderId="156" xfId="4" applyFont="1" applyFill="1" applyBorder="1" applyAlignment="1">
      <alignment vertical="center" wrapText="1"/>
    </xf>
    <xf numFmtId="0" fontId="16" fillId="0" borderId="18" xfId="0" applyFont="1" applyBorder="1" applyAlignment="1">
      <alignment horizontal="center" vertical="center"/>
    </xf>
    <xf numFmtId="0" fontId="16" fillId="0" borderId="156" xfId="0" applyFont="1" applyBorder="1" applyAlignment="1">
      <alignment horizontal="center" vertical="center"/>
    </xf>
    <xf numFmtId="0" fontId="11" fillId="0" borderId="0" xfId="4" applyFont="1" applyFill="1" applyAlignment="1">
      <alignment vertical="center"/>
    </xf>
    <xf numFmtId="0" fontId="67" fillId="0" borderId="155" xfId="4" applyFont="1" applyBorder="1" applyAlignment="1">
      <alignment horizontal="center" vertical="center"/>
    </xf>
    <xf numFmtId="3" fontId="32" fillId="8" borderId="155" xfId="4" applyNumberFormat="1" applyFont="1" applyFill="1" applyBorder="1" applyAlignment="1">
      <alignment vertical="center"/>
    </xf>
    <xf numFmtId="0" fontId="57" fillId="0" borderId="42" xfId="0" applyFont="1" applyFill="1" applyBorder="1" applyAlignment="1">
      <alignment wrapText="1"/>
    </xf>
    <xf numFmtId="0" fontId="18" fillId="0" borderId="0" xfId="4" applyFont="1" applyBorder="1"/>
    <xf numFmtId="0" fontId="57" fillId="0" borderId="156" xfId="0" applyFont="1" applyFill="1" applyBorder="1" applyAlignment="1">
      <alignment wrapText="1"/>
    </xf>
    <xf numFmtId="3" fontId="18" fillId="0" borderId="156" xfId="4" applyNumberFormat="1" applyFont="1" applyBorder="1"/>
    <xf numFmtId="3" fontId="36" fillId="0" borderId="156" xfId="4" applyNumberFormat="1" applyFont="1" applyBorder="1"/>
    <xf numFmtId="3" fontId="36" fillId="0" borderId="18" xfId="4" applyNumberFormat="1" applyFont="1" applyBorder="1"/>
    <xf numFmtId="3" fontId="4" fillId="24" borderId="155" xfId="102" applyNumberFormat="1" applyFont="1" applyFill="1" applyBorder="1" applyAlignment="1">
      <alignment horizontal="center" vertical="center"/>
    </xf>
    <xf numFmtId="0" fontId="31" fillId="0" borderId="156" xfId="4" applyFont="1" applyFill="1" applyBorder="1" applyAlignment="1">
      <alignment vertical="center"/>
    </xf>
    <xf numFmtId="0" fontId="31" fillId="0" borderId="18" xfId="4" applyFont="1" applyFill="1" applyBorder="1" applyAlignment="1">
      <alignment vertical="center"/>
    </xf>
    <xf numFmtId="171" fontId="36" fillId="0" borderId="115" xfId="0" applyNumberFormat="1" applyFont="1" applyFill="1" applyBorder="1"/>
    <xf numFmtId="172" fontId="36" fillId="5" borderId="115" xfId="0" applyNumberFormat="1" applyFont="1" applyFill="1" applyBorder="1"/>
    <xf numFmtId="3" fontId="5" fillId="0" borderId="65" xfId="102" applyNumberFormat="1" applyFont="1" applyFill="1" applyBorder="1" applyAlignment="1">
      <alignment horizontal="center" vertical="center"/>
    </xf>
    <xf numFmtId="3" fontId="5" fillId="0" borderId="77" xfId="102" applyNumberFormat="1" applyFont="1" applyFill="1" applyBorder="1" applyAlignment="1">
      <alignment horizontal="center" vertical="center"/>
    </xf>
    <xf numFmtId="0" fontId="5" fillId="0" borderId="0" xfId="102" applyFont="1" applyBorder="1" applyAlignment="1">
      <alignment horizontal="left" vertical="center" wrapText="1"/>
    </xf>
    <xf numFmtId="3" fontId="11" fillId="0" borderId="0" xfId="102" applyNumberFormat="1" applyFont="1" applyFill="1" applyBorder="1" applyAlignment="1">
      <alignment horizontal="center" vertical="center"/>
    </xf>
    <xf numFmtId="3" fontId="5" fillId="0" borderId="0" xfId="102" applyNumberFormat="1" applyFont="1" applyFill="1" applyBorder="1" applyAlignment="1">
      <alignment horizontal="center" vertical="center"/>
    </xf>
    <xf numFmtId="3" fontId="31" fillId="0" borderId="156" xfId="0" applyNumberFormat="1" applyFont="1" applyFill="1" applyBorder="1"/>
    <xf numFmtId="3" fontId="31" fillId="0" borderId="18" xfId="0" applyNumberFormat="1" applyFont="1" applyFill="1" applyBorder="1"/>
    <xf numFmtId="3" fontId="158" fillId="0" borderId="0" xfId="0" applyNumberFormat="1" applyFont="1" applyFill="1"/>
    <xf numFmtId="0" fontId="17" fillId="0" borderId="18" xfId="0" applyFont="1" applyFill="1" applyBorder="1"/>
    <xf numFmtId="3" fontId="31" fillId="0" borderId="156" xfId="4" applyNumberFormat="1" applyFont="1" applyFill="1" applyBorder="1" applyAlignment="1">
      <alignment vertical="center"/>
    </xf>
    <xf numFmtId="3" fontId="31" fillId="0" borderId="18" xfId="4" applyNumberFormat="1" applyFont="1" applyFill="1" applyBorder="1" applyAlignment="1">
      <alignment vertical="center"/>
    </xf>
    <xf numFmtId="3" fontId="36" fillId="0" borderId="156" xfId="4" applyNumberFormat="1" applyFont="1" applyFill="1" applyBorder="1" applyAlignment="1">
      <alignment vertical="center"/>
    </xf>
    <xf numFmtId="3" fontId="36" fillId="0" borderId="18" xfId="4" applyNumberFormat="1" applyFont="1" applyFill="1" applyBorder="1" applyAlignment="1">
      <alignment vertical="center"/>
    </xf>
    <xf numFmtId="0" fontId="17" fillId="0" borderId="152" xfId="0" applyFont="1" applyFill="1" applyBorder="1"/>
    <xf numFmtId="0" fontId="17" fillId="0" borderId="42" xfId="0" applyFont="1" applyFill="1" applyBorder="1"/>
    <xf numFmtId="165" fontId="18" fillId="5" borderId="42" xfId="0" applyNumberFormat="1" applyFont="1" applyFill="1" applyBorder="1"/>
    <xf numFmtId="165" fontId="18" fillId="5" borderId="42" xfId="166" applyNumberFormat="1" applyFont="1" applyFill="1" applyBorder="1"/>
    <xf numFmtId="0" fontId="36" fillId="5" borderId="42" xfId="0" applyFont="1" applyFill="1" applyBorder="1"/>
    <xf numFmtId="0" fontId="176" fillId="5" borderId="42" xfId="0" applyFont="1" applyFill="1" applyBorder="1"/>
    <xf numFmtId="0" fontId="176" fillId="0" borderId="42" xfId="0" applyFont="1" applyBorder="1"/>
    <xf numFmtId="3" fontId="176" fillId="5" borderId="42" xfId="0" applyNumberFormat="1" applyFont="1" applyFill="1" applyBorder="1"/>
    <xf numFmtId="3" fontId="162" fillId="5" borderId="42" xfId="0" applyNumberFormat="1" applyFont="1" applyFill="1" applyBorder="1"/>
    <xf numFmtId="3" fontId="162" fillId="5" borderId="0" xfId="0" applyNumberFormat="1" applyFont="1" applyFill="1" applyBorder="1"/>
    <xf numFmtId="3" fontId="162" fillId="0" borderId="42" xfId="0" applyNumberFormat="1" applyFont="1" applyFill="1" applyBorder="1"/>
    <xf numFmtId="0" fontId="185" fillId="0" borderId="42" xfId="0" applyFont="1" applyFill="1" applyBorder="1"/>
    <xf numFmtId="3" fontId="31" fillId="0" borderId="42" xfId="0" applyNumberFormat="1" applyFont="1" applyFill="1" applyBorder="1" applyAlignment="1">
      <alignment vertical="center"/>
    </xf>
    <xf numFmtId="3" fontId="22" fillId="3" borderId="42" xfId="0" applyNumberFormat="1" applyFont="1" applyFill="1" applyBorder="1"/>
    <xf numFmtId="3" fontId="22" fillId="0" borderId="18" xfId="0" applyNumberFormat="1" applyFont="1" applyBorder="1"/>
    <xf numFmtId="3" fontId="18" fillId="0" borderId="2" xfId="0" applyNumberFormat="1" applyFont="1" applyFill="1" applyBorder="1"/>
    <xf numFmtId="3" fontId="18" fillId="0" borderId="17" xfId="0" applyNumberFormat="1" applyFont="1" applyFill="1" applyBorder="1"/>
    <xf numFmtId="0" fontId="17" fillId="0" borderId="17" xfId="0" applyFont="1" applyFill="1" applyBorder="1" applyAlignment="1">
      <alignment horizontal="left" indent="1"/>
    </xf>
    <xf numFmtId="3" fontId="17" fillId="0" borderId="42" xfId="0" applyNumberFormat="1" applyFont="1" applyFill="1" applyBorder="1"/>
    <xf numFmtId="0" fontId="61" fillId="0" borderId="17" xfId="0" applyFont="1" applyFill="1" applyBorder="1"/>
    <xf numFmtId="0" fontId="61" fillId="0" borderId="27" xfId="0" applyFont="1" applyFill="1" applyBorder="1"/>
    <xf numFmtId="3" fontId="32" fillId="0" borderId="54" xfId="0" applyNumberFormat="1" applyFont="1" applyFill="1" applyBorder="1"/>
    <xf numFmtId="3" fontId="61" fillId="0" borderId="42" xfId="0" applyNumberFormat="1" applyFont="1" applyFill="1" applyBorder="1"/>
    <xf numFmtId="0" fontId="61" fillId="0" borderId="36" xfId="0" applyFont="1" applyFill="1" applyBorder="1"/>
    <xf numFmtId="0" fontId="83" fillId="0" borderId="48" xfId="0" applyFont="1" applyFill="1" applyBorder="1"/>
    <xf numFmtId="9" fontId="83" fillId="0" borderId="48" xfId="1" applyFont="1" applyFill="1" applyBorder="1"/>
    <xf numFmtId="9" fontId="83" fillId="0" borderId="58" xfId="1" applyFont="1" applyFill="1" applyBorder="1"/>
    <xf numFmtId="0" fontId="17" fillId="0" borderId="2" xfId="0" applyFont="1" applyFill="1" applyBorder="1"/>
    <xf numFmtId="0" fontId="31" fillId="0" borderId="48" xfId="0" applyFont="1" applyFill="1" applyBorder="1"/>
    <xf numFmtId="9" fontId="31" fillId="0" borderId="48" xfId="1" applyFont="1" applyFill="1" applyBorder="1"/>
    <xf numFmtId="9" fontId="31" fillId="0" borderId="58" xfId="1" applyFont="1" applyFill="1" applyBorder="1"/>
    <xf numFmtId="0" fontId="31" fillId="0" borderId="2" xfId="0" applyFont="1" applyFill="1" applyBorder="1"/>
    <xf numFmtId="0" fontId="61" fillId="0" borderId="19" xfId="0" applyFont="1" applyFill="1" applyBorder="1"/>
    <xf numFmtId="9" fontId="17" fillId="0" borderId="2" xfId="1" applyFont="1" applyFill="1" applyBorder="1"/>
    <xf numFmtId="9" fontId="17" fillId="0" borderId="42" xfId="1" applyFont="1" applyFill="1" applyBorder="1"/>
    <xf numFmtId="9" fontId="31" fillId="0" borderId="2" xfId="1" applyFont="1" applyFill="1" applyBorder="1"/>
    <xf numFmtId="9" fontId="31" fillId="0" borderId="42" xfId="1" applyFont="1" applyFill="1" applyBorder="1"/>
    <xf numFmtId="0" fontId="17" fillId="0" borderId="19" xfId="0" applyFont="1" applyFill="1" applyBorder="1"/>
    <xf numFmtId="0" fontId="61" fillId="0" borderId="9" xfId="0" applyFont="1" applyFill="1" applyBorder="1"/>
    <xf numFmtId="0" fontId="17" fillId="0" borderId="3" xfId="0" applyFont="1" applyFill="1" applyBorder="1"/>
    <xf numFmtId="9" fontId="17" fillId="0" borderId="3" xfId="1" applyFont="1" applyFill="1" applyBorder="1"/>
    <xf numFmtId="0" fontId="31" fillId="0" borderId="3" xfId="0" applyFont="1" applyFill="1" applyBorder="1"/>
    <xf numFmtId="9" fontId="31" fillId="0" borderId="3" xfId="1" applyFont="1" applyFill="1" applyBorder="1"/>
    <xf numFmtId="0" fontId="61" fillId="0" borderId="38" xfId="0" applyFont="1" applyFill="1" applyBorder="1"/>
    <xf numFmtId="0" fontId="61" fillId="0" borderId="0" xfId="0" applyFont="1" applyFill="1" applyBorder="1" applyAlignment="1">
      <alignment horizontal="center"/>
    </xf>
    <xf numFmtId="0" fontId="32" fillId="0" borderId="0" xfId="0" applyFont="1" applyFill="1" applyBorder="1" applyAlignment="1">
      <alignment horizontal="center"/>
    </xf>
    <xf numFmtId="0" fontId="61" fillId="0" borderId="4" xfId="0" applyFont="1" applyFill="1" applyBorder="1" applyAlignment="1">
      <alignment horizontal="center" vertical="center"/>
    </xf>
    <xf numFmtId="0" fontId="61" fillId="0" borderId="39" xfId="0" applyFont="1" applyFill="1" applyBorder="1" applyAlignment="1">
      <alignment horizontal="center" vertical="center" wrapText="1"/>
    </xf>
    <xf numFmtId="9" fontId="61" fillId="0" borderId="39" xfId="1" applyFont="1" applyFill="1" applyBorder="1" applyAlignment="1">
      <alignment horizontal="center" vertical="center" wrapText="1"/>
    </xf>
    <xf numFmtId="9" fontId="61" fillId="0" borderId="54" xfId="1" applyFont="1" applyFill="1" applyBorder="1" applyAlignment="1">
      <alignment horizontal="center" vertical="center" wrapText="1"/>
    </xf>
    <xf numFmtId="0" fontId="61" fillId="0" borderId="0" xfId="0" applyFont="1" applyFill="1" applyBorder="1" applyAlignment="1">
      <alignment horizontal="center" vertical="center" wrapText="1"/>
    </xf>
    <xf numFmtId="0" fontId="32" fillId="0" borderId="39" xfId="0" applyFont="1" applyFill="1" applyBorder="1" applyAlignment="1">
      <alignment horizontal="center" vertical="center" wrapText="1"/>
    </xf>
    <xf numFmtId="9" fontId="32" fillId="0" borderId="39" xfId="1" applyFont="1" applyFill="1" applyBorder="1" applyAlignment="1">
      <alignment horizontal="center" vertical="center" wrapText="1"/>
    </xf>
    <xf numFmtId="9" fontId="32" fillId="0" borderId="54" xfId="1" applyFont="1" applyFill="1" applyBorder="1" applyAlignment="1">
      <alignment horizontal="center" vertical="center" wrapText="1"/>
    </xf>
    <xf numFmtId="0" fontId="32" fillId="0" borderId="0" xfId="0" applyFont="1" applyFill="1" applyBorder="1" applyAlignment="1">
      <alignment horizontal="center" vertical="center" wrapText="1"/>
    </xf>
    <xf numFmtId="0" fontId="61" fillId="0" borderId="0" xfId="0" applyFont="1" applyFill="1" applyBorder="1" applyAlignment="1">
      <alignment horizontal="center" vertical="center"/>
    </xf>
    <xf numFmtId="9" fontId="61" fillId="0" borderId="0" xfId="1" applyFont="1" applyFill="1" applyBorder="1" applyAlignment="1">
      <alignment horizontal="center" vertical="center" wrapText="1"/>
    </xf>
    <xf numFmtId="9" fontId="32" fillId="0" borderId="0" xfId="1" applyFont="1" applyFill="1" applyBorder="1" applyAlignment="1">
      <alignment horizontal="center" vertical="center" wrapText="1"/>
    </xf>
    <xf numFmtId="0" fontId="61" fillId="0" borderId="48" xfId="0" applyFont="1" applyFill="1" applyBorder="1"/>
    <xf numFmtId="3" fontId="32" fillId="0" borderId="60" xfId="0" applyNumberFormat="1" applyFont="1" applyFill="1" applyBorder="1"/>
    <xf numFmtId="0" fontId="32" fillId="0" borderId="0" xfId="0" applyFont="1" applyFill="1" applyBorder="1"/>
    <xf numFmtId="0" fontId="17" fillId="0" borderId="48" xfId="0" applyFont="1" applyFill="1" applyBorder="1"/>
    <xf numFmtId="9" fontId="17" fillId="0" borderId="48" xfId="1" applyFont="1" applyFill="1" applyBorder="1"/>
    <xf numFmtId="9" fontId="17" fillId="0" borderId="58" xfId="1" applyFont="1" applyFill="1" applyBorder="1"/>
    <xf numFmtId="0" fontId="18" fillId="0" borderId="2" xfId="0" applyFont="1" applyFill="1" applyBorder="1"/>
    <xf numFmtId="3" fontId="22" fillId="0" borderId="2" xfId="0" applyNumberFormat="1" applyFont="1" applyFill="1" applyBorder="1"/>
    <xf numFmtId="3" fontId="22" fillId="0" borderId="39" xfId="0" applyNumberFormat="1" applyFont="1" applyFill="1" applyBorder="1"/>
    <xf numFmtId="0" fontId="16" fillId="0" borderId="16" xfId="0" applyFont="1" applyFill="1" applyBorder="1" applyAlignment="1">
      <alignment horizontal="center"/>
    </xf>
    <xf numFmtId="0" fontId="12" fillId="0" borderId="60" xfId="0" applyFont="1" applyFill="1" applyBorder="1"/>
    <xf numFmtId="3" fontId="36" fillId="0" borderId="23" xfId="0" applyNumberFormat="1" applyFont="1" applyFill="1" applyBorder="1"/>
    <xf numFmtId="3" fontId="66" fillId="0" borderId="16" xfId="0" applyNumberFormat="1" applyFont="1" applyFill="1" applyBorder="1"/>
    <xf numFmtId="3" fontId="12" fillId="0" borderId="0" xfId="0" applyNumberFormat="1" applyFont="1" applyFill="1" applyBorder="1"/>
    <xf numFmtId="3" fontId="81" fillId="0" borderId="0" xfId="0" applyNumberFormat="1" applyFont="1" applyFill="1"/>
    <xf numFmtId="3" fontId="36" fillId="0" borderId="19" xfId="0" applyNumberFormat="1" applyFont="1" applyFill="1" applyBorder="1"/>
    <xf numFmtId="3" fontId="152" fillId="0" borderId="41" xfId="0" applyNumberFormat="1" applyFont="1" applyFill="1" applyBorder="1"/>
    <xf numFmtId="3" fontId="153" fillId="0" borderId="42" xfId="0" applyNumberFormat="1" applyFont="1" applyFill="1" applyBorder="1"/>
    <xf numFmtId="0" fontId="36" fillId="0" borderId="157" xfId="0" applyFont="1" applyFill="1" applyBorder="1" applyAlignment="1">
      <alignment vertical="top" wrapText="1"/>
    </xf>
    <xf numFmtId="0" fontId="146" fillId="0" borderId="42" xfId="0" applyFont="1" applyFill="1" applyBorder="1" applyAlignment="1">
      <alignment vertical="top" wrapText="1"/>
    </xf>
    <xf numFmtId="0" fontId="146" fillId="0" borderId="18" xfId="0" applyFont="1" applyFill="1" applyBorder="1" applyAlignment="1">
      <alignment vertical="top" wrapText="1"/>
    </xf>
    <xf numFmtId="3" fontId="5" fillId="5" borderId="3" xfId="102" applyNumberFormat="1" applyFont="1" applyFill="1" applyBorder="1" applyAlignment="1">
      <alignment horizontal="center" vertical="center"/>
    </xf>
    <xf numFmtId="0" fontId="22" fillId="0" borderId="18" xfId="2" applyFont="1" applyFill="1" applyBorder="1" applyAlignment="1">
      <alignment horizontal="center" vertical="center" wrapText="1"/>
    </xf>
    <xf numFmtId="0" fontId="66" fillId="0" borderId="18" xfId="2" applyFont="1" applyFill="1" applyBorder="1" applyAlignment="1">
      <alignment horizontal="center" vertical="center" wrapText="1"/>
    </xf>
    <xf numFmtId="0" fontId="66" fillId="0" borderId="155" xfId="2" applyFont="1" applyFill="1" applyBorder="1" applyAlignment="1">
      <alignment horizontal="center" vertical="center" wrapText="1"/>
    </xf>
    <xf numFmtId="0" fontId="2" fillId="8" borderId="0" xfId="0" applyFont="1" applyFill="1" applyBorder="1" applyAlignment="1">
      <alignment horizontal="right"/>
    </xf>
    <xf numFmtId="0" fontId="61" fillId="5" borderId="161" xfId="0" applyFont="1" applyFill="1" applyBorder="1" applyAlignment="1">
      <alignment horizontal="center"/>
    </xf>
    <xf numFmtId="0" fontId="61" fillId="8" borderId="38" xfId="0" applyFont="1" applyFill="1" applyBorder="1" applyAlignment="1">
      <alignment horizontal="center"/>
    </xf>
    <xf numFmtId="0" fontId="17" fillId="0" borderId="162" xfId="0" applyFont="1" applyBorder="1"/>
    <xf numFmtId="3" fontId="13" fillId="5" borderId="162" xfId="0" applyNumberFormat="1" applyFont="1" applyFill="1" applyBorder="1"/>
    <xf numFmtId="3" fontId="13" fillId="0" borderId="162" xfId="0" applyNumberFormat="1" applyFont="1" applyBorder="1"/>
    <xf numFmtId="3" fontId="13" fillId="5" borderId="42" xfId="0" applyNumberFormat="1" applyFont="1" applyFill="1" applyBorder="1"/>
    <xf numFmtId="3" fontId="13" fillId="0" borderId="42" xfId="0" applyNumberFormat="1" applyFont="1" applyBorder="1"/>
    <xf numFmtId="179" fontId="13" fillId="5" borderId="42" xfId="0" applyNumberFormat="1" applyFont="1" applyFill="1" applyBorder="1" applyAlignment="1">
      <alignment horizontal="right"/>
    </xf>
    <xf numFmtId="0" fontId="0" fillId="8" borderId="0" xfId="0" applyFill="1" applyAlignment="1">
      <alignment horizontal="right"/>
    </xf>
    <xf numFmtId="10" fontId="13" fillId="0" borderId="42" xfId="0" applyNumberFormat="1" applyFont="1" applyBorder="1" applyAlignment="1">
      <alignment horizontal="right"/>
    </xf>
    <xf numFmtId="3" fontId="13" fillId="0" borderId="18" xfId="0" applyNumberFormat="1" applyFont="1" applyBorder="1"/>
    <xf numFmtId="0" fontId="11" fillId="8" borderId="0" xfId="0" applyFont="1" applyFill="1"/>
    <xf numFmtId="3" fontId="12" fillId="0" borderId="162" xfId="0" applyNumberFormat="1" applyFont="1" applyBorder="1"/>
    <xf numFmtId="169" fontId="12" fillId="0" borderId="42" xfId="0" applyNumberFormat="1" applyFont="1" applyBorder="1"/>
    <xf numFmtId="3" fontId="12" fillId="0" borderId="18" xfId="0" applyNumberFormat="1" applyFont="1" applyBorder="1"/>
    <xf numFmtId="0" fontId="17" fillId="0" borderId="161" xfId="0" applyFont="1" applyBorder="1"/>
    <xf numFmtId="3" fontId="35" fillId="0" borderId="161" xfId="0" applyNumberFormat="1" applyFont="1" applyBorder="1"/>
    <xf numFmtId="3" fontId="35" fillId="0" borderId="162" xfId="0" applyNumberFormat="1" applyFont="1" applyBorder="1"/>
    <xf numFmtId="3" fontId="36" fillId="0" borderId="162" xfId="0" applyNumberFormat="1" applyFont="1" applyBorder="1"/>
    <xf numFmtId="0" fontId="58" fillId="8" borderId="0" xfId="169" applyFont="1" applyFill="1" applyAlignment="1">
      <alignment horizontal="center"/>
    </xf>
    <xf numFmtId="0" fontId="146" fillId="8" borderId="0" xfId="0" applyFont="1" applyFill="1" applyAlignment="1">
      <alignment horizontal="center"/>
    </xf>
    <xf numFmtId="0" fontId="66" fillId="8" borderId="0" xfId="0" applyFont="1" applyFill="1" applyAlignment="1">
      <alignment horizontal="right"/>
    </xf>
    <xf numFmtId="0" fontId="2" fillId="0" borderId="161" xfId="0" applyFont="1" applyFill="1" applyBorder="1" applyAlignment="1">
      <alignment horizontal="center"/>
    </xf>
    <xf numFmtId="0" fontId="145" fillId="8" borderId="42" xfId="0" applyFont="1" applyFill="1" applyBorder="1" applyAlignment="1">
      <alignment horizontal="center"/>
    </xf>
    <xf numFmtId="0" fontId="32" fillId="5" borderId="163" xfId="0" applyFont="1" applyFill="1" applyBorder="1" applyAlignment="1">
      <alignment horizontal="center"/>
    </xf>
    <xf numFmtId="3" fontId="35" fillId="0" borderId="162" xfId="0" applyNumberFormat="1" applyFont="1" applyFill="1" applyBorder="1"/>
    <xf numFmtId="3" fontId="13" fillId="5" borderId="18" xfId="0" applyNumberFormat="1" applyFont="1" applyFill="1" applyBorder="1"/>
    <xf numFmtId="0" fontId="17" fillId="0" borderId="162" xfId="0" applyFont="1" applyFill="1" applyBorder="1"/>
    <xf numFmtId="0" fontId="11" fillId="8" borderId="0" xfId="0" applyFont="1" applyFill="1" applyBorder="1"/>
    <xf numFmtId="0" fontId="61" fillId="0" borderId="161" xfId="0" applyFont="1" applyFill="1" applyBorder="1" applyAlignment="1">
      <alignment horizontal="center"/>
    </xf>
    <xf numFmtId="0" fontId="32" fillId="0" borderId="163" xfId="0" applyFont="1" applyFill="1" applyBorder="1" applyAlignment="1">
      <alignment horizontal="center"/>
    </xf>
    <xf numFmtId="0" fontId="17" fillId="0" borderId="161" xfId="0" applyFont="1" applyFill="1" applyBorder="1"/>
    <xf numFmtId="3" fontId="35" fillId="0" borderId="161" xfId="0" applyNumberFormat="1" applyFont="1" applyFill="1" applyBorder="1"/>
    <xf numFmtId="3" fontId="13" fillId="0" borderId="42" xfId="0" applyNumberFormat="1" applyFont="1" applyFill="1" applyBorder="1"/>
    <xf numFmtId="10" fontId="13" fillId="5" borderId="42" xfId="0" applyNumberFormat="1" applyFont="1" applyFill="1" applyBorder="1" applyAlignment="1">
      <alignment horizontal="right"/>
    </xf>
    <xf numFmtId="0" fontId="5" fillId="8" borderId="0" xfId="0" applyFont="1" applyFill="1"/>
    <xf numFmtId="0" fontId="77" fillId="0" borderId="161" xfId="0" applyFont="1" applyBorder="1" applyAlignment="1">
      <alignment horizontal="center"/>
    </xf>
    <xf numFmtId="0" fontId="66" fillId="0" borderId="161" xfId="0" applyFont="1" applyBorder="1" applyAlignment="1">
      <alignment horizontal="center"/>
    </xf>
    <xf numFmtId="0" fontId="77" fillId="0" borderId="166" xfId="0" applyFont="1" applyBorder="1" applyAlignment="1">
      <alignment horizontal="center"/>
    </xf>
    <xf numFmtId="0" fontId="77" fillId="0" borderId="165" xfId="0" applyFont="1" applyBorder="1" applyAlignment="1">
      <alignment horizontal="center"/>
    </xf>
    <xf numFmtId="0" fontId="78" fillId="0" borderId="166" xfId="0" applyFont="1" applyBorder="1" applyAlignment="1">
      <alignment horizontal="center"/>
    </xf>
    <xf numFmtId="0" fontId="78" fillId="0" borderId="165" xfId="0" applyFont="1" applyBorder="1" applyAlignment="1">
      <alignment horizontal="center"/>
    </xf>
    <xf numFmtId="0" fontId="67" fillId="0" borderId="0" xfId="0" applyFont="1" applyBorder="1"/>
    <xf numFmtId="0" fontId="76" fillId="24" borderId="162" xfId="0" applyFont="1" applyFill="1" applyBorder="1" applyAlignment="1">
      <alignment horizontal="center"/>
    </xf>
    <xf numFmtId="0" fontId="77" fillId="24" borderId="162" xfId="0" applyFont="1" applyFill="1" applyBorder="1"/>
    <xf numFmtId="3" fontId="12" fillId="24" borderId="162" xfId="0" applyNumberFormat="1" applyFont="1" applyFill="1" applyBorder="1"/>
    <xf numFmtId="3" fontId="77" fillId="24" borderId="162" xfId="0" applyNumberFormat="1" applyFont="1" applyFill="1" applyBorder="1"/>
    <xf numFmtId="3" fontId="16" fillId="24" borderId="162" xfId="0" applyNumberFormat="1" applyFont="1" applyFill="1" applyBorder="1"/>
    <xf numFmtId="3" fontId="78" fillId="24" borderId="162" xfId="0" applyNumberFormat="1" applyFont="1" applyFill="1" applyBorder="1"/>
    <xf numFmtId="3" fontId="67" fillId="0" borderId="0" xfId="0" applyNumberFormat="1" applyFont="1"/>
    <xf numFmtId="179" fontId="36" fillId="0" borderId="42" xfId="1" applyNumberFormat="1" applyFont="1" applyBorder="1"/>
    <xf numFmtId="179" fontId="66" fillId="0" borderId="42" xfId="1" applyNumberFormat="1" applyFont="1" applyFill="1" applyBorder="1"/>
    <xf numFmtId="0" fontId="76" fillId="8" borderId="161" xfId="0" applyFont="1" applyFill="1" applyBorder="1" applyAlignment="1">
      <alignment horizontal="center"/>
    </xf>
    <xf numFmtId="0" fontId="77" fillId="8" borderId="161" xfId="0" applyFont="1" applyFill="1" applyBorder="1" applyAlignment="1">
      <alignment horizontal="left"/>
    </xf>
    <xf numFmtId="0" fontId="77" fillId="0" borderId="42" xfId="0" applyFont="1" applyFill="1" applyBorder="1" applyAlignment="1">
      <alignment horizontal="left"/>
    </xf>
    <xf numFmtId="3" fontId="66" fillId="8" borderId="161" xfId="0" applyNumberFormat="1" applyFont="1" applyFill="1" applyBorder="1"/>
    <xf numFmtId="3" fontId="36" fillId="24" borderId="162" xfId="0" applyNumberFormat="1" applyFont="1" applyFill="1" applyBorder="1"/>
    <xf numFmtId="3" fontId="66" fillId="24" borderId="162" xfId="0" applyNumberFormat="1" applyFont="1" applyFill="1" applyBorder="1"/>
    <xf numFmtId="3" fontId="36" fillId="26" borderId="42" xfId="0" applyNumberFormat="1" applyFont="1" applyFill="1" applyBorder="1"/>
    <xf numFmtId="3" fontId="66" fillId="26" borderId="42" xfId="0" applyNumberFormat="1" applyFont="1" applyFill="1" applyBorder="1"/>
    <xf numFmtId="179" fontId="36" fillId="26" borderId="42" xfId="1" applyNumberFormat="1" applyFont="1" applyFill="1" applyBorder="1"/>
    <xf numFmtId="179" fontId="66" fillId="26" borderId="42" xfId="1" applyNumberFormat="1" applyFont="1" applyFill="1" applyBorder="1"/>
    <xf numFmtId="0" fontId="105" fillId="0" borderId="161" xfId="0" applyFont="1" applyBorder="1" applyAlignment="1">
      <alignment horizontal="center" vertical="center"/>
    </xf>
    <xf numFmtId="0" fontId="8" fillId="0" borderId="161" xfId="0" applyFont="1" applyBorder="1"/>
    <xf numFmtId="0" fontId="7" fillId="0" borderId="161" xfId="0" applyFont="1" applyBorder="1"/>
    <xf numFmtId="3" fontId="7" fillId="0" borderId="161" xfId="0" applyNumberFormat="1" applyFont="1" applyBorder="1"/>
    <xf numFmtId="0" fontId="18" fillId="0" borderId="0" xfId="2" applyFont="1" applyFill="1" applyBorder="1" applyAlignment="1">
      <alignment horizontal="center" vertical="center" wrapText="1"/>
    </xf>
    <xf numFmtId="0" fontId="210" fillId="0" borderId="0" xfId="354" applyFont="1"/>
    <xf numFmtId="197" fontId="212" fillId="6" borderId="0" xfId="356" applyNumberFormat="1" applyFont="1" applyFill="1"/>
    <xf numFmtId="0" fontId="213" fillId="0" borderId="0" xfId="354" applyFont="1" applyAlignment="1">
      <alignment vertical="center" wrapText="1"/>
    </xf>
    <xf numFmtId="0" fontId="214" fillId="0" borderId="0" xfId="354" applyFont="1"/>
    <xf numFmtId="0" fontId="215" fillId="0" borderId="0" xfId="354" applyFont="1"/>
    <xf numFmtId="0" fontId="5" fillId="0" borderId="0" xfId="354"/>
    <xf numFmtId="199" fontId="31" fillId="0" borderId="0" xfId="357" applyNumberFormat="1" applyFont="1" applyAlignment="1">
      <alignment horizontal="right"/>
    </xf>
    <xf numFmtId="0" fontId="218" fillId="0" borderId="187" xfId="354" quotePrefix="1" applyFont="1" applyFill="1" applyBorder="1" applyAlignment="1">
      <alignment horizontal="center" vertical="center" wrapText="1"/>
    </xf>
    <xf numFmtId="0" fontId="218" fillId="0" borderId="187" xfId="354" applyFont="1" applyFill="1" applyBorder="1" applyAlignment="1">
      <alignment horizontal="center" vertical="center" wrapText="1"/>
    </xf>
    <xf numFmtId="0" fontId="218" fillId="0" borderId="187" xfId="354" applyFont="1" applyBorder="1" applyAlignment="1">
      <alignment horizontal="center" vertical="center" wrapText="1"/>
    </xf>
    <xf numFmtId="0" fontId="218" fillId="0" borderId="188" xfId="354" quotePrefix="1" applyFont="1" applyBorder="1" applyAlignment="1">
      <alignment horizontal="center" vertical="center" wrapText="1"/>
    </xf>
    <xf numFmtId="0" fontId="216" fillId="0" borderId="189" xfId="354" applyFont="1" applyBorder="1"/>
    <xf numFmtId="0" fontId="216" fillId="0" borderId="190" xfId="354" applyFont="1" applyBorder="1"/>
    <xf numFmtId="0" fontId="216" fillId="0" borderId="191" xfId="354" applyFont="1" applyBorder="1"/>
    <xf numFmtId="0" fontId="216" fillId="0" borderId="192" xfId="354" applyFont="1" applyBorder="1"/>
    <xf numFmtId="0" fontId="216" fillId="0" borderId="193" xfId="354" applyFont="1" applyBorder="1"/>
    <xf numFmtId="0" fontId="216" fillId="0" borderId="194" xfId="354" applyFont="1" applyBorder="1"/>
    <xf numFmtId="0" fontId="216" fillId="0" borderId="180" xfId="354" applyFont="1" applyBorder="1"/>
    <xf numFmtId="0" fontId="216" fillId="0" borderId="179" xfId="354" applyFont="1" applyBorder="1"/>
    <xf numFmtId="0" fontId="219" fillId="0" borderId="189" xfId="354" quotePrefix="1" applyFont="1" applyBorder="1" applyAlignment="1">
      <alignment horizontal="left"/>
    </xf>
    <xf numFmtId="0" fontId="219" fillId="0" borderId="190" xfId="354" applyFont="1" applyBorder="1"/>
    <xf numFmtId="0" fontId="220" fillId="0" borderId="191" xfId="354" applyFont="1" applyBorder="1"/>
    <xf numFmtId="0" fontId="216" fillId="0" borderId="195" xfId="354" applyFont="1" applyBorder="1"/>
    <xf numFmtId="0" fontId="216" fillId="0" borderId="196" xfId="354" applyFont="1" applyBorder="1"/>
    <xf numFmtId="0" fontId="216" fillId="0" borderId="197" xfId="354" applyFont="1" applyBorder="1"/>
    <xf numFmtId="0" fontId="216" fillId="0" borderId="198" xfId="354" applyFont="1" applyBorder="1"/>
    <xf numFmtId="0" fontId="216" fillId="0" borderId="199" xfId="354" applyFont="1" applyBorder="1"/>
    <xf numFmtId="0" fontId="220" fillId="0" borderId="189" xfId="354" applyFont="1" applyBorder="1"/>
    <xf numFmtId="0" fontId="220" fillId="0" borderId="190" xfId="354" applyFont="1" applyBorder="1"/>
    <xf numFmtId="0" fontId="216" fillId="0" borderId="5" xfId="354" applyFont="1" applyBorder="1"/>
    <xf numFmtId="0" fontId="216" fillId="0" borderId="2" xfId="354" applyFont="1" applyBorder="1"/>
    <xf numFmtId="0" fontId="216" fillId="0" borderId="41" xfId="354" applyFont="1" applyBorder="1"/>
    <xf numFmtId="0" fontId="216" fillId="5" borderId="189" xfId="354" quotePrefix="1" applyFont="1" applyFill="1" applyBorder="1" applyAlignment="1">
      <alignment horizontal="left"/>
    </xf>
    <xf numFmtId="0" fontId="219" fillId="5" borderId="190" xfId="354" applyFont="1" applyFill="1" applyBorder="1"/>
    <xf numFmtId="0" fontId="220" fillId="5" borderId="191" xfId="354" applyFont="1" applyFill="1" applyBorder="1"/>
    <xf numFmtId="0" fontId="216" fillId="5" borderId="5" xfId="354" applyFont="1" applyFill="1" applyBorder="1"/>
    <xf numFmtId="0" fontId="216" fillId="5" borderId="2" xfId="354" applyFont="1" applyFill="1" applyBorder="1"/>
    <xf numFmtId="0" fontId="216" fillId="5" borderId="41" xfId="354" applyFont="1" applyFill="1" applyBorder="1"/>
    <xf numFmtId="0" fontId="216" fillId="5" borderId="191" xfId="354" applyFont="1" applyFill="1" applyBorder="1"/>
    <xf numFmtId="0" fontId="216" fillId="5" borderId="190" xfId="354" applyFont="1" applyFill="1" applyBorder="1"/>
    <xf numFmtId="0" fontId="216" fillId="0" borderId="189" xfId="354" quotePrefix="1" applyFont="1" applyBorder="1" applyAlignment="1">
      <alignment horizontal="left"/>
    </xf>
    <xf numFmtId="0" fontId="216" fillId="0" borderId="190" xfId="354" quotePrefix="1" applyFont="1" applyBorder="1" applyAlignment="1">
      <alignment horizontal="left"/>
    </xf>
    <xf numFmtId="0" fontId="216" fillId="0" borderId="191" xfId="354" quotePrefix="1" applyFont="1" applyBorder="1" applyAlignment="1">
      <alignment horizontal="left"/>
    </xf>
    <xf numFmtId="0" fontId="216" fillId="0" borderId="189" xfId="354" applyFont="1" applyFill="1" applyBorder="1" applyAlignment="1">
      <alignment horizontal="left"/>
    </xf>
    <xf numFmtId="0" fontId="216" fillId="0" borderId="189" xfId="354" quotePrefix="1" applyFont="1" applyFill="1" applyBorder="1" applyAlignment="1">
      <alignment horizontal="left"/>
    </xf>
    <xf numFmtId="0" fontId="216" fillId="0" borderId="190" xfId="354" quotePrefix="1" applyFont="1" applyFill="1" applyBorder="1" applyAlignment="1">
      <alignment horizontal="left"/>
    </xf>
    <xf numFmtId="0" fontId="216" fillId="0" borderId="191" xfId="354" quotePrefix="1" applyFont="1" applyFill="1" applyBorder="1" applyAlignment="1">
      <alignment horizontal="left"/>
    </xf>
    <xf numFmtId="0" fontId="216" fillId="0" borderId="37" xfId="354" applyFont="1" applyBorder="1"/>
    <xf numFmtId="0" fontId="216" fillId="0" borderId="18" xfId="354" applyFont="1" applyBorder="1"/>
    <xf numFmtId="0" fontId="216" fillId="0" borderId="26" xfId="354" applyFont="1" applyBorder="1"/>
    <xf numFmtId="0" fontId="216" fillId="0" borderId="200" xfId="354" applyFont="1" applyBorder="1"/>
    <xf numFmtId="0" fontId="216" fillId="0" borderId="201" xfId="354" applyFont="1" applyBorder="1"/>
    <xf numFmtId="0" fontId="219" fillId="0" borderId="190" xfId="354" quotePrefix="1" applyFont="1" applyFill="1" applyBorder="1" applyAlignment="1">
      <alignment horizontal="right"/>
    </xf>
    <xf numFmtId="0" fontId="216" fillId="0" borderId="202" xfId="354" applyFont="1" applyBorder="1"/>
    <xf numFmtId="0" fontId="216" fillId="0" borderId="203" xfId="354" applyFont="1" applyBorder="1"/>
    <xf numFmtId="0" fontId="216" fillId="0" borderId="204" xfId="354" applyFont="1" applyBorder="1"/>
    <xf numFmtId="0" fontId="216" fillId="0" borderId="205" xfId="354" applyFont="1" applyBorder="1"/>
    <xf numFmtId="0" fontId="216" fillId="0" borderId="206" xfId="354" applyFont="1" applyBorder="1"/>
    <xf numFmtId="0" fontId="216" fillId="0" borderId="189" xfId="354" applyFont="1" applyFill="1" applyBorder="1" applyAlignment="1">
      <alignment horizontal="right"/>
    </xf>
    <xf numFmtId="0" fontId="216" fillId="0" borderId="190" xfId="354" applyFont="1" applyFill="1" applyBorder="1" applyAlignment="1">
      <alignment horizontal="right"/>
    </xf>
    <xf numFmtId="0" fontId="216" fillId="0" borderId="191" xfId="354" applyFont="1" applyFill="1" applyBorder="1" applyAlignment="1">
      <alignment horizontal="right"/>
    </xf>
    <xf numFmtId="0" fontId="216" fillId="0" borderId="207" xfId="354" applyFont="1" applyBorder="1"/>
    <xf numFmtId="0" fontId="216" fillId="0" borderId="208" xfId="354" applyFont="1" applyBorder="1"/>
    <xf numFmtId="0" fontId="216" fillId="0" borderId="209" xfId="354" applyFont="1" applyBorder="1"/>
    <xf numFmtId="0" fontId="216" fillId="0" borderId="210" xfId="354" applyFont="1" applyBorder="1"/>
    <xf numFmtId="0" fontId="216" fillId="0" borderId="211" xfId="354" applyFont="1" applyBorder="1"/>
    <xf numFmtId="0" fontId="216" fillId="0" borderId="212" xfId="354" applyFont="1" applyBorder="1"/>
    <xf numFmtId="0" fontId="219" fillId="0" borderId="190" xfId="354" quotePrefix="1" applyFont="1" applyBorder="1" applyAlignment="1">
      <alignment horizontal="right"/>
    </xf>
    <xf numFmtId="0" fontId="219" fillId="0" borderId="189" xfId="354" quotePrefix="1" applyFont="1" applyFill="1" applyBorder="1" applyAlignment="1">
      <alignment horizontal="left"/>
    </xf>
    <xf numFmtId="0" fontId="219" fillId="0" borderId="191" xfId="354" quotePrefix="1" applyFont="1" applyFill="1" applyBorder="1" applyAlignment="1">
      <alignment horizontal="left"/>
    </xf>
    <xf numFmtId="0" fontId="216" fillId="0" borderId="183" xfId="354" applyFont="1" applyBorder="1"/>
    <xf numFmtId="0" fontId="216" fillId="0" borderId="184" xfId="354" applyFont="1" applyBorder="1"/>
    <xf numFmtId="0" fontId="216" fillId="0" borderId="185" xfId="354" applyFont="1" applyBorder="1"/>
    <xf numFmtId="0" fontId="216" fillId="0" borderId="186" xfId="354" applyFont="1" applyBorder="1"/>
    <xf numFmtId="0" fontId="216" fillId="0" borderId="187" xfId="354" applyFont="1" applyBorder="1"/>
    <xf numFmtId="0" fontId="216" fillId="0" borderId="188" xfId="354" applyFont="1" applyBorder="1"/>
    <xf numFmtId="0" fontId="216" fillId="0" borderId="178" xfId="354" applyFont="1" applyBorder="1"/>
    <xf numFmtId="0" fontId="221" fillId="0" borderId="0" xfId="354" quotePrefix="1" applyFont="1" applyAlignment="1">
      <alignment horizontal="left"/>
    </xf>
    <xf numFmtId="0" fontId="84" fillId="0" borderId="0" xfId="171" applyAlignment="1" applyProtection="1">
      <alignment horizontal="left" vertical="top"/>
    </xf>
    <xf numFmtId="216" fontId="32" fillId="8" borderId="4" xfId="359" applyNumberFormat="1" applyFont="1" applyFill="1" applyBorder="1" applyAlignment="1">
      <alignment horizontal="center" vertical="center" wrapText="1"/>
    </xf>
    <xf numFmtId="0" fontId="22" fillId="0" borderId="227" xfId="0" applyFont="1" applyBorder="1" applyAlignment="1">
      <alignment horizontal="left" vertical="center" wrapText="1"/>
    </xf>
    <xf numFmtId="0" fontId="135" fillId="0" borderId="0" xfId="2" applyFont="1" applyFill="1" applyBorder="1" applyAlignment="1">
      <alignment horizontal="center" vertical="center" wrapText="1"/>
    </xf>
    <xf numFmtId="0" fontId="84" fillId="0" borderId="0" xfId="768" applyNumberFormat="1" applyAlignment="1" applyProtection="1"/>
    <xf numFmtId="196" fontId="213" fillId="0" borderId="0" xfId="769" applyFont="1" applyFill="1" applyAlignment="1">
      <alignment horizontal="center" vertical="center" wrapText="1"/>
    </xf>
    <xf numFmtId="196" fontId="210" fillId="0" borderId="0" xfId="769" applyFont="1" applyFill="1"/>
    <xf numFmtId="196" fontId="210" fillId="0" borderId="0" xfId="769" applyFont="1"/>
    <xf numFmtId="196" fontId="271" fillId="0" borderId="0" xfId="769" applyFont="1"/>
    <xf numFmtId="196" fontId="17" fillId="0" borderId="0" xfId="769" applyFont="1"/>
    <xf numFmtId="196" fontId="215" fillId="0" borderId="0" xfId="769" applyFont="1"/>
    <xf numFmtId="196" fontId="31" fillId="0" borderId="0" xfId="769" applyFont="1" applyFill="1" applyBorder="1" applyAlignment="1">
      <alignment horizontal="right" vertical="center"/>
    </xf>
    <xf numFmtId="196" fontId="272" fillId="0" borderId="0" xfId="769" applyFont="1" applyFill="1" applyBorder="1" applyAlignment="1">
      <alignment horizontal="right" vertical="center"/>
    </xf>
    <xf numFmtId="0" fontId="0" fillId="0" borderId="0" xfId="769" applyNumberFormat="1" applyFont="1"/>
    <xf numFmtId="0" fontId="17" fillId="24" borderId="226" xfId="769" applyNumberFormat="1" applyFont="1" applyFill="1" applyBorder="1" applyAlignment="1">
      <alignment horizontal="center" vertical="center" wrapText="1"/>
    </xf>
    <xf numFmtId="0" fontId="17" fillId="78" borderId="226" xfId="769" applyNumberFormat="1" applyFont="1" applyFill="1" applyBorder="1" applyAlignment="1">
      <alignment horizontal="center" vertical="center" wrapText="1"/>
    </xf>
    <xf numFmtId="0" fontId="17" fillId="81" borderId="226" xfId="769" applyNumberFormat="1" applyFont="1" applyFill="1" applyBorder="1" applyAlignment="1">
      <alignment horizontal="center" vertical="center" wrapText="1"/>
    </xf>
    <xf numFmtId="0" fontId="17" fillId="82" borderId="226" xfId="769" applyNumberFormat="1" applyFont="1" applyFill="1" applyBorder="1" applyAlignment="1">
      <alignment horizontal="center" vertical="center" wrapText="1"/>
    </xf>
    <xf numFmtId="0" fontId="17" fillId="83" borderId="226" xfId="769" applyNumberFormat="1" applyFont="1" applyFill="1" applyBorder="1" applyAlignment="1">
      <alignment horizontal="center" vertical="center" wrapText="1"/>
    </xf>
    <xf numFmtId="0" fontId="0" fillId="0" borderId="228" xfId="769" applyNumberFormat="1" applyFont="1" applyBorder="1" applyAlignment="1">
      <alignment horizontal="center" vertical="center"/>
    </xf>
    <xf numFmtId="0" fontId="17" fillId="26" borderId="231" xfId="769" applyNumberFormat="1" applyFont="1" applyFill="1" applyBorder="1" applyAlignment="1">
      <alignment horizontal="center" vertical="center" wrapText="1"/>
    </xf>
    <xf numFmtId="0" fontId="17" fillId="84" borderId="231" xfId="769" applyNumberFormat="1" applyFont="1" applyFill="1" applyBorder="1" applyAlignment="1">
      <alignment horizontal="center" vertical="center" wrapText="1"/>
    </xf>
    <xf numFmtId="0" fontId="17" fillId="85" borderId="231" xfId="769" applyNumberFormat="1" applyFont="1" applyFill="1" applyBorder="1" applyAlignment="1">
      <alignment horizontal="center" vertical="center" wrapText="1"/>
    </xf>
    <xf numFmtId="0" fontId="17" fillId="86" borderId="231" xfId="769" applyNumberFormat="1" applyFont="1" applyFill="1" applyBorder="1" applyAlignment="1">
      <alignment horizontal="center" vertical="center" wrapText="1"/>
    </xf>
    <xf numFmtId="0" fontId="17" fillId="87" borderId="231" xfId="769" applyNumberFormat="1" applyFont="1" applyFill="1" applyBorder="1" applyAlignment="1">
      <alignment horizontal="center" vertical="center" wrapText="1"/>
    </xf>
    <xf numFmtId="0" fontId="0" fillId="0" borderId="42" xfId="769" applyNumberFormat="1" applyFont="1" applyBorder="1" applyAlignment="1">
      <alignment horizontal="center" vertical="center"/>
    </xf>
    <xf numFmtId="0" fontId="17" fillId="26" borderId="226" xfId="769" applyNumberFormat="1" applyFont="1" applyFill="1" applyBorder="1" applyAlignment="1">
      <alignment horizontal="center" vertical="center" wrapText="1"/>
    </xf>
    <xf numFmtId="0" fontId="17" fillId="84" borderId="226" xfId="769" applyNumberFormat="1" applyFont="1" applyFill="1" applyBorder="1" applyAlignment="1">
      <alignment horizontal="center" vertical="center" wrapText="1"/>
    </xf>
    <xf numFmtId="0" fontId="17" fillId="85" borderId="226" xfId="769" applyNumberFormat="1" applyFont="1" applyFill="1" applyBorder="1" applyAlignment="1">
      <alignment horizontal="center" vertical="center" wrapText="1"/>
    </xf>
    <xf numFmtId="0" fontId="17" fillId="86" borderId="226" xfId="769" applyNumberFormat="1" applyFont="1" applyFill="1" applyBorder="1" applyAlignment="1">
      <alignment horizontal="center" vertical="center" wrapText="1"/>
    </xf>
    <xf numFmtId="217" fontId="58" fillId="0" borderId="42" xfId="769" applyNumberFormat="1" applyFont="1" applyFill="1" applyBorder="1" applyAlignment="1" applyProtection="1">
      <alignment horizontal="left" indent="1"/>
    </xf>
    <xf numFmtId="218" fontId="17" fillId="0" borderId="44" xfId="769" applyNumberFormat="1" applyFont="1" applyBorder="1" applyAlignment="1">
      <alignment horizontal="right"/>
    </xf>
    <xf numFmtId="217" fontId="80" fillId="0" borderId="42" xfId="769" applyNumberFormat="1" applyFont="1" applyFill="1" applyBorder="1" applyAlignment="1" applyProtection="1">
      <alignment horizontal="left" indent="2"/>
    </xf>
    <xf numFmtId="218" fontId="17" fillId="0" borderId="44" xfId="769" applyNumberFormat="1" applyFont="1" applyBorder="1"/>
    <xf numFmtId="217" fontId="273" fillId="0" borderId="42" xfId="769" applyNumberFormat="1" applyFont="1" applyFill="1" applyBorder="1" applyAlignment="1" applyProtection="1">
      <alignment horizontal="left" indent="3"/>
    </xf>
    <xf numFmtId="217" fontId="80" fillId="0" borderId="42" xfId="769" applyNumberFormat="1" applyFont="1" applyFill="1" applyBorder="1" applyAlignment="1" applyProtection="1">
      <alignment horizontal="left" indent="3"/>
    </xf>
    <xf numFmtId="217" fontId="80" fillId="0" borderId="42" xfId="769" applyNumberFormat="1" applyFont="1" applyFill="1" applyBorder="1" applyAlignment="1" applyProtection="1">
      <alignment horizontal="left" indent="1"/>
    </xf>
    <xf numFmtId="218" fontId="17" fillId="0" borderId="42" xfId="769" applyNumberFormat="1" applyFont="1" applyBorder="1"/>
    <xf numFmtId="217" fontId="80" fillId="0" borderId="42" xfId="769" applyNumberFormat="1" applyFont="1" applyFill="1" applyBorder="1" applyAlignment="1" applyProtection="1">
      <alignment horizontal="left"/>
    </xf>
    <xf numFmtId="218" fontId="61" fillId="0" borderId="42" xfId="769" applyNumberFormat="1" applyFont="1" applyBorder="1"/>
    <xf numFmtId="218" fontId="61" fillId="0" borderId="44" xfId="769" applyNumberFormat="1" applyFont="1" applyBorder="1"/>
    <xf numFmtId="0" fontId="2" fillId="0" borderId="0" xfId="769" applyNumberFormat="1" applyFont="1"/>
    <xf numFmtId="218" fontId="80" fillId="0" borderId="42" xfId="769" applyNumberFormat="1" applyFont="1" applyFill="1" applyBorder="1" applyAlignment="1" applyProtection="1">
      <alignment horizontal="left" indent="1"/>
    </xf>
    <xf numFmtId="0" fontId="58" fillId="0" borderId="231" xfId="769" applyNumberFormat="1" applyFont="1" applyFill="1" applyBorder="1"/>
    <xf numFmtId="218" fontId="61" fillId="0" borderId="231" xfId="769" applyNumberFormat="1" applyFont="1" applyBorder="1"/>
    <xf numFmtId="218" fontId="61" fillId="0" borderId="226" xfId="769" applyNumberFormat="1" applyFont="1" applyBorder="1"/>
    <xf numFmtId="0" fontId="58" fillId="0" borderId="228" xfId="769" applyNumberFormat="1" applyFont="1" applyFill="1" applyBorder="1" applyAlignment="1">
      <alignment horizontal="left" indent="1"/>
    </xf>
    <xf numFmtId="0" fontId="0" fillId="0" borderId="0" xfId="769" applyNumberFormat="1" applyFont="1" applyBorder="1"/>
    <xf numFmtId="0" fontId="58" fillId="0" borderId="42" xfId="769" applyNumberFormat="1" applyFont="1" applyFill="1" applyBorder="1" applyAlignment="1">
      <alignment horizontal="left" indent="1"/>
    </xf>
    <xf numFmtId="0" fontId="0" fillId="0" borderId="42" xfId="769" applyNumberFormat="1" applyFont="1" applyBorder="1"/>
    <xf numFmtId="0" fontId="2" fillId="0" borderId="231" xfId="769" applyNumberFormat="1" applyFont="1" applyBorder="1"/>
    <xf numFmtId="0" fontId="4" fillId="0" borderId="0" xfId="354" applyFont="1" applyAlignment="1">
      <alignment horizontal="center"/>
    </xf>
    <xf numFmtId="0" fontId="4" fillId="0" borderId="232" xfId="354" applyFont="1" applyBorder="1" applyAlignment="1">
      <alignment horizontal="center"/>
    </xf>
    <xf numFmtId="0" fontId="22" fillId="0" borderId="185" xfId="354" applyFont="1" applyBorder="1" applyAlignment="1">
      <alignment horizontal="center"/>
    </xf>
    <xf numFmtId="0" fontId="22" fillId="0" borderId="184" xfId="354" applyFont="1" applyBorder="1" applyAlignment="1">
      <alignment horizontal="center"/>
    </xf>
    <xf numFmtId="0" fontId="218" fillId="0" borderId="186" xfId="354" applyFont="1" applyBorder="1" applyAlignment="1">
      <alignment horizontal="justify" vertical="center" wrapText="1"/>
    </xf>
    <xf numFmtId="0" fontId="218" fillId="0" borderId="187" xfId="354" quotePrefix="1" applyFont="1" applyFill="1" applyBorder="1" applyAlignment="1">
      <alignment horizontal="justify" vertical="center" wrapText="1"/>
    </xf>
    <xf numFmtId="0" fontId="218" fillId="0" borderId="187" xfId="354" applyFont="1" applyFill="1" applyBorder="1" applyAlignment="1">
      <alignment horizontal="justify" vertical="center" wrapText="1"/>
    </xf>
    <xf numFmtId="0" fontId="218" fillId="0" borderId="187" xfId="354" applyFont="1" applyBorder="1" applyAlignment="1">
      <alignment horizontal="justify" vertical="center" wrapText="1"/>
    </xf>
    <xf numFmtId="0" fontId="216" fillId="8" borderId="2" xfId="354" applyFont="1" applyFill="1" applyBorder="1"/>
    <xf numFmtId="0" fontId="216" fillId="8" borderId="18" xfId="354" applyFont="1" applyFill="1" applyBorder="1"/>
    <xf numFmtId="0" fontId="216" fillId="8" borderId="203" xfId="354" applyFont="1" applyFill="1" applyBorder="1"/>
    <xf numFmtId="0" fontId="216" fillId="0" borderId="42" xfId="354" applyFont="1" applyBorder="1"/>
    <xf numFmtId="183" fontId="18" fillId="0" borderId="290" xfId="0" applyNumberFormat="1" applyFont="1" applyBorder="1"/>
    <xf numFmtId="3" fontId="18" fillId="0" borderId="290" xfId="0" applyNumberFormat="1" applyFont="1" applyBorder="1"/>
    <xf numFmtId="0" fontId="67" fillId="0" borderId="300" xfId="0" applyFont="1" applyBorder="1" applyAlignment="1">
      <alignment horizontal="center"/>
    </xf>
    <xf numFmtId="0" fontId="36" fillId="0" borderId="303" xfId="0" applyFont="1" applyBorder="1" applyAlignment="1">
      <alignment horizontal="center"/>
    </xf>
    <xf numFmtId="3" fontId="66" fillId="8" borderId="305" xfId="0" applyNumberFormat="1" applyFont="1" applyFill="1" applyBorder="1"/>
    <xf numFmtId="0" fontId="16" fillId="8" borderId="305" xfId="0" applyFont="1" applyFill="1" applyBorder="1" applyAlignment="1">
      <alignment horizontal="center"/>
    </xf>
    <xf numFmtId="0" fontId="66" fillId="0" borderId="305" xfId="0" applyFont="1" applyBorder="1" applyAlignment="1">
      <alignment horizontal="center"/>
    </xf>
    <xf numFmtId="0" fontId="66" fillId="0" borderId="304" xfId="0" applyFont="1" applyBorder="1" applyAlignment="1">
      <alignment vertical="center"/>
    </xf>
    <xf numFmtId="0" fontId="81" fillId="0" borderId="303" xfId="0" applyFont="1" applyBorder="1" applyAlignment="1">
      <alignment horizontal="center" vertical="center"/>
    </xf>
    <xf numFmtId="0" fontId="35" fillId="0" borderId="303" xfId="0" applyFont="1" applyBorder="1" applyAlignment="1">
      <alignment horizontal="center"/>
    </xf>
    <xf numFmtId="0" fontId="8" fillId="8" borderId="305" xfId="0" applyFont="1" applyFill="1" applyBorder="1"/>
    <xf numFmtId="0" fontId="4" fillId="0" borderId="237" xfId="0" applyFont="1" applyFill="1" applyBorder="1" applyAlignment="1">
      <alignment vertical="center"/>
    </xf>
    <xf numFmtId="0" fontId="8" fillId="8" borderId="305" xfId="0" applyFont="1" applyFill="1" applyBorder="1" applyAlignment="1">
      <alignment horizontal="center"/>
    </xf>
    <xf numFmtId="3" fontId="36" fillId="0" borderId="305" xfId="2" applyNumberFormat="1" applyFont="1" applyFill="1" applyBorder="1" applyAlignment="1">
      <alignment vertical="top" wrapText="1"/>
    </xf>
    <xf numFmtId="0" fontId="36" fillId="0" borderId="312" xfId="2" applyFont="1" applyFill="1" applyBorder="1" applyAlignment="1">
      <alignment vertical="top" wrapText="1"/>
    </xf>
    <xf numFmtId="0" fontId="66" fillId="0" borderId="304" xfId="0" applyFont="1" applyBorder="1"/>
    <xf numFmtId="3" fontId="66" fillId="0" borderId="312" xfId="2" applyNumberFormat="1" applyFont="1" applyFill="1" applyBorder="1" applyAlignment="1">
      <alignment vertical="top" wrapText="1"/>
    </xf>
    <xf numFmtId="49" fontId="35" fillId="0" borderId="312" xfId="0" applyNumberFormat="1" applyFont="1" applyFill="1" applyBorder="1" applyAlignment="1">
      <alignment horizontal="right" vertical="center"/>
    </xf>
    <xf numFmtId="3" fontId="66" fillId="0" borderId="304" xfId="2" applyNumberFormat="1" applyFont="1" applyFill="1" applyBorder="1" applyAlignment="1">
      <alignment vertical="top" wrapText="1"/>
    </xf>
    <xf numFmtId="0" fontId="81" fillId="0" borderId="303" xfId="0" applyFont="1" applyBorder="1" applyAlignment="1">
      <alignment horizontal="center"/>
    </xf>
    <xf numFmtId="3" fontId="36" fillId="0" borderId="303" xfId="2" applyNumberFormat="1" applyFont="1" applyFill="1" applyBorder="1" applyAlignment="1">
      <alignment vertical="top" wrapText="1"/>
    </xf>
    <xf numFmtId="0" fontId="76" fillId="8" borderId="305" xfId="0" applyFont="1" applyFill="1" applyBorder="1" applyAlignment="1">
      <alignment horizontal="center"/>
    </xf>
    <xf numFmtId="0" fontId="0" fillId="0" borderId="300" xfId="0" applyFont="1" applyBorder="1"/>
    <xf numFmtId="49" fontId="35" fillId="0" borderId="305" xfId="0" applyNumberFormat="1" applyFont="1" applyFill="1" applyBorder="1" applyAlignment="1">
      <alignment horizontal="right" vertical="center"/>
    </xf>
    <xf numFmtId="3" fontId="66" fillId="0" borderId="305" xfId="0" applyNumberFormat="1" applyFont="1" applyFill="1" applyBorder="1"/>
    <xf numFmtId="0" fontId="66" fillId="8" borderId="305" xfId="0" applyFont="1" applyFill="1" applyBorder="1"/>
    <xf numFmtId="0" fontId="67" fillId="0" borderId="303" xfId="0" applyFont="1" applyBorder="1" applyAlignment="1">
      <alignment horizontal="center"/>
    </xf>
    <xf numFmtId="3" fontId="60" fillId="8" borderId="305" xfId="0" applyNumberFormat="1" applyFont="1" applyFill="1" applyBorder="1"/>
    <xf numFmtId="0" fontId="5" fillId="0" borderId="44" xfId="0" applyFont="1" applyBorder="1"/>
    <xf numFmtId="190" fontId="193" fillId="0" borderId="230" xfId="173" applyNumberFormat="1" applyFont="1" applyFill="1" applyBorder="1" applyProtection="1">
      <protection locked="0"/>
    </xf>
    <xf numFmtId="184" fontId="66" fillId="0" borderId="226" xfId="173" applyNumberFormat="1" applyFont="1" applyFill="1" applyBorder="1" applyAlignment="1" applyProtection="1">
      <alignment vertical="center"/>
    </xf>
    <xf numFmtId="3" fontId="36" fillId="0" borderId="228" xfId="173" applyNumberFormat="1" applyFont="1" applyFill="1" applyBorder="1" applyAlignment="1" applyProtection="1"/>
    <xf numFmtId="184" fontId="36" fillId="0" borderId="228" xfId="173" applyNumberFormat="1" applyFont="1" applyFill="1" applyBorder="1" applyProtection="1"/>
    <xf numFmtId="10" fontId="66" fillId="0" borderId="226" xfId="1" applyNumberFormat="1" applyFont="1" applyFill="1" applyBorder="1" applyAlignment="1" applyProtection="1">
      <alignment vertical="center"/>
    </xf>
    <xf numFmtId="0" fontId="5" fillId="0" borderId="237" xfId="0" applyFont="1" applyFill="1" applyBorder="1"/>
    <xf numFmtId="0" fontId="32" fillId="96" borderId="237" xfId="0" applyFont="1" applyFill="1" applyBorder="1" applyAlignment="1">
      <alignment horizontal="center" vertical="center" wrapText="1"/>
    </xf>
    <xf numFmtId="0" fontId="22" fillId="0" borderId="265" xfId="0" applyFont="1" applyFill="1" applyBorder="1" applyAlignment="1">
      <alignment horizontal="center" vertical="center" wrapText="1"/>
    </xf>
    <xf numFmtId="0" fontId="18" fillId="0" borderId="265" xfId="0" applyFont="1" applyBorder="1" applyAlignment="1">
      <alignment horizontal="center" vertical="center"/>
    </xf>
    <xf numFmtId="3" fontId="60" fillId="0" borderId="312" xfId="0" applyNumberFormat="1" applyFont="1" applyFill="1" applyBorder="1"/>
    <xf numFmtId="3" fontId="35" fillId="0" borderId="312" xfId="0" applyNumberFormat="1" applyFont="1" applyFill="1" applyBorder="1"/>
    <xf numFmtId="0" fontId="77" fillId="8" borderId="305" xfId="0" applyFont="1" applyFill="1" applyBorder="1"/>
    <xf numFmtId="3" fontId="66" fillId="8" borderId="312" xfId="0" applyNumberFormat="1" applyFont="1" applyFill="1" applyBorder="1"/>
    <xf numFmtId="0" fontId="16" fillId="0" borderId="237" xfId="0" applyFont="1" applyBorder="1" applyAlignment="1">
      <alignment horizontal="center"/>
    </xf>
    <xf numFmtId="0" fontId="67" fillId="0" borderId="237" xfId="0" applyFont="1" applyBorder="1" applyAlignment="1">
      <alignment horizontal="center"/>
    </xf>
    <xf numFmtId="0" fontId="7" fillId="0" borderId="237" xfId="0" applyFont="1" applyBorder="1"/>
    <xf numFmtId="0" fontId="12" fillId="0" borderId="237" xfId="0" applyFont="1" applyBorder="1" applyAlignment="1"/>
    <xf numFmtId="0" fontId="12" fillId="0" borderId="237" xfId="0" applyFont="1" applyBorder="1"/>
    <xf numFmtId="0" fontId="36" fillId="0" borderId="237" xfId="0" applyFont="1" applyBorder="1"/>
    <xf numFmtId="3" fontId="60" fillId="0" borderId="237" xfId="0" applyNumberFormat="1" applyFont="1" applyFill="1" applyBorder="1"/>
    <xf numFmtId="3" fontId="66" fillId="0" borderId="237" xfId="0" applyNumberFormat="1" applyFont="1" applyFill="1" applyBorder="1"/>
    <xf numFmtId="3" fontId="36" fillId="0" borderId="237" xfId="0" applyNumberFormat="1" applyFont="1" applyFill="1" applyBorder="1"/>
    <xf numFmtId="49" fontId="35" fillId="0" borderId="237" xfId="0" applyNumberFormat="1" applyFont="1" applyFill="1" applyBorder="1" applyAlignment="1">
      <alignment horizontal="right" vertical="center"/>
    </xf>
    <xf numFmtId="3" fontId="7" fillId="0" borderId="237" xfId="0" applyNumberFormat="1" applyFont="1" applyBorder="1"/>
    <xf numFmtId="3" fontId="36" fillId="0" borderId="237" xfId="0" applyNumberFormat="1" applyFont="1" applyBorder="1"/>
    <xf numFmtId="3" fontId="35" fillId="0" borderId="237" xfId="0" applyNumberFormat="1" applyFont="1" applyFill="1" applyBorder="1"/>
    <xf numFmtId="3" fontId="66" fillId="0" borderId="237" xfId="0" applyNumberFormat="1" applyFont="1" applyBorder="1"/>
    <xf numFmtId="0" fontId="35" fillId="0" borderId="237" xfId="0" applyFont="1" applyBorder="1" applyAlignment="1">
      <alignment horizontal="center"/>
    </xf>
    <xf numFmtId="0" fontId="36" fillId="0" borderId="237" xfId="0" applyFont="1" applyBorder="1" applyAlignment="1"/>
    <xf numFmtId="0" fontId="36" fillId="0" borderId="237" xfId="2" applyFont="1" applyFill="1" applyBorder="1" applyAlignment="1">
      <alignment vertical="top" wrapText="1"/>
    </xf>
    <xf numFmtId="3" fontId="36" fillId="0" borderId="142" xfId="2" applyNumberFormat="1" applyFont="1" applyFill="1" applyBorder="1" applyAlignment="1">
      <alignment vertical="top" wrapText="1"/>
    </xf>
    <xf numFmtId="3" fontId="66" fillId="0" borderId="237" xfId="2" applyNumberFormat="1" applyFont="1" applyFill="1" applyBorder="1" applyAlignment="1">
      <alignment vertical="top" wrapText="1"/>
    </xf>
    <xf numFmtId="3" fontId="8" fillId="0" borderId="237" xfId="0" applyNumberFormat="1" applyFont="1" applyBorder="1"/>
    <xf numFmtId="0" fontId="36" fillId="0" borderId="237" xfId="0" applyFont="1" applyFill="1" applyBorder="1"/>
    <xf numFmtId="0" fontId="7" fillId="0" borderId="237" xfId="0" applyFont="1" applyBorder="1" applyAlignment="1">
      <alignment horizontal="center"/>
    </xf>
    <xf numFmtId="0" fontId="67" fillId="0" borderId="237" xfId="0" applyFont="1" applyFill="1" applyBorder="1" applyAlignment="1">
      <alignment horizontal="center"/>
    </xf>
    <xf numFmtId="0" fontId="66" fillId="0" borderId="304" xfId="0" applyFont="1" applyBorder="1" applyAlignment="1"/>
    <xf numFmtId="0" fontId="66" fillId="0" borderId="300" xfId="2" applyFont="1" applyFill="1" applyBorder="1" applyAlignment="1">
      <alignment horizontal="center" vertical="center" wrapText="1"/>
    </xf>
    <xf numFmtId="0" fontId="4" fillId="0" borderId="44" xfId="0" applyFont="1" applyBorder="1"/>
    <xf numFmtId="0" fontId="87" fillId="0" borderId="227" xfId="0" applyFont="1" applyBorder="1" applyAlignment="1">
      <alignment horizontal="center"/>
    </xf>
    <xf numFmtId="0" fontId="22" fillId="6" borderId="227" xfId="0" applyFont="1" applyFill="1" applyBorder="1" applyAlignment="1">
      <alignment horizontal="center" vertical="center"/>
    </xf>
    <xf numFmtId="0" fontId="82" fillId="0" borderId="227" xfId="0" applyFont="1" applyFill="1" applyBorder="1"/>
    <xf numFmtId="49" fontId="35" fillId="0" borderId="151" xfId="0" applyNumberFormat="1" applyFont="1" applyFill="1" applyBorder="1" applyAlignment="1">
      <alignment horizontal="right" vertical="center"/>
    </xf>
    <xf numFmtId="3" fontId="0" fillId="0" borderId="227" xfId="0" applyNumberFormat="1" applyFont="1" applyBorder="1"/>
    <xf numFmtId="3" fontId="66" fillId="0" borderId="151" xfId="0" applyNumberFormat="1" applyFont="1" applyBorder="1"/>
    <xf numFmtId="0" fontId="22" fillId="0" borderId="227" xfId="0" applyFont="1" applyBorder="1" applyAlignment="1">
      <alignment horizontal="center"/>
    </xf>
    <xf numFmtId="0" fontId="35" fillId="0" borderId="227" xfId="0" applyFont="1" applyFill="1" applyBorder="1"/>
    <xf numFmtId="3" fontId="36" fillId="0" borderId="231" xfId="173" applyNumberFormat="1" applyFont="1" applyFill="1" applyBorder="1" applyAlignment="1" applyProtection="1">
      <alignment horizontal="center" vertical="center" wrapText="1"/>
    </xf>
    <xf numFmtId="0" fontId="66" fillId="0" borderId="231" xfId="173" applyFont="1" applyFill="1" applyBorder="1" applyAlignment="1" applyProtection="1">
      <alignment horizontal="center" vertical="center"/>
    </xf>
    <xf numFmtId="184" fontId="66" fillId="0" borderId="231" xfId="173" applyNumberFormat="1" applyFont="1" applyFill="1" applyBorder="1" applyAlignment="1" applyProtection="1">
      <alignment vertical="center"/>
    </xf>
    <xf numFmtId="191" fontId="36" fillId="0" borderId="231" xfId="245" applyNumberFormat="1" applyFont="1" applyFill="1" applyBorder="1" applyAlignment="1" applyProtection="1">
      <alignment horizontal="left" vertical="center"/>
    </xf>
    <xf numFmtId="191" fontId="36" fillId="0" borderId="231" xfId="245" applyNumberFormat="1" applyFont="1" applyFill="1" applyBorder="1" applyAlignment="1" applyProtection="1">
      <alignment vertical="center"/>
    </xf>
    <xf numFmtId="1" fontId="66" fillId="0" borderId="231" xfId="173" applyNumberFormat="1" applyFont="1" applyFill="1" applyBorder="1" applyAlignment="1" applyProtection="1">
      <alignment horizontal="center" vertical="center"/>
    </xf>
    <xf numFmtId="0" fontId="36" fillId="0" borderId="231" xfId="173" applyFont="1" applyFill="1" applyBorder="1" applyAlignment="1" applyProtection="1">
      <alignment horizontal="center" vertical="center" wrapText="1"/>
    </xf>
    <xf numFmtId="10" fontId="66" fillId="0" borderId="231" xfId="5" applyNumberFormat="1" applyFont="1" applyFill="1" applyBorder="1" applyAlignment="1" applyProtection="1">
      <alignment horizontal="right" vertical="center"/>
    </xf>
    <xf numFmtId="193" fontId="36" fillId="0" borderId="231" xfId="246" applyNumberFormat="1" applyFont="1" applyFill="1" applyBorder="1" applyAlignment="1" applyProtection="1">
      <alignment vertical="center"/>
    </xf>
    <xf numFmtId="184" fontId="36" fillId="0" borderId="231" xfId="173" applyNumberFormat="1" applyFont="1" applyFill="1" applyBorder="1" applyAlignment="1" applyProtection="1">
      <alignment horizontal="center" vertical="center" wrapText="1"/>
    </xf>
    <xf numFmtId="184" fontId="66" fillId="0" borderId="231" xfId="173" applyNumberFormat="1" applyFont="1" applyFill="1" applyBorder="1" applyAlignment="1" applyProtection="1">
      <alignment horizontal="center" vertical="center"/>
    </xf>
    <xf numFmtId="184" fontId="66" fillId="0" borderId="231" xfId="5" applyNumberFormat="1" applyFont="1" applyFill="1" applyBorder="1" applyAlignment="1" applyProtection="1">
      <alignment vertical="center"/>
    </xf>
    <xf numFmtId="10" fontId="66" fillId="0" borderId="231" xfId="1" applyNumberFormat="1" applyFont="1" applyFill="1" applyBorder="1" applyAlignment="1" applyProtection="1">
      <alignment vertical="center"/>
    </xf>
    <xf numFmtId="191" fontId="36" fillId="0" borderId="231" xfId="245" applyNumberFormat="1" applyFont="1" applyFill="1" applyBorder="1" applyAlignment="1" applyProtection="1"/>
    <xf numFmtId="10" fontId="36" fillId="0" borderId="231" xfId="1" applyNumberFormat="1" applyFont="1" applyFill="1" applyBorder="1" applyAlignment="1" applyProtection="1"/>
    <xf numFmtId="193" fontId="36" fillId="0" borderId="231" xfId="246" applyNumberFormat="1" applyFont="1" applyFill="1" applyBorder="1" applyAlignment="1" applyProtection="1"/>
    <xf numFmtId="3" fontId="36" fillId="0" borderId="313" xfId="2" applyNumberFormat="1" applyFont="1" applyFill="1" applyBorder="1" applyAlignment="1">
      <alignment vertical="top" wrapText="1"/>
    </xf>
    <xf numFmtId="0" fontId="78" fillId="0" borderId="303" xfId="0" applyFont="1" applyBorder="1" applyAlignment="1">
      <alignment horizontal="center"/>
    </xf>
    <xf numFmtId="3" fontId="32" fillId="8" borderId="305" xfId="0" applyNumberFormat="1" applyFont="1" applyFill="1" applyBorder="1"/>
    <xf numFmtId="3" fontId="8" fillId="8" borderId="305" xfId="0" applyNumberFormat="1" applyFont="1" applyFill="1" applyBorder="1"/>
    <xf numFmtId="0" fontId="0" fillId="0" borderId="0" xfId="0" applyAlignment="1">
      <alignment horizontal="center"/>
    </xf>
    <xf numFmtId="0" fontId="86" fillId="0" borderId="0" xfId="0" applyFont="1"/>
    <xf numFmtId="0" fontId="89" fillId="0" borderId="0" xfId="0" applyFont="1"/>
    <xf numFmtId="0" fontId="86" fillId="0" borderId="0" xfId="0" applyFont="1" applyBorder="1"/>
    <xf numFmtId="0" fontId="0" fillId="0" borderId="0" xfId="0"/>
    <xf numFmtId="0" fontId="0" fillId="0" borderId="0" xfId="0" applyAlignment="1">
      <alignment horizontal="center"/>
    </xf>
    <xf numFmtId="0" fontId="86" fillId="0" borderId="0" xfId="0" applyFont="1"/>
    <xf numFmtId="0" fontId="56" fillId="0" borderId="0" xfId="0" applyFont="1"/>
    <xf numFmtId="0" fontId="89" fillId="0" borderId="0" xfId="0" applyFont="1"/>
    <xf numFmtId="0" fontId="22" fillId="0" borderId="276" xfId="0" applyFont="1" applyFill="1" applyBorder="1" applyAlignment="1">
      <alignment horizontal="center" vertical="center" wrapText="1"/>
    </xf>
    <xf numFmtId="0" fontId="22" fillId="0" borderId="0" xfId="0" applyFont="1" applyFill="1" applyBorder="1" applyAlignment="1">
      <alignment wrapText="1"/>
    </xf>
    <xf numFmtId="0" fontId="86" fillId="0" borderId="0" xfId="0" applyFont="1" applyBorder="1"/>
    <xf numFmtId="0" fontId="21" fillId="0" borderId="0" xfId="0" applyFont="1" applyFill="1" applyBorder="1" applyAlignment="1">
      <alignment horizontal="center" vertical="center"/>
    </xf>
    <xf numFmtId="3" fontId="18" fillId="0" borderId="42" xfId="0" applyNumberFormat="1" applyFont="1" applyBorder="1"/>
    <xf numFmtId="0" fontId="4" fillId="0" borderId="42" xfId="0" applyFont="1" applyBorder="1"/>
    <xf numFmtId="3" fontId="18" fillId="3" borderId="42" xfId="0" applyNumberFormat="1" applyFont="1" applyFill="1" applyBorder="1"/>
    <xf numFmtId="0" fontId="5" fillId="0" borderId="42" xfId="0" applyFont="1" applyBorder="1" applyAlignment="1">
      <alignment horizontal="left" wrapText="1" indent="2"/>
    </xf>
    <xf numFmtId="0" fontId="5" fillId="0" borderId="42" xfId="0" applyFont="1" applyBorder="1" applyAlignment="1">
      <alignment horizontal="left" wrapText="1" indent="3"/>
    </xf>
    <xf numFmtId="0" fontId="96" fillId="0" borderId="0" xfId="0" applyFont="1"/>
    <xf numFmtId="3" fontId="18" fillId="0" borderId="42" xfId="0" applyNumberFormat="1" applyFont="1" applyFill="1" applyBorder="1"/>
    <xf numFmtId="0" fontId="18" fillId="0" borderId="256" xfId="0" applyFont="1" applyBorder="1"/>
    <xf numFmtId="0" fontId="89" fillId="0" borderId="0" xfId="0" applyFont="1" applyFill="1"/>
    <xf numFmtId="183" fontId="18" fillId="0" borderId="261" xfId="0" applyNumberFormat="1" applyFont="1" applyBorder="1"/>
    <xf numFmtId="183" fontId="18" fillId="0" borderId="42" xfId="0" applyNumberFormat="1" applyFont="1" applyBorder="1"/>
    <xf numFmtId="183" fontId="18" fillId="0" borderId="42" xfId="0" applyNumberFormat="1" applyFont="1" applyFill="1" applyBorder="1"/>
    <xf numFmtId="0" fontId="86" fillId="0" borderId="292" xfId="0" applyFont="1" applyBorder="1"/>
    <xf numFmtId="3" fontId="18" fillId="0" borderId="290" xfId="0" applyNumberFormat="1" applyFont="1" applyFill="1" applyBorder="1"/>
    <xf numFmtId="3" fontId="18" fillId="3" borderId="290" xfId="0" applyNumberFormat="1" applyFont="1" applyFill="1" applyBorder="1"/>
    <xf numFmtId="3" fontId="18" fillId="3" borderId="261" xfId="0" applyNumberFormat="1" applyFont="1" applyFill="1" applyBorder="1"/>
    <xf numFmtId="3" fontId="18" fillId="0" borderId="261" xfId="0" applyNumberFormat="1" applyFont="1" applyBorder="1"/>
    <xf numFmtId="0" fontId="21" fillId="7" borderId="0" xfId="0" quotePrefix="1" applyFont="1" applyFill="1" applyAlignment="1">
      <alignment vertical="center"/>
    </xf>
    <xf numFmtId="3" fontId="26" fillId="3" borderId="42" xfId="0" applyNumberFormat="1" applyFont="1" applyFill="1" applyBorder="1"/>
    <xf numFmtId="0" fontId="21" fillId="0" borderId="293" xfId="0" applyFont="1" applyFill="1" applyBorder="1" applyAlignment="1">
      <alignment horizontal="center" vertical="center"/>
    </xf>
    <xf numFmtId="0" fontId="22" fillId="0" borderId="290" xfId="0" applyFont="1" applyFill="1" applyBorder="1" applyAlignment="1">
      <alignment horizontal="center" vertical="center" wrapText="1"/>
    </xf>
    <xf numFmtId="0" fontId="18" fillId="0" borderId="265" xfId="0" applyFont="1" applyBorder="1"/>
    <xf numFmtId="0" fontId="21" fillId="0" borderId="0" xfId="0" quotePrefix="1" applyFont="1" applyFill="1" applyAlignment="1">
      <alignment horizontal="center" vertical="center" wrapText="1"/>
    </xf>
    <xf numFmtId="49" fontId="35" fillId="0" borderId="315" xfId="0" applyNumberFormat="1" applyFont="1" applyFill="1" applyBorder="1" applyAlignment="1">
      <alignment horizontal="right" vertical="center"/>
    </xf>
    <xf numFmtId="0" fontId="16" fillId="0" borderId="303" xfId="0" applyFont="1" applyBorder="1" applyAlignment="1">
      <alignment horizontal="center"/>
    </xf>
    <xf numFmtId="3" fontId="36" fillId="0" borderId="312" xfId="0" applyNumberFormat="1" applyFont="1" applyBorder="1"/>
    <xf numFmtId="0" fontId="22" fillId="6" borderId="305" xfId="0" applyFont="1" applyFill="1" applyBorder="1" applyAlignment="1">
      <alignment horizontal="center" vertical="center"/>
    </xf>
    <xf numFmtId="0" fontId="87" fillId="0" borderId="305" xfId="0" applyFont="1" applyBorder="1" applyAlignment="1">
      <alignment horizontal="center"/>
    </xf>
    <xf numFmtId="0" fontId="58" fillId="0" borderId="305" xfId="0" applyFont="1" applyFill="1" applyBorder="1" applyAlignment="1">
      <alignment horizontal="center" vertical="center"/>
    </xf>
    <xf numFmtId="216" fontId="32" fillId="8" borderId="305" xfId="359" applyNumberFormat="1" applyFont="1" applyFill="1" applyBorder="1" applyAlignment="1">
      <alignment horizontal="center" vertical="center" wrapText="1"/>
    </xf>
    <xf numFmtId="0" fontId="66" fillId="0" borderId="312" xfId="2" applyFont="1" applyFill="1" applyBorder="1" applyAlignment="1">
      <alignment horizontal="center" vertical="center" wrapText="1"/>
    </xf>
    <xf numFmtId="0" fontId="60" fillId="8" borderId="305" xfId="0" applyFont="1" applyFill="1" applyBorder="1" applyAlignment="1">
      <alignment horizontal="center"/>
    </xf>
    <xf numFmtId="0" fontId="66" fillId="0" borderId="304" xfId="0" applyFont="1" applyBorder="1" applyAlignment="1">
      <alignment horizontal="left"/>
    </xf>
    <xf numFmtId="0" fontId="22" fillId="0" borderId="305" xfId="0" applyFont="1" applyBorder="1" applyAlignment="1">
      <alignment horizontal="center"/>
    </xf>
    <xf numFmtId="3" fontId="36" fillId="0" borderId="305" xfId="0" applyNumberFormat="1" applyFont="1" applyFill="1" applyBorder="1"/>
    <xf numFmtId="3" fontId="36" fillId="0" borderId="312" xfId="0" applyNumberFormat="1" applyFont="1" applyFill="1" applyBorder="1"/>
    <xf numFmtId="3" fontId="66" fillId="0" borderId="312" xfId="0" applyNumberFormat="1" applyFont="1" applyFill="1" applyBorder="1"/>
    <xf numFmtId="49" fontId="60" fillId="8" borderId="304" xfId="0" applyNumberFormat="1" applyFont="1" applyFill="1" applyBorder="1" applyAlignment="1">
      <alignment horizontal="left" vertical="center"/>
    </xf>
    <xf numFmtId="0" fontId="77" fillId="0" borderId="304" xfId="0" applyFont="1" applyBorder="1" applyAlignment="1">
      <alignment horizontal="left"/>
    </xf>
    <xf numFmtId="0" fontId="66" fillId="0" borderId="300" xfId="0" applyFont="1" applyBorder="1" applyAlignment="1">
      <alignment horizontal="left"/>
    </xf>
    <xf numFmtId="0" fontId="16" fillId="0" borderId="312" xfId="0" applyFont="1" applyBorder="1" applyAlignment="1">
      <alignment horizontal="center"/>
    </xf>
    <xf numFmtId="0" fontId="0" fillId="0" borderId="0" xfId="0"/>
    <xf numFmtId="0" fontId="12" fillId="0" borderId="0" xfId="0" applyFont="1" applyAlignment="1">
      <alignment horizontal="center"/>
    </xf>
    <xf numFmtId="0" fontId="16" fillId="0" borderId="0" xfId="0" applyFont="1" applyBorder="1" applyAlignment="1">
      <alignment horizontal="center"/>
    </xf>
    <xf numFmtId="0" fontId="19" fillId="0" borderId="0" xfId="2" applyFont="1" applyFill="1" applyBorder="1" applyAlignment="1">
      <alignment vertical="top" wrapText="1"/>
    </xf>
    <xf numFmtId="0" fontId="5" fillId="0" borderId="0" xfId="2">
      <alignment wrapText="1"/>
    </xf>
    <xf numFmtId="0" fontId="19" fillId="0" borderId="0" xfId="2" applyFont="1" applyFill="1" applyAlignment="1">
      <alignment vertical="top" wrapText="1"/>
    </xf>
    <xf numFmtId="0" fontId="0" fillId="0" borderId="0" xfId="0" applyFill="1"/>
    <xf numFmtId="0" fontId="45" fillId="0" borderId="0" xfId="0" applyFont="1"/>
    <xf numFmtId="0" fontId="17" fillId="0" borderId="0" xfId="0" applyFont="1"/>
    <xf numFmtId="0" fontId="21" fillId="0" borderId="0" xfId="0" quotePrefix="1" applyFont="1" applyFill="1" applyAlignment="1">
      <alignment horizontal="center" vertical="center"/>
    </xf>
    <xf numFmtId="0" fontId="13" fillId="0" borderId="0" xfId="0" applyFont="1" applyBorder="1" applyAlignment="1">
      <alignment horizontal="center"/>
    </xf>
    <xf numFmtId="0" fontId="13" fillId="0" borderId="0" xfId="0" applyFont="1" applyAlignment="1">
      <alignment horizontal="center"/>
    </xf>
    <xf numFmtId="0" fontId="21" fillId="0" borderId="0" xfId="0" quotePrefix="1" applyFont="1" applyFill="1" applyAlignment="1">
      <alignment vertical="center"/>
    </xf>
    <xf numFmtId="0" fontId="17" fillId="0" borderId="0" xfId="0" applyFont="1" applyBorder="1"/>
    <xf numFmtId="0" fontId="67" fillId="0" borderId="42" xfId="0" applyFont="1" applyBorder="1" applyAlignment="1">
      <alignment horizontal="center"/>
    </xf>
    <xf numFmtId="0" fontId="67" fillId="0" borderId="0" xfId="0" applyFont="1" applyBorder="1" applyAlignment="1">
      <alignment horizontal="center"/>
    </xf>
    <xf numFmtId="0" fontId="7" fillId="0" borderId="42" xfId="0" applyFont="1" applyBorder="1"/>
    <xf numFmtId="0" fontId="31" fillId="0" borderId="0" xfId="0" applyFont="1" applyBorder="1"/>
    <xf numFmtId="0" fontId="61" fillId="0" borderId="0" xfId="0" applyFont="1" applyBorder="1"/>
    <xf numFmtId="0" fontId="31" fillId="0" borderId="0" xfId="0" applyFont="1" applyFill="1" applyBorder="1"/>
    <xf numFmtId="0" fontId="61" fillId="0" borderId="0" xfId="0" applyFont="1"/>
    <xf numFmtId="9" fontId="17" fillId="0" borderId="0" xfId="1" applyFont="1"/>
    <xf numFmtId="0" fontId="9" fillId="0" borderId="0" xfId="2" applyFont="1" applyFill="1" applyBorder="1" applyAlignment="1">
      <alignment horizontal="center" vertical="center" wrapText="1"/>
    </xf>
    <xf numFmtId="0" fontId="12" fillId="0" borderId="42" xfId="0" applyFont="1" applyBorder="1" applyAlignment="1"/>
    <xf numFmtId="0" fontId="77" fillId="0" borderId="0" xfId="0" applyFont="1" applyFill="1"/>
    <xf numFmtId="0" fontId="12" fillId="0" borderId="0" xfId="0" applyFont="1"/>
    <xf numFmtId="0" fontId="12" fillId="0" borderId="42" xfId="0" applyFont="1" applyBorder="1"/>
    <xf numFmtId="0" fontId="77" fillId="0" borderId="42" xfId="0" applyFont="1" applyFill="1" applyBorder="1"/>
    <xf numFmtId="0" fontId="58" fillId="0" borderId="0" xfId="0" quotePrefix="1" applyFont="1" applyFill="1" applyAlignment="1">
      <alignment horizontal="center" vertical="center"/>
    </xf>
    <xf numFmtId="0" fontId="9" fillId="0" borderId="0" xfId="2" applyFont="1" applyFill="1" applyBorder="1" applyAlignment="1">
      <alignment vertical="center" wrapText="1"/>
    </xf>
    <xf numFmtId="0" fontId="45" fillId="0" borderId="0" xfId="0" applyFont="1" applyBorder="1"/>
    <xf numFmtId="0" fontId="82" fillId="0" borderId="0" xfId="0" applyFont="1" applyBorder="1" applyAlignment="1">
      <alignment horizontal="center"/>
    </xf>
    <xf numFmtId="0" fontId="82" fillId="0" borderId="0" xfId="0" applyFont="1" applyBorder="1"/>
    <xf numFmtId="0" fontId="36" fillId="0" borderId="42" xfId="0" applyFont="1" applyBorder="1"/>
    <xf numFmtId="0" fontId="83" fillId="0" borderId="41" xfId="0" applyFont="1" applyBorder="1"/>
    <xf numFmtId="0" fontId="80" fillId="0" borderId="0" xfId="0" applyFont="1"/>
    <xf numFmtId="0" fontId="89" fillId="0" borderId="0" xfId="0" applyFont="1"/>
    <xf numFmtId="0" fontId="58" fillId="0" borderId="0" xfId="0" quotePrefix="1" applyFont="1" applyFill="1" applyBorder="1" applyAlignment="1">
      <alignment horizontal="center" vertical="center"/>
    </xf>
    <xf numFmtId="0" fontId="77" fillId="0" borderId="0" xfId="0" applyFont="1" applyFill="1" applyBorder="1"/>
    <xf numFmtId="0" fontId="0" fillId="0" borderId="0" xfId="0" applyFont="1" applyFill="1" applyBorder="1"/>
    <xf numFmtId="0" fontId="87" fillId="0" borderId="42" xfId="0" applyFont="1" applyFill="1" applyBorder="1" applyAlignment="1">
      <alignment horizontal="center"/>
    </xf>
    <xf numFmtId="0" fontId="87" fillId="0" borderId="0" xfId="0" applyFont="1" applyFill="1" applyBorder="1" applyAlignment="1">
      <alignment horizontal="center"/>
    </xf>
    <xf numFmtId="0" fontId="12" fillId="0" borderId="42" xfId="0" applyFont="1" applyFill="1" applyBorder="1" applyAlignment="1"/>
    <xf numFmtId="0" fontId="12" fillId="0" borderId="42" xfId="0" applyFont="1" applyFill="1" applyBorder="1"/>
    <xf numFmtId="0" fontId="77" fillId="0" borderId="0" xfId="0" applyFont="1" applyFill="1" applyBorder="1" applyAlignment="1">
      <alignment horizontal="left"/>
    </xf>
    <xf numFmtId="0" fontId="17" fillId="0" borderId="0" xfId="0" applyFont="1" applyFill="1" applyBorder="1"/>
    <xf numFmtId="0" fontId="12" fillId="0" borderId="44" xfId="0" applyFont="1" applyFill="1" applyBorder="1" applyAlignment="1"/>
    <xf numFmtId="0" fontId="13" fillId="0" borderId="44" xfId="0" applyFont="1" applyBorder="1" applyAlignment="1">
      <alignment horizontal="center"/>
    </xf>
    <xf numFmtId="0" fontId="61" fillId="0" borderId="0" xfId="0" applyFont="1" applyFill="1" applyBorder="1"/>
    <xf numFmtId="0" fontId="18" fillId="0" borderId="0" xfId="2" applyFont="1">
      <alignment wrapText="1"/>
    </xf>
    <xf numFmtId="0" fontId="7" fillId="0" borderId="42" xfId="0" applyFont="1" applyFill="1" applyBorder="1"/>
    <xf numFmtId="0" fontId="8" fillId="0" borderId="42" xfId="0" applyFont="1" applyFill="1" applyBorder="1"/>
    <xf numFmtId="0" fontId="18" fillId="0" borderId="0" xfId="2" applyFont="1" applyFill="1" applyBorder="1">
      <alignment wrapText="1"/>
    </xf>
    <xf numFmtId="0" fontId="18" fillId="0" borderId="0" xfId="2" applyFont="1" applyAlignment="1">
      <alignment horizontal="right" wrapText="1"/>
    </xf>
    <xf numFmtId="0" fontId="12" fillId="0" borderId="0" xfId="0" applyFont="1" applyFill="1" applyBorder="1"/>
    <xf numFmtId="0" fontId="89" fillId="0" borderId="0" xfId="0" applyFont="1" applyAlignment="1">
      <alignment horizontal="center"/>
    </xf>
    <xf numFmtId="0" fontId="22" fillId="6" borderId="0" xfId="0" applyFont="1" applyFill="1" applyBorder="1" applyAlignment="1">
      <alignment horizontal="center" vertical="center"/>
    </xf>
    <xf numFmtId="0" fontId="17" fillId="0" borderId="0" xfId="0" applyFont="1" applyFill="1"/>
    <xf numFmtId="0" fontId="61" fillId="0" borderId="0" xfId="0" applyFont="1" applyFill="1"/>
    <xf numFmtId="9" fontId="17" fillId="0" borderId="0" xfId="1" applyFont="1" applyFill="1"/>
    <xf numFmtId="0" fontId="21" fillId="0" borderId="0" xfId="0" quotePrefix="1" applyFont="1" applyFill="1" applyBorder="1" applyAlignment="1">
      <alignment horizontal="center" vertical="center"/>
    </xf>
    <xf numFmtId="0" fontId="66" fillId="0" borderId="0" xfId="0" applyFont="1" applyFill="1" applyBorder="1" applyAlignment="1"/>
    <xf numFmtId="0" fontId="45" fillId="0" borderId="0" xfId="0" applyFont="1" applyFill="1" applyBorder="1"/>
    <xf numFmtId="0" fontId="36" fillId="0" borderId="42" xfId="0" applyFont="1" applyFill="1" applyBorder="1"/>
    <xf numFmtId="0" fontId="66" fillId="0" borderId="42" xfId="0" applyFont="1" applyFill="1" applyBorder="1"/>
    <xf numFmtId="0" fontId="5" fillId="0" borderId="0" xfId="2" applyFill="1" applyBorder="1">
      <alignment wrapText="1"/>
    </xf>
    <xf numFmtId="0" fontId="11" fillId="0" borderId="0" xfId="2" applyFont="1" applyFill="1" applyBorder="1" applyAlignment="1">
      <alignment vertical="top" wrapText="1"/>
    </xf>
    <xf numFmtId="0" fontId="36" fillId="0" borderId="0" xfId="2" applyFont="1" applyFill="1" applyBorder="1">
      <alignment wrapText="1"/>
    </xf>
    <xf numFmtId="0" fontId="5" fillId="0" borderId="0" xfId="2" applyFill="1">
      <alignment wrapText="1"/>
    </xf>
    <xf numFmtId="0" fontId="97" fillId="0" borderId="0" xfId="770" applyFont="1" applyAlignment="1" applyProtection="1">
      <alignment horizontal="left"/>
    </xf>
    <xf numFmtId="0" fontId="5" fillId="0" borderId="0" xfId="0" applyFont="1" applyFill="1"/>
    <xf numFmtId="0" fontId="99" fillId="9" borderId="0" xfId="0" applyFont="1" applyFill="1" applyAlignment="1">
      <alignment horizontal="center"/>
    </xf>
    <xf numFmtId="0" fontId="89" fillId="0" borderId="0" xfId="0" applyFont="1" applyFill="1" applyAlignment="1">
      <alignment horizontal="center"/>
    </xf>
    <xf numFmtId="0" fontId="101" fillId="0" borderId="0" xfId="0" applyFont="1"/>
    <xf numFmtId="0" fontId="101" fillId="0" borderId="0" xfId="0" applyFont="1" applyAlignment="1">
      <alignment vertical="center"/>
    </xf>
    <xf numFmtId="0" fontId="89" fillId="0" borderId="0" xfId="0" applyFont="1" applyAlignment="1">
      <alignment vertical="center"/>
    </xf>
    <xf numFmtId="0" fontId="102" fillId="0" borderId="0" xfId="0" applyFont="1" applyAlignment="1">
      <alignment vertical="center"/>
    </xf>
    <xf numFmtId="0" fontId="103" fillId="0" borderId="0" xfId="0" applyFont="1" applyAlignment="1">
      <alignment vertical="center"/>
    </xf>
    <xf numFmtId="0" fontId="103" fillId="0" borderId="0" xfId="0" applyFont="1"/>
    <xf numFmtId="0" fontId="96" fillId="0" borderId="0" xfId="0" applyFont="1" applyFill="1"/>
    <xf numFmtId="0" fontId="96" fillId="0" borderId="0" xfId="0" applyFont="1" applyFill="1" applyAlignment="1">
      <alignment vertical="center"/>
    </xf>
    <xf numFmtId="3" fontId="7" fillId="0" borderId="42" xfId="0" applyNumberFormat="1" applyFont="1" applyBorder="1"/>
    <xf numFmtId="3" fontId="36" fillId="0" borderId="42" xfId="0" applyNumberFormat="1" applyFont="1" applyBorder="1"/>
    <xf numFmtId="0" fontId="36" fillId="0" borderId="0" xfId="2" applyFont="1" applyAlignment="1">
      <alignment horizontal="right" wrapText="1"/>
    </xf>
    <xf numFmtId="0" fontId="79" fillId="0" borderId="0" xfId="2" applyFont="1" applyFill="1" applyBorder="1" applyAlignment="1">
      <alignment vertical="top" wrapText="1"/>
    </xf>
    <xf numFmtId="0" fontId="79" fillId="0" borderId="0" xfId="2" applyFont="1" applyFill="1" applyAlignment="1">
      <alignment vertical="top" wrapText="1"/>
    </xf>
    <xf numFmtId="0" fontId="81" fillId="0" borderId="0" xfId="0" applyFont="1" applyBorder="1"/>
    <xf numFmtId="3" fontId="18" fillId="0" borderId="0" xfId="0" applyNumberFormat="1" applyFont="1"/>
    <xf numFmtId="0" fontId="18" fillId="0" borderId="42" xfId="2" applyFont="1" applyFill="1" applyBorder="1">
      <alignment wrapText="1"/>
    </xf>
    <xf numFmtId="3" fontId="8" fillId="0" borderId="42" xfId="0" applyNumberFormat="1" applyFont="1" applyBorder="1"/>
    <xf numFmtId="3" fontId="18" fillId="0" borderId="0" xfId="2" applyNumberFormat="1" applyFont="1">
      <alignment wrapText="1"/>
    </xf>
    <xf numFmtId="0" fontId="81" fillId="0" borderId="42" xfId="0" applyFont="1" applyFill="1" applyBorder="1"/>
    <xf numFmtId="3" fontId="5" fillId="0" borderId="0" xfId="2" applyNumberFormat="1">
      <alignment wrapText="1"/>
    </xf>
    <xf numFmtId="0" fontId="66" fillId="0" borderId="0" xfId="0" applyFont="1" applyFill="1" applyBorder="1"/>
    <xf numFmtId="3" fontId="66" fillId="0" borderId="0" xfId="0" applyNumberFormat="1" applyFont="1" applyFill="1" applyBorder="1"/>
    <xf numFmtId="3" fontId="60" fillId="0" borderId="42" xfId="0" applyNumberFormat="1" applyFont="1" applyFill="1" applyBorder="1"/>
    <xf numFmtId="49" fontId="35" fillId="0" borderId="44" xfId="0" applyNumberFormat="1" applyFont="1" applyFill="1" applyBorder="1" applyAlignment="1">
      <alignment horizontal="right" vertical="center"/>
    </xf>
    <xf numFmtId="0" fontId="26" fillId="0" borderId="0" xfId="2" applyFont="1" applyFill="1" applyBorder="1">
      <alignment wrapText="1"/>
    </xf>
    <xf numFmtId="0" fontId="26" fillId="0" borderId="0" xfId="2" applyFont="1">
      <alignment wrapText="1"/>
    </xf>
    <xf numFmtId="0" fontId="13" fillId="0" borderId="42" xfId="0" applyFont="1" applyBorder="1" applyAlignment="1"/>
    <xf numFmtId="3" fontId="36" fillId="0" borderId="0" xfId="0" applyNumberFormat="1" applyFont="1"/>
    <xf numFmtId="3" fontId="66" fillId="0" borderId="42" xfId="0" applyNumberFormat="1" applyFont="1" applyFill="1" applyBorder="1"/>
    <xf numFmtId="3" fontId="36" fillId="0" borderId="42" xfId="0" applyNumberFormat="1" applyFont="1" applyFill="1" applyBorder="1"/>
    <xf numFmtId="3" fontId="36" fillId="0" borderId="0" xfId="0" applyNumberFormat="1" applyFont="1" applyBorder="1"/>
    <xf numFmtId="0" fontId="18" fillId="0" borderId="0" xfId="0" applyFont="1" applyAlignment="1">
      <alignment horizontal="center"/>
    </xf>
    <xf numFmtId="0" fontId="18" fillId="0" borderId="0" xfId="0" applyFont="1" applyAlignment="1">
      <alignment horizontal="center" vertical="center"/>
    </xf>
    <xf numFmtId="0" fontId="134" fillId="0" borderId="0" xfId="0" applyFont="1" applyBorder="1"/>
    <xf numFmtId="0" fontId="73" fillId="0" borderId="0" xfId="2" applyFont="1">
      <alignment wrapText="1"/>
    </xf>
    <xf numFmtId="0" fontId="80" fillId="0" borderId="0" xfId="0" applyFont="1" applyBorder="1"/>
    <xf numFmtId="0" fontId="5" fillId="0" borderId="0" xfId="0" applyFont="1" applyFill="1" applyBorder="1"/>
    <xf numFmtId="0" fontId="150" fillId="0" borderId="42" xfId="0" applyFont="1" applyFill="1" applyBorder="1" applyAlignment="1">
      <alignment horizontal="right"/>
    </xf>
    <xf numFmtId="0" fontId="151" fillId="0" borderId="42" xfId="0" applyFont="1" applyFill="1" applyBorder="1" applyAlignment="1">
      <alignment horizontal="left"/>
    </xf>
    <xf numFmtId="0" fontId="152" fillId="0" borderId="42" xfId="0" applyFont="1" applyFill="1" applyBorder="1"/>
    <xf numFmtId="0" fontId="80" fillId="0" borderId="0" xfId="0" applyFont="1" applyFill="1" applyBorder="1"/>
    <xf numFmtId="0" fontId="5" fillId="0" borderId="0" xfId="2" applyFont="1" applyFill="1" applyBorder="1">
      <alignment wrapText="1"/>
    </xf>
    <xf numFmtId="0" fontId="36" fillId="0" borderId="0" xfId="0" applyFont="1" applyFill="1" applyBorder="1"/>
    <xf numFmtId="0" fontId="11" fillId="0" borderId="0" xfId="2" applyFont="1">
      <alignment wrapText="1"/>
    </xf>
    <xf numFmtId="0" fontId="67" fillId="0" borderId="42" xfId="0" applyFont="1" applyFill="1" applyBorder="1" applyAlignment="1">
      <alignment horizontal="center"/>
    </xf>
    <xf numFmtId="0" fontId="154" fillId="0" borderId="41" xfId="0" applyFont="1" applyBorder="1"/>
    <xf numFmtId="0" fontId="66" fillId="0" borderId="0" xfId="0" applyFont="1" applyBorder="1" applyAlignment="1">
      <alignment horizontal="center"/>
    </xf>
    <xf numFmtId="0" fontId="36" fillId="0" borderId="0" xfId="2" applyFont="1" applyFill="1" applyAlignment="1">
      <alignment vertical="top" wrapText="1"/>
    </xf>
    <xf numFmtId="0" fontId="66" fillId="0" borderId="0" xfId="2" applyFont="1" applyFill="1" applyAlignment="1">
      <alignment vertical="top" wrapText="1"/>
    </xf>
    <xf numFmtId="0" fontId="66" fillId="0" borderId="0" xfId="2" applyFont="1" applyFill="1" applyBorder="1" applyAlignment="1">
      <alignment horizontal="center" vertical="center" wrapText="1"/>
    </xf>
    <xf numFmtId="3" fontId="36" fillId="0" borderId="0" xfId="2" applyNumberFormat="1" applyFont="1" applyFill="1" applyBorder="1" applyAlignment="1">
      <alignment vertical="top" wrapText="1"/>
    </xf>
    <xf numFmtId="3" fontId="66" fillId="0" borderId="0" xfId="2" applyNumberFormat="1" applyFont="1" applyFill="1" applyBorder="1" applyAlignment="1">
      <alignment vertical="top" wrapText="1"/>
    </xf>
    <xf numFmtId="0" fontId="36" fillId="0" borderId="0" xfId="2" applyFont="1" applyFill="1" applyBorder="1" applyAlignment="1">
      <alignment vertical="top" wrapText="1"/>
    </xf>
    <xf numFmtId="0" fontId="66" fillId="0" borderId="0" xfId="2" applyFont="1" applyFill="1" applyBorder="1" applyAlignment="1">
      <alignment vertical="top" wrapText="1"/>
    </xf>
    <xf numFmtId="0" fontId="66" fillId="0" borderId="0" xfId="0" applyFont="1" applyFill="1" applyBorder="1" applyAlignment="1">
      <alignment horizontal="center"/>
    </xf>
    <xf numFmtId="3" fontId="36" fillId="0" borderId="0" xfId="0" applyNumberFormat="1" applyFont="1" applyFill="1" applyBorder="1"/>
    <xf numFmtId="3" fontId="152" fillId="0" borderId="0" xfId="0" applyNumberFormat="1" applyFont="1" applyFill="1" applyBorder="1"/>
    <xf numFmtId="3" fontId="153" fillId="0" borderId="0" xfId="0" applyNumberFormat="1" applyFont="1" applyFill="1" applyBorder="1"/>
    <xf numFmtId="0" fontId="152" fillId="0" borderId="0" xfId="0" applyFont="1" applyFill="1" applyBorder="1"/>
    <xf numFmtId="0" fontId="16" fillId="0" borderId="0" xfId="2" applyFont="1" applyFill="1" applyBorder="1" applyAlignment="1">
      <alignment vertical="top" wrapText="1"/>
    </xf>
    <xf numFmtId="0" fontId="134" fillId="0" borderId="0" xfId="0" applyFont="1" applyFill="1" applyBorder="1"/>
    <xf numFmtId="0" fontId="73" fillId="0" borderId="0" xfId="2" applyFont="1" applyFill="1" applyBorder="1" applyAlignment="1">
      <alignment vertical="top" wrapText="1"/>
    </xf>
    <xf numFmtId="3" fontId="35" fillId="0" borderId="42" xfId="0" applyNumberFormat="1" applyFont="1" applyFill="1" applyBorder="1"/>
    <xf numFmtId="49" fontId="35" fillId="0" borderId="42" xfId="0" applyNumberFormat="1" applyFont="1" applyFill="1" applyBorder="1" applyAlignment="1">
      <alignment horizontal="right" vertical="center"/>
    </xf>
    <xf numFmtId="3" fontId="152" fillId="0" borderId="42" xfId="0" applyNumberFormat="1" applyFont="1" applyBorder="1"/>
    <xf numFmtId="3" fontId="66" fillId="0" borderId="42" xfId="0" applyNumberFormat="1" applyFont="1" applyBorder="1"/>
    <xf numFmtId="3" fontId="153" fillId="0" borderId="42" xfId="0" applyNumberFormat="1" applyFont="1" applyBorder="1"/>
    <xf numFmtId="3" fontId="80" fillId="0" borderId="0" xfId="0" applyNumberFormat="1" applyFont="1"/>
    <xf numFmtId="3" fontId="35" fillId="0" borderId="42" xfId="0" applyNumberFormat="1" applyFont="1" applyBorder="1"/>
    <xf numFmtId="0" fontId="35" fillId="0" borderId="42" xfId="0" applyFont="1" applyBorder="1" applyAlignment="1">
      <alignment horizontal="center"/>
    </xf>
    <xf numFmtId="0" fontId="66" fillId="0" borderId="0" xfId="0" applyFont="1" applyFill="1" applyBorder="1" applyAlignment="1">
      <alignment horizontal="left"/>
    </xf>
    <xf numFmtId="0" fontId="35" fillId="0" borderId="0" xfId="0" applyFont="1" applyBorder="1" applyAlignment="1">
      <alignment horizontal="center"/>
    </xf>
    <xf numFmtId="0" fontId="22" fillId="0" borderId="0" xfId="0" applyFont="1" applyFill="1" applyBorder="1" applyAlignment="1">
      <alignment horizontal="center"/>
    </xf>
    <xf numFmtId="0" fontId="36" fillId="0" borderId="0" xfId="0" applyFont="1" applyBorder="1" applyAlignment="1">
      <alignment horizontal="center"/>
    </xf>
    <xf numFmtId="0" fontId="36" fillId="0" borderId="44" xfId="0" applyFont="1" applyFill="1" applyBorder="1" applyAlignment="1"/>
    <xf numFmtId="0" fontId="35" fillId="0" borderId="0" xfId="0" applyFont="1" applyAlignment="1">
      <alignment horizontal="center"/>
    </xf>
    <xf numFmtId="0" fontId="35" fillId="0" borderId="0" xfId="0" applyFont="1" applyBorder="1"/>
    <xf numFmtId="0" fontId="152" fillId="0" borderId="42" xfId="0" applyFont="1" applyFill="1" applyBorder="1" applyAlignment="1">
      <alignment horizontal="left"/>
    </xf>
    <xf numFmtId="0" fontId="5" fillId="0" borderId="0" xfId="2" applyFont="1" applyFill="1" applyAlignment="1">
      <alignment vertical="top" wrapText="1"/>
    </xf>
    <xf numFmtId="0" fontId="5" fillId="0" borderId="0" xfId="2" applyFont="1" applyFill="1" applyBorder="1" applyAlignment="1">
      <alignment vertical="top" wrapText="1"/>
    </xf>
    <xf numFmtId="0" fontId="36" fillId="0" borderId="0" xfId="0" applyFont="1" applyBorder="1"/>
    <xf numFmtId="0" fontId="156" fillId="0" borderId="42" xfId="0" applyFont="1" applyFill="1" applyBorder="1"/>
    <xf numFmtId="3" fontId="9" fillId="0" borderId="0" xfId="2" applyNumberFormat="1" applyFont="1" applyFill="1" applyBorder="1" applyAlignment="1">
      <alignment horizontal="center" vertical="center" wrapText="1"/>
    </xf>
    <xf numFmtId="0" fontId="89" fillId="5" borderId="0" xfId="0" applyFont="1" applyFill="1" applyAlignment="1">
      <alignment horizontal="center"/>
    </xf>
    <xf numFmtId="0" fontId="18" fillId="0" borderId="0" xfId="2" applyFont="1" applyFill="1" applyBorder="1" applyAlignment="1">
      <alignment horizontal="right" vertical="center" wrapText="1"/>
    </xf>
    <xf numFmtId="0" fontId="35" fillId="0" borderId="44" xfId="0" applyFont="1" applyBorder="1" applyAlignment="1">
      <alignment horizontal="center"/>
    </xf>
    <xf numFmtId="0" fontId="22" fillId="0" borderId="42" xfId="0" applyFont="1" applyFill="1" applyBorder="1" applyAlignment="1">
      <alignment horizontal="center"/>
    </xf>
    <xf numFmtId="0" fontId="36" fillId="0" borderId="0" xfId="0" applyFont="1" applyAlignment="1">
      <alignment horizontal="center"/>
    </xf>
    <xf numFmtId="0" fontId="66" fillId="0" borderId="0" xfId="0" applyFont="1" applyFill="1"/>
    <xf numFmtId="0" fontId="89" fillId="0" borderId="42" xfId="0" applyFont="1" applyFill="1" applyBorder="1" applyAlignment="1">
      <alignment horizontal="justify" vertical="center" wrapText="1"/>
    </xf>
    <xf numFmtId="0" fontId="88" fillId="0" borderId="42" xfId="0" applyFont="1" applyFill="1" applyBorder="1" applyAlignment="1">
      <alignment horizontal="right" vertical="center" wrapText="1"/>
    </xf>
    <xf numFmtId="18" fontId="89" fillId="5" borderId="0" xfId="0" applyNumberFormat="1" applyFont="1" applyFill="1" applyAlignment="1">
      <alignment horizontal="center"/>
    </xf>
    <xf numFmtId="3" fontId="90" fillId="0" borderId="285" xfId="0" applyNumberFormat="1" applyFont="1" applyFill="1" applyBorder="1" applyAlignment="1">
      <alignment horizontal="center" vertical="center" wrapText="1"/>
    </xf>
    <xf numFmtId="0" fontId="13" fillId="0" borderId="0" xfId="0" applyFont="1" applyFill="1"/>
    <xf numFmtId="3" fontId="33" fillId="0" borderId="42" xfId="0" applyNumberFormat="1" applyFont="1" applyFill="1" applyBorder="1"/>
    <xf numFmtId="187" fontId="22" fillId="0" borderId="0" xfId="2" applyNumberFormat="1" applyFont="1" applyFill="1" applyBorder="1" applyAlignment="1">
      <alignment horizontal="right" vertical="center" wrapText="1"/>
    </xf>
    <xf numFmtId="2" fontId="7" fillId="0" borderId="285" xfId="0" quotePrefix="1" applyNumberFormat="1" applyFont="1" applyFill="1" applyBorder="1" applyAlignment="1">
      <alignment horizontal="center" vertical="center" wrapText="1"/>
    </xf>
    <xf numFmtId="2" fontId="7" fillId="0" borderId="285" xfId="0" applyNumberFormat="1" applyFont="1" applyFill="1" applyBorder="1" applyAlignment="1">
      <alignment horizontal="center" vertical="center" wrapText="1"/>
    </xf>
    <xf numFmtId="0" fontId="154" fillId="0" borderId="42" xfId="0" applyFont="1" applyFill="1" applyBorder="1"/>
    <xf numFmtId="0" fontId="146" fillId="0" borderId="42" xfId="0" applyFont="1" applyFill="1" applyBorder="1"/>
    <xf numFmtId="0" fontId="81" fillId="0" borderId="0" xfId="2" applyFont="1" applyFill="1" applyBorder="1" applyAlignment="1">
      <alignment vertical="top" wrapText="1"/>
    </xf>
    <xf numFmtId="0" fontId="7" fillId="0" borderId="42" xfId="0" applyFont="1" applyBorder="1" applyAlignment="1">
      <alignment horizontal="center"/>
    </xf>
    <xf numFmtId="0" fontId="50" fillId="0" borderId="296" xfId="0" applyFont="1" applyFill="1" applyBorder="1" applyAlignment="1">
      <alignment horizontal="center" vertical="center" wrapText="1"/>
    </xf>
    <xf numFmtId="3" fontId="90" fillId="0" borderId="296" xfId="0" applyNumberFormat="1" applyFont="1" applyFill="1" applyBorder="1" applyAlignment="1">
      <alignment horizontal="center" vertical="center" wrapText="1"/>
    </xf>
    <xf numFmtId="3" fontId="178" fillId="0" borderId="42" xfId="0" applyNumberFormat="1" applyFont="1" applyFill="1" applyBorder="1"/>
    <xf numFmtId="0" fontId="50" fillId="0" borderId="0" xfId="0" applyFont="1" applyFill="1"/>
    <xf numFmtId="0" fontId="102" fillId="0" borderId="0" xfId="0" applyFont="1" applyFill="1" applyAlignment="1">
      <alignment vertical="center"/>
    </xf>
    <xf numFmtId="0" fontId="89" fillId="0" borderId="0" xfId="0" applyFont="1" applyFill="1"/>
    <xf numFmtId="0" fontId="27" fillId="0" borderId="0" xfId="0" applyFont="1" applyFill="1"/>
    <xf numFmtId="0" fontId="186" fillId="0" borderId="0" xfId="0" applyFont="1" applyAlignment="1">
      <alignment horizontal="center"/>
    </xf>
    <xf numFmtId="0" fontId="5" fillId="0" borderId="0" xfId="243" applyFont="1" applyFill="1"/>
    <xf numFmtId="184" fontId="36" fillId="0" borderId="44" xfId="173" applyNumberFormat="1" applyFont="1" applyFill="1" applyBorder="1" applyProtection="1">
      <protection locked="0"/>
    </xf>
    <xf numFmtId="184" fontId="36" fillId="0" borderId="42" xfId="173" applyNumberFormat="1" applyFont="1" applyFill="1" applyBorder="1" applyProtection="1">
      <protection locked="0"/>
    </xf>
    <xf numFmtId="184" fontId="36" fillId="0" borderId="44" xfId="173" applyNumberFormat="1" applyFont="1" applyFill="1" applyBorder="1" applyProtection="1"/>
    <xf numFmtId="184" fontId="36" fillId="0" borderId="42" xfId="173" applyNumberFormat="1" applyFont="1" applyFill="1" applyBorder="1" applyProtection="1"/>
    <xf numFmtId="0" fontId="36" fillId="0" borderId="42" xfId="173" applyFont="1" applyFill="1" applyBorder="1" applyAlignment="1" applyProtection="1">
      <alignment horizontal="left" indent="1"/>
    </xf>
    <xf numFmtId="0" fontId="36" fillId="0" borderId="0" xfId="243" applyFont="1" applyFill="1"/>
    <xf numFmtId="184" fontId="36" fillId="0" borderId="0" xfId="243" applyNumberFormat="1" applyFont="1" applyFill="1"/>
    <xf numFmtId="3" fontId="36" fillId="0" borderId="0" xfId="173" applyNumberFormat="1" applyFont="1" applyFill="1" applyProtection="1"/>
    <xf numFmtId="184" fontId="36" fillId="0" borderId="42" xfId="173" applyNumberFormat="1" applyFont="1" applyFill="1" applyBorder="1" applyAlignment="1" applyProtection="1">
      <protection locked="0"/>
    </xf>
    <xf numFmtId="10" fontId="36" fillId="0" borderId="42" xfId="5" applyNumberFormat="1" applyFont="1" applyFill="1" applyBorder="1" applyAlignment="1" applyProtection="1">
      <protection locked="0"/>
    </xf>
    <xf numFmtId="184" fontId="36" fillId="0" borderId="42" xfId="173" applyNumberFormat="1" applyFont="1" applyFill="1" applyBorder="1" applyAlignment="1" applyProtection="1"/>
    <xf numFmtId="10" fontId="36" fillId="0" borderId="42" xfId="5" applyNumberFormat="1" applyFont="1" applyFill="1" applyBorder="1" applyAlignment="1" applyProtection="1"/>
    <xf numFmtId="184" fontId="36" fillId="0" borderId="0" xfId="243" applyNumberFormat="1" applyFont="1" applyFill="1" applyAlignment="1"/>
    <xf numFmtId="10" fontId="36" fillId="0" borderId="0" xfId="5" applyNumberFormat="1" applyFont="1" applyFill="1" applyAlignment="1"/>
    <xf numFmtId="0" fontId="194" fillId="0" borderId="0" xfId="243" applyFont="1" applyFill="1"/>
    <xf numFmtId="184" fontId="195" fillId="0" borderId="0" xfId="243" applyNumberFormat="1" applyFont="1" applyFill="1" applyBorder="1"/>
    <xf numFmtId="192" fontId="36" fillId="0" borderId="0" xfId="243" applyNumberFormat="1" applyFont="1" applyFill="1"/>
    <xf numFmtId="0" fontId="58" fillId="0" borderId="0" xfId="243" applyFont="1" applyFill="1" applyAlignment="1">
      <alignment horizontal="right" wrapText="1"/>
    </xf>
    <xf numFmtId="10" fontId="36" fillId="0" borderId="42" xfId="5" applyNumberFormat="1" applyFont="1" applyFill="1" applyBorder="1" applyAlignment="1" applyProtection="1">
      <alignment horizontal="right"/>
      <protection locked="0"/>
    </xf>
    <xf numFmtId="184" fontId="36" fillId="0" borderId="42" xfId="173" applyNumberFormat="1" applyFont="1" applyFill="1" applyBorder="1" applyAlignment="1" applyProtection="1">
      <alignment horizontal="left" indent="3"/>
    </xf>
    <xf numFmtId="184" fontId="194" fillId="0" borderId="0" xfId="243" applyNumberFormat="1" applyFont="1" applyFill="1"/>
    <xf numFmtId="191" fontId="36" fillId="0" borderId="0" xfId="245" applyNumberFormat="1" applyFont="1" applyFill="1" applyBorder="1" applyAlignment="1" applyProtection="1">
      <alignment horizontal="left" vertical="center"/>
    </xf>
    <xf numFmtId="191" fontId="36" fillId="0" borderId="0" xfId="245" applyNumberFormat="1" applyFont="1" applyFill="1" applyBorder="1" applyAlignment="1" applyProtection="1">
      <alignment vertical="center"/>
    </xf>
    <xf numFmtId="184" fontId="36" fillId="0" borderId="42" xfId="5" applyNumberFormat="1" applyFont="1" applyFill="1" applyBorder="1" applyAlignment="1" applyProtection="1">
      <protection locked="0"/>
    </xf>
    <xf numFmtId="184" fontId="36" fillId="0" borderId="42" xfId="5" applyNumberFormat="1" applyFont="1" applyFill="1" applyBorder="1" applyAlignment="1" applyProtection="1"/>
    <xf numFmtId="184" fontId="36" fillId="0" borderId="0" xfId="5" applyNumberFormat="1" applyFont="1" applyFill="1" applyAlignment="1"/>
    <xf numFmtId="184" fontId="195" fillId="0" borderId="0" xfId="243" applyNumberFormat="1" applyFont="1" applyFill="1"/>
    <xf numFmtId="0" fontId="27" fillId="9" borderId="0" xfId="0" applyFont="1" applyFill="1" applyAlignment="1"/>
    <xf numFmtId="0" fontId="45" fillId="0" borderId="0" xfId="0" applyFont="1" applyAlignment="1">
      <alignment vertical="center"/>
    </xf>
    <xf numFmtId="0" fontId="66" fillId="0" borderId="0" xfId="0" applyFont="1" applyFill="1" applyBorder="1" applyAlignment="1">
      <alignment vertical="center"/>
    </xf>
    <xf numFmtId="0" fontId="78" fillId="0" borderId="0" xfId="0" applyFont="1" applyFill="1" applyBorder="1" applyAlignment="1">
      <alignment vertical="center"/>
    </xf>
    <xf numFmtId="217" fontId="58" fillId="0" borderId="42" xfId="769" applyNumberFormat="1" applyFont="1" applyFill="1" applyBorder="1" applyAlignment="1" applyProtection="1">
      <alignment horizontal="left" indent="1"/>
    </xf>
    <xf numFmtId="217" fontId="80" fillId="0" borderId="42" xfId="769" applyNumberFormat="1" applyFont="1" applyFill="1" applyBorder="1" applyAlignment="1" applyProtection="1">
      <alignment horizontal="left" indent="2"/>
    </xf>
    <xf numFmtId="217" fontId="80" fillId="0" borderId="42" xfId="769" applyNumberFormat="1" applyFont="1" applyFill="1" applyBorder="1" applyAlignment="1" applyProtection="1">
      <alignment horizontal="left" indent="3"/>
    </xf>
    <xf numFmtId="217" fontId="80" fillId="0" borderId="42" xfId="769" applyNumberFormat="1" applyFont="1" applyFill="1" applyBorder="1" applyAlignment="1" applyProtection="1">
      <alignment horizontal="left"/>
    </xf>
    <xf numFmtId="0" fontId="2" fillId="0" borderId="0" xfId="769" applyNumberFormat="1" applyFont="1"/>
    <xf numFmtId="218" fontId="80" fillId="0" borderId="42" xfId="769" applyNumberFormat="1" applyFont="1" applyFill="1" applyBorder="1" applyAlignment="1" applyProtection="1">
      <alignment horizontal="left" indent="1"/>
    </xf>
    <xf numFmtId="0" fontId="58" fillId="0" borderId="305" xfId="769" applyNumberFormat="1" applyFont="1" applyFill="1" applyBorder="1"/>
    <xf numFmtId="0" fontId="58" fillId="0" borderId="42" xfId="769" applyNumberFormat="1" applyFont="1" applyFill="1" applyBorder="1" applyAlignment="1">
      <alignment horizontal="left" indent="1"/>
    </xf>
    <xf numFmtId="0" fontId="2" fillId="0" borderId="305" xfId="769" applyNumberFormat="1" applyFont="1" applyBorder="1"/>
    <xf numFmtId="10" fontId="36" fillId="0" borderId="42" xfId="1" applyNumberFormat="1" applyFont="1" applyFill="1" applyBorder="1" applyProtection="1">
      <protection locked="0"/>
    </xf>
    <xf numFmtId="10" fontId="36" fillId="0" borderId="42" xfId="1" applyNumberFormat="1" applyFont="1" applyFill="1" applyBorder="1" applyAlignment="1" applyProtection="1">
      <protection locked="0"/>
    </xf>
    <xf numFmtId="10" fontId="36" fillId="0" borderId="42" xfId="1" applyNumberFormat="1" applyFont="1" applyFill="1" applyBorder="1" applyAlignment="1" applyProtection="1"/>
    <xf numFmtId="10" fontId="36" fillId="0" borderId="0" xfId="1" applyNumberFormat="1" applyFont="1" applyFill="1" applyAlignment="1"/>
    <xf numFmtId="0" fontId="58" fillId="0" borderId="237" xfId="769" applyNumberFormat="1" applyFont="1" applyFill="1" applyBorder="1" applyAlignment="1">
      <alignment horizontal="left" indent="1"/>
    </xf>
    <xf numFmtId="196" fontId="1" fillId="0" borderId="0" xfId="769" applyFont="1"/>
    <xf numFmtId="0" fontId="1" fillId="0" borderId="0" xfId="769" applyNumberFormat="1" applyFont="1"/>
    <xf numFmtId="218" fontId="1" fillId="0" borderId="44" xfId="769" applyNumberFormat="1" applyFont="1" applyBorder="1" applyAlignment="1">
      <alignment horizontal="right"/>
    </xf>
    <xf numFmtId="218" fontId="308" fillId="0" borderId="44" xfId="769" applyNumberFormat="1" applyFont="1" applyBorder="1" applyAlignment="1">
      <alignment horizontal="right"/>
    </xf>
    <xf numFmtId="218" fontId="1" fillId="0" borderId="44" xfId="769" applyNumberFormat="1" applyFont="1" applyBorder="1"/>
    <xf numFmtId="218" fontId="2" fillId="0" borderId="42" xfId="769" applyNumberFormat="1" applyFont="1" applyBorder="1"/>
    <xf numFmtId="218" fontId="2" fillId="0" borderId="44" xfId="769" applyNumberFormat="1" applyFont="1" applyBorder="1"/>
    <xf numFmtId="218" fontId="1" fillId="0" borderId="42" xfId="769" applyNumberFormat="1" applyFont="1" applyBorder="1"/>
    <xf numFmtId="218" fontId="2" fillId="0" borderId="305" xfId="769" applyNumberFormat="1" applyFont="1" applyBorder="1"/>
    <xf numFmtId="218" fontId="2" fillId="0" borderId="304" xfId="769" applyNumberFormat="1" applyFont="1" applyBorder="1"/>
    <xf numFmtId="3" fontId="1" fillId="0" borderId="237" xfId="769" applyNumberFormat="1" applyFont="1" applyBorder="1"/>
    <xf numFmtId="3" fontId="1" fillId="0" borderId="42" xfId="769" applyNumberFormat="1" applyFont="1" applyBorder="1"/>
    <xf numFmtId="3" fontId="1" fillId="0" borderId="312" xfId="769" applyNumberFormat="1" applyFont="1" applyBorder="1"/>
    <xf numFmtId="3" fontId="1" fillId="0" borderId="305" xfId="769" applyNumberFormat="1" applyFont="1" applyBorder="1"/>
    <xf numFmtId="3" fontId="1" fillId="0" borderId="0" xfId="769" applyNumberFormat="1" applyFont="1"/>
    <xf numFmtId="0" fontId="5" fillId="0" borderId="0" xfId="605" applyFont="1"/>
    <xf numFmtId="0" fontId="4" fillId="0" borderId="0" xfId="0" applyFont="1" applyFill="1"/>
    <xf numFmtId="0" fontId="5" fillId="0" borderId="0" xfId="0" applyFont="1" applyFill="1" applyAlignment="1">
      <alignment horizontal="right"/>
    </xf>
    <xf numFmtId="49" fontId="5" fillId="0" borderId="312" xfId="0" applyNumberFormat="1" applyFont="1" applyFill="1" applyBorder="1" applyAlignment="1" applyProtection="1">
      <alignment horizontal="centerContinuous" vertical="center"/>
    </xf>
    <xf numFmtId="0" fontId="5" fillId="0" borderId="314" xfId="0" applyFont="1" applyFill="1" applyBorder="1" applyAlignment="1">
      <alignment horizontal="centerContinuous" vertical="center"/>
    </xf>
    <xf numFmtId="0" fontId="5" fillId="0" borderId="315" xfId="0" applyFont="1" applyFill="1" applyBorder="1" applyAlignment="1">
      <alignment horizontal="centerContinuous" vertical="center"/>
    </xf>
    <xf numFmtId="49" fontId="5" fillId="0" borderId="305" xfId="0" applyNumberFormat="1" applyFont="1" applyFill="1" applyBorder="1" applyAlignment="1" applyProtection="1">
      <alignment horizontal="center" vertical="center" wrapText="1"/>
    </xf>
    <xf numFmtId="49" fontId="5" fillId="0" borderId="0" xfId="0" applyNumberFormat="1" applyFont="1" applyFill="1" applyBorder="1" applyAlignment="1" applyProtection="1">
      <alignment horizontal="center" vertical="center" wrapText="1"/>
    </xf>
    <xf numFmtId="0" fontId="5" fillId="0" borderId="0" xfId="605" applyFont="1" applyFill="1"/>
    <xf numFmtId="0" fontId="80" fillId="0" borderId="0" xfId="769" applyNumberFormat="1" applyFont="1"/>
    <xf numFmtId="0" fontId="80" fillId="0" borderId="0" xfId="769" applyNumberFormat="1" applyFont="1" applyBorder="1"/>
    <xf numFmtId="0" fontId="80" fillId="0" borderId="42" xfId="769" applyNumberFormat="1" applyFont="1" applyBorder="1"/>
    <xf numFmtId="196" fontId="17" fillId="0" borderId="0" xfId="769" applyFont="1"/>
    <xf numFmtId="0" fontId="13" fillId="0" borderId="0" xfId="0" applyFont="1" applyAlignment="1">
      <alignment vertical="center"/>
    </xf>
    <xf numFmtId="0" fontId="12" fillId="0" borderId="0" xfId="0" applyFont="1" applyAlignment="1">
      <alignment vertical="center"/>
    </xf>
    <xf numFmtId="0" fontId="66" fillId="0" borderId="305" xfId="2" applyFont="1" applyFill="1" applyBorder="1" applyAlignment="1">
      <alignment horizontal="center" vertical="center" wrapText="1"/>
    </xf>
    <xf numFmtId="0" fontId="66" fillId="0" borderId="305" xfId="0" applyFont="1" applyBorder="1" applyAlignment="1">
      <alignment horizontal="center" vertical="center"/>
    </xf>
    <xf numFmtId="0" fontId="316" fillId="0" borderId="0" xfId="770" applyNumberFormat="1" applyFont="1" applyFill="1" applyAlignment="1" applyProtection="1"/>
    <xf numFmtId="0" fontId="31" fillId="0" borderId="0" xfId="0" applyFont="1" applyFill="1" applyAlignment="1"/>
    <xf numFmtId="3" fontId="31" fillId="0" borderId="0" xfId="0" applyNumberFormat="1" applyFont="1" applyFill="1" applyAlignment="1"/>
    <xf numFmtId="0" fontId="31" fillId="0" borderId="0" xfId="0" applyFont="1" applyAlignment="1"/>
    <xf numFmtId="0" fontId="32" fillId="0" borderId="181" xfId="0" applyFont="1" applyFill="1" applyBorder="1" applyAlignment="1">
      <alignment horizontal="left" vertical="center" wrapText="1"/>
    </xf>
    <xf numFmtId="0" fontId="32" fillId="0" borderId="182" xfId="0" applyFont="1" applyFill="1" applyBorder="1" applyAlignment="1">
      <alignment horizontal="left" vertical="center" wrapText="1"/>
    </xf>
    <xf numFmtId="0" fontId="32" fillId="0" borderId="182" xfId="0" applyFont="1" applyFill="1" applyBorder="1" applyAlignment="1">
      <alignment horizontal="center" vertical="center" wrapText="1"/>
    </xf>
    <xf numFmtId="0" fontId="31" fillId="0" borderId="246" xfId="0" applyFont="1" applyFill="1" applyBorder="1" applyAlignment="1"/>
    <xf numFmtId="3" fontId="31" fillId="0" borderId="0" xfId="0" applyNumberFormat="1" applyFont="1" applyAlignment="1"/>
    <xf numFmtId="0" fontId="32" fillId="0" borderId="0" xfId="0" applyFont="1"/>
    <xf numFmtId="3" fontId="31" fillId="0" borderId="0" xfId="1219" applyNumberFormat="1" applyFont="1" applyAlignment="1" applyProtection="1">
      <alignment horizontal="left"/>
    </xf>
    <xf numFmtId="0" fontId="317" fillId="0" borderId="0" xfId="0" applyFont="1"/>
    <xf numFmtId="0" fontId="317" fillId="0" borderId="0" xfId="0" applyFont="1" applyAlignment="1">
      <alignment horizontal="left" vertical="center"/>
    </xf>
    <xf numFmtId="0" fontId="317" fillId="0" borderId="0" xfId="0" applyFont="1" applyAlignment="1"/>
    <xf numFmtId="0" fontId="317" fillId="0" borderId="0" xfId="0" applyFont="1" applyAlignment="1">
      <alignment horizontal="left" vertical="top" wrapText="1"/>
    </xf>
    <xf numFmtId="0" fontId="32" fillId="96" borderId="182" xfId="0" applyFont="1" applyFill="1" applyBorder="1" applyAlignment="1">
      <alignment horizontal="center" vertical="center" wrapText="1"/>
    </xf>
    <xf numFmtId="0" fontId="31" fillId="96" borderId="246" xfId="0" applyFont="1" applyFill="1" applyBorder="1" applyAlignment="1">
      <alignment horizontal="left" vertical="center"/>
    </xf>
    <xf numFmtId="0" fontId="52" fillId="96" borderId="44" xfId="0" applyFont="1" applyFill="1" applyBorder="1" applyAlignment="1">
      <alignment horizontal="center" vertical="center" wrapText="1"/>
    </xf>
    <xf numFmtId="0" fontId="31" fillId="96" borderId="312" xfId="0" applyFont="1" applyFill="1" applyBorder="1" applyAlignment="1">
      <alignment horizontal="center" vertical="center"/>
    </xf>
    <xf numFmtId="0" fontId="31" fillId="96" borderId="313" xfId="0" applyFont="1" applyFill="1" applyBorder="1" applyAlignment="1">
      <alignment horizontal="center" vertical="center"/>
    </xf>
    <xf numFmtId="0" fontId="31" fillId="96" borderId="305" xfId="0" applyFont="1" applyFill="1" applyBorder="1" applyAlignment="1">
      <alignment horizontal="center" vertical="center"/>
    </xf>
    <xf numFmtId="0" fontId="31" fillId="96" borderId="42" xfId="0" applyFont="1" applyFill="1" applyBorder="1" applyAlignment="1">
      <alignment horizontal="left" indent="1"/>
    </xf>
    <xf numFmtId="0" fontId="318" fillId="0" borderId="305" xfId="0" applyFont="1" applyBorder="1" applyAlignment="1">
      <alignment horizontal="center" vertical="center"/>
    </xf>
    <xf numFmtId="0" fontId="319" fillId="0" borderId="41" xfId="0" quotePrefix="1" applyFont="1" applyBorder="1" applyAlignment="1">
      <alignment horizontal="left" vertical="center" wrapText="1"/>
    </xf>
    <xf numFmtId="0" fontId="319" fillId="0" borderId="0" xfId="0" quotePrefix="1" applyFont="1" applyAlignment="1">
      <alignment horizontal="left" vertical="center" wrapText="1"/>
    </xf>
    <xf numFmtId="0" fontId="320" fillId="0" borderId="305" xfId="0" applyFont="1" applyBorder="1" applyAlignment="1">
      <alignment horizontal="center" vertical="center"/>
    </xf>
    <xf numFmtId="0" fontId="31" fillId="97" borderId="305" xfId="0" applyFont="1" applyFill="1" applyBorder="1" applyAlignment="1">
      <alignment horizontal="center"/>
    </xf>
    <xf numFmtId="0" fontId="320" fillId="0" borderId="305" xfId="0" applyFont="1" applyBorder="1" applyAlignment="1">
      <alignment horizontal="center"/>
    </xf>
    <xf numFmtId="0" fontId="319" fillId="0" borderId="41" xfId="0" quotePrefix="1" applyFont="1" applyBorder="1" applyAlignment="1"/>
    <xf numFmtId="0" fontId="319" fillId="0" borderId="0" xfId="0" quotePrefix="1" applyFont="1" applyAlignment="1"/>
    <xf numFmtId="0" fontId="31" fillId="96" borderId="312" xfId="0" applyFont="1" applyFill="1" applyBorder="1" applyAlignment="1">
      <alignment horizontal="left" indent="1"/>
    </xf>
    <xf numFmtId="0" fontId="317" fillId="0" borderId="0" xfId="0" applyFont="1" applyBorder="1"/>
    <xf numFmtId="0" fontId="89" fillId="0" borderId="285" xfId="0" applyFont="1" applyFill="1" applyBorder="1" applyAlignment="1">
      <alignment horizontal="justify" vertical="center" wrapText="1"/>
    </xf>
    <xf numFmtId="4" fontId="50" fillId="0" borderId="285" xfId="0" applyNumberFormat="1" applyFont="1" applyFill="1" applyBorder="1" applyAlignment="1">
      <alignment horizontal="center" vertical="center" wrapText="1"/>
    </xf>
    <xf numFmtId="3" fontId="50" fillId="0" borderId="285" xfId="0" applyNumberFormat="1" applyFont="1" applyFill="1" applyBorder="1" applyAlignment="1">
      <alignment horizontal="center" vertical="center" wrapText="1"/>
    </xf>
    <xf numFmtId="3" fontId="50" fillId="0" borderId="296" xfId="0" applyNumberFormat="1" applyFont="1" applyFill="1" applyBorder="1" applyAlignment="1">
      <alignment horizontal="center" vertical="center" wrapText="1"/>
    </xf>
    <xf numFmtId="4" fontId="50" fillId="0" borderId="296" xfId="0" applyNumberFormat="1" applyFont="1" applyFill="1" applyBorder="1" applyAlignment="1">
      <alignment horizontal="center" vertical="center" wrapText="1"/>
    </xf>
    <xf numFmtId="3" fontId="5" fillId="0" borderId="0" xfId="2" applyNumberFormat="1" applyFill="1">
      <alignment wrapText="1"/>
    </xf>
    <xf numFmtId="0" fontId="35" fillId="0" borderId="300" xfId="0" applyFont="1" applyBorder="1" applyAlignment="1">
      <alignment horizontal="center"/>
    </xf>
    <xf numFmtId="0" fontId="80" fillId="0" borderId="300" xfId="0" applyFont="1" applyBorder="1"/>
    <xf numFmtId="3" fontId="80" fillId="0" borderId="227" xfId="0" applyNumberFormat="1" applyFont="1" applyBorder="1"/>
    <xf numFmtId="197" fontId="325" fillId="6" borderId="0" xfId="356" applyNumberFormat="1" applyFont="1" applyFill="1"/>
    <xf numFmtId="197" fontId="276" fillId="6" borderId="0" xfId="356" applyNumberFormat="1" applyFont="1" applyFill="1"/>
    <xf numFmtId="223" fontId="326" fillId="98" borderId="296" xfId="356" applyNumberFormat="1" applyFont="1" applyFill="1" applyBorder="1" applyAlignment="1">
      <alignment vertical="distributed"/>
    </xf>
    <xf numFmtId="223" fontId="326" fillId="98" borderId="122" xfId="356" applyNumberFormat="1" applyFont="1" applyFill="1" applyBorder="1" applyAlignment="1">
      <alignment vertical="distributed"/>
    </xf>
    <xf numFmtId="223" fontId="326" fillId="6" borderId="316" xfId="356" applyNumberFormat="1" applyFont="1" applyFill="1" applyBorder="1" applyAlignment="1">
      <alignment vertical="distributed"/>
    </xf>
    <xf numFmtId="223" fontId="326" fillId="6" borderId="296" xfId="356" applyNumberFormat="1" applyFont="1" applyFill="1" applyBorder="1" applyAlignment="1">
      <alignment vertical="distributed"/>
    </xf>
    <xf numFmtId="197" fontId="326" fillId="6" borderId="312" xfId="356" applyNumberFormat="1" applyFont="1" applyFill="1" applyBorder="1" applyAlignment="1">
      <alignment horizontal="left"/>
    </xf>
    <xf numFmtId="197" fontId="326" fillId="6" borderId="42" xfId="356" applyNumberFormat="1" applyFont="1" applyFill="1" applyBorder="1" applyAlignment="1">
      <alignment horizontal="left" indent="2"/>
    </xf>
    <xf numFmtId="223" fontId="268" fillId="98" borderId="42" xfId="356" applyNumberFormat="1" applyFont="1" applyFill="1" applyBorder="1" applyAlignment="1">
      <alignment vertical="distributed"/>
    </xf>
    <xf numFmtId="223" fontId="268" fillId="98" borderId="44" xfId="356" applyNumberFormat="1" applyFont="1" applyFill="1" applyBorder="1" applyAlignment="1">
      <alignment vertical="distributed"/>
    </xf>
    <xf numFmtId="223" fontId="268" fillId="6" borderId="317" xfId="356" applyNumberFormat="1" applyFont="1" applyFill="1" applyBorder="1" applyAlignment="1">
      <alignment vertical="distributed"/>
    </xf>
    <xf numFmtId="223" fontId="272" fillId="6" borderId="42" xfId="356" applyNumberFormat="1" applyFont="1" applyFill="1" applyBorder="1" applyAlignment="1">
      <alignment vertical="distributed"/>
    </xf>
    <xf numFmtId="197" fontId="272" fillId="6" borderId="42" xfId="356" applyNumberFormat="1" applyFont="1" applyFill="1" applyBorder="1" applyAlignment="1">
      <alignment horizontal="left" indent="2"/>
    </xf>
    <xf numFmtId="223" fontId="272" fillId="98" borderId="42" xfId="356" applyNumberFormat="1" applyFont="1" applyFill="1" applyBorder="1" applyAlignment="1">
      <alignment vertical="distributed"/>
    </xf>
    <xf numFmtId="223" fontId="272" fillId="98" borderId="44" xfId="356" applyNumberFormat="1" applyFont="1" applyFill="1" applyBorder="1" applyAlignment="1">
      <alignment vertical="distributed"/>
    </xf>
    <xf numFmtId="223" fontId="272" fillId="6" borderId="317" xfId="356" applyNumberFormat="1" applyFont="1" applyFill="1" applyBorder="1" applyAlignment="1">
      <alignment vertical="distributed"/>
    </xf>
    <xf numFmtId="197" fontId="272" fillId="6" borderId="42" xfId="356" applyNumberFormat="1" applyFont="1" applyFill="1" applyBorder="1" applyAlignment="1">
      <alignment horizontal="left" indent="1"/>
    </xf>
    <xf numFmtId="223" fontId="272" fillId="6" borderId="44" xfId="356" applyNumberFormat="1" applyFont="1" applyFill="1" applyBorder="1" applyAlignment="1">
      <alignment vertical="distributed"/>
    </xf>
    <xf numFmtId="197" fontId="272" fillId="6" borderId="42" xfId="356" applyNumberFormat="1" applyFont="1" applyFill="1" applyBorder="1" applyAlignment="1">
      <alignment horizontal="left"/>
    </xf>
    <xf numFmtId="197" fontId="327" fillId="6" borderId="0" xfId="356" applyNumberFormat="1" applyFont="1" applyFill="1"/>
    <xf numFmtId="197" fontId="328" fillId="6" borderId="0" xfId="356" applyNumberFormat="1" applyFont="1" applyFill="1"/>
    <xf numFmtId="223" fontId="268" fillId="6" borderId="42" xfId="356" applyNumberFormat="1" applyFont="1" applyFill="1" applyBorder="1" applyAlignment="1">
      <alignment vertical="distributed"/>
    </xf>
    <xf numFmtId="223" fontId="268" fillId="6" borderId="44" xfId="356" applyNumberFormat="1" applyFont="1" applyFill="1" applyBorder="1" applyAlignment="1">
      <alignment vertical="distributed"/>
    </xf>
    <xf numFmtId="223" fontId="268" fillId="0" borderId="42" xfId="356" applyNumberFormat="1" applyFont="1" applyFill="1" applyBorder="1" applyAlignment="1">
      <alignment vertical="distributed"/>
    </xf>
    <xf numFmtId="223" fontId="268" fillId="0" borderId="44" xfId="356" applyNumberFormat="1" applyFont="1" applyFill="1" applyBorder="1" applyAlignment="1">
      <alignment vertical="distributed"/>
    </xf>
    <xf numFmtId="223" fontId="272" fillId="5" borderId="42" xfId="356" applyNumberFormat="1" applyFont="1" applyFill="1" applyBorder="1" applyAlignment="1">
      <alignment vertical="distributed"/>
    </xf>
    <xf numFmtId="223" fontId="272" fillId="5" borderId="44" xfId="356" applyNumberFormat="1" applyFont="1" applyFill="1" applyBorder="1" applyAlignment="1">
      <alignment vertical="distributed"/>
    </xf>
    <xf numFmtId="197" fontId="326" fillId="6" borderId="42" xfId="356" applyNumberFormat="1" applyFont="1" applyFill="1" applyBorder="1"/>
    <xf numFmtId="197" fontId="326" fillId="6" borderId="42" xfId="356" quotePrefix="1" applyNumberFormat="1" applyFont="1" applyFill="1" applyBorder="1" applyAlignment="1">
      <alignment horizontal="left"/>
    </xf>
    <xf numFmtId="223" fontId="268" fillId="98" borderId="312" xfId="356" applyNumberFormat="1" applyFont="1" applyFill="1" applyBorder="1" applyAlignment="1">
      <alignment vertical="distributed"/>
    </xf>
    <xf numFmtId="223" fontId="268" fillId="98" borderId="315" xfId="356" applyNumberFormat="1" applyFont="1" applyFill="1" applyBorder="1" applyAlignment="1">
      <alignment vertical="distributed"/>
    </xf>
    <xf numFmtId="223" fontId="268" fillId="6" borderId="318" xfId="356" applyNumberFormat="1" applyFont="1" applyFill="1" applyBorder="1" applyAlignment="1">
      <alignment vertical="distributed"/>
    </xf>
    <xf numFmtId="223" fontId="268" fillId="98" borderId="126" xfId="356" applyNumberFormat="1" applyFont="1" applyFill="1" applyBorder="1" applyAlignment="1">
      <alignment vertical="distributed"/>
    </xf>
    <xf numFmtId="223" fontId="268" fillId="98" borderId="103" xfId="356" applyNumberFormat="1" applyFont="1" applyFill="1" applyBorder="1" applyAlignment="1">
      <alignment vertical="distributed"/>
    </xf>
    <xf numFmtId="223" fontId="268" fillId="6" borderId="319" xfId="356" applyNumberFormat="1" applyFont="1" applyFill="1" applyBorder="1" applyAlignment="1">
      <alignment vertical="distributed"/>
    </xf>
    <xf numFmtId="223" fontId="272" fillId="6" borderId="126" xfId="356" applyNumberFormat="1" applyFont="1" applyFill="1" applyBorder="1" applyAlignment="1">
      <alignment vertical="distributed"/>
    </xf>
    <xf numFmtId="197" fontId="272" fillId="6" borderId="126" xfId="356" applyNumberFormat="1" applyFont="1" applyFill="1" applyBorder="1"/>
    <xf numFmtId="197" fontId="326" fillId="6" borderId="312" xfId="356" quotePrefix="1" applyNumberFormat="1" applyFont="1" applyFill="1" applyBorder="1" applyAlignment="1">
      <alignment horizontal="left"/>
    </xf>
    <xf numFmtId="197" fontId="277" fillId="6" borderId="0" xfId="356" applyNumberFormat="1" applyFont="1" applyFill="1"/>
    <xf numFmtId="223" fontId="272" fillId="6" borderId="42" xfId="356" applyNumberFormat="1" applyFont="1" applyFill="1" applyBorder="1" applyAlignment="1">
      <alignment horizontal="right" vertical="distributed"/>
    </xf>
    <xf numFmtId="197" fontId="272" fillId="6" borderId="42" xfId="356" applyNumberFormat="1" applyFont="1" applyFill="1" applyBorder="1"/>
    <xf numFmtId="197" fontId="80" fillId="6" borderId="0" xfId="356" applyNumberFormat="1" applyFont="1" applyFill="1" applyAlignment="1">
      <alignment vertical="top"/>
    </xf>
    <xf numFmtId="223" fontId="272" fillId="6" borderId="42" xfId="356" applyNumberFormat="1" applyFont="1" applyFill="1" applyBorder="1"/>
    <xf numFmtId="197" fontId="272" fillId="6" borderId="42" xfId="356" applyNumberFormat="1" applyFont="1" applyFill="1" applyBorder="1" applyAlignment="1"/>
    <xf numFmtId="197" fontId="272" fillId="6" borderId="44" xfId="356" applyNumberFormat="1" applyFont="1" applyFill="1" applyBorder="1" applyAlignment="1"/>
    <xf numFmtId="197" fontId="272" fillId="6" borderId="317" xfId="356" applyNumberFormat="1" applyFont="1" applyFill="1" applyBorder="1" applyAlignment="1"/>
    <xf numFmtId="0" fontId="279" fillId="0" borderId="296" xfId="769" applyNumberFormat="1" applyFont="1" applyFill="1" applyBorder="1" applyAlignment="1">
      <alignment horizontal="center" vertical="center"/>
    </xf>
    <xf numFmtId="0" fontId="279" fillId="0" borderId="122" xfId="769" applyNumberFormat="1" applyFont="1" applyFill="1" applyBorder="1" applyAlignment="1">
      <alignment horizontal="center" vertical="center"/>
    </xf>
    <xf numFmtId="0" fontId="279" fillId="0" borderId="316" xfId="769" applyNumberFormat="1" applyFont="1" applyFill="1" applyBorder="1" applyAlignment="1">
      <alignment horizontal="center" vertical="center"/>
    </xf>
    <xf numFmtId="0" fontId="279" fillId="0" borderId="126" xfId="769" applyNumberFormat="1" applyFont="1" applyFill="1" applyBorder="1" applyAlignment="1">
      <alignment horizontal="center" vertical="center" wrapText="1"/>
    </xf>
    <xf numFmtId="196" fontId="273" fillId="0" borderId="126" xfId="1379" applyFont="1" applyFill="1" applyBorder="1" applyAlignment="1" applyProtection="1">
      <alignment horizontal="center" vertical="center"/>
    </xf>
    <xf numFmtId="0" fontId="279" fillId="0" borderId="296" xfId="769" applyNumberFormat="1" applyFont="1" applyFill="1" applyBorder="1" applyAlignment="1">
      <alignment horizontal="center" vertical="center" wrapText="1"/>
    </xf>
    <xf numFmtId="196" fontId="273" fillId="0" borderId="296" xfId="1379" applyFont="1" applyFill="1" applyBorder="1" applyAlignment="1" applyProtection="1">
      <alignment horizontal="center" vertical="center"/>
    </xf>
    <xf numFmtId="196" fontId="272" fillId="5" borderId="0" xfId="769" applyFont="1" applyFill="1" applyAlignment="1">
      <alignment horizontal="right"/>
    </xf>
    <xf numFmtId="196" fontId="272" fillId="5" borderId="0" xfId="769" applyFont="1" applyFill="1" applyAlignment="1"/>
    <xf numFmtId="197" fontId="272" fillId="6" borderId="0" xfId="356" applyNumberFormat="1" applyFont="1" applyFill="1" applyAlignment="1">
      <alignment horizontal="centerContinuous"/>
    </xf>
    <xf numFmtId="197" fontId="276" fillId="6" borderId="0" xfId="356" applyNumberFormat="1" applyFont="1" applyFill="1" applyAlignment="1">
      <alignment vertical="center"/>
    </xf>
    <xf numFmtId="0" fontId="18" fillId="0" borderId="0" xfId="0" applyFont="1" applyFill="1" applyAlignment="1">
      <alignment horizontal="center" vertical="center"/>
    </xf>
    <xf numFmtId="0" fontId="100" fillId="0" borderId="0" xfId="171" applyFont="1" applyFill="1" applyAlignment="1" applyProtection="1"/>
    <xf numFmtId="0" fontId="50" fillId="0" borderId="305" xfId="0" applyFont="1" applyFill="1" applyBorder="1" applyAlignment="1">
      <alignment horizontal="center" vertical="center" wrapText="1"/>
    </xf>
    <xf numFmtId="2" fontId="7" fillId="0" borderId="305" xfId="0" applyNumberFormat="1" applyFont="1" applyFill="1" applyBorder="1" applyAlignment="1">
      <alignment horizontal="center" vertical="center" wrapText="1"/>
    </xf>
    <xf numFmtId="4" fontId="50" fillId="0" borderId="305" xfId="0" applyNumberFormat="1" applyFont="1" applyFill="1" applyBorder="1" applyAlignment="1">
      <alignment horizontal="center" vertical="center" wrapText="1"/>
    </xf>
    <xf numFmtId="0" fontId="88" fillId="0" borderId="285" xfId="0" applyFont="1" applyFill="1" applyBorder="1" applyAlignment="1">
      <alignment horizontal="right" vertical="center" wrapText="1"/>
    </xf>
    <xf numFmtId="4" fontId="90" fillId="0" borderId="285" xfId="0" applyNumberFormat="1" applyFont="1" applyFill="1" applyBorder="1" applyAlignment="1">
      <alignment horizontal="center" vertical="center" wrapText="1"/>
    </xf>
    <xf numFmtId="0" fontId="50" fillId="0" borderId="285" xfId="0" applyFont="1" applyFill="1" applyBorder="1" applyAlignment="1">
      <alignment horizontal="center" vertical="center" wrapText="1"/>
    </xf>
    <xf numFmtId="0" fontId="13" fillId="0" borderId="42" xfId="0" applyFont="1" applyFill="1" applyBorder="1" applyAlignment="1"/>
    <xf numFmtId="0" fontId="312" fillId="0" borderId="0" xfId="4" applyFont="1" applyFill="1"/>
    <xf numFmtId="0" fontId="313" fillId="0" borderId="0" xfId="4" applyFont="1" applyFill="1"/>
    <xf numFmtId="0" fontId="312" fillId="0" borderId="0" xfId="4" applyFont="1" applyFill="1" applyAlignment="1">
      <alignment horizontal="center" vertical="center"/>
    </xf>
    <xf numFmtId="222" fontId="0" fillId="0" borderId="0" xfId="346" applyNumberFormat="1" applyFont="1" applyFill="1" applyAlignment="1">
      <alignment horizontal="right"/>
    </xf>
    <xf numFmtId="10" fontId="0" fillId="0" borderId="0" xfId="5" applyNumberFormat="1" applyFont="1" applyFill="1" applyAlignment="1">
      <alignment horizontal="right"/>
    </xf>
    <xf numFmtId="222" fontId="5" fillId="0" borderId="0" xfId="346" applyNumberFormat="1" applyFont="1" applyFill="1" applyAlignment="1">
      <alignment horizontal="right"/>
    </xf>
    <xf numFmtId="3" fontId="5" fillId="0" borderId="0" xfId="4" applyNumberFormat="1" applyFill="1"/>
    <xf numFmtId="222" fontId="5" fillId="0" borderId="0" xfId="4" applyNumberFormat="1" applyFill="1"/>
    <xf numFmtId="201" fontId="5" fillId="0" borderId="0" xfId="4" applyNumberFormat="1" applyFill="1" applyAlignment="1">
      <alignment horizontal="right"/>
    </xf>
    <xf numFmtId="0" fontId="313" fillId="0" borderId="300" xfId="4" applyFont="1" applyFill="1" applyBorder="1"/>
    <xf numFmtId="222" fontId="313" fillId="0" borderId="300" xfId="4" applyNumberFormat="1" applyFont="1" applyFill="1" applyBorder="1" applyAlignment="1">
      <alignment horizontal="right"/>
    </xf>
    <xf numFmtId="10" fontId="313" fillId="0" borderId="300" xfId="5" applyNumberFormat="1" applyFont="1" applyFill="1" applyBorder="1" applyAlignment="1">
      <alignment horizontal="right"/>
    </xf>
    <xf numFmtId="222" fontId="314" fillId="0" borderId="300" xfId="4" applyNumberFormat="1" applyFont="1" applyFill="1" applyBorder="1" applyAlignment="1">
      <alignment horizontal="right"/>
    </xf>
    <xf numFmtId="201" fontId="313" fillId="0" borderId="300" xfId="4" applyNumberFormat="1" applyFont="1" applyFill="1" applyBorder="1" applyAlignment="1">
      <alignment horizontal="right"/>
    </xf>
    <xf numFmtId="222" fontId="5" fillId="0" borderId="0" xfId="4" applyNumberFormat="1" applyFill="1" applyAlignment="1">
      <alignment horizontal="right"/>
    </xf>
    <xf numFmtId="222" fontId="315" fillId="0" borderId="0" xfId="4" applyNumberFormat="1" applyFont="1" applyFill="1" applyAlignment="1">
      <alignment horizontal="right"/>
    </xf>
    <xf numFmtId="222" fontId="313" fillId="0" borderId="300" xfId="346" applyNumberFormat="1" applyFont="1" applyFill="1" applyBorder="1" applyAlignment="1">
      <alignment horizontal="right"/>
    </xf>
    <xf numFmtId="201" fontId="313" fillId="0" borderId="300" xfId="346" applyNumberFormat="1" applyFont="1" applyFill="1" applyBorder="1" applyAlignment="1">
      <alignment horizontal="right"/>
    </xf>
    <xf numFmtId="0" fontId="5" fillId="0" borderId="0" xfId="4" applyFill="1" applyAlignment="1">
      <alignment horizontal="right"/>
    </xf>
    <xf numFmtId="0" fontId="0" fillId="0" borderId="0" xfId="0" applyFill="1" applyAlignment="1">
      <alignment horizontal="right"/>
    </xf>
    <xf numFmtId="222" fontId="0" fillId="0" borderId="0" xfId="346" applyNumberFormat="1" applyFont="1" applyFill="1"/>
    <xf numFmtId="222" fontId="313" fillId="0" borderId="300" xfId="4" applyNumberFormat="1" applyFont="1" applyFill="1" applyBorder="1"/>
    <xf numFmtId="222" fontId="315" fillId="0" borderId="0" xfId="4" applyNumberFormat="1" applyFont="1" applyFill="1"/>
    <xf numFmtId="222" fontId="5" fillId="0" borderId="0" xfId="346" applyNumberFormat="1" applyFont="1" applyFill="1"/>
    <xf numFmtId="222" fontId="313" fillId="0" borderId="300" xfId="346" applyNumberFormat="1" applyFont="1" applyFill="1" applyBorder="1"/>
    <xf numFmtId="0" fontId="17" fillId="0" borderId="0" xfId="0" applyFont="1" applyFill="1" applyAlignment="1">
      <alignment horizontal="right"/>
    </xf>
    <xf numFmtId="0" fontId="61" fillId="0" borderId="314" xfId="0" applyFont="1" applyFill="1" applyBorder="1"/>
    <xf numFmtId="0" fontId="61" fillId="0" borderId="303" xfId="0" applyFont="1" applyFill="1" applyBorder="1" applyAlignment="1">
      <alignment horizontal="center" vertical="center"/>
    </xf>
    <xf numFmtId="0" fontId="61" fillId="0" borderId="305" xfId="0" applyFont="1" applyFill="1" applyBorder="1" applyAlignment="1">
      <alignment horizontal="center" vertical="center" wrapText="1"/>
    </xf>
    <xf numFmtId="9" fontId="61" fillId="0" borderId="305" xfId="1" applyFont="1" applyFill="1" applyBorder="1" applyAlignment="1">
      <alignment horizontal="center" vertical="center" wrapText="1"/>
    </xf>
    <xf numFmtId="0" fontId="32" fillId="0" borderId="305" xfId="0" applyFont="1" applyFill="1" applyBorder="1" applyAlignment="1">
      <alignment horizontal="center" vertical="center" wrapText="1"/>
    </xf>
    <xf numFmtId="9" fontId="32" fillId="0" borderId="305" xfId="1" applyFont="1" applyFill="1" applyBorder="1" applyAlignment="1">
      <alignment horizontal="center" vertical="center" wrapText="1"/>
    </xf>
    <xf numFmtId="0" fontId="61" fillId="0" borderId="237" xfId="0" applyFont="1" applyFill="1" applyBorder="1"/>
    <xf numFmtId="0" fontId="61" fillId="0" borderId="42" xfId="0" applyFont="1" applyFill="1" applyBorder="1"/>
    <xf numFmtId="3" fontId="32" fillId="0" borderId="237" xfId="0" applyNumberFormat="1" applyFont="1" applyFill="1" applyBorder="1"/>
    <xf numFmtId="0" fontId="61" fillId="0" borderId="303" xfId="0" applyFont="1" applyFill="1" applyBorder="1"/>
    <xf numFmtId="3" fontId="32" fillId="0" borderId="305" xfId="0" applyNumberFormat="1" applyFont="1" applyFill="1" applyBorder="1"/>
    <xf numFmtId="0" fontId="61" fillId="0" borderId="142" xfId="0" applyFont="1" applyFill="1" applyBorder="1"/>
    <xf numFmtId="0" fontId="17" fillId="0" borderId="237" xfId="0" applyFont="1" applyFill="1" applyBorder="1"/>
    <xf numFmtId="9" fontId="17" fillId="0" borderId="237" xfId="1" applyFont="1" applyFill="1" applyBorder="1"/>
    <xf numFmtId="0" fontId="31" fillId="0" borderId="237" xfId="0" applyFont="1" applyFill="1" applyBorder="1"/>
    <xf numFmtId="9" fontId="31" fillId="0" borderId="237" xfId="1" applyFont="1" applyFill="1" applyBorder="1"/>
    <xf numFmtId="0" fontId="61" fillId="0" borderId="313" xfId="0" applyFont="1" applyFill="1" applyBorder="1"/>
    <xf numFmtId="0" fontId="17" fillId="0" borderId="312" xfId="0" applyFont="1" applyFill="1" applyBorder="1"/>
    <xf numFmtId="9" fontId="17" fillId="0" borderId="312" xfId="1" applyFont="1" applyFill="1" applyBorder="1"/>
    <xf numFmtId="0" fontId="31" fillId="0" borderId="312" xfId="0" applyFont="1" applyFill="1" applyBorder="1"/>
    <xf numFmtId="9" fontId="31" fillId="0" borderId="312" xfId="1" applyFont="1" applyFill="1" applyBorder="1"/>
    <xf numFmtId="0" fontId="61" fillId="0" borderId="305" xfId="0" applyFont="1" applyFill="1" applyBorder="1" applyAlignment="1">
      <alignment horizontal="center" vertical="center"/>
    </xf>
    <xf numFmtId="0" fontId="61" fillId="0" borderId="42" xfId="0" applyFont="1" applyFill="1" applyBorder="1" applyAlignment="1">
      <alignment horizontal="center" vertical="center" wrapText="1"/>
    </xf>
    <xf numFmtId="0" fontId="32" fillId="0" borderId="42" xfId="0" applyFont="1" applyFill="1" applyBorder="1" applyAlignment="1">
      <alignment horizontal="center" vertical="center" wrapText="1"/>
    </xf>
    <xf numFmtId="0" fontId="83" fillId="0" borderId="237" xfId="0" applyFont="1" applyFill="1" applyBorder="1"/>
    <xf numFmtId="9" fontId="83" fillId="0" borderId="237" xfId="1" applyFont="1" applyFill="1" applyBorder="1"/>
    <xf numFmtId="0" fontId="66" fillId="0" borderId="312" xfId="0" applyFont="1" applyFill="1" applyBorder="1" applyAlignment="1">
      <alignment horizontal="center" vertical="center"/>
    </xf>
    <xf numFmtId="0" fontId="35" fillId="0" borderId="0" xfId="0" applyFont="1" applyFill="1" applyBorder="1"/>
    <xf numFmtId="3" fontId="152" fillId="0" borderId="42" xfId="0" applyNumberFormat="1" applyFont="1" applyFill="1" applyBorder="1"/>
    <xf numFmtId="0" fontId="66" fillId="0" borderId="300" xfId="0" applyFont="1" applyFill="1" applyBorder="1" applyAlignment="1">
      <alignment horizontal="center"/>
    </xf>
    <xf numFmtId="3" fontId="36" fillId="0" borderId="237" xfId="2" applyNumberFormat="1" applyFont="1" applyFill="1" applyBorder="1" applyAlignment="1">
      <alignment vertical="top" wrapText="1"/>
    </xf>
    <xf numFmtId="3" fontId="36" fillId="0" borderId="151" xfId="2" applyNumberFormat="1" applyFont="1" applyFill="1" applyBorder="1" applyAlignment="1">
      <alignment vertical="top" wrapText="1"/>
    </xf>
    <xf numFmtId="3" fontId="36" fillId="0" borderId="312" xfId="2" applyNumberFormat="1" applyFont="1" applyFill="1" applyBorder="1" applyAlignment="1">
      <alignment vertical="top" wrapText="1"/>
    </xf>
    <xf numFmtId="3" fontId="36" fillId="0" borderId="315" xfId="2" applyNumberFormat="1" applyFont="1" applyFill="1" applyBorder="1" applyAlignment="1">
      <alignment vertical="top" wrapText="1"/>
    </xf>
    <xf numFmtId="0" fontId="66" fillId="0" borderId="305" xfId="0" applyFont="1" applyFill="1" applyBorder="1" applyAlignment="1">
      <alignment horizontal="center" vertical="center"/>
    </xf>
    <xf numFmtId="0" fontId="82" fillId="0" borderId="0" xfId="0" applyFont="1" applyFill="1" applyBorder="1"/>
    <xf numFmtId="0" fontId="66" fillId="0" borderId="4" xfId="2" applyFont="1" applyFill="1" applyBorder="1" applyAlignment="1">
      <alignment horizontal="center" vertical="center" wrapText="1"/>
    </xf>
    <xf numFmtId="0" fontId="66" fillId="0" borderId="4" xfId="0" applyFont="1" applyFill="1" applyBorder="1" applyAlignment="1">
      <alignment horizontal="center" vertical="center"/>
    </xf>
    <xf numFmtId="0" fontId="66" fillId="0" borderId="4" xfId="0" applyFont="1" applyBorder="1" applyAlignment="1">
      <alignment horizontal="center" vertical="center"/>
    </xf>
    <xf numFmtId="0" fontId="279" fillId="0" borderId="0" xfId="1217" applyFont="1" applyFill="1" applyAlignment="1">
      <alignment horizontal="left" vertical="center"/>
    </xf>
    <xf numFmtId="0" fontId="311" fillId="0" borderId="0" xfId="1217" applyFont="1" applyFill="1" applyAlignment="1">
      <alignment horizontal="center" vertical="center"/>
    </xf>
    <xf numFmtId="0" fontId="12" fillId="0" borderId="0" xfId="0" applyFont="1" applyFill="1" applyAlignment="1">
      <alignment vertical="center"/>
    </xf>
    <xf numFmtId="0" fontId="13" fillId="0" borderId="0" xfId="0" applyFont="1" applyFill="1" applyAlignment="1">
      <alignment vertical="center"/>
    </xf>
    <xf numFmtId="175" fontId="58" fillId="0" borderId="305" xfId="1261" applyNumberFormat="1" applyFont="1" applyFill="1" applyBorder="1" applyAlignment="1">
      <alignment vertical="center" wrapText="1"/>
    </xf>
    <xf numFmtId="175" fontId="58" fillId="0" borderId="305" xfId="1261" applyNumberFormat="1" applyFont="1" applyFill="1" applyBorder="1" applyAlignment="1">
      <alignment horizontal="center" vertical="center" wrapText="1"/>
    </xf>
    <xf numFmtId="0" fontId="2" fillId="0" borderId="305" xfId="0" applyFont="1" applyFill="1" applyBorder="1" applyAlignment="1">
      <alignment horizontal="left" vertical="center" indent="3"/>
    </xf>
    <xf numFmtId="175" fontId="2" fillId="0" borderId="305" xfId="0" applyNumberFormat="1" applyFont="1" applyFill="1" applyBorder="1" applyAlignment="1">
      <alignment vertical="center"/>
    </xf>
    <xf numFmtId="175" fontId="0" fillId="0" borderId="305" xfId="0" applyNumberFormat="1" applyFont="1" applyFill="1" applyBorder="1" applyAlignment="1">
      <alignment vertical="center"/>
    </xf>
    <xf numFmtId="175" fontId="58" fillId="0" borderId="305" xfId="1261" applyNumberFormat="1" applyFont="1" applyFill="1" applyBorder="1" applyAlignment="1">
      <alignment horizontal="left" vertical="center" wrapText="1" indent="2"/>
    </xf>
    <xf numFmtId="175" fontId="58" fillId="0" borderId="305" xfId="0" applyNumberFormat="1" applyFont="1" applyFill="1" applyBorder="1" applyAlignment="1">
      <alignment vertical="center"/>
    </xf>
    <xf numFmtId="175" fontId="58" fillId="0" borderId="0" xfId="0" applyNumberFormat="1" applyFont="1" applyFill="1" applyBorder="1" applyAlignment="1">
      <alignment vertical="center"/>
    </xf>
    <xf numFmtId="49" fontId="5" fillId="0" borderId="312" xfId="1220" applyNumberFormat="1" applyFont="1" applyFill="1" applyBorder="1" applyAlignment="1" applyProtection="1">
      <alignment horizontal="center" vertical="center" wrapText="1"/>
    </xf>
    <xf numFmtId="218" fontId="1" fillId="0" borderId="44" xfId="769" applyNumberFormat="1" applyFont="1" applyFill="1" applyBorder="1" applyAlignment="1">
      <alignment horizontal="right"/>
    </xf>
    <xf numFmtId="218" fontId="1" fillId="0" borderId="44" xfId="769" applyNumberFormat="1" applyFont="1" applyFill="1" applyBorder="1"/>
    <xf numFmtId="218" fontId="2" fillId="0" borderId="44" xfId="769" applyNumberFormat="1" applyFont="1" applyFill="1" applyBorder="1"/>
    <xf numFmtId="218" fontId="2" fillId="0" borderId="304" xfId="769" applyNumberFormat="1" applyFont="1" applyFill="1" applyBorder="1"/>
    <xf numFmtId="0" fontId="4" fillId="0" borderId="42" xfId="0" applyFont="1" applyFill="1" applyBorder="1"/>
    <xf numFmtId="0" fontId="0" fillId="0" borderId="42" xfId="0" applyFill="1" applyBorder="1" applyAlignment="1">
      <alignment horizontal="center"/>
    </xf>
    <xf numFmtId="0" fontId="5" fillId="0" borderId="42" xfId="0" applyFont="1" applyFill="1" applyBorder="1" applyAlignment="1">
      <alignment horizontal="left" wrapText="1" indent="2"/>
    </xf>
    <xf numFmtId="0" fontId="5" fillId="0" borderId="42" xfId="0" applyFont="1" applyFill="1" applyBorder="1" applyAlignment="1">
      <alignment horizontal="left" wrapText="1" indent="3"/>
    </xf>
    <xf numFmtId="0" fontId="0" fillId="0" borderId="290" xfId="0" applyFill="1" applyBorder="1" applyAlignment="1">
      <alignment horizontal="center"/>
    </xf>
    <xf numFmtId="0" fontId="5" fillId="0" borderId="290" xfId="0" applyFont="1" applyFill="1" applyBorder="1" applyAlignment="1">
      <alignment horizontal="left" wrapText="1" indent="3"/>
    </xf>
    <xf numFmtId="0" fontId="67" fillId="0" borderId="261" xfId="0" applyFont="1" applyFill="1" applyBorder="1" applyAlignment="1">
      <alignment horizontal="center"/>
    </xf>
    <xf numFmtId="0" fontId="4" fillId="0" borderId="261" xfId="0" applyFont="1" applyFill="1" applyBorder="1"/>
    <xf numFmtId="0" fontId="4" fillId="0" borderId="261" xfId="0" applyFont="1" applyFill="1" applyBorder="1" applyAlignment="1">
      <alignment horizontal="left" indent="1"/>
    </xf>
    <xf numFmtId="0" fontId="86" fillId="0" borderId="42" xfId="0" applyFont="1" applyFill="1" applyBorder="1"/>
    <xf numFmtId="0" fontId="86" fillId="0" borderId="290" xfId="0" applyFont="1" applyFill="1" applyBorder="1"/>
    <xf numFmtId="0" fontId="6" fillId="0" borderId="42" xfId="0" applyFont="1" applyFill="1" applyBorder="1" applyAlignment="1">
      <alignment horizontal="left" wrapText="1" indent="2"/>
    </xf>
    <xf numFmtId="0" fontId="67" fillId="0" borderId="290" xfId="0" applyFont="1" applyFill="1" applyBorder="1" applyAlignment="1">
      <alignment horizontal="center"/>
    </xf>
    <xf numFmtId="0" fontId="6" fillId="0" borderId="290" xfId="0" applyFont="1" applyFill="1" applyBorder="1" applyAlignment="1">
      <alignment horizontal="left" wrapText="1" indent="2"/>
    </xf>
    <xf numFmtId="3" fontId="36" fillId="0" borderId="42" xfId="173" applyNumberFormat="1" applyFont="1" applyFill="1" applyBorder="1" applyProtection="1"/>
    <xf numFmtId="3" fontId="36" fillId="0" borderId="44" xfId="173" applyNumberFormat="1" applyFont="1" applyFill="1" applyBorder="1" applyProtection="1"/>
    <xf numFmtId="190" fontId="36" fillId="0" borderId="44" xfId="173" applyNumberFormat="1" applyFont="1" applyFill="1" applyBorder="1" applyProtection="1"/>
    <xf numFmtId="190" fontId="193" fillId="0" borderId="44" xfId="173" applyNumberFormat="1" applyFont="1" applyFill="1" applyBorder="1" applyProtection="1">
      <protection locked="0"/>
    </xf>
    <xf numFmtId="189" fontId="36" fillId="0" borderId="44" xfId="173" applyNumberFormat="1" applyFont="1" applyFill="1" applyBorder="1" applyProtection="1"/>
    <xf numFmtId="3" fontId="31" fillId="0" borderId="0" xfId="0" quotePrefix="1" applyNumberFormat="1" applyFont="1" applyFill="1"/>
    <xf numFmtId="3" fontId="12" fillId="0" borderId="42" xfId="0" applyNumberFormat="1" applyFont="1" applyFill="1" applyBorder="1" applyAlignment="1">
      <alignment horizontal="left" indent="3"/>
    </xf>
    <xf numFmtId="0" fontId="36" fillId="0" borderId="0" xfId="243" applyFont="1" applyFill="1" applyAlignment="1">
      <alignment vertical="center"/>
    </xf>
    <xf numFmtId="0" fontId="36" fillId="0" borderId="42" xfId="173" applyFont="1" applyFill="1" applyBorder="1" applyProtection="1"/>
    <xf numFmtId="0" fontId="36" fillId="0" borderId="42" xfId="173" applyFont="1" applyFill="1" applyBorder="1" applyAlignment="1" applyProtection="1">
      <alignment horizontal="left" indent="3"/>
    </xf>
    <xf numFmtId="0" fontId="36" fillId="0" borderId="42" xfId="173" applyFont="1" applyFill="1" applyBorder="1" applyAlignment="1" applyProtection="1">
      <alignment horizontal="left" indent="4"/>
    </xf>
    <xf numFmtId="0" fontId="313" fillId="0" borderId="4" xfId="4" applyFont="1" applyFill="1" applyBorder="1" applyAlignment="1">
      <alignment horizontal="center" vertical="center" wrapText="1"/>
    </xf>
    <xf numFmtId="184" fontId="36" fillId="0" borderId="42" xfId="173" applyNumberFormat="1" applyFont="1" applyFill="1" applyBorder="1" applyAlignment="1" applyProtection="1">
      <alignment horizontal="left" indent="1"/>
    </xf>
    <xf numFmtId="0" fontId="5" fillId="0" borderId="0" xfId="243" applyFont="1" applyFill="1" applyAlignment="1">
      <alignment vertical="center"/>
    </xf>
    <xf numFmtId="184" fontId="36" fillId="0" borderId="5" xfId="173" applyNumberFormat="1" applyFont="1" applyFill="1" applyBorder="1" applyProtection="1">
      <protection locked="0"/>
    </xf>
    <xf numFmtId="184" fontId="36" fillId="0" borderId="5" xfId="173" applyNumberFormat="1" applyFont="1" applyFill="1" applyBorder="1" applyProtection="1"/>
    <xf numFmtId="3" fontId="12" fillId="0" borderId="0" xfId="587" applyNumberFormat="1" applyFont="1" applyFill="1" applyBorder="1" applyAlignment="1">
      <alignment vertical="center"/>
    </xf>
    <xf numFmtId="3" fontId="323" fillId="0" borderId="0" xfId="587" applyNumberFormat="1" applyFont="1" applyFill="1" applyBorder="1" applyAlignment="1">
      <alignment vertical="center" wrapText="1"/>
    </xf>
    <xf numFmtId="3" fontId="321" fillId="0" borderId="0" xfId="587" applyNumberFormat="1" applyFont="1" applyFill="1" applyBorder="1" applyAlignment="1">
      <alignment vertical="center" wrapText="1"/>
    </xf>
    <xf numFmtId="0" fontId="2" fillId="0" borderId="42" xfId="769" applyNumberFormat="1" applyFont="1" applyFill="1" applyBorder="1" applyAlignment="1">
      <alignment horizontal="left" vertical="center"/>
    </xf>
    <xf numFmtId="218" fontId="308" fillId="0" borderId="44" xfId="769" applyNumberFormat="1" applyFont="1" applyFill="1" applyBorder="1" applyAlignment="1">
      <alignment horizontal="right"/>
    </xf>
    <xf numFmtId="218" fontId="1" fillId="0" borderId="44" xfId="769" applyNumberFormat="1" applyFont="1" applyFill="1" applyBorder="1" applyAlignment="1">
      <alignment horizontal="center"/>
    </xf>
    <xf numFmtId="0" fontId="80" fillId="0" borderId="42" xfId="769" applyNumberFormat="1" applyFont="1" applyFill="1" applyBorder="1" applyAlignment="1">
      <alignment horizontal="left" vertical="center"/>
    </xf>
    <xf numFmtId="0" fontId="1" fillId="0" borderId="42" xfId="769" applyNumberFormat="1" applyFont="1" applyFill="1" applyBorder="1" applyAlignment="1">
      <alignment horizontal="center" vertical="center"/>
    </xf>
    <xf numFmtId="0" fontId="5" fillId="0" borderId="0" xfId="354" applyFont="1"/>
    <xf numFmtId="0" fontId="4" fillId="0" borderId="0" xfId="354" applyFont="1"/>
    <xf numFmtId="0" fontId="5" fillId="0" borderId="0" xfId="354" applyFont="1" applyFill="1" applyBorder="1"/>
    <xf numFmtId="0" fontId="5" fillId="0" borderId="0" xfId="354" applyFont="1" applyFill="1"/>
    <xf numFmtId="177" fontId="4" fillId="0" borderId="0" xfId="97" applyNumberFormat="1" applyFont="1" applyFill="1" applyBorder="1" applyAlignment="1" applyProtection="1">
      <alignment vertical="center"/>
    </xf>
    <xf numFmtId="0" fontId="5" fillId="0" borderId="0" xfId="1380" applyFont="1" applyFill="1"/>
    <xf numFmtId="177" fontId="4" fillId="0" borderId="0" xfId="97" applyNumberFormat="1" applyFont="1" applyFill="1" applyBorder="1" applyAlignment="1" applyProtection="1">
      <alignment horizontal="center" vertical="center" wrapText="1"/>
    </xf>
    <xf numFmtId="0" fontId="5" fillId="0" borderId="0" xfId="1381" applyFont="1" applyFill="1"/>
    <xf numFmtId="1" fontId="4" fillId="0" borderId="0" xfId="1381" quotePrefix="1" applyNumberFormat="1" applyFont="1" applyFill="1" applyBorder="1" applyAlignment="1">
      <alignment horizontal="center" vertical="center" wrapText="1"/>
    </xf>
    <xf numFmtId="0" fontId="5" fillId="0" borderId="0" xfId="1380" applyFont="1"/>
    <xf numFmtId="3" fontId="5" fillId="0" borderId="312" xfId="1381" applyNumberFormat="1" applyFont="1" applyFill="1" applyBorder="1" applyAlignment="1">
      <alignment horizontal="center" vertical="center" wrapText="1"/>
    </xf>
    <xf numFmtId="3" fontId="4" fillId="0" borderId="312" xfId="1381" applyNumberFormat="1" applyFont="1" applyFill="1" applyBorder="1" applyAlignment="1">
      <alignment horizontal="center" vertical="center"/>
    </xf>
    <xf numFmtId="3" fontId="4" fillId="0" borderId="0" xfId="1381" applyNumberFormat="1" applyFont="1" applyFill="1" applyBorder="1" applyAlignment="1">
      <alignment horizontal="center" vertical="center" wrapText="1"/>
    </xf>
    <xf numFmtId="0" fontId="5" fillId="0" borderId="0" xfId="1381" applyFont="1"/>
    <xf numFmtId="184" fontId="4" fillId="0" borderId="0" xfId="1381" applyNumberFormat="1" applyFont="1" applyFill="1" applyBorder="1" applyAlignment="1">
      <alignment vertical="center"/>
    </xf>
    <xf numFmtId="184" fontId="4" fillId="0" borderId="0" xfId="1381" applyNumberFormat="1" applyFont="1" applyFill="1" applyBorder="1"/>
    <xf numFmtId="0" fontId="5" fillId="0" borderId="0" xfId="1381" applyFont="1" applyBorder="1" applyAlignment="1">
      <alignment vertical="center"/>
    </xf>
    <xf numFmtId="9" fontId="5" fillId="0" borderId="312" xfId="1382" applyFont="1" applyBorder="1" applyAlignment="1">
      <alignment horizontal="left" vertical="center"/>
    </xf>
    <xf numFmtId="184" fontId="5" fillId="0" borderId="0" xfId="1381" applyNumberFormat="1" applyFill="1" applyBorder="1" applyAlignment="1">
      <alignment horizontal="right" vertical="center"/>
    </xf>
    <xf numFmtId="0" fontId="5" fillId="0" borderId="314" xfId="1381" applyFont="1" applyBorder="1" applyAlignment="1">
      <alignment vertical="center"/>
    </xf>
    <xf numFmtId="184" fontId="5" fillId="0" borderId="0" xfId="1381" applyNumberFormat="1" applyFill="1" applyBorder="1" applyAlignment="1">
      <alignment vertical="center"/>
    </xf>
    <xf numFmtId="0" fontId="5" fillId="0" borderId="44" xfId="1381" applyFont="1" applyBorder="1" applyAlignment="1">
      <alignment vertical="center"/>
    </xf>
    <xf numFmtId="0" fontId="5" fillId="0" borderId="315" xfId="1381" applyFont="1" applyBorder="1" applyAlignment="1">
      <alignment vertical="center"/>
    </xf>
    <xf numFmtId="0" fontId="5" fillId="0" borderId="315" xfId="1381" applyFont="1" applyFill="1" applyBorder="1" applyAlignment="1">
      <alignment vertical="center"/>
    </xf>
    <xf numFmtId="0" fontId="5" fillId="0" borderId="0" xfId="1381" applyFont="1" applyBorder="1" applyAlignment="1">
      <alignment horizontal="left" vertical="center"/>
    </xf>
    <xf numFmtId="3" fontId="5" fillId="0" borderId="0" xfId="1381" applyNumberFormat="1" applyFont="1" applyBorder="1"/>
    <xf numFmtId="3" fontId="4" fillId="0" borderId="0" xfId="1381" applyNumberFormat="1" applyFont="1" applyBorder="1"/>
    <xf numFmtId="3" fontId="5" fillId="0" borderId="0" xfId="1381" applyNumberFormat="1" applyFont="1" applyFill="1" applyBorder="1"/>
    <xf numFmtId="0" fontId="5" fillId="0" borderId="0" xfId="1380" applyFont="1" applyAlignment="1">
      <alignment horizontal="center"/>
    </xf>
    <xf numFmtId="0" fontId="5" fillId="0" borderId="0" xfId="1380" applyFont="1" applyBorder="1"/>
    <xf numFmtId="4" fontId="5" fillId="0" borderId="0" xfId="1381" applyNumberFormat="1" applyFont="1" applyBorder="1"/>
    <xf numFmtId="4" fontId="4" fillId="0" borderId="0" xfId="1381" applyNumberFormat="1" applyFont="1" applyBorder="1"/>
    <xf numFmtId="4" fontId="5" fillId="0" borderId="0" xfId="1381" applyNumberFormat="1" applyFont="1" applyFill="1" applyBorder="1"/>
    <xf numFmtId="0" fontId="5" fillId="0" borderId="0" xfId="1381" applyFont="1" applyFill="1" applyBorder="1" applyAlignment="1">
      <alignment vertical="center"/>
    </xf>
    <xf numFmtId="9" fontId="5" fillId="0" borderId="312" xfId="1382" applyFont="1" applyFill="1" applyBorder="1" applyAlignment="1">
      <alignment horizontal="left" vertical="center"/>
    </xf>
    <xf numFmtId="0" fontId="5" fillId="0" borderId="314" xfId="1381" applyFont="1" applyFill="1" applyBorder="1" applyAlignment="1">
      <alignment vertical="center"/>
    </xf>
    <xf numFmtId="0" fontId="5" fillId="0" borderId="44" xfId="1381" applyFont="1" applyFill="1" applyBorder="1" applyAlignment="1">
      <alignment vertical="center"/>
    </xf>
    <xf numFmtId="0" fontId="5" fillId="0" borderId="0" xfId="1381" applyFont="1" applyBorder="1"/>
    <xf numFmtId="0" fontId="4" fillId="0" borderId="44" xfId="1381" applyFont="1" applyFill="1" applyBorder="1"/>
    <xf numFmtId="0" fontId="5" fillId="0" borderId="44" xfId="1381" applyFont="1" applyFill="1" applyBorder="1" applyAlignment="1">
      <alignment horizontal="center" vertical="center"/>
    </xf>
    <xf numFmtId="0" fontId="4" fillId="0" borderId="44" xfId="1381" applyFont="1" applyFill="1" applyBorder="1" applyAlignment="1">
      <alignment vertical="center"/>
    </xf>
    <xf numFmtId="0" fontId="25" fillId="0" borderId="0" xfId="1381" quotePrefix="1" applyFont="1" applyBorder="1" applyAlignment="1">
      <alignment horizontal="left" vertical="center"/>
    </xf>
    <xf numFmtId="0" fontId="4" fillId="0" borderId="0" xfId="1380" applyFont="1"/>
    <xf numFmtId="0" fontId="5" fillId="0" borderId="0" xfId="1380" applyFont="1" applyFill="1" applyBorder="1"/>
    <xf numFmtId="3" fontId="5" fillId="0" borderId="0" xfId="1381" applyNumberFormat="1" applyFont="1"/>
    <xf numFmtId="0" fontId="4" fillId="0" borderId="0" xfId="1381" quotePrefix="1" applyFont="1" applyFill="1" applyBorder="1" applyAlignment="1">
      <alignment horizontal="center" vertical="center" wrapText="1"/>
    </xf>
    <xf numFmtId="0" fontId="4" fillId="0" borderId="44" xfId="1381" quotePrefix="1" applyFont="1" applyFill="1" applyBorder="1" applyAlignment="1">
      <alignment horizontal="center" vertical="center" wrapText="1"/>
    </xf>
    <xf numFmtId="0" fontId="5" fillId="0" borderId="0" xfId="1381" quotePrefix="1" applyFont="1" applyAlignment="1">
      <alignment horizontal="left"/>
    </xf>
    <xf numFmtId="0" fontId="5" fillId="0" borderId="0" xfId="1381" applyFont="1" applyBorder="1" applyAlignment="1">
      <alignment horizontal="center" vertical="center"/>
    </xf>
    <xf numFmtId="184" fontId="5" fillId="0" borderId="0" xfId="1381" applyNumberFormat="1" applyFont="1" applyBorder="1" applyAlignment="1">
      <alignment horizontal="right"/>
    </xf>
    <xf numFmtId="184" fontId="4" fillId="0" borderId="0" xfId="1381" applyNumberFormat="1" applyFont="1" applyFill="1" applyBorder="1" applyAlignment="1">
      <alignment horizontal="right" vertical="center"/>
    </xf>
    <xf numFmtId="184" fontId="5" fillId="0" borderId="0" xfId="1381" applyNumberFormat="1" applyFont="1" applyFill="1" applyBorder="1" applyAlignment="1">
      <alignment horizontal="right" vertical="center"/>
    </xf>
    <xf numFmtId="0" fontId="4" fillId="0" borderId="0" xfId="1381" applyFont="1" applyFill="1" applyBorder="1" applyAlignment="1">
      <alignment vertical="center"/>
    </xf>
    <xf numFmtId="0" fontId="4" fillId="0" borderId="315" xfId="1381" applyFont="1" applyFill="1" applyBorder="1" applyAlignment="1">
      <alignment vertical="center"/>
    </xf>
    <xf numFmtId="0" fontId="4" fillId="0" borderId="0" xfId="0" applyFont="1"/>
    <xf numFmtId="0" fontId="4" fillId="0" borderId="0" xfId="1381" applyFont="1" applyFill="1" applyBorder="1"/>
    <xf numFmtId="0" fontId="5" fillId="0" borderId="0" xfId="1381" applyFont="1" applyFill="1" applyBorder="1" applyAlignment="1">
      <alignment horizontal="center" vertical="center"/>
    </xf>
    <xf numFmtId="177" fontId="4" fillId="0" borderId="0" xfId="97" applyNumberFormat="1" applyFont="1" applyFill="1" applyBorder="1" applyAlignment="1" applyProtection="1">
      <alignment vertical="center" wrapText="1"/>
    </xf>
    <xf numFmtId="0" fontId="4" fillId="0" borderId="0" xfId="1381" quotePrefix="1" applyFont="1" applyFill="1" applyAlignment="1">
      <alignment horizontal="center" vertical="center" wrapText="1"/>
    </xf>
    <xf numFmtId="3" fontId="4" fillId="0" borderId="312" xfId="1381" applyNumberFormat="1" applyFont="1" applyFill="1" applyBorder="1" applyAlignment="1">
      <alignment horizontal="center" vertical="center" wrapText="1"/>
    </xf>
    <xf numFmtId="184" fontId="5" fillId="0" borderId="0" xfId="1381" applyNumberFormat="1" applyFill="1" applyBorder="1"/>
    <xf numFmtId="0" fontId="5" fillId="0" borderId="0" xfId="354" applyFill="1" applyBorder="1"/>
    <xf numFmtId="3" fontId="4" fillId="0" borderId="0" xfId="1381" applyNumberFormat="1" applyFont="1" applyFill="1" applyBorder="1"/>
    <xf numFmtId="3" fontId="5" fillId="0" borderId="0" xfId="1381" applyNumberFormat="1" applyFill="1" applyBorder="1" applyAlignment="1">
      <alignment vertical="center" wrapText="1"/>
    </xf>
    <xf numFmtId="3" fontId="5" fillId="0" borderId="0" xfId="1381" applyNumberFormat="1" applyFill="1" applyBorder="1" applyAlignment="1">
      <alignment horizontal="right" vertical="center"/>
    </xf>
    <xf numFmtId="184" fontId="5" fillId="0" borderId="0" xfId="1381" applyNumberFormat="1" applyFill="1" applyBorder="1" applyAlignment="1">
      <alignment vertical="center" wrapText="1"/>
    </xf>
    <xf numFmtId="184" fontId="4" fillId="0" borderId="0" xfId="1381" applyNumberFormat="1" applyFont="1" applyFill="1" applyBorder="1" applyAlignment="1">
      <alignment vertical="center" wrapText="1"/>
    </xf>
    <xf numFmtId="0" fontId="275" fillId="0" borderId="0" xfId="1383" applyFont="1" applyFill="1" applyAlignment="1" applyProtection="1">
      <alignment horizontal="left"/>
    </xf>
    <xf numFmtId="0" fontId="97" fillId="0" borderId="0" xfId="1383" applyFont="1" applyFill="1" applyAlignment="1" applyProtection="1">
      <alignment horizontal="left"/>
    </xf>
    <xf numFmtId="49" fontId="215" fillId="0" borderId="0" xfId="1384" applyNumberFormat="1" applyFont="1" applyFill="1" applyAlignment="1"/>
    <xf numFmtId="0" fontId="330" fillId="0" borderId="0" xfId="1384" applyFont="1" applyFill="1"/>
    <xf numFmtId="0" fontId="331" fillId="0" borderId="0" xfId="1384" applyFont="1" applyFill="1"/>
    <xf numFmtId="0" fontId="332" fillId="0" borderId="0" xfId="1384" applyFont="1" applyFill="1"/>
    <xf numFmtId="0" fontId="80" fillId="0" borderId="0" xfId="1384" applyFill="1"/>
    <xf numFmtId="0" fontId="31" fillId="0" borderId="0" xfId="1384" applyFont="1" applyFill="1"/>
    <xf numFmtId="0" fontId="5" fillId="0" borderId="0" xfId="10" applyFont="1" applyFill="1"/>
    <xf numFmtId="179" fontId="5" fillId="0" borderId="0" xfId="1385" applyNumberFormat="1" applyFont="1" applyFill="1"/>
    <xf numFmtId="173" fontId="5" fillId="0" borderId="0" xfId="10" applyNumberFormat="1" applyFont="1" applyFill="1"/>
    <xf numFmtId="0" fontId="73" fillId="0" borderId="42" xfId="10" applyFont="1" applyFill="1" applyBorder="1" applyAlignment="1">
      <alignment horizontal="center"/>
    </xf>
    <xf numFmtId="0" fontId="5" fillId="0" borderId="42" xfId="10" applyFill="1" applyBorder="1" applyAlignment="1">
      <alignment horizontal="left" indent="1"/>
    </xf>
    <xf numFmtId="173" fontId="5" fillId="0" borderId="42" xfId="10" applyNumberFormat="1" applyFill="1" applyBorder="1"/>
    <xf numFmtId="179" fontId="5" fillId="0" borderId="0" xfId="10" applyNumberFormat="1" applyFont="1" applyFill="1"/>
    <xf numFmtId="0" fontId="5" fillId="0" borderId="42" xfId="10" applyFill="1" applyBorder="1" applyAlignment="1">
      <alignment horizontal="left" indent="3"/>
    </xf>
    <xf numFmtId="0" fontId="4" fillId="0" borderId="42" xfId="10" applyFont="1" applyFill="1" applyBorder="1"/>
    <xf numFmtId="173" fontId="4" fillId="0" borderId="42" xfId="10" applyNumberFormat="1" applyFont="1" applyFill="1" applyBorder="1"/>
    <xf numFmtId="0" fontId="73" fillId="0" borderId="42" xfId="10" applyFont="1" applyFill="1" applyBorder="1" applyAlignment="1">
      <alignment horizontal="center" vertical="center"/>
    </xf>
    <xf numFmtId="0" fontId="5" fillId="0" borderId="42" xfId="10" applyFill="1" applyBorder="1"/>
    <xf numFmtId="0" fontId="5" fillId="0" borderId="42" xfId="10" applyFont="1" applyFill="1" applyBorder="1" applyAlignment="1">
      <alignment horizontal="left" indent="1"/>
    </xf>
    <xf numFmtId="0" fontId="5" fillId="0" borderId="42" xfId="10" applyFont="1" applyFill="1" applyBorder="1" applyAlignment="1">
      <alignment horizontal="center"/>
    </xf>
    <xf numFmtId="173" fontId="141" fillId="0" borderId="42" xfId="10" applyNumberFormat="1" applyFont="1" applyFill="1" applyBorder="1"/>
    <xf numFmtId="0" fontId="5" fillId="0" borderId="0" xfId="10" applyFill="1"/>
    <xf numFmtId="173" fontId="5" fillId="0" borderId="0" xfId="10" applyNumberFormat="1" applyFill="1"/>
    <xf numFmtId="173" fontId="5" fillId="0" borderId="42" xfId="10" applyNumberFormat="1" applyFont="1" applyFill="1" applyBorder="1"/>
    <xf numFmtId="0" fontId="5" fillId="0" borderId="42" xfId="10" applyFont="1" applyFill="1" applyBorder="1" applyAlignment="1">
      <alignment horizontal="left" indent="3"/>
    </xf>
    <xf numFmtId="0" fontId="5" fillId="0" borderId="42" xfId="10" applyFont="1" applyFill="1" applyBorder="1" applyAlignment="1">
      <alignment horizontal="center" vertical="center"/>
    </xf>
    <xf numFmtId="0" fontId="5" fillId="0" borderId="0" xfId="10" quotePrefix="1" applyFont="1" applyFill="1"/>
    <xf numFmtId="0" fontId="5" fillId="0" borderId="0" xfId="1384" applyFont="1" applyFill="1"/>
    <xf numFmtId="0" fontId="275" fillId="0" borderId="0" xfId="171" applyFont="1" applyFill="1" applyAlignment="1" applyProtection="1">
      <alignment horizontal="left"/>
    </xf>
    <xf numFmtId="0" fontId="333" fillId="0" borderId="0" xfId="171" applyFont="1" applyFill="1" applyAlignment="1" applyProtection="1">
      <alignment horizontal="left"/>
    </xf>
    <xf numFmtId="181" fontId="4" fillId="0" borderId="0" xfId="4" applyNumberFormat="1" applyFont="1" applyFill="1"/>
    <xf numFmtId="0" fontId="32" fillId="0" borderId="0" xfId="0" applyFont="1" applyFill="1"/>
    <xf numFmtId="177" fontId="32" fillId="0" borderId="320" xfId="97" applyNumberFormat="1" applyFont="1" applyFill="1" applyBorder="1" applyAlignment="1" applyProtection="1">
      <alignment horizontal="left"/>
    </xf>
    <xf numFmtId="3" fontId="32" fillId="0" borderId="321" xfId="97" applyNumberFormat="1" applyFont="1" applyFill="1" applyBorder="1" applyAlignment="1" applyProtection="1">
      <alignment horizontal="right"/>
    </xf>
    <xf numFmtId="177" fontId="31" fillId="0" borderId="320" xfId="97" applyNumberFormat="1" applyFont="1" applyFill="1" applyBorder="1" applyAlignment="1" applyProtection="1">
      <alignment horizontal="left" indent="3"/>
    </xf>
    <xf numFmtId="3" fontId="31" fillId="0" borderId="321" xfId="97" applyNumberFormat="1" applyFont="1" applyFill="1" applyBorder="1" applyAlignment="1" applyProtection="1">
      <alignment horizontal="right"/>
    </xf>
    <xf numFmtId="3" fontId="31" fillId="0" borderId="322" xfId="97" applyNumberFormat="1" applyFont="1" applyFill="1" applyBorder="1" applyAlignment="1" applyProtection="1">
      <alignment horizontal="right"/>
    </xf>
    <xf numFmtId="0" fontId="32" fillId="0" borderId="323" xfId="0" applyFont="1" applyFill="1" applyBorder="1"/>
    <xf numFmtId="3" fontId="31" fillId="0" borderId="0" xfId="97" applyNumberFormat="1" applyFont="1" applyFill="1" applyBorder="1" applyAlignment="1" applyProtection="1">
      <alignment horizontal="right"/>
    </xf>
    <xf numFmtId="0" fontId="31" fillId="0" borderId="325" xfId="0" applyFont="1" applyFill="1" applyBorder="1"/>
    <xf numFmtId="0" fontId="2" fillId="0" borderId="0" xfId="0" applyFont="1" applyFill="1"/>
    <xf numFmtId="0" fontId="17" fillId="0" borderId="325" xfId="0" applyFont="1" applyFill="1" applyBorder="1"/>
    <xf numFmtId="3" fontId="31" fillId="0" borderId="286" xfId="97" applyNumberFormat="1" applyFont="1" applyFill="1" applyBorder="1" applyAlignment="1" applyProtection="1">
      <alignment horizontal="right"/>
    </xf>
    <xf numFmtId="0" fontId="36" fillId="0" borderId="0" xfId="173" applyFont="1" applyFill="1" applyProtection="1"/>
    <xf numFmtId="190" fontId="36" fillId="0" borderId="230" xfId="173" applyNumberFormat="1" applyFont="1" applyFill="1" applyBorder="1" applyProtection="1"/>
    <xf numFmtId="0" fontId="66" fillId="0" borderId="39" xfId="2" applyFont="1" applyFill="1" applyBorder="1" applyAlignment="1">
      <alignment horizontal="center" wrapText="1"/>
    </xf>
    <xf numFmtId="0" fontId="84" fillId="0" borderId="0" xfId="1386" applyAlignment="1" applyProtection="1"/>
    <xf numFmtId="0" fontId="0" fillId="0" borderId="0" xfId="1387" applyFont="1"/>
    <xf numFmtId="0" fontId="0" fillId="0" borderId="0" xfId="1387" applyFont="1" applyFill="1"/>
    <xf numFmtId="196" fontId="0" fillId="0" borderId="0" xfId="769" applyFont="1" applyFill="1"/>
    <xf numFmtId="0" fontId="58" fillId="0" borderId="0" xfId="243" applyFont="1" applyFill="1" applyAlignment="1">
      <alignment horizontal="center" wrapText="1"/>
    </xf>
    <xf numFmtId="0" fontId="18" fillId="0" borderId="61" xfId="0" applyFont="1" applyBorder="1" applyAlignment="1">
      <alignment horizontal="center"/>
    </xf>
    <xf numFmtId="184" fontId="4" fillId="0" borderId="324" xfId="0" applyNumberFormat="1" applyFont="1" applyFill="1" applyBorder="1" applyAlignment="1">
      <alignment vertical="center"/>
    </xf>
    <xf numFmtId="0" fontId="21" fillId="0" borderId="0" xfId="0" quotePrefix="1" applyFont="1" applyFill="1" applyAlignment="1">
      <alignment horizontal="center" vertical="center"/>
    </xf>
    <xf numFmtId="0" fontId="84" fillId="0" borderId="0" xfId="770" applyNumberFormat="1" applyFont="1" applyFill="1" applyAlignment="1" applyProtection="1"/>
    <xf numFmtId="197" fontId="277" fillId="0" borderId="0" xfId="356" applyNumberFormat="1" applyFont="1" applyFill="1"/>
    <xf numFmtId="0" fontId="211" fillId="0" borderId="0" xfId="355" applyNumberFormat="1" applyFill="1" applyAlignment="1" applyProtection="1"/>
    <xf numFmtId="0" fontId="210" fillId="0" borderId="0" xfId="354" applyFont="1" applyFill="1"/>
    <xf numFmtId="0" fontId="213" fillId="0" borderId="0" xfId="354" applyFont="1" applyFill="1" applyAlignment="1">
      <alignment vertical="center" wrapText="1"/>
    </xf>
    <xf numFmtId="0" fontId="5" fillId="0" borderId="0" xfId="102" applyFill="1"/>
    <xf numFmtId="0" fontId="61" fillId="0" borderId="43" xfId="0" applyFont="1" applyFill="1" applyBorder="1"/>
    <xf numFmtId="0" fontId="31" fillId="0" borderId="58" xfId="0" applyFont="1" applyFill="1" applyBorder="1"/>
    <xf numFmtId="0" fontId="61" fillId="0" borderId="18" xfId="0" applyFont="1" applyFill="1" applyBorder="1"/>
    <xf numFmtId="0" fontId="31" fillId="0" borderId="18" xfId="0" applyFont="1" applyFill="1" applyBorder="1"/>
    <xf numFmtId="9" fontId="31" fillId="0" borderId="18" xfId="1" applyFont="1" applyFill="1" applyBorder="1"/>
    <xf numFmtId="0" fontId="61" fillId="0" borderId="49" xfId="0" applyFont="1" applyFill="1" applyBorder="1" applyAlignment="1">
      <alignment horizontal="center" vertical="center" wrapText="1"/>
    </xf>
    <xf numFmtId="9" fontId="61" fillId="0" borderId="49" xfId="1" applyFont="1" applyFill="1" applyBorder="1" applyAlignment="1">
      <alignment horizontal="center" vertical="center" wrapText="1"/>
    </xf>
    <xf numFmtId="0" fontId="32" fillId="0" borderId="49" xfId="0" applyFont="1" applyFill="1" applyBorder="1" applyAlignment="1">
      <alignment horizontal="center" vertical="center" wrapText="1"/>
    </xf>
    <xf numFmtId="9" fontId="32" fillId="0" borderId="49" xfId="1" applyFont="1" applyFill="1" applyBorder="1" applyAlignment="1">
      <alignment horizontal="center" vertical="center" wrapText="1"/>
    </xf>
    <xf numFmtId="0" fontId="85" fillId="0" borderId="0" xfId="0" applyFont="1" applyFill="1"/>
    <xf numFmtId="0" fontId="4" fillId="0" borderId="0" xfId="243" applyFont="1" applyFill="1"/>
    <xf numFmtId="0" fontId="66" fillId="0" borderId="0" xfId="243" applyFont="1" applyFill="1" applyAlignment="1">
      <alignment horizontal="center" vertical="center" wrapText="1"/>
    </xf>
    <xf numFmtId="0" fontId="3" fillId="0" borderId="0" xfId="0" quotePrefix="1" applyFont="1" applyFill="1" applyAlignment="1">
      <alignment vertical="center"/>
    </xf>
    <xf numFmtId="0" fontId="21" fillId="0" borderId="0" xfId="0" quotePrefix="1" applyFont="1" applyFill="1" applyAlignment="1">
      <alignment horizontal="center" vertical="center"/>
    </xf>
    <xf numFmtId="177" fontId="4" fillId="0" borderId="0" xfId="97" applyNumberFormat="1" applyFont="1" applyFill="1" applyBorder="1" applyAlignment="1" applyProtection="1">
      <alignment horizontal="center" vertical="center" wrapText="1"/>
    </xf>
    <xf numFmtId="0" fontId="5" fillId="0" borderId="42" xfId="1381" applyFont="1" applyFill="1" applyBorder="1" applyAlignment="1">
      <alignment vertical="center"/>
    </xf>
    <xf numFmtId="0" fontId="5" fillId="0" borderId="312" xfId="1381" applyFont="1" applyFill="1" applyBorder="1" applyAlignment="1">
      <alignment vertical="center"/>
    </xf>
    <xf numFmtId="0" fontId="5" fillId="0" borderId="312" xfId="1381" applyFont="1" applyBorder="1" applyAlignment="1">
      <alignment vertical="center"/>
    </xf>
    <xf numFmtId="177" fontId="32" fillId="0" borderId="331" xfId="97" applyNumberFormat="1" applyFont="1" applyFill="1" applyBorder="1" applyAlignment="1" applyProtection="1">
      <alignment horizontal="center" vertical="center"/>
    </xf>
    <xf numFmtId="166" fontId="32" fillId="0" borderId="256" xfId="98" applyNumberFormat="1" applyFont="1" applyFill="1" applyBorder="1" applyAlignment="1" applyProtection="1">
      <alignment horizontal="center" vertical="center" wrapText="1"/>
    </xf>
    <xf numFmtId="0" fontId="32" fillId="0" borderId="256" xfId="0" applyFont="1" applyFill="1" applyBorder="1" applyAlignment="1">
      <alignment horizontal="center" vertical="center"/>
    </xf>
    <xf numFmtId="177" fontId="71" fillId="0" borderId="332" xfId="97" applyNumberFormat="1" applyFont="1" applyFill="1" applyBorder="1" applyAlignment="1" applyProtection="1">
      <alignment horizontal="left"/>
    </xf>
    <xf numFmtId="3" fontId="31" fillId="0" borderId="333" xfId="97" quotePrefix="1" applyNumberFormat="1" applyFont="1" applyFill="1" applyBorder="1" applyAlignment="1" applyProtection="1">
      <alignment horizontal="right"/>
    </xf>
    <xf numFmtId="3" fontId="31" fillId="0" borderId="334" xfId="97" quotePrefix="1" applyNumberFormat="1" applyFont="1" applyFill="1" applyBorder="1" applyAlignment="1" applyProtection="1">
      <alignment horizontal="right"/>
    </xf>
    <xf numFmtId="3" fontId="32" fillId="0" borderId="334" xfId="97" quotePrefix="1" applyNumberFormat="1" applyFont="1" applyFill="1" applyBorder="1" applyAlignment="1" applyProtection="1">
      <alignment horizontal="right"/>
    </xf>
    <xf numFmtId="166" fontId="32" fillId="0" borderId="335" xfId="98" applyNumberFormat="1" applyFont="1" applyFill="1" applyBorder="1" applyAlignment="1" applyProtection="1">
      <alignment horizontal="center" vertical="center" wrapText="1"/>
    </xf>
    <xf numFmtId="0" fontId="32" fillId="0" borderId="335" xfId="0" applyFont="1" applyFill="1" applyBorder="1" applyAlignment="1">
      <alignment horizontal="center" vertical="center"/>
    </xf>
    <xf numFmtId="3" fontId="83" fillId="0" borderId="333" xfId="97" quotePrefix="1" applyNumberFormat="1" applyFont="1" applyFill="1" applyBorder="1" applyAlignment="1" applyProtection="1">
      <alignment horizontal="right"/>
    </xf>
    <xf numFmtId="3" fontId="83" fillId="0" borderId="334" xfId="97" quotePrefix="1" applyNumberFormat="1" applyFont="1" applyFill="1" applyBorder="1" applyAlignment="1" applyProtection="1">
      <alignment horizontal="right"/>
    </xf>
    <xf numFmtId="3" fontId="145" fillId="0" borderId="334" xfId="97" quotePrefix="1" applyNumberFormat="1" applyFont="1" applyFill="1" applyBorder="1" applyAlignment="1" applyProtection="1">
      <alignment horizontal="right"/>
    </xf>
    <xf numFmtId="177" fontId="49" fillId="0" borderId="254" xfId="97" applyNumberFormat="1" applyFont="1" applyFill="1" applyBorder="1" applyAlignment="1" applyProtection="1">
      <alignment horizontal="center" vertical="center"/>
    </xf>
    <xf numFmtId="177" fontId="21" fillId="0" borderId="255" xfId="97" applyNumberFormat="1" applyFont="1" applyFill="1" applyBorder="1" applyAlignment="1" applyProtection="1">
      <alignment horizontal="center" vertical="center"/>
    </xf>
    <xf numFmtId="0" fontId="3" fillId="0" borderId="256" xfId="10" applyFont="1" applyFill="1" applyBorder="1" applyAlignment="1">
      <alignment horizontal="center" vertical="center" wrapText="1"/>
    </xf>
    <xf numFmtId="0" fontId="4" fillId="0" borderId="0" xfId="10" applyFont="1" applyFill="1"/>
    <xf numFmtId="0" fontId="73" fillId="0" borderId="336" xfId="10" applyFont="1" applyFill="1" applyBorder="1" applyAlignment="1">
      <alignment horizontal="center"/>
    </xf>
    <xf numFmtId="0" fontId="4" fillId="0" borderId="336" xfId="10" applyFont="1" applyFill="1" applyBorder="1"/>
    <xf numFmtId="173" fontId="4" fillId="0" borderId="336" xfId="10" applyNumberFormat="1" applyFont="1" applyFill="1" applyBorder="1"/>
    <xf numFmtId="0" fontId="4" fillId="0" borderId="256" xfId="10" applyFont="1" applyFill="1" applyBorder="1" applyAlignment="1">
      <alignment vertical="center"/>
    </xf>
    <xf numFmtId="173" fontId="4" fillId="0" borderId="256" xfId="10" applyNumberFormat="1" applyFont="1" applyFill="1" applyBorder="1" applyAlignment="1">
      <alignment vertical="center"/>
    </xf>
    <xf numFmtId="0" fontId="137" fillId="0" borderId="256" xfId="10" applyFont="1" applyFill="1" applyBorder="1" applyAlignment="1">
      <alignment horizontal="center" vertical="center" wrapText="1"/>
    </xf>
    <xf numFmtId="0" fontId="5" fillId="0" borderId="336" xfId="10" applyFont="1" applyFill="1" applyBorder="1" applyAlignment="1">
      <alignment horizontal="center"/>
    </xf>
    <xf numFmtId="0" fontId="4" fillId="0" borderId="254" xfId="1381" applyFont="1" applyFill="1" applyBorder="1" applyAlignment="1">
      <alignment vertical="center"/>
    </xf>
    <xf numFmtId="0" fontId="4" fillId="0" borderId="282" xfId="1381" applyFont="1" applyFill="1" applyBorder="1" applyAlignment="1">
      <alignment vertical="center"/>
    </xf>
    <xf numFmtId="0" fontId="4" fillId="0" borderId="255" xfId="1381" applyFont="1" applyFill="1" applyBorder="1" applyAlignment="1">
      <alignment vertical="center"/>
    </xf>
    <xf numFmtId="184" fontId="5" fillId="0" borderId="256" xfId="1381" applyNumberFormat="1" applyFont="1" applyFill="1" applyBorder="1" applyAlignment="1">
      <alignment vertical="center"/>
    </xf>
    <xf numFmtId="184" fontId="4" fillId="0" borderId="256" xfId="1381" applyNumberFormat="1" applyFont="1" applyFill="1" applyBorder="1" applyAlignment="1">
      <alignment vertical="center"/>
    </xf>
    <xf numFmtId="0" fontId="4" fillId="0" borderId="254" xfId="1381" quotePrefix="1" applyFont="1" applyFill="1" applyBorder="1" applyAlignment="1">
      <alignment horizontal="left" vertical="center"/>
    </xf>
    <xf numFmtId="184" fontId="5" fillId="3" borderId="256" xfId="1381" applyNumberFormat="1" applyFont="1" applyFill="1" applyBorder="1"/>
    <xf numFmtId="184" fontId="4" fillId="3" borderId="256" xfId="1381" applyNumberFormat="1" applyFont="1" applyFill="1" applyBorder="1"/>
    <xf numFmtId="184" fontId="5" fillId="0" borderId="256" xfId="1381" applyNumberFormat="1" applyFont="1" applyFill="1" applyBorder="1" applyAlignment="1">
      <alignment horizontal="right"/>
    </xf>
    <xf numFmtId="184" fontId="4" fillId="0" borderId="256" xfId="1381" applyNumberFormat="1" applyFont="1" applyFill="1" applyBorder="1" applyAlignment="1">
      <alignment horizontal="right" vertical="center"/>
    </xf>
    <xf numFmtId="0" fontId="5" fillId="0" borderId="256" xfId="1381" applyFont="1" applyFill="1" applyBorder="1" applyAlignment="1">
      <alignment vertical="center"/>
    </xf>
    <xf numFmtId="0" fontId="5" fillId="0" borderId="338" xfId="1381" applyFont="1" applyBorder="1" applyAlignment="1">
      <alignment vertical="center"/>
    </xf>
    <xf numFmtId="184" fontId="5" fillId="0" borderId="256" xfId="1381" applyNumberFormat="1" applyFont="1" applyFill="1" applyBorder="1"/>
    <xf numFmtId="0" fontId="5" fillId="0" borderId="256" xfId="1381" applyFont="1" applyBorder="1" applyAlignment="1">
      <alignment vertical="center"/>
    </xf>
    <xf numFmtId="0" fontId="5" fillId="0" borderId="256" xfId="1381" quotePrefix="1" applyFont="1" applyBorder="1" applyAlignment="1">
      <alignment horizontal="left" vertical="center"/>
    </xf>
    <xf numFmtId="0" fontId="4" fillId="5" borderId="255" xfId="1381" applyFont="1" applyFill="1" applyBorder="1" applyAlignment="1">
      <alignment vertical="center"/>
    </xf>
    <xf numFmtId="0" fontId="5" fillId="0" borderId="338" xfId="1381" quotePrefix="1" applyFont="1" applyFill="1" applyBorder="1" applyAlignment="1">
      <alignment horizontal="left" vertical="center"/>
    </xf>
    <xf numFmtId="0" fontId="5" fillId="0" borderId="256" xfId="1381" quotePrefix="1" applyFont="1" applyFill="1" applyBorder="1" applyAlignment="1">
      <alignment horizontal="left" vertical="center"/>
    </xf>
    <xf numFmtId="0" fontId="5" fillId="0" borderId="338" xfId="1381" applyFont="1" applyFill="1" applyBorder="1" applyAlignment="1">
      <alignment vertical="center"/>
    </xf>
    <xf numFmtId="184" fontId="4" fillId="0" borderId="256" xfId="1381" applyNumberFormat="1" applyFont="1" applyFill="1" applyBorder="1"/>
    <xf numFmtId="184" fontId="4" fillId="0" borderId="256" xfId="1381" applyNumberFormat="1" applyFont="1" applyFill="1" applyBorder="1" applyAlignment="1">
      <alignment vertical="center" wrapText="1"/>
    </xf>
    <xf numFmtId="3" fontId="4" fillId="3" borderId="256" xfId="1381" applyNumberFormat="1" applyFont="1" applyFill="1" applyBorder="1"/>
    <xf numFmtId="3" fontId="4" fillId="0" borderId="256" xfId="1381" applyNumberFormat="1" applyFont="1" applyFill="1" applyBorder="1" applyAlignment="1">
      <alignment vertical="center" wrapText="1"/>
    </xf>
    <xf numFmtId="3" fontId="4" fillId="0" borderId="256" xfId="1381" applyNumberFormat="1" applyFont="1" applyFill="1" applyBorder="1" applyAlignment="1">
      <alignment horizontal="right" vertical="center"/>
    </xf>
    <xf numFmtId="184" fontId="4" fillId="3" borderId="256" xfId="1381" applyNumberFormat="1" applyFont="1" applyFill="1" applyBorder="1" applyAlignment="1">
      <alignment vertical="center" wrapText="1"/>
    </xf>
    <xf numFmtId="0" fontId="5" fillId="0" borderId="337" xfId="1381" applyFont="1" applyFill="1" applyBorder="1" applyAlignment="1">
      <alignment vertical="center"/>
    </xf>
    <xf numFmtId="0" fontId="4" fillId="0" borderId="309" xfId="1381" applyFont="1" applyFill="1" applyBorder="1" applyAlignment="1">
      <alignment vertical="center"/>
    </xf>
    <xf numFmtId="0" fontId="4" fillId="0" borderId="338" xfId="1381" applyFont="1" applyFill="1" applyBorder="1" applyAlignment="1">
      <alignment vertical="center"/>
    </xf>
    <xf numFmtId="0" fontId="5" fillId="0" borderId="255" xfId="1381" applyFont="1" applyBorder="1" applyAlignment="1">
      <alignment vertical="center"/>
    </xf>
    <xf numFmtId="3" fontId="4" fillId="24" borderId="256" xfId="1381" applyNumberFormat="1" applyFont="1" applyFill="1" applyBorder="1"/>
    <xf numFmtId="0" fontId="4" fillId="0" borderId="256" xfId="1381" applyFont="1" applyFill="1" applyBorder="1" applyAlignment="1">
      <alignment vertical="center"/>
    </xf>
    <xf numFmtId="3" fontId="4" fillId="0" borderId="256" xfId="1381" applyNumberFormat="1" applyFont="1" applyFill="1" applyBorder="1"/>
    <xf numFmtId="184" fontId="5" fillId="0" borderId="256" xfId="1381" applyNumberFormat="1" applyFill="1" applyBorder="1"/>
    <xf numFmtId="0" fontId="5" fillId="0" borderId="0" xfId="1381" quotePrefix="1" applyFont="1" applyBorder="1" applyAlignment="1">
      <alignment horizontal="left" vertical="center"/>
    </xf>
    <xf numFmtId="0" fontId="21" fillId="0" borderId="0" xfId="0" quotePrefix="1" applyFont="1" applyFill="1" applyAlignment="1">
      <alignment vertical="center" wrapText="1"/>
    </xf>
    <xf numFmtId="3" fontId="36" fillId="0" borderId="18" xfId="173" applyNumberFormat="1" applyFont="1" applyFill="1" applyBorder="1" applyAlignment="1" applyProtection="1">
      <alignment horizontal="center" vertical="center" wrapText="1"/>
    </xf>
    <xf numFmtId="184" fontId="36" fillId="0" borderId="18" xfId="173" applyNumberFormat="1" applyFont="1" applyFill="1" applyBorder="1" applyAlignment="1" applyProtection="1">
      <alignment horizontal="center" vertical="center" wrapText="1"/>
    </xf>
    <xf numFmtId="0" fontId="49" fillId="0" borderId="42" xfId="0" applyFont="1" applyFill="1" applyBorder="1" applyAlignment="1">
      <alignment horizontal="center" vertical="center" wrapText="1"/>
    </xf>
    <xf numFmtId="0" fontId="49" fillId="0" borderId="0" xfId="0" applyFont="1" applyFill="1" applyBorder="1" applyAlignment="1">
      <alignment horizontal="center" vertical="center"/>
    </xf>
    <xf numFmtId="0" fontId="49" fillId="0" borderId="0" xfId="0" applyFont="1" applyFill="1" applyBorder="1" applyAlignment="1">
      <alignment horizontal="center" vertical="center" wrapText="1"/>
    </xf>
    <xf numFmtId="0" fontId="21" fillId="0" borderId="0" xfId="98" applyFont="1" applyFill="1" applyBorder="1" applyAlignment="1" applyProtection="1">
      <alignment horizontal="center" vertical="center"/>
    </xf>
    <xf numFmtId="0" fontId="152" fillId="0" borderId="330" xfId="0" applyFont="1" applyFill="1" applyBorder="1" applyAlignment="1">
      <alignment horizontal="right"/>
    </xf>
    <xf numFmtId="0" fontId="36" fillId="0" borderId="330" xfId="0" applyFont="1" applyFill="1" applyBorder="1" applyAlignment="1"/>
    <xf numFmtId="3" fontId="33" fillId="0" borderId="330" xfId="0" applyNumberFormat="1" applyFont="1" applyFill="1" applyBorder="1"/>
    <xf numFmtId="0" fontId="150" fillId="0" borderId="330" xfId="0" applyFont="1" applyFill="1" applyBorder="1" applyAlignment="1">
      <alignment horizontal="right"/>
    </xf>
    <xf numFmtId="0" fontId="12" fillId="0" borderId="330" xfId="0" applyFont="1" applyFill="1" applyBorder="1"/>
    <xf numFmtId="3" fontId="152" fillId="0" borderId="330" xfId="0" applyNumberFormat="1" applyFont="1" applyBorder="1"/>
    <xf numFmtId="3" fontId="154" fillId="0" borderId="329" xfId="0" applyNumberFormat="1" applyFont="1" applyBorder="1"/>
    <xf numFmtId="0" fontId="154" fillId="0" borderId="330" xfId="0" applyFont="1" applyFill="1" applyBorder="1" applyAlignment="1">
      <alignment horizontal="right"/>
    </xf>
    <xf numFmtId="0" fontId="81" fillId="0" borderId="329" xfId="2" applyFont="1" applyFill="1" applyBorder="1" applyAlignment="1">
      <alignment wrapText="1"/>
    </xf>
    <xf numFmtId="3" fontId="152" fillId="0" borderId="330" xfId="2" applyNumberFormat="1" applyFont="1" applyFill="1" applyBorder="1" applyAlignment="1">
      <alignment wrapText="1"/>
    </xf>
    <xf numFmtId="3" fontId="153" fillId="0" borderId="330" xfId="0" applyNumberFormat="1" applyFont="1" applyBorder="1" applyAlignment="1"/>
    <xf numFmtId="0" fontId="12" fillId="0" borderId="329" xfId="0" applyFont="1" applyFill="1" applyBorder="1"/>
    <xf numFmtId="3" fontId="152" fillId="0" borderId="329" xfId="0" applyNumberFormat="1" applyFont="1" applyBorder="1"/>
    <xf numFmtId="3" fontId="153" fillId="0" borderId="330" xfId="0" applyNumberFormat="1" applyFont="1" applyBorder="1"/>
    <xf numFmtId="0" fontId="36" fillId="0" borderId="329" xfId="2" applyFont="1" applyFill="1" applyBorder="1" applyAlignment="1">
      <alignment wrapText="1"/>
    </xf>
    <xf numFmtId="3" fontId="152" fillId="0" borderId="329" xfId="0" applyNumberFormat="1" applyFont="1" applyFill="1" applyBorder="1"/>
    <xf numFmtId="3" fontId="153" fillId="0" borderId="330" xfId="0" applyNumberFormat="1" applyFont="1" applyFill="1" applyBorder="1"/>
    <xf numFmtId="0" fontId="36" fillId="0" borderId="330" xfId="0" applyFont="1" applyFill="1" applyBorder="1"/>
    <xf numFmtId="3" fontId="152" fillId="0" borderId="330" xfId="0" applyNumberFormat="1" applyFont="1" applyFill="1" applyBorder="1"/>
    <xf numFmtId="0" fontId="152" fillId="0" borderId="330" xfId="0" applyFont="1" applyFill="1" applyBorder="1"/>
    <xf numFmtId="0" fontId="154" fillId="0" borderId="330" xfId="0" applyFont="1" applyFill="1" applyBorder="1"/>
    <xf numFmtId="0" fontId="154" fillId="0" borderId="329" xfId="0" applyFont="1" applyBorder="1"/>
    <xf numFmtId="3" fontId="178" fillId="0" borderId="330" xfId="0" applyNumberFormat="1" applyFont="1" applyFill="1" applyBorder="1"/>
    <xf numFmtId="0" fontId="156" fillId="0" borderId="330" xfId="0" applyFont="1" applyFill="1" applyBorder="1"/>
    <xf numFmtId="0" fontId="12" fillId="0" borderId="330" xfId="0" applyFont="1" applyFill="1" applyBorder="1" applyAlignment="1"/>
    <xf numFmtId="3" fontId="36" fillId="0" borderId="330" xfId="0" applyNumberFormat="1" applyFont="1" applyBorder="1"/>
    <xf numFmtId="0" fontId="152" fillId="0" borderId="330" xfId="0" applyFont="1" applyFill="1" applyBorder="1" applyAlignment="1">
      <alignment horizontal="left"/>
    </xf>
    <xf numFmtId="0" fontId="97" fillId="0" borderId="0" xfId="171" applyFont="1" applyFill="1" applyAlignment="1" applyProtection="1">
      <alignment horizontal="left" vertical="center"/>
    </xf>
    <xf numFmtId="0" fontId="58" fillId="0" borderId="0" xfId="173" applyFont="1" applyFill="1" applyAlignment="1" applyProtection="1">
      <alignment horizontal="center"/>
    </xf>
    <xf numFmtId="3" fontId="36" fillId="0" borderId="0" xfId="173" applyNumberFormat="1" applyFont="1" applyFill="1" applyAlignment="1" applyProtection="1">
      <alignment horizontal="left"/>
    </xf>
    <xf numFmtId="0" fontId="36" fillId="0" borderId="0" xfId="244" applyFont="1" applyFill="1" applyProtection="1"/>
    <xf numFmtId="3" fontId="36" fillId="0" borderId="0" xfId="172" applyNumberFormat="1" applyFont="1" applyFill="1" applyAlignment="1" applyProtection="1">
      <alignment horizontal="center"/>
    </xf>
    <xf numFmtId="189" fontId="36" fillId="0" borderId="0" xfId="173" applyNumberFormat="1" applyFont="1" applyFill="1" applyProtection="1"/>
    <xf numFmtId="0" fontId="36" fillId="0" borderId="228" xfId="173" applyFont="1" applyFill="1" applyBorder="1" applyProtection="1"/>
    <xf numFmtId="3" fontId="36" fillId="0" borderId="230" xfId="173" applyNumberFormat="1" applyFont="1" applyFill="1" applyBorder="1" applyProtection="1"/>
    <xf numFmtId="189" fontId="36" fillId="0" borderId="230" xfId="173" applyNumberFormat="1" applyFont="1" applyFill="1" applyBorder="1" applyProtection="1"/>
    <xf numFmtId="3" fontId="36" fillId="0" borderId="228" xfId="173" applyNumberFormat="1" applyFont="1" applyFill="1" applyBorder="1" applyProtection="1"/>
    <xf numFmtId="3" fontId="36" fillId="0" borderId="0" xfId="173" applyNumberFormat="1" applyFont="1" applyFill="1" applyAlignment="1" applyProtection="1">
      <alignment horizontal="center"/>
    </xf>
    <xf numFmtId="0" fontId="36" fillId="0" borderId="0" xfId="243" applyFont="1" applyFill="1" applyAlignment="1">
      <alignment horizontal="right"/>
    </xf>
    <xf numFmtId="2" fontId="36" fillId="0" borderId="0" xfId="243" applyNumberFormat="1" applyFont="1" applyFill="1"/>
    <xf numFmtId="192" fontId="36" fillId="0" borderId="0" xfId="243" applyNumberFormat="1" applyFont="1" applyFill="1" applyBorder="1"/>
    <xf numFmtId="2" fontId="36" fillId="0" borderId="0" xfId="243" applyNumberFormat="1" applyFont="1" applyFill="1" applyAlignment="1">
      <alignment vertical="center"/>
    </xf>
    <xf numFmtId="184" fontId="36" fillId="0" borderId="0" xfId="173" applyNumberFormat="1" applyFont="1" applyFill="1" applyAlignment="1" applyProtection="1">
      <alignment horizontal="left"/>
    </xf>
    <xf numFmtId="184" fontId="36" fillId="0" borderId="0" xfId="173" applyNumberFormat="1" applyFont="1" applyFill="1" applyProtection="1"/>
    <xf numFmtId="184" fontId="36" fillId="0" borderId="0" xfId="244" applyNumberFormat="1" applyFont="1" applyFill="1" applyProtection="1"/>
    <xf numFmtId="184" fontId="193" fillId="0" borderId="230" xfId="173" applyNumberFormat="1" applyFont="1" applyFill="1" applyBorder="1" applyProtection="1">
      <protection locked="0"/>
    </xf>
    <xf numFmtId="184" fontId="36" fillId="0" borderId="230" xfId="173" applyNumberFormat="1" applyFont="1" applyFill="1" applyBorder="1" applyProtection="1"/>
    <xf numFmtId="184" fontId="66" fillId="0" borderId="0" xfId="243" applyNumberFormat="1" applyFont="1" applyFill="1" applyAlignment="1">
      <alignment horizontal="center" vertical="center" wrapText="1"/>
    </xf>
    <xf numFmtId="184" fontId="36" fillId="0" borderId="0" xfId="173" applyNumberFormat="1" applyFont="1" applyFill="1" applyAlignment="1" applyProtection="1">
      <alignment horizontal="center"/>
    </xf>
    <xf numFmtId="184" fontId="36" fillId="0" borderId="0" xfId="243" applyNumberFormat="1" applyFont="1" applyFill="1" applyAlignment="1">
      <alignment horizontal="center"/>
    </xf>
    <xf numFmtId="184" fontId="36" fillId="0" borderId="228" xfId="173" applyNumberFormat="1" applyFont="1" applyFill="1" applyBorder="1" applyAlignment="1" applyProtection="1"/>
    <xf numFmtId="10" fontId="36" fillId="0" borderId="228" xfId="1" applyNumberFormat="1" applyFont="1" applyFill="1" applyBorder="1" applyAlignment="1" applyProtection="1"/>
    <xf numFmtId="184" fontId="66" fillId="0" borderId="256" xfId="173" applyNumberFormat="1" applyFont="1" applyFill="1" applyBorder="1" applyAlignment="1" applyProtection="1">
      <alignment horizontal="center" vertical="center"/>
    </xf>
    <xf numFmtId="0" fontId="2" fillId="0" borderId="256" xfId="769" applyNumberFormat="1" applyFont="1" applyFill="1" applyBorder="1" applyAlignment="1">
      <alignment horizontal="center" vertical="center" wrapText="1"/>
    </xf>
    <xf numFmtId="0" fontId="0" fillId="0" borderId="44" xfId="769" applyNumberFormat="1" applyFont="1" applyFill="1" applyBorder="1" applyAlignment="1">
      <alignment horizontal="center" vertical="center" wrapText="1"/>
    </xf>
    <xf numFmtId="218" fontId="2" fillId="0" borderId="44" xfId="769" applyNumberFormat="1" applyFont="1" applyFill="1" applyBorder="1" applyAlignment="1">
      <alignment horizontal="right" vertical="center" wrapText="1"/>
    </xf>
    <xf numFmtId="218" fontId="0" fillId="0" borderId="44" xfId="769" applyNumberFormat="1" applyFont="1" applyFill="1" applyBorder="1"/>
    <xf numFmtId="218" fontId="0" fillId="0" borderId="44" xfId="769" applyNumberFormat="1" applyFont="1" applyFill="1" applyBorder="1" applyAlignment="1">
      <alignment horizontal="right" vertical="center" wrapText="1"/>
    </xf>
    <xf numFmtId="218" fontId="2" fillId="0" borderId="312" xfId="769" applyNumberFormat="1" applyFont="1" applyFill="1" applyBorder="1"/>
    <xf numFmtId="218" fontId="2" fillId="0" borderId="315" xfId="769" applyNumberFormat="1" applyFont="1" applyFill="1" applyBorder="1"/>
    <xf numFmtId="0" fontId="151" fillId="0" borderId="330" xfId="0" applyFont="1" applyFill="1" applyBorder="1" applyAlignment="1">
      <alignment horizontal="left"/>
    </xf>
    <xf numFmtId="3" fontId="5" fillId="0" borderId="0" xfId="172" quotePrefix="1" applyNumberFormat="1" applyFont="1" applyFill="1" applyAlignment="1" applyProtection="1">
      <alignment horizontal="right"/>
    </xf>
    <xf numFmtId="0" fontId="5" fillId="0" borderId="0" xfId="0" applyFont="1" applyFill="1" applyProtection="1"/>
    <xf numFmtId="9" fontId="5" fillId="0" borderId="0" xfId="5" applyFont="1" applyFill="1" applyAlignment="1">
      <alignment horizontal="center"/>
    </xf>
    <xf numFmtId="0" fontId="5" fillId="0" borderId="91" xfId="0" applyFont="1" applyFill="1" applyBorder="1" applyProtection="1"/>
    <xf numFmtId="0" fontId="5" fillId="0" borderId="91" xfId="0" applyFont="1" applyFill="1" applyBorder="1"/>
    <xf numFmtId="0" fontId="5" fillId="0" borderId="328" xfId="0" applyFont="1" applyFill="1" applyBorder="1"/>
    <xf numFmtId="0" fontId="5" fillId="0" borderId="42" xfId="173" applyFont="1" applyFill="1" applyBorder="1" applyAlignment="1" applyProtection="1">
      <alignment horizontal="left" indent="3"/>
    </xf>
    <xf numFmtId="0" fontId="5" fillId="0" borderId="42" xfId="173" applyFont="1" applyFill="1" applyBorder="1" applyAlignment="1" applyProtection="1">
      <alignment horizontal="left" indent="4"/>
    </xf>
    <xf numFmtId="0" fontId="149" fillId="0" borderId="42" xfId="173" applyFont="1" applyFill="1" applyBorder="1" applyAlignment="1" applyProtection="1">
      <alignment horizontal="left" indent="2"/>
    </xf>
    <xf numFmtId="184" fontId="5" fillId="0" borderId="42" xfId="0" applyNumberFormat="1" applyFont="1" applyFill="1" applyBorder="1"/>
    <xf numFmtId="184" fontId="5" fillId="0" borderId="330" xfId="0" applyNumberFormat="1" applyFont="1" applyFill="1" applyBorder="1"/>
    <xf numFmtId="0" fontId="17" fillId="0" borderId="0" xfId="1387" applyFont="1" applyFill="1"/>
    <xf numFmtId="0" fontId="61" fillId="0" borderId="256" xfId="1387" applyFont="1" applyFill="1" applyBorder="1" applyAlignment="1">
      <alignment horizontal="center"/>
    </xf>
    <xf numFmtId="0" fontId="17" fillId="0" borderId="328" xfId="1387" applyFont="1" applyFill="1" applyBorder="1"/>
    <xf numFmtId="0" fontId="17" fillId="0" borderId="330" xfId="1387" applyFont="1" applyFill="1" applyBorder="1"/>
    <xf numFmtId="0" fontId="17" fillId="0" borderId="256" xfId="1387" applyFont="1" applyFill="1" applyBorder="1"/>
    <xf numFmtId="0" fontId="17" fillId="0" borderId="254" xfId="1387" applyFont="1" applyFill="1" applyBorder="1" applyAlignment="1"/>
    <xf numFmtId="0" fontId="17" fillId="0" borderId="282" xfId="1387" applyFont="1" applyFill="1" applyBorder="1" applyAlignment="1"/>
    <xf numFmtId="0" fontId="17" fillId="0" borderId="255" xfId="1387" applyFont="1" applyFill="1" applyBorder="1" applyAlignment="1"/>
    <xf numFmtId="0" fontId="5" fillId="0" borderId="312" xfId="10" applyFont="1" applyFill="1" applyBorder="1" applyAlignment="1">
      <alignment horizontal="center" vertical="center"/>
    </xf>
    <xf numFmtId="0" fontId="73" fillId="0" borderId="323" xfId="10" applyFont="1" applyFill="1" applyBorder="1" applyAlignment="1">
      <alignment horizontal="center"/>
    </xf>
    <xf numFmtId="0" fontId="21" fillId="0" borderId="0" xfId="0" quotePrefix="1" applyFont="1" applyFill="1" applyAlignment="1">
      <alignment horizontal="center" vertical="center"/>
    </xf>
    <xf numFmtId="177" fontId="4" fillId="0" borderId="0" xfId="97" applyNumberFormat="1" applyFont="1" applyFill="1" applyBorder="1" applyAlignment="1" applyProtection="1">
      <alignment horizontal="center" vertical="center" wrapText="1"/>
    </xf>
    <xf numFmtId="0" fontId="5" fillId="0" borderId="0" xfId="354" applyFont="1" applyBorder="1"/>
    <xf numFmtId="0" fontId="21" fillId="0" borderId="0" xfId="0" quotePrefix="1" applyFont="1" applyFill="1" applyAlignment="1">
      <alignment horizontal="center" vertical="center"/>
    </xf>
    <xf numFmtId="0" fontId="17" fillId="0" borderId="0" xfId="0" applyFont="1" applyAlignment="1">
      <alignment horizontal="center"/>
    </xf>
    <xf numFmtId="0" fontId="151" fillId="0" borderId="42" xfId="0" applyFont="1" applyFill="1" applyBorder="1" applyAlignment="1">
      <alignment horizontal="left" indent="3"/>
    </xf>
    <xf numFmtId="0" fontId="84" fillId="0" borderId="0" xfId="1383" applyFont="1" applyAlignment="1" applyProtection="1">
      <alignment horizontal="left" vertical="top"/>
    </xf>
    <xf numFmtId="0" fontId="21" fillId="5" borderId="0" xfId="0" applyFont="1" applyFill="1"/>
    <xf numFmtId="0" fontId="2" fillId="0" borderId="335" xfId="0" applyFont="1" applyBorder="1" applyAlignment="1">
      <alignment horizontal="center"/>
    </xf>
    <xf numFmtId="0" fontId="31" fillId="0" borderId="330" xfId="0" applyFont="1" applyBorder="1" applyAlignment="1">
      <alignment horizontal="center"/>
    </xf>
    <xf numFmtId="0" fontId="31" fillId="0" borderId="330" xfId="0" applyFont="1" applyBorder="1"/>
    <xf numFmtId="222" fontId="83" fillId="0" borderId="330" xfId="0" applyNumberFormat="1" applyFont="1" applyBorder="1"/>
    <xf numFmtId="222" fontId="83" fillId="0" borderId="330" xfId="1390" applyNumberFormat="1" applyFont="1" applyBorder="1"/>
    <xf numFmtId="222" fontId="31" fillId="0" borderId="330" xfId="1390" applyNumberFormat="1" applyFont="1" applyBorder="1"/>
    <xf numFmtId="10" fontId="31" fillId="0" borderId="330" xfId="1" applyNumberFormat="1" applyFont="1" applyBorder="1"/>
    <xf numFmtId="0" fontId="31" fillId="0" borderId="323" xfId="0" applyFont="1" applyBorder="1" applyAlignment="1">
      <alignment horizontal="center"/>
    </xf>
    <xf numFmtId="0" fontId="31" fillId="0" borderId="323" xfId="0" applyFont="1" applyBorder="1"/>
    <xf numFmtId="222" fontId="83" fillId="0" borderId="323" xfId="0" applyNumberFormat="1" applyFont="1" applyBorder="1"/>
    <xf numFmtId="222" fontId="83" fillId="0" borderId="323" xfId="1390" applyNumberFormat="1" applyFont="1" applyBorder="1"/>
    <xf numFmtId="222" fontId="31" fillId="0" borderId="323" xfId="1390" applyNumberFormat="1" applyFont="1" applyBorder="1"/>
    <xf numFmtId="10" fontId="31" fillId="0" borderId="323" xfId="1" applyNumberFormat="1" applyFont="1" applyBorder="1"/>
    <xf numFmtId="0" fontId="83" fillId="0" borderId="303" xfId="0" applyFont="1" applyBorder="1" applyAlignment="1">
      <alignment horizontal="center"/>
    </xf>
    <xf numFmtId="0" fontId="83" fillId="0" borderId="300" xfId="0" applyFont="1" applyBorder="1" applyAlignment="1">
      <alignment horizontal="center"/>
    </xf>
    <xf numFmtId="0" fontId="83" fillId="0" borderId="300" xfId="0" applyFont="1" applyBorder="1"/>
    <xf numFmtId="0" fontId="32" fillId="0" borderId="300" xfId="0" applyFont="1" applyBorder="1" applyAlignment="1">
      <alignment horizontal="right"/>
    </xf>
    <xf numFmtId="222" fontId="145" fillId="0" borderId="300" xfId="0" applyNumberFormat="1" applyFont="1" applyBorder="1"/>
    <xf numFmtId="222" fontId="145" fillId="0" borderId="300" xfId="1390" applyNumberFormat="1" applyFont="1" applyBorder="1"/>
    <xf numFmtId="222" fontId="32" fillId="0" borderId="335" xfId="1390" applyNumberFormat="1" applyFont="1" applyBorder="1"/>
    <xf numFmtId="10" fontId="31" fillId="0" borderId="304" xfId="1" applyNumberFormat="1" applyFont="1" applyBorder="1"/>
    <xf numFmtId="222" fontId="17" fillId="0" borderId="0" xfId="0" applyNumberFormat="1" applyFont="1"/>
    <xf numFmtId="222" fontId="17" fillId="0" borderId="0" xfId="1390" applyNumberFormat="1" applyFont="1" applyBorder="1"/>
    <xf numFmtId="10" fontId="17" fillId="0" borderId="0" xfId="1" applyNumberFormat="1" applyFont="1" applyBorder="1"/>
    <xf numFmtId="0" fontId="0" fillId="8" borderId="0" xfId="0" applyFill="1" applyAlignment="1">
      <alignment horizontal="center"/>
    </xf>
    <xf numFmtId="0" fontId="0" fillId="8" borderId="89" xfId="0" applyFill="1" applyBorder="1" applyAlignment="1">
      <alignment horizontal="center"/>
    </xf>
    <xf numFmtId="0" fontId="27" fillId="9" borderId="0" xfId="0" applyFont="1" applyFill="1" applyAlignment="1">
      <alignment horizontal="center"/>
    </xf>
    <xf numFmtId="0" fontId="21" fillId="0" borderId="0" xfId="0" quotePrefix="1" applyFont="1" applyFill="1" applyAlignment="1">
      <alignment horizontal="center" vertical="center"/>
    </xf>
    <xf numFmtId="0" fontId="174" fillId="0" borderId="121" xfId="0" applyFont="1" applyBorder="1" applyAlignment="1">
      <alignment horizontal="center" wrapText="1"/>
    </xf>
    <xf numFmtId="0" fontId="174" fillId="0" borderId="122" xfId="0" applyFont="1" applyBorder="1" applyAlignment="1">
      <alignment horizontal="center" wrapText="1"/>
    </xf>
    <xf numFmtId="1" fontId="22" fillId="0" borderId="65" xfId="0" quotePrefix="1" applyNumberFormat="1" applyFont="1" applyFill="1" applyBorder="1" applyAlignment="1">
      <alignment horizontal="center" vertical="center" wrapText="1"/>
    </xf>
    <xf numFmtId="1" fontId="22" fillId="0" borderId="69" xfId="0" quotePrefix="1" applyNumberFormat="1" applyFont="1" applyFill="1" applyBorder="1" applyAlignment="1">
      <alignment horizontal="center" vertical="center" wrapText="1"/>
    </xf>
    <xf numFmtId="1" fontId="22" fillId="0" borderId="70" xfId="0" quotePrefix="1" applyNumberFormat="1" applyFont="1" applyFill="1" applyBorder="1" applyAlignment="1">
      <alignment horizontal="center" vertical="center" wrapText="1"/>
    </xf>
    <xf numFmtId="0" fontId="21" fillId="0" borderId="71" xfId="0" applyFont="1" applyFill="1" applyBorder="1" applyAlignment="1">
      <alignment horizontal="center" vertical="center"/>
    </xf>
    <xf numFmtId="0" fontId="21" fillId="0" borderId="73" xfId="0" applyFont="1" applyFill="1" applyBorder="1" applyAlignment="1">
      <alignment horizontal="center" vertical="center"/>
    </xf>
    <xf numFmtId="0" fontId="21" fillId="0" borderId="9" xfId="0" applyFont="1" applyFill="1" applyBorder="1" applyAlignment="1">
      <alignment horizontal="center" vertical="center"/>
    </xf>
    <xf numFmtId="0" fontId="21" fillId="0" borderId="37" xfId="0" applyFont="1" applyFill="1" applyBorder="1" applyAlignment="1">
      <alignment horizontal="center" vertical="center"/>
    </xf>
    <xf numFmtId="0" fontId="21" fillId="0" borderId="0" xfId="0" quotePrefix="1" applyFont="1" applyFill="1" applyAlignment="1">
      <alignment horizontal="center" vertical="center" wrapText="1"/>
    </xf>
    <xf numFmtId="0" fontId="21" fillId="0" borderId="236" xfId="0" applyFont="1" applyFill="1" applyBorder="1" applyAlignment="1">
      <alignment horizontal="center" vertical="center"/>
    </xf>
    <xf numFmtId="0" fontId="21" fillId="0" borderId="151" xfId="0" applyFont="1" applyFill="1" applyBorder="1" applyAlignment="1">
      <alignment horizontal="center" vertical="center"/>
    </xf>
    <xf numFmtId="0" fontId="21" fillId="0" borderId="291" xfId="0" applyFont="1" applyFill="1" applyBorder="1" applyAlignment="1">
      <alignment horizontal="center" vertical="center"/>
    </xf>
    <xf numFmtId="0" fontId="21" fillId="0" borderId="293" xfId="0" applyFont="1" applyFill="1" applyBorder="1" applyAlignment="1">
      <alignment horizontal="center" vertical="center"/>
    </xf>
    <xf numFmtId="1" fontId="22" fillId="0" borderId="264" xfId="0" quotePrefix="1" applyNumberFormat="1" applyFont="1" applyFill="1" applyBorder="1" applyAlignment="1">
      <alignment horizontal="center" vertical="center" wrapText="1"/>
    </xf>
    <xf numFmtId="1" fontId="22" fillId="0" borderId="167" xfId="0" quotePrefix="1" applyNumberFormat="1" applyFont="1" applyFill="1" applyBorder="1" applyAlignment="1">
      <alignment horizontal="center" vertical="center" wrapText="1"/>
    </xf>
    <xf numFmtId="1" fontId="22" fillId="0" borderId="168" xfId="0" quotePrefix="1" applyNumberFormat="1" applyFont="1" applyFill="1" applyBorder="1" applyAlignment="1">
      <alignment horizontal="center" vertical="center" wrapText="1"/>
    </xf>
    <xf numFmtId="1" fontId="22" fillId="0" borderId="254" xfId="0" quotePrefix="1" applyNumberFormat="1" applyFont="1" applyFill="1" applyBorder="1" applyAlignment="1">
      <alignment horizontal="center" vertical="center" wrapText="1"/>
    </xf>
    <xf numFmtId="1" fontId="22" fillId="0" borderId="251" xfId="0" quotePrefix="1" applyNumberFormat="1" applyFont="1" applyFill="1" applyBorder="1" applyAlignment="1">
      <alignment horizontal="center" vertical="center" wrapText="1"/>
    </xf>
    <xf numFmtId="1" fontId="22" fillId="0" borderId="255" xfId="0" quotePrefix="1" applyNumberFormat="1" applyFont="1" applyFill="1" applyBorder="1" applyAlignment="1">
      <alignment horizontal="center" vertical="center" wrapText="1"/>
    </xf>
    <xf numFmtId="0" fontId="4" fillId="0" borderId="0" xfId="0" applyFont="1" applyFill="1" applyAlignment="1">
      <alignment horizontal="center" vertical="center"/>
    </xf>
    <xf numFmtId="0" fontId="4" fillId="0" borderId="0" xfId="0" quotePrefix="1" applyFont="1" applyFill="1" applyAlignment="1">
      <alignment horizontal="center" vertical="center"/>
    </xf>
    <xf numFmtId="0" fontId="61" fillId="0" borderId="65" xfId="0" applyFont="1" applyBorder="1" applyAlignment="1">
      <alignment horizontal="center"/>
    </xf>
    <xf numFmtId="0" fontId="61" fillId="0" borderId="69" xfId="0" applyFont="1" applyBorder="1" applyAlignment="1">
      <alignment horizontal="center"/>
    </xf>
    <xf numFmtId="0" fontId="61" fillId="0" borderId="70" xfId="0" applyFont="1" applyBorder="1" applyAlignment="1">
      <alignment horizontal="center"/>
    </xf>
    <xf numFmtId="0" fontId="61" fillId="0" borderId="61" xfId="0" applyFont="1" applyBorder="1" applyAlignment="1">
      <alignment horizontal="center"/>
    </xf>
    <xf numFmtId="0" fontId="32" fillId="0" borderId="68" xfId="6" applyFont="1" applyBorder="1" applyAlignment="1" applyProtection="1">
      <alignment horizontal="center" vertical="center" wrapText="1"/>
      <protection hidden="1"/>
    </xf>
    <xf numFmtId="0" fontId="32" fillId="0" borderId="3" xfId="6" applyFont="1" applyBorder="1" applyAlignment="1" applyProtection="1">
      <alignment horizontal="center" vertical="center" wrapText="1"/>
      <protection hidden="1"/>
    </xf>
    <xf numFmtId="0" fontId="32" fillId="0" borderId="61" xfId="0" applyFont="1" applyBorder="1" applyAlignment="1">
      <alignment horizontal="center"/>
    </xf>
    <xf numFmtId="0" fontId="32" fillId="0" borderId="65" xfId="0" applyFont="1" applyBorder="1" applyAlignment="1">
      <alignment horizontal="center"/>
    </xf>
    <xf numFmtId="0" fontId="32" fillId="0" borderId="69" xfId="0" applyFont="1" applyBorder="1" applyAlignment="1">
      <alignment horizontal="center"/>
    </xf>
    <xf numFmtId="0" fontId="32" fillId="0" borderId="70" xfId="0" applyFont="1" applyBorder="1" applyAlignment="1">
      <alignment horizontal="center"/>
    </xf>
    <xf numFmtId="3" fontId="32" fillId="0" borderId="68" xfId="0" applyNumberFormat="1" applyFont="1" applyFill="1" applyBorder="1" applyAlignment="1">
      <alignment horizontal="center" vertical="center" wrapText="1"/>
    </xf>
    <xf numFmtId="3" fontId="32" fillId="0" borderId="3" xfId="0" applyNumberFormat="1" applyFont="1" applyFill="1" applyBorder="1" applyAlignment="1">
      <alignment horizontal="center" vertical="center" wrapText="1"/>
    </xf>
    <xf numFmtId="0" fontId="61" fillId="0" borderId="68" xfId="0" applyFont="1" applyBorder="1" applyAlignment="1">
      <alignment horizontal="center" vertical="center"/>
    </xf>
    <xf numFmtId="0" fontId="61" fillId="0" borderId="3" xfId="0" applyFont="1" applyBorder="1" applyAlignment="1">
      <alignment horizontal="center" vertical="center"/>
    </xf>
    <xf numFmtId="0" fontId="2" fillId="0" borderId="112" xfId="0" applyFont="1" applyBorder="1" applyAlignment="1">
      <alignment horizontal="center"/>
    </xf>
    <xf numFmtId="0" fontId="2" fillId="0" borderId="113" xfId="0" applyFont="1" applyBorder="1" applyAlignment="1">
      <alignment horizontal="center"/>
    </xf>
    <xf numFmtId="0" fontId="2" fillId="0" borderId="114" xfId="0" applyFont="1" applyBorder="1" applyAlignment="1">
      <alignment horizontal="center"/>
    </xf>
    <xf numFmtId="0" fontId="88" fillId="28" borderId="111" xfId="0" applyFont="1" applyFill="1" applyBorder="1" applyAlignment="1">
      <alignment horizontal="center" vertical="center" wrapText="1"/>
    </xf>
    <xf numFmtId="0" fontId="75" fillId="8" borderId="68" xfId="0" applyFont="1" applyFill="1" applyBorder="1" applyAlignment="1">
      <alignment horizontal="center" vertical="center"/>
    </xf>
    <xf numFmtId="0" fontId="75" fillId="8" borderId="42" xfId="0" applyFont="1" applyFill="1" applyBorder="1" applyAlignment="1">
      <alignment horizontal="center" vertical="center"/>
    </xf>
    <xf numFmtId="0" fontId="75" fillId="8" borderId="3" xfId="0" applyFont="1" applyFill="1" applyBorder="1" applyAlignment="1">
      <alignment horizontal="center" vertical="center"/>
    </xf>
    <xf numFmtId="0" fontId="75" fillId="0" borderId="0" xfId="0" applyFont="1" applyFill="1" applyBorder="1" applyAlignment="1">
      <alignment horizontal="center" vertical="center"/>
    </xf>
    <xf numFmtId="0" fontId="58" fillId="0" borderId="131" xfId="0" applyFont="1" applyFill="1" applyBorder="1" applyAlignment="1">
      <alignment horizontal="center" vertical="center"/>
    </xf>
    <xf numFmtId="0" fontId="58" fillId="0" borderId="136" xfId="0" applyFont="1" applyFill="1" applyBorder="1" applyAlignment="1">
      <alignment horizontal="center" vertical="center"/>
    </xf>
    <xf numFmtId="0" fontId="58" fillId="0" borderId="300" xfId="0" applyFont="1" applyFill="1" applyBorder="1" applyAlignment="1">
      <alignment horizontal="center" vertical="center"/>
    </xf>
    <xf numFmtId="0" fontId="58" fillId="0" borderId="132" xfId="0" applyFont="1" applyFill="1" applyBorder="1" applyAlignment="1">
      <alignment horizontal="center" vertical="center"/>
    </xf>
    <xf numFmtId="3" fontId="60" fillId="8" borderId="152" xfId="0" applyNumberFormat="1" applyFont="1" applyFill="1" applyBorder="1" applyAlignment="1">
      <alignment horizontal="left" vertical="top" wrapText="1"/>
    </xf>
    <xf numFmtId="3" fontId="60" fillId="8" borderId="18" xfId="0" applyNumberFormat="1" applyFont="1" applyFill="1" applyBorder="1" applyAlignment="1">
      <alignment horizontal="left" vertical="top" wrapText="1"/>
    </xf>
    <xf numFmtId="0" fontId="75" fillId="8" borderId="152" xfId="0" applyFont="1" applyFill="1" applyBorder="1" applyAlignment="1">
      <alignment horizontal="center" vertical="center"/>
    </xf>
    <xf numFmtId="0" fontId="75" fillId="8" borderId="18" xfId="0" applyFont="1" applyFill="1" applyBorder="1" applyAlignment="1">
      <alignment horizontal="center" vertical="center"/>
    </xf>
    <xf numFmtId="0" fontId="60" fillId="8" borderId="237" xfId="0" applyFont="1" applyFill="1" applyBorder="1" applyAlignment="1">
      <alignment horizontal="center" vertical="center"/>
    </xf>
    <xf numFmtId="0" fontId="60" fillId="8" borderId="42" xfId="0" applyFont="1" applyFill="1" applyBorder="1" applyAlignment="1">
      <alignment horizontal="center" vertical="center"/>
    </xf>
    <xf numFmtId="0" fontId="60" fillId="8" borderId="312" xfId="0" applyFont="1" applyFill="1" applyBorder="1" applyAlignment="1">
      <alignment horizontal="center" vertical="center"/>
    </xf>
    <xf numFmtId="0" fontId="58" fillId="0" borderId="303" xfId="0" applyFont="1" applyFill="1" applyBorder="1" applyAlignment="1">
      <alignment horizontal="center" vertical="center"/>
    </xf>
    <xf numFmtId="0" fontId="58" fillId="0" borderId="304" xfId="0" applyFont="1" applyFill="1" applyBorder="1" applyAlignment="1">
      <alignment horizontal="center" vertical="center"/>
    </xf>
    <xf numFmtId="0" fontId="85" fillId="0" borderId="0" xfId="0" quotePrefix="1" applyFont="1" applyFill="1" applyAlignment="1">
      <alignment horizontal="center" vertical="center"/>
    </xf>
    <xf numFmtId="0" fontId="85" fillId="0" borderId="0" xfId="0" quotePrefix="1" applyFont="1" applyFill="1" applyAlignment="1">
      <alignment horizontal="center" vertical="center" wrapText="1"/>
    </xf>
    <xf numFmtId="0" fontId="2" fillId="0" borderId="145" xfId="0" applyFont="1" applyBorder="1" applyAlignment="1">
      <alignment horizontal="center"/>
    </xf>
    <xf numFmtId="0" fontId="2" fillId="0" borderId="146" xfId="0" applyFont="1" applyBorder="1" applyAlignment="1">
      <alignment horizontal="center"/>
    </xf>
    <xf numFmtId="0" fontId="181" fillId="0" borderId="142" xfId="0" applyFont="1" applyFill="1" applyBorder="1" applyAlignment="1">
      <alignment horizontal="left"/>
    </xf>
    <xf numFmtId="0" fontId="181" fillId="0" borderId="143" xfId="0" applyFont="1" applyFill="1" applyBorder="1" applyAlignment="1">
      <alignment horizontal="left"/>
    </xf>
    <xf numFmtId="0" fontId="181" fillId="0" borderId="41" xfId="0" applyFont="1" applyFill="1" applyBorder="1" applyAlignment="1">
      <alignment horizontal="left"/>
    </xf>
    <xf numFmtId="0" fontId="0" fillId="0" borderId="44" xfId="0" applyBorder="1" applyAlignment="1">
      <alignment horizontal="left"/>
    </xf>
    <xf numFmtId="0" fontId="181" fillId="0" borderId="26" xfId="0" applyFont="1" applyFill="1" applyBorder="1" applyAlignment="1">
      <alignment horizontal="left"/>
    </xf>
    <xf numFmtId="0" fontId="0" fillId="0" borderId="37" xfId="0" applyBorder="1" applyAlignment="1">
      <alignment horizontal="left"/>
    </xf>
    <xf numFmtId="0" fontId="58" fillId="0" borderId="145" xfId="0" applyFont="1" applyFill="1" applyBorder="1" applyAlignment="1">
      <alignment horizontal="center" vertical="center"/>
    </xf>
    <xf numFmtId="0" fontId="0" fillId="0" borderId="146" xfId="0" applyBorder="1" applyAlignment="1">
      <alignment horizontal="center" vertical="center"/>
    </xf>
    <xf numFmtId="0" fontId="61" fillId="0" borderId="25" xfId="0" applyFont="1" applyBorder="1" applyAlignment="1">
      <alignment horizontal="center" vertical="center"/>
    </xf>
    <xf numFmtId="0" fontId="61" fillId="0" borderId="6" xfId="0" applyFont="1" applyBorder="1" applyAlignment="1">
      <alignment horizontal="center" vertical="center"/>
    </xf>
    <xf numFmtId="0" fontId="2" fillId="0" borderId="45" xfId="0" applyFont="1" applyBorder="1" applyAlignment="1">
      <alignment horizontal="center"/>
    </xf>
    <xf numFmtId="0" fontId="2" fillId="0" borderId="47" xfId="0" applyFont="1" applyBorder="1" applyAlignment="1">
      <alignment horizontal="center"/>
    </xf>
    <xf numFmtId="0" fontId="2" fillId="0" borderId="46" xfId="0" applyFont="1" applyBorder="1" applyAlignment="1">
      <alignment horizontal="center"/>
    </xf>
    <xf numFmtId="3" fontId="36" fillId="0" borderId="0" xfId="173" applyNumberFormat="1" applyFont="1" applyFill="1" applyBorder="1" applyAlignment="1" applyProtection="1">
      <alignment horizontal="center" vertical="center" wrapText="1"/>
    </xf>
    <xf numFmtId="0" fontId="36" fillId="0" borderId="228" xfId="173" applyFont="1" applyFill="1" applyBorder="1" applyAlignment="1" applyProtection="1">
      <alignment horizontal="center" vertical="center" wrapText="1"/>
    </xf>
    <xf numFmtId="0" fontId="36" fillId="0" borderId="18" xfId="173" applyFont="1" applyFill="1" applyBorder="1" applyAlignment="1" applyProtection="1">
      <alignment horizontal="center" vertical="center" wrapText="1"/>
    </xf>
    <xf numFmtId="3" fontId="36" fillId="0" borderId="228" xfId="173" applyNumberFormat="1" applyFont="1" applyFill="1" applyBorder="1" applyAlignment="1" applyProtection="1">
      <alignment horizontal="center" vertical="center" wrapText="1"/>
    </xf>
    <xf numFmtId="3" fontId="36" fillId="0" borderId="18" xfId="173" applyNumberFormat="1" applyFont="1" applyFill="1" applyBorder="1" applyAlignment="1" applyProtection="1">
      <alignment horizontal="center" vertical="center" wrapText="1"/>
    </xf>
    <xf numFmtId="191" fontId="36" fillId="0" borderId="233" xfId="245" applyNumberFormat="1" applyFont="1" applyFill="1" applyBorder="1" applyAlignment="1" applyProtection="1">
      <alignment horizontal="left" vertical="center" wrapText="1"/>
    </xf>
    <xf numFmtId="0" fontId="21" fillId="0" borderId="0" xfId="243" applyFont="1" applyFill="1" applyAlignment="1">
      <alignment horizontal="center" vertical="center" wrapText="1"/>
    </xf>
    <xf numFmtId="1" fontId="66" fillId="0" borderId="228" xfId="173" applyNumberFormat="1" applyFont="1" applyFill="1" applyBorder="1" applyAlignment="1" applyProtection="1">
      <alignment horizontal="center" vertical="center"/>
    </xf>
    <xf numFmtId="1" fontId="66" fillId="0" borderId="18" xfId="173" applyNumberFormat="1" applyFont="1" applyFill="1" applyBorder="1" applyAlignment="1" applyProtection="1">
      <alignment horizontal="center" vertical="center"/>
    </xf>
    <xf numFmtId="188" fontId="36" fillId="0" borderId="228" xfId="173" applyNumberFormat="1" applyFont="1" applyFill="1" applyBorder="1" applyAlignment="1" applyProtection="1">
      <alignment horizontal="center" vertical="center" wrapText="1"/>
    </xf>
    <xf numFmtId="188" fontId="36" fillId="0" borderId="18" xfId="173" applyNumberFormat="1" applyFont="1" applyFill="1" applyBorder="1" applyAlignment="1" applyProtection="1">
      <alignment horizontal="center" vertical="center" wrapText="1"/>
    </xf>
    <xf numFmtId="3" fontId="36" fillId="0" borderId="228" xfId="173" quotePrefix="1" applyNumberFormat="1" applyFont="1" applyFill="1" applyBorder="1" applyAlignment="1" applyProtection="1">
      <alignment horizontal="center" vertical="center" wrapText="1"/>
    </xf>
    <xf numFmtId="3" fontId="36" fillId="0" borderId="18" xfId="173" quotePrefix="1" applyNumberFormat="1" applyFont="1" applyFill="1" applyBorder="1" applyAlignment="1" applyProtection="1">
      <alignment horizontal="center" vertical="center" wrapText="1"/>
    </xf>
    <xf numFmtId="189" fontId="36" fillId="0" borderId="228" xfId="173" applyNumberFormat="1" applyFont="1" applyFill="1" applyBorder="1" applyAlignment="1" applyProtection="1">
      <alignment horizontal="center" vertical="center" wrapText="1"/>
    </xf>
    <xf numFmtId="189" fontId="36" fillId="0" borderId="18" xfId="173" applyNumberFormat="1" applyFont="1" applyFill="1" applyBorder="1" applyAlignment="1" applyProtection="1">
      <alignment horizontal="center" vertical="center" wrapText="1"/>
    </xf>
    <xf numFmtId="3" fontId="36" fillId="0" borderId="225" xfId="173" applyNumberFormat="1" applyFont="1" applyFill="1" applyBorder="1" applyAlignment="1" applyProtection="1">
      <alignment horizontal="center" vertical="center" wrapText="1"/>
    </xf>
    <xf numFmtId="3" fontId="36" fillId="0" borderId="226" xfId="173" applyNumberFormat="1" applyFont="1" applyFill="1" applyBorder="1" applyAlignment="1" applyProtection="1">
      <alignment horizontal="center" vertical="center" wrapText="1"/>
    </xf>
    <xf numFmtId="0" fontId="21" fillId="7" borderId="0" xfId="0" quotePrefix="1" applyFont="1" applyFill="1" applyAlignment="1">
      <alignment horizontal="center" vertical="center"/>
    </xf>
    <xf numFmtId="0" fontId="61" fillId="0" borderId="303" xfId="0" applyFont="1" applyFill="1" applyBorder="1" applyAlignment="1">
      <alignment horizontal="center"/>
    </xf>
    <xf numFmtId="0" fontId="61" fillId="0" borderId="300" xfId="0" applyFont="1" applyFill="1" applyBorder="1" applyAlignment="1">
      <alignment horizontal="center"/>
    </xf>
    <xf numFmtId="0" fontId="61" fillId="0" borderId="304" xfId="0" applyFont="1" applyFill="1" applyBorder="1" applyAlignment="1">
      <alignment horizontal="center"/>
    </xf>
    <xf numFmtId="0" fontId="61" fillId="0" borderId="27" xfId="0" applyFont="1" applyBorder="1" applyAlignment="1">
      <alignment horizontal="center"/>
    </xf>
    <xf numFmtId="0" fontId="61" fillId="0" borderId="31" xfId="0" applyFont="1" applyBorder="1" applyAlignment="1">
      <alignment horizontal="center"/>
    </xf>
    <xf numFmtId="0" fontId="61" fillId="0" borderId="56" xfId="0" applyFont="1" applyBorder="1" applyAlignment="1">
      <alignment horizontal="center"/>
    </xf>
    <xf numFmtId="0" fontId="61" fillId="0" borderId="32" xfId="0" applyFont="1" applyBorder="1" applyAlignment="1">
      <alignment horizontal="center"/>
    </xf>
    <xf numFmtId="0" fontId="88" fillId="0" borderId="27" xfId="0" applyFont="1" applyBorder="1" applyAlignment="1">
      <alignment horizontal="center" vertical="center" wrapText="1"/>
    </xf>
    <xf numFmtId="0" fontId="88" fillId="0" borderId="31" xfId="0" applyFont="1" applyBorder="1" applyAlignment="1">
      <alignment horizontal="center" vertical="center" wrapText="1"/>
    </xf>
    <xf numFmtId="0" fontId="88" fillId="0" borderId="32" xfId="0" applyFont="1" applyBorder="1" applyAlignment="1">
      <alignment horizontal="center" vertical="center" wrapText="1"/>
    </xf>
    <xf numFmtId="0" fontId="88" fillId="0" borderId="30" xfId="0" applyFont="1" applyBorder="1" applyAlignment="1">
      <alignment horizontal="center" vertical="center" wrapText="1"/>
    </xf>
    <xf numFmtId="0" fontId="88" fillId="0" borderId="3" xfId="0" applyFont="1" applyBorder="1" applyAlignment="1">
      <alignment horizontal="center" vertical="center" wrapText="1"/>
    </xf>
    <xf numFmtId="0" fontId="88" fillId="0" borderId="65" xfId="0" applyFont="1" applyBorder="1" applyAlignment="1">
      <alignment horizontal="center"/>
    </xf>
    <xf numFmtId="0" fontId="88" fillId="0" borderId="69" xfId="0" applyFont="1" applyBorder="1" applyAlignment="1">
      <alignment horizontal="center"/>
    </xf>
    <xf numFmtId="0" fontId="88" fillId="0" borderId="70" xfId="0" applyFont="1" applyBorder="1" applyAlignment="1">
      <alignment horizontal="center"/>
    </xf>
    <xf numFmtId="0" fontId="75" fillId="8" borderId="59" xfId="0" applyFont="1" applyFill="1" applyBorder="1" applyAlignment="1">
      <alignment horizontal="center" vertical="center"/>
    </xf>
    <xf numFmtId="0" fontId="12" fillId="0" borderId="48" xfId="0" applyFont="1" applyBorder="1" applyAlignment="1">
      <alignment horizontal="center" vertical="center"/>
    </xf>
    <xf numFmtId="0" fontId="12" fillId="0" borderId="18" xfId="0" applyFont="1" applyBorder="1" applyAlignment="1">
      <alignment horizontal="center" vertical="center"/>
    </xf>
    <xf numFmtId="0" fontId="12" fillId="5" borderId="152" xfId="0" applyFont="1" applyFill="1" applyBorder="1" applyAlignment="1">
      <alignment horizontal="left" vertical="top" wrapText="1"/>
    </xf>
    <xf numFmtId="0" fontId="12" fillId="5" borderId="2" xfId="0" applyFont="1" applyFill="1" applyBorder="1" applyAlignment="1">
      <alignment horizontal="left" vertical="top" wrapText="1"/>
    </xf>
    <xf numFmtId="0" fontId="12" fillId="5" borderId="18" xfId="0" applyFont="1" applyFill="1" applyBorder="1" applyAlignment="1">
      <alignment horizontal="left" vertical="top" wrapText="1"/>
    </xf>
    <xf numFmtId="0" fontId="8" fillId="26" borderId="0" xfId="0" applyFont="1" applyFill="1" applyBorder="1" applyAlignment="1">
      <alignment horizontal="center"/>
    </xf>
    <xf numFmtId="0" fontId="134" fillId="0" borderId="142" xfId="0" applyFont="1" applyBorder="1" applyAlignment="1">
      <alignment horizontal="left"/>
    </xf>
    <xf numFmtId="0" fontId="134" fillId="0" borderId="149" xfId="0" applyFont="1" applyBorder="1" applyAlignment="1">
      <alignment horizontal="left"/>
    </xf>
    <xf numFmtId="0" fontId="134" fillId="0" borderId="151" xfId="0" applyFont="1" applyBorder="1" applyAlignment="1">
      <alignment horizontal="left"/>
    </xf>
    <xf numFmtId="0" fontId="134" fillId="0" borderId="26" xfId="0" applyFont="1" applyBorder="1" applyAlignment="1">
      <alignment horizontal="left"/>
    </xf>
    <xf numFmtId="0" fontId="134" fillId="0" borderId="38" xfId="0" applyFont="1" applyBorder="1" applyAlignment="1">
      <alignment horizontal="left"/>
    </xf>
    <xf numFmtId="0" fontId="134" fillId="0" borderId="37" xfId="0" applyFont="1" applyBorder="1" applyAlignment="1">
      <alignment horizontal="left"/>
    </xf>
    <xf numFmtId="0" fontId="22" fillId="0" borderId="0" xfId="0" quotePrefix="1" applyFont="1" applyFill="1" applyAlignment="1">
      <alignment horizontal="center" vertical="center" wrapText="1"/>
    </xf>
    <xf numFmtId="0" fontId="77" fillId="0" borderId="164" xfId="0" applyFont="1" applyBorder="1" applyAlignment="1">
      <alignment horizontal="center"/>
    </xf>
    <xf numFmtId="0" fontId="77" fillId="0" borderId="165" xfId="0" applyFont="1" applyBorder="1" applyAlignment="1">
      <alignment horizontal="center"/>
    </xf>
    <xf numFmtId="0" fontId="77" fillId="0" borderId="163" xfId="0" applyFont="1" applyBorder="1" applyAlignment="1">
      <alignment horizontal="center"/>
    </xf>
    <xf numFmtId="0" fontId="77" fillId="0" borderId="55" xfId="0" applyFont="1" applyBorder="1" applyAlignment="1">
      <alignment horizontal="center"/>
    </xf>
    <xf numFmtId="0" fontId="77" fillId="0" borderId="56" xfId="0" applyFont="1" applyBorder="1" applyAlignment="1">
      <alignment horizontal="center"/>
    </xf>
    <xf numFmtId="0" fontId="77" fillId="0" borderId="57" xfId="0" applyFont="1" applyBorder="1" applyAlignment="1">
      <alignment horizontal="center"/>
    </xf>
    <xf numFmtId="0" fontId="66" fillId="0" borderId="131" xfId="0" applyFont="1" applyBorder="1" applyAlignment="1">
      <alignment horizontal="center"/>
    </xf>
    <xf numFmtId="0" fontId="66" fillId="0" borderId="136" xfId="0" applyFont="1" applyBorder="1" applyAlignment="1">
      <alignment horizontal="center"/>
    </xf>
    <xf numFmtId="0" fontId="66" fillId="0" borderId="300" xfId="0" applyFont="1" applyBorder="1" applyAlignment="1">
      <alignment horizontal="center"/>
    </xf>
    <xf numFmtId="0" fontId="66" fillId="0" borderId="139" xfId="0" applyFont="1" applyBorder="1" applyAlignment="1">
      <alignment horizontal="center"/>
    </xf>
    <xf numFmtId="0" fontId="66" fillId="0" borderId="132" xfId="0" applyFont="1" applyBorder="1" applyAlignment="1">
      <alignment horizontal="center"/>
    </xf>
    <xf numFmtId="0" fontId="66" fillId="8" borderId="130" xfId="0" applyFont="1" applyFill="1" applyBorder="1" applyAlignment="1">
      <alignment horizontal="center" vertical="center" wrapText="1"/>
    </xf>
    <xf numFmtId="0" fontId="66" fillId="8" borderId="18" xfId="0" applyFont="1" applyFill="1" applyBorder="1" applyAlignment="1">
      <alignment horizontal="center" vertical="center" wrapText="1"/>
    </xf>
    <xf numFmtId="0" fontId="66" fillId="0" borderId="65" xfId="0" applyFont="1" applyBorder="1" applyAlignment="1">
      <alignment horizontal="center"/>
    </xf>
    <xf numFmtId="0" fontId="66" fillId="0" borderId="69" xfId="0" applyFont="1" applyBorder="1" applyAlignment="1">
      <alignment horizontal="center"/>
    </xf>
    <xf numFmtId="0" fontId="66" fillId="0" borderId="70" xfId="0" applyFont="1" applyBorder="1" applyAlignment="1">
      <alignment horizontal="center"/>
    </xf>
    <xf numFmtId="0" fontId="66" fillId="0" borderId="140" xfId="0" applyFont="1" applyBorder="1" applyAlignment="1">
      <alignment horizontal="center"/>
    </xf>
    <xf numFmtId="0" fontId="66" fillId="0" borderId="141" xfId="0" applyFont="1" applyBorder="1" applyAlignment="1">
      <alignment horizontal="center"/>
    </xf>
    <xf numFmtId="0" fontId="66" fillId="0" borderId="45" xfId="0" applyFont="1" applyBorder="1" applyAlignment="1">
      <alignment horizontal="center"/>
    </xf>
    <xf numFmtId="0" fontId="66" fillId="0" borderId="47" xfId="0" applyFont="1" applyBorder="1" applyAlignment="1">
      <alignment horizontal="center"/>
    </xf>
    <xf numFmtId="0" fontId="66" fillId="0" borderId="46" xfId="0" applyFont="1" applyBorder="1" applyAlignment="1">
      <alignment horizontal="center"/>
    </xf>
    <xf numFmtId="0" fontId="75" fillId="8" borderId="60" xfId="0" applyFont="1" applyFill="1" applyBorder="1" applyAlignment="1">
      <alignment horizontal="center" vertical="center"/>
    </xf>
    <xf numFmtId="0" fontId="60" fillId="8" borderId="68" xfId="0" applyFont="1" applyFill="1" applyBorder="1" applyAlignment="1">
      <alignment horizontal="center" vertical="center"/>
    </xf>
    <xf numFmtId="0" fontId="60" fillId="8" borderId="3" xfId="0" applyFont="1" applyFill="1" applyBorder="1" applyAlignment="1">
      <alignment horizontal="center" vertical="center"/>
    </xf>
    <xf numFmtId="0" fontId="58" fillId="0" borderId="65" xfId="0" applyFont="1" applyFill="1" applyBorder="1" applyAlignment="1">
      <alignment horizontal="center" vertical="center"/>
    </xf>
    <xf numFmtId="0" fontId="58" fillId="0" borderId="64" xfId="0" applyFont="1" applyFill="1" applyBorder="1" applyAlignment="1">
      <alignment horizontal="center" vertical="center"/>
    </xf>
    <xf numFmtId="0" fontId="58" fillId="0" borderId="66" xfId="0" applyFont="1" applyFill="1" applyBorder="1" applyAlignment="1">
      <alignment horizontal="center" vertical="center"/>
    </xf>
    <xf numFmtId="184" fontId="36" fillId="0" borderId="228" xfId="173" applyNumberFormat="1" applyFont="1" applyFill="1" applyBorder="1" applyAlignment="1" applyProtection="1">
      <alignment horizontal="center" vertical="center" wrapText="1"/>
    </xf>
    <xf numFmtId="184" fontId="36" fillId="0" borderId="18" xfId="173" applyNumberFormat="1" applyFont="1" applyFill="1" applyBorder="1" applyAlignment="1" applyProtection="1">
      <alignment horizontal="center" vertical="center" wrapText="1"/>
    </xf>
    <xf numFmtId="184" fontId="66" fillId="0" borderId="228" xfId="173" applyNumberFormat="1" applyFont="1" applyFill="1" applyBorder="1" applyAlignment="1" applyProtection="1">
      <alignment horizontal="center" vertical="center"/>
    </xf>
    <xf numFmtId="184" fontId="66" fillId="0" borderId="18" xfId="173" applyNumberFormat="1" applyFont="1" applyFill="1" applyBorder="1" applyAlignment="1" applyProtection="1">
      <alignment horizontal="center" vertical="center"/>
    </xf>
    <xf numFmtId="184" fontId="36" fillId="0" borderId="225" xfId="173" applyNumberFormat="1" applyFont="1" applyFill="1" applyBorder="1" applyAlignment="1" applyProtection="1">
      <alignment horizontal="center" vertical="center" wrapText="1"/>
    </xf>
    <xf numFmtId="184" fontId="36" fillId="0" borderId="226" xfId="173" applyNumberFormat="1" applyFont="1" applyFill="1" applyBorder="1" applyAlignment="1" applyProtection="1">
      <alignment horizontal="center" vertical="center" wrapText="1"/>
    </xf>
    <xf numFmtId="184" fontId="36" fillId="0" borderId="228" xfId="173" quotePrefix="1" applyNumberFormat="1" applyFont="1" applyFill="1" applyBorder="1" applyAlignment="1" applyProtection="1">
      <alignment horizontal="center" vertical="center" wrapText="1"/>
    </xf>
    <xf numFmtId="184" fontId="36" fillId="0" borderId="18" xfId="173" quotePrefix="1" applyNumberFormat="1" applyFont="1" applyFill="1" applyBorder="1" applyAlignment="1" applyProtection="1">
      <alignment horizontal="center" vertical="center" wrapText="1"/>
    </xf>
    <xf numFmtId="0" fontId="2" fillId="0" borderId="254" xfId="769" applyNumberFormat="1" applyFont="1" applyFill="1" applyBorder="1" applyAlignment="1">
      <alignment horizontal="center" vertical="center" wrapText="1"/>
    </xf>
    <xf numFmtId="0" fontId="2" fillId="0" borderId="255" xfId="769" applyNumberFormat="1" applyFont="1" applyFill="1" applyBorder="1" applyAlignment="1">
      <alignment horizontal="center" vertical="center" wrapText="1"/>
    </xf>
    <xf numFmtId="196" fontId="32" fillId="0" borderId="0" xfId="1389" applyFont="1" applyFill="1" applyBorder="1" applyAlignment="1">
      <alignment horizontal="left"/>
    </xf>
    <xf numFmtId="196" fontId="32" fillId="0" borderId="0" xfId="1389" applyFont="1" applyFill="1" applyBorder="1" applyAlignment="1">
      <alignment horizontal="justify"/>
    </xf>
    <xf numFmtId="0" fontId="61" fillId="0" borderId="27" xfId="0" applyFont="1" applyFill="1" applyBorder="1" applyAlignment="1">
      <alignment horizontal="center"/>
    </xf>
    <xf numFmtId="0" fontId="61" fillId="0" borderId="31" xfId="0" applyFont="1" applyFill="1" applyBorder="1" applyAlignment="1">
      <alignment horizontal="center"/>
    </xf>
    <xf numFmtId="0" fontId="61" fillId="0" borderId="56" xfId="0" applyFont="1" applyFill="1" applyBorder="1" applyAlignment="1">
      <alignment horizontal="center"/>
    </xf>
    <xf numFmtId="0" fontId="61" fillId="0" borderId="32" xfId="0" applyFont="1" applyFill="1" applyBorder="1" applyAlignment="1">
      <alignment horizontal="center"/>
    </xf>
    <xf numFmtId="0" fontId="32" fillId="0" borderId="27" xfId="0" applyFont="1" applyFill="1" applyBorder="1" applyAlignment="1">
      <alignment horizontal="center"/>
    </xf>
    <xf numFmtId="0" fontId="32" fillId="0" borderId="31" xfId="0" applyFont="1" applyFill="1" applyBorder="1" applyAlignment="1">
      <alignment horizontal="center"/>
    </xf>
    <xf numFmtId="0" fontId="32" fillId="0" borderId="56" xfId="0" applyFont="1" applyFill="1" applyBorder="1" applyAlignment="1">
      <alignment horizontal="center"/>
    </xf>
    <xf numFmtId="0" fontId="32" fillId="0" borderId="32" xfId="0" applyFont="1" applyFill="1" applyBorder="1" applyAlignment="1">
      <alignment horizontal="center"/>
    </xf>
    <xf numFmtId="0" fontId="32" fillId="0" borderId="303" xfId="0" applyFont="1" applyFill="1" applyBorder="1" applyAlignment="1">
      <alignment horizontal="center"/>
    </xf>
    <xf numFmtId="0" fontId="32" fillId="0" borderId="300" xfId="0" applyFont="1" applyFill="1" applyBorder="1" applyAlignment="1">
      <alignment horizontal="center"/>
    </xf>
    <xf numFmtId="0" fontId="32" fillId="0" borderId="304" xfId="0" applyFont="1" applyFill="1" applyBorder="1" applyAlignment="1">
      <alignment horizontal="center"/>
    </xf>
    <xf numFmtId="0" fontId="75" fillId="8" borderId="58" xfId="0" applyFont="1" applyFill="1" applyBorder="1" applyAlignment="1">
      <alignment horizontal="center" vertical="center"/>
    </xf>
    <xf numFmtId="0" fontId="58" fillId="0" borderId="45" xfId="0" applyFont="1" applyBorder="1" applyAlignment="1">
      <alignment horizontal="center"/>
    </xf>
    <xf numFmtId="0" fontId="58" fillId="0" borderId="47" xfId="0" applyFont="1" applyBorder="1" applyAlignment="1">
      <alignment horizontal="center"/>
    </xf>
    <xf numFmtId="0" fontId="58" fillId="0" borderId="46" xfId="0" applyFont="1" applyBorder="1" applyAlignment="1">
      <alignment horizontal="center"/>
    </xf>
    <xf numFmtId="0" fontId="69" fillId="0" borderId="27" xfId="0" applyFont="1" applyBorder="1" applyAlignment="1">
      <alignment horizontal="center"/>
    </xf>
    <xf numFmtId="0" fontId="69" fillId="0" borderId="31" xfId="0" applyFont="1" applyBorder="1" applyAlignment="1">
      <alignment horizontal="center"/>
    </xf>
    <xf numFmtId="0" fontId="69" fillId="0" borderId="32" xfId="0" applyFont="1" applyBorder="1" applyAlignment="1">
      <alignment horizontal="center"/>
    </xf>
    <xf numFmtId="0" fontId="61" fillId="0" borderId="48" xfId="0" applyFont="1" applyFill="1" applyBorder="1" applyAlignment="1">
      <alignment horizontal="center" vertical="center"/>
    </xf>
    <xf numFmtId="0" fontId="61" fillId="0" borderId="18" xfId="0" applyFont="1" applyFill="1" applyBorder="1" applyAlignment="1">
      <alignment horizontal="center" vertical="center"/>
    </xf>
    <xf numFmtId="0" fontId="0" fillId="0" borderId="48" xfId="0" applyFont="1" applyBorder="1" applyAlignment="1">
      <alignment horizontal="center" vertical="center"/>
    </xf>
    <xf numFmtId="0" fontId="0" fillId="0" borderId="18" xfId="0" applyFont="1" applyBorder="1" applyAlignment="1">
      <alignment horizontal="center" vertical="center"/>
    </xf>
    <xf numFmtId="181" fontId="137" fillId="0" borderId="314" xfId="10" applyNumberFormat="1" applyFont="1" applyFill="1" applyBorder="1" applyAlignment="1">
      <alignment horizontal="left" vertical="center" wrapText="1"/>
    </xf>
    <xf numFmtId="0" fontId="137" fillId="0" borderId="314" xfId="10" quotePrefix="1" applyFont="1" applyFill="1" applyBorder="1" applyAlignment="1">
      <alignment horizontal="left" vertical="center" wrapText="1"/>
    </xf>
    <xf numFmtId="0" fontId="21" fillId="0" borderId="0" xfId="1384" quotePrefix="1" applyFont="1" applyFill="1" applyAlignment="1">
      <alignment horizontal="center" vertical="center"/>
    </xf>
    <xf numFmtId="0" fontId="5" fillId="0" borderId="337" xfId="1381" applyFont="1" applyBorder="1" applyAlignment="1">
      <alignment horizontal="left" vertical="center"/>
    </xf>
    <xf numFmtId="0" fontId="5" fillId="0" borderId="338" xfId="1381" applyFont="1" applyBorder="1" applyAlignment="1">
      <alignment horizontal="left" vertical="center"/>
    </xf>
    <xf numFmtId="0" fontId="5" fillId="0" borderId="41" xfId="1381" applyFont="1" applyBorder="1" applyAlignment="1">
      <alignment horizontal="left" vertical="center"/>
    </xf>
    <xf numFmtId="0" fontId="5" fillId="0" borderId="44" xfId="1381" applyFont="1" applyBorder="1" applyAlignment="1">
      <alignment horizontal="left" vertical="center"/>
    </xf>
    <xf numFmtId="0" fontId="5" fillId="0" borderId="313" xfId="1381" applyFont="1" applyBorder="1" applyAlignment="1">
      <alignment horizontal="left" vertical="center"/>
    </xf>
    <xf numFmtId="0" fontId="5" fillId="0" borderId="315" xfId="1381" applyFont="1" applyBorder="1" applyAlignment="1">
      <alignment horizontal="left" vertical="center"/>
    </xf>
    <xf numFmtId="0" fontId="4" fillId="0" borderId="337" xfId="1381" applyFont="1" applyFill="1" applyBorder="1" applyAlignment="1">
      <alignment horizontal="center" vertical="center" wrapText="1"/>
    </xf>
    <xf numFmtId="0" fontId="4" fillId="0" borderId="309" xfId="1381" applyFont="1" applyFill="1" applyBorder="1" applyAlignment="1">
      <alignment horizontal="center" vertical="center" wrapText="1"/>
    </xf>
    <xf numFmtId="0" fontId="4" fillId="0" borderId="338" xfId="1381" applyFont="1" applyFill="1" applyBorder="1" applyAlignment="1">
      <alignment horizontal="center" vertical="center" wrapText="1"/>
    </xf>
    <xf numFmtId="0" fontId="4" fillId="0" borderId="313" xfId="1381" applyFont="1" applyFill="1" applyBorder="1" applyAlignment="1">
      <alignment horizontal="center" vertical="center" wrapText="1"/>
    </xf>
    <xf numFmtId="0" fontId="4" fillId="0" borderId="314" xfId="1381" applyFont="1" applyFill="1" applyBorder="1" applyAlignment="1">
      <alignment horizontal="center" vertical="center" wrapText="1"/>
    </xf>
    <xf numFmtId="0" fontId="4" fillId="0" borderId="315" xfId="1381" applyFont="1" applyFill="1" applyBorder="1" applyAlignment="1">
      <alignment horizontal="center" vertical="center" wrapText="1"/>
    </xf>
    <xf numFmtId="0" fontId="5" fillId="0" borderId="254" xfId="1381" applyFont="1" applyBorder="1" applyAlignment="1">
      <alignment horizontal="center" vertical="center"/>
    </xf>
    <xf numFmtId="0" fontId="5" fillId="0" borderId="255" xfId="1381" applyFont="1" applyBorder="1" applyAlignment="1">
      <alignment horizontal="center" vertical="center"/>
    </xf>
    <xf numFmtId="0" fontId="5" fillId="0" borderId="337" xfId="1381" applyFont="1" applyFill="1" applyBorder="1" applyAlignment="1">
      <alignment horizontal="left" vertical="center"/>
    </xf>
    <xf numFmtId="0" fontId="5" fillId="0" borderId="313" xfId="1381" applyFont="1" applyFill="1" applyBorder="1" applyAlignment="1">
      <alignment horizontal="left" vertical="center"/>
    </xf>
    <xf numFmtId="0" fontId="5" fillId="0" borderId="336" xfId="1381" applyFont="1" applyFill="1" applyBorder="1" applyAlignment="1">
      <alignment vertical="center"/>
    </xf>
    <xf numFmtId="0" fontId="5" fillId="0" borderId="42" xfId="1381" applyFont="1" applyFill="1" applyBorder="1" applyAlignment="1">
      <alignment vertical="center"/>
    </xf>
    <xf numFmtId="0" fontId="5" fillId="0" borderId="312" xfId="1381" applyFont="1" applyFill="1" applyBorder="1" applyAlignment="1">
      <alignment vertical="center"/>
    </xf>
    <xf numFmtId="0" fontId="5" fillId="0" borderId="336" xfId="1381" applyFont="1" applyFill="1" applyBorder="1" applyAlignment="1">
      <alignment horizontal="center" vertical="center"/>
    </xf>
    <xf numFmtId="0" fontId="5" fillId="0" borderId="42" xfId="1381" applyFont="1" applyFill="1" applyBorder="1" applyAlignment="1">
      <alignment horizontal="center" vertical="center"/>
    </xf>
    <xf numFmtId="0" fontId="5" fillId="0" borderId="312" xfId="1381" applyFont="1" applyFill="1" applyBorder="1" applyAlignment="1">
      <alignment horizontal="center" vertical="center"/>
    </xf>
    <xf numFmtId="0" fontId="5" fillId="0" borderId="254" xfId="1381" applyFont="1" applyFill="1" applyBorder="1" applyAlignment="1">
      <alignment horizontal="center" vertical="center"/>
    </xf>
    <xf numFmtId="0" fontId="5" fillId="0" borderId="255" xfId="1381" applyFont="1" applyFill="1" applyBorder="1" applyAlignment="1">
      <alignment horizontal="center" vertical="center"/>
    </xf>
    <xf numFmtId="0" fontId="5" fillId="0" borderId="336" xfId="1381" applyFont="1" applyFill="1" applyBorder="1" applyAlignment="1">
      <alignment horizontal="left" vertical="center" wrapText="1"/>
    </xf>
    <xf numFmtId="0" fontId="5" fillId="0" borderId="42" xfId="1381" applyFont="1" applyFill="1" applyBorder="1" applyAlignment="1">
      <alignment horizontal="left" vertical="center" wrapText="1"/>
    </xf>
    <xf numFmtId="0" fontId="5" fillId="0" borderId="312" xfId="1381" applyFont="1" applyFill="1" applyBorder="1" applyAlignment="1">
      <alignment horizontal="left" vertical="center" wrapText="1"/>
    </xf>
    <xf numFmtId="0" fontId="5" fillId="0" borderId="336" xfId="1381" applyFont="1" applyFill="1" applyBorder="1" applyAlignment="1">
      <alignment vertical="center" wrapText="1"/>
    </xf>
    <xf numFmtId="0" fontId="5" fillId="0" borderId="42" xfId="1381" applyFont="1" applyFill="1" applyBorder="1" applyAlignment="1">
      <alignment vertical="center" wrapText="1"/>
    </xf>
    <xf numFmtId="0" fontId="5" fillId="0" borderId="312" xfId="1381" applyFont="1" applyFill="1" applyBorder="1" applyAlignment="1">
      <alignment vertical="center" wrapText="1"/>
    </xf>
    <xf numFmtId="0" fontId="5" fillId="0" borderId="336" xfId="1381" applyFont="1" applyFill="1" applyBorder="1" applyAlignment="1">
      <alignment horizontal="left" vertical="center"/>
    </xf>
    <xf numFmtId="0" fontId="5" fillId="0" borderId="42" xfId="1381" applyFont="1" applyFill="1" applyBorder="1" applyAlignment="1">
      <alignment horizontal="left" vertical="center"/>
    </xf>
    <xf numFmtId="0" fontId="5" fillId="0" borderId="312" xfId="1381" applyFont="1" applyFill="1" applyBorder="1" applyAlignment="1">
      <alignment horizontal="left" vertical="center"/>
    </xf>
    <xf numFmtId="0" fontId="5" fillId="0" borderId="256" xfId="1381" applyFont="1" applyFill="1" applyBorder="1" applyAlignment="1">
      <alignment horizontal="center" vertical="center"/>
    </xf>
    <xf numFmtId="0" fontId="5" fillId="0" borderId="337" xfId="1381" applyFont="1" applyFill="1" applyBorder="1" applyAlignment="1">
      <alignment vertical="center"/>
    </xf>
    <xf numFmtId="0" fontId="5" fillId="0" borderId="313" xfId="1381" applyFont="1" applyFill="1" applyBorder="1" applyAlignment="1">
      <alignment vertical="center"/>
    </xf>
    <xf numFmtId="0" fontId="5" fillId="0" borderId="41" xfId="1381" applyFont="1" applyFill="1" applyBorder="1" applyAlignment="1">
      <alignment horizontal="left" vertical="center"/>
    </xf>
    <xf numFmtId="1" fontId="4" fillId="0" borderId="254" xfId="1381" quotePrefix="1" applyNumberFormat="1" applyFont="1" applyFill="1" applyBorder="1" applyAlignment="1">
      <alignment horizontal="center" vertical="center" wrapText="1"/>
    </xf>
    <xf numFmtId="1" fontId="4" fillId="0" borderId="282" xfId="1381" quotePrefix="1" applyNumberFormat="1" applyFont="1" applyFill="1" applyBorder="1" applyAlignment="1">
      <alignment horizontal="center" vertical="center" wrapText="1"/>
    </xf>
    <xf numFmtId="1" fontId="4" fillId="0" borderId="255" xfId="1381" quotePrefix="1" applyNumberFormat="1" applyFont="1" applyFill="1" applyBorder="1" applyAlignment="1">
      <alignment horizontal="center" vertical="center" wrapText="1"/>
    </xf>
    <xf numFmtId="177" fontId="4" fillId="0" borderId="0" xfId="97" applyNumberFormat="1" applyFont="1" applyFill="1" applyBorder="1" applyAlignment="1" applyProtection="1">
      <alignment horizontal="center" vertical="center" wrapText="1"/>
    </xf>
    <xf numFmtId="0" fontId="5" fillId="0" borderId="337" xfId="1381" applyFont="1" applyBorder="1" applyAlignment="1">
      <alignment vertical="center"/>
    </xf>
    <xf numFmtId="0" fontId="5" fillId="0" borderId="313" xfId="1381" applyFont="1" applyBorder="1" applyAlignment="1">
      <alignment vertical="center"/>
    </xf>
    <xf numFmtId="0" fontId="4" fillId="0" borderId="256" xfId="1381" applyFont="1" applyFill="1" applyBorder="1" applyAlignment="1">
      <alignment horizontal="center" vertical="center" wrapText="1"/>
    </xf>
    <xf numFmtId="0" fontId="4" fillId="0" borderId="256" xfId="1381" quotePrefix="1" applyFont="1" applyFill="1" applyBorder="1" applyAlignment="1">
      <alignment horizontal="center" vertical="center" wrapText="1"/>
    </xf>
    <xf numFmtId="0" fontId="5" fillId="0" borderId="256" xfId="1381" applyFont="1" applyBorder="1" applyAlignment="1">
      <alignment horizontal="left" vertical="center"/>
    </xf>
    <xf numFmtId="1" fontId="4" fillId="8" borderId="303" xfId="359" applyNumberFormat="1" applyFont="1" applyFill="1" applyBorder="1" applyAlignment="1">
      <alignment horizontal="center" vertical="center" wrapText="1"/>
    </xf>
    <xf numFmtId="1" fontId="4" fillId="8" borderId="304" xfId="359" applyNumberFormat="1" applyFont="1" applyFill="1" applyBorder="1" applyAlignment="1">
      <alignment horizontal="center" vertical="center" wrapText="1"/>
    </xf>
    <xf numFmtId="0" fontId="7" fillId="0" borderId="0" xfId="2" applyFont="1" applyAlignment="1">
      <alignment horizontal="left" vertical="top" wrapText="1"/>
    </xf>
    <xf numFmtId="0" fontId="4" fillId="0" borderId="303" xfId="2" applyFont="1" applyBorder="1" applyAlignment="1">
      <alignment horizontal="center" wrapText="1"/>
    </xf>
    <xf numFmtId="0" fontId="4" fillId="0" borderId="300" xfId="2" applyFont="1" applyBorder="1" applyAlignment="1">
      <alignment horizontal="center" wrapText="1"/>
    </xf>
    <xf numFmtId="0" fontId="4" fillId="0" borderId="304" xfId="2" applyFont="1" applyBorder="1" applyAlignment="1">
      <alignment horizontal="center" wrapText="1"/>
    </xf>
    <xf numFmtId="0" fontId="8" fillId="0" borderId="75" xfId="0" applyFont="1" applyFill="1" applyBorder="1" applyAlignment="1">
      <alignment horizontal="center" vertical="center"/>
    </xf>
    <xf numFmtId="0" fontId="8" fillId="0" borderId="44" xfId="0" applyFont="1" applyFill="1" applyBorder="1" applyAlignment="1">
      <alignment horizontal="center" vertical="center"/>
    </xf>
    <xf numFmtId="0" fontId="8" fillId="0" borderId="37" xfId="0" applyFont="1" applyFill="1" applyBorder="1" applyAlignment="1">
      <alignment horizontal="center" vertical="center"/>
    </xf>
    <xf numFmtId="0" fontId="8" fillId="0" borderId="65" xfId="0" applyFont="1" applyFill="1" applyBorder="1" applyAlignment="1">
      <alignment horizontal="center" vertical="center"/>
    </xf>
    <xf numFmtId="0" fontId="8" fillId="0" borderId="69" xfId="0" applyFont="1" applyFill="1" applyBorder="1" applyAlignment="1">
      <alignment horizontal="center" vertical="center"/>
    </xf>
    <xf numFmtId="0" fontId="8" fillId="0" borderId="70" xfId="0" applyFont="1" applyFill="1" applyBorder="1" applyAlignment="1">
      <alignment horizontal="center" vertical="center"/>
    </xf>
    <xf numFmtId="0" fontId="8" fillId="0" borderId="68" xfId="0" applyFont="1" applyFill="1" applyBorder="1" applyAlignment="1">
      <alignment horizontal="center" vertical="center"/>
    </xf>
    <xf numFmtId="0" fontId="8" fillId="0" borderId="42" xfId="0" applyFont="1" applyFill="1" applyBorder="1" applyAlignment="1">
      <alignment horizontal="center" vertical="center"/>
    </xf>
    <xf numFmtId="0" fontId="8" fillId="0" borderId="3" xfId="0" applyFont="1" applyFill="1" applyBorder="1" applyAlignment="1">
      <alignment horizontal="center" vertical="center"/>
    </xf>
    <xf numFmtId="0" fontId="66" fillId="0" borderId="93" xfId="2" applyFont="1" applyBorder="1" applyAlignment="1">
      <alignment horizontal="center" wrapText="1"/>
    </xf>
    <xf numFmtId="0" fontId="66" fillId="0" borderId="94" xfId="2" applyFont="1" applyBorder="1" applyAlignment="1">
      <alignment horizontal="center" wrapText="1"/>
    </xf>
    <xf numFmtId="0" fontId="66" fillId="0" borderId="95" xfId="2" applyFont="1" applyBorder="1" applyAlignment="1">
      <alignment horizontal="center" wrapText="1"/>
    </xf>
    <xf numFmtId="0" fontId="25" fillId="0" borderId="0" xfId="3" applyFont="1" applyAlignment="1">
      <alignment horizontal="left" vertical="center" wrapText="1"/>
    </xf>
    <xf numFmtId="0" fontId="4" fillId="0" borderId="45" xfId="2" applyFont="1" applyBorder="1" applyAlignment="1">
      <alignment horizontal="center" wrapText="1"/>
    </xf>
    <xf numFmtId="0" fontId="4" fillId="0" borderId="47" xfId="2" applyFont="1" applyBorder="1" applyAlignment="1">
      <alignment horizontal="center" wrapText="1"/>
    </xf>
    <xf numFmtId="0" fontId="4" fillId="0" borderId="46" xfId="2" applyFont="1" applyBorder="1" applyAlignment="1">
      <alignment horizontal="center" wrapText="1"/>
    </xf>
    <xf numFmtId="0" fontId="21" fillId="0" borderId="0" xfId="0" applyFont="1" applyFill="1" applyAlignment="1">
      <alignment horizontal="center" vertical="center"/>
    </xf>
    <xf numFmtId="0" fontId="72" fillId="0" borderId="0" xfId="0" applyFont="1" applyFill="1" applyAlignment="1">
      <alignment horizontal="left"/>
    </xf>
    <xf numFmtId="0" fontId="72" fillId="0" borderId="0" xfId="3" applyFont="1" applyAlignment="1">
      <alignment horizontal="left" wrapText="1"/>
    </xf>
    <xf numFmtId="0" fontId="36" fillId="0" borderId="0" xfId="3" applyFont="1" applyAlignment="1">
      <alignment horizontal="left" wrapText="1"/>
    </xf>
    <xf numFmtId="216" fontId="32" fillId="8" borderId="225" xfId="359" applyNumberFormat="1" applyFont="1" applyFill="1" applyBorder="1" applyAlignment="1">
      <alignment horizontal="center" vertical="center" wrapText="1"/>
    </xf>
    <xf numFmtId="216" fontId="32" fillId="8" borderId="215" xfId="359" applyNumberFormat="1" applyFont="1" applyFill="1" applyBorder="1" applyAlignment="1">
      <alignment horizontal="center" vertical="center" wrapText="1"/>
    </xf>
    <xf numFmtId="216" fontId="32" fillId="8" borderId="226" xfId="359" applyNumberFormat="1" applyFont="1" applyFill="1" applyBorder="1" applyAlignment="1">
      <alignment horizontal="center" vertical="center" wrapText="1"/>
    </xf>
    <xf numFmtId="0" fontId="22" fillId="0" borderId="228" xfId="2" applyFont="1" applyFill="1" applyBorder="1" applyAlignment="1">
      <alignment horizontal="center" vertical="center" wrapText="1"/>
    </xf>
    <xf numFmtId="0" fontId="22" fillId="0" borderId="18" xfId="2" applyFont="1" applyFill="1" applyBorder="1" applyAlignment="1">
      <alignment horizontal="center" vertical="center" wrapText="1"/>
    </xf>
    <xf numFmtId="0" fontId="22" fillId="0" borderId="229" xfId="0" applyFont="1" applyBorder="1" applyAlignment="1">
      <alignment horizontal="center" vertical="center" wrapText="1"/>
    </xf>
    <xf numFmtId="0" fontId="22" fillId="0" borderId="230" xfId="0" applyFont="1" applyBorder="1" applyAlignment="1">
      <alignment horizontal="center" vertical="center" wrapText="1"/>
    </xf>
    <xf numFmtId="0" fontId="22" fillId="0" borderId="26" xfId="0" applyFont="1" applyBorder="1" applyAlignment="1">
      <alignment horizontal="center" vertical="center" wrapText="1"/>
    </xf>
    <xf numFmtId="0" fontId="22" fillId="0" borderId="37" xfId="0" applyFont="1" applyBorder="1" applyAlignment="1">
      <alignment horizontal="center" vertical="center" wrapText="1"/>
    </xf>
    <xf numFmtId="216" fontId="32" fillId="8" borderId="256" xfId="359" applyNumberFormat="1" applyFont="1" applyFill="1" applyBorder="1" applyAlignment="1">
      <alignment horizontal="center" vertical="center" wrapText="1"/>
    </xf>
    <xf numFmtId="0" fontId="60" fillId="8" borderId="152" xfId="0" applyFont="1" applyFill="1" applyBorder="1" applyAlignment="1">
      <alignment horizontal="center" vertical="center"/>
    </xf>
    <xf numFmtId="0" fontId="60" fillId="8" borderId="18" xfId="0" applyFont="1" applyFill="1" applyBorder="1" applyAlignment="1">
      <alignment horizontal="center" vertical="center"/>
    </xf>
    <xf numFmtId="0" fontId="22" fillId="0" borderId="145" xfId="2" applyFont="1" applyBorder="1" applyAlignment="1">
      <alignment horizontal="center" wrapText="1"/>
    </xf>
    <xf numFmtId="0" fontId="22" fillId="0" borderId="159" xfId="2" applyFont="1" applyBorder="1" applyAlignment="1">
      <alignment horizontal="center" wrapText="1"/>
    </xf>
    <xf numFmtId="0" fontId="22" fillId="0" borderId="160" xfId="2" applyFont="1" applyBorder="1" applyAlignment="1">
      <alignment horizontal="center" wrapText="1"/>
    </xf>
    <xf numFmtId="0" fontId="22" fillId="0" borderId="164" xfId="2" applyFont="1" applyBorder="1" applyAlignment="1">
      <alignment horizontal="center"/>
    </xf>
    <xf numFmtId="0" fontId="22" fillId="0" borderId="167" xfId="2" applyFont="1" applyBorder="1" applyAlignment="1">
      <alignment horizontal="center"/>
    </xf>
    <xf numFmtId="0" fontId="22" fillId="0" borderId="168" xfId="2" applyFont="1" applyBorder="1" applyAlignment="1">
      <alignment horizontal="center"/>
    </xf>
    <xf numFmtId="0" fontId="21" fillId="0" borderId="0" xfId="0" quotePrefix="1" applyFont="1" applyFill="1" applyAlignment="1">
      <alignment horizontal="left" vertical="center"/>
    </xf>
    <xf numFmtId="0" fontId="22" fillId="0" borderId="51" xfId="2" applyFont="1" applyBorder="1" applyAlignment="1">
      <alignment horizontal="center" wrapText="1"/>
    </xf>
    <xf numFmtId="0" fontId="22" fillId="0" borderId="52" xfId="2" applyFont="1" applyBorder="1" applyAlignment="1">
      <alignment horizontal="center" wrapText="1"/>
    </xf>
    <xf numFmtId="0" fontId="22" fillId="0" borderId="53" xfId="2" applyFont="1" applyBorder="1" applyAlignment="1">
      <alignment horizontal="center" wrapText="1"/>
    </xf>
    <xf numFmtId="0" fontId="60" fillId="8" borderId="58" xfId="0" applyFont="1" applyFill="1" applyBorder="1" applyAlignment="1">
      <alignment horizontal="center" vertical="center"/>
    </xf>
    <xf numFmtId="0" fontId="85" fillId="0" borderId="0" xfId="0" applyFont="1" applyFill="1" applyAlignment="1">
      <alignment horizontal="center" vertical="center"/>
    </xf>
    <xf numFmtId="0" fontId="5" fillId="0" borderId="0" xfId="102" applyFont="1" applyAlignment="1">
      <alignment horizontal="right" vertical="center"/>
    </xf>
    <xf numFmtId="0" fontId="49" fillId="0" borderId="0" xfId="0" applyFont="1" applyFill="1" applyBorder="1" applyAlignment="1">
      <alignment horizontal="center" vertical="center"/>
    </xf>
    <xf numFmtId="0" fontId="49" fillId="0" borderId="0" xfId="0" applyFont="1" applyFill="1" applyBorder="1" applyAlignment="1">
      <alignment horizontal="center" vertical="center" wrapText="1"/>
    </xf>
    <xf numFmtId="0" fontId="21" fillId="0" borderId="0" xfId="98" applyFont="1" applyFill="1" applyBorder="1" applyAlignment="1" applyProtection="1">
      <alignment horizontal="center" vertical="center"/>
    </xf>
    <xf numFmtId="184" fontId="49" fillId="0" borderId="0" xfId="0" applyNumberFormat="1" applyFont="1" applyFill="1" applyBorder="1" applyAlignment="1">
      <alignment horizontal="center" vertical="center" wrapText="1"/>
    </xf>
    <xf numFmtId="0" fontId="49" fillId="0" borderId="91" xfId="0" applyFont="1" applyFill="1" applyBorder="1" applyAlignment="1">
      <alignment horizontal="center" vertical="center"/>
    </xf>
    <xf numFmtId="0" fontId="49" fillId="0" borderId="42" xfId="0" applyFont="1" applyFill="1" applyBorder="1" applyAlignment="1">
      <alignment horizontal="center" vertical="center"/>
    </xf>
    <xf numFmtId="0" fontId="49" fillId="0" borderId="87" xfId="0" applyFont="1" applyFill="1" applyBorder="1" applyAlignment="1">
      <alignment horizontal="center" vertical="center"/>
    </xf>
    <xf numFmtId="0" fontId="49" fillId="0" borderId="84" xfId="0" applyFont="1" applyFill="1" applyBorder="1" applyAlignment="1">
      <alignment horizontal="center" vertical="center"/>
    </xf>
    <xf numFmtId="0" fontId="49" fillId="0" borderId="88" xfId="0" applyFont="1" applyFill="1" applyBorder="1" applyAlignment="1">
      <alignment horizontal="center" vertical="center" wrapText="1"/>
    </xf>
    <xf numFmtId="0" fontId="49" fillId="0" borderId="42" xfId="0" applyFont="1" applyFill="1" applyBorder="1" applyAlignment="1">
      <alignment horizontal="center" vertical="center" wrapText="1"/>
    </xf>
    <xf numFmtId="0" fontId="21" fillId="0" borderId="91" xfId="98" applyFont="1" applyFill="1" applyBorder="1" applyAlignment="1" applyProtection="1">
      <alignment horizontal="center" vertical="center"/>
    </xf>
    <xf numFmtId="0" fontId="21" fillId="0" borderId="42" xfId="98" applyFont="1" applyFill="1" applyBorder="1" applyAlignment="1" applyProtection="1">
      <alignment horizontal="center" vertical="center"/>
    </xf>
    <xf numFmtId="0" fontId="21" fillId="0" borderId="3" xfId="98" applyFont="1" applyFill="1" applyBorder="1" applyAlignment="1" applyProtection="1">
      <alignment horizontal="center" vertical="center"/>
    </xf>
    <xf numFmtId="0" fontId="49" fillId="0" borderId="91" xfId="0" applyFont="1" applyFill="1" applyBorder="1" applyAlignment="1">
      <alignment horizontal="center" vertical="center" wrapText="1"/>
    </xf>
    <xf numFmtId="0" fontId="49" fillId="0" borderId="86" xfId="0" applyFont="1" applyFill="1" applyBorder="1" applyAlignment="1">
      <alignment horizontal="center" vertical="center"/>
    </xf>
    <xf numFmtId="0" fontId="49" fillId="0" borderId="147" xfId="98" applyFont="1" applyFill="1" applyBorder="1" applyAlignment="1" applyProtection="1">
      <alignment horizontal="center" vertical="center" wrapText="1"/>
    </xf>
    <xf numFmtId="0" fontId="49" fillId="0" borderId="2" xfId="98" applyFont="1" applyFill="1" applyBorder="1" applyAlignment="1" applyProtection="1">
      <alignment horizontal="center" vertical="center" wrapText="1"/>
    </xf>
    <xf numFmtId="0" fontId="49" fillId="0" borderId="18" xfId="98" applyFont="1" applyFill="1" applyBorder="1" applyAlignment="1" applyProtection="1">
      <alignment horizontal="center" vertical="center" wrapText="1"/>
    </xf>
    <xf numFmtId="0" fontId="21" fillId="0" borderId="0" xfId="0" applyFont="1" applyFill="1" applyAlignment="1">
      <alignment horizontal="center" vertical="center" wrapText="1"/>
    </xf>
    <xf numFmtId="0" fontId="21" fillId="0" borderId="0" xfId="0" applyFont="1" applyFill="1" applyAlignment="1">
      <alignment horizontal="center"/>
    </xf>
    <xf numFmtId="0" fontId="0" fillId="0" borderId="101" xfId="0" applyBorder="1" applyAlignment="1">
      <alignment horizontal="left"/>
    </xf>
    <xf numFmtId="0" fontId="0" fillId="0" borderId="102" xfId="0" applyBorder="1" applyAlignment="1">
      <alignment horizontal="left"/>
    </xf>
    <xf numFmtId="0" fontId="0" fillId="0" borderId="103" xfId="0" applyBorder="1" applyAlignment="1">
      <alignment horizontal="left"/>
    </xf>
    <xf numFmtId="0" fontId="0" fillId="0" borderId="41" xfId="0" applyBorder="1" applyAlignment="1">
      <alignment horizontal="left"/>
    </xf>
    <xf numFmtId="0" fontId="0" fillId="0" borderId="0" xfId="0" applyBorder="1" applyAlignment="1">
      <alignment horizontal="left"/>
    </xf>
    <xf numFmtId="0" fontId="0" fillId="0" borderId="26" xfId="0" applyBorder="1" applyAlignment="1">
      <alignment horizontal="left"/>
    </xf>
    <xf numFmtId="0" fontId="0" fillId="0" borderId="38" xfId="0" applyBorder="1" applyAlignment="1">
      <alignment horizontal="left"/>
    </xf>
    <xf numFmtId="0" fontId="2" fillId="0" borderId="104" xfId="0" applyFont="1" applyBorder="1" applyAlignment="1">
      <alignment horizontal="left"/>
    </xf>
    <xf numFmtId="0" fontId="2" fillId="0" borderId="105" xfId="0" applyFont="1" applyBorder="1" applyAlignment="1">
      <alignment horizontal="left"/>
    </xf>
    <xf numFmtId="0" fontId="2" fillId="0" borderId="106" xfId="0" applyFont="1" applyBorder="1" applyAlignment="1">
      <alignment horizontal="left"/>
    </xf>
    <xf numFmtId="0" fontId="2" fillId="26" borderId="101" xfId="0" applyFont="1" applyFill="1" applyBorder="1" applyAlignment="1">
      <alignment horizontal="left"/>
    </xf>
    <xf numFmtId="0" fontId="2" fillId="26" borderId="102" xfId="0" applyFont="1" applyFill="1" applyBorder="1" applyAlignment="1">
      <alignment horizontal="left"/>
    </xf>
    <xf numFmtId="0" fontId="2" fillId="26" borderId="103" xfId="0" applyFont="1" applyFill="1" applyBorder="1" applyAlignment="1">
      <alignment horizontal="left"/>
    </xf>
    <xf numFmtId="0" fontId="2" fillId="8" borderId="104" xfId="0" applyFont="1" applyFill="1" applyBorder="1" applyAlignment="1">
      <alignment horizontal="left"/>
    </xf>
    <xf numFmtId="0" fontId="2" fillId="8" borderId="105" xfId="0" applyFont="1" applyFill="1" applyBorder="1" applyAlignment="1">
      <alignment horizontal="left"/>
    </xf>
    <xf numFmtId="0" fontId="2" fillId="8" borderId="106" xfId="0" applyFont="1" applyFill="1" applyBorder="1" applyAlignment="1">
      <alignment horizontal="left"/>
    </xf>
    <xf numFmtId="0" fontId="17" fillId="0" borderId="41" xfId="0" applyFont="1" applyBorder="1" applyAlignment="1">
      <alignment horizontal="left"/>
    </xf>
    <xf numFmtId="0" fontId="17" fillId="0" borderId="0" xfId="0" applyFont="1" applyBorder="1" applyAlignment="1">
      <alignment horizontal="left"/>
    </xf>
    <xf numFmtId="0" fontId="17" fillId="0" borderId="44" xfId="0" applyFont="1" applyBorder="1" applyAlignment="1">
      <alignment horizontal="left"/>
    </xf>
    <xf numFmtId="0" fontId="17" fillId="0" borderId="41" xfId="0" applyFont="1" applyBorder="1" applyAlignment="1">
      <alignment horizontal="left" wrapText="1"/>
    </xf>
    <xf numFmtId="0" fontId="17" fillId="0" borderId="0" xfId="0" applyFont="1" applyBorder="1" applyAlignment="1">
      <alignment horizontal="left" wrapText="1"/>
    </xf>
    <xf numFmtId="0" fontId="17" fillId="0" borderId="44" xfId="0" applyFont="1" applyBorder="1" applyAlignment="1">
      <alignment horizontal="left" wrapText="1"/>
    </xf>
    <xf numFmtId="0" fontId="218" fillId="0" borderId="180" xfId="354" quotePrefix="1" applyFont="1" applyBorder="1" applyAlignment="1">
      <alignment horizontal="center" vertical="center" wrapText="1"/>
    </xf>
    <xf numFmtId="0" fontId="218" fillId="0" borderId="185" xfId="354" quotePrefix="1" applyFont="1" applyBorder="1" applyAlignment="1">
      <alignment horizontal="center" vertical="center" wrapText="1"/>
    </xf>
    <xf numFmtId="0" fontId="21" fillId="0" borderId="0" xfId="0" applyFont="1" applyFill="1" applyAlignment="1">
      <alignment horizontal="left"/>
    </xf>
    <xf numFmtId="0" fontId="217" fillId="0" borderId="178" xfId="354" applyFont="1" applyBorder="1" applyAlignment="1">
      <alignment horizontal="center" vertical="center"/>
    </xf>
    <xf numFmtId="0" fontId="5" fillId="0" borderId="179" xfId="354" applyBorder="1" applyAlignment="1"/>
    <xf numFmtId="0" fontId="217" fillId="0" borderId="189" xfId="354" applyFont="1" applyBorder="1" applyAlignment="1">
      <alignment horizontal="center" vertical="center"/>
    </xf>
    <xf numFmtId="0" fontId="5" fillId="0" borderId="190" xfId="354" applyBorder="1" applyAlignment="1"/>
    <xf numFmtId="0" fontId="5" fillId="0" borderId="183" xfId="354" applyBorder="1" applyAlignment="1"/>
    <xf numFmtId="0" fontId="5" fillId="0" borderId="184" xfId="354" applyBorder="1" applyAlignment="1"/>
    <xf numFmtId="0" fontId="218" fillId="0" borderId="180" xfId="354" applyFont="1" applyBorder="1" applyAlignment="1">
      <alignment horizontal="center" vertical="center"/>
    </xf>
    <xf numFmtId="0" fontId="218" fillId="0" borderId="191" xfId="354" applyFont="1" applyBorder="1" applyAlignment="1">
      <alignment horizontal="center" vertical="center"/>
    </xf>
    <xf numFmtId="0" fontId="18" fillId="0" borderId="185" xfId="354" applyFont="1" applyBorder="1" applyAlignment="1"/>
    <xf numFmtId="0" fontId="218" fillId="0" borderId="181" xfId="354" quotePrefix="1" applyFont="1" applyBorder="1" applyAlignment="1">
      <alignment horizontal="center"/>
    </xf>
    <xf numFmtId="0" fontId="218" fillId="0" borderId="182" xfId="354" applyFont="1" applyBorder="1" applyAlignment="1">
      <alignment horizontal="center"/>
    </xf>
    <xf numFmtId="0" fontId="279" fillId="0" borderId="296" xfId="769" applyNumberFormat="1" applyFont="1" applyFill="1" applyBorder="1" applyAlignment="1">
      <alignment horizontal="center" vertical="center" wrapText="1"/>
    </xf>
    <xf numFmtId="0" fontId="279" fillId="0" borderId="0" xfId="0" applyFont="1" applyFill="1" applyAlignment="1">
      <alignment horizontal="center" vertical="center" wrapText="1"/>
    </xf>
    <xf numFmtId="0" fontId="58" fillId="0" borderId="305" xfId="0" applyFont="1" applyFill="1" applyBorder="1" applyAlignment="1">
      <alignment horizontal="center" vertical="center"/>
    </xf>
    <xf numFmtId="175" fontId="58" fillId="0" borderId="4" xfId="1261" applyNumberFormat="1" applyFont="1" applyFill="1" applyBorder="1" applyAlignment="1">
      <alignment horizontal="center" vertical="center" wrapText="1"/>
    </xf>
    <xf numFmtId="175" fontId="58" fillId="0" borderId="254" xfId="1261" applyNumberFormat="1" applyFont="1" applyFill="1" applyBorder="1" applyAlignment="1">
      <alignment horizontal="center" vertical="center" wrapText="1"/>
    </xf>
    <xf numFmtId="175" fontId="58" fillId="0" borderId="282" xfId="1261" applyNumberFormat="1" applyFont="1" applyFill="1" applyBorder="1" applyAlignment="1">
      <alignment horizontal="center" vertical="center" wrapText="1"/>
    </xf>
    <xf numFmtId="175" fontId="58" fillId="0" borderId="255" xfId="1261" applyNumberFormat="1" applyFont="1" applyFill="1" applyBorder="1" applyAlignment="1">
      <alignment horizontal="center" vertical="center" wrapText="1"/>
    </xf>
    <xf numFmtId="0" fontId="52" fillId="0" borderId="0" xfId="0" applyFont="1" applyFill="1" applyAlignment="1">
      <alignment horizontal="left" vertical="center" wrapText="1"/>
    </xf>
    <xf numFmtId="0" fontId="32" fillId="96" borderId="181" xfId="0" applyFont="1" applyFill="1" applyBorder="1" applyAlignment="1">
      <alignment horizontal="center" vertical="center" wrapText="1"/>
    </xf>
    <xf numFmtId="0" fontId="32" fillId="96" borderId="182" xfId="0" applyFont="1" applyFill="1" applyBorder="1" applyAlignment="1">
      <alignment horizontal="center" vertical="center" wrapText="1"/>
    </xf>
    <xf numFmtId="0" fontId="52" fillId="96" borderId="0" xfId="0" applyFont="1" applyFill="1" applyBorder="1" applyAlignment="1">
      <alignment horizontal="center" vertical="center" wrapText="1"/>
    </xf>
    <xf numFmtId="0" fontId="52" fillId="96" borderId="44" xfId="0" applyFont="1" applyFill="1" applyBorder="1" applyAlignment="1">
      <alignment horizontal="center" vertical="center" wrapText="1"/>
    </xf>
    <xf numFmtId="0" fontId="52" fillId="96" borderId="314" xfId="0" applyFont="1" applyFill="1" applyBorder="1" applyAlignment="1">
      <alignment horizontal="center" vertical="center" wrapText="1"/>
    </xf>
    <xf numFmtId="0" fontId="52" fillId="96" borderId="315" xfId="0" applyFont="1" applyFill="1" applyBorder="1" applyAlignment="1">
      <alignment horizontal="center" vertical="center" wrapText="1"/>
    </xf>
    <xf numFmtId="0" fontId="31" fillId="96" borderId="247" xfId="0" applyFont="1" applyFill="1" applyBorder="1" applyAlignment="1">
      <alignment horizontal="center" vertical="center"/>
    </xf>
    <xf numFmtId="0" fontId="31" fillId="96" borderId="248" xfId="0" applyFont="1" applyFill="1" applyBorder="1" applyAlignment="1">
      <alignment horizontal="center" vertical="center"/>
    </xf>
    <xf numFmtId="0" fontId="31" fillId="96" borderId="249" xfId="0" applyFont="1" applyFill="1" applyBorder="1" applyAlignment="1">
      <alignment horizontal="center" vertical="center"/>
    </xf>
    <xf numFmtId="0" fontId="31" fillId="96" borderId="303" xfId="0" applyFont="1" applyFill="1" applyBorder="1" applyAlignment="1">
      <alignment horizontal="center" vertical="center"/>
    </xf>
    <xf numFmtId="0" fontId="31" fillId="96" borderId="300" xfId="0" applyFont="1" applyFill="1" applyBorder="1" applyAlignment="1">
      <alignment horizontal="center" vertical="center"/>
    </xf>
    <xf numFmtId="0" fontId="31" fillId="96" borderId="304" xfId="0" applyFont="1" applyFill="1" applyBorder="1" applyAlignment="1">
      <alignment horizontal="center" vertical="center"/>
    </xf>
    <xf numFmtId="0" fontId="17" fillId="24" borderId="225" xfId="769" applyNumberFormat="1" applyFont="1" applyFill="1" applyBorder="1" applyAlignment="1">
      <alignment horizontal="center" vertical="center" wrapText="1"/>
    </xf>
    <xf numFmtId="0" fontId="17" fillId="24" borderId="226" xfId="769" applyNumberFormat="1" applyFont="1" applyFill="1" applyBorder="1" applyAlignment="1">
      <alignment horizontal="center" vertical="center" wrapText="1"/>
    </xf>
    <xf numFmtId="0" fontId="17" fillId="24" borderId="215" xfId="769" applyNumberFormat="1" applyFont="1" applyFill="1" applyBorder="1" applyAlignment="1">
      <alignment horizontal="center" vertical="center" wrapText="1"/>
    </xf>
    <xf numFmtId="0" fontId="17" fillId="78" borderId="225" xfId="769" applyNumberFormat="1" applyFont="1" applyFill="1" applyBorder="1" applyAlignment="1">
      <alignment horizontal="center" vertical="center" wrapText="1"/>
    </xf>
    <xf numFmtId="0" fontId="17" fillId="78" borderId="226" xfId="769" applyNumberFormat="1" applyFont="1" applyFill="1" applyBorder="1" applyAlignment="1">
      <alignment horizontal="center" vertical="center" wrapText="1"/>
    </xf>
    <xf numFmtId="0" fontId="17" fillId="78" borderId="215" xfId="769" applyNumberFormat="1" applyFont="1" applyFill="1" applyBorder="1" applyAlignment="1">
      <alignment horizontal="center" vertical="center" wrapText="1"/>
    </xf>
    <xf numFmtId="0" fontId="17" fillId="81" borderId="225" xfId="769" applyNumberFormat="1" applyFont="1" applyFill="1" applyBorder="1" applyAlignment="1">
      <alignment horizontal="center" vertical="center" wrapText="1"/>
    </xf>
    <xf numFmtId="0" fontId="17" fillId="81" borderId="226" xfId="769" applyNumberFormat="1" applyFont="1" applyFill="1" applyBorder="1" applyAlignment="1">
      <alignment horizontal="center" vertical="center" wrapText="1"/>
    </xf>
    <xf numFmtId="0" fontId="17" fillId="78" borderId="229" xfId="769" applyNumberFormat="1" applyFont="1" applyFill="1" applyBorder="1" applyAlignment="1">
      <alignment horizontal="center" vertical="center" wrapText="1"/>
    </xf>
    <xf numFmtId="0" fontId="17" fillId="78" borderId="227" xfId="769" applyNumberFormat="1" applyFont="1" applyFill="1" applyBorder="1" applyAlignment="1">
      <alignment horizontal="center" vertical="center" wrapText="1"/>
    </xf>
    <xf numFmtId="0" fontId="17" fillId="78" borderId="230" xfId="769" applyNumberFormat="1" applyFont="1" applyFill="1" applyBorder="1" applyAlignment="1">
      <alignment horizontal="center" vertical="center" wrapText="1"/>
    </xf>
    <xf numFmtId="0" fontId="17" fillId="78" borderId="26" xfId="769" applyNumberFormat="1" applyFont="1" applyFill="1" applyBorder="1" applyAlignment="1">
      <alignment horizontal="center" vertical="center" wrapText="1"/>
    </xf>
    <xf numFmtId="0" fontId="17" fillId="78" borderId="38" xfId="769" applyNumberFormat="1" applyFont="1" applyFill="1" applyBorder="1" applyAlignment="1">
      <alignment horizontal="center" vertical="center" wrapText="1"/>
    </xf>
    <xf numFmtId="0" fontId="17" fillId="78" borderId="37" xfId="769" applyNumberFormat="1" applyFont="1" applyFill="1" applyBorder="1" applyAlignment="1">
      <alignment horizontal="center" vertical="center" wrapText="1"/>
    </xf>
    <xf numFmtId="0" fontId="17" fillId="81" borderId="229" xfId="769" applyNumberFormat="1" applyFont="1" applyFill="1" applyBorder="1" applyAlignment="1">
      <alignment horizontal="center" vertical="center" wrapText="1"/>
    </xf>
    <xf numFmtId="0" fontId="17" fillId="81" borderId="227" xfId="769" applyNumberFormat="1" applyFont="1" applyFill="1" applyBorder="1" applyAlignment="1">
      <alignment horizontal="center" vertical="center" wrapText="1"/>
    </xf>
    <xf numFmtId="0" fontId="17" fillId="81" borderId="230" xfId="769" applyNumberFormat="1" applyFont="1" applyFill="1" applyBorder="1" applyAlignment="1">
      <alignment horizontal="center" vertical="center" wrapText="1"/>
    </xf>
    <xf numFmtId="0" fontId="17" fillId="81" borderId="26" xfId="769" applyNumberFormat="1" applyFont="1" applyFill="1" applyBorder="1" applyAlignment="1">
      <alignment horizontal="center" vertical="center" wrapText="1"/>
    </xf>
    <xf numFmtId="0" fontId="17" fillId="81" borderId="38" xfId="769" applyNumberFormat="1" applyFont="1" applyFill="1" applyBorder="1" applyAlignment="1">
      <alignment horizontal="center" vertical="center" wrapText="1"/>
    </xf>
    <xf numFmtId="0" fontId="17" fillId="81" borderId="37" xfId="769" applyNumberFormat="1" applyFont="1" applyFill="1" applyBorder="1" applyAlignment="1">
      <alignment horizontal="center" vertical="center" wrapText="1"/>
    </xf>
    <xf numFmtId="0" fontId="17" fillId="81" borderId="215" xfId="769" applyNumberFormat="1" applyFont="1" applyFill="1" applyBorder="1" applyAlignment="1">
      <alignment horizontal="center" vertical="center" wrapText="1"/>
    </xf>
    <xf numFmtId="0" fontId="17" fillId="82" borderId="229" xfId="769" applyNumberFormat="1" applyFont="1" applyFill="1" applyBorder="1" applyAlignment="1">
      <alignment horizontal="center" vertical="center" wrapText="1"/>
    </xf>
    <xf numFmtId="0" fontId="17" fillId="82" borderId="227" xfId="769" applyNumberFormat="1" applyFont="1" applyFill="1" applyBorder="1" applyAlignment="1">
      <alignment horizontal="center" vertical="center" wrapText="1"/>
    </xf>
    <xf numFmtId="0" fontId="17" fillId="82" borderId="230" xfId="769" applyNumberFormat="1" applyFont="1" applyFill="1" applyBorder="1" applyAlignment="1">
      <alignment horizontal="center" vertical="center" wrapText="1"/>
    </xf>
    <xf numFmtId="0" fontId="17" fillId="82" borderId="26" xfId="769" applyNumberFormat="1" applyFont="1" applyFill="1" applyBorder="1" applyAlignment="1">
      <alignment horizontal="center" vertical="center" wrapText="1"/>
    </xf>
    <xf numFmtId="0" fontId="17" fillId="82" borderId="38" xfId="769" applyNumberFormat="1" applyFont="1" applyFill="1" applyBorder="1" applyAlignment="1">
      <alignment horizontal="center" vertical="center" wrapText="1"/>
    </xf>
    <xf numFmtId="0" fontId="17" fillId="82" borderId="37" xfId="769" applyNumberFormat="1" applyFont="1" applyFill="1" applyBorder="1" applyAlignment="1">
      <alignment horizontal="center" vertical="center" wrapText="1"/>
    </xf>
    <xf numFmtId="0" fontId="17" fillId="82" borderId="225" xfId="769" applyNumberFormat="1" applyFont="1" applyFill="1" applyBorder="1" applyAlignment="1">
      <alignment horizontal="center" vertical="center" wrapText="1"/>
    </xf>
    <xf numFmtId="0" fontId="17" fillId="82" borderId="215" xfId="769" applyNumberFormat="1" applyFont="1" applyFill="1" applyBorder="1" applyAlignment="1">
      <alignment horizontal="center" vertical="center" wrapText="1"/>
    </xf>
    <xf numFmtId="0" fontId="17" fillId="82" borderId="226" xfId="769" applyNumberFormat="1" applyFont="1" applyFill="1" applyBorder="1" applyAlignment="1">
      <alignment horizontal="center" vertical="center" wrapText="1"/>
    </xf>
    <xf numFmtId="0" fontId="17" fillId="83" borderId="229" xfId="769" applyNumberFormat="1" applyFont="1" applyFill="1" applyBorder="1" applyAlignment="1">
      <alignment horizontal="center" vertical="center" wrapText="1"/>
    </xf>
    <xf numFmtId="0" fontId="17" fillId="83" borderId="227" xfId="769" applyNumberFormat="1" applyFont="1" applyFill="1" applyBorder="1" applyAlignment="1">
      <alignment horizontal="center" vertical="center" wrapText="1"/>
    </xf>
    <xf numFmtId="0" fontId="17" fillId="83" borderId="230" xfId="769" applyNumberFormat="1" applyFont="1" applyFill="1" applyBorder="1" applyAlignment="1">
      <alignment horizontal="center" vertical="center" wrapText="1"/>
    </xf>
    <xf numFmtId="0" fontId="17" fillId="83" borderId="26" xfId="769" applyNumberFormat="1" applyFont="1" applyFill="1" applyBorder="1" applyAlignment="1">
      <alignment horizontal="center" vertical="center" wrapText="1"/>
    </xf>
    <xf numFmtId="0" fontId="17" fillId="83" borderId="38" xfId="769" applyNumberFormat="1" applyFont="1" applyFill="1" applyBorder="1" applyAlignment="1">
      <alignment horizontal="center" vertical="center" wrapText="1"/>
    </xf>
    <xf numFmtId="0" fontId="17" fillId="83" borderId="37" xfId="769" applyNumberFormat="1" applyFont="1" applyFill="1" applyBorder="1" applyAlignment="1">
      <alignment horizontal="center" vertical="center" wrapText="1"/>
    </xf>
    <xf numFmtId="196" fontId="52" fillId="0" borderId="0" xfId="769" applyFont="1" applyFill="1" applyAlignment="1">
      <alignment horizontal="left" vertical="center" wrapText="1"/>
    </xf>
    <xf numFmtId="0" fontId="0" fillId="0" borderId="228" xfId="769" applyNumberFormat="1" applyFont="1" applyBorder="1" applyAlignment="1">
      <alignment horizontal="center" vertical="center"/>
    </xf>
    <xf numFmtId="0" fontId="0" fillId="0" borderId="42" xfId="769" applyNumberFormat="1" applyFont="1" applyBorder="1" applyAlignment="1">
      <alignment horizontal="center" vertical="center"/>
    </xf>
    <xf numFmtId="0" fontId="0" fillId="0" borderId="18" xfId="769" applyNumberFormat="1" applyFont="1" applyBorder="1" applyAlignment="1">
      <alignment horizontal="center" vertical="center"/>
    </xf>
    <xf numFmtId="0" fontId="17" fillId="79" borderId="225" xfId="769" applyNumberFormat="1" applyFont="1" applyFill="1" applyBorder="1" applyAlignment="1">
      <alignment horizontal="center" vertical="center" wrapText="1"/>
    </xf>
    <xf numFmtId="0" fontId="17" fillId="79" borderId="215" xfId="769" applyNumberFormat="1" applyFont="1" applyFill="1" applyBorder="1" applyAlignment="1">
      <alignment horizontal="center" vertical="center" wrapText="1"/>
    </xf>
    <xf numFmtId="0" fontId="17" fillId="79" borderId="226" xfId="769" applyNumberFormat="1" applyFont="1" applyFill="1" applyBorder="1" applyAlignment="1">
      <alignment horizontal="center" vertical="center" wrapText="1"/>
    </xf>
    <xf numFmtId="0" fontId="17" fillId="88" borderId="225" xfId="769" applyNumberFormat="1" applyFont="1" applyFill="1" applyBorder="1" applyAlignment="1">
      <alignment horizontal="center" vertical="center" wrapText="1"/>
    </xf>
    <xf numFmtId="0" fontId="17" fillId="88" borderId="215" xfId="769" applyNumberFormat="1" applyFont="1" applyFill="1" applyBorder="1" applyAlignment="1">
      <alignment horizontal="center" vertical="center" wrapText="1"/>
    </xf>
    <xf numFmtId="0" fontId="17" fillId="88" borderId="226" xfId="769" applyNumberFormat="1" applyFont="1" applyFill="1" applyBorder="1" applyAlignment="1">
      <alignment horizontal="center" vertical="center" wrapText="1"/>
    </xf>
    <xf numFmtId="0" fontId="17" fillId="80" borderId="225" xfId="769" applyNumberFormat="1" applyFont="1" applyFill="1" applyBorder="1" applyAlignment="1">
      <alignment horizontal="center" vertical="center" wrapText="1"/>
    </xf>
    <xf numFmtId="0" fontId="17" fillId="80" borderId="215" xfId="769" applyNumberFormat="1" applyFont="1" applyFill="1" applyBorder="1" applyAlignment="1">
      <alignment horizontal="center" vertical="center" wrapText="1"/>
    </xf>
    <xf numFmtId="0" fontId="17" fillId="80" borderId="226" xfId="769" applyNumberFormat="1" applyFont="1" applyFill="1" applyBorder="1" applyAlignment="1">
      <alignment horizontal="center" vertical="center" wrapText="1"/>
    </xf>
    <xf numFmtId="0" fontId="17" fillId="24" borderId="229" xfId="769" applyNumberFormat="1" applyFont="1" applyFill="1" applyBorder="1" applyAlignment="1">
      <alignment horizontal="center" vertical="center" wrapText="1"/>
    </xf>
    <xf numFmtId="0" fontId="17" fillId="24" borderId="227" xfId="769" applyNumberFormat="1" applyFont="1" applyFill="1" applyBorder="1" applyAlignment="1">
      <alignment horizontal="center" vertical="center" wrapText="1"/>
    </xf>
    <xf numFmtId="0" fontId="17" fillId="24" borderId="230" xfId="769" applyNumberFormat="1" applyFont="1" applyFill="1" applyBorder="1" applyAlignment="1">
      <alignment horizontal="center" vertical="center" wrapText="1"/>
    </xf>
    <xf numFmtId="0" fontId="17" fillId="24" borderId="26" xfId="769" applyNumberFormat="1" applyFont="1" applyFill="1" applyBorder="1" applyAlignment="1">
      <alignment horizontal="center" vertical="center" wrapText="1"/>
    </xf>
    <xf numFmtId="0" fontId="17" fillId="24" borderId="38" xfId="769" applyNumberFormat="1" applyFont="1" applyFill="1" applyBorder="1" applyAlignment="1">
      <alignment horizontal="center" vertical="center" wrapText="1"/>
    </xf>
    <xf numFmtId="0" fontId="17" fillId="24" borderId="37" xfId="769" applyNumberFormat="1" applyFont="1" applyFill="1" applyBorder="1" applyAlignment="1">
      <alignment horizontal="center" vertical="center" wrapText="1"/>
    </xf>
    <xf numFmtId="0" fontId="17" fillId="83" borderId="225" xfId="769" applyNumberFormat="1" applyFont="1" applyFill="1" applyBorder="1" applyAlignment="1">
      <alignment horizontal="center" vertical="center" wrapText="1"/>
    </xf>
    <xf numFmtId="0" fontId="17" fillId="83" borderId="215" xfId="769" applyNumberFormat="1" applyFont="1" applyFill="1" applyBorder="1" applyAlignment="1">
      <alignment horizontal="center" vertical="center" wrapText="1"/>
    </xf>
    <xf numFmtId="0" fontId="17" fillId="83" borderId="226" xfId="769" applyNumberFormat="1" applyFont="1" applyFill="1" applyBorder="1" applyAlignment="1">
      <alignment horizontal="center" vertical="center" wrapText="1"/>
    </xf>
    <xf numFmtId="0" fontId="4" fillId="0" borderId="0" xfId="0" applyFont="1" applyFill="1" applyAlignment="1">
      <alignment horizontal="center"/>
    </xf>
    <xf numFmtId="0" fontId="5" fillId="0" borderId="303" xfId="1220" applyFont="1" applyFill="1" applyBorder="1" applyAlignment="1">
      <alignment horizontal="center" vertical="center"/>
    </xf>
    <xf numFmtId="0" fontId="5" fillId="0" borderId="300" xfId="1220" applyFont="1" applyFill="1" applyBorder="1" applyAlignment="1">
      <alignment horizontal="center" vertical="center"/>
    </xf>
    <xf numFmtId="0" fontId="5" fillId="0" borderId="304" xfId="1220" applyFont="1" applyFill="1" applyBorder="1" applyAlignment="1">
      <alignment horizontal="center" vertical="center"/>
    </xf>
    <xf numFmtId="49" fontId="5" fillId="0" borderId="42" xfId="0" applyNumberFormat="1" applyFont="1" applyFill="1" applyBorder="1" applyAlignment="1" applyProtection="1">
      <alignment horizontal="center" vertical="center" wrapText="1"/>
    </xf>
    <xf numFmtId="49" fontId="5" fillId="0" borderId="312" xfId="0" applyNumberFormat="1" applyFont="1" applyFill="1" applyBorder="1" applyAlignment="1" applyProtection="1">
      <alignment horizontal="center" vertical="center" wrapText="1"/>
    </xf>
    <xf numFmtId="49" fontId="5" fillId="0" borderId="237" xfId="0" applyNumberFormat="1" applyFont="1" applyFill="1" applyBorder="1" applyAlignment="1" applyProtection="1">
      <alignment horizontal="center" vertical="center" wrapText="1"/>
    </xf>
    <xf numFmtId="49" fontId="5" fillId="0" borderId="303" xfId="1220" applyNumberFormat="1" applyFont="1" applyFill="1" applyBorder="1" applyAlignment="1" applyProtection="1">
      <alignment horizontal="center" vertical="center" wrapText="1"/>
    </xf>
    <xf numFmtId="49" fontId="5" fillId="0" borderId="300" xfId="1220" applyNumberFormat="1" applyFont="1" applyFill="1" applyBorder="1" applyAlignment="1" applyProtection="1">
      <alignment horizontal="center" vertical="center" wrapText="1"/>
    </xf>
    <xf numFmtId="49" fontId="5" fillId="0" borderId="304" xfId="1220" applyNumberFormat="1" applyFont="1" applyFill="1" applyBorder="1" applyAlignment="1" applyProtection="1">
      <alignment horizontal="center" vertical="center" wrapText="1"/>
    </xf>
    <xf numFmtId="0" fontId="0" fillId="0" borderId="303" xfId="1387" applyFont="1" applyFill="1" applyBorder="1" applyAlignment="1">
      <alignment horizontal="center"/>
    </xf>
    <xf numFmtId="0" fontId="0" fillId="0" borderId="304" xfId="1387" applyFont="1" applyFill="1" applyBorder="1" applyAlignment="1">
      <alignment horizontal="center"/>
    </xf>
    <xf numFmtId="0" fontId="118" fillId="0" borderId="0" xfId="1387" applyFont="1" applyFill="1" applyAlignment="1">
      <alignment horizontal="left"/>
    </xf>
    <xf numFmtId="0" fontId="0" fillId="0" borderId="254" xfId="1387" applyFont="1" applyFill="1" applyBorder="1" applyAlignment="1">
      <alignment horizontal="center"/>
    </xf>
    <xf numFmtId="0" fontId="0" fillId="0" borderId="282" xfId="1387" applyFont="1" applyFill="1" applyBorder="1" applyAlignment="1">
      <alignment horizontal="center"/>
    </xf>
    <xf numFmtId="0" fontId="0" fillId="0" borderId="255" xfId="1387" applyFont="1" applyFill="1" applyBorder="1" applyAlignment="1">
      <alignment horizontal="center"/>
    </xf>
    <xf numFmtId="0" fontId="17" fillId="0" borderId="326" xfId="1387" applyFont="1" applyFill="1" applyBorder="1" applyAlignment="1">
      <alignment horizontal="left"/>
    </xf>
    <xf numFmtId="0" fontId="17" fillId="0" borderId="309" xfId="1387" applyFont="1" applyFill="1" applyBorder="1" applyAlignment="1">
      <alignment horizontal="left"/>
    </xf>
    <xf numFmtId="0" fontId="17" fillId="0" borderId="327" xfId="1387" applyFont="1" applyFill="1" applyBorder="1" applyAlignment="1">
      <alignment horizontal="left"/>
    </xf>
    <xf numFmtId="0" fontId="17" fillId="0" borderId="329" xfId="1387" applyFont="1" applyFill="1" applyBorder="1" applyAlignment="1">
      <alignment horizontal="left"/>
    </xf>
    <xf numFmtId="0" fontId="17" fillId="0" borderId="0" xfId="1387" applyFont="1" applyFill="1" applyBorder="1" applyAlignment="1">
      <alignment horizontal="left"/>
    </xf>
    <xf numFmtId="0" fontId="17" fillId="0" borderId="44" xfId="1387" applyFont="1" applyFill="1" applyBorder="1" applyAlignment="1">
      <alignment horizontal="left"/>
    </xf>
    <xf numFmtId="0" fontId="61" fillId="0" borderId="254" xfId="1387" applyFont="1" applyFill="1" applyBorder="1" applyAlignment="1">
      <alignment horizontal="right"/>
    </xf>
    <xf numFmtId="0" fontId="61" fillId="0" borderId="282" xfId="1387" applyFont="1" applyFill="1" applyBorder="1" applyAlignment="1">
      <alignment horizontal="right"/>
    </xf>
    <xf numFmtId="0" fontId="61" fillId="0" borderId="255" xfId="1387" applyFont="1" applyFill="1" applyBorder="1" applyAlignment="1">
      <alignment horizontal="right"/>
    </xf>
    <xf numFmtId="0" fontId="12" fillId="5" borderId="0" xfId="0" applyFont="1" applyFill="1" applyAlignment="1">
      <alignment horizontal="left"/>
    </xf>
    <xf numFmtId="0" fontId="86" fillId="5" borderId="0" xfId="0" applyFont="1" applyFill="1"/>
    <xf numFmtId="0" fontId="86" fillId="5" borderId="0" xfId="0" applyFont="1" applyFill="1" applyBorder="1"/>
    <xf numFmtId="0" fontId="89" fillId="5" borderId="0" xfId="0" applyFont="1" applyFill="1"/>
    <xf numFmtId="0" fontId="12" fillId="5" borderId="0" xfId="0" applyFont="1" applyFill="1" applyAlignment="1">
      <alignment horizontal="center"/>
    </xf>
    <xf numFmtId="0" fontId="0" fillId="5" borderId="0" xfId="0" applyFill="1" applyAlignment="1">
      <alignment horizontal="center"/>
    </xf>
    <xf numFmtId="0" fontId="21" fillId="5" borderId="0" xfId="0" quotePrefix="1" applyFont="1" applyFill="1" applyAlignment="1">
      <alignment horizontal="center" vertical="center" wrapText="1"/>
    </xf>
    <xf numFmtId="1" fontId="22" fillId="5" borderId="335" xfId="0" quotePrefix="1" applyNumberFormat="1" applyFont="1" applyFill="1" applyBorder="1" applyAlignment="1">
      <alignment horizontal="center" vertical="center" wrapText="1"/>
    </xf>
    <xf numFmtId="0" fontId="18" fillId="5" borderId="265" xfId="0" applyFont="1" applyFill="1" applyBorder="1" applyAlignment="1">
      <alignment horizontal="center" vertical="center"/>
    </xf>
    <xf numFmtId="0" fontId="18" fillId="5" borderId="265" xfId="0" applyFont="1" applyFill="1" applyBorder="1" applyAlignment="1">
      <alignment horizontal="center" vertical="center" wrapText="1"/>
    </xf>
    <xf numFmtId="0" fontId="18" fillId="5" borderId="335" xfId="0" applyFont="1" applyFill="1" applyBorder="1" applyAlignment="1">
      <alignment horizontal="center" vertical="center" wrapText="1"/>
    </xf>
    <xf numFmtId="0" fontId="4" fillId="5" borderId="261" xfId="0" applyFont="1" applyFill="1" applyBorder="1" applyAlignment="1">
      <alignment horizontal="left" indent="1"/>
    </xf>
    <xf numFmtId="3" fontId="18" fillId="5" borderId="42" xfId="0" applyNumberFormat="1" applyFont="1" applyFill="1" applyBorder="1"/>
    <xf numFmtId="183" fontId="18" fillId="5" borderId="42" xfId="0" applyNumberFormat="1" applyFont="1" applyFill="1" applyBorder="1"/>
    <xf numFmtId="0" fontId="86" fillId="5" borderId="312" xfId="0" applyFont="1" applyFill="1" applyBorder="1"/>
    <xf numFmtId="3" fontId="18" fillId="5" borderId="312" xfId="0" applyNumberFormat="1" applyFont="1" applyFill="1" applyBorder="1"/>
    <xf numFmtId="183" fontId="18" fillId="5" borderId="312" xfId="0" applyNumberFormat="1" applyFont="1" applyFill="1" applyBorder="1"/>
    <xf numFmtId="1" fontId="22" fillId="5" borderId="264" xfId="0" quotePrefix="1" applyNumberFormat="1" applyFont="1" applyFill="1" applyBorder="1" applyAlignment="1">
      <alignment horizontal="center" vertical="center" wrapText="1"/>
    </xf>
    <xf numFmtId="1" fontId="22" fillId="5" borderId="167" xfId="0" quotePrefix="1" applyNumberFormat="1" applyFont="1" applyFill="1" applyBorder="1" applyAlignment="1">
      <alignment horizontal="center" vertical="center" wrapText="1"/>
    </xf>
    <xf numFmtId="1" fontId="22" fillId="5" borderId="168" xfId="0" quotePrefix="1" applyNumberFormat="1" applyFont="1" applyFill="1" applyBorder="1" applyAlignment="1">
      <alignment horizontal="center" vertical="center" wrapText="1"/>
    </xf>
    <xf numFmtId="0" fontId="22" fillId="5" borderId="290" xfId="0" applyFont="1" applyFill="1" applyBorder="1" applyAlignment="1">
      <alignment horizontal="center" vertical="center" wrapText="1"/>
    </xf>
    <xf numFmtId="0" fontId="18" fillId="5" borderId="265" xfId="0" applyFont="1" applyFill="1" applyBorder="1"/>
    <xf numFmtId="3" fontId="26" fillId="5" borderId="42" xfId="0" applyNumberFormat="1" applyFont="1" applyFill="1" applyBorder="1"/>
    <xf numFmtId="3" fontId="18" fillId="5" borderId="290" xfId="0" applyNumberFormat="1" applyFont="1" applyFill="1" applyBorder="1"/>
    <xf numFmtId="3" fontId="18" fillId="5" borderId="261" xfId="0" applyNumberFormat="1" applyFont="1" applyFill="1" applyBorder="1"/>
    <xf numFmtId="183" fontId="18" fillId="5" borderId="261" xfId="0" applyNumberFormat="1" applyFont="1" applyFill="1" applyBorder="1"/>
    <xf numFmtId="0" fontId="152" fillId="5" borderId="330" xfId="0" applyFont="1" applyFill="1" applyBorder="1" applyAlignment="1">
      <alignment horizontal="left"/>
    </xf>
    <xf numFmtId="0" fontId="152" fillId="5" borderId="330" xfId="0" applyFont="1" applyFill="1" applyBorder="1" applyAlignment="1">
      <alignment horizontal="left" indent="2"/>
    </xf>
    <xf numFmtId="0" fontId="4" fillId="5" borderId="337" xfId="1381" applyFont="1" applyFill="1" applyBorder="1" applyAlignment="1">
      <alignment horizontal="center" vertical="center" wrapText="1"/>
    </xf>
    <xf numFmtId="0" fontId="4" fillId="5" borderId="309" xfId="1381" applyFont="1" applyFill="1" applyBorder="1" applyAlignment="1">
      <alignment horizontal="center" vertical="center" wrapText="1"/>
    </xf>
    <xf numFmtId="0" fontId="4" fillId="5" borderId="338" xfId="1381" applyFont="1" applyFill="1" applyBorder="1" applyAlignment="1">
      <alignment horizontal="center" vertical="center" wrapText="1"/>
    </xf>
    <xf numFmtId="0" fontId="4" fillId="5" borderId="0" xfId="1381" quotePrefix="1" applyFont="1" applyFill="1" applyBorder="1" applyAlignment="1">
      <alignment horizontal="center" vertical="center" wrapText="1"/>
    </xf>
    <xf numFmtId="1" fontId="4" fillId="5" borderId="254" xfId="1381" quotePrefix="1" applyNumberFormat="1" applyFont="1" applyFill="1" applyBorder="1" applyAlignment="1">
      <alignment horizontal="center" vertical="center" wrapText="1"/>
    </xf>
    <xf numFmtId="1" fontId="4" fillId="5" borderId="282" xfId="1381" quotePrefix="1" applyNumberFormat="1" applyFont="1" applyFill="1" applyBorder="1" applyAlignment="1">
      <alignment horizontal="center" vertical="center" wrapText="1"/>
    </xf>
    <xf numFmtId="1" fontId="4" fillId="5" borderId="255" xfId="1381" quotePrefix="1" applyNumberFormat="1" applyFont="1" applyFill="1" applyBorder="1" applyAlignment="1">
      <alignment horizontal="center" vertical="center" wrapText="1"/>
    </xf>
    <xf numFmtId="1" fontId="4" fillId="5" borderId="0" xfId="1381" quotePrefix="1" applyNumberFormat="1" applyFont="1" applyFill="1" applyBorder="1" applyAlignment="1">
      <alignment horizontal="center" vertical="center" wrapText="1"/>
    </xf>
    <xf numFmtId="0" fontId="4" fillId="5" borderId="313" xfId="1381" applyFont="1" applyFill="1" applyBorder="1" applyAlignment="1">
      <alignment horizontal="center" vertical="center" wrapText="1"/>
    </xf>
    <xf numFmtId="0" fontId="4" fillId="5" borderId="314" xfId="1381" applyFont="1" applyFill="1" applyBorder="1" applyAlignment="1">
      <alignment horizontal="center" vertical="center" wrapText="1"/>
    </xf>
    <xf numFmtId="0" fontId="4" fillId="5" borderId="315" xfId="1381" applyFont="1" applyFill="1" applyBorder="1" applyAlignment="1">
      <alignment horizontal="center" vertical="center" wrapText="1"/>
    </xf>
    <xf numFmtId="0" fontId="4" fillId="5" borderId="44" xfId="1381" quotePrefix="1" applyFont="1" applyFill="1" applyBorder="1" applyAlignment="1">
      <alignment horizontal="center" vertical="center" wrapText="1"/>
    </xf>
    <xf numFmtId="3" fontId="5" fillId="5" borderId="312" xfId="1381" applyNumberFormat="1" applyFont="1" applyFill="1" applyBorder="1" applyAlignment="1">
      <alignment horizontal="center" vertical="center" wrapText="1"/>
    </xf>
    <xf numFmtId="3" fontId="4" fillId="5" borderId="312" xfId="1381" applyNumberFormat="1" applyFont="1" applyFill="1" applyBorder="1" applyAlignment="1">
      <alignment horizontal="center" vertical="center"/>
    </xf>
    <xf numFmtId="0" fontId="5" fillId="5" borderId="0" xfId="1380" applyFont="1" applyFill="1"/>
    <xf numFmtId="3" fontId="4" fillId="5" borderId="0" xfId="1381" applyNumberFormat="1" applyFont="1" applyFill="1" applyBorder="1" applyAlignment="1">
      <alignment horizontal="center" vertical="center" wrapText="1"/>
    </xf>
    <xf numFmtId="0" fontId="4" fillId="5" borderId="254" xfId="1381" applyFont="1" applyFill="1" applyBorder="1" applyAlignment="1">
      <alignment vertical="center"/>
    </xf>
    <xf numFmtId="0" fontId="4" fillId="5" borderId="282" xfId="1381" applyFont="1" applyFill="1" applyBorder="1" applyAlignment="1">
      <alignment vertical="center"/>
    </xf>
    <xf numFmtId="0" fontId="4" fillId="5" borderId="44" xfId="1381" applyFont="1" applyFill="1" applyBorder="1" applyAlignment="1">
      <alignment vertical="center"/>
    </xf>
    <xf numFmtId="184" fontId="4" fillId="5" borderId="256" xfId="1381" applyNumberFormat="1" applyFont="1" applyFill="1" applyBorder="1"/>
    <xf numFmtId="0" fontId="5" fillId="5" borderId="336" xfId="1381" applyFont="1" applyFill="1" applyBorder="1" applyAlignment="1">
      <alignment vertical="center" wrapText="1"/>
    </xf>
    <xf numFmtId="0" fontId="5" fillId="5" borderId="254" xfId="1381" applyFont="1" applyFill="1" applyBorder="1" applyAlignment="1">
      <alignment horizontal="center" vertical="center"/>
    </xf>
    <xf numFmtId="0" fontId="5" fillId="5" borderId="255" xfId="1381" applyFont="1" applyFill="1" applyBorder="1" applyAlignment="1">
      <alignment horizontal="center" vertical="center"/>
    </xf>
    <xf numFmtId="0" fontId="5" fillId="5" borderId="44" xfId="1381" applyFont="1" applyFill="1" applyBorder="1" applyAlignment="1">
      <alignment horizontal="center" vertical="center"/>
    </xf>
    <xf numFmtId="0" fontId="5" fillId="5" borderId="42" xfId="1381" applyFont="1" applyFill="1" applyBorder="1" applyAlignment="1">
      <alignment vertical="center" wrapText="1"/>
    </xf>
    <xf numFmtId="0" fontId="5" fillId="5" borderId="256" xfId="1381" applyFont="1" applyFill="1" applyBorder="1" applyAlignment="1">
      <alignment horizontal="center" vertical="center"/>
    </xf>
    <xf numFmtId="0" fontId="5" fillId="5" borderId="312" xfId="1381" applyFont="1" applyFill="1" applyBorder="1" applyAlignment="1">
      <alignment vertical="center" wrapText="1"/>
    </xf>
    <xf numFmtId="0" fontId="5" fillId="5" borderId="336" xfId="1381" applyFont="1" applyFill="1" applyBorder="1" applyAlignment="1">
      <alignment horizontal="left" vertical="center" wrapText="1"/>
    </xf>
    <xf numFmtId="0" fontId="5" fillId="5" borderId="42" xfId="1381" applyFont="1" applyFill="1" applyBorder="1" applyAlignment="1">
      <alignment horizontal="left" vertical="center" wrapText="1"/>
    </xf>
    <xf numFmtId="0" fontId="5" fillId="5" borderId="312" xfId="1381" applyFont="1" applyFill="1" applyBorder="1" applyAlignment="1">
      <alignment horizontal="left" vertical="center" wrapText="1"/>
    </xf>
    <xf numFmtId="0" fontId="5" fillId="5" borderId="336" xfId="1381" applyFont="1" applyFill="1" applyBorder="1" applyAlignment="1">
      <alignment vertical="center"/>
    </xf>
    <xf numFmtId="184" fontId="4" fillId="5" borderId="256" xfId="1381" applyNumberFormat="1" applyFont="1" applyFill="1" applyBorder="1" applyAlignment="1">
      <alignment horizontal="right" vertical="center"/>
    </xf>
    <xf numFmtId="0" fontId="5" fillId="5" borderId="42" xfId="1381" applyFont="1" applyFill="1" applyBorder="1" applyAlignment="1">
      <alignment vertical="center"/>
    </xf>
    <xf numFmtId="0" fontId="5" fillId="5" borderId="312" xfId="1381" applyFont="1" applyFill="1" applyBorder="1" applyAlignment="1">
      <alignment vertical="center"/>
    </xf>
    <xf numFmtId="0" fontId="5" fillId="5" borderId="336" xfId="1381" applyFont="1" applyFill="1" applyBorder="1" applyAlignment="1">
      <alignment horizontal="center" vertical="center"/>
    </xf>
    <xf numFmtId="0" fontId="5" fillId="5" borderId="256" xfId="1381" applyFont="1" applyFill="1" applyBorder="1" applyAlignment="1">
      <alignment vertical="center"/>
    </xf>
    <xf numFmtId="0" fontId="5" fillId="5" borderId="42" xfId="1381" applyFont="1" applyFill="1" applyBorder="1" applyAlignment="1">
      <alignment vertical="center"/>
    </xf>
    <xf numFmtId="0" fontId="5" fillId="5" borderId="312" xfId="1381" applyFont="1" applyFill="1" applyBorder="1" applyAlignment="1">
      <alignment horizontal="center" vertical="center"/>
    </xf>
    <xf numFmtId="0" fontId="5" fillId="5" borderId="42" xfId="1381" applyFont="1" applyFill="1" applyBorder="1" applyAlignment="1">
      <alignment horizontal="center" vertical="center"/>
    </xf>
    <xf numFmtId="0" fontId="5" fillId="5" borderId="0" xfId="1381" quotePrefix="1" applyFont="1" applyFill="1" applyAlignment="1">
      <alignment horizontal="left"/>
    </xf>
    <xf numFmtId="0" fontId="5" fillId="5" borderId="0" xfId="1381" applyFont="1" applyFill="1" applyBorder="1" applyAlignment="1">
      <alignment horizontal="center" vertical="center"/>
    </xf>
    <xf numFmtId="0" fontId="5" fillId="5" borderId="0" xfId="1381" applyFont="1" applyFill="1" applyBorder="1" applyAlignment="1">
      <alignment vertical="center"/>
    </xf>
    <xf numFmtId="3" fontId="5" fillId="5" borderId="0" xfId="1381" applyNumberFormat="1" applyFont="1" applyFill="1" applyBorder="1"/>
    <xf numFmtId="0" fontId="4" fillId="5" borderId="0" xfId="1380" applyFont="1" applyFill="1"/>
    <xf numFmtId="0" fontId="5" fillId="5" borderId="0" xfId="1380" applyFont="1" applyFill="1" applyBorder="1"/>
    <xf numFmtId="177" fontId="4" fillId="5" borderId="0" xfId="97" applyNumberFormat="1" applyFont="1" applyFill="1" applyBorder="1" applyAlignment="1" applyProtection="1">
      <alignment horizontal="center" vertical="center" wrapText="1"/>
    </xf>
    <xf numFmtId="177" fontId="4" fillId="5" borderId="0" xfId="97" applyNumberFormat="1" applyFont="1" applyFill="1" applyBorder="1" applyAlignment="1" applyProtection="1">
      <alignment horizontal="center" vertical="center" wrapText="1"/>
    </xf>
    <xf numFmtId="177" fontId="4" fillId="5" borderId="0" xfId="97" applyNumberFormat="1" applyFont="1" applyFill="1" applyBorder="1" applyAlignment="1" applyProtection="1">
      <alignment vertical="center"/>
    </xf>
    <xf numFmtId="177" fontId="4" fillId="5" borderId="314" xfId="97" applyNumberFormat="1" applyFont="1" applyFill="1" applyBorder="1" applyAlignment="1" applyProtection="1">
      <alignment horizontal="center" vertical="center"/>
    </xf>
    <xf numFmtId="177" fontId="4" fillId="5" borderId="0" xfId="97" applyNumberFormat="1" applyFont="1" applyFill="1" applyBorder="1" applyAlignment="1" applyProtection="1">
      <alignment horizontal="center" vertical="center"/>
    </xf>
    <xf numFmtId="0" fontId="32" fillId="5" borderId="336" xfId="7" applyFont="1" applyFill="1" applyBorder="1" applyAlignment="1">
      <alignment horizontal="center"/>
    </xf>
    <xf numFmtId="0" fontId="5" fillId="5" borderId="0" xfId="1381" applyFont="1" applyFill="1"/>
    <xf numFmtId="0" fontId="5" fillId="5" borderId="0" xfId="1381" applyFont="1" applyFill="1" applyBorder="1"/>
    <xf numFmtId="0" fontId="32" fillId="5" borderId="0" xfId="7" applyFont="1" applyFill="1" applyBorder="1" applyAlignment="1">
      <alignment horizontal="center"/>
    </xf>
    <xf numFmtId="0" fontId="31" fillId="5" borderId="0" xfId="7" applyFont="1" applyFill="1"/>
    <xf numFmtId="0" fontId="32" fillId="5" borderId="312" xfId="7" applyFont="1" applyFill="1" applyBorder="1" applyAlignment="1">
      <alignment horizontal="center" vertical="center"/>
    </xf>
    <xf numFmtId="0" fontId="32" fillId="5" borderId="0" xfId="7" applyFont="1" applyFill="1" applyBorder="1" applyAlignment="1">
      <alignment horizontal="center" vertical="center"/>
    </xf>
    <xf numFmtId="0" fontId="5" fillId="5" borderId="256" xfId="1381" applyFont="1" applyFill="1" applyBorder="1"/>
    <xf numFmtId="0" fontId="4" fillId="5" borderId="282" xfId="1381" quotePrefix="1" applyFont="1" applyFill="1" applyBorder="1" applyAlignment="1">
      <alignment horizontal="center" vertical="center" wrapText="1"/>
    </xf>
    <xf numFmtId="0" fontId="4" fillId="5" borderId="0" xfId="1381" applyFont="1" applyFill="1" applyBorder="1"/>
    <xf numFmtId="0" fontId="4" fillId="5" borderId="0" xfId="1381" applyFont="1" applyFill="1" applyBorder="1" applyAlignment="1">
      <alignment vertical="center"/>
    </xf>
    <xf numFmtId="0" fontId="5" fillId="5" borderId="329" xfId="1381" applyFont="1" applyFill="1" applyBorder="1" applyAlignment="1">
      <alignment vertical="center"/>
    </xf>
    <xf numFmtId="0" fontId="5" fillId="5" borderId="44" xfId="1381" applyFont="1" applyFill="1" applyBorder="1" applyAlignment="1">
      <alignment vertical="center"/>
    </xf>
    <xf numFmtId="0" fontId="4" fillId="5" borderId="309" xfId="1381" applyFont="1" applyFill="1" applyBorder="1"/>
    <xf numFmtId="0" fontId="5" fillId="5" borderId="0" xfId="354" applyFont="1" applyFill="1"/>
    <xf numFmtId="177" fontId="4" fillId="5" borderId="0" xfId="97" applyNumberFormat="1" applyFont="1" applyFill="1" applyBorder="1" applyAlignment="1" applyProtection="1">
      <alignment horizontal="center" vertical="center"/>
    </xf>
    <xf numFmtId="0" fontId="21" fillId="5" borderId="0" xfId="0" quotePrefix="1" applyFont="1" applyFill="1" applyAlignment="1">
      <alignment horizontal="center" vertical="center"/>
    </xf>
    <xf numFmtId="0" fontId="21" fillId="5" borderId="0" xfId="0" quotePrefix="1" applyFont="1" applyFill="1" applyAlignment="1">
      <alignment horizontal="center" vertical="center"/>
    </xf>
    <xf numFmtId="0" fontId="21" fillId="5" borderId="0" xfId="0" quotePrefix="1" applyFont="1" applyFill="1" applyAlignment="1">
      <alignment vertical="center" wrapText="1"/>
    </xf>
    <xf numFmtId="173" fontId="31" fillId="5" borderId="0" xfId="0" applyNumberFormat="1" applyFont="1" applyFill="1" applyBorder="1" applyAlignment="1"/>
    <xf numFmtId="0" fontId="32" fillId="5" borderId="256" xfId="7" applyFont="1" applyFill="1" applyBorder="1" applyAlignment="1">
      <alignment horizontal="center"/>
    </xf>
    <xf numFmtId="0" fontId="32" fillId="5" borderId="256" xfId="7" applyFont="1" applyFill="1" applyBorder="1" applyAlignment="1">
      <alignment horizontal="center" vertical="center"/>
    </xf>
    <xf numFmtId="0" fontId="31" fillId="5" borderId="256" xfId="7" applyFont="1" applyFill="1" applyBorder="1"/>
    <xf numFmtId="0" fontId="31" fillId="5" borderId="0" xfId="7" applyFont="1" applyFill="1" applyBorder="1"/>
    <xf numFmtId="0" fontId="49" fillId="5" borderId="88" xfId="0" applyFont="1" applyFill="1" applyBorder="1" applyAlignment="1">
      <alignment horizontal="center" vertical="center" wrapText="1"/>
    </xf>
    <xf numFmtId="0" fontId="49" fillId="5" borderId="42" xfId="0" applyFont="1" applyFill="1" applyBorder="1" applyAlignment="1">
      <alignment horizontal="center" vertical="center" wrapText="1"/>
    </xf>
    <xf numFmtId="0" fontId="7" fillId="5" borderId="3" xfId="0" quotePrefix="1" applyFont="1" applyFill="1" applyBorder="1" applyAlignment="1">
      <alignment horizontal="center"/>
    </xf>
    <xf numFmtId="0" fontId="5" fillId="5" borderId="0" xfId="0" applyFont="1" applyFill="1"/>
    <xf numFmtId="0" fontId="5" fillId="5" borderId="336" xfId="0" applyFont="1" applyFill="1" applyBorder="1"/>
    <xf numFmtId="0" fontId="5" fillId="5" borderId="91" xfId="0" applyFont="1" applyFill="1" applyBorder="1"/>
    <xf numFmtId="0" fontId="5" fillId="5" borderId="328" xfId="0" applyFont="1" applyFill="1" applyBorder="1"/>
    <xf numFmtId="184" fontId="5" fillId="5" borderId="44" xfId="0" applyNumberFormat="1" applyFont="1" applyFill="1" applyBorder="1"/>
    <xf numFmtId="184" fontId="5" fillId="5" borderId="330" xfId="0" applyNumberFormat="1" applyFont="1" applyFill="1" applyBorder="1"/>
    <xf numFmtId="184" fontId="5" fillId="5" borderId="42" xfId="0" applyNumberFormat="1" applyFont="1" applyFill="1" applyBorder="1"/>
    <xf numFmtId="184" fontId="4" fillId="5" borderId="335" xfId="0" applyNumberFormat="1" applyFont="1" applyFill="1" applyBorder="1" applyAlignment="1">
      <alignment vertical="center"/>
    </xf>
    <xf numFmtId="184" fontId="4" fillId="5" borderId="90" xfId="0" applyNumberFormat="1" applyFont="1" applyFill="1" applyBorder="1" applyAlignment="1">
      <alignment vertical="center"/>
    </xf>
    <xf numFmtId="184" fontId="4" fillId="5" borderId="324" xfId="0" applyNumberFormat="1" applyFont="1" applyFill="1" applyBorder="1" applyAlignment="1">
      <alignment vertical="center"/>
    </xf>
    <xf numFmtId="184" fontId="0" fillId="5" borderId="0" xfId="0" applyNumberFormat="1" applyFill="1"/>
    <xf numFmtId="0" fontId="5" fillId="5" borderId="0" xfId="0" applyFont="1" applyFill="1" applyBorder="1"/>
    <xf numFmtId="0" fontId="49" fillId="5" borderId="0" xfId="0" applyFont="1" applyFill="1" applyBorder="1" applyAlignment="1">
      <alignment horizontal="center" vertical="center"/>
    </xf>
    <xf numFmtId="0" fontId="49" fillId="5" borderId="0" xfId="0" applyFont="1" applyFill="1" applyBorder="1" applyAlignment="1">
      <alignment horizontal="center" vertical="center" wrapText="1"/>
    </xf>
    <xf numFmtId="0" fontId="49" fillId="5" borderId="0" xfId="0" applyFont="1" applyFill="1" applyBorder="1" applyAlignment="1">
      <alignment horizontal="center" vertical="center" wrapText="1"/>
    </xf>
    <xf numFmtId="16" fontId="49" fillId="5" borderId="0" xfId="0" quotePrefix="1" applyNumberFormat="1" applyFont="1" applyFill="1" applyBorder="1" applyAlignment="1">
      <alignment horizontal="center"/>
    </xf>
    <xf numFmtId="0" fontId="49" fillId="5" borderId="0" xfId="0" quotePrefix="1" applyFont="1" applyFill="1" applyBorder="1" applyAlignment="1">
      <alignment horizontal="center"/>
    </xf>
    <xf numFmtId="184" fontId="5" fillId="5" borderId="0" xfId="0" applyNumberFormat="1" applyFont="1" applyFill="1" applyBorder="1"/>
    <xf numFmtId="184" fontId="4" fillId="5" borderId="0" xfId="0" applyNumberFormat="1" applyFont="1" applyFill="1" applyBorder="1" applyAlignment="1">
      <alignment vertical="center"/>
    </xf>
    <xf numFmtId="0" fontId="0" fillId="5" borderId="0" xfId="0" applyFill="1" applyBorder="1"/>
    <xf numFmtId="3" fontId="32" fillId="8" borderId="339" xfId="0" applyNumberFormat="1" applyFont="1" applyFill="1" applyBorder="1"/>
    <xf numFmtId="3" fontId="36" fillId="0" borderId="339" xfId="0" applyNumberFormat="1" applyFont="1" applyBorder="1"/>
  </cellXfs>
  <cellStyles count="1391">
    <cellStyle name="%" xfId="358"/>
    <cellStyle name="% 2" xfId="359"/>
    <cellStyle name="% 3" xfId="360"/>
    <cellStyle name="% 4" xfId="361"/>
    <cellStyle name="%_Risco de liquidez_juros_financiamentos_2006" xfId="362"/>
    <cellStyle name="%_Risco de liquidez_juros_financiamentos_2006 2" xfId="363"/>
    <cellStyle name="%_Risco de liquidez_juros_financiamentos_2006 3" xfId="364"/>
    <cellStyle name="%_sensibilidade tx juro_resultados_sierra_vfinal_2007+75" xfId="365"/>
    <cellStyle name="%_sensibilidade tx juro_resultados_sierra_vfinal_2007+75 2" xfId="366"/>
    <cellStyle name="%_sensibilidade tx juro_resultados_sierra_vfinal_2007+75 3" xfId="367"/>
    <cellStyle name="_EDPP 2009-12 020908" xfId="1103"/>
    <cellStyle name="_EDPP 2009-12 180808" xfId="1104"/>
    <cellStyle name="_EDPP 2009-12 210808" xfId="1105"/>
    <cellStyle name="_Sheet1" xfId="1106"/>
    <cellStyle name="0;(0);&quot;–&quot;" xfId="1107"/>
    <cellStyle name="0;(0);&quot;–&quot;;Fórmula" xfId="1108"/>
    <cellStyle name="20% - Accent1" xfId="1109"/>
    <cellStyle name="20% - Accent1 2" xfId="368"/>
    <cellStyle name="20% - Accent1 2 2" xfId="369"/>
    <cellStyle name="20% - Accent1 3" xfId="370"/>
    <cellStyle name="20% - Accent1 3 2" xfId="371"/>
    <cellStyle name="20% - Accent1 4" xfId="372"/>
    <cellStyle name="20% - Accent2" xfId="1110"/>
    <cellStyle name="20% - Accent2 2" xfId="373"/>
    <cellStyle name="20% - Accent2 2 2" xfId="374"/>
    <cellStyle name="20% - Accent2 3" xfId="375"/>
    <cellStyle name="20% - Accent2 3 2" xfId="376"/>
    <cellStyle name="20% - Accent2 4" xfId="377"/>
    <cellStyle name="20% - Accent3" xfId="1111"/>
    <cellStyle name="20% - Accent3 2" xfId="378"/>
    <cellStyle name="20% - Accent3 2 2" xfId="379"/>
    <cellStyle name="20% - Accent3 3" xfId="380"/>
    <cellStyle name="20% - Accent3 3 2" xfId="381"/>
    <cellStyle name="20% - Accent3 4" xfId="382"/>
    <cellStyle name="20% - Accent4" xfId="1112"/>
    <cellStyle name="20% - Accent4 2" xfId="383"/>
    <cellStyle name="20% - Accent4 2 2" xfId="384"/>
    <cellStyle name="20% - Accent4 3" xfId="385"/>
    <cellStyle name="20% - Accent4 3 2" xfId="386"/>
    <cellStyle name="20% - Accent4 4" xfId="387"/>
    <cellStyle name="20% - Accent5" xfId="1113"/>
    <cellStyle name="20% - Accent5 2" xfId="388"/>
    <cellStyle name="20% - Accent5 2 2" xfId="389"/>
    <cellStyle name="20% - Accent5 3" xfId="390"/>
    <cellStyle name="20% - Accent5 3 2" xfId="391"/>
    <cellStyle name="20% - Accent5 4" xfId="392"/>
    <cellStyle name="20% - Accent6" xfId="1114"/>
    <cellStyle name="20% - Accent6 2" xfId="393"/>
    <cellStyle name="20% - Accent6 2 2" xfId="394"/>
    <cellStyle name="20% - Accent6 3" xfId="395"/>
    <cellStyle name="20% - Accent6 3 2" xfId="396"/>
    <cellStyle name="20% - Accent6 4" xfId="397"/>
    <cellStyle name="20% - Cor1 2" xfId="398"/>
    <cellStyle name="20% - Cor1 3" xfId="399"/>
    <cellStyle name="20% - Cor2 2" xfId="400"/>
    <cellStyle name="20% - Cor2 3" xfId="401"/>
    <cellStyle name="20% - Cor3 2" xfId="402"/>
    <cellStyle name="20% - Cor3 3" xfId="403"/>
    <cellStyle name="20% - Cor4 2" xfId="404"/>
    <cellStyle name="20% - Cor4 3" xfId="405"/>
    <cellStyle name="20% - Cor5 2" xfId="406"/>
    <cellStyle name="20% - Cor5 3" xfId="407"/>
    <cellStyle name="20% - Cor6 2" xfId="408"/>
    <cellStyle name="20% - Cor6 3" xfId="409"/>
    <cellStyle name="40% - Accent1" xfId="1115"/>
    <cellStyle name="40% - Accent1 2" xfId="410"/>
    <cellStyle name="40% - Accent1 2 2" xfId="411"/>
    <cellStyle name="40% - Accent1 3" xfId="412"/>
    <cellStyle name="40% - Accent1 3 2" xfId="413"/>
    <cellStyle name="40% - Accent1 4" xfId="414"/>
    <cellStyle name="40% - Accent2" xfId="1116"/>
    <cellStyle name="40% - Accent2 2" xfId="415"/>
    <cellStyle name="40% - Accent2 2 2" xfId="416"/>
    <cellStyle name="40% - Accent2 3" xfId="417"/>
    <cellStyle name="40% - Accent2 3 2" xfId="418"/>
    <cellStyle name="40% - Accent2 4" xfId="419"/>
    <cellStyle name="40% - Accent3" xfId="1117"/>
    <cellStyle name="40% - Accent3 2" xfId="420"/>
    <cellStyle name="40% - Accent3 2 2" xfId="421"/>
    <cellStyle name="40% - Accent3 3" xfId="422"/>
    <cellStyle name="40% - Accent3 3 2" xfId="423"/>
    <cellStyle name="40% - Accent3 4" xfId="424"/>
    <cellStyle name="40% - Accent4" xfId="1118"/>
    <cellStyle name="40% - Accent4 2" xfId="425"/>
    <cellStyle name="40% - Accent4 2 2" xfId="426"/>
    <cellStyle name="40% - Accent4 3" xfId="427"/>
    <cellStyle name="40% - Accent4 3 2" xfId="428"/>
    <cellStyle name="40% - Accent4 4" xfId="429"/>
    <cellStyle name="40% - Accent5" xfId="1119"/>
    <cellStyle name="40% - Accent5 2" xfId="430"/>
    <cellStyle name="40% - Accent5 2 2" xfId="431"/>
    <cellStyle name="40% - Accent5 3" xfId="432"/>
    <cellStyle name="40% - Accent5 3 2" xfId="433"/>
    <cellStyle name="40% - Accent5 4" xfId="434"/>
    <cellStyle name="40% - Accent6" xfId="1120"/>
    <cellStyle name="40% - Accent6 2" xfId="435"/>
    <cellStyle name="40% - Accent6 2 2" xfId="436"/>
    <cellStyle name="40% - Accent6 3" xfId="437"/>
    <cellStyle name="40% - Accent6 3 2" xfId="438"/>
    <cellStyle name="40% - Accent6 4" xfId="439"/>
    <cellStyle name="40% - Cor1 2" xfId="440"/>
    <cellStyle name="40% - Cor1 3" xfId="441"/>
    <cellStyle name="40% - Cor2 2" xfId="442"/>
    <cellStyle name="40% - Cor2 3" xfId="443"/>
    <cellStyle name="40% - Cor3 2" xfId="444"/>
    <cellStyle name="40% - Cor3 3" xfId="445"/>
    <cellStyle name="40% - Cor4 2" xfId="446"/>
    <cellStyle name="40% - Cor4 3" xfId="447"/>
    <cellStyle name="40% - Cor5 2" xfId="448"/>
    <cellStyle name="40% - Cor5 3" xfId="449"/>
    <cellStyle name="40% - Cor6 2" xfId="450"/>
    <cellStyle name="40% - Cor6 3" xfId="451"/>
    <cellStyle name="60% - Accent1" xfId="1121"/>
    <cellStyle name="60% - Accent1 2" xfId="452"/>
    <cellStyle name="60% - Accent1 3" xfId="453"/>
    <cellStyle name="60% - Accent2" xfId="1122"/>
    <cellStyle name="60% - Accent2 2" xfId="454"/>
    <cellStyle name="60% - Accent2 3" xfId="455"/>
    <cellStyle name="60% - Accent3" xfId="1123"/>
    <cellStyle name="60% - Accent3 2" xfId="456"/>
    <cellStyle name="60% - Accent3 3" xfId="457"/>
    <cellStyle name="60% - Accent4" xfId="1124"/>
    <cellStyle name="60% - Accent4 2" xfId="458"/>
    <cellStyle name="60% - Accent4 3" xfId="459"/>
    <cellStyle name="60% - Accent5" xfId="1125"/>
    <cellStyle name="60% - Accent5 2" xfId="460"/>
    <cellStyle name="60% - Accent5 3" xfId="461"/>
    <cellStyle name="60% - Accent6" xfId="1126"/>
    <cellStyle name="60% - Accent6 2" xfId="462"/>
    <cellStyle name="60% - Accent6 3" xfId="463"/>
    <cellStyle name="60% - Cor1 2" xfId="464"/>
    <cellStyle name="60% - Cor2 2" xfId="465"/>
    <cellStyle name="60% - Cor3 2" xfId="466"/>
    <cellStyle name="60% - Cor4 2" xfId="467"/>
    <cellStyle name="60% - Cor5 2" xfId="468"/>
    <cellStyle name="60% - Cor6 2" xfId="469"/>
    <cellStyle name="A3 297 x 420 mm" xfId="1127"/>
    <cellStyle name="Accent1" xfId="1128"/>
    <cellStyle name="Accent1 2" xfId="470"/>
    <cellStyle name="Accent1 3" xfId="471"/>
    <cellStyle name="Accent2" xfId="1129"/>
    <cellStyle name="Accent2 2" xfId="472"/>
    <cellStyle name="Accent2 3" xfId="473"/>
    <cellStyle name="Accent3" xfId="1130"/>
    <cellStyle name="Accent3 2" xfId="474"/>
    <cellStyle name="Accent3 3" xfId="475"/>
    <cellStyle name="Accent4" xfId="1131"/>
    <cellStyle name="Accent4 2" xfId="476"/>
    <cellStyle name="Accent4 3" xfId="477"/>
    <cellStyle name="Accent5" xfId="1132"/>
    <cellStyle name="Accent5 2" xfId="478"/>
    <cellStyle name="Accent5 3" xfId="479"/>
    <cellStyle name="Accent6" xfId="1133"/>
    <cellStyle name="Accent6 2" xfId="480"/>
    <cellStyle name="Accent6 3" xfId="481"/>
    <cellStyle name="Anos" xfId="1134"/>
    <cellStyle name="Bad" xfId="1135"/>
    <cellStyle name="Bad 2" xfId="482"/>
    <cellStyle name="Bad 3" xfId="483"/>
    <cellStyle name="Besuchter Hyperlink" xfId="484"/>
    <cellStyle name="BlackText" xfId="1136"/>
    <cellStyle name="Body" xfId="485"/>
    <cellStyle name="BoldText" xfId="1137"/>
    <cellStyle name="Cabeçalho 1 2" xfId="486"/>
    <cellStyle name="Cabeçalho 2 2" xfId="487"/>
    <cellStyle name="Cabeçalho 3 2" xfId="488"/>
    <cellStyle name="Cabeçalho 4 2" xfId="489"/>
    <cellStyle name="Calculation" xfId="1138"/>
    <cellStyle name="Calculation 2" xfId="490"/>
    <cellStyle name="Calculation 3" xfId="491"/>
    <cellStyle name="Calculation 3 2" xfId="1000"/>
    <cellStyle name="Calculation 3 3" xfId="1027"/>
    <cellStyle name="Calculation 3 4" xfId="777"/>
    <cellStyle name="Calculation 3 5" xfId="1356"/>
    <cellStyle name="Calculation 4" xfId="1297"/>
    <cellStyle name="Calculation 5" xfId="1015"/>
    <cellStyle name="Calculation 6" xfId="785"/>
    <cellStyle name="Calculation 7" xfId="1371"/>
    <cellStyle name="Cálculo 2" xfId="492"/>
    <cellStyle name="Célula Ligada 2" xfId="493"/>
    <cellStyle name="Check Cell" xfId="1139"/>
    <cellStyle name="Check Cell 2" xfId="494"/>
    <cellStyle name="Check Cell 3" xfId="495"/>
    <cellStyle name="Comma  - Style1" xfId="496"/>
    <cellStyle name="Comma  - Style2" xfId="497"/>
    <cellStyle name="Comma  - Style3" xfId="498"/>
    <cellStyle name="Comma 2" xfId="499"/>
    <cellStyle name="Comma 2 2" xfId="500"/>
    <cellStyle name="Comma 2 2 2" xfId="984"/>
    <cellStyle name="Comma 2 3" xfId="501"/>
    <cellStyle name="Comma 2 3 2" xfId="985"/>
    <cellStyle name="Comma 2 4" xfId="502"/>
    <cellStyle name="Comma 2 4 2" xfId="986"/>
    <cellStyle name="Comma 2 5" xfId="503"/>
    <cellStyle name="Comma 2 5 2" xfId="987"/>
    <cellStyle name="Comma 2 6" xfId="504"/>
    <cellStyle name="Comma 2 6 2" xfId="988"/>
    <cellStyle name="Comma 2 7" xfId="505"/>
    <cellStyle name="Comma 2 7 2" xfId="989"/>
    <cellStyle name="Comma 2 8" xfId="506"/>
    <cellStyle name="Comma 2 8 2" xfId="990"/>
    <cellStyle name="Comma 2 9" xfId="507"/>
    <cellStyle name="Comma 2 9 2" xfId="991"/>
    <cellStyle name="Comma 2_MAPA SWAPS_Copy of Mapas Junho2010(1)" xfId="508"/>
    <cellStyle name="Comma 3" xfId="509"/>
    <cellStyle name="Comma 3 2" xfId="1140"/>
    <cellStyle name="Comma 4" xfId="510"/>
    <cellStyle name="Comma 4 2" xfId="992"/>
    <cellStyle name="Comma 5" xfId="511"/>
    <cellStyle name="Comma 5 2" xfId="993"/>
    <cellStyle name="Comma 6" xfId="512"/>
    <cellStyle name="Comma 7" xfId="513"/>
    <cellStyle name="Comma 7 2" xfId="994"/>
    <cellStyle name="Comma 8" xfId="514"/>
    <cellStyle name="Comma 8 2" xfId="995"/>
    <cellStyle name="Comma 9" xfId="515"/>
    <cellStyle name="Comma 9 2" xfId="996"/>
    <cellStyle name="Comma(%)" xfId="1141"/>
    <cellStyle name="Cor1 2" xfId="516"/>
    <cellStyle name="Cor2 2" xfId="517"/>
    <cellStyle name="Cor3 2" xfId="518"/>
    <cellStyle name="Cor4 2" xfId="519"/>
    <cellStyle name="Cor5 2" xfId="520"/>
    <cellStyle name="Cor6 2" xfId="521"/>
    <cellStyle name="Correcto 2" xfId="522"/>
    <cellStyle name="Curren - Style2" xfId="523"/>
    <cellStyle name="Curren - Style7" xfId="524"/>
    <cellStyle name="Curren - Style8" xfId="525"/>
    <cellStyle name="Currency 2" xfId="526"/>
    <cellStyle name="Currency 2 2" xfId="998"/>
    <cellStyle name="Data" xfId="1142"/>
    <cellStyle name="Date" xfId="527"/>
    <cellStyle name="DateDMY" xfId="1143"/>
    <cellStyle name="Dezimal [0]_RESULTS" xfId="528"/>
    <cellStyle name="Dezimal_RESULTS" xfId="529"/>
    <cellStyle name="Entrada 2" xfId="530"/>
    <cellStyle name="Estilo 1" xfId="531"/>
    <cellStyle name="Euro" xfId="8"/>
    <cellStyle name="Euro 2" xfId="247"/>
    <cellStyle name="Explanatory Text" xfId="1144"/>
    <cellStyle name="Explanatory Text 2" xfId="532"/>
    <cellStyle name="Explanatory Text 3" xfId="533"/>
    <cellStyle name="EY House" xfId="1145"/>
    <cellStyle name="F2" xfId="534"/>
    <cellStyle name="F3" xfId="535"/>
    <cellStyle name="F4" xfId="536"/>
    <cellStyle name="F5" xfId="537"/>
    <cellStyle name="F6" xfId="538"/>
    <cellStyle name="F7" xfId="539"/>
    <cellStyle name="F8" xfId="540"/>
    <cellStyle name="Fixed" xfId="541"/>
    <cellStyle name="Followed Hyperlink" xfId="248"/>
    <cellStyle name="Form Title" xfId="1146"/>
    <cellStyle name="Good 2" xfId="542"/>
    <cellStyle name="Good 3" xfId="543"/>
    <cellStyle name="Grandtotal" xfId="1147"/>
    <cellStyle name="Grayed" xfId="1148"/>
    <cellStyle name="GrayLine" xfId="1149"/>
    <cellStyle name="Grey" xfId="1150"/>
    <cellStyle name="Group" xfId="1151"/>
    <cellStyle name="Group 2" xfId="1299"/>
    <cellStyle name="Group 3" xfId="821"/>
    <cellStyle name="Group 4" xfId="1372"/>
    <cellStyle name="gs]_x000a__x000a_Window=0,0,640,480, , ,3_x000a__x000a_dir1=5,7,637,250,-1,-1,1,30,201,1905,231,G:\UGRC\RB\B-DADOS\FOX-PRO\CRED-VEN\KP" xfId="249"/>
    <cellStyle name="gs]_x000d__x000a_Window=0,0,640,480, , ,3_x000d__x000a_dir1=5,7,637,250,-1,-1,1,30,201,1905,231,G:\UGRC\RB\B-DADOS\FOX-PRO\CRED-VEN\KP" xfId="250"/>
    <cellStyle name="gs]_x000d__x000a_Window=0,0,640,480, , ,3_x000d__x000a_dir1=5,7,637,250,-1,-1,1,30,201,1905,231,G:\UGRC\RB\B-DADOS\FOX-PRO\CRED-VEN\KP 2" xfId="544"/>
    <cellStyle name="gs]_x000d__x000a_Window=0,0,640,480, , ,3_x000d__x000a_dir1=5,7,637,250,-1,-1,1,30,201,1905,231,G:\UGRC\RB\B-DADOS\FOX-PRO\CRED-VEN\KP 3" xfId="545"/>
    <cellStyle name="gs]_x000d__x000a_Window=0,0,640,480, , ,3_x000d__x000a_dir1=5,7,637,250,-1,-1,1,30,201,1905,231,G:\UGRC\RB\B-DADOS\FOX-PRO\CRED-VEN\KP 4" xfId="546"/>
    <cellStyle name="Header1" xfId="547"/>
    <cellStyle name="Header2" xfId="548"/>
    <cellStyle name="Header2 2" xfId="977"/>
    <cellStyle name="Header2 3" xfId="1303"/>
    <cellStyle name="Header2 4" xfId="979"/>
    <cellStyle name="Header2 5" xfId="999"/>
    <cellStyle name="Heading" xfId="549"/>
    <cellStyle name="Heading 1" xfId="1152"/>
    <cellStyle name="Heading 1 2" xfId="550"/>
    <cellStyle name="Heading 1 3" xfId="551"/>
    <cellStyle name="Heading 2" xfId="1153"/>
    <cellStyle name="Heading 2 2" xfId="552"/>
    <cellStyle name="Heading 2 3" xfId="553"/>
    <cellStyle name="Heading 3" xfId="1154"/>
    <cellStyle name="Heading 3 2" xfId="554"/>
    <cellStyle name="Heading 3 3" xfId="555"/>
    <cellStyle name="Heading 4" xfId="1155"/>
    <cellStyle name="Heading 4 2" xfId="556"/>
    <cellStyle name="Heading 4 3" xfId="557"/>
    <cellStyle name="Heading1" xfId="558"/>
    <cellStyle name="Heading2" xfId="559"/>
    <cellStyle name="Hiperligação" xfId="171" builtinId="8"/>
    <cellStyle name="Hiperligação 2" xfId="353"/>
    <cellStyle name="Hiperligação 2 2" xfId="355"/>
    <cellStyle name="Hiperligação 2 2 2" xfId="1156"/>
    <cellStyle name="Hiperligação 2 3" xfId="768"/>
    <cellStyle name="Hiperligação 2 4" xfId="1383"/>
    <cellStyle name="Hiperligação 2 5" xfId="1386"/>
    <cellStyle name="Hiperligação 3" xfId="770"/>
    <cellStyle name="Hipervínculo" xfId="560"/>
    <cellStyle name="Hipervínculo visitado" xfId="561"/>
    <cellStyle name="Hyperlink" xfId="251"/>
    <cellStyle name="Incorrecto 2" xfId="562"/>
    <cellStyle name="Indefinido" xfId="1157"/>
    <cellStyle name="Index" xfId="1158"/>
    <cellStyle name="Input" xfId="1159"/>
    <cellStyle name="Input [yellow]" xfId="1160"/>
    <cellStyle name="Input [yellow] 2" xfId="1305"/>
    <cellStyle name="Input [yellow] 3" xfId="1355"/>
    <cellStyle name="Input [yellow] 4" xfId="1314"/>
    <cellStyle name="Input 2" xfId="563"/>
    <cellStyle name="Input 3" xfId="564"/>
    <cellStyle name="Input 3 2" xfId="967"/>
    <cellStyle name="Input 3 3" xfId="971"/>
    <cellStyle name="Input 3 4" xfId="966"/>
    <cellStyle name="Input 3 5" xfId="952"/>
    <cellStyle name="Input 4" xfId="1304"/>
    <cellStyle name="Input 5" xfId="1324"/>
    <cellStyle name="Input 6" xfId="1354"/>
    <cellStyle name="Input 7" xfId="941"/>
    <cellStyle name="Input 8" xfId="1373"/>
    <cellStyle name="Komma (0)" xfId="1161"/>
    <cellStyle name="KPMG Heading 1" xfId="1162"/>
    <cellStyle name="KPMG Heading 2" xfId="1163"/>
    <cellStyle name="KPMG Heading 3" xfId="1164"/>
    <cellStyle name="KPMG Heading 4" xfId="1165"/>
    <cellStyle name="KPMG Normal" xfId="1166"/>
    <cellStyle name="KPMG Normal Text" xfId="1167"/>
    <cellStyle name="Linked Cell" xfId="1168"/>
    <cellStyle name="Linked Cell 2" xfId="565"/>
    <cellStyle name="Linked Cell 3" xfId="566"/>
    <cellStyle name="Meu" xfId="1169"/>
    <cellStyle name="Millares [0]_ Distribution of revenue" xfId="567"/>
    <cellStyle name="Millares_ Distribution of revenue" xfId="568"/>
    <cellStyle name="Milliers [0]_Feuil1" xfId="1170"/>
    <cellStyle name="Milliers_Feuil1" xfId="1171"/>
    <cellStyle name="Moeda 2" xfId="569"/>
    <cellStyle name="Moneda [0]_ Distribution of revenue" xfId="570"/>
    <cellStyle name="Moneda_ Distribution of revenue" xfId="571"/>
    <cellStyle name="Monétaire [0]_Feuil1" xfId="1172"/>
    <cellStyle name="Monétaire_Feuil1" xfId="1173"/>
    <cellStyle name="Month" xfId="1174"/>
    <cellStyle name="Neutral" xfId="1175"/>
    <cellStyle name="Neutral 2" xfId="572"/>
    <cellStyle name="Neutral 3" xfId="573"/>
    <cellStyle name="Neutro 2" xfId="574"/>
    <cellStyle name="NivelFila_2_Consejo2001" xfId="1176"/>
    <cellStyle name="no dec" xfId="575"/>
    <cellStyle name="No-definido" xfId="1177"/>
    <cellStyle name="NonPrintingArea" xfId="1178"/>
    <cellStyle name="Normal" xfId="0" builtinId="0"/>
    <cellStyle name="Normal - Style1" xfId="576"/>
    <cellStyle name="Normal 10" xfId="100"/>
    <cellStyle name="Normal 10 2" xfId="101"/>
    <cellStyle name="Normal 10 2 2" xfId="354"/>
    <cellStyle name="Normal 10 3" xfId="252"/>
    <cellStyle name="Normal 11" xfId="198"/>
    <cellStyle name="Normal 11 2" xfId="253"/>
    <cellStyle name="Normal 11 2 2" xfId="254"/>
    <cellStyle name="Normal 11 2 3" xfId="255"/>
    <cellStyle name="Normal 11 3" xfId="256"/>
    <cellStyle name="Normal 11 4" xfId="257"/>
    <cellStyle name="Normal 12" xfId="243"/>
    <cellStyle name="Normal 12 2" xfId="258"/>
    <cellStyle name="Normal 12 3" xfId="259"/>
    <cellStyle name="Normal 12 3 2" xfId="260"/>
    <cellStyle name="Normal 12 3_#64 CEE 2008 - Transferir_vFinal" xfId="261"/>
    <cellStyle name="Normal 12_#64 CEE 2008 - Transferir_vFinal" xfId="262"/>
    <cellStyle name="Normal 13" xfId="263"/>
    <cellStyle name="Normal 13 2" xfId="264"/>
    <cellStyle name="Normal 13 2 2" xfId="265"/>
    <cellStyle name="Normal 13 2_#64 CEE 2008 - Transferir_vFinal" xfId="266"/>
    <cellStyle name="Normal 13_#64 CEE 2008 - Transferir_vFinal" xfId="267"/>
    <cellStyle name="Normal 14" xfId="268"/>
    <cellStyle name="Normal 14 2" xfId="357"/>
    <cellStyle name="Normal 15" xfId="269"/>
    <cellStyle name="Normal 15 2" xfId="270"/>
    <cellStyle name="Normal 16" xfId="271"/>
    <cellStyle name="Normal 16 2" xfId="272"/>
    <cellStyle name="Normal 16 2 2" xfId="273"/>
    <cellStyle name="Normal 16 2_Validação Ajustamento de 2008_vFinal01" xfId="274"/>
    <cellStyle name="Normal 16 3" xfId="275"/>
    <cellStyle name="Normal 16_#64 CEE 2008 - Transferir_vFinal TP" xfId="276"/>
    <cellStyle name="Normal 17" xfId="277"/>
    <cellStyle name="Normal 18" xfId="278"/>
    <cellStyle name="Normal 19" xfId="279"/>
    <cellStyle name="Normal 2" xfId="2"/>
    <cellStyle name="Normal 2 10" xfId="9"/>
    <cellStyle name="Normal 2 11" xfId="102"/>
    <cellStyle name="Normal 2 12" xfId="103"/>
    <cellStyle name="Normal 2 13" xfId="104"/>
    <cellStyle name="Normal 2 14" xfId="175"/>
    <cellStyle name="Normal 2 15" xfId="577"/>
    <cellStyle name="Normal 2 16" xfId="578"/>
    <cellStyle name="Normal 2 17" xfId="579"/>
    <cellStyle name="Normal 2 18" xfId="580"/>
    <cellStyle name="Normal 2 19" xfId="581"/>
    <cellStyle name="Normal 2 2" xfId="7"/>
    <cellStyle name="Normal 2 2 10" xfId="10"/>
    <cellStyle name="Normal 2 2 11" xfId="105"/>
    <cellStyle name="Normal 2 2 12" xfId="106"/>
    <cellStyle name="Normal 2 2 13" xfId="107"/>
    <cellStyle name="Normal 2 2 14" xfId="1389"/>
    <cellStyle name="Normal 2 2 2" xfId="11"/>
    <cellStyle name="Normal 2 2 2 10" xfId="108"/>
    <cellStyle name="Normal 2 2 2 2" xfId="12"/>
    <cellStyle name="Normal 2 2 2 2 2" xfId="13"/>
    <cellStyle name="Normal 2 2 2 2 2 2" xfId="14"/>
    <cellStyle name="Normal 2 2 2 2 2 2 2" xfId="109"/>
    <cellStyle name="Normal 2 2 2 2 2 2 3" xfId="110"/>
    <cellStyle name="Normal 2 2 2 2 2 2 4" xfId="111"/>
    <cellStyle name="Normal 2 2 2 2 2 2 5" xfId="112"/>
    <cellStyle name="Normal 2 2 2 2 2 3" xfId="15"/>
    <cellStyle name="Normal 2 2 2 2 2 4" xfId="113"/>
    <cellStyle name="Normal 2 2 2 2 2 5" xfId="114"/>
    <cellStyle name="Normal 2 2 2 2 2 6" xfId="115"/>
    <cellStyle name="Normal 2 2 2 2 3" xfId="16"/>
    <cellStyle name="Normal 2 2 2 2 4" xfId="116"/>
    <cellStyle name="Normal 2 2 2 2 5" xfId="117"/>
    <cellStyle name="Normal 2 2 2 2 6" xfId="118"/>
    <cellStyle name="Normal 2 2 2 3" xfId="17"/>
    <cellStyle name="Normal 2 2 2 4" xfId="18"/>
    <cellStyle name="Normal 2 2 2 5" xfId="19"/>
    <cellStyle name="Normal 2 2 2 6" xfId="20"/>
    <cellStyle name="Normal 2 2 2 7" xfId="21"/>
    <cellStyle name="Normal 2 2 2 8" xfId="119"/>
    <cellStyle name="Normal 2 2 2 9" xfId="120"/>
    <cellStyle name="Normal 2 2 3" xfId="22"/>
    <cellStyle name="Normal 2 2 4" xfId="23"/>
    <cellStyle name="Normal 2 2 5" xfId="24"/>
    <cellStyle name="Normal 2 2 6" xfId="25"/>
    <cellStyle name="Normal 2 2 6 2" xfId="26"/>
    <cellStyle name="Normal 2 2 6 2 2" xfId="27"/>
    <cellStyle name="Normal 2 2 6 2 3" xfId="28"/>
    <cellStyle name="Normal 2 2 6 3" xfId="29"/>
    <cellStyle name="Normal 2 2 7" xfId="30"/>
    <cellStyle name="Normal 2 2 8" xfId="31"/>
    <cellStyle name="Normal 2 2 9" xfId="32"/>
    <cellStyle name="Normal 2 2_MAPA SWAPS_Copy of Mapas Junho2010(1)" xfId="582"/>
    <cellStyle name="Normal 2 20" xfId="583"/>
    <cellStyle name="Normal 2 21" xfId="584"/>
    <cellStyle name="Normal 2 22" xfId="585"/>
    <cellStyle name="Normal 2 23" xfId="586"/>
    <cellStyle name="Normal 2 24" xfId="587"/>
    <cellStyle name="Normal 2 25" xfId="588"/>
    <cellStyle name="Normal 2 3" xfId="33"/>
    <cellStyle name="Normal 2 3 10" xfId="121"/>
    <cellStyle name="Normal 2 3 11" xfId="280"/>
    <cellStyle name="Normal 2 3 12" xfId="1384"/>
    <cellStyle name="Normal 2 3 2" xfId="34"/>
    <cellStyle name="Normal 2 3 2 2" xfId="35"/>
    <cellStyle name="Normal 2 3 2 2 2" xfId="36"/>
    <cellStyle name="Normal 2 3 2 2 2 2" xfId="122"/>
    <cellStyle name="Normal 2 3 2 2 2 3" xfId="123"/>
    <cellStyle name="Normal 2 3 2 2 2 4" xfId="124"/>
    <cellStyle name="Normal 2 3 2 2 2 5" xfId="125"/>
    <cellStyle name="Normal 2 3 2 2 3" xfId="37"/>
    <cellStyle name="Normal 2 3 2 2 4" xfId="126"/>
    <cellStyle name="Normal 2 3 2 2 5" xfId="127"/>
    <cellStyle name="Normal 2 3 2 2 6" xfId="128"/>
    <cellStyle name="Normal 2 3 2 3" xfId="38"/>
    <cellStyle name="Normal 2 3 2 4" xfId="129"/>
    <cellStyle name="Normal 2 3 2 5" xfId="130"/>
    <cellStyle name="Normal 2 3 2 6" xfId="131"/>
    <cellStyle name="Normal 2 3 3" xfId="39"/>
    <cellStyle name="Normal 2 3 4" xfId="40"/>
    <cellStyle name="Normal 2 3 5" xfId="41"/>
    <cellStyle name="Normal 2 3 6" xfId="42"/>
    <cellStyle name="Normal 2 3 7" xfId="43"/>
    <cellStyle name="Normal 2 3 8" xfId="132"/>
    <cellStyle name="Normal 2 3 9" xfId="133"/>
    <cellStyle name="Normal 2 3_Contadores 2009_2010v2" xfId="281"/>
    <cellStyle name="Normal 2 4" xfId="44"/>
    <cellStyle name="Normal 2 5" xfId="45"/>
    <cellStyle name="Normal 2 6" xfId="46"/>
    <cellStyle name="Normal 2 6 2" xfId="47"/>
    <cellStyle name="Normal 2 6 2 2" xfId="48"/>
    <cellStyle name="Normal 2 6 2 3" xfId="49"/>
    <cellStyle name="Normal 2 6 3" xfId="50"/>
    <cellStyle name="Normal 2 7" xfId="51"/>
    <cellStyle name="Normal 2 8" xfId="52"/>
    <cellStyle name="Normal 2 9" xfId="53"/>
    <cellStyle name="Normal 2_Contadores 2009_2010v2" xfId="282"/>
    <cellStyle name="Normal 20" xfId="283"/>
    <cellStyle name="Normal 20 2" xfId="284"/>
    <cellStyle name="Normal 20 2 2" xfId="285"/>
    <cellStyle name="Normal 21" xfId="286"/>
    <cellStyle name="Normal 22" xfId="287"/>
    <cellStyle name="Normal 23" xfId="288"/>
    <cellStyle name="Normal 23 2" xfId="289"/>
    <cellStyle name="Normal 24" xfId="290"/>
    <cellStyle name="Normal 25" xfId="291"/>
    <cellStyle name="Normal 25 2" xfId="292"/>
    <cellStyle name="Normal 25 2 6" xfId="1380"/>
    <cellStyle name="Normal 26" xfId="589"/>
    <cellStyle name="Normal 26 2" xfId="769"/>
    <cellStyle name="Normal 27" xfId="590"/>
    <cellStyle name="Normal 28" xfId="591"/>
    <cellStyle name="Normal 29" xfId="592"/>
    <cellStyle name="Normal 3" xfId="4"/>
    <cellStyle name="Normal 3 10" xfId="593"/>
    <cellStyle name="Normal 3 11" xfId="594"/>
    <cellStyle name="Normal 3 12" xfId="595"/>
    <cellStyle name="Normal 3 13" xfId="596"/>
    <cellStyle name="Normal 3 14" xfId="597"/>
    <cellStyle name="Normal 3 15" xfId="598"/>
    <cellStyle name="Normal 3 16" xfId="1217"/>
    <cellStyle name="Normal 3 2" xfId="54"/>
    <cellStyle name="Normal 3 2 2" xfId="55"/>
    <cellStyle name="Normal 3 2 3" xfId="134"/>
    <cellStyle name="Normal 3 2 4" xfId="135"/>
    <cellStyle name="Normal 3 2 5" xfId="136"/>
    <cellStyle name="Normal 3 2 6" xfId="293"/>
    <cellStyle name="Normal 3 2 7" xfId="294"/>
    <cellStyle name="Normal 3 2_Contadores 2009_2010v2" xfId="295"/>
    <cellStyle name="Normal 3 3" xfId="56"/>
    <cellStyle name="Normal 3 3 2" xfId="57"/>
    <cellStyle name="Normal 3 3 3" xfId="137"/>
    <cellStyle name="Normal 3 3 4" xfId="138"/>
    <cellStyle name="Normal 3 3 5" xfId="139"/>
    <cellStyle name="Normal 3 4" xfId="58"/>
    <cellStyle name="Normal 3 4 2" xfId="59"/>
    <cellStyle name="Normal 3 4 3" xfId="140"/>
    <cellStyle name="Normal 3 4 4" xfId="141"/>
    <cellStyle name="Normal 3 4 5" xfId="142"/>
    <cellStyle name="Normal 3 5" xfId="60"/>
    <cellStyle name="Normal 3 5 2" xfId="61"/>
    <cellStyle name="Normal 3 5 3" xfId="143"/>
    <cellStyle name="Normal 3 5 4" xfId="144"/>
    <cellStyle name="Normal 3 5 5" xfId="145"/>
    <cellStyle name="Normal 3 6" xfId="62"/>
    <cellStyle name="Normal 3 7" xfId="146"/>
    <cellStyle name="Normal 3 8" xfId="147"/>
    <cellStyle name="Normal 3 9" xfId="148"/>
    <cellStyle name="Normal 3_#64 CEE 2008 - Transferir_vFinal" xfId="296"/>
    <cellStyle name="Normal 30" xfId="599"/>
    <cellStyle name="Normal 31" xfId="600"/>
    <cellStyle name="Normal 32" xfId="601"/>
    <cellStyle name="Normal 33" xfId="602"/>
    <cellStyle name="Normal 34" xfId="603"/>
    <cellStyle name="Normal 34 2" xfId="604"/>
    <cellStyle name="Normal 34 2 2" xfId="605"/>
    <cellStyle name="Normal 34 2 2 2" xfId="606"/>
    <cellStyle name="Normal 34 2 2 2 2" xfId="607"/>
    <cellStyle name="Normal 34 2 2 2 3" xfId="608"/>
    <cellStyle name="Normal 34 2 2 2 4" xfId="609"/>
    <cellStyle name="Normal 34 2 2 2 5" xfId="610"/>
    <cellStyle name="Normal 34 2 2 3" xfId="611"/>
    <cellStyle name="Normal 34 2 2 4" xfId="612"/>
    <cellStyle name="Normal 34 2 2 5" xfId="613"/>
    <cellStyle name="Normal 34 2 2 6" xfId="614"/>
    <cellStyle name="Normal 34 2 3" xfId="615"/>
    <cellStyle name="Normal 34 2 3 2" xfId="616"/>
    <cellStyle name="Normal 34 2 3 3" xfId="617"/>
    <cellStyle name="Normal 34 2 3 4" xfId="618"/>
    <cellStyle name="Normal 34 2 3 5" xfId="619"/>
    <cellStyle name="Normal 34 2 4" xfId="620"/>
    <cellStyle name="Normal 34 2 5" xfId="621"/>
    <cellStyle name="Normal 34 2 6" xfId="622"/>
    <cellStyle name="Normal 34 2 7" xfId="623"/>
    <cellStyle name="Normal 34 3" xfId="624"/>
    <cellStyle name="Normal 34 3 2" xfId="625"/>
    <cellStyle name="Normal 34 3 2 2" xfId="626"/>
    <cellStyle name="Normal 34 3 2 2 2" xfId="627"/>
    <cellStyle name="Normal 34 3 2 2 3" xfId="628"/>
    <cellStyle name="Normal 34 3 2 2 4" xfId="629"/>
    <cellStyle name="Normal 34 3 2 2 5" xfId="630"/>
    <cellStyle name="Normal 34 3 2 3" xfId="631"/>
    <cellStyle name="Normal 34 3 2 4" xfId="632"/>
    <cellStyle name="Normal 34 3 2 5" xfId="633"/>
    <cellStyle name="Normal 34 3 2 6" xfId="634"/>
    <cellStyle name="Normal 34 3 3" xfId="635"/>
    <cellStyle name="Normal 34 3 3 2" xfId="636"/>
    <cellStyle name="Normal 34 3 3 3" xfId="637"/>
    <cellStyle name="Normal 34 3 3 4" xfId="638"/>
    <cellStyle name="Normal 34 3 3 5" xfId="639"/>
    <cellStyle name="Normal 34 3 4" xfId="640"/>
    <cellStyle name="Normal 34 3 5" xfId="641"/>
    <cellStyle name="Normal 34 3 6" xfId="642"/>
    <cellStyle name="Normal 34 3 7" xfId="643"/>
    <cellStyle name="Normal 34 4" xfId="644"/>
    <cellStyle name="Normal 34 4 2" xfId="645"/>
    <cellStyle name="Normal 34 4 2 2" xfId="646"/>
    <cellStyle name="Normal 34 4 2 3" xfId="647"/>
    <cellStyle name="Normal 34 4 2 4" xfId="648"/>
    <cellStyle name="Normal 34 4 2 5" xfId="649"/>
    <cellStyle name="Normal 34 4 3" xfId="650"/>
    <cellStyle name="Normal 34 4 4" xfId="651"/>
    <cellStyle name="Normal 34 4 5" xfId="652"/>
    <cellStyle name="Normal 34 4 6" xfId="653"/>
    <cellStyle name="Normal 34 5" xfId="654"/>
    <cellStyle name="Normal 34 5 2" xfId="655"/>
    <cellStyle name="Normal 34 5 3" xfId="656"/>
    <cellStyle name="Normal 34 5 4" xfId="657"/>
    <cellStyle name="Normal 34 5 5" xfId="658"/>
    <cellStyle name="Normal 34 6" xfId="659"/>
    <cellStyle name="Normal 34 7" xfId="660"/>
    <cellStyle name="Normal 34 8" xfId="661"/>
    <cellStyle name="Normal 34 9" xfId="662"/>
    <cellStyle name="Normal 35" xfId="663"/>
    <cellStyle name="Normal 36" xfId="664"/>
    <cellStyle name="Normal 37" xfId="665"/>
    <cellStyle name="Normal 38" xfId="666"/>
    <cellStyle name="Normal 39" xfId="667"/>
    <cellStyle name="Normal 4" xfId="149"/>
    <cellStyle name="Normal 4 2" xfId="63"/>
    <cellStyle name="Normal 4 2 2" xfId="150"/>
    <cellStyle name="Normal 4 2 3" xfId="151"/>
    <cellStyle name="Normal 4 2 4" xfId="152"/>
    <cellStyle name="Normal 4 2 5" xfId="153"/>
    <cellStyle name="Normal 4 2 6" xfId="297"/>
    <cellStyle name="Normal 4 2 7" xfId="1388"/>
    <cellStyle name="Normal 4 3" xfId="64"/>
    <cellStyle name="Normal 4 3 2" xfId="154"/>
    <cellStyle name="Normal 4 3 3" xfId="155"/>
    <cellStyle name="Normal 4 3 4" xfId="156"/>
    <cellStyle name="Normal 4 3 5" xfId="157"/>
    <cellStyle name="Normal 4 4" xfId="65"/>
    <cellStyle name="Normal 4 4 2" xfId="158"/>
    <cellStyle name="Normal 4 4 3" xfId="159"/>
    <cellStyle name="Normal 4 4 4" xfId="160"/>
    <cellStyle name="Normal 4 4 5" xfId="161"/>
    <cellStyle name="Normal 4 5" xfId="66"/>
    <cellStyle name="Normal 4 5 2" xfId="162"/>
    <cellStyle name="Normal 4 5 3" xfId="163"/>
    <cellStyle name="Normal 4 5 4" xfId="164"/>
    <cellStyle name="Normal 4 5 5" xfId="165"/>
    <cellStyle name="Normal 4 6" xfId="67"/>
    <cellStyle name="Normal 4 7" xfId="68"/>
    <cellStyle name="Normal 4 8" xfId="69"/>
    <cellStyle name="Normal 4 9" xfId="298"/>
    <cellStyle name="Normal 4_Repartição Pessoal 2009_2010_v05" xfId="299"/>
    <cellStyle name="Normal 40" xfId="668"/>
    <cellStyle name="Normal 41" xfId="669"/>
    <cellStyle name="Normal 42" xfId="670"/>
    <cellStyle name="Normal 43" xfId="671"/>
    <cellStyle name="Normal 44" xfId="672"/>
    <cellStyle name="Normal 45" xfId="673"/>
    <cellStyle name="Normal 46" xfId="674"/>
    <cellStyle name="Normal 47" xfId="675"/>
    <cellStyle name="Normal 48" xfId="676"/>
    <cellStyle name="Normal 49" xfId="677"/>
    <cellStyle name="Normal 5" xfId="166"/>
    <cellStyle name="Normal 5 2" xfId="300"/>
    <cellStyle name="Normal 5 2 2" xfId="301"/>
    <cellStyle name="Normal 5 2 3" xfId="302"/>
    <cellStyle name="Normal 5 3" xfId="303"/>
    <cellStyle name="Normal 50" xfId="678"/>
    <cellStyle name="Normal 51" xfId="679"/>
    <cellStyle name="Normal 52" xfId="680"/>
    <cellStyle name="Normal 53" xfId="681"/>
    <cellStyle name="Normal 54" xfId="682"/>
    <cellStyle name="Normal 55" xfId="683"/>
    <cellStyle name="Normal 56" xfId="684"/>
    <cellStyle name="Normal 57" xfId="685"/>
    <cellStyle name="Normal 58" xfId="686"/>
    <cellStyle name="Normal 59" xfId="687"/>
    <cellStyle name="Normal 6" xfId="6"/>
    <cellStyle name="Normal 6 2" xfId="304"/>
    <cellStyle name="Normal 6 3" xfId="305"/>
    <cellStyle name="Normal 6_#64 CEE 2008 - Transferir_vFinal" xfId="306"/>
    <cellStyle name="Normal 60" xfId="688"/>
    <cellStyle name="Normal 61" xfId="689"/>
    <cellStyle name="Normal 62" xfId="690"/>
    <cellStyle name="Normal 63" xfId="691"/>
    <cellStyle name="Normal 64" xfId="692"/>
    <cellStyle name="Normal 65" xfId="693"/>
    <cellStyle name="Normal 66" xfId="694"/>
    <cellStyle name="Normal 67" xfId="695"/>
    <cellStyle name="Normal 68" xfId="696"/>
    <cellStyle name="Normal 69" xfId="697"/>
    <cellStyle name="Normal 7" xfId="169"/>
    <cellStyle name="Normal 7 2" xfId="307"/>
    <cellStyle name="Normal 7_#64 CEE 2008 - Transferir_vFinal TP" xfId="308"/>
    <cellStyle name="Normal 70" xfId="698"/>
    <cellStyle name="Normal 71" xfId="699"/>
    <cellStyle name="Normal 72" xfId="700"/>
    <cellStyle name="Normal 73" xfId="701"/>
    <cellStyle name="Normal 74" xfId="702"/>
    <cellStyle name="Normal 75" xfId="703"/>
    <cellStyle name="Normal 76" xfId="704"/>
    <cellStyle name="Normal 77" xfId="705"/>
    <cellStyle name="Normal 8" xfId="174"/>
    <cellStyle name="Normal 8 2" xfId="309"/>
    <cellStyle name="Normal 8 2 2" xfId="310"/>
    <cellStyle name="Normal 8 2_Validação Ajustamento de 2008_vFinal01" xfId="311"/>
    <cellStyle name="Normal 8 3" xfId="312"/>
    <cellStyle name="Normal 8 4" xfId="313"/>
    <cellStyle name="Normal 8 5" xfId="314"/>
    <cellStyle name="Normal 9" xfId="167"/>
    <cellStyle name="Normal 9 2" xfId="168"/>
    <cellStyle name="Normal 9 3" xfId="315"/>
    <cellStyle name="Normal 9 4" xfId="316"/>
    <cellStyle name="Normal 9 5" xfId="1387"/>
    <cellStyle name="Normal_Bal_e_Desc_Dez97" xfId="99"/>
    <cellStyle name="Normal_BE_D1_12_1999_v3" xfId="97"/>
    <cellStyle name="Normal_Despacho ERSE Norma complementar nº13_2007" xfId="1220"/>
    <cellStyle name="Normal_Finais" xfId="172"/>
    <cellStyle name="Normal_Finais 2" xfId="1219"/>
    <cellStyle name="Normal_Imobilizado_REN" xfId="244"/>
    <cellStyle name="Normal_N7 Quadro 14a - Custos e Proveitos com Pessoal por AN 2" xfId="3"/>
    <cellStyle name="Normal_Norma Complementar 11 RAM - 2005_Erse 2 2 3 2" xfId="1381"/>
    <cellStyle name="Normal_REAV9497" xfId="173"/>
    <cellStyle name="Normal_REAV9497 2" xfId="245"/>
    <cellStyle name="Normal_Relatório Grupo NB 31 DEZ 2002" xfId="356"/>
    <cellStyle name="Normal_tren96" xfId="98"/>
    <cellStyle name="Normal_tren96 2" xfId="1379"/>
    <cellStyle name="Normal1" xfId="1179"/>
    <cellStyle name="Normal2" xfId="1180"/>
    <cellStyle name="Nota 2" xfId="706"/>
    <cellStyle name="Note" xfId="1181"/>
    <cellStyle name="Note 10" xfId="707"/>
    <cellStyle name="Note 11" xfId="1306"/>
    <cellStyle name="Note 12" xfId="1341"/>
    <cellStyle name="Note 13" xfId="942"/>
    <cellStyle name="Note 14" xfId="1374"/>
    <cellStyle name="Note 2" xfId="708"/>
    <cellStyle name="Note 2 2" xfId="709"/>
    <cellStyle name="Note 3" xfId="710"/>
    <cellStyle name="Note 3 2" xfId="711"/>
    <cellStyle name="Note 4" xfId="712"/>
    <cellStyle name="Note 4 2" xfId="713"/>
    <cellStyle name="Note 5" xfId="714"/>
    <cellStyle name="Note 5 2" xfId="715"/>
    <cellStyle name="Note 6" xfId="716"/>
    <cellStyle name="Note 7" xfId="717"/>
    <cellStyle name="Note 8" xfId="718"/>
    <cellStyle name="Note 9" xfId="719"/>
    <cellStyle name="number" xfId="317"/>
    <cellStyle name="Output" xfId="1182"/>
    <cellStyle name="Output 2" xfId="720"/>
    <cellStyle name="Output 3" xfId="721"/>
    <cellStyle name="Output 3 2" xfId="1260"/>
    <cellStyle name="Output 3 3" xfId="908"/>
    <cellStyle name="Output 3 4" xfId="940"/>
    <cellStyle name="Output 3 5" xfId="1318"/>
    <cellStyle name="Output 4" xfId="1307"/>
    <cellStyle name="Output 5" xfId="1342"/>
    <cellStyle name="Output 6" xfId="943"/>
    <cellStyle name="Output 7" xfId="1375"/>
    <cellStyle name="Parentesis de fora" xfId="1183"/>
    <cellStyle name="pb_table_format_total" xfId="1184"/>
    <cellStyle name="Percent (0)" xfId="722"/>
    <cellStyle name="Percent (0) 2" xfId="723"/>
    <cellStyle name="Percent (0) 3" xfId="724"/>
    <cellStyle name="Percent (0) 4" xfId="725"/>
    <cellStyle name="Percent [0%]" xfId="1185"/>
    <cellStyle name="Percent [0.00%]" xfId="1186"/>
    <cellStyle name="Percent [2]" xfId="1187"/>
    <cellStyle name="Percent 13" xfId="1188"/>
    <cellStyle name="Percent 2" xfId="318"/>
    <cellStyle name="Percent 2 2" xfId="319"/>
    <cellStyle name="Percent 2 2 2" xfId="320"/>
    <cellStyle name="Percent 2 3" xfId="321"/>
    <cellStyle name="Percent 2 4" xfId="322"/>
    <cellStyle name="Percent 2 4 2" xfId="1382"/>
    <cellStyle name="Percent 2 5" xfId="726"/>
    <cellStyle name="Percent 2 6" xfId="727"/>
    <cellStyle name="Percent 2 7" xfId="728"/>
    <cellStyle name="Percent 2 8" xfId="729"/>
    <cellStyle name="Percent 3" xfId="323"/>
    <cellStyle name="Percent 3 2" xfId="324"/>
    <cellStyle name="Percent 4" xfId="325"/>
    <cellStyle name="Percent 4 2" xfId="326"/>
    <cellStyle name="Percent 5" xfId="327"/>
    <cellStyle name="Percent 5 2" xfId="328"/>
    <cellStyle name="Percent 6" xfId="329"/>
    <cellStyle name="Percentagem" xfId="1" builtinId="5"/>
    <cellStyle name="Percentagem 2" xfId="5"/>
    <cellStyle name="Percentagem 2 2" xfId="330"/>
    <cellStyle name="Percentagem 2 2 2" xfId="331"/>
    <cellStyle name="Percentagem 2 4" xfId="246"/>
    <cellStyle name="Percentagem 3" xfId="170"/>
    <cellStyle name="Percentagem 3 2" xfId="332"/>
    <cellStyle name="Percentagem 3 2 2" xfId="333"/>
    <cellStyle name="Percentagem 3 2 3" xfId="334"/>
    <cellStyle name="Percentagem 3 3" xfId="335"/>
    <cellStyle name="Percentagem 3 4" xfId="1385"/>
    <cellStyle name="Percentagem 4" xfId="336"/>
    <cellStyle name="Percentagem 4 2" xfId="337"/>
    <cellStyle name="Percentagem 4 3" xfId="338"/>
    <cellStyle name="Percentagem 4 4" xfId="339"/>
    <cellStyle name="Percentagem 5" xfId="340"/>
    <cellStyle name="Percentagem 5 2" xfId="341"/>
    <cellStyle name="Percentagem 5 2 2" xfId="342"/>
    <cellStyle name="Percentagem 6" xfId="343"/>
    <cellStyle name="Percentagem 7" xfId="344"/>
    <cellStyle name="Saída 2" xfId="730"/>
    <cellStyle name="SAN" xfId="1189"/>
    <cellStyle name="SAPBEXaggData" xfId="70"/>
    <cellStyle name="SAPBEXaggData 2" xfId="176"/>
    <cellStyle name="SAPBEXaggData 2 2" xfId="221"/>
    <cellStyle name="SAPBEXaggData 2 2 2" xfId="884"/>
    <cellStyle name="SAPBEXaggData 2 2 3" xfId="1056"/>
    <cellStyle name="SAPBEXaggData 2 2 4" xfId="1234"/>
    <cellStyle name="SAPBEXaggData 2 2 5" xfId="935"/>
    <cellStyle name="SAPBEXaggData 2 2 6" xfId="1331"/>
    <cellStyle name="SAPBEXaggData 2 3" xfId="840"/>
    <cellStyle name="SAPBEXaggData 2 4" xfId="1320"/>
    <cellStyle name="SAPBEXaggData 2 5" xfId="951"/>
    <cellStyle name="SAPBEXaggData 2 6" xfId="778"/>
    <cellStyle name="SAPBEXaggData 2 7" xfId="1340"/>
    <cellStyle name="SAPBEXaggData 3" xfId="199"/>
    <cellStyle name="SAPBEXaggData 3 2" xfId="862"/>
    <cellStyle name="SAPBEXaggData 3 3" xfId="835"/>
    <cellStyle name="SAPBEXaggData 3 4" xfId="1021"/>
    <cellStyle name="SAPBEXaggData 3 5" xfId="780"/>
    <cellStyle name="SAPBEXaggData 3 6" xfId="1312"/>
    <cellStyle name="SAPBEXaggData 4" xfId="790"/>
    <cellStyle name="SAPBEXaggDataEmph" xfId="71"/>
    <cellStyle name="SAPBEXaggDataEmph 2" xfId="177"/>
    <cellStyle name="SAPBEXaggDataEmph 2 2" xfId="222"/>
    <cellStyle name="SAPBEXaggDataEmph 2 2 2" xfId="885"/>
    <cellStyle name="SAPBEXaggDataEmph 2 2 3" xfId="1055"/>
    <cellStyle name="SAPBEXaggDataEmph 2 2 4" xfId="1233"/>
    <cellStyle name="SAPBEXaggDataEmph 2 2 5" xfId="980"/>
    <cellStyle name="SAPBEXaggDataEmph 2 2 6" xfId="1330"/>
    <cellStyle name="SAPBEXaggDataEmph 2 3" xfId="841"/>
    <cellStyle name="SAPBEXaggDataEmph 2 4" xfId="1084"/>
    <cellStyle name="SAPBEXaggDataEmph 2 5" xfId="950"/>
    <cellStyle name="SAPBEXaggDataEmph 2 6" xfId="926"/>
    <cellStyle name="SAPBEXaggDataEmph 2 7" xfId="1339"/>
    <cellStyle name="SAPBEXaggDataEmph 3" xfId="200"/>
    <cellStyle name="SAPBEXaggDataEmph 3 2" xfId="863"/>
    <cellStyle name="SAPBEXaggDataEmph 3 3" xfId="834"/>
    <cellStyle name="SAPBEXaggDataEmph 3 4" xfId="1075"/>
    <cellStyle name="SAPBEXaggDataEmph 3 5" xfId="1358"/>
    <cellStyle name="SAPBEXaggDataEmph 3 6" xfId="946"/>
    <cellStyle name="SAPBEXaggDataEmph 4" xfId="791"/>
    <cellStyle name="SAPBEXaggItem" xfId="72"/>
    <cellStyle name="SAPBEXaggItem 2" xfId="178"/>
    <cellStyle name="SAPBEXaggItem 2 2" xfId="223"/>
    <cellStyle name="SAPBEXaggItem 2 2 2" xfId="886"/>
    <cellStyle name="SAPBEXaggItem 2 2 3" xfId="1054"/>
    <cellStyle name="SAPBEXaggItem 2 2 4" xfId="1232"/>
    <cellStyle name="SAPBEXaggItem 2 2 5" xfId="981"/>
    <cellStyle name="SAPBEXaggItem 2 2 6" xfId="1329"/>
    <cellStyle name="SAPBEXaggItem 2 3" xfId="842"/>
    <cellStyle name="SAPBEXaggItem 2 4" xfId="1083"/>
    <cellStyle name="SAPBEXaggItem 2 5" xfId="1033"/>
    <cellStyle name="SAPBEXaggItem 2 6" xfId="927"/>
    <cellStyle name="SAPBEXaggItem 2 7" xfId="1338"/>
    <cellStyle name="SAPBEXaggItem 3" xfId="201"/>
    <cellStyle name="SAPBEXaggItem 3 2" xfId="864"/>
    <cellStyle name="SAPBEXaggItem 3 3" xfId="833"/>
    <cellStyle name="SAPBEXaggItem 3 4" xfId="1250"/>
    <cellStyle name="SAPBEXaggItem 3 5" xfId="1357"/>
    <cellStyle name="SAPBEXaggItem 3 6" xfId="1101"/>
    <cellStyle name="SAPBEXaggItem 4" xfId="792"/>
    <cellStyle name="SAPBEXaggItemX" xfId="731"/>
    <cellStyle name="SAPBEXaggItemX 2" xfId="1264"/>
    <cellStyle name="SAPBEXaggItemX 3" xfId="909"/>
    <cellStyle name="SAPBEXaggItemX 4" xfId="1285"/>
    <cellStyle name="SAPBEXaggItemX 5" xfId="922"/>
    <cellStyle name="SAPBEXchaText" xfId="73"/>
    <cellStyle name="SAPBEXchaText 2" xfId="179"/>
    <cellStyle name="SAPBEXchaText 2 2" xfId="224"/>
    <cellStyle name="SAPBEXchaText 2 2 2" xfId="887"/>
    <cellStyle name="SAPBEXchaText 2 2 3" xfId="1053"/>
    <cellStyle name="SAPBEXchaText 2 2 4" xfId="1231"/>
    <cellStyle name="SAPBEXchaText 2 2 5" xfId="1291"/>
    <cellStyle name="SAPBEXchaText 2 2 6" xfId="1328"/>
    <cellStyle name="SAPBEXchaText 2 3" xfId="843"/>
    <cellStyle name="SAPBEXchaText 2 4" xfId="919"/>
    <cellStyle name="SAPBEXchaText 2 5" xfId="1013"/>
    <cellStyle name="SAPBEXchaText 2 6" xfId="1361"/>
    <cellStyle name="SAPBEXchaText 2 7" xfId="1337"/>
    <cellStyle name="SAPBEXchaText 3" xfId="202"/>
    <cellStyle name="SAPBEXchaText 3 2" xfId="865"/>
    <cellStyle name="SAPBEXchaText 3 3" xfId="832"/>
    <cellStyle name="SAPBEXchaText 3 4" xfId="1249"/>
    <cellStyle name="SAPBEXchaText 3 5" xfId="957"/>
    <cellStyle name="SAPBEXchaText 3 6" xfId="819"/>
    <cellStyle name="SAPBEXchaText 4" xfId="793"/>
    <cellStyle name="SAPBEXexcBad7" xfId="74"/>
    <cellStyle name="SAPBEXexcBad7 2" xfId="180"/>
    <cellStyle name="SAPBEXexcBad7 2 2" xfId="225"/>
    <cellStyle name="SAPBEXexcBad7 2 2 2" xfId="888"/>
    <cellStyle name="SAPBEXexcBad7 2 2 3" xfId="1052"/>
    <cellStyle name="SAPBEXexcBad7 2 2 4" xfId="1025"/>
    <cellStyle name="SAPBEXexcBad7 2 2 5" xfId="964"/>
    <cellStyle name="SAPBEXexcBad7 2 2 6" xfId="1327"/>
    <cellStyle name="SAPBEXexcBad7 2 3" xfId="844"/>
    <cellStyle name="SAPBEXexcBad7 2 4" xfId="920"/>
    <cellStyle name="SAPBEXexcBad7 2 5" xfId="1292"/>
    <cellStyle name="SAPBEXexcBad7 2 6" xfId="1360"/>
    <cellStyle name="SAPBEXexcBad7 2 7" xfId="976"/>
    <cellStyle name="SAPBEXexcBad7 3" xfId="203"/>
    <cellStyle name="SAPBEXexcBad7 3 2" xfId="866"/>
    <cellStyle name="SAPBEXexcBad7 3 3" xfId="788"/>
    <cellStyle name="SAPBEXexcBad7 3 4" xfId="1248"/>
    <cellStyle name="SAPBEXexcBad7 3 5" xfId="1284"/>
    <cellStyle name="SAPBEXexcBad7 3 6" xfId="818"/>
    <cellStyle name="SAPBEXexcBad7 4" xfId="794"/>
    <cellStyle name="SAPBEXexcBad8" xfId="75"/>
    <cellStyle name="SAPBEXexcBad8 2" xfId="181"/>
    <cellStyle name="SAPBEXexcBad8 2 2" xfId="226"/>
    <cellStyle name="SAPBEXexcBad8 2 2 2" xfId="889"/>
    <cellStyle name="SAPBEXexcBad8 2 2 3" xfId="1051"/>
    <cellStyle name="SAPBEXexcBad8 2 2 4" xfId="1026"/>
    <cellStyle name="SAPBEXexcBad8 2 2 5" xfId="1090"/>
    <cellStyle name="SAPBEXexcBad8 2 2 6" xfId="1326"/>
    <cellStyle name="SAPBEXexcBad8 2 3" xfId="845"/>
    <cellStyle name="SAPBEXexcBad8 2 4" xfId="1076"/>
    <cellStyle name="SAPBEXexcBad8 2 5" xfId="1012"/>
    <cellStyle name="SAPBEXexcBad8 2 6" xfId="928"/>
    <cellStyle name="SAPBEXexcBad8 2 7" xfId="932"/>
    <cellStyle name="SAPBEXexcBad8 3" xfId="204"/>
    <cellStyle name="SAPBEXexcBad8 3 2" xfId="867"/>
    <cellStyle name="SAPBEXexcBad8 3 3" xfId="831"/>
    <cellStyle name="SAPBEXexcBad8 3 4" xfId="1247"/>
    <cellStyle name="SAPBEXexcBad8 3 5" xfId="944"/>
    <cellStyle name="SAPBEXexcBad8 3 6" xfId="1313"/>
    <cellStyle name="SAPBEXexcBad8 4" xfId="795"/>
    <cellStyle name="SAPBEXexcBad9" xfId="76"/>
    <cellStyle name="SAPBEXexcBad9 2" xfId="182"/>
    <cellStyle name="SAPBEXexcBad9 2 2" xfId="227"/>
    <cellStyle name="SAPBEXexcBad9 2 2 2" xfId="890"/>
    <cellStyle name="SAPBEXexcBad9 2 2 3" xfId="1050"/>
    <cellStyle name="SAPBEXexcBad9 2 2 4" xfId="786"/>
    <cellStyle name="SAPBEXexcBad9 2 2 5" xfId="1091"/>
    <cellStyle name="SAPBEXexcBad9 2 2 6" xfId="1302"/>
    <cellStyle name="SAPBEXexcBad9 2 3" xfId="846"/>
    <cellStyle name="SAPBEXexcBad9 2 4" xfId="1077"/>
    <cellStyle name="SAPBEXexcBad9 2 5" xfId="1011"/>
    <cellStyle name="SAPBEXexcBad9 2 6" xfId="1087"/>
    <cellStyle name="SAPBEXexcBad9 2 7" xfId="1347"/>
    <cellStyle name="SAPBEXexcBad9 3" xfId="205"/>
    <cellStyle name="SAPBEXexcBad9 3 2" xfId="868"/>
    <cellStyle name="SAPBEXexcBad9 3 3" xfId="1072"/>
    <cellStyle name="SAPBEXexcBad9 3 4" xfId="1246"/>
    <cellStyle name="SAPBEXexcBad9 3 5" xfId="1002"/>
    <cellStyle name="SAPBEXexcBad9 3 6" xfId="917"/>
    <cellStyle name="SAPBEXexcBad9 4" xfId="796"/>
    <cellStyle name="SAPBEXexcCritical4" xfId="77"/>
    <cellStyle name="SAPBEXexcCritical4 2" xfId="183"/>
    <cellStyle name="SAPBEXexcCritical4 2 2" xfId="228"/>
    <cellStyle name="SAPBEXexcCritical4 2 2 2" xfId="891"/>
    <cellStyle name="SAPBEXexcCritical4 2 2 3" xfId="1049"/>
    <cellStyle name="SAPBEXexcCritical4 2 2 4" xfId="787"/>
    <cellStyle name="SAPBEXexcCritical4 2 2 5" xfId="1092"/>
    <cellStyle name="SAPBEXexcCritical4 2 2 6" xfId="1325"/>
    <cellStyle name="SAPBEXexcCritical4 2 3" xfId="847"/>
    <cellStyle name="SAPBEXexcCritical4 2 4" xfId="921"/>
    <cellStyle name="SAPBEXexcCritical4 2 5" xfId="1293"/>
    <cellStyle name="SAPBEXexcCritical4 2 6" xfId="1359"/>
    <cellStyle name="SAPBEXexcCritical4 2 7" xfId="955"/>
    <cellStyle name="SAPBEXexcCritical4 3" xfId="206"/>
    <cellStyle name="SAPBEXexcCritical4 3 2" xfId="869"/>
    <cellStyle name="SAPBEXexcCritical4 3 3" xfId="1071"/>
    <cellStyle name="SAPBEXexcCritical4 3 4" xfId="1245"/>
    <cellStyle name="SAPBEXexcCritical4 3 5" xfId="1014"/>
    <cellStyle name="SAPBEXexcCritical4 3 6" xfId="906"/>
    <cellStyle name="SAPBEXexcCritical4 4" xfId="797"/>
    <cellStyle name="SAPBEXexcCritical5" xfId="78"/>
    <cellStyle name="SAPBEXexcCritical5 2" xfId="184"/>
    <cellStyle name="SAPBEXexcCritical5 2 2" xfId="229"/>
    <cellStyle name="SAPBEXexcCritical5 2 2 2" xfId="892"/>
    <cellStyle name="SAPBEXexcCritical5 2 2 3" xfId="1048"/>
    <cellStyle name="SAPBEXexcCritical5 2 2 4" xfId="837"/>
    <cellStyle name="SAPBEXexcCritical5 2 2 5" xfId="1093"/>
    <cellStyle name="SAPBEXexcCritical5 2 2 6" xfId="1350"/>
    <cellStyle name="SAPBEXexcCritical5 2 3" xfId="848"/>
    <cellStyle name="SAPBEXexcCritical5 2 4" xfId="1017"/>
    <cellStyle name="SAPBEXexcCritical5 2 5" xfId="1010"/>
    <cellStyle name="SAPBEXexcCritical5 2 6" xfId="1309"/>
    <cellStyle name="SAPBEXexcCritical5 2 7" xfId="1085"/>
    <cellStyle name="SAPBEXexcCritical5 3" xfId="207"/>
    <cellStyle name="SAPBEXexcCritical5 3 2" xfId="870"/>
    <cellStyle name="SAPBEXexcCritical5 3 3" xfId="1070"/>
    <cellStyle name="SAPBEXexcCritical5 3 4" xfId="1244"/>
    <cellStyle name="SAPBEXexcCritical5 3 5" xfId="1346"/>
    <cellStyle name="SAPBEXexcCritical5 3 6" xfId="1001"/>
    <cellStyle name="SAPBEXexcCritical5 4" xfId="798"/>
    <cellStyle name="SAPBEXexcCritical6" xfId="79"/>
    <cellStyle name="SAPBEXexcCritical6 2" xfId="185"/>
    <cellStyle name="SAPBEXexcCritical6 2 2" xfId="230"/>
    <cellStyle name="SAPBEXexcCritical6 2 2 2" xfId="893"/>
    <cellStyle name="SAPBEXexcCritical6 2 2 3" xfId="1047"/>
    <cellStyle name="SAPBEXexcCritical6 2 2 4" xfId="1230"/>
    <cellStyle name="SAPBEXexcCritical6 2 2 5" xfId="781"/>
    <cellStyle name="SAPBEXexcCritical6 2 2 6" xfId="1323"/>
    <cellStyle name="SAPBEXexcCritical6 2 3" xfId="849"/>
    <cellStyle name="SAPBEXexcCritical6 2 4" xfId="1102"/>
    <cellStyle name="SAPBEXexcCritical6 2 5" xfId="1009"/>
    <cellStyle name="SAPBEXexcCritical6 2 6" xfId="1088"/>
    <cellStyle name="SAPBEXexcCritical6 2 7" xfId="938"/>
    <cellStyle name="SAPBEXexcCritical6 3" xfId="208"/>
    <cellStyle name="SAPBEXexcCritical6 3 2" xfId="871"/>
    <cellStyle name="SAPBEXexcCritical6 3 3" xfId="1069"/>
    <cellStyle name="SAPBEXexcCritical6 3 4" xfId="1243"/>
    <cellStyle name="SAPBEXexcCritical6 3 5" xfId="918"/>
    <cellStyle name="SAPBEXexcCritical6 3 6" xfId="975"/>
    <cellStyle name="SAPBEXexcCritical6 4" xfId="799"/>
    <cellStyle name="SAPBEXexcGood1" xfId="80"/>
    <cellStyle name="SAPBEXexcGood1 2" xfId="186"/>
    <cellStyle name="SAPBEXexcGood1 2 2" xfId="231"/>
    <cellStyle name="SAPBEXexcGood1 2 2 2" xfId="894"/>
    <cellStyle name="SAPBEXexcGood1 2 2 3" xfId="1046"/>
    <cellStyle name="SAPBEXexcGood1 2 2 4" xfId="1229"/>
    <cellStyle name="SAPBEXexcGood1 2 2 5" xfId="1094"/>
    <cellStyle name="SAPBEXexcGood1 2 2 6" xfId="1351"/>
    <cellStyle name="SAPBEXexcGood1 2 3" xfId="850"/>
    <cellStyle name="SAPBEXexcGood1 2 4" xfId="1018"/>
    <cellStyle name="SAPBEXexcGood1 2 5" xfId="1294"/>
    <cellStyle name="SAPBEXexcGood1 2 6" xfId="1287"/>
    <cellStyle name="SAPBEXexcGood1 2 7" xfId="789"/>
    <cellStyle name="SAPBEXexcGood1 3" xfId="209"/>
    <cellStyle name="SAPBEXexcGood1 3 2" xfId="872"/>
    <cellStyle name="SAPBEXexcGood1 3 3" xfId="1068"/>
    <cellStyle name="SAPBEXexcGood1 3 4" xfId="1242"/>
    <cellStyle name="SAPBEXexcGood1 3 5" xfId="1362"/>
    <cellStyle name="SAPBEXexcGood1 3 6" xfId="1300"/>
    <cellStyle name="SAPBEXexcGood1 4" xfId="800"/>
    <cellStyle name="SAPBEXexcGood2" xfId="81"/>
    <cellStyle name="SAPBEXexcGood2 2" xfId="187"/>
    <cellStyle name="SAPBEXexcGood2 2 2" xfId="232"/>
    <cellStyle name="SAPBEXexcGood2 2 2 2" xfId="895"/>
    <cellStyle name="SAPBEXexcGood2 2 2 3" xfId="1045"/>
    <cellStyle name="SAPBEXexcGood2 2 2 4" xfId="1228"/>
    <cellStyle name="SAPBEXexcGood2 2 2 5" xfId="1095"/>
    <cellStyle name="SAPBEXexcGood2 2 2 6" xfId="1322"/>
    <cellStyle name="SAPBEXexcGood2 2 3" xfId="851"/>
    <cellStyle name="SAPBEXexcGood2 2 4" xfId="1019"/>
    <cellStyle name="SAPBEXexcGood2 2 5" xfId="1008"/>
    <cellStyle name="SAPBEXexcGood2 2 6" xfId="1089"/>
    <cellStyle name="SAPBEXexcGood2 2 7" xfId="1086"/>
    <cellStyle name="SAPBEXexcGood2 3" xfId="210"/>
    <cellStyle name="SAPBEXexcGood2 3 2" xfId="873"/>
    <cellStyle name="SAPBEXexcGood2 3 3" xfId="1067"/>
    <cellStyle name="SAPBEXexcGood2 3 4" xfId="1241"/>
    <cellStyle name="SAPBEXexcGood2 3 5" xfId="812"/>
    <cellStyle name="SAPBEXexcGood2 3 6" xfId="1348"/>
    <cellStyle name="SAPBEXexcGood2 4" xfId="801"/>
    <cellStyle name="SAPBEXexcGood3" xfId="82"/>
    <cellStyle name="SAPBEXexcGood3 2" xfId="188"/>
    <cellStyle name="SAPBEXexcGood3 2 2" xfId="233"/>
    <cellStyle name="SAPBEXexcGood3 2 2 2" xfId="896"/>
    <cellStyle name="SAPBEXexcGood3 2 2 3" xfId="1044"/>
    <cellStyle name="SAPBEXexcGood3 2 2 4" xfId="1227"/>
    <cellStyle name="SAPBEXexcGood3 2 2 5" xfId="982"/>
    <cellStyle name="SAPBEXexcGood3 2 2 6" xfId="970"/>
    <cellStyle name="SAPBEXexcGood3 2 3" xfId="852"/>
    <cellStyle name="SAPBEXexcGood3 2 4" xfId="1020"/>
    <cellStyle name="SAPBEXexcGood3 2 5" xfId="1007"/>
    <cellStyle name="SAPBEXexcGood3 2 6" xfId="830"/>
    <cellStyle name="SAPBEXexcGood3 2 7" xfId="839"/>
    <cellStyle name="SAPBEXexcGood3 3" xfId="211"/>
    <cellStyle name="SAPBEXexcGood3 3 2" xfId="874"/>
    <cellStyle name="SAPBEXexcGood3 3 3" xfId="1066"/>
    <cellStyle name="SAPBEXexcGood3 3 4" xfId="1022"/>
    <cellStyle name="SAPBEXexcGood3 3 5" xfId="1363"/>
    <cellStyle name="SAPBEXexcGood3 3 6" xfId="1336"/>
    <cellStyle name="SAPBEXexcGood3 4" xfId="802"/>
    <cellStyle name="SAPBEXfilterDrill" xfId="83"/>
    <cellStyle name="SAPBEXfilterItem" xfId="84"/>
    <cellStyle name="SAPBEXfilterText" xfId="85"/>
    <cellStyle name="SAPBEXformats" xfId="86"/>
    <cellStyle name="SAPBEXformats 2" xfId="189"/>
    <cellStyle name="SAPBEXformats 2 2" xfId="234"/>
    <cellStyle name="SAPBEXformats 2 2 2" xfId="897"/>
    <cellStyle name="SAPBEXformats 2 2 3" xfId="1043"/>
    <cellStyle name="SAPBEXformats 2 2 4" xfId="1226"/>
    <cellStyle name="SAPBEXformats 2 2 5" xfId="983"/>
    <cellStyle name="SAPBEXformats 2 2 6" xfId="969"/>
    <cellStyle name="SAPBEXformats 2 3" xfId="853"/>
    <cellStyle name="SAPBEXformats 2 4" xfId="1073"/>
    <cellStyle name="SAPBEXformats 2 5" xfId="949"/>
    <cellStyle name="SAPBEXformats 2 6" xfId="929"/>
    <cellStyle name="SAPBEXformats 2 7" xfId="1081"/>
    <cellStyle name="SAPBEXformats 3" xfId="212"/>
    <cellStyle name="SAPBEXformats 3 2" xfId="875"/>
    <cellStyle name="SAPBEXformats 3 3" xfId="1065"/>
    <cellStyle name="SAPBEXformats 3 4" xfId="1023"/>
    <cellStyle name="SAPBEXformats 3 5" xfId="953"/>
    <cellStyle name="SAPBEXformats 3 6" xfId="1335"/>
    <cellStyle name="SAPBEXformats 4" xfId="803"/>
    <cellStyle name="SAPBEXheaderItem" xfId="87"/>
    <cellStyle name="SAPBEXheaderText" xfId="88"/>
    <cellStyle name="SAPBEXHLevel0" xfId="732"/>
    <cellStyle name="SAPBEXHLevel0 2" xfId="1265"/>
    <cellStyle name="SAPBEXHLevel0 3" xfId="1290"/>
    <cellStyle name="SAPBEXHLevel0 4" xfId="823"/>
    <cellStyle name="SAPBEXHLevel0 5" xfId="923"/>
    <cellStyle name="SAPBEXHLevel0X" xfId="733"/>
    <cellStyle name="SAPBEXHLevel0X 2" xfId="1266"/>
    <cellStyle name="SAPBEXHLevel0X 3" xfId="910"/>
    <cellStyle name="SAPBEXHLevel0X 4" xfId="924"/>
    <cellStyle name="SAPBEXHLevel0X 5" xfId="1275"/>
    <cellStyle name="SAPBEXHLevel1" xfId="734"/>
    <cellStyle name="SAPBEXHLevel1 2" xfId="1267"/>
    <cellStyle name="SAPBEXHLevel1 3" xfId="911"/>
    <cellStyle name="SAPBEXHLevel1 4" xfId="1263"/>
    <cellStyle name="SAPBEXHLevel1 5" xfId="1034"/>
    <cellStyle name="SAPBEXHLevel1X" xfId="735"/>
    <cellStyle name="SAPBEXHLevel1X 2" xfId="1268"/>
    <cellStyle name="SAPBEXHLevel1X 3" xfId="912"/>
    <cellStyle name="SAPBEXHLevel1X 4" xfId="824"/>
    <cellStyle name="SAPBEXHLevel1X 5" xfId="997"/>
    <cellStyle name="SAPBEXHLevel2" xfId="736"/>
    <cellStyle name="SAPBEXHLevel2 2" xfId="1269"/>
    <cellStyle name="SAPBEXHLevel2 3" xfId="913"/>
    <cellStyle name="SAPBEXHLevel2 4" xfId="925"/>
    <cellStyle name="SAPBEXHLevel2 5" xfId="965"/>
    <cellStyle name="SAPBEXHLevel2X" xfId="737"/>
    <cellStyle name="SAPBEXHLevel2X 2" xfId="1270"/>
    <cellStyle name="SAPBEXHLevel2X 3" xfId="914"/>
    <cellStyle name="SAPBEXHLevel2X 4" xfId="825"/>
    <cellStyle name="SAPBEXHLevel2X 5" xfId="1016"/>
    <cellStyle name="SAPBEXHLevel3" xfId="738"/>
    <cellStyle name="SAPBEXHLevel3 2" xfId="1271"/>
    <cellStyle name="SAPBEXHLevel3 3" xfId="1289"/>
    <cellStyle name="SAPBEXHLevel3 4" xfId="1074"/>
    <cellStyle name="SAPBEXHLevel3 5" xfId="1082"/>
    <cellStyle name="SAPBEXHLevel3X" xfId="739"/>
    <cellStyle name="SAPBEXHLevel3X 2" xfId="1272"/>
    <cellStyle name="SAPBEXHLevel3X 3" xfId="915"/>
    <cellStyle name="SAPBEXHLevel3X 4" xfId="1078"/>
    <cellStyle name="SAPBEXHLevel3X 5" xfId="956"/>
    <cellStyle name="SAPBEXinputData" xfId="1190"/>
    <cellStyle name="SAPBEXresData" xfId="89"/>
    <cellStyle name="SAPBEXresData 2" xfId="190"/>
    <cellStyle name="SAPBEXresData 2 2" xfId="235"/>
    <cellStyle name="SAPBEXresData 2 2 2" xfId="898"/>
    <cellStyle name="SAPBEXresData 2 2 3" xfId="1042"/>
    <cellStyle name="SAPBEXresData 2 2 4" xfId="1225"/>
    <cellStyle name="SAPBEXresData 2 2 5" xfId="813"/>
    <cellStyle name="SAPBEXresData 2 2 6" xfId="968"/>
    <cellStyle name="SAPBEXresData 2 3" xfId="854"/>
    <cellStyle name="SAPBEXresData 2 4" xfId="1258"/>
    <cellStyle name="SAPBEXresData 2 5" xfId="948"/>
    <cellStyle name="SAPBEXresData 2 6" xfId="934"/>
    <cellStyle name="SAPBEXresData 2 7" xfId="1079"/>
    <cellStyle name="SAPBEXresData 3" xfId="213"/>
    <cellStyle name="SAPBEXresData 3 2" xfId="876"/>
    <cellStyle name="SAPBEXresData 3 3" xfId="1064"/>
    <cellStyle name="SAPBEXresData 3 4" xfId="1024"/>
    <cellStyle name="SAPBEXresData 3 5" xfId="1286"/>
    <cellStyle name="SAPBEXresData 3 6" xfId="974"/>
    <cellStyle name="SAPBEXresData 4" xfId="804"/>
    <cellStyle name="SAPBEXresDataEmph" xfId="90"/>
    <cellStyle name="SAPBEXresDataEmph 2" xfId="191"/>
    <cellStyle name="SAPBEXresDataEmph 2 2" xfId="236"/>
    <cellStyle name="SAPBEXresDataEmph 2 2 2" xfId="899"/>
    <cellStyle name="SAPBEXresDataEmph 2 2 3" xfId="1041"/>
    <cellStyle name="SAPBEXresDataEmph 2 2 4" xfId="1224"/>
    <cellStyle name="SAPBEXresDataEmph 2 2 5" xfId="1096"/>
    <cellStyle name="SAPBEXresDataEmph 2 2 6" xfId="933"/>
    <cellStyle name="SAPBEXresDataEmph 2 3" xfId="855"/>
    <cellStyle name="SAPBEXresDataEmph 2 4" xfId="1257"/>
    <cellStyle name="SAPBEXresDataEmph 2 5" xfId="947"/>
    <cellStyle name="SAPBEXresDataEmph 2 6" xfId="958"/>
    <cellStyle name="SAPBEXresDataEmph 2 7" xfId="1080"/>
    <cellStyle name="SAPBEXresDataEmph 3" xfId="214"/>
    <cellStyle name="SAPBEXresDataEmph 3 2" xfId="877"/>
    <cellStyle name="SAPBEXresDataEmph 3 3" xfId="1063"/>
    <cellStyle name="SAPBEXresDataEmph 3 4" xfId="936"/>
    <cellStyle name="SAPBEXresDataEmph 3 5" xfId="1308"/>
    <cellStyle name="SAPBEXresDataEmph 3 6" xfId="973"/>
    <cellStyle name="SAPBEXresDataEmph 4" xfId="805"/>
    <cellStyle name="SAPBEXresItem" xfId="91"/>
    <cellStyle name="SAPBEXresItem 2" xfId="192"/>
    <cellStyle name="SAPBEXresItem 2 2" xfId="237"/>
    <cellStyle name="SAPBEXresItem 2 2 2" xfId="900"/>
    <cellStyle name="SAPBEXresItem 2 2 3" xfId="1040"/>
    <cellStyle name="SAPBEXresItem 2 2 4" xfId="1223"/>
    <cellStyle name="SAPBEXresItem 2 2 5" xfId="1097"/>
    <cellStyle name="SAPBEXresItem 2 2 6" xfId="1296"/>
    <cellStyle name="SAPBEXresItem 2 3" xfId="856"/>
    <cellStyle name="SAPBEXresItem 2 4" xfId="1256"/>
    <cellStyle name="SAPBEXresItem 2 5" xfId="822"/>
    <cellStyle name="SAPBEXresItem 2 6" xfId="779"/>
    <cellStyle name="SAPBEXresItem 2 7" xfId="931"/>
    <cellStyle name="SAPBEXresItem 3" xfId="215"/>
    <cellStyle name="SAPBEXresItem 3 2" xfId="878"/>
    <cellStyle name="SAPBEXresItem 3 3" xfId="1062"/>
    <cellStyle name="SAPBEXresItem 3 4" xfId="1240"/>
    <cellStyle name="SAPBEXresItem 3 5" xfId="1259"/>
    <cellStyle name="SAPBEXresItem 3 6" xfId="1334"/>
    <cellStyle name="SAPBEXresItem 4" xfId="806"/>
    <cellStyle name="SAPBEXresItemX" xfId="740"/>
    <cellStyle name="SAPBEXresItemX 2" xfId="1273"/>
    <cellStyle name="SAPBEXresItemX 3" xfId="772"/>
    <cellStyle name="SAPBEXresItemX 4" xfId="978"/>
    <cellStyle name="SAPBEXresItemX 5" xfId="937"/>
    <cellStyle name="SAPBEXstdData" xfId="92"/>
    <cellStyle name="SAPBEXstdData 2" xfId="193"/>
    <cellStyle name="SAPBEXstdData 2 2" xfId="238"/>
    <cellStyle name="SAPBEXstdData 2 2 2" xfId="901"/>
    <cellStyle name="SAPBEXstdData 2 2 3" xfId="1039"/>
    <cellStyle name="SAPBEXstdData 2 2 4" xfId="1222"/>
    <cellStyle name="SAPBEXstdData 2 2 5" xfId="1098"/>
    <cellStyle name="SAPBEXstdData 2 2 6" xfId="1352"/>
    <cellStyle name="SAPBEXstdData 2 3" xfId="857"/>
    <cellStyle name="SAPBEXstdData 2 4" xfId="1255"/>
    <cellStyle name="SAPBEXstdData 2 5" xfId="1295"/>
    <cellStyle name="SAPBEXstdData 2 6" xfId="959"/>
    <cellStyle name="SAPBEXstdData 2 7" xfId="1262"/>
    <cellStyle name="SAPBEXstdData 3" xfId="216"/>
    <cellStyle name="SAPBEXstdData 3 2" xfId="879"/>
    <cellStyle name="SAPBEXstdData 3 3" xfId="1061"/>
    <cellStyle name="SAPBEXstdData 3 4" xfId="1239"/>
    <cellStyle name="SAPBEXstdData 3 5" xfId="939"/>
    <cellStyle name="SAPBEXstdData 3 6" xfId="1301"/>
    <cellStyle name="SAPBEXstdData 4" xfId="807"/>
    <cellStyle name="SAPBEXstdDataEmph" xfId="93"/>
    <cellStyle name="SAPBEXstdDataEmph 2" xfId="194"/>
    <cellStyle name="SAPBEXstdDataEmph 2 2" xfId="239"/>
    <cellStyle name="SAPBEXstdDataEmph 2 2 2" xfId="902"/>
    <cellStyle name="SAPBEXstdDataEmph 2 2 3" xfId="1038"/>
    <cellStyle name="SAPBEXstdDataEmph 2 2 4" xfId="1221"/>
    <cellStyle name="SAPBEXstdDataEmph 2 2 5" xfId="1099"/>
    <cellStyle name="SAPBEXstdDataEmph 2 2 6" xfId="820"/>
    <cellStyle name="SAPBEXstdDataEmph 2 3" xfId="858"/>
    <cellStyle name="SAPBEXstdDataEmph 2 4" xfId="1254"/>
    <cellStyle name="SAPBEXstdDataEmph 2 5" xfId="1006"/>
    <cellStyle name="SAPBEXstdDataEmph 2 6" xfId="960"/>
    <cellStyle name="SAPBEXstdDataEmph 2 7" xfId="1310"/>
    <cellStyle name="SAPBEXstdDataEmph 3" xfId="217"/>
    <cellStyle name="SAPBEXstdDataEmph 3 2" xfId="880"/>
    <cellStyle name="SAPBEXstdDataEmph 3 3" xfId="1060"/>
    <cellStyle name="SAPBEXstdDataEmph 3 4" xfId="1238"/>
    <cellStyle name="SAPBEXstdDataEmph 3 5" xfId="907"/>
    <cellStyle name="SAPBEXstdDataEmph 3 6" xfId="1349"/>
    <cellStyle name="SAPBEXstdDataEmph 4" xfId="808"/>
    <cellStyle name="SAPBEXstdItem" xfId="94"/>
    <cellStyle name="SAPBEXstdItem 2" xfId="195"/>
    <cellStyle name="SAPBEXstdItem 2 2" xfId="240"/>
    <cellStyle name="SAPBEXstdItem 2 2 2" xfId="903"/>
    <cellStyle name="SAPBEXstdItem 2 2 3" xfId="1037"/>
    <cellStyle name="SAPBEXstdItem 2 2 4" xfId="828"/>
    <cellStyle name="SAPBEXstdItem 2 2 5" xfId="1100"/>
    <cellStyle name="SAPBEXstdItem 2 2 6" xfId="1288"/>
    <cellStyle name="SAPBEXstdItem 2 3" xfId="859"/>
    <cellStyle name="SAPBEXstdItem 2 4" xfId="1253"/>
    <cellStyle name="SAPBEXstdItem 2 5" xfId="1005"/>
    <cellStyle name="SAPBEXstdItem 2 6" xfId="961"/>
    <cellStyle name="SAPBEXstdItem 2 7" xfId="954"/>
    <cellStyle name="SAPBEXstdItem 3" xfId="218"/>
    <cellStyle name="SAPBEXstdItem 3 2" xfId="881"/>
    <cellStyle name="SAPBEXstdItem 3 3" xfId="1059"/>
    <cellStyle name="SAPBEXstdItem 3 4" xfId="1237"/>
    <cellStyle name="SAPBEXstdItem 3 5" xfId="945"/>
    <cellStyle name="SAPBEXstdItem 3 6" xfId="972"/>
    <cellStyle name="SAPBEXstdItem 4" xfId="809"/>
    <cellStyle name="SAPBEXstdItemX" xfId="741"/>
    <cellStyle name="SAPBEXstdItemX 2" xfId="1274"/>
    <cellStyle name="SAPBEXstdItemX 3" xfId="774"/>
    <cellStyle name="SAPBEXstdItemX 4" xfId="1031"/>
    <cellStyle name="SAPBEXstdItemX 5" xfId="784"/>
    <cellStyle name="SAPBEXtitle" xfId="95"/>
    <cellStyle name="SAPBEXtitle 2" xfId="196"/>
    <cellStyle name="SAPBEXtitle 2 2" xfId="241"/>
    <cellStyle name="SAPBEXtitle 2 2 2" xfId="904"/>
    <cellStyle name="SAPBEXtitle 2 2 3" xfId="1036"/>
    <cellStyle name="SAPBEXtitle 2 2 4" xfId="829"/>
    <cellStyle name="SAPBEXtitle 2 2 5" xfId="930"/>
    <cellStyle name="SAPBEXtitle 2 2 6" xfId="1353"/>
    <cellStyle name="SAPBEXtitle 2 3" xfId="860"/>
    <cellStyle name="SAPBEXtitle 2 4" xfId="1252"/>
    <cellStyle name="SAPBEXtitle 2 5" xfId="1004"/>
    <cellStyle name="SAPBEXtitle 2 6" xfId="962"/>
    <cellStyle name="SAPBEXtitle 2 7" xfId="1311"/>
    <cellStyle name="SAPBEXtitle 3" xfId="219"/>
    <cellStyle name="SAPBEXtitle 3 2" xfId="882"/>
    <cellStyle name="SAPBEXtitle 3 3" xfId="1058"/>
    <cellStyle name="SAPBEXtitle 3 4" xfId="1236"/>
    <cellStyle name="SAPBEXtitle 3 5" xfId="1298"/>
    <cellStyle name="SAPBEXtitle 3 6" xfId="1333"/>
    <cellStyle name="SAPBEXtitle 4" xfId="810"/>
    <cellStyle name="SAPBEXundefined" xfId="96"/>
    <cellStyle name="SAPBEXundefined 2" xfId="197"/>
    <cellStyle name="SAPBEXundefined 2 2" xfId="242"/>
    <cellStyle name="SAPBEXundefined 2 2 2" xfId="905"/>
    <cellStyle name="SAPBEXundefined 2 2 3" xfId="1035"/>
    <cellStyle name="SAPBEXundefined 2 2 4" xfId="771"/>
    <cellStyle name="SAPBEXundefined 2 2 5" xfId="838"/>
    <cellStyle name="SAPBEXundefined 2 2 6" xfId="1321"/>
    <cellStyle name="SAPBEXundefined 2 3" xfId="861"/>
    <cellStyle name="SAPBEXundefined 2 4" xfId="1251"/>
    <cellStyle name="SAPBEXundefined 2 5" xfId="1003"/>
    <cellStyle name="SAPBEXundefined 2 6" xfId="963"/>
    <cellStyle name="SAPBEXundefined 2 7" xfId="836"/>
    <cellStyle name="SAPBEXundefined 3" xfId="220"/>
    <cellStyle name="SAPBEXundefined 3 2" xfId="883"/>
    <cellStyle name="SAPBEXundefined 3 3" xfId="1057"/>
    <cellStyle name="SAPBEXundefined 3 4" xfId="1235"/>
    <cellStyle name="SAPBEXundefined 3 5" xfId="1032"/>
    <cellStyle name="SAPBEXundefined 3 6" xfId="1332"/>
    <cellStyle name="SAPBEXundefined 4" xfId="811"/>
    <cellStyle name="SAPKey" xfId="1191"/>
    <cellStyle name="SAPLocked" xfId="1192"/>
    <cellStyle name="SAPOutput" xfId="1193"/>
    <cellStyle name="SAPSpace" xfId="1194"/>
    <cellStyle name="SAPText" xfId="1195"/>
    <cellStyle name="SAPUnLocked" xfId="1196"/>
    <cellStyle name="Section" xfId="1197"/>
    <cellStyle name="SectionTitle" xfId="1198"/>
    <cellStyle name="SheetTitle" xfId="1199"/>
    <cellStyle name="Standard__Utopia Index Index und Guidance (Deutsch)" xfId="345"/>
    <cellStyle name="Style 1" xfId="742"/>
    <cellStyle name="Sub-section" xfId="1200"/>
    <cellStyle name="SubSectionTitle" xfId="1201"/>
    <cellStyle name="Subtotal" xfId="1202"/>
    <cellStyle name="Subtotal 2" xfId="1315"/>
    <cellStyle name="Subtotal 3" xfId="1343"/>
    <cellStyle name="Subtotal 4" xfId="1364"/>
    <cellStyle name="Subtotal 5" xfId="1376"/>
    <cellStyle name="TableBorder" xfId="1203"/>
    <cellStyle name="TableBorder 2" xfId="1316"/>
    <cellStyle name="TableBorder 3" xfId="1344"/>
    <cellStyle name="TableBorder 4" xfId="1365"/>
    <cellStyle name="TableBorder 5" xfId="1377"/>
    <cellStyle name="TableColumnHeader" xfId="1204"/>
    <cellStyle name="TableColumnHeader 2" xfId="1317"/>
    <cellStyle name="TableColumnHeader 3" xfId="1345"/>
    <cellStyle name="TableColumnHeader 4" xfId="1366"/>
    <cellStyle name="TableColumnHeader 5" xfId="1378"/>
    <cellStyle name="TableHead" xfId="1205"/>
    <cellStyle name="Texto de Aviso 2" xfId="743"/>
    <cellStyle name="Texto Explicativo 2" xfId="744"/>
    <cellStyle name="Tickmark" xfId="745"/>
    <cellStyle name="Time" xfId="1206"/>
    <cellStyle name="Title" xfId="1207"/>
    <cellStyle name="Title 2" xfId="746"/>
    <cellStyle name="Title 3" xfId="747"/>
    <cellStyle name="Title1" xfId="748"/>
    <cellStyle name="Titles" xfId="1208"/>
    <cellStyle name="Titulo" xfId="1209"/>
    <cellStyle name="Título 2" xfId="749"/>
    <cellStyle name="TITULO1" xfId="1210"/>
    <cellStyle name="Titulo2" xfId="1211"/>
    <cellStyle name="Total 10" xfId="750"/>
    <cellStyle name="Total 2" xfId="751"/>
    <cellStyle name="Total 2 2" xfId="752"/>
    <cellStyle name="Total 3" xfId="753"/>
    <cellStyle name="Total 3 2" xfId="1276"/>
    <cellStyle name="Total 3 3" xfId="773"/>
    <cellStyle name="Total 3 4" xfId="1319"/>
    <cellStyle name="Total 3 5" xfId="1030"/>
    <cellStyle name="Total 4" xfId="754"/>
    <cellStyle name="Total 4 2" xfId="1277"/>
    <cellStyle name="Total 4 3" xfId="775"/>
    <cellStyle name="Total 4 4" xfId="1283"/>
    <cellStyle name="Total 4 5" xfId="1029"/>
    <cellStyle name="Total 5" xfId="755"/>
    <cellStyle name="Total 5 2" xfId="1278"/>
    <cellStyle name="Total 5 3" xfId="814"/>
    <cellStyle name="Total 5 4" xfId="782"/>
    <cellStyle name="Total 5 5" xfId="1028"/>
    <cellStyle name="Total 6" xfId="756"/>
    <cellStyle name="Total 6 2" xfId="1279"/>
    <cellStyle name="Total 6 3" xfId="815"/>
    <cellStyle name="Total 6 4" xfId="783"/>
    <cellStyle name="Total 6 5" xfId="1367"/>
    <cellStyle name="Total 7" xfId="757"/>
    <cellStyle name="Total 7 2" xfId="1280"/>
    <cellStyle name="Total 7 3" xfId="816"/>
    <cellStyle name="Total 7 4" xfId="826"/>
    <cellStyle name="Total 7 5" xfId="1368"/>
    <cellStyle name="Total 8" xfId="758"/>
    <cellStyle name="Total 8 2" xfId="1281"/>
    <cellStyle name="Total 8 3" xfId="776"/>
    <cellStyle name="Total 8 4" xfId="827"/>
    <cellStyle name="Total 8 5" xfId="1369"/>
    <cellStyle name="Total 9" xfId="759"/>
    <cellStyle name="Total 9 2" xfId="1282"/>
    <cellStyle name="Total 9 3" xfId="817"/>
    <cellStyle name="Total 9 4" xfId="916"/>
    <cellStyle name="Total 9 5" xfId="1370"/>
    <cellStyle name="Tusental (0)_Blad1" xfId="1212"/>
    <cellStyle name="Tusental_Blad1" xfId="1213"/>
    <cellStyle name="user" xfId="760"/>
    <cellStyle name="Valuta (0)_Blad1" xfId="1214"/>
    <cellStyle name="Valuta_Blad1" xfId="1215"/>
    <cellStyle name="Verificar Célula 2" xfId="761"/>
    <cellStyle name="Vírgula 2" xfId="346"/>
    <cellStyle name="Vírgula 2 2" xfId="762"/>
    <cellStyle name="Vírgula 2 3" xfId="1218"/>
    <cellStyle name="Vírgula 2 3 2" xfId="1261"/>
    <cellStyle name="Vírgula 3" xfId="347"/>
    <cellStyle name="Vírgula 3 2" xfId="348"/>
    <cellStyle name="Vírgula 4" xfId="349"/>
    <cellStyle name="Vírgula 4 2" xfId="350"/>
    <cellStyle name="Vírgula 5" xfId="351"/>
    <cellStyle name="Vírgula 6" xfId="352"/>
    <cellStyle name="Vírgula 7" xfId="1390"/>
    <cellStyle name="Währung [0]_RESULTS" xfId="763"/>
    <cellStyle name="Währung_RESULTS" xfId="764"/>
    <cellStyle name="Warning Text" xfId="1216"/>
    <cellStyle name="Warning Text 2" xfId="765"/>
    <cellStyle name="Warning Text 3" xfId="766"/>
    <cellStyle name="year" xfId="767"/>
  </cellStyles>
  <dxfs count="6">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33.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externalLink" Target="externalLinks/externalLink54.xml"/><Relationship Id="rId159" Type="http://schemas.openxmlformats.org/officeDocument/2006/relationships/externalLink" Target="externalLinks/externalLink75.xml"/><Relationship Id="rId170" Type="http://schemas.openxmlformats.org/officeDocument/2006/relationships/externalLink" Target="externalLinks/externalLink86.xml"/><Relationship Id="rId191" Type="http://schemas.openxmlformats.org/officeDocument/2006/relationships/externalLink" Target="externalLinks/externalLink107.xml"/><Relationship Id="rId205" Type="http://schemas.openxmlformats.org/officeDocument/2006/relationships/externalLink" Target="externalLinks/externalLink121.xml"/><Relationship Id="rId107" Type="http://schemas.openxmlformats.org/officeDocument/2006/relationships/externalLink" Target="externalLinks/externalLink23.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externalLink" Target="externalLinks/externalLink18.xml"/><Relationship Id="rId123" Type="http://schemas.openxmlformats.org/officeDocument/2006/relationships/externalLink" Target="externalLinks/externalLink39.xml"/><Relationship Id="rId128" Type="http://schemas.openxmlformats.org/officeDocument/2006/relationships/externalLink" Target="externalLinks/externalLink44.xml"/><Relationship Id="rId144" Type="http://schemas.openxmlformats.org/officeDocument/2006/relationships/externalLink" Target="externalLinks/externalLink60.xml"/><Relationship Id="rId149" Type="http://schemas.openxmlformats.org/officeDocument/2006/relationships/externalLink" Target="externalLinks/externalLink65.xml"/><Relationship Id="rId5" Type="http://schemas.openxmlformats.org/officeDocument/2006/relationships/worksheet" Target="worksheets/sheet5.xml"/><Relationship Id="rId90" Type="http://schemas.openxmlformats.org/officeDocument/2006/relationships/externalLink" Target="externalLinks/externalLink6.xml"/><Relationship Id="rId95" Type="http://schemas.openxmlformats.org/officeDocument/2006/relationships/externalLink" Target="externalLinks/externalLink11.xml"/><Relationship Id="rId160" Type="http://schemas.openxmlformats.org/officeDocument/2006/relationships/externalLink" Target="externalLinks/externalLink76.xml"/><Relationship Id="rId165" Type="http://schemas.openxmlformats.org/officeDocument/2006/relationships/externalLink" Target="externalLinks/externalLink81.xml"/><Relationship Id="rId181" Type="http://schemas.openxmlformats.org/officeDocument/2006/relationships/externalLink" Target="externalLinks/externalLink97.xml"/><Relationship Id="rId186" Type="http://schemas.openxmlformats.org/officeDocument/2006/relationships/externalLink" Target="externalLinks/externalLink102.xml"/><Relationship Id="rId216" Type="http://schemas.openxmlformats.org/officeDocument/2006/relationships/customXml" Target="../customXml/item3.xml"/><Relationship Id="rId211" Type="http://schemas.openxmlformats.org/officeDocument/2006/relationships/sharedStrings" Target="sharedStrings.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externalLink" Target="externalLinks/externalLink29.xml"/><Relationship Id="rId118" Type="http://schemas.openxmlformats.org/officeDocument/2006/relationships/externalLink" Target="externalLinks/externalLink34.xml"/><Relationship Id="rId134" Type="http://schemas.openxmlformats.org/officeDocument/2006/relationships/externalLink" Target="externalLinks/externalLink50.xml"/><Relationship Id="rId139" Type="http://schemas.openxmlformats.org/officeDocument/2006/relationships/externalLink" Target="externalLinks/externalLink55.xml"/><Relationship Id="rId80" Type="http://schemas.openxmlformats.org/officeDocument/2006/relationships/worksheet" Target="worksheets/sheet80.xml"/><Relationship Id="rId85" Type="http://schemas.openxmlformats.org/officeDocument/2006/relationships/externalLink" Target="externalLinks/externalLink1.xml"/><Relationship Id="rId150" Type="http://schemas.openxmlformats.org/officeDocument/2006/relationships/externalLink" Target="externalLinks/externalLink66.xml"/><Relationship Id="rId155" Type="http://schemas.openxmlformats.org/officeDocument/2006/relationships/externalLink" Target="externalLinks/externalLink71.xml"/><Relationship Id="rId171" Type="http://schemas.openxmlformats.org/officeDocument/2006/relationships/externalLink" Target="externalLinks/externalLink87.xml"/><Relationship Id="rId176" Type="http://schemas.openxmlformats.org/officeDocument/2006/relationships/externalLink" Target="externalLinks/externalLink92.xml"/><Relationship Id="rId192" Type="http://schemas.openxmlformats.org/officeDocument/2006/relationships/externalLink" Target="externalLinks/externalLink108.xml"/><Relationship Id="rId197" Type="http://schemas.openxmlformats.org/officeDocument/2006/relationships/externalLink" Target="externalLinks/externalLink113.xml"/><Relationship Id="rId206" Type="http://schemas.openxmlformats.org/officeDocument/2006/relationships/externalLink" Target="externalLinks/externalLink122.xml"/><Relationship Id="rId201" Type="http://schemas.openxmlformats.org/officeDocument/2006/relationships/externalLink" Target="externalLinks/externalLink117.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externalLink" Target="externalLinks/externalLink19.xml"/><Relationship Id="rId108" Type="http://schemas.openxmlformats.org/officeDocument/2006/relationships/externalLink" Target="externalLinks/externalLink24.xml"/><Relationship Id="rId124" Type="http://schemas.openxmlformats.org/officeDocument/2006/relationships/externalLink" Target="externalLinks/externalLink40.xml"/><Relationship Id="rId129" Type="http://schemas.openxmlformats.org/officeDocument/2006/relationships/externalLink" Target="externalLinks/externalLink45.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externalLink" Target="externalLinks/externalLink7.xml"/><Relationship Id="rId96" Type="http://schemas.openxmlformats.org/officeDocument/2006/relationships/externalLink" Target="externalLinks/externalLink12.xml"/><Relationship Id="rId140" Type="http://schemas.openxmlformats.org/officeDocument/2006/relationships/externalLink" Target="externalLinks/externalLink56.xml"/><Relationship Id="rId145" Type="http://schemas.openxmlformats.org/officeDocument/2006/relationships/externalLink" Target="externalLinks/externalLink61.xml"/><Relationship Id="rId161" Type="http://schemas.openxmlformats.org/officeDocument/2006/relationships/externalLink" Target="externalLinks/externalLink77.xml"/><Relationship Id="rId166" Type="http://schemas.openxmlformats.org/officeDocument/2006/relationships/externalLink" Target="externalLinks/externalLink82.xml"/><Relationship Id="rId182" Type="http://schemas.openxmlformats.org/officeDocument/2006/relationships/externalLink" Target="externalLinks/externalLink98.xml"/><Relationship Id="rId187" Type="http://schemas.openxmlformats.org/officeDocument/2006/relationships/externalLink" Target="externalLinks/externalLink103.xml"/><Relationship Id="rId1" Type="http://schemas.openxmlformats.org/officeDocument/2006/relationships/worksheet" Target="worksheets/sheet1.xml"/><Relationship Id="rId6" Type="http://schemas.openxmlformats.org/officeDocument/2006/relationships/worksheet" Target="worksheets/sheet6.xml"/><Relationship Id="rId212" Type="http://schemas.openxmlformats.org/officeDocument/2006/relationships/sheetMetadata" Target="metadata.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externalLink" Target="externalLinks/externalLink30.xml"/><Relationship Id="rId119" Type="http://schemas.openxmlformats.org/officeDocument/2006/relationships/externalLink" Target="externalLinks/externalLink35.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externalLink" Target="externalLinks/externalLink2.xml"/><Relationship Id="rId130" Type="http://schemas.openxmlformats.org/officeDocument/2006/relationships/externalLink" Target="externalLinks/externalLink46.xml"/><Relationship Id="rId135" Type="http://schemas.openxmlformats.org/officeDocument/2006/relationships/externalLink" Target="externalLinks/externalLink51.xml"/><Relationship Id="rId151" Type="http://schemas.openxmlformats.org/officeDocument/2006/relationships/externalLink" Target="externalLinks/externalLink67.xml"/><Relationship Id="rId156" Type="http://schemas.openxmlformats.org/officeDocument/2006/relationships/externalLink" Target="externalLinks/externalLink72.xml"/><Relationship Id="rId177" Type="http://schemas.openxmlformats.org/officeDocument/2006/relationships/externalLink" Target="externalLinks/externalLink93.xml"/><Relationship Id="rId198" Type="http://schemas.openxmlformats.org/officeDocument/2006/relationships/externalLink" Target="externalLinks/externalLink114.xml"/><Relationship Id="rId172" Type="http://schemas.openxmlformats.org/officeDocument/2006/relationships/externalLink" Target="externalLinks/externalLink88.xml"/><Relationship Id="rId193" Type="http://schemas.openxmlformats.org/officeDocument/2006/relationships/externalLink" Target="externalLinks/externalLink109.xml"/><Relationship Id="rId202" Type="http://schemas.openxmlformats.org/officeDocument/2006/relationships/externalLink" Target="externalLinks/externalLink118.xml"/><Relationship Id="rId207" Type="http://schemas.openxmlformats.org/officeDocument/2006/relationships/externalLink" Target="externalLinks/externalLink123.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25.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externalLink" Target="externalLinks/externalLink13.xml"/><Relationship Id="rId104" Type="http://schemas.openxmlformats.org/officeDocument/2006/relationships/externalLink" Target="externalLinks/externalLink20.xml"/><Relationship Id="rId120" Type="http://schemas.openxmlformats.org/officeDocument/2006/relationships/externalLink" Target="externalLinks/externalLink36.xml"/><Relationship Id="rId125" Type="http://schemas.openxmlformats.org/officeDocument/2006/relationships/externalLink" Target="externalLinks/externalLink41.xml"/><Relationship Id="rId141" Type="http://schemas.openxmlformats.org/officeDocument/2006/relationships/externalLink" Target="externalLinks/externalLink57.xml"/><Relationship Id="rId146" Type="http://schemas.openxmlformats.org/officeDocument/2006/relationships/externalLink" Target="externalLinks/externalLink62.xml"/><Relationship Id="rId167" Type="http://schemas.openxmlformats.org/officeDocument/2006/relationships/externalLink" Target="externalLinks/externalLink83.xml"/><Relationship Id="rId188" Type="http://schemas.openxmlformats.org/officeDocument/2006/relationships/externalLink" Target="externalLinks/externalLink104.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externalLink" Target="externalLinks/externalLink8.xml"/><Relationship Id="rId162" Type="http://schemas.openxmlformats.org/officeDocument/2006/relationships/externalLink" Target="externalLinks/externalLink78.xml"/><Relationship Id="rId183" Type="http://schemas.openxmlformats.org/officeDocument/2006/relationships/externalLink" Target="externalLinks/externalLink99.xml"/><Relationship Id="rId213" Type="http://schemas.openxmlformats.org/officeDocument/2006/relationships/calcChain" Target="calcChain.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externalLink" Target="externalLinks/externalLink3.xml"/><Relationship Id="rId110" Type="http://schemas.openxmlformats.org/officeDocument/2006/relationships/externalLink" Target="externalLinks/externalLink26.xml"/><Relationship Id="rId115" Type="http://schemas.openxmlformats.org/officeDocument/2006/relationships/externalLink" Target="externalLinks/externalLink31.xml"/><Relationship Id="rId131" Type="http://schemas.openxmlformats.org/officeDocument/2006/relationships/externalLink" Target="externalLinks/externalLink47.xml"/><Relationship Id="rId136" Type="http://schemas.openxmlformats.org/officeDocument/2006/relationships/externalLink" Target="externalLinks/externalLink52.xml"/><Relationship Id="rId157" Type="http://schemas.openxmlformats.org/officeDocument/2006/relationships/externalLink" Target="externalLinks/externalLink73.xml"/><Relationship Id="rId178" Type="http://schemas.openxmlformats.org/officeDocument/2006/relationships/externalLink" Target="externalLinks/externalLink94.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externalLink" Target="externalLinks/externalLink68.xml"/><Relationship Id="rId173" Type="http://schemas.openxmlformats.org/officeDocument/2006/relationships/externalLink" Target="externalLinks/externalLink89.xml"/><Relationship Id="rId194" Type="http://schemas.openxmlformats.org/officeDocument/2006/relationships/externalLink" Target="externalLinks/externalLink110.xml"/><Relationship Id="rId199" Type="http://schemas.openxmlformats.org/officeDocument/2006/relationships/externalLink" Target="externalLinks/externalLink115.xml"/><Relationship Id="rId203" Type="http://schemas.openxmlformats.org/officeDocument/2006/relationships/externalLink" Target="externalLinks/externalLink119.xml"/><Relationship Id="rId208" Type="http://schemas.openxmlformats.org/officeDocument/2006/relationships/externalLink" Target="externalLinks/externalLink124.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externalLink" Target="externalLinks/externalLink16.xml"/><Relationship Id="rId105" Type="http://schemas.openxmlformats.org/officeDocument/2006/relationships/externalLink" Target="externalLinks/externalLink21.xml"/><Relationship Id="rId126" Type="http://schemas.openxmlformats.org/officeDocument/2006/relationships/externalLink" Target="externalLinks/externalLink42.xml"/><Relationship Id="rId147" Type="http://schemas.openxmlformats.org/officeDocument/2006/relationships/externalLink" Target="externalLinks/externalLink63.xml"/><Relationship Id="rId168" Type="http://schemas.openxmlformats.org/officeDocument/2006/relationships/externalLink" Target="externalLinks/externalLink84.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externalLink" Target="externalLinks/externalLink9.xml"/><Relationship Id="rId98" Type="http://schemas.openxmlformats.org/officeDocument/2006/relationships/externalLink" Target="externalLinks/externalLink14.xml"/><Relationship Id="rId121" Type="http://schemas.openxmlformats.org/officeDocument/2006/relationships/externalLink" Target="externalLinks/externalLink37.xml"/><Relationship Id="rId142" Type="http://schemas.openxmlformats.org/officeDocument/2006/relationships/externalLink" Target="externalLinks/externalLink58.xml"/><Relationship Id="rId163" Type="http://schemas.openxmlformats.org/officeDocument/2006/relationships/externalLink" Target="externalLinks/externalLink79.xml"/><Relationship Id="rId184" Type="http://schemas.openxmlformats.org/officeDocument/2006/relationships/externalLink" Target="externalLinks/externalLink100.xml"/><Relationship Id="rId189" Type="http://schemas.openxmlformats.org/officeDocument/2006/relationships/externalLink" Target="externalLinks/externalLink105.xml"/><Relationship Id="rId3" Type="http://schemas.openxmlformats.org/officeDocument/2006/relationships/worksheet" Target="worksheets/sheet3.xml"/><Relationship Id="rId214" Type="http://schemas.openxmlformats.org/officeDocument/2006/relationships/customXml" Target="../customXml/item1.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externalLink" Target="externalLinks/externalLink32.xml"/><Relationship Id="rId137" Type="http://schemas.openxmlformats.org/officeDocument/2006/relationships/externalLink" Target="externalLinks/externalLink53.xml"/><Relationship Id="rId158" Type="http://schemas.openxmlformats.org/officeDocument/2006/relationships/externalLink" Target="externalLinks/externalLink74.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externalLink" Target="externalLinks/externalLink4.xml"/><Relationship Id="rId111" Type="http://schemas.openxmlformats.org/officeDocument/2006/relationships/externalLink" Target="externalLinks/externalLink27.xml"/><Relationship Id="rId132" Type="http://schemas.openxmlformats.org/officeDocument/2006/relationships/externalLink" Target="externalLinks/externalLink48.xml"/><Relationship Id="rId153" Type="http://schemas.openxmlformats.org/officeDocument/2006/relationships/externalLink" Target="externalLinks/externalLink69.xml"/><Relationship Id="rId174" Type="http://schemas.openxmlformats.org/officeDocument/2006/relationships/externalLink" Target="externalLinks/externalLink90.xml"/><Relationship Id="rId179" Type="http://schemas.openxmlformats.org/officeDocument/2006/relationships/externalLink" Target="externalLinks/externalLink95.xml"/><Relationship Id="rId195" Type="http://schemas.openxmlformats.org/officeDocument/2006/relationships/externalLink" Target="externalLinks/externalLink111.xml"/><Relationship Id="rId209" Type="http://schemas.openxmlformats.org/officeDocument/2006/relationships/theme" Target="theme/theme1.xml"/><Relationship Id="rId190" Type="http://schemas.openxmlformats.org/officeDocument/2006/relationships/externalLink" Target="externalLinks/externalLink106.xml"/><Relationship Id="rId204" Type="http://schemas.openxmlformats.org/officeDocument/2006/relationships/externalLink" Target="externalLinks/externalLink120.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externalLink" Target="externalLinks/externalLink22.xml"/><Relationship Id="rId127" Type="http://schemas.openxmlformats.org/officeDocument/2006/relationships/externalLink" Target="externalLinks/externalLink43.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externalLink" Target="externalLinks/externalLink10.xml"/><Relationship Id="rId99" Type="http://schemas.openxmlformats.org/officeDocument/2006/relationships/externalLink" Target="externalLinks/externalLink15.xml"/><Relationship Id="rId101" Type="http://schemas.openxmlformats.org/officeDocument/2006/relationships/externalLink" Target="externalLinks/externalLink17.xml"/><Relationship Id="rId122" Type="http://schemas.openxmlformats.org/officeDocument/2006/relationships/externalLink" Target="externalLinks/externalLink38.xml"/><Relationship Id="rId143" Type="http://schemas.openxmlformats.org/officeDocument/2006/relationships/externalLink" Target="externalLinks/externalLink59.xml"/><Relationship Id="rId148" Type="http://schemas.openxmlformats.org/officeDocument/2006/relationships/externalLink" Target="externalLinks/externalLink64.xml"/><Relationship Id="rId164" Type="http://schemas.openxmlformats.org/officeDocument/2006/relationships/externalLink" Target="externalLinks/externalLink80.xml"/><Relationship Id="rId169" Type="http://schemas.openxmlformats.org/officeDocument/2006/relationships/externalLink" Target="externalLinks/externalLink85.xml"/><Relationship Id="rId185" Type="http://schemas.openxmlformats.org/officeDocument/2006/relationships/externalLink" Target="externalLinks/externalLink101.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externalLink" Target="externalLinks/externalLink96.xml"/><Relationship Id="rId210" Type="http://schemas.openxmlformats.org/officeDocument/2006/relationships/styles" Target="styles.xml"/><Relationship Id="rId215" Type="http://schemas.openxmlformats.org/officeDocument/2006/relationships/customXml" Target="../customXml/item2.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externalLink" Target="externalLinks/externalLink5.xml"/><Relationship Id="rId112" Type="http://schemas.openxmlformats.org/officeDocument/2006/relationships/externalLink" Target="externalLinks/externalLink28.xml"/><Relationship Id="rId133" Type="http://schemas.openxmlformats.org/officeDocument/2006/relationships/externalLink" Target="externalLinks/externalLink49.xml"/><Relationship Id="rId154" Type="http://schemas.openxmlformats.org/officeDocument/2006/relationships/externalLink" Target="externalLinks/externalLink70.xml"/><Relationship Id="rId175" Type="http://schemas.openxmlformats.org/officeDocument/2006/relationships/externalLink" Target="externalLinks/externalLink91.xml"/><Relationship Id="rId196" Type="http://schemas.openxmlformats.org/officeDocument/2006/relationships/externalLink" Target="externalLinks/externalLink112.xml"/><Relationship Id="rId200" Type="http://schemas.openxmlformats.org/officeDocument/2006/relationships/externalLink" Target="externalLinks/externalLink116.xml"/><Relationship Id="rId16" Type="http://schemas.openxmlformats.org/officeDocument/2006/relationships/worksheet" Target="worksheets/sheet16.xml"/></Relationships>
</file>

<file path=xl/drawings/_rels/vmlDrawing4.vml.rels><?xml version="1.0" encoding="UTF-8" standalone="yes"?>
<Relationships xmlns="http://schemas.openxmlformats.org/package/2006/relationships"><Relationship Id="rId3" Type="http://schemas.openxmlformats.org/officeDocument/2006/relationships/image" Target="../media/image3.emf"/><Relationship Id="rId7" Type="http://schemas.openxmlformats.org/officeDocument/2006/relationships/image" Target="../media/image7.emf"/><Relationship Id="rId2" Type="http://schemas.openxmlformats.org/officeDocument/2006/relationships/image" Target="../media/image2.emf"/><Relationship Id="rId1" Type="http://schemas.openxmlformats.org/officeDocument/2006/relationships/image" Target="../media/image1.emf"/><Relationship Id="rId6" Type="http://schemas.openxmlformats.org/officeDocument/2006/relationships/image" Target="../media/image6.emf"/><Relationship Id="rId5" Type="http://schemas.openxmlformats.org/officeDocument/2006/relationships/image" Target="../media/image5.emf"/><Relationship Id="rId4" Type="http://schemas.openxmlformats.org/officeDocument/2006/relationships/image" Target="../media/image4.emf"/></Relationships>
</file>

<file path=xl/drawings/_rels/vmlDrawing8.v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xdr:from>
      <xdr:col>1</xdr:col>
      <xdr:colOff>1</xdr:colOff>
      <xdr:row>35</xdr:row>
      <xdr:rowOff>0</xdr:rowOff>
    </xdr:from>
    <xdr:to>
      <xdr:col>8</xdr:col>
      <xdr:colOff>1</xdr:colOff>
      <xdr:row>53</xdr:row>
      <xdr:rowOff>123825</xdr:rowOff>
    </xdr:to>
    <xdr:sp macro="" textlink="">
      <xdr:nvSpPr>
        <xdr:cNvPr id="2" name="TextBox 1"/>
        <xdr:cNvSpPr txBox="1"/>
      </xdr:nvSpPr>
      <xdr:spPr>
        <a:xfrm>
          <a:off x="609601" y="5619750"/>
          <a:ext cx="7620000" cy="28670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lvl="0"/>
          <a:r>
            <a:rPr lang="pt-PT" sz="1100" b="1">
              <a:solidFill>
                <a:schemeClr val="dk1"/>
              </a:solidFill>
              <a:effectLst/>
              <a:latin typeface="+mn-lt"/>
              <a:ea typeface="+mn-ea"/>
              <a:cs typeface="+mn-cs"/>
            </a:rPr>
            <a:t>Movimentação de Perdas por Imparidade e</a:t>
          </a:r>
          <a:r>
            <a:rPr lang="pt-PT" sz="1100" b="1" baseline="0">
              <a:solidFill>
                <a:schemeClr val="dk1"/>
              </a:solidFill>
              <a:effectLst/>
              <a:latin typeface="+mn-lt"/>
              <a:ea typeface="+mn-ea"/>
              <a:cs typeface="+mn-cs"/>
            </a:rPr>
            <a:t> </a:t>
          </a:r>
          <a:r>
            <a:rPr lang="pt-PT" sz="1100" b="1">
              <a:solidFill>
                <a:schemeClr val="dk1"/>
              </a:solidFill>
              <a:effectLst/>
              <a:latin typeface="+mn-lt"/>
              <a:ea typeface="+mn-ea"/>
              <a:cs typeface="+mn-cs"/>
            </a:rPr>
            <a:t>Provisões</a:t>
          </a:r>
          <a:endParaRPr lang="pt-PT" sz="1100" b="0">
            <a:solidFill>
              <a:schemeClr val="dk1"/>
            </a:solidFill>
            <a:effectLst/>
            <a:latin typeface="+mn-lt"/>
            <a:ea typeface="+mn-ea"/>
            <a:cs typeface="+mn-cs"/>
          </a:endParaRPr>
        </a:p>
        <a:p>
          <a:pPr lvl="0"/>
          <a:endParaRPr lang="pt-PT" sz="1100" b="0">
            <a:solidFill>
              <a:schemeClr val="dk1"/>
            </a:solidFill>
            <a:effectLst/>
            <a:latin typeface="+mn-lt"/>
            <a:ea typeface="+mn-ea"/>
            <a:cs typeface="+mn-cs"/>
          </a:endParaRPr>
        </a:p>
        <a:p>
          <a:pPr lvl="0"/>
          <a:r>
            <a:rPr lang="pt-PT" sz="1100" b="1">
              <a:solidFill>
                <a:schemeClr val="dk1"/>
              </a:solidFill>
              <a:effectLst/>
              <a:latin typeface="+mn-lt"/>
              <a:ea typeface="+mn-ea"/>
              <a:cs typeface="+mn-cs"/>
            </a:rPr>
            <a:t>Saldos finais</a:t>
          </a:r>
          <a:endParaRPr lang="pt-PT" sz="1100">
            <a:solidFill>
              <a:schemeClr val="dk1"/>
            </a:solidFill>
            <a:effectLst/>
            <a:latin typeface="+mn-lt"/>
            <a:ea typeface="+mn-ea"/>
            <a:cs typeface="+mn-cs"/>
          </a:endParaRPr>
        </a:p>
        <a:p>
          <a:r>
            <a:rPr lang="pt-PT" sz="1100">
              <a:solidFill>
                <a:schemeClr val="dk1"/>
              </a:solidFill>
              <a:effectLst/>
              <a:latin typeface="+mn-lt"/>
              <a:ea typeface="+mn-ea"/>
              <a:cs typeface="+mn-cs"/>
            </a:rPr>
            <a:t>O saldo final das perdas por imparidade e provisões por área de negócio resulta directamente do Modelo de Balanço do SISUC. No entanto, a repartição por nível de tensão é efectuada fora do modelo. As perdas por imparidade relativas a clientes são repartidas por Média e Baixa Tensão de acordo com a antiguidade da dívida de clientes por nível de tensão. As perdas por imparidade de existências  são repartidas por nível de tensão dentro de cada área de negócio em função dos reforços efectuados no ano e que resultam do modelo de custeio do SISUC.</a:t>
          </a:r>
        </a:p>
        <a:p>
          <a:endParaRPr lang="pt-PT" sz="1100" b="1">
            <a:solidFill>
              <a:schemeClr val="dk1"/>
            </a:solidFill>
            <a:effectLst/>
            <a:latin typeface="+mn-lt"/>
            <a:ea typeface="+mn-ea"/>
            <a:cs typeface="+mn-cs"/>
          </a:endParaRPr>
        </a:p>
        <a:p>
          <a:r>
            <a:rPr lang="pt-PT" sz="1100" b="1">
              <a:solidFill>
                <a:schemeClr val="dk1"/>
              </a:solidFill>
              <a:effectLst/>
              <a:latin typeface="+mn-lt"/>
              <a:ea typeface="+mn-ea"/>
              <a:cs typeface="+mn-cs"/>
            </a:rPr>
            <a:t>Reforços</a:t>
          </a:r>
          <a:endParaRPr lang="pt-PT" sz="1100">
            <a:solidFill>
              <a:schemeClr val="dk1"/>
            </a:solidFill>
            <a:effectLst/>
            <a:latin typeface="+mn-lt"/>
            <a:ea typeface="+mn-ea"/>
            <a:cs typeface="+mn-cs"/>
          </a:endParaRPr>
        </a:p>
        <a:p>
          <a:r>
            <a:rPr lang="pt-PT" sz="1100">
              <a:solidFill>
                <a:schemeClr val="dk1"/>
              </a:solidFill>
              <a:effectLst/>
              <a:latin typeface="+mn-lt"/>
              <a:ea typeface="+mn-ea"/>
              <a:cs typeface="+mn-cs"/>
            </a:rPr>
            <a:t>Os reforços de perdas por imparidade do exercício por área de negócio e nível de tensão resultam, integralmente, da aplicação do modelo de custeio do SISUC.</a:t>
          </a:r>
        </a:p>
        <a:p>
          <a:endParaRPr lang="pt-PT" sz="1100" b="1">
            <a:solidFill>
              <a:schemeClr val="dk1"/>
            </a:solidFill>
            <a:effectLst/>
            <a:latin typeface="+mn-lt"/>
            <a:ea typeface="+mn-ea"/>
            <a:cs typeface="+mn-cs"/>
          </a:endParaRPr>
        </a:p>
        <a:p>
          <a:r>
            <a:rPr lang="pt-PT" sz="1100" b="1">
              <a:solidFill>
                <a:schemeClr val="dk1"/>
              </a:solidFill>
              <a:effectLst/>
              <a:latin typeface="+mn-lt"/>
              <a:ea typeface="+mn-ea"/>
              <a:cs typeface="+mn-cs"/>
            </a:rPr>
            <a:t>Utilizações e Acertos</a:t>
          </a:r>
          <a:endParaRPr lang="pt-PT" sz="1100">
            <a:solidFill>
              <a:schemeClr val="dk1"/>
            </a:solidFill>
            <a:effectLst/>
            <a:latin typeface="+mn-lt"/>
            <a:ea typeface="+mn-ea"/>
            <a:cs typeface="+mn-cs"/>
          </a:endParaRPr>
        </a:p>
        <a:p>
          <a:r>
            <a:rPr lang="pt-PT" sz="1100">
              <a:solidFill>
                <a:schemeClr val="dk1"/>
              </a:solidFill>
              <a:effectLst/>
              <a:latin typeface="+mn-lt"/>
              <a:ea typeface="+mn-ea"/>
              <a:cs typeface="+mn-cs"/>
            </a:rPr>
            <a:t>As utilizações presentes nos mapas de movimentação resultam da diferença entre o saldo inicial adicionado dos reforços do ano e o saldo final.</a:t>
          </a:r>
        </a:p>
        <a:p>
          <a:pPr lvl="0"/>
          <a:endParaRPr lang="pt-PT" sz="1100" b="1">
            <a:solidFill>
              <a:schemeClr val="dk1"/>
            </a:solidFill>
            <a:effectLst/>
            <a:latin typeface="+mn-lt"/>
            <a:ea typeface="+mn-ea"/>
            <a:cs typeface="+mn-cs"/>
          </a:endParaRPr>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114300</xdr:colOff>
          <xdr:row>135</xdr:row>
          <xdr:rowOff>0</xdr:rowOff>
        </xdr:from>
        <xdr:to>
          <xdr:col>1</xdr:col>
          <xdr:colOff>114300</xdr:colOff>
          <xdr:row>135</xdr:row>
          <xdr:rowOff>152400</xdr:rowOff>
        </xdr:to>
        <xdr:sp macro="" textlink="">
          <xdr:nvSpPr>
            <xdr:cNvPr id="57384" name="Object 40" hidden="1">
              <a:extLst>
                <a:ext uri="{63B3BB69-23CF-44E3-9099-C40C66FF867C}">
                  <a14:compatExt spid="_x0000_s57384"/>
                </a:ext>
              </a:extLst>
            </xdr:cNvPr>
            <xdr:cNvSpPr/>
          </xdr:nvSpPr>
          <xdr:spPr bwMode="auto">
            <a:xfrm>
              <a:off x="0" y="0"/>
              <a:ext cx="0" cy="0"/>
            </a:xfrm>
            <a:prstGeom prst="rect">
              <a:avLst/>
            </a:prstGeom>
            <a:solidFill>
              <a:srgbClr val="FFFFFF" mc:Ignorable="a14" a14:legacySpreadsheetColorIndex="65">
                <a:alpha val="0"/>
              </a:srgbClr>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133350</xdr:colOff>
          <xdr:row>135</xdr:row>
          <xdr:rowOff>0</xdr:rowOff>
        </xdr:from>
        <xdr:to>
          <xdr:col>1</xdr:col>
          <xdr:colOff>133350</xdr:colOff>
          <xdr:row>137</xdr:row>
          <xdr:rowOff>104775</xdr:rowOff>
        </xdr:to>
        <xdr:sp macro="" textlink="">
          <xdr:nvSpPr>
            <xdr:cNvPr id="57385" name="Object 41" hidden="1">
              <a:extLst>
                <a:ext uri="{63B3BB69-23CF-44E3-9099-C40C66FF867C}">
                  <a14:compatExt spid="_x0000_s57385"/>
                </a:ext>
              </a:extLst>
            </xdr:cNvPr>
            <xdr:cNvSpPr/>
          </xdr:nvSpPr>
          <xdr:spPr bwMode="auto">
            <a:xfrm>
              <a:off x="0" y="0"/>
              <a:ext cx="0" cy="0"/>
            </a:xfrm>
            <a:prstGeom prst="rect">
              <a:avLst/>
            </a:prstGeom>
            <a:solidFill>
              <a:srgbClr val="FFFFFF" mc:Ignorable="a14" a14:legacySpreadsheetColorIndex="65">
                <a:alpha val="0"/>
              </a:srgbClr>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135</xdr:row>
          <xdr:rowOff>0</xdr:rowOff>
        </xdr:from>
        <xdr:to>
          <xdr:col>1</xdr:col>
          <xdr:colOff>104775</xdr:colOff>
          <xdr:row>136</xdr:row>
          <xdr:rowOff>152400</xdr:rowOff>
        </xdr:to>
        <xdr:sp macro="" textlink="">
          <xdr:nvSpPr>
            <xdr:cNvPr id="57388" name="Object 44" hidden="1">
              <a:extLst>
                <a:ext uri="{63B3BB69-23CF-44E3-9099-C40C66FF867C}">
                  <a14:compatExt spid="_x0000_s57388"/>
                </a:ext>
              </a:extLst>
            </xdr:cNvPr>
            <xdr:cNvSpPr/>
          </xdr:nvSpPr>
          <xdr:spPr bwMode="auto">
            <a:xfrm>
              <a:off x="0" y="0"/>
              <a:ext cx="0" cy="0"/>
            </a:xfrm>
            <a:prstGeom prst="rect">
              <a:avLst/>
            </a:prstGeom>
            <a:solidFill>
              <a:srgbClr val="FFFFFF" mc:Ignorable="a14" a14:legacySpreadsheetColorIndex="65">
                <a:alpha val="0"/>
              </a:srgbClr>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135</xdr:row>
          <xdr:rowOff>0</xdr:rowOff>
        </xdr:from>
        <xdr:to>
          <xdr:col>1</xdr:col>
          <xdr:colOff>142875</xdr:colOff>
          <xdr:row>136</xdr:row>
          <xdr:rowOff>123825</xdr:rowOff>
        </xdr:to>
        <xdr:sp macro="" textlink="">
          <xdr:nvSpPr>
            <xdr:cNvPr id="57389" name="Object 45" hidden="1">
              <a:extLst>
                <a:ext uri="{63B3BB69-23CF-44E3-9099-C40C66FF867C}">
                  <a14:compatExt spid="_x0000_s57389"/>
                </a:ext>
              </a:extLst>
            </xdr:cNvPr>
            <xdr:cNvSpPr/>
          </xdr:nvSpPr>
          <xdr:spPr bwMode="auto">
            <a:xfrm>
              <a:off x="0" y="0"/>
              <a:ext cx="0" cy="0"/>
            </a:xfrm>
            <a:prstGeom prst="rect">
              <a:avLst/>
            </a:prstGeom>
            <a:solidFill>
              <a:srgbClr val="FFFFFF" mc:Ignorable="a14" a14:legacySpreadsheetColorIndex="65">
                <a:alpha val="0"/>
              </a:srgbClr>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133350</xdr:colOff>
          <xdr:row>135</xdr:row>
          <xdr:rowOff>0</xdr:rowOff>
        </xdr:from>
        <xdr:to>
          <xdr:col>1</xdr:col>
          <xdr:colOff>133350</xdr:colOff>
          <xdr:row>136</xdr:row>
          <xdr:rowOff>142875</xdr:rowOff>
        </xdr:to>
        <xdr:sp macro="" textlink="">
          <xdr:nvSpPr>
            <xdr:cNvPr id="57390" name="Object 46" hidden="1">
              <a:extLst>
                <a:ext uri="{63B3BB69-23CF-44E3-9099-C40C66FF867C}">
                  <a14:compatExt spid="_x0000_s57390"/>
                </a:ext>
              </a:extLst>
            </xdr:cNvPr>
            <xdr:cNvSpPr/>
          </xdr:nvSpPr>
          <xdr:spPr bwMode="auto">
            <a:xfrm>
              <a:off x="0" y="0"/>
              <a:ext cx="0" cy="0"/>
            </a:xfrm>
            <a:prstGeom prst="rect">
              <a:avLst/>
            </a:prstGeom>
            <a:solidFill>
              <a:srgbClr val="FFFFFF" mc:Ignorable="a14" a14:legacySpreadsheetColorIndex="65">
                <a:alpha val="0"/>
              </a:srgbClr>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135</xdr:row>
          <xdr:rowOff>0</xdr:rowOff>
        </xdr:from>
        <xdr:to>
          <xdr:col>1</xdr:col>
          <xdr:colOff>171450</xdr:colOff>
          <xdr:row>137</xdr:row>
          <xdr:rowOff>0</xdr:rowOff>
        </xdr:to>
        <xdr:sp macro="" textlink="">
          <xdr:nvSpPr>
            <xdr:cNvPr id="57391" name="Object 47" hidden="1">
              <a:extLst>
                <a:ext uri="{63B3BB69-23CF-44E3-9099-C40C66FF867C}">
                  <a14:compatExt spid="_x0000_s57391"/>
                </a:ext>
              </a:extLst>
            </xdr:cNvPr>
            <xdr:cNvSpPr/>
          </xdr:nvSpPr>
          <xdr:spPr bwMode="auto">
            <a:xfrm>
              <a:off x="0" y="0"/>
              <a:ext cx="0" cy="0"/>
            </a:xfrm>
            <a:prstGeom prst="rect">
              <a:avLst/>
            </a:prstGeom>
            <a:solidFill>
              <a:srgbClr val="FFFFFF" mc:Ignorable="a14" a14:legacySpreadsheetColorIndex="65">
                <a:alpha val="0"/>
              </a:srgbClr>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114300</xdr:colOff>
          <xdr:row>135</xdr:row>
          <xdr:rowOff>0</xdr:rowOff>
        </xdr:from>
        <xdr:to>
          <xdr:col>1</xdr:col>
          <xdr:colOff>114300</xdr:colOff>
          <xdr:row>136</xdr:row>
          <xdr:rowOff>104775</xdr:rowOff>
        </xdr:to>
        <xdr:sp macro="" textlink="">
          <xdr:nvSpPr>
            <xdr:cNvPr id="57392" name="Object 48" hidden="1">
              <a:extLst>
                <a:ext uri="{63B3BB69-23CF-44E3-9099-C40C66FF867C}">
                  <a14:compatExt spid="_x0000_s57392"/>
                </a:ext>
              </a:extLst>
            </xdr:cNvPr>
            <xdr:cNvSpPr/>
          </xdr:nvSpPr>
          <xdr:spPr bwMode="auto">
            <a:xfrm>
              <a:off x="0" y="0"/>
              <a:ext cx="0" cy="0"/>
            </a:xfrm>
            <a:prstGeom prst="rect">
              <a:avLst/>
            </a:prstGeom>
            <a:solidFill>
              <a:srgbClr val="FFFFFF" mc:Ignorable="a14" a14:legacySpreadsheetColorIndex="65">
                <a:alpha val="0"/>
              </a:srgbClr>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1</xdr:col>
      <xdr:colOff>1</xdr:colOff>
      <xdr:row>34</xdr:row>
      <xdr:rowOff>0</xdr:rowOff>
    </xdr:from>
    <xdr:to>
      <xdr:col>7</xdr:col>
      <xdr:colOff>962026</xdr:colOff>
      <xdr:row>52</xdr:row>
      <xdr:rowOff>114300</xdr:rowOff>
    </xdr:to>
    <xdr:sp macro="" textlink="">
      <xdr:nvSpPr>
        <xdr:cNvPr id="2" name="TextBox 1"/>
        <xdr:cNvSpPr txBox="1"/>
      </xdr:nvSpPr>
      <xdr:spPr>
        <a:xfrm>
          <a:off x="942976" y="5467350"/>
          <a:ext cx="7600950" cy="28670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lvl="0"/>
          <a:r>
            <a:rPr lang="pt-PT" sz="1100" b="1">
              <a:solidFill>
                <a:schemeClr val="dk1"/>
              </a:solidFill>
              <a:effectLst/>
              <a:latin typeface="+mn-lt"/>
              <a:ea typeface="+mn-ea"/>
              <a:cs typeface="+mn-cs"/>
            </a:rPr>
            <a:t>Movimentação de Perdas por Imparidade e</a:t>
          </a:r>
          <a:r>
            <a:rPr lang="pt-PT" sz="1100" b="1" baseline="0">
              <a:solidFill>
                <a:schemeClr val="dk1"/>
              </a:solidFill>
              <a:effectLst/>
              <a:latin typeface="+mn-lt"/>
              <a:ea typeface="+mn-ea"/>
              <a:cs typeface="+mn-cs"/>
            </a:rPr>
            <a:t> </a:t>
          </a:r>
          <a:r>
            <a:rPr lang="pt-PT" sz="1100" b="1">
              <a:solidFill>
                <a:schemeClr val="dk1"/>
              </a:solidFill>
              <a:effectLst/>
              <a:latin typeface="+mn-lt"/>
              <a:ea typeface="+mn-ea"/>
              <a:cs typeface="+mn-cs"/>
            </a:rPr>
            <a:t>Provisões</a:t>
          </a:r>
          <a:endParaRPr lang="pt-PT" sz="1100" b="0">
            <a:solidFill>
              <a:schemeClr val="dk1"/>
            </a:solidFill>
            <a:effectLst/>
            <a:latin typeface="+mn-lt"/>
            <a:ea typeface="+mn-ea"/>
            <a:cs typeface="+mn-cs"/>
          </a:endParaRPr>
        </a:p>
        <a:p>
          <a:pPr lvl="0"/>
          <a:endParaRPr lang="pt-PT" sz="1100" b="0">
            <a:solidFill>
              <a:schemeClr val="dk1"/>
            </a:solidFill>
            <a:effectLst/>
            <a:latin typeface="+mn-lt"/>
            <a:ea typeface="+mn-ea"/>
            <a:cs typeface="+mn-cs"/>
          </a:endParaRPr>
        </a:p>
        <a:p>
          <a:pPr lvl="0"/>
          <a:r>
            <a:rPr lang="pt-PT" sz="1100" b="1">
              <a:solidFill>
                <a:schemeClr val="dk1"/>
              </a:solidFill>
              <a:effectLst/>
              <a:latin typeface="+mn-lt"/>
              <a:ea typeface="+mn-ea"/>
              <a:cs typeface="+mn-cs"/>
            </a:rPr>
            <a:t>Saldos finais</a:t>
          </a:r>
          <a:endParaRPr lang="pt-PT" sz="1100">
            <a:solidFill>
              <a:schemeClr val="dk1"/>
            </a:solidFill>
            <a:effectLst/>
            <a:latin typeface="+mn-lt"/>
            <a:ea typeface="+mn-ea"/>
            <a:cs typeface="+mn-cs"/>
          </a:endParaRPr>
        </a:p>
        <a:p>
          <a:r>
            <a:rPr lang="pt-PT" sz="1100">
              <a:solidFill>
                <a:schemeClr val="dk1"/>
              </a:solidFill>
              <a:effectLst/>
              <a:latin typeface="+mn-lt"/>
              <a:ea typeface="+mn-ea"/>
              <a:cs typeface="+mn-cs"/>
            </a:rPr>
            <a:t>O saldo final das perdas por imparidade e provisões por área de negócio resulta directamente do Modelo de Balanço do SISUC. No entanto, a repartição por nível de tensão é efectuada fora do modelo. As perdas por imparidade relativas a clientes são repartidas por Média e Baixa Tensão de acordo com a antiguidade da dívida de clientes por nível de tensão. As perdas por imparidade de existências  são repartidas por nível de tensão dentro de cada área de negócio em função dos reforços efectuados no ano e que resultam do modelo de custeio do SISUC.</a:t>
          </a:r>
        </a:p>
        <a:p>
          <a:endParaRPr lang="pt-PT" sz="1100" b="1">
            <a:solidFill>
              <a:schemeClr val="dk1"/>
            </a:solidFill>
            <a:effectLst/>
            <a:latin typeface="+mn-lt"/>
            <a:ea typeface="+mn-ea"/>
            <a:cs typeface="+mn-cs"/>
          </a:endParaRPr>
        </a:p>
        <a:p>
          <a:r>
            <a:rPr lang="pt-PT" sz="1100" b="1">
              <a:solidFill>
                <a:schemeClr val="dk1"/>
              </a:solidFill>
              <a:effectLst/>
              <a:latin typeface="+mn-lt"/>
              <a:ea typeface="+mn-ea"/>
              <a:cs typeface="+mn-cs"/>
            </a:rPr>
            <a:t>Reforços</a:t>
          </a:r>
          <a:endParaRPr lang="pt-PT" sz="1100">
            <a:solidFill>
              <a:schemeClr val="dk1"/>
            </a:solidFill>
            <a:effectLst/>
            <a:latin typeface="+mn-lt"/>
            <a:ea typeface="+mn-ea"/>
            <a:cs typeface="+mn-cs"/>
          </a:endParaRPr>
        </a:p>
        <a:p>
          <a:r>
            <a:rPr lang="pt-PT" sz="1100">
              <a:solidFill>
                <a:schemeClr val="dk1"/>
              </a:solidFill>
              <a:effectLst/>
              <a:latin typeface="+mn-lt"/>
              <a:ea typeface="+mn-ea"/>
              <a:cs typeface="+mn-cs"/>
            </a:rPr>
            <a:t>Os reforços de perdas por imparidade do exercício por área de negócio e nível de tensão resultam, integralmente, da aplicação do modelo de custeio do SISUC.</a:t>
          </a:r>
        </a:p>
        <a:p>
          <a:endParaRPr lang="pt-PT" sz="1100" b="1">
            <a:solidFill>
              <a:schemeClr val="dk1"/>
            </a:solidFill>
            <a:effectLst/>
            <a:latin typeface="+mn-lt"/>
            <a:ea typeface="+mn-ea"/>
            <a:cs typeface="+mn-cs"/>
          </a:endParaRPr>
        </a:p>
        <a:p>
          <a:r>
            <a:rPr lang="pt-PT" sz="1100" b="1">
              <a:solidFill>
                <a:schemeClr val="dk1"/>
              </a:solidFill>
              <a:effectLst/>
              <a:latin typeface="+mn-lt"/>
              <a:ea typeface="+mn-ea"/>
              <a:cs typeface="+mn-cs"/>
            </a:rPr>
            <a:t>Utilizações e Acertos</a:t>
          </a:r>
          <a:endParaRPr lang="pt-PT" sz="1100">
            <a:solidFill>
              <a:schemeClr val="dk1"/>
            </a:solidFill>
            <a:effectLst/>
            <a:latin typeface="+mn-lt"/>
            <a:ea typeface="+mn-ea"/>
            <a:cs typeface="+mn-cs"/>
          </a:endParaRPr>
        </a:p>
        <a:p>
          <a:r>
            <a:rPr lang="pt-PT" sz="1100">
              <a:solidFill>
                <a:schemeClr val="dk1"/>
              </a:solidFill>
              <a:effectLst/>
              <a:latin typeface="+mn-lt"/>
              <a:ea typeface="+mn-ea"/>
              <a:cs typeface="+mn-cs"/>
            </a:rPr>
            <a:t>As utilizações presentes nos mapas de movimentação resultam da diferença entre o saldo inicial adicionado dos reforços do ano e o saldo final.</a:t>
          </a:r>
        </a:p>
        <a:p>
          <a:pPr lvl="0"/>
          <a:endParaRPr lang="pt-PT" sz="1100" b="1">
            <a:solidFill>
              <a:schemeClr val="dk1"/>
            </a:solidFill>
            <a:effectLst/>
            <a:latin typeface="+mn-lt"/>
            <a:ea typeface="+mn-ea"/>
            <a:cs typeface="+mn-cs"/>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1</xdr:colOff>
      <xdr:row>34</xdr:row>
      <xdr:rowOff>0</xdr:rowOff>
    </xdr:from>
    <xdr:to>
      <xdr:col>7</xdr:col>
      <xdr:colOff>942976</xdr:colOff>
      <xdr:row>52</xdr:row>
      <xdr:rowOff>114300</xdr:rowOff>
    </xdr:to>
    <xdr:sp macro="" textlink="">
      <xdr:nvSpPr>
        <xdr:cNvPr id="2" name="TextBox 1"/>
        <xdr:cNvSpPr txBox="1"/>
      </xdr:nvSpPr>
      <xdr:spPr>
        <a:xfrm>
          <a:off x="942976" y="5410200"/>
          <a:ext cx="7581900" cy="28670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lvl="0"/>
          <a:r>
            <a:rPr lang="pt-PT" sz="1100" b="1">
              <a:solidFill>
                <a:schemeClr val="dk1"/>
              </a:solidFill>
              <a:effectLst/>
              <a:latin typeface="+mn-lt"/>
              <a:ea typeface="+mn-ea"/>
              <a:cs typeface="+mn-cs"/>
            </a:rPr>
            <a:t>Movimentação de Perdas por Imparidade e</a:t>
          </a:r>
          <a:r>
            <a:rPr lang="pt-PT" sz="1100" b="1" baseline="0">
              <a:solidFill>
                <a:schemeClr val="dk1"/>
              </a:solidFill>
              <a:effectLst/>
              <a:latin typeface="+mn-lt"/>
              <a:ea typeface="+mn-ea"/>
              <a:cs typeface="+mn-cs"/>
            </a:rPr>
            <a:t> </a:t>
          </a:r>
          <a:r>
            <a:rPr lang="pt-PT" sz="1100" b="1">
              <a:solidFill>
                <a:schemeClr val="dk1"/>
              </a:solidFill>
              <a:effectLst/>
              <a:latin typeface="+mn-lt"/>
              <a:ea typeface="+mn-ea"/>
              <a:cs typeface="+mn-cs"/>
            </a:rPr>
            <a:t>Provisões</a:t>
          </a:r>
          <a:endParaRPr lang="pt-PT" sz="1100" b="0">
            <a:solidFill>
              <a:schemeClr val="dk1"/>
            </a:solidFill>
            <a:effectLst/>
            <a:latin typeface="+mn-lt"/>
            <a:ea typeface="+mn-ea"/>
            <a:cs typeface="+mn-cs"/>
          </a:endParaRPr>
        </a:p>
        <a:p>
          <a:pPr lvl="0"/>
          <a:endParaRPr lang="pt-PT" sz="1100" b="0">
            <a:solidFill>
              <a:schemeClr val="dk1"/>
            </a:solidFill>
            <a:effectLst/>
            <a:latin typeface="+mn-lt"/>
            <a:ea typeface="+mn-ea"/>
            <a:cs typeface="+mn-cs"/>
          </a:endParaRPr>
        </a:p>
        <a:p>
          <a:pPr lvl="0"/>
          <a:r>
            <a:rPr lang="pt-PT" sz="1100" b="1">
              <a:solidFill>
                <a:schemeClr val="dk1"/>
              </a:solidFill>
              <a:effectLst/>
              <a:latin typeface="+mn-lt"/>
              <a:ea typeface="+mn-ea"/>
              <a:cs typeface="+mn-cs"/>
            </a:rPr>
            <a:t>Saldos finais</a:t>
          </a:r>
          <a:endParaRPr lang="pt-PT" sz="1100">
            <a:solidFill>
              <a:schemeClr val="dk1"/>
            </a:solidFill>
            <a:effectLst/>
            <a:latin typeface="+mn-lt"/>
            <a:ea typeface="+mn-ea"/>
            <a:cs typeface="+mn-cs"/>
          </a:endParaRPr>
        </a:p>
        <a:p>
          <a:r>
            <a:rPr lang="pt-PT" sz="1100">
              <a:solidFill>
                <a:schemeClr val="dk1"/>
              </a:solidFill>
              <a:effectLst/>
              <a:latin typeface="+mn-lt"/>
              <a:ea typeface="+mn-ea"/>
              <a:cs typeface="+mn-cs"/>
            </a:rPr>
            <a:t>O saldo final das perdas por imparidade e provisões por área de negócio resulta directamente do Modelo de Balanço do SISUC. No entanto, a repartição por nível de tensão é efectuada fora do modelo. As perdas por imparidade relativas a clientes são repartidas por Média e Baixa Tensão de acordo com a antiguidade da dívida de clientes por nível de tensão. As perdas por imparidade de existências  são repartidas por nível de tensão dentro de cada área de negócio em função dos reforços efectuados no ano e que resultam do modelo de custeio do SISUC.</a:t>
          </a:r>
        </a:p>
        <a:p>
          <a:endParaRPr lang="pt-PT" sz="1100" b="1">
            <a:solidFill>
              <a:schemeClr val="dk1"/>
            </a:solidFill>
            <a:effectLst/>
            <a:latin typeface="+mn-lt"/>
            <a:ea typeface="+mn-ea"/>
            <a:cs typeface="+mn-cs"/>
          </a:endParaRPr>
        </a:p>
        <a:p>
          <a:r>
            <a:rPr lang="pt-PT" sz="1100" b="1">
              <a:solidFill>
                <a:schemeClr val="dk1"/>
              </a:solidFill>
              <a:effectLst/>
              <a:latin typeface="+mn-lt"/>
              <a:ea typeface="+mn-ea"/>
              <a:cs typeface="+mn-cs"/>
            </a:rPr>
            <a:t>Reforços</a:t>
          </a:r>
          <a:endParaRPr lang="pt-PT" sz="1100">
            <a:solidFill>
              <a:schemeClr val="dk1"/>
            </a:solidFill>
            <a:effectLst/>
            <a:latin typeface="+mn-lt"/>
            <a:ea typeface="+mn-ea"/>
            <a:cs typeface="+mn-cs"/>
          </a:endParaRPr>
        </a:p>
        <a:p>
          <a:r>
            <a:rPr lang="pt-PT" sz="1100">
              <a:solidFill>
                <a:schemeClr val="dk1"/>
              </a:solidFill>
              <a:effectLst/>
              <a:latin typeface="+mn-lt"/>
              <a:ea typeface="+mn-ea"/>
              <a:cs typeface="+mn-cs"/>
            </a:rPr>
            <a:t>Os reforços de perdas por imparidade do exercício por área de negócio e nível de tensão resultam, integralmente, da aplicação do modelo de custeio do SISUC.</a:t>
          </a:r>
        </a:p>
        <a:p>
          <a:endParaRPr lang="pt-PT" sz="1100" b="1">
            <a:solidFill>
              <a:schemeClr val="dk1"/>
            </a:solidFill>
            <a:effectLst/>
            <a:latin typeface="+mn-lt"/>
            <a:ea typeface="+mn-ea"/>
            <a:cs typeface="+mn-cs"/>
          </a:endParaRPr>
        </a:p>
        <a:p>
          <a:r>
            <a:rPr lang="pt-PT" sz="1100" b="1">
              <a:solidFill>
                <a:schemeClr val="dk1"/>
              </a:solidFill>
              <a:effectLst/>
              <a:latin typeface="+mn-lt"/>
              <a:ea typeface="+mn-ea"/>
              <a:cs typeface="+mn-cs"/>
            </a:rPr>
            <a:t>Utilizações e Acertos</a:t>
          </a:r>
          <a:endParaRPr lang="pt-PT" sz="1100">
            <a:solidFill>
              <a:schemeClr val="dk1"/>
            </a:solidFill>
            <a:effectLst/>
            <a:latin typeface="+mn-lt"/>
            <a:ea typeface="+mn-ea"/>
            <a:cs typeface="+mn-cs"/>
          </a:endParaRPr>
        </a:p>
        <a:p>
          <a:r>
            <a:rPr lang="pt-PT" sz="1100">
              <a:solidFill>
                <a:schemeClr val="dk1"/>
              </a:solidFill>
              <a:effectLst/>
              <a:latin typeface="+mn-lt"/>
              <a:ea typeface="+mn-ea"/>
              <a:cs typeface="+mn-cs"/>
            </a:rPr>
            <a:t>As utilizações presentes nos mapas de movimentação resultam da diferença entre o saldo inicial adicionado dos reforços do ano e o saldo final.</a:t>
          </a:r>
        </a:p>
        <a:p>
          <a:pPr lvl="0"/>
          <a:endParaRPr lang="pt-PT" sz="1100" b="1">
            <a:solidFill>
              <a:schemeClr val="dk1"/>
            </a:solidFill>
            <a:effectLst/>
            <a:latin typeface="+mn-lt"/>
            <a:ea typeface="+mn-ea"/>
            <a:cs typeface="+mn-cs"/>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87</xdr:col>
      <xdr:colOff>0</xdr:colOff>
      <xdr:row>4</xdr:row>
      <xdr:rowOff>232833</xdr:rowOff>
    </xdr:from>
    <xdr:to>
      <xdr:col>96</xdr:col>
      <xdr:colOff>373440</xdr:colOff>
      <xdr:row>18</xdr:row>
      <xdr:rowOff>84666</xdr:rowOff>
    </xdr:to>
    <xdr:sp macro="" textlink="">
      <xdr:nvSpPr>
        <xdr:cNvPr id="2" name="CaixaDeTexto 1"/>
        <xdr:cNvSpPr txBox="1"/>
      </xdr:nvSpPr>
      <xdr:spPr>
        <a:xfrm>
          <a:off x="43967400" y="1154853"/>
          <a:ext cx="10149900" cy="286935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PT" sz="4800" b="1">
              <a:solidFill>
                <a:srgbClr val="FF0000"/>
              </a:solidFill>
            </a:rPr>
            <a:t>NOVA FOLHA</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Documents%20and%20Settings\sfaria\Os%20meus%20documentos\Susana\SAP\Relat&#243;rios%202006\Relat&#243;rio%20final%202006.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Ptlisfsr01\fasca$\FAS\CF\EEM\2006-2007\EEM%20Draft%2023042007\Reparti&#231;&#227;o%20Pessoal%202005_vFinal.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C:\AreaTrab\e401566\Actividades%20REN%202011\06%20Junho%202011\3300%20-%20REN%20TRADING\Areatrab\Carolina\Areatrab\Carolina\Modelos_Proposta_Tarifas_REN\Abril_2002\ORCAM03_02.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http://myerse.erse.pt/AreaTrab/e401566/Actividades%20REN%202011/06%20Junho%202011/3300%20-%20REN%20TRADING/REN/DR_orc2007_Carolina.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C:\AreaTrab\e401566\Actividades%20REN%202011\06%20Junho%202011\3300%20-%20REN%20TRADING\REN\DR_orc2007_Carolina.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LX-MP-FP3.EDP.PT\EECODR\_Gabinete%20Rela&#231;&#245;es%20com%20Investidores\Resultados%20Grupo%20EDP\2003\1%20-%201st%20Quarter%20Results\Informa&#231;&#227;o%20Recebida\HC\Hidrocant&#225;brico%201Q2003%20-%20New%202.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F:\Documents%20and%20Settings\roliveira.EEM\Os%20meus%20documentos\Roberto\ALT\2007\ERSE%202007\Contadores%202007\Fecho%20obras%20eem%202007\Marco\Obras%20base%202007%20finalV2.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C:\ARocha\Pessoal\DFA_SES\08_ESI\Trabalho_ESI\Outros\Modelo%20Economico%20Cogera&#231;&#227;o.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F:\Documents%20and%20Settings\rvieira\Ambiente%20de%20trabalho\ERSE\Reporting_2009\2009%20Real\Proveitos%20Operacionais\Work\Report%20ERSE\Info%20Recebida\ERSE\Reporting_2006\2006%20Real\Pessoal%202006\Enviado%20KPMG\Reparti&#231;&#227;o%20Pessoal%202006_vFinal.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F:\Users\jfalmeida\AppData\Local\Temp\wze7df\Financiamentos,%20Clientes%20e%20Fornecedores.xlsx"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C:\AreaTrab\e401566\Actividades%20REN%202011\06%20Junho%202011\3300%20-%20REN%20TRADING\OR&#199;AMENTOS%20REN\Or&#231;amento%20p&#170;%202006\vers&#227;o%20inicial%20jul05\Or&#231;amento%20da%20REN%202006%20(JUL05).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http://myerse.erse.pt/AreaTrab/e401566/Actividades%20REN%202011/06%20Junho%202011/3300%20-%20REN%20TRADING/OR&#199;AMENTOS%20REN/Or&#231;amento%20p&#170;%202006/vers&#227;o%20inicial%20jul05/Or&#231;amento%20da%20REN%202006%20(JUL05).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F:\Documents%20and%20Settings\jpsousa\Desktop\Work\Report%20ERSE\Info%20Recebida\ERSE\Reporting_2006\2006%20Real\Pessoal%202006\Enviado%20KPMG\Reparti&#231;&#227;o%20Pessoal%202006_vFinal.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R:\BALAN&#199;OENERG&#201;TICO\2006\EDIS\Q1%20-%20BE%20Distribuicao%20-%2006.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P:\EL\SISE\REN\REN%20SA_%20Norma%202_Informa&#231;&#227;o%20prev_30102015.xlsx"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E:\Documents%20and%20Settings\roberto\Os%20meus%20documentos\Roberto\ALT\2004\Fechos%202004\Fecho%204&#186;trim%202004\OD_4&#186;Trim_2004%20v2.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D:\4200_REN_Atl&#226;ntico\10_Outubro\TITULOS\TIT96\TIT0796\CARTEI~1.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erse03\dtp\4200_REN_Atl&#226;ntico\10_Outubro\TITULOS\TIT96\TIT0796\CARTEI~1.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C:\4200_REN_Atl&#226;ntico\10_Outubro\TITULOS\TIT96\TIT0796\CARTEI~1.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http://myerse.erse.pt/4200_REN_Atl&#226;ntico/10_Outubro/TITULOS/TIT96/TIT0796/CARTEI~1.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EDISON\CTRL%20GESTION\Lodares\Consejo2002\Consejo2002(Base)Euros.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LX-MP-FP3.EDP.PT\EECODR\red\windows\excel50\hc\consolid\mens%2004\EI.04.marzo.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C:\AreaTrab\e401566\Actividades%20REN%202011\06%20Junho%202011\3300%20-%20REN%20TRADING\IPO\informa&#231;&#227;o%20a%20enviar_1Set-ultima%20vers&#227;o\HIP%20com%20CAE_v3.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Ptlisfsr01\fasca$\FAS\CF\EEM\2006-2007\EEM%20Draft%2023042007\Sa&#237;das%202005.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http://myerse.erse.pt/AreaTrab/e401566/Actividades%20REN%202011/06%20Junho%202011/3300%20-%20REN%20TRADING/IPO/informa&#231;&#227;o%20a%20enviar_1Set-ultima%20vers&#227;o/HIP%20com%20CAE_v3.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C:\DOCUME~1\ANDR&#201;R~1\LOCALS~1\Temp\Rar$DI04.602\SimTVCF_ELE_2008_NT_BTE_v1.0.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Ptlisfsr01\fasca$\Documents%20and%20Settings\jpsousa\Desktop\Work\Report%20ERSE\Info%20Recebida\ERSE\Reporting_2006\2006%20Real\Pessoal%202006\Enviado%20KPMG\Reparti&#231;&#227;o%20Pessoal%202006_vFinal.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F:\Documents%20and%20Settings\sfaria\Os%20meus%20documentos\Susana\SAP\Rel%2013012006.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H:\Documents%20and%20Settings\roberto\Os%20meus%20documentos\Roberto\ALT\2004\Fechos%202004\Fecho%204&#186;trim%202004\OD_4&#186;Trim_2004%20v2.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F:\FAS\CF\EEM\2006-2007\Info%20Recebida\ERSE\Reporting_2005\2005%20Real\Anal&#237;tica%202005\&#205;ndices%20Estat&#237;sticos%202005\Activo%20L&#237;quido_2005\Activo%20L&#237;quido%202005.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F:\Documents%20and%20Settings\rvieira\Ambiente%20de%20trabalho\ERSE\Reporting_2004\2004%20Real\Analitica%202004%20BC\Pessoal_2004\pessoal_v10.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Ptlisfsr01\fasca$\Documents%20and%20Settings\rvieira\Ambiente%20de%20trabalho\ERSE\Reporting_2004\2004%20Real\Analitica%202004%20BC\Pessoal_2004\pessoal_v10.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F:\Documents%20and%20Settings\mferreira\Os%20meus%20documentos\Fecho%20Obras%202009\OT&#180;s%2009%20ap&#243;s%20Liquida&#231;&#227;o%20Valida&#231;&#227;o\Zam%20final%202006_V1MARCO.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F:\Documents%20and%20Settings\rvieira\Ambiente%20de%20trabalho\ERSE\Reporting_2010\2010%20Real\Ajustamento%202010\2011-03-14\ERSE\Reporting_2004\2004%20Real\Analitica%202004%20BC\Pessoal_2004\pessoal_v10.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F:\Documents%20and%20Settings\rvieira\Ambiente%20de%20trabalho\ERSE\Tarifas_ERSE\Tarifas_2010\ERSE\Reporting_2006\2006%20Real\Ajustamento%20de%202006%20a%20receber%20em%202008\ERSE\Reporting_2006\2006%20Real\Imobilizado%202006\Zam%20final%202006.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jpsousa\AppData\Local\Microsoft\Windows\Temporary%20Internet%20Files\Content.Outlook\ORNC6379\ERSE\Reporting_2004\2004%20Real\Analitica%202004%20BC\Pessoal_2004\pessoal_v1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Documents%20and%20Settings\mferreira\Os%20meus%20documentos\Ficheiros%20Base\Norma%2016%20ERSE\Norma%2016_2006\Zam%20final%202006%20v2.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E:\FAS\CF\EEM\2006-2007\EEM%20Draft%2023042007\ERSE\Reporting_2005\2005%20Real\Anal&#237;tica%202005\Imobilizado%202005\Zam001%202005%20ERSE%20v3.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E:\Documents%20and%20Settings\rvieira\Ambiente%20de%20trabalho\ERSE\Reporting_2006\2006%20Real\Ajustamento%20de%202006%20a%20receber%20em%202008\ERSE\Reporting_2006\2006%20Real\Imobilizado%202006\Zam%20final%202006.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E:\FAS\CF\EEM\2006-2007\EEM%20Draft%2023042007\Reparti&#231;&#227;o%20Pessoal%202005_vFinal.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E:\Documents%20and%20Settings\rvieira\Ambiente%20de%20trabalho\ERSE\Reporting_2004\2004%20Real\Analitica%202004%20BC\Pessoal_2004\pessoal_v10.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E:\FAS\CF\EEM\2006-2007\EEM%20Draft%2023042007\Sa&#237;das%202005.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E:\FAS\CF\EEM\2006-2007\Info%20Recebida\ERSE\Reporting_2005\2005%20Real\Anal&#237;tica%202005\&#205;ndices%20Estat&#237;sticos%202005\Activo%20L&#237;quido_2005\Activo%20L&#237;quido%202005.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E:\FAS\CF\EEM\2006-2007\Info%20Recebida\pessoal_reparti&#231;&#245;esv06.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F:\Documents%20and%20Settings\rvieira\Ambiente%20de%20trabalho\ERSE\Reporting_2006\2006%20Real\Ajustamento%20de%202006%20a%20receber%20em%202008\ERSE\Reporting_2005\2005%20Real\Anal&#237;tica%202005\Imobilizado%202005\Zam001%202005%20ERSE%20v3.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Ptlisfsr01\fasca$\Documents%20and%20Settings\rvieira\Ambiente%20de%20trabalho\ERSE\Reporting_2006\2006%20Real\Ajustamento%20de%202006%20a%20receber%20em%202008\ERSE\Reporting_2005\2005%20Real\Anal&#237;tica%202005\Imobilizado%202005\Zam001%202005%20ERSE%20v3.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Documents%20and%20Settings\roberto\Os%20meus%20documentos\Roberto\ALT\2004\Fechos%202004\Fecho%204&#186;trim%202004\OD_4&#186;Trim_2004%20v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FAS\CF\EEM\2006-2007\EEM%20Draft%2023042007\ERSE\Reporting_2005\2005%20Real\Anal&#237;tica%202005\Imobilizado%202005\Zam001%202005%20ERSE%20v3.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C:\AreaTrab\e401566\Actividades%20REN%202011\06%20Junho%202011\3300%20-%20REN%20TRADING\gerardo\RELAT&#211;RIO%20ERSE%202008\Areatrab\Trabalho%20-%20Miguel%20Monraia\ERSE\Imobilizado\Subven&#231;&#245;es\2002\AMT%20SUBV%20EXERC%202002.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D:\Incentivos\Incentivo%20&#224;%20extens&#227;o%20de%20vida%20&#250;til\2014\Linhas\acompanhamento_linhas.xlsx"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erse03\dtp\Incentivos\Incentivo%20&#224;%20extens&#227;o%20de%20vida%20&#250;til\2014\Linhas\acompanhamento_linhas.xlsx"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Incentivos\Incentivo%20&#224;%20extens&#227;o%20de%20vida%20&#250;til\2014\Linhas\acompanhamento_linhas.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F:\Documents%20and%20Settings\rvieira\Ambiente%20de%20trabalho\ERSE\Reporting_2006\Projec&#231;&#245;es%202007-2008\%2364_Pessoal\Reparti&#231;&#227;o%20Pessoal%202007_2008_vFinal%20ap&#243;s%20acertos.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Z:\CGC\Administracao\Apoio%20-%20CGC%20-%20Jos&#233;%20Maria\Relat&#243;rios\Relat&#243;rios%20Gerenciais\Relat%2010%20Out\Relat%20VitorJorge%209Set03\auxiliar_ajusteIP.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myerse.erse.pt/AreaTrab/e401566/Actividades%20REN%202011/06%20Junho%202011/3300%20-%20REN%20TRADING/Relat&#243;rio%20de%20Controlo%20Or&#231;amental/2006/AGO06/Investimento-AGO06.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C:\AreaTrab\e401566\Actividades%20REN%202011\06%20Junho%202011\3300%20-%20REN%20TRADING\Relat&#243;rio%20de%20Controlo%20Or&#231;amental\2006\AGO06\Investimento-AGO06.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myerse.erse.pt/AreaTrab/e401566/Actividades%20REN%202011/06%20Junho%202011/3300%20-%20REN%20TRADING/Areatrab/Carolina/Areatrab/Carolina/Modelos_Proposta_Tarifas_REN/Setembro%202002/Inputs/quadro21setembro2002.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C:\AreaTrab\e401566\Actividades%20REN%202011\06%20Junho%202011\3300%20-%20REN%20TRADING\Areatrab\Carolina\Areatrab\Carolina\Modelos_Proposta_Tarifas_REN\Setembro%202002\Inputs\quadro21setembro2002.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Ptlisfsr01\fasca$\FAS\CF\EEM\2006-2007\EEM%20Draft%2023042007\ERSE\Reporting_2005\2005%20Real\Anal&#237;tica%202005\Imobilizado%202005\Zam001%202005%20ERSE%20v3.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myerse.erse.pt/AreaTrab/e401566/Actividades%20REN%202011/06%20Junho%202011/3300%20-%20REN%20TRADING/Areatrab/Modelos_Proposta_Tarifas_REN/Junho_2004/INPUTS_CSEP/Copiar%20de%20quadro21automatico_200507_mai_06_04.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C:\AreaTrab\e401566\Actividades%20REN%202011\06%20Junho%202011\3300%20-%20REN%20TRADING\Areatrab\Modelos_Proposta_Tarifas_REN\Junho_2004\INPUTS_CSEP\Copiar%20de%20quadro21automatico_200507_mai_06_04.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F:\Documents%20and%20Settings\roberto\Os%20meus%20documentos\Roberto\ALT\2004\Fechos%202004\Fecho%201&#186;trim%202004\OD_1&#186;Trim_2004_lixo.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Ptlisfsr01\fasca$\Documents%20and%20Settings\rvieira\Ambiente%20de%20trabalho\ERSE\Reporting_2005\2005%20Real\Anal&#237;tica%202005\Imobilizado%202005\Zam001%202005%20ERSE%20v3.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G:\gerardo\DR%20REGULADAS%202008\REN%20-%20Trading\Areatrab\Trabalho%20-%20Miguel%20Monraia\ERSE\Imobilizado\Subven&#231;&#245;es\2002\AMT%20SUBV%20EXERC%202002.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Lord\adfn\IF\MAPAS\var%2097%2098.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Z:\COMUM\Producao%20em%20Regime%20Especial\Modelo%20de%20Previs&#227;o\PRE_Real-Estim-Prev_2011-06-15.xlsm"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C:\COMUM\Producao%20em%20Regime%20Especial\Modelo%20de%20Previs&#227;o\PRE_Real-Estim-Prev_2011-06-15.xlsm"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http://myerse.erse.pt/AreaTrab/e401566/Actividades%20REN%202011/06%20Junho%202011/3300%20-%20REN%20TRADING/Sistema%20Informa&#231;&#227;o/Informa&#231;&#227;o%20F&#237;sica/Produ&#231;&#227;o/Produ&#231;&#227;o/Diagrama%20carga%20dia%20ponta.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C:\AreaTrab\e401566\Actividades%20REN%202011\06%20Junho%202011\3300%20-%20REN%20TRADING\Sistema%20Informa&#231;&#227;o\Informa&#231;&#227;o%20F&#237;sica\Produ&#231;&#227;o\Produ&#231;&#227;o\Diagrama%20carga%20dia%20ponta.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Documents%20and%20Settings\rvieira\Ambiente%20de%20trabalho\ERSE\Reporting_2006\2006%20Real\Ajustamento%20de%202006%20a%20receber%20em%202008\ERSE\Reporting_2006\2006%20Real\Imobilizado%202006\Zam%20final%202006.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C:\Documents%20and%20Settings\roberto\Os%20meus%20documentos\Roberto\ALT\2004\Fechos%202004\Fecho%204&#186;trim%202004\OD_4&#186;Trim_2004.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F:\Documents%20and%20Settings\roberto\Os%20meus%20documentos\Roberto\ALT\2003\Fechos_2003\4&#186;trim_2003\OD_4&#186;Trim_2003.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F:\Users\carloscosta\AppData\Local\Microsoft\Windows\Temporary%20Internet%20Files\Content.Outlook\1E7KD1RY\Bases%20imob\44_2007\ot%202008\Zam%20final%202006_V1MARCO.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lisboa02\CG\Relat&#243;rio%20de%20Controlo%20Or&#231;amental\Relat&#243;rio%20Junho\Oferta%20e%20procura%20reais_2001.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http://myerse.erse.pt/AreaTrab/e401566/Actividades%20REN%202011/06%20Junho%202011/3300%20-%20REN%20TRADING/Relat&#243;rio%20de%20Controlo%20Or&#231;amental/Relat&#243;rio%20Junho/Oferta%20e%20procura%20reais_2001.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C:\AreaTrab\e401566\Actividades%20REN%202011\06%20Junho%202011\3300%20-%20REN%20TRADING\Relat&#243;rio%20de%20Controlo%20Or&#231;amental\Relat&#243;rio%20Junho\Oferta%20e%20procura%20reais_2001.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A:\Areatrab\Carolina\Areatrab\Carolina\Modelos_Proposta_Tarifas_REN\Setembro%202002\Inputs\quadro21setembro2002.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lisboa02\CG\or&#231;amento%202003\Vers&#227;o%20Final(16Dez)\Or&#231;amento2003%2030dez%20c%20corr.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LX-MP-FP3.EDP.PT\EECODR\z_Controlo%20de%20Gest&#227;o\Neg&#243;cios\_CONSOLIDADO\Essbase\2003\Essbase%20Mensal\Apoios%20a%20Dez%202003\Estimativa%2016%20Fev%2004%20-%20%20RL%20Dez-03%20por%20GCO.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D:\TERESA\Trabalho_Pessoal\IGT_Aux\Balan&#231;o_vers_trab_DEZ.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F:\FAS\CF\EEM\2006-2007\EEM%20Draft%2023042007\Reparti&#231;&#227;o%20Pessoal%202005_vFinal.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erse03\dtp\TERESA\Trabalho_Pessoal\IGT_Aux\Balan&#231;o_vers_trab_DEZ.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L:\Igt\2003\Balan&#231;o_vers_trab.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http://myerse.erse.pt/AreaTrab/e401566/Actividades%20REN%202011/06%20Junho%202011/3300%20-%20REN%20TRADING/Documents%20and%20Settings/e401700/Local%20Settings/Temporary%20Internet%20Files/Content.Outlook/4H4W51DS/OR&#199;AMENTO/2005/401712.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C:\AreaTrab\e401566\Actividades%20REN%202011\06%20Junho%202011\3300%20-%20REN%20TRADING\Documents%20and%20Settings\e401700\Local%20Settings\Temporary%20Internet%20Files\Content.Outlook\4H4W51DS\OR&#199;AMENTO\2005\401712.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F:\Documents%20and%20Settings\roberto\Os%20meus%20documentos\Roberto\ALT\2004\Fechos%202004\Fecho%204&#186;trim%202004\OD_4&#186;Trim_2004%20v2.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http://myerse.erse.pt/AreaTrab/e401566/Actividades%20REN%202011/06%20Junho%202011/3300%20-%20REN%20TRADING/or&#231;amento%202003/Vers&#227;o%20Final(16Dez)/Or&#231;amento2003%2030dez%20c%20corr.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C:\AreaTrab\e401566\Actividades%20REN%202011\06%20Junho%202011\3300%20-%20REN%20TRADING\or&#231;amento%202003\Vers&#227;o%20Final(16Dez)\Or&#231;amento2003%2030dez%20c%20corr.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LX-MP-FP3.EDP.PT\EECODR\z_Plano%20neg&#243;cios%202003-2006\Informa&#231;&#227;o%20Recebida%20+%20tratada\Consolidado\Balanced%20Scorecard\Brasil\BSC%20Brasil%20DEZ%20-%202003.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Q:\Documents%20and%20Settings\roliveira.EEM\Os%20meus%20documentos\Roberto\ALT\2009\Fechos%202009\Fecho%204&#186;trim%202009\tribunal%20contas\Anexo%202009\Documents%20and%20Settings\roberto\Os%20meus%20documentos\Roberto\ALT\2003\Fechos_2003\4&#186;trim_200"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http://myerse.erse.pt/Documents%20and%20Settings/roliveira.EEM/Os%20meus%20documentos/Roberto/ALT/2009/Fechos%202009/Fecho%204&#186;trim%202009/tribunal%20contas/Anexo%202009/Documents%20and%20Settings/roberto/Os%20meus%20documentos/Roberto/ALT/2003/Fechos_2003/4&#186;trim_200"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F:\FAS\CF\EEM\2006-2007\Info%20Recebida\pessoal_reparti&#231;&#245;esv06.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P:\Documents%20and%20Settings\roliveira.EEM\Os%20meus%20documentos\Roberto\ALT\2009\Fechos%202009\Fecho%204&#186;trim%202009\tribunal%20contas\Anexo%202009\Documents%20and%20Settings\roberto\Os%20meus%20documentos\Roberto\ALT\2003\Fechos_2003\4&#186;trim_200"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D:\MD\MAPAS\06_97\MAPA27.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X:\Previs&#245;es\Previs&#245;es_2019_2024\BPC\N6_previsonal.xlsx"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Z:\Previs&#245;es\Previs&#245;es_2019_2024\BPC\N6_previsonal.xlsx"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X:\Tarifario\Tarifas_EDA\2019\Contas%20Reguladas%202019\Quadro%20EDA%20N6-45%20(2019-2020).xlsx"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Z:\Tarifario\Tarifas_EDA\2019\Contas%20Reguladas%202019\Quadro%20EDA%20N6-45%20(2019-2020).xlsx"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E:\EDP-Solu&#231;&#245;es\PN2006-2008\CADOC06_Previs&#245;es.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http://myerse.erse.pt/AreaTrab/e401566/Actividades%20REN%202011/06%20Junho%202011/3300%20-%20REN%20TRADING/Temp/notesF18FF2/Santander/BP_REN_Global_Draft_20070102.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C:\AreaTrab\e401566\Actividades%20REN%202011\06%20Junho%202011\3300%20-%20REN%20TRADING\Temp\notesF18FF2\Santander\BP_REN_Global_Draft_20070102.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http://myerse.erse.pt/AreaTrab/e401566/Actividades%20REN%202011/06%20Junho%202011/3300%20-%20REN%20TRADING/gestinfe/cae/CAE_02.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F:\FAS\CF\EEM\2006-2007\EEM%20Draft%2023042007\Sa&#237;das%202005.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C:\AreaTrab\e401566\Actividades%20REN%202011\06%20Junho%202011\3300%20-%20REN%20TRADING\gestinfe\cae\CAE_02.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C:\ARocha\Pessoal\DFA_SES\08_ESI\Trabalho_ESI\Modelo%20Economico%20Cogera&#231;&#227;o.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C:\Documents%20and%20Settings\rvieira\Ambiente%20de%20trabalho\ERSE\Reporting_2006\2006%20Real\Ajustamento%20de%202006%20a%20receber%20em%202008\ERSE\Reporting_2005\2005%20Real\Anal&#237;tica%202005\Imobilizado%202005\Zam001%202005%20ERSE%20v3.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http://www.erse.pt/Relat&#243;rio%20de%20Controlo%20Or&#231;amental/2004/OUT04/Relat&#243;rio%20out04.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Z:\Relat&#243;rio%20de%20Controlo%20Or&#231;amental\2004\OUT04\Relat&#243;rio%20out04.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LX-MP-FP3.EDP.PT\EECODR\_Gabinete%20Rela&#231;&#245;es%20com%20Investidores\Resultados%20Grupo%20EDP\2002\Year%20end%202002\Files%20de%20Trabalho\Quadros%20Press%20Release%20-%20YE2002.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Sacavem00\acsep\gestinfe\cae\CAE_04.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Sacavem00\ACSEP\gestinfe\mes\bal\2003\Balcom03.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http://myerse.erse.pt/AreaTrab/e401566/Actividades%20REN%202011/06%20Junho%202011/3300%20-%20REN%20TRADING/Temp/notes6030C8/Balcom08.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C:\AreaTrab\e401566\Actividades%20REN%202011\06%20Junho%202011\3300%20-%20REN%20TRADING\Temp\notes6030C8\Balcom08.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Ptlisfsr01\fasca$\Documents%20and%20Settings\rvieira\Ambiente%20de%20trabalho\ERSE\Reporting_2006\2006%20Real\Ajustamento%20de%202006%20a%20receber%20em%202008\ERSE\Reporting_2006\2006%20Real\Imobilizado%202006\Zam%20final%202006.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http://myerse.erse.pt/AreaTrab/e401566/Actividades%20REN%202011/06%20Junho%202011/3300%20-%20REN%20TRADING/OR&#199;AMENTOS%20REN/Or&#231;amento%20p&#170;%202006/vers&#227;o%20final%20dez05/Or&#231;amento%20da%20REN%202006%20(VFinal-Dez05).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C:\AreaTrab\e401566\Actividades%20REN%202011\06%20Junho%202011\3300%20-%20REN%20TRADING\OR&#199;AMENTOS%20REN\Or&#231;amento%20p&#170;%202006\vers&#227;o%20final%20dez05\Or&#231;amento%20da%20REN%202006%20(VFinal-Dez05).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E:\rel%2027092006.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X:\ORCAM\2000\ORCAM003.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C:\FAS\CF\EEM\2006-2007\Info%20Recebida\ERSE\Reporting_2005\2005%20Real\Anal&#237;tica%202005\&#205;ndices%20Estat&#237;sticos%202005\Activo%20L&#237;quido_2005\Activo%20L&#237;quido%202005.x"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http://myerse.erse.pt/AreaTrab/e401566/Actividades%20REN%202011/06%20Junho%202011/3300%20-%20REN%20TRADING/SAP/0Versao21Jul04/Relat&#243;rio%20out04(3&#170;%20vers&#227;o%20dos%20desvios).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C:\AreaTrab\e401566\Actividades%20REN%202011\06%20Junho%202011\3300%20-%20REN%20TRADING\SAP\0Versao21Jul04\Relat&#243;rio%20out04(3&#170;%20vers&#227;o%20dos%20desvios).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Z:\02%20-%20Bases%20de%20Dados\02%20-%20Previsional\Templates%20Activos\INPUTS_Recebidos%20Mensalmente%20do%20GPE.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R:\02%20-%20Bases%20de%20Dados\02%20-%20Previsional\Templates%20Activos\INPUTS_Recebidos%20Mensalmente%20do%20GPE.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http://myerse.erse.pt/AreaTrab/e401566/Actividades%20REN%202011/06%20Junho%202011/3300%20-%20REN%20TRADING/Areatrab/Carolina/Areatrab/Carolina/Modelos_Proposta_Tarifas_REN/Abril_2002/ORCAM03_0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D Resumo"/>
      <sheetName val="Teste"/>
      <sheetName val="Todas OT e o valor"/>
      <sheetName val="Todas OT e o valor (2)"/>
      <sheetName val="OTs INV c valor"/>
      <sheetName val="OTs INV c valor só"/>
      <sheetName val="OTs INV c valor c val ant."/>
      <sheetName val="TD Serviço"/>
      <sheetName val="INV Específico"/>
      <sheetName val="TD INV Específico"/>
      <sheetName val="TD_Resumo"/>
      <sheetName val="Todas_OT_e_o_valor"/>
      <sheetName val="Todas_OT_e_o_valor_(2)"/>
      <sheetName val="OTs_INV_c_valor"/>
      <sheetName val="OTs_INV_c_valor_só"/>
      <sheetName val="OTs_INV_c_valor_c_val_ant_"/>
      <sheetName val="TD_Serviço"/>
      <sheetName val="INV_Específico"/>
      <sheetName val="TD_INV_Específic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Secção Pessoal"/>
      <sheetName val="Base 2005"/>
      <sheetName val="Resumo 2005"/>
      <sheetName val="base final 2004"/>
      <sheetName val="Saídas 2005"/>
      <sheetName val="Pivot saídas 2005"/>
      <sheetName val="Reconciliação"/>
    </sheetNames>
    <sheetDataSet>
      <sheetData sheetId="0"/>
      <sheetData sheetId="1"/>
      <sheetData sheetId="2"/>
      <sheetData sheetId="3"/>
      <sheetData sheetId="4"/>
      <sheetData sheetId="5"/>
      <sheetData sheetId="6"/>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ferta"/>
      <sheetName val="Procura"/>
      <sheetName val="resumo_tot"/>
      <sheetName val="leia-me"/>
      <sheetName val="distrib"/>
      <sheetName val="factura_hidrica"/>
      <sheetName val="factura_termica"/>
      <sheetName val="emissao"/>
      <sheetName val="res.cae's hidr"/>
      <sheetName val="erse"/>
      <sheetName val="res.cae's "/>
      <sheetName val="Mod. Reg. de B.E."/>
      <sheetName val="diversos"/>
    </sheetNames>
    <sheetDataSet>
      <sheetData sheetId="0"/>
      <sheetData sheetId="1"/>
      <sheetData sheetId="2"/>
      <sheetData sheetId="3"/>
      <sheetData sheetId="4"/>
      <sheetData sheetId="5">
        <row r="69">
          <cell r="C69" t="str">
            <v>JAN</v>
          </cell>
          <cell r="D69" t="str">
            <v>FEV</v>
          </cell>
          <cell r="E69" t="str">
            <v>MAR</v>
          </cell>
          <cell r="F69" t="str">
            <v>ABR</v>
          </cell>
          <cell r="G69" t="str">
            <v>MAI</v>
          </cell>
          <cell r="H69" t="str">
            <v>JUN</v>
          </cell>
          <cell r="I69" t="str">
            <v>JUL</v>
          </cell>
          <cell r="J69" t="str">
            <v>AGO</v>
          </cell>
          <cell r="K69" t="str">
            <v>SET</v>
          </cell>
          <cell r="L69" t="str">
            <v>OUT</v>
          </cell>
          <cell r="M69" t="str">
            <v>NOV</v>
          </cell>
          <cell r="N69" t="str">
            <v>DEZ</v>
          </cell>
        </row>
        <row r="70">
          <cell r="B70" t="str">
            <v>CALP</v>
          </cell>
          <cell r="C70">
            <v>5715.2881800000005</v>
          </cell>
          <cell r="D70">
            <v>5726.2967800000006</v>
          </cell>
          <cell r="E70">
            <v>5703.8167300000005</v>
          </cell>
          <cell r="F70">
            <v>5723.4722400000001</v>
          </cell>
          <cell r="G70">
            <v>5749.3013300000002</v>
          </cell>
          <cell r="H70">
            <v>5790.7368299999998</v>
          </cell>
          <cell r="I70">
            <v>5790.19704</v>
          </cell>
          <cell r="J70">
            <v>5792.7711799999997</v>
          </cell>
          <cell r="K70">
            <v>5763.9990099999995</v>
          </cell>
          <cell r="L70">
            <v>5750.2551199999998</v>
          </cell>
          <cell r="M70">
            <v>5753.3580499999998</v>
          </cell>
          <cell r="N70">
            <v>5774.9700599999996</v>
          </cell>
        </row>
        <row r="71">
          <cell r="B71" t="str">
            <v>CTDP</v>
          </cell>
          <cell r="C71">
            <v>696.59046000000001</v>
          </cell>
          <cell r="D71">
            <v>698.70411999999999</v>
          </cell>
          <cell r="E71">
            <v>697.12079000000006</v>
          </cell>
          <cell r="F71">
            <v>702.21983999999998</v>
          </cell>
          <cell r="G71">
            <v>704.92093999999997</v>
          </cell>
          <cell r="H71">
            <v>711.21597999999994</v>
          </cell>
          <cell r="I71">
            <v>712.44369999999992</v>
          </cell>
          <cell r="J71">
            <v>712.99892</v>
          </cell>
          <cell r="K71">
            <v>710.70134999999993</v>
          </cell>
          <cell r="L71">
            <v>710.64598000000001</v>
          </cell>
          <cell r="M71">
            <v>712.60894999999994</v>
          </cell>
          <cell r="N71">
            <v>716.70932999999991</v>
          </cell>
        </row>
        <row r="72">
          <cell r="B72" t="str">
            <v>CARP</v>
          </cell>
          <cell r="C72">
            <v>1949.68417</v>
          </cell>
          <cell r="D72">
            <v>1959.6666599999999</v>
          </cell>
          <cell r="E72">
            <v>1957.0643600000001</v>
          </cell>
          <cell r="F72">
            <v>1975.56702</v>
          </cell>
          <cell r="G72">
            <v>1984.8344</v>
          </cell>
          <cell r="H72">
            <v>2005.77503</v>
          </cell>
          <cell r="I72">
            <v>2018.30467</v>
          </cell>
          <cell r="J72">
            <v>2025.31738</v>
          </cell>
          <cell r="K72">
            <v>2043.1467399999999</v>
          </cell>
          <cell r="L72">
            <v>2045.72568</v>
          </cell>
          <cell r="M72">
            <v>2053.8761599999998</v>
          </cell>
          <cell r="N72">
            <v>2070.42335</v>
          </cell>
        </row>
        <row r="73">
          <cell r="B73" t="str">
            <v>CVNP</v>
          </cell>
          <cell r="C73">
            <v>633.30300999999997</v>
          </cell>
          <cell r="D73">
            <v>635.89033999999992</v>
          </cell>
          <cell r="E73">
            <v>636.83773999999994</v>
          </cell>
          <cell r="F73">
            <v>638.74347</v>
          </cell>
          <cell r="G73">
            <v>644.1081999999999</v>
          </cell>
          <cell r="H73">
            <v>649.70744999999999</v>
          </cell>
          <cell r="I73">
            <v>652.51294999999993</v>
          </cell>
          <cell r="J73">
            <v>652.83596</v>
          </cell>
          <cell r="K73">
            <v>659.27801999999997</v>
          </cell>
          <cell r="L73">
            <v>658.70428000000004</v>
          </cell>
          <cell r="M73">
            <v>659.77334999999994</v>
          </cell>
          <cell r="N73">
            <v>662.89724000000001</v>
          </cell>
        </row>
        <row r="74">
          <cell r="B74" t="str">
            <v>CPLP</v>
          </cell>
          <cell r="C74">
            <v>1014.1573999999999</v>
          </cell>
          <cell r="D74">
            <v>1021.05335</v>
          </cell>
          <cell r="E74">
            <v>1027.3826099999999</v>
          </cell>
          <cell r="F74">
            <v>1030.8387399999999</v>
          </cell>
          <cell r="G74">
            <v>1039.7740200000001</v>
          </cell>
          <cell r="H74">
            <v>1049.3382099999999</v>
          </cell>
          <cell r="I74">
            <v>1050.9684099999999</v>
          </cell>
          <cell r="J74">
            <v>1054.5701299999998</v>
          </cell>
          <cell r="K74">
            <v>1050.7401599999998</v>
          </cell>
          <cell r="L74">
            <v>1049.48487</v>
          </cell>
          <cell r="M74">
            <v>1051.671</v>
          </cell>
          <cell r="N74">
            <v>1057.1755000000001</v>
          </cell>
        </row>
        <row r="75">
          <cell r="B75" t="str">
            <v>CSDP</v>
          </cell>
          <cell r="C75">
            <v>323.43838</v>
          </cell>
          <cell r="D75">
            <v>330.06560999999999</v>
          </cell>
          <cell r="E75">
            <v>323.39553999999998</v>
          </cell>
          <cell r="F75">
            <v>319.57596000000001</v>
          </cell>
          <cell r="G75">
            <v>321.61086999999998</v>
          </cell>
          <cell r="H75">
            <v>324.32304999999997</v>
          </cell>
          <cell r="I75">
            <v>323.78521000000001</v>
          </cell>
          <cell r="J75">
            <v>321.99043999999998</v>
          </cell>
          <cell r="K75">
            <v>319.32095000000004</v>
          </cell>
          <cell r="L75">
            <v>316.56441999999998</v>
          </cell>
          <cell r="M75">
            <v>314.3526</v>
          </cell>
          <cell r="N75">
            <v>313.12223999999998</v>
          </cell>
        </row>
        <row r="76">
          <cell r="B76" t="str">
            <v>CVFP</v>
          </cell>
          <cell r="C76">
            <v>1085.0174600000003</v>
          </cell>
          <cell r="D76">
            <v>1092.4423200000001</v>
          </cell>
          <cell r="E76">
            <v>1092.6448500000001</v>
          </cell>
          <cell r="F76">
            <v>1102.3314800000001</v>
          </cell>
          <cell r="G76">
            <v>1118.99766</v>
          </cell>
          <cell r="H76">
            <v>1132.12625</v>
          </cell>
          <cell r="I76">
            <v>1137.3301299999998</v>
          </cell>
          <cell r="J76">
            <v>1144.3671200000001</v>
          </cell>
          <cell r="K76">
            <v>1143.67147</v>
          </cell>
          <cell r="L76">
            <v>1147.1289199999999</v>
          </cell>
          <cell r="M76">
            <v>1153.60877</v>
          </cell>
          <cell r="N76">
            <v>1164.7194199999999</v>
          </cell>
        </row>
        <row r="77">
          <cell r="B77" t="str">
            <v>CCDP</v>
          </cell>
          <cell r="C77">
            <v>856.43912999999998</v>
          </cell>
          <cell r="D77">
            <v>859.50133999999991</v>
          </cell>
          <cell r="E77">
            <v>856.63824</v>
          </cell>
          <cell r="F77">
            <v>860.79730000000006</v>
          </cell>
          <cell r="G77">
            <v>865.04318000000001</v>
          </cell>
          <cell r="H77">
            <v>871.50479000000007</v>
          </cell>
          <cell r="I77">
            <v>872.29575999999997</v>
          </cell>
          <cell r="J77">
            <v>872.37310000000002</v>
          </cell>
          <cell r="K77">
            <v>872.35739000000001</v>
          </cell>
          <cell r="L77">
            <v>871.52324999999996</v>
          </cell>
          <cell r="M77">
            <v>873.07096000000001</v>
          </cell>
          <cell r="N77">
            <v>876.90992000000006</v>
          </cell>
        </row>
        <row r="78">
          <cell r="B78" t="str">
            <v>CM1P</v>
          </cell>
          <cell r="C78">
            <v>973.44958000000008</v>
          </cell>
          <cell r="D78">
            <v>985.43948999999998</v>
          </cell>
          <cell r="E78">
            <v>1024.38841</v>
          </cell>
          <cell r="F78">
            <v>1035.2585200000001</v>
          </cell>
          <cell r="G78">
            <v>1054.4984399999998</v>
          </cell>
          <cell r="H78">
            <v>1068.49918</v>
          </cell>
          <cell r="I78">
            <v>1074.585</v>
          </cell>
          <cell r="J78">
            <v>1078.90418</v>
          </cell>
          <cell r="K78">
            <v>1080.0890400000001</v>
          </cell>
          <cell r="L78">
            <v>1083.3026399999999</v>
          </cell>
          <cell r="M78">
            <v>1089.25605</v>
          </cell>
          <cell r="N78">
            <v>1098.8171100000002</v>
          </cell>
        </row>
        <row r="79">
          <cell r="B79" t="str">
            <v>CM2P</v>
          </cell>
          <cell r="C79">
            <v>1342.9853500000002</v>
          </cell>
          <cell r="D79">
            <v>1341.8486499999999</v>
          </cell>
          <cell r="E79">
            <v>1336.5168200000001</v>
          </cell>
          <cell r="F79">
            <v>1344.2851799999999</v>
          </cell>
          <cell r="G79">
            <v>1351.82744</v>
          </cell>
          <cell r="H79">
            <v>1365.68806</v>
          </cell>
          <cell r="I79">
            <v>1365.1278200000002</v>
          </cell>
          <cell r="J79">
            <v>1363.2270700000001</v>
          </cell>
          <cell r="K79">
            <v>1356.0183</v>
          </cell>
          <cell r="L79">
            <v>1352.1481799999999</v>
          </cell>
          <cell r="M79">
            <v>1352.6651200000001</v>
          </cell>
          <cell r="N79">
            <v>1358.3567700000001</v>
          </cell>
        </row>
        <row r="80">
          <cell r="B80" t="str">
            <v>CPTP</v>
          </cell>
          <cell r="C80">
            <v>959.98331000000007</v>
          </cell>
          <cell r="D80">
            <v>969.79468999999995</v>
          </cell>
          <cell r="E80">
            <v>973.38297</v>
          </cell>
          <cell r="F80">
            <v>980.75760000000002</v>
          </cell>
          <cell r="G80">
            <v>994.04565000000002</v>
          </cell>
          <cell r="H80">
            <v>1006.6477</v>
          </cell>
          <cell r="I80">
            <v>1015.6719499999999</v>
          </cell>
          <cell r="J80">
            <v>1022.3615500000001</v>
          </cell>
          <cell r="K80">
            <v>1023.7215500000001</v>
          </cell>
          <cell r="L80">
            <v>1027.8722600000001</v>
          </cell>
          <cell r="M80">
            <v>1034.70829</v>
          </cell>
          <cell r="N80">
            <v>1044.8380400000001</v>
          </cell>
        </row>
        <row r="81">
          <cell r="B81" t="str">
            <v>CBTP</v>
          </cell>
          <cell r="C81">
            <v>1399.3953799999999</v>
          </cell>
          <cell r="D81">
            <v>1409.71369</v>
          </cell>
          <cell r="E81">
            <v>1412.7252699999999</v>
          </cell>
          <cell r="F81">
            <v>1422.5802699999999</v>
          </cell>
          <cell r="G81">
            <v>1438.5856100000001</v>
          </cell>
          <cell r="H81">
            <v>1457.3990900000001</v>
          </cell>
          <cell r="I81">
            <v>1465.1228999999998</v>
          </cell>
          <cell r="J81">
            <v>1470.02556</v>
          </cell>
          <cell r="K81">
            <v>1468.6716299999998</v>
          </cell>
          <cell r="L81">
            <v>1472.3683600000002</v>
          </cell>
          <cell r="M81">
            <v>1479.3456000000001</v>
          </cell>
          <cell r="N81">
            <v>1496.4389900000001</v>
          </cell>
        </row>
        <row r="82">
          <cell r="B82" t="str">
            <v>CPNP</v>
          </cell>
          <cell r="C82">
            <v>2482.4701400000004</v>
          </cell>
          <cell r="D82">
            <v>2499.0268999999998</v>
          </cell>
          <cell r="E82">
            <v>2501.8788799999998</v>
          </cell>
          <cell r="F82">
            <v>2526.4643099999998</v>
          </cell>
          <cell r="G82">
            <v>2549.27315</v>
          </cell>
          <cell r="H82">
            <v>2580.74854</v>
          </cell>
          <cell r="I82">
            <v>2593.2759599999999</v>
          </cell>
          <cell r="J82">
            <v>2605.1118700000002</v>
          </cell>
          <cell r="K82">
            <v>2605.7186299999998</v>
          </cell>
          <cell r="L82">
            <v>2613.2386099999999</v>
          </cell>
          <cell r="M82">
            <v>2628.7627200000002</v>
          </cell>
          <cell r="N82">
            <v>2653.2802000000001</v>
          </cell>
        </row>
        <row r="83">
          <cell r="B83" t="str">
            <v>CVRP</v>
          </cell>
          <cell r="C83">
            <v>2677.9920999999999</v>
          </cell>
          <cell r="D83">
            <v>2692.8933700000002</v>
          </cell>
          <cell r="E83">
            <v>2693.8999800000001</v>
          </cell>
          <cell r="F83">
            <v>2718.34006</v>
          </cell>
          <cell r="G83">
            <v>2740.1298099999999</v>
          </cell>
          <cell r="H83">
            <v>2771.3506400000001</v>
          </cell>
          <cell r="I83">
            <v>2787.3759100000002</v>
          </cell>
          <cell r="J83">
            <v>2810.2077200000003</v>
          </cell>
          <cell r="K83">
            <v>2808.8978399999996</v>
          </cell>
          <cell r="L83">
            <v>2815.1137200000003</v>
          </cell>
          <cell r="M83">
            <v>2829.59746</v>
          </cell>
          <cell r="N83">
            <v>2853.3920800000001</v>
          </cell>
        </row>
        <row r="84">
          <cell r="B84" t="str">
            <v>CTCP</v>
          </cell>
          <cell r="C84">
            <v>523.41113999999993</v>
          </cell>
          <cell r="D84">
            <v>527.38181000000009</v>
          </cell>
          <cell r="E84">
            <v>528.02639999999997</v>
          </cell>
          <cell r="F84">
            <v>532.75411999999994</v>
          </cell>
          <cell r="G84">
            <v>537.56087000000002</v>
          </cell>
          <cell r="H84">
            <v>544.15720999999996</v>
          </cell>
          <cell r="I84">
            <v>547.30687</v>
          </cell>
          <cell r="J84">
            <v>549.58372999999995</v>
          </cell>
          <cell r="K84">
            <v>549.94917000000009</v>
          </cell>
          <cell r="L84">
            <v>566.31346999999994</v>
          </cell>
          <cell r="M84">
            <v>570.13264000000004</v>
          </cell>
          <cell r="N84">
            <v>575.15270999999996</v>
          </cell>
        </row>
        <row r="85">
          <cell r="B85" t="str">
            <v>CRGP</v>
          </cell>
          <cell r="C85">
            <v>2380.87536</v>
          </cell>
          <cell r="D85">
            <v>2370.4957200000003</v>
          </cell>
          <cell r="E85">
            <v>2368.8970199999999</v>
          </cell>
          <cell r="F85">
            <v>2407.16345</v>
          </cell>
          <cell r="G85">
            <v>2400.32161</v>
          </cell>
          <cell r="H85">
            <v>2423.3239399999998</v>
          </cell>
          <cell r="I85">
            <v>2429.5477700000001</v>
          </cell>
          <cell r="J85">
            <v>2433.4072099999998</v>
          </cell>
          <cell r="K85">
            <v>2427.4651100000001</v>
          </cell>
          <cell r="L85">
            <v>2427.5608399999996</v>
          </cell>
          <cell r="M85">
            <v>2435.4295699999998</v>
          </cell>
          <cell r="N85">
            <v>2450.8448699999999</v>
          </cell>
        </row>
        <row r="86">
          <cell r="B86" t="str">
            <v>CCLP</v>
          </cell>
          <cell r="C86">
            <v>2541.6135900000004</v>
          </cell>
          <cell r="D86">
            <v>2550.2033900000001</v>
          </cell>
          <cell r="E86">
            <v>2545.0811899999999</v>
          </cell>
          <cell r="F86">
            <v>2559.2223399999998</v>
          </cell>
          <cell r="G86">
            <v>2572.1298299999999</v>
          </cell>
          <cell r="H86">
            <v>2595.6763700000001</v>
          </cell>
          <cell r="I86">
            <v>2598.81799</v>
          </cell>
          <cell r="J86">
            <v>2599.5514500000004</v>
          </cell>
          <cell r="K86">
            <v>2590.50236</v>
          </cell>
          <cell r="L86">
            <v>2587.37084</v>
          </cell>
          <cell r="M86">
            <v>2591.84809</v>
          </cell>
          <cell r="N86">
            <v>2604.8605499999999</v>
          </cell>
        </row>
        <row r="87">
          <cell r="B87" t="str">
            <v>CTRP</v>
          </cell>
          <cell r="C87">
            <v>1632.3363400000001</v>
          </cell>
          <cell r="D87">
            <v>1637.8148799999999</v>
          </cell>
          <cell r="E87">
            <v>1631.97262</v>
          </cell>
          <cell r="F87">
            <v>1641.6111899999999</v>
          </cell>
          <cell r="G87">
            <v>1649.60906</v>
          </cell>
          <cell r="H87">
            <v>1664.9967199999999</v>
          </cell>
          <cell r="I87">
            <v>1668.3898100000001</v>
          </cell>
          <cell r="J87">
            <v>1668.8295600000001</v>
          </cell>
          <cell r="K87">
            <v>1662.0515500000001</v>
          </cell>
          <cell r="L87">
            <v>1661.3223400000002</v>
          </cell>
          <cell r="M87">
            <v>1665.35421</v>
          </cell>
          <cell r="N87">
            <v>1674.6672900000001</v>
          </cell>
        </row>
        <row r="88">
          <cell r="B88" t="str">
            <v>CCMP</v>
          </cell>
          <cell r="C88">
            <v>3018.5094399999998</v>
          </cell>
          <cell r="D88">
            <v>3085.4107899999999</v>
          </cell>
          <cell r="E88">
            <v>3081.1702</v>
          </cell>
          <cell r="F88">
            <v>3104.1214399999999</v>
          </cell>
          <cell r="G88">
            <v>3135.31538</v>
          </cell>
          <cell r="H88">
            <v>3168.1191600000002</v>
          </cell>
          <cell r="I88">
            <v>3177.4578799999999</v>
          </cell>
          <cell r="J88">
            <v>3194.4375099999997</v>
          </cell>
          <cell r="K88">
            <v>3229.4816900000001</v>
          </cell>
          <cell r="L88">
            <v>3229.8332500000001</v>
          </cell>
          <cell r="M88">
            <v>3240.1715899999999</v>
          </cell>
          <cell r="N88">
            <v>3260.58482</v>
          </cell>
        </row>
        <row r="89">
          <cell r="B89" t="str">
            <v>CCAP</v>
          </cell>
          <cell r="C89">
            <v>758.21401000000003</v>
          </cell>
          <cell r="D89">
            <v>761.56243000000006</v>
          </cell>
          <cell r="E89">
            <v>760.76621</v>
          </cell>
          <cell r="F89">
            <v>767.21614</v>
          </cell>
          <cell r="G89">
            <v>771.00499000000002</v>
          </cell>
          <cell r="H89">
            <v>778.83177000000001</v>
          </cell>
          <cell r="I89">
            <v>781.20881000000008</v>
          </cell>
          <cell r="J89">
            <v>782.62302999999997</v>
          </cell>
          <cell r="K89">
            <v>781.04386999999997</v>
          </cell>
          <cell r="L89">
            <v>784.11279000000002</v>
          </cell>
          <cell r="M89">
            <v>786.92865000000006</v>
          </cell>
          <cell r="N89">
            <v>792.26958999999999</v>
          </cell>
        </row>
        <row r="90">
          <cell r="B90" t="str">
            <v>CAGP</v>
          </cell>
          <cell r="C90">
            <v>2181.04889</v>
          </cell>
          <cell r="D90">
            <v>2193.0224600000001</v>
          </cell>
          <cell r="E90">
            <v>2190.4246200000002</v>
          </cell>
          <cell r="F90">
            <v>2204.8468199999998</v>
          </cell>
          <cell r="G90">
            <v>2221.8778700000003</v>
          </cell>
          <cell r="H90">
            <v>2244.0435699999998</v>
          </cell>
          <cell r="I90">
            <v>2251.0333100000003</v>
          </cell>
          <cell r="J90">
            <v>2255.6369900000004</v>
          </cell>
          <cell r="K90">
            <v>2252.83547</v>
          </cell>
          <cell r="L90">
            <v>2254.8512700000001</v>
          </cell>
          <cell r="M90">
            <v>2263.1375400000002</v>
          </cell>
          <cell r="N90">
            <v>2279.0286599999999</v>
          </cell>
        </row>
        <row r="91">
          <cell r="B91" t="str">
            <v>CRVP</v>
          </cell>
          <cell r="C91">
            <v>597.00573999999995</v>
          </cell>
          <cell r="D91">
            <v>599.46569999999997</v>
          </cell>
          <cell r="E91">
            <v>597.75018</v>
          </cell>
          <cell r="F91">
            <v>602.06937000000005</v>
          </cell>
          <cell r="G91">
            <v>604.83154000000002</v>
          </cell>
          <cell r="H91">
            <v>610.2106</v>
          </cell>
          <cell r="I91">
            <v>611.42614000000003</v>
          </cell>
          <cell r="J91">
            <v>611.96793000000002</v>
          </cell>
          <cell r="K91">
            <v>610.44461999999999</v>
          </cell>
          <cell r="L91">
            <v>610.14472999999998</v>
          </cell>
          <cell r="M91">
            <v>612.61325999999997</v>
          </cell>
          <cell r="N91">
            <v>616.24446</v>
          </cell>
        </row>
        <row r="92">
          <cell r="B92" t="str">
            <v>CCRP</v>
          </cell>
          <cell r="C92">
            <v>772.77374999999995</v>
          </cell>
          <cell r="D92">
            <v>776.44029</v>
          </cell>
          <cell r="E92">
            <v>774.53382999999997</v>
          </cell>
          <cell r="F92">
            <v>778.44330000000002</v>
          </cell>
          <cell r="G92">
            <v>781.34604999999999</v>
          </cell>
          <cell r="H92">
            <v>786.91116</v>
          </cell>
          <cell r="I92">
            <v>798.27555000000007</v>
          </cell>
          <cell r="J92">
            <v>808.10934999999995</v>
          </cell>
          <cell r="K92">
            <v>805.28036999999995</v>
          </cell>
          <cell r="L92">
            <v>804.49768999999992</v>
          </cell>
          <cell r="M92">
            <v>805.53459999999995</v>
          </cell>
          <cell r="N92">
            <v>808.88555000000008</v>
          </cell>
        </row>
        <row r="93">
          <cell r="B93" t="str">
            <v>CBCP</v>
          </cell>
          <cell r="C93">
            <v>373.21338000000003</v>
          </cell>
          <cell r="D93">
            <v>374.56190000000004</v>
          </cell>
          <cell r="E93">
            <v>373.02358000000004</v>
          </cell>
          <cell r="F93">
            <v>374.28717999999998</v>
          </cell>
          <cell r="G93">
            <v>375.02474000000001</v>
          </cell>
          <cell r="H93">
            <v>377.17432000000002</v>
          </cell>
          <cell r="I93">
            <v>377.21816999999999</v>
          </cell>
          <cell r="J93">
            <v>376.68645000000004</v>
          </cell>
          <cell r="K93">
            <v>375.11771000000005</v>
          </cell>
          <cell r="L93">
            <v>374.16073999999998</v>
          </cell>
          <cell r="M93">
            <v>374.12984999999998</v>
          </cell>
          <cell r="N93">
            <v>375.12833000000001</v>
          </cell>
        </row>
        <row r="94">
          <cell r="B94" t="str">
            <v>CCBP</v>
          </cell>
          <cell r="C94">
            <v>833.05451000000005</v>
          </cell>
          <cell r="D94">
            <v>830.93506000000002</v>
          </cell>
          <cell r="E94">
            <v>803.12847999999997</v>
          </cell>
          <cell r="F94">
            <v>814.44781999999998</v>
          </cell>
          <cell r="G94">
            <v>817.33079000000009</v>
          </cell>
          <cell r="H94">
            <v>830.11257000000001</v>
          </cell>
          <cell r="I94">
            <v>832.54640000000006</v>
          </cell>
          <cell r="J94">
            <v>834.97431999999992</v>
          </cell>
          <cell r="K94">
            <v>839.83996000000002</v>
          </cell>
          <cell r="L94">
            <v>840.46265000000005</v>
          </cell>
          <cell r="M94">
            <v>864.53611999999998</v>
          </cell>
          <cell r="N94">
            <v>879.77429000000006</v>
          </cell>
        </row>
        <row r="95">
          <cell r="B95" t="str">
            <v>CPCP</v>
          </cell>
          <cell r="C95">
            <v>265.62970000000001</v>
          </cell>
          <cell r="D95">
            <v>267.33022999999997</v>
          </cell>
          <cell r="E95">
            <v>267.04071000000005</v>
          </cell>
          <cell r="F95">
            <v>269.81150000000002</v>
          </cell>
          <cell r="G95">
            <v>271.99770000000001</v>
          </cell>
          <cell r="H95">
            <v>274.64951000000002</v>
          </cell>
          <cell r="I95">
            <v>275.78438</v>
          </cell>
          <cell r="J95">
            <v>276.66795999999999</v>
          </cell>
          <cell r="K95">
            <v>276.46026000000001</v>
          </cell>
          <cell r="L95">
            <v>276.96765000000005</v>
          </cell>
          <cell r="M95">
            <v>278.20355000000001</v>
          </cell>
          <cell r="N95">
            <v>279.98689000000002</v>
          </cell>
        </row>
        <row r="96">
          <cell r="B96" t="str">
            <v>CFTP</v>
          </cell>
          <cell r="C96">
            <v>1506.1160799999998</v>
          </cell>
          <cell r="D96">
            <v>1513.52486</v>
          </cell>
          <cell r="E96">
            <v>1512.2011200000002</v>
          </cell>
          <cell r="F96">
            <v>1523.2011599999998</v>
          </cell>
          <cell r="G96">
            <v>1544.2553300000002</v>
          </cell>
          <cell r="H96">
            <v>1562.2304099999999</v>
          </cell>
          <cell r="I96">
            <v>1567.0028500000001</v>
          </cell>
          <cell r="J96">
            <v>1570.30981</v>
          </cell>
          <cell r="K96">
            <v>1567.8580400000001</v>
          </cell>
          <cell r="L96">
            <v>1584.3552400000001</v>
          </cell>
          <cell r="M96">
            <v>1592.3318100000001</v>
          </cell>
          <cell r="N96">
            <v>1603.2658200000001</v>
          </cell>
        </row>
      </sheetData>
      <sheetData sheetId="6">
        <row r="105">
          <cell r="C105" t="str">
            <v>JAN</v>
          </cell>
          <cell r="D105" t="str">
            <v>FEV</v>
          </cell>
          <cell r="E105" t="str">
            <v>MAR</v>
          </cell>
          <cell r="F105" t="str">
            <v>ABR</v>
          </cell>
          <cell r="G105" t="str">
            <v>MAI</v>
          </cell>
          <cell r="H105" t="str">
            <v>JUN</v>
          </cell>
          <cell r="I105" t="str">
            <v>JUL</v>
          </cell>
          <cell r="J105" t="str">
            <v>AGO</v>
          </cell>
          <cell r="K105" t="str">
            <v>SET</v>
          </cell>
          <cell r="L105" t="str">
            <v>OUT</v>
          </cell>
          <cell r="M105" t="str">
            <v>NOV</v>
          </cell>
          <cell r="N105" t="str">
            <v>DEZ</v>
          </cell>
        </row>
        <row r="106">
          <cell r="B106" t="str">
            <v>CTOP</v>
          </cell>
          <cell r="C106">
            <v>668.29898000000003</v>
          </cell>
          <cell r="D106">
            <v>677.30118999999991</v>
          </cell>
          <cell r="E106">
            <v>676.47658999999999</v>
          </cell>
          <cell r="F106">
            <v>680.69772999999998</v>
          </cell>
          <cell r="G106">
            <v>683.96799999999996</v>
          </cell>
          <cell r="H106">
            <v>687.40499999999997</v>
          </cell>
          <cell r="I106">
            <v>688.65599999999995</v>
          </cell>
          <cell r="J106">
            <v>688.38800000000003</v>
          </cell>
          <cell r="K106">
            <v>689.15</v>
          </cell>
          <cell r="L106">
            <v>688.75300000000004</v>
          </cell>
          <cell r="M106">
            <v>692.11699999999996</v>
          </cell>
          <cell r="N106">
            <v>694.57299999999998</v>
          </cell>
        </row>
        <row r="107">
          <cell r="B107" t="str">
            <v>CTOE</v>
          </cell>
          <cell r="C107">
            <v>1108.95327</v>
          </cell>
          <cell r="D107">
            <v>180.14978999999997</v>
          </cell>
          <cell r="E107">
            <v>0</v>
          </cell>
          <cell r="F107">
            <v>0</v>
          </cell>
          <cell r="G107">
            <v>0</v>
          </cell>
          <cell r="H107">
            <v>0</v>
          </cell>
          <cell r="I107">
            <v>0</v>
          </cell>
          <cell r="J107">
            <v>0</v>
          </cell>
          <cell r="K107">
            <v>0</v>
          </cell>
          <cell r="L107">
            <v>0</v>
          </cell>
          <cell r="M107">
            <v>0</v>
          </cell>
          <cell r="N107">
            <v>43.971782276464978</v>
          </cell>
        </row>
        <row r="108">
          <cell r="B108" t="str">
            <v>CCGP</v>
          </cell>
          <cell r="C108">
            <v>7311.5555000000004</v>
          </cell>
          <cell r="D108">
            <v>7368.9553800000003</v>
          </cell>
          <cell r="E108">
            <v>7355.3536799999993</v>
          </cell>
          <cell r="F108">
            <v>7381.2252699999999</v>
          </cell>
          <cell r="G108">
            <v>7353.7510000000002</v>
          </cell>
          <cell r="H108">
            <v>7414.4489999999996</v>
          </cell>
          <cell r="I108">
            <v>7447.8019999999997</v>
          </cell>
          <cell r="J108">
            <v>7450.1260000000002</v>
          </cell>
          <cell r="K108">
            <v>7445.67</v>
          </cell>
          <cell r="L108">
            <v>7439.607</v>
          </cell>
          <cell r="M108">
            <v>7450.5050000000001</v>
          </cell>
          <cell r="N108">
            <v>7486.3909999999996</v>
          </cell>
        </row>
        <row r="109">
          <cell r="B109" t="str">
            <v>CCGE</v>
          </cell>
          <cell r="C109">
            <v>11774.329960000001</v>
          </cell>
          <cell r="D109">
            <v>8936.4937699999991</v>
          </cell>
          <cell r="E109">
            <v>5284.2463500000003</v>
          </cell>
          <cell r="F109">
            <v>2459.2215300000003</v>
          </cell>
          <cell r="G109">
            <v>3996.7086530912902</v>
          </cell>
          <cell r="H109">
            <v>8944.2554373261628</v>
          </cell>
          <cell r="I109">
            <v>6113.780215951333</v>
          </cell>
          <cell r="J109">
            <v>4496.3475611449385</v>
          </cell>
          <cell r="K109">
            <v>8661.0964609078146</v>
          </cell>
          <cell r="L109">
            <v>3537.4251853141259</v>
          </cell>
          <cell r="M109">
            <v>2695.5372779144986</v>
          </cell>
          <cell r="N109">
            <v>3990.0581107971962</v>
          </cell>
        </row>
        <row r="110">
          <cell r="B110" t="str">
            <v>CSBP</v>
          </cell>
          <cell r="C110">
            <v>8010.5713699999988</v>
          </cell>
          <cell r="D110">
            <v>8055.8421399999997</v>
          </cell>
          <cell r="E110">
            <v>8041.8986799999993</v>
          </cell>
          <cell r="F110">
            <v>8077.4124599999996</v>
          </cell>
          <cell r="G110">
            <v>8111.8159999999998</v>
          </cell>
          <cell r="H110">
            <v>8167.3819999999996</v>
          </cell>
          <cell r="I110">
            <v>8176.3950000000004</v>
          </cell>
          <cell r="J110">
            <v>8182.2709999999997</v>
          </cell>
          <cell r="K110">
            <v>8157.7830000000004</v>
          </cell>
          <cell r="L110">
            <v>8171.5159999999996</v>
          </cell>
          <cell r="M110">
            <v>8181.5720000000001</v>
          </cell>
          <cell r="N110">
            <v>8215.8469999999998</v>
          </cell>
        </row>
        <row r="111">
          <cell r="B111" t="str">
            <v>CSBE</v>
          </cell>
          <cell r="C111">
            <v>16968.909500000002</v>
          </cell>
          <cell r="D111">
            <v>14545.565460000002</v>
          </cell>
          <cell r="E111">
            <v>14402.340289999998</v>
          </cell>
          <cell r="F111">
            <v>17360.741750000001</v>
          </cell>
          <cell r="G111">
            <v>10911.191875320925</v>
          </cell>
          <cell r="H111">
            <v>16381.599250986397</v>
          </cell>
          <cell r="I111">
            <v>18525.6683898099</v>
          </cell>
          <cell r="J111">
            <v>17461.196163932815</v>
          </cell>
          <cell r="K111">
            <v>14371.101079097432</v>
          </cell>
          <cell r="L111">
            <v>15835.682399322601</v>
          </cell>
          <cell r="M111">
            <v>12236.584850904916</v>
          </cell>
          <cell r="N111">
            <v>11713.452681353421</v>
          </cell>
        </row>
        <row r="112">
          <cell r="B112" t="str">
            <v>CSNP</v>
          </cell>
          <cell r="C112">
            <v>12318.58462</v>
          </cell>
          <cell r="D112">
            <v>12412.986000000001</v>
          </cell>
          <cell r="E112">
            <v>12424.741029999999</v>
          </cell>
          <cell r="F112">
            <v>12496.114669999999</v>
          </cell>
          <cell r="G112">
            <v>12565.671</v>
          </cell>
          <cell r="H112">
            <v>12675.782999999999</v>
          </cell>
          <cell r="I112">
            <v>12715.138999999999</v>
          </cell>
          <cell r="J112">
            <v>12757.465</v>
          </cell>
          <cell r="K112">
            <v>12793.857</v>
          </cell>
          <cell r="L112">
            <v>12795.303</v>
          </cell>
          <cell r="M112">
            <v>12862.474</v>
          </cell>
          <cell r="N112">
            <v>12928.206</v>
          </cell>
        </row>
        <row r="113">
          <cell r="B113" t="str">
            <v>CSNE</v>
          </cell>
          <cell r="C113">
            <v>14565.071620000001</v>
          </cell>
          <cell r="D113">
            <v>13090.32602</v>
          </cell>
          <cell r="E113">
            <v>14869.332249999999</v>
          </cell>
          <cell r="F113">
            <v>14194.684439999999</v>
          </cell>
          <cell r="G113">
            <v>10910.725489134304</v>
          </cell>
          <cell r="H113">
            <v>9940.7597588018434</v>
          </cell>
          <cell r="I113">
            <v>13930.155753975501</v>
          </cell>
          <cell r="J113">
            <v>14033.42698167448</v>
          </cell>
          <cell r="K113">
            <v>13861.643115648507</v>
          </cell>
          <cell r="L113">
            <v>14793.275384039624</v>
          </cell>
          <cell r="M113">
            <v>14189.48068940391</v>
          </cell>
          <cell r="N113">
            <v>14258.594754384325</v>
          </cell>
        </row>
        <row r="114">
          <cell r="B114" t="str">
            <v>CSNX</v>
          </cell>
          <cell r="C114">
            <v>-876.94105999999999</v>
          </cell>
          <cell r="D114">
            <v>0</v>
          </cell>
          <cell r="E114">
            <v>0</v>
          </cell>
          <cell r="F114">
            <v>481.14177000000001</v>
          </cell>
          <cell r="G114">
            <v>-825</v>
          </cell>
          <cell r="H114">
            <v>0</v>
          </cell>
          <cell r="I114">
            <v>500</v>
          </cell>
          <cell r="J114">
            <v>0</v>
          </cell>
          <cell r="K114">
            <v>0</v>
          </cell>
          <cell r="L114">
            <v>500</v>
          </cell>
          <cell r="M114">
            <v>0</v>
          </cell>
          <cell r="N114">
            <v>0</v>
          </cell>
        </row>
        <row r="115">
          <cell r="B115" t="str">
            <v>CSNS</v>
          </cell>
          <cell r="C115">
            <v>84.490080000000006</v>
          </cell>
          <cell r="D115">
            <v>84.490080000000006</v>
          </cell>
          <cell r="E115">
            <v>84.490080000000006</v>
          </cell>
          <cell r="F115">
            <v>84.490080000000006</v>
          </cell>
          <cell r="G115">
            <v>85</v>
          </cell>
          <cell r="H115">
            <v>85</v>
          </cell>
          <cell r="I115">
            <v>85</v>
          </cell>
          <cell r="J115">
            <v>85</v>
          </cell>
          <cell r="K115">
            <v>85</v>
          </cell>
          <cell r="L115">
            <v>85</v>
          </cell>
          <cell r="M115">
            <v>85</v>
          </cell>
          <cell r="N115">
            <v>85</v>
          </cell>
        </row>
        <row r="116">
          <cell r="B116" t="str">
            <v>CBRP</v>
          </cell>
          <cell r="C116">
            <v>1713.1734099999999</v>
          </cell>
          <cell r="D116">
            <v>1700.8580099999999</v>
          </cell>
          <cell r="E116">
            <v>1810.0045299999999</v>
          </cell>
          <cell r="F116">
            <v>1860.6764099999998</v>
          </cell>
          <cell r="G116">
            <v>1904.04</v>
          </cell>
          <cell r="H116">
            <v>1875.6369999999999</v>
          </cell>
          <cell r="I116">
            <v>1874.1659999999999</v>
          </cell>
          <cell r="J116">
            <v>1870.0830000000001</v>
          </cell>
          <cell r="K116">
            <v>1858.941</v>
          </cell>
          <cell r="L116">
            <v>1861.2070000000001</v>
          </cell>
          <cell r="M116">
            <v>1858.0809999999999</v>
          </cell>
          <cell r="N116">
            <v>1855.3209999999999</v>
          </cell>
        </row>
        <row r="117">
          <cell r="B117" t="str">
            <v>CBRR</v>
          </cell>
          <cell r="C117">
            <v>656.58656000000008</v>
          </cell>
          <cell r="D117">
            <v>627.33891000000006</v>
          </cell>
          <cell r="E117">
            <v>738.30554000000006</v>
          </cell>
          <cell r="F117">
            <v>752.23643000000004</v>
          </cell>
          <cell r="G117">
            <v>818.01427229893045</v>
          </cell>
          <cell r="H117">
            <v>783.35121697417503</v>
          </cell>
          <cell r="I117">
            <v>778.62825169109544</v>
          </cell>
          <cell r="J117">
            <v>772.46272760998716</v>
          </cell>
          <cell r="K117">
            <v>765.87871133159331</v>
          </cell>
          <cell r="L117">
            <v>760.21664365510696</v>
          </cell>
          <cell r="M117">
            <v>755.17314397482505</v>
          </cell>
          <cell r="N117">
            <v>750.21413555607364</v>
          </cell>
        </row>
        <row r="118">
          <cell r="B118" t="str">
            <v>CBRE</v>
          </cell>
          <cell r="C118">
            <v>1222.7535599999999</v>
          </cell>
          <cell r="D118">
            <v>1075.5920299999998</v>
          </cell>
          <cell r="E118">
            <v>949.86569000000009</v>
          </cell>
          <cell r="F118">
            <v>980.83762000000002</v>
          </cell>
          <cell r="G118">
            <v>472.67871022031244</v>
          </cell>
          <cell r="H118">
            <v>753.53264359830268</v>
          </cell>
          <cell r="I118">
            <v>330.09319031747242</v>
          </cell>
          <cell r="J118">
            <v>322.49296135159494</v>
          </cell>
          <cell r="K118">
            <v>1122.3954500736879</v>
          </cell>
          <cell r="L118">
            <v>806.4754937694745</v>
          </cell>
          <cell r="M118">
            <v>575.33870319134235</v>
          </cell>
          <cell r="N118">
            <v>635.09211570392733</v>
          </cell>
        </row>
        <row r="119">
          <cell r="B119" t="str">
            <v>CBRS</v>
          </cell>
          <cell r="C119">
            <v>1.63296</v>
          </cell>
          <cell r="D119">
            <v>1.63296</v>
          </cell>
          <cell r="E119">
            <v>1.63296</v>
          </cell>
          <cell r="F119">
            <v>1.63296</v>
          </cell>
          <cell r="G119">
            <v>1.6</v>
          </cell>
          <cell r="H119">
            <v>1.6</v>
          </cell>
          <cell r="I119">
            <v>1.6</v>
          </cell>
          <cell r="J119">
            <v>1.6</v>
          </cell>
          <cell r="K119">
            <v>1.6</v>
          </cell>
          <cell r="L119">
            <v>1.6</v>
          </cell>
          <cell r="M119">
            <v>1.6</v>
          </cell>
          <cell r="N119">
            <v>1.6</v>
          </cell>
        </row>
        <row r="120">
          <cell r="B120" t="str">
            <v>CAMP</v>
          </cell>
          <cell r="C120">
            <v>368.4375</v>
          </cell>
          <cell r="D120">
            <v>370.64822999999996</v>
          </cell>
          <cell r="E120">
            <v>88.969649999999987</v>
          </cell>
          <cell r="F120">
            <v>371.40014000000002</v>
          </cell>
          <cell r="G120">
            <v>374.36900000000003</v>
          </cell>
          <cell r="H120">
            <v>378.18299999999999</v>
          </cell>
          <cell r="I120">
            <v>380.363</v>
          </cell>
          <cell r="J120">
            <v>380.56200000000001</v>
          </cell>
          <cell r="K120">
            <v>380.28699999999998</v>
          </cell>
          <cell r="L120">
            <v>379.87299999999999</v>
          </cell>
          <cell r="M120">
            <v>381.53500000000003</v>
          </cell>
          <cell r="N120">
            <v>383.34800000000001</v>
          </cell>
        </row>
        <row r="121">
          <cell r="B121" t="str">
            <v>CAME</v>
          </cell>
          <cell r="C121">
            <v>81.529359999999997</v>
          </cell>
          <cell r="D121">
            <v>64.918499999999995</v>
          </cell>
          <cell r="E121">
            <v>76.263170000000002</v>
          </cell>
          <cell r="F121">
            <v>86.508489999999995</v>
          </cell>
          <cell r="G121">
            <v>81.68121781005587</v>
          </cell>
          <cell r="H121">
            <v>75.945628888223467</v>
          </cell>
          <cell r="I121">
            <v>76.138254229005597</v>
          </cell>
          <cell r="J121">
            <v>76.266671122860345</v>
          </cell>
          <cell r="K121">
            <v>76.074045782078215</v>
          </cell>
          <cell r="L121">
            <v>76.074045782078215</v>
          </cell>
          <cell r="M121">
            <v>76.330879569787726</v>
          </cell>
          <cell r="N121">
            <v>640.7543714671441</v>
          </cell>
        </row>
        <row r="122">
          <cell r="B122" t="str">
            <v>CTAP</v>
          </cell>
          <cell r="C122">
            <v>8.0447600000000001</v>
          </cell>
          <cell r="D122">
            <v>9.3061100000000003</v>
          </cell>
          <cell r="E122">
            <v>9.2438700000000011</v>
          </cell>
          <cell r="F122">
            <v>9.3110499999999998</v>
          </cell>
          <cell r="G122">
            <v>9.34</v>
          </cell>
          <cell r="H122">
            <v>9.4329999999999998</v>
          </cell>
          <cell r="I122">
            <v>9.4559999999999995</v>
          </cell>
          <cell r="J122">
            <v>9.4510000000000005</v>
          </cell>
          <cell r="K122">
            <v>9.4309999999999992</v>
          </cell>
          <cell r="L122">
            <v>9.4329999999999998</v>
          </cell>
          <cell r="M122">
            <v>9.4350000000000005</v>
          </cell>
          <cell r="N122">
            <v>9.4510000000000005</v>
          </cell>
        </row>
        <row r="123">
          <cell r="B123" t="str">
            <v>CTAE</v>
          </cell>
          <cell r="C123">
            <v>26.61711</v>
          </cell>
          <cell r="D123">
            <v>24.083220000000001</v>
          </cell>
          <cell r="E123">
            <v>22.679869999999998</v>
          </cell>
          <cell r="F123">
            <v>84.004930000000002</v>
          </cell>
          <cell r="G123">
            <v>87.165869690610833</v>
          </cell>
          <cell r="H123">
            <v>90.126964756380531</v>
          </cell>
          <cell r="I123">
            <v>90.197572083874718</v>
          </cell>
          <cell r="J123">
            <v>90.2446436355375</v>
          </cell>
          <cell r="K123">
            <v>90.174036308043313</v>
          </cell>
          <cell r="L123">
            <v>90.174036308043313</v>
          </cell>
          <cell r="M123">
            <v>90.268179411368905</v>
          </cell>
          <cell r="N123">
            <v>90.45646561802009</v>
          </cell>
        </row>
        <row r="124">
          <cell r="B124" t="str">
            <v>CTBP</v>
          </cell>
          <cell r="C124">
            <v>540.82063000000005</v>
          </cell>
          <cell r="D124">
            <v>541.66711999999995</v>
          </cell>
          <cell r="E124">
            <v>539.42822999999999</v>
          </cell>
          <cell r="F124">
            <v>619.57763999999997</v>
          </cell>
          <cell r="G124">
            <v>547.41</v>
          </cell>
          <cell r="H124">
            <v>552.05399999999997</v>
          </cell>
          <cell r="I124">
            <v>552.88599999999997</v>
          </cell>
          <cell r="J124">
            <v>553.20899999999995</v>
          </cell>
          <cell r="K124">
            <v>551.36699999999996</v>
          </cell>
          <cell r="L124">
            <v>550.952</v>
          </cell>
          <cell r="M124">
            <v>552.01499999999999</v>
          </cell>
          <cell r="N124">
            <v>555.36500000000001</v>
          </cell>
        </row>
        <row r="125">
          <cell r="B125" t="str">
            <v>CTBE</v>
          </cell>
          <cell r="C125">
            <v>69.19059</v>
          </cell>
          <cell r="D125">
            <v>0</v>
          </cell>
          <cell r="E125">
            <v>29.266989999999996</v>
          </cell>
          <cell r="F125">
            <v>9.1393000000000004</v>
          </cell>
          <cell r="G125">
            <v>0.91582125119920099</v>
          </cell>
          <cell r="H125">
            <v>0</v>
          </cell>
          <cell r="I125">
            <v>0</v>
          </cell>
          <cell r="J125">
            <v>0</v>
          </cell>
          <cell r="K125">
            <v>0</v>
          </cell>
          <cell r="L125">
            <v>0</v>
          </cell>
          <cell r="M125">
            <v>0</v>
          </cell>
          <cell r="N125">
            <v>0</v>
          </cell>
        </row>
        <row r="126">
          <cell r="B126" t="str">
            <v>CPGP</v>
          </cell>
          <cell r="C126">
            <v>13007.340759999999</v>
          </cell>
          <cell r="D126">
            <v>13020.454470000001</v>
          </cell>
          <cell r="E126">
            <v>13003.359189999999</v>
          </cell>
          <cell r="F126">
            <v>13130.61052</v>
          </cell>
          <cell r="G126">
            <v>13277.421926306573</v>
          </cell>
          <cell r="H126">
            <v>13335.283033124106</v>
          </cell>
          <cell r="I126">
            <v>13347.811908853721</v>
          </cell>
          <cell r="J126">
            <v>13308.985672638017</v>
          </cell>
          <cell r="K126">
            <v>13273.471880664138</v>
          </cell>
          <cell r="L126">
            <v>13343.298662943687</v>
          </cell>
          <cell r="M126">
            <v>13344.822389109229</v>
          </cell>
          <cell r="N126">
            <v>13345.733094958163</v>
          </cell>
        </row>
        <row r="127">
          <cell r="B127" t="str">
            <v>CPGE</v>
          </cell>
          <cell r="C127">
            <v>8558.487509999999</v>
          </cell>
          <cell r="D127">
            <v>7738.8604999999998</v>
          </cell>
          <cell r="E127">
            <v>8749.967630000001</v>
          </cell>
          <cell r="F127">
            <v>8075.3740499999994</v>
          </cell>
          <cell r="G127">
            <v>8239.722101995043</v>
          </cell>
          <cell r="H127">
            <v>7759.3984281990606</v>
          </cell>
          <cell r="I127">
            <v>8274.2545993634576</v>
          </cell>
          <cell r="J127">
            <v>8276.2183500292776</v>
          </cell>
          <cell r="K127">
            <v>8601.9532439950763</v>
          </cell>
          <cell r="L127">
            <v>8549.4103341385871</v>
          </cell>
          <cell r="M127">
            <v>7994.8406552452489</v>
          </cell>
          <cell r="N127">
            <v>7799.0441376196113</v>
          </cell>
        </row>
        <row r="128">
          <cell r="B128" t="str">
            <v>CPGX</v>
          </cell>
          <cell r="C128">
            <v>164.24304000000001</v>
          </cell>
          <cell r="D128">
            <v>0</v>
          </cell>
          <cell r="E128">
            <v>0</v>
          </cell>
          <cell r="F128">
            <v>279.33292</v>
          </cell>
          <cell r="G128">
            <v>0</v>
          </cell>
          <cell r="H128">
            <v>0</v>
          </cell>
          <cell r="I128">
            <v>280</v>
          </cell>
          <cell r="J128">
            <v>0</v>
          </cell>
          <cell r="K128">
            <v>0</v>
          </cell>
          <cell r="L128">
            <v>280</v>
          </cell>
          <cell r="M128">
            <v>0</v>
          </cell>
          <cell r="N128">
            <v>0</v>
          </cell>
        </row>
        <row r="129">
          <cell r="B129" t="str">
            <v>CPGS</v>
          </cell>
          <cell r="C129">
            <v>0</v>
          </cell>
          <cell r="D129">
            <v>0</v>
          </cell>
          <cell r="E129">
            <v>0</v>
          </cell>
          <cell r="F129">
            <v>0</v>
          </cell>
          <cell r="G129">
            <v>0</v>
          </cell>
          <cell r="H129">
            <v>0</v>
          </cell>
          <cell r="I129">
            <v>0</v>
          </cell>
          <cell r="J129">
            <v>0</v>
          </cell>
          <cell r="K129">
            <v>0</v>
          </cell>
          <cell r="L129">
            <v>0</v>
          </cell>
          <cell r="M129">
            <v>0</v>
          </cell>
          <cell r="N129">
            <v>0</v>
          </cell>
        </row>
        <row r="130">
          <cell r="B130" t="str">
            <v>CPGI</v>
          </cell>
          <cell r="C130">
            <v>334.04608000000002</v>
          </cell>
          <cell r="D130">
            <v>0</v>
          </cell>
          <cell r="E130">
            <v>0</v>
          </cell>
          <cell r="F130">
            <v>283.40030999999999</v>
          </cell>
          <cell r="G130">
            <v>0</v>
          </cell>
          <cell r="H130">
            <v>0</v>
          </cell>
          <cell r="I130">
            <v>242</v>
          </cell>
          <cell r="J130">
            <v>0</v>
          </cell>
          <cell r="K130">
            <v>0</v>
          </cell>
          <cell r="L130">
            <v>255</v>
          </cell>
          <cell r="M130">
            <v>0</v>
          </cell>
          <cell r="N130">
            <v>0</v>
          </cell>
        </row>
        <row r="131">
          <cell r="B131" t="str">
            <v>CPGO</v>
          </cell>
          <cell r="C131">
            <v>0</v>
          </cell>
          <cell r="D131">
            <v>0</v>
          </cell>
          <cell r="E131">
            <v>0</v>
          </cell>
          <cell r="F131">
            <v>0</v>
          </cell>
          <cell r="G131">
            <v>0</v>
          </cell>
          <cell r="H131">
            <v>0</v>
          </cell>
          <cell r="I131">
            <v>0</v>
          </cell>
          <cell r="J131">
            <v>0</v>
          </cell>
          <cell r="K131">
            <v>0</v>
          </cell>
          <cell r="L131">
            <v>0</v>
          </cell>
          <cell r="M131">
            <v>0</v>
          </cell>
          <cell r="N131">
            <v>0</v>
          </cell>
        </row>
        <row r="132">
          <cell r="B132" t="str">
            <v>CTGP</v>
          </cell>
          <cell r="C132">
            <v>8235.6046500000011</v>
          </cell>
          <cell r="D132">
            <v>8399.5684199999996</v>
          </cell>
          <cell r="E132">
            <v>8684.6255000000001</v>
          </cell>
          <cell r="F132">
            <v>8567.6248800000012</v>
          </cell>
          <cell r="G132">
            <v>8522.7728487975983</v>
          </cell>
          <cell r="H132">
            <v>8543.0908983473164</v>
          </cell>
          <cell r="I132">
            <v>8544.8174052306022</v>
          </cell>
          <cell r="J132">
            <v>8586.0855035762324</v>
          </cell>
          <cell r="K132">
            <v>8705.5297161927192</v>
          </cell>
          <cell r="L132">
            <v>8707.1305331244002</v>
          </cell>
          <cell r="M132">
            <v>8675.1707519871779</v>
          </cell>
          <cell r="N132">
            <v>8671.0176474542786</v>
          </cell>
        </row>
        <row r="133">
          <cell r="B133" t="str">
            <v>CTGE</v>
          </cell>
          <cell r="C133">
            <v>22369.01138</v>
          </cell>
          <cell r="D133">
            <v>20256.019899999999</v>
          </cell>
          <cell r="E133">
            <v>19089.057310000004</v>
          </cell>
          <cell r="F133">
            <v>20246.85266</v>
          </cell>
          <cell r="G133">
            <v>19516.106203715066</v>
          </cell>
          <cell r="H133">
            <v>17403.668492406297</v>
          </cell>
          <cell r="I133">
            <v>23033.160227098801</v>
          </cell>
          <cell r="J133">
            <v>21976.648436330252</v>
          </cell>
          <cell r="K133">
            <v>22115.682612199529</v>
          </cell>
          <cell r="L133">
            <v>22965.970854178657</v>
          </cell>
          <cell r="M133">
            <v>22185.949793310429</v>
          </cell>
          <cell r="N133">
            <v>22357.694385127143</v>
          </cell>
        </row>
        <row r="134">
          <cell r="B134" t="str">
            <v>CTGO</v>
          </cell>
          <cell r="C134">
            <v>0</v>
          </cell>
          <cell r="D134">
            <v>0</v>
          </cell>
          <cell r="E134">
            <v>0</v>
          </cell>
          <cell r="F134">
            <v>0</v>
          </cell>
          <cell r="G134">
            <v>0</v>
          </cell>
          <cell r="H134">
            <v>0</v>
          </cell>
          <cell r="I134">
            <v>0</v>
          </cell>
          <cell r="J134">
            <v>0</v>
          </cell>
          <cell r="K134">
            <v>0</v>
          </cell>
          <cell r="L134">
            <v>0</v>
          </cell>
          <cell r="M134">
            <v>0</v>
          </cell>
          <cell r="N134">
            <v>0</v>
          </cell>
        </row>
        <row r="135">
          <cell r="B135" t="str">
            <v>AGC</v>
          </cell>
          <cell r="C135">
            <v>-260.11529999999999</v>
          </cell>
          <cell r="D135">
            <v>-236.37223</v>
          </cell>
          <cell r="E135">
            <v>-72.574210000000008</v>
          </cell>
          <cell r="F135">
            <v>-178.07170000000002</v>
          </cell>
          <cell r="G135">
            <v>0</v>
          </cell>
          <cell r="H135">
            <v>0</v>
          </cell>
          <cell r="I135">
            <v>0</v>
          </cell>
          <cell r="J135">
            <v>0</v>
          </cell>
          <cell r="K135">
            <v>0</v>
          </cell>
          <cell r="L135">
            <v>0</v>
          </cell>
          <cell r="M135">
            <v>0</v>
          </cell>
          <cell r="N135">
            <v>0</v>
          </cell>
        </row>
      </sheetData>
      <sheetData sheetId="7"/>
      <sheetData sheetId="8">
        <row r="1">
          <cell r="AD1" t="str">
            <v>JAN02</v>
          </cell>
          <cell r="AE1" t="str">
            <v>FEV02</v>
          </cell>
          <cell r="AF1" t="str">
            <v>MAR02</v>
          </cell>
          <cell r="AG1" t="str">
            <v>ABR02</v>
          </cell>
          <cell r="AH1" t="str">
            <v>MAI02</v>
          </cell>
          <cell r="AI1" t="str">
            <v>JUN02</v>
          </cell>
          <cell r="AJ1" t="str">
            <v>JUL02</v>
          </cell>
          <cell r="AK1" t="str">
            <v>AGO02</v>
          </cell>
          <cell r="AL1" t="str">
            <v>SET02</v>
          </cell>
          <cell r="AM1" t="str">
            <v>OUT02</v>
          </cell>
          <cell r="AN1" t="str">
            <v>NOV02</v>
          </cell>
          <cell r="AO1" t="str">
            <v>DEZ02</v>
          </cell>
          <cell r="AP1" t="str">
            <v>JAN03</v>
          </cell>
          <cell r="AQ1" t="str">
            <v>FEV03</v>
          </cell>
          <cell r="AR1" t="str">
            <v>MAR03</v>
          </cell>
          <cell r="AS1" t="str">
            <v>ABR03</v>
          </cell>
          <cell r="AT1" t="str">
            <v>MAI03</v>
          </cell>
          <cell r="AU1" t="str">
            <v>JUN03</v>
          </cell>
          <cell r="AV1" t="str">
            <v>JUL03</v>
          </cell>
          <cell r="AW1" t="str">
            <v>AGO03</v>
          </cell>
          <cell r="AX1" t="str">
            <v>SET03</v>
          </cell>
          <cell r="AY1" t="str">
            <v>OUT03</v>
          </cell>
          <cell r="AZ1" t="str">
            <v>NOV03</v>
          </cell>
          <cell r="BA1" t="str">
            <v>DEZ03</v>
          </cell>
        </row>
        <row r="13">
          <cell r="Y13" t="str">
            <v>CAL</v>
          </cell>
          <cell r="AD13">
            <v>41.0839</v>
          </cell>
          <cell r="AE13">
            <v>6.0196999999999994</v>
          </cell>
          <cell r="AF13">
            <v>9.2666000000000004</v>
          </cell>
          <cell r="AG13">
            <v>35.104999999999997</v>
          </cell>
          <cell r="AH13">
            <v>776</v>
          </cell>
          <cell r="AI13">
            <v>641.20000000000005</v>
          </cell>
          <cell r="AJ13">
            <v>540.4</v>
          </cell>
          <cell r="AK13">
            <v>360.8</v>
          </cell>
          <cell r="AL13">
            <v>483.5</v>
          </cell>
          <cell r="AM13">
            <v>578.1</v>
          </cell>
          <cell r="AN13">
            <v>815</v>
          </cell>
          <cell r="AO13">
            <v>1010.8</v>
          </cell>
          <cell r="AP13">
            <v>1299.8</v>
          </cell>
          <cell r="AQ13">
            <v>1198.8</v>
          </cell>
          <cell r="AR13">
            <v>1231.2</v>
          </cell>
          <cell r="AS13">
            <v>904.1</v>
          </cell>
          <cell r="AT13">
            <v>754.6</v>
          </cell>
          <cell r="AU13">
            <v>600.9</v>
          </cell>
          <cell r="AV13">
            <v>528.20000000000005</v>
          </cell>
          <cell r="AW13">
            <v>425</v>
          </cell>
          <cell r="AX13">
            <v>449.5</v>
          </cell>
          <cell r="AY13">
            <v>661.5</v>
          </cell>
          <cell r="AZ13">
            <v>877.1</v>
          </cell>
          <cell r="BA13">
            <v>1085.5999999999999</v>
          </cell>
        </row>
        <row r="14">
          <cell r="Y14" t="str">
            <v>CALP</v>
          </cell>
          <cell r="AD14">
            <v>5.7273512799999997</v>
          </cell>
          <cell r="AE14">
            <v>5.7262967800000002</v>
          </cell>
          <cell r="AF14">
            <v>5.7038167300000007</v>
          </cell>
          <cell r="AG14">
            <v>5.7188357000000005</v>
          </cell>
          <cell r="AH14">
            <v>5.7493013300000007</v>
          </cell>
          <cell r="AI14">
            <v>5.7907368300000002</v>
          </cell>
          <cell r="AJ14">
            <v>5.7901970399999998</v>
          </cell>
          <cell r="AK14">
            <v>5.7927711799999999</v>
          </cell>
          <cell r="AL14">
            <v>5.7639990099999991</v>
          </cell>
          <cell r="AM14">
            <v>5.7502551199999994</v>
          </cell>
          <cell r="AN14">
            <v>5.7533580500000001</v>
          </cell>
          <cell r="AO14">
            <v>5.7749700599999993</v>
          </cell>
          <cell r="AP14">
            <v>5.6915194099999997</v>
          </cell>
          <cell r="AQ14">
            <v>5.70409743</v>
          </cell>
          <cell r="AR14">
            <v>5.7169753999999999</v>
          </cell>
          <cell r="AS14">
            <v>5.7314098700000002</v>
          </cell>
          <cell r="AT14">
            <v>5.7449625400000004</v>
          </cell>
          <cell r="AU14">
            <v>5.76122566</v>
          </cell>
          <cell r="AV14">
            <v>5.78047895</v>
          </cell>
          <cell r="AW14">
            <v>5.7958323200000006</v>
          </cell>
          <cell r="AX14">
            <v>5.81273135</v>
          </cell>
          <cell r="AY14">
            <v>5.83021631</v>
          </cell>
          <cell r="AZ14">
            <v>5.8467597199999997</v>
          </cell>
          <cell r="BA14">
            <v>5.8633867999999998</v>
          </cell>
        </row>
        <row r="15">
          <cell r="Y15" t="str">
            <v>CTD</v>
          </cell>
          <cell r="AD15">
            <v>3.9055479999999996</v>
          </cell>
          <cell r="AE15">
            <v>1.538662</v>
          </cell>
          <cell r="AF15">
            <v>1.9438809999999997</v>
          </cell>
          <cell r="AG15">
            <v>3.161788</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row>
        <row r="16">
          <cell r="Y16" t="str">
            <v>CTDP</v>
          </cell>
          <cell r="AD16">
            <v>0.69788589000000001</v>
          </cell>
          <cell r="AE16">
            <v>0.69870412000000004</v>
          </cell>
          <cell r="AF16">
            <v>0.69712079000000005</v>
          </cell>
          <cell r="AG16">
            <v>0.69996627</v>
          </cell>
          <cell r="AH16">
            <v>0.70492093999999994</v>
          </cell>
          <cell r="AI16">
            <v>0.71121597999999997</v>
          </cell>
          <cell r="AJ16">
            <v>0.7124436999999999</v>
          </cell>
          <cell r="AK16">
            <v>0.71299891999999998</v>
          </cell>
          <cell r="AL16">
            <v>0.7107013499999999</v>
          </cell>
          <cell r="AM16">
            <v>0.71064598000000001</v>
          </cell>
          <cell r="AN16">
            <v>0.71260894999999991</v>
          </cell>
          <cell r="AO16">
            <v>0.71670932999999992</v>
          </cell>
          <cell r="AP16">
            <v>0.7064879300000001</v>
          </cell>
          <cell r="AQ16">
            <v>0.70776934999999996</v>
          </cell>
          <cell r="AR16">
            <v>0.70909264000000005</v>
          </cell>
          <cell r="AS16">
            <v>0.71060172999999993</v>
          </cell>
          <cell r="AT16">
            <v>0.71199255000000006</v>
          </cell>
          <cell r="AU16">
            <v>0.71351404000000007</v>
          </cell>
          <cell r="AV16">
            <v>0.71532043999999995</v>
          </cell>
          <cell r="AW16">
            <v>0.71686542000000009</v>
          </cell>
          <cell r="AX16">
            <v>0.71844232999999991</v>
          </cell>
          <cell r="AY16">
            <v>0.72014479000000009</v>
          </cell>
          <cell r="AZ16">
            <v>0.72169703000000007</v>
          </cell>
          <cell r="BA16">
            <v>0.72323928000000004</v>
          </cell>
        </row>
        <row r="17">
          <cell r="Y17" t="str">
            <v>CAR</v>
          </cell>
          <cell r="AD17">
            <v>17.096919999999997</v>
          </cell>
          <cell r="AE17">
            <v>3.12134</v>
          </cell>
          <cell r="AF17">
            <v>0.2429399999999996</v>
          </cell>
          <cell r="AG17">
            <v>1.00847</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row>
        <row r="18">
          <cell r="Y18" t="str">
            <v>CARP</v>
          </cell>
          <cell r="AD18">
            <v>1.9529732200000001</v>
          </cell>
          <cell r="AE18">
            <v>1.9596666599999999</v>
          </cell>
          <cell r="AF18">
            <v>1.9570643600000002</v>
          </cell>
          <cell r="AG18">
            <v>1.96826027</v>
          </cell>
          <cell r="AH18">
            <v>1.9848344</v>
          </cell>
          <cell r="AI18">
            <v>2.0057750300000001</v>
          </cell>
          <cell r="AJ18">
            <v>2.01830467</v>
          </cell>
          <cell r="AK18">
            <v>2.0253173800000002</v>
          </cell>
          <cell r="AL18">
            <v>2.0431467400000001</v>
          </cell>
          <cell r="AM18">
            <v>2.0457256799999999</v>
          </cell>
          <cell r="AN18">
            <v>2.0538761599999997</v>
          </cell>
          <cell r="AO18">
            <v>2.07042335</v>
          </cell>
          <cell r="AP18">
            <v>2.0509761699999998</v>
          </cell>
          <cell r="AQ18">
            <v>2.0680349599999999</v>
          </cell>
          <cell r="AR18">
            <v>2.0865729499999999</v>
          </cell>
          <cell r="AS18">
            <v>2.1056808500000002</v>
          </cell>
          <cell r="AT18">
            <v>2.12550075</v>
          </cell>
          <cell r="AU18">
            <v>2.1459663199999999</v>
          </cell>
          <cell r="AV18">
            <v>2.1697975699999996</v>
          </cell>
          <cell r="AW18">
            <v>2.1925755499999999</v>
          </cell>
          <cell r="AX18">
            <v>2.21612308</v>
          </cell>
          <cell r="AY18">
            <v>2.2422025699999999</v>
          </cell>
          <cell r="AZ18">
            <v>2.2665781200000001</v>
          </cell>
          <cell r="BA18">
            <v>2.2925375799999999</v>
          </cell>
        </row>
        <row r="19">
          <cell r="Y19" t="str">
            <v>CPL</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row>
        <row r="20">
          <cell r="Y20" t="str">
            <v>CPLP</v>
          </cell>
          <cell r="AD20">
            <v>1.0177687</v>
          </cell>
          <cell r="AE20">
            <v>1.0210533500000001</v>
          </cell>
          <cell r="AF20">
            <v>1.0273826099999999</v>
          </cell>
          <cell r="AG20">
            <v>1.0320475499999999</v>
          </cell>
          <cell r="AH20">
            <v>1.0397740200000001</v>
          </cell>
          <cell r="AI20">
            <v>1.0493382099999999</v>
          </cell>
          <cell r="AJ20">
            <v>1.0509684099999999</v>
          </cell>
          <cell r="AK20">
            <v>1.0545701299999999</v>
          </cell>
          <cell r="AL20">
            <v>1.0507401599999999</v>
          </cell>
          <cell r="AM20">
            <v>1.0494848699999999</v>
          </cell>
          <cell r="AN20">
            <v>1.051671</v>
          </cell>
          <cell r="AO20">
            <v>1.0571755</v>
          </cell>
          <cell r="AP20">
            <v>1.0370900199999999</v>
          </cell>
          <cell r="AQ20">
            <v>1.0391808300000001</v>
          </cell>
          <cell r="AR20">
            <v>1.0414356300000001</v>
          </cell>
          <cell r="AS20">
            <v>1.04377301</v>
          </cell>
          <cell r="AT20">
            <v>1.0460074100000001</v>
          </cell>
          <cell r="AU20">
            <v>1.0493164699999999</v>
          </cell>
          <cell r="AV20">
            <v>1.05304274</v>
          </cell>
          <cell r="AW20">
            <v>1.05651714</v>
          </cell>
          <cell r="AX20">
            <v>1.0600401499999998</v>
          </cell>
          <cell r="AY20">
            <v>1.0639378700000002</v>
          </cell>
          <cell r="AZ20">
            <v>1.0674186699999999</v>
          </cell>
          <cell r="BA20">
            <v>1.0709465900000001</v>
          </cell>
        </row>
        <row r="21">
          <cell r="Y21" t="str">
            <v>CVN</v>
          </cell>
          <cell r="AD21">
            <v>42.781669999999998</v>
          </cell>
          <cell r="AE21">
            <v>14.180907999999999</v>
          </cell>
          <cell r="AF21">
            <v>29.688824999999998</v>
          </cell>
          <cell r="AG21">
            <v>18.207297999999998</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row>
        <row r="22">
          <cell r="Y22" t="str">
            <v>CVNP</v>
          </cell>
          <cell r="AD22">
            <v>0.63488184999999997</v>
          </cell>
          <cell r="AE22">
            <v>0.63589033999999989</v>
          </cell>
          <cell r="AF22">
            <v>0.63683773999999993</v>
          </cell>
          <cell r="AG22">
            <v>0.64018673999999998</v>
          </cell>
          <cell r="AH22">
            <v>0.64410819999999991</v>
          </cell>
          <cell r="AI22">
            <v>0.64970744999999996</v>
          </cell>
          <cell r="AJ22">
            <v>0.65251294999999998</v>
          </cell>
          <cell r="AK22">
            <v>0.65283595999999999</v>
          </cell>
          <cell r="AL22">
            <v>0.65927802000000002</v>
          </cell>
          <cell r="AM22">
            <v>0.65870428000000003</v>
          </cell>
          <cell r="AN22">
            <v>0.65977334999999993</v>
          </cell>
          <cell r="AO22">
            <v>0.66289724000000005</v>
          </cell>
          <cell r="AP22">
            <v>0.65175467000000009</v>
          </cell>
          <cell r="AQ22">
            <v>0.65157788999999999</v>
          </cell>
          <cell r="AR22">
            <v>0.65137889000000004</v>
          </cell>
          <cell r="AS22">
            <v>0.65167969999999997</v>
          </cell>
          <cell r="AT22">
            <v>0.65187903000000003</v>
          </cell>
          <cell r="AU22">
            <v>0.65243308</v>
          </cell>
          <cell r="AV22">
            <v>0.65356115000000004</v>
          </cell>
          <cell r="AW22">
            <v>0.65404547999999996</v>
          </cell>
          <cell r="AX22">
            <v>0.65461301999999999</v>
          </cell>
          <cell r="AY22">
            <v>0.65574281999999995</v>
          </cell>
          <cell r="AZ22">
            <v>0.65630597000000002</v>
          </cell>
          <cell r="BA22">
            <v>0.65676755000000009</v>
          </cell>
        </row>
        <row r="23">
          <cell r="Y23" t="str">
            <v>CSD</v>
          </cell>
          <cell r="AD23">
            <v>17.844600000000003</v>
          </cell>
          <cell r="AE23">
            <v>10.350300000000001</v>
          </cell>
          <cell r="AF23">
            <v>19.892400000000002</v>
          </cell>
          <cell r="AG23">
            <v>8.7065000000000001</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row>
        <row r="24">
          <cell r="Y24" t="str">
            <v>CSDP</v>
          </cell>
          <cell r="AD24">
            <v>0.32855044999999999</v>
          </cell>
          <cell r="AE24">
            <v>0.32659969</v>
          </cell>
          <cell r="AF24">
            <v>0.32339553999999998</v>
          </cell>
          <cell r="AG24">
            <v>0.32208845000000003</v>
          </cell>
          <cell r="AH24">
            <v>0.32161086999999999</v>
          </cell>
          <cell r="AI24">
            <v>0.32432304999999995</v>
          </cell>
          <cell r="AJ24">
            <v>0.32378520999999999</v>
          </cell>
          <cell r="AK24">
            <v>0.32199043999999999</v>
          </cell>
          <cell r="AL24">
            <v>0.31932095000000005</v>
          </cell>
          <cell r="AM24">
            <v>0.31656441999999996</v>
          </cell>
          <cell r="AN24">
            <v>0.31435259999999998</v>
          </cell>
          <cell r="AO24">
            <v>0.31312224</v>
          </cell>
          <cell r="AP24">
            <v>0.30842803000000002</v>
          </cell>
          <cell r="AQ24">
            <v>0.30971100000000001</v>
          </cell>
          <cell r="AR24">
            <v>0.31097794000000001</v>
          </cell>
          <cell r="AS24">
            <v>0.31280532</v>
          </cell>
          <cell r="AT24">
            <v>0.31413303999999997</v>
          </cell>
          <cell r="AU24">
            <v>0.31570719000000003</v>
          </cell>
          <cell r="AV24">
            <v>0.31758271000000005</v>
          </cell>
          <cell r="AW24">
            <v>0.31871058000000002</v>
          </cell>
          <cell r="AX24">
            <v>0.31979495000000002</v>
          </cell>
          <cell r="AY24">
            <v>0.32124542</v>
          </cell>
          <cell r="AZ24">
            <v>0.32253078000000002</v>
          </cell>
          <cell r="BA24">
            <v>0.32400860999999997</v>
          </cell>
        </row>
        <row r="25">
          <cell r="Y25" t="str">
            <v>CVF</v>
          </cell>
          <cell r="AD25">
            <v>6.5648</v>
          </cell>
          <cell r="AE25">
            <v>0.44261</v>
          </cell>
          <cell r="AF25">
            <v>5.3706700000000005</v>
          </cell>
          <cell r="AG25">
            <v>4.5119499999999997</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row>
        <row r="26">
          <cell r="Y26" t="str">
            <v>CVFP</v>
          </cell>
          <cell r="AD26">
            <v>1.08783311</v>
          </cell>
          <cell r="AE26">
            <v>1.0924423200000002</v>
          </cell>
          <cell r="AF26">
            <v>1.0926448500000001</v>
          </cell>
          <cell r="AG26">
            <v>1.1007280700000002</v>
          </cell>
          <cell r="AH26">
            <v>1.11899766</v>
          </cell>
          <cell r="AI26">
            <v>1.13212625</v>
          </cell>
          <cell r="AJ26">
            <v>1.1373301299999998</v>
          </cell>
          <cell r="AK26">
            <v>1.1443671200000001</v>
          </cell>
          <cell r="AL26">
            <v>1.1436714699999999</v>
          </cell>
          <cell r="AM26">
            <v>1.1471289199999999</v>
          </cell>
          <cell r="AN26">
            <v>1.15360877</v>
          </cell>
          <cell r="AO26">
            <v>1.1647194199999999</v>
          </cell>
          <cell r="AP26">
            <v>1.1457425700000001</v>
          </cell>
          <cell r="AQ26">
            <v>1.1449801799999999</v>
          </cell>
          <cell r="AR26">
            <v>1.1440621000000002</v>
          </cell>
          <cell r="AS26">
            <v>1.14367945</v>
          </cell>
          <cell r="AT26">
            <v>1.14354018</v>
          </cell>
          <cell r="AU26">
            <v>1.14347394</v>
          </cell>
          <cell r="AV26">
            <v>1.1437447000000001</v>
          </cell>
          <cell r="AW26">
            <v>1.1435695400000001</v>
          </cell>
          <cell r="AX26">
            <v>1.14346781</v>
          </cell>
          <cell r="AY26">
            <v>1.14376381</v>
          </cell>
          <cell r="AZ26">
            <v>1.1437230700000001</v>
          </cell>
          <cell r="BA26">
            <v>1.1435470000000001</v>
          </cell>
        </row>
        <row r="27">
          <cell r="Y27" t="str">
            <v>CCD</v>
          </cell>
          <cell r="AD27">
            <v>16.67305</v>
          </cell>
          <cell r="AE27">
            <v>14.241440000000001</v>
          </cell>
          <cell r="AF27">
            <v>24.437529999999999</v>
          </cell>
          <cell r="AG27">
            <v>15.24259</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row>
        <row r="28">
          <cell r="Y28" t="str">
            <v>CCDP</v>
          </cell>
          <cell r="AD28">
            <v>0.85906525999999994</v>
          </cell>
          <cell r="AE28">
            <v>0.85950133999999989</v>
          </cell>
          <cell r="AF28">
            <v>0.85663824</v>
          </cell>
          <cell r="AG28">
            <v>0.85936325000000002</v>
          </cell>
          <cell r="AH28">
            <v>0.86504318000000002</v>
          </cell>
          <cell r="AI28">
            <v>0.87150479000000003</v>
          </cell>
          <cell r="AJ28">
            <v>0.87229575999999998</v>
          </cell>
          <cell r="AK28">
            <v>0.87237310000000001</v>
          </cell>
          <cell r="AL28">
            <v>0.87235739000000001</v>
          </cell>
          <cell r="AM28">
            <v>0.87152324999999997</v>
          </cell>
          <cell r="AN28">
            <v>0.87307096000000006</v>
          </cell>
          <cell r="AO28">
            <v>0.87690992000000001</v>
          </cell>
          <cell r="AP28">
            <v>0.8525590500000001</v>
          </cell>
          <cell r="AQ28">
            <v>0.84682051999999997</v>
          </cell>
          <cell r="AR28">
            <v>0.84099384999999993</v>
          </cell>
          <cell r="AS28">
            <v>0.83585710999999996</v>
          </cell>
          <cell r="AT28">
            <v>0.82629743</v>
          </cell>
          <cell r="AU28">
            <v>0.81588467000000009</v>
          </cell>
          <cell r="AV28">
            <v>0.80493809999999999</v>
          </cell>
          <cell r="AW28">
            <v>0.79723804000000009</v>
          </cell>
          <cell r="AX28">
            <v>0.78995892000000001</v>
          </cell>
          <cell r="AY28">
            <v>0.77875789000000006</v>
          </cell>
          <cell r="AZ28">
            <v>0.76734124000000004</v>
          </cell>
          <cell r="BA28">
            <v>0.75574098999999995</v>
          </cell>
        </row>
        <row r="29">
          <cell r="Y29" t="str">
            <v>CM1</v>
          </cell>
        </row>
        <row r="30">
          <cell r="Y30" t="str">
            <v>CM1P</v>
          </cell>
          <cell r="AD30">
            <v>0.97685604000000004</v>
          </cell>
          <cell r="AE30">
            <v>0.98543948999999997</v>
          </cell>
          <cell r="AF30">
            <v>1.02438841</v>
          </cell>
          <cell r="AG30">
            <v>1.0434506800000001</v>
          </cell>
          <cell r="AH30">
            <v>1.0544984399999999</v>
          </cell>
          <cell r="AI30">
            <v>1.0684991800000001</v>
          </cell>
          <cell r="AJ30">
            <v>1.0745850000000001</v>
          </cell>
          <cell r="AK30">
            <v>1.0789041800000001</v>
          </cell>
          <cell r="AL30">
            <v>1.0800890400000001</v>
          </cell>
          <cell r="AM30">
            <v>1.0833026399999999</v>
          </cell>
          <cell r="AN30">
            <v>1.0892560499999999</v>
          </cell>
          <cell r="AO30">
            <v>1.0988171100000002</v>
          </cell>
          <cell r="AP30">
            <v>1.0807855100000001</v>
          </cell>
          <cell r="AQ30">
            <v>1.08177447</v>
          </cell>
          <cell r="AR30">
            <v>1.0827495199999999</v>
          </cell>
          <cell r="AS30">
            <v>1.0842526200000002</v>
          </cell>
          <cell r="AT30">
            <v>1.0854439599999999</v>
          </cell>
          <cell r="AU30">
            <v>1.0875926999999999</v>
          </cell>
          <cell r="AV30">
            <v>1.09041324</v>
          </cell>
          <cell r="AW30">
            <v>1.0926238700000002</v>
          </cell>
          <cell r="AX30">
            <v>1.0947924</v>
          </cell>
          <cell r="AY30">
            <v>1.0976670900000001</v>
          </cell>
          <cell r="AZ30">
            <v>1.0999107800000001</v>
          </cell>
          <cell r="BA30">
            <v>1.10210253</v>
          </cell>
        </row>
        <row r="31">
          <cell r="Y31" t="str">
            <v>CM2</v>
          </cell>
        </row>
        <row r="32">
          <cell r="Y32" t="str">
            <v>CM2P</v>
          </cell>
          <cell r="AD32">
            <v>1.3410356000000001</v>
          </cell>
          <cell r="AE32">
            <v>1.34184865</v>
          </cell>
          <cell r="AF32">
            <v>1.3365168200000002</v>
          </cell>
          <cell r="AG32">
            <v>1.34137398</v>
          </cell>
          <cell r="AH32">
            <v>1.3518274400000001</v>
          </cell>
          <cell r="AI32">
            <v>1.3656880599999999</v>
          </cell>
          <cell r="AJ32">
            <v>1.3651278200000001</v>
          </cell>
          <cell r="AK32">
            <v>1.3632270700000002</v>
          </cell>
          <cell r="AL32">
            <v>1.3560182999999999</v>
          </cell>
          <cell r="AM32">
            <v>1.3521481799999999</v>
          </cell>
          <cell r="AN32">
            <v>1.3526651200000002</v>
          </cell>
          <cell r="AO32">
            <v>1.3583567700000001</v>
          </cell>
          <cell r="AP32">
            <v>1.3330024700000001</v>
          </cell>
          <cell r="AQ32">
            <v>1.3370246799999999</v>
          </cell>
          <cell r="AR32">
            <v>1.34125216</v>
          </cell>
          <cell r="AS32">
            <v>1.3457231699999999</v>
          </cell>
          <cell r="AT32">
            <v>1.34995742</v>
          </cell>
          <cell r="AU32">
            <v>1.35394233</v>
          </cell>
          <cell r="AV32">
            <v>1.3594303300000001</v>
          </cell>
          <cell r="AW32">
            <v>1.36442446</v>
          </cell>
          <cell r="AX32">
            <v>1.3694936499999999</v>
          </cell>
          <cell r="AY32">
            <v>1.3750843799999999</v>
          </cell>
          <cell r="AZ32">
            <v>1.38011697</v>
          </cell>
          <cell r="BA32">
            <v>1.3852535500000001</v>
          </cell>
        </row>
        <row r="33">
          <cell r="Y33" t="str">
            <v>CMD</v>
          </cell>
          <cell r="AD33">
            <v>33.151353999999998</v>
          </cell>
          <cell r="AE33">
            <v>31.789885000000002</v>
          </cell>
          <cell r="AF33">
            <v>49.677215000000004</v>
          </cell>
          <cell r="AG33">
            <v>44.807199999999995</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row>
        <row r="34">
          <cell r="Y34" t="str">
            <v>CMDP</v>
          </cell>
          <cell r="AD34">
            <v>2.31789164</v>
          </cell>
          <cell r="AE34">
            <v>2.3272881399999998</v>
          </cell>
          <cell r="AF34">
            <v>2.3609052300000002</v>
          </cell>
          <cell r="AG34">
            <v>2.38482466</v>
          </cell>
          <cell r="AH34">
            <v>2.4063258799999998</v>
          </cell>
          <cell r="AI34">
            <v>2.43418724</v>
          </cell>
          <cell r="AJ34">
            <v>2.4397128200000004</v>
          </cell>
          <cell r="AK34">
            <v>2.4421312500000001</v>
          </cell>
          <cell r="AL34">
            <v>2.43610734</v>
          </cell>
          <cell r="AM34">
            <v>2.4354508199999998</v>
          </cell>
          <cell r="AN34">
            <v>2.4419211700000001</v>
          </cell>
          <cell r="AO34">
            <v>2.45717388</v>
          </cell>
          <cell r="AP34">
            <v>2.4137879800000004</v>
          </cell>
          <cell r="AQ34">
            <v>2.4187991499999999</v>
          </cell>
          <cell r="AR34">
            <v>2.4240016799999999</v>
          </cell>
          <cell r="AS34">
            <v>2.4299757900000003</v>
          </cell>
          <cell r="AT34">
            <v>2.4354013800000001</v>
          </cell>
          <cell r="AU34">
            <v>2.4415350299999998</v>
          </cell>
          <cell r="AV34">
            <v>2.4498435700000001</v>
          </cell>
          <cell r="AW34">
            <v>2.4570483300000001</v>
          </cell>
          <cell r="AX34">
            <v>2.4642860500000001</v>
          </cell>
          <cell r="AY34">
            <v>2.47275147</v>
          </cell>
          <cell r="AZ34">
            <v>2.4800277500000001</v>
          </cell>
          <cell r="BA34">
            <v>2.4873560800000001</v>
          </cell>
        </row>
        <row r="35">
          <cell r="Y35" t="str">
            <v>CPT</v>
          </cell>
          <cell r="AD35">
            <v>39.353999999999999</v>
          </cell>
          <cell r="AE35">
            <v>37.569600000000001</v>
          </cell>
          <cell r="AF35">
            <v>59.186</v>
          </cell>
          <cell r="AG35">
            <v>53.232999999999997</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row>
        <row r="36">
          <cell r="Y36" t="str">
            <v>CPTP</v>
          </cell>
          <cell r="AD36">
            <v>0.96375818000000002</v>
          </cell>
          <cell r="AE36">
            <v>0.96979468999999996</v>
          </cell>
          <cell r="AF36">
            <v>0.97338296999999996</v>
          </cell>
          <cell r="AG36">
            <v>0.98229674999999994</v>
          </cell>
          <cell r="AH36">
            <v>0.99404565</v>
          </cell>
          <cell r="AI36">
            <v>1.0066477</v>
          </cell>
          <cell r="AJ36">
            <v>1.01567195</v>
          </cell>
          <cell r="AK36">
            <v>1.0223615500000001</v>
          </cell>
          <cell r="AL36">
            <v>1.0237215500000001</v>
          </cell>
          <cell r="AM36">
            <v>1.0278722600000001</v>
          </cell>
          <cell r="AN36">
            <v>1.03470829</v>
          </cell>
          <cell r="AO36">
            <v>1.0448380400000001</v>
          </cell>
          <cell r="AP36">
            <v>1.0286879499999999</v>
          </cell>
          <cell r="AQ36">
            <v>1.0307102299999999</v>
          </cell>
          <cell r="AR36">
            <v>1.0328503600000001</v>
          </cell>
          <cell r="AS36">
            <v>1.03586109</v>
          </cell>
          <cell r="AT36">
            <v>1.03823479</v>
          </cell>
          <cell r="AU36">
            <v>1.04153121</v>
          </cell>
          <cell r="AV36">
            <v>1.04576143</v>
          </cell>
          <cell r="AW36">
            <v>1.0489719900000001</v>
          </cell>
          <cell r="AX36">
            <v>1.05253727</v>
          </cell>
          <cell r="AY36">
            <v>1.05691505</v>
          </cell>
          <cell r="AZ36">
            <v>1.06042616</v>
          </cell>
          <cell r="BA36">
            <v>1.0639389399999999</v>
          </cell>
        </row>
        <row r="37">
          <cell r="Y37" t="str">
            <v>CBT</v>
          </cell>
          <cell r="AD37">
            <v>39.094099999999997</v>
          </cell>
          <cell r="AE37">
            <v>38.393599999999999</v>
          </cell>
          <cell r="AF37">
            <v>58.419599999999996</v>
          </cell>
          <cell r="AG37">
            <v>53.5124</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row>
        <row r="38">
          <cell r="Y38" t="str">
            <v>CBTP</v>
          </cell>
          <cell r="AD38">
            <v>1.40388023</v>
          </cell>
          <cell r="AE38">
            <v>1.40971369</v>
          </cell>
          <cell r="AF38">
            <v>1.4127252699999999</v>
          </cell>
          <cell r="AG38">
            <v>1.4238722700000002</v>
          </cell>
          <cell r="AH38">
            <v>1.4385856100000001</v>
          </cell>
          <cell r="AI38">
            <v>1.45739909</v>
          </cell>
          <cell r="AJ38">
            <v>1.4651228999999999</v>
          </cell>
          <cell r="AK38">
            <v>1.4700255600000001</v>
          </cell>
          <cell r="AL38">
            <v>1.4686716299999998</v>
          </cell>
          <cell r="AM38">
            <v>1.4723683600000002</v>
          </cell>
          <cell r="AN38">
            <v>1.4793456</v>
          </cell>
          <cell r="AO38">
            <v>1.4964389900000001</v>
          </cell>
          <cell r="AP38">
            <v>1.4678401999999999</v>
          </cell>
          <cell r="AQ38">
            <v>1.46624914</v>
          </cell>
          <cell r="AR38">
            <v>1.46302354</v>
          </cell>
          <cell r="AS38">
            <v>1.4606568500000001</v>
          </cell>
          <cell r="AT38">
            <v>1.4576472600000001</v>
          </cell>
          <cell r="AU38">
            <v>1.4564348</v>
          </cell>
          <cell r="AV38">
            <v>1.45565905</v>
          </cell>
          <cell r="AW38">
            <v>1.4542359199999999</v>
          </cell>
          <cell r="AX38">
            <v>1.4532394</v>
          </cell>
          <cell r="AY38">
            <v>1.4524033300000001</v>
          </cell>
          <cell r="AZ38">
            <v>1.45108891</v>
          </cell>
          <cell r="BA38">
            <v>1.4495318700000002</v>
          </cell>
        </row>
        <row r="39">
          <cell r="Y39" t="str">
            <v>CPN</v>
          </cell>
          <cell r="AD39">
            <v>21.371299999999998</v>
          </cell>
          <cell r="AE39">
            <v>19.2852</v>
          </cell>
          <cell r="AF39">
            <v>35.89</v>
          </cell>
          <cell r="AG39">
            <v>28.833299999999998</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row>
        <row r="40">
          <cell r="Y40" t="str">
            <v>CPNP</v>
          </cell>
          <cell r="AD40">
            <v>2.4866132200000002</v>
          </cell>
          <cell r="AE40">
            <v>2.4990269000000001</v>
          </cell>
          <cell r="AF40">
            <v>2.5018788799999996</v>
          </cell>
          <cell r="AG40">
            <v>2.5218166599999998</v>
          </cell>
          <cell r="AH40">
            <v>2.5492731499999999</v>
          </cell>
          <cell r="AI40">
            <v>2.5807485400000001</v>
          </cell>
          <cell r="AJ40">
            <v>2.5932759600000002</v>
          </cell>
          <cell r="AK40">
            <v>2.60511187</v>
          </cell>
          <cell r="AL40">
            <v>2.6057186299999997</v>
          </cell>
          <cell r="AM40">
            <v>2.6132386099999998</v>
          </cell>
          <cell r="AN40">
            <v>2.6287627200000001</v>
          </cell>
          <cell r="AO40">
            <v>2.6532802000000002</v>
          </cell>
          <cell r="AP40">
            <v>2.6081006900000001</v>
          </cell>
          <cell r="AQ40">
            <v>2.6060450299999998</v>
          </cell>
          <cell r="AR40">
            <v>2.6034313099999999</v>
          </cell>
          <cell r="AS40">
            <v>2.6016025599999999</v>
          </cell>
          <cell r="AT40">
            <v>2.59996625</v>
          </cell>
          <cell r="AU40">
            <v>2.5990942100000001</v>
          </cell>
          <cell r="AV40">
            <v>2.59812829</v>
          </cell>
          <cell r="AW40">
            <v>2.5967545800000003</v>
          </cell>
          <cell r="AX40">
            <v>2.5955029600000001</v>
          </cell>
          <cell r="AY40">
            <v>2.5946366899999997</v>
          </cell>
          <cell r="AZ40">
            <v>2.5935976000000003</v>
          </cell>
          <cell r="BA40">
            <v>2.5922748700000002</v>
          </cell>
        </row>
        <row r="41">
          <cell r="Y41" t="str">
            <v>CVR</v>
          </cell>
          <cell r="AD41">
            <v>35.970009999999995</v>
          </cell>
          <cell r="AE41">
            <v>34.02149</v>
          </cell>
          <cell r="AF41">
            <v>61.878019999999999</v>
          </cell>
          <cell r="AG41">
            <v>47.262999999999998</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row>
        <row r="42">
          <cell r="Y42" t="str">
            <v>CVRP</v>
          </cell>
          <cell r="AD42">
            <v>2.6828037000000005</v>
          </cell>
          <cell r="AE42">
            <v>2.6928933700000002</v>
          </cell>
          <cell r="AF42">
            <v>2.6938999800000003</v>
          </cell>
          <cell r="AG42">
            <v>2.7124709299999998</v>
          </cell>
          <cell r="AH42">
            <v>2.74012981</v>
          </cell>
          <cell r="AI42">
            <v>2.7713506400000001</v>
          </cell>
          <cell r="AJ42">
            <v>2.7873759100000002</v>
          </cell>
          <cell r="AK42">
            <v>2.8102077200000002</v>
          </cell>
          <cell r="AL42">
            <v>2.8088978399999998</v>
          </cell>
          <cell r="AM42">
            <v>2.8151137200000003</v>
          </cell>
          <cell r="AN42">
            <v>2.82959746</v>
          </cell>
          <cell r="AO42">
            <v>2.8533920799999999</v>
          </cell>
          <cell r="AP42">
            <v>2.8132979100000002</v>
          </cell>
          <cell r="AQ42">
            <v>2.8128822000000002</v>
          </cell>
          <cell r="AR42">
            <v>2.8119577000000002</v>
          </cell>
          <cell r="AS42">
            <v>2.8114465499999999</v>
          </cell>
          <cell r="AT42">
            <v>2.8099965499999997</v>
          </cell>
          <cell r="AU42">
            <v>2.8108963999999999</v>
          </cell>
          <cell r="AV42">
            <v>2.8118123500000003</v>
          </cell>
          <cell r="AW42">
            <v>2.8118242700000002</v>
          </cell>
          <cell r="AX42">
            <v>2.8119602499999998</v>
          </cell>
          <cell r="AY42">
            <v>2.8126335299999998</v>
          </cell>
          <cell r="AZ42">
            <v>2.8129162400000003</v>
          </cell>
          <cell r="BA42">
            <v>2.8129257000000001</v>
          </cell>
        </row>
        <row r="43">
          <cell r="Y43" t="str">
            <v>CTC</v>
          </cell>
          <cell r="AD43">
            <v>6.5396899999999993</v>
          </cell>
          <cell r="AE43">
            <v>-5.91E-2</v>
          </cell>
          <cell r="AF43">
            <v>-1.1990000000000002E-2</v>
          </cell>
          <cell r="AG43">
            <v>-5.169E-2</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row>
        <row r="44">
          <cell r="Y44" t="str">
            <v>CTCP</v>
          </cell>
          <cell r="AD44">
            <v>0.52492468999999997</v>
          </cell>
          <cell r="AE44">
            <v>0.52738181000000006</v>
          </cell>
          <cell r="AF44">
            <v>0.52802640000000001</v>
          </cell>
          <cell r="AG44">
            <v>0.53219525000000001</v>
          </cell>
          <cell r="AH44">
            <v>0.53756086999999997</v>
          </cell>
          <cell r="AI44">
            <v>0.54415720999999995</v>
          </cell>
          <cell r="AJ44">
            <v>0.54730687</v>
          </cell>
          <cell r="AK44">
            <v>0.54958372999999994</v>
          </cell>
          <cell r="AL44">
            <v>0.5499491700000001</v>
          </cell>
          <cell r="AM44">
            <v>0.56631346999999999</v>
          </cell>
          <cell r="AN44">
            <v>0.57013264000000008</v>
          </cell>
          <cell r="AO44">
            <v>0.57515271000000001</v>
          </cell>
          <cell r="AP44">
            <v>0.58716862000000003</v>
          </cell>
          <cell r="AQ44">
            <v>0.58825717</v>
          </cell>
          <cell r="AR44">
            <v>0.58939549999999996</v>
          </cell>
          <cell r="AS44">
            <v>0.59080577000000001</v>
          </cell>
          <cell r="AT44">
            <v>0.59227522999999993</v>
          </cell>
          <cell r="AU44">
            <v>0.59375867000000004</v>
          </cell>
          <cell r="AV44">
            <v>0.59564968000000007</v>
          </cell>
          <cell r="AW44">
            <v>0.59716897999999996</v>
          </cell>
          <cell r="AX44">
            <v>0.59872792000000008</v>
          </cell>
          <cell r="AY44">
            <v>0.60063540000000004</v>
          </cell>
          <cell r="AZ44">
            <v>0.60217586999999995</v>
          </cell>
          <cell r="BA44">
            <v>0.60371012000000002</v>
          </cell>
        </row>
        <row r="45">
          <cell r="Y45" t="str">
            <v>CRG</v>
          </cell>
          <cell r="AD45">
            <v>35.237913999999996</v>
          </cell>
          <cell r="AE45">
            <v>35.902362000000004</v>
          </cell>
          <cell r="AF45">
            <v>65.880921999999998</v>
          </cell>
          <cell r="AG45">
            <v>44.894068999999995</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row>
        <row r="46">
          <cell r="Y46" t="str">
            <v>CRGP</v>
          </cell>
          <cell r="AD46">
            <v>2.3854034200000003</v>
          </cell>
          <cell r="AE46">
            <v>2.3704957200000005</v>
          </cell>
          <cell r="AF46">
            <v>2.3688970199999999</v>
          </cell>
          <cell r="AG46">
            <v>2.3812161600000001</v>
          </cell>
          <cell r="AH46">
            <v>2.4003216099999998</v>
          </cell>
          <cell r="AI46">
            <v>2.42332394</v>
          </cell>
          <cell r="AJ46">
            <v>2.4295477700000001</v>
          </cell>
          <cell r="AK46">
            <v>2.4334072099999999</v>
          </cell>
          <cell r="AL46">
            <v>2.42746511</v>
          </cell>
          <cell r="AM46">
            <v>2.4275608399999995</v>
          </cell>
          <cell r="AN46">
            <v>2.4354295699999997</v>
          </cell>
          <cell r="AO46">
            <v>2.4508448700000001</v>
          </cell>
          <cell r="AP46">
            <v>2.4246829399999998</v>
          </cell>
          <cell r="AQ46">
            <v>2.4509752000000002</v>
          </cell>
          <cell r="AR46">
            <v>2.4549757400000001</v>
          </cell>
          <cell r="AS46">
            <v>2.45948425</v>
          </cell>
          <cell r="AT46">
            <v>2.4634519400000001</v>
          </cell>
          <cell r="AU46">
            <v>2.46872187</v>
          </cell>
          <cell r="AV46">
            <v>2.4750195800000001</v>
          </cell>
          <cell r="AW46">
            <v>2.4802203399999998</v>
          </cell>
          <cell r="AX46">
            <v>2.4854187300000001</v>
          </cell>
          <cell r="AY46">
            <v>2.4916975799999999</v>
          </cell>
          <cell r="AZ46">
            <v>2.4970570200000002</v>
          </cell>
          <cell r="BA46">
            <v>2.5023746299999998</v>
          </cell>
        </row>
        <row r="47">
          <cell r="Y47" t="str">
            <v>CCL</v>
          </cell>
          <cell r="AD47">
            <v>48.114161999999993</v>
          </cell>
          <cell r="AE47">
            <v>51.354302999999994</v>
          </cell>
          <cell r="AF47">
            <v>88.413975000000008</v>
          </cell>
          <cell r="AG47">
            <v>60.025401999999985</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row>
        <row r="48">
          <cell r="Y48" t="str">
            <v>CCLP</v>
          </cell>
          <cell r="AD48">
            <v>2.5464752400000004</v>
          </cell>
          <cell r="AE48">
            <v>2.5502033900000001</v>
          </cell>
          <cell r="AF48">
            <v>2.5450811899999999</v>
          </cell>
          <cell r="AG48">
            <v>2.55464058</v>
          </cell>
          <cell r="AH48">
            <v>2.5721298299999997</v>
          </cell>
          <cell r="AI48">
            <v>2.5956763700000001</v>
          </cell>
          <cell r="AJ48">
            <v>2.5988179900000001</v>
          </cell>
          <cell r="AK48">
            <v>2.5995514500000003</v>
          </cell>
          <cell r="AL48">
            <v>2.5905023599999999</v>
          </cell>
          <cell r="AM48">
            <v>2.5873708400000002</v>
          </cell>
          <cell r="AN48">
            <v>2.59184809</v>
          </cell>
          <cell r="AO48">
            <v>2.6048605499999997</v>
          </cell>
          <cell r="AP48">
            <v>2.5735030399999999</v>
          </cell>
          <cell r="AQ48">
            <v>2.5804934900000003</v>
          </cell>
          <cell r="AR48">
            <v>2.5878568799999999</v>
          </cell>
          <cell r="AS48">
            <v>2.5960511800000003</v>
          </cell>
          <cell r="AT48">
            <v>2.60426191</v>
          </cell>
          <cell r="AU48">
            <v>2.6122477100000001</v>
          </cell>
          <cell r="AV48">
            <v>2.6221468699999999</v>
          </cell>
          <cell r="AW48">
            <v>2.6310445800000002</v>
          </cell>
          <cell r="AX48">
            <v>2.6401008699999999</v>
          </cell>
          <cell r="AY48">
            <v>2.6503038399999999</v>
          </cell>
          <cell r="AZ48">
            <v>2.65927976</v>
          </cell>
          <cell r="BA48">
            <v>2.6683867999999999</v>
          </cell>
        </row>
        <row r="49">
          <cell r="Y49" t="str">
            <v>CCM</v>
          </cell>
          <cell r="AD49">
            <v>20.947500000000002</v>
          </cell>
          <cell r="AE49">
            <v>23.925619999999999</v>
          </cell>
          <cell r="AF49">
            <v>37.399239999999999</v>
          </cell>
          <cell r="AG49">
            <v>24.512810000000002</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row>
        <row r="50">
          <cell r="Y50" t="str">
            <v>CCMP</v>
          </cell>
          <cell r="AD50">
            <v>3.0212712900000001</v>
          </cell>
          <cell r="AE50">
            <v>3.0854107900000001</v>
          </cell>
          <cell r="AF50">
            <v>3.0811701999999999</v>
          </cell>
          <cell r="AG50">
            <v>3.10075681</v>
          </cell>
          <cell r="AH50">
            <v>3.1353153800000002</v>
          </cell>
          <cell r="AI50">
            <v>3.1681191600000003</v>
          </cell>
          <cell r="AJ50">
            <v>3.17745788</v>
          </cell>
          <cell r="AK50">
            <v>3.1944375099999998</v>
          </cell>
          <cell r="AL50">
            <v>3.2294816900000001</v>
          </cell>
          <cell r="AM50">
            <v>3.22983325</v>
          </cell>
          <cell r="AN50">
            <v>3.2401715900000001</v>
          </cell>
          <cell r="AO50">
            <v>3.2605848200000001</v>
          </cell>
          <cell r="AP50">
            <v>3.2148131900000001</v>
          </cell>
          <cell r="AQ50">
            <v>3.2243222999999999</v>
          </cell>
          <cell r="AR50">
            <v>3.2343528199999998</v>
          </cell>
          <cell r="AS50">
            <v>3.2449974100000003</v>
          </cell>
          <cell r="AT50">
            <v>3.2559643999999999</v>
          </cell>
          <cell r="AU50">
            <v>3.2652979800000002</v>
          </cell>
          <cell r="AV50">
            <v>3.27585923</v>
          </cell>
          <cell r="AW50">
            <v>3.28547498</v>
          </cell>
          <cell r="AX50">
            <v>3.2950054</v>
          </cell>
          <cell r="AY50">
            <v>3.3062652000000003</v>
          </cell>
          <cell r="AZ50">
            <v>3.3169160799999999</v>
          </cell>
          <cell r="BA50">
            <v>3.3277737000000003</v>
          </cell>
        </row>
        <row r="51">
          <cell r="Y51" t="str">
            <v>CTR</v>
          </cell>
          <cell r="AD51">
            <v>27.90211</v>
          </cell>
          <cell r="AE51">
            <v>24.177499999999998</v>
          </cell>
          <cell r="AF51">
            <v>22.016690000000004</v>
          </cell>
          <cell r="AG51">
            <v>13.97312</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row>
        <row r="52">
          <cell r="Y52" t="str">
            <v>CTRP</v>
          </cell>
          <cell r="AD52">
            <v>1.63642</v>
          </cell>
          <cell r="AE52">
            <v>1.6378148799999999</v>
          </cell>
          <cell r="AF52">
            <v>1.63197262</v>
          </cell>
          <cell r="AG52">
            <v>1.6379771799999998</v>
          </cell>
          <cell r="AH52">
            <v>1.64960906</v>
          </cell>
          <cell r="AI52">
            <v>1.6649967199999998</v>
          </cell>
          <cell r="AJ52">
            <v>1.6683898100000001</v>
          </cell>
          <cell r="AK52">
            <v>1.66882956</v>
          </cell>
          <cell r="AL52">
            <v>1.6620515500000002</v>
          </cell>
          <cell r="AM52">
            <v>1.6613223400000001</v>
          </cell>
          <cell r="AN52">
            <v>1.6653542100000001</v>
          </cell>
          <cell r="AO52">
            <v>1.6746672900000001</v>
          </cell>
          <cell r="AP52">
            <v>1.6518300100000001</v>
          </cell>
          <cell r="AQ52">
            <v>1.6585361200000002</v>
          </cell>
          <cell r="AR52">
            <v>1.6661463999999999</v>
          </cell>
          <cell r="AS52">
            <v>1.6729270199999999</v>
          </cell>
          <cell r="AT52">
            <v>1.6779231100000001</v>
          </cell>
          <cell r="AU52">
            <v>1.6857331499999999</v>
          </cell>
          <cell r="AV52">
            <v>1.6947233400000001</v>
          </cell>
          <cell r="AW52">
            <v>1.7029928999999999</v>
          </cell>
          <cell r="AX52">
            <v>1.7114157400000001</v>
          </cell>
          <cell r="AY52">
            <v>1.7206869599999999</v>
          </cell>
          <cell r="AZ52">
            <v>1.7290907499999999</v>
          </cell>
          <cell r="BA52">
            <v>1.7377538100000001</v>
          </cell>
        </row>
        <row r="53">
          <cell r="Y53" t="str">
            <v>CCA</v>
          </cell>
          <cell r="AD53">
            <v>2.2226699999999999</v>
          </cell>
          <cell r="AE53">
            <v>2.1190100000000003</v>
          </cell>
          <cell r="AF53">
            <v>7.50413</v>
          </cell>
          <cell r="AG53">
            <v>5.5241000000000007</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row>
        <row r="54">
          <cell r="Y54" t="str">
            <v>CCAP</v>
          </cell>
          <cell r="AD54">
            <v>0.7598050999999999</v>
          </cell>
          <cell r="AE54">
            <v>0.76156243000000001</v>
          </cell>
          <cell r="AF54">
            <v>0.76076621</v>
          </cell>
          <cell r="AG54">
            <v>0.76477396999999991</v>
          </cell>
          <cell r="AH54">
            <v>0.77100499</v>
          </cell>
          <cell r="AI54">
            <v>0.77883177000000003</v>
          </cell>
          <cell r="AJ54">
            <v>0.78120881000000009</v>
          </cell>
          <cell r="AK54">
            <v>0.78262303</v>
          </cell>
          <cell r="AL54">
            <v>0.78104386999999997</v>
          </cell>
          <cell r="AM54">
            <v>0.78411279</v>
          </cell>
          <cell r="AN54">
            <v>0.78692865000000001</v>
          </cell>
          <cell r="AO54">
            <v>0.79226958999999997</v>
          </cell>
          <cell r="AP54">
            <v>0.78096560999999998</v>
          </cell>
          <cell r="AQ54">
            <v>0.78239953000000007</v>
          </cell>
          <cell r="AR54">
            <v>0.78381157999999995</v>
          </cell>
          <cell r="AS54">
            <v>0.78546466000000004</v>
          </cell>
          <cell r="AT54">
            <v>0.78694364000000006</v>
          </cell>
          <cell r="AU54">
            <v>0.78855780000000009</v>
          </cell>
          <cell r="AV54">
            <v>0.79049239999999998</v>
          </cell>
          <cell r="AW54">
            <v>0.79212596000000002</v>
          </cell>
          <cell r="AX54">
            <v>0.79379822999999994</v>
          </cell>
          <cell r="AY54">
            <v>0.79574312000000003</v>
          </cell>
          <cell r="AZ54">
            <v>0.79740091000000002</v>
          </cell>
          <cell r="BA54">
            <v>0.79904074999999997</v>
          </cell>
        </row>
        <row r="55">
          <cell r="Y55" t="str">
            <v>CAG</v>
          </cell>
          <cell r="AD55">
            <v>44.059249999999992</v>
          </cell>
          <cell r="AE55">
            <v>42.792059999999999</v>
          </cell>
          <cell r="AF55">
            <v>45.290039999999998</v>
          </cell>
          <cell r="AG55">
            <v>31.35125</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row>
        <row r="56">
          <cell r="Y56" t="str">
            <v>CAGP</v>
          </cell>
          <cell r="AD56">
            <v>2.1866096699999997</v>
          </cell>
          <cell r="AE56">
            <v>2.1930224600000003</v>
          </cell>
          <cell r="AF56">
            <v>2.1904246200000004</v>
          </cell>
          <cell r="AG56">
            <v>2.2030243599999997</v>
          </cell>
          <cell r="AH56">
            <v>2.2218778700000001</v>
          </cell>
          <cell r="AI56">
            <v>2.2440435699999997</v>
          </cell>
          <cell r="AJ56">
            <v>2.2510333100000004</v>
          </cell>
          <cell r="AK56">
            <v>2.2556369900000006</v>
          </cell>
          <cell r="AL56">
            <v>2.25283547</v>
          </cell>
          <cell r="AM56">
            <v>2.2548512700000001</v>
          </cell>
          <cell r="AN56">
            <v>2.2631375400000002</v>
          </cell>
          <cell r="AO56">
            <v>2.2790286599999998</v>
          </cell>
          <cell r="AP56">
            <v>2.2477272699999999</v>
          </cell>
          <cell r="AQ56">
            <v>2.2538202900000002</v>
          </cell>
          <cell r="AR56">
            <v>2.26089677</v>
          </cell>
          <cell r="AS56">
            <v>2.2682085299999999</v>
          </cell>
          <cell r="AT56">
            <v>2.27500262</v>
          </cell>
          <cell r="AU56">
            <v>2.28260342</v>
          </cell>
          <cell r="AV56">
            <v>2.29144185</v>
          </cell>
          <cell r="AW56">
            <v>2.2993552599999996</v>
          </cell>
          <cell r="AX56">
            <v>2.30719736</v>
          </cell>
          <cell r="AY56">
            <v>2.3165789599999997</v>
          </cell>
          <cell r="AZ56">
            <v>2.3246692900000001</v>
          </cell>
          <cell r="BA56">
            <v>2.3328606199999999</v>
          </cell>
        </row>
        <row r="57">
          <cell r="Y57" t="str">
            <v>CRV</v>
          </cell>
          <cell r="AD57">
            <v>0.55196000000000001</v>
          </cell>
          <cell r="AE57">
            <v>2.52115</v>
          </cell>
          <cell r="AF57">
            <v>6.4678199999999997</v>
          </cell>
          <cell r="AG57">
            <v>3.2038800000000003</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row>
        <row r="58">
          <cell r="Y58" t="str">
            <v>CRVP</v>
          </cell>
          <cell r="AD58">
            <v>0.59862232999999987</v>
          </cell>
          <cell r="AE58">
            <v>0.59946569999999999</v>
          </cell>
          <cell r="AF58">
            <v>0.59775018000000002</v>
          </cell>
          <cell r="AG58">
            <v>0.60028819999999994</v>
          </cell>
          <cell r="AH58">
            <v>0.60483154000000006</v>
          </cell>
          <cell r="AI58">
            <v>0.61021060000000005</v>
          </cell>
          <cell r="AJ58">
            <v>0.61142614000000006</v>
          </cell>
          <cell r="AK58">
            <v>0.61196793000000005</v>
          </cell>
          <cell r="AL58">
            <v>0.61044461999999999</v>
          </cell>
          <cell r="AM58">
            <v>0.61014473000000002</v>
          </cell>
          <cell r="AN58">
            <v>0.61261325999999994</v>
          </cell>
          <cell r="AO58">
            <v>0.61624445999999999</v>
          </cell>
          <cell r="AP58">
            <v>0.61443400000000004</v>
          </cell>
          <cell r="AQ58">
            <v>0.61382062000000004</v>
          </cell>
          <cell r="AR58">
            <v>0.61338781999999992</v>
          </cell>
          <cell r="AS58">
            <v>0.61328861000000001</v>
          </cell>
          <cell r="AT58">
            <v>0.61326831000000004</v>
          </cell>
          <cell r="AU58">
            <v>0.61292141</v>
          </cell>
          <cell r="AV58">
            <v>0.61274242000000001</v>
          </cell>
          <cell r="AW58">
            <v>0.61234851000000001</v>
          </cell>
          <cell r="AX58">
            <v>0.61200959999999993</v>
          </cell>
          <cell r="AY58">
            <v>0.61188966</v>
          </cell>
          <cell r="AZ58">
            <v>0.61161905000000005</v>
          </cell>
          <cell r="BA58">
            <v>0.61127666000000003</v>
          </cell>
        </row>
        <row r="59">
          <cell r="Y59" t="str">
            <v>CCR</v>
          </cell>
          <cell r="AD59">
            <v>11.539429999999999</v>
          </cell>
          <cell r="AE59">
            <v>1.99552</v>
          </cell>
          <cell r="AF59">
            <v>6.3155999999999999</v>
          </cell>
          <cell r="AG59">
            <v>5.8109099999999998</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row>
        <row r="60">
          <cell r="Y60" t="str">
            <v>CCRP</v>
          </cell>
          <cell r="AD60">
            <v>0.77579522999999995</v>
          </cell>
          <cell r="AE60">
            <v>0.77644029000000003</v>
          </cell>
          <cell r="AF60">
            <v>0.77453382999999998</v>
          </cell>
          <cell r="AG60">
            <v>0.77597071000000006</v>
          </cell>
          <cell r="AH60">
            <v>0.78134605000000001</v>
          </cell>
          <cell r="AI60">
            <v>0.78691115999999994</v>
          </cell>
          <cell r="AJ60">
            <v>0.79827555000000006</v>
          </cell>
          <cell r="AK60">
            <v>0.80810934999999995</v>
          </cell>
          <cell r="AL60">
            <v>0.80528036999999997</v>
          </cell>
          <cell r="AM60">
            <v>0.80449768999999993</v>
          </cell>
          <cell r="AN60">
            <v>0.80553459999999999</v>
          </cell>
          <cell r="AO60">
            <v>0.80888555000000006</v>
          </cell>
          <cell r="AP60">
            <v>0.79002643000000006</v>
          </cell>
          <cell r="AQ60">
            <v>0.78952372999999998</v>
          </cell>
          <cell r="AR60">
            <v>0.78894576999999999</v>
          </cell>
          <cell r="AS60">
            <v>0.79026182</v>
          </cell>
          <cell r="AT60">
            <v>0.78988661999999998</v>
          </cell>
          <cell r="AU60">
            <v>0.78984341000000002</v>
          </cell>
          <cell r="AV60">
            <v>0.79035795999999992</v>
          </cell>
          <cell r="AW60">
            <v>0.79023845999999998</v>
          </cell>
          <cell r="AX60">
            <v>0.79024211</v>
          </cell>
          <cell r="AY60">
            <v>0.79079118999999998</v>
          </cell>
          <cell r="AZ60">
            <v>0.79074630000000001</v>
          </cell>
          <cell r="BA60">
            <v>0.79058529</v>
          </cell>
        </row>
        <row r="61">
          <cell r="Y61" t="str">
            <v>CBC</v>
          </cell>
          <cell r="AD61">
            <v>7.4930199999999996</v>
          </cell>
          <cell r="AE61">
            <v>1.5038</v>
          </cell>
          <cell r="AF61">
            <v>4.3229499999999996</v>
          </cell>
          <cell r="AG61">
            <v>3.1941100000000002</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row>
        <row r="62">
          <cell r="Y62" t="str">
            <v>CBCP</v>
          </cell>
          <cell r="AD62">
            <v>0.37480687999999995</v>
          </cell>
          <cell r="AE62">
            <v>0.37456190000000006</v>
          </cell>
          <cell r="AF62">
            <v>0.37302358000000002</v>
          </cell>
          <cell r="AG62">
            <v>0.37352509999999994</v>
          </cell>
          <cell r="AH62">
            <v>0.37502474000000002</v>
          </cell>
          <cell r="AI62">
            <v>0.37717432000000001</v>
          </cell>
          <cell r="AJ62">
            <v>0.37721816999999996</v>
          </cell>
          <cell r="AK62">
            <v>0.37668645000000006</v>
          </cell>
          <cell r="AL62">
            <v>0.37511771000000005</v>
          </cell>
          <cell r="AM62">
            <v>0.37416073999999999</v>
          </cell>
          <cell r="AN62">
            <v>0.37412984999999999</v>
          </cell>
          <cell r="AO62">
            <v>0.37512833000000001</v>
          </cell>
          <cell r="AP62">
            <v>0.36883340999999997</v>
          </cell>
          <cell r="AQ62">
            <v>0.36999085999999998</v>
          </cell>
          <cell r="AR62">
            <v>0.37124241999999996</v>
          </cell>
          <cell r="AS62">
            <v>0.37283884</v>
          </cell>
          <cell r="AT62">
            <v>0.37418801000000002</v>
          </cell>
          <cell r="AU62">
            <v>0.37563365999999998</v>
          </cell>
          <cell r="AV62">
            <v>0.37759819</v>
          </cell>
          <cell r="AW62">
            <v>0.37911866</v>
          </cell>
          <cell r="AX62">
            <v>0.38044022</v>
          </cell>
          <cell r="AY62">
            <v>0.38241963000000001</v>
          </cell>
          <cell r="AZ62">
            <v>0.38394510999999998</v>
          </cell>
          <cell r="BA62">
            <v>0.38548787000000001</v>
          </cell>
        </row>
        <row r="63">
          <cell r="Y63" t="str">
            <v>CCB</v>
          </cell>
          <cell r="AD63">
            <v>14.24043</v>
          </cell>
          <cell r="AE63">
            <v>1.0808800000000003</v>
          </cell>
          <cell r="AF63">
            <v>6.2339699999999993</v>
          </cell>
          <cell r="AG63">
            <v>7.0179900000000002</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row>
        <row r="64">
          <cell r="Y64" t="str">
            <v>CCBP</v>
          </cell>
          <cell r="AD64">
            <v>0.83650265000000001</v>
          </cell>
          <cell r="AE64">
            <v>0.83093506000000006</v>
          </cell>
          <cell r="AF64">
            <v>0.80312847999999992</v>
          </cell>
          <cell r="AG64">
            <v>0.80744868999999997</v>
          </cell>
          <cell r="AH64">
            <v>0.81733079000000008</v>
          </cell>
          <cell r="AI64">
            <v>0.83011257000000005</v>
          </cell>
          <cell r="AJ64">
            <v>0.83254640000000002</v>
          </cell>
          <cell r="AK64">
            <v>0.83497431999999994</v>
          </cell>
          <cell r="AL64">
            <v>0.83983996000000005</v>
          </cell>
          <cell r="AM64">
            <v>0.84046265000000009</v>
          </cell>
          <cell r="AN64">
            <v>0.86453612000000002</v>
          </cell>
          <cell r="AO64">
            <v>0.87977429000000007</v>
          </cell>
          <cell r="AP64">
            <v>0.89037256999999992</v>
          </cell>
          <cell r="AQ64">
            <v>0.89458504999999999</v>
          </cell>
          <cell r="AR64">
            <v>0.89620272000000001</v>
          </cell>
          <cell r="AS64">
            <v>0.89749328000000006</v>
          </cell>
          <cell r="AT64">
            <v>0.89812594999999995</v>
          </cell>
          <cell r="AU64">
            <v>0.89917331999999994</v>
          </cell>
          <cell r="AV64">
            <v>0.90096715999999999</v>
          </cell>
          <cell r="AW64">
            <v>0.90197196999999996</v>
          </cell>
          <cell r="AX64">
            <v>0.90305469999999999</v>
          </cell>
          <cell r="AY64">
            <v>0.9048524</v>
          </cell>
          <cell r="AZ64">
            <v>0.90589450999999999</v>
          </cell>
          <cell r="BA64">
            <v>0.90674095999999993</v>
          </cell>
        </row>
        <row r="65">
          <cell r="Y65" t="str">
            <v>CPC</v>
          </cell>
          <cell r="AD65">
            <v>3.3703000000000003</v>
          </cell>
          <cell r="AE65">
            <v>0.65800000000000003</v>
          </cell>
          <cell r="AF65">
            <v>11.88537</v>
          </cell>
          <cell r="AG65">
            <v>2.9734799999999999</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row>
        <row r="66">
          <cell r="Y66" t="str">
            <v>CPCP</v>
          </cell>
          <cell r="AD66">
            <v>0.26674481</v>
          </cell>
          <cell r="AE66">
            <v>0.26733022999999995</v>
          </cell>
          <cell r="AF66">
            <v>0.26704071000000007</v>
          </cell>
          <cell r="AG66">
            <v>0.26911470999999998</v>
          </cell>
          <cell r="AH66">
            <v>0.27199770000000001</v>
          </cell>
          <cell r="AI66">
            <v>0.27464951000000004</v>
          </cell>
          <cell r="AJ66">
            <v>0.27578438</v>
          </cell>
          <cell r="AK66">
            <v>0.27666795999999999</v>
          </cell>
          <cell r="AL66">
            <v>0.27646026000000001</v>
          </cell>
          <cell r="AM66">
            <v>0.27696765000000007</v>
          </cell>
          <cell r="AN66">
            <v>0.27820355000000002</v>
          </cell>
          <cell r="AO66">
            <v>0.27998689000000004</v>
          </cell>
          <cell r="AP66">
            <v>0.27596309000000002</v>
          </cell>
          <cell r="AQ66">
            <v>0.27622688000000001</v>
          </cell>
          <cell r="AR66">
            <v>0.27651492999999999</v>
          </cell>
          <cell r="AS66">
            <v>0.27695544999999999</v>
          </cell>
          <cell r="AT66">
            <v>0.27728832000000003</v>
          </cell>
          <cell r="AU66">
            <v>0.27764295999999999</v>
          </cell>
          <cell r="AV66">
            <v>0.27818583000000002</v>
          </cell>
          <cell r="AW66">
            <v>0.27853148</v>
          </cell>
          <cell r="AX66">
            <v>0.27890246000000002</v>
          </cell>
          <cell r="AY66">
            <v>0.27944645000000001</v>
          </cell>
          <cell r="AZ66">
            <v>0.27981432000000001</v>
          </cell>
          <cell r="BA66">
            <v>0.28015409999999996</v>
          </cell>
        </row>
        <row r="67">
          <cell r="Y67" t="str">
            <v>CFT</v>
          </cell>
          <cell r="AD67">
            <v>21.303900000000002</v>
          </cell>
          <cell r="AE67">
            <v>7.6215999999999999</v>
          </cell>
          <cell r="AF67">
            <v>28.0273</v>
          </cell>
          <cell r="AG67">
            <v>18.704000000000001</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row>
        <row r="68">
          <cell r="Y68" t="str">
            <v>CFTP</v>
          </cell>
          <cell r="AD68">
            <v>1.5100651599999999</v>
          </cell>
          <cell r="AE68">
            <v>1.51352486</v>
          </cell>
          <cell r="AF68">
            <v>1.5122011200000001</v>
          </cell>
          <cell r="AG68">
            <v>1.5207396199999998</v>
          </cell>
          <cell r="AH68">
            <v>1.5442553300000001</v>
          </cell>
          <cell r="AI68">
            <v>1.56223041</v>
          </cell>
          <cell r="AJ68">
            <v>1.5670028500000002</v>
          </cell>
          <cell r="AK68">
            <v>1.5703098099999999</v>
          </cell>
          <cell r="AL68">
            <v>1.5678580400000002</v>
          </cell>
          <cell r="AM68">
            <v>1.5843552400000001</v>
          </cell>
          <cell r="AN68">
            <v>1.5923318100000001</v>
          </cell>
          <cell r="AO68">
            <v>1.6032658200000001</v>
          </cell>
          <cell r="AP68">
            <v>1.5830061000000002</v>
          </cell>
          <cell r="AQ68">
            <v>1.5864507400000001</v>
          </cell>
          <cell r="AR68">
            <v>1.58987747</v>
          </cell>
          <cell r="AS68">
            <v>1.5944415900000002</v>
          </cell>
          <cell r="AT68">
            <v>1.5980633200000001</v>
          </cell>
          <cell r="AU68">
            <v>1.6020198400000001</v>
          </cell>
          <cell r="AV68">
            <v>1.6067448700000002</v>
          </cell>
          <cell r="AW68">
            <v>1.6112088899999999</v>
          </cell>
          <cell r="AX68">
            <v>1.61578482</v>
          </cell>
          <cell r="AY68">
            <v>1.6211250500000001</v>
          </cell>
          <cell r="AZ68">
            <v>1.6256498000000001</v>
          </cell>
          <cell r="BA68">
            <v>1.63018164</v>
          </cell>
        </row>
      </sheetData>
      <sheetData sheetId="9"/>
      <sheetData sheetId="10">
        <row r="1">
          <cell r="AD1" t="str">
            <v>JAN02</v>
          </cell>
          <cell r="AE1" t="str">
            <v>FEV02</v>
          </cell>
          <cell r="AF1" t="str">
            <v>MAR02</v>
          </cell>
          <cell r="AG1" t="str">
            <v>ABR02</v>
          </cell>
          <cell r="AH1" t="str">
            <v>MAI02</v>
          </cell>
          <cell r="AI1" t="str">
            <v>JUN02</v>
          </cell>
          <cell r="AJ1" t="str">
            <v>JUL02</v>
          </cell>
          <cell r="AK1" t="str">
            <v>AGO02</v>
          </cell>
          <cell r="AL1" t="str">
            <v>SET02</v>
          </cell>
          <cell r="AM1" t="str">
            <v>OUT02</v>
          </cell>
          <cell r="AN1" t="str">
            <v>NOV02</v>
          </cell>
          <cell r="AO1" t="str">
            <v>DEZ02</v>
          </cell>
          <cell r="AP1" t="str">
            <v>JAN03</v>
          </cell>
          <cell r="AQ1" t="str">
            <v>FEV03</v>
          </cell>
          <cell r="AR1" t="str">
            <v>MAR03</v>
          </cell>
          <cell r="AS1" t="str">
            <v>ABR03</v>
          </cell>
          <cell r="AT1" t="str">
            <v>MAI03</v>
          </cell>
          <cell r="AU1" t="str">
            <v>JUN03</v>
          </cell>
          <cell r="AV1" t="str">
            <v>JUL03</v>
          </cell>
          <cell r="AW1" t="str">
            <v>AGO03</v>
          </cell>
          <cell r="AX1" t="str">
            <v>SET03</v>
          </cell>
          <cell r="AY1" t="str">
            <v>OUT03</v>
          </cell>
          <cell r="AZ1" t="str">
            <v>NOV03</v>
          </cell>
          <cell r="BA1" t="str">
            <v>DEZ03</v>
          </cell>
        </row>
        <row r="12">
          <cell r="Y12" t="str">
            <v>CTOP</v>
          </cell>
          <cell r="AD12">
            <v>0.67645031999999994</v>
          </cell>
          <cell r="AE12">
            <v>0.67730118999999989</v>
          </cell>
          <cell r="AF12">
            <v>0.67647658999999993</v>
          </cell>
          <cell r="AG12">
            <v>0.68067467999999998</v>
          </cell>
          <cell r="AH12">
            <v>0.68396799999999991</v>
          </cell>
          <cell r="AI12">
            <v>0.68740499999999993</v>
          </cell>
          <cell r="AJ12">
            <v>0.68865599999999993</v>
          </cell>
          <cell r="AK12">
            <v>0.688388</v>
          </cell>
          <cell r="AL12">
            <v>0.68914999999999993</v>
          </cell>
          <cell r="AM12">
            <v>0.68875300000000006</v>
          </cell>
          <cell r="AN12">
            <v>0.69211699999999998</v>
          </cell>
          <cell r="AO12">
            <v>0.694573</v>
          </cell>
          <cell r="AP12">
            <v>0.450291</v>
          </cell>
          <cell r="AQ12">
            <v>0.45000699999999999</v>
          </cell>
          <cell r="AR12">
            <v>0.449762</v>
          </cell>
          <cell r="AS12">
            <v>0.45113199999999998</v>
          </cell>
          <cell r="AT12">
            <v>0.45108900000000002</v>
          </cell>
          <cell r="AU12">
            <v>0.45142100000000002</v>
          </cell>
          <cell r="AV12">
            <v>0.453488</v>
          </cell>
          <cell r="AW12">
            <v>0.45380199999999998</v>
          </cell>
          <cell r="AX12">
            <v>0.45420700000000003</v>
          </cell>
          <cell r="AY12">
            <v>0.456287</v>
          </cell>
          <cell r="AZ12">
            <v>0.45667400000000002</v>
          </cell>
          <cell r="BA12">
            <v>0.45696999999999999</v>
          </cell>
        </row>
        <row r="13">
          <cell r="Y13" t="str">
            <v>CTO</v>
          </cell>
          <cell r="AD13">
            <v>25.319130000000001</v>
          </cell>
          <cell r="AE13">
            <v>3.9570400000000001</v>
          </cell>
          <cell r="AF13">
            <v>0</v>
          </cell>
          <cell r="AG13">
            <v>0</v>
          </cell>
          <cell r="AH13">
            <v>0</v>
          </cell>
          <cell r="AI13">
            <v>0</v>
          </cell>
          <cell r="AJ13">
            <v>0</v>
          </cell>
          <cell r="AK13">
            <v>0</v>
          </cell>
          <cell r="AL13">
            <v>0</v>
          </cell>
          <cell r="AM13">
            <v>0</v>
          </cell>
          <cell r="AN13">
            <v>0</v>
          </cell>
          <cell r="AO13">
            <v>0.8</v>
          </cell>
          <cell r="AP13">
            <v>0.4</v>
          </cell>
          <cell r="AQ13">
            <v>-0.1</v>
          </cell>
          <cell r="AR13">
            <v>0.4</v>
          </cell>
          <cell r="AS13">
            <v>-0.1</v>
          </cell>
          <cell r="AT13">
            <v>0</v>
          </cell>
          <cell r="AU13">
            <v>0.2</v>
          </cell>
          <cell r="AV13">
            <v>1.2</v>
          </cell>
          <cell r="AW13">
            <v>1.2</v>
          </cell>
          <cell r="AX13">
            <v>1.3</v>
          </cell>
          <cell r="AY13">
            <v>0.5</v>
          </cell>
          <cell r="AZ13">
            <v>0.3</v>
          </cell>
          <cell r="BA13">
            <v>0.8</v>
          </cell>
        </row>
        <row r="14">
          <cell r="Y14" t="str">
            <v>CTOE</v>
          </cell>
          <cell r="AD14">
            <v>1.10895327</v>
          </cell>
          <cell r="AE14">
            <v>0.18014978999999998</v>
          </cell>
          <cell r="AF14">
            <v>0</v>
          </cell>
          <cell r="AG14">
            <v>0</v>
          </cell>
          <cell r="AH14">
            <v>0</v>
          </cell>
          <cell r="AI14">
            <v>0</v>
          </cell>
          <cell r="AJ14">
            <v>0</v>
          </cell>
          <cell r="AK14">
            <v>0</v>
          </cell>
          <cell r="AL14">
            <v>0</v>
          </cell>
          <cell r="AM14">
            <v>0</v>
          </cell>
          <cell r="AN14">
            <v>0</v>
          </cell>
          <cell r="AO14">
            <v>4.3971782276464977E-2</v>
          </cell>
          <cell r="AP14">
            <v>2.3375103193481826E-2</v>
          </cell>
          <cell r="AQ14">
            <v>-5.8438872615876629E-3</v>
          </cell>
          <cell r="AR14">
            <v>2.3375994899219477E-2</v>
          </cell>
          <cell r="AS14">
            <v>-5.8441101880220758E-3</v>
          </cell>
          <cell r="AT14">
            <v>0</v>
          </cell>
          <cell r="AU14">
            <v>1.1688666228912979E-2</v>
          </cell>
          <cell r="AV14">
            <v>7.013333493208436E-2</v>
          </cell>
          <cell r="AW14">
            <v>7.013467249069083E-2</v>
          </cell>
          <cell r="AX14">
            <v>7.5980677553405429E-2</v>
          </cell>
          <cell r="AY14">
            <v>2.9223894836626581E-2</v>
          </cell>
          <cell r="AZ14">
            <v>1.7534671291627571E-2</v>
          </cell>
          <cell r="BA14">
            <v>4.6760015150077834E-2</v>
          </cell>
        </row>
        <row r="15">
          <cell r="AD15">
            <v>1.78540359</v>
          </cell>
          <cell r="AE15">
            <v>0.85745097999999986</v>
          </cell>
          <cell r="AF15">
            <v>0.67647658999999993</v>
          </cell>
          <cell r="AG15">
            <v>0.68067467999999998</v>
          </cell>
          <cell r="AH15">
            <v>0.68396799999999991</v>
          </cell>
          <cell r="AI15">
            <v>0.68740499999999993</v>
          </cell>
          <cell r="AJ15">
            <v>0.68865599999999993</v>
          </cell>
          <cell r="AK15">
            <v>0.688388</v>
          </cell>
          <cell r="AL15">
            <v>0.68914999999999993</v>
          </cell>
          <cell r="AM15">
            <v>0.68875300000000006</v>
          </cell>
          <cell r="AN15">
            <v>0.69211699999999998</v>
          </cell>
          <cell r="AO15">
            <v>0.73854478227646503</v>
          </cell>
          <cell r="AP15">
            <v>0.47366610319348185</v>
          </cell>
          <cell r="AQ15">
            <v>0.4441631127384123</v>
          </cell>
          <cell r="AR15">
            <v>0.47313799489921948</v>
          </cell>
          <cell r="AS15">
            <v>0.44528788981197792</v>
          </cell>
          <cell r="AT15">
            <v>0.45108900000000002</v>
          </cell>
          <cell r="AU15">
            <v>0.46310966622891298</v>
          </cell>
          <cell r="AV15">
            <v>0.5236213349320844</v>
          </cell>
          <cell r="AW15">
            <v>0.52393667249069087</v>
          </cell>
          <cell r="AX15">
            <v>0.53018767755340546</v>
          </cell>
          <cell r="AY15">
            <v>0.48551089483662657</v>
          </cell>
          <cell r="AZ15">
            <v>0.47420867129162758</v>
          </cell>
          <cell r="BA15">
            <v>0.50373001515007787</v>
          </cell>
        </row>
        <row r="16">
          <cell r="Y16" t="str">
            <v>CTO</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row>
        <row r="17">
          <cell r="Y17" t="str">
            <v>CTOV</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row>
        <row r="19">
          <cell r="Y19" t="str">
            <v>CCGP</v>
          </cell>
          <cell r="AD19">
            <v>7.3625193399999995</v>
          </cell>
          <cell r="AE19">
            <v>7.3689553800000001</v>
          </cell>
          <cell r="AF19">
            <v>7.3553536799999994</v>
          </cell>
          <cell r="AG19">
            <v>7.3525355100000001</v>
          </cell>
          <cell r="AH19">
            <v>7.3537509999999999</v>
          </cell>
          <cell r="AI19">
            <v>7.4144489999999994</v>
          </cell>
          <cell r="AJ19">
            <v>7.4478019999999994</v>
          </cell>
          <cell r="AK19">
            <v>7.450126</v>
          </cell>
          <cell r="AL19">
            <v>7.4456699999999998</v>
          </cell>
          <cell r="AM19">
            <v>7.4396069999999996</v>
          </cell>
          <cell r="AN19">
            <v>7.4505049999999997</v>
          </cell>
          <cell r="AO19">
            <v>7.4863909999999994</v>
          </cell>
          <cell r="AP19">
            <v>7.3833140000000004</v>
          </cell>
          <cell r="AQ19">
            <v>7.3858069999999998</v>
          </cell>
          <cell r="AR19">
            <v>7.3905079999999996</v>
          </cell>
          <cell r="AS19">
            <v>7.4330100000000003</v>
          </cell>
          <cell r="AT19">
            <v>7.4754670000000001</v>
          </cell>
          <cell r="AU19">
            <v>7.4845569999999997</v>
          </cell>
          <cell r="AV19">
            <v>7.5061650000000002</v>
          </cell>
          <cell r="AW19">
            <v>7.5150259999999998</v>
          </cell>
          <cell r="AX19">
            <v>7.5250279999999998</v>
          </cell>
          <cell r="AY19">
            <v>7.5467279999999999</v>
          </cell>
          <cell r="AZ19">
            <v>7.5565030000000002</v>
          </cell>
          <cell r="BA19">
            <v>7.5651339999999996</v>
          </cell>
        </row>
        <row r="20">
          <cell r="Y20" t="str">
            <v>CCG</v>
          </cell>
          <cell r="AD20">
            <v>356.5181</v>
          </cell>
          <cell r="AE20">
            <v>248.8245</v>
          </cell>
          <cell r="AF20">
            <v>137.2099</v>
          </cell>
          <cell r="AG20">
            <v>61.100499999999997</v>
          </cell>
          <cell r="AH20">
            <v>84.336586999999994</v>
          </cell>
          <cell r="AI20">
            <v>194.57618200000002</v>
          </cell>
          <cell r="AJ20">
            <v>152.30000000000001</v>
          </cell>
          <cell r="AK20">
            <v>112.2</v>
          </cell>
          <cell r="AL20">
            <v>222</v>
          </cell>
          <cell r="AM20">
            <v>89.3</v>
          </cell>
          <cell r="AN20">
            <v>67.8</v>
          </cell>
          <cell r="AO20">
            <v>103.3</v>
          </cell>
          <cell r="AP20">
            <v>86.9</v>
          </cell>
          <cell r="AQ20">
            <v>59.2</v>
          </cell>
          <cell r="AR20">
            <v>66</v>
          </cell>
          <cell r="AS20">
            <v>70.599999999999994</v>
          </cell>
          <cell r="AT20">
            <v>111.7</v>
          </cell>
          <cell r="AU20">
            <v>174.1</v>
          </cell>
          <cell r="AV20">
            <v>290.8</v>
          </cell>
          <cell r="AW20">
            <v>333.2</v>
          </cell>
          <cell r="AX20">
            <v>290.5</v>
          </cell>
          <cell r="AY20">
            <v>123.5</v>
          </cell>
          <cell r="AZ20">
            <v>86</v>
          </cell>
          <cell r="BA20">
            <v>106.9</v>
          </cell>
        </row>
        <row r="21">
          <cell r="Y21" t="str">
            <v>CCGE</v>
          </cell>
          <cell r="AD21">
            <v>11.961508960000002</v>
          </cell>
          <cell r="AE21">
            <v>8.6226157699999995</v>
          </cell>
          <cell r="AF21">
            <v>5.2842463500000001</v>
          </cell>
          <cell r="AG21">
            <v>2.5991371400000003</v>
          </cell>
          <cell r="AH21">
            <v>3.9967086530912903</v>
          </cell>
          <cell r="AI21">
            <v>8.9442554373261629</v>
          </cell>
          <cell r="AJ21">
            <v>6.1137802159513335</v>
          </cell>
          <cell r="AK21">
            <v>4.4963475611449386</v>
          </cell>
          <cell r="AL21">
            <v>8.6610964609078138</v>
          </cell>
          <cell r="AM21">
            <v>3.5374251853141261</v>
          </cell>
          <cell r="AN21">
            <v>2.6955372779144988</v>
          </cell>
          <cell r="AO21">
            <v>3.9900581107971962</v>
          </cell>
          <cell r="AP21">
            <v>3.5988434800627598</v>
          </cell>
          <cell r="AQ21">
            <v>2.5007948675153768</v>
          </cell>
          <cell r="AR21">
            <v>2.7707988136363682</v>
          </cell>
          <cell r="AS21">
            <v>2.9536017561399488</v>
          </cell>
          <cell r="AT21">
            <v>4.5844292318324085</v>
          </cell>
          <cell r="AU21">
            <v>7.0607314283673146</v>
          </cell>
          <cell r="AV21">
            <v>11.692255035355412</v>
          </cell>
          <cell r="AW21">
            <v>13.376294043482364</v>
          </cell>
          <cell r="AX21">
            <v>11.683148830512129</v>
          </cell>
          <cell r="AY21">
            <v>5.0555973794836193</v>
          </cell>
          <cell r="AZ21">
            <v>3.5674943740639149</v>
          </cell>
          <cell r="BA21">
            <v>4.3977365639850374</v>
          </cell>
        </row>
        <row r="22">
          <cell r="AD22">
            <v>19.324028300000002</v>
          </cell>
          <cell r="AE22">
            <v>15.991571149999999</v>
          </cell>
          <cell r="AF22">
            <v>12.63960003</v>
          </cell>
          <cell r="AG22">
            <v>9.9516726500000008</v>
          </cell>
          <cell r="AH22">
            <v>11.35045965309129</v>
          </cell>
          <cell r="AI22">
            <v>16.358704437326161</v>
          </cell>
          <cell r="AJ22">
            <v>13.561582215951333</v>
          </cell>
          <cell r="AK22">
            <v>11.946473561144938</v>
          </cell>
          <cell r="AL22">
            <v>16.106766460907814</v>
          </cell>
          <cell r="AM22">
            <v>10.977032185314126</v>
          </cell>
          <cell r="AN22">
            <v>10.146042277914498</v>
          </cell>
          <cell r="AO22">
            <v>11.476449110797196</v>
          </cell>
          <cell r="AP22">
            <v>10.98215748006276</v>
          </cell>
          <cell r="AQ22">
            <v>9.8866018675153775</v>
          </cell>
          <cell r="AR22">
            <v>10.161306813636369</v>
          </cell>
          <cell r="AS22">
            <v>10.386611756139949</v>
          </cell>
          <cell r="AT22">
            <v>12.059896231832408</v>
          </cell>
          <cell r="AU22">
            <v>14.545288428367314</v>
          </cell>
          <cell r="AV22">
            <v>19.198420035355412</v>
          </cell>
          <cell r="AW22">
            <v>20.891320043482363</v>
          </cell>
          <cell r="AX22">
            <v>19.20817683051213</v>
          </cell>
          <cell r="AY22">
            <v>12.60232537948362</v>
          </cell>
          <cell r="AZ22">
            <v>11.123997374063915</v>
          </cell>
          <cell r="BA22">
            <v>11.962870563985037</v>
          </cell>
        </row>
        <row r="23">
          <cell r="Y23" t="str">
            <v>CCG</v>
          </cell>
          <cell r="AD23">
            <v>6.6102830000000008</v>
          </cell>
          <cell r="AE23">
            <v>5.4936230000000004</v>
          </cell>
          <cell r="AF23">
            <v>3.9224139999999998</v>
          </cell>
          <cell r="AG23">
            <v>2.6216170000000001</v>
          </cell>
          <cell r="AH23">
            <v>2.5</v>
          </cell>
          <cell r="AI23">
            <v>2.5</v>
          </cell>
          <cell r="AJ23">
            <v>2.5</v>
          </cell>
          <cell r="AK23">
            <v>2.5</v>
          </cell>
          <cell r="AL23">
            <v>2.5</v>
          </cell>
          <cell r="AM23">
            <v>2.5</v>
          </cell>
          <cell r="AN23">
            <v>2.5</v>
          </cell>
          <cell r="AO23">
            <v>2.5</v>
          </cell>
          <cell r="AP23">
            <v>3</v>
          </cell>
          <cell r="AQ23">
            <v>3</v>
          </cell>
          <cell r="AR23">
            <v>3</v>
          </cell>
          <cell r="AS23">
            <v>3</v>
          </cell>
          <cell r="AT23">
            <v>3</v>
          </cell>
          <cell r="AU23">
            <v>3</v>
          </cell>
          <cell r="AV23">
            <v>3</v>
          </cell>
          <cell r="AW23">
            <v>3</v>
          </cell>
          <cell r="AX23">
            <v>3</v>
          </cell>
          <cell r="AY23">
            <v>3</v>
          </cell>
          <cell r="AZ23">
            <v>3</v>
          </cell>
          <cell r="BA23">
            <v>3</v>
          </cell>
        </row>
        <row r="24">
          <cell r="Y24" t="str">
            <v>CCGV</v>
          </cell>
          <cell r="AD24">
            <v>0.21831052000000001</v>
          </cell>
          <cell r="AE24">
            <v>0.19037273000000002</v>
          </cell>
          <cell r="AF24">
            <v>0.15106053999999999</v>
          </cell>
          <cell r="AG24">
            <v>8.1512929999999997E-2</v>
          </cell>
          <cell r="AH24">
            <v>0.11847493464169029</v>
          </cell>
          <cell r="AI24">
            <v>0.11491971095062091</v>
          </cell>
          <cell r="AJ24">
            <v>0.10035752160130224</v>
          </cell>
          <cell r="AK24">
            <v>0.10018599735171431</v>
          </cell>
          <cell r="AL24">
            <v>9.7534870055268189E-2</v>
          </cell>
          <cell r="AM24">
            <v>9.903206005918605E-2</v>
          </cell>
          <cell r="AN24">
            <v>9.9392967474723398E-2</v>
          </cell>
          <cell r="AO24">
            <v>9.6564813910871156E-2</v>
          </cell>
          <cell r="AP24">
            <v>0.12424085661896754</v>
          </cell>
          <cell r="AQ24">
            <v>0.12672946963760354</v>
          </cell>
          <cell r="AR24">
            <v>0.12594540061983492</v>
          </cell>
          <cell r="AS24">
            <v>0.12550715677648508</v>
          </cell>
          <cell r="AT24">
            <v>0.12312701607428134</v>
          </cell>
          <cell r="AU24">
            <v>0.12166682530213638</v>
          </cell>
          <cell r="AV24">
            <v>0.12062161315703657</v>
          </cell>
          <cell r="AW24">
            <v>0.12043482031946906</v>
          </cell>
          <cell r="AX24">
            <v>0.12065213938566742</v>
          </cell>
          <cell r="AY24">
            <v>0.12280803350972355</v>
          </cell>
          <cell r="AZ24">
            <v>0.12444747816502029</v>
          </cell>
          <cell r="BA24">
            <v>0.12341636755804596</v>
          </cell>
        </row>
        <row r="26">
          <cell r="Y26" t="str">
            <v>CAMP</v>
          </cell>
          <cell r="AD26">
            <v>0.36983106999999998</v>
          </cell>
          <cell r="AE26">
            <v>0.37064822999999997</v>
          </cell>
          <cell r="AF26">
            <v>0.37060851</v>
          </cell>
          <cell r="AG26">
            <v>8.975422999999999E-2</v>
          </cell>
          <cell r="AH26">
            <v>0.37436900000000001</v>
          </cell>
          <cell r="AI26">
            <v>0.37818299999999999</v>
          </cell>
          <cell r="AJ26">
            <v>0.38036300000000001</v>
          </cell>
          <cell r="AK26">
            <v>0.38056200000000001</v>
          </cell>
          <cell r="AL26">
            <v>0.38028699999999999</v>
          </cell>
          <cell r="AM26">
            <v>0.37987300000000002</v>
          </cell>
          <cell r="AN26">
            <v>0.38153500000000001</v>
          </cell>
          <cell r="AO26">
            <v>0.38334800000000002</v>
          </cell>
        </row>
        <row r="27">
          <cell r="Y27" t="str">
            <v>CAM</v>
          </cell>
          <cell r="AD27">
            <v>1.2700000000000001E-3</v>
          </cell>
          <cell r="AE27">
            <v>1.1E-4</v>
          </cell>
          <cell r="AF27">
            <v>1.1E-4</v>
          </cell>
          <cell r="AG27">
            <v>1.8269999999999998E-2</v>
          </cell>
          <cell r="AH27">
            <v>0</v>
          </cell>
          <cell r="AI27">
            <v>0</v>
          </cell>
          <cell r="AJ27">
            <v>0</v>
          </cell>
          <cell r="AK27">
            <v>0</v>
          </cell>
          <cell r="AL27">
            <v>0</v>
          </cell>
          <cell r="AM27">
            <v>0</v>
          </cell>
          <cell r="AN27">
            <v>0</v>
          </cell>
          <cell r="AO27">
            <v>9.1999999999999993</v>
          </cell>
        </row>
        <row r="28">
          <cell r="Y28" t="str">
            <v>CAME</v>
          </cell>
          <cell r="AD28">
            <v>8.1529359999999995E-2</v>
          </cell>
          <cell r="AE28">
            <v>6.491849999999999E-2</v>
          </cell>
          <cell r="AF28">
            <v>7.6263170000000005E-2</v>
          </cell>
          <cell r="AG28">
            <v>8.6489490000000002E-2</v>
          </cell>
          <cell r="AH28">
            <v>8.168121781005587E-2</v>
          </cell>
          <cell r="AI28">
            <v>7.5945628888223468E-2</v>
          </cell>
          <cell r="AJ28">
            <v>7.6138254229005595E-2</v>
          </cell>
          <cell r="AK28">
            <v>7.6266671122860341E-2</v>
          </cell>
          <cell r="AL28">
            <v>7.6074045782078215E-2</v>
          </cell>
          <cell r="AM28">
            <v>7.6074045782078215E-2</v>
          </cell>
          <cell r="AN28">
            <v>7.6330879569787721E-2</v>
          </cell>
          <cell r="AO28">
            <v>0.64075437146714409</v>
          </cell>
        </row>
        <row r="29">
          <cell r="AD29">
            <v>0.45136042999999998</v>
          </cell>
          <cell r="AE29">
            <v>0.43556672999999996</v>
          </cell>
          <cell r="AF29">
            <v>0.44687167999999999</v>
          </cell>
          <cell r="AG29">
            <v>0.17624371999999999</v>
          </cell>
          <cell r="AH29">
            <v>0.45605021781005589</v>
          </cell>
          <cell r="AI29">
            <v>0.45412862888822347</v>
          </cell>
          <cell r="AJ29">
            <v>0.45650125422900562</v>
          </cell>
          <cell r="AK29">
            <v>0.45682867112286035</v>
          </cell>
          <cell r="AL29">
            <v>0.4563610457820782</v>
          </cell>
          <cell r="AM29">
            <v>0.45594704578207823</v>
          </cell>
          <cell r="AN29">
            <v>0.45786587956978775</v>
          </cell>
          <cell r="AO29">
            <v>1.0241023714671442</v>
          </cell>
        </row>
        <row r="30">
          <cell r="Y30" t="str">
            <v>CAM</v>
          </cell>
          <cell r="AD30">
            <v>1.2690599999999999</v>
          </cell>
          <cell r="AE30">
            <v>1.01539</v>
          </cell>
          <cell r="AF30">
            <v>1.1155299999999999</v>
          </cell>
          <cell r="AG30">
            <v>1.3304500000000001</v>
          </cell>
          <cell r="AH30">
            <v>1</v>
          </cell>
          <cell r="AI30">
            <v>1</v>
          </cell>
          <cell r="AJ30">
            <v>1</v>
          </cell>
          <cell r="AK30">
            <v>1</v>
          </cell>
          <cell r="AL30">
            <v>1</v>
          </cell>
          <cell r="AM30">
            <v>1</v>
          </cell>
          <cell r="AN30">
            <v>1</v>
          </cell>
          <cell r="AO30">
            <v>1</v>
          </cell>
        </row>
        <row r="31">
          <cell r="Y31" t="str">
            <v>CAMV</v>
          </cell>
          <cell r="AD31">
            <v>5.110344E-2</v>
          </cell>
          <cell r="AE31">
            <v>4.0888469999999996E-2</v>
          </cell>
          <cell r="AF31">
            <v>4.4920979999999999E-2</v>
          </cell>
          <cell r="AG31">
            <v>5.3575540000000005E-2</v>
          </cell>
          <cell r="AH31">
            <v>4.0268736999999999E-2</v>
          </cell>
          <cell r="AI31">
            <v>4.0268736999999999E-2</v>
          </cell>
          <cell r="AJ31">
            <v>4.0268736999999999E-2</v>
          </cell>
          <cell r="AK31">
            <v>4.0268736999999999E-2</v>
          </cell>
          <cell r="AL31">
            <v>4.0268736999999999E-2</v>
          </cell>
          <cell r="AM31">
            <v>4.0268736999999999E-2</v>
          </cell>
          <cell r="AN31">
            <v>4.0268736999999999E-2</v>
          </cell>
          <cell r="AO31">
            <v>4.0268736999999999E-2</v>
          </cell>
        </row>
        <row r="33">
          <cell r="Y33" t="str">
            <v>CTAP</v>
          </cell>
          <cell r="AD33">
            <v>9.2490000000000003E-3</v>
          </cell>
          <cell r="AE33">
            <v>9.3059999999999983E-3</v>
          </cell>
          <cell r="AF33">
            <v>9.2429999999999995E-3</v>
          </cell>
          <cell r="AG33">
            <v>9.3100000000000006E-3</v>
          </cell>
          <cell r="AH33">
            <v>9.3399999999999993E-3</v>
          </cell>
          <cell r="AI33">
            <v>9.4330000000000004E-3</v>
          </cell>
          <cell r="AJ33">
            <v>9.4559999999999991E-3</v>
          </cell>
          <cell r="AK33">
            <v>9.4510000000000011E-3</v>
          </cell>
          <cell r="AL33">
            <v>9.4309999999999984E-3</v>
          </cell>
          <cell r="AM33">
            <v>9.4330000000000004E-3</v>
          </cell>
          <cell r="AN33">
            <v>9.4350000000000007E-3</v>
          </cell>
          <cell r="AO33">
            <v>9.4510000000000011E-3</v>
          </cell>
          <cell r="AP33">
            <v>9.5650000000000006E-3</v>
          </cell>
          <cell r="AQ33">
            <v>9.5589999999999998E-3</v>
          </cell>
          <cell r="AR33">
            <v>9.6209999999999993E-3</v>
          </cell>
          <cell r="AS33">
            <v>9.6520000000000009E-3</v>
          </cell>
          <cell r="AT33">
            <v>9.6520000000000009E-3</v>
          </cell>
          <cell r="AU33">
            <v>9.6589999999999992E-3</v>
          </cell>
          <cell r="AV33">
            <v>9.7040000000000008E-3</v>
          </cell>
          <cell r="AW33">
            <v>9.7109999999999991E-3</v>
          </cell>
          <cell r="AX33">
            <v>9.7190000000000002E-3</v>
          </cell>
          <cell r="AY33">
            <v>9.7640000000000001E-3</v>
          </cell>
          <cell r="AZ33">
            <v>9.7719999999999994E-3</v>
          </cell>
          <cell r="BA33">
            <v>9.7789999999999995E-3</v>
          </cell>
        </row>
        <row r="34">
          <cell r="Y34" t="str">
            <v>CTA</v>
          </cell>
          <cell r="AD34">
            <v>0</v>
          </cell>
          <cell r="AE34">
            <v>0</v>
          </cell>
          <cell r="AF34">
            <v>2.9999999999999997E-5</v>
          </cell>
          <cell r="AG34">
            <v>0</v>
          </cell>
          <cell r="AH34">
            <v>0.3</v>
          </cell>
          <cell r="AI34">
            <v>0.3</v>
          </cell>
          <cell r="AJ34">
            <v>0.3</v>
          </cell>
          <cell r="AK34">
            <v>0.3</v>
          </cell>
          <cell r="AL34">
            <v>0.3</v>
          </cell>
          <cell r="AM34">
            <v>0.3</v>
          </cell>
          <cell r="AN34">
            <v>0.3</v>
          </cell>
          <cell r="AO34">
            <v>0.3</v>
          </cell>
          <cell r="AP34">
            <v>1.2</v>
          </cell>
          <cell r="AQ34">
            <v>0.3</v>
          </cell>
          <cell r="AR34">
            <v>0.5</v>
          </cell>
          <cell r="AS34">
            <v>0.3</v>
          </cell>
          <cell r="AT34">
            <v>0.3</v>
          </cell>
          <cell r="AU34">
            <v>0.3</v>
          </cell>
          <cell r="AV34">
            <v>0.6</v>
          </cell>
          <cell r="AW34">
            <v>0.7</v>
          </cell>
          <cell r="AX34">
            <v>1.4</v>
          </cell>
          <cell r="AY34">
            <v>0.3</v>
          </cell>
          <cell r="AZ34">
            <v>0.3</v>
          </cell>
          <cell r="BA34">
            <v>1.2</v>
          </cell>
        </row>
        <row r="35">
          <cell r="Y35" t="str">
            <v>CTAE</v>
          </cell>
          <cell r="AD35">
            <v>2.6617111240223465E-2</v>
          </cell>
          <cell r="AE35">
            <v>2.4083218592178775E-2</v>
          </cell>
          <cell r="AF35">
            <v>2.2679884897997504E-2</v>
          </cell>
          <cell r="AG35">
            <v>2.5848402234636872E-2</v>
          </cell>
          <cell r="AH35">
            <v>8.7165869690610839E-2</v>
          </cell>
          <cell r="AI35">
            <v>9.0126964756380532E-2</v>
          </cell>
          <cell r="AJ35">
            <v>9.0197572083874716E-2</v>
          </cell>
          <cell r="AK35">
            <v>9.0244643635537497E-2</v>
          </cell>
          <cell r="AL35">
            <v>9.0174036308043312E-2</v>
          </cell>
          <cell r="AM35">
            <v>9.0174036308043312E-2</v>
          </cell>
          <cell r="AN35">
            <v>9.0268179411368901E-2</v>
          </cell>
          <cell r="AO35">
            <v>9.0456465618020093E-2</v>
          </cell>
          <cell r="AP35">
            <v>0.2681561577663043</v>
          </cell>
          <cell r="AQ35">
            <v>9.0549201445012426E-2</v>
          </cell>
          <cell r="AR35">
            <v>0.13007539171020066</v>
          </cell>
          <cell r="AS35">
            <v>9.0644751824671257E-2</v>
          </cell>
          <cell r="AT35">
            <v>9.0691823376334052E-2</v>
          </cell>
          <cell r="AU35">
            <v>9.0738894927996833E-2</v>
          </cell>
          <cell r="AV35">
            <v>0.15000598210855429</v>
          </cell>
          <cell r="AW35">
            <v>0.16979350472271743</v>
          </cell>
          <cell r="AX35">
            <v>0.30802261907971068</v>
          </cell>
          <cell r="AY35">
            <v>9.0927181134648011E-2</v>
          </cell>
          <cell r="AZ35">
            <v>9.0974252686310805E-2</v>
          </cell>
          <cell r="BA35">
            <v>0.26868638696943176</v>
          </cell>
        </row>
        <row r="36">
          <cell r="AD36">
            <v>3.5866111240223465E-2</v>
          </cell>
          <cell r="AE36">
            <v>3.3389218592178777E-2</v>
          </cell>
          <cell r="AF36">
            <v>3.1922884897997501E-2</v>
          </cell>
          <cell r="AG36">
            <v>3.5158402234636871E-2</v>
          </cell>
          <cell r="AH36">
            <v>9.650586969061084E-2</v>
          </cell>
          <cell r="AI36">
            <v>9.9559964756380528E-2</v>
          </cell>
          <cell r="AJ36">
            <v>9.9653572083874709E-2</v>
          </cell>
          <cell r="AK36">
            <v>9.9695643635537498E-2</v>
          </cell>
          <cell r="AL36">
            <v>9.9605036308043307E-2</v>
          </cell>
          <cell r="AM36">
            <v>9.9607036308043309E-2</v>
          </cell>
          <cell r="AN36">
            <v>9.97031794113689E-2</v>
          </cell>
          <cell r="AO36">
            <v>9.9907465618020094E-2</v>
          </cell>
          <cell r="AP36">
            <v>0.27772115776630429</v>
          </cell>
          <cell r="AQ36">
            <v>0.10010820144501242</v>
          </cell>
          <cell r="AR36">
            <v>0.13969639171020065</v>
          </cell>
          <cell r="AS36">
            <v>0.10029675182467127</v>
          </cell>
          <cell r="AT36">
            <v>0.10034382337633405</v>
          </cell>
          <cell r="AU36">
            <v>0.10039789492799683</v>
          </cell>
          <cell r="AV36">
            <v>0.15970998210855428</v>
          </cell>
          <cell r="AW36">
            <v>0.17950450472271742</v>
          </cell>
          <cell r="AX36">
            <v>0.31774161907971066</v>
          </cell>
          <cell r="AY36">
            <v>0.10069118113464801</v>
          </cell>
          <cell r="AZ36">
            <v>0.10074625268631081</v>
          </cell>
          <cell r="BA36">
            <v>0.27846538696943174</v>
          </cell>
        </row>
        <row r="37">
          <cell r="Y37" t="str">
            <v>CTA</v>
          </cell>
          <cell r="AD37">
            <v>0.30288999999999999</v>
          </cell>
          <cell r="AE37">
            <v>0.30438999999999999</v>
          </cell>
          <cell r="AF37">
            <v>0.28300999999999998</v>
          </cell>
          <cell r="AG37">
            <v>0.30464999999999998</v>
          </cell>
          <cell r="AH37">
            <v>0.3</v>
          </cell>
          <cell r="AI37">
            <v>0.3</v>
          </cell>
          <cell r="AJ37">
            <v>0.3</v>
          </cell>
          <cell r="AK37">
            <v>0.3</v>
          </cell>
          <cell r="AL37">
            <v>0.3</v>
          </cell>
          <cell r="AM37">
            <v>0.3</v>
          </cell>
          <cell r="AN37">
            <v>0.3</v>
          </cell>
          <cell r="AO37">
            <v>0.3</v>
          </cell>
          <cell r="AP37">
            <v>0.3</v>
          </cell>
          <cell r="AQ37">
            <v>0.3</v>
          </cell>
          <cell r="AR37">
            <v>0.3</v>
          </cell>
          <cell r="AS37">
            <v>0.3</v>
          </cell>
          <cell r="AT37">
            <v>0.3</v>
          </cell>
          <cell r="AU37">
            <v>0.3</v>
          </cell>
          <cell r="AV37">
            <v>0.3</v>
          </cell>
          <cell r="AW37">
            <v>0.3</v>
          </cell>
          <cell r="AX37">
            <v>0.3</v>
          </cell>
          <cell r="AY37">
            <v>0.3</v>
          </cell>
          <cell r="AZ37">
            <v>0.3</v>
          </cell>
          <cell r="BA37">
            <v>0.3</v>
          </cell>
        </row>
        <row r="38">
          <cell r="Y38" t="str">
            <v>CTAV</v>
          </cell>
          <cell r="AD38">
            <v>1.2196997749930001E-2</v>
          </cell>
          <cell r="AE38">
            <v>1.2257400855429999E-2</v>
          </cell>
          <cell r="AF38">
            <v>1.1396455258370001E-2</v>
          </cell>
          <cell r="AG38">
            <v>1.2267870727049998E-2</v>
          </cell>
          <cell r="AH38">
            <v>1.2080621099999999E-2</v>
          </cell>
          <cell r="AI38">
            <v>1.2080621099999999E-2</v>
          </cell>
          <cell r="AJ38">
            <v>1.2080621099999999E-2</v>
          </cell>
          <cell r="AK38">
            <v>1.2080621099999999E-2</v>
          </cell>
          <cell r="AL38">
            <v>1.2080621099999999E-2</v>
          </cell>
          <cell r="AM38">
            <v>1.2080621099999999E-2</v>
          </cell>
          <cell r="AN38">
            <v>1.2080621099999999E-2</v>
          </cell>
          <cell r="AO38">
            <v>1.2080621099999999E-2</v>
          </cell>
          <cell r="AP38">
            <v>1.2080621100000001E-2</v>
          </cell>
          <cell r="AQ38">
            <v>1.2080621100000001E-2</v>
          </cell>
          <cell r="AR38">
            <v>1.2080621100000001E-2</v>
          </cell>
          <cell r="AS38">
            <v>1.2080621100000001E-2</v>
          </cell>
          <cell r="AT38">
            <v>1.2080621100000001E-2</v>
          </cell>
          <cell r="AU38">
            <v>1.2080621100000001E-2</v>
          </cell>
          <cell r="AV38">
            <v>1.2080621100000001E-2</v>
          </cell>
          <cell r="AW38">
            <v>1.2080621100000001E-2</v>
          </cell>
          <cell r="AX38">
            <v>1.2080621100000001E-2</v>
          </cell>
          <cell r="AY38">
            <v>1.2080621100000001E-2</v>
          </cell>
          <cell r="AZ38">
            <v>1.2080621100000001E-2</v>
          </cell>
          <cell r="BA38">
            <v>1.2080621100000001E-2</v>
          </cell>
        </row>
        <row r="40">
          <cell r="Y40" t="str">
            <v>CTBP</v>
          </cell>
          <cell r="AD40">
            <v>0.54082000000000008</v>
          </cell>
          <cell r="AE40">
            <v>0.54166700000000001</v>
          </cell>
          <cell r="AF40">
            <v>0.53942699999999999</v>
          </cell>
          <cell r="AG40">
            <v>0.54195100000000007</v>
          </cell>
          <cell r="AH40">
            <v>0.54740999999999995</v>
          </cell>
          <cell r="AI40">
            <v>0.55205399999999993</v>
          </cell>
          <cell r="AJ40">
            <v>0.55288599999999999</v>
          </cell>
          <cell r="AK40">
            <v>0.55320899999999995</v>
          </cell>
          <cell r="AL40">
            <v>0.55136699999999994</v>
          </cell>
          <cell r="AM40">
            <v>0.550952</v>
          </cell>
          <cell r="AN40">
            <v>0.55201500000000003</v>
          </cell>
          <cell r="AO40">
            <v>0.555365</v>
          </cell>
          <cell r="AP40">
            <v>0.53022400000000003</v>
          </cell>
          <cell r="AQ40">
            <v>0.53137299999999998</v>
          </cell>
          <cell r="AR40">
            <v>0.53344199999999997</v>
          </cell>
          <cell r="AS40">
            <v>0.53476100000000004</v>
          </cell>
          <cell r="AT40">
            <v>0.53593400000000002</v>
          </cell>
          <cell r="AU40">
            <v>0.53771899999999995</v>
          </cell>
          <cell r="AV40">
            <v>0.53984799999999999</v>
          </cell>
          <cell r="AW40">
            <v>0.54170799999999997</v>
          </cell>
          <cell r="AX40">
            <v>0.54358899999999999</v>
          </cell>
          <cell r="AY40">
            <v>0.54575399999999996</v>
          </cell>
          <cell r="AZ40">
            <v>0.54762200000000005</v>
          </cell>
          <cell r="BA40">
            <v>0.54952999999999996</v>
          </cell>
        </row>
        <row r="41">
          <cell r="Y41" t="str">
            <v>CTB</v>
          </cell>
          <cell r="AD41">
            <v>0.35589999999999999</v>
          </cell>
          <cell r="AE41">
            <v>0</v>
          </cell>
          <cell r="AF41">
            <v>0.12484999999999999</v>
          </cell>
          <cell r="AG41">
            <v>3.2680000000000001E-2</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row>
        <row r="42">
          <cell r="Y42" t="str">
            <v>CTBE</v>
          </cell>
          <cell r="AD42">
            <v>6.9190589909545325E-2</v>
          </cell>
          <cell r="AE42">
            <v>0</v>
          </cell>
          <cell r="AF42">
            <v>2.9266686146621264E-2</v>
          </cell>
          <cell r="AG42">
            <v>9.1392984931349015E-3</v>
          </cell>
          <cell r="AH42">
            <v>9.1582125119920102E-4</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row>
        <row r="43">
          <cell r="AD43">
            <v>0.61001058990954538</v>
          </cell>
          <cell r="AE43">
            <v>0.54166700000000001</v>
          </cell>
          <cell r="AF43">
            <v>0.5686936861466213</v>
          </cell>
          <cell r="AG43">
            <v>0.55109029849313496</v>
          </cell>
          <cell r="AH43">
            <v>0.54832582125119911</v>
          </cell>
          <cell r="AI43">
            <v>0.55205399999999993</v>
          </cell>
          <cell r="AJ43">
            <v>0.55288599999999999</v>
          </cell>
          <cell r="AK43">
            <v>0.55320899999999995</v>
          </cell>
          <cell r="AL43">
            <v>0.55136699999999994</v>
          </cell>
          <cell r="AM43">
            <v>0.550952</v>
          </cell>
          <cell r="AN43">
            <v>0.55201500000000003</v>
          </cell>
          <cell r="AO43">
            <v>0.555365</v>
          </cell>
          <cell r="AP43">
            <v>0.53022400000000003</v>
          </cell>
          <cell r="AQ43">
            <v>0.53137299999999998</v>
          </cell>
          <cell r="AR43">
            <v>0.53344199999999997</v>
          </cell>
          <cell r="AS43">
            <v>0.53476100000000004</v>
          </cell>
          <cell r="AT43">
            <v>0.53593400000000002</v>
          </cell>
          <cell r="AU43">
            <v>0.53771899999999995</v>
          </cell>
          <cell r="AV43">
            <v>0.53984799999999999</v>
          </cell>
          <cell r="AW43">
            <v>0.54170799999999997</v>
          </cell>
          <cell r="AX43">
            <v>0.54358899999999999</v>
          </cell>
          <cell r="AY43">
            <v>0.54575399999999996</v>
          </cell>
          <cell r="AZ43">
            <v>0.54762200000000005</v>
          </cell>
          <cell r="BA43">
            <v>0.54952999999999996</v>
          </cell>
        </row>
        <row r="44">
          <cell r="Y44" t="str">
            <v>CTB</v>
          </cell>
          <cell r="AD44">
            <v>4.1149999999999999E-2</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row>
        <row r="45">
          <cell r="Y45" t="str">
            <v>CTBV</v>
          </cell>
          <cell r="AD45">
            <v>1.6570585275500001E-3</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row>
        <row r="47">
          <cell r="AD47">
            <v>0.55006900000000003</v>
          </cell>
          <cell r="AE47">
            <v>0.55097300000000005</v>
          </cell>
          <cell r="AF47">
            <v>0.54866999999999999</v>
          </cell>
          <cell r="AG47">
            <v>0.55126100000000011</v>
          </cell>
          <cell r="AH47">
            <v>0.55674999999999997</v>
          </cell>
          <cell r="AI47">
            <v>0.56148699999999996</v>
          </cell>
          <cell r="AJ47">
            <v>0.56234200000000001</v>
          </cell>
          <cell r="AK47">
            <v>0.56265999999999994</v>
          </cell>
          <cell r="AL47">
            <v>0.56079799999999991</v>
          </cell>
          <cell r="AM47">
            <v>0.56038500000000002</v>
          </cell>
          <cell r="AN47">
            <v>0.56145</v>
          </cell>
          <cell r="AO47">
            <v>0.56481599999999998</v>
          </cell>
          <cell r="AP47">
            <v>0.53978900000000007</v>
          </cell>
          <cell r="AQ47">
            <v>0.54093199999999997</v>
          </cell>
          <cell r="AR47">
            <v>0.54306299999999996</v>
          </cell>
          <cell r="AS47">
            <v>0.54441300000000004</v>
          </cell>
          <cell r="AT47">
            <v>0.54558600000000002</v>
          </cell>
          <cell r="AU47">
            <v>0.54737799999999992</v>
          </cell>
          <cell r="AV47">
            <v>0.54955200000000004</v>
          </cell>
          <cell r="AW47">
            <v>0.55141899999999999</v>
          </cell>
          <cell r="AX47">
            <v>0.55330800000000002</v>
          </cell>
          <cell r="AY47">
            <v>0.55551799999999996</v>
          </cell>
          <cell r="AZ47">
            <v>0.55739400000000006</v>
          </cell>
          <cell r="BA47">
            <v>0.55930899999999995</v>
          </cell>
        </row>
        <row r="48">
          <cell r="AD48">
            <v>0.35589999999999999</v>
          </cell>
          <cell r="AE48">
            <v>0</v>
          </cell>
          <cell r="AF48">
            <v>0.12487999999999999</v>
          </cell>
          <cell r="AG48">
            <v>3.2680000000000001E-2</v>
          </cell>
          <cell r="AH48">
            <v>0.3</v>
          </cell>
          <cell r="AI48">
            <v>0.3</v>
          </cell>
          <cell r="AJ48">
            <v>0.3</v>
          </cell>
          <cell r="AK48">
            <v>0.3</v>
          </cell>
          <cell r="AL48">
            <v>0.3</v>
          </cell>
          <cell r="AM48">
            <v>0.3</v>
          </cell>
          <cell r="AN48">
            <v>0.3</v>
          </cell>
          <cell r="AO48">
            <v>0.3</v>
          </cell>
          <cell r="AP48">
            <v>1.2</v>
          </cell>
          <cell r="AQ48">
            <v>0.3</v>
          </cell>
          <cell r="AR48">
            <v>0.5</v>
          </cell>
          <cell r="AS48">
            <v>0.3</v>
          </cell>
          <cell r="AT48">
            <v>0.3</v>
          </cell>
          <cell r="AU48">
            <v>0.3</v>
          </cell>
          <cell r="AV48">
            <v>0.6</v>
          </cell>
          <cell r="AW48">
            <v>0.7</v>
          </cell>
          <cell r="AX48">
            <v>1.4</v>
          </cell>
          <cell r="AY48">
            <v>0.3</v>
          </cell>
          <cell r="AZ48">
            <v>0.3</v>
          </cell>
          <cell r="BA48">
            <v>1.2</v>
          </cell>
        </row>
        <row r="49">
          <cell r="AD49">
            <v>9.580770114976879E-2</v>
          </cell>
          <cell r="AE49">
            <v>2.4083218592178775E-2</v>
          </cell>
          <cell r="AF49">
            <v>5.1946571044618764E-2</v>
          </cell>
          <cell r="AG49">
            <v>3.498770072777177E-2</v>
          </cell>
          <cell r="AH49">
            <v>8.8081690941810037E-2</v>
          </cell>
          <cell r="AI49">
            <v>9.0126964756380532E-2</v>
          </cell>
          <cell r="AJ49">
            <v>9.0197572083874716E-2</v>
          </cell>
          <cell r="AK49">
            <v>9.0244643635537497E-2</v>
          </cell>
          <cell r="AL49">
            <v>9.0174036308043312E-2</v>
          </cell>
          <cell r="AM49">
            <v>9.0174036308043312E-2</v>
          </cell>
          <cell r="AN49">
            <v>9.0268179411368901E-2</v>
          </cell>
          <cell r="AO49">
            <v>9.0456465618020093E-2</v>
          </cell>
          <cell r="AP49">
            <v>0.2681561577663043</v>
          </cell>
          <cell r="AQ49">
            <v>9.0549201445012426E-2</v>
          </cell>
          <cell r="AR49">
            <v>0.13007539171020066</v>
          </cell>
          <cell r="AS49">
            <v>9.0644751824671257E-2</v>
          </cell>
          <cell r="AT49">
            <v>9.0691823376334052E-2</v>
          </cell>
          <cell r="AU49">
            <v>9.0738894927996833E-2</v>
          </cell>
          <cell r="AV49">
            <v>0.15000598210855429</v>
          </cell>
          <cell r="AW49">
            <v>0.16979350472271743</v>
          </cell>
          <cell r="AX49">
            <v>0.30802261907971068</v>
          </cell>
          <cell r="AY49">
            <v>9.0927181134648011E-2</v>
          </cell>
          <cell r="AZ49">
            <v>9.0974252686310805E-2</v>
          </cell>
          <cell r="BA49">
            <v>0.26868638696943176</v>
          </cell>
        </row>
        <row r="50">
          <cell r="AD50">
            <v>0.64587670114976881</v>
          </cell>
          <cell r="AE50">
            <v>0.57505621859217881</v>
          </cell>
          <cell r="AF50">
            <v>0.60061657104461885</v>
          </cell>
          <cell r="AG50">
            <v>0.5862487007277718</v>
          </cell>
          <cell r="AH50">
            <v>0.64483169094180992</v>
          </cell>
          <cell r="AI50">
            <v>0.65161396475638045</v>
          </cell>
          <cell r="AJ50">
            <v>0.6525395720838747</v>
          </cell>
          <cell r="AK50">
            <v>0.65290464363553746</v>
          </cell>
          <cell r="AL50">
            <v>0.65097203630804323</v>
          </cell>
          <cell r="AM50">
            <v>0.65055903630804335</v>
          </cell>
          <cell r="AN50">
            <v>0.65171817941136889</v>
          </cell>
          <cell r="AO50">
            <v>0.65527246561802011</v>
          </cell>
          <cell r="AP50">
            <v>0.80794515776630438</v>
          </cell>
          <cell r="AQ50">
            <v>0.63148120144501241</v>
          </cell>
          <cell r="AR50">
            <v>0.67313839171020062</v>
          </cell>
          <cell r="AS50">
            <v>0.63505775182467128</v>
          </cell>
          <cell r="AT50">
            <v>0.6362778233763341</v>
          </cell>
          <cell r="AU50">
            <v>0.63811689492799673</v>
          </cell>
          <cell r="AV50">
            <v>0.69955798210855424</v>
          </cell>
          <cell r="AW50">
            <v>0.72121250472271736</v>
          </cell>
          <cell r="AX50">
            <v>0.86133061907971065</v>
          </cell>
          <cell r="AY50">
            <v>0.64644518113464799</v>
          </cell>
          <cell r="AZ50">
            <v>0.64836825268631082</v>
          </cell>
          <cell r="BA50">
            <v>0.82799538696943165</v>
          </cell>
        </row>
        <row r="51">
          <cell r="AD51">
            <v>0.34404000000000001</v>
          </cell>
          <cell r="AE51">
            <v>0.30438999999999999</v>
          </cell>
          <cell r="AF51">
            <v>0.28300999999999998</v>
          </cell>
          <cell r="AG51">
            <v>0.30464999999999998</v>
          </cell>
          <cell r="AH51">
            <v>0.3</v>
          </cell>
          <cell r="AI51">
            <v>0.3</v>
          </cell>
          <cell r="AJ51">
            <v>0.3</v>
          </cell>
          <cell r="AK51">
            <v>0.3</v>
          </cell>
          <cell r="AL51">
            <v>0.3</v>
          </cell>
          <cell r="AM51">
            <v>0.3</v>
          </cell>
          <cell r="AN51">
            <v>0.3</v>
          </cell>
          <cell r="AO51">
            <v>0.3</v>
          </cell>
          <cell r="AP51">
            <v>0.3</v>
          </cell>
          <cell r="AQ51">
            <v>0.3</v>
          </cell>
          <cell r="AR51">
            <v>0.3</v>
          </cell>
          <cell r="AS51">
            <v>0.3</v>
          </cell>
          <cell r="AT51">
            <v>0.3</v>
          </cell>
          <cell r="AU51">
            <v>0.3</v>
          </cell>
          <cell r="AV51">
            <v>0.3</v>
          </cell>
          <cell r="AW51">
            <v>0.3</v>
          </cell>
          <cell r="AX51">
            <v>0.3</v>
          </cell>
          <cell r="AY51">
            <v>0.3</v>
          </cell>
          <cell r="AZ51">
            <v>0.3</v>
          </cell>
          <cell r="BA51">
            <v>0.3</v>
          </cell>
        </row>
        <row r="52">
          <cell r="AD52">
            <v>1.3854056277480001E-2</v>
          </cell>
          <cell r="AE52">
            <v>1.2257400855429999E-2</v>
          </cell>
          <cell r="AF52">
            <v>1.1396455258370001E-2</v>
          </cell>
          <cell r="AG52">
            <v>1.2267870727049998E-2</v>
          </cell>
          <cell r="AH52">
            <v>1.2080621099999999E-2</v>
          </cell>
          <cell r="AI52">
            <v>1.2080621099999999E-2</v>
          </cell>
          <cell r="AJ52">
            <v>1.2080621099999999E-2</v>
          </cell>
          <cell r="AK52">
            <v>1.2080621099999999E-2</v>
          </cell>
          <cell r="AL52">
            <v>1.2080621099999999E-2</v>
          </cell>
          <cell r="AM52">
            <v>1.2080621099999999E-2</v>
          </cell>
          <cell r="AN52">
            <v>1.2080621099999999E-2</v>
          </cell>
          <cell r="AO52">
            <v>1.2080621099999999E-2</v>
          </cell>
          <cell r="AP52">
            <v>1.2080621100000001E-2</v>
          </cell>
          <cell r="AQ52">
            <v>1.2080621100000001E-2</v>
          </cell>
          <cell r="AR52">
            <v>1.2080621100000001E-2</v>
          </cell>
          <cell r="AS52">
            <v>1.2080621100000001E-2</v>
          </cell>
          <cell r="AT52">
            <v>1.2080621100000001E-2</v>
          </cell>
          <cell r="AU52">
            <v>1.2080621100000001E-2</v>
          </cell>
          <cell r="AV52">
            <v>1.2080621100000001E-2</v>
          </cell>
          <cell r="AW52">
            <v>1.2080621100000001E-2</v>
          </cell>
          <cell r="AX52">
            <v>1.2080621100000001E-2</v>
          </cell>
          <cell r="AY52">
            <v>1.2080621100000001E-2</v>
          </cell>
          <cell r="AZ52">
            <v>1.2080621100000001E-2</v>
          </cell>
          <cell r="BA52">
            <v>1.2080621100000001E-2</v>
          </cell>
        </row>
        <row r="54">
          <cell r="AD54">
            <v>0.91990007000000007</v>
          </cell>
          <cell r="AE54">
            <v>0.92162122999999996</v>
          </cell>
          <cell r="AF54">
            <v>0.91927851000000005</v>
          </cell>
          <cell r="AG54">
            <v>0.64101523000000005</v>
          </cell>
          <cell r="AH54">
            <v>0.93111900000000003</v>
          </cell>
          <cell r="AI54">
            <v>0.93967000000000001</v>
          </cell>
          <cell r="AJ54">
            <v>0.94270500000000002</v>
          </cell>
          <cell r="AK54">
            <v>0.943222</v>
          </cell>
          <cell r="AL54">
            <v>0.94108499999999995</v>
          </cell>
          <cell r="AM54">
            <v>0.94025800000000004</v>
          </cell>
          <cell r="AN54">
            <v>0.94298500000000007</v>
          </cell>
          <cell r="AO54">
            <v>0.94816400000000001</v>
          </cell>
          <cell r="AP54">
            <v>0.53978900000000007</v>
          </cell>
          <cell r="AQ54">
            <v>0.54093199999999997</v>
          </cell>
          <cell r="AR54">
            <v>0.54306299999999996</v>
          </cell>
          <cell r="AS54">
            <v>0.54441300000000004</v>
          </cell>
          <cell r="AT54">
            <v>0.54558600000000002</v>
          </cell>
          <cell r="AU54">
            <v>0.54737799999999992</v>
          </cell>
          <cell r="AV54">
            <v>0.54955200000000004</v>
          </cell>
          <cell r="AW54">
            <v>0.55141899999999999</v>
          </cell>
          <cell r="AX54">
            <v>0.55330800000000002</v>
          </cell>
          <cell r="AY54">
            <v>0.55551799999999996</v>
          </cell>
          <cell r="AZ54">
            <v>0.55739400000000006</v>
          </cell>
          <cell r="BA54">
            <v>0.55930899999999995</v>
          </cell>
        </row>
        <row r="55">
          <cell r="Y55" t="str">
            <v>CTN</v>
          </cell>
          <cell r="AD55">
            <v>0.35716999999999999</v>
          </cell>
          <cell r="AE55">
            <v>1.1E-4</v>
          </cell>
          <cell r="AF55">
            <v>0.12498999999999999</v>
          </cell>
          <cell r="AG55">
            <v>5.0949999999999995E-2</v>
          </cell>
          <cell r="AH55">
            <v>0.3</v>
          </cell>
          <cell r="AI55">
            <v>0.3</v>
          </cell>
          <cell r="AJ55">
            <v>0.3</v>
          </cell>
          <cell r="AK55">
            <v>0.3</v>
          </cell>
          <cell r="AL55">
            <v>0.3</v>
          </cell>
          <cell r="AM55">
            <v>0.3</v>
          </cell>
          <cell r="AN55">
            <v>0.3</v>
          </cell>
          <cell r="AO55">
            <v>9.5</v>
          </cell>
          <cell r="AP55">
            <v>1.2</v>
          </cell>
          <cell r="AQ55">
            <v>0.3</v>
          </cell>
          <cell r="AR55">
            <v>0.5</v>
          </cell>
          <cell r="AS55">
            <v>0.3</v>
          </cell>
          <cell r="AT55">
            <v>0.3</v>
          </cell>
          <cell r="AU55">
            <v>0.3</v>
          </cell>
          <cell r="AV55">
            <v>0.6</v>
          </cell>
          <cell r="AW55">
            <v>0.7</v>
          </cell>
          <cell r="AX55">
            <v>1.4</v>
          </cell>
          <cell r="AY55">
            <v>0.3</v>
          </cell>
          <cell r="AZ55">
            <v>0.3</v>
          </cell>
          <cell r="BA55">
            <v>1.2</v>
          </cell>
        </row>
        <row r="56">
          <cell r="AD56">
            <v>0.17733706114976877</v>
          </cell>
          <cell r="AE56">
            <v>8.9001718592178758E-2</v>
          </cell>
          <cell r="AF56">
            <v>0.12820974104461877</v>
          </cell>
          <cell r="AG56">
            <v>0.12147719072777177</v>
          </cell>
          <cell r="AH56">
            <v>0.16976290875186592</v>
          </cell>
          <cell r="AI56">
            <v>0.166072593644604</v>
          </cell>
          <cell r="AJ56">
            <v>0.1663358263128803</v>
          </cell>
          <cell r="AK56">
            <v>0.16651131475839784</v>
          </cell>
          <cell r="AL56">
            <v>0.16624808209012154</v>
          </cell>
          <cell r="AM56">
            <v>0.16624808209012154</v>
          </cell>
          <cell r="AN56">
            <v>0.16659905898115662</v>
          </cell>
          <cell r="AO56">
            <v>0.73121083708516421</v>
          </cell>
          <cell r="AP56">
            <v>0.2681561577663043</v>
          </cell>
          <cell r="AQ56">
            <v>9.0549201445012426E-2</v>
          </cell>
          <cell r="AR56">
            <v>0.13007539171020066</v>
          </cell>
          <cell r="AS56">
            <v>9.0644751824671257E-2</v>
          </cell>
          <cell r="AT56">
            <v>9.0691823376334052E-2</v>
          </cell>
          <cell r="AU56">
            <v>9.0738894927996833E-2</v>
          </cell>
          <cell r="AV56">
            <v>0.15000598210855429</v>
          </cell>
          <cell r="AW56">
            <v>0.16979350472271743</v>
          </cell>
          <cell r="AX56">
            <v>0.30802261907971068</v>
          </cell>
          <cell r="AY56">
            <v>9.0927181134648011E-2</v>
          </cell>
          <cell r="AZ56">
            <v>9.0974252686310805E-2</v>
          </cell>
          <cell r="BA56">
            <v>0.26868638696943176</v>
          </cell>
        </row>
        <row r="57">
          <cell r="AD57">
            <v>1.0972371311497688</v>
          </cell>
          <cell r="AE57">
            <v>1.0106229485921787</v>
          </cell>
          <cell r="AF57">
            <v>1.0474882510446188</v>
          </cell>
          <cell r="AG57">
            <v>0.76249242072777179</v>
          </cell>
          <cell r="AH57">
            <v>1.100881908751866</v>
          </cell>
          <cell r="AI57">
            <v>1.1057425936446039</v>
          </cell>
          <cell r="AJ57">
            <v>1.1090408263128804</v>
          </cell>
          <cell r="AK57">
            <v>1.1097333147583979</v>
          </cell>
          <cell r="AL57">
            <v>1.1073330820901215</v>
          </cell>
          <cell r="AM57">
            <v>1.1065060820901216</v>
          </cell>
          <cell r="AN57">
            <v>1.1095840589811568</v>
          </cell>
          <cell r="AO57">
            <v>1.6793748370851642</v>
          </cell>
          <cell r="AP57">
            <v>0.80794515776630438</v>
          </cell>
          <cell r="AQ57">
            <v>0.63148120144501241</v>
          </cell>
          <cell r="AR57">
            <v>0.67313839171020062</v>
          </cell>
          <cell r="AS57">
            <v>0.63505775182467128</v>
          </cell>
          <cell r="AT57">
            <v>0.6362778233763341</v>
          </cell>
          <cell r="AU57">
            <v>0.63811689492799673</v>
          </cell>
          <cell r="AV57">
            <v>0.69955798210855435</v>
          </cell>
          <cell r="AW57">
            <v>0.72121250472271736</v>
          </cell>
          <cell r="AX57">
            <v>0.86133061907971076</v>
          </cell>
          <cell r="AY57">
            <v>0.64644518113464799</v>
          </cell>
          <cell r="AZ57">
            <v>0.64836825268631082</v>
          </cell>
          <cell r="BA57">
            <v>0.82799538696943165</v>
          </cell>
        </row>
        <row r="58">
          <cell r="Y58" t="str">
            <v>CTN</v>
          </cell>
          <cell r="AD58">
            <v>1.6130999999999998</v>
          </cell>
          <cell r="AE58">
            <v>1.31978</v>
          </cell>
          <cell r="AF58">
            <v>1.3985399999999999</v>
          </cell>
          <cell r="AG58">
            <v>1.6351</v>
          </cell>
          <cell r="AH58">
            <v>1.3</v>
          </cell>
          <cell r="AI58">
            <v>1.3</v>
          </cell>
          <cell r="AJ58">
            <v>1.3</v>
          </cell>
          <cell r="AK58">
            <v>1.3</v>
          </cell>
          <cell r="AL58">
            <v>1.3</v>
          </cell>
          <cell r="AM58">
            <v>1.3</v>
          </cell>
          <cell r="AN58">
            <v>1.3</v>
          </cell>
          <cell r="AO58">
            <v>1.3</v>
          </cell>
          <cell r="AP58">
            <v>0.3</v>
          </cell>
          <cell r="AQ58">
            <v>0.3</v>
          </cell>
          <cell r="AR58">
            <v>0.3</v>
          </cell>
          <cell r="AS58">
            <v>0.3</v>
          </cell>
          <cell r="AT58">
            <v>0.3</v>
          </cell>
          <cell r="AU58">
            <v>0.3</v>
          </cell>
          <cell r="AV58">
            <v>0.3</v>
          </cell>
          <cell r="AW58">
            <v>0.3</v>
          </cell>
          <cell r="AX58">
            <v>0.3</v>
          </cell>
          <cell r="AY58">
            <v>0.3</v>
          </cell>
          <cell r="AZ58">
            <v>0.3</v>
          </cell>
          <cell r="BA58">
            <v>0.3</v>
          </cell>
        </row>
        <row r="59">
          <cell r="AD59">
            <v>6.4957496277480001E-2</v>
          </cell>
          <cell r="AE59">
            <v>5.3145870855429996E-2</v>
          </cell>
          <cell r="AF59">
            <v>5.6317435258369998E-2</v>
          </cell>
          <cell r="AG59">
            <v>6.5843410727050009E-2</v>
          </cell>
          <cell r="AH59">
            <v>5.23493581E-2</v>
          </cell>
          <cell r="AI59">
            <v>5.23493581E-2</v>
          </cell>
          <cell r="AJ59">
            <v>5.23493581E-2</v>
          </cell>
          <cell r="AK59">
            <v>5.23493581E-2</v>
          </cell>
          <cell r="AL59">
            <v>5.23493581E-2</v>
          </cell>
          <cell r="AM59">
            <v>5.23493581E-2</v>
          </cell>
          <cell r="AN59">
            <v>5.23493581E-2</v>
          </cell>
          <cell r="AO59">
            <v>5.23493581E-2</v>
          </cell>
          <cell r="AP59">
            <v>1.2080621100000001E-2</v>
          </cell>
          <cell r="AQ59">
            <v>1.2080621100000001E-2</v>
          </cell>
          <cell r="AR59">
            <v>1.2080621100000001E-2</v>
          </cell>
          <cell r="AS59">
            <v>1.2080621100000001E-2</v>
          </cell>
          <cell r="AT59">
            <v>1.2080621100000001E-2</v>
          </cell>
          <cell r="AU59">
            <v>1.2080621100000001E-2</v>
          </cell>
          <cell r="AV59">
            <v>1.2080621100000001E-2</v>
          </cell>
          <cell r="AW59">
            <v>1.2080621100000001E-2</v>
          </cell>
          <cell r="AX59">
            <v>1.2080621100000001E-2</v>
          </cell>
          <cell r="AY59">
            <v>1.2080621100000001E-2</v>
          </cell>
          <cell r="AZ59">
            <v>1.2080621100000001E-2</v>
          </cell>
          <cell r="BA59">
            <v>1.2080621100000001E-2</v>
          </cell>
        </row>
        <row r="60">
          <cell r="Y60" t="str">
            <v>CBRS</v>
          </cell>
        </row>
        <row r="61">
          <cell r="Y61" t="str">
            <v>CBRP</v>
          </cell>
          <cell r="AD61">
            <v>1.7290884499999999</v>
          </cell>
          <cell r="AE61">
            <v>1.7024909699999999</v>
          </cell>
          <cell r="AF61">
            <v>1.8116374899999999</v>
          </cell>
          <cell r="AG61">
            <v>1.8309342099999999</v>
          </cell>
          <cell r="AH61">
            <v>1.9056399999999998</v>
          </cell>
          <cell r="AI61">
            <v>1.8772369999999998</v>
          </cell>
          <cell r="AJ61">
            <v>1.8757659999999998</v>
          </cell>
          <cell r="AK61">
            <v>1.871683</v>
          </cell>
          <cell r="AL61">
            <v>1.860541</v>
          </cell>
          <cell r="AM61">
            <v>1.8628070000000001</v>
          </cell>
          <cell r="AN61">
            <v>1.8596809999999999</v>
          </cell>
          <cell r="AO61">
            <v>1.8569209999999998</v>
          </cell>
          <cell r="AP61">
            <v>1.886476</v>
          </cell>
          <cell r="AQ61">
            <v>1.887453</v>
          </cell>
          <cell r="AR61">
            <v>1.8894470000000001</v>
          </cell>
          <cell r="AS61">
            <v>1.8935379999999999</v>
          </cell>
          <cell r="AT61">
            <v>1.8972500000000001</v>
          </cell>
          <cell r="AU61">
            <v>1.8999779999999999</v>
          </cell>
          <cell r="AV61">
            <v>1.905424</v>
          </cell>
          <cell r="AW61">
            <v>1.907405</v>
          </cell>
          <cell r="AX61">
            <v>1.9101669999999999</v>
          </cell>
          <cell r="AY61">
            <v>1.9161540000000001</v>
          </cell>
          <cell r="AZ61">
            <v>1.918863</v>
          </cell>
          <cell r="BA61">
            <v>1.9214500000000001</v>
          </cell>
        </row>
        <row r="62">
          <cell r="Y62" t="str">
            <v>CBRR</v>
          </cell>
          <cell r="AD62">
            <v>0.65658656000000004</v>
          </cell>
          <cell r="AE62">
            <v>0.62733891000000008</v>
          </cell>
          <cell r="AF62">
            <v>0.73830554000000004</v>
          </cell>
          <cell r="AG62">
            <v>0.75223643000000007</v>
          </cell>
          <cell r="AH62">
            <v>0.81801427229893042</v>
          </cell>
          <cell r="AI62">
            <v>0.78335121697417498</v>
          </cell>
          <cell r="AJ62">
            <v>0.7786282516910954</v>
          </cell>
          <cell r="AK62">
            <v>0.77246272760998713</v>
          </cell>
          <cell r="AL62">
            <v>0.76587871133159335</v>
          </cell>
          <cell r="AM62">
            <v>0.76021664365510699</v>
          </cell>
          <cell r="AN62">
            <v>0.75517314397482505</v>
          </cell>
          <cell r="AO62">
            <v>0.75021413555607364</v>
          </cell>
          <cell r="AP62">
            <v>0.78587517496947246</v>
          </cell>
          <cell r="AQ62">
            <v>0.78631008501992283</v>
          </cell>
          <cell r="AR62">
            <v>0.78677243824959642</v>
          </cell>
          <cell r="AS62">
            <v>0.78786260891612714</v>
          </cell>
          <cell r="AT62">
            <v>0.78840728245986347</v>
          </cell>
          <cell r="AU62">
            <v>0.78884908789364483</v>
          </cell>
          <cell r="AV62">
            <v>0.7899644511258207</v>
          </cell>
          <cell r="AW62">
            <v>0.79039941651791146</v>
          </cell>
          <cell r="AX62">
            <v>0.79086868357812912</v>
          </cell>
          <cell r="AY62">
            <v>0.79198899328765959</v>
          </cell>
          <cell r="AZ62">
            <v>0.79245142030618665</v>
          </cell>
          <cell r="BA62">
            <v>0.79287956410379989</v>
          </cell>
        </row>
        <row r="63">
          <cell r="Y63" t="str">
            <v>CBR</v>
          </cell>
          <cell r="AD63">
            <v>36.043150000000004</v>
          </cell>
          <cell r="AE63">
            <v>30.504810000000003</v>
          </cell>
          <cell r="AF63">
            <v>23.695979999999999</v>
          </cell>
          <cell r="AG63">
            <v>21.801459999999999</v>
          </cell>
          <cell r="AH63">
            <v>11</v>
          </cell>
          <cell r="AI63">
            <v>18</v>
          </cell>
          <cell r="AJ63">
            <v>7.8</v>
          </cell>
          <cell r="AK63">
            <v>7.7</v>
          </cell>
          <cell r="AL63">
            <v>27.8</v>
          </cell>
          <cell r="AM63">
            <v>20.100000000000001</v>
          </cell>
          <cell r="AN63">
            <v>14.4</v>
          </cell>
          <cell r="AO63">
            <v>16.100000000000001</v>
          </cell>
          <cell r="AP63">
            <v>13.9</v>
          </cell>
          <cell r="AQ63">
            <v>10.7</v>
          </cell>
          <cell r="AR63">
            <v>13.1</v>
          </cell>
          <cell r="AS63">
            <v>14.5</v>
          </cell>
          <cell r="AT63">
            <v>17.3</v>
          </cell>
          <cell r="AU63">
            <v>23.4</v>
          </cell>
          <cell r="AV63">
            <v>23.4</v>
          </cell>
          <cell r="AW63">
            <v>25.7</v>
          </cell>
          <cell r="AX63">
            <v>29</v>
          </cell>
          <cell r="AY63">
            <v>22.5</v>
          </cell>
          <cell r="AZ63">
            <v>16</v>
          </cell>
          <cell r="BA63">
            <v>16.3</v>
          </cell>
        </row>
        <row r="64">
          <cell r="Y64" t="str">
            <v>CBRE</v>
          </cell>
          <cell r="AD64">
            <v>1.2227535599999999</v>
          </cell>
          <cell r="AE64">
            <v>1.0755920299999997</v>
          </cell>
          <cell r="AF64">
            <v>0.9498656900000001</v>
          </cell>
          <cell r="AG64">
            <v>0.97952444999999988</v>
          </cell>
          <cell r="AH64">
            <v>0.47267871022031244</v>
          </cell>
          <cell r="AI64">
            <v>0.75353264359830263</v>
          </cell>
          <cell r="AJ64">
            <v>0.33009319031747242</v>
          </cell>
          <cell r="AK64">
            <v>0.32249296135159494</v>
          </cell>
          <cell r="AL64">
            <v>1.1223954500736879</v>
          </cell>
          <cell r="AM64">
            <v>0.80647549376947447</v>
          </cell>
          <cell r="AN64">
            <v>0.57533870319134239</v>
          </cell>
          <cell r="AO64">
            <v>0.63509211570392732</v>
          </cell>
          <cell r="AP64">
            <v>0.58647769280195672</v>
          </cell>
          <cell r="AQ64">
            <v>0.45421635997437665</v>
          </cell>
          <cell r="AR64">
            <v>0.55348646846704785</v>
          </cell>
          <cell r="AS64">
            <v>0.61141962208479284</v>
          </cell>
          <cell r="AT64">
            <v>0.72725716539743779</v>
          </cell>
          <cell r="AU64">
            <v>0.97959050471262277</v>
          </cell>
          <cell r="AV64">
            <v>0.9796626263840984</v>
          </cell>
          <cell r="AW64">
            <v>1.0748702657046136</v>
          </cell>
          <cell r="AX64">
            <v>1.2114579186297301</v>
          </cell>
          <cell r="AY64">
            <v>0.94264666736856051</v>
          </cell>
          <cell r="AZ64">
            <v>0.67379654364310149</v>
          </cell>
          <cell r="BA64">
            <v>0.68625910670221846</v>
          </cell>
        </row>
        <row r="65">
          <cell r="AD65">
            <v>2.95184201</v>
          </cell>
          <cell r="AE65">
            <v>2.7780829999999996</v>
          </cell>
          <cell r="AF65">
            <v>2.7615031800000001</v>
          </cell>
          <cell r="AG65">
            <v>2.8104586599999997</v>
          </cell>
          <cell r="AH65">
            <v>2.378318710220312</v>
          </cell>
          <cell r="AI65">
            <v>2.6307696435983026</v>
          </cell>
          <cell r="AJ65">
            <v>2.2058591903174722</v>
          </cell>
          <cell r="AK65">
            <v>2.1941759613515948</v>
          </cell>
          <cell r="AL65">
            <v>2.9829364500736881</v>
          </cell>
          <cell r="AM65">
            <v>2.6692824937694746</v>
          </cell>
          <cell r="AN65">
            <v>2.4350197031913421</v>
          </cell>
          <cell r="AO65">
            <v>2.4920131157039274</v>
          </cell>
          <cell r="AP65">
            <v>2.4729536928019566</v>
          </cell>
          <cell r="AQ65">
            <v>2.3416693599743765</v>
          </cell>
          <cell r="AR65">
            <v>2.4429334684670478</v>
          </cell>
          <cell r="AS65">
            <v>2.5049576220847927</v>
          </cell>
          <cell r="AT65">
            <v>2.6245071653974379</v>
          </cell>
          <cell r="AU65">
            <v>2.8795685047126227</v>
          </cell>
          <cell r="AV65">
            <v>2.8850866263840986</v>
          </cell>
          <cell r="AW65">
            <v>2.9822752657046134</v>
          </cell>
          <cell r="AX65">
            <v>3.1216249186297302</v>
          </cell>
          <cell r="AY65">
            <v>2.8588006673685609</v>
          </cell>
          <cell r="AZ65">
            <v>2.5926595436431015</v>
          </cell>
          <cell r="BA65">
            <v>2.6077091067022184</v>
          </cell>
        </row>
        <row r="66">
          <cell r="Y66" t="str">
            <v>CBR</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row>
        <row r="67">
          <cell r="Y67" t="str">
            <v>CBRV</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row>
        <row r="69">
          <cell r="Y69" t="str">
            <v>CSBP</v>
          </cell>
          <cell r="AD69">
            <v>8.0529755200000004</v>
          </cell>
          <cell r="AE69">
            <v>8.0558421399999993</v>
          </cell>
          <cell r="AF69">
            <v>8.0418986799999992</v>
          </cell>
          <cell r="AG69">
            <v>8.0763709299999995</v>
          </cell>
          <cell r="AH69">
            <v>8.1118159999999992</v>
          </cell>
          <cell r="AI69">
            <v>8.1673819999999999</v>
          </cell>
          <cell r="AJ69">
            <v>8.1763950000000012</v>
          </cell>
          <cell r="AK69">
            <v>8.1822710000000001</v>
          </cell>
          <cell r="AL69">
            <v>8.1577830000000002</v>
          </cell>
          <cell r="AM69">
            <v>8.1715160000000004</v>
          </cell>
          <cell r="AN69">
            <v>8.181572000000001</v>
          </cell>
          <cell r="AO69">
            <v>8.2158470000000001</v>
          </cell>
          <cell r="AP69">
            <v>8.1448090000000004</v>
          </cell>
          <cell r="AQ69">
            <v>8.1237069999999996</v>
          </cell>
          <cell r="AR69">
            <v>8.1001209999999997</v>
          </cell>
          <cell r="AS69">
            <v>8.0844009999999997</v>
          </cell>
          <cell r="AT69">
            <v>8.0816149999999993</v>
          </cell>
          <cell r="AU69">
            <v>8.0708490000000008</v>
          </cell>
          <cell r="AV69">
            <v>8.0565449999999998</v>
          </cell>
          <cell r="AW69">
            <v>8.0344519999999999</v>
          </cell>
          <cell r="AX69">
            <v>8.0189599999999999</v>
          </cell>
          <cell r="AY69">
            <v>8.0051279999999991</v>
          </cell>
          <cell r="AZ69">
            <v>7.9865599999999999</v>
          </cell>
          <cell r="BA69">
            <v>7.9661949999999999</v>
          </cell>
        </row>
        <row r="70">
          <cell r="Y70" t="str">
            <v>CSB</v>
          </cell>
          <cell r="AD70">
            <v>583.86810000000003</v>
          </cell>
          <cell r="AE70">
            <v>480.12790000000001</v>
          </cell>
          <cell r="AF70">
            <v>425.54259999999999</v>
          </cell>
          <cell r="AG70">
            <v>464.93990000000002</v>
          </cell>
          <cell r="AH70">
            <v>297.10000000000002</v>
          </cell>
          <cell r="AI70">
            <v>446.6</v>
          </cell>
          <cell r="AJ70">
            <v>510.7</v>
          </cell>
          <cell r="AK70">
            <v>486.5</v>
          </cell>
          <cell r="AL70">
            <v>403.8</v>
          </cell>
          <cell r="AM70">
            <v>450.2</v>
          </cell>
          <cell r="AN70">
            <v>350.2</v>
          </cell>
          <cell r="AO70">
            <v>338.8</v>
          </cell>
          <cell r="AP70">
            <v>250.5</v>
          </cell>
          <cell r="AQ70">
            <v>180.6</v>
          </cell>
          <cell r="AR70">
            <v>272.2</v>
          </cell>
          <cell r="AS70">
            <v>197.9</v>
          </cell>
          <cell r="AT70">
            <v>174.9</v>
          </cell>
          <cell r="AU70">
            <v>223.3</v>
          </cell>
          <cell r="AV70">
            <v>529</v>
          </cell>
          <cell r="AW70">
            <v>619.79999999999995</v>
          </cell>
          <cell r="AX70">
            <v>551.5</v>
          </cell>
          <cell r="AY70">
            <v>480.6</v>
          </cell>
          <cell r="AZ70">
            <v>368.2</v>
          </cell>
          <cell r="BA70">
            <v>320.10000000000002</v>
          </cell>
        </row>
        <row r="71">
          <cell r="Y71" t="str">
            <v>CSBE</v>
          </cell>
          <cell r="AD71">
            <v>16.968909500000002</v>
          </cell>
          <cell r="AE71">
            <v>14.545565460000002</v>
          </cell>
          <cell r="AF71">
            <v>14.402340289999998</v>
          </cell>
          <cell r="AG71">
            <v>17.345329709999998</v>
          </cell>
          <cell r="AH71">
            <v>10.911191875320926</v>
          </cell>
          <cell r="AI71">
            <v>16.381599250986397</v>
          </cell>
          <cell r="AJ71">
            <v>18.525668389809901</v>
          </cell>
          <cell r="AK71">
            <v>17.461196163932815</v>
          </cell>
          <cell r="AL71">
            <v>14.371101079097432</v>
          </cell>
          <cell r="AM71">
            <v>15.8356823993226</v>
          </cell>
          <cell r="AN71">
            <v>12.236584850904915</v>
          </cell>
          <cell r="AO71">
            <v>11.713452681353422</v>
          </cell>
          <cell r="AP71">
            <v>9.304741164539772</v>
          </cell>
          <cell r="AQ71">
            <v>6.7633476008615014</v>
          </cell>
          <cell r="AR71">
            <v>10.094782605025692</v>
          </cell>
          <cell r="AS71">
            <v>7.3931759425627623</v>
          </cell>
          <cell r="AT71">
            <v>6.5570533489625644</v>
          </cell>
          <cell r="AU71">
            <v>8.3177221989012633</v>
          </cell>
          <cell r="AV71">
            <v>19.437162071926021</v>
          </cell>
          <cell r="AW71">
            <v>22.740840729732245</v>
          </cell>
          <cell r="AX71">
            <v>20.257448447706217</v>
          </cell>
          <cell r="AY71">
            <v>17.67924754764833</v>
          </cell>
          <cell r="AZ71">
            <v>13.591080878064504</v>
          </cell>
          <cell r="BA71">
            <v>11.841818387630472</v>
          </cell>
        </row>
        <row r="72">
          <cell r="AD72">
            <v>25.021885020000003</v>
          </cell>
          <cell r="AE72">
            <v>22.601407600000002</v>
          </cell>
          <cell r="AF72">
            <v>22.444238969999997</v>
          </cell>
          <cell r="AG72">
            <v>25.421700639999997</v>
          </cell>
          <cell r="AH72">
            <v>19.023007875320925</v>
          </cell>
          <cell r="AI72">
            <v>24.548981250986397</v>
          </cell>
          <cell r="AJ72">
            <v>26.702063389809901</v>
          </cell>
          <cell r="AK72">
            <v>25.643467163932815</v>
          </cell>
          <cell r="AL72">
            <v>22.528884079097431</v>
          </cell>
          <cell r="AM72">
            <v>24.007198399322601</v>
          </cell>
          <cell r="AN72">
            <v>20.418156850904914</v>
          </cell>
          <cell r="AO72">
            <v>19.92929968135342</v>
          </cell>
          <cell r="AP72">
            <v>17.449550164539772</v>
          </cell>
          <cell r="AQ72">
            <v>14.8870546008615</v>
          </cell>
          <cell r="AR72">
            <v>18.194903605025694</v>
          </cell>
          <cell r="AS72">
            <v>15.477576942562763</v>
          </cell>
          <cell r="AT72">
            <v>14.638668348962565</v>
          </cell>
          <cell r="AU72">
            <v>16.388571198901264</v>
          </cell>
          <cell r="AV72">
            <v>27.493707071926021</v>
          </cell>
          <cell r="AW72">
            <v>30.775292729732243</v>
          </cell>
          <cell r="AX72">
            <v>28.276408447706217</v>
          </cell>
          <cell r="AY72">
            <v>25.68437554764833</v>
          </cell>
          <cell r="AZ72">
            <v>21.577640878064503</v>
          </cell>
          <cell r="BA72">
            <v>19.808013387630471</v>
          </cell>
        </row>
        <row r="73">
          <cell r="Y73" t="str">
            <v>CSB</v>
          </cell>
          <cell r="AD73">
            <v>2.46E-2</v>
          </cell>
          <cell r="AE73">
            <v>0.35270000000000001</v>
          </cell>
          <cell r="AF73">
            <v>1.1685000000000001</v>
          </cell>
          <cell r="AG73">
            <v>0.99479999999999991</v>
          </cell>
          <cell r="AH73">
            <v>1.5</v>
          </cell>
          <cell r="AI73">
            <v>1.5</v>
          </cell>
          <cell r="AJ73">
            <v>1.5</v>
          </cell>
          <cell r="AK73">
            <v>1.5</v>
          </cell>
          <cell r="AL73">
            <v>1.5</v>
          </cell>
          <cell r="AM73">
            <v>1.5</v>
          </cell>
          <cell r="AN73">
            <v>1.5</v>
          </cell>
          <cell r="AO73">
            <v>1.5</v>
          </cell>
          <cell r="AP73">
            <v>1.2</v>
          </cell>
          <cell r="AQ73">
            <v>1.2</v>
          </cell>
          <cell r="AR73">
            <v>1.2</v>
          </cell>
          <cell r="AS73">
            <v>1.2</v>
          </cell>
          <cell r="AT73">
            <v>1.2</v>
          </cell>
          <cell r="AU73">
            <v>1.2</v>
          </cell>
          <cell r="AV73">
            <v>1.2</v>
          </cell>
          <cell r="AW73">
            <v>1.2</v>
          </cell>
          <cell r="AX73">
            <v>1.2</v>
          </cell>
          <cell r="AY73">
            <v>1.2</v>
          </cell>
          <cell r="AZ73">
            <v>1.2</v>
          </cell>
          <cell r="BA73">
            <v>1.2</v>
          </cell>
        </row>
        <row r="74">
          <cell r="Y74" t="str">
            <v>CSBV</v>
          </cell>
          <cell r="AD74">
            <v>7.1495000000000011E-4</v>
          </cell>
          <cell r="AE74">
            <v>1.0685109999999999E-2</v>
          </cell>
          <cell r="AF74">
            <v>3.9547470000000001E-2</v>
          </cell>
          <cell r="AG74">
            <v>3.7112610000000004E-2</v>
          </cell>
          <cell r="AH74">
            <v>5.5088481363114734E-2</v>
          </cell>
          <cell r="AI74">
            <v>5.5021045401879971E-2</v>
          </cell>
          <cell r="AJ74">
            <v>5.4412576042128152E-2</v>
          </cell>
          <cell r="AK74">
            <v>5.3837192694551325E-2</v>
          </cell>
          <cell r="AL74">
            <v>5.3384476519678432E-2</v>
          </cell>
          <cell r="AM74">
            <v>5.2762158149675477E-2</v>
          </cell>
          <cell r="AN74">
            <v>5.2412556471608716E-2</v>
          </cell>
          <cell r="AO74">
            <v>5.1860032532556471E-2</v>
          </cell>
          <cell r="AP74">
            <v>4.4573610369052795E-2</v>
          </cell>
          <cell r="AQ74">
            <v>4.4939186716687722E-2</v>
          </cell>
          <cell r="AR74">
            <v>4.4503082755440231E-2</v>
          </cell>
          <cell r="AS74">
            <v>4.482976822170448E-2</v>
          </cell>
          <cell r="AT74">
            <v>4.4988359169554473E-2</v>
          </cell>
          <cell r="AU74">
            <v>4.4698910159791827E-2</v>
          </cell>
          <cell r="AV74">
            <v>4.409186103272443E-2</v>
          </cell>
          <cell r="AW74">
            <v>4.4028733261824292E-2</v>
          </cell>
          <cell r="AX74">
            <v>4.4077857003168561E-2</v>
          </cell>
          <cell r="AY74">
            <v>4.4142940193878481E-2</v>
          </cell>
          <cell r="AZ74">
            <v>4.429466880412114E-2</v>
          </cell>
          <cell r="BA74">
            <v>4.4392946157939914E-2</v>
          </cell>
        </row>
        <row r="75">
          <cell r="Y75" t="str">
            <v>CSNS</v>
          </cell>
        </row>
        <row r="76">
          <cell r="Y76" t="str">
            <v>CSNP</v>
          </cell>
          <cell r="AD76">
            <v>12.45448511</v>
          </cell>
          <cell r="AE76">
            <v>12.49747608</v>
          </cell>
          <cell r="AF76">
            <v>12.509231109999998</v>
          </cell>
          <cell r="AG76">
            <v>12.57240998</v>
          </cell>
          <cell r="AH76">
            <v>12.650671000000001</v>
          </cell>
          <cell r="AI76">
            <v>12.760783</v>
          </cell>
          <cell r="AJ76">
            <v>12.800139</v>
          </cell>
          <cell r="AK76">
            <v>12.842465000000001</v>
          </cell>
          <cell r="AL76">
            <v>12.878857</v>
          </cell>
          <cell r="AM76">
            <v>12.880303</v>
          </cell>
          <cell r="AN76">
            <v>12.947474</v>
          </cell>
          <cell r="AO76">
            <v>13.013206</v>
          </cell>
          <cell r="AP76">
            <v>12.722994</v>
          </cell>
          <cell r="AQ76">
            <v>12.738925999999999</v>
          </cell>
          <cell r="AR76">
            <v>12.754667999999999</v>
          </cell>
          <cell r="AS76">
            <v>12.778089</v>
          </cell>
          <cell r="AT76">
            <v>12.798686</v>
          </cell>
          <cell r="AU76">
            <v>12.820127999999999</v>
          </cell>
          <cell r="AV76">
            <v>12.852751</v>
          </cell>
          <cell r="AW76">
            <v>12.874533999999999</v>
          </cell>
          <cell r="AX76">
            <v>12.897437</v>
          </cell>
          <cell r="AY76">
            <v>12.930211999999999</v>
          </cell>
          <cell r="AZ76">
            <v>12.952869</v>
          </cell>
          <cell r="BA76">
            <v>12.974523999999999</v>
          </cell>
        </row>
        <row r="77">
          <cell r="Y77" t="str">
            <v>CSN</v>
          </cell>
          <cell r="AD77">
            <v>878.53949999999998</v>
          </cell>
          <cell r="AE77">
            <v>782.54219999999998</v>
          </cell>
          <cell r="AF77">
            <v>869.99130000000002</v>
          </cell>
          <cell r="AG77">
            <v>833.8261</v>
          </cell>
          <cell r="AH77">
            <v>649.1</v>
          </cell>
          <cell r="AI77">
            <v>612.79999999999995</v>
          </cell>
          <cell r="AJ77">
            <v>836.6</v>
          </cell>
          <cell r="AK77">
            <v>842.6</v>
          </cell>
          <cell r="AL77">
            <v>815.4</v>
          </cell>
          <cell r="AM77">
            <v>841.6</v>
          </cell>
          <cell r="AN77">
            <v>803.8</v>
          </cell>
          <cell r="AO77">
            <v>810.1</v>
          </cell>
          <cell r="AP77">
            <v>837.7</v>
          </cell>
          <cell r="AQ77">
            <v>735.2</v>
          </cell>
          <cell r="AR77">
            <v>633.6</v>
          </cell>
          <cell r="AS77">
            <v>688.5</v>
          </cell>
          <cell r="AT77">
            <v>826.4</v>
          </cell>
          <cell r="AU77">
            <v>813.2</v>
          </cell>
          <cell r="AV77">
            <v>842.4</v>
          </cell>
          <cell r="AW77">
            <v>842.4</v>
          </cell>
          <cell r="AX77">
            <v>766.6</v>
          </cell>
          <cell r="AY77">
            <v>841.7</v>
          </cell>
          <cell r="AZ77">
            <v>801.5</v>
          </cell>
          <cell r="BA77">
            <v>802.7</v>
          </cell>
        </row>
        <row r="78">
          <cell r="Y78" t="str">
            <v>CSNE</v>
          </cell>
          <cell r="AD78">
            <v>13.688130560000001</v>
          </cell>
          <cell r="AE78">
            <v>13.090326020000001</v>
          </cell>
          <cell r="AF78">
            <v>14.869332249999999</v>
          </cell>
          <cell r="AG78">
            <v>14.67697916</v>
          </cell>
          <cell r="AH78">
            <v>10.085725489134303</v>
          </cell>
          <cell r="AI78">
            <v>9.9407597588018426</v>
          </cell>
          <cell r="AJ78">
            <v>14.430155753975502</v>
          </cell>
          <cell r="AK78">
            <v>14.033426981674481</v>
          </cell>
          <cell r="AL78">
            <v>13.861643115648507</v>
          </cell>
          <cell r="AM78">
            <v>15.293275384039623</v>
          </cell>
          <cell r="AN78">
            <v>14.18948068940391</v>
          </cell>
          <cell r="AO78">
            <v>14.258594754384324</v>
          </cell>
          <cell r="AP78">
            <v>13.546247516660607</v>
          </cell>
          <cell r="AQ78">
            <v>12.396030957073696</v>
          </cell>
          <cell r="AR78">
            <v>10.260161648347829</v>
          </cell>
          <cell r="AS78">
            <v>11.170792575615719</v>
          </cell>
          <cell r="AT78">
            <v>13.897759672518429</v>
          </cell>
          <cell r="AU78">
            <v>13.185238870962122</v>
          </cell>
          <cell r="AV78">
            <v>13.687308551091981</v>
          </cell>
          <cell r="AW78">
            <v>14.187928910771172</v>
          </cell>
          <cell r="AX78">
            <v>12.50020254155454</v>
          </cell>
          <cell r="AY78">
            <v>14.25872292464507</v>
          </cell>
          <cell r="AZ78">
            <v>14.080946791387356</v>
          </cell>
          <cell r="BA78">
            <v>13.601789014424527</v>
          </cell>
        </row>
        <row r="79">
          <cell r="Y79" t="str">
            <v>CSNX</v>
          </cell>
          <cell r="AD79">
            <v>26.142615670000001</v>
          </cell>
          <cell r="AE79">
            <v>25.587802100000001</v>
          </cell>
          <cell r="AF79">
            <v>27.378563359999998</v>
          </cell>
          <cell r="AG79">
            <v>27.249389139999998</v>
          </cell>
          <cell r="AH79">
            <v>22.736396489134304</v>
          </cell>
          <cell r="AI79">
            <v>22.701542758801843</v>
          </cell>
          <cell r="AJ79">
            <v>27.2302947539755</v>
          </cell>
          <cell r="AK79">
            <v>26.875891981674481</v>
          </cell>
          <cell r="AL79">
            <v>26.740500115648508</v>
          </cell>
          <cell r="AM79">
            <v>28.173578384039622</v>
          </cell>
          <cell r="AN79">
            <v>27.136954689403908</v>
          </cell>
          <cell r="AO79">
            <v>27.271800754384323</v>
          </cell>
          <cell r="AP79">
            <v>26.269241516660607</v>
          </cell>
          <cell r="AQ79">
            <v>25.134956957073697</v>
          </cell>
          <cell r="AR79">
            <v>23.014829648347828</v>
          </cell>
          <cell r="AS79">
            <v>23.948881575615719</v>
          </cell>
          <cell r="AT79">
            <v>26.696445672518429</v>
          </cell>
          <cell r="AU79">
            <v>26.005366870962121</v>
          </cell>
          <cell r="AV79">
            <v>26.540059551091979</v>
          </cell>
          <cell r="AW79">
            <v>27.06246291077117</v>
          </cell>
          <cell r="AX79">
            <v>25.39763954155454</v>
          </cell>
          <cell r="AY79">
            <v>27.188934924645068</v>
          </cell>
          <cell r="AZ79">
            <v>27.033815791387354</v>
          </cell>
          <cell r="BA79">
            <v>26.576313014424528</v>
          </cell>
        </row>
        <row r="80">
          <cell r="Y80" t="str">
            <v>CSN</v>
          </cell>
          <cell r="AD80">
            <v>0.2361</v>
          </cell>
          <cell r="AE80">
            <v>0.31360000000000005</v>
          </cell>
          <cell r="AF80">
            <v>0.29660000000000003</v>
          </cell>
          <cell r="AG80">
            <v>0.29630000000000001</v>
          </cell>
          <cell r="AH80">
            <v>1</v>
          </cell>
          <cell r="AI80">
            <v>1</v>
          </cell>
          <cell r="AJ80">
            <v>1</v>
          </cell>
          <cell r="AK80">
            <v>1</v>
          </cell>
          <cell r="AL80">
            <v>1</v>
          </cell>
          <cell r="AM80">
            <v>1</v>
          </cell>
          <cell r="AN80">
            <v>1</v>
          </cell>
          <cell r="AO80">
            <v>1</v>
          </cell>
          <cell r="AP80">
            <v>0.8</v>
          </cell>
          <cell r="AQ80">
            <v>0.8</v>
          </cell>
          <cell r="AR80">
            <v>0.8</v>
          </cell>
          <cell r="AS80">
            <v>0.8</v>
          </cell>
          <cell r="AT80">
            <v>0.8</v>
          </cell>
          <cell r="AU80">
            <v>0.8</v>
          </cell>
          <cell r="AV80">
            <v>0.8</v>
          </cell>
          <cell r="AW80">
            <v>0.8</v>
          </cell>
          <cell r="AX80">
            <v>0.8</v>
          </cell>
          <cell r="AY80">
            <v>0.8</v>
          </cell>
          <cell r="AZ80">
            <v>0.8</v>
          </cell>
          <cell r="BA80">
            <v>0.8</v>
          </cell>
        </row>
        <row r="81">
          <cell r="Y81" t="str">
            <v>CSNV</v>
          </cell>
          <cell r="AD81">
            <v>3.9142400000000003E-3</v>
          </cell>
          <cell r="AE81">
            <v>5.2458800000000005E-3</v>
          </cell>
          <cell r="AF81">
            <v>5.0693000000000005E-3</v>
          </cell>
          <cell r="AG81">
            <v>5.0444899999999996E-3</v>
          </cell>
          <cell r="AH81">
            <v>1.6809005529401178E-2</v>
          </cell>
          <cell r="AI81">
            <v>1.6221866447130945E-2</v>
          </cell>
          <cell r="AJ81">
            <v>1.6650915316729024E-2</v>
          </cell>
          <cell r="AK81">
            <v>1.6654909781241966E-2</v>
          </cell>
          <cell r="AL81">
            <v>1.6999807598293483E-2</v>
          </cell>
          <cell r="AM81">
            <v>1.7577561055180161E-2</v>
          </cell>
          <cell r="AN81">
            <v>1.7652999115954107E-2</v>
          </cell>
          <cell r="AO81">
            <v>1.7601030433754262E-2</v>
          </cell>
          <cell r="AP81">
            <v>1.2936609780743088E-2</v>
          </cell>
          <cell r="AQ81">
            <v>1.2944538582234707E-2</v>
          </cell>
          <cell r="AR81">
            <v>1.2954749555994733E-2</v>
          </cell>
          <cell r="AS81">
            <v>1.2979860654310203E-2</v>
          </cell>
          <cell r="AT81">
            <v>1.2969757669427326E-2</v>
          </cell>
          <cell r="AU81">
            <v>1.2971213842559885E-2</v>
          </cell>
          <cell r="AV81">
            <v>1.2998393685747371E-2</v>
          </cell>
          <cell r="AW81">
            <v>1.2998982821245177E-2</v>
          </cell>
          <cell r="AX81">
            <v>1.3044823941095268E-2</v>
          </cell>
          <cell r="AY81">
            <v>1.3552308827035828E-2</v>
          </cell>
          <cell r="AZ81">
            <v>1.3555530172314265E-2</v>
          </cell>
          <cell r="BA81">
            <v>1.3556037388239218E-2</v>
          </cell>
        </row>
        <row r="83">
          <cell r="AD83">
            <v>31.19541881</v>
          </cell>
          <cell r="AE83">
            <v>31.223686989999997</v>
          </cell>
          <cell r="AF83">
            <v>31.313876059999995</v>
          </cell>
          <cell r="AG83">
            <v>31.153940540000001</v>
          </cell>
          <cell r="AH83">
            <v>31.636965000000004</v>
          </cell>
          <cell r="AI83">
            <v>31.846926</v>
          </cell>
          <cell r="AJ83">
            <v>31.931463000000001</v>
          </cell>
          <cell r="AK83">
            <v>31.978155000000001</v>
          </cell>
          <cell r="AL83">
            <v>31.973085999999999</v>
          </cell>
          <cell r="AM83">
            <v>31.983243999999999</v>
          </cell>
          <cell r="AN83">
            <v>32.074334</v>
          </cell>
          <cell r="AO83">
            <v>32.215102000000002</v>
          </cell>
          <cell r="AP83">
            <v>31.127673000000001</v>
          </cell>
          <cell r="AQ83">
            <v>31.126832</v>
          </cell>
          <cell r="AR83">
            <v>31.127568999999998</v>
          </cell>
          <cell r="AS83">
            <v>31.184583000000003</v>
          </cell>
          <cell r="AT83">
            <v>31.249692999999997</v>
          </cell>
          <cell r="AU83">
            <v>31.274310999999997</v>
          </cell>
          <cell r="AV83">
            <v>31.323924999999996</v>
          </cell>
          <cell r="AW83">
            <v>31.336638000000001</v>
          </cell>
          <cell r="AX83">
            <v>31.359106999999998</v>
          </cell>
          <cell r="AY83">
            <v>31.410026999999999</v>
          </cell>
          <cell r="AZ83">
            <v>31.428863</v>
          </cell>
          <cell r="BA83">
            <v>31.443581999999999</v>
          </cell>
        </row>
        <row r="84">
          <cell r="AD84">
            <v>1880.6451499999998</v>
          </cell>
          <cell r="AE84">
            <v>1545.9565600000001</v>
          </cell>
          <cell r="AF84">
            <v>1456.56477</v>
          </cell>
          <cell r="AG84">
            <v>1381.7189100000001</v>
          </cell>
          <cell r="AH84">
            <v>1041.836587</v>
          </cell>
          <cell r="AI84">
            <v>1272.2761820000001</v>
          </cell>
          <cell r="AJ84">
            <v>1507.7</v>
          </cell>
          <cell r="AK84">
            <v>1449.3000000000002</v>
          </cell>
          <cell r="AL84">
            <v>1469.3000000000002</v>
          </cell>
          <cell r="AM84">
            <v>1401.5</v>
          </cell>
          <cell r="AN84">
            <v>1236.5</v>
          </cell>
          <cell r="AO84">
            <v>1278.5999999999999</v>
          </cell>
          <cell r="AP84">
            <v>1190.6000000000001</v>
          </cell>
          <cell r="AQ84">
            <v>985.90000000000009</v>
          </cell>
          <cell r="AR84">
            <v>985.8</v>
          </cell>
          <cell r="AS84">
            <v>971.7</v>
          </cell>
          <cell r="AT84">
            <v>1130.5999999999999</v>
          </cell>
          <cell r="AU84">
            <v>1234.5</v>
          </cell>
          <cell r="AV84">
            <v>1687.4</v>
          </cell>
          <cell r="AW84">
            <v>1823</v>
          </cell>
          <cell r="AX84">
            <v>1640.3000000000002</v>
          </cell>
          <cell r="AY84">
            <v>1469.1000000000001</v>
          </cell>
          <cell r="AZ84">
            <v>1272.3</v>
          </cell>
          <cell r="BA84">
            <v>1248</v>
          </cell>
        </row>
        <row r="85">
          <cell r="AD85">
            <v>45.127592911149776</v>
          </cell>
          <cell r="AE85">
            <v>37.603250788592177</v>
          </cell>
          <cell r="AF85">
            <v>35.633994321044618</v>
          </cell>
          <cell r="AG85">
            <v>35.722447650727773</v>
          </cell>
          <cell r="AH85">
            <v>25.636067636518696</v>
          </cell>
          <cell r="AI85">
            <v>36.186219684357312</v>
          </cell>
          <cell r="AJ85">
            <v>39.566033376367088</v>
          </cell>
          <cell r="AK85">
            <v>36.479974982862231</v>
          </cell>
          <cell r="AL85">
            <v>38.182484187817558</v>
          </cell>
          <cell r="AM85">
            <v>35.639106544535949</v>
          </cell>
          <cell r="AN85">
            <v>29.863540580395821</v>
          </cell>
          <cell r="AO85">
            <v>31.372380281600499</v>
          </cell>
          <cell r="AP85">
            <v>27.327841115024881</v>
          </cell>
          <cell r="AQ85">
            <v>22.199095099608378</v>
          </cell>
          <cell r="AR85">
            <v>23.832680922086357</v>
          </cell>
          <cell r="AS85">
            <v>22.213790538039873</v>
          </cell>
          <cell r="AT85">
            <v>25.857191242087175</v>
          </cell>
          <cell r="AU85">
            <v>29.645710564100234</v>
          </cell>
          <cell r="AV85">
            <v>46.016527601798153</v>
          </cell>
          <cell r="AW85">
            <v>51.619862126903804</v>
          </cell>
          <cell r="AX85">
            <v>46.036261035035736</v>
          </cell>
          <cell r="AY85">
            <v>38.056365595116858</v>
          </cell>
          <cell r="AZ85">
            <v>32.021827511136813</v>
          </cell>
          <cell r="BA85">
            <v>30.843049474861765</v>
          </cell>
        </row>
        <row r="86">
          <cell r="AD86">
            <v>76.323011721149769</v>
          </cell>
          <cell r="AE86">
            <v>68.826937778592182</v>
          </cell>
          <cell r="AF86">
            <v>66.947870381044623</v>
          </cell>
          <cell r="AG86">
            <v>66.876388190727766</v>
          </cell>
          <cell r="AH86">
            <v>57.273032636518693</v>
          </cell>
          <cell r="AI86">
            <v>68.033145684357294</v>
          </cell>
          <cell r="AJ86">
            <v>71.497496376367081</v>
          </cell>
          <cell r="AK86">
            <v>68.458129982862232</v>
          </cell>
          <cell r="AL86">
            <v>70.155570187817574</v>
          </cell>
          <cell r="AM86">
            <v>67.622350544535948</v>
          </cell>
          <cell r="AN86">
            <v>61.937874580395821</v>
          </cell>
          <cell r="AO86">
            <v>63.587482281600494</v>
          </cell>
          <cell r="AP86">
            <v>58.455514115024883</v>
          </cell>
          <cell r="AQ86">
            <v>53.325927099608379</v>
          </cell>
          <cell r="AR86">
            <v>54.960249922086362</v>
          </cell>
          <cell r="AS86">
            <v>53.398373538039877</v>
          </cell>
          <cell r="AT86">
            <v>57.106884242087176</v>
          </cell>
          <cell r="AU86">
            <v>60.920021564100232</v>
          </cell>
          <cell r="AV86">
            <v>77.340452601798148</v>
          </cell>
          <cell r="AW86">
            <v>82.956500126903805</v>
          </cell>
          <cell r="AX86">
            <v>77.39536803503573</v>
          </cell>
          <cell r="AY86">
            <v>69.466392595116844</v>
          </cell>
          <cell r="AZ86">
            <v>63.450690511136813</v>
          </cell>
          <cell r="BA86">
            <v>62.286631474861764</v>
          </cell>
        </row>
        <row r="87">
          <cell r="AD87">
            <v>4.0583419855228814E-2</v>
          </cell>
          <cell r="AE87">
            <v>4.4520615623631868E-2</v>
          </cell>
          <cell r="AF87">
            <v>4.5962851608064521E-2</v>
          </cell>
          <cell r="AG87">
            <v>4.8400863378737259E-2</v>
          </cell>
          <cell r="AH87">
            <v>5.4973143918316522E-2</v>
          </cell>
          <cell r="AI87">
            <v>5.3473567018609246E-2</v>
          </cell>
          <cell r="AJ87">
            <v>4.7421566874290028E-2</v>
          </cell>
          <cell r="AK87">
            <v>4.7235306687961241E-2</v>
          </cell>
          <cell r="AL87">
            <v>4.7747614638138952E-2</v>
          </cell>
          <cell r="AM87">
            <v>4.8249982550507275E-2</v>
          </cell>
          <cell r="AN87">
            <v>5.0091285548237621E-2</v>
          </cell>
          <cell r="AO87">
            <v>4.9732115033318078E-2</v>
          </cell>
          <cell r="AP87">
            <v>4.9097525713946648E-2</v>
          </cell>
          <cell r="AQ87">
            <v>5.4088576021511688E-2</v>
          </cell>
          <cell r="AR87">
            <v>5.5751927289598664E-2</v>
          </cell>
          <cell r="AS87">
            <v>5.4953559265246345E-2</v>
          </cell>
          <cell r="AT87">
            <v>5.051024610126232E-2</v>
          </cell>
          <cell r="AU87">
            <v>4.934793160315936E-2</v>
          </cell>
          <cell r="AV87">
            <v>4.5834095414127148E-2</v>
          </cell>
          <cell r="AW87">
            <v>4.5505485533134285E-2</v>
          </cell>
          <cell r="AX87">
            <v>4.7183666423846686E-2</v>
          </cell>
          <cell r="AY87">
            <v>4.7284999384056114E-2</v>
          </cell>
          <cell r="AZ87">
            <v>4.9870856331947509E-2</v>
          </cell>
          <cell r="BA87">
            <v>4.9909159835626417E-2</v>
          </cell>
        </row>
        <row r="88">
          <cell r="AD88">
            <v>8.484083</v>
          </cell>
          <cell r="AE88">
            <v>7.4797029999999998</v>
          </cell>
          <cell r="AF88">
            <v>6.7860539999999991</v>
          </cell>
          <cell r="AG88">
            <v>5.5478170000000002</v>
          </cell>
          <cell r="AH88">
            <v>6.3</v>
          </cell>
          <cell r="AI88">
            <v>6.3</v>
          </cell>
          <cell r="AJ88">
            <v>6.3</v>
          </cell>
          <cell r="AK88">
            <v>6.3</v>
          </cell>
          <cell r="AL88">
            <v>6.3</v>
          </cell>
          <cell r="AM88">
            <v>6.3</v>
          </cell>
          <cell r="AN88">
            <v>6.3</v>
          </cell>
          <cell r="AO88">
            <v>6.3</v>
          </cell>
          <cell r="AP88">
            <v>5.3</v>
          </cell>
          <cell r="AQ88">
            <v>5.3</v>
          </cell>
          <cell r="AR88">
            <v>5.3</v>
          </cell>
          <cell r="AS88">
            <v>5.3</v>
          </cell>
          <cell r="AT88">
            <v>5.3</v>
          </cell>
          <cell r="AU88">
            <v>5.3</v>
          </cell>
          <cell r="AV88">
            <v>5.3</v>
          </cell>
          <cell r="AW88">
            <v>5.3</v>
          </cell>
          <cell r="AX88">
            <v>5.3</v>
          </cell>
          <cell r="AY88">
            <v>5.3</v>
          </cell>
          <cell r="AZ88">
            <v>5.3</v>
          </cell>
          <cell r="BA88">
            <v>5.3</v>
          </cell>
        </row>
        <row r="89">
          <cell r="AD89">
            <v>0.28789720627748</v>
          </cell>
          <cell r="AE89">
            <v>0.25944959085543001</v>
          </cell>
          <cell r="AF89">
            <v>0.25199474525837001</v>
          </cell>
          <cell r="AG89">
            <v>0.18951344072705001</v>
          </cell>
          <cell r="AH89">
            <v>0.24272177963420619</v>
          </cell>
          <cell r="AI89">
            <v>0.23851198089963183</v>
          </cell>
          <cell r="AJ89">
            <v>0.2237703710601594</v>
          </cell>
          <cell r="AK89">
            <v>0.22302745792750761</v>
          </cell>
          <cell r="AL89">
            <v>0.2202685122732401</v>
          </cell>
          <cell r="AM89">
            <v>0.22172113736404167</v>
          </cell>
          <cell r="AN89">
            <v>0.22180788116228622</v>
          </cell>
          <cell r="AO89">
            <v>0.21837523497718189</v>
          </cell>
          <cell r="AP89">
            <v>0.19383169786876345</v>
          </cell>
          <cell r="AQ89">
            <v>0.19669381603652597</v>
          </cell>
          <cell r="AR89">
            <v>0.19548385403126989</v>
          </cell>
          <cell r="AS89">
            <v>0.19539740675249975</v>
          </cell>
          <cell r="AT89">
            <v>0.19316575401326314</v>
          </cell>
          <cell r="AU89">
            <v>0.19141757040448809</v>
          </cell>
          <cell r="AV89">
            <v>0.18979248897550835</v>
          </cell>
          <cell r="AW89">
            <v>0.18954315750253853</v>
          </cell>
          <cell r="AX89">
            <v>0.18985544142993124</v>
          </cell>
          <cell r="AY89">
            <v>0.19258390363063788</v>
          </cell>
          <cell r="AZ89">
            <v>0.19437829824145569</v>
          </cell>
          <cell r="BA89">
            <v>0.19344597220422508</v>
          </cell>
        </row>
        <row r="92">
          <cell r="AD92">
            <v>39.584703199999993</v>
          </cell>
          <cell r="AE92">
            <v>39.707020910000004</v>
          </cell>
          <cell r="AF92">
            <v>39.671709350000015</v>
          </cell>
          <cell r="AG92">
            <v>39.888428910000002</v>
          </cell>
          <cell r="AH92">
            <v>40.23955646000001</v>
          </cell>
          <cell r="AI92">
            <v>40.645498110000013</v>
          </cell>
          <cell r="AJ92">
            <v>40.775013340000001</v>
          </cell>
          <cell r="AK92">
            <v>40.88984748</v>
          </cell>
          <cell r="AL92">
            <v>40.874662259999987</v>
          </cell>
          <cell r="AM92">
            <v>40.916029790000003</v>
          </cell>
          <cell r="AN92">
            <v>41.067006560000003</v>
          </cell>
          <cell r="AO92">
            <v>41.342744080000003</v>
          </cell>
          <cell r="AP92">
            <v>40.779598859999993</v>
          </cell>
          <cell r="AQ92">
            <v>40.87625989</v>
          </cell>
          <cell r="AR92">
            <v>40.950360809999999</v>
          </cell>
          <cell r="AS92">
            <v>41.038248290000006</v>
          </cell>
          <cell r="AT92">
            <v>41.112202539999991</v>
          </cell>
          <cell r="AU92">
            <v>41.20116822</v>
          </cell>
          <cell r="AV92">
            <v>41.311600429999999</v>
          </cell>
          <cell r="AW92">
            <v>41.405990129999985</v>
          </cell>
          <cell r="AX92">
            <v>41.504795700000003</v>
          </cell>
          <cell r="AY92">
            <v>41.617786990000013</v>
          </cell>
          <cell r="AZ92">
            <v>41.714670030000001</v>
          </cell>
          <cell r="BA92">
            <v>41.812528810000003</v>
          </cell>
        </row>
        <row r="93">
          <cell r="AD93">
            <v>558.413588</v>
          </cell>
          <cell r="AE93">
            <v>406.54743999999999</v>
          </cell>
          <cell r="AF93">
            <v>685.63969799999984</v>
          </cell>
          <cell r="AG93">
            <v>534.72592699999996</v>
          </cell>
          <cell r="AH93">
            <v>776</v>
          </cell>
          <cell r="AI93">
            <v>641.20000000000005</v>
          </cell>
          <cell r="AJ93">
            <v>540.4</v>
          </cell>
          <cell r="AK93">
            <v>360.8</v>
          </cell>
          <cell r="AL93">
            <v>483.5</v>
          </cell>
          <cell r="AM93">
            <v>578.1</v>
          </cell>
          <cell r="AN93">
            <v>815</v>
          </cell>
          <cell r="AO93">
            <v>1010.8</v>
          </cell>
          <cell r="AP93">
            <v>1299.8</v>
          </cell>
          <cell r="AQ93">
            <v>1198.8</v>
          </cell>
          <cell r="AR93">
            <v>1231.2</v>
          </cell>
          <cell r="AS93">
            <v>904.1</v>
          </cell>
          <cell r="AT93">
            <v>754.6</v>
          </cell>
          <cell r="AU93">
            <v>600.9</v>
          </cell>
          <cell r="AV93">
            <v>528.20000000000005</v>
          </cell>
          <cell r="AW93">
            <v>425</v>
          </cell>
          <cell r="AX93">
            <v>449.5</v>
          </cell>
          <cell r="AY93">
            <v>661.5</v>
          </cell>
          <cell r="AZ93">
            <v>877.1</v>
          </cell>
          <cell r="BA93">
            <v>1085.5999999999999</v>
          </cell>
        </row>
        <row r="98">
          <cell r="AD98">
            <v>70.780122009999985</v>
          </cell>
          <cell r="AE98">
            <v>70.930707900000002</v>
          </cell>
          <cell r="AF98">
            <v>70.985585410000013</v>
          </cell>
          <cell r="AG98">
            <v>71.042369449999995</v>
          </cell>
          <cell r="AH98">
            <v>71.876521460000021</v>
          </cell>
          <cell r="AI98">
            <v>72.492424110000016</v>
          </cell>
          <cell r="AJ98">
            <v>72.706476339999995</v>
          </cell>
          <cell r="AK98">
            <v>72.868002480000001</v>
          </cell>
          <cell r="AL98">
            <v>72.847748259999989</v>
          </cell>
          <cell r="AM98">
            <v>72.899273789999995</v>
          </cell>
          <cell r="AN98">
            <v>73.141340560000003</v>
          </cell>
          <cell r="AO98">
            <v>73.557846080000004</v>
          </cell>
          <cell r="AP98">
            <v>71.907271859999994</v>
          </cell>
          <cell r="AQ98">
            <v>72.003091890000007</v>
          </cell>
          <cell r="AR98">
            <v>72.077929810000001</v>
          </cell>
          <cell r="AS98">
            <v>72.222831290000016</v>
          </cell>
          <cell r="AT98">
            <v>72.361895539999992</v>
          </cell>
          <cell r="AU98">
            <v>72.475479219999997</v>
          </cell>
          <cell r="AV98">
            <v>72.635525430000001</v>
          </cell>
          <cell r="AW98">
            <v>72.742628129999986</v>
          </cell>
          <cell r="AX98">
            <v>72.863902699999997</v>
          </cell>
          <cell r="AY98">
            <v>73.027813990000013</v>
          </cell>
          <cell r="AZ98">
            <v>73.14353303</v>
          </cell>
          <cell r="BA98">
            <v>73.256110809999996</v>
          </cell>
        </row>
        <row r="99">
          <cell r="AD99">
            <v>2439.0587379999997</v>
          </cell>
          <cell r="AE99">
            <v>1952.5040000000001</v>
          </cell>
          <cell r="AF99">
            <v>2142.2044679999999</v>
          </cell>
          <cell r="AG99">
            <v>1916.444837</v>
          </cell>
          <cell r="AH99">
            <v>1817.836587</v>
          </cell>
          <cell r="AI99">
            <v>1913.4761820000001</v>
          </cell>
          <cell r="AJ99">
            <v>2048.1</v>
          </cell>
          <cell r="AK99">
            <v>1810.1000000000001</v>
          </cell>
          <cell r="AL99">
            <v>1952.8000000000002</v>
          </cell>
          <cell r="AM99">
            <v>1979.6</v>
          </cell>
          <cell r="AN99">
            <v>2051.5</v>
          </cell>
          <cell r="AO99">
            <v>2289.3999999999996</v>
          </cell>
          <cell r="AP99">
            <v>2490.4</v>
          </cell>
          <cell r="AQ99">
            <v>2184.6999999999998</v>
          </cell>
          <cell r="AR99">
            <v>2217</v>
          </cell>
          <cell r="AS99">
            <v>1875.8000000000002</v>
          </cell>
          <cell r="AT99">
            <v>1885.1999999999998</v>
          </cell>
          <cell r="AU99">
            <v>1835.4</v>
          </cell>
          <cell r="AV99">
            <v>2215.6000000000004</v>
          </cell>
          <cell r="AW99">
            <v>2248</v>
          </cell>
          <cell r="AX99">
            <v>2089.8000000000002</v>
          </cell>
          <cell r="AY99">
            <v>2130.6000000000004</v>
          </cell>
          <cell r="AZ99">
            <v>2149.4</v>
          </cell>
          <cell r="BA99">
            <v>2333.6</v>
          </cell>
        </row>
        <row r="100">
          <cell r="AD100">
            <v>45.127592911149776</v>
          </cell>
          <cell r="AE100">
            <v>37.603250788592177</v>
          </cell>
          <cell r="AF100">
            <v>35.633994321044618</v>
          </cell>
          <cell r="AG100">
            <v>35.722447650727773</v>
          </cell>
          <cell r="AH100">
            <v>25.636067636518696</v>
          </cell>
          <cell r="AI100">
            <v>36.186219684357312</v>
          </cell>
          <cell r="AJ100">
            <v>39.566033376367088</v>
          </cell>
          <cell r="AK100">
            <v>36.479974982862231</v>
          </cell>
          <cell r="AL100">
            <v>38.182484187817558</v>
          </cell>
          <cell r="AM100">
            <v>35.639106544535949</v>
          </cell>
          <cell r="AN100">
            <v>29.863540580395821</v>
          </cell>
          <cell r="AO100">
            <v>31.372380281600499</v>
          </cell>
          <cell r="AP100">
            <v>27.327841115024881</v>
          </cell>
          <cell r="AQ100">
            <v>22.199095099608378</v>
          </cell>
          <cell r="AR100">
            <v>23.832680922086357</v>
          </cell>
          <cell r="AS100">
            <v>22.213790538039873</v>
          </cell>
          <cell r="AT100">
            <v>25.857191242087175</v>
          </cell>
          <cell r="AU100">
            <v>29.645710564100234</v>
          </cell>
          <cell r="AV100">
            <v>46.016527601798153</v>
          </cell>
          <cell r="AW100">
            <v>51.619862126903804</v>
          </cell>
          <cell r="AX100">
            <v>46.036261035035736</v>
          </cell>
          <cell r="AY100">
            <v>38.056365595116858</v>
          </cell>
          <cell r="AZ100">
            <v>32.021827511136813</v>
          </cell>
          <cell r="BA100">
            <v>30.843049474861765</v>
          </cell>
        </row>
        <row r="101">
          <cell r="AD101">
            <v>115.90771492114976</v>
          </cell>
          <cell r="AE101">
            <v>108.53395868859218</v>
          </cell>
          <cell r="AF101">
            <v>106.61957973104464</v>
          </cell>
          <cell r="AG101">
            <v>106.76481710072777</v>
          </cell>
          <cell r="AH101">
            <v>97.512589096518724</v>
          </cell>
          <cell r="AI101">
            <v>108.67864379435733</v>
          </cell>
          <cell r="AJ101">
            <v>112.27250971636708</v>
          </cell>
          <cell r="AK101">
            <v>109.34797746286223</v>
          </cell>
          <cell r="AL101">
            <v>111.03023244781755</v>
          </cell>
          <cell r="AM101">
            <v>108.53838033453594</v>
          </cell>
          <cell r="AN101">
            <v>103.00488114039582</v>
          </cell>
          <cell r="AO101">
            <v>104.9302263616005</v>
          </cell>
          <cell r="AP101">
            <v>99.235112975024876</v>
          </cell>
          <cell r="AQ101">
            <v>94.202186989608379</v>
          </cell>
          <cell r="AR101">
            <v>95.910610732086354</v>
          </cell>
          <cell r="AS101">
            <v>94.43662182803989</v>
          </cell>
          <cell r="AT101">
            <v>98.219086782087174</v>
          </cell>
          <cell r="AU101">
            <v>102.12118978410024</v>
          </cell>
          <cell r="AV101">
            <v>118.65205303179815</v>
          </cell>
          <cell r="AW101">
            <v>124.36249025690378</v>
          </cell>
          <cell r="AX101">
            <v>118.90016373503573</v>
          </cell>
          <cell r="AY101">
            <v>111.08417958511687</v>
          </cell>
          <cell r="AZ101">
            <v>105.16536054113681</v>
          </cell>
          <cell r="BA101">
            <v>104.09916028486177</v>
          </cell>
        </row>
        <row r="104">
          <cell r="Y104" t="str">
            <v>CPGP</v>
          </cell>
        </row>
        <row r="105">
          <cell r="Y105" t="str">
            <v>CPGS</v>
          </cell>
          <cell r="AD105">
            <v>13.341386839999998</v>
          </cell>
          <cell r="AE105">
            <v>13.020454470000001</v>
          </cell>
          <cell r="AF105">
            <v>13.003359189999999</v>
          </cell>
          <cell r="AG105">
            <v>13.414010829999999</v>
          </cell>
          <cell r="AH105">
            <v>13.277421926306573</v>
          </cell>
          <cell r="AI105">
            <v>13.335283033124107</v>
          </cell>
          <cell r="AJ105">
            <v>13.58981190885372</v>
          </cell>
          <cell r="AK105">
            <v>13.308985672638016</v>
          </cell>
          <cell r="AL105">
            <v>13.273471880664138</v>
          </cell>
          <cell r="AM105">
            <v>13.598298662943687</v>
          </cell>
          <cell r="AN105">
            <v>13.344822389109229</v>
          </cell>
          <cell r="AO105">
            <v>13.345733094958163</v>
          </cell>
          <cell r="AP105">
            <v>13.773231738178531</v>
          </cell>
          <cell r="AQ105">
            <v>13.530107615376995</v>
          </cell>
          <cell r="AR105">
            <v>13.53802613013411</v>
          </cell>
          <cell r="AS105">
            <v>14.02270911792454</v>
          </cell>
          <cell r="AT105">
            <v>13.757717402058441</v>
          </cell>
          <cell r="AU105">
            <v>13.775581610008746</v>
          </cell>
          <cell r="AV105">
            <v>14.190298406495913</v>
          </cell>
          <cell r="AW105">
            <v>13.677837131309655</v>
          </cell>
          <cell r="AX105">
            <v>13.6280824139786</v>
          </cell>
          <cell r="AY105">
            <v>14.062489602916255</v>
          </cell>
          <cell r="AZ105">
            <v>13.805318879983504</v>
          </cell>
          <cell r="BA105">
            <v>13.795431446665221</v>
          </cell>
        </row>
        <row r="106">
          <cell r="Y106" t="str">
            <v>CPG</v>
          </cell>
          <cell r="AD106">
            <v>433.61950000000002</v>
          </cell>
          <cell r="AE106">
            <v>386.57729999999998</v>
          </cell>
          <cell r="AF106">
            <v>429.79859999999996</v>
          </cell>
          <cell r="AG106">
            <v>398.37170000000003</v>
          </cell>
          <cell r="AH106">
            <v>410.3</v>
          </cell>
          <cell r="AI106">
            <v>395.9</v>
          </cell>
          <cell r="AJ106">
            <v>412.9</v>
          </cell>
          <cell r="AK106">
            <v>412.9</v>
          </cell>
          <cell r="AL106">
            <v>399.6</v>
          </cell>
          <cell r="AM106">
            <v>410.5</v>
          </cell>
          <cell r="AN106">
            <v>382.4</v>
          </cell>
          <cell r="AO106">
            <v>373.9</v>
          </cell>
          <cell r="AP106">
            <v>402.6</v>
          </cell>
          <cell r="AQ106">
            <v>351.9</v>
          </cell>
          <cell r="AR106">
            <v>388.4</v>
          </cell>
          <cell r="AS106">
            <v>329.5</v>
          </cell>
          <cell r="AT106">
            <v>363.3</v>
          </cell>
          <cell r="AU106">
            <v>392</v>
          </cell>
          <cell r="AV106">
            <v>407.2</v>
          </cell>
          <cell r="AW106">
            <v>224.3</v>
          </cell>
          <cell r="AX106">
            <v>352.7</v>
          </cell>
          <cell r="AY106">
            <v>412</v>
          </cell>
          <cell r="AZ106">
            <v>387.6</v>
          </cell>
          <cell r="BA106">
            <v>373.9</v>
          </cell>
        </row>
        <row r="107">
          <cell r="Y107" t="str">
            <v>CPGI</v>
          </cell>
          <cell r="AD107">
            <v>8.7227305499999979</v>
          </cell>
          <cell r="AE107">
            <v>7.7388604999999995</v>
          </cell>
          <cell r="AF107">
            <v>8.7499676300000004</v>
          </cell>
          <cell r="AG107">
            <v>8.3547069699999987</v>
          </cell>
          <cell r="AH107">
            <v>8.2397221019950422</v>
          </cell>
          <cell r="AI107">
            <v>7.7593984281990602</v>
          </cell>
          <cell r="AJ107">
            <v>8.5542545993634569</v>
          </cell>
          <cell r="AK107">
            <v>8.2762183500292785</v>
          </cell>
          <cell r="AL107">
            <v>8.6019532439950765</v>
          </cell>
          <cell r="AM107">
            <v>8.8294103341385863</v>
          </cell>
          <cell r="AN107">
            <v>7.9948406552452491</v>
          </cell>
          <cell r="AO107">
            <v>7.7990441376196111</v>
          </cell>
          <cell r="AP107">
            <v>7.9114197621941988</v>
          </cell>
          <cell r="AQ107">
            <v>7.2228384935472505</v>
          </cell>
          <cell r="AR107">
            <v>7.6345390123956447</v>
          </cell>
          <cell r="AS107">
            <v>6.4984556282436472</v>
          </cell>
          <cell r="AT107">
            <v>7.4587539652695281</v>
          </cell>
          <cell r="AU107">
            <v>7.7194214881287824</v>
          </cell>
          <cell r="AV107">
            <v>8.0307277996080959</v>
          </cell>
          <cell r="AW107">
            <v>4.7513790657535599</v>
          </cell>
          <cell r="AX107">
            <v>7.0501300109779184</v>
          </cell>
          <cell r="AY107">
            <v>8.2889090857300118</v>
          </cell>
          <cell r="AZ107">
            <v>8.1016836704303845</v>
          </cell>
          <cell r="BA107">
            <v>7.5281185806924782</v>
          </cell>
        </row>
        <row r="108">
          <cell r="Y108" t="str">
            <v>CPGO</v>
          </cell>
          <cell r="AD108">
            <v>22.064117389999996</v>
          </cell>
          <cell r="AE108">
            <v>20.759314969999998</v>
          </cell>
          <cell r="AF108">
            <v>21.753326819999998</v>
          </cell>
          <cell r="AG108">
            <v>21.768717799999997</v>
          </cell>
          <cell r="AH108">
            <v>21.517144028301615</v>
          </cell>
          <cell r="AI108">
            <v>21.094681461323166</v>
          </cell>
          <cell r="AJ108">
            <v>22.144066508217179</v>
          </cell>
          <cell r="AK108">
            <v>21.585204022667295</v>
          </cell>
          <cell r="AL108">
            <v>21.875425124659216</v>
          </cell>
          <cell r="AM108">
            <v>22.427708997082274</v>
          </cell>
          <cell r="AN108">
            <v>21.339663044354477</v>
          </cell>
          <cell r="AO108">
            <v>21.144777232577773</v>
          </cell>
          <cell r="AP108">
            <v>21.68465150037273</v>
          </cell>
          <cell r="AQ108">
            <v>20.752946108924245</v>
          </cell>
          <cell r="AR108">
            <v>21.172565142529756</v>
          </cell>
          <cell r="AS108">
            <v>20.521164746168189</v>
          </cell>
          <cell r="AT108">
            <v>21.216471367327969</v>
          </cell>
          <cell r="AU108">
            <v>21.495003098137531</v>
          </cell>
          <cell r="AV108">
            <v>22.221026206104007</v>
          </cell>
          <cell r="AW108">
            <v>18.429216197063216</v>
          </cell>
          <cell r="AX108">
            <v>20.67821242495652</v>
          </cell>
          <cell r="AY108">
            <v>22.351398688646267</v>
          </cell>
          <cell r="AZ108">
            <v>21.907002550413889</v>
          </cell>
          <cell r="BA108">
            <v>21.323550027357697</v>
          </cell>
        </row>
        <row r="109">
          <cell r="Y109" t="str">
            <v>CPGE</v>
          </cell>
        </row>
        <row r="110">
          <cell r="Y110" t="str">
            <v>CPG</v>
          </cell>
          <cell r="AD110">
            <v>0</v>
          </cell>
          <cell r="AE110">
            <v>0.15340000000000001</v>
          </cell>
          <cell r="AF110">
            <v>0.1067</v>
          </cell>
          <cell r="AG110">
            <v>0.15530000000000002</v>
          </cell>
          <cell r="AH110">
            <v>0.3</v>
          </cell>
          <cell r="AI110">
            <v>0.3</v>
          </cell>
          <cell r="AJ110">
            <v>0.3</v>
          </cell>
          <cell r="AK110">
            <v>0.3</v>
          </cell>
          <cell r="AL110">
            <v>0.3</v>
          </cell>
          <cell r="AM110">
            <v>0.3</v>
          </cell>
          <cell r="AN110">
            <v>0.3</v>
          </cell>
          <cell r="AO110">
            <v>0.3</v>
          </cell>
          <cell r="AP110">
            <v>0.3</v>
          </cell>
          <cell r="AQ110">
            <v>0.3</v>
          </cell>
          <cell r="AR110">
            <v>0.3</v>
          </cell>
          <cell r="AS110">
            <v>0.3</v>
          </cell>
          <cell r="AT110">
            <v>0.3</v>
          </cell>
          <cell r="AU110">
            <v>0.3</v>
          </cell>
          <cell r="AV110">
            <v>0.3</v>
          </cell>
          <cell r="AW110">
            <v>0.3</v>
          </cell>
          <cell r="AX110">
            <v>0.3</v>
          </cell>
          <cell r="AY110">
            <v>0.3</v>
          </cell>
          <cell r="AZ110">
            <v>0.3</v>
          </cell>
          <cell r="BA110">
            <v>0.3</v>
          </cell>
        </row>
        <row r="111">
          <cell r="Y111" t="str">
            <v>CPGX</v>
          </cell>
          <cell r="AD111">
            <v>0</v>
          </cell>
          <cell r="AE111">
            <v>2.9979699999999995E-3</v>
          </cell>
          <cell r="AF111">
            <v>2.0575900000000002E-3</v>
          </cell>
          <cell r="AG111">
            <v>3.0599899999999998E-3</v>
          </cell>
          <cell r="AH111">
            <v>6.0246566673129737E-3</v>
          </cell>
          <cell r="AI111">
            <v>5.8798169448338426E-3</v>
          </cell>
          <cell r="AJ111">
            <v>6.0118100746162197E-3</v>
          </cell>
          <cell r="AK111">
            <v>6.0132368733562197E-3</v>
          </cell>
          <cell r="AL111">
            <v>6.4579228558521587E-3</v>
          </cell>
          <cell r="AM111">
            <v>6.2480465292121213E-3</v>
          </cell>
          <cell r="AN111">
            <v>6.272103024512486E-3</v>
          </cell>
          <cell r="AO111">
            <v>6.2575909100986453E-3</v>
          </cell>
          <cell r="AP111">
            <v>5.8952457244368095E-3</v>
          </cell>
          <cell r="AQ111">
            <v>5.9018230976532401E-3</v>
          </cell>
          <cell r="AR111">
            <v>5.8969147881531752E-3</v>
          </cell>
          <cell r="AS111">
            <v>5.9166515583401955E-3</v>
          </cell>
          <cell r="AT111">
            <v>5.9114401034430454E-3</v>
          </cell>
          <cell r="AU111">
            <v>5.9077205266291699E-3</v>
          </cell>
          <cell r="AV111">
            <v>5.9165479859588132E-3</v>
          </cell>
          <cell r="AW111">
            <v>5.9536946933841659E-3</v>
          </cell>
          <cell r="AX111">
            <v>5.9967082599755479E-3</v>
          </cell>
          <cell r="AY111">
            <v>6.0356134119393303E-3</v>
          </cell>
          <cell r="AZ111">
            <v>6.038454853274291E-3</v>
          </cell>
          <cell r="BA111">
            <v>6.0402128221656685E-3</v>
          </cell>
        </row>
        <row r="112">
          <cell r="Y112" t="str">
            <v>CPGV</v>
          </cell>
        </row>
        <row r="113">
          <cell r="Y113" t="str">
            <v>CTGP</v>
          </cell>
          <cell r="AD113">
            <v>8.2487556500000014</v>
          </cell>
          <cell r="AE113">
            <v>8.3883084199999995</v>
          </cell>
          <cell r="AF113">
            <v>8.5119813400000002</v>
          </cell>
          <cell r="AG113">
            <v>8.60616688</v>
          </cell>
          <cell r="AH113">
            <v>8.5227728487975991</v>
          </cell>
          <cell r="AI113">
            <v>8.5430908983473159</v>
          </cell>
          <cell r="AJ113">
            <v>8.544817405230603</v>
          </cell>
          <cell r="AK113">
            <v>8.586085503576232</v>
          </cell>
          <cell r="AL113">
            <v>8.7055297161927196</v>
          </cell>
          <cell r="AM113">
            <v>8.7071305331244009</v>
          </cell>
          <cell r="AN113">
            <v>8.6751707519871779</v>
          </cell>
          <cell r="AO113">
            <v>8.6710176474542795</v>
          </cell>
          <cell r="AP113">
            <v>8.7257160936780132</v>
          </cell>
          <cell r="AQ113">
            <v>8.6888834742188852</v>
          </cell>
          <cell r="AR113">
            <v>8.7376838999534048</v>
          </cell>
          <cell r="AS113">
            <v>8.7962185958670247</v>
          </cell>
          <cell r="AT113">
            <v>8.8625983628710703</v>
          </cell>
          <cell r="AU113">
            <v>8.9176296068705998</v>
          </cell>
          <cell r="AV113">
            <v>8.9917891506289642</v>
          </cell>
          <cell r="AW113">
            <v>8.9440958180903234</v>
          </cell>
          <cell r="AX113">
            <v>8.9890451700001517</v>
          </cell>
          <cell r="AY113">
            <v>9.0934880068314072</v>
          </cell>
          <cell r="AZ113">
            <v>9.1289024155237541</v>
          </cell>
          <cell r="BA113">
            <v>9.1561692271560968</v>
          </cell>
        </row>
        <row r="114">
          <cell r="Y114" t="str">
            <v>CTG</v>
          </cell>
          <cell r="AD114">
            <v>734.41190000000006</v>
          </cell>
          <cell r="AE114">
            <v>664.4751</v>
          </cell>
          <cell r="AF114">
            <v>626.02059999999994</v>
          </cell>
          <cell r="AG114">
            <v>690.35969999999998</v>
          </cell>
          <cell r="AH114">
            <v>604.5</v>
          </cell>
          <cell r="AI114">
            <v>533.79999999999995</v>
          </cell>
          <cell r="AJ114">
            <v>700</v>
          </cell>
          <cell r="AK114">
            <v>662.2</v>
          </cell>
          <cell r="AL114">
            <v>671</v>
          </cell>
          <cell r="AM114">
            <v>697.6</v>
          </cell>
          <cell r="AN114">
            <v>673.5</v>
          </cell>
          <cell r="AO114">
            <v>675.8</v>
          </cell>
          <cell r="AP114">
            <v>592.20000000000005</v>
          </cell>
          <cell r="AQ114">
            <v>485.7</v>
          </cell>
          <cell r="AR114">
            <v>573.79999999999995</v>
          </cell>
          <cell r="AS114">
            <v>620.29999999999995</v>
          </cell>
          <cell r="AT114">
            <v>700</v>
          </cell>
          <cell r="AU114">
            <v>677.5</v>
          </cell>
          <cell r="AV114">
            <v>657</v>
          </cell>
          <cell r="AW114">
            <v>526.79999999999995</v>
          </cell>
          <cell r="AX114">
            <v>677.5</v>
          </cell>
          <cell r="AY114">
            <v>657.1</v>
          </cell>
          <cell r="AZ114">
            <v>676.6</v>
          </cell>
          <cell r="BA114">
            <v>680.3</v>
          </cell>
        </row>
        <row r="115">
          <cell r="Y115" t="str">
            <v>CTGE</v>
          </cell>
          <cell r="AD115">
            <v>22.109024079999998</v>
          </cell>
          <cell r="AE115">
            <v>20.01947367</v>
          </cell>
          <cell r="AF115">
            <v>18.939158900000002</v>
          </cell>
          <cell r="AG115">
            <v>20.06934596</v>
          </cell>
          <cell r="AH115">
            <v>19.516106203715065</v>
          </cell>
          <cell r="AI115">
            <v>17.403668492406297</v>
          </cell>
          <cell r="AJ115">
            <v>23.033160227098801</v>
          </cell>
          <cell r="AK115">
            <v>21.976648436330251</v>
          </cell>
          <cell r="AL115">
            <v>22.115682612199528</v>
          </cell>
          <cell r="AM115">
            <v>22.965970854178657</v>
          </cell>
          <cell r="AN115">
            <v>22.185949793310428</v>
          </cell>
          <cell r="AO115">
            <v>22.357694385127143</v>
          </cell>
          <cell r="AP115">
            <v>20.049680011725236</v>
          </cell>
          <cell r="AQ115">
            <v>16.394710243391213</v>
          </cell>
          <cell r="AR115">
            <v>19.453480088241104</v>
          </cell>
          <cell r="AS115">
            <v>21.068008228529639</v>
          </cell>
          <cell r="AT115">
            <v>23.492658241022227</v>
          </cell>
          <cell r="AU115">
            <v>22.452862100645234</v>
          </cell>
          <cell r="AV115">
            <v>21.964135285685078</v>
          </cell>
          <cell r="AW115">
            <v>17.822447190428097</v>
          </cell>
          <cell r="AX115">
            <v>22.865625593276949</v>
          </cell>
          <cell r="AY115">
            <v>21.967488726300438</v>
          </cell>
          <cell r="AZ115">
            <v>22.427913503598329</v>
          </cell>
          <cell r="BA115">
            <v>22.632401206773039</v>
          </cell>
        </row>
        <row r="116">
          <cell r="Y116" t="str">
            <v>CTGO</v>
          </cell>
          <cell r="AD116">
            <v>30.357779729999997</v>
          </cell>
          <cell r="AE116">
            <v>28.407782089999998</v>
          </cell>
          <cell r="AF116">
            <v>27.451140240000001</v>
          </cell>
          <cell r="AG116">
            <v>28.67551284</v>
          </cell>
          <cell r="AH116">
            <v>28.038879052512662</v>
          </cell>
          <cell r="AI116">
            <v>25.946759390753613</v>
          </cell>
          <cell r="AJ116">
            <v>31.577977632329404</v>
          </cell>
          <cell r="AK116">
            <v>30.562733939906483</v>
          </cell>
          <cell r="AL116">
            <v>30.821212328392249</v>
          </cell>
          <cell r="AM116">
            <v>31.673101387303056</v>
          </cell>
          <cell r="AN116">
            <v>30.861120545297606</v>
          </cell>
          <cell r="AO116">
            <v>31.028712032581424</v>
          </cell>
          <cell r="AP116">
            <v>28.775396105403249</v>
          </cell>
          <cell r="AQ116">
            <v>25.0835937176101</v>
          </cell>
          <cell r="AR116">
            <v>28.191163988194511</v>
          </cell>
          <cell r="AS116">
            <v>29.864226824396663</v>
          </cell>
          <cell r="AT116">
            <v>32.355256603893295</v>
          </cell>
          <cell r="AU116">
            <v>31.370491707515832</v>
          </cell>
          <cell r="AV116">
            <v>30.955924436314042</v>
          </cell>
          <cell r="AW116">
            <v>26.766543008518418</v>
          </cell>
          <cell r="AX116">
            <v>31.854670763277099</v>
          </cell>
          <cell r="AY116">
            <v>31.060976733131845</v>
          </cell>
          <cell r="AZ116">
            <v>31.556815919122084</v>
          </cell>
          <cell r="BA116">
            <v>31.788570433929138</v>
          </cell>
        </row>
        <row r="117">
          <cell r="Y117" t="str">
            <v>AGC</v>
          </cell>
        </row>
        <row r="118">
          <cell r="Y118" t="str">
            <v>CTG</v>
          </cell>
          <cell r="AD118">
            <v>2.9000000000000001E-2</v>
          </cell>
          <cell r="AE118">
            <v>0</v>
          </cell>
          <cell r="AF118">
            <v>0.18440000000000001</v>
          </cell>
          <cell r="AG118">
            <v>6.4200000000000007E-2</v>
          </cell>
          <cell r="AH118">
            <v>0.3</v>
          </cell>
          <cell r="AI118">
            <v>0.3</v>
          </cell>
          <cell r="AJ118">
            <v>0.3</v>
          </cell>
          <cell r="AK118">
            <v>0.3</v>
          </cell>
          <cell r="AL118">
            <v>0.3</v>
          </cell>
          <cell r="AM118">
            <v>0.3</v>
          </cell>
          <cell r="AN118">
            <v>0.3</v>
          </cell>
          <cell r="AO118">
            <v>0.3</v>
          </cell>
          <cell r="AP118">
            <v>0.3</v>
          </cell>
          <cell r="AQ118">
            <v>0.3</v>
          </cell>
          <cell r="AR118">
            <v>0.3</v>
          </cell>
          <cell r="AS118">
            <v>0.3</v>
          </cell>
          <cell r="AT118">
            <v>0.3</v>
          </cell>
          <cell r="AU118">
            <v>0.3</v>
          </cell>
          <cell r="AV118">
            <v>0.3</v>
          </cell>
          <cell r="AW118">
            <v>0.3</v>
          </cell>
          <cell r="AX118">
            <v>0.3</v>
          </cell>
          <cell r="AY118">
            <v>0.3</v>
          </cell>
          <cell r="AZ118">
            <v>0.3</v>
          </cell>
          <cell r="BA118">
            <v>0.3</v>
          </cell>
        </row>
        <row r="119">
          <cell r="Y119" t="str">
            <v>CTGV</v>
          </cell>
          <cell r="AD119">
            <v>7.2195000000000007E-4</v>
          </cell>
          <cell r="AE119">
            <v>0</v>
          </cell>
          <cell r="AF119">
            <v>5.2242199999999999E-3</v>
          </cell>
          <cell r="AG119">
            <v>1.6488499999999999E-3</v>
          </cell>
          <cell r="AH119">
            <v>9.6854125080471799E-3</v>
          </cell>
          <cell r="AI119">
            <v>9.7810051474745037E-3</v>
          </cell>
          <cell r="AJ119">
            <v>9.8713543830423432E-3</v>
          </cell>
          <cell r="AK119">
            <v>9.956198325126963E-3</v>
          </cell>
          <cell r="AL119">
            <v>9.8877865628313848E-3</v>
          </cell>
          <cell r="AM119">
            <v>9.8764209521983899E-3</v>
          </cell>
          <cell r="AN119">
            <v>9.8823829814300365E-3</v>
          </cell>
          <cell r="AO119">
            <v>9.9249901088164279E-3</v>
          </cell>
          <cell r="AP119">
            <v>1.0156879438563948E-2</v>
          </cell>
          <cell r="AQ119">
            <v>1.0126442398635711E-2</v>
          </cell>
          <cell r="AR119">
            <v>1.0170867944357497E-2</v>
          </cell>
          <cell r="AS119">
            <v>1.0189267239334018E-2</v>
          </cell>
          <cell r="AT119">
            <v>1.006828210329524E-2</v>
          </cell>
          <cell r="AU119">
            <v>9.9422267604333137E-3</v>
          </cell>
          <cell r="AV119">
            <v>1.0029285518577661E-2</v>
          </cell>
          <cell r="AW119">
            <v>1.0149457397738095E-2</v>
          </cell>
          <cell r="AX119">
            <v>1.0125000262705658E-2</v>
          </cell>
          <cell r="AY119">
            <v>1.00292902418051E-2</v>
          </cell>
          <cell r="AZ119">
            <v>9.9443896705283755E-3</v>
          </cell>
          <cell r="BA119">
            <v>9.9804797325178767E-3</v>
          </cell>
        </row>
        <row r="121">
          <cell r="Y121" t="str">
            <v>AGC</v>
          </cell>
        </row>
      </sheetData>
      <sheetData sheetId="11"/>
      <sheetData sheetId="12"/>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obilizado a Remunerar (2)"/>
      <sheetName val="Folha1"/>
      <sheetName val="SAP.AEE"/>
      <sheetName val="SAP.GGS"/>
      <sheetName val="SAP.TEE"/>
      <sheetName val="2700"/>
      <sheetName val="2701"/>
      <sheetName val="2702"/>
      <sheetName val="2703"/>
      <sheetName val="Energias_URT"/>
      <sheetName val="Encargos Fixos"/>
      <sheetName val="Encargos Variáveis"/>
      <sheetName val="Energias e Combustíveis"/>
      <sheetName val="cmg"/>
      <sheetName val="Balanço Energético"/>
      <sheetName val="Resumo_mensal"/>
      <sheetName val="Resumo_anual"/>
      <sheetName val="Dados_Doc_Tarifas"/>
      <sheetName val="Imobilizado a Remunerar"/>
      <sheetName val="DesvComb"/>
      <sheetName val="Fact AEE"/>
      <sheetName val="Fact GGSTEE"/>
      <sheetName val="JurosDesvios"/>
      <sheetName val="Facturação AEE (Desvios Comb)"/>
      <sheetName val="Sobrecusto"/>
      <sheetName val="DR GGS"/>
      <sheetName val="DR TEE"/>
      <sheetName val="DR AEE"/>
    </sheetNames>
    <sheetDataSet>
      <sheetData sheetId="0" refreshError="1"/>
      <sheetData sheetId="1">
        <row r="2">
          <cell r="A2">
            <v>1</v>
          </cell>
        </row>
      </sheetData>
      <sheetData sheetId="2">
        <row r="1">
          <cell r="C1">
            <v>1</v>
          </cell>
          <cell r="D1">
            <v>2</v>
          </cell>
          <cell r="E1">
            <v>3</v>
          </cell>
          <cell r="F1">
            <v>4</v>
          </cell>
          <cell r="G1">
            <v>5</v>
          </cell>
          <cell r="H1">
            <v>6</v>
          </cell>
          <cell r="I1">
            <v>7</v>
          </cell>
          <cell r="J1">
            <v>8</v>
          </cell>
          <cell r="K1">
            <v>9</v>
          </cell>
          <cell r="L1">
            <v>10</v>
          </cell>
          <cell r="M1">
            <v>11</v>
          </cell>
          <cell r="N1">
            <v>12</v>
          </cell>
        </row>
        <row r="2">
          <cell r="A2">
            <v>6100000001</v>
          </cell>
          <cell r="C2">
            <v>0</v>
          </cell>
          <cell r="D2">
            <v>0</v>
          </cell>
          <cell r="E2">
            <v>0</v>
          </cell>
          <cell r="F2">
            <v>0</v>
          </cell>
          <cell r="G2">
            <v>0</v>
          </cell>
          <cell r="H2">
            <v>0</v>
          </cell>
          <cell r="I2">
            <v>0</v>
          </cell>
          <cell r="J2">
            <v>0</v>
          </cell>
          <cell r="K2">
            <v>0</v>
          </cell>
          <cell r="L2">
            <v>0</v>
          </cell>
          <cell r="M2">
            <v>0</v>
          </cell>
          <cell r="N2">
            <v>0</v>
          </cell>
        </row>
        <row r="3">
          <cell r="A3">
            <v>6130056000</v>
          </cell>
          <cell r="C3">
            <v>44249665.9799999</v>
          </cell>
          <cell r="D3">
            <v>44080459.379999995</v>
          </cell>
          <cell r="E3">
            <v>44809806.390000105</v>
          </cell>
          <cell r="F3">
            <v>0</v>
          </cell>
          <cell r="G3">
            <v>0</v>
          </cell>
          <cell r="H3">
            <v>0</v>
          </cell>
          <cell r="I3">
            <v>0</v>
          </cell>
          <cell r="J3">
            <v>0</v>
          </cell>
          <cell r="K3">
            <v>0</v>
          </cell>
          <cell r="L3">
            <v>0</v>
          </cell>
          <cell r="M3">
            <v>0</v>
          </cell>
          <cell r="N3">
            <v>0</v>
          </cell>
        </row>
        <row r="4">
          <cell r="A4">
            <v>6130058000</v>
          </cell>
          <cell r="C4">
            <v>49429081.530000001</v>
          </cell>
          <cell r="D4">
            <v>49178836.75</v>
          </cell>
          <cell r="E4">
            <v>49304247.520000011</v>
          </cell>
          <cell r="F4">
            <v>0</v>
          </cell>
          <cell r="G4">
            <v>0</v>
          </cell>
          <cell r="H4">
            <v>0</v>
          </cell>
          <cell r="I4">
            <v>0</v>
          </cell>
          <cell r="J4">
            <v>0</v>
          </cell>
          <cell r="K4">
            <v>0</v>
          </cell>
          <cell r="L4">
            <v>0</v>
          </cell>
          <cell r="M4">
            <v>0</v>
          </cell>
          <cell r="N4">
            <v>0</v>
          </cell>
        </row>
        <row r="5">
          <cell r="A5">
            <v>6130058001</v>
          </cell>
          <cell r="C5">
            <v>-41566.489999999903</v>
          </cell>
          <cell r="D5">
            <v>-41566.489999999991</v>
          </cell>
          <cell r="E5">
            <v>-41566.490000000107</v>
          </cell>
          <cell r="F5">
            <v>0</v>
          </cell>
          <cell r="G5">
            <v>0</v>
          </cell>
          <cell r="H5">
            <v>0</v>
          </cell>
          <cell r="I5">
            <v>0</v>
          </cell>
          <cell r="J5">
            <v>0</v>
          </cell>
          <cell r="K5">
            <v>0</v>
          </cell>
          <cell r="L5">
            <v>0</v>
          </cell>
          <cell r="M5">
            <v>0</v>
          </cell>
          <cell r="N5">
            <v>0</v>
          </cell>
        </row>
        <row r="6">
          <cell r="A6">
            <v>6130059000</v>
          </cell>
          <cell r="C6">
            <v>83665533.409999907</v>
          </cell>
          <cell r="D6">
            <v>79426385.220000088</v>
          </cell>
          <cell r="E6">
            <v>31969685.870000005</v>
          </cell>
          <cell r="F6">
            <v>0</v>
          </cell>
          <cell r="G6">
            <v>0</v>
          </cell>
          <cell r="H6">
            <v>0</v>
          </cell>
          <cell r="I6">
            <v>0</v>
          </cell>
          <cell r="J6">
            <v>0</v>
          </cell>
          <cell r="K6">
            <v>0</v>
          </cell>
          <cell r="L6">
            <v>0</v>
          </cell>
          <cell r="M6">
            <v>0</v>
          </cell>
          <cell r="N6">
            <v>0</v>
          </cell>
        </row>
        <row r="7">
          <cell r="A7">
            <v>6130059001</v>
          </cell>
          <cell r="C7">
            <v>0</v>
          </cell>
          <cell r="D7">
            <v>-149631.829999999</v>
          </cell>
          <cell r="E7">
            <v>-3978.2600000009988</v>
          </cell>
          <cell r="F7">
            <v>0</v>
          </cell>
          <cell r="G7">
            <v>0</v>
          </cell>
          <cell r="H7">
            <v>0</v>
          </cell>
          <cell r="I7">
            <v>0</v>
          </cell>
          <cell r="J7">
            <v>0</v>
          </cell>
          <cell r="K7">
            <v>0</v>
          </cell>
          <cell r="L7">
            <v>0</v>
          </cell>
          <cell r="M7">
            <v>0</v>
          </cell>
          <cell r="N7">
            <v>0</v>
          </cell>
        </row>
        <row r="8">
          <cell r="A8">
            <v>6130060000</v>
          </cell>
          <cell r="C8">
            <v>0</v>
          </cell>
          <cell r="D8">
            <v>0</v>
          </cell>
          <cell r="E8">
            <v>0</v>
          </cell>
          <cell r="F8">
            <v>0</v>
          </cell>
          <cell r="G8">
            <v>0</v>
          </cell>
          <cell r="H8">
            <v>0</v>
          </cell>
          <cell r="I8">
            <v>0</v>
          </cell>
          <cell r="J8">
            <v>0</v>
          </cell>
          <cell r="K8">
            <v>0</v>
          </cell>
          <cell r="L8">
            <v>0</v>
          </cell>
          <cell r="M8">
            <v>0</v>
          </cell>
          <cell r="N8">
            <v>0</v>
          </cell>
        </row>
        <row r="9">
          <cell r="A9">
            <v>6130061000</v>
          </cell>
          <cell r="C9">
            <v>0</v>
          </cell>
          <cell r="D9">
            <v>0</v>
          </cell>
          <cell r="E9">
            <v>0</v>
          </cell>
          <cell r="F9">
            <v>0</v>
          </cell>
          <cell r="G9">
            <v>0</v>
          </cell>
          <cell r="H9">
            <v>0</v>
          </cell>
          <cell r="I9">
            <v>0</v>
          </cell>
          <cell r="J9">
            <v>0</v>
          </cell>
          <cell r="K9">
            <v>0</v>
          </cell>
          <cell r="L9">
            <v>0</v>
          </cell>
          <cell r="M9">
            <v>0</v>
          </cell>
          <cell r="N9">
            <v>0</v>
          </cell>
        </row>
        <row r="10">
          <cell r="A10">
            <v>6130062000</v>
          </cell>
          <cell r="C10">
            <v>0</v>
          </cell>
          <cell r="D10">
            <v>0</v>
          </cell>
          <cell r="E10">
            <v>0</v>
          </cell>
          <cell r="F10">
            <v>0</v>
          </cell>
          <cell r="G10">
            <v>0</v>
          </cell>
          <cell r="H10">
            <v>0</v>
          </cell>
          <cell r="I10">
            <v>0</v>
          </cell>
          <cell r="J10">
            <v>0</v>
          </cell>
          <cell r="K10">
            <v>0</v>
          </cell>
          <cell r="L10">
            <v>0</v>
          </cell>
          <cell r="M10">
            <v>0</v>
          </cell>
          <cell r="N10">
            <v>0</v>
          </cell>
        </row>
        <row r="11">
          <cell r="A11">
            <v>6130063000</v>
          </cell>
          <cell r="C11">
            <v>0</v>
          </cell>
          <cell r="D11">
            <v>0</v>
          </cell>
          <cell r="E11">
            <v>0</v>
          </cell>
          <cell r="F11">
            <v>0</v>
          </cell>
          <cell r="G11">
            <v>0</v>
          </cell>
          <cell r="H11">
            <v>0</v>
          </cell>
          <cell r="I11">
            <v>0</v>
          </cell>
          <cell r="J11">
            <v>0</v>
          </cell>
          <cell r="K11">
            <v>0</v>
          </cell>
          <cell r="L11">
            <v>0</v>
          </cell>
          <cell r="M11">
            <v>0</v>
          </cell>
          <cell r="N11">
            <v>0</v>
          </cell>
        </row>
        <row r="12">
          <cell r="A12">
            <v>6130064000</v>
          </cell>
          <cell r="C12">
            <v>0</v>
          </cell>
          <cell r="D12">
            <v>0</v>
          </cell>
          <cell r="E12">
            <v>0</v>
          </cell>
          <cell r="F12">
            <v>0</v>
          </cell>
          <cell r="G12">
            <v>0</v>
          </cell>
          <cell r="H12">
            <v>0</v>
          </cell>
          <cell r="I12">
            <v>0</v>
          </cell>
          <cell r="J12">
            <v>0</v>
          </cell>
          <cell r="K12">
            <v>0</v>
          </cell>
          <cell r="L12">
            <v>0</v>
          </cell>
          <cell r="M12">
            <v>0</v>
          </cell>
          <cell r="N12">
            <v>0</v>
          </cell>
        </row>
        <row r="13">
          <cell r="A13">
            <v>6130065000</v>
          </cell>
          <cell r="C13">
            <v>1027164.21</v>
          </cell>
          <cell r="D13">
            <v>954815.94999998994</v>
          </cell>
          <cell r="E13">
            <v>538417.2200000002</v>
          </cell>
          <cell r="F13">
            <v>0</v>
          </cell>
          <cell r="G13">
            <v>0</v>
          </cell>
          <cell r="H13">
            <v>0</v>
          </cell>
          <cell r="I13">
            <v>0</v>
          </cell>
          <cell r="J13">
            <v>0</v>
          </cell>
          <cell r="K13">
            <v>0</v>
          </cell>
          <cell r="L13">
            <v>0</v>
          </cell>
          <cell r="M13">
            <v>0</v>
          </cell>
          <cell r="N13">
            <v>0</v>
          </cell>
        </row>
        <row r="14">
          <cell r="A14">
            <v>6130066000</v>
          </cell>
          <cell r="C14">
            <v>86620.229999999894</v>
          </cell>
          <cell r="D14">
            <v>86620.229999999108</v>
          </cell>
          <cell r="E14">
            <v>86620.230000001</v>
          </cell>
          <cell r="F14">
            <v>0</v>
          </cell>
          <cell r="G14">
            <v>0</v>
          </cell>
          <cell r="H14">
            <v>0</v>
          </cell>
          <cell r="I14">
            <v>0</v>
          </cell>
          <cell r="J14">
            <v>0</v>
          </cell>
          <cell r="K14">
            <v>0</v>
          </cell>
          <cell r="L14">
            <v>0</v>
          </cell>
          <cell r="M14">
            <v>0</v>
          </cell>
          <cell r="N14">
            <v>0</v>
          </cell>
        </row>
        <row r="15">
          <cell r="A15">
            <v>6130067000</v>
          </cell>
          <cell r="C15">
            <v>0</v>
          </cell>
          <cell r="D15">
            <v>0</v>
          </cell>
          <cell r="E15">
            <v>0</v>
          </cell>
          <cell r="F15">
            <v>0</v>
          </cell>
          <cell r="G15">
            <v>0</v>
          </cell>
          <cell r="H15">
            <v>0</v>
          </cell>
          <cell r="I15">
            <v>0</v>
          </cell>
          <cell r="J15">
            <v>0</v>
          </cell>
          <cell r="K15">
            <v>0</v>
          </cell>
          <cell r="L15">
            <v>0</v>
          </cell>
          <cell r="M15">
            <v>0</v>
          </cell>
          <cell r="N15">
            <v>0</v>
          </cell>
        </row>
        <row r="16">
          <cell r="A16">
            <v>6130068000</v>
          </cell>
          <cell r="C16">
            <v>0</v>
          </cell>
          <cell r="D16">
            <v>0</v>
          </cell>
          <cell r="E16">
            <v>12139893.529999901</v>
          </cell>
          <cell r="F16">
            <v>0</v>
          </cell>
          <cell r="G16">
            <v>0</v>
          </cell>
          <cell r="H16">
            <v>0</v>
          </cell>
          <cell r="I16">
            <v>0</v>
          </cell>
          <cell r="J16">
            <v>0</v>
          </cell>
          <cell r="K16">
            <v>0</v>
          </cell>
          <cell r="L16">
            <v>0</v>
          </cell>
          <cell r="M16">
            <v>0</v>
          </cell>
          <cell r="N16">
            <v>0</v>
          </cell>
        </row>
        <row r="17">
          <cell r="A17">
            <v>6130069000</v>
          </cell>
          <cell r="C17">
            <v>35452845.579999901</v>
          </cell>
          <cell r="D17">
            <v>33036262.859999992</v>
          </cell>
          <cell r="E17">
            <v>31627895.159999102</v>
          </cell>
          <cell r="F17">
            <v>0</v>
          </cell>
          <cell r="G17">
            <v>0</v>
          </cell>
          <cell r="H17">
            <v>0</v>
          </cell>
          <cell r="I17">
            <v>0</v>
          </cell>
          <cell r="J17">
            <v>0</v>
          </cell>
          <cell r="K17">
            <v>0</v>
          </cell>
          <cell r="L17">
            <v>0</v>
          </cell>
          <cell r="M17">
            <v>0</v>
          </cell>
          <cell r="N17">
            <v>0</v>
          </cell>
        </row>
        <row r="18">
          <cell r="A18">
            <v>6130070000</v>
          </cell>
          <cell r="C18">
            <v>4097972.66</v>
          </cell>
          <cell r="D18">
            <v>2698159.74</v>
          </cell>
          <cell r="E18">
            <v>3348133.3899999</v>
          </cell>
          <cell r="F18">
            <v>0</v>
          </cell>
          <cell r="G18">
            <v>0</v>
          </cell>
          <cell r="H18">
            <v>0</v>
          </cell>
          <cell r="I18">
            <v>0</v>
          </cell>
          <cell r="J18">
            <v>0</v>
          </cell>
          <cell r="K18">
            <v>0</v>
          </cell>
          <cell r="L18">
            <v>0</v>
          </cell>
          <cell r="M18">
            <v>0</v>
          </cell>
          <cell r="N18">
            <v>0</v>
          </cell>
        </row>
        <row r="19">
          <cell r="A19">
            <v>6130071000</v>
          </cell>
          <cell r="C19">
            <v>5814460.7999999896</v>
          </cell>
          <cell r="D19">
            <v>3644735.290000001</v>
          </cell>
          <cell r="E19">
            <v>13901981.809999911</v>
          </cell>
          <cell r="F19">
            <v>0</v>
          </cell>
          <cell r="G19">
            <v>0</v>
          </cell>
          <cell r="H19">
            <v>0</v>
          </cell>
          <cell r="I19">
            <v>0</v>
          </cell>
          <cell r="J19">
            <v>0</v>
          </cell>
          <cell r="K19">
            <v>0</v>
          </cell>
          <cell r="L19">
            <v>0</v>
          </cell>
          <cell r="M19">
            <v>0</v>
          </cell>
          <cell r="N19">
            <v>0</v>
          </cell>
        </row>
        <row r="20">
          <cell r="A20">
            <v>6130072000</v>
          </cell>
          <cell r="C20">
            <v>16821563.32</v>
          </cell>
          <cell r="D20">
            <v>17546964.329999901</v>
          </cell>
          <cell r="E20">
            <v>25002518.350000098</v>
          </cell>
          <cell r="F20">
            <v>0</v>
          </cell>
          <cell r="G20">
            <v>0</v>
          </cell>
          <cell r="H20">
            <v>0</v>
          </cell>
          <cell r="I20">
            <v>0</v>
          </cell>
          <cell r="J20">
            <v>0</v>
          </cell>
          <cell r="K20">
            <v>0</v>
          </cell>
          <cell r="L20">
            <v>0</v>
          </cell>
          <cell r="M20">
            <v>0</v>
          </cell>
          <cell r="N20">
            <v>0</v>
          </cell>
        </row>
        <row r="21">
          <cell r="A21">
            <v>6130073000</v>
          </cell>
          <cell r="C21">
            <v>2376255.1499999901</v>
          </cell>
          <cell r="D21">
            <v>-438962.25000000023</v>
          </cell>
          <cell r="E21">
            <v>4981677.41</v>
          </cell>
          <cell r="F21">
            <v>0</v>
          </cell>
          <cell r="G21">
            <v>0</v>
          </cell>
          <cell r="H21">
            <v>0</v>
          </cell>
          <cell r="I21">
            <v>0</v>
          </cell>
          <cell r="J21">
            <v>0</v>
          </cell>
          <cell r="K21">
            <v>0</v>
          </cell>
          <cell r="L21">
            <v>0</v>
          </cell>
          <cell r="M21">
            <v>0</v>
          </cell>
          <cell r="N21">
            <v>0</v>
          </cell>
        </row>
        <row r="22">
          <cell r="A22">
            <v>6130074000</v>
          </cell>
          <cell r="C22">
            <v>1561.96</v>
          </cell>
          <cell r="D22">
            <v>523.98999999998978</v>
          </cell>
          <cell r="E22">
            <v>1989.7600000000102</v>
          </cell>
          <cell r="F22">
            <v>0</v>
          </cell>
          <cell r="G22">
            <v>0</v>
          </cell>
          <cell r="H22">
            <v>0</v>
          </cell>
          <cell r="I22">
            <v>0</v>
          </cell>
          <cell r="J22">
            <v>0</v>
          </cell>
          <cell r="K22">
            <v>0</v>
          </cell>
          <cell r="L22">
            <v>0</v>
          </cell>
          <cell r="M22">
            <v>0</v>
          </cell>
          <cell r="N22">
            <v>0</v>
          </cell>
        </row>
        <row r="23">
          <cell r="A23">
            <v>6130075000</v>
          </cell>
          <cell r="C23">
            <v>18280808.18</v>
          </cell>
          <cell r="D23">
            <v>18664797.4799999</v>
          </cell>
          <cell r="E23">
            <v>13815958.8400001</v>
          </cell>
          <cell r="F23">
            <v>0</v>
          </cell>
          <cell r="G23">
            <v>0</v>
          </cell>
          <cell r="H23">
            <v>0</v>
          </cell>
          <cell r="I23">
            <v>0</v>
          </cell>
          <cell r="J23">
            <v>0</v>
          </cell>
          <cell r="K23">
            <v>0</v>
          </cell>
          <cell r="L23">
            <v>0</v>
          </cell>
          <cell r="M23">
            <v>0</v>
          </cell>
          <cell r="N23">
            <v>0</v>
          </cell>
        </row>
        <row r="24">
          <cell r="A24">
            <v>6130076000</v>
          </cell>
          <cell r="C24">
            <v>0</v>
          </cell>
          <cell r="D24">
            <v>0</v>
          </cell>
          <cell r="E24">
            <v>0</v>
          </cell>
          <cell r="F24">
            <v>0</v>
          </cell>
          <cell r="G24">
            <v>0</v>
          </cell>
          <cell r="H24">
            <v>0</v>
          </cell>
          <cell r="I24">
            <v>0</v>
          </cell>
          <cell r="J24">
            <v>0</v>
          </cell>
          <cell r="K24">
            <v>0</v>
          </cell>
          <cell r="L24">
            <v>0</v>
          </cell>
          <cell r="M24">
            <v>0</v>
          </cell>
          <cell r="N24">
            <v>0</v>
          </cell>
        </row>
        <row r="25">
          <cell r="A25">
            <v>6130076001</v>
          </cell>
          <cell r="C25">
            <v>0</v>
          </cell>
          <cell r="D25">
            <v>384776.989999999</v>
          </cell>
          <cell r="E25">
            <v>0</v>
          </cell>
          <cell r="F25">
            <v>0</v>
          </cell>
          <cell r="G25">
            <v>0</v>
          </cell>
          <cell r="H25">
            <v>0</v>
          </cell>
          <cell r="I25">
            <v>0</v>
          </cell>
          <cell r="J25">
            <v>0</v>
          </cell>
          <cell r="K25">
            <v>0</v>
          </cell>
          <cell r="L25">
            <v>0</v>
          </cell>
          <cell r="M25">
            <v>0</v>
          </cell>
          <cell r="N25">
            <v>0</v>
          </cell>
        </row>
        <row r="26">
          <cell r="A26">
            <v>6130077000</v>
          </cell>
          <cell r="C26">
            <v>685714</v>
          </cell>
          <cell r="D26">
            <v>256002.85999999905</v>
          </cell>
          <cell r="E26">
            <v>458564.76000000106</v>
          </cell>
          <cell r="F26">
            <v>0</v>
          </cell>
          <cell r="G26">
            <v>0</v>
          </cell>
          <cell r="H26">
            <v>0</v>
          </cell>
          <cell r="I26">
            <v>0</v>
          </cell>
          <cell r="J26">
            <v>0</v>
          </cell>
          <cell r="K26">
            <v>0</v>
          </cell>
          <cell r="L26">
            <v>0</v>
          </cell>
          <cell r="M26">
            <v>0</v>
          </cell>
          <cell r="N26">
            <v>0</v>
          </cell>
        </row>
        <row r="27">
          <cell r="A27">
            <v>6130078000</v>
          </cell>
          <cell r="C27">
            <v>0</v>
          </cell>
          <cell r="D27">
            <v>0</v>
          </cell>
          <cell r="E27">
            <v>0</v>
          </cell>
          <cell r="F27">
            <v>0</v>
          </cell>
          <cell r="G27">
            <v>0</v>
          </cell>
          <cell r="H27">
            <v>0</v>
          </cell>
          <cell r="I27">
            <v>0</v>
          </cell>
          <cell r="J27">
            <v>0</v>
          </cell>
          <cell r="K27">
            <v>0</v>
          </cell>
          <cell r="L27">
            <v>0</v>
          </cell>
          <cell r="M27">
            <v>0</v>
          </cell>
          <cell r="N27">
            <v>0</v>
          </cell>
        </row>
        <row r="28">
          <cell r="A28">
            <v>6130079000</v>
          </cell>
          <cell r="C28">
            <v>0</v>
          </cell>
          <cell r="D28">
            <v>0</v>
          </cell>
          <cell r="E28">
            <v>0</v>
          </cell>
          <cell r="F28">
            <v>0</v>
          </cell>
          <cell r="G28">
            <v>0</v>
          </cell>
          <cell r="H28">
            <v>0</v>
          </cell>
          <cell r="I28">
            <v>0</v>
          </cell>
          <cell r="J28">
            <v>0</v>
          </cell>
          <cell r="K28">
            <v>0</v>
          </cell>
          <cell r="L28">
            <v>0</v>
          </cell>
          <cell r="M28">
            <v>0</v>
          </cell>
          <cell r="N28">
            <v>0</v>
          </cell>
        </row>
        <row r="29">
          <cell r="A29">
            <v>6130080000</v>
          </cell>
          <cell r="C29">
            <v>0</v>
          </cell>
          <cell r="D29">
            <v>0</v>
          </cell>
          <cell r="E29">
            <v>0</v>
          </cell>
          <cell r="F29">
            <v>0</v>
          </cell>
          <cell r="G29">
            <v>0</v>
          </cell>
          <cell r="H29">
            <v>0</v>
          </cell>
          <cell r="I29">
            <v>0</v>
          </cell>
          <cell r="J29">
            <v>0</v>
          </cell>
          <cell r="K29">
            <v>0</v>
          </cell>
          <cell r="L29">
            <v>0</v>
          </cell>
          <cell r="M29">
            <v>0</v>
          </cell>
          <cell r="N29">
            <v>0</v>
          </cell>
        </row>
        <row r="30">
          <cell r="A30">
            <v>6130091000</v>
          </cell>
          <cell r="C30">
            <v>25294.2</v>
          </cell>
          <cell r="D30">
            <v>396012.33</v>
          </cell>
          <cell r="E30">
            <v>51251.099999999977</v>
          </cell>
          <cell r="F30">
            <v>0</v>
          </cell>
          <cell r="G30">
            <v>0</v>
          </cell>
          <cell r="H30">
            <v>0</v>
          </cell>
          <cell r="I30">
            <v>0</v>
          </cell>
          <cell r="J30">
            <v>0</v>
          </cell>
          <cell r="K30">
            <v>0</v>
          </cell>
          <cell r="L30">
            <v>0</v>
          </cell>
          <cell r="M30">
            <v>0</v>
          </cell>
          <cell r="N30">
            <v>0</v>
          </cell>
        </row>
        <row r="31">
          <cell r="A31">
            <v>6130091001</v>
          </cell>
          <cell r="C31">
            <v>0</v>
          </cell>
          <cell r="D31">
            <v>0</v>
          </cell>
          <cell r="E31">
            <v>0</v>
          </cell>
          <cell r="F31">
            <v>0</v>
          </cell>
          <cell r="G31">
            <v>0</v>
          </cell>
          <cell r="H31">
            <v>0</v>
          </cell>
          <cell r="I31">
            <v>0</v>
          </cell>
          <cell r="J31">
            <v>0</v>
          </cell>
          <cell r="K31">
            <v>0</v>
          </cell>
          <cell r="L31">
            <v>0</v>
          </cell>
          <cell r="M31">
            <v>0</v>
          </cell>
          <cell r="N31">
            <v>0</v>
          </cell>
        </row>
        <row r="32">
          <cell r="A32">
            <v>6130092000</v>
          </cell>
          <cell r="C32">
            <v>114187.8</v>
          </cell>
          <cell r="D32">
            <v>840994.549999999</v>
          </cell>
          <cell r="E32">
            <v>339104.82999999088</v>
          </cell>
          <cell r="F32">
            <v>0</v>
          </cell>
          <cell r="G32">
            <v>0</v>
          </cell>
          <cell r="H32">
            <v>0</v>
          </cell>
          <cell r="I32">
            <v>0</v>
          </cell>
          <cell r="J32">
            <v>0</v>
          </cell>
          <cell r="K32">
            <v>0</v>
          </cell>
          <cell r="L32">
            <v>0</v>
          </cell>
          <cell r="M32">
            <v>0</v>
          </cell>
          <cell r="N32">
            <v>0</v>
          </cell>
        </row>
        <row r="33">
          <cell r="A33">
            <v>6130097100</v>
          </cell>
          <cell r="C33">
            <v>-937654</v>
          </cell>
          <cell r="D33">
            <v>-933459</v>
          </cell>
          <cell r="E33">
            <v>-942007</v>
          </cell>
          <cell r="F33">
            <v>0</v>
          </cell>
          <cell r="G33">
            <v>0</v>
          </cell>
          <cell r="H33">
            <v>0</v>
          </cell>
          <cell r="I33">
            <v>0</v>
          </cell>
          <cell r="J33">
            <v>0</v>
          </cell>
          <cell r="K33">
            <v>0</v>
          </cell>
          <cell r="L33">
            <v>0</v>
          </cell>
          <cell r="M33">
            <v>0</v>
          </cell>
          <cell r="N33">
            <v>0</v>
          </cell>
        </row>
        <row r="34">
          <cell r="A34">
            <v>6130097200</v>
          </cell>
          <cell r="C34">
            <v>-7888668</v>
          </cell>
          <cell r="D34">
            <v>-10512649</v>
          </cell>
          <cell r="E34">
            <v>-15741235</v>
          </cell>
          <cell r="F34">
            <v>0</v>
          </cell>
          <cell r="G34">
            <v>0</v>
          </cell>
          <cell r="H34">
            <v>0</v>
          </cell>
          <cell r="I34">
            <v>0</v>
          </cell>
          <cell r="J34">
            <v>0</v>
          </cell>
          <cell r="K34">
            <v>0</v>
          </cell>
          <cell r="L34">
            <v>0</v>
          </cell>
          <cell r="M34">
            <v>0</v>
          </cell>
          <cell r="N34">
            <v>0</v>
          </cell>
        </row>
        <row r="35">
          <cell r="A35">
            <v>6130097300</v>
          </cell>
          <cell r="C35">
            <v>-6068763</v>
          </cell>
          <cell r="D35">
            <v>-6043173</v>
          </cell>
          <cell r="E35">
            <v>-6201371</v>
          </cell>
          <cell r="F35">
            <v>0</v>
          </cell>
          <cell r="G35">
            <v>0</v>
          </cell>
          <cell r="H35">
            <v>0</v>
          </cell>
          <cell r="I35">
            <v>0</v>
          </cell>
          <cell r="J35">
            <v>0</v>
          </cell>
          <cell r="K35">
            <v>0</v>
          </cell>
          <cell r="L35">
            <v>0</v>
          </cell>
          <cell r="M35">
            <v>0</v>
          </cell>
          <cell r="N35">
            <v>0</v>
          </cell>
        </row>
        <row r="36">
          <cell r="A36">
            <v>6130098100</v>
          </cell>
          <cell r="C36">
            <v>3172100</v>
          </cell>
          <cell r="D36">
            <v>3172380.7800000003</v>
          </cell>
          <cell r="E36">
            <v>3180459.0300000003</v>
          </cell>
          <cell r="F36">
            <v>0</v>
          </cell>
          <cell r="G36">
            <v>0</v>
          </cell>
          <cell r="H36">
            <v>0</v>
          </cell>
          <cell r="I36">
            <v>0</v>
          </cell>
          <cell r="J36">
            <v>0</v>
          </cell>
          <cell r="K36">
            <v>0</v>
          </cell>
          <cell r="L36">
            <v>0</v>
          </cell>
          <cell r="M36">
            <v>0</v>
          </cell>
          <cell r="N36">
            <v>0</v>
          </cell>
        </row>
        <row r="37">
          <cell r="A37">
            <v>6130099990</v>
          </cell>
          <cell r="C37">
            <v>0</v>
          </cell>
          <cell r="D37">
            <v>0</v>
          </cell>
          <cell r="E37">
            <v>0</v>
          </cell>
          <cell r="F37">
            <v>0</v>
          </cell>
          <cell r="G37">
            <v>0</v>
          </cell>
          <cell r="H37">
            <v>0</v>
          </cell>
          <cell r="I37">
            <v>0</v>
          </cell>
          <cell r="J37">
            <v>0</v>
          </cell>
          <cell r="K37">
            <v>0</v>
          </cell>
          <cell r="L37">
            <v>0</v>
          </cell>
          <cell r="M37">
            <v>0</v>
          </cell>
          <cell r="N37">
            <v>0</v>
          </cell>
        </row>
        <row r="38">
          <cell r="A38">
            <v>6163001000</v>
          </cell>
          <cell r="C38">
            <v>0</v>
          </cell>
          <cell r="D38">
            <v>0</v>
          </cell>
          <cell r="E38">
            <v>0</v>
          </cell>
          <cell r="F38">
            <v>0</v>
          </cell>
          <cell r="G38">
            <v>0</v>
          </cell>
          <cell r="H38">
            <v>0</v>
          </cell>
          <cell r="I38">
            <v>0</v>
          </cell>
          <cell r="J38">
            <v>0</v>
          </cell>
          <cell r="K38">
            <v>0</v>
          </cell>
          <cell r="L38">
            <v>0</v>
          </cell>
          <cell r="M38">
            <v>0</v>
          </cell>
          <cell r="N38">
            <v>0</v>
          </cell>
        </row>
        <row r="39">
          <cell r="A39">
            <v>6163002000</v>
          </cell>
          <cell r="C39">
            <v>0</v>
          </cell>
          <cell r="D39">
            <v>0</v>
          </cell>
          <cell r="E39">
            <v>0</v>
          </cell>
          <cell r="F39">
            <v>0</v>
          </cell>
          <cell r="G39">
            <v>0</v>
          </cell>
          <cell r="H39">
            <v>0</v>
          </cell>
          <cell r="I39">
            <v>0</v>
          </cell>
          <cell r="J39">
            <v>0</v>
          </cell>
          <cell r="K39">
            <v>0</v>
          </cell>
          <cell r="L39">
            <v>0</v>
          </cell>
          <cell r="M39">
            <v>0</v>
          </cell>
          <cell r="N39">
            <v>0</v>
          </cell>
        </row>
        <row r="40">
          <cell r="A40">
            <v>6200000001</v>
          </cell>
          <cell r="C40">
            <v>0</v>
          </cell>
          <cell r="D40">
            <v>0</v>
          </cell>
          <cell r="E40">
            <v>0</v>
          </cell>
          <cell r="F40">
            <v>0</v>
          </cell>
          <cell r="G40">
            <v>0</v>
          </cell>
          <cell r="H40">
            <v>0</v>
          </cell>
          <cell r="I40">
            <v>0</v>
          </cell>
          <cell r="J40">
            <v>0</v>
          </cell>
          <cell r="K40">
            <v>0</v>
          </cell>
          <cell r="L40">
            <v>0</v>
          </cell>
          <cell r="M40">
            <v>0</v>
          </cell>
          <cell r="N40">
            <v>0</v>
          </cell>
        </row>
        <row r="41">
          <cell r="A41">
            <v>6221101000</v>
          </cell>
          <cell r="C41">
            <v>0</v>
          </cell>
          <cell r="D41">
            <v>0</v>
          </cell>
          <cell r="E41">
            <v>0</v>
          </cell>
          <cell r="F41">
            <v>0</v>
          </cell>
          <cell r="G41">
            <v>0</v>
          </cell>
          <cell r="H41">
            <v>0</v>
          </cell>
          <cell r="I41">
            <v>0</v>
          </cell>
          <cell r="J41">
            <v>0</v>
          </cell>
          <cell r="K41">
            <v>0</v>
          </cell>
          <cell r="L41">
            <v>0</v>
          </cell>
          <cell r="M41">
            <v>0</v>
          </cell>
          <cell r="N41">
            <v>0</v>
          </cell>
        </row>
        <row r="42">
          <cell r="A42">
            <v>6221201000</v>
          </cell>
          <cell r="C42">
            <v>50.009999999999899</v>
          </cell>
          <cell r="D42">
            <v>0</v>
          </cell>
          <cell r="E42">
            <v>0</v>
          </cell>
          <cell r="F42">
            <v>0</v>
          </cell>
          <cell r="G42">
            <v>0</v>
          </cell>
          <cell r="H42">
            <v>0</v>
          </cell>
          <cell r="I42">
            <v>0</v>
          </cell>
          <cell r="J42">
            <v>0</v>
          </cell>
          <cell r="K42">
            <v>0</v>
          </cell>
          <cell r="L42">
            <v>0</v>
          </cell>
          <cell r="M42">
            <v>0</v>
          </cell>
          <cell r="N42">
            <v>0</v>
          </cell>
        </row>
        <row r="43">
          <cell r="A43">
            <v>6221202000</v>
          </cell>
          <cell r="C43">
            <v>0</v>
          </cell>
          <cell r="D43">
            <v>0</v>
          </cell>
          <cell r="E43">
            <v>0</v>
          </cell>
          <cell r="F43">
            <v>0</v>
          </cell>
          <cell r="G43">
            <v>0</v>
          </cell>
          <cell r="H43">
            <v>0</v>
          </cell>
          <cell r="I43">
            <v>0</v>
          </cell>
          <cell r="J43">
            <v>0</v>
          </cell>
          <cell r="K43">
            <v>0</v>
          </cell>
          <cell r="L43">
            <v>0</v>
          </cell>
          <cell r="M43">
            <v>0</v>
          </cell>
          <cell r="N43">
            <v>0</v>
          </cell>
        </row>
        <row r="44">
          <cell r="A44">
            <v>6221301000</v>
          </cell>
          <cell r="C44">
            <v>78.45</v>
          </cell>
          <cell r="D44">
            <v>0</v>
          </cell>
          <cell r="E44">
            <v>88.71</v>
          </cell>
          <cell r="F44">
            <v>0</v>
          </cell>
          <cell r="G44">
            <v>0</v>
          </cell>
          <cell r="H44">
            <v>0</v>
          </cell>
          <cell r="I44">
            <v>0</v>
          </cell>
          <cell r="J44">
            <v>0</v>
          </cell>
          <cell r="K44">
            <v>0</v>
          </cell>
          <cell r="L44">
            <v>0</v>
          </cell>
          <cell r="M44">
            <v>0</v>
          </cell>
          <cell r="N44">
            <v>0</v>
          </cell>
        </row>
        <row r="45">
          <cell r="A45">
            <v>6221401000</v>
          </cell>
          <cell r="C45">
            <v>0</v>
          </cell>
          <cell r="D45">
            <v>0</v>
          </cell>
          <cell r="E45">
            <v>0</v>
          </cell>
          <cell r="F45">
            <v>0</v>
          </cell>
          <cell r="G45">
            <v>0</v>
          </cell>
          <cell r="H45">
            <v>0</v>
          </cell>
          <cell r="I45">
            <v>0</v>
          </cell>
          <cell r="J45">
            <v>0</v>
          </cell>
          <cell r="K45">
            <v>0</v>
          </cell>
          <cell r="L45">
            <v>0</v>
          </cell>
          <cell r="M45">
            <v>0</v>
          </cell>
          <cell r="N45">
            <v>0</v>
          </cell>
        </row>
        <row r="46">
          <cell r="A46">
            <v>6221501000</v>
          </cell>
          <cell r="C46">
            <v>0</v>
          </cell>
          <cell r="D46">
            <v>14.5299999999999</v>
          </cell>
          <cell r="E46">
            <v>0</v>
          </cell>
          <cell r="F46">
            <v>0</v>
          </cell>
          <cell r="G46">
            <v>0</v>
          </cell>
          <cell r="H46">
            <v>0</v>
          </cell>
          <cell r="I46">
            <v>0</v>
          </cell>
          <cell r="J46">
            <v>0</v>
          </cell>
          <cell r="K46">
            <v>0</v>
          </cell>
          <cell r="L46">
            <v>0</v>
          </cell>
          <cell r="M46">
            <v>0</v>
          </cell>
          <cell r="N46">
            <v>0</v>
          </cell>
        </row>
        <row r="47">
          <cell r="A47">
            <v>6221502000</v>
          </cell>
          <cell r="C47">
            <v>0</v>
          </cell>
          <cell r="D47">
            <v>0</v>
          </cell>
          <cell r="E47">
            <v>0</v>
          </cell>
          <cell r="F47">
            <v>0</v>
          </cell>
          <cell r="G47">
            <v>0</v>
          </cell>
          <cell r="H47">
            <v>0</v>
          </cell>
          <cell r="I47">
            <v>0</v>
          </cell>
          <cell r="J47">
            <v>0</v>
          </cell>
          <cell r="K47">
            <v>0</v>
          </cell>
          <cell r="L47">
            <v>0</v>
          </cell>
          <cell r="M47">
            <v>0</v>
          </cell>
          <cell r="N47">
            <v>0</v>
          </cell>
        </row>
        <row r="48">
          <cell r="A48">
            <v>6221503000</v>
          </cell>
          <cell r="C48">
            <v>0</v>
          </cell>
          <cell r="D48">
            <v>0</v>
          </cell>
          <cell r="E48">
            <v>0</v>
          </cell>
          <cell r="F48">
            <v>0</v>
          </cell>
          <cell r="G48">
            <v>0</v>
          </cell>
          <cell r="H48">
            <v>0</v>
          </cell>
          <cell r="I48">
            <v>0</v>
          </cell>
          <cell r="J48">
            <v>0</v>
          </cell>
          <cell r="K48">
            <v>0</v>
          </cell>
          <cell r="L48">
            <v>0</v>
          </cell>
          <cell r="M48">
            <v>0</v>
          </cell>
          <cell r="N48">
            <v>0</v>
          </cell>
        </row>
        <row r="49">
          <cell r="A49">
            <v>6221601000</v>
          </cell>
          <cell r="C49">
            <v>125.9</v>
          </cell>
          <cell r="D49">
            <v>45.16</v>
          </cell>
          <cell r="E49">
            <v>7.1999999999989939</v>
          </cell>
          <cell r="F49">
            <v>0</v>
          </cell>
          <cell r="G49">
            <v>0</v>
          </cell>
          <cell r="H49">
            <v>0</v>
          </cell>
          <cell r="I49">
            <v>0</v>
          </cell>
          <cell r="J49">
            <v>0</v>
          </cell>
          <cell r="K49">
            <v>0</v>
          </cell>
          <cell r="L49">
            <v>0</v>
          </cell>
          <cell r="M49">
            <v>0</v>
          </cell>
          <cell r="N49">
            <v>0</v>
          </cell>
        </row>
        <row r="50">
          <cell r="A50">
            <v>6221701000</v>
          </cell>
          <cell r="C50">
            <v>265.75</v>
          </cell>
          <cell r="D50">
            <v>111.31</v>
          </cell>
          <cell r="E50">
            <v>7.4399999999999977</v>
          </cell>
          <cell r="F50">
            <v>0</v>
          </cell>
          <cell r="G50">
            <v>0</v>
          </cell>
          <cell r="H50">
            <v>0</v>
          </cell>
          <cell r="I50">
            <v>0</v>
          </cell>
          <cell r="J50">
            <v>0</v>
          </cell>
          <cell r="K50">
            <v>0</v>
          </cell>
          <cell r="L50">
            <v>0</v>
          </cell>
          <cell r="M50">
            <v>0</v>
          </cell>
          <cell r="N50">
            <v>0</v>
          </cell>
        </row>
        <row r="51">
          <cell r="A51">
            <v>6221702000</v>
          </cell>
          <cell r="C51">
            <v>0</v>
          </cell>
          <cell r="D51">
            <v>445.8</v>
          </cell>
          <cell r="E51">
            <v>100.09999999999894</v>
          </cell>
          <cell r="F51">
            <v>0</v>
          </cell>
          <cell r="G51">
            <v>0</v>
          </cell>
          <cell r="H51">
            <v>0</v>
          </cell>
          <cell r="I51">
            <v>0</v>
          </cell>
          <cell r="J51">
            <v>0</v>
          </cell>
          <cell r="K51">
            <v>0</v>
          </cell>
          <cell r="L51">
            <v>0</v>
          </cell>
          <cell r="M51">
            <v>0</v>
          </cell>
          <cell r="N51">
            <v>0</v>
          </cell>
        </row>
        <row r="52">
          <cell r="A52">
            <v>6221801000</v>
          </cell>
          <cell r="C52">
            <v>0</v>
          </cell>
          <cell r="D52">
            <v>0</v>
          </cell>
          <cell r="E52">
            <v>0</v>
          </cell>
          <cell r="F52">
            <v>0</v>
          </cell>
          <cell r="G52">
            <v>0</v>
          </cell>
          <cell r="H52">
            <v>0</v>
          </cell>
          <cell r="I52">
            <v>0</v>
          </cell>
          <cell r="J52">
            <v>0</v>
          </cell>
          <cell r="K52">
            <v>0</v>
          </cell>
          <cell r="L52">
            <v>0</v>
          </cell>
          <cell r="M52">
            <v>0</v>
          </cell>
          <cell r="N52">
            <v>0</v>
          </cell>
        </row>
        <row r="53">
          <cell r="A53">
            <v>6221901000</v>
          </cell>
          <cell r="C53">
            <v>0</v>
          </cell>
          <cell r="D53">
            <v>0</v>
          </cell>
          <cell r="E53">
            <v>0</v>
          </cell>
          <cell r="F53">
            <v>0</v>
          </cell>
          <cell r="G53">
            <v>0</v>
          </cell>
          <cell r="H53">
            <v>0</v>
          </cell>
          <cell r="I53">
            <v>0</v>
          </cell>
          <cell r="J53">
            <v>0</v>
          </cell>
          <cell r="K53">
            <v>0</v>
          </cell>
          <cell r="L53">
            <v>0</v>
          </cell>
          <cell r="M53">
            <v>0</v>
          </cell>
          <cell r="N53">
            <v>0</v>
          </cell>
        </row>
        <row r="54">
          <cell r="A54">
            <v>6221902000</v>
          </cell>
          <cell r="C54">
            <v>0</v>
          </cell>
          <cell r="D54">
            <v>0</v>
          </cell>
          <cell r="E54">
            <v>0</v>
          </cell>
          <cell r="F54">
            <v>0</v>
          </cell>
          <cell r="G54">
            <v>0</v>
          </cell>
          <cell r="H54">
            <v>0</v>
          </cell>
          <cell r="I54">
            <v>0</v>
          </cell>
          <cell r="J54">
            <v>0</v>
          </cell>
          <cell r="K54">
            <v>0</v>
          </cell>
          <cell r="L54">
            <v>0</v>
          </cell>
          <cell r="M54">
            <v>0</v>
          </cell>
          <cell r="N54">
            <v>0</v>
          </cell>
        </row>
        <row r="55">
          <cell r="A55">
            <v>6221903000</v>
          </cell>
          <cell r="C55">
            <v>0</v>
          </cell>
          <cell r="D55">
            <v>0</v>
          </cell>
          <cell r="E55">
            <v>0</v>
          </cell>
          <cell r="F55">
            <v>0</v>
          </cell>
          <cell r="G55">
            <v>0</v>
          </cell>
          <cell r="H55">
            <v>0</v>
          </cell>
          <cell r="I55">
            <v>0</v>
          </cell>
          <cell r="J55">
            <v>0</v>
          </cell>
          <cell r="K55">
            <v>0</v>
          </cell>
          <cell r="L55">
            <v>0</v>
          </cell>
          <cell r="M55">
            <v>0</v>
          </cell>
          <cell r="N55">
            <v>0</v>
          </cell>
        </row>
        <row r="56">
          <cell r="A56">
            <v>6221904000</v>
          </cell>
          <cell r="C56">
            <v>0</v>
          </cell>
          <cell r="D56">
            <v>0</v>
          </cell>
          <cell r="E56">
            <v>0</v>
          </cell>
          <cell r="F56">
            <v>0</v>
          </cell>
          <cell r="G56">
            <v>0</v>
          </cell>
          <cell r="H56">
            <v>0</v>
          </cell>
          <cell r="I56">
            <v>0</v>
          </cell>
          <cell r="J56">
            <v>0</v>
          </cell>
          <cell r="K56">
            <v>0</v>
          </cell>
          <cell r="L56">
            <v>0</v>
          </cell>
          <cell r="M56">
            <v>0</v>
          </cell>
          <cell r="N56">
            <v>0</v>
          </cell>
        </row>
        <row r="57">
          <cell r="A57">
            <v>6221905000</v>
          </cell>
          <cell r="C57">
            <v>0</v>
          </cell>
          <cell r="D57">
            <v>50.82</v>
          </cell>
          <cell r="E57">
            <v>24.199999999999896</v>
          </cell>
          <cell r="F57">
            <v>0</v>
          </cell>
          <cell r="G57">
            <v>0</v>
          </cell>
          <cell r="H57">
            <v>0</v>
          </cell>
          <cell r="I57">
            <v>0</v>
          </cell>
          <cell r="J57">
            <v>0</v>
          </cell>
          <cell r="K57">
            <v>0</v>
          </cell>
          <cell r="L57">
            <v>0</v>
          </cell>
          <cell r="M57">
            <v>0</v>
          </cell>
          <cell r="N57">
            <v>0</v>
          </cell>
        </row>
        <row r="58">
          <cell r="A58">
            <v>6221906000</v>
          </cell>
          <cell r="C58">
            <v>0</v>
          </cell>
          <cell r="D58">
            <v>0</v>
          </cell>
          <cell r="E58">
            <v>0</v>
          </cell>
          <cell r="F58">
            <v>0</v>
          </cell>
          <cell r="G58">
            <v>0</v>
          </cell>
          <cell r="H58">
            <v>0</v>
          </cell>
          <cell r="I58">
            <v>0</v>
          </cell>
          <cell r="J58">
            <v>0</v>
          </cell>
          <cell r="K58">
            <v>0</v>
          </cell>
          <cell r="L58">
            <v>0</v>
          </cell>
          <cell r="M58">
            <v>0</v>
          </cell>
          <cell r="N58">
            <v>0</v>
          </cell>
        </row>
        <row r="59">
          <cell r="A59">
            <v>6221911000</v>
          </cell>
          <cell r="C59">
            <v>0</v>
          </cell>
          <cell r="D59">
            <v>0</v>
          </cell>
          <cell r="E59">
            <v>0</v>
          </cell>
          <cell r="F59">
            <v>0</v>
          </cell>
          <cell r="G59">
            <v>0</v>
          </cell>
          <cell r="H59">
            <v>0</v>
          </cell>
          <cell r="I59">
            <v>0</v>
          </cell>
          <cell r="J59">
            <v>0</v>
          </cell>
          <cell r="K59">
            <v>0</v>
          </cell>
          <cell r="L59">
            <v>0</v>
          </cell>
          <cell r="M59">
            <v>0</v>
          </cell>
          <cell r="N59">
            <v>0</v>
          </cell>
        </row>
        <row r="60">
          <cell r="A60">
            <v>6221921000</v>
          </cell>
          <cell r="C60">
            <v>0</v>
          </cell>
          <cell r="D60">
            <v>0</v>
          </cell>
          <cell r="E60">
            <v>0</v>
          </cell>
          <cell r="F60">
            <v>0</v>
          </cell>
          <cell r="G60">
            <v>0</v>
          </cell>
          <cell r="H60">
            <v>0</v>
          </cell>
          <cell r="I60">
            <v>0</v>
          </cell>
          <cell r="J60">
            <v>0</v>
          </cell>
          <cell r="K60">
            <v>0</v>
          </cell>
          <cell r="L60">
            <v>0</v>
          </cell>
          <cell r="M60">
            <v>0</v>
          </cell>
          <cell r="N60">
            <v>0</v>
          </cell>
        </row>
        <row r="61">
          <cell r="A61">
            <v>6221922000</v>
          </cell>
          <cell r="C61">
            <v>0</v>
          </cell>
          <cell r="D61">
            <v>0</v>
          </cell>
          <cell r="E61">
            <v>0</v>
          </cell>
          <cell r="F61">
            <v>0</v>
          </cell>
          <cell r="G61">
            <v>0</v>
          </cell>
          <cell r="H61">
            <v>0</v>
          </cell>
          <cell r="I61">
            <v>0</v>
          </cell>
          <cell r="J61">
            <v>0</v>
          </cell>
          <cell r="K61">
            <v>0</v>
          </cell>
          <cell r="L61">
            <v>0</v>
          </cell>
          <cell r="M61">
            <v>0</v>
          </cell>
          <cell r="N61">
            <v>0</v>
          </cell>
        </row>
        <row r="62">
          <cell r="A62">
            <v>6221931000</v>
          </cell>
          <cell r="C62">
            <v>0</v>
          </cell>
          <cell r="D62">
            <v>0</v>
          </cell>
          <cell r="E62">
            <v>0</v>
          </cell>
          <cell r="F62">
            <v>0</v>
          </cell>
          <cell r="G62">
            <v>0</v>
          </cell>
          <cell r="H62">
            <v>0</v>
          </cell>
          <cell r="I62">
            <v>0</v>
          </cell>
          <cell r="J62">
            <v>0</v>
          </cell>
          <cell r="K62">
            <v>0</v>
          </cell>
          <cell r="L62">
            <v>0</v>
          </cell>
          <cell r="M62">
            <v>0</v>
          </cell>
          <cell r="N62">
            <v>0</v>
          </cell>
        </row>
        <row r="63">
          <cell r="A63">
            <v>6221940000</v>
          </cell>
          <cell r="C63">
            <v>0</v>
          </cell>
          <cell r="D63">
            <v>0</v>
          </cell>
          <cell r="E63">
            <v>0</v>
          </cell>
          <cell r="F63">
            <v>0</v>
          </cell>
          <cell r="G63">
            <v>0</v>
          </cell>
          <cell r="H63">
            <v>0</v>
          </cell>
          <cell r="I63">
            <v>0</v>
          </cell>
          <cell r="J63">
            <v>0</v>
          </cell>
          <cell r="K63">
            <v>0</v>
          </cell>
          <cell r="L63">
            <v>0</v>
          </cell>
          <cell r="M63">
            <v>0</v>
          </cell>
          <cell r="N63">
            <v>0</v>
          </cell>
        </row>
        <row r="64">
          <cell r="A64">
            <v>6221941000</v>
          </cell>
          <cell r="C64">
            <v>0</v>
          </cell>
          <cell r="D64">
            <v>0</v>
          </cell>
          <cell r="E64">
            <v>0</v>
          </cell>
          <cell r="F64">
            <v>0</v>
          </cell>
          <cell r="G64">
            <v>0</v>
          </cell>
          <cell r="H64">
            <v>0</v>
          </cell>
          <cell r="I64">
            <v>0</v>
          </cell>
          <cell r="J64">
            <v>0</v>
          </cell>
          <cell r="K64">
            <v>0</v>
          </cell>
          <cell r="L64">
            <v>0</v>
          </cell>
          <cell r="M64">
            <v>0</v>
          </cell>
          <cell r="N64">
            <v>0</v>
          </cell>
        </row>
        <row r="65">
          <cell r="A65">
            <v>6221942000</v>
          </cell>
          <cell r="C65">
            <v>0</v>
          </cell>
          <cell r="D65">
            <v>0</v>
          </cell>
          <cell r="E65">
            <v>0</v>
          </cell>
          <cell r="F65">
            <v>0</v>
          </cell>
          <cell r="G65">
            <v>0</v>
          </cell>
          <cell r="H65">
            <v>0</v>
          </cell>
          <cell r="I65">
            <v>0</v>
          </cell>
          <cell r="J65">
            <v>0</v>
          </cell>
          <cell r="K65">
            <v>0</v>
          </cell>
          <cell r="L65">
            <v>0</v>
          </cell>
          <cell r="M65">
            <v>0</v>
          </cell>
          <cell r="N65">
            <v>0</v>
          </cell>
        </row>
        <row r="66">
          <cell r="A66">
            <v>6221944000</v>
          </cell>
          <cell r="C66">
            <v>0</v>
          </cell>
          <cell r="D66">
            <v>0</v>
          </cell>
          <cell r="E66">
            <v>0</v>
          </cell>
          <cell r="F66">
            <v>0</v>
          </cell>
          <cell r="G66">
            <v>0</v>
          </cell>
          <cell r="H66">
            <v>0</v>
          </cell>
          <cell r="I66">
            <v>0</v>
          </cell>
          <cell r="J66">
            <v>0</v>
          </cell>
          <cell r="K66">
            <v>0</v>
          </cell>
          <cell r="L66">
            <v>0</v>
          </cell>
          <cell r="M66">
            <v>0</v>
          </cell>
          <cell r="N66">
            <v>0</v>
          </cell>
        </row>
        <row r="67">
          <cell r="A67">
            <v>6221946000</v>
          </cell>
          <cell r="C67">
            <v>0</v>
          </cell>
          <cell r="D67">
            <v>0</v>
          </cell>
          <cell r="E67">
            <v>0</v>
          </cell>
          <cell r="F67">
            <v>0</v>
          </cell>
          <cell r="G67">
            <v>0</v>
          </cell>
          <cell r="H67">
            <v>0</v>
          </cell>
          <cell r="I67">
            <v>0</v>
          </cell>
          <cell r="J67">
            <v>0</v>
          </cell>
          <cell r="K67">
            <v>0</v>
          </cell>
          <cell r="L67">
            <v>0</v>
          </cell>
          <cell r="M67">
            <v>0</v>
          </cell>
          <cell r="N67">
            <v>0</v>
          </cell>
        </row>
        <row r="68">
          <cell r="A68">
            <v>6221947000</v>
          </cell>
          <cell r="C68">
            <v>0</v>
          </cell>
          <cell r="D68">
            <v>0</v>
          </cell>
          <cell r="E68">
            <v>0</v>
          </cell>
          <cell r="F68">
            <v>0</v>
          </cell>
          <cell r="G68">
            <v>0</v>
          </cell>
          <cell r="H68">
            <v>0</v>
          </cell>
          <cell r="I68">
            <v>0</v>
          </cell>
          <cell r="J68">
            <v>0</v>
          </cell>
          <cell r="K68">
            <v>0</v>
          </cell>
          <cell r="L68">
            <v>0</v>
          </cell>
          <cell r="M68">
            <v>0</v>
          </cell>
          <cell r="N68">
            <v>0</v>
          </cell>
        </row>
        <row r="69">
          <cell r="A69">
            <v>6221948000</v>
          </cell>
          <cell r="C69">
            <v>0</v>
          </cell>
          <cell r="D69">
            <v>0</v>
          </cell>
          <cell r="E69">
            <v>0</v>
          </cell>
          <cell r="F69">
            <v>0</v>
          </cell>
          <cell r="G69">
            <v>0</v>
          </cell>
          <cell r="H69">
            <v>0</v>
          </cell>
          <cell r="I69">
            <v>0</v>
          </cell>
          <cell r="J69">
            <v>0</v>
          </cell>
          <cell r="K69">
            <v>0</v>
          </cell>
          <cell r="L69">
            <v>0</v>
          </cell>
          <cell r="M69">
            <v>0</v>
          </cell>
          <cell r="N69">
            <v>0</v>
          </cell>
        </row>
        <row r="70">
          <cell r="A70">
            <v>6221999000</v>
          </cell>
          <cell r="C70">
            <v>307.76999999999902</v>
          </cell>
          <cell r="D70">
            <v>307.77000000000004</v>
          </cell>
          <cell r="E70">
            <v>307.77</v>
          </cell>
          <cell r="F70">
            <v>0</v>
          </cell>
          <cell r="G70">
            <v>0</v>
          </cell>
          <cell r="H70">
            <v>0</v>
          </cell>
          <cell r="I70">
            <v>0</v>
          </cell>
          <cell r="J70">
            <v>0</v>
          </cell>
          <cell r="K70">
            <v>0</v>
          </cell>
          <cell r="L70">
            <v>0</v>
          </cell>
          <cell r="M70">
            <v>0</v>
          </cell>
          <cell r="N70">
            <v>0</v>
          </cell>
        </row>
        <row r="71">
          <cell r="A71">
            <v>6222101000</v>
          </cell>
          <cell r="C71">
            <v>2780.32</v>
          </cell>
          <cell r="D71">
            <v>3300.0899999999897</v>
          </cell>
          <cell r="E71">
            <v>1647.4899999999998</v>
          </cell>
          <cell r="F71">
            <v>0</v>
          </cell>
          <cell r="G71">
            <v>0</v>
          </cell>
          <cell r="H71">
            <v>0</v>
          </cell>
          <cell r="I71">
            <v>0</v>
          </cell>
          <cell r="J71">
            <v>0</v>
          </cell>
          <cell r="K71">
            <v>0</v>
          </cell>
          <cell r="L71">
            <v>0</v>
          </cell>
          <cell r="M71">
            <v>0</v>
          </cell>
          <cell r="N71">
            <v>0</v>
          </cell>
        </row>
        <row r="72">
          <cell r="A72">
            <v>6222201000</v>
          </cell>
          <cell r="C72">
            <v>14.51</v>
          </cell>
          <cell r="D72">
            <v>14.540000000000001</v>
          </cell>
          <cell r="E72">
            <v>14.510000000000002</v>
          </cell>
          <cell r="F72">
            <v>0</v>
          </cell>
          <cell r="G72">
            <v>0</v>
          </cell>
          <cell r="H72">
            <v>0</v>
          </cell>
          <cell r="I72">
            <v>0</v>
          </cell>
          <cell r="J72">
            <v>0</v>
          </cell>
          <cell r="K72">
            <v>0</v>
          </cell>
          <cell r="L72">
            <v>0</v>
          </cell>
          <cell r="M72">
            <v>0</v>
          </cell>
          <cell r="N72">
            <v>0</v>
          </cell>
        </row>
        <row r="73">
          <cell r="A73">
            <v>6222202000</v>
          </cell>
          <cell r="C73">
            <v>20.8</v>
          </cell>
          <cell r="D73">
            <v>0</v>
          </cell>
          <cell r="E73">
            <v>0</v>
          </cell>
          <cell r="F73">
            <v>0</v>
          </cell>
          <cell r="G73">
            <v>0</v>
          </cell>
          <cell r="H73">
            <v>0</v>
          </cell>
          <cell r="I73">
            <v>0</v>
          </cell>
          <cell r="J73">
            <v>0</v>
          </cell>
          <cell r="K73">
            <v>0</v>
          </cell>
          <cell r="L73">
            <v>0</v>
          </cell>
          <cell r="M73">
            <v>0</v>
          </cell>
          <cell r="N73">
            <v>0</v>
          </cell>
        </row>
        <row r="74">
          <cell r="A74">
            <v>6222203000</v>
          </cell>
          <cell r="C74">
            <v>0</v>
          </cell>
          <cell r="D74">
            <v>0</v>
          </cell>
          <cell r="E74">
            <v>0</v>
          </cell>
          <cell r="F74">
            <v>0</v>
          </cell>
          <cell r="G74">
            <v>0</v>
          </cell>
          <cell r="H74">
            <v>0</v>
          </cell>
          <cell r="I74">
            <v>0</v>
          </cell>
          <cell r="J74">
            <v>0</v>
          </cell>
          <cell r="K74">
            <v>0</v>
          </cell>
          <cell r="L74">
            <v>0</v>
          </cell>
          <cell r="M74">
            <v>0</v>
          </cell>
          <cell r="N74">
            <v>0</v>
          </cell>
        </row>
        <row r="75">
          <cell r="A75">
            <v>6222205000</v>
          </cell>
          <cell r="C75">
            <v>0</v>
          </cell>
          <cell r="D75">
            <v>0</v>
          </cell>
          <cell r="E75">
            <v>0</v>
          </cell>
          <cell r="F75">
            <v>0</v>
          </cell>
          <cell r="G75">
            <v>0</v>
          </cell>
          <cell r="H75">
            <v>0</v>
          </cell>
          <cell r="I75">
            <v>0</v>
          </cell>
          <cell r="J75">
            <v>0</v>
          </cell>
          <cell r="K75">
            <v>0</v>
          </cell>
          <cell r="L75">
            <v>0</v>
          </cell>
          <cell r="M75">
            <v>0</v>
          </cell>
          <cell r="N75">
            <v>0</v>
          </cell>
        </row>
        <row r="76">
          <cell r="A76">
            <v>6222299000</v>
          </cell>
          <cell r="C76">
            <v>0</v>
          </cell>
          <cell r="D76">
            <v>0</v>
          </cell>
          <cell r="E76">
            <v>0</v>
          </cell>
          <cell r="F76">
            <v>0</v>
          </cell>
          <cell r="G76">
            <v>0</v>
          </cell>
          <cell r="H76">
            <v>0</v>
          </cell>
          <cell r="I76">
            <v>0</v>
          </cell>
          <cell r="J76">
            <v>0</v>
          </cell>
          <cell r="K76">
            <v>0</v>
          </cell>
          <cell r="L76">
            <v>0</v>
          </cell>
          <cell r="M76">
            <v>0</v>
          </cell>
          <cell r="N76">
            <v>0</v>
          </cell>
        </row>
        <row r="77">
          <cell r="A77">
            <v>6222301000</v>
          </cell>
          <cell r="C77">
            <v>0</v>
          </cell>
          <cell r="D77">
            <v>0</v>
          </cell>
          <cell r="E77">
            <v>0</v>
          </cell>
          <cell r="F77">
            <v>0</v>
          </cell>
          <cell r="G77">
            <v>0</v>
          </cell>
          <cell r="H77">
            <v>0</v>
          </cell>
          <cell r="I77">
            <v>0</v>
          </cell>
          <cell r="J77">
            <v>0</v>
          </cell>
          <cell r="K77">
            <v>0</v>
          </cell>
          <cell r="L77">
            <v>0</v>
          </cell>
          <cell r="M77">
            <v>0</v>
          </cell>
          <cell r="N77">
            <v>0</v>
          </cell>
        </row>
        <row r="78">
          <cell r="A78">
            <v>6222302000</v>
          </cell>
          <cell r="C78">
            <v>0</v>
          </cell>
          <cell r="D78">
            <v>0</v>
          </cell>
          <cell r="E78">
            <v>0</v>
          </cell>
          <cell r="F78">
            <v>0</v>
          </cell>
          <cell r="G78">
            <v>0</v>
          </cell>
          <cell r="H78">
            <v>0</v>
          </cell>
          <cell r="I78">
            <v>0</v>
          </cell>
          <cell r="J78">
            <v>0</v>
          </cell>
          <cell r="K78">
            <v>0</v>
          </cell>
          <cell r="L78">
            <v>0</v>
          </cell>
          <cell r="M78">
            <v>0</v>
          </cell>
          <cell r="N78">
            <v>0</v>
          </cell>
        </row>
        <row r="79">
          <cell r="A79">
            <v>6222303000</v>
          </cell>
          <cell r="C79">
            <v>107.79</v>
          </cell>
          <cell r="D79">
            <v>107.79</v>
          </cell>
          <cell r="E79">
            <v>107.78999999999999</v>
          </cell>
          <cell r="F79">
            <v>0</v>
          </cell>
          <cell r="G79">
            <v>0</v>
          </cell>
          <cell r="H79">
            <v>0</v>
          </cell>
          <cell r="I79">
            <v>0</v>
          </cell>
          <cell r="J79">
            <v>0</v>
          </cell>
          <cell r="K79">
            <v>0</v>
          </cell>
          <cell r="L79">
            <v>0</v>
          </cell>
          <cell r="M79">
            <v>0</v>
          </cell>
          <cell r="N79">
            <v>0</v>
          </cell>
        </row>
        <row r="80">
          <cell r="A80">
            <v>6222304000</v>
          </cell>
          <cell r="C80">
            <v>0</v>
          </cell>
          <cell r="D80">
            <v>0</v>
          </cell>
          <cell r="E80">
            <v>0</v>
          </cell>
          <cell r="F80">
            <v>0</v>
          </cell>
          <cell r="G80">
            <v>0</v>
          </cell>
          <cell r="H80">
            <v>0</v>
          </cell>
          <cell r="I80">
            <v>0</v>
          </cell>
          <cell r="J80">
            <v>0</v>
          </cell>
          <cell r="K80">
            <v>0</v>
          </cell>
          <cell r="L80">
            <v>0</v>
          </cell>
          <cell r="M80">
            <v>0</v>
          </cell>
          <cell r="N80">
            <v>0</v>
          </cell>
        </row>
        <row r="81">
          <cell r="A81">
            <v>6222305000</v>
          </cell>
          <cell r="C81">
            <v>228.789999999999</v>
          </cell>
          <cell r="D81">
            <v>228.79000000000002</v>
          </cell>
          <cell r="E81">
            <v>245.89000000000101</v>
          </cell>
          <cell r="F81">
            <v>0</v>
          </cell>
          <cell r="G81">
            <v>0</v>
          </cell>
          <cell r="H81">
            <v>0</v>
          </cell>
          <cell r="I81">
            <v>0</v>
          </cell>
          <cell r="J81">
            <v>0</v>
          </cell>
          <cell r="K81">
            <v>0</v>
          </cell>
          <cell r="L81">
            <v>0</v>
          </cell>
          <cell r="M81">
            <v>0</v>
          </cell>
          <cell r="N81">
            <v>0</v>
          </cell>
        </row>
        <row r="82">
          <cell r="A82">
            <v>6222306000</v>
          </cell>
          <cell r="C82">
            <v>0</v>
          </cell>
          <cell r="D82">
            <v>0</v>
          </cell>
          <cell r="E82">
            <v>0</v>
          </cell>
          <cell r="F82">
            <v>0</v>
          </cell>
          <cell r="G82">
            <v>0</v>
          </cell>
          <cell r="H82">
            <v>0</v>
          </cell>
          <cell r="I82">
            <v>0</v>
          </cell>
          <cell r="J82">
            <v>0</v>
          </cell>
          <cell r="K82">
            <v>0</v>
          </cell>
          <cell r="L82">
            <v>0</v>
          </cell>
          <cell r="M82">
            <v>0</v>
          </cell>
          <cell r="N82">
            <v>0</v>
          </cell>
        </row>
        <row r="83">
          <cell r="A83">
            <v>6222307000</v>
          </cell>
          <cell r="C83">
            <v>0</v>
          </cell>
          <cell r="D83">
            <v>0</v>
          </cell>
          <cell r="E83">
            <v>0</v>
          </cell>
          <cell r="F83">
            <v>0</v>
          </cell>
          <cell r="G83">
            <v>0</v>
          </cell>
          <cell r="H83">
            <v>0</v>
          </cell>
          <cell r="I83">
            <v>0</v>
          </cell>
          <cell r="J83">
            <v>0</v>
          </cell>
          <cell r="K83">
            <v>0</v>
          </cell>
          <cell r="L83">
            <v>0</v>
          </cell>
          <cell r="M83">
            <v>0</v>
          </cell>
          <cell r="N83">
            <v>0</v>
          </cell>
        </row>
        <row r="84">
          <cell r="A84">
            <v>6222308000</v>
          </cell>
          <cell r="C84">
            <v>0</v>
          </cell>
          <cell r="D84">
            <v>0</v>
          </cell>
          <cell r="E84">
            <v>0</v>
          </cell>
          <cell r="F84">
            <v>0</v>
          </cell>
          <cell r="G84">
            <v>0</v>
          </cell>
          <cell r="H84">
            <v>0</v>
          </cell>
          <cell r="I84">
            <v>0</v>
          </cell>
          <cell r="J84">
            <v>0</v>
          </cell>
          <cell r="K84">
            <v>0</v>
          </cell>
          <cell r="L84">
            <v>0</v>
          </cell>
          <cell r="M84">
            <v>0</v>
          </cell>
          <cell r="N84">
            <v>0</v>
          </cell>
        </row>
        <row r="85">
          <cell r="A85">
            <v>6222309000</v>
          </cell>
          <cell r="C85">
            <v>0</v>
          </cell>
          <cell r="D85">
            <v>0</v>
          </cell>
          <cell r="E85">
            <v>0</v>
          </cell>
          <cell r="F85">
            <v>0</v>
          </cell>
          <cell r="G85">
            <v>0</v>
          </cell>
          <cell r="H85">
            <v>0</v>
          </cell>
          <cell r="I85">
            <v>0</v>
          </cell>
          <cell r="J85">
            <v>0</v>
          </cell>
          <cell r="K85">
            <v>0</v>
          </cell>
          <cell r="L85">
            <v>0</v>
          </cell>
          <cell r="M85">
            <v>0</v>
          </cell>
          <cell r="N85">
            <v>0</v>
          </cell>
        </row>
        <row r="86">
          <cell r="A86">
            <v>6222399000</v>
          </cell>
          <cell r="C86">
            <v>0</v>
          </cell>
          <cell r="D86">
            <v>0</v>
          </cell>
          <cell r="E86">
            <v>0</v>
          </cell>
          <cell r="F86">
            <v>0</v>
          </cell>
          <cell r="G86">
            <v>0</v>
          </cell>
          <cell r="H86">
            <v>0</v>
          </cell>
          <cell r="I86">
            <v>0</v>
          </cell>
          <cell r="J86">
            <v>0</v>
          </cell>
          <cell r="K86">
            <v>0</v>
          </cell>
          <cell r="L86">
            <v>0</v>
          </cell>
          <cell r="M86">
            <v>0</v>
          </cell>
          <cell r="N86">
            <v>0</v>
          </cell>
        </row>
        <row r="87">
          <cell r="A87">
            <v>6222501000</v>
          </cell>
          <cell r="C87">
            <v>0</v>
          </cell>
          <cell r="D87">
            <v>0</v>
          </cell>
          <cell r="E87">
            <v>0</v>
          </cell>
          <cell r="F87">
            <v>0</v>
          </cell>
          <cell r="G87">
            <v>0</v>
          </cell>
          <cell r="H87">
            <v>0</v>
          </cell>
          <cell r="I87">
            <v>0</v>
          </cell>
          <cell r="J87">
            <v>0</v>
          </cell>
          <cell r="K87">
            <v>0</v>
          </cell>
          <cell r="L87">
            <v>0</v>
          </cell>
          <cell r="M87">
            <v>0</v>
          </cell>
          <cell r="N87">
            <v>0</v>
          </cell>
        </row>
        <row r="88">
          <cell r="A88">
            <v>6222601000</v>
          </cell>
          <cell r="C88">
            <v>0</v>
          </cell>
          <cell r="D88">
            <v>0</v>
          </cell>
          <cell r="E88">
            <v>0</v>
          </cell>
          <cell r="F88">
            <v>0</v>
          </cell>
          <cell r="G88">
            <v>0</v>
          </cell>
          <cell r="H88">
            <v>0</v>
          </cell>
          <cell r="I88">
            <v>0</v>
          </cell>
          <cell r="J88">
            <v>0</v>
          </cell>
          <cell r="K88">
            <v>0</v>
          </cell>
          <cell r="L88">
            <v>0</v>
          </cell>
          <cell r="M88">
            <v>0</v>
          </cell>
          <cell r="N88">
            <v>0</v>
          </cell>
        </row>
        <row r="89">
          <cell r="A89">
            <v>6222701000</v>
          </cell>
          <cell r="C89">
            <v>1131.54</v>
          </cell>
          <cell r="D89">
            <v>1263.03999999999</v>
          </cell>
          <cell r="E89">
            <v>5055.29</v>
          </cell>
          <cell r="F89">
            <v>0</v>
          </cell>
          <cell r="G89">
            <v>0</v>
          </cell>
          <cell r="H89">
            <v>0</v>
          </cell>
          <cell r="I89">
            <v>0</v>
          </cell>
          <cell r="J89">
            <v>0</v>
          </cell>
          <cell r="K89">
            <v>0</v>
          </cell>
          <cell r="L89">
            <v>0</v>
          </cell>
          <cell r="M89">
            <v>0</v>
          </cell>
          <cell r="N89">
            <v>0</v>
          </cell>
        </row>
        <row r="90">
          <cell r="A90">
            <v>6222702000</v>
          </cell>
          <cell r="C90">
            <v>1340.8</v>
          </cell>
          <cell r="D90">
            <v>4011.3499999999894</v>
          </cell>
          <cell r="E90">
            <v>2971.2300000000005</v>
          </cell>
          <cell r="F90">
            <v>0</v>
          </cell>
          <cell r="G90">
            <v>0</v>
          </cell>
          <cell r="H90">
            <v>0</v>
          </cell>
          <cell r="I90">
            <v>0</v>
          </cell>
          <cell r="J90">
            <v>0</v>
          </cell>
          <cell r="K90">
            <v>0</v>
          </cell>
          <cell r="L90">
            <v>0</v>
          </cell>
          <cell r="M90">
            <v>0</v>
          </cell>
          <cell r="N90">
            <v>0</v>
          </cell>
        </row>
        <row r="91">
          <cell r="A91">
            <v>6222703000</v>
          </cell>
          <cell r="C91">
            <v>1544.25</v>
          </cell>
          <cell r="D91">
            <v>922.88999999998987</v>
          </cell>
          <cell r="E91">
            <v>831.25</v>
          </cell>
          <cell r="F91">
            <v>0</v>
          </cell>
          <cell r="G91">
            <v>0</v>
          </cell>
          <cell r="H91">
            <v>0</v>
          </cell>
          <cell r="I91">
            <v>0</v>
          </cell>
          <cell r="J91">
            <v>0</v>
          </cell>
          <cell r="K91">
            <v>0</v>
          </cell>
          <cell r="L91">
            <v>0</v>
          </cell>
          <cell r="M91">
            <v>0</v>
          </cell>
          <cell r="N91">
            <v>0</v>
          </cell>
        </row>
        <row r="92">
          <cell r="A92">
            <v>6222703010</v>
          </cell>
          <cell r="C92">
            <v>0</v>
          </cell>
          <cell r="D92">
            <v>0</v>
          </cell>
          <cell r="E92">
            <v>0</v>
          </cell>
          <cell r="F92">
            <v>0</v>
          </cell>
          <cell r="G92">
            <v>0</v>
          </cell>
          <cell r="H92">
            <v>0</v>
          </cell>
          <cell r="I92">
            <v>0</v>
          </cell>
          <cell r="J92">
            <v>0</v>
          </cell>
          <cell r="K92">
            <v>0</v>
          </cell>
          <cell r="L92">
            <v>0</v>
          </cell>
          <cell r="M92">
            <v>0</v>
          </cell>
          <cell r="N92">
            <v>0</v>
          </cell>
        </row>
        <row r="93">
          <cell r="A93">
            <v>6222704000</v>
          </cell>
          <cell r="C93">
            <v>254.06</v>
          </cell>
          <cell r="D93">
            <v>29.930000000000007</v>
          </cell>
          <cell r="E93">
            <v>350.79999999999905</v>
          </cell>
          <cell r="F93">
            <v>0</v>
          </cell>
          <cell r="G93">
            <v>0</v>
          </cell>
          <cell r="H93">
            <v>0</v>
          </cell>
          <cell r="I93">
            <v>0</v>
          </cell>
          <cell r="J93">
            <v>0</v>
          </cell>
          <cell r="K93">
            <v>0</v>
          </cell>
          <cell r="L93">
            <v>0</v>
          </cell>
          <cell r="M93">
            <v>0</v>
          </cell>
          <cell r="N93">
            <v>0</v>
          </cell>
        </row>
        <row r="94">
          <cell r="A94">
            <v>6222705000</v>
          </cell>
          <cell r="C94">
            <v>0</v>
          </cell>
          <cell r="D94">
            <v>0</v>
          </cell>
          <cell r="E94">
            <v>0</v>
          </cell>
          <cell r="F94">
            <v>0</v>
          </cell>
          <cell r="G94">
            <v>0</v>
          </cell>
          <cell r="H94">
            <v>0</v>
          </cell>
          <cell r="I94">
            <v>0</v>
          </cell>
          <cell r="J94">
            <v>0</v>
          </cell>
          <cell r="K94">
            <v>0</v>
          </cell>
          <cell r="L94">
            <v>0</v>
          </cell>
          <cell r="M94">
            <v>0</v>
          </cell>
          <cell r="N94">
            <v>0</v>
          </cell>
        </row>
        <row r="95">
          <cell r="A95">
            <v>6222706000</v>
          </cell>
          <cell r="C95">
            <v>0</v>
          </cell>
          <cell r="D95">
            <v>0</v>
          </cell>
          <cell r="E95">
            <v>0</v>
          </cell>
          <cell r="F95">
            <v>0</v>
          </cell>
          <cell r="G95">
            <v>0</v>
          </cell>
          <cell r="H95">
            <v>0</v>
          </cell>
          <cell r="I95">
            <v>0</v>
          </cell>
          <cell r="J95">
            <v>0</v>
          </cell>
          <cell r="K95">
            <v>0</v>
          </cell>
          <cell r="L95">
            <v>0</v>
          </cell>
          <cell r="M95">
            <v>0</v>
          </cell>
          <cell r="N95">
            <v>0</v>
          </cell>
        </row>
        <row r="96">
          <cell r="A96">
            <v>6222801000</v>
          </cell>
          <cell r="C96">
            <v>0</v>
          </cell>
          <cell r="D96">
            <v>0</v>
          </cell>
          <cell r="E96">
            <v>0</v>
          </cell>
          <cell r="F96">
            <v>0</v>
          </cell>
          <cell r="G96">
            <v>0</v>
          </cell>
          <cell r="H96">
            <v>0</v>
          </cell>
          <cell r="I96">
            <v>0</v>
          </cell>
          <cell r="J96">
            <v>0</v>
          </cell>
          <cell r="K96">
            <v>0</v>
          </cell>
          <cell r="L96">
            <v>0</v>
          </cell>
          <cell r="M96">
            <v>0</v>
          </cell>
          <cell r="N96">
            <v>0</v>
          </cell>
        </row>
        <row r="97">
          <cell r="A97">
            <v>6222901000</v>
          </cell>
          <cell r="C97">
            <v>0</v>
          </cell>
          <cell r="D97">
            <v>0</v>
          </cell>
          <cell r="E97">
            <v>0</v>
          </cell>
          <cell r="F97">
            <v>0</v>
          </cell>
          <cell r="G97">
            <v>0</v>
          </cell>
          <cell r="H97">
            <v>0</v>
          </cell>
          <cell r="I97">
            <v>0</v>
          </cell>
          <cell r="J97">
            <v>0</v>
          </cell>
          <cell r="K97">
            <v>0</v>
          </cell>
          <cell r="L97">
            <v>0</v>
          </cell>
          <cell r="M97">
            <v>0</v>
          </cell>
          <cell r="N97">
            <v>0</v>
          </cell>
        </row>
        <row r="98">
          <cell r="A98">
            <v>6223101000</v>
          </cell>
          <cell r="C98">
            <v>0</v>
          </cell>
          <cell r="D98">
            <v>0</v>
          </cell>
          <cell r="E98">
            <v>0</v>
          </cell>
          <cell r="F98">
            <v>0</v>
          </cell>
          <cell r="G98">
            <v>0</v>
          </cell>
          <cell r="H98">
            <v>0</v>
          </cell>
          <cell r="I98">
            <v>0</v>
          </cell>
          <cell r="J98">
            <v>0</v>
          </cell>
          <cell r="K98">
            <v>0</v>
          </cell>
          <cell r="L98">
            <v>0</v>
          </cell>
          <cell r="M98">
            <v>0</v>
          </cell>
          <cell r="N98">
            <v>0</v>
          </cell>
        </row>
        <row r="99">
          <cell r="A99">
            <v>6223200000</v>
          </cell>
          <cell r="C99">
            <v>0</v>
          </cell>
          <cell r="D99">
            <v>0</v>
          </cell>
          <cell r="E99">
            <v>0</v>
          </cell>
          <cell r="F99">
            <v>0</v>
          </cell>
          <cell r="G99">
            <v>0</v>
          </cell>
          <cell r="H99">
            <v>0</v>
          </cell>
          <cell r="I99">
            <v>0</v>
          </cell>
          <cell r="J99">
            <v>0</v>
          </cell>
          <cell r="K99">
            <v>0</v>
          </cell>
          <cell r="L99">
            <v>0</v>
          </cell>
          <cell r="M99">
            <v>0</v>
          </cell>
          <cell r="N99">
            <v>0</v>
          </cell>
        </row>
        <row r="100">
          <cell r="A100">
            <v>6223201000</v>
          </cell>
          <cell r="C100">
            <v>410</v>
          </cell>
          <cell r="D100">
            <v>0</v>
          </cell>
          <cell r="E100">
            <v>582.39999999999895</v>
          </cell>
          <cell r="F100">
            <v>0</v>
          </cell>
          <cell r="G100">
            <v>0</v>
          </cell>
          <cell r="H100">
            <v>0</v>
          </cell>
          <cell r="I100">
            <v>0</v>
          </cell>
          <cell r="J100">
            <v>0</v>
          </cell>
          <cell r="K100">
            <v>0</v>
          </cell>
          <cell r="L100">
            <v>0</v>
          </cell>
          <cell r="M100">
            <v>0</v>
          </cell>
          <cell r="N100">
            <v>0</v>
          </cell>
        </row>
        <row r="101">
          <cell r="A101">
            <v>6223202000</v>
          </cell>
          <cell r="C101">
            <v>183.69</v>
          </cell>
          <cell r="D101">
            <v>64</v>
          </cell>
          <cell r="E101">
            <v>239.74</v>
          </cell>
          <cell r="F101">
            <v>0</v>
          </cell>
          <cell r="G101">
            <v>0</v>
          </cell>
          <cell r="H101">
            <v>0</v>
          </cell>
          <cell r="I101">
            <v>0</v>
          </cell>
          <cell r="J101">
            <v>0</v>
          </cell>
          <cell r="K101">
            <v>0</v>
          </cell>
          <cell r="L101">
            <v>0</v>
          </cell>
          <cell r="M101">
            <v>0</v>
          </cell>
          <cell r="N101">
            <v>0</v>
          </cell>
        </row>
        <row r="102">
          <cell r="A102">
            <v>6223203000</v>
          </cell>
          <cell r="C102">
            <v>0</v>
          </cell>
          <cell r="D102">
            <v>0</v>
          </cell>
          <cell r="E102">
            <v>0</v>
          </cell>
          <cell r="F102">
            <v>0</v>
          </cell>
          <cell r="G102">
            <v>0</v>
          </cell>
          <cell r="H102">
            <v>0</v>
          </cell>
          <cell r="I102">
            <v>0</v>
          </cell>
          <cell r="J102">
            <v>0</v>
          </cell>
          <cell r="K102">
            <v>0</v>
          </cell>
          <cell r="L102">
            <v>0</v>
          </cell>
          <cell r="M102">
            <v>0</v>
          </cell>
          <cell r="N102">
            <v>0</v>
          </cell>
        </row>
        <row r="103">
          <cell r="A103">
            <v>6223205000</v>
          </cell>
          <cell r="C103">
            <v>0</v>
          </cell>
          <cell r="D103">
            <v>0</v>
          </cell>
          <cell r="E103">
            <v>0</v>
          </cell>
          <cell r="F103">
            <v>0</v>
          </cell>
          <cell r="G103">
            <v>0</v>
          </cell>
          <cell r="H103">
            <v>0</v>
          </cell>
          <cell r="I103">
            <v>0</v>
          </cell>
          <cell r="J103">
            <v>0</v>
          </cell>
          <cell r="K103">
            <v>0</v>
          </cell>
          <cell r="L103">
            <v>0</v>
          </cell>
          <cell r="M103">
            <v>0</v>
          </cell>
          <cell r="N103">
            <v>0</v>
          </cell>
        </row>
        <row r="104">
          <cell r="A104">
            <v>6223206000</v>
          </cell>
          <cell r="C104">
            <v>0</v>
          </cell>
          <cell r="D104">
            <v>0</v>
          </cell>
          <cell r="E104">
            <v>0</v>
          </cell>
          <cell r="F104">
            <v>0</v>
          </cell>
          <cell r="G104">
            <v>0</v>
          </cell>
          <cell r="H104">
            <v>0</v>
          </cell>
          <cell r="I104">
            <v>0</v>
          </cell>
          <cell r="J104">
            <v>0</v>
          </cell>
          <cell r="K104">
            <v>0</v>
          </cell>
          <cell r="L104">
            <v>0</v>
          </cell>
          <cell r="M104">
            <v>0</v>
          </cell>
          <cell r="N104">
            <v>0</v>
          </cell>
        </row>
        <row r="105">
          <cell r="A105">
            <v>6223207000</v>
          </cell>
          <cell r="C105">
            <v>0</v>
          </cell>
          <cell r="D105">
            <v>0</v>
          </cell>
          <cell r="E105">
            <v>0</v>
          </cell>
          <cell r="F105">
            <v>0</v>
          </cell>
          <cell r="G105">
            <v>0</v>
          </cell>
          <cell r="H105">
            <v>0</v>
          </cell>
          <cell r="I105">
            <v>0</v>
          </cell>
          <cell r="J105">
            <v>0</v>
          </cell>
          <cell r="K105">
            <v>0</v>
          </cell>
          <cell r="L105">
            <v>0</v>
          </cell>
          <cell r="M105">
            <v>0</v>
          </cell>
          <cell r="N105">
            <v>0</v>
          </cell>
        </row>
        <row r="106">
          <cell r="A106">
            <v>6223208000</v>
          </cell>
          <cell r="C106">
            <v>0</v>
          </cell>
          <cell r="D106">
            <v>0</v>
          </cell>
          <cell r="E106">
            <v>0</v>
          </cell>
          <cell r="F106">
            <v>0</v>
          </cell>
          <cell r="G106">
            <v>0</v>
          </cell>
          <cell r="H106">
            <v>0</v>
          </cell>
          <cell r="I106">
            <v>0</v>
          </cell>
          <cell r="J106">
            <v>0</v>
          </cell>
          <cell r="K106">
            <v>0</v>
          </cell>
          <cell r="L106">
            <v>0</v>
          </cell>
          <cell r="M106">
            <v>0</v>
          </cell>
          <cell r="N106">
            <v>0</v>
          </cell>
        </row>
        <row r="107">
          <cell r="A107">
            <v>6223209000</v>
          </cell>
          <cell r="C107">
            <v>0</v>
          </cell>
          <cell r="D107">
            <v>0</v>
          </cell>
          <cell r="E107">
            <v>0</v>
          </cell>
          <cell r="F107">
            <v>0</v>
          </cell>
          <cell r="G107">
            <v>0</v>
          </cell>
          <cell r="H107">
            <v>0</v>
          </cell>
          <cell r="I107">
            <v>0</v>
          </cell>
          <cell r="J107">
            <v>0</v>
          </cell>
          <cell r="K107">
            <v>0</v>
          </cell>
          <cell r="L107">
            <v>0</v>
          </cell>
          <cell r="M107">
            <v>0</v>
          </cell>
          <cell r="N107">
            <v>0</v>
          </cell>
        </row>
        <row r="108">
          <cell r="A108">
            <v>6223221000</v>
          </cell>
          <cell r="C108">
            <v>0</v>
          </cell>
          <cell r="D108">
            <v>0</v>
          </cell>
          <cell r="E108">
            <v>0</v>
          </cell>
          <cell r="F108">
            <v>0</v>
          </cell>
          <cell r="G108">
            <v>0</v>
          </cell>
          <cell r="H108">
            <v>0</v>
          </cell>
          <cell r="I108">
            <v>0</v>
          </cell>
          <cell r="J108">
            <v>0</v>
          </cell>
          <cell r="K108">
            <v>0</v>
          </cell>
          <cell r="L108">
            <v>0</v>
          </cell>
          <cell r="M108">
            <v>0</v>
          </cell>
          <cell r="N108">
            <v>0</v>
          </cell>
        </row>
        <row r="109">
          <cell r="A109">
            <v>6223222000</v>
          </cell>
          <cell r="C109">
            <v>0</v>
          </cell>
          <cell r="D109">
            <v>0</v>
          </cell>
          <cell r="E109">
            <v>0</v>
          </cell>
          <cell r="F109">
            <v>0</v>
          </cell>
          <cell r="G109">
            <v>0</v>
          </cell>
          <cell r="H109">
            <v>0</v>
          </cell>
          <cell r="I109">
            <v>0</v>
          </cell>
          <cell r="J109">
            <v>0</v>
          </cell>
          <cell r="K109">
            <v>0</v>
          </cell>
          <cell r="L109">
            <v>0</v>
          </cell>
          <cell r="M109">
            <v>0</v>
          </cell>
          <cell r="N109">
            <v>0</v>
          </cell>
        </row>
        <row r="110">
          <cell r="A110">
            <v>6223223000</v>
          </cell>
          <cell r="C110">
            <v>0</v>
          </cell>
          <cell r="D110">
            <v>0</v>
          </cell>
          <cell r="E110">
            <v>0</v>
          </cell>
          <cell r="F110">
            <v>0</v>
          </cell>
          <cell r="G110">
            <v>0</v>
          </cell>
          <cell r="H110">
            <v>0</v>
          </cell>
          <cell r="I110">
            <v>0</v>
          </cell>
          <cell r="J110">
            <v>0</v>
          </cell>
          <cell r="K110">
            <v>0</v>
          </cell>
          <cell r="L110">
            <v>0</v>
          </cell>
          <cell r="M110">
            <v>0</v>
          </cell>
          <cell r="N110">
            <v>0</v>
          </cell>
        </row>
        <row r="111">
          <cell r="A111">
            <v>6223293000</v>
          </cell>
          <cell r="C111">
            <v>0</v>
          </cell>
          <cell r="D111">
            <v>0</v>
          </cell>
          <cell r="E111">
            <v>0</v>
          </cell>
          <cell r="F111">
            <v>0</v>
          </cell>
          <cell r="G111">
            <v>0</v>
          </cell>
          <cell r="H111">
            <v>0</v>
          </cell>
          <cell r="I111">
            <v>0</v>
          </cell>
          <cell r="J111">
            <v>0</v>
          </cell>
          <cell r="K111">
            <v>0</v>
          </cell>
          <cell r="L111">
            <v>0</v>
          </cell>
          <cell r="M111">
            <v>0</v>
          </cell>
          <cell r="N111">
            <v>0</v>
          </cell>
        </row>
        <row r="112">
          <cell r="A112">
            <v>6223294000</v>
          </cell>
          <cell r="C112">
            <v>0</v>
          </cell>
          <cell r="D112">
            <v>0</v>
          </cell>
          <cell r="E112">
            <v>0</v>
          </cell>
          <cell r="F112">
            <v>0</v>
          </cell>
          <cell r="G112">
            <v>0</v>
          </cell>
          <cell r="H112">
            <v>0</v>
          </cell>
          <cell r="I112">
            <v>0</v>
          </cell>
          <cell r="J112">
            <v>0</v>
          </cell>
          <cell r="K112">
            <v>0</v>
          </cell>
          <cell r="L112">
            <v>0</v>
          </cell>
          <cell r="M112">
            <v>0</v>
          </cell>
          <cell r="N112">
            <v>0</v>
          </cell>
        </row>
        <row r="113">
          <cell r="A113">
            <v>6223295000</v>
          </cell>
          <cell r="C113">
            <v>0</v>
          </cell>
          <cell r="D113">
            <v>0</v>
          </cell>
          <cell r="E113">
            <v>0</v>
          </cell>
          <cell r="F113">
            <v>0</v>
          </cell>
          <cell r="G113">
            <v>0</v>
          </cell>
          <cell r="H113">
            <v>0</v>
          </cell>
          <cell r="I113">
            <v>0</v>
          </cell>
          <cell r="J113">
            <v>0</v>
          </cell>
          <cell r="K113">
            <v>0</v>
          </cell>
          <cell r="L113">
            <v>0</v>
          </cell>
          <cell r="M113">
            <v>0</v>
          </cell>
          <cell r="N113">
            <v>0</v>
          </cell>
        </row>
        <row r="114">
          <cell r="A114">
            <v>6223299000</v>
          </cell>
          <cell r="C114">
            <v>0</v>
          </cell>
          <cell r="D114">
            <v>0</v>
          </cell>
          <cell r="E114">
            <v>0</v>
          </cell>
          <cell r="F114">
            <v>0</v>
          </cell>
          <cell r="G114">
            <v>0</v>
          </cell>
          <cell r="H114">
            <v>0</v>
          </cell>
          <cell r="I114">
            <v>0</v>
          </cell>
          <cell r="J114">
            <v>0</v>
          </cell>
          <cell r="K114">
            <v>0</v>
          </cell>
          <cell r="L114">
            <v>0</v>
          </cell>
          <cell r="M114">
            <v>0</v>
          </cell>
          <cell r="N114">
            <v>0</v>
          </cell>
        </row>
        <row r="115">
          <cell r="A115">
            <v>6223301000</v>
          </cell>
          <cell r="C115">
            <v>0</v>
          </cell>
          <cell r="D115">
            <v>0</v>
          </cell>
          <cell r="E115">
            <v>0</v>
          </cell>
          <cell r="F115">
            <v>0</v>
          </cell>
          <cell r="G115">
            <v>0</v>
          </cell>
          <cell r="H115">
            <v>0</v>
          </cell>
          <cell r="I115">
            <v>0</v>
          </cell>
          <cell r="J115">
            <v>0</v>
          </cell>
          <cell r="K115">
            <v>0</v>
          </cell>
          <cell r="L115">
            <v>0</v>
          </cell>
          <cell r="M115">
            <v>0</v>
          </cell>
          <cell r="N115">
            <v>0</v>
          </cell>
        </row>
        <row r="116">
          <cell r="A116">
            <v>6223401000</v>
          </cell>
          <cell r="C116">
            <v>670</v>
          </cell>
          <cell r="D116">
            <v>159.10000000000002</v>
          </cell>
          <cell r="E116">
            <v>1194.47999999999</v>
          </cell>
          <cell r="F116">
            <v>0</v>
          </cell>
          <cell r="G116">
            <v>0</v>
          </cell>
          <cell r="H116">
            <v>0</v>
          </cell>
          <cell r="I116">
            <v>0</v>
          </cell>
          <cell r="J116">
            <v>0</v>
          </cell>
          <cell r="K116">
            <v>0</v>
          </cell>
          <cell r="L116">
            <v>0</v>
          </cell>
          <cell r="M116">
            <v>0</v>
          </cell>
          <cell r="N116">
            <v>0</v>
          </cell>
        </row>
        <row r="117">
          <cell r="A117">
            <v>6223501000</v>
          </cell>
          <cell r="C117">
            <v>11020.969999999899</v>
          </cell>
          <cell r="D117">
            <v>946.21000000010099</v>
          </cell>
          <cell r="E117">
            <v>21095.730000000003</v>
          </cell>
          <cell r="F117">
            <v>0</v>
          </cell>
          <cell r="G117">
            <v>0</v>
          </cell>
          <cell r="H117">
            <v>0</v>
          </cell>
          <cell r="I117">
            <v>0</v>
          </cell>
          <cell r="J117">
            <v>0</v>
          </cell>
          <cell r="K117">
            <v>0</v>
          </cell>
          <cell r="L117">
            <v>0</v>
          </cell>
          <cell r="M117">
            <v>0</v>
          </cell>
          <cell r="N117">
            <v>0</v>
          </cell>
        </row>
        <row r="118">
          <cell r="A118">
            <v>6223608000</v>
          </cell>
          <cell r="C118">
            <v>0</v>
          </cell>
          <cell r="D118">
            <v>0</v>
          </cell>
          <cell r="E118">
            <v>0</v>
          </cell>
          <cell r="F118">
            <v>0</v>
          </cell>
          <cell r="G118">
            <v>0</v>
          </cell>
          <cell r="H118">
            <v>0</v>
          </cell>
          <cell r="I118">
            <v>0</v>
          </cell>
          <cell r="J118">
            <v>0</v>
          </cell>
          <cell r="K118">
            <v>0</v>
          </cell>
          <cell r="L118">
            <v>0</v>
          </cell>
          <cell r="M118">
            <v>0</v>
          </cell>
          <cell r="N118">
            <v>0</v>
          </cell>
        </row>
        <row r="119">
          <cell r="A119">
            <v>6223609000</v>
          </cell>
          <cell r="C119">
            <v>51.219999999999899</v>
          </cell>
          <cell r="D119">
            <v>0</v>
          </cell>
          <cell r="E119">
            <v>13838.02</v>
          </cell>
          <cell r="F119">
            <v>0</v>
          </cell>
          <cell r="G119">
            <v>0</v>
          </cell>
          <cell r="H119">
            <v>0</v>
          </cell>
          <cell r="I119">
            <v>0</v>
          </cell>
          <cell r="J119">
            <v>0</v>
          </cell>
          <cell r="K119">
            <v>0</v>
          </cell>
          <cell r="L119">
            <v>0</v>
          </cell>
          <cell r="M119">
            <v>0</v>
          </cell>
          <cell r="N119">
            <v>0</v>
          </cell>
        </row>
        <row r="120">
          <cell r="A120">
            <v>6223610000</v>
          </cell>
          <cell r="C120">
            <v>0</v>
          </cell>
          <cell r="D120">
            <v>0</v>
          </cell>
          <cell r="E120">
            <v>0</v>
          </cell>
          <cell r="F120">
            <v>0</v>
          </cell>
          <cell r="G120">
            <v>0</v>
          </cell>
          <cell r="H120">
            <v>0</v>
          </cell>
          <cell r="I120">
            <v>0</v>
          </cell>
          <cell r="J120">
            <v>0</v>
          </cell>
          <cell r="K120">
            <v>0</v>
          </cell>
          <cell r="L120">
            <v>0</v>
          </cell>
          <cell r="M120">
            <v>0</v>
          </cell>
          <cell r="N120">
            <v>0</v>
          </cell>
        </row>
        <row r="121">
          <cell r="A121">
            <v>6223699000</v>
          </cell>
          <cell r="C121">
            <v>74691.729999999894</v>
          </cell>
          <cell r="D121">
            <v>148.25</v>
          </cell>
          <cell r="E121">
            <v>75.120000000111759</v>
          </cell>
          <cell r="F121">
            <v>0</v>
          </cell>
          <cell r="G121">
            <v>0</v>
          </cell>
          <cell r="H121">
            <v>0</v>
          </cell>
          <cell r="I121">
            <v>0</v>
          </cell>
          <cell r="J121">
            <v>0</v>
          </cell>
          <cell r="K121">
            <v>0</v>
          </cell>
          <cell r="L121">
            <v>0</v>
          </cell>
          <cell r="M121">
            <v>0</v>
          </cell>
          <cell r="N121">
            <v>0</v>
          </cell>
        </row>
        <row r="122">
          <cell r="A122">
            <v>6229802000</v>
          </cell>
          <cell r="C122">
            <v>0</v>
          </cell>
          <cell r="D122">
            <v>0</v>
          </cell>
          <cell r="E122">
            <v>0</v>
          </cell>
          <cell r="F122">
            <v>0</v>
          </cell>
          <cell r="G122">
            <v>0</v>
          </cell>
          <cell r="H122">
            <v>0</v>
          </cell>
          <cell r="I122">
            <v>0</v>
          </cell>
          <cell r="J122">
            <v>0</v>
          </cell>
          <cell r="K122">
            <v>0</v>
          </cell>
          <cell r="L122">
            <v>0</v>
          </cell>
          <cell r="M122">
            <v>0</v>
          </cell>
          <cell r="N122">
            <v>0</v>
          </cell>
        </row>
        <row r="123">
          <cell r="A123">
            <v>6229803000</v>
          </cell>
          <cell r="C123">
            <v>0</v>
          </cell>
          <cell r="D123">
            <v>0</v>
          </cell>
          <cell r="E123">
            <v>0</v>
          </cell>
          <cell r="F123">
            <v>0</v>
          </cell>
          <cell r="G123">
            <v>0</v>
          </cell>
          <cell r="H123">
            <v>0</v>
          </cell>
          <cell r="I123">
            <v>0</v>
          </cell>
          <cell r="J123">
            <v>0</v>
          </cell>
          <cell r="K123">
            <v>0</v>
          </cell>
          <cell r="L123">
            <v>0</v>
          </cell>
          <cell r="M123">
            <v>0</v>
          </cell>
          <cell r="N123">
            <v>0</v>
          </cell>
        </row>
        <row r="124">
          <cell r="A124">
            <v>6229804000</v>
          </cell>
          <cell r="C124">
            <v>0</v>
          </cell>
          <cell r="D124">
            <v>0</v>
          </cell>
          <cell r="E124">
            <v>0</v>
          </cell>
          <cell r="F124">
            <v>0</v>
          </cell>
          <cell r="G124">
            <v>0</v>
          </cell>
          <cell r="H124">
            <v>0</v>
          </cell>
          <cell r="I124">
            <v>0</v>
          </cell>
          <cell r="J124">
            <v>0</v>
          </cell>
          <cell r="K124">
            <v>0</v>
          </cell>
          <cell r="L124">
            <v>0</v>
          </cell>
          <cell r="M124">
            <v>0</v>
          </cell>
          <cell r="N124">
            <v>0</v>
          </cell>
        </row>
        <row r="125">
          <cell r="A125">
            <v>6229805000</v>
          </cell>
          <cell r="C125">
            <v>0</v>
          </cell>
          <cell r="D125">
            <v>0</v>
          </cell>
          <cell r="E125">
            <v>0</v>
          </cell>
          <cell r="F125">
            <v>0</v>
          </cell>
          <cell r="G125">
            <v>0</v>
          </cell>
          <cell r="H125">
            <v>0</v>
          </cell>
          <cell r="I125">
            <v>0</v>
          </cell>
          <cell r="J125">
            <v>0</v>
          </cell>
          <cell r="K125">
            <v>0</v>
          </cell>
          <cell r="L125">
            <v>0</v>
          </cell>
          <cell r="M125">
            <v>0</v>
          </cell>
          <cell r="N125">
            <v>0</v>
          </cell>
        </row>
        <row r="126">
          <cell r="A126">
            <v>6229806000</v>
          </cell>
          <cell r="C126">
            <v>0</v>
          </cell>
          <cell r="D126">
            <v>0</v>
          </cell>
          <cell r="E126">
            <v>0</v>
          </cell>
          <cell r="F126">
            <v>0</v>
          </cell>
          <cell r="G126">
            <v>0</v>
          </cell>
          <cell r="H126">
            <v>0</v>
          </cell>
          <cell r="I126">
            <v>0</v>
          </cell>
          <cell r="J126">
            <v>0</v>
          </cell>
          <cell r="K126">
            <v>0</v>
          </cell>
          <cell r="L126">
            <v>0</v>
          </cell>
          <cell r="M126">
            <v>0</v>
          </cell>
          <cell r="N126">
            <v>0</v>
          </cell>
        </row>
        <row r="127">
          <cell r="A127">
            <v>6229807000</v>
          </cell>
          <cell r="C127">
            <v>0</v>
          </cell>
          <cell r="D127">
            <v>0</v>
          </cell>
          <cell r="E127">
            <v>0</v>
          </cell>
          <cell r="F127">
            <v>0</v>
          </cell>
          <cell r="G127">
            <v>0</v>
          </cell>
          <cell r="H127">
            <v>0</v>
          </cell>
          <cell r="I127">
            <v>0</v>
          </cell>
          <cell r="J127">
            <v>0</v>
          </cell>
          <cell r="K127">
            <v>0</v>
          </cell>
          <cell r="L127">
            <v>0</v>
          </cell>
          <cell r="M127">
            <v>0</v>
          </cell>
          <cell r="N127">
            <v>0</v>
          </cell>
        </row>
        <row r="128">
          <cell r="A128">
            <v>6229808000</v>
          </cell>
          <cell r="C128">
            <v>295</v>
          </cell>
          <cell r="D128">
            <v>295</v>
          </cell>
          <cell r="E128">
            <v>295</v>
          </cell>
          <cell r="F128">
            <v>0</v>
          </cell>
          <cell r="G128">
            <v>0</v>
          </cell>
          <cell r="H128">
            <v>0</v>
          </cell>
          <cell r="I128">
            <v>0</v>
          </cell>
          <cell r="J128">
            <v>0</v>
          </cell>
          <cell r="K128">
            <v>0</v>
          </cell>
          <cell r="L128">
            <v>0</v>
          </cell>
          <cell r="M128">
            <v>0</v>
          </cell>
          <cell r="N128">
            <v>0</v>
          </cell>
        </row>
        <row r="129">
          <cell r="A129">
            <v>6229899000</v>
          </cell>
          <cell r="C129">
            <v>66.959999999999894</v>
          </cell>
          <cell r="D129">
            <v>102.28000000000011</v>
          </cell>
          <cell r="E129">
            <v>142.94</v>
          </cell>
          <cell r="F129">
            <v>0</v>
          </cell>
          <cell r="G129">
            <v>0</v>
          </cell>
          <cell r="H129">
            <v>0</v>
          </cell>
          <cell r="I129">
            <v>0</v>
          </cell>
          <cell r="J129">
            <v>0</v>
          </cell>
          <cell r="K129">
            <v>0</v>
          </cell>
          <cell r="L129">
            <v>0</v>
          </cell>
          <cell r="M129">
            <v>0</v>
          </cell>
          <cell r="N129">
            <v>0</v>
          </cell>
        </row>
        <row r="130">
          <cell r="A130">
            <v>6300000001</v>
          </cell>
          <cell r="C130">
            <v>0</v>
          </cell>
          <cell r="D130">
            <v>0</v>
          </cell>
          <cell r="E130">
            <v>0</v>
          </cell>
          <cell r="F130">
            <v>0</v>
          </cell>
          <cell r="G130">
            <v>0</v>
          </cell>
          <cell r="H130">
            <v>0</v>
          </cell>
          <cell r="I130">
            <v>0</v>
          </cell>
          <cell r="J130">
            <v>0</v>
          </cell>
          <cell r="K130">
            <v>0</v>
          </cell>
          <cell r="L130">
            <v>0</v>
          </cell>
          <cell r="M130">
            <v>0</v>
          </cell>
          <cell r="N130">
            <v>0</v>
          </cell>
        </row>
        <row r="131">
          <cell r="A131">
            <v>6311001000</v>
          </cell>
          <cell r="C131">
            <v>0</v>
          </cell>
          <cell r="D131">
            <v>0</v>
          </cell>
          <cell r="E131">
            <v>0</v>
          </cell>
          <cell r="F131">
            <v>0</v>
          </cell>
          <cell r="G131">
            <v>0</v>
          </cell>
          <cell r="H131">
            <v>0</v>
          </cell>
          <cell r="I131">
            <v>0</v>
          </cell>
          <cell r="J131">
            <v>0</v>
          </cell>
          <cell r="K131">
            <v>0</v>
          </cell>
          <cell r="L131">
            <v>0</v>
          </cell>
          <cell r="M131">
            <v>0</v>
          </cell>
          <cell r="N131">
            <v>0</v>
          </cell>
        </row>
        <row r="132">
          <cell r="A132">
            <v>6312001000</v>
          </cell>
          <cell r="C132">
            <v>0</v>
          </cell>
          <cell r="D132">
            <v>0</v>
          </cell>
          <cell r="E132">
            <v>0</v>
          </cell>
          <cell r="F132">
            <v>0</v>
          </cell>
          <cell r="G132">
            <v>0</v>
          </cell>
          <cell r="H132">
            <v>0</v>
          </cell>
          <cell r="I132">
            <v>0</v>
          </cell>
          <cell r="J132">
            <v>0</v>
          </cell>
          <cell r="K132">
            <v>0</v>
          </cell>
          <cell r="L132">
            <v>0</v>
          </cell>
          <cell r="M132">
            <v>0</v>
          </cell>
          <cell r="N132">
            <v>0</v>
          </cell>
        </row>
        <row r="133">
          <cell r="A133">
            <v>6312002000</v>
          </cell>
          <cell r="C133">
            <v>0</v>
          </cell>
          <cell r="D133">
            <v>400.67</v>
          </cell>
          <cell r="E133">
            <v>360.91</v>
          </cell>
          <cell r="F133">
            <v>0</v>
          </cell>
          <cell r="G133">
            <v>0</v>
          </cell>
          <cell r="H133">
            <v>0</v>
          </cell>
          <cell r="I133">
            <v>0</v>
          </cell>
          <cell r="J133">
            <v>0</v>
          </cell>
          <cell r="K133">
            <v>0</v>
          </cell>
          <cell r="L133">
            <v>0</v>
          </cell>
          <cell r="M133">
            <v>0</v>
          </cell>
          <cell r="N133">
            <v>0</v>
          </cell>
        </row>
        <row r="134">
          <cell r="A134">
            <v>6313001000</v>
          </cell>
          <cell r="C134">
            <v>23.1</v>
          </cell>
          <cell r="D134">
            <v>29.589999999999897</v>
          </cell>
          <cell r="E134">
            <v>51.019999999999101</v>
          </cell>
          <cell r="F134">
            <v>0</v>
          </cell>
          <cell r="G134">
            <v>0</v>
          </cell>
          <cell r="H134">
            <v>0</v>
          </cell>
          <cell r="I134">
            <v>0</v>
          </cell>
          <cell r="J134">
            <v>0</v>
          </cell>
          <cell r="K134">
            <v>0</v>
          </cell>
          <cell r="L134">
            <v>0</v>
          </cell>
          <cell r="M134">
            <v>0</v>
          </cell>
          <cell r="N134">
            <v>0</v>
          </cell>
        </row>
        <row r="135">
          <cell r="A135">
            <v>6313002000</v>
          </cell>
          <cell r="C135">
            <v>0</v>
          </cell>
          <cell r="D135">
            <v>0</v>
          </cell>
          <cell r="E135">
            <v>0</v>
          </cell>
          <cell r="F135">
            <v>0</v>
          </cell>
          <cell r="G135">
            <v>0</v>
          </cell>
          <cell r="H135">
            <v>0</v>
          </cell>
          <cell r="I135">
            <v>0</v>
          </cell>
          <cell r="J135">
            <v>0</v>
          </cell>
          <cell r="K135">
            <v>0</v>
          </cell>
          <cell r="L135">
            <v>0</v>
          </cell>
          <cell r="M135">
            <v>0</v>
          </cell>
          <cell r="N135">
            <v>0</v>
          </cell>
        </row>
        <row r="136">
          <cell r="A136">
            <v>6313002001</v>
          </cell>
          <cell r="C136">
            <v>0</v>
          </cell>
          <cell r="D136">
            <v>0</v>
          </cell>
          <cell r="E136">
            <v>0</v>
          </cell>
          <cell r="F136">
            <v>0</v>
          </cell>
          <cell r="G136">
            <v>0</v>
          </cell>
          <cell r="H136">
            <v>0</v>
          </cell>
          <cell r="I136">
            <v>0</v>
          </cell>
          <cell r="J136">
            <v>0</v>
          </cell>
          <cell r="K136">
            <v>0</v>
          </cell>
          <cell r="L136">
            <v>0</v>
          </cell>
          <cell r="M136">
            <v>0</v>
          </cell>
          <cell r="N136">
            <v>0</v>
          </cell>
        </row>
        <row r="137">
          <cell r="A137">
            <v>6313002002</v>
          </cell>
          <cell r="C137">
            <v>0</v>
          </cell>
          <cell r="D137">
            <v>515.63</v>
          </cell>
          <cell r="E137">
            <v>30068.75</v>
          </cell>
          <cell r="F137">
            <v>0</v>
          </cell>
          <cell r="G137">
            <v>0</v>
          </cell>
          <cell r="H137">
            <v>0</v>
          </cell>
          <cell r="I137">
            <v>0</v>
          </cell>
          <cell r="J137">
            <v>0</v>
          </cell>
          <cell r="K137">
            <v>0</v>
          </cell>
          <cell r="L137">
            <v>0</v>
          </cell>
          <cell r="M137">
            <v>0</v>
          </cell>
          <cell r="N137">
            <v>0</v>
          </cell>
        </row>
        <row r="138">
          <cell r="A138">
            <v>6313003000</v>
          </cell>
          <cell r="C138">
            <v>0</v>
          </cell>
          <cell r="D138">
            <v>0</v>
          </cell>
          <cell r="E138">
            <v>0</v>
          </cell>
          <cell r="F138">
            <v>0</v>
          </cell>
          <cell r="G138">
            <v>0</v>
          </cell>
          <cell r="H138">
            <v>0</v>
          </cell>
          <cell r="I138">
            <v>0</v>
          </cell>
          <cell r="J138">
            <v>0</v>
          </cell>
          <cell r="K138">
            <v>0</v>
          </cell>
          <cell r="L138">
            <v>0</v>
          </cell>
          <cell r="M138">
            <v>0</v>
          </cell>
          <cell r="N138">
            <v>0</v>
          </cell>
        </row>
        <row r="139">
          <cell r="A139">
            <v>6314001000</v>
          </cell>
          <cell r="C139">
            <v>0</v>
          </cell>
          <cell r="D139">
            <v>0</v>
          </cell>
          <cell r="E139">
            <v>0</v>
          </cell>
          <cell r="F139">
            <v>0</v>
          </cell>
          <cell r="G139">
            <v>0</v>
          </cell>
          <cell r="H139">
            <v>0</v>
          </cell>
          <cell r="I139">
            <v>0</v>
          </cell>
          <cell r="J139">
            <v>0</v>
          </cell>
          <cell r="K139">
            <v>0</v>
          </cell>
          <cell r="L139">
            <v>0</v>
          </cell>
          <cell r="M139">
            <v>0</v>
          </cell>
          <cell r="N139">
            <v>0</v>
          </cell>
        </row>
        <row r="140">
          <cell r="A140">
            <v>6317001000</v>
          </cell>
          <cell r="C140">
            <v>65.819999999999894</v>
          </cell>
          <cell r="D140">
            <v>0</v>
          </cell>
          <cell r="E140">
            <v>76.740000000000109</v>
          </cell>
          <cell r="F140">
            <v>0</v>
          </cell>
          <cell r="G140">
            <v>0</v>
          </cell>
          <cell r="H140">
            <v>0</v>
          </cell>
          <cell r="I140">
            <v>0</v>
          </cell>
          <cell r="J140">
            <v>0</v>
          </cell>
          <cell r="K140">
            <v>0</v>
          </cell>
          <cell r="L140">
            <v>0</v>
          </cell>
          <cell r="M140">
            <v>0</v>
          </cell>
          <cell r="N140">
            <v>0</v>
          </cell>
        </row>
        <row r="141">
          <cell r="A141">
            <v>6318099000</v>
          </cell>
          <cell r="C141">
            <v>0</v>
          </cell>
          <cell r="D141">
            <v>0</v>
          </cell>
          <cell r="E141">
            <v>0</v>
          </cell>
          <cell r="F141">
            <v>0</v>
          </cell>
          <cell r="G141">
            <v>0</v>
          </cell>
          <cell r="H141">
            <v>0</v>
          </cell>
          <cell r="I141">
            <v>0</v>
          </cell>
          <cell r="J141">
            <v>0</v>
          </cell>
          <cell r="K141">
            <v>0</v>
          </cell>
          <cell r="L141">
            <v>0</v>
          </cell>
          <cell r="M141">
            <v>0</v>
          </cell>
          <cell r="N141">
            <v>0</v>
          </cell>
        </row>
        <row r="142">
          <cell r="A142">
            <v>6320001000</v>
          </cell>
          <cell r="C142">
            <v>0</v>
          </cell>
          <cell r="D142">
            <v>0</v>
          </cell>
          <cell r="E142">
            <v>0</v>
          </cell>
          <cell r="F142">
            <v>0</v>
          </cell>
          <cell r="G142">
            <v>0</v>
          </cell>
          <cell r="H142">
            <v>0</v>
          </cell>
          <cell r="I142">
            <v>0</v>
          </cell>
          <cell r="J142">
            <v>0</v>
          </cell>
          <cell r="K142">
            <v>0</v>
          </cell>
          <cell r="L142">
            <v>0</v>
          </cell>
          <cell r="M142">
            <v>0</v>
          </cell>
          <cell r="N142">
            <v>0</v>
          </cell>
        </row>
        <row r="143">
          <cell r="A143">
            <v>6320099000</v>
          </cell>
          <cell r="C143">
            <v>0</v>
          </cell>
          <cell r="D143">
            <v>0</v>
          </cell>
          <cell r="E143">
            <v>0</v>
          </cell>
          <cell r="F143">
            <v>0</v>
          </cell>
          <cell r="G143">
            <v>0</v>
          </cell>
          <cell r="H143">
            <v>0</v>
          </cell>
          <cell r="I143">
            <v>0</v>
          </cell>
          <cell r="J143">
            <v>0</v>
          </cell>
          <cell r="K143">
            <v>0</v>
          </cell>
          <cell r="L143">
            <v>0</v>
          </cell>
          <cell r="M143">
            <v>0</v>
          </cell>
          <cell r="N143">
            <v>0</v>
          </cell>
        </row>
        <row r="144">
          <cell r="A144">
            <v>6400000001</v>
          </cell>
          <cell r="C144">
            <v>0</v>
          </cell>
          <cell r="D144">
            <v>0</v>
          </cell>
          <cell r="E144">
            <v>0</v>
          </cell>
          <cell r="F144">
            <v>0</v>
          </cell>
          <cell r="G144">
            <v>0</v>
          </cell>
          <cell r="H144">
            <v>0</v>
          </cell>
          <cell r="I144">
            <v>0</v>
          </cell>
          <cell r="J144">
            <v>0</v>
          </cell>
          <cell r="K144">
            <v>0</v>
          </cell>
          <cell r="L144">
            <v>0</v>
          </cell>
          <cell r="M144">
            <v>0</v>
          </cell>
          <cell r="N144">
            <v>0</v>
          </cell>
        </row>
        <row r="145">
          <cell r="A145">
            <v>6410001000</v>
          </cell>
          <cell r="C145">
            <v>0</v>
          </cell>
          <cell r="D145">
            <v>0</v>
          </cell>
          <cell r="E145">
            <v>0</v>
          </cell>
          <cell r="F145">
            <v>0</v>
          </cell>
          <cell r="G145">
            <v>0</v>
          </cell>
          <cell r="H145">
            <v>0</v>
          </cell>
          <cell r="I145">
            <v>0</v>
          </cell>
          <cell r="J145">
            <v>0</v>
          </cell>
          <cell r="K145">
            <v>0</v>
          </cell>
          <cell r="L145">
            <v>0</v>
          </cell>
          <cell r="M145">
            <v>0</v>
          </cell>
          <cell r="N145">
            <v>0</v>
          </cell>
        </row>
        <row r="146">
          <cell r="A146">
            <v>6410001010</v>
          </cell>
          <cell r="C146">
            <v>0</v>
          </cell>
          <cell r="D146">
            <v>0</v>
          </cell>
          <cell r="E146">
            <v>0</v>
          </cell>
          <cell r="F146">
            <v>0</v>
          </cell>
          <cell r="G146">
            <v>0</v>
          </cell>
          <cell r="H146">
            <v>0</v>
          </cell>
          <cell r="I146">
            <v>0</v>
          </cell>
          <cell r="J146">
            <v>0</v>
          </cell>
          <cell r="K146">
            <v>0</v>
          </cell>
          <cell r="L146">
            <v>0</v>
          </cell>
          <cell r="M146">
            <v>0</v>
          </cell>
          <cell r="N146">
            <v>0</v>
          </cell>
        </row>
        <row r="147">
          <cell r="A147">
            <v>6410001020</v>
          </cell>
          <cell r="C147">
            <v>0</v>
          </cell>
          <cell r="D147">
            <v>0</v>
          </cell>
          <cell r="E147">
            <v>0</v>
          </cell>
          <cell r="F147">
            <v>0</v>
          </cell>
          <cell r="G147">
            <v>0</v>
          </cell>
          <cell r="H147">
            <v>0</v>
          </cell>
          <cell r="I147">
            <v>0</v>
          </cell>
          <cell r="J147">
            <v>0</v>
          </cell>
          <cell r="K147">
            <v>0</v>
          </cell>
          <cell r="L147">
            <v>0</v>
          </cell>
          <cell r="M147">
            <v>0</v>
          </cell>
          <cell r="N147">
            <v>0</v>
          </cell>
        </row>
        <row r="148">
          <cell r="A148">
            <v>6420001000</v>
          </cell>
          <cell r="C148">
            <v>89566.75</v>
          </cell>
          <cell r="D148">
            <v>88668</v>
          </cell>
          <cell r="E148">
            <v>94647.929999999003</v>
          </cell>
          <cell r="F148">
            <v>0</v>
          </cell>
          <cell r="G148">
            <v>0</v>
          </cell>
          <cell r="H148">
            <v>0</v>
          </cell>
          <cell r="I148">
            <v>0</v>
          </cell>
          <cell r="J148">
            <v>0</v>
          </cell>
          <cell r="K148">
            <v>0</v>
          </cell>
          <cell r="L148">
            <v>0</v>
          </cell>
          <cell r="M148">
            <v>0</v>
          </cell>
          <cell r="N148">
            <v>0</v>
          </cell>
        </row>
        <row r="149">
          <cell r="A149">
            <v>6420002000</v>
          </cell>
          <cell r="C149">
            <v>6444.46</v>
          </cell>
          <cell r="D149">
            <v>6419.8499999998994</v>
          </cell>
          <cell r="E149">
            <v>6920.0700000001016</v>
          </cell>
          <cell r="F149">
            <v>0</v>
          </cell>
          <cell r="G149">
            <v>0</v>
          </cell>
          <cell r="H149">
            <v>0</v>
          </cell>
          <cell r="I149">
            <v>0</v>
          </cell>
          <cell r="J149">
            <v>0</v>
          </cell>
          <cell r="K149">
            <v>0</v>
          </cell>
          <cell r="L149">
            <v>0</v>
          </cell>
          <cell r="M149">
            <v>0</v>
          </cell>
          <cell r="N149">
            <v>0</v>
          </cell>
        </row>
        <row r="150">
          <cell r="A150">
            <v>6420003000</v>
          </cell>
          <cell r="C150">
            <v>9301.61</v>
          </cell>
          <cell r="D150">
            <v>9301.61</v>
          </cell>
          <cell r="E150">
            <v>9999.8299999998999</v>
          </cell>
          <cell r="F150">
            <v>0</v>
          </cell>
          <cell r="G150">
            <v>0</v>
          </cell>
          <cell r="H150">
            <v>0</v>
          </cell>
          <cell r="I150">
            <v>0</v>
          </cell>
          <cell r="J150">
            <v>0</v>
          </cell>
          <cell r="K150">
            <v>0</v>
          </cell>
          <cell r="L150">
            <v>0</v>
          </cell>
          <cell r="M150">
            <v>0</v>
          </cell>
          <cell r="N150">
            <v>0</v>
          </cell>
        </row>
        <row r="151">
          <cell r="A151">
            <v>6420004000</v>
          </cell>
          <cell r="C151">
            <v>9301.61</v>
          </cell>
          <cell r="D151">
            <v>9301.61</v>
          </cell>
          <cell r="E151">
            <v>9999.8299999998999</v>
          </cell>
          <cell r="F151">
            <v>0</v>
          </cell>
          <cell r="G151">
            <v>0</v>
          </cell>
          <cell r="H151">
            <v>0</v>
          </cell>
          <cell r="I151">
            <v>0</v>
          </cell>
          <cell r="J151">
            <v>0</v>
          </cell>
          <cell r="K151">
            <v>0</v>
          </cell>
          <cell r="L151">
            <v>0</v>
          </cell>
          <cell r="M151">
            <v>0</v>
          </cell>
          <cell r="N151">
            <v>0</v>
          </cell>
        </row>
        <row r="152">
          <cell r="A152">
            <v>6420005000</v>
          </cell>
          <cell r="C152">
            <v>375.97</v>
          </cell>
          <cell r="D152">
            <v>468.23</v>
          </cell>
          <cell r="E152">
            <v>206.90999999998985</v>
          </cell>
          <cell r="F152">
            <v>0</v>
          </cell>
          <cell r="G152">
            <v>0</v>
          </cell>
          <cell r="H152">
            <v>0</v>
          </cell>
          <cell r="I152">
            <v>0</v>
          </cell>
          <cell r="J152">
            <v>0</v>
          </cell>
          <cell r="K152">
            <v>0</v>
          </cell>
          <cell r="L152">
            <v>0</v>
          </cell>
          <cell r="M152">
            <v>0</v>
          </cell>
          <cell r="N152">
            <v>0</v>
          </cell>
        </row>
        <row r="153">
          <cell r="A153">
            <v>6420006000</v>
          </cell>
          <cell r="C153">
            <v>5553.68</v>
          </cell>
          <cell r="D153">
            <v>5553.68</v>
          </cell>
          <cell r="E153">
            <v>5890.5499999999993</v>
          </cell>
          <cell r="F153">
            <v>0</v>
          </cell>
          <cell r="G153">
            <v>0</v>
          </cell>
          <cell r="H153">
            <v>0</v>
          </cell>
          <cell r="I153">
            <v>0</v>
          </cell>
          <cell r="J153">
            <v>0</v>
          </cell>
          <cell r="K153">
            <v>0</v>
          </cell>
          <cell r="L153">
            <v>0</v>
          </cell>
          <cell r="M153">
            <v>0</v>
          </cell>
          <cell r="N153">
            <v>0</v>
          </cell>
        </row>
        <row r="154">
          <cell r="A154">
            <v>6420007000</v>
          </cell>
          <cell r="C154">
            <v>0</v>
          </cell>
          <cell r="D154">
            <v>0</v>
          </cell>
          <cell r="E154">
            <v>0</v>
          </cell>
          <cell r="F154">
            <v>0</v>
          </cell>
          <cell r="G154">
            <v>0</v>
          </cell>
          <cell r="H154">
            <v>0</v>
          </cell>
          <cell r="I154">
            <v>0</v>
          </cell>
          <cell r="J154">
            <v>0</v>
          </cell>
          <cell r="K154">
            <v>0</v>
          </cell>
          <cell r="L154">
            <v>0</v>
          </cell>
          <cell r="M154">
            <v>0</v>
          </cell>
          <cell r="N154">
            <v>0</v>
          </cell>
        </row>
        <row r="155">
          <cell r="A155">
            <v>6420008000</v>
          </cell>
          <cell r="C155">
            <v>0</v>
          </cell>
          <cell r="D155">
            <v>0</v>
          </cell>
          <cell r="E155">
            <v>0</v>
          </cell>
          <cell r="F155">
            <v>0</v>
          </cell>
          <cell r="G155">
            <v>0</v>
          </cell>
          <cell r="H155">
            <v>0</v>
          </cell>
          <cell r="I155">
            <v>0</v>
          </cell>
          <cell r="J155">
            <v>0</v>
          </cell>
          <cell r="K155">
            <v>0</v>
          </cell>
          <cell r="L155">
            <v>0</v>
          </cell>
          <cell r="M155">
            <v>0</v>
          </cell>
          <cell r="N155">
            <v>0</v>
          </cell>
        </row>
        <row r="156">
          <cell r="A156">
            <v>6420009000</v>
          </cell>
          <cell r="C156">
            <v>0</v>
          </cell>
          <cell r="D156">
            <v>0</v>
          </cell>
          <cell r="E156">
            <v>0</v>
          </cell>
          <cell r="F156">
            <v>0</v>
          </cell>
          <cell r="G156">
            <v>0</v>
          </cell>
          <cell r="H156">
            <v>0</v>
          </cell>
          <cell r="I156">
            <v>0</v>
          </cell>
          <cell r="J156">
            <v>0</v>
          </cell>
          <cell r="K156">
            <v>0</v>
          </cell>
          <cell r="L156">
            <v>0</v>
          </cell>
          <cell r="M156">
            <v>0</v>
          </cell>
          <cell r="N156">
            <v>0</v>
          </cell>
        </row>
        <row r="157">
          <cell r="A157">
            <v>6420010000</v>
          </cell>
          <cell r="C157">
            <v>0</v>
          </cell>
          <cell r="D157">
            <v>0</v>
          </cell>
          <cell r="E157">
            <v>0</v>
          </cell>
          <cell r="F157">
            <v>0</v>
          </cell>
          <cell r="G157">
            <v>0</v>
          </cell>
          <cell r="H157">
            <v>0</v>
          </cell>
          <cell r="I157">
            <v>0</v>
          </cell>
          <cell r="J157">
            <v>0</v>
          </cell>
          <cell r="K157">
            <v>0</v>
          </cell>
          <cell r="L157">
            <v>0</v>
          </cell>
          <cell r="M157">
            <v>0</v>
          </cell>
          <cell r="N157">
            <v>0</v>
          </cell>
        </row>
        <row r="158">
          <cell r="A158">
            <v>6420011000</v>
          </cell>
          <cell r="C158">
            <v>0</v>
          </cell>
          <cell r="D158">
            <v>0</v>
          </cell>
          <cell r="E158">
            <v>0</v>
          </cell>
          <cell r="F158">
            <v>0</v>
          </cell>
          <cell r="G158">
            <v>0</v>
          </cell>
          <cell r="H158">
            <v>0</v>
          </cell>
          <cell r="I158">
            <v>0</v>
          </cell>
          <cell r="J158">
            <v>0</v>
          </cell>
          <cell r="K158">
            <v>0</v>
          </cell>
          <cell r="L158">
            <v>0</v>
          </cell>
          <cell r="M158">
            <v>0</v>
          </cell>
          <cell r="N158">
            <v>0</v>
          </cell>
        </row>
        <row r="159">
          <cell r="A159">
            <v>6420012000</v>
          </cell>
          <cell r="C159">
            <v>0</v>
          </cell>
          <cell r="D159">
            <v>0</v>
          </cell>
          <cell r="E159">
            <v>0</v>
          </cell>
          <cell r="F159">
            <v>0</v>
          </cell>
          <cell r="G159">
            <v>0</v>
          </cell>
          <cell r="H159">
            <v>0</v>
          </cell>
          <cell r="I159">
            <v>0</v>
          </cell>
          <cell r="J159">
            <v>0</v>
          </cell>
          <cell r="K159">
            <v>0</v>
          </cell>
          <cell r="L159">
            <v>0</v>
          </cell>
          <cell r="M159">
            <v>0</v>
          </cell>
          <cell r="N159">
            <v>0</v>
          </cell>
        </row>
        <row r="160">
          <cell r="A160">
            <v>6420013000</v>
          </cell>
          <cell r="C160">
            <v>753</v>
          </cell>
          <cell r="D160">
            <v>753</v>
          </cell>
          <cell r="E160">
            <v>810</v>
          </cell>
          <cell r="F160">
            <v>0</v>
          </cell>
          <cell r="G160">
            <v>0</v>
          </cell>
          <cell r="H160">
            <v>0</v>
          </cell>
          <cell r="I160">
            <v>0</v>
          </cell>
          <cell r="J160">
            <v>0</v>
          </cell>
          <cell r="K160">
            <v>0</v>
          </cell>
          <cell r="L160">
            <v>0</v>
          </cell>
          <cell r="M160">
            <v>0</v>
          </cell>
          <cell r="N160">
            <v>0</v>
          </cell>
        </row>
        <row r="161">
          <cell r="A161">
            <v>6420013010</v>
          </cell>
          <cell r="C161">
            <v>2.4500000000000002</v>
          </cell>
          <cell r="D161">
            <v>4.8999999999999897</v>
          </cell>
          <cell r="E161">
            <v>10.29000000000001</v>
          </cell>
          <cell r="F161">
            <v>0</v>
          </cell>
          <cell r="G161">
            <v>0</v>
          </cell>
          <cell r="H161">
            <v>0</v>
          </cell>
          <cell r="I161">
            <v>0</v>
          </cell>
          <cell r="J161">
            <v>0</v>
          </cell>
          <cell r="K161">
            <v>0</v>
          </cell>
          <cell r="L161">
            <v>0</v>
          </cell>
          <cell r="M161">
            <v>0</v>
          </cell>
          <cell r="N161">
            <v>0</v>
          </cell>
        </row>
        <row r="162">
          <cell r="A162">
            <v>6420013020</v>
          </cell>
          <cell r="C162">
            <v>0</v>
          </cell>
          <cell r="D162">
            <v>0</v>
          </cell>
          <cell r="E162">
            <v>375</v>
          </cell>
          <cell r="F162">
            <v>0</v>
          </cell>
          <cell r="G162">
            <v>0</v>
          </cell>
          <cell r="H162">
            <v>0</v>
          </cell>
          <cell r="I162">
            <v>0</v>
          </cell>
          <cell r="J162">
            <v>0</v>
          </cell>
          <cell r="K162">
            <v>0</v>
          </cell>
          <cell r="L162">
            <v>0</v>
          </cell>
          <cell r="M162">
            <v>0</v>
          </cell>
          <cell r="N162">
            <v>0</v>
          </cell>
        </row>
        <row r="163">
          <cell r="A163">
            <v>6420014000</v>
          </cell>
          <cell r="C163">
            <v>0</v>
          </cell>
          <cell r="D163">
            <v>0</v>
          </cell>
          <cell r="E163">
            <v>0</v>
          </cell>
          <cell r="F163">
            <v>0</v>
          </cell>
          <cell r="G163">
            <v>0</v>
          </cell>
          <cell r="H163">
            <v>0</v>
          </cell>
          <cell r="I163">
            <v>0</v>
          </cell>
          <cell r="J163">
            <v>0</v>
          </cell>
          <cell r="K163">
            <v>0</v>
          </cell>
          <cell r="L163">
            <v>0</v>
          </cell>
          <cell r="M163">
            <v>0</v>
          </cell>
          <cell r="N163">
            <v>0</v>
          </cell>
        </row>
        <row r="164">
          <cell r="A164">
            <v>6420015000</v>
          </cell>
          <cell r="C164">
            <v>0</v>
          </cell>
          <cell r="D164">
            <v>0</v>
          </cell>
          <cell r="E164">
            <v>0</v>
          </cell>
          <cell r="F164">
            <v>0</v>
          </cell>
          <cell r="G164">
            <v>0</v>
          </cell>
          <cell r="H164">
            <v>0</v>
          </cell>
          <cell r="I164">
            <v>0</v>
          </cell>
          <cell r="J164">
            <v>0</v>
          </cell>
          <cell r="K164">
            <v>0</v>
          </cell>
          <cell r="L164">
            <v>0</v>
          </cell>
          <cell r="M164">
            <v>0</v>
          </cell>
          <cell r="N164">
            <v>0</v>
          </cell>
        </row>
        <row r="165">
          <cell r="A165">
            <v>6420016000</v>
          </cell>
          <cell r="C165">
            <v>4962.8199999999897</v>
          </cell>
          <cell r="D165">
            <v>5901.00000000001</v>
          </cell>
          <cell r="E165">
            <v>6368.3499999999003</v>
          </cell>
          <cell r="F165">
            <v>0</v>
          </cell>
          <cell r="G165">
            <v>0</v>
          </cell>
          <cell r="H165">
            <v>0</v>
          </cell>
          <cell r="I165">
            <v>0</v>
          </cell>
          <cell r="J165">
            <v>0</v>
          </cell>
          <cell r="K165">
            <v>0</v>
          </cell>
          <cell r="L165">
            <v>0</v>
          </cell>
          <cell r="M165">
            <v>0</v>
          </cell>
          <cell r="N165">
            <v>0</v>
          </cell>
        </row>
        <row r="166">
          <cell r="A166">
            <v>6420017000</v>
          </cell>
          <cell r="C166">
            <v>7915.3199999999897</v>
          </cell>
          <cell r="D166">
            <v>6940.0800000000099</v>
          </cell>
          <cell r="E166">
            <v>9154.5300000000007</v>
          </cell>
          <cell r="F166">
            <v>0</v>
          </cell>
          <cell r="G166">
            <v>0</v>
          </cell>
          <cell r="H166">
            <v>0</v>
          </cell>
          <cell r="I166">
            <v>0</v>
          </cell>
          <cell r="J166">
            <v>0</v>
          </cell>
          <cell r="K166">
            <v>0</v>
          </cell>
          <cell r="L166">
            <v>0</v>
          </cell>
          <cell r="M166">
            <v>0</v>
          </cell>
          <cell r="N166">
            <v>0</v>
          </cell>
        </row>
        <row r="167">
          <cell r="A167">
            <v>6420018000</v>
          </cell>
          <cell r="C167">
            <v>0</v>
          </cell>
          <cell r="D167">
            <v>0</v>
          </cell>
          <cell r="E167">
            <v>0</v>
          </cell>
          <cell r="F167">
            <v>0</v>
          </cell>
          <cell r="G167">
            <v>0</v>
          </cell>
          <cell r="H167">
            <v>0</v>
          </cell>
          <cell r="I167">
            <v>0</v>
          </cell>
          <cell r="J167">
            <v>0</v>
          </cell>
          <cell r="K167">
            <v>0</v>
          </cell>
          <cell r="L167">
            <v>0</v>
          </cell>
          <cell r="M167">
            <v>0</v>
          </cell>
          <cell r="N167">
            <v>0</v>
          </cell>
        </row>
        <row r="168">
          <cell r="A168">
            <v>6420019000</v>
          </cell>
          <cell r="C168">
            <v>27</v>
          </cell>
          <cell r="D168">
            <v>40.5</v>
          </cell>
          <cell r="E168">
            <v>40.5</v>
          </cell>
          <cell r="F168">
            <v>0</v>
          </cell>
          <cell r="G168">
            <v>0</v>
          </cell>
          <cell r="H168">
            <v>0</v>
          </cell>
          <cell r="I168">
            <v>0</v>
          </cell>
          <cell r="J168">
            <v>0</v>
          </cell>
          <cell r="K168">
            <v>0</v>
          </cell>
          <cell r="L168">
            <v>0</v>
          </cell>
          <cell r="M168">
            <v>0</v>
          </cell>
          <cell r="N168">
            <v>0</v>
          </cell>
        </row>
        <row r="169">
          <cell r="A169">
            <v>6420020000</v>
          </cell>
          <cell r="C169">
            <v>0</v>
          </cell>
          <cell r="D169">
            <v>0</v>
          </cell>
          <cell r="E169">
            <v>0</v>
          </cell>
          <cell r="F169">
            <v>0</v>
          </cell>
          <cell r="G169">
            <v>0</v>
          </cell>
          <cell r="H169">
            <v>0</v>
          </cell>
          <cell r="I169">
            <v>0</v>
          </cell>
          <cell r="J169">
            <v>0</v>
          </cell>
          <cell r="K169">
            <v>0</v>
          </cell>
          <cell r="L169">
            <v>0</v>
          </cell>
          <cell r="M169">
            <v>0</v>
          </cell>
          <cell r="N169">
            <v>0</v>
          </cell>
        </row>
        <row r="170">
          <cell r="A170">
            <v>6420021000</v>
          </cell>
          <cell r="C170">
            <v>0</v>
          </cell>
          <cell r="D170">
            <v>0</v>
          </cell>
          <cell r="E170">
            <v>0</v>
          </cell>
          <cell r="F170">
            <v>0</v>
          </cell>
          <cell r="G170">
            <v>0</v>
          </cell>
          <cell r="H170">
            <v>0</v>
          </cell>
          <cell r="I170">
            <v>0</v>
          </cell>
          <cell r="J170">
            <v>0</v>
          </cell>
          <cell r="K170">
            <v>0</v>
          </cell>
          <cell r="L170">
            <v>0</v>
          </cell>
          <cell r="M170">
            <v>0</v>
          </cell>
          <cell r="N170">
            <v>0</v>
          </cell>
        </row>
        <row r="171">
          <cell r="A171">
            <v>6420022000</v>
          </cell>
          <cell r="C171">
            <v>0</v>
          </cell>
          <cell r="D171">
            <v>0</v>
          </cell>
          <cell r="E171">
            <v>0</v>
          </cell>
          <cell r="F171">
            <v>0</v>
          </cell>
          <cell r="G171">
            <v>0</v>
          </cell>
          <cell r="H171">
            <v>0</v>
          </cell>
          <cell r="I171">
            <v>0</v>
          </cell>
          <cell r="J171">
            <v>0</v>
          </cell>
          <cell r="K171">
            <v>0</v>
          </cell>
          <cell r="L171">
            <v>0</v>
          </cell>
          <cell r="M171">
            <v>0</v>
          </cell>
          <cell r="N171">
            <v>0</v>
          </cell>
        </row>
        <row r="172">
          <cell r="A172">
            <v>6420023000</v>
          </cell>
          <cell r="C172">
            <v>2355.9499999999898</v>
          </cell>
          <cell r="D172">
            <v>2355.9499999999998</v>
          </cell>
          <cell r="E172">
            <v>2550.1100000000106</v>
          </cell>
          <cell r="F172">
            <v>0</v>
          </cell>
          <cell r="G172">
            <v>0</v>
          </cell>
          <cell r="H172">
            <v>0</v>
          </cell>
          <cell r="I172">
            <v>0</v>
          </cell>
          <cell r="J172">
            <v>0</v>
          </cell>
          <cell r="K172">
            <v>0</v>
          </cell>
          <cell r="L172">
            <v>0</v>
          </cell>
          <cell r="M172">
            <v>0</v>
          </cell>
          <cell r="N172">
            <v>0</v>
          </cell>
        </row>
        <row r="173">
          <cell r="A173">
            <v>6430001000</v>
          </cell>
          <cell r="C173">
            <v>0</v>
          </cell>
          <cell r="D173">
            <v>0</v>
          </cell>
          <cell r="E173">
            <v>0</v>
          </cell>
          <cell r="F173">
            <v>0</v>
          </cell>
          <cell r="G173">
            <v>0</v>
          </cell>
          <cell r="H173">
            <v>0</v>
          </cell>
          <cell r="I173">
            <v>0</v>
          </cell>
          <cell r="J173">
            <v>0</v>
          </cell>
          <cell r="K173">
            <v>0</v>
          </cell>
          <cell r="L173">
            <v>0</v>
          </cell>
          <cell r="M173">
            <v>0</v>
          </cell>
          <cell r="N173">
            <v>0</v>
          </cell>
        </row>
        <row r="174">
          <cell r="A174">
            <v>6440001000</v>
          </cell>
          <cell r="C174">
            <v>0</v>
          </cell>
          <cell r="D174">
            <v>0</v>
          </cell>
          <cell r="E174">
            <v>0</v>
          </cell>
          <cell r="F174">
            <v>0</v>
          </cell>
          <cell r="G174">
            <v>0</v>
          </cell>
          <cell r="H174">
            <v>0</v>
          </cell>
          <cell r="I174">
            <v>0</v>
          </cell>
          <cell r="J174">
            <v>0</v>
          </cell>
          <cell r="K174">
            <v>0</v>
          </cell>
          <cell r="L174">
            <v>0</v>
          </cell>
          <cell r="M174">
            <v>0</v>
          </cell>
          <cell r="N174">
            <v>0</v>
          </cell>
        </row>
        <row r="175">
          <cell r="A175">
            <v>6450001000</v>
          </cell>
          <cell r="C175">
            <v>30770.25</v>
          </cell>
          <cell r="D175">
            <v>30515.919999999896</v>
          </cell>
          <cell r="E175">
            <v>32755.059999999998</v>
          </cell>
          <cell r="F175">
            <v>0</v>
          </cell>
          <cell r="G175">
            <v>0</v>
          </cell>
          <cell r="H175">
            <v>0</v>
          </cell>
          <cell r="I175">
            <v>0</v>
          </cell>
          <cell r="J175">
            <v>0</v>
          </cell>
          <cell r="K175">
            <v>0</v>
          </cell>
          <cell r="L175">
            <v>0</v>
          </cell>
          <cell r="M175">
            <v>0</v>
          </cell>
          <cell r="N175">
            <v>0</v>
          </cell>
        </row>
        <row r="176">
          <cell r="A176">
            <v>6460001000</v>
          </cell>
          <cell r="C176">
            <v>1428.28</v>
          </cell>
          <cell r="D176">
            <v>1409.91</v>
          </cell>
          <cell r="E176">
            <v>1512.0800000000004</v>
          </cell>
          <cell r="F176">
            <v>0</v>
          </cell>
          <cell r="G176">
            <v>0</v>
          </cell>
          <cell r="H176">
            <v>0</v>
          </cell>
          <cell r="I176">
            <v>0</v>
          </cell>
          <cell r="J176">
            <v>0</v>
          </cell>
          <cell r="K176">
            <v>0</v>
          </cell>
          <cell r="L176">
            <v>0</v>
          </cell>
          <cell r="M176">
            <v>0</v>
          </cell>
          <cell r="N176">
            <v>0</v>
          </cell>
        </row>
        <row r="177">
          <cell r="A177">
            <v>6470001000</v>
          </cell>
          <cell r="C177">
            <v>0</v>
          </cell>
          <cell r="D177">
            <v>32.56</v>
          </cell>
          <cell r="E177">
            <v>1.6699999999998951</v>
          </cell>
          <cell r="F177">
            <v>0</v>
          </cell>
          <cell r="G177">
            <v>0</v>
          </cell>
          <cell r="H177">
            <v>0</v>
          </cell>
          <cell r="I177">
            <v>0</v>
          </cell>
          <cell r="J177">
            <v>0</v>
          </cell>
          <cell r="K177">
            <v>0</v>
          </cell>
          <cell r="L177">
            <v>0</v>
          </cell>
          <cell r="M177">
            <v>0</v>
          </cell>
          <cell r="N177">
            <v>0</v>
          </cell>
        </row>
        <row r="178">
          <cell r="A178">
            <v>6470002000</v>
          </cell>
          <cell r="C178">
            <v>0</v>
          </cell>
          <cell r="D178">
            <v>0</v>
          </cell>
          <cell r="E178">
            <v>0</v>
          </cell>
          <cell r="F178">
            <v>0</v>
          </cell>
          <cell r="G178">
            <v>0</v>
          </cell>
          <cell r="H178">
            <v>0</v>
          </cell>
          <cell r="I178">
            <v>0</v>
          </cell>
          <cell r="J178">
            <v>0</v>
          </cell>
          <cell r="K178">
            <v>0</v>
          </cell>
          <cell r="L178">
            <v>0</v>
          </cell>
          <cell r="M178">
            <v>0</v>
          </cell>
          <cell r="N178">
            <v>0</v>
          </cell>
        </row>
        <row r="179">
          <cell r="A179">
            <v>6470003000</v>
          </cell>
          <cell r="C179">
            <v>0</v>
          </cell>
          <cell r="D179">
            <v>0</v>
          </cell>
          <cell r="E179">
            <v>0</v>
          </cell>
          <cell r="F179">
            <v>0</v>
          </cell>
          <cell r="G179">
            <v>0</v>
          </cell>
          <cell r="H179">
            <v>0</v>
          </cell>
          <cell r="I179">
            <v>0</v>
          </cell>
          <cell r="J179">
            <v>0</v>
          </cell>
          <cell r="K179">
            <v>0</v>
          </cell>
          <cell r="L179">
            <v>0</v>
          </cell>
          <cell r="M179">
            <v>0</v>
          </cell>
          <cell r="N179">
            <v>0</v>
          </cell>
        </row>
        <row r="180">
          <cell r="A180">
            <v>6470004000</v>
          </cell>
          <cell r="C180">
            <v>0</v>
          </cell>
          <cell r="D180">
            <v>0</v>
          </cell>
          <cell r="E180">
            <v>0</v>
          </cell>
          <cell r="F180">
            <v>0</v>
          </cell>
          <cell r="G180">
            <v>0</v>
          </cell>
          <cell r="H180">
            <v>0</v>
          </cell>
          <cell r="I180">
            <v>0</v>
          </cell>
          <cell r="J180">
            <v>0</v>
          </cell>
          <cell r="K180">
            <v>0</v>
          </cell>
          <cell r="L180">
            <v>0</v>
          </cell>
          <cell r="M180">
            <v>0</v>
          </cell>
          <cell r="N180">
            <v>0</v>
          </cell>
        </row>
        <row r="181">
          <cell r="A181">
            <v>6470005000</v>
          </cell>
          <cell r="C181">
            <v>0</v>
          </cell>
          <cell r="D181">
            <v>0</v>
          </cell>
          <cell r="E181">
            <v>0</v>
          </cell>
          <cell r="F181">
            <v>0</v>
          </cell>
          <cell r="G181">
            <v>0</v>
          </cell>
          <cell r="H181">
            <v>0</v>
          </cell>
          <cell r="I181">
            <v>0</v>
          </cell>
          <cell r="J181">
            <v>0</v>
          </cell>
          <cell r="K181">
            <v>0</v>
          </cell>
          <cell r="L181">
            <v>0</v>
          </cell>
          <cell r="M181">
            <v>0</v>
          </cell>
          <cell r="N181">
            <v>0</v>
          </cell>
        </row>
        <row r="182">
          <cell r="A182">
            <v>6470006000</v>
          </cell>
          <cell r="C182">
            <v>51.759999999999899</v>
          </cell>
          <cell r="D182">
            <v>0</v>
          </cell>
          <cell r="E182">
            <v>253.13999999999911</v>
          </cell>
          <cell r="F182">
            <v>0</v>
          </cell>
          <cell r="G182">
            <v>0</v>
          </cell>
          <cell r="H182">
            <v>0</v>
          </cell>
          <cell r="I182">
            <v>0</v>
          </cell>
          <cell r="J182">
            <v>0</v>
          </cell>
          <cell r="K182">
            <v>0</v>
          </cell>
          <cell r="L182">
            <v>0</v>
          </cell>
          <cell r="M182">
            <v>0</v>
          </cell>
          <cell r="N182">
            <v>0</v>
          </cell>
        </row>
        <row r="183">
          <cell r="A183">
            <v>6470007000</v>
          </cell>
          <cell r="C183">
            <v>0</v>
          </cell>
          <cell r="D183">
            <v>0</v>
          </cell>
          <cell r="E183">
            <v>0</v>
          </cell>
          <cell r="F183">
            <v>0</v>
          </cell>
          <cell r="G183">
            <v>0</v>
          </cell>
          <cell r="H183">
            <v>0</v>
          </cell>
          <cell r="I183">
            <v>0</v>
          </cell>
          <cell r="J183">
            <v>0</v>
          </cell>
          <cell r="K183">
            <v>0</v>
          </cell>
          <cell r="L183">
            <v>0</v>
          </cell>
          <cell r="M183">
            <v>0</v>
          </cell>
          <cell r="N183">
            <v>0</v>
          </cell>
        </row>
        <row r="184">
          <cell r="A184">
            <v>6470099000</v>
          </cell>
          <cell r="C184">
            <v>0</v>
          </cell>
          <cell r="D184">
            <v>0</v>
          </cell>
          <cell r="E184">
            <v>0</v>
          </cell>
          <cell r="F184">
            <v>0</v>
          </cell>
          <cell r="G184">
            <v>0</v>
          </cell>
          <cell r="H184">
            <v>0</v>
          </cell>
          <cell r="I184">
            <v>0</v>
          </cell>
          <cell r="J184">
            <v>0</v>
          </cell>
          <cell r="K184">
            <v>0</v>
          </cell>
          <cell r="L184">
            <v>0</v>
          </cell>
          <cell r="M184">
            <v>0</v>
          </cell>
          <cell r="N184">
            <v>0</v>
          </cell>
        </row>
        <row r="185">
          <cell r="A185">
            <v>6480001000</v>
          </cell>
          <cell r="C185">
            <v>799.5</v>
          </cell>
          <cell r="D185">
            <v>480</v>
          </cell>
          <cell r="E185">
            <v>436.5</v>
          </cell>
          <cell r="F185">
            <v>0</v>
          </cell>
          <cell r="G185">
            <v>0</v>
          </cell>
          <cell r="H185">
            <v>0</v>
          </cell>
          <cell r="I185">
            <v>0</v>
          </cell>
          <cell r="J185">
            <v>0</v>
          </cell>
          <cell r="K185">
            <v>0</v>
          </cell>
          <cell r="L185">
            <v>0</v>
          </cell>
          <cell r="M185">
            <v>0</v>
          </cell>
          <cell r="N185">
            <v>0</v>
          </cell>
        </row>
        <row r="186">
          <cell r="A186">
            <v>6480002000</v>
          </cell>
          <cell r="C186">
            <v>752.25</v>
          </cell>
          <cell r="D186">
            <v>340.5</v>
          </cell>
          <cell r="E186">
            <v>351.25</v>
          </cell>
          <cell r="F186">
            <v>0</v>
          </cell>
          <cell r="G186">
            <v>0</v>
          </cell>
          <cell r="H186">
            <v>0</v>
          </cell>
          <cell r="I186">
            <v>0</v>
          </cell>
          <cell r="J186">
            <v>0</v>
          </cell>
          <cell r="K186">
            <v>0</v>
          </cell>
          <cell r="L186">
            <v>0</v>
          </cell>
          <cell r="M186">
            <v>0</v>
          </cell>
          <cell r="N186">
            <v>0</v>
          </cell>
        </row>
        <row r="187">
          <cell r="A187">
            <v>6480003000</v>
          </cell>
          <cell r="C187">
            <v>3598</v>
          </cell>
          <cell r="D187">
            <v>0</v>
          </cell>
          <cell r="E187">
            <v>100</v>
          </cell>
          <cell r="F187">
            <v>0</v>
          </cell>
          <cell r="G187">
            <v>0</v>
          </cell>
          <cell r="H187">
            <v>0</v>
          </cell>
          <cell r="I187">
            <v>0</v>
          </cell>
          <cell r="J187">
            <v>0</v>
          </cell>
          <cell r="K187">
            <v>0</v>
          </cell>
          <cell r="L187">
            <v>0</v>
          </cell>
          <cell r="M187">
            <v>0</v>
          </cell>
          <cell r="N187">
            <v>0</v>
          </cell>
        </row>
        <row r="188">
          <cell r="A188">
            <v>6480004000</v>
          </cell>
          <cell r="C188">
            <v>4071.32</v>
          </cell>
          <cell r="D188">
            <v>4211.9400000000005</v>
          </cell>
          <cell r="E188">
            <v>4409.2199999999993</v>
          </cell>
          <cell r="F188">
            <v>0</v>
          </cell>
          <cell r="G188">
            <v>0</v>
          </cell>
          <cell r="H188">
            <v>0</v>
          </cell>
          <cell r="I188">
            <v>0</v>
          </cell>
          <cell r="J188">
            <v>0</v>
          </cell>
          <cell r="K188">
            <v>0</v>
          </cell>
          <cell r="L188">
            <v>0</v>
          </cell>
          <cell r="M188">
            <v>0</v>
          </cell>
          <cell r="N188">
            <v>0</v>
          </cell>
        </row>
        <row r="189">
          <cell r="A189">
            <v>6480005000</v>
          </cell>
          <cell r="C189">
            <v>0</v>
          </cell>
          <cell r="D189">
            <v>0</v>
          </cell>
          <cell r="E189">
            <v>0</v>
          </cell>
          <cell r="F189">
            <v>0</v>
          </cell>
          <cell r="G189">
            <v>0</v>
          </cell>
          <cell r="H189">
            <v>0</v>
          </cell>
          <cell r="I189">
            <v>0</v>
          </cell>
          <cell r="J189">
            <v>0</v>
          </cell>
          <cell r="K189">
            <v>0</v>
          </cell>
          <cell r="L189">
            <v>0</v>
          </cell>
          <cell r="M189">
            <v>0</v>
          </cell>
          <cell r="N189">
            <v>0</v>
          </cell>
        </row>
        <row r="190">
          <cell r="A190">
            <v>6480006000</v>
          </cell>
          <cell r="C190">
            <v>0</v>
          </cell>
          <cell r="D190">
            <v>0</v>
          </cell>
          <cell r="E190">
            <v>0</v>
          </cell>
          <cell r="F190">
            <v>0</v>
          </cell>
          <cell r="G190">
            <v>0</v>
          </cell>
          <cell r="H190">
            <v>0</v>
          </cell>
          <cell r="I190">
            <v>0</v>
          </cell>
          <cell r="J190">
            <v>0</v>
          </cell>
          <cell r="K190">
            <v>0</v>
          </cell>
          <cell r="L190">
            <v>0</v>
          </cell>
          <cell r="M190">
            <v>0</v>
          </cell>
          <cell r="N190">
            <v>0</v>
          </cell>
        </row>
        <row r="191">
          <cell r="A191">
            <v>6480007000</v>
          </cell>
          <cell r="C191">
            <v>0</v>
          </cell>
          <cell r="D191">
            <v>0</v>
          </cell>
          <cell r="E191">
            <v>0</v>
          </cell>
          <cell r="F191">
            <v>0</v>
          </cell>
          <cell r="G191">
            <v>0</v>
          </cell>
          <cell r="H191">
            <v>0</v>
          </cell>
          <cell r="I191">
            <v>0</v>
          </cell>
          <cell r="J191">
            <v>0</v>
          </cell>
          <cell r="K191">
            <v>0</v>
          </cell>
          <cell r="L191">
            <v>0</v>
          </cell>
          <cell r="M191">
            <v>0</v>
          </cell>
          <cell r="N191">
            <v>0</v>
          </cell>
        </row>
        <row r="192">
          <cell r="A192">
            <v>6480008000</v>
          </cell>
          <cell r="C192">
            <v>0</v>
          </cell>
          <cell r="D192">
            <v>0</v>
          </cell>
          <cell r="E192">
            <v>0</v>
          </cell>
          <cell r="F192">
            <v>0</v>
          </cell>
          <cell r="G192">
            <v>0</v>
          </cell>
          <cell r="H192">
            <v>0</v>
          </cell>
          <cell r="I192">
            <v>0</v>
          </cell>
          <cell r="J192">
            <v>0</v>
          </cell>
          <cell r="K192">
            <v>0</v>
          </cell>
          <cell r="L192">
            <v>0</v>
          </cell>
          <cell r="M192">
            <v>0</v>
          </cell>
          <cell r="N192">
            <v>0</v>
          </cell>
        </row>
        <row r="193">
          <cell r="A193">
            <v>6480009000</v>
          </cell>
          <cell r="C193">
            <v>18920</v>
          </cell>
          <cell r="D193">
            <v>0</v>
          </cell>
          <cell r="E193">
            <v>5040</v>
          </cell>
          <cell r="F193">
            <v>0</v>
          </cell>
          <cell r="G193">
            <v>0</v>
          </cell>
          <cell r="H193">
            <v>0</v>
          </cell>
          <cell r="I193">
            <v>0</v>
          </cell>
          <cell r="J193">
            <v>0</v>
          </cell>
          <cell r="K193">
            <v>0</v>
          </cell>
          <cell r="L193">
            <v>0</v>
          </cell>
          <cell r="M193">
            <v>0</v>
          </cell>
          <cell r="N193">
            <v>0</v>
          </cell>
        </row>
        <row r="194">
          <cell r="A194">
            <v>6480010000</v>
          </cell>
          <cell r="C194">
            <v>0</v>
          </cell>
          <cell r="D194">
            <v>0</v>
          </cell>
          <cell r="E194">
            <v>0</v>
          </cell>
          <cell r="F194">
            <v>0</v>
          </cell>
          <cell r="G194">
            <v>0</v>
          </cell>
          <cell r="H194">
            <v>0</v>
          </cell>
          <cell r="I194">
            <v>0</v>
          </cell>
          <cell r="J194">
            <v>0</v>
          </cell>
          <cell r="K194">
            <v>0</v>
          </cell>
          <cell r="L194">
            <v>0</v>
          </cell>
          <cell r="M194">
            <v>0</v>
          </cell>
          <cell r="N194">
            <v>0</v>
          </cell>
        </row>
        <row r="195">
          <cell r="A195">
            <v>6480031000</v>
          </cell>
          <cell r="C195">
            <v>0</v>
          </cell>
          <cell r="D195">
            <v>0</v>
          </cell>
          <cell r="E195">
            <v>0</v>
          </cell>
          <cell r="F195">
            <v>0</v>
          </cell>
          <cell r="G195">
            <v>0</v>
          </cell>
          <cell r="H195">
            <v>0</v>
          </cell>
          <cell r="I195">
            <v>0</v>
          </cell>
          <cell r="J195">
            <v>0</v>
          </cell>
          <cell r="K195">
            <v>0</v>
          </cell>
          <cell r="L195">
            <v>0</v>
          </cell>
          <cell r="M195">
            <v>0</v>
          </cell>
          <cell r="N195">
            <v>0</v>
          </cell>
        </row>
        <row r="196">
          <cell r="A196">
            <v>6480032000</v>
          </cell>
          <cell r="C196">
            <v>0</v>
          </cell>
          <cell r="D196">
            <v>0</v>
          </cell>
          <cell r="E196">
            <v>0</v>
          </cell>
          <cell r="F196">
            <v>0</v>
          </cell>
          <cell r="G196">
            <v>0</v>
          </cell>
          <cell r="H196">
            <v>0</v>
          </cell>
          <cell r="I196">
            <v>0</v>
          </cell>
          <cell r="J196">
            <v>0</v>
          </cell>
          <cell r="K196">
            <v>0</v>
          </cell>
          <cell r="L196">
            <v>0</v>
          </cell>
          <cell r="M196">
            <v>0</v>
          </cell>
          <cell r="N196">
            <v>0</v>
          </cell>
        </row>
        <row r="197">
          <cell r="A197">
            <v>6480033000</v>
          </cell>
          <cell r="C197">
            <v>0</v>
          </cell>
          <cell r="D197">
            <v>0</v>
          </cell>
          <cell r="E197">
            <v>0</v>
          </cell>
          <cell r="F197">
            <v>0</v>
          </cell>
          <cell r="G197">
            <v>0</v>
          </cell>
          <cell r="H197">
            <v>0</v>
          </cell>
          <cell r="I197">
            <v>0</v>
          </cell>
          <cell r="J197">
            <v>0</v>
          </cell>
          <cell r="K197">
            <v>0</v>
          </cell>
          <cell r="L197">
            <v>0</v>
          </cell>
          <cell r="M197">
            <v>0</v>
          </cell>
          <cell r="N197">
            <v>0</v>
          </cell>
        </row>
        <row r="198">
          <cell r="A198">
            <v>6480034000</v>
          </cell>
          <cell r="C198">
            <v>0</v>
          </cell>
          <cell r="D198">
            <v>0</v>
          </cell>
          <cell r="E198">
            <v>0</v>
          </cell>
          <cell r="F198">
            <v>0</v>
          </cell>
          <cell r="G198">
            <v>0</v>
          </cell>
          <cell r="H198">
            <v>0</v>
          </cell>
          <cell r="I198">
            <v>0</v>
          </cell>
          <cell r="J198">
            <v>0</v>
          </cell>
          <cell r="K198">
            <v>0</v>
          </cell>
          <cell r="L198">
            <v>0</v>
          </cell>
          <cell r="M198">
            <v>0</v>
          </cell>
          <cell r="N198">
            <v>0</v>
          </cell>
        </row>
        <row r="199">
          <cell r="A199">
            <v>6480035000</v>
          </cell>
          <cell r="C199">
            <v>0</v>
          </cell>
          <cell r="D199">
            <v>0</v>
          </cell>
          <cell r="E199">
            <v>0</v>
          </cell>
          <cell r="F199">
            <v>0</v>
          </cell>
          <cell r="G199">
            <v>0</v>
          </cell>
          <cell r="H199">
            <v>0</v>
          </cell>
          <cell r="I199">
            <v>0</v>
          </cell>
          <cell r="J199">
            <v>0</v>
          </cell>
          <cell r="K199">
            <v>0</v>
          </cell>
          <cell r="L199">
            <v>0</v>
          </cell>
          <cell r="M199">
            <v>0</v>
          </cell>
          <cell r="N199">
            <v>0</v>
          </cell>
        </row>
        <row r="200">
          <cell r="A200">
            <v>6480098000</v>
          </cell>
          <cell r="C200">
            <v>0</v>
          </cell>
          <cell r="D200">
            <v>0</v>
          </cell>
          <cell r="E200">
            <v>0</v>
          </cell>
          <cell r="F200">
            <v>0</v>
          </cell>
          <cell r="G200">
            <v>0</v>
          </cell>
          <cell r="H200">
            <v>0</v>
          </cell>
          <cell r="I200">
            <v>0</v>
          </cell>
          <cell r="J200">
            <v>0</v>
          </cell>
          <cell r="K200">
            <v>0</v>
          </cell>
          <cell r="L200">
            <v>0</v>
          </cell>
          <cell r="M200">
            <v>0</v>
          </cell>
          <cell r="N200">
            <v>0</v>
          </cell>
        </row>
        <row r="201">
          <cell r="A201">
            <v>6480099000</v>
          </cell>
          <cell r="C201">
            <v>0</v>
          </cell>
          <cell r="D201">
            <v>0</v>
          </cell>
          <cell r="E201">
            <v>0</v>
          </cell>
          <cell r="F201">
            <v>0</v>
          </cell>
          <cell r="G201">
            <v>0</v>
          </cell>
          <cell r="H201">
            <v>0</v>
          </cell>
          <cell r="I201">
            <v>0</v>
          </cell>
          <cell r="J201">
            <v>0</v>
          </cell>
          <cell r="K201">
            <v>0</v>
          </cell>
          <cell r="L201">
            <v>0</v>
          </cell>
          <cell r="M201">
            <v>0</v>
          </cell>
          <cell r="N201">
            <v>0</v>
          </cell>
        </row>
        <row r="202">
          <cell r="A202">
            <v>6500000001</v>
          </cell>
          <cell r="C202">
            <v>0</v>
          </cell>
          <cell r="D202">
            <v>0</v>
          </cell>
          <cell r="E202">
            <v>0</v>
          </cell>
          <cell r="F202">
            <v>0</v>
          </cell>
          <cell r="G202">
            <v>0</v>
          </cell>
          <cell r="H202">
            <v>0</v>
          </cell>
          <cell r="I202">
            <v>0</v>
          </cell>
          <cell r="J202">
            <v>0</v>
          </cell>
          <cell r="K202">
            <v>0</v>
          </cell>
          <cell r="L202">
            <v>0</v>
          </cell>
          <cell r="M202">
            <v>0</v>
          </cell>
          <cell r="N202">
            <v>0</v>
          </cell>
        </row>
        <row r="203">
          <cell r="A203">
            <v>6510001000</v>
          </cell>
          <cell r="C203">
            <v>0</v>
          </cell>
          <cell r="D203">
            <v>0</v>
          </cell>
          <cell r="E203">
            <v>0</v>
          </cell>
          <cell r="F203">
            <v>0</v>
          </cell>
          <cell r="G203">
            <v>0</v>
          </cell>
          <cell r="H203">
            <v>0</v>
          </cell>
          <cell r="I203">
            <v>0</v>
          </cell>
          <cell r="J203">
            <v>0</v>
          </cell>
          <cell r="K203">
            <v>0</v>
          </cell>
          <cell r="L203">
            <v>0</v>
          </cell>
          <cell r="M203">
            <v>0</v>
          </cell>
          <cell r="N203">
            <v>0</v>
          </cell>
        </row>
        <row r="204">
          <cell r="A204">
            <v>6520001000</v>
          </cell>
          <cell r="C204">
            <v>0</v>
          </cell>
          <cell r="D204">
            <v>124.7</v>
          </cell>
          <cell r="E204">
            <v>0</v>
          </cell>
          <cell r="F204">
            <v>0</v>
          </cell>
          <cell r="G204">
            <v>0</v>
          </cell>
          <cell r="H204">
            <v>0</v>
          </cell>
          <cell r="I204">
            <v>0</v>
          </cell>
          <cell r="J204">
            <v>0</v>
          </cell>
          <cell r="K204">
            <v>0</v>
          </cell>
          <cell r="L204">
            <v>0</v>
          </cell>
          <cell r="M204">
            <v>0</v>
          </cell>
          <cell r="N204">
            <v>0</v>
          </cell>
        </row>
        <row r="205">
          <cell r="A205">
            <v>6580001000</v>
          </cell>
          <cell r="C205">
            <v>0</v>
          </cell>
          <cell r="D205">
            <v>0</v>
          </cell>
          <cell r="E205">
            <v>0</v>
          </cell>
          <cell r="F205">
            <v>0</v>
          </cell>
          <cell r="G205">
            <v>0</v>
          </cell>
          <cell r="H205">
            <v>0</v>
          </cell>
          <cell r="I205">
            <v>0</v>
          </cell>
          <cell r="J205">
            <v>0</v>
          </cell>
          <cell r="K205">
            <v>0</v>
          </cell>
          <cell r="L205">
            <v>0</v>
          </cell>
          <cell r="M205">
            <v>0</v>
          </cell>
          <cell r="N205">
            <v>0</v>
          </cell>
        </row>
        <row r="206">
          <cell r="A206">
            <v>6580002000</v>
          </cell>
          <cell r="C206">
            <v>0</v>
          </cell>
          <cell r="D206">
            <v>0</v>
          </cell>
          <cell r="E206">
            <v>0</v>
          </cell>
          <cell r="F206">
            <v>0</v>
          </cell>
          <cell r="G206">
            <v>0</v>
          </cell>
          <cell r="H206">
            <v>0</v>
          </cell>
          <cell r="I206">
            <v>0</v>
          </cell>
          <cell r="J206">
            <v>0</v>
          </cell>
          <cell r="K206">
            <v>0</v>
          </cell>
          <cell r="L206">
            <v>0</v>
          </cell>
          <cell r="M206">
            <v>0</v>
          </cell>
          <cell r="N206">
            <v>0</v>
          </cell>
        </row>
        <row r="207">
          <cell r="A207">
            <v>6580003000</v>
          </cell>
          <cell r="C207">
            <v>0</v>
          </cell>
          <cell r="D207">
            <v>0</v>
          </cell>
          <cell r="E207">
            <v>0</v>
          </cell>
          <cell r="F207">
            <v>0</v>
          </cell>
          <cell r="G207">
            <v>0</v>
          </cell>
          <cell r="H207">
            <v>0</v>
          </cell>
          <cell r="I207">
            <v>0</v>
          </cell>
          <cell r="J207">
            <v>0</v>
          </cell>
          <cell r="K207">
            <v>0</v>
          </cell>
          <cell r="L207">
            <v>0</v>
          </cell>
          <cell r="M207">
            <v>0</v>
          </cell>
          <cell r="N207">
            <v>0</v>
          </cell>
        </row>
        <row r="208">
          <cell r="A208">
            <v>6580004000</v>
          </cell>
          <cell r="C208">
            <v>0</v>
          </cell>
          <cell r="D208">
            <v>0</v>
          </cell>
          <cell r="E208">
            <v>0</v>
          </cell>
          <cell r="F208">
            <v>0</v>
          </cell>
          <cell r="G208">
            <v>0</v>
          </cell>
          <cell r="H208">
            <v>0</v>
          </cell>
          <cell r="I208">
            <v>0</v>
          </cell>
          <cell r="J208">
            <v>0</v>
          </cell>
          <cell r="K208">
            <v>0</v>
          </cell>
          <cell r="L208">
            <v>0</v>
          </cell>
          <cell r="M208">
            <v>0</v>
          </cell>
          <cell r="N208">
            <v>0</v>
          </cell>
        </row>
        <row r="209">
          <cell r="A209">
            <v>6580005000</v>
          </cell>
          <cell r="C209">
            <v>0</v>
          </cell>
          <cell r="D209">
            <v>0</v>
          </cell>
          <cell r="E209">
            <v>0</v>
          </cell>
          <cell r="F209">
            <v>0</v>
          </cell>
          <cell r="G209">
            <v>0</v>
          </cell>
          <cell r="H209">
            <v>0</v>
          </cell>
          <cell r="I209">
            <v>0</v>
          </cell>
          <cell r="J209">
            <v>0</v>
          </cell>
          <cell r="K209">
            <v>0</v>
          </cell>
          <cell r="L209">
            <v>0</v>
          </cell>
          <cell r="M209">
            <v>0</v>
          </cell>
          <cell r="N209">
            <v>0</v>
          </cell>
        </row>
        <row r="210">
          <cell r="A210">
            <v>6580006000</v>
          </cell>
          <cell r="C210">
            <v>0</v>
          </cell>
          <cell r="D210">
            <v>0</v>
          </cell>
          <cell r="E210">
            <v>0</v>
          </cell>
          <cell r="F210">
            <v>0</v>
          </cell>
          <cell r="G210">
            <v>0</v>
          </cell>
          <cell r="H210">
            <v>0</v>
          </cell>
          <cell r="I210">
            <v>0</v>
          </cell>
          <cell r="J210">
            <v>0</v>
          </cell>
          <cell r="K210">
            <v>0</v>
          </cell>
          <cell r="L210">
            <v>0</v>
          </cell>
          <cell r="M210">
            <v>0</v>
          </cell>
          <cell r="N210">
            <v>0</v>
          </cell>
        </row>
        <row r="211">
          <cell r="A211">
            <v>6580007000</v>
          </cell>
          <cell r="C211">
            <v>0</v>
          </cell>
          <cell r="D211">
            <v>0</v>
          </cell>
          <cell r="E211">
            <v>0</v>
          </cell>
          <cell r="F211">
            <v>0</v>
          </cell>
          <cell r="G211">
            <v>0</v>
          </cell>
          <cell r="H211">
            <v>0</v>
          </cell>
          <cell r="I211">
            <v>0</v>
          </cell>
          <cell r="J211">
            <v>0</v>
          </cell>
          <cell r="K211">
            <v>0</v>
          </cell>
          <cell r="L211">
            <v>0</v>
          </cell>
          <cell r="M211">
            <v>0</v>
          </cell>
          <cell r="N211">
            <v>0</v>
          </cell>
        </row>
        <row r="212">
          <cell r="A212">
            <v>6580007100</v>
          </cell>
          <cell r="C212">
            <v>0</v>
          </cell>
          <cell r="D212">
            <v>0</v>
          </cell>
          <cell r="E212">
            <v>0</v>
          </cell>
          <cell r="F212">
            <v>0</v>
          </cell>
          <cell r="G212">
            <v>0</v>
          </cell>
          <cell r="H212">
            <v>0</v>
          </cell>
          <cell r="I212">
            <v>0</v>
          </cell>
          <cell r="J212">
            <v>0</v>
          </cell>
          <cell r="K212">
            <v>0</v>
          </cell>
          <cell r="L212">
            <v>0</v>
          </cell>
          <cell r="M212">
            <v>0</v>
          </cell>
          <cell r="N212">
            <v>0</v>
          </cell>
        </row>
        <row r="213">
          <cell r="A213">
            <v>6580008000</v>
          </cell>
          <cell r="C213">
            <v>0</v>
          </cell>
          <cell r="D213">
            <v>0</v>
          </cell>
          <cell r="E213">
            <v>0</v>
          </cell>
          <cell r="F213">
            <v>0</v>
          </cell>
          <cell r="G213">
            <v>0</v>
          </cell>
          <cell r="H213">
            <v>0</v>
          </cell>
          <cell r="I213">
            <v>0</v>
          </cell>
          <cell r="J213">
            <v>0</v>
          </cell>
          <cell r="K213">
            <v>0</v>
          </cell>
          <cell r="L213">
            <v>0</v>
          </cell>
          <cell r="M213">
            <v>0</v>
          </cell>
          <cell r="N213">
            <v>0</v>
          </cell>
        </row>
        <row r="214">
          <cell r="A214">
            <v>6580009100</v>
          </cell>
          <cell r="C214">
            <v>0</v>
          </cell>
          <cell r="D214">
            <v>0</v>
          </cell>
          <cell r="E214">
            <v>0</v>
          </cell>
          <cell r="F214">
            <v>0</v>
          </cell>
          <cell r="G214">
            <v>0</v>
          </cell>
          <cell r="H214">
            <v>0</v>
          </cell>
          <cell r="I214">
            <v>0</v>
          </cell>
          <cell r="J214">
            <v>0</v>
          </cell>
          <cell r="K214">
            <v>0</v>
          </cell>
          <cell r="L214">
            <v>0</v>
          </cell>
          <cell r="M214">
            <v>0</v>
          </cell>
          <cell r="N214">
            <v>0</v>
          </cell>
        </row>
        <row r="215">
          <cell r="A215">
            <v>6580009101</v>
          </cell>
          <cell r="C215">
            <v>0</v>
          </cell>
          <cell r="D215">
            <v>0</v>
          </cell>
          <cell r="E215">
            <v>0</v>
          </cell>
          <cell r="F215">
            <v>0</v>
          </cell>
          <cell r="G215">
            <v>0</v>
          </cell>
          <cell r="H215">
            <v>0</v>
          </cell>
          <cell r="I215">
            <v>0</v>
          </cell>
          <cell r="J215">
            <v>0</v>
          </cell>
          <cell r="K215">
            <v>0</v>
          </cell>
          <cell r="L215">
            <v>0</v>
          </cell>
          <cell r="M215">
            <v>0</v>
          </cell>
          <cell r="N215">
            <v>0</v>
          </cell>
        </row>
        <row r="216">
          <cell r="A216">
            <v>6580009200</v>
          </cell>
          <cell r="C216">
            <v>0</v>
          </cell>
          <cell r="D216">
            <v>0</v>
          </cell>
          <cell r="E216">
            <v>0</v>
          </cell>
          <cell r="F216">
            <v>0</v>
          </cell>
          <cell r="G216">
            <v>0</v>
          </cell>
          <cell r="H216">
            <v>0</v>
          </cell>
          <cell r="I216">
            <v>0</v>
          </cell>
          <cell r="J216">
            <v>0</v>
          </cell>
          <cell r="K216">
            <v>0</v>
          </cell>
          <cell r="L216">
            <v>0</v>
          </cell>
          <cell r="M216">
            <v>0</v>
          </cell>
          <cell r="N216">
            <v>0</v>
          </cell>
        </row>
        <row r="217">
          <cell r="A217">
            <v>6580009201</v>
          </cell>
          <cell r="C217">
            <v>0</v>
          </cell>
          <cell r="D217">
            <v>0</v>
          </cell>
          <cell r="E217">
            <v>0</v>
          </cell>
          <cell r="F217">
            <v>0</v>
          </cell>
          <cell r="G217">
            <v>0</v>
          </cell>
          <cell r="H217">
            <v>0</v>
          </cell>
          <cell r="I217">
            <v>0</v>
          </cell>
          <cell r="J217">
            <v>0</v>
          </cell>
          <cell r="K217">
            <v>0</v>
          </cell>
          <cell r="L217">
            <v>0</v>
          </cell>
          <cell r="M217">
            <v>0</v>
          </cell>
          <cell r="N217">
            <v>0</v>
          </cell>
        </row>
        <row r="218">
          <cell r="A218">
            <v>6580099000</v>
          </cell>
          <cell r="C218">
            <v>0</v>
          </cell>
          <cell r="D218">
            <v>0</v>
          </cell>
          <cell r="E218">
            <v>0</v>
          </cell>
          <cell r="F218">
            <v>0</v>
          </cell>
          <cell r="G218">
            <v>0</v>
          </cell>
          <cell r="H218">
            <v>0</v>
          </cell>
          <cell r="I218">
            <v>0</v>
          </cell>
          <cell r="J218">
            <v>0</v>
          </cell>
          <cell r="K218">
            <v>0</v>
          </cell>
          <cell r="L218">
            <v>0</v>
          </cell>
          <cell r="M218">
            <v>0</v>
          </cell>
          <cell r="N218">
            <v>0</v>
          </cell>
        </row>
        <row r="219">
          <cell r="A219">
            <v>6600000001</v>
          </cell>
          <cell r="C219">
            <v>0</v>
          </cell>
          <cell r="D219">
            <v>0</v>
          </cell>
          <cell r="E219">
            <v>0</v>
          </cell>
          <cell r="F219">
            <v>0</v>
          </cell>
          <cell r="G219">
            <v>0</v>
          </cell>
          <cell r="H219">
            <v>0</v>
          </cell>
          <cell r="I219">
            <v>0</v>
          </cell>
          <cell r="J219">
            <v>0</v>
          </cell>
          <cell r="K219">
            <v>0</v>
          </cell>
          <cell r="L219">
            <v>0</v>
          </cell>
          <cell r="M219">
            <v>0</v>
          </cell>
          <cell r="N219">
            <v>0</v>
          </cell>
        </row>
        <row r="220">
          <cell r="A220">
            <v>6622000000</v>
          </cell>
          <cell r="C220">
            <v>0</v>
          </cell>
          <cell r="D220">
            <v>0</v>
          </cell>
          <cell r="E220">
            <v>0</v>
          </cell>
          <cell r="F220">
            <v>0</v>
          </cell>
          <cell r="G220">
            <v>0</v>
          </cell>
          <cell r="H220">
            <v>0</v>
          </cell>
          <cell r="I220">
            <v>0</v>
          </cell>
          <cell r="J220">
            <v>0</v>
          </cell>
          <cell r="K220">
            <v>0</v>
          </cell>
          <cell r="L220">
            <v>0</v>
          </cell>
          <cell r="M220">
            <v>0</v>
          </cell>
          <cell r="N220">
            <v>0</v>
          </cell>
        </row>
        <row r="221">
          <cell r="A221">
            <v>6623110000</v>
          </cell>
          <cell r="C221">
            <v>0</v>
          </cell>
          <cell r="D221">
            <v>0</v>
          </cell>
          <cell r="E221">
            <v>0</v>
          </cell>
          <cell r="F221">
            <v>0</v>
          </cell>
          <cell r="G221">
            <v>0</v>
          </cell>
          <cell r="H221">
            <v>0</v>
          </cell>
          <cell r="I221">
            <v>0</v>
          </cell>
          <cell r="J221">
            <v>0</v>
          </cell>
          <cell r="K221">
            <v>0</v>
          </cell>
          <cell r="L221">
            <v>0</v>
          </cell>
          <cell r="M221">
            <v>0</v>
          </cell>
          <cell r="N221">
            <v>0</v>
          </cell>
        </row>
        <row r="222">
          <cell r="A222">
            <v>6623110001</v>
          </cell>
          <cell r="C222">
            <v>0</v>
          </cell>
          <cell r="D222">
            <v>0</v>
          </cell>
          <cell r="E222">
            <v>0</v>
          </cell>
          <cell r="F222">
            <v>0</v>
          </cell>
          <cell r="G222">
            <v>0</v>
          </cell>
          <cell r="H222">
            <v>0</v>
          </cell>
          <cell r="I222">
            <v>0</v>
          </cell>
          <cell r="J222">
            <v>0</v>
          </cell>
          <cell r="K222">
            <v>0</v>
          </cell>
          <cell r="L222">
            <v>0</v>
          </cell>
          <cell r="M222">
            <v>0</v>
          </cell>
          <cell r="N222">
            <v>0</v>
          </cell>
        </row>
        <row r="223">
          <cell r="A223">
            <v>6623120000</v>
          </cell>
          <cell r="C223">
            <v>0</v>
          </cell>
          <cell r="D223">
            <v>0</v>
          </cell>
          <cell r="E223">
            <v>0</v>
          </cell>
          <cell r="F223">
            <v>0</v>
          </cell>
          <cell r="G223">
            <v>0</v>
          </cell>
          <cell r="H223">
            <v>0</v>
          </cell>
          <cell r="I223">
            <v>0</v>
          </cell>
          <cell r="J223">
            <v>0</v>
          </cell>
          <cell r="K223">
            <v>0</v>
          </cell>
          <cell r="L223">
            <v>0</v>
          </cell>
          <cell r="M223">
            <v>0</v>
          </cell>
          <cell r="N223">
            <v>0</v>
          </cell>
        </row>
        <row r="224">
          <cell r="A224">
            <v>6623210000</v>
          </cell>
          <cell r="C224">
            <v>0</v>
          </cell>
          <cell r="D224">
            <v>0</v>
          </cell>
          <cell r="E224">
            <v>0</v>
          </cell>
          <cell r="F224">
            <v>0</v>
          </cell>
          <cell r="G224">
            <v>0</v>
          </cell>
          <cell r="H224">
            <v>0</v>
          </cell>
          <cell r="I224">
            <v>0</v>
          </cell>
          <cell r="J224">
            <v>0</v>
          </cell>
          <cell r="K224">
            <v>0</v>
          </cell>
          <cell r="L224">
            <v>0</v>
          </cell>
          <cell r="M224">
            <v>0</v>
          </cell>
          <cell r="N224">
            <v>0</v>
          </cell>
        </row>
        <row r="225">
          <cell r="A225">
            <v>6623210001</v>
          </cell>
          <cell r="C225">
            <v>0</v>
          </cell>
          <cell r="D225">
            <v>0</v>
          </cell>
          <cell r="E225">
            <v>0</v>
          </cell>
          <cell r="F225">
            <v>0</v>
          </cell>
          <cell r="G225">
            <v>0</v>
          </cell>
          <cell r="H225">
            <v>0</v>
          </cell>
          <cell r="I225">
            <v>0</v>
          </cell>
          <cell r="J225">
            <v>0</v>
          </cell>
          <cell r="K225">
            <v>0</v>
          </cell>
          <cell r="L225">
            <v>0</v>
          </cell>
          <cell r="M225">
            <v>0</v>
          </cell>
          <cell r="N225">
            <v>0</v>
          </cell>
        </row>
        <row r="226">
          <cell r="A226">
            <v>6623220000</v>
          </cell>
          <cell r="C226">
            <v>0</v>
          </cell>
          <cell r="D226">
            <v>0</v>
          </cell>
          <cell r="E226">
            <v>0</v>
          </cell>
          <cell r="F226">
            <v>0</v>
          </cell>
          <cell r="G226">
            <v>0</v>
          </cell>
          <cell r="H226">
            <v>0</v>
          </cell>
          <cell r="I226">
            <v>0</v>
          </cell>
          <cell r="J226">
            <v>0</v>
          </cell>
          <cell r="K226">
            <v>0</v>
          </cell>
          <cell r="L226">
            <v>0</v>
          </cell>
          <cell r="M226">
            <v>0</v>
          </cell>
          <cell r="N226">
            <v>0</v>
          </cell>
        </row>
        <row r="227">
          <cell r="A227">
            <v>6623230000</v>
          </cell>
          <cell r="C227">
            <v>0</v>
          </cell>
          <cell r="D227">
            <v>0</v>
          </cell>
          <cell r="E227">
            <v>0</v>
          </cell>
          <cell r="F227">
            <v>0</v>
          </cell>
          <cell r="G227">
            <v>0</v>
          </cell>
          <cell r="H227">
            <v>0</v>
          </cell>
          <cell r="I227">
            <v>0</v>
          </cell>
          <cell r="J227">
            <v>0</v>
          </cell>
          <cell r="K227">
            <v>0</v>
          </cell>
          <cell r="L227">
            <v>0</v>
          </cell>
          <cell r="M227">
            <v>0</v>
          </cell>
          <cell r="N227">
            <v>0</v>
          </cell>
        </row>
        <row r="228">
          <cell r="A228">
            <v>6623240000</v>
          </cell>
          <cell r="C228">
            <v>0</v>
          </cell>
          <cell r="D228">
            <v>0</v>
          </cell>
          <cell r="E228">
            <v>0</v>
          </cell>
          <cell r="F228">
            <v>0</v>
          </cell>
          <cell r="G228">
            <v>0</v>
          </cell>
          <cell r="H228">
            <v>0</v>
          </cell>
          <cell r="I228">
            <v>0</v>
          </cell>
          <cell r="J228">
            <v>0</v>
          </cell>
          <cell r="K228">
            <v>0</v>
          </cell>
          <cell r="L228">
            <v>0</v>
          </cell>
          <cell r="M228">
            <v>0</v>
          </cell>
          <cell r="N228">
            <v>0</v>
          </cell>
        </row>
        <row r="229">
          <cell r="A229">
            <v>6623250000</v>
          </cell>
          <cell r="C229">
            <v>53031</v>
          </cell>
          <cell r="D229">
            <v>53026</v>
          </cell>
          <cell r="E229">
            <v>53025</v>
          </cell>
          <cell r="F229">
            <v>0</v>
          </cell>
          <cell r="G229">
            <v>0</v>
          </cell>
          <cell r="H229">
            <v>0</v>
          </cell>
          <cell r="I229">
            <v>0</v>
          </cell>
          <cell r="J229">
            <v>0</v>
          </cell>
          <cell r="K229">
            <v>0</v>
          </cell>
          <cell r="L229">
            <v>0</v>
          </cell>
          <cell r="M229">
            <v>0</v>
          </cell>
          <cell r="N229">
            <v>0</v>
          </cell>
        </row>
        <row r="230">
          <cell r="A230">
            <v>6623250001</v>
          </cell>
          <cell r="C230">
            <v>0</v>
          </cell>
          <cell r="D230">
            <v>0</v>
          </cell>
          <cell r="E230">
            <v>0</v>
          </cell>
          <cell r="F230">
            <v>0</v>
          </cell>
          <cell r="G230">
            <v>0</v>
          </cell>
          <cell r="H230">
            <v>0</v>
          </cell>
          <cell r="I230">
            <v>0</v>
          </cell>
          <cell r="J230">
            <v>0</v>
          </cell>
          <cell r="K230">
            <v>0</v>
          </cell>
          <cell r="L230">
            <v>0</v>
          </cell>
          <cell r="M230">
            <v>0</v>
          </cell>
          <cell r="N230">
            <v>0</v>
          </cell>
        </row>
        <row r="231">
          <cell r="A231">
            <v>6623290000</v>
          </cell>
          <cell r="C231">
            <v>0</v>
          </cell>
          <cell r="D231">
            <v>0</v>
          </cell>
          <cell r="E231">
            <v>0</v>
          </cell>
          <cell r="F231">
            <v>0</v>
          </cell>
          <cell r="G231">
            <v>0</v>
          </cell>
          <cell r="H231">
            <v>0</v>
          </cell>
          <cell r="I231">
            <v>0</v>
          </cell>
          <cell r="J231">
            <v>0</v>
          </cell>
          <cell r="K231">
            <v>0</v>
          </cell>
          <cell r="L231">
            <v>0</v>
          </cell>
          <cell r="M231">
            <v>0</v>
          </cell>
          <cell r="N231">
            <v>0</v>
          </cell>
        </row>
        <row r="232">
          <cell r="A232">
            <v>6623810000</v>
          </cell>
          <cell r="C232">
            <v>0</v>
          </cell>
          <cell r="D232">
            <v>0</v>
          </cell>
          <cell r="E232">
            <v>0</v>
          </cell>
          <cell r="F232">
            <v>0</v>
          </cell>
          <cell r="G232">
            <v>0</v>
          </cell>
          <cell r="H232">
            <v>0</v>
          </cell>
          <cell r="I232">
            <v>0</v>
          </cell>
          <cell r="J232">
            <v>0</v>
          </cell>
          <cell r="K232">
            <v>0</v>
          </cell>
          <cell r="L232">
            <v>0</v>
          </cell>
          <cell r="M232">
            <v>0</v>
          </cell>
          <cell r="N232">
            <v>0</v>
          </cell>
        </row>
        <row r="233">
          <cell r="A233">
            <v>6623820000</v>
          </cell>
          <cell r="C233">
            <v>0</v>
          </cell>
          <cell r="D233">
            <v>0</v>
          </cell>
          <cell r="E233">
            <v>0</v>
          </cell>
          <cell r="F233">
            <v>0</v>
          </cell>
          <cell r="G233">
            <v>0</v>
          </cell>
          <cell r="H233">
            <v>0</v>
          </cell>
          <cell r="I233">
            <v>0</v>
          </cell>
          <cell r="J233">
            <v>0</v>
          </cell>
          <cell r="K233">
            <v>0</v>
          </cell>
          <cell r="L233">
            <v>0</v>
          </cell>
          <cell r="M233">
            <v>0</v>
          </cell>
          <cell r="N233">
            <v>0</v>
          </cell>
        </row>
        <row r="234">
          <cell r="A234">
            <v>6623910000</v>
          </cell>
          <cell r="C234">
            <v>0</v>
          </cell>
          <cell r="D234">
            <v>0</v>
          </cell>
          <cell r="E234">
            <v>0</v>
          </cell>
          <cell r="F234">
            <v>0</v>
          </cell>
          <cell r="G234">
            <v>0</v>
          </cell>
          <cell r="H234">
            <v>0</v>
          </cell>
          <cell r="I234">
            <v>0</v>
          </cell>
          <cell r="J234">
            <v>0</v>
          </cell>
          <cell r="K234">
            <v>0</v>
          </cell>
          <cell r="L234">
            <v>0</v>
          </cell>
          <cell r="M234">
            <v>0</v>
          </cell>
          <cell r="N234">
            <v>0</v>
          </cell>
        </row>
        <row r="235">
          <cell r="A235">
            <v>6623920000</v>
          </cell>
          <cell r="C235">
            <v>0</v>
          </cell>
          <cell r="D235">
            <v>0</v>
          </cell>
          <cell r="E235">
            <v>0</v>
          </cell>
          <cell r="F235">
            <v>0</v>
          </cell>
          <cell r="G235">
            <v>0</v>
          </cell>
          <cell r="H235">
            <v>0</v>
          </cell>
          <cell r="I235">
            <v>0</v>
          </cell>
          <cell r="J235">
            <v>0</v>
          </cell>
          <cell r="K235">
            <v>0</v>
          </cell>
          <cell r="L235">
            <v>0</v>
          </cell>
          <cell r="M235">
            <v>0</v>
          </cell>
          <cell r="N235">
            <v>0</v>
          </cell>
        </row>
        <row r="236">
          <cell r="A236">
            <v>6623930000</v>
          </cell>
          <cell r="C236">
            <v>0</v>
          </cell>
          <cell r="D236">
            <v>0</v>
          </cell>
          <cell r="E236">
            <v>0</v>
          </cell>
          <cell r="F236">
            <v>0</v>
          </cell>
          <cell r="G236">
            <v>0</v>
          </cell>
          <cell r="H236">
            <v>0</v>
          </cell>
          <cell r="I236">
            <v>0</v>
          </cell>
          <cell r="J236">
            <v>0</v>
          </cell>
          <cell r="K236">
            <v>0</v>
          </cell>
          <cell r="L236">
            <v>0</v>
          </cell>
          <cell r="M236">
            <v>0</v>
          </cell>
          <cell r="N236">
            <v>0</v>
          </cell>
        </row>
        <row r="237">
          <cell r="A237">
            <v>6623940000</v>
          </cell>
          <cell r="C237">
            <v>0</v>
          </cell>
          <cell r="D237">
            <v>0</v>
          </cell>
          <cell r="E237">
            <v>0</v>
          </cell>
          <cell r="F237">
            <v>0</v>
          </cell>
          <cell r="G237">
            <v>0</v>
          </cell>
          <cell r="H237">
            <v>0</v>
          </cell>
          <cell r="I237">
            <v>0</v>
          </cell>
          <cell r="J237">
            <v>0</v>
          </cell>
          <cell r="K237">
            <v>0</v>
          </cell>
          <cell r="L237">
            <v>0</v>
          </cell>
          <cell r="M237">
            <v>0</v>
          </cell>
          <cell r="N237">
            <v>0</v>
          </cell>
        </row>
        <row r="238">
          <cell r="A238">
            <v>6623990000</v>
          </cell>
          <cell r="C238">
            <v>0</v>
          </cell>
          <cell r="D238">
            <v>0</v>
          </cell>
          <cell r="E238">
            <v>0</v>
          </cell>
          <cell r="F238">
            <v>0</v>
          </cell>
          <cell r="G238">
            <v>0</v>
          </cell>
          <cell r="H238">
            <v>0</v>
          </cell>
          <cell r="I238">
            <v>0</v>
          </cell>
          <cell r="J238">
            <v>0</v>
          </cell>
          <cell r="K238">
            <v>0</v>
          </cell>
          <cell r="L238">
            <v>0</v>
          </cell>
          <cell r="M238">
            <v>0</v>
          </cell>
          <cell r="N238">
            <v>0</v>
          </cell>
        </row>
        <row r="239">
          <cell r="A239">
            <v>6624110000</v>
          </cell>
          <cell r="C239">
            <v>375</v>
          </cell>
          <cell r="D239">
            <v>374</v>
          </cell>
          <cell r="E239">
            <v>374</v>
          </cell>
          <cell r="F239">
            <v>0</v>
          </cell>
          <cell r="G239">
            <v>0</v>
          </cell>
          <cell r="H239">
            <v>0</v>
          </cell>
          <cell r="I239">
            <v>0</v>
          </cell>
          <cell r="J239">
            <v>0</v>
          </cell>
          <cell r="K239">
            <v>0</v>
          </cell>
          <cell r="L239">
            <v>0</v>
          </cell>
          <cell r="M239">
            <v>0</v>
          </cell>
          <cell r="N239">
            <v>0</v>
          </cell>
        </row>
        <row r="240">
          <cell r="A240">
            <v>6624120000</v>
          </cell>
          <cell r="C240">
            <v>0</v>
          </cell>
          <cell r="D240">
            <v>0</v>
          </cell>
          <cell r="E240">
            <v>0</v>
          </cell>
          <cell r="F240">
            <v>0</v>
          </cell>
          <cell r="G240">
            <v>0</v>
          </cell>
          <cell r="H240">
            <v>0</v>
          </cell>
          <cell r="I240">
            <v>0</v>
          </cell>
          <cell r="J240">
            <v>0</v>
          </cell>
          <cell r="K240">
            <v>0</v>
          </cell>
          <cell r="L240">
            <v>0</v>
          </cell>
          <cell r="M240">
            <v>0</v>
          </cell>
          <cell r="N240">
            <v>0</v>
          </cell>
        </row>
        <row r="241">
          <cell r="A241">
            <v>6624190000</v>
          </cell>
          <cell r="C241">
            <v>0</v>
          </cell>
          <cell r="D241">
            <v>0</v>
          </cell>
          <cell r="E241">
            <v>0</v>
          </cell>
          <cell r="F241">
            <v>0</v>
          </cell>
          <cell r="G241">
            <v>0</v>
          </cell>
          <cell r="H241">
            <v>0</v>
          </cell>
          <cell r="I241">
            <v>0</v>
          </cell>
          <cell r="J241">
            <v>0</v>
          </cell>
          <cell r="K241">
            <v>0</v>
          </cell>
          <cell r="L241">
            <v>0</v>
          </cell>
          <cell r="M241">
            <v>0</v>
          </cell>
          <cell r="N241">
            <v>0</v>
          </cell>
        </row>
        <row r="242">
          <cell r="A242">
            <v>6624210000</v>
          </cell>
          <cell r="C242">
            <v>969</v>
          </cell>
          <cell r="D242">
            <v>969</v>
          </cell>
          <cell r="E242">
            <v>968</v>
          </cell>
          <cell r="F242">
            <v>0</v>
          </cell>
          <cell r="G242">
            <v>0</v>
          </cell>
          <cell r="H242">
            <v>0</v>
          </cell>
          <cell r="I242">
            <v>0</v>
          </cell>
          <cell r="J242">
            <v>0</v>
          </cell>
          <cell r="K242">
            <v>0</v>
          </cell>
          <cell r="L242">
            <v>0</v>
          </cell>
          <cell r="M242">
            <v>0</v>
          </cell>
          <cell r="N242">
            <v>0</v>
          </cell>
        </row>
        <row r="243">
          <cell r="A243">
            <v>6624220000</v>
          </cell>
          <cell r="C243">
            <v>0</v>
          </cell>
          <cell r="D243">
            <v>0</v>
          </cell>
          <cell r="E243">
            <v>0</v>
          </cell>
          <cell r="F243">
            <v>0</v>
          </cell>
          <cell r="G243">
            <v>0</v>
          </cell>
          <cell r="H243">
            <v>0</v>
          </cell>
          <cell r="I243">
            <v>0</v>
          </cell>
          <cell r="J243">
            <v>0</v>
          </cell>
          <cell r="K243">
            <v>0</v>
          </cell>
          <cell r="L243">
            <v>0</v>
          </cell>
          <cell r="M243">
            <v>0</v>
          </cell>
          <cell r="N243">
            <v>0</v>
          </cell>
        </row>
        <row r="244">
          <cell r="A244">
            <v>6625000000</v>
          </cell>
          <cell r="C244">
            <v>0</v>
          </cell>
          <cell r="D244">
            <v>0</v>
          </cell>
          <cell r="E244">
            <v>0</v>
          </cell>
          <cell r="F244">
            <v>0</v>
          </cell>
          <cell r="G244">
            <v>0</v>
          </cell>
          <cell r="H244">
            <v>0</v>
          </cell>
          <cell r="I244">
            <v>0</v>
          </cell>
          <cell r="J244">
            <v>0</v>
          </cell>
          <cell r="K244">
            <v>0</v>
          </cell>
          <cell r="L244">
            <v>0</v>
          </cell>
          <cell r="M244">
            <v>0</v>
          </cell>
          <cell r="N244">
            <v>0</v>
          </cell>
        </row>
        <row r="245">
          <cell r="A245">
            <v>6626110000</v>
          </cell>
          <cell r="C245">
            <v>2710</v>
          </cell>
          <cell r="D245">
            <v>2648</v>
          </cell>
          <cell r="E245">
            <v>2659</v>
          </cell>
          <cell r="F245">
            <v>0</v>
          </cell>
          <cell r="G245">
            <v>0</v>
          </cell>
          <cell r="H245">
            <v>0</v>
          </cell>
          <cell r="I245">
            <v>0</v>
          </cell>
          <cell r="J245">
            <v>0</v>
          </cell>
          <cell r="K245">
            <v>0</v>
          </cell>
          <cell r="L245">
            <v>0</v>
          </cell>
          <cell r="M245">
            <v>0</v>
          </cell>
          <cell r="N245">
            <v>0</v>
          </cell>
        </row>
        <row r="246">
          <cell r="A246">
            <v>6626120000</v>
          </cell>
          <cell r="C246">
            <v>768</v>
          </cell>
          <cell r="D246">
            <v>622</v>
          </cell>
          <cell r="E246">
            <v>619.33999999998991</v>
          </cell>
          <cell r="F246">
            <v>0</v>
          </cell>
          <cell r="G246">
            <v>0</v>
          </cell>
          <cell r="H246">
            <v>0</v>
          </cell>
          <cell r="I246">
            <v>0</v>
          </cell>
          <cell r="J246">
            <v>0</v>
          </cell>
          <cell r="K246">
            <v>0</v>
          </cell>
          <cell r="L246">
            <v>0</v>
          </cell>
          <cell r="M246">
            <v>0</v>
          </cell>
          <cell r="N246">
            <v>0</v>
          </cell>
        </row>
        <row r="247">
          <cell r="A247">
            <v>6626130000</v>
          </cell>
          <cell r="C247">
            <v>256</v>
          </cell>
          <cell r="D247">
            <v>273.63999999999896</v>
          </cell>
          <cell r="E247">
            <v>271</v>
          </cell>
          <cell r="F247">
            <v>0</v>
          </cell>
          <cell r="G247">
            <v>0</v>
          </cell>
          <cell r="H247">
            <v>0</v>
          </cell>
          <cell r="I247">
            <v>0</v>
          </cell>
          <cell r="J247">
            <v>0</v>
          </cell>
          <cell r="K247">
            <v>0</v>
          </cell>
          <cell r="L247">
            <v>0</v>
          </cell>
          <cell r="M247">
            <v>0</v>
          </cell>
          <cell r="N247">
            <v>0</v>
          </cell>
        </row>
        <row r="248">
          <cell r="A248">
            <v>6626140000</v>
          </cell>
          <cell r="C248">
            <v>0</v>
          </cell>
          <cell r="D248">
            <v>0</v>
          </cell>
          <cell r="E248">
            <v>0</v>
          </cell>
          <cell r="F248">
            <v>0</v>
          </cell>
          <cell r="G248">
            <v>0</v>
          </cell>
          <cell r="H248">
            <v>0</v>
          </cell>
          <cell r="I248">
            <v>0</v>
          </cell>
          <cell r="J248">
            <v>0</v>
          </cell>
          <cell r="K248">
            <v>0</v>
          </cell>
          <cell r="L248">
            <v>0</v>
          </cell>
          <cell r="M248">
            <v>0</v>
          </cell>
          <cell r="N248">
            <v>0</v>
          </cell>
        </row>
        <row r="249">
          <cell r="A249">
            <v>6626190000</v>
          </cell>
          <cell r="C249">
            <v>81</v>
          </cell>
          <cell r="D249">
            <v>79</v>
          </cell>
          <cell r="E249">
            <v>79</v>
          </cell>
          <cell r="F249">
            <v>0</v>
          </cell>
          <cell r="G249">
            <v>0</v>
          </cell>
          <cell r="H249">
            <v>0</v>
          </cell>
          <cell r="I249">
            <v>0</v>
          </cell>
          <cell r="J249">
            <v>0</v>
          </cell>
          <cell r="K249">
            <v>0</v>
          </cell>
          <cell r="L249">
            <v>0</v>
          </cell>
          <cell r="M249">
            <v>0</v>
          </cell>
          <cell r="N249">
            <v>0</v>
          </cell>
        </row>
        <row r="250">
          <cell r="A250">
            <v>6626210000</v>
          </cell>
          <cell r="C250">
            <v>0</v>
          </cell>
          <cell r="D250">
            <v>0</v>
          </cell>
          <cell r="E250">
            <v>0</v>
          </cell>
          <cell r="F250">
            <v>0</v>
          </cell>
          <cell r="G250">
            <v>0</v>
          </cell>
          <cell r="H250">
            <v>0</v>
          </cell>
          <cell r="I250">
            <v>0</v>
          </cell>
          <cell r="J250">
            <v>0</v>
          </cell>
          <cell r="K250">
            <v>0</v>
          </cell>
          <cell r="L250">
            <v>0</v>
          </cell>
          <cell r="M250">
            <v>0</v>
          </cell>
          <cell r="N250">
            <v>0</v>
          </cell>
        </row>
        <row r="251">
          <cell r="A251">
            <v>6626220000</v>
          </cell>
          <cell r="C251">
            <v>0</v>
          </cell>
          <cell r="D251">
            <v>0</v>
          </cell>
          <cell r="E251">
            <v>0</v>
          </cell>
          <cell r="F251">
            <v>0</v>
          </cell>
          <cell r="G251">
            <v>0</v>
          </cell>
          <cell r="H251">
            <v>0</v>
          </cell>
          <cell r="I251">
            <v>0</v>
          </cell>
          <cell r="J251">
            <v>0</v>
          </cell>
          <cell r="K251">
            <v>0</v>
          </cell>
          <cell r="L251">
            <v>0</v>
          </cell>
          <cell r="M251">
            <v>0</v>
          </cell>
          <cell r="N251">
            <v>0</v>
          </cell>
        </row>
        <row r="252">
          <cell r="A252">
            <v>6628200000</v>
          </cell>
          <cell r="C252">
            <v>0</v>
          </cell>
          <cell r="D252">
            <v>0</v>
          </cell>
          <cell r="E252">
            <v>0</v>
          </cell>
          <cell r="F252">
            <v>0</v>
          </cell>
          <cell r="G252">
            <v>0</v>
          </cell>
          <cell r="H252">
            <v>0</v>
          </cell>
          <cell r="I252">
            <v>0</v>
          </cell>
          <cell r="J252">
            <v>0</v>
          </cell>
          <cell r="K252">
            <v>0</v>
          </cell>
          <cell r="L252">
            <v>0</v>
          </cell>
          <cell r="M252">
            <v>0</v>
          </cell>
          <cell r="N252">
            <v>0</v>
          </cell>
        </row>
        <row r="253">
          <cell r="A253">
            <v>6628300000</v>
          </cell>
          <cell r="C253">
            <v>0</v>
          </cell>
          <cell r="D253">
            <v>0</v>
          </cell>
          <cell r="E253">
            <v>0</v>
          </cell>
          <cell r="F253">
            <v>0</v>
          </cell>
          <cell r="G253">
            <v>0</v>
          </cell>
          <cell r="H253">
            <v>0</v>
          </cell>
          <cell r="I253">
            <v>0</v>
          </cell>
          <cell r="J253">
            <v>0</v>
          </cell>
          <cell r="K253">
            <v>0</v>
          </cell>
          <cell r="L253">
            <v>0</v>
          </cell>
          <cell r="M253">
            <v>0</v>
          </cell>
          <cell r="N253">
            <v>0</v>
          </cell>
        </row>
        <row r="254">
          <cell r="A254">
            <v>6629000000</v>
          </cell>
          <cell r="C254">
            <v>0</v>
          </cell>
          <cell r="D254">
            <v>0</v>
          </cell>
          <cell r="E254">
            <v>0</v>
          </cell>
          <cell r="F254">
            <v>0</v>
          </cell>
          <cell r="G254">
            <v>0</v>
          </cell>
          <cell r="H254">
            <v>0</v>
          </cell>
          <cell r="I254">
            <v>0</v>
          </cell>
          <cell r="J254">
            <v>0</v>
          </cell>
          <cell r="K254">
            <v>0</v>
          </cell>
          <cell r="L254">
            <v>0</v>
          </cell>
          <cell r="M254">
            <v>0</v>
          </cell>
          <cell r="N254">
            <v>0</v>
          </cell>
        </row>
        <row r="255">
          <cell r="A255">
            <v>6631000000</v>
          </cell>
          <cell r="C255">
            <v>0</v>
          </cell>
          <cell r="D255">
            <v>0</v>
          </cell>
          <cell r="E255">
            <v>0</v>
          </cell>
          <cell r="F255">
            <v>0</v>
          </cell>
          <cell r="G255">
            <v>0</v>
          </cell>
          <cell r="H255">
            <v>0</v>
          </cell>
          <cell r="I255">
            <v>0</v>
          </cell>
          <cell r="J255">
            <v>0</v>
          </cell>
          <cell r="K255">
            <v>0</v>
          </cell>
          <cell r="L255">
            <v>0</v>
          </cell>
          <cell r="M255">
            <v>0</v>
          </cell>
          <cell r="N255">
            <v>0</v>
          </cell>
        </row>
        <row r="256">
          <cell r="A256">
            <v>6632000000</v>
          </cell>
          <cell r="C256">
            <v>0</v>
          </cell>
          <cell r="D256">
            <v>0</v>
          </cell>
          <cell r="E256">
            <v>0</v>
          </cell>
          <cell r="F256">
            <v>0</v>
          </cell>
          <cell r="G256">
            <v>0</v>
          </cell>
          <cell r="H256">
            <v>0</v>
          </cell>
          <cell r="I256">
            <v>0</v>
          </cell>
          <cell r="J256">
            <v>0</v>
          </cell>
          <cell r="K256">
            <v>0</v>
          </cell>
          <cell r="L256">
            <v>0</v>
          </cell>
          <cell r="M256">
            <v>0</v>
          </cell>
          <cell r="N256">
            <v>0</v>
          </cell>
        </row>
        <row r="257">
          <cell r="A257">
            <v>6633000000</v>
          </cell>
          <cell r="C257">
            <v>0</v>
          </cell>
          <cell r="D257">
            <v>0</v>
          </cell>
          <cell r="E257">
            <v>0</v>
          </cell>
          <cell r="F257">
            <v>0</v>
          </cell>
          <cell r="G257">
            <v>0</v>
          </cell>
          <cell r="H257">
            <v>0</v>
          </cell>
          <cell r="I257">
            <v>0</v>
          </cell>
          <cell r="J257">
            <v>0</v>
          </cell>
          <cell r="K257">
            <v>0</v>
          </cell>
          <cell r="L257">
            <v>0</v>
          </cell>
          <cell r="M257">
            <v>0</v>
          </cell>
          <cell r="N257">
            <v>0</v>
          </cell>
        </row>
        <row r="258">
          <cell r="A258">
            <v>6634000000</v>
          </cell>
          <cell r="C258">
            <v>0</v>
          </cell>
          <cell r="D258">
            <v>0</v>
          </cell>
          <cell r="E258">
            <v>0</v>
          </cell>
          <cell r="F258">
            <v>0</v>
          </cell>
          <cell r="G258">
            <v>0</v>
          </cell>
          <cell r="H258">
            <v>0</v>
          </cell>
          <cell r="I258">
            <v>0</v>
          </cell>
          <cell r="J258">
            <v>0</v>
          </cell>
          <cell r="K258">
            <v>0</v>
          </cell>
          <cell r="L258">
            <v>0</v>
          </cell>
          <cell r="M258">
            <v>0</v>
          </cell>
          <cell r="N258">
            <v>0</v>
          </cell>
        </row>
        <row r="259">
          <cell r="A259">
            <v>6635000000</v>
          </cell>
          <cell r="C259">
            <v>0</v>
          </cell>
          <cell r="D259">
            <v>0</v>
          </cell>
          <cell r="E259">
            <v>0</v>
          </cell>
          <cell r="F259">
            <v>0</v>
          </cell>
          <cell r="G259">
            <v>0</v>
          </cell>
          <cell r="H259">
            <v>0</v>
          </cell>
          <cell r="I259">
            <v>0</v>
          </cell>
          <cell r="J259">
            <v>0</v>
          </cell>
          <cell r="K259">
            <v>0</v>
          </cell>
          <cell r="L259">
            <v>0</v>
          </cell>
          <cell r="M259">
            <v>0</v>
          </cell>
          <cell r="N259">
            <v>0</v>
          </cell>
        </row>
        <row r="260">
          <cell r="A260">
            <v>6661001000</v>
          </cell>
          <cell r="C260">
            <v>0</v>
          </cell>
          <cell r="D260">
            <v>0</v>
          </cell>
          <cell r="E260">
            <v>0</v>
          </cell>
          <cell r="F260">
            <v>0</v>
          </cell>
          <cell r="G260">
            <v>0</v>
          </cell>
          <cell r="H260">
            <v>0</v>
          </cell>
          <cell r="I260">
            <v>0</v>
          </cell>
          <cell r="J260">
            <v>0</v>
          </cell>
          <cell r="K260">
            <v>0</v>
          </cell>
          <cell r="L260">
            <v>0</v>
          </cell>
          <cell r="M260">
            <v>0</v>
          </cell>
          <cell r="N260">
            <v>0</v>
          </cell>
        </row>
        <row r="261">
          <cell r="A261">
            <v>6662001000</v>
          </cell>
          <cell r="C261">
            <v>0</v>
          </cell>
          <cell r="D261">
            <v>0</v>
          </cell>
          <cell r="E261">
            <v>0</v>
          </cell>
          <cell r="F261">
            <v>0</v>
          </cell>
          <cell r="G261">
            <v>0</v>
          </cell>
          <cell r="H261">
            <v>0</v>
          </cell>
          <cell r="I261">
            <v>0</v>
          </cell>
          <cell r="J261">
            <v>0</v>
          </cell>
          <cell r="K261">
            <v>0</v>
          </cell>
          <cell r="L261">
            <v>0</v>
          </cell>
          <cell r="M261">
            <v>0</v>
          </cell>
          <cell r="N261">
            <v>0</v>
          </cell>
        </row>
        <row r="262">
          <cell r="A262">
            <v>6672001000</v>
          </cell>
          <cell r="C262">
            <v>0</v>
          </cell>
          <cell r="D262">
            <v>0</v>
          </cell>
          <cell r="E262">
            <v>0</v>
          </cell>
          <cell r="F262">
            <v>0</v>
          </cell>
          <cell r="G262">
            <v>0</v>
          </cell>
          <cell r="H262">
            <v>0</v>
          </cell>
          <cell r="I262">
            <v>0</v>
          </cell>
          <cell r="J262">
            <v>0</v>
          </cell>
          <cell r="K262">
            <v>0</v>
          </cell>
          <cell r="L262">
            <v>0</v>
          </cell>
          <cell r="M262">
            <v>0</v>
          </cell>
          <cell r="N262">
            <v>0</v>
          </cell>
        </row>
        <row r="263">
          <cell r="A263">
            <v>6700000001</v>
          </cell>
          <cell r="C263">
            <v>0</v>
          </cell>
          <cell r="D263">
            <v>0</v>
          </cell>
          <cell r="E263">
            <v>0</v>
          </cell>
          <cell r="F263">
            <v>0</v>
          </cell>
          <cell r="G263">
            <v>0</v>
          </cell>
          <cell r="H263">
            <v>0</v>
          </cell>
          <cell r="I263">
            <v>0</v>
          </cell>
          <cell r="J263">
            <v>0</v>
          </cell>
          <cell r="K263">
            <v>0</v>
          </cell>
          <cell r="L263">
            <v>0</v>
          </cell>
          <cell r="M263">
            <v>0</v>
          </cell>
          <cell r="N263">
            <v>0</v>
          </cell>
        </row>
        <row r="264">
          <cell r="A264">
            <v>6711001000</v>
          </cell>
          <cell r="C264">
            <v>0</v>
          </cell>
          <cell r="D264">
            <v>0</v>
          </cell>
          <cell r="E264">
            <v>0</v>
          </cell>
          <cell r="F264">
            <v>0</v>
          </cell>
          <cell r="G264">
            <v>0</v>
          </cell>
          <cell r="H264">
            <v>0</v>
          </cell>
          <cell r="I264">
            <v>0</v>
          </cell>
          <cell r="J264">
            <v>0</v>
          </cell>
          <cell r="K264">
            <v>0</v>
          </cell>
          <cell r="L264">
            <v>0</v>
          </cell>
          <cell r="M264">
            <v>0</v>
          </cell>
          <cell r="N264">
            <v>0</v>
          </cell>
        </row>
        <row r="265">
          <cell r="A265">
            <v>6711002000</v>
          </cell>
          <cell r="C265">
            <v>0</v>
          </cell>
          <cell r="D265">
            <v>0</v>
          </cell>
          <cell r="E265">
            <v>0</v>
          </cell>
          <cell r="F265">
            <v>0</v>
          </cell>
          <cell r="G265">
            <v>0</v>
          </cell>
          <cell r="H265">
            <v>0</v>
          </cell>
          <cell r="I265">
            <v>0</v>
          </cell>
          <cell r="J265">
            <v>0</v>
          </cell>
          <cell r="K265">
            <v>0</v>
          </cell>
          <cell r="L265">
            <v>0</v>
          </cell>
          <cell r="M265">
            <v>0</v>
          </cell>
          <cell r="N265">
            <v>0</v>
          </cell>
        </row>
        <row r="266">
          <cell r="A266">
            <v>6711003000</v>
          </cell>
          <cell r="C266">
            <v>0</v>
          </cell>
          <cell r="D266">
            <v>0</v>
          </cell>
          <cell r="E266">
            <v>0</v>
          </cell>
          <cell r="F266">
            <v>0</v>
          </cell>
          <cell r="G266">
            <v>0</v>
          </cell>
          <cell r="H266">
            <v>0</v>
          </cell>
          <cell r="I266">
            <v>0</v>
          </cell>
          <cell r="J266">
            <v>0</v>
          </cell>
          <cell r="K266">
            <v>0</v>
          </cell>
          <cell r="L266">
            <v>0</v>
          </cell>
          <cell r="M266">
            <v>0</v>
          </cell>
          <cell r="N266">
            <v>0</v>
          </cell>
        </row>
        <row r="267">
          <cell r="A267">
            <v>6711009000</v>
          </cell>
          <cell r="C267">
            <v>0</v>
          </cell>
          <cell r="D267">
            <v>0</v>
          </cell>
          <cell r="E267">
            <v>0</v>
          </cell>
          <cell r="F267">
            <v>0</v>
          </cell>
          <cell r="G267">
            <v>0</v>
          </cell>
          <cell r="H267">
            <v>0</v>
          </cell>
          <cell r="I267">
            <v>0</v>
          </cell>
          <cell r="J267">
            <v>0</v>
          </cell>
          <cell r="K267">
            <v>0</v>
          </cell>
          <cell r="L267">
            <v>0</v>
          </cell>
          <cell r="M267">
            <v>0</v>
          </cell>
          <cell r="N267">
            <v>0</v>
          </cell>
        </row>
        <row r="268">
          <cell r="A268">
            <v>6718001000</v>
          </cell>
          <cell r="C268">
            <v>0</v>
          </cell>
          <cell r="D268">
            <v>0</v>
          </cell>
          <cell r="E268">
            <v>0</v>
          </cell>
          <cell r="F268">
            <v>0</v>
          </cell>
          <cell r="G268">
            <v>0</v>
          </cell>
          <cell r="H268">
            <v>0</v>
          </cell>
          <cell r="I268">
            <v>0</v>
          </cell>
          <cell r="J268">
            <v>0</v>
          </cell>
          <cell r="K268">
            <v>0</v>
          </cell>
          <cell r="L268">
            <v>0</v>
          </cell>
          <cell r="M268">
            <v>0</v>
          </cell>
          <cell r="N268">
            <v>0</v>
          </cell>
        </row>
        <row r="269">
          <cell r="A269">
            <v>6723001000</v>
          </cell>
          <cell r="C269">
            <v>0</v>
          </cell>
          <cell r="D269">
            <v>0</v>
          </cell>
          <cell r="E269">
            <v>0</v>
          </cell>
          <cell r="F269">
            <v>0</v>
          </cell>
          <cell r="G269">
            <v>0</v>
          </cell>
          <cell r="H269">
            <v>0</v>
          </cell>
          <cell r="I269">
            <v>0</v>
          </cell>
          <cell r="J269">
            <v>0</v>
          </cell>
          <cell r="K269">
            <v>0</v>
          </cell>
          <cell r="L269">
            <v>0</v>
          </cell>
          <cell r="M269">
            <v>0</v>
          </cell>
          <cell r="N269">
            <v>0</v>
          </cell>
        </row>
        <row r="270">
          <cell r="A270">
            <v>6728002000</v>
          </cell>
          <cell r="C270">
            <v>0</v>
          </cell>
          <cell r="D270">
            <v>0</v>
          </cell>
          <cell r="E270">
            <v>0</v>
          </cell>
          <cell r="F270">
            <v>0</v>
          </cell>
          <cell r="G270">
            <v>0</v>
          </cell>
          <cell r="H270">
            <v>0</v>
          </cell>
          <cell r="I270">
            <v>0</v>
          </cell>
          <cell r="J270">
            <v>0</v>
          </cell>
          <cell r="K270">
            <v>0</v>
          </cell>
          <cell r="L270">
            <v>0</v>
          </cell>
          <cell r="M270">
            <v>0</v>
          </cell>
          <cell r="N270">
            <v>0</v>
          </cell>
        </row>
        <row r="271">
          <cell r="A271">
            <v>6728003000</v>
          </cell>
          <cell r="C271">
            <v>17163.9199999999</v>
          </cell>
          <cell r="D271">
            <v>17191.640000000003</v>
          </cell>
          <cell r="E271">
            <v>-1604.8299999999035</v>
          </cell>
          <cell r="F271">
            <v>0</v>
          </cell>
          <cell r="G271">
            <v>0</v>
          </cell>
          <cell r="H271">
            <v>0</v>
          </cell>
          <cell r="I271">
            <v>0</v>
          </cell>
          <cell r="J271">
            <v>0</v>
          </cell>
          <cell r="K271">
            <v>0</v>
          </cell>
          <cell r="L271">
            <v>0</v>
          </cell>
          <cell r="M271">
            <v>0</v>
          </cell>
          <cell r="N271">
            <v>0</v>
          </cell>
        </row>
        <row r="272">
          <cell r="A272">
            <v>6728004000</v>
          </cell>
          <cell r="C272">
            <v>0</v>
          </cell>
          <cell r="D272">
            <v>0</v>
          </cell>
          <cell r="E272">
            <v>0</v>
          </cell>
          <cell r="F272">
            <v>0</v>
          </cell>
          <cell r="G272">
            <v>0</v>
          </cell>
          <cell r="H272">
            <v>0</v>
          </cell>
          <cell r="I272">
            <v>0</v>
          </cell>
          <cell r="J272">
            <v>0</v>
          </cell>
          <cell r="K272">
            <v>0</v>
          </cell>
          <cell r="L272">
            <v>0</v>
          </cell>
          <cell r="M272">
            <v>0</v>
          </cell>
          <cell r="N272">
            <v>0</v>
          </cell>
        </row>
        <row r="273">
          <cell r="A273">
            <v>6728099000</v>
          </cell>
          <cell r="C273">
            <v>0</v>
          </cell>
          <cell r="D273">
            <v>0</v>
          </cell>
          <cell r="E273">
            <v>0</v>
          </cell>
          <cell r="F273">
            <v>0</v>
          </cell>
          <cell r="G273">
            <v>0</v>
          </cell>
          <cell r="H273">
            <v>0</v>
          </cell>
          <cell r="I273">
            <v>0</v>
          </cell>
          <cell r="J273">
            <v>0</v>
          </cell>
          <cell r="K273">
            <v>0</v>
          </cell>
          <cell r="L273">
            <v>0</v>
          </cell>
          <cell r="M273">
            <v>0</v>
          </cell>
          <cell r="N273">
            <v>0</v>
          </cell>
        </row>
        <row r="274">
          <cell r="A274">
            <v>6732001000</v>
          </cell>
          <cell r="C274">
            <v>0</v>
          </cell>
          <cell r="D274">
            <v>0</v>
          </cell>
          <cell r="E274">
            <v>0</v>
          </cell>
          <cell r="F274">
            <v>0</v>
          </cell>
          <cell r="G274">
            <v>0</v>
          </cell>
          <cell r="H274">
            <v>0</v>
          </cell>
          <cell r="I274">
            <v>0</v>
          </cell>
          <cell r="J274">
            <v>0</v>
          </cell>
          <cell r="K274">
            <v>0</v>
          </cell>
          <cell r="L274">
            <v>0</v>
          </cell>
          <cell r="M274">
            <v>0</v>
          </cell>
          <cell r="N274">
            <v>0</v>
          </cell>
        </row>
        <row r="275">
          <cell r="A275">
            <v>6800000001</v>
          </cell>
          <cell r="C275">
            <v>0</v>
          </cell>
          <cell r="D275">
            <v>0</v>
          </cell>
          <cell r="E275">
            <v>0</v>
          </cell>
          <cell r="F275">
            <v>0</v>
          </cell>
          <cell r="G275">
            <v>0</v>
          </cell>
          <cell r="H275">
            <v>0</v>
          </cell>
          <cell r="I275">
            <v>0</v>
          </cell>
          <cell r="J275">
            <v>0</v>
          </cell>
          <cell r="K275">
            <v>0</v>
          </cell>
          <cell r="L275">
            <v>0</v>
          </cell>
          <cell r="M275">
            <v>0</v>
          </cell>
          <cell r="N275">
            <v>0</v>
          </cell>
        </row>
        <row r="276">
          <cell r="A276">
            <v>6811001000</v>
          </cell>
          <cell r="C276">
            <v>0</v>
          </cell>
          <cell r="D276">
            <v>0</v>
          </cell>
          <cell r="E276">
            <v>0</v>
          </cell>
          <cell r="F276">
            <v>0</v>
          </cell>
          <cell r="G276">
            <v>0</v>
          </cell>
          <cell r="H276">
            <v>0</v>
          </cell>
          <cell r="I276">
            <v>0</v>
          </cell>
          <cell r="J276">
            <v>0</v>
          </cell>
          <cell r="K276">
            <v>0</v>
          </cell>
          <cell r="L276">
            <v>0</v>
          </cell>
          <cell r="M276">
            <v>0</v>
          </cell>
          <cell r="N276">
            <v>0</v>
          </cell>
        </row>
        <row r="277">
          <cell r="A277">
            <v>6811002000</v>
          </cell>
          <cell r="C277">
            <v>0</v>
          </cell>
          <cell r="D277">
            <v>0</v>
          </cell>
          <cell r="E277">
            <v>0</v>
          </cell>
          <cell r="F277">
            <v>0</v>
          </cell>
          <cell r="G277">
            <v>0</v>
          </cell>
          <cell r="H277">
            <v>0</v>
          </cell>
          <cell r="I277">
            <v>0</v>
          </cell>
          <cell r="J277">
            <v>0</v>
          </cell>
          <cell r="K277">
            <v>0</v>
          </cell>
          <cell r="L277">
            <v>0</v>
          </cell>
          <cell r="M277">
            <v>0</v>
          </cell>
          <cell r="N277">
            <v>0</v>
          </cell>
        </row>
        <row r="278">
          <cell r="A278">
            <v>6811003000</v>
          </cell>
          <cell r="C278">
            <v>0</v>
          </cell>
          <cell r="D278">
            <v>0</v>
          </cell>
          <cell r="E278">
            <v>0</v>
          </cell>
          <cell r="F278">
            <v>0</v>
          </cell>
          <cell r="G278">
            <v>0</v>
          </cell>
          <cell r="H278">
            <v>0</v>
          </cell>
          <cell r="I278">
            <v>0</v>
          </cell>
          <cell r="J278">
            <v>0</v>
          </cell>
          <cell r="K278">
            <v>0</v>
          </cell>
          <cell r="L278">
            <v>0</v>
          </cell>
          <cell r="M278">
            <v>0</v>
          </cell>
          <cell r="N278">
            <v>0</v>
          </cell>
        </row>
        <row r="279">
          <cell r="A279">
            <v>6812001000</v>
          </cell>
          <cell r="C279">
            <v>0</v>
          </cell>
          <cell r="D279">
            <v>0</v>
          </cell>
          <cell r="E279">
            <v>0</v>
          </cell>
          <cell r="F279">
            <v>0</v>
          </cell>
          <cell r="G279">
            <v>0</v>
          </cell>
          <cell r="H279">
            <v>0</v>
          </cell>
          <cell r="I279">
            <v>0</v>
          </cell>
          <cell r="J279">
            <v>0</v>
          </cell>
          <cell r="K279">
            <v>0</v>
          </cell>
          <cell r="L279">
            <v>0</v>
          </cell>
          <cell r="M279">
            <v>0</v>
          </cell>
          <cell r="N279">
            <v>0</v>
          </cell>
        </row>
        <row r="280">
          <cell r="A280">
            <v>6813001000</v>
          </cell>
          <cell r="C280">
            <v>0</v>
          </cell>
          <cell r="D280">
            <v>0</v>
          </cell>
          <cell r="E280">
            <v>0</v>
          </cell>
          <cell r="F280">
            <v>0</v>
          </cell>
          <cell r="G280">
            <v>0</v>
          </cell>
          <cell r="H280">
            <v>0</v>
          </cell>
          <cell r="I280">
            <v>0</v>
          </cell>
          <cell r="J280">
            <v>0</v>
          </cell>
          <cell r="K280">
            <v>0</v>
          </cell>
          <cell r="L280">
            <v>0</v>
          </cell>
          <cell r="M280">
            <v>0</v>
          </cell>
          <cell r="N280">
            <v>0</v>
          </cell>
        </row>
        <row r="281">
          <cell r="A281">
            <v>6813002000</v>
          </cell>
          <cell r="C281">
            <v>0</v>
          </cell>
          <cell r="D281">
            <v>0</v>
          </cell>
          <cell r="E281">
            <v>0</v>
          </cell>
          <cell r="F281">
            <v>0</v>
          </cell>
          <cell r="G281">
            <v>0</v>
          </cell>
          <cell r="H281">
            <v>0</v>
          </cell>
          <cell r="I281">
            <v>0</v>
          </cell>
          <cell r="J281">
            <v>0</v>
          </cell>
          <cell r="K281">
            <v>0</v>
          </cell>
          <cell r="L281">
            <v>0</v>
          </cell>
          <cell r="M281">
            <v>0</v>
          </cell>
          <cell r="N281">
            <v>0</v>
          </cell>
        </row>
        <row r="282">
          <cell r="A282">
            <v>6813099000</v>
          </cell>
          <cell r="C282">
            <v>0</v>
          </cell>
          <cell r="D282">
            <v>0</v>
          </cell>
          <cell r="E282">
            <v>0</v>
          </cell>
          <cell r="F282">
            <v>0</v>
          </cell>
          <cell r="G282">
            <v>0</v>
          </cell>
          <cell r="H282">
            <v>0</v>
          </cell>
          <cell r="I282">
            <v>0</v>
          </cell>
          <cell r="J282">
            <v>0</v>
          </cell>
          <cell r="K282">
            <v>0</v>
          </cell>
          <cell r="L282">
            <v>0</v>
          </cell>
          <cell r="M282">
            <v>0</v>
          </cell>
          <cell r="N282">
            <v>0</v>
          </cell>
        </row>
        <row r="283">
          <cell r="A283">
            <v>6815001000</v>
          </cell>
          <cell r="C283">
            <v>0</v>
          </cell>
          <cell r="D283">
            <v>0</v>
          </cell>
          <cell r="E283">
            <v>0</v>
          </cell>
          <cell r="F283">
            <v>0</v>
          </cell>
          <cell r="G283">
            <v>0</v>
          </cell>
          <cell r="H283">
            <v>0</v>
          </cell>
          <cell r="I283">
            <v>0</v>
          </cell>
          <cell r="J283">
            <v>0</v>
          </cell>
          <cell r="K283">
            <v>0</v>
          </cell>
          <cell r="L283">
            <v>0</v>
          </cell>
          <cell r="M283">
            <v>0</v>
          </cell>
          <cell r="N283">
            <v>0</v>
          </cell>
        </row>
        <row r="284">
          <cell r="A284">
            <v>6815002000</v>
          </cell>
          <cell r="C284">
            <v>0</v>
          </cell>
          <cell r="D284">
            <v>0</v>
          </cell>
          <cell r="E284">
            <v>0</v>
          </cell>
          <cell r="F284">
            <v>0</v>
          </cell>
          <cell r="G284">
            <v>0</v>
          </cell>
          <cell r="H284">
            <v>0</v>
          </cell>
          <cell r="I284">
            <v>0</v>
          </cell>
          <cell r="J284">
            <v>0</v>
          </cell>
          <cell r="K284">
            <v>0</v>
          </cell>
          <cell r="L284">
            <v>0</v>
          </cell>
          <cell r="M284">
            <v>0</v>
          </cell>
          <cell r="N284">
            <v>0</v>
          </cell>
        </row>
        <row r="285">
          <cell r="A285">
            <v>6815003000</v>
          </cell>
          <cell r="C285">
            <v>0</v>
          </cell>
          <cell r="D285">
            <v>0</v>
          </cell>
          <cell r="E285">
            <v>0</v>
          </cell>
          <cell r="F285">
            <v>0</v>
          </cell>
          <cell r="G285">
            <v>0</v>
          </cell>
          <cell r="H285">
            <v>0</v>
          </cell>
          <cell r="I285">
            <v>0</v>
          </cell>
          <cell r="J285">
            <v>0</v>
          </cell>
          <cell r="K285">
            <v>0</v>
          </cell>
          <cell r="L285">
            <v>0</v>
          </cell>
          <cell r="M285">
            <v>0</v>
          </cell>
          <cell r="N285">
            <v>0</v>
          </cell>
        </row>
        <row r="286">
          <cell r="A286">
            <v>6816001000</v>
          </cell>
          <cell r="C286">
            <v>0</v>
          </cell>
          <cell r="D286">
            <v>0</v>
          </cell>
          <cell r="E286">
            <v>0</v>
          </cell>
          <cell r="F286">
            <v>0</v>
          </cell>
          <cell r="G286">
            <v>0</v>
          </cell>
          <cell r="H286">
            <v>0</v>
          </cell>
          <cell r="I286">
            <v>0</v>
          </cell>
          <cell r="J286">
            <v>0</v>
          </cell>
          <cell r="K286">
            <v>0</v>
          </cell>
          <cell r="L286">
            <v>0</v>
          </cell>
          <cell r="M286">
            <v>0</v>
          </cell>
          <cell r="N286">
            <v>0</v>
          </cell>
        </row>
        <row r="287">
          <cell r="A287">
            <v>6818001000</v>
          </cell>
          <cell r="C287">
            <v>0</v>
          </cell>
          <cell r="D287">
            <v>0</v>
          </cell>
          <cell r="E287">
            <v>0</v>
          </cell>
          <cell r="F287">
            <v>0</v>
          </cell>
          <cell r="G287">
            <v>0</v>
          </cell>
          <cell r="H287">
            <v>0</v>
          </cell>
          <cell r="I287">
            <v>0</v>
          </cell>
          <cell r="J287">
            <v>0</v>
          </cell>
          <cell r="K287">
            <v>0</v>
          </cell>
          <cell r="L287">
            <v>0</v>
          </cell>
          <cell r="M287">
            <v>0</v>
          </cell>
          <cell r="N287">
            <v>0</v>
          </cell>
        </row>
        <row r="288">
          <cell r="A288">
            <v>6818002000</v>
          </cell>
          <cell r="C288">
            <v>0</v>
          </cell>
          <cell r="D288">
            <v>193.87</v>
          </cell>
          <cell r="E288">
            <v>135.13999999999902</v>
          </cell>
          <cell r="F288">
            <v>0</v>
          </cell>
          <cell r="G288">
            <v>0</v>
          </cell>
          <cell r="H288">
            <v>0</v>
          </cell>
          <cell r="I288">
            <v>0</v>
          </cell>
          <cell r="J288">
            <v>0</v>
          </cell>
          <cell r="K288">
            <v>0</v>
          </cell>
          <cell r="L288">
            <v>0</v>
          </cell>
          <cell r="M288">
            <v>0</v>
          </cell>
          <cell r="N288">
            <v>0</v>
          </cell>
        </row>
        <row r="289">
          <cell r="A289">
            <v>6818003000</v>
          </cell>
          <cell r="C289">
            <v>0</v>
          </cell>
          <cell r="D289">
            <v>0</v>
          </cell>
          <cell r="E289">
            <v>0</v>
          </cell>
          <cell r="F289">
            <v>0</v>
          </cell>
          <cell r="G289">
            <v>0</v>
          </cell>
          <cell r="H289">
            <v>0</v>
          </cell>
          <cell r="I289">
            <v>0</v>
          </cell>
          <cell r="J289">
            <v>0</v>
          </cell>
          <cell r="K289">
            <v>0</v>
          </cell>
          <cell r="L289">
            <v>0</v>
          </cell>
          <cell r="M289">
            <v>0</v>
          </cell>
          <cell r="N289">
            <v>0</v>
          </cell>
        </row>
        <row r="290">
          <cell r="A290">
            <v>6818004000</v>
          </cell>
          <cell r="C290">
            <v>0</v>
          </cell>
          <cell r="D290">
            <v>0</v>
          </cell>
          <cell r="E290">
            <v>0</v>
          </cell>
          <cell r="F290">
            <v>0</v>
          </cell>
          <cell r="G290">
            <v>0</v>
          </cell>
          <cell r="H290">
            <v>0</v>
          </cell>
          <cell r="I290">
            <v>0</v>
          </cell>
          <cell r="J290">
            <v>0</v>
          </cell>
          <cell r="K290">
            <v>0</v>
          </cell>
          <cell r="L290">
            <v>0</v>
          </cell>
          <cell r="M290">
            <v>0</v>
          </cell>
          <cell r="N290">
            <v>0</v>
          </cell>
        </row>
        <row r="291">
          <cell r="A291">
            <v>6818005000</v>
          </cell>
          <cell r="C291">
            <v>0</v>
          </cell>
          <cell r="D291">
            <v>0</v>
          </cell>
          <cell r="E291">
            <v>0</v>
          </cell>
          <cell r="F291">
            <v>0</v>
          </cell>
          <cell r="G291">
            <v>0</v>
          </cell>
          <cell r="H291">
            <v>0</v>
          </cell>
          <cell r="I291">
            <v>0</v>
          </cell>
          <cell r="J291">
            <v>0</v>
          </cell>
          <cell r="K291">
            <v>0</v>
          </cell>
          <cell r="L291">
            <v>0</v>
          </cell>
          <cell r="M291">
            <v>0</v>
          </cell>
          <cell r="N291">
            <v>0</v>
          </cell>
        </row>
        <row r="292">
          <cell r="A292">
            <v>6818006000</v>
          </cell>
          <cell r="C292">
            <v>0</v>
          </cell>
          <cell r="D292">
            <v>0</v>
          </cell>
          <cell r="E292">
            <v>0</v>
          </cell>
          <cell r="F292">
            <v>0</v>
          </cell>
          <cell r="G292">
            <v>0</v>
          </cell>
          <cell r="H292">
            <v>0</v>
          </cell>
          <cell r="I292">
            <v>0</v>
          </cell>
          <cell r="J292">
            <v>0</v>
          </cell>
          <cell r="K292">
            <v>0</v>
          </cell>
          <cell r="L292">
            <v>0</v>
          </cell>
          <cell r="M292">
            <v>0</v>
          </cell>
          <cell r="N292">
            <v>0</v>
          </cell>
        </row>
        <row r="293">
          <cell r="A293">
            <v>6818007000</v>
          </cell>
          <cell r="C293">
            <v>0</v>
          </cell>
          <cell r="D293">
            <v>0</v>
          </cell>
          <cell r="E293">
            <v>0</v>
          </cell>
          <cell r="F293">
            <v>0</v>
          </cell>
          <cell r="G293">
            <v>0</v>
          </cell>
          <cell r="H293">
            <v>0</v>
          </cell>
          <cell r="I293">
            <v>0</v>
          </cell>
          <cell r="J293">
            <v>0</v>
          </cell>
          <cell r="K293">
            <v>0</v>
          </cell>
          <cell r="L293">
            <v>0</v>
          </cell>
          <cell r="M293">
            <v>0</v>
          </cell>
          <cell r="N293">
            <v>0</v>
          </cell>
        </row>
        <row r="294">
          <cell r="A294">
            <v>6818019000</v>
          </cell>
          <cell r="C294">
            <v>0</v>
          </cell>
          <cell r="D294">
            <v>0</v>
          </cell>
          <cell r="E294">
            <v>0</v>
          </cell>
          <cell r="F294">
            <v>0</v>
          </cell>
          <cell r="G294">
            <v>0</v>
          </cell>
          <cell r="H294">
            <v>0</v>
          </cell>
          <cell r="I294">
            <v>0</v>
          </cell>
          <cell r="J294">
            <v>0</v>
          </cell>
          <cell r="K294">
            <v>0</v>
          </cell>
          <cell r="L294">
            <v>0</v>
          </cell>
          <cell r="M294">
            <v>0</v>
          </cell>
          <cell r="N294">
            <v>0</v>
          </cell>
        </row>
        <row r="295">
          <cell r="A295">
            <v>6820001000</v>
          </cell>
          <cell r="C295">
            <v>0</v>
          </cell>
          <cell r="D295">
            <v>0</v>
          </cell>
          <cell r="E295">
            <v>0</v>
          </cell>
          <cell r="F295">
            <v>0</v>
          </cell>
          <cell r="G295">
            <v>0</v>
          </cell>
          <cell r="H295">
            <v>0</v>
          </cell>
          <cell r="I295">
            <v>0</v>
          </cell>
          <cell r="J295">
            <v>0</v>
          </cell>
          <cell r="K295">
            <v>0</v>
          </cell>
          <cell r="L295">
            <v>0</v>
          </cell>
          <cell r="M295">
            <v>0</v>
          </cell>
          <cell r="N295">
            <v>0</v>
          </cell>
        </row>
        <row r="296">
          <cell r="A296">
            <v>6831100000</v>
          </cell>
          <cell r="C296">
            <v>0</v>
          </cell>
          <cell r="D296">
            <v>0</v>
          </cell>
          <cell r="E296">
            <v>0</v>
          </cell>
          <cell r="F296">
            <v>0</v>
          </cell>
          <cell r="G296">
            <v>0</v>
          </cell>
          <cell r="H296">
            <v>0</v>
          </cell>
          <cell r="I296">
            <v>0</v>
          </cell>
          <cell r="J296">
            <v>0</v>
          </cell>
          <cell r="K296">
            <v>0</v>
          </cell>
          <cell r="L296">
            <v>0</v>
          </cell>
          <cell r="M296">
            <v>0</v>
          </cell>
          <cell r="N296">
            <v>0</v>
          </cell>
        </row>
        <row r="297">
          <cell r="A297">
            <v>6831200000</v>
          </cell>
          <cell r="C297">
            <v>0</v>
          </cell>
          <cell r="D297">
            <v>0</v>
          </cell>
          <cell r="E297">
            <v>0</v>
          </cell>
          <cell r="F297">
            <v>0</v>
          </cell>
          <cell r="G297">
            <v>0</v>
          </cell>
          <cell r="H297">
            <v>0</v>
          </cell>
          <cell r="I297">
            <v>0</v>
          </cell>
          <cell r="J297">
            <v>0</v>
          </cell>
          <cell r="K297">
            <v>0</v>
          </cell>
          <cell r="L297">
            <v>0</v>
          </cell>
          <cell r="M297">
            <v>0</v>
          </cell>
          <cell r="N297">
            <v>0</v>
          </cell>
        </row>
        <row r="298">
          <cell r="A298">
            <v>6832000000</v>
          </cell>
          <cell r="C298">
            <v>0</v>
          </cell>
          <cell r="D298">
            <v>0</v>
          </cell>
          <cell r="E298">
            <v>0</v>
          </cell>
          <cell r="F298">
            <v>0</v>
          </cell>
          <cell r="G298">
            <v>0</v>
          </cell>
          <cell r="H298">
            <v>0</v>
          </cell>
          <cell r="I298">
            <v>0</v>
          </cell>
          <cell r="J298">
            <v>0</v>
          </cell>
          <cell r="K298">
            <v>0</v>
          </cell>
          <cell r="L298">
            <v>0</v>
          </cell>
          <cell r="M298">
            <v>0</v>
          </cell>
          <cell r="N298">
            <v>0</v>
          </cell>
        </row>
        <row r="299">
          <cell r="A299">
            <v>6850001000</v>
          </cell>
          <cell r="C299">
            <v>0</v>
          </cell>
          <cell r="D299">
            <v>0</v>
          </cell>
          <cell r="E299">
            <v>0</v>
          </cell>
          <cell r="F299">
            <v>0</v>
          </cell>
          <cell r="G299">
            <v>0</v>
          </cell>
          <cell r="H299">
            <v>0</v>
          </cell>
          <cell r="I299">
            <v>0</v>
          </cell>
          <cell r="J299">
            <v>0</v>
          </cell>
          <cell r="K299">
            <v>0</v>
          </cell>
          <cell r="L299">
            <v>0</v>
          </cell>
          <cell r="M299">
            <v>0</v>
          </cell>
          <cell r="N299">
            <v>0</v>
          </cell>
        </row>
        <row r="300">
          <cell r="A300">
            <v>6850001100</v>
          </cell>
          <cell r="C300">
            <v>0</v>
          </cell>
          <cell r="D300">
            <v>0</v>
          </cell>
          <cell r="E300">
            <v>0</v>
          </cell>
          <cell r="F300">
            <v>0</v>
          </cell>
          <cell r="G300">
            <v>0</v>
          </cell>
          <cell r="H300">
            <v>0</v>
          </cell>
          <cell r="I300">
            <v>0</v>
          </cell>
          <cell r="J300">
            <v>0</v>
          </cell>
          <cell r="K300">
            <v>0</v>
          </cell>
          <cell r="L300">
            <v>0</v>
          </cell>
          <cell r="M300">
            <v>0</v>
          </cell>
          <cell r="N300">
            <v>0</v>
          </cell>
        </row>
        <row r="301">
          <cell r="A301">
            <v>6850001200</v>
          </cell>
          <cell r="C301">
            <v>0</v>
          </cell>
          <cell r="D301">
            <v>0</v>
          </cell>
          <cell r="E301">
            <v>0</v>
          </cell>
          <cell r="F301">
            <v>0</v>
          </cell>
          <cell r="G301">
            <v>0</v>
          </cell>
          <cell r="H301">
            <v>0</v>
          </cell>
          <cell r="I301">
            <v>0</v>
          </cell>
          <cell r="J301">
            <v>0</v>
          </cell>
          <cell r="K301">
            <v>0</v>
          </cell>
          <cell r="L301">
            <v>0</v>
          </cell>
          <cell r="M301">
            <v>0</v>
          </cell>
          <cell r="N301">
            <v>0</v>
          </cell>
        </row>
        <row r="302">
          <cell r="A302">
            <v>6850002000</v>
          </cell>
          <cell r="C302">
            <v>0</v>
          </cell>
          <cell r="D302">
            <v>0</v>
          </cell>
          <cell r="E302">
            <v>0</v>
          </cell>
          <cell r="F302">
            <v>0</v>
          </cell>
          <cell r="G302">
            <v>0</v>
          </cell>
          <cell r="H302">
            <v>0</v>
          </cell>
          <cell r="I302">
            <v>0</v>
          </cell>
          <cell r="J302">
            <v>0</v>
          </cell>
          <cell r="K302">
            <v>0</v>
          </cell>
          <cell r="L302">
            <v>0</v>
          </cell>
          <cell r="M302">
            <v>0</v>
          </cell>
          <cell r="N302">
            <v>0</v>
          </cell>
        </row>
        <row r="303">
          <cell r="A303">
            <v>6850002100</v>
          </cell>
          <cell r="C303">
            <v>0</v>
          </cell>
          <cell r="D303">
            <v>0</v>
          </cell>
          <cell r="E303">
            <v>0</v>
          </cell>
          <cell r="F303">
            <v>0</v>
          </cell>
          <cell r="G303">
            <v>0</v>
          </cell>
          <cell r="H303">
            <v>0</v>
          </cell>
          <cell r="I303">
            <v>0</v>
          </cell>
          <cell r="J303">
            <v>0</v>
          </cell>
          <cell r="K303">
            <v>0</v>
          </cell>
          <cell r="L303">
            <v>0</v>
          </cell>
          <cell r="M303">
            <v>0</v>
          </cell>
          <cell r="N303">
            <v>0</v>
          </cell>
        </row>
        <row r="304">
          <cell r="A304">
            <v>6850002200</v>
          </cell>
          <cell r="C304">
            <v>0</v>
          </cell>
          <cell r="D304">
            <v>0</v>
          </cell>
          <cell r="E304">
            <v>0</v>
          </cell>
          <cell r="F304">
            <v>0</v>
          </cell>
          <cell r="G304">
            <v>0</v>
          </cell>
          <cell r="H304">
            <v>0</v>
          </cell>
          <cell r="I304">
            <v>0</v>
          </cell>
          <cell r="J304">
            <v>0</v>
          </cell>
          <cell r="K304">
            <v>0</v>
          </cell>
          <cell r="L304">
            <v>0</v>
          </cell>
          <cell r="M304">
            <v>0</v>
          </cell>
          <cell r="N304">
            <v>0</v>
          </cell>
        </row>
        <row r="305">
          <cell r="A305">
            <v>6850003000</v>
          </cell>
          <cell r="C305">
            <v>0</v>
          </cell>
          <cell r="D305">
            <v>0</v>
          </cell>
          <cell r="E305">
            <v>0</v>
          </cell>
          <cell r="F305">
            <v>0</v>
          </cell>
          <cell r="G305">
            <v>0</v>
          </cell>
          <cell r="H305">
            <v>0</v>
          </cell>
          <cell r="I305">
            <v>0</v>
          </cell>
          <cell r="J305">
            <v>0</v>
          </cell>
          <cell r="K305">
            <v>0</v>
          </cell>
          <cell r="L305">
            <v>0</v>
          </cell>
          <cell r="M305">
            <v>0</v>
          </cell>
          <cell r="N305">
            <v>0</v>
          </cell>
        </row>
        <row r="306">
          <cell r="A306">
            <v>6850004000</v>
          </cell>
          <cell r="C306">
            <v>0</v>
          </cell>
          <cell r="D306">
            <v>0</v>
          </cell>
          <cell r="E306">
            <v>0</v>
          </cell>
          <cell r="F306">
            <v>0</v>
          </cell>
          <cell r="G306">
            <v>0</v>
          </cell>
          <cell r="H306">
            <v>0</v>
          </cell>
          <cell r="I306">
            <v>0</v>
          </cell>
          <cell r="J306">
            <v>0</v>
          </cell>
          <cell r="K306">
            <v>0</v>
          </cell>
          <cell r="L306">
            <v>0</v>
          </cell>
          <cell r="M306">
            <v>0</v>
          </cell>
          <cell r="N306">
            <v>0</v>
          </cell>
        </row>
        <row r="307">
          <cell r="A307">
            <v>6850004100</v>
          </cell>
          <cell r="C307">
            <v>0</v>
          </cell>
          <cell r="D307">
            <v>0</v>
          </cell>
          <cell r="E307">
            <v>0</v>
          </cell>
          <cell r="F307">
            <v>0</v>
          </cell>
          <cell r="G307">
            <v>0</v>
          </cell>
          <cell r="H307">
            <v>0</v>
          </cell>
          <cell r="I307">
            <v>0</v>
          </cell>
          <cell r="J307">
            <v>0</v>
          </cell>
          <cell r="K307">
            <v>0</v>
          </cell>
          <cell r="L307">
            <v>0</v>
          </cell>
          <cell r="M307">
            <v>0</v>
          </cell>
          <cell r="N307">
            <v>0</v>
          </cell>
        </row>
        <row r="308">
          <cell r="A308">
            <v>6850004200</v>
          </cell>
          <cell r="C308">
            <v>0</v>
          </cell>
          <cell r="D308">
            <v>0</v>
          </cell>
          <cell r="E308">
            <v>0</v>
          </cell>
          <cell r="F308">
            <v>0</v>
          </cell>
          <cell r="G308">
            <v>0</v>
          </cell>
          <cell r="H308">
            <v>0</v>
          </cell>
          <cell r="I308">
            <v>0</v>
          </cell>
          <cell r="J308">
            <v>0</v>
          </cell>
          <cell r="K308">
            <v>0</v>
          </cell>
          <cell r="L308">
            <v>0</v>
          </cell>
          <cell r="M308">
            <v>0</v>
          </cell>
          <cell r="N308">
            <v>0</v>
          </cell>
        </row>
        <row r="309">
          <cell r="A309">
            <v>6850005000</v>
          </cell>
          <cell r="C309">
            <v>0</v>
          </cell>
          <cell r="D309">
            <v>0</v>
          </cell>
          <cell r="E309">
            <v>0</v>
          </cell>
          <cell r="F309">
            <v>0</v>
          </cell>
          <cell r="G309">
            <v>0</v>
          </cell>
          <cell r="H309">
            <v>0</v>
          </cell>
          <cell r="I309">
            <v>0</v>
          </cell>
          <cell r="J309">
            <v>0</v>
          </cell>
          <cell r="K309">
            <v>0</v>
          </cell>
          <cell r="L309">
            <v>0</v>
          </cell>
          <cell r="M309">
            <v>0</v>
          </cell>
          <cell r="N309">
            <v>0</v>
          </cell>
        </row>
        <row r="310">
          <cell r="A310">
            <v>6850005100</v>
          </cell>
          <cell r="C310">
            <v>0</v>
          </cell>
          <cell r="D310">
            <v>0</v>
          </cell>
          <cell r="E310">
            <v>0</v>
          </cell>
          <cell r="F310">
            <v>0</v>
          </cell>
          <cell r="G310">
            <v>0</v>
          </cell>
          <cell r="H310">
            <v>0</v>
          </cell>
          <cell r="I310">
            <v>0</v>
          </cell>
          <cell r="J310">
            <v>0</v>
          </cell>
          <cell r="K310">
            <v>0</v>
          </cell>
          <cell r="L310">
            <v>0</v>
          </cell>
          <cell r="M310">
            <v>0</v>
          </cell>
          <cell r="N310">
            <v>0</v>
          </cell>
        </row>
        <row r="311">
          <cell r="A311">
            <v>6850005200</v>
          </cell>
          <cell r="C311">
            <v>0</v>
          </cell>
          <cell r="D311">
            <v>0</v>
          </cell>
          <cell r="E311">
            <v>0</v>
          </cell>
          <cell r="F311">
            <v>0</v>
          </cell>
          <cell r="G311">
            <v>0</v>
          </cell>
          <cell r="H311">
            <v>0</v>
          </cell>
          <cell r="I311">
            <v>0</v>
          </cell>
          <cell r="J311">
            <v>0</v>
          </cell>
          <cell r="K311">
            <v>0</v>
          </cell>
          <cell r="L311">
            <v>0</v>
          </cell>
          <cell r="M311">
            <v>0</v>
          </cell>
          <cell r="N311">
            <v>0</v>
          </cell>
        </row>
        <row r="312">
          <cell r="A312">
            <v>6850006000</v>
          </cell>
          <cell r="C312">
            <v>0</v>
          </cell>
          <cell r="D312">
            <v>0</v>
          </cell>
          <cell r="E312">
            <v>0</v>
          </cell>
          <cell r="F312">
            <v>0</v>
          </cell>
          <cell r="G312">
            <v>0</v>
          </cell>
          <cell r="H312">
            <v>0</v>
          </cell>
          <cell r="I312">
            <v>0</v>
          </cell>
          <cell r="J312">
            <v>0</v>
          </cell>
          <cell r="K312">
            <v>0</v>
          </cell>
          <cell r="L312">
            <v>0</v>
          </cell>
          <cell r="M312">
            <v>0</v>
          </cell>
          <cell r="N312">
            <v>0</v>
          </cell>
        </row>
        <row r="313">
          <cell r="A313">
            <v>6850007000</v>
          </cell>
          <cell r="C313">
            <v>0</v>
          </cell>
          <cell r="D313">
            <v>0</v>
          </cell>
          <cell r="E313">
            <v>0</v>
          </cell>
          <cell r="F313">
            <v>0</v>
          </cell>
          <cell r="G313">
            <v>0</v>
          </cell>
          <cell r="H313">
            <v>0</v>
          </cell>
          <cell r="I313">
            <v>0</v>
          </cell>
          <cell r="J313">
            <v>0</v>
          </cell>
          <cell r="K313">
            <v>0</v>
          </cell>
          <cell r="L313">
            <v>0</v>
          </cell>
          <cell r="M313">
            <v>0</v>
          </cell>
          <cell r="N313">
            <v>0</v>
          </cell>
        </row>
        <row r="314">
          <cell r="A314">
            <v>6850008000</v>
          </cell>
          <cell r="C314">
            <v>0</v>
          </cell>
          <cell r="D314">
            <v>0</v>
          </cell>
          <cell r="E314">
            <v>0</v>
          </cell>
          <cell r="F314">
            <v>0</v>
          </cell>
          <cell r="G314">
            <v>0</v>
          </cell>
          <cell r="H314">
            <v>0</v>
          </cell>
          <cell r="I314">
            <v>0</v>
          </cell>
          <cell r="J314">
            <v>0</v>
          </cell>
          <cell r="K314">
            <v>0</v>
          </cell>
          <cell r="L314">
            <v>0</v>
          </cell>
          <cell r="M314">
            <v>0</v>
          </cell>
          <cell r="N314">
            <v>0</v>
          </cell>
        </row>
        <row r="315">
          <cell r="A315">
            <v>6850008100</v>
          </cell>
          <cell r="C315">
            <v>0</v>
          </cell>
          <cell r="D315">
            <v>0</v>
          </cell>
          <cell r="E315">
            <v>0</v>
          </cell>
          <cell r="F315">
            <v>0</v>
          </cell>
          <cell r="G315">
            <v>0</v>
          </cell>
          <cell r="H315">
            <v>0</v>
          </cell>
          <cell r="I315">
            <v>0</v>
          </cell>
          <cell r="J315">
            <v>0</v>
          </cell>
          <cell r="K315">
            <v>0</v>
          </cell>
          <cell r="L315">
            <v>0</v>
          </cell>
          <cell r="M315">
            <v>0</v>
          </cell>
          <cell r="N315">
            <v>0</v>
          </cell>
        </row>
        <row r="316">
          <cell r="A316">
            <v>6850008200</v>
          </cell>
          <cell r="C316">
            <v>0</v>
          </cell>
          <cell r="D316">
            <v>0</v>
          </cell>
          <cell r="E316">
            <v>0</v>
          </cell>
          <cell r="F316">
            <v>0</v>
          </cell>
          <cell r="G316">
            <v>0</v>
          </cell>
          <cell r="H316">
            <v>0</v>
          </cell>
          <cell r="I316">
            <v>0</v>
          </cell>
          <cell r="J316">
            <v>0</v>
          </cell>
          <cell r="K316">
            <v>0</v>
          </cell>
          <cell r="L316">
            <v>0</v>
          </cell>
          <cell r="M316">
            <v>0</v>
          </cell>
          <cell r="N316">
            <v>0</v>
          </cell>
        </row>
        <row r="317">
          <cell r="A317">
            <v>6850009100</v>
          </cell>
          <cell r="C317">
            <v>0</v>
          </cell>
          <cell r="D317">
            <v>0</v>
          </cell>
          <cell r="E317">
            <v>0</v>
          </cell>
          <cell r="F317">
            <v>0</v>
          </cell>
          <cell r="G317">
            <v>0</v>
          </cell>
          <cell r="H317">
            <v>0</v>
          </cell>
          <cell r="I317">
            <v>0</v>
          </cell>
          <cell r="J317">
            <v>0</v>
          </cell>
          <cell r="K317">
            <v>0</v>
          </cell>
          <cell r="L317">
            <v>0</v>
          </cell>
          <cell r="M317">
            <v>0</v>
          </cell>
          <cell r="N317">
            <v>0</v>
          </cell>
        </row>
        <row r="318">
          <cell r="A318">
            <v>6850009200</v>
          </cell>
          <cell r="C318">
            <v>0</v>
          </cell>
          <cell r="D318">
            <v>0</v>
          </cell>
          <cell r="E318">
            <v>0</v>
          </cell>
          <cell r="F318">
            <v>0</v>
          </cell>
          <cell r="G318">
            <v>0</v>
          </cell>
          <cell r="H318">
            <v>0</v>
          </cell>
          <cell r="I318">
            <v>0</v>
          </cell>
          <cell r="J318">
            <v>0</v>
          </cell>
          <cell r="K318">
            <v>0</v>
          </cell>
          <cell r="L318">
            <v>0</v>
          </cell>
          <cell r="M318">
            <v>0</v>
          </cell>
          <cell r="N318">
            <v>0</v>
          </cell>
        </row>
        <row r="319">
          <cell r="A319">
            <v>6850010100</v>
          </cell>
          <cell r="C319">
            <v>0</v>
          </cell>
          <cell r="D319">
            <v>0</v>
          </cell>
          <cell r="E319">
            <v>0</v>
          </cell>
          <cell r="F319">
            <v>0</v>
          </cell>
          <cell r="G319">
            <v>0</v>
          </cell>
          <cell r="H319">
            <v>0</v>
          </cell>
          <cell r="I319">
            <v>0</v>
          </cell>
          <cell r="J319">
            <v>0</v>
          </cell>
          <cell r="K319">
            <v>0</v>
          </cell>
          <cell r="L319">
            <v>0</v>
          </cell>
          <cell r="M319">
            <v>0</v>
          </cell>
          <cell r="N319">
            <v>0</v>
          </cell>
        </row>
        <row r="320">
          <cell r="A320">
            <v>6850010200</v>
          </cell>
          <cell r="C320">
            <v>0</v>
          </cell>
          <cell r="D320">
            <v>0</v>
          </cell>
          <cell r="E320">
            <v>0</v>
          </cell>
          <cell r="F320">
            <v>0</v>
          </cell>
          <cell r="G320">
            <v>0</v>
          </cell>
          <cell r="H320">
            <v>0</v>
          </cell>
          <cell r="I320">
            <v>0</v>
          </cell>
          <cell r="J320">
            <v>0</v>
          </cell>
          <cell r="K320">
            <v>0</v>
          </cell>
          <cell r="L320">
            <v>0</v>
          </cell>
          <cell r="M320">
            <v>0</v>
          </cell>
          <cell r="N320">
            <v>0</v>
          </cell>
        </row>
        <row r="321">
          <cell r="A321">
            <v>6850011100</v>
          </cell>
          <cell r="C321">
            <v>0</v>
          </cell>
          <cell r="D321">
            <v>0</v>
          </cell>
          <cell r="E321">
            <v>0</v>
          </cell>
          <cell r="F321">
            <v>0</v>
          </cell>
          <cell r="G321">
            <v>0</v>
          </cell>
          <cell r="H321">
            <v>0</v>
          </cell>
          <cell r="I321">
            <v>0</v>
          </cell>
          <cell r="J321">
            <v>0</v>
          </cell>
          <cell r="K321">
            <v>0</v>
          </cell>
          <cell r="L321">
            <v>0</v>
          </cell>
          <cell r="M321">
            <v>0</v>
          </cell>
          <cell r="N321">
            <v>0</v>
          </cell>
        </row>
        <row r="322">
          <cell r="A322">
            <v>6850011200</v>
          </cell>
          <cell r="C322">
            <v>0</v>
          </cell>
          <cell r="D322">
            <v>0</v>
          </cell>
          <cell r="E322">
            <v>0</v>
          </cell>
          <cell r="F322">
            <v>0</v>
          </cell>
          <cell r="G322">
            <v>0</v>
          </cell>
          <cell r="H322">
            <v>0</v>
          </cell>
          <cell r="I322">
            <v>0</v>
          </cell>
          <cell r="J322">
            <v>0</v>
          </cell>
          <cell r="K322">
            <v>0</v>
          </cell>
          <cell r="L322">
            <v>0</v>
          </cell>
          <cell r="M322">
            <v>0</v>
          </cell>
          <cell r="N322">
            <v>0</v>
          </cell>
        </row>
        <row r="323">
          <cell r="A323">
            <v>6850012100</v>
          </cell>
          <cell r="C323">
            <v>0</v>
          </cell>
          <cell r="D323">
            <v>0</v>
          </cell>
          <cell r="E323">
            <v>0</v>
          </cell>
          <cell r="F323">
            <v>0</v>
          </cell>
          <cell r="G323">
            <v>0</v>
          </cell>
          <cell r="H323">
            <v>0</v>
          </cell>
          <cell r="I323">
            <v>0</v>
          </cell>
          <cell r="J323">
            <v>0</v>
          </cell>
          <cell r="K323">
            <v>0</v>
          </cell>
          <cell r="L323">
            <v>0</v>
          </cell>
          <cell r="M323">
            <v>0</v>
          </cell>
          <cell r="N323">
            <v>0</v>
          </cell>
        </row>
        <row r="324">
          <cell r="A324">
            <v>6850012200</v>
          </cell>
          <cell r="C324">
            <v>0</v>
          </cell>
          <cell r="D324">
            <v>0</v>
          </cell>
          <cell r="E324">
            <v>0</v>
          </cell>
          <cell r="F324">
            <v>0</v>
          </cell>
          <cell r="G324">
            <v>0</v>
          </cell>
          <cell r="H324">
            <v>0</v>
          </cell>
          <cell r="I324">
            <v>0</v>
          </cell>
          <cell r="J324">
            <v>0</v>
          </cell>
          <cell r="K324">
            <v>0</v>
          </cell>
          <cell r="L324">
            <v>0</v>
          </cell>
          <cell r="M324">
            <v>0</v>
          </cell>
          <cell r="N324">
            <v>0</v>
          </cell>
        </row>
        <row r="325">
          <cell r="A325">
            <v>6850013100</v>
          </cell>
          <cell r="C325">
            <v>0</v>
          </cell>
          <cell r="D325">
            <v>0</v>
          </cell>
          <cell r="E325">
            <v>0</v>
          </cell>
          <cell r="F325">
            <v>0</v>
          </cell>
          <cell r="G325">
            <v>0</v>
          </cell>
          <cell r="H325">
            <v>0</v>
          </cell>
          <cell r="I325">
            <v>0</v>
          </cell>
          <cell r="J325">
            <v>0</v>
          </cell>
          <cell r="K325">
            <v>0</v>
          </cell>
          <cell r="L325">
            <v>0</v>
          </cell>
          <cell r="M325">
            <v>0</v>
          </cell>
          <cell r="N325">
            <v>0</v>
          </cell>
        </row>
        <row r="326">
          <cell r="A326">
            <v>6850013200</v>
          </cell>
          <cell r="C326">
            <v>0</v>
          </cell>
          <cell r="D326">
            <v>0</v>
          </cell>
          <cell r="E326">
            <v>0</v>
          </cell>
          <cell r="F326">
            <v>0</v>
          </cell>
          <cell r="G326">
            <v>0</v>
          </cell>
          <cell r="H326">
            <v>0</v>
          </cell>
          <cell r="I326">
            <v>0</v>
          </cell>
          <cell r="J326">
            <v>0</v>
          </cell>
          <cell r="K326">
            <v>0</v>
          </cell>
          <cell r="L326">
            <v>0</v>
          </cell>
          <cell r="M326">
            <v>0</v>
          </cell>
          <cell r="N326">
            <v>0</v>
          </cell>
        </row>
        <row r="327">
          <cell r="A327">
            <v>6850099000</v>
          </cell>
          <cell r="C327">
            <v>0</v>
          </cell>
          <cell r="D327">
            <v>269.98</v>
          </cell>
          <cell r="E327">
            <v>0</v>
          </cell>
          <cell r="F327">
            <v>0</v>
          </cell>
          <cell r="G327">
            <v>0</v>
          </cell>
          <cell r="H327">
            <v>0</v>
          </cell>
          <cell r="I327">
            <v>0</v>
          </cell>
          <cell r="J327">
            <v>0</v>
          </cell>
          <cell r="K327">
            <v>0</v>
          </cell>
          <cell r="L327">
            <v>0</v>
          </cell>
          <cell r="M327">
            <v>0</v>
          </cell>
          <cell r="N327">
            <v>0</v>
          </cell>
        </row>
        <row r="328">
          <cell r="A328">
            <v>6859999999</v>
          </cell>
          <cell r="C328">
            <v>0</v>
          </cell>
          <cell r="D328">
            <v>0</v>
          </cell>
          <cell r="E328">
            <v>0</v>
          </cell>
          <cell r="F328">
            <v>0</v>
          </cell>
          <cell r="G328">
            <v>0</v>
          </cell>
          <cell r="H328">
            <v>0</v>
          </cell>
          <cell r="I328">
            <v>0</v>
          </cell>
          <cell r="J328">
            <v>0</v>
          </cell>
          <cell r="K328">
            <v>0</v>
          </cell>
          <cell r="L328">
            <v>0</v>
          </cell>
          <cell r="M328">
            <v>0</v>
          </cell>
          <cell r="N328">
            <v>0</v>
          </cell>
        </row>
        <row r="329">
          <cell r="A329">
            <v>6870001000</v>
          </cell>
          <cell r="C329">
            <v>0</v>
          </cell>
          <cell r="D329">
            <v>0</v>
          </cell>
          <cell r="E329">
            <v>0</v>
          </cell>
          <cell r="F329">
            <v>0</v>
          </cell>
          <cell r="G329">
            <v>0</v>
          </cell>
          <cell r="H329">
            <v>0</v>
          </cell>
          <cell r="I329">
            <v>0</v>
          </cell>
          <cell r="J329">
            <v>0</v>
          </cell>
          <cell r="K329">
            <v>0</v>
          </cell>
          <cell r="L329">
            <v>0</v>
          </cell>
          <cell r="M329">
            <v>0</v>
          </cell>
          <cell r="N329">
            <v>0</v>
          </cell>
        </row>
        <row r="330">
          <cell r="A330">
            <v>6881001000</v>
          </cell>
          <cell r="C330">
            <v>0</v>
          </cell>
          <cell r="D330">
            <v>0</v>
          </cell>
          <cell r="E330">
            <v>0</v>
          </cell>
          <cell r="F330">
            <v>0</v>
          </cell>
          <cell r="G330">
            <v>0</v>
          </cell>
          <cell r="H330">
            <v>0</v>
          </cell>
          <cell r="I330">
            <v>0</v>
          </cell>
          <cell r="J330">
            <v>0</v>
          </cell>
          <cell r="K330">
            <v>0</v>
          </cell>
          <cell r="L330">
            <v>0</v>
          </cell>
          <cell r="M330">
            <v>0</v>
          </cell>
          <cell r="N330">
            <v>0</v>
          </cell>
        </row>
        <row r="331">
          <cell r="A331">
            <v>6881001100</v>
          </cell>
          <cell r="C331">
            <v>0</v>
          </cell>
          <cell r="D331">
            <v>0</v>
          </cell>
          <cell r="E331">
            <v>0</v>
          </cell>
          <cell r="F331">
            <v>0</v>
          </cell>
          <cell r="G331">
            <v>0</v>
          </cell>
          <cell r="H331">
            <v>0</v>
          </cell>
          <cell r="I331">
            <v>0</v>
          </cell>
          <cell r="J331">
            <v>0</v>
          </cell>
          <cell r="K331">
            <v>0</v>
          </cell>
          <cell r="L331">
            <v>0</v>
          </cell>
          <cell r="M331">
            <v>0</v>
          </cell>
          <cell r="N331">
            <v>0</v>
          </cell>
        </row>
        <row r="332">
          <cell r="A332">
            <v>6881002100</v>
          </cell>
          <cell r="C332">
            <v>0</v>
          </cell>
          <cell r="D332">
            <v>0</v>
          </cell>
          <cell r="E332">
            <v>0</v>
          </cell>
          <cell r="F332">
            <v>0</v>
          </cell>
          <cell r="G332">
            <v>0</v>
          </cell>
          <cell r="H332">
            <v>0</v>
          </cell>
          <cell r="I332">
            <v>0</v>
          </cell>
          <cell r="J332">
            <v>0</v>
          </cell>
          <cell r="K332">
            <v>0</v>
          </cell>
          <cell r="L332">
            <v>0</v>
          </cell>
          <cell r="M332">
            <v>0</v>
          </cell>
          <cell r="N332">
            <v>0</v>
          </cell>
        </row>
        <row r="333">
          <cell r="A333">
            <v>6881002200</v>
          </cell>
          <cell r="C333">
            <v>0</v>
          </cell>
          <cell r="D333">
            <v>17187.5</v>
          </cell>
          <cell r="E333">
            <v>2291.6699999999</v>
          </cell>
          <cell r="F333">
            <v>0</v>
          </cell>
          <cell r="G333">
            <v>0</v>
          </cell>
          <cell r="H333">
            <v>0</v>
          </cell>
          <cell r="I333">
            <v>0</v>
          </cell>
          <cell r="J333">
            <v>0</v>
          </cell>
          <cell r="K333">
            <v>0</v>
          </cell>
          <cell r="L333">
            <v>0</v>
          </cell>
          <cell r="M333">
            <v>0</v>
          </cell>
          <cell r="N333">
            <v>0</v>
          </cell>
        </row>
        <row r="334">
          <cell r="A334">
            <v>6881003000</v>
          </cell>
          <cell r="C334">
            <v>0</v>
          </cell>
          <cell r="D334">
            <v>0</v>
          </cell>
          <cell r="E334">
            <v>0</v>
          </cell>
          <cell r="F334">
            <v>0</v>
          </cell>
          <cell r="G334">
            <v>0</v>
          </cell>
          <cell r="H334">
            <v>0</v>
          </cell>
          <cell r="I334">
            <v>0</v>
          </cell>
          <cell r="J334">
            <v>0</v>
          </cell>
          <cell r="K334">
            <v>0</v>
          </cell>
          <cell r="L334">
            <v>0</v>
          </cell>
          <cell r="M334">
            <v>0</v>
          </cell>
          <cell r="N334">
            <v>0</v>
          </cell>
        </row>
        <row r="335">
          <cell r="A335">
            <v>6881099000</v>
          </cell>
          <cell r="C335">
            <v>537.41999999999905</v>
          </cell>
          <cell r="D335">
            <v>867.79000000000099</v>
          </cell>
          <cell r="E335">
            <v>2075.63</v>
          </cell>
          <cell r="F335">
            <v>0</v>
          </cell>
          <cell r="G335">
            <v>0</v>
          </cell>
          <cell r="H335">
            <v>0</v>
          </cell>
          <cell r="I335">
            <v>0</v>
          </cell>
          <cell r="J335">
            <v>0</v>
          </cell>
          <cell r="K335">
            <v>0</v>
          </cell>
          <cell r="L335">
            <v>0</v>
          </cell>
          <cell r="M335">
            <v>0</v>
          </cell>
          <cell r="N335">
            <v>0</v>
          </cell>
        </row>
        <row r="336">
          <cell r="A336">
            <v>6888001000</v>
          </cell>
          <cell r="C336">
            <v>0</v>
          </cell>
          <cell r="D336">
            <v>0</v>
          </cell>
          <cell r="E336">
            <v>0</v>
          </cell>
          <cell r="F336">
            <v>0</v>
          </cell>
          <cell r="G336">
            <v>0</v>
          </cell>
          <cell r="H336">
            <v>0</v>
          </cell>
          <cell r="I336">
            <v>0</v>
          </cell>
          <cell r="J336">
            <v>0</v>
          </cell>
          <cell r="K336">
            <v>0</v>
          </cell>
          <cell r="L336">
            <v>0</v>
          </cell>
          <cell r="M336">
            <v>0</v>
          </cell>
          <cell r="N336">
            <v>0</v>
          </cell>
        </row>
        <row r="337">
          <cell r="A337">
            <v>6888002000</v>
          </cell>
          <cell r="C337">
            <v>0</v>
          </cell>
          <cell r="D337">
            <v>0</v>
          </cell>
          <cell r="E337">
            <v>0</v>
          </cell>
          <cell r="F337">
            <v>0</v>
          </cell>
          <cell r="G337">
            <v>0</v>
          </cell>
          <cell r="H337">
            <v>0</v>
          </cell>
          <cell r="I337">
            <v>0</v>
          </cell>
          <cell r="J337">
            <v>0</v>
          </cell>
          <cell r="K337">
            <v>0</v>
          </cell>
          <cell r="L337">
            <v>0</v>
          </cell>
          <cell r="M337">
            <v>0</v>
          </cell>
          <cell r="N337">
            <v>0</v>
          </cell>
        </row>
        <row r="338">
          <cell r="A338">
            <v>6888003000</v>
          </cell>
          <cell r="C338">
            <v>0</v>
          </cell>
          <cell r="D338">
            <v>0</v>
          </cell>
          <cell r="E338">
            <v>0</v>
          </cell>
          <cell r="F338">
            <v>0</v>
          </cell>
          <cell r="G338">
            <v>0</v>
          </cell>
          <cell r="H338">
            <v>0</v>
          </cell>
          <cell r="I338">
            <v>0</v>
          </cell>
          <cell r="J338">
            <v>0</v>
          </cell>
          <cell r="K338">
            <v>0</v>
          </cell>
          <cell r="L338">
            <v>0</v>
          </cell>
          <cell r="M338">
            <v>0</v>
          </cell>
          <cell r="N338">
            <v>0</v>
          </cell>
        </row>
        <row r="339">
          <cell r="A339">
            <v>6888004000</v>
          </cell>
          <cell r="C339">
            <v>0</v>
          </cell>
          <cell r="D339">
            <v>0</v>
          </cell>
          <cell r="E339">
            <v>0</v>
          </cell>
          <cell r="F339">
            <v>0</v>
          </cell>
          <cell r="G339">
            <v>0</v>
          </cell>
          <cell r="H339">
            <v>0</v>
          </cell>
          <cell r="I339">
            <v>0</v>
          </cell>
          <cell r="J339">
            <v>0</v>
          </cell>
          <cell r="K339">
            <v>0</v>
          </cell>
          <cell r="L339">
            <v>0</v>
          </cell>
          <cell r="M339">
            <v>0</v>
          </cell>
          <cell r="N339">
            <v>0</v>
          </cell>
        </row>
        <row r="340">
          <cell r="A340">
            <v>6888005000</v>
          </cell>
          <cell r="C340">
            <v>0</v>
          </cell>
          <cell r="D340">
            <v>0</v>
          </cell>
          <cell r="E340">
            <v>0</v>
          </cell>
          <cell r="F340">
            <v>0</v>
          </cell>
          <cell r="G340">
            <v>0</v>
          </cell>
          <cell r="H340">
            <v>0</v>
          </cell>
          <cell r="I340">
            <v>0</v>
          </cell>
          <cell r="J340">
            <v>0</v>
          </cell>
          <cell r="K340">
            <v>0</v>
          </cell>
          <cell r="L340">
            <v>0</v>
          </cell>
          <cell r="M340">
            <v>0</v>
          </cell>
          <cell r="N340">
            <v>0</v>
          </cell>
        </row>
        <row r="341">
          <cell r="A341">
            <v>6888006000</v>
          </cell>
          <cell r="C341">
            <v>0</v>
          </cell>
          <cell r="D341">
            <v>0</v>
          </cell>
          <cell r="E341">
            <v>0</v>
          </cell>
          <cell r="F341">
            <v>0</v>
          </cell>
          <cell r="G341">
            <v>0</v>
          </cell>
          <cell r="H341">
            <v>0</v>
          </cell>
          <cell r="I341">
            <v>0</v>
          </cell>
          <cell r="J341">
            <v>0</v>
          </cell>
          <cell r="K341">
            <v>0</v>
          </cell>
          <cell r="L341">
            <v>0</v>
          </cell>
          <cell r="M341">
            <v>0</v>
          </cell>
          <cell r="N341">
            <v>0</v>
          </cell>
        </row>
        <row r="342">
          <cell r="A342">
            <v>6888007000</v>
          </cell>
          <cell r="C342">
            <v>0</v>
          </cell>
          <cell r="D342">
            <v>0</v>
          </cell>
          <cell r="E342">
            <v>0</v>
          </cell>
          <cell r="F342">
            <v>0</v>
          </cell>
          <cell r="G342">
            <v>0</v>
          </cell>
          <cell r="H342">
            <v>0</v>
          </cell>
          <cell r="I342">
            <v>0</v>
          </cell>
          <cell r="J342">
            <v>0</v>
          </cell>
          <cell r="K342">
            <v>0</v>
          </cell>
          <cell r="L342">
            <v>0</v>
          </cell>
          <cell r="M342">
            <v>0</v>
          </cell>
          <cell r="N342">
            <v>0</v>
          </cell>
        </row>
        <row r="343">
          <cell r="A343">
            <v>6888008000</v>
          </cell>
          <cell r="C343">
            <v>0</v>
          </cell>
          <cell r="D343">
            <v>0</v>
          </cell>
          <cell r="E343">
            <v>0</v>
          </cell>
          <cell r="F343">
            <v>0</v>
          </cell>
          <cell r="G343">
            <v>0</v>
          </cell>
          <cell r="H343">
            <v>0</v>
          </cell>
          <cell r="I343">
            <v>0</v>
          </cell>
          <cell r="J343">
            <v>0</v>
          </cell>
          <cell r="K343">
            <v>0</v>
          </cell>
          <cell r="L343">
            <v>0</v>
          </cell>
          <cell r="M343">
            <v>0</v>
          </cell>
          <cell r="N343">
            <v>0</v>
          </cell>
        </row>
        <row r="344">
          <cell r="A344">
            <v>6888009000</v>
          </cell>
          <cell r="C344">
            <v>0</v>
          </cell>
          <cell r="D344">
            <v>0</v>
          </cell>
          <cell r="E344">
            <v>0</v>
          </cell>
          <cell r="F344">
            <v>0</v>
          </cell>
          <cell r="G344">
            <v>0</v>
          </cell>
          <cell r="H344">
            <v>0</v>
          </cell>
          <cell r="I344">
            <v>0</v>
          </cell>
          <cell r="J344">
            <v>0</v>
          </cell>
          <cell r="K344">
            <v>0</v>
          </cell>
          <cell r="L344">
            <v>0</v>
          </cell>
          <cell r="M344">
            <v>0</v>
          </cell>
          <cell r="N344">
            <v>0</v>
          </cell>
        </row>
        <row r="345">
          <cell r="A345">
            <v>6888010000</v>
          </cell>
          <cell r="C345">
            <v>0</v>
          </cell>
          <cell r="D345">
            <v>0</v>
          </cell>
          <cell r="E345">
            <v>0</v>
          </cell>
          <cell r="F345">
            <v>0</v>
          </cell>
          <cell r="G345">
            <v>0</v>
          </cell>
          <cell r="H345">
            <v>0</v>
          </cell>
          <cell r="I345">
            <v>0</v>
          </cell>
          <cell r="J345">
            <v>0</v>
          </cell>
          <cell r="K345">
            <v>0</v>
          </cell>
          <cell r="L345">
            <v>0</v>
          </cell>
          <cell r="M345">
            <v>0</v>
          </cell>
          <cell r="N345">
            <v>0</v>
          </cell>
        </row>
        <row r="346">
          <cell r="A346">
            <v>6888098000</v>
          </cell>
          <cell r="C346">
            <v>0</v>
          </cell>
          <cell r="D346">
            <v>0</v>
          </cell>
          <cell r="E346">
            <v>0</v>
          </cell>
          <cell r="F346">
            <v>0</v>
          </cell>
          <cell r="G346">
            <v>0</v>
          </cell>
          <cell r="H346">
            <v>0</v>
          </cell>
          <cell r="I346">
            <v>0</v>
          </cell>
          <cell r="J346">
            <v>0</v>
          </cell>
          <cell r="K346">
            <v>0</v>
          </cell>
          <cell r="L346">
            <v>0</v>
          </cell>
          <cell r="M346">
            <v>0</v>
          </cell>
          <cell r="N346">
            <v>0</v>
          </cell>
        </row>
        <row r="347">
          <cell r="A347">
            <v>6888099000</v>
          </cell>
          <cell r="C347">
            <v>0</v>
          </cell>
          <cell r="D347">
            <v>0</v>
          </cell>
          <cell r="E347">
            <v>0</v>
          </cell>
          <cell r="F347">
            <v>0</v>
          </cell>
          <cell r="G347">
            <v>0</v>
          </cell>
          <cell r="H347">
            <v>0</v>
          </cell>
          <cell r="I347">
            <v>0</v>
          </cell>
          <cell r="J347">
            <v>0</v>
          </cell>
          <cell r="K347">
            <v>0</v>
          </cell>
          <cell r="L347">
            <v>0</v>
          </cell>
          <cell r="M347">
            <v>0</v>
          </cell>
          <cell r="N347">
            <v>0</v>
          </cell>
        </row>
        <row r="348">
          <cell r="A348">
            <v>6900000001</v>
          </cell>
          <cell r="C348">
            <v>0</v>
          </cell>
          <cell r="D348">
            <v>0</v>
          </cell>
          <cell r="E348">
            <v>0</v>
          </cell>
          <cell r="F348">
            <v>0</v>
          </cell>
          <cell r="G348">
            <v>0</v>
          </cell>
          <cell r="H348">
            <v>0</v>
          </cell>
          <cell r="I348">
            <v>0</v>
          </cell>
          <cell r="J348">
            <v>0</v>
          </cell>
          <cell r="K348">
            <v>0</v>
          </cell>
          <cell r="L348">
            <v>0</v>
          </cell>
          <cell r="M348">
            <v>0</v>
          </cell>
          <cell r="N348">
            <v>0</v>
          </cell>
        </row>
        <row r="349">
          <cell r="A349">
            <v>6910001000</v>
          </cell>
          <cell r="C349">
            <v>0</v>
          </cell>
          <cell r="D349">
            <v>0</v>
          </cell>
          <cell r="E349">
            <v>0</v>
          </cell>
          <cell r="F349">
            <v>0</v>
          </cell>
          <cell r="G349">
            <v>0</v>
          </cell>
          <cell r="H349">
            <v>0</v>
          </cell>
          <cell r="I349">
            <v>0</v>
          </cell>
          <cell r="J349">
            <v>0</v>
          </cell>
          <cell r="K349">
            <v>0</v>
          </cell>
          <cell r="L349">
            <v>0</v>
          </cell>
          <cell r="M349">
            <v>0</v>
          </cell>
          <cell r="N349">
            <v>0</v>
          </cell>
        </row>
        <row r="350">
          <cell r="A350">
            <v>6910002000</v>
          </cell>
          <cell r="C350">
            <v>0</v>
          </cell>
          <cell r="D350">
            <v>0</v>
          </cell>
          <cell r="E350">
            <v>0</v>
          </cell>
          <cell r="F350">
            <v>0</v>
          </cell>
          <cell r="G350">
            <v>0</v>
          </cell>
          <cell r="H350">
            <v>0</v>
          </cell>
          <cell r="I350">
            <v>0</v>
          </cell>
          <cell r="J350">
            <v>0</v>
          </cell>
          <cell r="K350">
            <v>0</v>
          </cell>
          <cell r="L350">
            <v>0</v>
          </cell>
          <cell r="M350">
            <v>0</v>
          </cell>
          <cell r="N350">
            <v>0</v>
          </cell>
        </row>
        <row r="351">
          <cell r="A351">
            <v>6910004000</v>
          </cell>
          <cell r="C351">
            <v>0</v>
          </cell>
          <cell r="D351">
            <v>0</v>
          </cell>
          <cell r="E351">
            <v>0</v>
          </cell>
          <cell r="F351">
            <v>0</v>
          </cell>
          <cell r="G351">
            <v>0</v>
          </cell>
          <cell r="H351">
            <v>0</v>
          </cell>
          <cell r="I351">
            <v>0</v>
          </cell>
          <cell r="J351">
            <v>0</v>
          </cell>
          <cell r="K351">
            <v>0</v>
          </cell>
          <cell r="L351">
            <v>0</v>
          </cell>
          <cell r="M351">
            <v>0</v>
          </cell>
          <cell r="N351">
            <v>0</v>
          </cell>
        </row>
        <row r="352">
          <cell r="A352">
            <v>6910005000</v>
          </cell>
          <cell r="C352">
            <v>0</v>
          </cell>
          <cell r="D352">
            <v>0</v>
          </cell>
          <cell r="E352">
            <v>0</v>
          </cell>
          <cell r="F352">
            <v>0</v>
          </cell>
          <cell r="G352">
            <v>0</v>
          </cell>
          <cell r="H352">
            <v>0</v>
          </cell>
          <cell r="I352">
            <v>0</v>
          </cell>
          <cell r="J352">
            <v>0</v>
          </cell>
          <cell r="K352">
            <v>0</v>
          </cell>
          <cell r="L352">
            <v>0</v>
          </cell>
          <cell r="M352">
            <v>0</v>
          </cell>
          <cell r="N352">
            <v>0</v>
          </cell>
        </row>
        <row r="353">
          <cell r="A353">
            <v>6910099000</v>
          </cell>
          <cell r="C353">
            <v>0</v>
          </cell>
          <cell r="D353">
            <v>0</v>
          </cell>
          <cell r="E353">
            <v>0</v>
          </cell>
          <cell r="F353">
            <v>0</v>
          </cell>
          <cell r="G353">
            <v>0</v>
          </cell>
          <cell r="H353">
            <v>0</v>
          </cell>
          <cell r="I353">
            <v>0</v>
          </cell>
          <cell r="J353">
            <v>0</v>
          </cell>
          <cell r="K353">
            <v>0</v>
          </cell>
          <cell r="L353">
            <v>0</v>
          </cell>
          <cell r="M353">
            <v>0</v>
          </cell>
          <cell r="N353">
            <v>0</v>
          </cell>
        </row>
        <row r="354">
          <cell r="A354">
            <v>6920001000</v>
          </cell>
          <cell r="C354">
            <v>0</v>
          </cell>
          <cell r="D354">
            <v>0</v>
          </cell>
          <cell r="E354">
            <v>0</v>
          </cell>
          <cell r="F354">
            <v>0</v>
          </cell>
          <cell r="G354">
            <v>0</v>
          </cell>
          <cell r="H354">
            <v>0</v>
          </cell>
          <cell r="I354">
            <v>0</v>
          </cell>
          <cell r="J354">
            <v>0</v>
          </cell>
          <cell r="K354">
            <v>0</v>
          </cell>
          <cell r="L354">
            <v>0</v>
          </cell>
          <cell r="M354">
            <v>0</v>
          </cell>
          <cell r="N354">
            <v>0</v>
          </cell>
        </row>
        <row r="355">
          <cell r="A355">
            <v>6931001000</v>
          </cell>
          <cell r="C355">
            <v>0</v>
          </cell>
          <cell r="D355">
            <v>0</v>
          </cell>
          <cell r="E355">
            <v>0</v>
          </cell>
          <cell r="F355">
            <v>0</v>
          </cell>
          <cell r="G355">
            <v>0</v>
          </cell>
          <cell r="H355">
            <v>0</v>
          </cell>
          <cell r="I355">
            <v>0</v>
          </cell>
          <cell r="J355">
            <v>0</v>
          </cell>
          <cell r="K355">
            <v>0</v>
          </cell>
          <cell r="L355">
            <v>0</v>
          </cell>
          <cell r="M355">
            <v>0</v>
          </cell>
          <cell r="N355">
            <v>0</v>
          </cell>
        </row>
        <row r="356">
          <cell r="A356">
            <v>6931002000</v>
          </cell>
          <cell r="C356">
            <v>0</v>
          </cell>
          <cell r="D356">
            <v>0</v>
          </cell>
          <cell r="E356">
            <v>0</v>
          </cell>
          <cell r="F356">
            <v>0</v>
          </cell>
          <cell r="G356">
            <v>0</v>
          </cell>
          <cell r="H356">
            <v>0</v>
          </cell>
          <cell r="I356">
            <v>0</v>
          </cell>
          <cell r="J356">
            <v>0</v>
          </cell>
          <cell r="K356">
            <v>0</v>
          </cell>
          <cell r="L356">
            <v>0</v>
          </cell>
          <cell r="M356">
            <v>0</v>
          </cell>
          <cell r="N356">
            <v>0</v>
          </cell>
        </row>
        <row r="357">
          <cell r="A357">
            <v>6932001000</v>
          </cell>
          <cell r="C357">
            <v>0</v>
          </cell>
          <cell r="D357">
            <v>0</v>
          </cell>
          <cell r="E357">
            <v>0</v>
          </cell>
          <cell r="F357">
            <v>0</v>
          </cell>
          <cell r="G357">
            <v>0</v>
          </cell>
          <cell r="H357">
            <v>0</v>
          </cell>
          <cell r="I357">
            <v>0</v>
          </cell>
          <cell r="J357">
            <v>0</v>
          </cell>
          <cell r="K357">
            <v>0</v>
          </cell>
          <cell r="L357">
            <v>0</v>
          </cell>
          <cell r="M357">
            <v>0</v>
          </cell>
          <cell r="N357">
            <v>0</v>
          </cell>
        </row>
        <row r="358">
          <cell r="A358">
            <v>6938001000</v>
          </cell>
          <cell r="C358">
            <v>0</v>
          </cell>
          <cell r="D358">
            <v>0</v>
          </cell>
          <cell r="E358">
            <v>0</v>
          </cell>
          <cell r="F358">
            <v>0</v>
          </cell>
          <cell r="G358">
            <v>0</v>
          </cell>
          <cell r="H358">
            <v>0</v>
          </cell>
          <cell r="I358">
            <v>0</v>
          </cell>
          <cell r="J358">
            <v>0</v>
          </cell>
          <cell r="K358">
            <v>0</v>
          </cell>
          <cell r="L358">
            <v>0</v>
          </cell>
          <cell r="M358">
            <v>0</v>
          </cell>
          <cell r="N358">
            <v>0</v>
          </cell>
        </row>
        <row r="359">
          <cell r="A359">
            <v>6941001000</v>
          </cell>
          <cell r="C359">
            <v>0</v>
          </cell>
          <cell r="D359">
            <v>0</v>
          </cell>
          <cell r="E359">
            <v>0</v>
          </cell>
          <cell r="F359">
            <v>0</v>
          </cell>
          <cell r="G359">
            <v>0</v>
          </cell>
          <cell r="H359">
            <v>0</v>
          </cell>
          <cell r="I359">
            <v>0</v>
          </cell>
          <cell r="J359">
            <v>0</v>
          </cell>
          <cell r="K359">
            <v>0</v>
          </cell>
          <cell r="L359">
            <v>0</v>
          </cell>
          <cell r="M359">
            <v>0</v>
          </cell>
          <cell r="N359">
            <v>0</v>
          </cell>
        </row>
        <row r="360">
          <cell r="A360">
            <v>6941002000</v>
          </cell>
          <cell r="C360">
            <v>0</v>
          </cell>
          <cell r="D360">
            <v>0</v>
          </cell>
          <cell r="E360">
            <v>0</v>
          </cell>
          <cell r="F360">
            <v>0</v>
          </cell>
          <cell r="G360">
            <v>0</v>
          </cell>
          <cell r="H360">
            <v>0</v>
          </cell>
          <cell r="I360">
            <v>0</v>
          </cell>
          <cell r="J360">
            <v>0</v>
          </cell>
          <cell r="K360">
            <v>0</v>
          </cell>
          <cell r="L360">
            <v>0</v>
          </cell>
          <cell r="M360">
            <v>0</v>
          </cell>
          <cell r="N360">
            <v>0</v>
          </cell>
        </row>
        <row r="361">
          <cell r="A361">
            <v>6941003000</v>
          </cell>
          <cell r="C361">
            <v>0</v>
          </cell>
          <cell r="D361">
            <v>0</v>
          </cell>
          <cell r="E361">
            <v>0</v>
          </cell>
          <cell r="F361">
            <v>0</v>
          </cell>
          <cell r="G361">
            <v>0</v>
          </cell>
          <cell r="H361">
            <v>0</v>
          </cell>
          <cell r="I361">
            <v>0</v>
          </cell>
          <cell r="J361">
            <v>0</v>
          </cell>
          <cell r="K361">
            <v>0</v>
          </cell>
          <cell r="L361">
            <v>0</v>
          </cell>
          <cell r="M361">
            <v>0</v>
          </cell>
          <cell r="N361">
            <v>0</v>
          </cell>
        </row>
        <row r="362">
          <cell r="A362">
            <v>6941009000</v>
          </cell>
          <cell r="C362">
            <v>0</v>
          </cell>
          <cell r="D362">
            <v>0</v>
          </cell>
          <cell r="E362">
            <v>0</v>
          </cell>
          <cell r="F362">
            <v>0</v>
          </cell>
          <cell r="G362">
            <v>0</v>
          </cell>
          <cell r="H362">
            <v>0</v>
          </cell>
          <cell r="I362">
            <v>0</v>
          </cell>
          <cell r="J362">
            <v>0</v>
          </cell>
          <cell r="K362">
            <v>0</v>
          </cell>
          <cell r="L362">
            <v>0</v>
          </cell>
          <cell r="M362">
            <v>0</v>
          </cell>
          <cell r="N362">
            <v>0</v>
          </cell>
        </row>
        <row r="363">
          <cell r="A363">
            <v>6942001000</v>
          </cell>
          <cell r="C363">
            <v>0</v>
          </cell>
          <cell r="D363">
            <v>0</v>
          </cell>
          <cell r="E363">
            <v>0</v>
          </cell>
          <cell r="F363">
            <v>0</v>
          </cell>
          <cell r="G363">
            <v>0</v>
          </cell>
          <cell r="H363">
            <v>0</v>
          </cell>
          <cell r="I363">
            <v>0</v>
          </cell>
          <cell r="J363">
            <v>0</v>
          </cell>
          <cell r="K363">
            <v>0</v>
          </cell>
          <cell r="L363">
            <v>0</v>
          </cell>
          <cell r="M363">
            <v>0</v>
          </cell>
          <cell r="N363">
            <v>0</v>
          </cell>
        </row>
        <row r="364">
          <cell r="A364">
            <v>6942002000</v>
          </cell>
          <cell r="C364">
            <v>0</v>
          </cell>
          <cell r="D364">
            <v>0</v>
          </cell>
          <cell r="E364">
            <v>0</v>
          </cell>
          <cell r="F364">
            <v>0</v>
          </cell>
          <cell r="G364">
            <v>0</v>
          </cell>
          <cell r="H364">
            <v>0</v>
          </cell>
          <cell r="I364">
            <v>0</v>
          </cell>
          <cell r="J364">
            <v>0</v>
          </cell>
          <cell r="K364">
            <v>0</v>
          </cell>
          <cell r="L364">
            <v>0</v>
          </cell>
          <cell r="M364">
            <v>0</v>
          </cell>
          <cell r="N364">
            <v>0</v>
          </cell>
        </row>
        <row r="365">
          <cell r="A365">
            <v>6942003000</v>
          </cell>
          <cell r="C365">
            <v>0</v>
          </cell>
          <cell r="D365">
            <v>0</v>
          </cell>
          <cell r="E365">
            <v>0</v>
          </cell>
          <cell r="F365">
            <v>0</v>
          </cell>
          <cell r="G365">
            <v>0</v>
          </cell>
          <cell r="H365">
            <v>0</v>
          </cell>
          <cell r="I365">
            <v>0</v>
          </cell>
          <cell r="J365">
            <v>0</v>
          </cell>
          <cell r="K365">
            <v>0</v>
          </cell>
          <cell r="L365">
            <v>0</v>
          </cell>
          <cell r="M365">
            <v>0</v>
          </cell>
          <cell r="N365">
            <v>0</v>
          </cell>
        </row>
        <row r="366">
          <cell r="A366">
            <v>6942009000</v>
          </cell>
          <cell r="C366">
            <v>0</v>
          </cell>
          <cell r="D366">
            <v>0</v>
          </cell>
          <cell r="E366">
            <v>0</v>
          </cell>
          <cell r="F366">
            <v>0</v>
          </cell>
          <cell r="G366">
            <v>0</v>
          </cell>
          <cell r="H366">
            <v>0</v>
          </cell>
          <cell r="I366">
            <v>0</v>
          </cell>
          <cell r="J366">
            <v>0</v>
          </cell>
          <cell r="K366">
            <v>0</v>
          </cell>
          <cell r="L366">
            <v>0</v>
          </cell>
          <cell r="M366">
            <v>0</v>
          </cell>
          <cell r="N366">
            <v>0</v>
          </cell>
        </row>
        <row r="367">
          <cell r="A367">
            <v>6943001000</v>
          </cell>
          <cell r="C367">
            <v>0</v>
          </cell>
          <cell r="D367">
            <v>0</v>
          </cell>
          <cell r="E367">
            <v>0</v>
          </cell>
          <cell r="F367">
            <v>0</v>
          </cell>
          <cell r="G367">
            <v>0</v>
          </cell>
          <cell r="H367">
            <v>0</v>
          </cell>
          <cell r="I367">
            <v>0</v>
          </cell>
          <cell r="J367">
            <v>0</v>
          </cell>
          <cell r="K367">
            <v>0</v>
          </cell>
          <cell r="L367">
            <v>0</v>
          </cell>
          <cell r="M367">
            <v>0</v>
          </cell>
          <cell r="N367">
            <v>0</v>
          </cell>
        </row>
        <row r="368">
          <cell r="A368">
            <v>6943002000</v>
          </cell>
          <cell r="C368">
            <v>0</v>
          </cell>
          <cell r="D368">
            <v>0</v>
          </cell>
          <cell r="E368">
            <v>0</v>
          </cell>
          <cell r="F368">
            <v>0</v>
          </cell>
          <cell r="G368">
            <v>0</v>
          </cell>
          <cell r="H368">
            <v>0</v>
          </cell>
          <cell r="I368">
            <v>0</v>
          </cell>
          <cell r="J368">
            <v>0</v>
          </cell>
          <cell r="K368">
            <v>0</v>
          </cell>
          <cell r="L368">
            <v>0</v>
          </cell>
          <cell r="M368">
            <v>0</v>
          </cell>
          <cell r="N368">
            <v>0</v>
          </cell>
        </row>
        <row r="369">
          <cell r="A369">
            <v>6943003000</v>
          </cell>
          <cell r="C369">
            <v>0</v>
          </cell>
          <cell r="D369">
            <v>0</v>
          </cell>
          <cell r="E369">
            <v>0</v>
          </cell>
          <cell r="F369">
            <v>0</v>
          </cell>
          <cell r="G369">
            <v>0</v>
          </cell>
          <cell r="H369">
            <v>0</v>
          </cell>
          <cell r="I369">
            <v>0</v>
          </cell>
          <cell r="J369">
            <v>0</v>
          </cell>
          <cell r="K369">
            <v>0</v>
          </cell>
          <cell r="L369">
            <v>0</v>
          </cell>
          <cell r="M369">
            <v>0</v>
          </cell>
          <cell r="N369">
            <v>0</v>
          </cell>
        </row>
        <row r="370">
          <cell r="A370">
            <v>6943009000</v>
          </cell>
          <cell r="C370">
            <v>0</v>
          </cell>
          <cell r="D370">
            <v>0</v>
          </cell>
          <cell r="E370">
            <v>0</v>
          </cell>
          <cell r="F370">
            <v>0</v>
          </cell>
          <cell r="G370">
            <v>0</v>
          </cell>
          <cell r="H370">
            <v>0</v>
          </cell>
          <cell r="I370">
            <v>0</v>
          </cell>
          <cell r="J370">
            <v>0</v>
          </cell>
          <cell r="K370">
            <v>0</v>
          </cell>
          <cell r="L370">
            <v>0</v>
          </cell>
          <cell r="M370">
            <v>0</v>
          </cell>
          <cell r="N370">
            <v>0</v>
          </cell>
        </row>
        <row r="371">
          <cell r="A371">
            <v>6944001000</v>
          </cell>
          <cell r="C371">
            <v>0</v>
          </cell>
          <cell r="D371">
            <v>0</v>
          </cell>
          <cell r="E371">
            <v>0</v>
          </cell>
          <cell r="F371">
            <v>0</v>
          </cell>
          <cell r="G371">
            <v>0</v>
          </cell>
          <cell r="H371">
            <v>0</v>
          </cell>
          <cell r="I371">
            <v>0</v>
          </cell>
          <cell r="J371">
            <v>0</v>
          </cell>
          <cell r="K371">
            <v>0</v>
          </cell>
          <cell r="L371">
            <v>0</v>
          </cell>
          <cell r="M371">
            <v>0</v>
          </cell>
          <cell r="N371">
            <v>0</v>
          </cell>
        </row>
        <row r="372">
          <cell r="A372">
            <v>6944002000</v>
          </cell>
          <cell r="C372">
            <v>0</v>
          </cell>
          <cell r="D372">
            <v>0</v>
          </cell>
          <cell r="E372">
            <v>0</v>
          </cell>
          <cell r="F372">
            <v>0</v>
          </cell>
          <cell r="G372">
            <v>0</v>
          </cell>
          <cell r="H372">
            <v>0</v>
          </cell>
          <cell r="I372">
            <v>0</v>
          </cell>
          <cell r="J372">
            <v>0</v>
          </cell>
          <cell r="K372">
            <v>0</v>
          </cell>
          <cell r="L372">
            <v>0</v>
          </cell>
          <cell r="M372">
            <v>0</v>
          </cell>
          <cell r="N372">
            <v>0</v>
          </cell>
        </row>
        <row r="373">
          <cell r="A373">
            <v>6944003000</v>
          </cell>
          <cell r="C373">
            <v>0</v>
          </cell>
          <cell r="D373">
            <v>0</v>
          </cell>
          <cell r="E373">
            <v>0</v>
          </cell>
          <cell r="F373">
            <v>0</v>
          </cell>
          <cell r="G373">
            <v>0</v>
          </cell>
          <cell r="H373">
            <v>0</v>
          </cell>
          <cell r="I373">
            <v>0</v>
          </cell>
          <cell r="J373">
            <v>0</v>
          </cell>
          <cell r="K373">
            <v>0</v>
          </cell>
          <cell r="L373">
            <v>0</v>
          </cell>
          <cell r="M373">
            <v>0</v>
          </cell>
          <cell r="N373">
            <v>0</v>
          </cell>
        </row>
        <row r="374">
          <cell r="A374">
            <v>6944009000</v>
          </cell>
          <cell r="C374">
            <v>0</v>
          </cell>
          <cell r="D374">
            <v>0</v>
          </cell>
          <cell r="E374">
            <v>0</v>
          </cell>
          <cell r="F374">
            <v>0</v>
          </cell>
          <cell r="G374">
            <v>0</v>
          </cell>
          <cell r="H374">
            <v>0</v>
          </cell>
          <cell r="I374">
            <v>0</v>
          </cell>
          <cell r="J374">
            <v>0</v>
          </cell>
          <cell r="K374">
            <v>0</v>
          </cell>
          <cell r="L374">
            <v>0</v>
          </cell>
          <cell r="M374">
            <v>0</v>
          </cell>
          <cell r="N374">
            <v>0</v>
          </cell>
        </row>
        <row r="375">
          <cell r="A375">
            <v>6945001000</v>
          </cell>
          <cell r="C375">
            <v>0</v>
          </cell>
          <cell r="D375">
            <v>0</v>
          </cell>
          <cell r="E375">
            <v>0</v>
          </cell>
          <cell r="F375">
            <v>0</v>
          </cell>
          <cell r="G375">
            <v>0</v>
          </cell>
          <cell r="H375">
            <v>0</v>
          </cell>
          <cell r="I375">
            <v>0</v>
          </cell>
          <cell r="J375">
            <v>0</v>
          </cell>
          <cell r="K375">
            <v>0</v>
          </cell>
          <cell r="L375">
            <v>0</v>
          </cell>
          <cell r="M375">
            <v>0</v>
          </cell>
          <cell r="N375">
            <v>0</v>
          </cell>
        </row>
        <row r="376">
          <cell r="A376">
            <v>6945002000</v>
          </cell>
          <cell r="C376">
            <v>0</v>
          </cell>
          <cell r="D376">
            <v>0</v>
          </cell>
          <cell r="E376">
            <v>0</v>
          </cell>
          <cell r="F376">
            <v>0</v>
          </cell>
          <cell r="G376">
            <v>0</v>
          </cell>
          <cell r="H376">
            <v>0</v>
          </cell>
          <cell r="I376">
            <v>0</v>
          </cell>
          <cell r="J376">
            <v>0</v>
          </cell>
          <cell r="K376">
            <v>0</v>
          </cell>
          <cell r="L376">
            <v>0</v>
          </cell>
          <cell r="M376">
            <v>0</v>
          </cell>
          <cell r="N376">
            <v>0</v>
          </cell>
        </row>
        <row r="377">
          <cell r="A377">
            <v>6945009000</v>
          </cell>
          <cell r="C377">
            <v>0</v>
          </cell>
          <cell r="D377">
            <v>0</v>
          </cell>
          <cell r="E377">
            <v>0</v>
          </cell>
          <cell r="F377">
            <v>0</v>
          </cell>
          <cell r="G377">
            <v>0</v>
          </cell>
          <cell r="H377">
            <v>0</v>
          </cell>
          <cell r="I377">
            <v>0</v>
          </cell>
          <cell r="J377">
            <v>0</v>
          </cell>
          <cell r="K377">
            <v>0</v>
          </cell>
          <cell r="L377">
            <v>0</v>
          </cell>
          <cell r="M377">
            <v>0</v>
          </cell>
          <cell r="N377">
            <v>0</v>
          </cell>
        </row>
        <row r="378">
          <cell r="A378">
            <v>6946001000</v>
          </cell>
          <cell r="C378">
            <v>0</v>
          </cell>
          <cell r="D378">
            <v>0</v>
          </cell>
          <cell r="E378">
            <v>0</v>
          </cell>
          <cell r="F378">
            <v>0</v>
          </cell>
          <cell r="G378">
            <v>0</v>
          </cell>
          <cell r="H378">
            <v>0</v>
          </cell>
          <cell r="I378">
            <v>0</v>
          </cell>
          <cell r="J378">
            <v>0</v>
          </cell>
          <cell r="K378">
            <v>0</v>
          </cell>
          <cell r="L378">
            <v>0</v>
          </cell>
          <cell r="M378">
            <v>0</v>
          </cell>
          <cell r="N378">
            <v>0</v>
          </cell>
        </row>
        <row r="379">
          <cell r="A379">
            <v>6946002000</v>
          </cell>
          <cell r="C379">
            <v>0</v>
          </cell>
          <cell r="D379">
            <v>0</v>
          </cell>
          <cell r="E379">
            <v>0</v>
          </cell>
          <cell r="F379">
            <v>0</v>
          </cell>
          <cell r="G379">
            <v>0</v>
          </cell>
          <cell r="H379">
            <v>0</v>
          </cell>
          <cell r="I379">
            <v>0</v>
          </cell>
          <cell r="J379">
            <v>0</v>
          </cell>
          <cell r="K379">
            <v>0</v>
          </cell>
          <cell r="L379">
            <v>0</v>
          </cell>
          <cell r="M379">
            <v>0</v>
          </cell>
          <cell r="N379">
            <v>0</v>
          </cell>
        </row>
        <row r="380">
          <cell r="A380">
            <v>6946009000</v>
          </cell>
          <cell r="C380">
            <v>0</v>
          </cell>
          <cell r="D380">
            <v>0</v>
          </cell>
          <cell r="E380">
            <v>0</v>
          </cell>
          <cell r="F380">
            <v>0</v>
          </cell>
          <cell r="G380">
            <v>0</v>
          </cell>
          <cell r="H380">
            <v>0</v>
          </cell>
          <cell r="I380">
            <v>0</v>
          </cell>
          <cell r="J380">
            <v>0</v>
          </cell>
          <cell r="K380">
            <v>0</v>
          </cell>
          <cell r="L380">
            <v>0</v>
          </cell>
          <cell r="M380">
            <v>0</v>
          </cell>
          <cell r="N380">
            <v>0</v>
          </cell>
        </row>
        <row r="381">
          <cell r="A381">
            <v>6947001000</v>
          </cell>
          <cell r="C381">
            <v>0</v>
          </cell>
          <cell r="D381">
            <v>0</v>
          </cell>
          <cell r="E381">
            <v>0</v>
          </cell>
          <cell r="F381">
            <v>0</v>
          </cell>
          <cell r="G381">
            <v>0</v>
          </cell>
          <cell r="H381">
            <v>0</v>
          </cell>
          <cell r="I381">
            <v>0</v>
          </cell>
          <cell r="J381">
            <v>0</v>
          </cell>
          <cell r="K381">
            <v>0</v>
          </cell>
          <cell r="L381">
            <v>0</v>
          </cell>
          <cell r="M381">
            <v>0</v>
          </cell>
          <cell r="N381">
            <v>0</v>
          </cell>
        </row>
        <row r="382">
          <cell r="A382">
            <v>6947002000</v>
          </cell>
          <cell r="C382">
            <v>0</v>
          </cell>
          <cell r="D382">
            <v>0</v>
          </cell>
          <cell r="E382">
            <v>0</v>
          </cell>
          <cell r="F382">
            <v>0</v>
          </cell>
          <cell r="G382">
            <v>0</v>
          </cell>
          <cell r="H382">
            <v>0</v>
          </cell>
          <cell r="I382">
            <v>0</v>
          </cell>
          <cell r="J382">
            <v>0</v>
          </cell>
          <cell r="K382">
            <v>0</v>
          </cell>
          <cell r="L382">
            <v>0</v>
          </cell>
          <cell r="M382">
            <v>0</v>
          </cell>
          <cell r="N382">
            <v>0</v>
          </cell>
        </row>
        <row r="383">
          <cell r="A383">
            <v>6947003000</v>
          </cell>
          <cell r="C383">
            <v>0</v>
          </cell>
          <cell r="D383">
            <v>0</v>
          </cell>
          <cell r="E383">
            <v>0</v>
          </cell>
          <cell r="F383">
            <v>0</v>
          </cell>
          <cell r="G383">
            <v>0</v>
          </cell>
          <cell r="H383">
            <v>0</v>
          </cell>
          <cell r="I383">
            <v>0</v>
          </cell>
          <cell r="J383">
            <v>0</v>
          </cell>
          <cell r="K383">
            <v>0</v>
          </cell>
          <cell r="L383">
            <v>0</v>
          </cell>
          <cell r="M383">
            <v>0</v>
          </cell>
          <cell r="N383">
            <v>0</v>
          </cell>
        </row>
        <row r="384">
          <cell r="A384">
            <v>6947009000</v>
          </cell>
          <cell r="C384">
            <v>0</v>
          </cell>
          <cell r="D384">
            <v>0</v>
          </cell>
          <cell r="E384">
            <v>0</v>
          </cell>
          <cell r="F384">
            <v>0</v>
          </cell>
          <cell r="G384">
            <v>0</v>
          </cell>
          <cell r="H384">
            <v>0</v>
          </cell>
          <cell r="I384">
            <v>0</v>
          </cell>
          <cell r="J384">
            <v>0</v>
          </cell>
          <cell r="K384">
            <v>0</v>
          </cell>
          <cell r="L384">
            <v>0</v>
          </cell>
          <cell r="M384">
            <v>0</v>
          </cell>
          <cell r="N384">
            <v>0</v>
          </cell>
        </row>
        <row r="385">
          <cell r="A385">
            <v>6948001000</v>
          </cell>
          <cell r="C385">
            <v>0</v>
          </cell>
          <cell r="D385">
            <v>0</v>
          </cell>
          <cell r="E385">
            <v>0</v>
          </cell>
          <cell r="F385">
            <v>0</v>
          </cell>
          <cell r="G385">
            <v>0</v>
          </cell>
          <cell r="H385">
            <v>0</v>
          </cell>
          <cell r="I385">
            <v>0</v>
          </cell>
          <cell r="J385">
            <v>0</v>
          </cell>
          <cell r="K385">
            <v>0</v>
          </cell>
          <cell r="L385">
            <v>0</v>
          </cell>
          <cell r="M385">
            <v>0</v>
          </cell>
          <cell r="N385">
            <v>0</v>
          </cell>
        </row>
        <row r="386">
          <cell r="A386">
            <v>6951001000</v>
          </cell>
          <cell r="C386">
            <v>0</v>
          </cell>
          <cell r="D386">
            <v>0</v>
          </cell>
          <cell r="E386">
            <v>0</v>
          </cell>
          <cell r="F386">
            <v>0</v>
          </cell>
          <cell r="G386">
            <v>0</v>
          </cell>
          <cell r="H386">
            <v>0</v>
          </cell>
          <cell r="I386">
            <v>0</v>
          </cell>
          <cell r="J386">
            <v>0</v>
          </cell>
          <cell r="K386">
            <v>0</v>
          </cell>
          <cell r="L386">
            <v>0</v>
          </cell>
          <cell r="M386">
            <v>0</v>
          </cell>
          <cell r="N386">
            <v>0</v>
          </cell>
        </row>
        <row r="387">
          <cell r="A387">
            <v>6952001000</v>
          </cell>
          <cell r="C387">
            <v>0</v>
          </cell>
          <cell r="D387">
            <v>0</v>
          </cell>
          <cell r="E387">
            <v>0</v>
          </cell>
          <cell r="F387">
            <v>0</v>
          </cell>
          <cell r="G387">
            <v>0</v>
          </cell>
          <cell r="H387">
            <v>0</v>
          </cell>
          <cell r="I387">
            <v>0</v>
          </cell>
          <cell r="J387">
            <v>0</v>
          </cell>
          <cell r="K387">
            <v>0</v>
          </cell>
          <cell r="L387">
            <v>0</v>
          </cell>
          <cell r="M387">
            <v>0</v>
          </cell>
          <cell r="N387">
            <v>0</v>
          </cell>
        </row>
        <row r="388">
          <cell r="A388">
            <v>6958001000</v>
          </cell>
          <cell r="C388">
            <v>0</v>
          </cell>
          <cell r="D388">
            <v>0</v>
          </cell>
          <cell r="E388">
            <v>0</v>
          </cell>
          <cell r="F388">
            <v>0</v>
          </cell>
          <cell r="G388">
            <v>0</v>
          </cell>
          <cell r="H388">
            <v>0</v>
          </cell>
          <cell r="I388">
            <v>0</v>
          </cell>
          <cell r="J388">
            <v>0</v>
          </cell>
          <cell r="K388">
            <v>0</v>
          </cell>
          <cell r="L388">
            <v>0</v>
          </cell>
          <cell r="M388">
            <v>0</v>
          </cell>
          <cell r="N388">
            <v>0</v>
          </cell>
        </row>
        <row r="389">
          <cell r="A389">
            <v>6961001000</v>
          </cell>
          <cell r="C389">
            <v>0</v>
          </cell>
          <cell r="D389">
            <v>0</v>
          </cell>
          <cell r="E389">
            <v>0</v>
          </cell>
          <cell r="F389">
            <v>0</v>
          </cell>
          <cell r="G389">
            <v>0</v>
          </cell>
          <cell r="H389">
            <v>0</v>
          </cell>
          <cell r="I389">
            <v>0</v>
          </cell>
          <cell r="J389">
            <v>0</v>
          </cell>
          <cell r="K389">
            <v>0</v>
          </cell>
          <cell r="L389">
            <v>0</v>
          </cell>
          <cell r="M389">
            <v>0</v>
          </cell>
          <cell r="N389">
            <v>0</v>
          </cell>
        </row>
        <row r="390">
          <cell r="A390">
            <v>6962001000</v>
          </cell>
          <cell r="C390">
            <v>0</v>
          </cell>
          <cell r="D390">
            <v>0</v>
          </cell>
          <cell r="E390">
            <v>0</v>
          </cell>
          <cell r="F390">
            <v>0</v>
          </cell>
          <cell r="G390">
            <v>0</v>
          </cell>
          <cell r="H390">
            <v>0</v>
          </cell>
          <cell r="I390">
            <v>0</v>
          </cell>
          <cell r="J390">
            <v>0</v>
          </cell>
          <cell r="K390">
            <v>0</v>
          </cell>
          <cell r="L390">
            <v>0</v>
          </cell>
          <cell r="M390">
            <v>0</v>
          </cell>
          <cell r="N390">
            <v>0</v>
          </cell>
        </row>
        <row r="391">
          <cell r="A391">
            <v>6962002000</v>
          </cell>
          <cell r="C391">
            <v>0</v>
          </cell>
          <cell r="D391">
            <v>0</v>
          </cell>
          <cell r="E391">
            <v>0</v>
          </cell>
          <cell r="F391">
            <v>0</v>
          </cell>
          <cell r="G391">
            <v>0</v>
          </cell>
          <cell r="H391">
            <v>0</v>
          </cell>
          <cell r="I391">
            <v>0</v>
          </cell>
          <cell r="J391">
            <v>0</v>
          </cell>
          <cell r="K391">
            <v>0</v>
          </cell>
          <cell r="L391">
            <v>0</v>
          </cell>
          <cell r="M391">
            <v>0</v>
          </cell>
          <cell r="N391">
            <v>0</v>
          </cell>
        </row>
        <row r="392">
          <cell r="A392">
            <v>6962003000</v>
          </cell>
          <cell r="C392">
            <v>0</v>
          </cell>
          <cell r="D392">
            <v>0</v>
          </cell>
          <cell r="E392">
            <v>0</v>
          </cell>
          <cell r="F392">
            <v>0</v>
          </cell>
          <cell r="G392">
            <v>0</v>
          </cell>
          <cell r="H392">
            <v>0</v>
          </cell>
          <cell r="I392">
            <v>0</v>
          </cell>
          <cell r="J392">
            <v>0</v>
          </cell>
          <cell r="K392">
            <v>0</v>
          </cell>
          <cell r="L392">
            <v>0</v>
          </cell>
          <cell r="M392">
            <v>0</v>
          </cell>
          <cell r="N392">
            <v>0</v>
          </cell>
        </row>
        <row r="393">
          <cell r="A393">
            <v>6962009000</v>
          </cell>
          <cell r="C393">
            <v>0</v>
          </cell>
          <cell r="D393">
            <v>0</v>
          </cell>
          <cell r="E393">
            <v>0</v>
          </cell>
          <cell r="F393">
            <v>0</v>
          </cell>
          <cell r="G393">
            <v>0</v>
          </cell>
          <cell r="H393">
            <v>0</v>
          </cell>
          <cell r="I393">
            <v>0</v>
          </cell>
          <cell r="J393">
            <v>0</v>
          </cell>
          <cell r="K393">
            <v>0</v>
          </cell>
          <cell r="L393">
            <v>0</v>
          </cell>
          <cell r="M393">
            <v>0</v>
          </cell>
          <cell r="N393">
            <v>0</v>
          </cell>
        </row>
        <row r="394">
          <cell r="A394">
            <v>6962019000</v>
          </cell>
          <cell r="C394">
            <v>0</v>
          </cell>
          <cell r="D394">
            <v>0</v>
          </cell>
          <cell r="E394">
            <v>0</v>
          </cell>
          <cell r="F394">
            <v>0</v>
          </cell>
          <cell r="G394">
            <v>0</v>
          </cell>
          <cell r="H394">
            <v>0</v>
          </cell>
          <cell r="I394">
            <v>0</v>
          </cell>
          <cell r="J394">
            <v>0</v>
          </cell>
          <cell r="K394">
            <v>0</v>
          </cell>
          <cell r="L394">
            <v>0</v>
          </cell>
          <cell r="M394">
            <v>0</v>
          </cell>
          <cell r="N394">
            <v>0</v>
          </cell>
        </row>
        <row r="395">
          <cell r="A395">
            <v>6962029000</v>
          </cell>
          <cell r="C395">
            <v>0</v>
          </cell>
          <cell r="D395">
            <v>0</v>
          </cell>
          <cell r="E395">
            <v>0</v>
          </cell>
          <cell r="F395">
            <v>0</v>
          </cell>
          <cell r="G395">
            <v>0</v>
          </cell>
          <cell r="H395">
            <v>0</v>
          </cell>
          <cell r="I395">
            <v>0</v>
          </cell>
          <cell r="J395">
            <v>0</v>
          </cell>
          <cell r="K395">
            <v>0</v>
          </cell>
          <cell r="L395">
            <v>0</v>
          </cell>
          <cell r="M395">
            <v>0</v>
          </cell>
          <cell r="N395">
            <v>0</v>
          </cell>
        </row>
        <row r="396">
          <cell r="A396">
            <v>6962039000</v>
          </cell>
          <cell r="C396">
            <v>0</v>
          </cell>
          <cell r="D396">
            <v>0</v>
          </cell>
          <cell r="E396">
            <v>0</v>
          </cell>
          <cell r="F396">
            <v>0</v>
          </cell>
          <cell r="G396">
            <v>0</v>
          </cell>
          <cell r="H396">
            <v>0</v>
          </cell>
          <cell r="I396">
            <v>0</v>
          </cell>
          <cell r="J396">
            <v>0</v>
          </cell>
          <cell r="K396">
            <v>0</v>
          </cell>
          <cell r="L396">
            <v>0</v>
          </cell>
          <cell r="M396">
            <v>0</v>
          </cell>
          <cell r="N396">
            <v>0</v>
          </cell>
        </row>
        <row r="397">
          <cell r="A397">
            <v>6962041000</v>
          </cell>
          <cell r="C397">
            <v>0</v>
          </cell>
          <cell r="D397">
            <v>0</v>
          </cell>
          <cell r="E397">
            <v>0</v>
          </cell>
          <cell r="F397">
            <v>0</v>
          </cell>
          <cell r="G397">
            <v>0</v>
          </cell>
          <cell r="H397">
            <v>0</v>
          </cell>
          <cell r="I397">
            <v>0</v>
          </cell>
          <cell r="J397">
            <v>0</v>
          </cell>
          <cell r="K397">
            <v>0</v>
          </cell>
          <cell r="L397">
            <v>0</v>
          </cell>
          <cell r="M397">
            <v>0</v>
          </cell>
          <cell r="N397">
            <v>0</v>
          </cell>
        </row>
        <row r="398">
          <cell r="A398">
            <v>6962049000</v>
          </cell>
          <cell r="C398">
            <v>0</v>
          </cell>
          <cell r="D398">
            <v>0</v>
          </cell>
          <cell r="E398">
            <v>0</v>
          </cell>
          <cell r="F398">
            <v>0</v>
          </cell>
          <cell r="G398">
            <v>0</v>
          </cell>
          <cell r="H398">
            <v>0</v>
          </cell>
          <cell r="I398">
            <v>0</v>
          </cell>
          <cell r="J398">
            <v>0</v>
          </cell>
          <cell r="K398">
            <v>0</v>
          </cell>
          <cell r="L398">
            <v>0</v>
          </cell>
          <cell r="M398">
            <v>0</v>
          </cell>
          <cell r="N398">
            <v>0</v>
          </cell>
        </row>
        <row r="399">
          <cell r="A399">
            <v>6962059000</v>
          </cell>
          <cell r="C399">
            <v>0</v>
          </cell>
          <cell r="D399">
            <v>0</v>
          </cell>
          <cell r="E399">
            <v>0</v>
          </cell>
          <cell r="F399">
            <v>0</v>
          </cell>
          <cell r="G399">
            <v>0</v>
          </cell>
          <cell r="H399">
            <v>0</v>
          </cell>
          <cell r="I399">
            <v>0</v>
          </cell>
          <cell r="J399">
            <v>0</v>
          </cell>
          <cell r="K399">
            <v>0</v>
          </cell>
          <cell r="L399">
            <v>0</v>
          </cell>
          <cell r="M399">
            <v>0</v>
          </cell>
          <cell r="N399">
            <v>0</v>
          </cell>
        </row>
        <row r="400">
          <cell r="A400">
            <v>6962069000</v>
          </cell>
          <cell r="C400">
            <v>0</v>
          </cell>
          <cell r="D400">
            <v>0</v>
          </cell>
          <cell r="E400">
            <v>0</v>
          </cell>
          <cell r="F400">
            <v>0</v>
          </cell>
          <cell r="G400">
            <v>0</v>
          </cell>
          <cell r="H400">
            <v>0</v>
          </cell>
          <cell r="I400">
            <v>0</v>
          </cell>
          <cell r="J400">
            <v>0</v>
          </cell>
          <cell r="K400">
            <v>0</v>
          </cell>
          <cell r="L400">
            <v>0</v>
          </cell>
          <cell r="M400">
            <v>0</v>
          </cell>
          <cell r="N400">
            <v>0</v>
          </cell>
        </row>
        <row r="401">
          <cell r="A401">
            <v>6970061000</v>
          </cell>
          <cell r="C401">
            <v>0</v>
          </cell>
          <cell r="D401">
            <v>0</v>
          </cell>
          <cell r="E401">
            <v>0</v>
          </cell>
          <cell r="F401">
            <v>0</v>
          </cell>
          <cell r="G401">
            <v>0</v>
          </cell>
          <cell r="H401">
            <v>0</v>
          </cell>
          <cell r="I401">
            <v>0</v>
          </cell>
          <cell r="J401">
            <v>0</v>
          </cell>
          <cell r="K401">
            <v>0</v>
          </cell>
          <cell r="L401">
            <v>0</v>
          </cell>
          <cell r="M401">
            <v>0</v>
          </cell>
          <cell r="N401">
            <v>0</v>
          </cell>
        </row>
        <row r="402">
          <cell r="A402">
            <v>6970062000</v>
          </cell>
          <cell r="C402">
            <v>0</v>
          </cell>
          <cell r="D402">
            <v>0</v>
          </cell>
          <cell r="E402">
            <v>0</v>
          </cell>
          <cell r="F402">
            <v>0</v>
          </cell>
          <cell r="G402">
            <v>0</v>
          </cell>
          <cell r="H402">
            <v>0</v>
          </cell>
          <cell r="I402">
            <v>0</v>
          </cell>
          <cell r="J402">
            <v>0</v>
          </cell>
          <cell r="K402">
            <v>0</v>
          </cell>
          <cell r="L402">
            <v>0</v>
          </cell>
          <cell r="M402">
            <v>0</v>
          </cell>
          <cell r="N402">
            <v>0</v>
          </cell>
        </row>
        <row r="403">
          <cell r="A403">
            <v>6970063000</v>
          </cell>
          <cell r="C403">
            <v>0</v>
          </cell>
          <cell r="D403">
            <v>0</v>
          </cell>
          <cell r="E403">
            <v>0</v>
          </cell>
          <cell r="F403">
            <v>0</v>
          </cell>
          <cell r="G403">
            <v>0</v>
          </cell>
          <cell r="H403">
            <v>0</v>
          </cell>
          <cell r="I403">
            <v>0</v>
          </cell>
          <cell r="J403">
            <v>0</v>
          </cell>
          <cell r="K403">
            <v>0</v>
          </cell>
          <cell r="L403">
            <v>0</v>
          </cell>
          <cell r="M403">
            <v>0</v>
          </cell>
          <cell r="N403">
            <v>0</v>
          </cell>
        </row>
        <row r="404">
          <cell r="A404">
            <v>6970064000</v>
          </cell>
          <cell r="C404">
            <v>0</v>
          </cell>
          <cell r="D404">
            <v>0</v>
          </cell>
          <cell r="E404">
            <v>0</v>
          </cell>
          <cell r="F404">
            <v>0</v>
          </cell>
          <cell r="G404">
            <v>0</v>
          </cell>
          <cell r="H404">
            <v>0</v>
          </cell>
          <cell r="I404">
            <v>0</v>
          </cell>
          <cell r="J404">
            <v>0</v>
          </cell>
          <cell r="K404">
            <v>0</v>
          </cell>
          <cell r="L404">
            <v>0</v>
          </cell>
          <cell r="M404">
            <v>0</v>
          </cell>
          <cell r="N404">
            <v>0</v>
          </cell>
        </row>
        <row r="405">
          <cell r="A405">
            <v>6970065000</v>
          </cell>
          <cell r="C405">
            <v>0</v>
          </cell>
          <cell r="D405">
            <v>0</v>
          </cell>
          <cell r="E405">
            <v>0</v>
          </cell>
          <cell r="F405">
            <v>0</v>
          </cell>
          <cell r="G405">
            <v>0</v>
          </cell>
          <cell r="H405">
            <v>0</v>
          </cell>
          <cell r="I405">
            <v>0</v>
          </cell>
          <cell r="J405">
            <v>0</v>
          </cell>
          <cell r="K405">
            <v>0</v>
          </cell>
          <cell r="L405">
            <v>0</v>
          </cell>
          <cell r="M405">
            <v>0</v>
          </cell>
          <cell r="N405">
            <v>0</v>
          </cell>
        </row>
        <row r="406">
          <cell r="A406">
            <v>6970066000</v>
          </cell>
          <cell r="C406">
            <v>0</v>
          </cell>
          <cell r="D406">
            <v>0</v>
          </cell>
          <cell r="E406">
            <v>0</v>
          </cell>
          <cell r="F406">
            <v>0</v>
          </cell>
          <cell r="G406">
            <v>0</v>
          </cell>
          <cell r="H406">
            <v>0</v>
          </cell>
          <cell r="I406">
            <v>0</v>
          </cell>
          <cell r="J406">
            <v>0</v>
          </cell>
          <cell r="K406">
            <v>0</v>
          </cell>
          <cell r="L406">
            <v>0</v>
          </cell>
          <cell r="M406">
            <v>0</v>
          </cell>
          <cell r="N406">
            <v>0</v>
          </cell>
        </row>
        <row r="407">
          <cell r="A407">
            <v>6970067000</v>
          </cell>
          <cell r="C407">
            <v>0</v>
          </cell>
          <cell r="D407">
            <v>0</v>
          </cell>
          <cell r="E407">
            <v>0</v>
          </cell>
          <cell r="F407">
            <v>0</v>
          </cell>
          <cell r="G407">
            <v>0</v>
          </cell>
          <cell r="H407">
            <v>0</v>
          </cell>
          <cell r="I407">
            <v>0</v>
          </cell>
          <cell r="J407">
            <v>0</v>
          </cell>
          <cell r="K407">
            <v>0</v>
          </cell>
          <cell r="L407">
            <v>0</v>
          </cell>
          <cell r="M407">
            <v>0</v>
          </cell>
          <cell r="N407">
            <v>0</v>
          </cell>
        </row>
        <row r="408">
          <cell r="A408">
            <v>6970068000</v>
          </cell>
          <cell r="C408">
            <v>0</v>
          </cell>
          <cell r="D408">
            <v>0</v>
          </cell>
          <cell r="E408">
            <v>0</v>
          </cell>
          <cell r="F408">
            <v>0</v>
          </cell>
          <cell r="G408">
            <v>0</v>
          </cell>
          <cell r="H408">
            <v>0</v>
          </cell>
          <cell r="I408">
            <v>0</v>
          </cell>
          <cell r="J408">
            <v>0</v>
          </cell>
          <cell r="K408">
            <v>0</v>
          </cell>
          <cell r="L408">
            <v>0</v>
          </cell>
          <cell r="M408">
            <v>0</v>
          </cell>
          <cell r="N408">
            <v>0</v>
          </cell>
        </row>
        <row r="409">
          <cell r="A409">
            <v>6970069000</v>
          </cell>
          <cell r="C409">
            <v>0</v>
          </cell>
          <cell r="D409">
            <v>0</v>
          </cell>
          <cell r="E409">
            <v>0</v>
          </cell>
          <cell r="F409">
            <v>0</v>
          </cell>
          <cell r="G409">
            <v>0</v>
          </cell>
          <cell r="H409">
            <v>0</v>
          </cell>
          <cell r="I409">
            <v>0</v>
          </cell>
          <cell r="J409">
            <v>0</v>
          </cell>
          <cell r="K409">
            <v>0</v>
          </cell>
          <cell r="L409">
            <v>0</v>
          </cell>
          <cell r="M409">
            <v>0</v>
          </cell>
          <cell r="N409">
            <v>0</v>
          </cell>
        </row>
        <row r="410">
          <cell r="A410">
            <v>6970071000</v>
          </cell>
          <cell r="C410">
            <v>10036.68</v>
          </cell>
          <cell r="D410">
            <v>0</v>
          </cell>
          <cell r="E410">
            <v>0</v>
          </cell>
          <cell r="F410">
            <v>0</v>
          </cell>
          <cell r="G410">
            <v>0</v>
          </cell>
          <cell r="H410">
            <v>0</v>
          </cell>
          <cell r="I410">
            <v>0</v>
          </cell>
          <cell r="J410">
            <v>0</v>
          </cell>
          <cell r="K410">
            <v>0</v>
          </cell>
          <cell r="L410">
            <v>0</v>
          </cell>
          <cell r="M410">
            <v>0</v>
          </cell>
          <cell r="N410">
            <v>0</v>
          </cell>
        </row>
        <row r="411">
          <cell r="A411">
            <v>6970072000</v>
          </cell>
          <cell r="C411">
            <v>0</v>
          </cell>
          <cell r="D411">
            <v>0</v>
          </cell>
          <cell r="E411">
            <v>0</v>
          </cell>
          <cell r="F411">
            <v>0</v>
          </cell>
          <cell r="G411">
            <v>0</v>
          </cell>
          <cell r="H411">
            <v>0</v>
          </cell>
          <cell r="I411">
            <v>0</v>
          </cell>
          <cell r="J411">
            <v>0</v>
          </cell>
          <cell r="K411">
            <v>0</v>
          </cell>
          <cell r="L411">
            <v>0</v>
          </cell>
          <cell r="M411">
            <v>0</v>
          </cell>
          <cell r="N411">
            <v>0</v>
          </cell>
        </row>
        <row r="412">
          <cell r="A412">
            <v>6970073000</v>
          </cell>
          <cell r="C412">
            <v>0</v>
          </cell>
          <cell r="D412">
            <v>0</v>
          </cell>
          <cell r="E412">
            <v>0</v>
          </cell>
          <cell r="F412">
            <v>0</v>
          </cell>
          <cell r="G412">
            <v>0</v>
          </cell>
          <cell r="H412">
            <v>0</v>
          </cell>
          <cell r="I412">
            <v>0</v>
          </cell>
          <cell r="J412">
            <v>0</v>
          </cell>
          <cell r="K412">
            <v>0</v>
          </cell>
          <cell r="L412">
            <v>0</v>
          </cell>
          <cell r="M412">
            <v>0</v>
          </cell>
          <cell r="N412">
            <v>0</v>
          </cell>
        </row>
        <row r="413">
          <cell r="A413">
            <v>6970074000</v>
          </cell>
          <cell r="C413">
            <v>0</v>
          </cell>
          <cell r="D413">
            <v>0</v>
          </cell>
          <cell r="E413">
            <v>0</v>
          </cell>
          <cell r="F413">
            <v>0</v>
          </cell>
          <cell r="G413">
            <v>0</v>
          </cell>
          <cell r="H413">
            <v>0</v>
          </cell>
          <cell r="I413">
            <v>0</v>
          </cell>
          <cell r="J413">
            <v>0</v>
          </cell>
          <cell r="K413">
            <v>0</v>
          </cell>
          <cell r="L413">
            <v>0</v>
          </cell>
          <cell r="M413">
            <v>0</v>
          </cell>
          <cell r="N413">
            <v>0</v>
          </cell>
        </row>
        <row r="414">
          <cell r="A414">
            <v>6970075000</v>
          </cell>
          <cell r="C414">
            <v>0</v>
          </cell>
          <cell r="D414">
            <v>0</v>
          </cell>
          <cell r="E414">
            <v>0</v>
          </cell>
          <cell r="F414">
            <v>0</v>
          </cell>
          <cell r="G414">
            <v>0</v>
          </cell>
          <cell r="H414">
            <v>0</v>
          </cell>
          <cell r="I414">
            <v>0</v>
          </cell>
          <cell r="J414">
            <v>0</v>
          </cell>
          <cell r="K414">
            <v>0</v>
          </cell>
          <cell r="L414">
            <v>0</v>
          </cell>
          <cell r="M414">
            <v>0</v>
          </cell>
          <cell r="N414">
            <v>0</v>
          </cell>
        </row>
        <row r="415">
          <cell r="A415">
            <v>6970076000</v>
          </cell>
          <cell r="C415">
            <v>0</v>
          </cell>
          <cell r="D415">
            <v>0</v>
          </cell>
          <cell r="E415">
            <v>0</v>
          </cell>
          <cell r="F415">
            <v>0</v>
          </cell>
          <cell r="G415">
            <v>0</v>
          </cell>
          <cell r="H415">
            <v>0</v>
          </cell>
          <cell r="I415">
            <v>0</v>
          </cell>
          <cell r="J415">
            <v>0</v>
          </cell>
          <cell r="K415">
            <v>0</v>
          </cell>
          <cell r="L415">
            <v>0</v>
          </cell>
          <cell r="M415">
            <v>0</v>
          </cell>
          <cell r="N415">
            <v>0</v>
          </cell>
        </row>
        <row r="416">
          <cell r="A416">
            <v>6970078000</v>
          </cell>
          <cell r="C416">
            <v>0</v>
          </cell>
          <cell r="D416">
            <v>0</v>
          </cell>
          <cell r="E416">
            <v>0</v>
          </cell>
          <cell r="F416">
            <v>0</v>
          </cell>
          <cell r="G416">
            <v>0</v>
          </cell>
          <cell r="H416">
            <v>0</v>
          </cell>
          <cell r="I416">
            <v>0</v>
          </cell>
          <cell r="J416">
            <v>0</v>
          </cell>
          <cell r="K416">
            <v>0</v>
          </cell>
          <cell r="L416">
            <v>0</v>
          </cell>
          <cell r="M416">
            <v>0</v>
          </cell>
          <cell r="N416">
            <v>0</v>
          </cell>
        </row>
        <row r="417">
          <cell r="A417">
            <v>6970079000</v>
          </cell>
          <cell r="C417">
            <v>0</v>
          </cell>
          <cell r="D417">
            <v>0</v>
          </cell>
          <cell r="E417">
            <v>0</v>
          </cell>
          <cell r="F417">
            <v>0</v>
          </cell>
          <cell r="G417">
            <v>0</v>
          </cell>
          <cell r="H417">
            <v>0</v>
          </cell>
          <cell r="I417">
            <v>0</v>
          </cell>
          <cell r="J417">
            <v>0</v>
          </cell>
          <cell r="K417">
            <v>0</v>
          </cell>
          <cell r="L417">
            <v>0</v>
          </cell>
          <cell r="M417">
            <v>0</v>
          </cell>
          <cell r="N417">
            <v>0</v>
          </cell>
        </row>
        <row r="418">
          <cell r="A418">
            <v>6981001000</v>
          </cell>
          <cell r="C418">
            <v>0</v>
          </cell>
          <cell r="D418">
            <v>0</v>
          </cell>
          <cell r="E418">
            <v>0</v>
          </cell>
          <cell r="F418">
            <v>0</v>
          </cell>
          <cell r="G418">
            <v>0</v>
          </cell>
          <cell r="H418">
            <v>0</v>
          </cell>
          <cell r="I418">
            <v>0</v>
          </cell>
          <cell r="J418">
            <v>0</v>
          </cell>
          <cell r="K418">
            <v>0</v>
          </cell>
          <cell r="L418">
            <v>0</v>
          </cell>
          <cell r="M418">
            <v>0</v>
          </cell>
          <cell r="N418">
            <v>0</v>
          </cell>
        </row>
        <row r="419">
          <cell r="A419">
            <v>6982001000</v>
          </cell>
          <cell r="C419">
            <v>0</v>
          </cell>
          <cell r="D419">
            <v>0</v>
          </cell>
          <cell r="E419">
            <v>0</v>
          </cell>
          <cell r="F419">
            <v>0</v>
          </cell>
          <cell r="G419">
            <v>0</v>
          </cell>
          <cell r="H419">
            <v>0</v>
          </cell>
          <cell r="I419">
            <v>0</v>
          </cell>
          <cell r="J419">
            <v>0</v>
          </cell>
          <cell r="K419">
            <v>0</v>
          </cell>
          <cell r="L419">
            <v>0</v>
          </cell>
          <cell r="M419">
            <v>0</v>
          </cell>
          <cell r="N419">
            <v>0</v>
          </cell>
        </row>
        <row r="420">
          <cell r="A420">
            <v>6984001000</v>
          </cell>
          <cell r="C420">
            <v>0</v>
          </cell>
          <cell r="D420">
            <v>0</v>
          </cell>
          <cell r="E420">
            <v>0</v>
          </cell>
          <cell r="F420">
            <v>0</v>
          </cell>
          <cell r="G420">
            <v>0</v>
          </cell>
          <cell r="H420">
            <v>0</v>
          </cell>
          <cell r="I420">
            <v>0</v>
          </cell>
          <cell r="J420">
            <v>0</v>
          </cell>
          <cell r="K420">
            <v>0</v>
          </cell>
          <cell r="L420">
            <v>0</v>
          </cell>
          <cell r="M420">
            <v>0</v>
          </cell>
          <cell r="N420">
            <v>0</v>
          </cell>
        </row>
        <row r="421">
          <cell r="A421">
            <v>6985001000</v>
          </cell>
          <cell r="C421">
            <v>0</v>
          </cell>
          <cell r="D421">
            <v>0</v>
          </cell>
          <cell r="E421">
            <v>0</v>
          </cell>
          <cell r="F421">
            <v>0</v>
          </cell>
          <cell r="G421">
            <v>0</v>
          </cell>
          <cell r="H421">
            <v>0</v>
          </cell>
          <cell r="I421">
            <v>0</v>
          </cell>
          <cell r="J421">
            <v>0</v>
          </cell>
          <cell r="K421">
            <v>0</v>
          </cell>
          <cell r="L421">
            <v>0</v>
          </cell>
          <cell r="M421">
            <v>0</v>
          </cell>
          <cell r="N421">
            <v>0</v>
          </cell>
        </row>
        <row r="422">
          <cell r="A422">
            <v>6988001000</v>
          </cell>
          <cell r="C422">
            <v>0</v>
          </cell>
          <cell r="D422">
            <v>0</v>
          </cell>
          <cell r="E422">
            <v>0</v>
          </cell>
          <cell r="F422">
            <v>0</v>
          </cell>
          <cell r="G422">
            <v>0</v>
          </cell>
          <cell r="H422">
            <v>0</v>
          </cell>
          <cell r="I422">
            <v>0</v>
          </cell>
          <cell r="J422">
            <v>0</v>
          </cell>
          <cell r="K422">
            <v>0</v>
          </cell>
          <cell r="L422">
            <v>0</v>
          </cell>
          <cell r="M422">
            <v>0</v>
          </cell>
          <cell r="N422">
            <v>0</v>
          </cell>
        </row>
        <row r="423">
          <cell r="A423">
            <v>6988004000</v>
          </cell>
          <cell r="C423">
            <v>0</v>
          </cell>
          <cell r="D423">
            <v>0</v>
          </cell>
          <cell r="E423">
            <v>0</v>
          </cell>
          <cell r="F423">
            <v>0</v>
          </cell>
          <cell r="G423">
            <v>0</v>
          </cell>
          <cell r="H423">
            <v>0</v>
          </cell>
          <cell r="I423">
            <v>0</v>
          </cell>
          <cell r="J423">
            <v>0</v>
          </cell>
          <cell r="K423">
            <v>0</v>
          </cell>
          <cell r="L423">
            <v>0</v>
          </cell>
          <cell r="M423">
            <v>0</v>
          </cell>
          <cell r="N423">
            <v>0</v>
          </cell>
        </row>
        <row r="424">
          <cell r="A424">
            <v>6988006000</v>
          </cell>
          <cell r="C424">
            <v>0</v>
          </cell>
          <cell r="D424">
            <v>0</v>
          </cell>
          <cell r="E424">
            <v>0</v>
          </cell>
          <cell r="F424">
            <v>0</v>
          </cell>
          <cell r="G424">
            <v>0</v>
          </cell>
          <cell r="H424">
            <v>0</v>
          </cell>
          <cell r="I424">
            <v>0</v>
          </cell>
          <cell r="J424">
            <v>0</v>
          </cell>
          <cell r="K424">
            <v>0</v>
          </cell>
          <cell r="L424">
            <v>0</v>
          </cell>
          <cell r="M424">
            <v>0</v>
          </cell>
          <cell r="N424">
            <v>0</v>
          </cell>
        </row>
        <row r="425">
          <cell r="A425">
            <v>6988007000</v>
          </cell>
          <cell r="C425">
            <v>0</v>
          </cell>
          <cell r="D425">
            <v>0</v>
          </cell>
          <cell r="E425">
            <v>0</v>
          </cell>
          <cell r="F425">
            <v>0</v>
          </cell>
          <cell r="G425">
            <v>0</v>
          </cell>
          <cell r="H425">
            <v>0</v>
          </cell>
          <cell r="I425">
            <v>0</v>
          </cell>
          <cell r="J425">
            <v>0</v>
          </cell>
          <cell r="K425">
            <v>0</v>
          </cell>
          <cell r="L425">
            <v>0</v>
          </cell>
          <cell r="M425">
            <v>0</v>
          </cell>
          <cell r="N425">
            <v>0</v>
          </cell>
        </row>
        <row r="426">
          <cell r="A426">
            <v>6988009000</v>
          </cell>
          <cell r="C426">
            <v>3000</v>
          </cell>
          <cell r="D426">
            <v>13204.16</v>
          </cell>
          <cell r="E426">
            <v>62088.599999999889</v>
          </cell>
          <cell r="F426">
            <v>0</v>
          </cell>
          <cell r="G426">
            <v>0</v>
          </cell>
          <cell r="H426">
            <v>0</v>
          </cell>
          <cell r="I426">
            <v>0</v>
          </cell>
          <cell r="J426">
            <v>0</v>
          </cell>
          <cell r="K426">
            <v>0</v>
          </cell>
          <cell r="L426">
            <v>0</v>
          </cell>
          <cell r="M426">
            <v>0</v>
          </cell>
          <cell r="N426">
            <v>0</v>
          </cell>
        </row>
        <row r="427">
          <cell r="A427">
            <v>6988010000</v>
          </cell>
          <cell r="C427">
            <v>0</v>
          </cell>
          <cell r="D427">
            <v>0</v>
          </cell>
          <cell r="E427">
            <v>0</v>
          </cell>
          <cell r="F427">
            <v>0</v>
          </cell>
          <cell r="G427">
            <v>0</v>
          </cell>
          <cell r="H427">
            <v>0</v>
          </cell>
          <cell r="I427">
            <v>0</v>
          </cell>
          <cell r="J427">
            <v>0</v>
          </cell>
          <cell r="K427">
            <v>0</v>
          </cell>
          <cell r="L427">
            <v>0</v>
          </cell>
          <cell r="M427">
            <v>0</v>
          </cell>
          <cell r="N427">
            <v>0</v>
          </cell>
        </row>
        <row r="428">
          <cell r="A428">
            <v>6988098000</v>
          </cell>
          <cell r="C428">
            <v>0</v>
          </cell>
          <cell r="D428">
            <v>0</v>
          </cell>
          <cell r="E428">
            <v>0</v>
          </cell>
          <cell r="F428">
            <v>0</v>
          </cell>
          <cell r="G428">
            <v>0</v>
          </cell>
          <cell r="H428">
            <v>0</v>
          </cell>
          <cell r="I428">
            <v>0</v>
          </cell>
          <cell r="J428">
            <v>0</v>
          </cell>
          <cell r="K428">
            <v>0</v>
          </cell>
          <cell r="L428">
            <v>0</v>
          </cell>
          <cell r="M428">
            <v>0</v>
          </cell>
          <cell r="N428">
            <v>0</v>
          </cell>
        </row>
        <row r="429">
          <cell r="A429">
            <v>6988099000</v>
          </cell>
          <cell r="C429">
            <v>0</v>
          </cell>
          <cell r="D429">
            <v>0</v>
          </cell>
          <cell r="E429">
            <v>0</v>
          </cell>
          <cell r="F429">
            <v>0</v>
          </cell>
          <cell r="G429">
            <v>0</v>
          </cell>
          <cell r="H429">
            <v>0</v>
          </cell>
          <cell r="I429">
            <v>0</v>
          </cell>
          <cell r="J429">
            <v>0</v>
          </cell>
          <cell r="K429">
            <v>0</v>
          </cell>
          <cell r="L429">
            <v>0</v>
          </cell>
          <cell r="M429">
            <v>0</v>
          </cell>
          <cell r="N429">
            <v>0</v>
          </cell>
        </row>
        <row r="430">
          <cell r="A430">
            <v>7100000001</v>
          </cell>
          <cell r="C430">
            <v>0</v>
          </cell>
          <cell r="D430">
            <v>0</v>
          </cell>
          <cell r="E430">
            <v>0</v>
          </cell>
          <cell r="F430">
            <v>0</v>
          </cell>
          <cell r="G430">
            <v>0</v>
          </cell>
          <cell r="H430">
            <v>0</v>
          </cell>
          <cell r="I430">
            <v>0</v>
          </cell>
          <cell r="J430">
            <v>0</v>
          </cell>
          <cell r="K430">
            <v>0</v>
          </cell>
          <cell r="L430">
            <v>0</v>
          </cell>
          <cell r="M430">
            <v>0</v>
          </cell>
          <cell r="N430">
            <v>0</v>
          </cell>
        </row>
        <row r="431">
          <cell r="A431">
            <v>7120017000</v>
          </cell>
          <cell r="C431">
            <v>-322814.37</v>
          </cell>
          <cell r="D431">
            <v>-348663.77</v>
          </cell>
          <cell r="E431">
            <v>-425097.51999998989</v>
          </cell>
          <cell r="F431">
            <v>0</v>
          </cell>
          <cell r="G431">
            <v>0</v>
          </cell>
          <cell r="H431">
            <v>0</v>
          </cell>
          <cell r="I431">
            <v>0</v>
          </cell>
          <cell r="J431">
            <v>0</v>
          </cell>
          <cell r="K431">
            <v>0</v>
          </cell>
          <cell r="L431">
            <v>0</v>
          </cell>
          <cell r="M431">
            <v>0</v>
          </cell>
          <cell r="N431">
            <v>0</v>
          </cell>
        </row>
        <row r="432">
          <cell r="A432">
            <v>7120053000</v>
          </cell>
          <cell r="C432">
            <v>0</v>
          </cell>
          <cell r="D432">
            <v>0</v>
          </cell>
          <cell r="E432">
            <v>-6226864</v>
          </cell>
          <cell r="F432">
            <v>0</v>
          </cell>
          <cell r="G432">
            <v>0</v>
          </cell>
          <cell r="H432">
            <v>0</v>
          </cell>
          <cell r="I432">
            <v>0</v>
          </cell>
          <cell r="J432">
            <v>0</v>
          </cell>
          <cell r="K432">
            <v>0</v>
          </cell>
          <cell r="L432">
            <v>0</v>
          </cell>
          <cell r="M432">
            <v>0</v>
          </cell>
          <cell r="N432">
            <v>0</v>
          </cell>
        </row>
        <row r="433">
          <cell r="A433">
            <v>7120054000</v>
          </cell>
          <cell r="C433">
            <v>-8776994.3000000007</v>
          </cell>
          <cell r="D433">
            <v>-6654308.7299998999</v>
          </cell>
          <cell r="E433">
            <v>-9304705.2000000998</v>
          </cell>
          <cell r="F433">
            <v>0</v>
          </cell>
          <cell r="G433">
            <v>0</v>
          </cell>
          <cell r="H433">
            <v>0</v>
          </cell>
          <cell r="I433">
            <v>0</v>
          </cell>
          <cell r="J433">
            <v>0</v>
          </cell>
          <cell r="K433">
            <v>0</v>
          </cell>
          <cell r="L433">
            <v>0</v>
          </cell>
          <cell r="M433">
            <v>0</v>
          </cell>
          <cell r="N433">
            <v>0</v>
          </cell>
        </row>
        <row r="434">
          <cell r="A434">
            <v>7120055000</v>
          </cell>
          <cell r="C434">
            <v>0</v>
          </cell>
          <cell r="D434">
            <v>0</v>
          </cell>
          <cell r="E434">
            <v>0</v>
          </cell>
          <cell r="F434">
            <v>0</v>
          </cell>
          <cell r="G434">
            <v>0</v>
          </cell>
          <cell r="H434">
            <v>0</v>
          </cell>
          <cell r="I434">
            <v>0</v>
          </cell>
          <cell r="J434">
            <v>0</v>
          </cell>
          <cell r="K434">
            <v>0</v>
          </cell>
          <cell r="L434">
            <v>0</v>
          </cell>
          <cell r="M434">
            <v>0</v>
          </cell>
          <cell r="N434">
            <v>0</v>
          </cell>
        </row>
        <row r="435">
          <cell r="A435">
            <v>7120055001</v>
          </cell>
          <cell r="C435">
            <v>0</v>
          </cell>
          <cell r="D435">
            <v>0</v>
          </cell>
          <cell r="E435">
            <v>0</v>
          </cell>
          <cell r="F435">
            <v>0</v>
          </cell>
          <cell r="G435">
            <v>0</v>
          </cell>
          <cell r="H435">
            <v>0</v>
          </cell>
          <cell r="I435">
            <v>0</v>
          </cell>
          <cell r="J435">
            <v>0</v>
          </cell>
          <cell r="K435">
            <v>0</v>
          </cell>
          <cell r="L435">
            <v>0</v>
          </cell>
          <cell r="M435">
            <v>0</v>
          </cell>
          <cell r="N435">
            <v>0</v>
          </cell>
        </row>
        <row r="436">
          <cell r="A436">
            <v>7120055002</v>
          </cell>
          <cell r="C436">
            <v>0</v>
          </cell>
          <cell r="D436">
            <v>-10674271.66</v>
          </cell>
          <cell r="E436">
            <v>858298.65000000969</v>
          </cell>
          <cell r="F436">
            <v>0</v>
          </cell>
          <cell r="G436">
            <v>0</v>
          </cell>
          <cell r="H436">
            <v>0</v>
          </cell>
          <cell r="I436">
            <v>0</v>
          </cell>
          <cell r="J436">
            <v>0</v>
          </cell>
          <cell r="K436">
            <v>0</v>
          </cell>
          <cell r="L436">
            <v>0</v>
          </cell>
          <cell r="M436">
            <v>0</v>
          </cell>
          <cell r="N436">
            <v>0</v>
          </cell>
        </row>
        <row r="437">
          <cell r="A437">
            <v>7120056000</v>
          </cell>
          <cell r="C437">
            <v>0</v>
          </cell>
          <cell r="D437">
            <v>0</v>
          </cell>
          <cell r="E437">
            <v>0</v>
          </cell>
          <cell r="F437">
            <v>0</v>
          </cell>
          <cell r="G437">
            <v>0</v>
          </cell>
          <cell r="H437">
            <v>0</v>
          </cell>
          <cell r="I437">
            <v>0</v>
          </cell>
          <cell r="J437">
            <v>0</v>
          </cell>
          <cell r="K437">
            <v>0</v>
          </cell>
          <cell r="L437">
            <v>0</v>
          </cell>
          <cell r="M437">
            <v>0</v>
          </cell>
          <cell r="N437">
            <v>0</v>
          </cell>
        </row>
        <row r="438">
          <cell r="A438">
            <v>7120085000</v>
          </cell>
          <cell r="C438">
            <v>-150508478.75</v>
          </cell>
          <cell r="D438">
            <v>-150508478.75</v>
          </cell>
          <cell r="E438">
            <v>-150508478.75</v>
          </cell>
          <cell r="F438">
            <v>0</v>
          </cell>
          <cell r="G438">
            <v>0</v>
          </cell>
          <cell r="H438">
            <v>0</v>
          </cell>
          <cell r="I438">
            <v>0</v>
          </cell>
          <cell r="J438">
            <v>0</v>
          </cell>
          <cell r="K438">
            <v>0</v>
          </cell>
          <cell r="L438">
            <v>0</v>
          </cell>
          <cell r="M438">
            <v>0</v>
          </cell>
          <cell r="N438">
            <v>0</v>
          </cell>
        </row>
        <row r="439">
          <cell r="A439">
            <v>7120085001</v>
          </cell>
          <cell r="C439">
            <v>-69308869</v>
          </cell>
          <cell r="D439">
            <v>-60489628</v>
          </cell>
          <cell r="E439">
            <v>-54586525</v>
          </cell>
          <cell r="F439">
            <v>0</v>
          </cell>
          <cell r="G439">
            <v>0</v>
          </cell>
          <cell r="H439">
            <v>0</v>
          </cell>
          <cell r="I439">
            <v>0</v>
          </cell>
          <cell r="J439">
            <v>0</v>
          </cell>
          <cell r="K439">
            <v>0</v>
          </cell>
          <cell r="L439">
            <v>0</v>
          </cell>
          <cell r="M439">
            <v>0</v>
          </cell>
          <cell r="N439">
            <v>0</v>
          </cell>
        </row>
        <row r="440">
          <cell r="A440">
            <v>7120085002</v>
          </cell>
          <cell r="C440">
            <v>-43733904.399999902</v>
          </cell>
          <cell r="D440">
            <v>-45868111.870000005</v>
          </cell>
          <cell r="E440">
            <v>-80059470.739999101</v>
          </cell>
          <cell r="F440">
            <v>0</v>
          </cell>
          <cell r="G440">
            <v>0</v>
          </cell>
          <cell r="H440">
            <v>0</v>
          </cell>
          <cell r="I440">
            <v>0</v>
          </cell>
          <cell r="J440">
            <v>0</v>
          </cell>
          <cell r="K440">
            <v>0</v>
          </cell>
          <cell r="L440">
            <v>0</v>
          </cell>
          <cell r="M440">
            <v>0</v>
          </cell>
          <cell r="N440">
            <v>0</v>
          </cell>
        </row>
        <row r="441">
          <cell r="A441">
            <v>7120085003</v>
          </cell>
          <cell r="C441">
            <v>0</v>
          </cell>
          <cell r="D441">
            <v>0</v>
          </cell>
          <cell r="E441">
            <v>0</v>
          </cell>
          <cell r="F441">
            <v>0</v>
          </cell>
          <cell r="G441">
            <v>0</v>
          </cell>
          <cell r="H441">
            <v>0</v>
          </cell>
          <cell r="I441">
            <v>0</v>
          </cell>
          <cell r="J441">
            <v>0</v>
          </cell>
          <cell r="K441">
            <v>0</v>
          </cell>
          <cell r="L441">
            <v>0</v>
          </cell>
          <cell r="M441">
            <v>0</v>
          </cell>
          <cell r="N441">
            <v>0</v>
          </cell>
        </row>
        <row r="442">
          <cell r="A442">
            <v>7120085004</v>
          </cell>
          <cell r="C442">
            <v>0</v>
          </cell>
          <cell r="D442">
            <v>0</v>
          </cell>
          <cell r="E442">
            <v>0</v>
          </cell>
          <cell r="F442">
            <v>0</v>
          </cell>
          <cell r="G442">
            <v>0</v>
          </cell>
          <cell r="H442">
            <v>0</v>
          </cell>
          <cell r="I442">
            <v>0</v>
          </cell>
          <cell r="J442">
            <v>0</v>
          </cell>
          <cell r="K442">
            <v>0</v>
          </cell>
          <cell r="L442">
            <v>0</v>
          </cell>
          <cell r="M442">
            <v>0</v>
          </cell>
          <cell r="N442">
            <v>0</v>
          </cell>
        </row>
        <row r="443">
          <cell r="A443">
            <v>7120085005</v>
          </cell>
          <cell r="C443">
            <v>0</v>
          </cell>
          <cell r="D443">
            <v>0</v>
          </cell>
          <cell r="E443">
            <v>0</v>
          </cell>
          <cell r="F443">
            <v>0</v>
          </cell>
          <cell r="G443">
            <v>0</v>
          </cell>
          <cell r="H443">
            <v>0</v>
          </cell>
          <cell r="I443">
            <v>0</v>
          </cell>
          <cell r="J443">
            <v>0</v>
          </cell>
          <cell r="K443">
            <v>0</v>
          </cell>
          <cell r="L443">
            <v>0</v>
          </cell>
          <cell r="M443">
            <v>0</v>
          </cell>
          <cell r="N443">
            <v>0</v>
          </cell>
        </row>
        <row r="444">
          <cell r="A444">
            <v>7120085006</v>
          </cell>
          <cell r="C444">
            <v>0</v>
          </cell>
          <cell r="D444">
            <v>0</v>
          </cell>
          <cell r="E444">
            <v>0</v>
          </cell>
          <cell r="F444">
            <v>0</v>
          </cell>
          <cell r="G444">
            <v>0</v>
          </cell>
          <cell r="H444">
            <v>0</v>
          </cell>
          <cell r="I444">
            <v>0</v>
          </cell>
          <cell r="J444">
            <v>0</v>
          </cell>
          <cell r="K444">
            <v>0</v>
          </cell>
          <cell r="L444">
            <v>0</v>
          </cell>
          <cell r="M444">
            <v>0</v>
          </cell>
          <cell r="N444">
            <v>0</v>
          </cell>
        </row>
        <row r="445">
          <cell r="A445">
            <v>7120085007</v>
          </cell>
          <cell r="C445">
            <v>0</v>
          </cell>
          <cell r="D445">
            <v>0</v>
          </cell>
          <cell r="E445">
            <v>0</v>
          </cell>
          <cell r="F445">
            <v>0</v>
          </cell>
          <cell r="G445">
            <v>0</v>
          </cell>
          <cell r="H445">
            <v>0</v>
          </cell>
          <cell r="I445">
            <v>0</v>
          </cell>
          <cell r="J445">
            <v>0</v>
          </cell>
          <cell r="K445">
            <v>0</v>
          </cell>
          <cell r="L445">
            <v>0</v>
          </cell>
          <cell r="M445">
            <v>0</v>
          </cell>
          <cell r="N445">
            <v>0</v>
          </cell>
        </row>
        <row r="446">
          <cell r="A446">
            <v>7120085008</v>
          </cell>
          <cell r="C446">
            <v>-12138720</v>
          </cell>
          <cell r="D446">
            <v>-11872800</v>
          </cell>
          <cell r="E446">
            <v>-1670500</v>
          </cell>
          <cell r="F446">
            <v>0</v>
          </cell>
          <cell r="G446">
            <v>0</v>
          </cell>
          <cell r="H446">
            <v>0</v>
          </cell>
          <cell r="I446">
            <v>0</v>
          </cell>
          <cell r="J446">
            <v>0</v>
          </cell>
          <cell r="K446">
            <v>0</v>
          </cell>
          <cell r="L446">
            <v>0</v>
          </cell>
          <cell r="M446">
            <v>0</v>
          </cell>
          <cell r="N446">
            <v>0</v>
          </cell>
        </row>
        <row r="447">
          <cell r="A447">
            <v>7120085009</v>
          </cell>
          <cell r="C447">
            <v>0</v>
          </cell>
          <cell r="D447">
            <v>0</v>
          </cell>
          <cell r="E447">
            <v>0</v>
          </cell>
          <cell r="F447">
            <v>0</v>
          </cell>
          <cell r="G447">
            <v>0</v>
          </cell>
          <cell r="H447">
            <v>0</v>
          </cell>
          <cell r="I447">
            <v>0</v>
          </cell>
          <cell r="J447">
            <v>0</v>
          </cell>
          <cell r="K447">
            <v>0</v>
          </cell>
          <cell r="L447">
            <v>0</v>
          </cell>
          <cell r="M447">
            <v>0</v>
          </cell>
          <cell r="N447">
            <v>0</v>
          </cell>
        </row>
        <row r="448">
          <cell r="A448">
            <v>7120085010</v>
          </cell>
          <cell r="C448">
            <v>15223093.359999901</v>
          </cell>
          <cell r="D448">
            <v>15223093.390000099</v>
          </cell>
          <cell r="E448">
            <v>15223093.390000001</v>
          </cell>
          <cell r="F448">
            <v>0</v>
          </cell>
          <cell r="G448">
            <v>0</v>
          </cell>
          <cell r="H448">
            <v>0</v>
          </cell>
          <cell r="I448">
            <v>0</v>
          </cell>
          <cell r="J448">
            <v>0</v>
          </cell>
          <cell r="K448">
            <v>0</v>
          </cell>
          <cell r="L448">
            <v>0</v>
          </cell>
          <cell r="M448">
            <v>0</v>
          </cell>
          <cell r="N448">
            <v>0</v>
          </cell>
        </row>
        <row r="449">
          <cell r="A449">
            <v>7120085011</v>
          </cell>
          <cell r="C449">
            <v>-227676.87</v>
          </cell>
          <cell r="D449">
            <v>-227676.83000000002</v>
          </cell>
          <cell r="E449">
            <v>-227676.83000000002</v>
          </cell>
          <cell r="F449">
            <v>0</v>
          </cell>
          <cell r="G449">
            <v>0</v>
          </cell>
          <cell r="H449">
            <v>0</v>
          </cell>
          <cell r="I449">
            <v>0</v>
          </cell>
          <cell r="J449">
            <v>0</v>
          </cell>
          <cell r="K449">
            <v>0</v>
          </cell>
          <cell r="L449">
            <v>0</v>
          </cell>
          <cell r="M449">
            <v>0</v>
          </cell>
          <cell r="N449">
            <v>0</v>
          </cell>
        </row>
        <row r="450">
          <cell r="A450">
            <v>7120085012</v>
          </cell>
          <cell r="C450">
            <v>0</v>
          </cell>
          <cell r="D450">
            <v>0</v>
          </cell>
          <cell r="E450">
            <v>0</v>
          </cell>
          <cell r="F450">
            <v>0</v>
          </cell>
          <cell r="G450">
            <v>0</v>
          </cell>
          <cell r="H450">
            <v>0</v>
          </cell>
          <cell r="I450">
            <v>0</v>
          </cell>
          <cell r="J450">
            <v>0</v>
          </cell>
          <cell r="K450">
            <v>0</v>
          </cell>
          <cell r="L450">
            <v>0</v>
          </cell>
          <cell r="M450">
            <v>0</v>
          </cell>
          <cell r="N450">
            <v>0</v>
          </cell>
        </row>
        <row r="451">
          <cell r="A451">
            <v>7120085013</v>
          </cell>
          <cell r="C451">
            <v>0</v>
          </cell>
          <cell r="D451">
            <v>0</v>
          </cell>
          <cell r="E451">
            <v>0</v>
          </cell>
          <cell r="F451">
            <v>0</v>
          </cell>
          <cell r="G451">
            <v>0</v>
          </cell>
          <cell r="H451">
            <v>0</v>
          </cell>
          <cell r="I451">
            <v>0</v>
          </cell>
          <cell r="J451">
            <v>0</v>
          </cell>
          <cell r="K451">
            <v>0</v>
          </cell>
          <cell r="L451">
            <v>0</v>
          </cell>
          <cell r="M451">
            <v>0</v>
          </cell>
          <cell r="N451">
            <v>0</v>
          </cell>
        </row>
        <row r="452">
          <cell r="A452">
            <v>7120085014</v>
          </cell>
          <cell r="C452">
            <v>0</v>
          </cell>
          <cell r="D452">
            <v>0</v>
          </cell>
          <cell r="E452">
            <v>0</v>
          </cell>
          <cell r="F452">
            <v>0</v>
          </cell>
          <cell r="G452">
            <v>0</v>
          </cell>
          <cell r="H452">
            <v>0</v>
          </cell>
          <cell r="I452">
            <v>0</v>
          </cell>
          <cell r="J452">
            <v>0</v>
          </cell>
          <cell r="K452">
            <v>0</v>
          </cell>
          <cell r="L452">
            <v>0</v>
          </cell>
          <cell r="M452">
            <v>0</v>
          </cell>
          <cell r="N452">
            <v>0</v>
          </cell>
        </row>
        <row r="453">
          <cell r="A453">
            <v>7120085015</v>
          </cell>
          <cell r="C453">
            <v>0</v>
          </cell>
          <cell r="D453">
            <v>0</v>
          </cell>
          <cell r="E453">
            <v>0</v>
          </cell>
          <cell r="F453">
            <v>0</v>
          </cell>
          <cell r="G453">
            <v>0</v>
          </cell>
          <cell r="H453">
            <v>0</v>
          </cell>
          <cell r="I453">
            <v>0</v>
          </cell>
          <cell r="J453">
            <v>0</v>
          </cell>
          <cell r="K453">
            <v>0</v>
          </cell>
          <cell r="L453">
            <v>0</v>
          </cell>
          <cell r="M453">
            <v>0</v>
          </cell>
          <cell r="N453">
            <v>0</v>
          </cell>
        </row>
        <row r="454">
          <cell r="A454">
            <v>7120085016</v>
          </cell>
          <cell r="C454">
            <v>0</v>
          </cell>
          <cell r="D454">
            <v>0</v>
          </cell>
          <cell r="E454">
            <v>0</v>
          </cell>
          <cell r="F454">
            <v>0</v>
          </cell>
          <cell r="G454">
            <v>0</v>
          </cell>
          <cell r="H454">
            <v>0</v>
          </cell>
          <cell r="I454">
            <v>0</v>
          </cell>
          <cell r="J454">
            <v>0</v>
          </cell>
          <cell r="K454">
            <v>0</v>
          </cell>
          <cell r="L454">
            <v>0</v>
          </cell>
          <cell r="M454">
            <v>0</v>
          </cell>
          <cell r="N454">
            <v>0</v>
          </cell>
        </row>
        <row r="455">
          <cell r="A455">
            <v>7120085017</v>
          </cell>
          <cell r="C455">
            <v>0</v>
          </cell>
          <cell r="D455">
            <v>0</v>
          </cell>
          <cell r="E455">
            <v>0</v>
          </cell>
          <cell r="F455">
            <v>0</v>
          </cell>
          <cell r="G455">
            <v>0</v>
          </cell>
          <cell r="H455">
            <v>0</v>
          </cell>
          <cell r="I455">
            <v>0</v>
          </cell>
          <cell r="J455">
            <v>0</v>
          </cell>
          <cell r="K455">
            <v>0</v>
          </cell>
          <cell r="L455">
            <v>0</v>
          </cell>
          <cell r="M455">
            <v>0</v>
          </cell>
          <cell r="N455">
            <v>0</v>
          </cell>
        </row>
        <row r="456">
          <cell r="A456">
            <v>7120085018</v>
          </cell>
          <cell r="C456">
            <v>0</v>
          </cell>
          <cell r="D456">
            <v>0</v>
          </cell>
          <cell r="E456">
            <v>0</v>
          </cell>
          <cell r="F456">
            <v>0</v>
          </cell>
          <cell r="G456">
            <v>0</v>
          </cell>
          <cell r="H456">
            <v>0</v>
          </cell>
          <cell r="I456">
            <v>0</v>
          </cell>
          <cell r="J456">
            <v>0</v>
          </cell>
          <cell r="K456">
            <v>0</v>
          </cell>
          <cell r="L456">
            <v>0</v>
          </cell>
          <cell r="M456">
            <v>0</v>
          </cell>
          <cell r="N456">
            <v>0</v>
          </cell>
        </row>
        <row r="457">
          <cell r="A457">
            <v>7120085019</v>
          </cell>
          <cell r="C457">
            <v>0</v>
          </cell>
          <cell r="D457">
            <v>0</v>
          </cell>
          <cell r="E457">
            <v>0</v>
          </cell>
          <cell r="F457">
            <v>0</v>
          </cell>
          <cell r="G457">
            <v>0</v>
          </cell>
          <cell r="H457">
            <v>0</v>
          </cell>
          <cell r="I457">
            <v>0</v>
          </cell>
          <cell r="J457">
            <v>0</v>
          </cell>
          <cell r="K457">
            <v>0</v>
          </cell>
          <cell r="L457">
            <v>0</v>
          </cell>
          <cell r="M457">
            <v>0</v>
          </cell>
          <cell r="N457">
            <v>0</v>
          </cell>
        </row>
        <row r="458">
          <cell r="A458">
            <v>7120085020</v>
          </cell>
          <cell r="C458">
            <v>0</v>
          </cell>
          <cell r="D458">
            <v>0</v>
          </cell>
          <cell r="E458">
            <v>0</v>
          </cell>
          <cell r="F458">
            <v>0</v>
          </cell>
          <cell r="G458">
            <v>0</v>
          </cell>
          <cell r="H458">
            <v>0</v>
          </cell>
          <cell r="I458">
            <v>0</v>
          </cell>
          <cell r="J458">
            <v>0</v>
          </cell>
          <cell r="K458">
            <v>0</v>
          </cell>
          <cell r="L458">
            <v>0</v>
          </cell>
          <cell r="M458">
            <v>0</v>
          </cell>
          <cell r="N458">
            <v>0</v>
          </cell>
        </row>
        <row r="459">
          <cell r="A459">
            <v>7120085021</v>
          </cell>
          <cell r="C459">
            <v>0</v>
          </cell>
          <cell r="D459">
            <v>0</v>
          </cell>
          <cell r="E459">
            <v>0</v>
          </cell>
          <cell r="F459">
            <v>0</v>
          </cell>
          <cell r="G459">
            <v>0</v>
          </cell>
          <cell r="H459">
            <v>0</v>
          </cell>
          <cell r="I459">
            <v>0</v>
          </cell>
          <cell r="J459">
            <v>0</v>
          </cell>
          <cell r="K459">
            <v>0</v>
          </cell>
          <cell r="L459">
            <v>0</v>
          </cell>
          <cell r="M459">
            <v>0</v>
          </cell>
          <cell r="N459">
            <v>0</v>
          </cell>
        </row>
        <row r="460">
          <cell r="A460">
            <v>7120085022</v>
          </cell>
          <cell r="C460">
            <v>0</v>
          </cell>
          <cell r="D460">
            <v>0</v>
          </cell>
          <cell r="E460">
            <v>0</v>
          </cell>
          <cell r="F460">
            <v>0</v>
          </cell>
          <cell r="G460">
            <v>0</v>
          </cell>
          <cell r="H460">
            <v>0</v>
          </cell>
          <cell r="I460">
            <v>0</v>
          </cell>
          <cell r="J460">
            <v>0</v>
          </cell>
          <cell r="K460">
            <v>0</v>
          </cell>
          <cell r="L460">
            <v>0</v>
          </cell>
          <cell r="M460">
            <v>0</v>
          </cell>
          <cell r="N460">
            <v>0</v>
          </cell>
        </row>
        <row r="461">
          <cell r="A461">
            <v>7120085023</v>
          </cell>
          <cell r="C461">
            <v>0</v>
          </cell>
          <cell r="D461">
            <v>0</v>
          </cell>
          <cell r="E461">
            <v>0</v>
          </cell>
          <cell r="F461">
            <v>0</v>
          </cell>
          <cell r="G461">
            <v>0</v>
          </cell>
          <cell r="H461">
            <v>0</v>
          </cell>
          <cell r="I461">
            <v>0</v>
          </cell>
          <cell r="J461">
            <v>0</v>
          </cell>
          <cell r="K461">
            <v>0</v>
          </cell>
          <cell r="L461">
            <v>0</v>
          </cell>
          <cell r="M461">
            <v>0</v>
          </cell>
          <cell r="N461">
            <v>0</v>
          </cell>
        </row>
        <row r="462">
          <cell r="A462">
            <v>7120085024</v>
          </cell>
          <cell r="C462">
            <v>0</v>
          </cell>
          <cell r="D462">
            <v>0</v>
          </cell>
          <cell r="E462">
            <v>0</v>
          </cell>
          <cell r="F462">
            <v>0</v>
          </cell>
          <cell r="G462">
            <v>0</v>
          </cell>
          <cell r="H462">
            <v>0</v>
          </cell>
          <cell r="I462">
            <v>0</v>
          </cell>
          <cell r="J462">
            <v>0</v>
          </cell>
          <cell r="K462">
            <v>0</v>
          </cell>
          <cell r="L462">
            <v>0</v>
          </cell>
          <cell r="M462">
            <v>0</v>
          </cell>
          <cell r="N462">
            <v>0</v>
          </cell>
        </row>
        <row r="463">
          <cell r="A463">
            <v>7120085025</v>
          </cell>
          <cell r="C463">
            <v>18418668</v>
          </cell>
          <cell r="D463">
            <v>17679697</v>
          </cell>
          <cell r="E463">
            <v>17185071</v>
          </cell>
          <cell r="F463">
            <v>0</v>
          </cell>
          <cell r="G463">
            <v>0</v>
          </cell>
          <cell r="H463">
            <v>0</v>
          </cell>
          <cell r="I463">
            <v>0</v>
          </cell>
          <cell r="J463">
            <v>0</v>
          </cell>
          <cell r="K463">
            <v>0</v>
          </cell>
          <cell r="L463">
            <v>0</v>
          </cell>
          <cell r="M463">
            <v>0</v>
          </cell>
          <cell r="N463">
            <v>0</v>
          </cell>
        </row>
        <row r="464">
          <cell r="A464">
            <v>7120085026</v>
          </cell>
          <cell r="C464">
            <v>3139720</v>
          </cell>
          <cell r="D464">
            <v>10625076</v>
          </cell>
          <cell r="E464">
            <v>16668266</v>
          </cell>
          <cell r="F464">
            <v>0</v>
          </cell>
          <cell r="G464">
            <v>0</v>
          </cell>
          <cell r="H464">
            <v>0</v>
          </cell>
          <cell r="I464">
            <v>0</v>
          </cell>
          <cell r="J464">
            <v>0</v>
          </cell>
          <cell r="K464">
            <v>0</v>
          </cell>
          <cell r="L464">
            <v>0</v>
          </cell>
          <cell r="M464">
            <v>0</v>
          </cell>
          <cell r="N464">
            <v>0</v>
          </cell>
        </row>
        <row r="465">
          <cell r="A465">
            <v>7120085027</v>
          </cell>
          <cell r="C465">
            <v>26993706</v>
          </cell>
          <cell r="D465">
            <v>27732329</v>
          </cell>
          <cell r="E465">
            <v>24466338</v>
          </cell>
          <cell r="F465">
            <v>0</v>
          </cell>
          <cell r="G465">
            <v>0</v>
          </cell>
          <cell r="H465">
            <v>0</v>
          </cell>
          <cell r="I465">
            <v>0</v>
          </cell>
          <cell r="J465">
            <v>0</v>
          </cell>
          <cell r="K465">
            <v>0</v>
          </cell>
          <cell r="L465">
            <v>0</v>
          </cell>
          <cell r="M465">
            <v>0</v>
          </cell>
          <cell r="N465">
            <v>0</v>
          </cell>
        </row>
        <row r="466">
          <cell r="A466">
            <v>7120086000</v>
          </cell>
          <cell r="C466">
            <v>0</v>
          </cell>
          <cell r="D466">
            <v>0</v>
          </cell>
          <cell r="E466">
            <v>0</v>
          </cell>
          <cell r="F466">
            <v>0</v>
          </cell>
          <cell r="G466">
            <v>0</v>
          </cell>
          <cell r="H466">
            <v>0</v>
          </cell>
          <cell r="I466">
            <v>0</v>
          </cell>
          <cell r="J466">
            <v>0</v>
          </cell>
          <cell r="K466">
            <v>0</v>
          </cell>
          <cell r="L466">
            <v>0</v>
          </cell>
          <cell r="M466">
            <v>0</v>
          </cell>
          <cell r="N466">
            <v>0</v>
          </cell>
        </row>
        <row r="467">
          <cell r="A467">
            <v>7120086001</v>
          </cell>
          <cell r="C467">
            <v>0</v>
          </cell>
          <cell r="D467">
            <v>0</v>
          </cell>
          <cell r="E467">
            <v>0</v>
          </cell>
          <cell r="F467">
            <v>0</v>
          </cell>
          <cell r="G467">
            <v>0</v>
          </cell>
          <cell r="H467">
            <v>0</v>
          </cell>
          <cell r="I467">
            <v>0</v>
          </cell>
          <cell r="J467">
            <v>0</v>
          </cell>
          <cell r="K467">
            <v>0</v>
          </cell>
          <cell r="L467">
            <v>0</v>
          </cell>
          <cell r="M467">
            <v>0</v>
          </cell>
          <cell r="N467">
            <v>0</v>
          </cell>
        </row>
        <row r="468">
          <cell r="A468">
            <v>7120086002</v>
          </cell>
          <cell r="C468">
            <v>0</v>
          </cell>
          <cell r="D468">
            <v>0</v>
          </cell>
          <cell r="E468">
            <v>0</v>
          </cell>
          <cell r="F468">
            <v>0</v>
          </cell>
          <cell r="G468">
            <v>0</v>
          </cell>
          <cell r="H468">
            <v>0</v>
          </cell>
          <cell r="I468">
            <v>0</v>
          </cell>
          <cell r="J468">
            <v>0</v>
          </cell>
          <cell r="K468">
            <v>0</v>
          </cell>
          <cell r="L468">
            <v>0</v>
          </cell>
          <cell r="M468">
            <v>0</v>
          </cell>
          <cell r="N468">
            <v>0</v>
          </cell>
        </row>
        <row r="469">
          <cell r="A469">
            <v>7120086003</v>
          </cell>
          <cell r="C469">
            <v>0</v>
          </cell>
          <cell r="D469">
            <v>0</v>
          </cell>
          <cell r="E469">
            <v>0</v>
          </cell>
          <cell r="F469">
            <v>0</v>
          </cell>
          <cell r="G469">
            <v>0</v>
          </cell>
          <cell r="H469">
            <v>0</v>
          </cell>
          <cell r="I469">
            <v>0</v>
          </cell>
          <cell r="J469">
            <v>0</v>
          </cell>
          <cell r="K469">
            <v>0</v>
          </cell>
          <cell r="L469">
            <v>0</v>
          </cell>
          <cell r="M469">
            <v>0</v>
          </cell>
          <cell r="N469">
            <v>0</v>
          </cell>
        </row>
        <row r="470">
          <cell r="A470">
            <v>7120086004</v>
          </cell>
          <cell r="C470">
            <v>0</v>
          </cell>
          <cell r="D470">
            <v>0</v>
          </cell>
          <cell r="E470">
            <v>0</v>
          </cell>
          <cell r="F470">
            <v>0</v>
          </cell>
          <cell r="G470">
            <v>0</v>
          </cell>
          <cell r="H470">
            <v>0</v>
          </cell>
          <cell r="I470">
            <v>0</v>
          </cell>
          <cell r="J470">
            <v>0</v>
          </cell>
          <cell r="K470">
            <v>0</v>
          </cell>
          <cell r="L470">
            <v>0</v>
          </cell>
          <cell r="M470">
            <v>0</v>
          </cell>
          <cell r="N470">
            <v>0</v>
          </cell>
        </row>
        <row r="471">
          <cell r="A471">
            <v>7120086005</v>
          </cell>
          <cell r="C471">
            <v>0</v>
          </cell>
          <cell r="D471">
            <v>0</v>
          </cell>
          <cell r="E471">
            <v>0</v>
          </cell>
          <cell r="F471">
            <v>0</v>
          </cell>
          <cell r="G471">
            <v>0</v>
          </cell>
          <cell r="H471">
            <v>0</v>
          </cell>
          <cell r="I471">
            <v>0</v>
          </cell>
          <cell r="J471">
            <v>0</v>
          </cell>
          <cell r="K471">
            <v>0</v>
          </cell>
          <cell r="L471">
            <v>0</v>
          </cell>
          <cell r="M471">
            <v>0</v>
          </cell>
          <cell r="N471">
            <v>0</v>
          </cell>
        </row>
        <row r="472">
          <cell r="A472">
            <v>7120086006</v>
          </cell>
          <cell r="C472">
            <v>0</v>
          </cell>
          <cell r="D472">
            <v>0</v>
          </cell>
          <cell r="E472">
            <v>0</v>
          </cell>
          <cell r="F472">
            <v>0</v>
          </cell>
          <cell r="G472">
            <v>0</v>
          </cell>
          <cell r="H472">
            <v>0</v>
          </cell>
          <cell r="I472">
            <v>0</v>
          </cell>
          <cell r="J472">
            <v>0</v>
          </cell>
          <cell r="K472">
            <v>0</v>
          </cell>
          <cell r="L472">
            <v>0</v>
          </cell>
          <cell r="M472">
            <v>0</v>
          </cell>
          <cell r="N472">
            <v>0</v>
          </cell>
        </row>
        <row r="473">
          <cell r="A473">
            <v>7120087000</v>
          </cell>
          <cell r="C473">
            <v>0</v>
          </cell>
          <cell r="D473">
            <v>0</v>
          </cell>
          <cell r="E473">
            <v>0</v>
          </cell>
          <cell r="F473">
            <v>0</v>
          </cell>
          <cell r="G473">
            <v>0</v>
          </cell>
          <cell r="H473">
            <v>0</v>
          </cell>
          <cell r="I473">
            <v>0</v>
          </cell>
          <cell r="J473">
            <v>0</v>
          </cell>
          <cell r="K473">
            <v>0</v>
          </cell>
          <cell r="L473">
            <v>0</v>
          </cell>
          <cell r="M473">
            <v>0</v>
          </cell>
          <cell r="N473">
            <v>0</v>
          </cell>
        </row>
        <row r="474">
          <cell r="A474">
            <v>7120087001</v>
          </cell>
          <cell r="C474">
            <v>0</v>
          </cell>
          <cell r="D474">
            <v>0</v>
          </cell>
          <cell r="E474">
            <v>0</v>
          </cell>
          <cell r="F474">
            <v>0</v>
          </cell>
          <cell r="G474">
            <v>0</v>
          </cell>
          <cell r="H474">
            <v>0</v>
          </cell>
          <cell r="I474">
            <v>0</v>
          </cell>
          <cell r="J474">
            <v>0</v>
          </cell>
          <cell r="K474">
            <v>0</v>
          </cell>
          <cell r="L474">
            <v>0</v>
          </cell>
          <cell r="M474">
            <v>0</v>
          </cell>
          <cell r="N474">
            <v>0</v>
          </cell>
        </row>
        <row r="475">
          <cell r="A475">
            <v>7120087002</v>
          </cell>
          <cell r="C475">
            <v>0</v>
          </cell>
          <cell r="D475">
            <v>0</v>
          </cell>
          <cell r="E475">
            <v>0</v>
          </cell>
          <cell r="F475">
            <v>0</v>
          </cell>
          <cell r="G475">
            <v>0</v>
          </cell>
          <cell r="H475">
            <v>0</v>
          </cell>
          <cell r="I475">
            <v>0</v>
          </cell>
          <cell r="J475">
            <v>0</v>
          </cell>
          <cell r="K475">
            <v>0</v>
          </cell>
          <cell r="L475">
            <v>0</v>
          </cell>
          <cell r="M475">
            <v>0</v>
          </cell>
          <cell r="N475">
            <v>0</v>
          </cell>
        </row>
        <row r="476">
          <cell r="A476">
            <v>7120087003</v>
          </cell>
          <cell r="C476">
            <v>0</v>
          </cell>
          <cell r="D476">
            <v>0</v>
          </cell>
          <cell r="E476">
            <v>0</v>
          </cell>
          <cell r="F476">
            <v>0</v>
          </cell>
          <cell r="G476">
            <v>0</v>
          </cell>
          <cell r="H476">
            <v>0</v>
          </cell>
          <cell r="I476">
            <v>0</v>
          </cell>
          <cell r="J476">
            <v>0</v>
          </cell>
          <cell r="K476">
            <v>0</v>
          </cell>
          <cell r="L476">
            <v>0</v>
          </cell>
          <cell r="M476">
            <v>0</v>
          </cell>
          <cell r="N476">
            <v>0</v>
          </cell>
        </row>
        <row r="477">
          <cell r="A477">
            <v>7120088000</v>
          </cell>
          <cell r="C477">
            <v>0</v>
          </cell>
          <cell r="D477">
            <v>0</v>
          </cell>
          <cell r="E477">
            <v>0</v>
          </cell>
          <cell r="F477">
            <v>0</v>
          </cell>
          <cell r="G477">
            <v>0</v>
          </cell>
          <cell r="H477">
            <v>0</v>
          </cell>
          <cell r="I477">
            <v>0</v>
          </cell>
          <cell r="J477">
            <v>0</v>
          </cell>
          <cell r="K477">
            <v>0</v>
          </cell>
          <cell r="L477">
            <v>0</v>
          </cell>
          <cell r="M477">
            <v>0</v>
          </cell>
          <cell r="N477">
            <v>0</v>
          </cell>
        </row>
        <row r="478">
          <cell r="A478">
            <v>7120088001</v>
          </cell>
          <cell r="C478">
            <v>0</v>
          </cell>
          <cell r="D478">
            <v>0</v>
          </cell>
          <cell r="E478">
            <v>0</v>
          </cell>
          <cell r="F478">
            <v>0</v>
          </cell>
          <cell r="G478">
            <v>0</v>
          </cell>
          <cell r="H478">
            <v>0</v>
          </cell>
          <cell r="I478">
            <v>0</v>
          </cell>
          <cell r="J478">
            <v>0</v>
          </cell>
          <cell r="K478">
            <v>0</v>
          </cell>
          <cell r="L478">
            <v>0</v>
          </cell>
          <cell r="M478">
            <v>0</v>
          </cell>
          <cell r="N478">
            <v>0</v>
          </cell>
        </row>
        <row r="479">
          <cell r="A479">
            <v>7120091000</v>
          </cell>
          <cell r="C479">
            <v>0</v>
          </cell>
          <cell r="D479">
            <v>0</v>
          </cell>
          <cell r="E479">
            <v>-152610</v>
          </cell>
          <cell r="F479">
            <v>0</v>
          </cell>
          <cell r="G479">
            <v>0</v>
          </cell>
          <cell r="H479">
            <v>0</v>
          </cell>
          <cell r="I479">
            <v>0</v>
          </cell>
          <cell r="J479">
            <v>0</v>
          </cell>
          <cell r="K479">
            <v>0</v>
          </cell>
          <cell r="L479">
            <v>0</v>
          </cell>
          <cell r="M479">
            <v>0</v>
          </cell>
          <cell r="N479">
            <v>0</v>
          </cell>
        </row>
        <row r="480">
          <cell r="A480">
            <v>7120091001</v>
          </cell>
          <cell r="C480">
            <v>0</v>
          </cell>
          <cell r="D480">
            <v>0</v>
          </cell>
          <cell r="E480">
            <v>0</v>
          </cell>
          <cell r="F480">
            <v>0</v>
          </cell>
          <cell r="G480">
            <v>0</v>
          </cell>
          <cell r="H480">
            <v>0</v>
          </cell>
          <cell r="I480">
            <v>0</v>
          </cell>
          <cell r="J480">
            <v>0</v>
          </cell>
          <cell r="K480">
            <v>0</v>
          </cell>
          <cell r="L480">
            <v>0</v>
          </cell>
          <cell r="M480">
            <v>0</v>
          </cell>
          <cell r="N480">
            <v>0</v>
          </cell>
        </row>
        <row r="481">
          <cell r="A481">
            <v>7120092000</v>
          </cell>
          <cell r="C481">
            <v>-8277544.0099999905</v>
          </cell>
          <cell r="D481">
            <v>1180591.6899999902</v>
          </cell>
          <cell r="E481">
            <v>2991408.2700000103</v>
          </cell>
          <cell r="F481">
            <v>0</v>
          </cell>
          <cell r="G481">
            <v>0</v>
          </cell>
          <cell r="H481">
            <v>0</v>
          </cell>
          <cell r="I481">
            <v>0</v>
          </cell>
          <cell r="J481">
            <v>0</v>
          </cell>
          <cell r="K481">
            <v>0</v>
          </cell>
          <cell r="L481">
            <v>0</v>
          </cell>
          <cell r="M481">
            <v>0</v>
          </cell>
          <cell r="N481">
            <v>0</v>
          </cell>
        </row>
        <row r="482">
          <cell r="A482">
            <v>7120093000</v>
          </cell>
          <cell r="C482">
            <v>0</v>
          </cell>
          <cell r="D482">
            <v>0</v>
          </cell>
          <cell r="E482">
            <v>0</v>
          </cell>
          <cell r="F482">
            <v>0</v>
          </cell>
          <cell r="G482">
            <v>0</v>
          </cell>
          <cell r="H482">
            <v>0</v>
          </cell>
          <cell r="I482">
            <v>0</v>
          </cell>
          <cell r="J482">
            <v>0</v>
          </cell>
          <cell r="K482">
            <v>0</v>
          </cell>
          <cell r="L482">
            <v>0</v>
          </cell>
          <cell r="M482">
            <v>0</v>
          </cell>
          <cell r="N482">
            <v>0</v>
          </cell>
        </row>
        <row r="483">
          <cell r="A483">
            <v>7120097000</v>
          </cell>
          <cell r="C483">
            <v>0</v>
          </cell>
          <cell r="D483">
            <v>0</v>
          </cell>
          <cell r="E483">
            <v>0</v>
          </cell>
          <cell r="F483">
            <v>0</v>
          </cell>
          <cell r="G483">
            <v>0</v>
          </cell>
          <cell r="H483">
            <v>0</v>
          </cell>
          <cell r="I483">
            <v>0</v>
          </cell>
          <cell r="J483">
            <v>0</v>
          </cell>
          <cell r="K483">
            <v>0</v>
          </cell>
          <cell r="L483">
            <v>0</v>
          </cell>
          <cell r="M483">
            <v>0</v>
          </cell>
          <cell r="N483">
            <v>0</v>
          </cell>
        </row>
        <row r="484">
          <cell r="A484">
            <v>7120099200</v>
          </cell>
          <cell r="C484">
            <v>0</v>
          </cell>
          <cell r="D484">
            <v>0</v>
          </cell>
          <cell r="E484">
            <v>0</v>
          </cell>
          <cell r="F484">
            <v>0</v>
          </cell>
          <cell r="G484">
            <v>0</v>
          </cell>
          <cell r="H484">
            <v>0</v>
          </cell>
          <cell r="I484">
            <v>0</v>
          </cell>
          <cell r="J484">
            <v>0</v>
          </cell>
          <cell r="K484">
            <v>0</v>
          </cell>
          <cell r="L484">
            <v>0</v>
          </cell>
          <cell r="M484">
            <v>0</v>
          </cell>
          <cell r="N484">
            <v>0</v>
          </cell>
        </row>
        <row r="485">
          <cell r="A485">
            <v>7120099990</v>
          </cell>
          <cell r="C485">
            <v>0</v>
          </cell>
          <cell r="D485">
            <v>0</v>
          </cell>
          <cell r="E485">
            <v>0</v>
          </cell>
          <cell r="F485">
            <v>0</v>
          </cell>
          <cell r="G485">
            <v>0</v>
          </cell>
          <cell r="H485">
            <v>0</v>
          </cell>
          <cell r="I485">
            <v>0</v>
          </cell>
          <cell r="J485">
            <v>0</v>
          </cell>
          <cell r="K485">
            <v>0</v>
          </cell>
          <cell r="L485">
            <v>0</v>
          </cell>
          <cell r="M485">
            <v>0</v>
          </cell>
          <cell r="N485">
            <v>0</v>
          </cell>
        </row>
        <row r="486">
          <cell r="A486">
            <v>7140001000</v>
          </cell>
          <cell r="C486">
            <v>0</v>
          </cell>
          <cell r="D486">
            <v>0</v>
          </cell>
          <cell r="E486">
            <v>0</v>
          </cell>
          <cell r="F486">
            <v>0</v>
          </cell>
          <cell r="G486">
            <v>0</v>
          </cell>
          <cell r="H486">
            <v>0</v>
          </cell>
          <cell r="I486">
            <v>0</v>
          </cell>
          <cell r="J486">
            <v>0</v>
          </cell>
          <cell r="K486">
            <v>0</v>
          </cell>
          <cell r="L486">
            <v>0</v>
          </cell>
          <cell r="M486">
            <v>0</v>
          </cell>
          <cell r="N486">
            <v>0</v>
          </cell>
        </row>
        <row r="487">
          <cell r="A487">
            <v>7140002000</v>
          </cell>
          <cell r="C487">
            <v>0</v>
          </cell>
          <cell r="D487">
            <v>0</v>
          </cell>
          <cell r="E487">
            <v>0</v>
          </cell>
          <cell r="F487">
            <v>0</v>
          </cell>
          <cell r="G487">
            <v>0</v>
          </cell>
          <cell r="H487">
            <v>0</v>
          </cell>
          <cell r="I487">
            <v>0</v>
          </cell>
          <cell r="J487">
            <v>0</v>
          </cell>
          <cell r="K487">
            <v>0</v>
          </cell>
          <cell r="L487">
            <v>0</v>
          </cell>
          <cell r="M487">
            <v>0</v>
          </cell>
          <cell r="N487">
            <v>0</v>
          </cell>
        </row>
        <row r="488">
          <cell r="A488">
            <v>7140014000</v>
          </cell>
          <cell r="C488">
            <v>0</v>
          </cell>
          <cell r="D488">
            <v>0</v>
          </cell>
          <cell r="E488">
            <v>0</v>
          </cell>
          <cell r="F488">
            <v>0</v>
          </cell>
          <cell r="G488">
            <v>0</v>
          </cell>
          <cell r="H488">
            <v>0</v>
          </cell>
          <cell r="I488">
            <v>0</v>
          </cell>
          <cell r="J488">
            <v>0</v>
          </cell>
          <cell r="K488">
            <v>0</v>
          </cell>
          <cell r="L488">
            <v>0</v>
          </cell>
          <cell r="M488">
            <v>0</v>
          </cell>
          <cell r="N488">
            <v>0</v>
          </cell>
        </row>
        <row r="489">
          <cell r="A489">
            <v>7170001000</v>
          </cell>
          <cell r="C489">
            <v>0</v>
          </cell>
          <cell r="D489">
            <v>0</v>
          </cell>
          <cell r="E489">
            <v>0</v>
          </cell>
          <cell r="F489">
            <v>0</v>
          </cell>
          <cell r="G489">
            <v>0</v>
          </cell>
          <cell r="H489">
            <v>0</v>
          </cell>
          <cell r="I489">
            <v>0</v>
          </cell>
          <cell r="J489">
            <v>0</v>
          </cell>
          <cell r="K489">
            <v>0</v>
          </cell>
          <cell r="L489">
            <v>0</v>
          </cell>
          <cell r="M489">
            <v>0</v>
          </cell>
          <cell r="N489">
            <v>0</v>
          </cell>
        </row>
        <row r="490">
          <cell r="A490">
            <v>7170002000</v>
          </cell>
          <cell r="C490">
            <v>0</v>
          </cell>
          <cell r="D490">
            <v>0</v>
          </cell>
          <cell r="E490">
            <v>0</v>
          </cell>
          <cell r="F490">
            <v>0</v>
          </cell>
          <cell r="G490">
            <v>0</v>
          </cell>
          <cell r="H490">
            <v>0</v>
          </cell>
          <cell r="I490">
            <v>0</v>
          </cell>
          <cell r="J490">
            <v>0</v>
          </cell>
          <cell r="K490">
            <v>0</v>
          </cell>
          <cell r="L490">
            <v>0</v>
          </cell>
          <cell r="M490">
            <v>0</v>
          </cell>
          <cell r="N490">
            <v>0</v>
          </cell>
        </row>
        <row r="491">
          <cell r="A491">
            <v>7170014000</v>
          </cell>
          <cell r="C491">
            <v>0</v>
          </cell>
          <cell r="D491">
            <v>0</v>
          </cell>
          <cell r="E491">
            <v>0</v>
          </cell>
          <cell r="F491">
            <v>0</v>
          </cell>
          <cell r="G491">
            <v>0</v>
          </cell>
          <cell r="H491">
            <v>0</v>
          </cell>
          <cell r="I491">
            <v>0</v>
          </cell>
          <cell r="J491">
            <v>0</v>
          </cell>
          <cell r="K491">
            <v>0</v>
          </cell>
          <cell r="L491">
            <v>0</v>
          </cell>
          <cell r="M491">
            <v>0</v>
          </cell>
          <cell r="N491">
            <v>0</v>
          </cell>
        </row>
        <row r="492">
          <cell r="A492">
            <v>7180001000</v>
          </cell>
          <cell r="C492">
            <v>0</v>
          </cell>
          <cell r="D492">
            <v>0</v>
          </cell>
          <cell r="E492">
            <v>0</v>
          </cell>
          <cell r="F492">
            <v>0</v>
          </cell>
          <cell r="G492">
            <v>0</v>
          </cell>
          <cell r="H492">
            <v>0</v>
          </cell>
          <cell r="I492">
            <v>0</v>
          </cell>
          <cell r="J492">
            <v>0</v>
          </cell>
          <cell r="K492">
            <v>0</v>
          </cell>
          <cell r="L492">
            <v>0</v>
          </cell>
          <cell r="M492">
            <v>0</v>
          </cell>
          <cell r="N492">
            <v>0</v>
          </cell>
        </row>
        <row r="493">
          <cell r="A493">
            <v>7180002000</v>
          </cell>
          <cell r="C493">
            <v>0</v>
          </cell>
          <cell r="D493">
            <v>0</v>
          </cell>
          <cell r="E493">
            <v>0</v>
          </cell>
          <cell r="F493">
            <v>0</v>
          </cell>
          <cell r="G493">
            <v>0</v>
          </cell>
          <cell r="H493">
            <v>0</v>
          </cell>
          <cell r="I493">
            <v>0</v>
          </cell>
          <cell r="J493">
            <v>0</v>
          </cell>
          <cell r="K493">
            <v>0</v>
          </cell>
          <cell r="L493">
            <v>0</v>
          </cell>
          <cell r="M493">
            <v>0</v>
          </cell>
          <cell r="N493">
            <v>0</v>
          </cell>
        </row>
        <row r="494">
          <cell r="A494">
            <v>7180014000</v>
          </cell>
          <cell r="C494">
            <v>0</v>
          </cell>
          <cell r="D494">
            <v>0</v>
          </cell>
          <cell r="E494">
            <v>0</v>
          </cell>
          <cell r="F494">
            <v>0</v>
          </cell>
          <cell r="G494">
            <v>0</v>
          </cell>
          <cell r="H494">
            <v>0</v>
          </cell>
          <cell r="I494">
            <v>0</v>
          </cell>
          <cell r="J494">
            <v>0</v>
          </cell>
          <cell r="K494">
            <v>0</v>
          </cell>
          <cell r="L494">
            <v>0</v>
          </cell>
          <cell r="M494">
            <v>0</v>
          </cell>
          <cell r="N494">
            <v>0</v>
          </cell>
        </row>
        <row r="495">
          <cell r="A495">
            <v>7200000001</v>
          </cell>
          <cell r="C495">
            <v>0</v>
          </cell>
          <cell r="D495">
            <v>0</v>
          </cell>
          <cell r="E495">
            <v>0</v>
          </cell>
          <cell r="F495">
            <v>0</v>
          </cell>
          <cell r="G495">
            <v>0</v>
          </cell>
          <cell r="H495">
            <v>0</v>
          </cell>
          <cell r="I495">
            <v>0</v>
          </cell>
          <cell r="J495">
            <v>0</v>
          </cell>
          <cell r="K495">
            <v>0</v>
          </cell>
          <cell r="L495">
            <v>0</v>
          </cell>
          <cell r="M495">
            <v>0</v>
          </cell>
          <cell r="N495">
            <v>0</v>
          </cell>
        </row>
        <row r="496">
          <cell r="A496">
            <v>7211001000</v>
          </cell>
          <cell r="C496">
            <v>0</v>
          </cell>
          <cell r="D496">
            <v>0</v>
          </cell>
          <cell r="E496">
            <v>0</v>
          </cell>
          <cell r="F496">
            <v>0</v>
          </cell>
          <cell r="G496">
            <v>0</v>
          </cell>
          <cell r="H496">
            <v>0</v>
          </cell>
          <cell r="I496">
            <v>0</v>
          </cell>
          <cell r="J496">
            <v>0</v>
          </cell>
          <cell r="K496">
            <v>0</v>
          </cell>
          <cell r="L496">
            <v>0</v>
          </cell>
          <cell r="M496">
            <v>0</v>
          </cell>
          <cell r="N496">
            <v>0</v>
          </cell>
        </row>
        <row r="497">
          <cell r="A497">
            <v>7211002000</v>
          </cell>
          <cell r="C497">
            <v>0</v>
          </cell>
          <cell r="D497">
            <v>0</v>
          </cell>
          <cell r="E497">
            <v>0</v>
          </cell>
          <cell r="F497">
            <v>0</v>
          </cell>
          <cell r="G497">
            <v>0</v>
          </cell>
          <cell r="H497">
            <v>0</v>
          </cell>
          <cell r="I497">
            <v>0</v>
          </cell>
          <cell r="J497">
            <v>0</v>
          </cell>
          <cell r="K497">
            <v>0</v>
          </cell>
          <cell r="L497">
            <v>0</v>
          </cell>
          <cell r="M497">
            <v>0</v>
          </cell>
          <cell r="N497">
            <v>0</v>
          </cell>
        </row>
        <row r="498">
          <cell r="A498">
            <v>7211003000</v>
          </cell>
          <cell r="C498">
            <v>0</v>
          </cell>
          <cell r="D498">
            <v>0</v>
          </cell>
          <cell r="E498">
            <v>0</v>
          </cell>
          <cell r="F498">
            <v>0</v>
          </cell>
          <cell r="G498">
            <v>0</v>
          </cell>
          <cell r="H498">
            <v>0</v>
          </cell>
          <cell r="I498">
            <v>0</v>
          </cell>
          <cell r="J498">
            <v>0</v>
          </cell>
          <cell r="K498">
            <v>0</v>
          </cell>
          <cell r="L498">
            <v>0</v>
          </cell>
          <cell r="M498">
            <v>0</v>
          </cell>
          <cell r="N498">
            <v>0</v>
          </cell>
        </row>
        <row r="499">
          <cell r="A499">
            <v>7211013000</v>
          </cell>
          <cell r="C499">
            <v>0</v>
          </cell>
          <cell r="D499">
            <v>0</v>
          </cell>
          <cell r="E499">
            <v>0</v>
          </cell>
          <cell r="F499">
            <v>0</v>
          </cell>
          <cell r="G499">
            <v>0</v>
          </cell>
          <cell r="H499">
            <v>0</v>
          </cell>
          <cell r="I499">
            <v>0</v>
          </cell>
          <cell r="J499">
            <v>0</v>
          </cell>
          <cell r="K499">
            <v>0</v>
          </cell>
          <cell r="L499">
            <v>0</v>
          </cell>
          <cell r="M499">
            <v>0</v>
          </cell>
          <cell r="N499">
            <v>0</v>
          </cell>
        </row>
        <row r="500">
          <cell r="A500">
            <v>7211014000</v>
          </cell>
          <cell r="C500">
            <v>0</v>
          </cell>
          <cell r="D500">
            <v>0</v>
          </cell>
          <cell r="E500">
            <v>0</v>
          </cell>
          <cell r="F500">
            <v>0</v>
          </cell>
          <cell r="G500">
            <v>0</v>
          </cell>
          <cell r="H500">
            <v>0</v>
          </cell>
          <cell r="I500">
            <v>0</v>
          </cell>
          <cell r="J500">
            <v>0</v>
          </cell>
          <cell r="K500">
            <v>0</v>
          </cell>
          <cell r="L500">
            <v>0</v>
          </cell>
          <cell r="M500">
            <v>0</v>
          </cell>
          <cell r="N500">
            <v>0</v>
          </cell>
        </row>
        <row r="501">
          <cell r="A501">
            <v>7211501000</v>
          </cell>
          <cell r="C501">
            <v>0</v>
          </cell>
          <cell r="D501">
            <v>0</v>
          </cell>
          <cell r="E501">
            <v>0</v>
          </cell>
          <cell r="F501">
            <v>0</v>
          </cell>
          <cell r="G501">
            <v>0</v>
          </cell>
          <cell r="H501">
            <v>0</v>
          </cell>
          <cell r="I501">
            <v>0</v>
          </cell>
          <cell r="J501">
            <v>0</v>
          </cell>
          <cell r="K501">
            <v>0</v>
          </cell>
          <cell r="L501">
            <v>0</v>
          </cell>
          <cell r="M501">
            <v>0</v>
          </cell>
          <cell r="N501">
            <v>0</v>
          </cell>
        </row>
        <row r="502">
          <cell r="A502">
            <v>7213501000</v>
          </cell>
          <cell r="C502">
            <v>0</v>
          </cell>
          <cell r="D502">
            <v>0</v>
          </cell>
          <cell r="E502">
            <v>0</v>
          </cell>
          <cell r="F502">
            <v>0</v>
          </cell>
          <cell r="G502">
            <v>0</v>
          </cell>
          <cell r="H502">
            <v>0</v>
          </cell>
          <cell r="I502">
            <v>0</v>
          </cell>
          <cell r="J502">
            <v>0</v>
          </cell>
          <cell r="K502">
            <v>0</v>
          </cell>
          <cell r="L502">
            <v>0</v>
          </cell>
          <cell r="M502">
            <v>0</v>
          </cell>
          <cell r="N502">
            <v>0</v>
          </cell>
        </row>
        <row r="503">
          <cell r="A503">
            <v>7219010000</v>
          </cell>
          <cell r="C503">
            <v>0</v>
          </cell>
          <cell r="D503">
            <v>0</v>
          </cell>
          <cell r="E503">
            <v>0</v>
          </cell>
          <cell r="F503">
            <v>0</v>
          </cell>
          <cell r="G503">
            <v>0</v>
          </cell>
          <cell r="H503">
            <v>0</v>
          </cell>
          <cell r="I503">
            <v>0</v>
          </cell>
          <cell r="J503">
            <v>0</v>
          </cell>
          <cell r="K503">
            <v>0</v>
          </cell>
          <cell r="L503">
            <v>0</v>
          </cell>
          <cell r="M503">
            <v>0</v>
          </cell>
          <cell r="N503">
            <v>0</v>
          </cell>
        </row>
        <row r="504">
          <cell r="A504">
            <v>7250005000</v>
          </cell>
          <cell r="C504">
            <v>0</v>
          </cell>
          <cell r="D504">
            <v>0</v>
          </cell>
          <cell r="E504">
            <v>0</v>
          </cell>
          <cell r="F504">
            <v>0</v>
          </cell>
          <cell r="G504">
            <v>0</v>
          </cell>
          <cell r="H504">
            <v>0</v>
          </cell>
          <cell r="I504">
            <v>0</v>
          </cell>
          <cell r="J504">
            <v>0</v>
          </cell>
          <cell r="K504">
            <v>0</v>
          </cell>
          <cell r="L504">
            <v>0</v>
          </cell>
          <cell r="M504">
            <v>0</v>
          </cell>
          <cell r="N504">
            <v>0</v>
          </cell>
        </row>
        <row r="505">
          <cell r="A505">
            <v>7250099000</v>
          </cell>
          <cell r="C505">
            <v>0</v>
          </cell>
          <cell r="D505">
            <v>0</v>
          </cell>
          <cell r="E505">
            <v>0</v>
          </cell>
          <cell r="F505">
            <v>0</v>
          </cell>
          <cell r="G505">
            <v>0</v>
          </cell>
          <cell r="H505">
            <v>0</v>
          </cell>
          <cell r="I505">
            <v>0</v>
          </cell>
          <cell r="J505">
            <v>0</v>
          </cell>
          <cell r="K505">
            <v>0</v>
          </cell>
          <cell r="L505">
            <v>0</v>
          </cell>
          <cell r="M505">
            <v>0</v>
          </cell>
          <cell r="N505">
            <v>0</v>
          </cell>
        </row>
        <row r="506">
          <cell r="A506">
            <v>7280052000</v>
          </cell>
          <cell r="C506">
            <v>0</v>
          </cell>
          <cell r="D506">
            <v>0</v>
          </cell>
          <cell r="E506">
            <v>0</v>
          </cell>
          <cell r="F506">
            <v>0</v>
          </cell>
          <cell r="G506">
            <v>0</v>
          </cell>
          <cell r="H506">
            <v>0</v>
          </cell>
          <cell r="I506">
            <v>0</v>
          </cell>
          <cell r="J506">
            <v>0</v>
          </cell>
          <cell r="K506">
            <v>0</v>
          </cell>
          <cell r="L506">
            <v>0</v>
          </cell>
          <cell r="M506">
            <v>0</v>
          </cell>
          <cell r="N506">
            <v>0</v>
          </cell>
        </row>
        <row r="507">
          <cell r="A507">
            <v>7280099000</v>
          </cell>
          <cell r="C507">
            <v>0</v>
          </cell>
          <cell r="D507">
            <v>0</v>
          </cell>
          <cell r="E507">
            <v>0</v>
          </cell>
          <cell r="F507">
            <v>0</v>
          </cell>
          <cell r="G507">
            <v>0</v>
          </cell>
          <cell r="H507">
            <v>0</v>
          </cell>
          <cell r="I507">
            <v>0</v>
          </cell>
          <cell r="J507">
            <v>0</v>
          </cell>
          <cell r="K507">
            <v>0</v>
          </cell>
          <cell r="L507">
            <v>0</v>
          </cell>
          <cell r="M507">
            <v>0</v>
          </cell>
          <cell r="N507">
            <v>0</v>
          </cell>
        </row>
        <row r="508">
          <cell r="A508">
            <v>7300000001</v>
          </cell>
          <cell r="C508">
            <v>0</v>
          </cell>
          <cell r="D508">
            <v>0</v>
          </cell>
          <cell r="E508">
            <v>0</v>
          </cell>
          <cell r="F508">
            <v>0</v>
          </cell>
          <cell r="G508">
            <v>0</v>
          </cell>
          <cell r="H508">
            <v>0</v>
          </cell>
          <cell r="I508">
            <v>0</v>
          </cell>
          <cell r="J508">
            <v>0</v>
          </cell>
          <cell r="K508">
            <v>0</v>
          </cell>
          <cell r="L508">
            <v>0</v>
          </cell>
          <cell r="M508">
            <v>0</v>
          </cell>
          <cell r="N508">
            <v>0</v>
          </cell>
        </row>
        <row r="509">
          <cell r="A509">
            <v>7310001000</v>
          </cell>
          <cell r="C509">
            <v>-530.46</v>
          </cell>
          <cell r="D509">
            <v>-530.46</v>
          </cell>
          <cell r="E509">
            <v>-545.57999999999993</v>
          </cell>
          <cell r="F509">
            <v>0</v>
          </cell>
          <cell r="G509">
            <v>0</v>
          </cell>
          <cell r="H509">
            <v>0</v>
          </cell>
          <cell r="I509">
            <v>0</v>
          </cell>
          <cell r="J509">
            <v>0</v>
          </cell>
          <cell r="K509">
            <v>0</v>
          </cell>
          <cell r="L509">
            <v>0</v>
          </cell>
          <cell r="M509">
            <v>0</v>
          </cell>
          <cell r="N509">
            <v>0</v>
          </cell>
        </row>
        <row r="510">
          <cell r="A510">
            <v>7310002000</v>
          </cell>
          <cell r="C510">
            <v>0</v>
          </cell>
          <cell r="D510">
            <v>0</v>
          </cell>
          <cell r="E510">
            <v>0</v>
          </cell>
          <cell r="F510">
            <v>0</v>
          </cell>
          <cell r="G510">
            <v>0</v>
          </cell>
          <cell r="H510">
            <v>0</v>
          </cell>
          <cell r="I510">
            <v>0</v>
          </cell>
          <cell r="J510">
            <v>0</v>
          </cell>
          <cell r="K510">
            <v>0</v>
          </cell>
          <cell r="L510">
            <v>0</v>
          </cell>
          <cell r="M510">
            <v>0</v>
          </cell>
          <cell r="N510">
            <v>0</v>
          </cell>
        </row>
        <row r="511">
          <cell r="A511">
            <v>7320001000</v>
          </cell>
          <cell r="C511">
            <v>0</v>
          </cell>
          <cell r="D511">
            <v>0</v>
          </cell>
          <cell r="E511">
            <v>0</v>
          </cell>
          <cell r="F511">
            <v>0</v>
          </cell>
          <cell r="G511">
            <v>0</v>
          </cell>
          <cell r="H511">
            <v>0</v>
          </cell>
          <cell r="I511">
            <v>0</v>
          </cell>
          <cell r="J511">
            <v>0</v>
          </cell>
          <cell r="K511">
            <v>0</v>
          </cell>
          <cell r="L511">
            <v>0</v>
          </cell>
          <cell r="M511">
            <v>0</v>
          </cell>
          <cell r="N511">
            <v>0</v>
          </cell>
        </row>
        <row r="512">
          <cell r="A512">
            <v>7320006000</v>
          </cell>
          <cell r="C512">
            <v>0</v>
          </cell>
          <cell r="D512">
            <v>0</v>
          </cell>
          <cell r="E512">
            <v>0</v>
          </cell>
          <cell r="F512">
            <v>0</v>
          </cell>
          <cell r="G512">
            <v>0</v>
          </cell>
          <cell r="H512">
            <v>0</v>
          </cell>
          <cell r="I512">
            <v>0</v>
          </cell>
          <cell r="J512">
            <v>0</v>
          </cell>
          <cell r="K512">
            <v>0</v>
          </cell>
          <cell r="L512">
            <v>0</v>
          </cell>
          <cell r="M512">
            <v>0</v>
          </cell>
          <cell r="N512">
            <v>0</v>
          </cell>
        </row>
        <row r="513">
          <cell r="A513">
            <v>7340001000</v>
          </cell>
          <cell r="C513">
            <v>0</v>
          </cell>
          <cell r="D513">
            <v>0</v>
          </cell>
          <cell r="E513">
            <v>0</v>
          </cell>
          <cell r="F513">
            <v>0</v>
          </cell>
          <cell r="G513">
            <v>0</v>
          </cell>
          <cell r="H513">
            <v>0</v>
          </cell>
          <cell r="I513">
            <v>0</v>
          </cell>
          <cell r="J513">
            <v>0</v>
          </cell>
          <cell r="K513">
            <v>0</v>
          </cell>
          <cell r="L513">
            <v>0</v>
          </cell>
          <cell r="M513">
            <v>0</v>
          </cell>
          <cell r="N513">
            <v>0</v>
          </cell>
        </row>
        <row r="514">
          <cell r="A514">
            <v>7360001000</v>
          </cell>
          <cell r="C514">
            <v>0</v>
          </cell>
          <cell r="D514">
            <v>0</v>
          </cell>
          <cell r="E514">
            <v>0</v>
          </cell>
          <cell r="F514">
            <v>0</v>
          </cell>
          <cell r="G514">
            <v>0</v>
          </cell>
          <cell r="H514">
            <v>0</v>
          </cell>
          <cell r="I514">
            <v>0</v>
          </cell>
          <cell r="J514">
            <v>0</v>
          </cell>
          <cell r="K514">
            <v>0</v>
          </cell>
          <cell r="L514">
            <v>0</v>
          </cell>
          <cell r="M514">
            <v>0</v>
          </cell>
          <cell r="N514">
            <v>0</v>
          </cell>
        </row>
        <row r="515">
          <cell r="A515">
            <v>7380000000</v>
          </cell>
          <cell r="C515">
            <v>0</v>
          </cell>
          <cell r="D515">
            <v>0</v>
          </cell>
          <cell r="E515">
            <v>0</v>
          </cell>
          <cell r="F515">
            <v>0</v>
          </cell>
          <cell r="G515">
            <v>0</v>
          </cell>
          <cell r="H515">
            <v>0</v>
          </cell>
          <cell r="I515">
            <v>0</v>
          </cell>
          <cell r="J515">
            <v>0</v>
          </cell>
          <cell r="K515">
            <v>0</v>
          </cell>
          <cell r="L515">
            <v>0</v>
          </cell>
          <cell r="M515">
            <v>0</v>
          </cell>
          <cell r="N515">
            <v>0</v>
          </cell>
        </row>
        <row r="516">
          <cell r="A516">
            <v>7380001000</v>
          </cell>
          <cell r="C516">
            <v>0</v>
          </cell>
          <cell r="D516">
            <v>0</v>
          </cell>
          <cell r="E516">
            <v>0</v>
          </cell>
          <cell r="F516">
            <v>0</v>
          </cell>
          <cell r="G516">
            <v>0</v>
          </cell>
          <cell r="H516">
            <v>0</v>
          </cell>
          <cell r="I516">
            <v>0</v>
          </cell>
          <cell r="J516">
            <v>0</v>
          </cell>
          <cell r="K516">
            <v>0</v>
          </cell>
          <cell r="L516">
            <v>0</v>
          </cell>
          <cell r="M516">
            <v>0</v>
          </cell>
          <cell r="N516">
            <v>0</v>
          </cell>
        </row>
        <row r="517">
          <cell r="A517">
            <v>7380002000</v>
          </cell>
          <cell r="C517">
            <v>0</v>
          </cell>
          <cell r="D517">
            <v>0</v>
          </cell>
          <cell r="E517">
            <v>0</v>
          </cell>
          <cell r="F517">
            <v>0</v>
          </cell>
          <cell r="G517">
            <v>0</v>
          </cell>
          <cell r="H517">
            <v>0</v>
          </cell>
          <cell r="I517">
            <v>0</v>
          </cell>
          <cell r="J517">
            <v>0</v>
          </cell>
          <cell r="K517">
            <v>0</v>
          </cell>
          <cell r="L517">
            <v>0</v>
          </cell>
          <cell r="M517">
            <v>0</v>
          </cell>
          <cell r="N517">
            <v>0</v>
          </cell>
        </row>
        <row r="518">
          <cell r="A518">
            <v>7380003000</v>
          </cell>
          <cell r="C518">
            <v>0</v>
          </cell>
          <cell r="D518">
            <v>0</v>
          </cell>
          <cell r="E518">
            <v>0</v>
          </cell>
          <cell r="F518">
            <v>0</v>
          </cell>
          <cell r="G518">
            <v>0</v>
          </cell>
          <cell r="H518">
            <v>0</v>
          </cell>
          <cell r="I518">
            <v>0</v>
          </cell>
          <cell r="J518">
            <v>0</v>
          </cell>
          <cell r="K518">
            <v>0</v>
          </cell>
          <cell r="L518">
            <v>0</v>
          </cell>
          <cell r="M518">
            <v>0</v>
          </cell>
          <cell r="N518">
            <v>0</v>
          </cell>
        </row>
        <row r="519">
          <cell r="A519">
            <v>7380004000</v>
          </cell>
          <cell r="C519">
            <v>0</v>
          </cell>
          <cell r="D519">
            <v>0</v>
          </cell>
          <cell r="E519">
            <v>0</v>
          </cell>
          <cell r="F519">
            <v>0</v>
          </cell>
          <cell r="G519">
            <v>0</v>
          </cell>
          <cell r="H519">
            <v>0</v>
          </cell>
          <cell r="I519">
            <v>0</v>
          </cell>
          <cell r="J519">
            <v>0</v>
          </cell>
          <cell r="K519">
            <v>0</v>
          </cell>
          <cell r="L519">
            <v>0</v>
          </cell>
          <cell r="M519">
            <v>0</v>
          </cell>
          <cell r="N519">
            <v>0</v>
          </cell>
        </row>
        <row r="520">
          <cell r="A520">
            <v>7380005000</v>
          </cell>
          <cell r="C520">
            <v>0</v>
          </cell>
          <cell r="D520">
            <v>0</v>
          </cell>
          <cell r="E520">
            <v>0</v>
          </cell>
          <cell r="F520">
            <v>0</v>
          </cell>
          <cell r="G520">
            <v>0</v>
          </cell>
          <cell r="H520">
            <v>0</v>
          </cell>
          <cell r="I520">
            <v>0</v>
          </cell>
          <cell r="J520">
            <v>0</v>
          </cell>
          <cell r="K520">
            <v>0</v>
          </cell>
          <cell r="L520">
            <v>0</v>
          </cell>
          <cell r="M520">
            <v>0</v>
          </cell>
          <cell r="N520">
            <v>0</v>
          </cell>
        </row>
        <row r="521">
          <cell r="A521">
            <v>7380099000</v>
          </cell>
          <cell r="C521">
            <v>0</v>
          </cell>
          <cell r="D521">
            <v>0</v>
          </cell>
          <cell r="E521">
            <v>0</v>
          </cell>
          <cell r="F521">
            <v>0</v>
          </cell>
          <cell r="G521">
            <v>0</v>
          </cell>
          <cell r="H521">
            <v>0</v>
          </cell>
          <cell r="I521">
            <v>0</v>
          </cell>
          <cell r="J521">
            <v>0</v>
          </cell>
          <cell r="K521">
            <v>0</v>
          </cell>
          <cell r="L521">
            <v>0</v>
          </cell>
          <cell r="M521">
            <v>0</v>
          </cell>
          <cell r="N521">
            <v>0</v>
          </cell>
        </row>
        <row r="522">
          <cell r="A522">
            <v>7400000001</v>
          </cell>
          <cell r="C522">
            <v>0</v>
          </cell>
          <cell r="D522">
            <v>0</v>
          </cell>
          <cell r="E522">
            <v>0</v>
          </cell>
          <cell r="F522">
            <v>0</v>
          </cell>
          <cell r="G522">
            <v>0</v>
          </cell>
          <cell r="H522">
            <v>0</v>
          </cell>
          <cell r="I522">
            <v>0</v>
          </cell>
          <cell r="J522">
            <v>0</v>
          </cell>
          <cell r="K522">
            <v>0</v>
          </cell>
          <cell r="L522">
            <v>0</v>
          </cell>
          <cell r="M522">
            <v>0</v>
          </cell>
          <cell r="N522">
            <v>0</v>
          </cell>
        </row>
        <row r="523">
          <cell r="A523">
            <v>7410001000</v>
          </cell>
          <cell r="C523">
            <v>0</v>
          </cell>
          <cell r="D523">
            <v>0</v>
          </cell>
          <cell r="E523">
            <v>0</v>
          </cell>
          <cell r="F523">
            <v>0</v>
          </cell>
          <cell r="G523">
            <v>0</v>
          </cell>
          <cell r="H523">
            <v>0</v>
          </cell>
          <cell r="I523">
            <v>0</v>
          </cell>
          <cell r="J523">
            <v>0</v>
          </cell>
          <cell r="K523">
            <v>0</v>
          </cell>
          <cell r="L523">
            <v>0</v>
          </cell>
          <cell r="M523">
            <v>0</v>
          </cell>
          <cell r="N523">
            <v>0</v>
          </cell>
        </row>
        <row r="524">
          <cell r="A524">
            <v>7480001000</v>
          </cell>
          <cell r="C524">
            <v>0</v>
          </cell>
          <cell r="D524">
            <v>0</v>
          </cell>
          <cell r="E524">
            <v>0</v>
          </cell>
          <cell r="F524">
            <v>0</v>
          </cell>
          <cell r="G524">
            <v>0</v>
          </cell>
          <cell r="H524">
            <v>0</v>
          </cell>
          <cell r="I524">
            <v>0</v>
          </cell>
          <cell r="J524">
            <v>0</v>
          </cell>
          <cell r="K524">
            <v>0</v>
          </cell>
          <cell r="L524">
            <v>0</v>
          </cell>
          <cell r="M524">
            <v>0</v>
          </cell>
          <cell r="N524">
            <v>0</v>
          </cell>
        </row>
        <row r="525">
          <cell r="A525">
            <v>7500000001</v>
          </cell>
          <cell r="C525">
            <v>0</v>
          </cell>
          <cell r="D525">
            <v>0</v>
          </cell>
          <cell r="E525">
            <v>0</v>
          </cell>
          <cell r="F525">
            <v>0</v>
          </cell>
          <cell r="G525">
            <v>0</v>
          </cell>
          <cell r="H525">
            <v>0</v>
          </cell>
          <cell r="I525">
            <v>0</v>
          </cell>
          <cell r="J525">
            <v>0</v>
          </cell>
          <cell r="K525">
            <v>0</v>
          </cell>
          <cell r="L525">
            <v>0</v>
          </cell>
          <cell r="M525">
            <v>0</v>
          </cell>
          <cell r="N525">
            <v>0</v>
          </cell>
        </row>
        <row r="526">
          <cell r="A526">
            <v>7540001000</v>
          </cell>
          <cell r="C526">
            <v>0</v>
          </cell>
          <cell r="D526">
            <v>0</v>
          </cell>
          <cell r="E526">
            <v>0</v>
          </cell>
          <cell r="F526">
            <v>0</v>
          </cell>
          <cell r="G526">
            <v>0</v>
          </cell>
          <cell r="H526">
            <v>0</v>
          </cell>
          <cell r="I526">
            <v>0</v>
          </cell>
          <cell r="J526">
            <v>0</v>
          </cell>
          <cell r="K526">
            <v>0</v>
          </cell>
          <cell r="L526">
            <v>0</v>
          </cell>
          <cell r="M526">
            <v>0</v>
          </cell>
          <cell r="N526">
            <v>0</v>
          </cell>
        </row>
        <row r="527">
          <cell r="A527">
            <v>7540002000</v>
          </cell>
          <cell r="C527">
            <v>0</v>
          </cell>
          <cell r="D527">
            <v>0</v>
          </cell>
          <cell r="E527">
            <v>0</v>
          </cell>
          <cell r="F527">
            <v>0</v>
          </cell>
          <cell r="G527">
            <v>0</v>
          </cell>
          <cell r="H527">
            <v>0</v>
          </cell>
          <cell r="I527">
            <v>0</v>
          </cell>
          <cell r="J527">
            <v>0</v>
          </cell>
          <cell r="K527">
            <v>0</v>
          </cell>
          <cell r="L527">
            <v>0</v>
          </cell>
          <cell r="M527">
            <v>0</v>
          </cell>
          <cell r="N527">
            <v>0</v>
          </cell>
        </row>
        <row r="528">
          <cell r="A528">
            <v>7540003000</v>
          </cell>
          <cell r="C528">
            <v>-120.76</v>
          </cell>
          <cell r="D528">
            <v>-98.27</v>
          </cell>
          <cell r="E528">
            <v>-111.95000000000002</v>
          </cell>
          <cell r="F528">
            <v>0</v>
          </cell>
          <cell r="G528">
            <v>0</v>
          </cell>
          <cell r="H528">
            <v>0</v>
          </cell>
          <cell r="I528">
            <v>0</v>
          </cell>
          <cell r="J528">
            <v>0</v>
          </cell>
          <cell r="K528">
            <v>0</v>
          </cell>
          <cell r="L528">
            <v>0</v>
          </cell>
          <cell r="M528">
            <v>0</v>
          </cell>
          <cell r="N528">
            <v>0</v>
          </cell>
        </row>
        <row r="529">
          <cell r="A529">
            <v>7540004000</v>
          </cell>
          <cell r="C529">
            <v>0</v>
          </cell>
          <cell r="D529">
            <v>0</v>
          </cell>
          <cell r="E529">
            <v>0</v>
          </cell>
          <cell r="F529">
            <v>0</v>
          </cell>
          <cell r="G529">
            <v>0</v>
          </cell>
          <cell r="H529">
            <v>0</v>
          </cell>
          <cell r="I529">
            <v>0</v>
          </cell>
          <cell r="J529">
            <v>0</v>
          </cell>
          <cell r="K529">
            <v>0</v>
          </cell>
          <cell r="L529">
            <v>0</v>
          </cell>
          <cell r="M529">
            <v>0</v>
          </cell>
          <cell r="N529">
            <v>0</v>
          </cell>
        </row>
        <row r="530">
          <cell r="A530">
            <v>7540005000</v>
          </cell>
          <cell r="C530">
            <v>0</v>
          </cell>
          <cell r="D530">
            <v>0</v>
          </cell>
          <cell r="E530">
            <v>0</v>
          </cell>
          <cell r="F530">
            <v>0</v>
          </cell>
          <cell r="G530">
            <v>0</v>
          </cell>
          <cell r="H530">
            <v>0</v>
          </cell>
          <cell r="I530">
            <v>0</v>
          </cell>
          <cell r="J530">
            <v>0</v>
          </cell>
          <cell r="K530">
            <v>0</v>
          </cell>
          <cell r="L530">
            <v>0</v>
          </cell>
          <cell r="M530">
            <v>0</v>
          </cell>
          <cell r="N530">
            <v>0</v>
          </cell>
        </row>
        <row r="531">
          <cell r="A531">
            <v>7540006000</v>
          </cell>
          <cell r="C531">
            <v>0</v>
          </cell>
          <cell r="D531">
            <v>0</v>
          </cell>
          <cell r="E531">
            <v>0</v>
          </cell>
          <cell r="F531">
            <v>0</v>
          </cell>
          <cell r="G531">
            <v>0</v>
          </cell>
          <cell r="H531">
            <v>0</v>
          </cell>
          <cell r="I531">
            <v>0</v>
          </cell>
          <cell r="J531">
            <v>0</v>
          </cell>
          <cell r="K531">
            <v>0</v>
          </cell>
          <cell r="L531">
            <v>0</v>
          </cell>
          <cell r="M531">
            <v>0</v>
          </cell>
          <cell r="N531">
            <v>0</v>
          </cell>
        </row>
        <row r="532">
          <cell r="A532">
            <v>7540007000</v>
          </cell>
          <cell r="C532">
            <v>0</v>
          </cell>
          <cell r="D532">
            <v>0</v>
          </cell>
          <cell r="E532">
            <v>0</v>
          </cell>
          <cell r="F532">
            <v>0</v>
          </cell>
          <cell r="G532">
            <v>0</v>
          </cell>
          <cell r="H532">
            <v>0</v>
          </cell>
          <cell r="I532">
            <v>0</v>
          </cell>
          <cell r="J532">
            <v>0</v>
          </cell>
          <cell r="K532">
            <v>0</v>
          </cell>
          <cell r="L532">
            <v>0</v>
          </cell>
          <cell r="M532">
            <v>0</v>
          </cell>
          <cell r="N532">
            <v>0</v>
          </cell>
        </row>
        <row r="533">
          <cell r="A533">
            <v>7550001000</v>
          </cell>
          <cell r="C533">
            <v>0</v>
          </cell>
          <cell r="D533">
            <v>0</v>
          </cell>
          <cell r="E533">
            <v>0</v>
          </cell>
          <cell r="F533">
            <v>0</v>
          </cell>
          <cell r="G533">
            <v>0</v>
          </cell>
          <cell r="H533">
            <v>0</v>
          </cell>
          <cell r="I533">
            <v>0</v>
          </cell>
          <cell r="J533">
            <v>0</v>
          </cell>
          <cell r="K533">
            <v>0</v>
          </cell>
          <cell r="L533">
            <v>0</v>
          </cell>
          <cell r="M533">
            <v>0</v>
          </cell>
          <cell r="N533">
            <v>0</v>
          </cell>
        </row>
        <row r="534">
          <cell r="A534">
            <v>7550001001</v>
          </cell>
          <cell r="C534">
            <v>0</v>
          </cell>
          <cell r="D534">
            <v>0</v>
          </cell>
          <cell r="E534">
            <v>0</v>
          </cell>
          <cell r="F534">
            <v>0</v>
          </cell>
          <cell r="G534">
            <v>0</v>
          </cell>
          <cell r="H534">
            <v>0</v>
          </cell>
          <cell r="I534">
            <v>0</v>
          </cell>
          <cell r="J534">
            <v>0</v>
          </cell>
          <cell r="K534">
            <v>0</v>
          </cell>
          <cell r="L534">
            <v>0</v>
          </cell>
          <cell r="M534">
            <v>0</v>
          </cell>
          <cell r="N534">
            <v>0</v>
          </cell>
        </row>
        <row r="535">
          <cell r="A535">
            <v>7550002000</v>
          </cell>
          <cell r="C535">
            <v>0</v>
          </cell>
          <cell r="D535">
            <v>0</v>
          </cell>
          <cell r="E535">
            <v>0</v>
          </cell>
          <cell r="F535">
            <v>0</v>
          </cell>
          <cell r="G535">
            <v>0</v>
          </cell>
          <cell r="H535">
            <v>0</v>
          </cell>
          <cell r="I535">
            <v>0</v>
          </cell>
          <cell r="J535">
            <v>0</v>
          </cell>
          <cell r="K535">
            <v>0</v>
          </cell>
          <cell r="L535">
            <v>0</v>
          </cell>
          <cell r="M535">
            <v>0</v>
          </cell>
          <cell r="N535">
            <v>0</v>
          </cell>
        </row>
        <row r="536">
          <cell r="A536">
            <v>7560001000</v>
          </cell>
          <cell r="C536">
            <v>0</v>
          </cell>
          <cell r="D536">
            <v>0</v>
          </cell>
          <cell r="E536">
            <v>0</v>
          </cell>
          <cell r="F536">
            <v>0</v>
          </cell>
          <cell r="G536">
            <v>0</v>
          </cell>
          <cell r="H536">
            <v>0</v>
          </cell>
          <cell r="I536">
            <v>0</v>
          </cell>
          <cell r="J536">
            <v>0</v>
          </cell>
          <cell r="K536">
            <v>0</v>
          </cell>
          <cell r="L536">
            <v>0</v>
          </cell>
          <cell r="M536">
            <v>0</v>
          </cell>
          <cell r="N536">
            <v>0</v>
          </cell>
        </row>
        <row r="537">
          <cell r="A537">
            <v>7600000001</v>
          </cell>
          <cell r="C537">
            <v>0</v>
          </cell>
          <cell r="D537">
            <v>0</v>
          </cell>
          <cell r="E537">
            <v>0</v>
          </cell>
          <cell r="F537">
            <v>0</v>
          </cell>
          <cell r="G537">
            <v>0</v>
          </cell>
          <cell r="H537">
            <v>0</v>
          </cell>
          <cell r="I537">
            <v>0</v>
          </cell>
          <cell r="J537">
            <v>0</v>
          </cell>
          <cell r="K537">
            <v>0</v>
          </cell>
          <cell r="L537">
            <v>0</v>
          </cell>
          <cell r="M537">
            <v>0</v>
          </cell>
          <cell r="N537">
            <v>0</v>
          </cell>
        </row>
        <row r="538">
          <cell r="A538">
            <v>7610001000</v>
          </cell>
          <cell r="C538">
            <v>0</v>
          </cell>
          <cell r="D538">
            <v>0</v>
          </cell>
          <cell r="E538">
            <v>0</v>
          </cell>
          <cell r="F538">
            <v>0</v>
          </cell>
          <cell r="G538">
            <v>0</v>
          </cell>
          <cell r="H538">
            <v>0</v>
          </cell>
          <cell r="I538">
            <v>0</v>
          </cell>
          <cell r="J538">
            <v>0</v>
          </cell>
          <cell r="K538">
            <v>0</v>
          </cell>
          <cell r="L538">
            <v>0</v>
          </cell>
          <cell r="M538">
            <v>0</v>
          </cell>
          <cell r="N538">
            <v>0</v>
          </cell>
        </row>
        <row r="539">
          <cell r="A539">
            <v>7680003000</v>
          </cell>
          <cell r="C539">
            <v>0</v>
          </cell>
          <cell r="D539">
            <v>0</v>
          </cell>
          <cell r="E539">
            <v>0</v>
          </cell>
          <cell r="F539">
            <v>0</v>
          </cell>
          <cell r="G539">
            <v>0</v>
          </cell>
          <cell r="H539">
            <v>0</v>
          </cell>
          <cell r="I539">
            <v>0</v>
          </cell>
          <cell r="J539">
            <v>0</v>
          </cell>
          <cell r="K539">
            <v>0</v>
          </cell>
          <cell r="L539">
            <v>0</v>
          </cell>
          <cell r="M539">
            <v>0</v>
          </cell>
          <cell r="N539">
            <v>0</v>
          </cell>
        </row>
        <row r="540">
          <cell r="A540">
            <v>7680006000</v>
          </cell>
          <cell r="C540">
            <v>-28142032.5</v>
          </cell>
          <cell r="D540">
            <v>-28766322.359999903</v>
          </cell>
          <cell r="E540">
            <v>7781218.8999999017</v>
          </cell>
          <cell r="F540">
            <v>0</v>
          </cell>
          <cell r="G540">
            <v>0</v>
          </cell>
          <cell r="H540">
            <v>0</v>
          </cell>
          <cell r="I540">
            <v>0</v>
          </cell>
          <cell r="J540">
            <v>0</v>
          </cell>
          <cell r="K540">
            <v>0</v>
          </cell>
          <cell r="L540">
            <v>0</v>
          </cell>
          <cell r="M540">
            <v>0</v>
          </cell>
          <cell r="N540">
            <v>0</v>
          </cell>
        </row>
        <row r="541">
          <cell r="A541">
            <v>7680007000</v>
          </cell>
          <cell r="C541">
            <v>0</v>
          </cell>
          <cell r="D541">
            <v>0</v>
          </cell>
          <cell r="E541">
            <v>0</v>
          </cell>
          <cell r="F541">
            <v>0</v>
          </cell>
          <cell r="G541">
            <v>0</v>
          </cell>
          <cell r="H541">
            <v>0</v>
          </cell>
          <cell r="I541">
            <v>0</v>
          </cell>
          <cell r="J541">
            <v>0</v>
          </cell>
          <cell r="K541">
            <v>0</v>
          </cell>
          <cell r="L541">
            <v>0</v>
          </cell>
          <cell r="M541">
            <v>0</v>
          </cell>
          <cell r="N541">
            <v>0</v>
          </cell>
        </row>
        <row r="542">
          <cell r="A542">
            <v>7680020000</v>
          </cell>
          <cell r="C542">
            <v>0</v>
          </cell>
          <cell r="D542">
            <v>0</v>
          </cell>
          <cell r="E542">
            <v>0</v>
          </cell>
          <cell r="F542">
            <v>0</v>
          </cell>
          <cell r="G542">
            <v>0</v>
          </cell>
          <cell r="H542">
            <v>0</v>
          </cell>
          <cell r="I542">
            <v>0</v>
          </cell>
          <cell r="J542">
            <v>0</v>
          </cell>
          <cell r="K542">
            <v>0</v>
          </cell>
          <cell r="L542">
            <v>0</v>
          </cell>
          <cell r="M542">
            <v>0</v>
          </cell>
          <cell r="N542">
            <v>0</v>
          </cell>
        </row>
        <row r="543">
          <cell r="A543">
            <v>7680098000</v>
          </cell>
          <cell r="C543">
            <v>0</v>
          </cell>
          <cell r="D543">
            <v>0</v>
          </cell>
          <cell r="E543">
            <v>0</v>
          </cell>
          <cell r="F543">
            <v>0</v>
          </cell>
          <cell r="G543">
            <v>0</v>
          </cell>
          <cell r="H543">
            <v>0</v>
          </cell>
          <cell r="I543">
            <v>0</v>
          </cell>
          <cell r="J543">
            <v>0</v>
          </cell>
          <cell r="K543">
            <v>0</v>
          </cell>
          <cell r="L543">
            <v>0</v>
          </cell>
          <cell r="M543">
            <v>0</v>
          </cell>
          <cell r="N543">
            <v>0</v>
          </cell>
        </row>
        <row r="544">
          <cell r="A544">
            <v>7680099000</v>
          </cell>
          <cell r="C544">
            <v>0</v>
          </cell>
          <cell r="D544">
            <v>0</v>
          </cell>
          <cell r="E544">
            <v>0</v>
          </cell>
          <cell r="F544">
            <v>0</v>
          </cell>
          <cell r="G544">
            <v>0</v>
          </cell>
          <cell r="H544">
            <v>0</v>
          </cell>
          <cell r="I544">
            <v>0</v>
          </cell>
          <cell r="J544">
            <v>0</v>
          </cell>
          <cell r="K544">
            <v>0</v>
          </cell>
          <cell r="L544">
            <v>0</v>
          </cell>
          <cell r="M544">
            <v>0</v>
          </cell>
          <cell r="N544">
            <v>0</v>
          </cell>
        </row>
        <row r="545">
          <cell r="A545">
            <v>7700000001</v>
          </cell>
          <cell r="C545">
            <v>0</v>
          </cell>
          <cell r="D545">
            <v>0</v>
          </cell>
          <cell r="E545">
            <v>0</v>
          </cell>
          <cell r="F545">
            <v>0</v>
          </cell>
          <cell r="G545">
            <v>0</v>
          </cell>
          <cell r="H545">
            <v>0</v>
          </cell>
          <cell r="I545">
            <v>0</v>
          </cell>
          <cell r="J545">
            <v>0</v>
          </cell>
          <cell r="K545">
            <v>0</v>
          </cell>
          <cell r="L545">
            <v>0</v>
          </cell>
          <cell r="M545">
            <v>0</v>
          </cell>
          <cell r="N545">
            <v>0</v>
          </cell>
        </row>
        <row r="546">
          <cell r="A546">
            <v>7712001000</v>
          </cell>
          <cell r="C546">
            <v>0</v>
          </cell>
          <cell r="D546">
            <v>0</v>
          </cell>
          <cell r="E546">
            <v>0</v>
          </cell>
          <cell r="F546">
            <v>0</v>
          </cell>
          <cell r="G546">
            <v>0</v>
          </cell>
          <cell r="H546">
            <v>0</v>
          </cell>
          <cell r="I546">
            <v>0</v>
          </cell>
          <cell r="J546">
            <v>0</v>
          </cell>
          <cell r="K546">
            <v>0</v>
          </cell>
          <cell r="L546">
            <v>0</v>
          </cell>
          <cell r="M546">
            <v>0</v>
          </cell>
          <cell r="N546">
            <v>0</v>
          </cell>
        </row>
        <row r="547">
          <cell r="A547">
            <v>7713001000</v>
          </cell>
          <cell r="C547">
            <v>0</v>
          </cell>
          <cell r="D547">
            <v>0</v>
          </cell>
          <cell r="E547">
            <v>0</v>
          </cell>
          <cell r="F547">
            <v>0</v>
          </cell>
          <cell r="G547">
            <v>0</v>
          </cell>
          <cell r="H547">
            <v>0</v>
          </cell>
          <cell r="I547">
            <v>0</v>
          </cell>
          <cell r="J547">
            <v>0</v>
          </cell>
          <cell r="K547">
            <v>0</v>
          </cell>
          <cell r="L547">
            <v>0</v>
          </cell>
          <cell r="M547">
            <v>0</v>
          </cell>
          <cell r="N547">
            <v>0</v>
          </cell>
        </row>
        <row r="548">
          <cell r="A548">
            <v>7722001000</v>
          </cell>
          <cell r="C548">
            <v>0</v>
          </cell>
          <cell r="D548">
            <v>0</v>
          </cell>
          <cell r="E548">
            <v>0</v>
          </cell>
          <cell r="F548">
            <v>0</v>
          </cell>
          <cell r="G548">
            <v>0</v>
          </cell>
          <cell r="H548">
            <v>0</v>
          </cell>
          <cell r="I548">
            <v>0</v>
          </cell>
          <cell r="J548">
            <v>0</v>
          </cell>
          <cell r="K548">
            <v>0</v>
          </cell>
          <cell r="L548">
            <v>0</v>
          </cell>
          <cell r="M548">
            <v>0</v>
          </cell>
          <cell r="N548">
            <v>0</v>
          </cell>
        </row>
        <row r="549">
          <cell r="A549">
            <v>7722002000</v>
          </cell>
          <cell r="C549">
            <v>0</v>
          </cell>
          <cell r="D549">
            <v>0</v>
          </cell>
          <cell r="E549">
            <v>0</v>
          </cell>
          <cell r="F549">
            <v>0</v>
          </cell>
          <cell r="G549">
            <v>0</v>
          </cell>
          <cell r="H549">
            <v>0</v>
          </cell>
          <cell r="I549">
            <v>0</v>
          </cell>
          <cell r="J549">
            <v>0</v>
          </cell>
          <cell r="K549">
            <v>0</v>
          </cell>
          <cell r="L549">
            <v>0</v>
          </cell>
          <cell r="M549">
            <v>0</v>
          </cell>
          <cell r="N549">
            <v>0</v>
          </cell>
        </row>
        <row r="550">
          <cell r="A550">
            <v>7723002000</v>
          </cell>
          <cell r="C550">
            <v>0</v>
          </cell>
          <cell r="D550">
            <v>0</v>
          </cell>
          <cell r="E550">
            <v>0</v>
          </cell>
          <cell r="F550">
            <v>0</v>
          </cell>
          <cell r="G550">
            <v>0</v>
          </cell>
          <cell r="H550">
            <v>0</v>
          </cell>
          <cell r="I550">
            <v>0</v>
          </cell>
          <cell r="J550">
            <v>0</v>
          </cell>
          <cell r="K550">
            <v>0</v>
          </cell>
          <cell r="L550">
            <v>0</v>
          </cell>
          <cell r="M550">
            <v>0</v>
          </cell>
          <cell r="N550">
            <v>0</v>
          </cell>
        </row>
        <row r="551">
          <cell r="A551">
            <v>7800000001</v>
          </cell>
          <cell r="C551">
            <v>0</v>
          </cell>
          <cell r="D551">
            <v>0</v>
          </cell>
          <cell r="E551">
            <v>0</v>
          </cell>
          <cell r="F551">
            <v>0</v>
          </cell>
          <cell r="G551">
            <v>0</v>
          </cell>
          <cell r="H551">
            <v>0</v>
          </cell>
          <cell r="I551">
            <v>0</v>
          </cell>
          <cell r="J551">
            <v>0</v>
          </cell>
          <cell r="K551">
            <v>0</v>
          </cell>
          <cell r="L551">
            <v>0</v>
          </cell>
          <cell r="M551">
            <v>0</v>
          </cell>
          <cell r="N551">
            <v>0</v>
          </cell>
        </row>
        <row r="552">
          <cell r="A552">
            <v>7811001000</v>
          </cell>
          <cell r="C552">
            <v>0</v>
          </cell>
          <cell r="D552">
            <v>0</v>
          </cell>
          <cell r="E552">
            <v>0</v>
          </cell>
          <cell r="F552">
            <v>0</v>
          </cell>
          <cell r="G552">
            <v>0</v>
          </cell>
          <cell r="H552">
            <v>0</v>
          </cell>
          <cell r="I552">
            <v>0</v>
          </cell>
          <cell r="J552">
            <v>0</v>
          </cell>
          <cell r="K552">
            <v>0</v>
          </cell>
          <cell r="L552">
            <v>0</v>
          </cell>
          <cell r="M552">
            <v>0</v>
          </cell>
          <cell r="N552">
            <v>0</v>
          </cell>
        </row>
        <row r="553">
          <cell r="A553">
            <v>7811002000</v>
          </cell>
          <cell r="C553">
            <v>0</v>
          </cell>
          <cell r="D553">
            <v>0</v>
          </cell>
          <cell r="E553">
            <v>0</v>
          </cell>
          <cell r="F553">
            <v>0</v>
          </cell>
          <cell r="G553">
            <v>0</v>
          </cell>
          <cell r="H553">
            <v>0</v>
          </cell>
          <cell r="I553">
            <v>0</v>
          </cell>
          <cell r="J553">
            <v>0</v>
          </cell>
          <cell r="K553">
            <v>0</v>
          </cell>
          <cell r="L553">
            <v>0</v>
          </cell>
          <cell r="M553">
            <v>0</v>
          </cell>
          <cell r="N553">
            <v>0</v>
          </cell>
        </row>
        <row r="554">
          <cell r="A554">
            <v>7812001000</v>
          </cell>
          <cell r="C554">
            <v>0</v>
          </cell>
          <cell r="D554">
            <v>0</v>
          </cell>
          <cell r="E554">
            <v>0</v>
          </cell>
          <cell r="F554">
            <v>0</v>
          </cell>
          <cell r="G554">
            <v>0</v>
          </cell>
          <cell r="H554">
            <v>0</v>
          </cell>
          <cell r="I554">
            <v>0</v>
          </cell>
          <cell r="J554">
            <v>0</v>
          </cell>
          <cell r="K554">
            <v>0</v>
          </cell>
          <cell r="L554">
            <v>0</v>
          </cell>
          <cell r="M554">
            <v>0</v>
          </cell>
          <cell r="N554">
            <v>0</v>
          </cell>
        </row>
        <row r="555">
          <cell r="A555">
            <v>7812002000</v>
          </cell>
          <cell r="C555">
            <v>0</v>
          </cell>
          <cell r="D555">
            <v>0</v>
          </cell>
          <cell r="E555">
            <v>0</v>
          </cell>
          <cell r="F555">
            <v>0</v>
          </cell>
          <cell r="G555">
            <v>0</v>
          </cell>
          <cell r="H555">
            <v>0</v>
          </cell>
          <cell r="I555">
            <v>0</v>
          </cell>
          <cell r="J555">
            <v>0</v>
          </cell>
          <cell r="K555">
            <v>0</v>
          </cell>
          <cell r="L555">
            <v>0</v>
          </cell>
          <cell r="M555">
            <v>0</v>
          </cell>
          <cell r="N555">
            <v>0</v>
          </cell>
        </row>
        <row r="556">
          <cell r="A556">
            <v>7813001000</v>
          </cell>
          <cell r="C556">
            <v>0</v>
          </cell>
          <cell r="D556">
            <v>0</v>
          </cell>
          <cell r="E556">
            <v>0</v>
          </cell>
          <cell r="F556">
            <v>0</v>
          </cell>
          <cell r="G556">
            <v>0</v>
          </cell>
          <cell r="H556">
            <v>0</v>
          </cell>
          <cell r="I556">
            <v>0</v>
          </cell>
          <cell r="J556">
            <v>0</v>
          </cell>
          <cell r="K556">
            <v>0</v>
          </cell>
          <cell r="L556">
            <v>0</v>
          </cell>
          <cell r="M556">
            <v>0</v>
          </cell>
          <cell r="N556">
            <v>0</v>
          </cell>
        </row>
        <row r="557">
          <cell r="A557">
            <v>7813002000</v>
          </cell>
          <cell r="C557">
            <v>0</v>
          </cell>
          <cell r="D557">
            <v>0</v>
          </cell>
          <cell r="E557">
            <v>0</v>
          </cell>
          <cell r="F557">
            <v>0</v>
          </cell>
          <cell r="G557">
            <v>0</v>
          </cell>
          <cell r="H557">
            <v>0</v>
          </cell>
          <cell r="I557">
            <v>0</v>
          </cell>
          <cell r="J557">
            <v>0</v>
          </cell>
          <cell r="K557">
            <v>0</v>
          </cell>
          <cell r="L557">
            <v>0</v>
          </cell>
          <cell r="M557">
            <v>0</v>
          </cell>
          <cell r="N557">
            <v>0</v>
          </cell>
        </row>
        <row r="558">
          <cell r="A558">
            <v>7813003000</v>
          </cell>
          <cell r="C558">
            <v>0</v>
          </cell>
          <cell r="D558">
            <v>0</v>
          </cell>
          <cell r="E558">
            <v>0</v>
          </cell>
          <cell r="F558">
            <v>0</v>
          </cell>
          <cell r="G558">
            <v>0</v>
          </cell>
          <cell r="H558">
            <v>0</v>
          </cell>
          <cell r="I558">
            <v>0</v>
          </cell>
          <cell r="J558">
            <v>0</v>
          </cell>
          <cell r="K558">
            <v>0</v>
          </cell>
          <cell r="L558">
            <v>0</v>
          </cell>
          <cell r="M558">
            <v>0</v>
          </cell>
          <cell r="N558">
            <v>0</v>
          </cell>
        </row>
        <row r="559">
          <cell r="A559">
            <v>7813099000</v>
          </cell>
          <cell r="C559">
            <v>0</v>
          </cell>
          <cell r="D559">
            <v>0</v>
          </cell>
          <cell r="E559">
            <v>0</v>
          </cell>
          <cell r="F559">
            <v>0</v>
          </cell>
          <cell r="G559">
            <v>0</v>
          </cell>
          <cell r="H559">
            <v>0</v>
          </cell>
          <cell r="I559">
            <v>0</v>
          </cell>
          <cell r="J559">
            <v>0</v>
          </cell>
          <cell r="K559">
            <v>0</v>
          </cell>
          <cell r="L559">
            <v>0</v>
          </cell>
          <cell r="M559">
            <v>0</v>
          </cell>
          <cell r="N559">
            <v>0</v>
          </cell>
        </row>
        <row r="560">
          <cell r="A560">
            <v>7815001000</v>
          </cell>
          <cell r="C560">
            <v>0</v>
          </cell>
          <cell r="D560">
            <v>0</v>
          </cell>
          <cell r="E560">
            <v>0</v>
          </cell>
          <cell r="F560">
            <v>0</v>
          </cell>
          <cell r="G560">
            <v>0</v>
          </cell>
          <cell r="H560">
            <v>0</v>
          </cell>
          <cell r="I560">
            <v>0</v>
          </cell>
          <cell r="J560">
            <v>0</v>
          </cell>
          <cell r="K560">
            <v>0</v>
          </cell>
          <cell r="L560">
            <v>0</v>
          </cell>
          <cell r="M560">
            <v>0</v>
          </cell>
          <cell r="N560">
            <v>0</v>
          </cell>
        </row>
        <row r="561">
          <cell r="A561">
            <v>7816001000</v>
          </cell>
          <cell r="C561">
            <v>0</v>
          </cell>
          <cell r="D561">
            <v>0</v>
          </cell>
          <cell r="E561">
            <v>0</v>
          </cell>
          <cell r="F561">
            <v>0</v>
          </cell>
          <cell r="G561">
            <v>0</v>
          </cell>
          <cell r="H561">
            <v>0</v>
          </cell>
          <cell r="I561">
            <v>0</v>
          </cell>
          <cell r="J561">
            <v>0</v>
          </cell>
          <cell r="K561">
            <v>0</v>
          </cell>
          <cell r="L561">
            <v>0</v>
          </cell>
          <cell r="M561">
            <v>0</v>
          </cell>
          <cell r="N561">
            <v>0</v>
          </cell>
        </row>
        <row r="562">
          <cell r="A562">
            <v>7818001000</v>
          </cell>
          <cell r="C562">
            <v>0</v>
          </cell>
          <cell r="D562">
            <v>0</v>
          </cell>
          <cell r="E562">
            <v>0</v>
          </cell>
          <cell r="F562">
            <v>0</v>
          </cell>
          <cell r="G562">
            <v>0</v>
          </cell>
          <cell r="H562">
            <v>0</v>
          </cell>
          <cell r="I562">
            <v>0</v>
          </cell>
          <cell r="J562">
            <v>0</v>
          </cell>
          <cell r="K562">
            <v>0</v>
          </cell>
          <cell r="L562">
            <v>0</v>
          </cell>
          <cell r="M562">
            <v>0</v>
          </cell>
          <cell r="N562">
            <v>0</v>
          </cell>
        </row>
        <row r="563">
          <cell r="A563">
            <v>7818002000</v>
          </cell>
          <cell r="C563">
            <v>0</v>
          </cell>
          <cell r="D563">
            <v>0</v>
          </cell>
          <cell r="E563">
            <v>0</v>
          </cell>
          <cell r="F563">
            <v>0</v>
          </cell>
          <cell r="G563">
            <v>0</v>
          </cell>
          <cell r="H563">
            <v>0</v>
          </cell>
          <cell r="I563">
            <v>0</v>
          </cell>
          <cell r="J563">
            <v>0</v>
          </cell>
          <cell r="K563">
            <v>0</v>
          </cell>
          <cell r="L563">
            <v>0</v>
          </cell>
          <cell r="M563">
            <v>0</v>
          </cell>
          <cell r="N563">
            <v>0</v>
          </cell>
        </row>
        <row r="564">
          <cell r="A564">
            <v>7818004000</v>
          </cell>
          <cell r="C564">
            <v>0</v>
          </cell>
          <cell r="D564">
            <v>0</v>
          </cell>
          <cell r="E564">
            <v>0</v>
          </cell>
          <cell r="F564">
            <v>0</v>
          </cell>
          <cell r="G564">
            <v>0</v>
          </cell>
          <cell r="H564">
            <v>0</v>
          </cell>
          <cell r="I564">
            <v>0</v>
          </cell>
          <cell r="J564">
            <v>0</v>
          </cell>
          <cell r="K564">
            <v>0</v>
          </cell>
          <cell r="L564">
            <v>0</v>
          </cell>
          <cell r="M564">
            <v>0</v>
          </cell>
          <cell r="N564">
            <v>0</v>
          </cell>
        </row>
        <row r="565">
          <cell r="A565">
            <v>7818006000</v>
          </cell>
          <cell r="C565">
            <v>0</v>
          </cell>
          <cell r="D565">
            <v>0</v>
          </cell>
          <cell r="E565">
            <v>0</v>
          </cell>
          <cell r="F565">
            <v>0</v>
          </cell>
          <cell r="G565">
            <v>0</v>
          </cell>
          <cell r="H565">
            <v>0</v>
          </cell>
          <cell r="I565">
            <v>0</v>
          </cell>
          <cell r="J565">
            <v>0</v>
          </cell>
          <cell r="K565">
            <v>0</v>
          </cell>
          <cell r="L565">
            <v>0</v>
          </cell>
          <cell r="M565">
            <v>0</v>
          </cell>
          <cell r="N565">
            <v>0</v>
          </cell>
        </row>
        <row r="566">
          <cell r="A566">
            <v>7818007000</v>
          </cell>
          <cell r="C566">
            <v>0</v>
          </cell>
          <cell r="D566">
            <v>0</v>
          </cell>
          <cell r="E566">
            <v>0</v>
          </cell>
          <cell r="F566">
            <v>0</v>
          </cell>
          <cell r="G566">
            <v>0</v>
          </cell>
          <cell r="H566">
            <v>0</v>
          </cell>
          <cell r="I566">
            <v>0</v>
          </cell>
          <cell r="J566">
            <v>0</v>
          </cell>
          <cell r="K566">
            <v>0</v>
          </cell>
          <cell r="L566">
            <v>0</v>
          </cell>
          <cell r="M566">
            <v>0</v>
          </cell>
          <cell r="N566">
            <v>0</v>
          </cell>
        </row>
        <row r="567">
          <cell r="A567">
            <v>7818008000</v>
          </cell>
          <cell r="C567">
            <v>0</v>
          </cell>
          <cell r="D567">
            <v>0</v>
          </cell>
          <cell r="E567">
            <v>0</v>
          </cell>
          <cell r="F567">
            <v>0</v>
          </cell>
          <cell r="G567">
            <v>0</v>
          </cell>
          <cell r="H567">
            <v>0</v>
          </cell>
          <cell r="I567">
            <v>0</v>
          </cell>
          <cell r="J567">
            <v>0</v>
          </cell>
          <cell r="K567">
            <v>0</v>
          </cell>
          <cell r="L567">
            <v>0</v>
          </cell>
          <cell r="M567">
            <v>0</v>
          </cell>
          <cell r="N567">
            <v>0</v>
          </cell>
        </row>
        <row r="568">
          <cell r="A568">
            <v>7818015000</v>
          </cell>
          <cell r="C568">
            <v>0</v>
          </cell>
          <cell r="D568">
            <v>0</v>
          </cell>
          <cell r="E568">
            <v>0</v>
          </cell>
          <cell r="F568">
            <v>0</v>
          </cell>
          <cell r="G568">
            <v>0</v>
          </cell>
          <cell r="H568">
            <v>0</v>
          </cell>
          <cell r="I568">
            <v>0</v>
          </cell>
          <cell r="J568">
            <v>0</v>
          </cell>
          <cell r="K568">
            <v>0</v>
          </cell>
          <cell r="L568">
            <v>0</v>
          </cell>
          <cell r="M568">
            <v>0</v>
          </cell>
          <cell r="N568">
            <v>0</v>
          </cell>
        </row>
        <row r="569">
          <cell r="A569">
            <v>7818017000</v>
          </cell>
          <cell r="C569">
            <v>0</v>
          </cell>
          <cell r="D569">
            <v>0</v>
          </cell>
          <cell r="E569">
            <v>0</v>
          </cell>
          <cell r="F569">
            <v>0</v>
          </cell>
          <cell r="G569">
            <v>0</v>
          </cell>
          <cell r="H569">
            <v>0</v>
          </cell>
          <cell r="I569">
            <v>0</v>
          </cell>
          <cell r="J569">
            <v>0</v>
          </cell>
          <cell r="K569">
            <v>0</v>
          </cell>
          <cell r="L569">
            <v>0</v>
          </cell>
          <cell r="M569">
            <v>0</v>
          </cell>
          <cell r="N569">
            <v>0</v>
          </cell>
        </row>
        <row r="570">
          <cell r="A570">
            <v>7818019000</v>
          </cell>
          <cell r="C570">
            <v>0</v>
          </cell>
          <cell r="D570">
            <v>0</v>
          </cell>
          <cell r="E570">
            <v>0</v>
          </cell>
          <cell r="F570">
            <v>0</v>
          </cell>
          <cell r="G570">
            <v>0</v>
          </cell>
          <cell r="H570">
            <v>0</v>
          </cell>
          <cell r="I570">
            <v>0</v>
          </cell>
          <cell r="J570">
            <v>0</v>
          </cell>
          <cell r="K570">
            <v>0</v>
          </cell>
          <cell r="L570">
            <v>0</v>
          </cell>
          <cell r="M570">
            <v>0</v>
          </cell>
          <cell r="N570">
            <v>0</v>
          </cell>
        </row>
        <row r="571">
          <cell r="A571">
            <v>7820001000</v>
          </cell>
          <cell r="C571">
            <v>0</v>
          </cell>
          <cell r="D571">
            <v>0</v>
          </cell>
          <cell r="E571">
            <v>0</v>
          </cell>
          <cell r="F571">
            <v>0</v>
          </cell>
          <cell r="G571">
            <v>0</v>
          </cell>
          <cell r="H571">
            <v>0</v>
          </cell>
          <cell r="I571">
            <v>0</v>
          </cell>
          <cell r="J571">
            <v>0</v>
          </cell>
          <cell r="K571">
            <v>0</v>
          </cell>
          <cell r="L571">
            <v>0</v>
          </cell>
          <cell r="M571">
            <v>0</v>
          </cell>
          <cell r="N571">
            <v>0</v>
          </cell>
        </row>
        <row r="572">
          <cell r="A572">
            <v>7830001000</v>
          </cell>
          <cell r="C572">
            <v>0</v>
          </cell>
          <cell r="D572">
            <v>0</v>
          </cell>
          <cell r="E572">
            <v>0</v>
          </cell>
          <cell r="F572">
            <v>0</v>
          </cell>
          <cell r="G572">
            <v>0</v>
          </cell>
          <cell r="H572">
            <v>0</v>
          </cell>
          <cell r="I572">
            <v>0</v>
          </cell>
          <cell r="J572">
            <v>0</v>
          </cell>
          <cell r="K572">
            <v>0</v>
          </cell>
          <cell r="L572">
            <v>0</v>
          </cell>
          <cell r="M572">
            <v>0</v>
          </cell>
          <cell r="N572">
            <v>0</v>
          </cell>
        </row>
        <row r="573">
          <cell r="A573">
            <v>7830002000</v>
          </cell>
          <cell r="C573">
            <v>0</v>
          </cell>
          <cell r="D573">
            <v>0</v>
          </cell>
          <cell r="E573">
            <v>0</v>
          </cell>
          <cell r="F573">
            <v>0</v>
          </cell>
          <cell r="G573">
            <v>0</v>
          </cell>
          <cell r="H573">
            <v>0</v>
          </cell>
          <cell r="I573">
            <v>0</v>
          </cell>
          <cell r="J573">
            <v>0</v>
          </cell>
          <cell r="K573">
            <v>0</v>
          </cell>
          <cell r="L573">
            <v>0</v>
          </cell>
          <cell r="M573">
            <v>0</v>
          </cell>
          <cell r="N573">
            <v>0</v>
          </cell>
        </row>
        <row r="574">
          <cell r="A574">
            <v>7840001000</v>
          </cell>
          <cell r="C574">
            <v>0</v>
          </cell>
          <cell r="D574">
            <v>0</v>
          </cell>
          <cell r="E574">
            <v>0</v>
          </cell>
          <cell r="F574">
            <v>0</v>
          </cell>
          <cell r="G574">
            <v>0</v>
          </cell>
          <cell r="H574">
            <v>0</v>
          </cell>
          <cell r="I574">
            <v>0</v>
          </cell>
          <cell r="J574">
            <v>0</v>
          </cell>
          <cell r="K574">
            <v>0</v>
          </cell>
          <cell r="L574">
            <v>0</v>
          </cell>
          <cell r="M574">
            <v>0</v>
          </cell>
          <cell r="N574">
            <v>0</v>
          </cell>
        </row>
        <row r="575">
          <cell r="A575">
            <v>7840002000</v>
          </cell>
          <cell r="C575">
            <v>0</v>
          </cell>
          <cell r="D575">
            <v>0</v>
          </cell>
          <cell r="E575">
            <v>0</v>
          </cell>
          <cell r="F575">
            <v>0</v>
          </cell>
          <cell r="G575">
            <v>0</v>
          </cell>
          <cell r="H575">
            <v>0</v>
          </cell>
          <cell r="I575">
            <v>0</v>
          </cell>
          <cell r="J575">
            <v>0</v>
          </cell>
          <cell r="K575">
            <v>0</v>
          </cell>
          <cell r="L575">
            <v>0</v>
          </cell>
          <cell r="M575">
            <v>0</v>
          </cell>
          <cell r="N575">
            <v>0</v>
          </cell>
        </row>
        <row r="576">
          <cell r="A576">
            <v>7840003000</v>
          </cell>
          <cell r="C576">
            <v>0</v>
          </cell>
          <cell r="D576">
            <v>0</v>
          </cell>
          <cell r="E576">
            <v>0</v>
          </cell>
          <cell r="F576">
            <v>0</v>
          </cell>
          <cell r="G576">
            <v>0</v>
          </cell>
          <cell r="H576">
            <v>0</v>
          </cell>
          <cell r="I576">
            <v>0</v>
          </cell>
          <cell r="J576">
            <v>0</v>
          </cell>
          <cell r="K576">
            <v>0</v>
          </cell>
          <cell r="L576">
            <v>0</v>
          </cell>
          <cell r="M576">
            <v>0</v>
          </cell>
          <cell r="N576">
            <v>0</v>
          </cell>
        </row>
        <row r="577">
          <cell r="A577">
            <v>7850001000</v>
          </cell>
          <cell r="C577">
            <v>0</v>
          </cell>
          <cell r="D577">
            <v>-153.96</v>
          </cell>
          <cell r="E577">
            <v>0</v>
          </cell>
          <cell r="F577">
            <v>0</v>
          </cell>
          <cell r="G577">
            <v>0</v>
          </cell>
          <cell r="H577">
            <v>0</v>
          </cell>
          <cell r="I577">
            <v>0</v>
          </cell>
          <cell r="J577">
            <v>0</v>
          </cell>
          <cell r="K577">
            <v>0</v>
          </cell>
          <cell r="L577">
            <v>0</v>
          </cell>
          <cell r="M577">
            <v>0</v>
          </cell>
          <cell r="N577">
            <v>0</v>
          </cell>
        </row>
        <row r="578">
          <cell r="A578">
            <v>7850002000</v>
          </cell>
          <cell r="C578">
            <v>0</v>
          </cell>
          <cell r="D578">
            <v>0</v>
          </cell>
          <cell r="E578">
            <v>0</v>
          </cell>
          <cell r="F578">
            <v>0</v>
          </cell>
          <cell r="G578">
            <v>0</v>
          </cell>
          <cell r="H578">
            <v>0</v>
          </cell>
          <cell r="I578">
            <v>0</v>
          </cell>
          <cell r="J578">
            <v>0</v>
          </cell>
          <cell r="K578">
            <v>0</v>
          </cell>
          <cell r="L578">
            <v>0</v>
          </cell>
          <cell r="M578">
            <v>0</v>
          </cell>
          <cell r="N578">
            <v>0</v>
          </cell>
        </row>
        <row r="579">
          <cell r="A579">
            <v>7850004000</v>
          </cell>
          <cell r="C579">
            <v>0</v>
          </cell>
          <cell r="D579">
            <v>0</v>
          </cell>
          <cell r="E579">
            <v>0</v>
          </cell>
          <cell r="F579">
            <v>0</v>
          </cell>
          <cell r="G579">
            <v>0</v>
          </cell>
          <cell r="H579">
            <v>0</v>
          </cell>
          <cell r="I579">
            <v>0</v>
          </cell>
          <cell r="J579">
            <v>0</v>
          </cell>
          <cell r="K579">
            <v>0</v>
          </cell>
          <cell r="L579">
            <v>0</v>
          </cell>
          <cell r="M579">
            <v>0</v>
          </cell>
          <cell r="N579">
            <v>0</v>
          </cell>
        </row>
        <row r="580">
          <cell r="A580">
            <v>7850005000</v>
          </cell>
          <cell r="C580">
            <v>0</v>
          </cell>
          <cell r="D580">
            <v>0</v>
          </cell>
          <cell r="E580">
            <v>0</v>
          </cell>
          <cell r="F580">
            <v>0</v>
          </cell>
          <cell r="G580">
            <v>0</v>
          </cell>
          <cell r="H580">
            <v>0</v>
          </cell>
          <cell r="I580">
            <v>0</v>
          </cell>
          <cell r="J580">
            <v>0</v>
          </cell>
          <cell r="K580">
            <v>0</v>
          </cell>
          <cell r="L580">
            <v>0</v>
          </cell>
          <cell r="M580">
            <v>0</v>
          </cell>
          <cell r="N580">
            <v>0</v>
          </cell>
        </row>
        <row r="581">
          <cell r="A581">
            <v>7850006000</v>
          </cell>
          <cell r="C581">
            <v>0</v>
          </cell>
          <cell r="D581">
            <v>0</v>
          </cell>
          <cell r="E581">
            <v>0</v>
          </cell>
          <cell r="F581">
            <v>0</v>
          </cell>
          <cell r="G581">
            <v>0</v>
          </cell>
          <cell r="H581">
            <v>0</v>
          </cell>
          <cell r="I581">
            <v>0</v>
          </cell>
          <cell r="J581">
            <v>0</v>
          </cell>
          <cell r="K581">
            <v>0</v>
          </cell>
          <cell r="L581">
            <v>0</v>
          </cell>
          <cell r="M581">
            <v>0</v>
          </cell>
          <cell r="N581">
            <v>0</v>
          </cell>
        </row>
        <row r="582">
          <cell r="A582">
            <v>7850007000</v>
          </cell>
          <cell r="C582">
            <v>0</v>
          </cell>
          <cell r="D582">
            <v>0</v>
          </cell>
          <cell r="E582">
            <v>0</v>
          </cell>
          <cell r="F582">
            <v>0</v>
          </cell>
          <cell r="G582">
            <v>0</v>
          </cell>
          <cell r="H582">
            <v>0</v>
          </cell>
          <cell r="I582">
            <v>0</v>
          </cell>
          <cell r="J582">
            <v>0</v>
          </cell>
          <cell r="K582">
            <v>0</v>
          </cell>
          <cell r="L582">
            <v>0</v>
          </cell>
          <cell r="M582">
            <v>0</v>
          </cell>
          <cell r="N582">
            <v>0</v>
          </cell>
        </row>
        <row r="583">
          <cell r="A583">
            <v>7850008100</v>
          </cell>
          <cell r="C583">
            <v>0</v>
          </cell>
          <cell r="D583">
            <v>0</v>
          </cell>
          <cell r="E583">
            <v>0</v>
          </cell>
          <cell r="F583">
            <v>0</v>
          </cell>
          <cell r="G583">
            <v>0</v>
          </cell>
          <cell r="H583">
            <v>0</v>
          </cell>
          <cell r="I583">
            <v>0</v>
          </cell>
          <cell r="J583">
            <v>0</v>
          </cell>
          <cell r="K583">
            <v>0</v>
          </cell>
          <cell r="L583">
            <v>0</v>
          </cell>
          <cell r="M583">
            <v>0</v>
          </cell>
          <cell r="N583">
            <v>0</v>
          </cell>
        </row>
        <row r="584">
          <cell r="A584">
            <v>7850008200</v>
          </cell>
          <cell r="C584">
            <v>0</v>
          </cell>
          <cell r="D584">
            <v>0</v>
          </cell>
          <cell r="E584">
            <v>0</v>
          </cell>
          <cell r="F584">
            <v>0</v>
          </cell>
          <cell r="G584">
            <v>0</v>
          </cell>
          <cell r="H584">
            <v>0</v>
          </cell>
          <cell r="I584">
            <v>0</v>
          </cell>
          <cell r="J584">
            <v>0</v>
          </cell>
          <cell r="K584">
            <v>0</v>
          </cell>
          <cell r="L584">
            <v>0</v>
          </cell>
          <cell r="M584">
            <v>0</v>
          </cell>
          <cell r="N584">
            <v>0</v>
          </cell>
        </row>
        <row r="585">
          <cell r="A585">
            <v>7850009100</v>
          </cell>
          <cell r="C585">
            <v>0</v>
          </cell>
          <cell r="D585">
            <v>0</v>
          </cell>
          <cell r="E585">
            <v>0</v>
          </cell>
          <cell r="F585">
            <v>0</v>
          </cell>
          <cell r="G585">
            <v>0</v>
          </cell>
          <cell r="H585">
            <v>0</v>
          </cell>
          <cell r="I585">
            <v>0</v>
          </cell>
          <cell r="J585">
            <v>0</v>
          </cell>
          <cell r="K585">
            <v>0</v>
          </cell>
          <cell r="L585">
            <v>0</v>
          </cell>
          <cell r="M585">
            <v>0</v>
          </cell>
          <cell r="N585">
            <v>0</v>
          </cell>
        </row>
        <row r="586">
          <cell r="A586">
            <v>7850009200</v>
          </cell>
          <cell r="C586">
            <v>0</v>
          </cell>
          <cell r="D586">
            <v>0</v>
          </cell>
          <cell r="E586">
            <v>0</v>
          </cell>
          <cell r="F586">
            <v>0</v>
          </cell>
          <cell r="G586">
            <v>0</v>
          </cell>
          <cell r="H586">
            <v>0</v>
          </cell>
          <cell r="I586">
            <v>0</v>
          </cell>
          <cell r="J586">
            <v>0</v>
          </cell>
          <cell r="K586">
            <v>0</v>
          </cell>
          <cell r="L586">
            <v>0</v>
          </cell>
          <cell r="M586">
            <v>0</v>
          </cell>
          <cell r="N586">
            <v>0</v>
          </cell>
        </row>
        <row r="587">
          <cell r="A587">
            <v>7850010100</v>
          </cell>
          <cell r="C587">
            <v>0</v>
          </cell>
          <cell r="D587">
            <v>0</v>
          </cell>
          <cell r="E587">
            <v>0</v>
          </cell>
          <cell r="F587">
            <v>0</v>
          </cell>
          <cell r="G587">
            <v>0</v>
          </cell>
          <cell r="H587">
            <v>0</v>
          </cell>
          <cell r="I587">
            <v>0</v>
          </cell>
          <cell r="J587">
            <v>0</v>
          </cell>
          <cell r="K587">
            <v>0</v>
          </cell>
          <cell r="L587">
            <v>0</v>
          </cell>
          <cell r="M587">
            <v>0</v>
          </cell>
          <cell r="N587">
            <v>0</v>
          </cell>
        </row>
        <row r="588">
          <cell r="A588">
            <v>7850010200</v>
          </cell>
          <cell r="C588">
            <v>0</v>
          </cell>
          <cell r="D588">
            <v>0</v>
          </cell>
          <cell r="E588">
            <v>0</v>
          </cell>
          <cell r="F588">
            <v>0</v>
          </cell>
          <cell r="G588">
            <v>0</v>
          </cell>
          <cell r="H588">
            <v>0</v>
          </cell>
          <cell r="I588">
            <v>0</v>
          </cell>
          <cell r="J588">
            <v>0</v>
          </cell>
          <cell r="K588">
            <v>0</v>
          </cell>
          <cell r="L588">
            <v>0</v>
          </cell>
          <cell r="M588">
            <v>0</v>
          </cell>
          <cell r="N588">
            <v>0</v>
          </cell>
        </row>
        <row r="589">
          <cell r="A589">
            <v>7850011100</v>
          </cell>
          <cell r="C589">
            <v>0</v>
          </cell>
          <cell r="D589">
            <v>0</v>
          </cell>
          <cell r="E589">
            <v>0</v>
          </cell>
          <cell r="F589">
            <v>0</v>
          </cell>
          <cell r="G589">
            <v>0</v>
          </cell>
          <cell r="H589">
            <v>0</v>
          </cell>
          <cell r="I589">
            <v>0</v>
          </cell>
          <cell r="J589">
            <v>0</v>
          </cell>
          <cell r="K589">
            <v>0</v>
          </cell>
          <cell r="L589">
            <v>0</v>
          </cell>
          <cell r="M589">
            <v>0</v>
          </cell>
          <cell r="N589">
            <v>0</v>
          </cell>
        </row>
        <row r="590">
          <cell r="A590">
            <v>7850011200</v>
          </cell>
          <cell r="C590">
            <v>0</v>
          </cell>
          <cell r="D590">
            <v>0</v>
          </cell>
          <cell r="E590">
            <v>0</v>
          </cell>
          <cell r="F590">
            <v>0</v>
          </cell>
          <cell r="G590">
            <v>0</v>
          </cell>
          <cell r="H590">
            <v>0</v>
          </cell>
          <cell r="I590">
            <v>0</v>
          </cell>
          <cell r="J590">
            <v>0</v>
          </cell>
          <cell r="K590">
            <v>0</v>
          </cell>
          <cell r="L590">
            <v>0</v>
          </cell>
          <cell r="M590">
            <v>0</v>
          </cell>
          <cell r="N590">
            <v>0</v>
          </cell>
        </row>
        <row r="591">
          <cell r="A591">
            <v>7850012100</v>
          </cell>
          <cell r="C591">
            <v>0</v>
          </cell>
          <cell r="D591">
            <v>0</v>
          </cell>
          <cell r="E591">
            <v>0</v>
          </cell>
          <cell r="F591">
            <v>0</v>
          </cell>
          <cell r="G591">
            <v>0</v>
          </cell>
          <cell r="H591">
            <v>0</v>
          </cell>
          <cell r="I591">
            <v>0</v>
          </cell>
          <cell r="J591">
            <v>0</v>
          </cell>
          <cell r="K591">
            <v>0</v>
          </cell>
          <cell r="L591">
            <v>0</v>
          </cell>
          <cell r="M591">
            <v>0</v>
          </cell>
          <cell r="N591">
            <v>0</v>
          </cell>
        </row>
        <row r="592">
          <cell r="A592">
            <v>7850012200</v>
          </cell>
          <cell r="C592">
            <v>0</v>
          </cell>
          <cell r="D592">
            <v>0</v>
          </cell>
          <cell r="E592">
            <v>0</v>
          </cell>
          <cell r="F592">
            <v>0</v>
          </cell>
          <cell r="G592">
            <v>0</v>
          </cell>
          <cell r="H592">
            <v>0</v>
          </cell>
          <cell r="I592">
            <v>0</v>
          </cell>
          <cell r="J592">
            <v>0</v>
          </cell>
          <cell r="K592">
            <v>0</v>
          </cell>
          <cell r="L592">
            <v>0</v>
          </cell>
          <cell r="M592">
            <v>0</v>
          </cell>
          <cell r="N592">
            <v>0</v>
          </cell>
        </row>
        <row r="593">
          <cell r="A593">
            <v>7850013100</v>
          </cell>
          <cell r="C593">
            <v>0</v>
          </cell>
          <cell r="D593">
            <v>0</v>
          </cell>
          <cell r="E593">
            <v>0</v>
          </cell>
          <cell r="F593">
            <v>0</v>
          </cell>
          <cell r="G593">
            <v>0</v>
          </cell>
          <cell r="H593">
            <v>0</v>
          </cell>
          <cell r="I593">
            <v>0</v>
          </cell>
          <cell r="J593">
            <v>0</v>
          </cell>
          <cell r="K593">
            <v>0</v>
          </cell>
          <cell r="L593">
            <v>0</v>
          </cell>
          <cell r="M593">
            <v>0</v>
          </cell>
          <cell r="N593">
            <v>0</v>
          </cell>
        </row>
        <row r="594">
          <cell r="A594">
            <v>7850013200</v>
          </cell>
          <cell r="C594">
            <v>0</v>
          </cell>
          <cell r="D594">
            <v>0</v>
          </cell>
          <cell r="E594">
            <v>0</v>
          </cell>
          <cell r="F594">
            <v>0</v>
          </cell>
          <cell r="G594">
            <v>0</v>
          </cell>
          <cell r="H594">
            <v>0</v>
          </cell>
          <cell r="I594">
            <v>0</v>
          </cell>
          <cell r="J594">
            <v>0</v>
          </cell>
          <cell r="K594">
            <v>0</v>
          </cell>
          <cell r="L594">
            <v>0</v>
          </cell>
          <cell r="M594">
            <v>0</v>
          </cell>
          <cell r="N594">
            <v>0</v>
          </cell>
        </row>
        <row r="595">
          <cell r="A595">
            <v>7850099000</v>
          </cell>
          <cell r="C595">
            <v>0</v>
          </cell>
          <cell r="D595">
            <v>0</v>
          </cell>
          <cell r="E595">
            <v>0</v>
          </cell>
          <cell r="F595">
            <v>0</v>
          </cell>
          <cell r="G595">
            <v>0</v>
          </cell>
          <cell r="H595">
            <v>0</v>
          </cell>
          <cell r="I595">
            <v>0</v>
          </cell>
          <cell r="J595">
            <v>0</v>
          </cell>
          <cell r="K595">
            <v>0</v>
          </cell>
          <cell r="L595">
            <v>0</v>
          </cell>
          <cell r="M595">
            <v>0</v>
          </cell>
          <cell r="N595">
            <v>0</v>
          </cell>
        </row>
        <row r="596">
          <cell r="A596">
            <v>7859999999</v>
          </cell>
          <cell r="C596">
            <v>0</v>
          </cell>
          <cell r="D596">
            <v>0</v>
          </cell>
          <cell r="E596">
            <v>0</v>
          </cell>
          <cell r="F596">
            <v>0</v>
          </cell>
          <cell r="G596">
            <v>0</v>
          </cell>
          <cell r="H596">
            <v>0</v>
          </cell>
          <cell r="I596">
            <v>0</v>
          </cell>
          <cell r="J596">
            <v>0</v>
          </cell>
          <cell r="K596">
            <v>0</v>
          </cell>
          <cell r="L596">
            <v>0</v>
          </cell>
          <cell r="M596">
            <v>0</v>
          </cell>
          <cell r="N596">
            <v>0</v>
          </cell>
        </row>
        <row r="597">
          <cell r="A597">
            <v>7860001000</v>
          </cell>
          <cell r="C597">
            <v>0</v>
          </cell>
          <cell r="D597">
            <v>0</v>
          </cell>
          <cell r="E597">
            <v>0</v>
          </cell>
          <cell r="F597">
            <v>0</v>
          </cell>
          <cell r="G597">
            <v>0</v>
          </cell>
          <cell r="H597">
            <v>0</v>
          </cell>
          <cell r="I597">
            <v>0</v>
          </cell>
          <cell r="J597">
            <v>0</v>
          </cell>
          <cell r="K597">
            <v>0</v>
          </cell>
          <cell r="L597">
            <v>0</v>
          </cell>
          <cell r="M597">
            <v>0</v>
          </cell>
          <cell r="N597">
            <v>0</v>
          </cell>
        </row>
        <row r="598">
          <cell r="A598">
            <v>7869999999</v>
          </cell>
          <cell r="C598">
            <v>0</v>
          </cell>
          <cell r="D598">
            <v>0</v>
          </cell>
          <cell r="E598">
            <v>0</v>
          </cell>
          <cell r="F598">
            <v>0</v>
          </cell>
          <cell r="G598">
            <v>0</v>
          </cell>
          <cell r="H598">
            <v>0</v>
          </cell>
          <cell r="I598">
            <v>0</v>
          </cell>
          <cell r="J598">
            <v>0</v>
          </cell>
          <cell r="K598">
            <v>0</v>
          </cell>
          <cell r="L598">
            <v>0</v>
          </cell>
          <cell r="M598">
            <v>0</v>
          </cell>
          <cell r="N598">
            <v>0</v>
          </cell>
        </row>
        <row r="599">
          <cell r="A599">
            <v>7870001000</v>
          </cell>
          <cell r="C599">
            <v>0</v>
          </cell>
          <cell r="D599">
            <v>0</v>
          </cell>
          <cell r="E599">
            <v>0</v>
          </cell>
          <cell r="F599">
            <v>0</v>
          </cell>
          <cell r="G599">
            <v>0</v>
          </cell>
          <cell r="H599">
            <v>0</v>
          </cell>
          <cell r="I599">
            <v>0</v>
          </cell>
          <cell r="J599">
            <v>0</v>
          </cell>
          <cell r="K599">
            <v>0</v>
          </cell>
          <cell r="L599">
            <v>0</v>
          </cell>
          <cell r="M599">
            <v>0</v>
          </cell>
          <cell r="N599">
            <v>0</v>
          </cell>
        </row>
        <row r="600">
          <cell r="A600">
            <v>7880007000</v>
          </cell>
          <cell r="C600">
            <v>0</v>
          </cell>
          <cell r="D600">
            <v>0</v>
          </cell>
          <cell r="E600">
            <v>0</v>
          </cell>
          <cell r="F600">
            <v>0</v>
          </cell>
          <cell r="G600">
            <v>0</v>
          </cell>
          <cell r="H600">
            <v>0</v>
          </cell>
          <cell r="I600">
            <v>0</v>
          </cell>
          <cell r="J600">
            <v>0</v>
          </cell>
          <cell r="K600">
            <v>0</v>
          </cell>
          <cell r="L600">
            <v>0</v>
          </cell>
          <cell r="M600">
            <v>0</v>
          </cell>
          <cell r="N600">
            <v>0</v>
          </cell>
        </row>
        <row r="601">
          <cell r="A601">
            <v>7880008000</v>
          </cell>
          <cell r="C601">
            <v>0</v>
          </cell>
          <cell r="D601">
            <v>0</v>
          </cell>
          <cell r="E601">
            <v>0</v>
          </cell>
          <cell r="F601">
            <v>0</v>
          </cell>
          <cell r="G601">
            <v>0</v>
          </cell>
          <cell r="H601">
            <v>0</v>
          </cell>
          <cell r="I601">
            <v>0</v>
          </cell>
          <cell r="J601">
            <v>0</v>
          </cell>
          <cell r="K601">
            <v>0</v>
          </cell>
          <cell r="L601">
            <v>0</v>
          </cell>
          <cell r="M601">
            <v>0</v>
          </cell>
          <cell r="N601">
            <v>0</v>
          </cell>
        </row>
        <row r="602">
          <cell r="A602">
            <v>7880009000</v>
          </cell>
          <cell r="C602">
            <v>0</v>
          </cell>
          <cell r="D602">
            <v>0</v>
          </cell>
          <cell r="E602">
            <v>0</v>
          </cell>
          <cell r="F602">
            <v>0</v>
          </cell>
          <cell r="G602">
            <v>0</v>
          </cell>
          <cell r="H602">
            <v>0</v>
          </cell>
          <cell r="I602">
            <v>0</v>
          </cell>
          <cell r="J602">
            <v>0</v>
          </cell>
          <cell r="K602">
            <v>0</v>
          </cell>
          <cell r="L602">
            <v>0</v>
          </cell>
          <cell r="M602">
            <v>0</v>
          </cell>
          <cell r="N602">
            <v>0</v>
          </cell>
        </row>
        <row r="603">
          <cell r="A603">
            <v>7880010000</v>
          </cell>
          <cell r="C603">
            <v>0</v>
          </cell>
          <cell r="D603">
            <v>0</v>
          </cell>
          <cell r="E603">
            <v>0</v>
          </cell>
          <cell r="F603">
            <v>0</v>
          </cell>
          <cell r="G603">
            <v>0</v>
          </cell>
          <cell r="H603">
            <v>0</v>
          </cell>
          <cell r="I603">
            <v>0</v>
          </cell>
          <cell r="J603">
            <v>0</v>
          </cell>
          <cell r="K603">
            <v>0</v>
          </cell>
          <cell r="L603">
            <v>0</v>
          </cell>
          <cell r="M603">
            <v>0</v>
          </cell>
          <cell r="N603">
            <v>0</v>
          </cell>
        </row>
        <row r="604">
          <cell r="A604">
            <v>7880099000</v>
          </cell>
          <cell r="C604">
            <v>0</v>
          </cell>
          <cell r="D604">
            <v>0</v>
          </cell>
          <cell r="E604">
            <v>0</v>
          </cell>
          <cell r="F604">
            <v>0</v>
          </cell>
          <cell r="G604">
            <v>0</v>
          </cell>
          <cell r="H604">
            <v>0</v>
          </cell>
          <cell r="I604">
            <v>0</v>
          </cell>
          <cell r="J604">
            <v>0</v>
          </cell>
          <cell r="K604">
            <v>0</v>
          </cell>
          <cell r="L604">
            <v>0</v>
          </cell>
          <cell r="M604">
            <v>0</v>
          </cell>
          <cell r="N604">
            <v>0</v>
          </cell>
        </row>
        <row r="605">
          <cell r="A605">
            <v>7888099000</v>
          </cell>
          <cell r="C605">
            <v>0</v>
          </cell>
          <cell r="D605">
            <v>0</v>
          </cell>
          <cell r="E605">
            <v>0</v>
          </cell>
          <cell r="F605">
            <v>0</v>
          </cell>
          <cell r="G605">
            <v>0</v>
          </cell>
          <cell r="H605">
            <v>0</v>
          </cell>
          <cell r="I605">
            <v>0</v>
          </cell>
          <cell r="J605">
            <v>0</v>
          </cell>
          <cell r="K605">
            <v>0</v>
          </cell>
          <cell r="L605">
            <v>0</v>
          </cell>
          <cell r="M605">
            <v>0</v>
          </cell>
          <cell r="N605">
            <v>0</v>
          </cell>
        </row>
        <row r="606">
          <cell r="A606">
            <v>7900000001</v>
          </cell>
          <cell r="C606">
            <v>0</v>
          </cell>
          <cell r="D606">
            <v>0</v>
          </cell>
          <cell r="E606">
            <v>0</v>
          </cell>
          <cell r="F606">
            <v>0</v>
          </cell>
          <cell r="G606">
            <v>0</v>
          </cell>
          <cell r="H606">
            <v>0</v>
          </cell>
          <cell r="I606">
            <v>0</v>
          </cell>
          <cell r="J606">
            <v>0</v>
          </cell>
          <cell r="K606">
            <v>0</v>
          </cell>
          <cell r="L606">
            <v>0</v>
          </cell>
          <cell r="M606">
            <v>0</v>
          </cell>
          <cell r="N606">
            <v>0</v>
          </cell>
        </row>
        <row r="607">
          <cell r="A607">
            <v>7910001000</v>
          </cell>
          <cell r="C607">
            <v>0</v>
          </cell>
          <cell r="D607">
            <v>0</v>
          </cell>
          <cell r="E607">
            <v>0</v>
          </cell>
          <cell r="F607">
            <v>0</v>
          </cell>
          <cell r="G607">
            <v>0</v>
          </cell>
          <cell r="H607">
            <v>0</v>
          </cell>
          <cell r="I607">
            <v>0</v>
          </cell>
          <cell r="J607">
            <v>0</v>
          </cell>
          <cell r="K607">
            <v>0</v>
          </cell>
          <cell r="L607">
            <v>0</v>
          </cell>
          <cell r="M607">
            <v>0</v>
          </cell>
          <cell r="N607">
            <v>0</v>
          </cell>
        </row>
        <row r="608">
          <cell r="A608">
            <v>7920001000</v>
          </cell>
          <cell r="C608">
            <v>0</v>
          </cell>
          <cell r="D608">
            <v>0</v>
          </cell>
          <cell r="E608">
            <v>0</v>
          </cell>
          <cell r="F608">
            <v>0</v>
          </cell>
          <cell r="G608">
            <v>0</v>
          </cell>
          <cell r="H608">
            <v>0</v>
          </cell>
          <cell r="I608">
            <v>0</v>
          </cell>
          <cell r="J608">
            <v>0</v>
          </cell>
          <cell r="K608">
            <v>0</v>
          </cell>
          <cell r="L608">
            <v>0</v>
          </cell>
          <cell r="M608">
            <v>0</v>
          </cell>
          <cell r="N608">
            <v>0</v>
          </cell>
        </row>
        <row r="609">
          <cell r="A609">
            <v>7931001000</v>
          </cell>
          <cell r="C609">
            <v>0</v>
          </cell>
          <cell r="D609">
            <v>0</v>
          </cell>
          <cell r="E609">
            <v>0</v>
          </cell>
          <cell r="F609">
            <v>0</v>
          </cell>
          <cell r="G609">
            <v>0</v>
          </cell>
          <cell r="H609">
            <v>0</v>
          </cell>
          <cell r="I609">
            <v>0</v>
          </cell>
          <cell r="J609">
            <v>0</v>
          </cell>
          <cell r="K609">
            <v>0</v>
          </cell>
          <cell r="L609">
            <v>0</v>
          </cell>
          <cell r="M609">
            <v>0</v>
          </cell>
          <cell r="N609">
            <v>0</v>
          </cell>
        </row>
        <row r="610">
          <cell r="A610">
            <v>7931002000</v>
          </cell>
          <cell r="C610">
            <v>0</v>
          </cell>
          <cell r="D610">
            <v>0</v>
          </cell>
          <cell r="E610">
            <v>0</v>
          </cell>
          <cell r="F610">
            <v>0</v>
          </cell>
          <cell r="G610">
            <v>0</v>
          </cell>
          <cell r="H610">
            <v>0</v>
          </cell>
          <cell r="I610">
            <v>0</v>
          </cell>
          <cell r="J610">
            <v>0</v>
          </cell>
          <cell r="K610">
            <v>0</v>
          </cell>
          <cell r="L610">
            <v>0</v>
          </cell>
          <cell r="M610">
            <v>0</v>
          </cell>
          <cell r="N610">
            <v>0</v>
          </cell>
        </row>
        <row r="611">
          <cell r="A611">
            <v>7932001000</v>
          </cell>
          <cell r="C611">
            <v>0</v>
          </cell>
          <cell r="D611">
            <v>0</v>
          </cell>
          <cell r="E611">
            <v>0</v>
          </cell>
          <cell r="F611">
            <v>0</v>
          </cell>
          <cell r="G611">
            <v>0</v>
          </cell>
          <cell r="H611">
            <v>0</v>
          </cell>
          <cell r="I611">
            <v>0</v>
          </cell>
          <cell r="J611">
            <v>0</v>
          </cell>
          <cell r="K611">
            <v>0</v>
          </cell>
          <cell r="L611">
            <v>0</v>
          </cell>
          <cell r="M611">
            <v>0</v>
          </cell>
          <cell r="N611">
            <v>0</v>
          </cell>
        </row>
        <row r="612">
          <cell r="A612">
            <v>7938001000</v>
          </cell>
          <cell r="C612">
            <v>0</v>
          </cell>
          <cell r="D612">
            <v>0</v>
          </cell>
          <cell r="E612">
            <v>0</v>
          </cell>
          <cell r="F612">
            <v>0</v>
          </cell>
          <cell r="G612">
            <v>0</v>
          </cell>
          <cell r="H612">
            <v>0</v>
          </cell>
          <cell r="I612">
            <v>0</v>
          </cell>
          <cell r="J612">
            <v>0</v>
          </cell>
          <cell r="K612">
            <v>0</v>
          </cell>
          <cell r="L612">
            <v>0</v>
          </cell>
          <cell r="M612">
            <v>0</v>
          </cell>
          <cell r="N612">
            <v>0</v>
          </cell>
        </row>
        <row r="613">
          <cell r="A613">
            <v>7941001000</v>
          </cell>
          <cell r="C613">
            <v>0</v>
          </cell>
          <cell r="D613">
            <v>0</v>
          </cell>
          <cell r="E613">
            <v>0</v>
          </cell>
          <cell r="F613">
            <v>0</v>
          </cell>
          <cell r="G613">
            <v>0</v>
          </cell>
          <cell r="H613">
            <v>0</v>
          </cell>
          <cell r="I613">
            <v>0</v>
          </cell>
          <cell r="J613">
            <v>0</v>
          </cell>
          <cell r="K613">
            <v>0</v>
          </cell>
          <cell r="L613">
            <v>0</v>
          </cell>
          <cell r="M613">
            <v>0</v>
          </cell>
          <cell r="N613">
            <v>0</v>
          </cell>
        </row>
        <row r="614">
          <cell r="A614">
            <v>7941002000</v>
          </cell>
          <cell r="C614">
            <v>0</v>
          </cell>
          <cell r="D614">
            <v>0</v>
          </cell>
          <cell r="E614">
            <v>0</v>
          </cell>
          <cell r="F614">
            <v>0</v>
          </cell>
          <cell r="G614">
            <v>0</v>
          </cell>
          <cell r="H614">
            <v>0</v>
          </cell>
          <cell r="I614">
            <v>0</v>
          </cell>
          <cell r="J614">
            <v>0</v>
          </cell>
          <cell r="K614">
            <v>0</v>
          </cell>
          <cell r="L614">
            <v>0</v>
          </cell>
          <cell r="M614">
            <v>0</v>
          </cell>
          <cell r="N614">
            <v>0</v>
          </cell>
        </row>
        <row r="615">
          <cell r="A615">
            <v>7941003000</v>
          </cell>
          <cell r="C615">
            <v>0</v>
          </cell>
          <cell r="D615">
            <v>0</v>
          </cell>
          <cell r="E615">
            <v>0</v>
          </cell>
          <cell r="F615">
            <v>0</v>
          </cell>
          <cell r="G615">
            <v>0</v>
          </cell>
          <cell r="H615">
            <v>0</v>
          </cell>
          <cell r="I615">
            <v>0</v>
          </cell>
          <cell r="J615">
            <v>0</v>
          </cell>
          <cell r="K615">
            <v>0</v>
          </cell>
          <cell r="L615">
            <v>0</v>
          </cell>
          <cell r="M615">
            <v>0</v>
          </cell>
          <cell r="N615">
            <v>0</v>
          </cell>
        </row>
        <row r="616">
          <cell r="A616">
            <v>7941009000</v>
          </cell>
          <cell r="C616">
            <v>0</v>
          </cell>
          <cell r="D616">
            <v>0</v>
          </cell>
          <cell r="E616">
            <v>0</v>
          </cell>
          <cell r="F616">
            <v>0</v>
          </cell>
          <cell r="G616">
            <v>0</v>
          </cell>
          <cell r="H616">
            <v>0</v>
          </cell>
          <cell r="I616">
            <v>0</v>
          </cell>
          <cell r="J616">
            <v>0</v>
          </cell>
          <cell r="K616">
            <v>0</v>
          </cell>
          <cell r="L616">
            <v>0</v>
          </cell>
          <cell r="M616">
            <v>0</v>
          </cell>
          <cell r="N616">
            <v>0</v>
          </cell>
        </row>
        <row r="617">
          <cell r="A617">
            <v>7942001000</v>
          </cell>
          <cell r="C617">
            <v>0</v>
          </cell>
          <cell r="D617">
            <v>0</v>
          </cell>
          <cell r="E617">
            <v>0</v>
          </cell>
          <cell r="F617">
            <v>0</v>
          </cell>
          <cell r="G617">
            <v>0</v>
          </cell>
          <cell r="H617">
            <v>0</v>
          </cell>
          <cell r="I617">
            <v>0</v>
          </cell>
          <cell r="J617">
            <v>0</v>
          </cell>
          <cell r="K617">
            <v>0</v>
          </cell>
          <cell r="L617">
            <v>0</v>
          </cell>
          <cell r="M617">
            <v>0</v>
          </cell>
          <cell r="N617">
            <v>0</v>
          </cell>
        </row>
        <row r="618">
          <cell r="A618">
            <v>7942002000</v>
          </cell>
          <cell r="C618">
            <v>0</v>
          </cell>
          <cell r="D618">
            <v>0</v>
          </cell>
          <cell r="E618">
            <v>0</v>
          </cell>
          <cell r="F618">
            <v>0</v>
          </cell>
          <cell r="G618">
            <v>0</v>
          </cell>
          <cell r="H618">
            <v>0</v>
          </cell>
          <cell r="I618">
            <v>0</v>
          </cell>
          <cell r="J618">
            <v>0</v>
          </cell>
          <cell r="K618">
            <v>0</v>
          </cell>
          <cell r="L618">
            <v>0</v>
          </cell>
          <cell r="M618">
            <v>0</v>
          </cell>
          <cell r="N618">
            <v>0</v>
          </cell>
        </row>
        <row r="619">
          <cell r="A619">
            <v>7942003000</v>
          </cell>
          <cell r="C619">
            <v>0</v>
          </cell>
          <cell r="D619">
            <v>0</v>
          </cell>
          <cell r="E619">
            <v>0</v>
          </cell>
          <cell r="F619">
            <v>0</v>
          </cell>
          <cell r="G619">
            <v>0</v>
          </cell>
          <cell r="H619">
            <v>0</v>
          </cell>
          <cell r="I619">
            <v>0</v>
          </cell>
          <cell r="J619">
            <v>0</v>
          </cell>
          <cell r="K619">
            <v>0</v>
          </cell>
          <cell r="L619">
            <v>0</v>
          </cell>
          <cell r="M619">
            <v>0</v>
          </cell>
          <cell r="N619">
            <v>0</v>
          </cell>
        </row>
        <row r="620">
          <cell r="A620">
            <v>7942009000</v>
          </cell>
          <cell r="C620">
            <v>0</v>
          </cell>
          <cell r="D620">
            <v>0</v>
          </cell>
          <cell r="E620">
            <v>0</v>
          </cell>
          <cell r="F620">
            <v>0</v>
          </cell>
          <cell r="G620">
            <v>0</v>
          </cell>
          <cell r="H620">
            <v>0</v>
          </cell>
          <cell r="I620">
            <v>0</v>
          </cell>
          <cell r="J620">
            <v>0</v>
          </cell>
          <cell r="K620">
            <v>0</v>
          </cell>
          <cell r="L620">
            <v>0</v>
          </cell>
          <cell r="M620">
            <v>0</v>
          </cell>
          <cell r="N620">
            <v>0</v>
          </cell>
        </row>
        <row r="621">
          <cell r="A621">
            <v>7943001000</v>
          </cell>
          <cell r="C621">
            <v>0</v>
          </cell>
          <cell r="D621">
            <v>0</v>
          </cell>
          <cell r="E621">
            <v>0</v>
          </cell>
          <cell r="F621">
            <v>0</v>
          </cell>
          <cell r="G621">
            <v>0</v>
          </cell>
          <cell r="H621">
            <v>0</v>
          </cell>
          <cell r="I621">
            <v>0</v>
          </cell>
          <cell r="J621">
            <v>0</v>
          </cell>
          <cell r="K621">
            <v>0</v>
          </cell>
          <cell r="L621">
            <v>0</v>
          </cell>
          <cell r="M621">
            <v>0</v>
          </cell>
          <cell r="N621">
            <v>0</v>
          </cell>
        </row>
        <row r="622">
          <cell r="A622">
            <v>7943002000</v>
          </cell>
          <cell r="C622">
            <v>0</v>
          </cell>
          <cell r="D622">
            <v>0</v>
          </cell>
          <cell r="E622">
            <v>0</v>
          </cell>
          <cell r="F622">
            <v>0</v>
          </cell>
          <cell r="G622">
            <v>0</v>
          </cell>
          <cell r="H622">
            <v>0</v>
          </cell>
          <cell r="I622">
            <v>0</v>
          </cell>
          <cell r="J622">
            <v>0</v>
          </cell>
          <cell r="K622">
            <v>0</v>
          </cell>
          <cell r="L622">
            <v>0</v>
          </cell>
          <cell r="M622">
            <v>0</v>
          </cell>
          <cell r="N622">
            <v>0</v>
          </cell>
        </row>
        <row r="623">
          <cell r="A623">
            <v>7943003000</v>
          </cell>
          <cell r="C623">
            <v>0</v>
          </cell>
          <cell r="D623">
            <v>0</v>
          </cell>
          <cell r="E623">
            <v>0</v>
          </cell>
          <cell r="F623">
            <v>0</v>
          </cell>
          <cell r="G623">
            <v>0</v>
          </cell>
          <cell r="H623">
            <v>0</v>
          </cell>
          <cell r="I623">
            <v>0</v>
          </cell>
          <cell r="J623">
            <v>0</v>
          </cell>
          <cell r="K623">
            <v>0</v>
          </cell>
          <cell r="L623">
            <v>0</v>
          </cell>
          <cell r="M623">
            <v>0</v>
          </cell>
          <cell r="N623">
            <v>0</v>
          </cell>
        </row>
        <row r="624">
          <cell r="A624">
            <v>7943009000</v>
          </cell>
          <cell r="C624">
            <v>0</v>
          </cell>
          <cell r="D624">
            <v>0</v>
          </cell>
          <cell r="E624">
            <v>0</v>
          </cell>
          <cell r="F624">
            <v>0</v>
          </cell>
          <cell r="G624">
            <v>0</v>
          </cell>
          <cell r="H624">
            <v>0</v>
          </cell>
          <cell r="I624">
            <v>0</v>
          </cell>
          <cell r="J624">
            <v>0</v>
          </cell>
          <cell r="K624">
            <v>0</v>
          </cell>
          <cell r="L624">
            <v>0</v>
          </cell>
          <cell r="M624">
            <v>0</v>
          </cell>
          <cell r="N624">
            <v>0</v>
          </cell>
        </row>
        <row r="625">
          <cell r="A625">
            <v>7944001000</v>
          </cell>
          <cell r="C625">
            <v>0</v>
          </cell>
          <cell r="D625">
            <v>0</v>
          </cell>
          <cell r="E625">
            <v>0</v>
          </cell>
          <cell r="F625">
            <v>0</v>
          </cell>
          <cell r="G625">
            <v>0</v>
          </cell>
          <cell r="H625">
            <v>0</v>
          </cell>
          <cell r="I625">
            <v>0</v>
          </cell>
          <cell r="J625">
            <v>0</v>
          </cell>
          <cell r="K625">
            <v>0</v>
          </cell>
          <cell r="L625">
            <v>0</v>
          </cell>
          <cell r="M625">
            <v>0</v>
          </cell>
          <cell r="N625">
            <v>0</v>
          </cell>
        </row>
        <row r="626">
          <cell r="A626">
            <v>7944002000</v>
          </cell>
          <cell r="C626">
            <v>0</v>
          </cell>
          <cell r="D626">
            <v>0</v>
          </cell>
          <cell r="E626">
            <v>0</v>
          </cell>
          <cell r="F626">
            <v>0</v>
          </cell>
          <cell r="G626">
            <v>0</v>
          </cell>
          <cell r="H626">
            <v>0</v>
          </cell>
          <cell r="I626">
            <v>0</v>
          </cell>
          <cell r="J626">
            <v>0</v>
          </cell>
          <cell r="K626">
            <v>0</v>
          </cell>
          <cell r="L626">
            <v>0</v>
          </cell>
          <cell r="M626">
            <v>0</v>
          </cell>
          <cell r="N626">
            <v>0</v>
          </cell>
        </row>
        <row r="627">
          <cell r="A627">
            <v>7944003000</v>
          </cell>
          <cell r="C627">
            <v>0</v>
          </cell>
          <cell r="D627">
            <v>0</v>
          </cell>
          <cell r="E627">
            <v>0</v>
          </cell>
          <cell r="F627">
            <v>0</v>
          </cell>
          <cell r="G627">
            <v>0</v>
          </cell>
          <cell r="H627">
            <v>0</v>
          </cell>
          <cell r="I627">
            <v>0</v>
          </cell>
          <cell r="J627">
            <v>0</v>
          </cell>
          <cell r="K627">
            <v>0</v>
          </cell>
          <cell r="L627">
            <v>0</v>
          </cell>
          <cell r="M627">
            <v>0</v>
          </cell>
          <cell r="N627">
            <v>0</v>
          </cell>
        </row>
        <row r="628">
          <cell r="A628">
            <v>7944009000</v>
          </cell>
          <cell r="C628">
            <v>0</v>
          </cell>
          <cell r="D628">
            <v>0</v>
          </cell>
          <cell r="E628">
            <v>0</v>
          </cell>
          <cell r="F628">
            <v>0</v>
          </cell>
          <cell r="G628">
            <v>0</v>
          </cell>
          <cell r="H628">
            <v>0</v>
          </cell>
          <cell r="I628">
            <v>0</v>
          </cell>
          <cell r="J628">
            <v>0</v>
          </cell>
          <cell r="K628">
            <v>0</v>
          </cell>
          <cell r="L628">
            <v>0</v>
          </cell>
          <cell r="M628">
            <v>0</v>
          </cell>
          <cell r="N628">
            <v>0</v>
          </cell>
        </row>
        <row r="629">
          <cell r="A629">
            <v>7947001000</v>
          </cell>
          <cell r="C629">
            <v>0</v>
          </cell>
          <cell r="D629">
            <v>0</v>
          </cell>
          <cell r="E629">
            <v>0</v>
          </cell>
          <cell r="F629">
            <v>0</v>
          </cell>
          <cell r="G629">
            <v>0</v>
          </cell>
          <cell r="H629">
            <v>0</v>
          </cell>
          <cell r="I629">
            <v>0</v>
          </cell>
          <cell r="J629">
            <v>0</v>
          </cell>
          <cell r="K629">
            <v>0</v>
          </cell>
          <cell r="L629">
            <v>0</v>
          </cell>
          <cell r="M629">
            <v>0</v>
          </cell>
          <cell r="N629">
            <v>0</v>
          </cell>
        </row>
        <row r="630">
          <cell r="A630">
            <v>7947002000</v>
          </cell>
          <cell r="C630">
            <v>0</v>
          </cell>
          <cell r="D630">
            <v>0</v>
          </cell>
          <cell r="E630">
            <v>0</v>
          </cell>
          <cell r="F630">
            <v>0</v>
          </cell>
          <cell r="G630">
            <v>0</v>
          </cell>
          <cell r="H630">
            <v>0</v>
          </cell>
          <cell r="I630">
            <v>0</v>
          </cell>
          <cell r="J630">
            <v>0</v>
          </cell>
          <cell r="K630">
            <v>0</v>
          </cell>
          <cell r="L630">
            <v>0</v>
          </cell>
          <cell r="M630">
            <v>0</v>
          </cell>
          <cell r="N630">
            <v>0</v>
          </cell>
        </row>
        <row r="631">
          <cell r="A631">
            <v>7947003000</v>
          </cell>
          <cell r="C631">
            <v>0</v>
          </cell>
          <cell r="D631">
            <v>0</v>
          </cell>
          <cell r="E631">
            <v>0</v>
          </cell>
          <cell r="F631">
            <v>0</v>
          </cell>
          <cell r="G631">
            <v>0</v>
          </cell>
          <cell r="H631">
            <v>0</v>
          </cell>
          <cell r="I631">
            <v>0</v>
          </cell>
          <cell r="J631">
            <v>0</v>
          </cell>
          <cell r="K631">
            <v>0</v>
          </cell>
          <cell r="L631">
            <v>0</v>
          </cell>
          <cell r="M631">
            <v>0</v>
          </cell>
          <cell r="N631">
            <v>0</v>
          </cell>
        </row>
        <row r="632">
          <cell r="A632">
            <v>7947009000</v>
          </cell>
          <cell r="C632">
            <v>0</v>
          </cell>
          <cell r="D632">
            <v>0</v>
          </cell>
          <cell r="E632">
            <v>0</v>
          </cell>
          <cell r="F632">
            <v>0</v>
          </cell>
          <cell r="G632">
            <v>0</v>
          </cell>
          <cell r="H632">
            <v>0</v>
          </cell>
          <cell r="I632">
            <v>0</v>
          </cell>
          <cell r="J632">
            <v>0</v>
          </cell>
          <cell r="K632">
            <v>0</v>
          </cell>
          <cell r="L632">
            <v>0</v>
          </cell>
          <cell r="M632">
            <v>0</v>
          </cell>
          <cell r="N632">
            <v>0</v>
          </cell>
        </row>
        <row r="633">
          <cell r="A633">
            <v>7948001000</v>
          </cell>
          <cell r="C633">
            <v>0</v>
          </cell>
          <cell r="D633">
            <v>0</v>
          </cell>
          <cell r="E633">
            <v>0</v>
          </cell>
          <cell r="F633">
            <v>0</v>
          </cell>
          <cell r="G633">
            <v>0</v>
          </cell>
          <cell r="H633">
            <v>0</v>
          </cell>
          <cell r="I633">
            <v>0</v>
          </cell>
          <cell r="J633">
            <v>0</v>
          </cell>
          <cell r="K633">
            <v>0</v>
          </cell>
          <cell r="L633">
            <v>0</v>
          </cell>
          <cell r="M633">
            <v>0</v>
          </cell>
          <cell r="N633">
            <v>0</v>
          </cell>
        </row>
        <row r="634">
          <cell r="A634">
            <v>7950001000</v>
          </cell>
          <cell r="C634">
            <v>0</v>
          </cell>
          <cell r="D634">
            <v>0</v>
          </cell>
          <cell r="E634">
            <v>0</v>
          </cell>
          <cell r="F634">
            <v>0</v>
          </cell>
          <cell r="G634">
            <v>0</v>
          </cell>
          <cell r="H634">
            <v>0</v>
          </cell>
          <cell r="I634">
            <v>0</v>
          </cell>
          <cell r="J634">
            <v>0</v>
          </cell>
          <cell r="K634">
            <v>0</v>
          </cell>
          <cell r="L634">
            <v>0</v>
          </cell>
          <cell r="M634">
            <v>0</v>
          </cell>
          <cell r="N634">
            <v>0</v>
          </cell>
        </row>
        <row r="635">
          <cell r="A635">
            <v>7950002000</v>
          </cell>
          <cell r="C635">
            <v>0</v>
          </cell>
          <cell r="D635">
            <v>0</v>
          </cell>
          <cell r="E635">
            <v>0</v>
          </cell>
          <cell r="F635">
            <v>0</v>
          </cell>
          <cell r="G635">
            <v>0</v>
          </cell>
          <cell r="H635">
            <v>0</v>
          </cell>
          <cell r="I635">
            <v>0</v>
          </cell>
          <cell r="J635">
            <v>0</v>
          </cell>
          <cell r="K635">
            <v>0</v>
          </cell>
          <cell r="L635">
            <v>0</v>
          </cell>
          <cell r="M635">
            <v>0</v>
          </cell>
          <cell r="N635">
            <v>0</v>
          </cell>
        </row>
        <row r="636">
          <cell r="A636">
            <v>7961001000</v>
          </cell>
          <cell r="C636">
            <v>0</v>
          </cell>
          <cell r="D636">
            <v>0</v>
          </cell>
          <cell r="E636">
            <v>0</v>
          </cell>
          <cell r="F636">
            <v>0</v>
          </cell>
          <cell r="G636">
            <v>0</v>
          </cell>
          <cell r="H636">
            <v>0</v>
          </cell>
          <cell r="I636">
            <v>0</v>
          </cell>
          <cell r="J636">
            <v>0</v>
          </cell>
          <cell r="K636">
            <v>0</v>
          </cell>
          <cell r="L636">
            <v>0</v>
          </cell>
          <cell r="M636">
            <v>0</v>
          </cell>
          <cell r="N636">
            <v>0</v>
          </cell>
        </row>
        <row r="637">
          <cell r="A637">
            <v>7962001000</v>
          </cell>
          <cell r="C637">
            <v>0</v>
          </cell>
          <cell r="D637">
            <v>0</v>
          </cell>
          <cell r="E637">
            <v>0</v>
          </cell>
          <cell r="F637">
            <v>0</v>
          </cell>
          <cell r="G637">
            <v>0</v>
          </cell>
          <cell r="H637">
            <v>0</v>
          </cell>
          <cell r="I637">
            <v>0</v>
          </cell>
          <cell r="J637">
            <v>0</v>
          </cell>
          <cell r="K637">
            <v>0</v>
          </cell>
          <cell r="L637">
            <v>0</v>
          </cell>
          <cell r="M637">
            <v>0</v>
          </cell>
          <cell r="N637">
            <v>0</v>
          </cell>
        </row>
        <row r="638">
          <cell r="A638">
            <v>7962002000</v>
          </cell>
          <cell r="C638">
            <v>0</v>
          </cell>
          <cell r="D638">
            <v>0</v>
          </cell>
          <cell r="E638">
            <v>0</v>
          </cell>
          <cell r="F638">
            <v>0</v>
          </cell>
          <cell r="G638">
            <v>0</v>
          </cell>
          <cell r="H638">
            <v>0</v>
          </cell>
          <cell r="I638">
            <v>0</v>
          </cell>
          <cell r="J638">
            <v>0</v>
          </cell>
          <cell r="K638">
            <v>0</v>
          </cell>
          <cell r="L638">
            <v>0</v>
          </cell>
          <cell r="M638">
            <v>0</v>
          </cell>
          <cell r="N638">
            <v>0</v>
          </cell>
        </row>
        <row r="639">
          <cell r="A639">
            <v>7962003000</v>
          </cell>
          <cell r="C639">
            <v>0</v>
          </cell>
          <cell r="D639">
            <v>0</v>
          </cell>
          <cell r="E639">
            <v>0</v>
          </cell>
          <cell r="F639">
            <v>0</v>
          </cell>
          <cell r="G639">
            <v>0</v>
          </cell>
          <cell r="H639">
            <v>0</v>
          </cell>
          <cell r="I639">
            <v>0</v>
          </cell>
          <cell r="J639">
            <v>0</v>
          </cell>
          <cell r="K639">
            <v>0</v>
          </cell>
          <cell r="L639">
            <v>0</v>
          </cell>
          <cell r="M639">
            <v>0</v>
          </cell>
          <cell r="N639">
            <v>0</v>
          </cell>
        </row>
        <row r="640">
          <cell r="A640">
            <v>7962009000</v>
          </cell>
          <cell r="C640">
            <v>0</v>
          </cell>
          <cell r="D640">
            <v>0</v>
          </cell>
          <cell r="E640">
            <v>0</v>
          </cell>
          <cell r="F640">
            <v>0</v>
          </cell>
          <cell r="G640">
            <v>0</v>
          </cell>
          <cell r="H640">
            <v>0</v>
          </cell>
          <cell r="I640">
            <v>0</v>
          </cell>
          <cell r="J640">
            <v>0</v>
          </cell>
          <cell r="K640">
            <v>0</v>
          </cell>
          <cell r="L640">
            <v>0</v>
          </cell>
          <cell r="M640">
            <v>0</v>
          </cell>
          <cell r="N640">
            <v>0</v>
          </cell>
        </row>
        <row r="641">
          <cell r="A641">
            <v>7962019000</v>
          </cell>
          <cell r="C641">
            <v>0</v>
          </cell>
          <cell r="D641">
            <v>0</v>
          </cell>
          <cell r="E641">
            <v>0</v>
          </cell>
          <cell r="F641">
            <v>0</v>
          </cell>
          <cell r="G641">
            <v>0</v>
          </cell>
          <cell r="H641">
            <v>0</v>
          </cell>
          <cell r="I641">
            <v>0</v>
          </cell>
          <cell r="J641">
            <v>0</v>
          </cell>
          <cell r="K641">
            <v>0</v>
          </cell>
          <cell r="L641">
            <v>0</v>
          </cell>
          <cell r="M641">
            <v>0</v>
          </cell>
          <cell r="N641">
            <v>0</v>
          </cell>
        </row>
        <row r="642">
          <cell r="A642">
            <v>7962029000</v>
          </cell>
          <cell r="C642">
            <v>0</v>
          </cell>
          <cell r="D642">
            <v>0</v>
          </cell>
          <cell r="E642">
            <v>0</v>
          </cell>
          <cell r="F642">
            <v>0</v>
          </cell>
          <cell r="G642">
            <v>0</v>
          </cell>
          <cell r="H642">
            <v>0</v>
          </cell>
          <cell r="I642">
            <v>0</v>
          </cell>
          <cell r="J642">
            <v>0</v>
          </cell>
          <cell r="K642">
            <v>0</v>
          </cell>
          <cell r="L642">
            <v>0</v>
          </cell>
          <cell r="M642">
            <v>0</v>
          </cell>
          <cell r="N642">
            <v>0</v>
          </cell>
        </row>
        <row r="643">
          <cell r="A643">
            <v>7962039000</v>
          </cell>
          <cell r="C643">
            <v>0</v>
          </cell>
          <cell r="D643">
            <v>0</v>
          </cell>
          <cell r="E643">
            <v>0</v>
          </cell>
          <cell r="F643">
            <v>0</v>
          </cell>
          <cell r="G643">
            <v>0</v>
          </cell>
          <cell r="H643">
            <v>0</v>
          </cell>
          <cell r="I643">
            <v>0</v>
          </cell>
          <cell r="J643">
            <v>0</v>
          </cell>
          <cell r="K643">
            <v>0</v>
          </cell>
          <cell r="L643">
            <v>0</v>
          </cell>
          <cell r="M643">
            <v>0</v>
          </cell>
          <cell r="N643">
            <v>0</v>
          </cell>
        </row>
        <row r="644">
          <cell r="A644">
            <v>7962041000</v>
          </cell>
          <cell r="C644">
            <v>0</v>
          </cell>
          <cell r="D644">
            <v>0</v>
          </cell>
          <cell r="E644">
            <v>0</v>
          </cell>
          <cell r="F644">
            <v>0</v>
          </cell>
          <cell r="G644">
            <v>0</v>
          </cell>
          <cell r="H644">
            <v>0</v>
          </cell>
          <cell r="I644">
            <v>0</v>
          </cell>
          <cell r="J644">
            <v>0</v>
          </cell>
          <cell r="K644">
            <v>0</v>
          </cell>
          <cell r="L644">
            <v>0</v>
          </cell>
          <cell r="M644">
            <v>0</v>
          </cell>
          <cell r="N644">
            <v>0</v>
          </cell>
        </row>
        <row r="645">
          <cell r="A645">
            <v>7962047000</v>
          </cell>
          <cell r="C645">
            <v>0</v>
          </cell>
          <cell r="D645">
            <v>0</v>
          </cell>
          <cell r="E645">
            <v>0</v>
          </cell>
          <cell r="F645">
            <v>0</v>
          </cell>
          <cell r="G645">
            <v>0</v>
          </cell>
          <cell r="H645">
            <v>0</v>
          </cell>
          <cell r="I645">
            <v>0</v>
          </cell>
          <cell r="J645">
            <v>0</v>
          </cell>
          <cell r="K645">
            <v>0</v>
          </cell>
          <cell r="L645">
            <v>0</v>
          </cell>
          <cell r="M645">
            <v>0</v>
          </cell>
          <cell r="N645">
            <v>0</v>
          </cell>
        </row>
        <row r="646">
          <cell r="A646">
            <v>7962048000</v>
          </cell>
          <cell r="C646">
            <v>0</v>
          </cell>
          <cell r="D646">
            <v>0</v>
          </cell>
          <cell r="E646">
            <v>0</v>
          </cell>
          <cell r="F646">
            <v>0</v>
          </cell>
          <cell r="G646">
            <v>0</v>
          </cell>
          <cell r="H646">
            <v>0</v>
          </cell>
          <cell r="I646">
            <v>0</v>
          </cell>
          <cell r="J646">
            <v>0</v>
          </cell>
          <cell r="K646">
            <v>0</v>
          </cell>
          <cell r="L646">
            <v>0</v>
          </cell>
          <cell r="M646">
            <v>0</v>
          </cell>
          <cell r="N646">
            <v>0</v>
          </cell>
        </row>
        <row r="647">
          <cell r="A647">
            <v>7962049000</v>
          </cell>
          <cell r="C647">
            <v>0</v>
          </cell>
          <cell r="D647">
            <v>0</v>
          </cell>
          <cell r="E647">
            <v>0</v>
          </cell>
          <cell r="F647">
            <v>0</v>
          </cell>
          <cell r="G647">
            <v>0</v>
          </cell>
          <cell r="H647">
            <v>0</v>
          </cell>
          <cell r="I647">
            <v>0</v>
          </cell>
          <cell r="J647">
            <v>0</v>
          </cell>
          <cell r="K647">
            <v>0</v>
          </cell>
          <cell r="L647">
            <v>0</v>
          </cell>
          <cell r="M647">
            <v>0</v>
          </cell>
          <cell r="N647">
            <v>0</v>
          </cell>
        </row>
        <row r="648">
          <cell r="A648">
            <v>7962059000</v>
          </cell>
          <cell r="C648">
            <v>0</v>
          </cell>
          <cell r="D648">
            <v>0</v>
          </cell>
          <cell r="E648">
            <v>0</v>
          </cell>
          <cell r="F648">
            <v>0</v>
          </cell>
          <cell r="G648">
            <v>0</v>
          </cell>
          <cell r="H648">
            <v>0</v>
          </cell>
          <cell r="I648">
            <v>0</v>
          </cell>
          <cell r="J648">
            <v>0</v>
          </cell>
          <cell r="K648">
            <v>0</v>
          </cell>
          <cell r="L648">
            <v>0</v>
          </cell>
          <cell r="M648">
            <v>0</v>
          </cell>
          <cell r="N648">
            <v>0</v>
          </cell>
        </row>
        <row r="649">
          <cell r="A649">
            <v>7962069000</v>
          </cell>
          <cell r="C649">
            <v>0</v>
          </cell>
          <cell r="D649">
            <v>0</v>
          </cell>
          <cell r="E649">
            <v>0</v>
          </cell>
          <cell r="F649">
            <v>0</v>
          </cell>
          <cell r="G649">
            <v>0</v>
          </cell>
          <cell r="H649">
            <v>0</v>
          </cell>
          <cell r="I649">
            <v>0</v>
          </cell>
          <cell r="J649">
            <v>0</v>
          </cell>
          <cell r="K649">
            <v>0</v>
          </cell>
          <cell r="L649">
            <v>0</v>
          </cell>
          <cell r="M649">
            <v>0</v>
          </cell>
          <cell r="N649">
            <v>0</v>
          </cell>
        </row>
        <row r="650">
          <cell r="A650">
            <v>7970061000</v>
          </cell>
          <cell r="C650">
            <v>0</v>
          </cell>
          <cell r="D650">
            <v>0</v>
          </cell>
          <cell r="E650">
            <v>0</v>
          </cell>
          <cell r="F650">
            <v>0</v>
          </cell>
          <cell r="G650">
            <v>0</v>
          </cell>
          <cell r="H650">
            <v>0</v>
          </cell>
          <cell r="I650">
            <v>0</v>
          </cell>
          <cell r="J650">
            <v>0</v>
          </cell>
          <cell r="K650">
            <v>0</v>
          </cell>
          <cell r="L650">
            <v>0</v>
          </cell>
          <cell r="M650">
            <v>0</v>
          </cell>
          <cell r="N650">
            <v>0</v>
          </cell>
        </row>
        <row r="651">
          <cell r="A651">
            <v>7970062000</v>
          </cell>
          <cell r="C651">
            <v>-700</v>
          </cell>
          <cell r="D651">
            <v>0</v>
          </cell>
          <cell r="E651">
            <v>0</v>
          </cell>
          <cell r="F651">
            <v>0</v>
          </cell>
          <cell r="G651">
            <v>0</v>
          </cell>
          <cell r="H651">
            <v>0</v>
          </cell>
          <cell r="I651">
            <v>0</v>
          </cell>
          <cell r="J651">
            <v>0</v>
          </cell>
          <cell r="K651">
            <v>0</v>
          </cell>
          <cell r="L651">
            <v>0</v>
          </cell>
          <cell r="M651">
            <v>0</v>
          </cell>
          <cell r="N651">
            <v>0</v>
          </cell>
        </row>
        <row r="652">
          <cell r="A652">
            <v>7970063000</v>
          </cell>
          <cell r="C652">
            <v>0</v>
          </cell>
          <cell r="D652">
            <v>0</v>
          </cell>
          <cell r="E652">
            <v>0</v>
          </cell>
          <cell r="F652">
            <v>0</v>
          </cell>
          <cell r="G652">
            <v>0</v>
          </cell>
          <cell r="H652">
            <v>0</v>
          </cell>
          <cell r="I652">
            <v>0</v>
          </cell>
          <cell r="J652">
            <v>0</v>
          </cell>
          <cell r="K652">
            <v>0</v>
          </cell>
          <cell r="L652">
            <v>0</v>
          </cell>
          <cell r="M652">
            <v>0</v>
          </cell>
          <cell r="N652">
            <v>0</v>
          </cell>
        </row>
        <row r="653">
          <cell r="A653">
            <v>7970064000</v>
          </cell>
          <cell r="C653">
            <v>0</v>
          </cell>
          <cell r="D653">
            <v>0</v>
          </cell>
          <cell r="E653">
            <v>0</v>
          </cell>
          <cell r="F653">
            <v>0</v>
          </cell>
          <cell r="G653">
            <v>0</v>
          </cell>
          <cell r="H653">
            <v>0</v>
          </cell>
          <cell r="I653">
            <v>0</v>
          </cell>
          <cell r="J653">
            <v>0</v>
          </cell>
          <cell r="K653">
            <v>0</v>
          </cell>
          <cell r="L653">
            <v>0</v>
          </cell>
          <cell r="M653">
            <v>0</v>
          </cell>
          <cell r="N653">
            <v>0</v>
          </cell>
        </row>
        <row r="654">
          <cell r="A654">
            <v>7970065000</v>
          </cell>
          <cell r="C654">
            <v>0</v>
          </cell>
          <cell r="D654">
            <v>0</v>
          </cell>
          <cell r="E654">
            <v>0</v>
          </cell>
          <cell r="F654">
            <v>0</v>
          </cell>
          <cell r="G654">
            <v>0</v>
          </cell>
          <cell r="H654">
            <v>0</v>
          </cell>
          <cell r="I654">
            <v>0</v>
          </cell>
          <cell r="J654">
            <v>0</v>
          </cell>
          <cell r="K654">
            <v>0</v>
          </cell>
          <cell r="L654">
            <v>0</v>
          </cell>
          <cell r="M654">
            <v>0</v>
          </cell>
          <cell r="N654">
            <v>0</v>
          </cell>
        </row>
        <row r="655">
          <cell r="A655">
            <v>7970066000</v>
          </cell>
          <cell r="C655">
            <v>0</v>
          </cell>
          <cell r="D655">
            <v>0</v>
          </cell>
          <cell r="E655">
            <v>0</v>
          </cell>
          <cell r="F655">
            <v>0</v>
          </cell>
          <cell r="G655">
            <v>0</v>
          </cell>
          <cell r="H655">
            <v>0</v>
          </cell>
          <cell r="I655">
            <v>0</v>
          </cell>
          <cell r="J655">
            <v>0</v>
          </cell>
          <cell r="K655">
            <v>0</v>
          </cell>
          <cell r="L655">
            <v>0</v>
          </cell>
          <cell r="M655">
            <v>0</v>
          </cell>
          <cell r="N655">
            <v>0</v>
          </cell>
        </row>
        <row r="656">
          <cell r="A656">
            <v>7970067000</v>
          </cell>
          <cell r="C656">
            <v>0</v>
          </cell>
          <cell r="D656">
            <v>0</v>
          </cell>
          <cell r="E656">
            <v>0</v>
          </cell>
          <cell r="F656">
            <v>0</v>
          </cell>
          <cell r="G656">
            <v>0</v>
          </cell>
          <cell r="H656">
            <v>0</v>
          </cell>
          <cell r="I656">
            <v>0</v>
          </cell>
          <cell r="J656">
            <v>0</v>
          </cell>
          <cell r="K656">
            <v>0</v>
          </cell>
          <cell r="L656">
            <v>0</v>
          </cell>
          <cell r="M656">
            <v>0</v>
          </cell>
          <cell r="N656">
            <v>0</v>
          </cell>
        </row>
        <row r="657">
          <cell r="A657">
            <v>7970068000</v>
          </cell>
          <cell r="C657">
            <v>0</v>
          </cell>
          <cell r="D657">
            <v>0</v>
          </cell>
          <cell r="E657">
            <v>0</v>
          </cell>
          <cell r="F657">
            <v>0</v>
          </cell>
          <cell r="G657">
            <v>0</v>
          </cell>
          <cell r="H657">
            <v>0</v>
          </cell>
          <cell r="I657">
            <v>0</v>
          </cell>
          <cell r="J657">
            <v>0</v>
          </cell>
          <cell r="K657">
            <v>0</v>
          </cell>
          <cell r="L657">
            <v>0</v>
          </cell>
          <cell r="M657">
            <v>0</v>
          </cell>
          <cell r="N657">
            <v>0</v>
          </cell>
        </row>
        <row r="658">
          <cell r="A658">
            <v>7970069000</v>
          </cell>
          <cell r="C658">
            <v>0</v>
          </cell>
          <cell r="D658">
            <v>0</v>
          </cell>
          <cell r="E658">
            <v>0</v>
          </cell>
          <cell r="F658">
            <v>0</v>
          </cell>
          <cell r="G658">
            <v>0</v>
          </cell>
          <cell r="H658">
            <v>0</v>
          </cell>
          <cell r="I658">
            <v>0</v>
          </cell>
          <cell r="J658">
            <v>0</v>
          </cell>
          <cell r="K658">
            <v>0</v>
          </cell>
          <cell r="L658">
            <v>0</v>
          </cell>
          <cell r="M658">
            <v>0</v>
          </cell>
          <cell r="N658">
            <v>0</v>
          </cell>
        </row>
        <row r="659">
          <cell r="A659">
            <v>7970071000</v>
          </cell>
          <cell r="C659">
            <v>0</v>
          </cell>
          <cell r="D659">
            <v>0</v>
          </cell>
          <cell r="E659">
            <v>0</v>
          </cell>
          <cell r="F659">
            <v>0</v>
          </cell>
          <cell r="G659">
            <v>0</v>
          </cell>
          <cell r="H659">
            <v>0</v>
          </cell>
          <cell r="I659">
            <v>0</v>
          </cell>
          <cell r="J659">
            <v>0</v>
          </cell>
          <cell r="K659">
            <v>0</v>
          </cell>
          <cell r="L659">
            <v>0</v>
          </cell>
          <cell r="M659">
            <v>0</v>
          </cell>
          <cell r="N659">
            <v>0</v>
          </cell>
        </row>
        <row r="660">
          <cell r="A660">
            <v>7970072000</v>
          </cell>
          <cell r="C660">
            <v>0</v>
          </cell>
          <cell r="D660">
            <v>0</v>
          </cell>
          <cell r="E660">
            <v>0</v>
          </cell>
          <cell r="F660">
            <v>0</v>
          </cell>
          <cell r="G660">
            <v>0</v>
          </cell>
          <cell r="H660">
            <v>0</v>
          </cell>
          <cell r="I660">
            <v>0</v>
          </cell>
          <cell r="J660">
            <v>0</v>
          </cell>
          <cell r="K660">
            <v>0</v>
          </cell>
          <cell r="L660">
            <v>0</v>
          </cell>
          <cell r="M660">
            <v>0</v>
          </cell>
          <cell r="N660">
            <v>0</v>
          </cell>
        </row>
        <row r="661">
          <cell r="A661">
            <v>7970073000</v>
          </cell>
          <cell r="C661">
            <v>0</v>
          </cell>
          <cell r="D661">
            <v>0</v>
          </cell>
          <cell r="E661">
            <v>0</v>
          </cell>
          <cell r="F661">
            <v>0</v>
          </cell>
          <cell r="G661">
            <v>0</v>
          </cell>
          <cell r="H661">
            <v>0</v>
          </cell>
          <cell r="I661">
            <v>0</v>
          </cell>
          <cell r="J661">
            <v>0</v>
          </cell>
          <cell r="K661">
            <v>0</v>
          </cell>
          <cell r="L661">
            <v>0</v>
          </cell>
          <cell r="M661">
            <v>0</v>
          </cell>
          <cell r="N661">
            <v>0</v>
          </cell>
        </row>
        <row r="662">
          <cell r="A662">
            <v>7970074000</v>
          </cell>
          <cell r="C662">
            <v>0</v>
          </cell>
          <cell r="D662">
            <v>0</v>
          </cell>
          <cell r="E662">
            <v>0</v>
          </cell>
          <cell r="F662">
            <v>0</v>
          </cell>
          <cell r="G662">
            <v>0</v>
          </cell>
          <cell r="H662">
            <v>0</v>
          </cell>
          <cell r="I662">
            <v>0</v>
          </cell>
          <cell r="J662">
            <v>0</v>
          </cell>
          <cell r="K662">
            <v>0</v>
          </cell>
          <cell r="L662">
            <v>0</v>
          </cell>
          <cell r="M662">
            <v>0</v>
          </cell>
          <cell r="N662">
            <v>0</v>
          </cell>
        </row>
        <row r="663">
          <cell r="A663">
            <v>7970075000</v>
          </cell>
          <cell r="C663">
            <v>0</v>
          </cell>
          <cell r="D663">
            <v>0</v>
          </cell>
          <cell r="E663">
            <v>0</v>
          </cell>
          <cell r="F663">
            <v>0</v>
          </cell>
          <cell r="G663">
            <v>0</v>
          </cell>
          <cell r="H663">
            <v>0</v>
          </cell>
          <cell r="I663">
            <v>0</v>
          </cell>
          <cell r="J663">
            <v>0</v>
          </cell>
          <cell r="K663">
            <v>0</v>
          </cell>
          <cell r="L663">
            <v>0</v>
          </cell>
          <cell r="M663">
            <v>0</v>
          </cell>
          <cell r="N663">
            <v>0</v>
          </cell>
        </row>
        <row r="664">
          <cell r="A664">
            <v>7970076000</v>
          </cell>
          <cell r="C664">
            <v>0</v>
          </cell>
          <cell r="D664">
            <v>0</v>
          </cell>
          <cell r="E664">
            <v>0</v>
          </cell>
          <cell r="F664">
            <v>0</v>
          </cell>
          <cell r="G664">
            <v>0</v>
          </cell>
          <cell r="H664">
            <v>0</v>
          </cell>
          <cell r="I664">
            <v>0</v>
          </cell>
          <cell r="J664">
            <v>0</v>
          </cell>
          <cell r="K664">
            <v>0</v>
          </cell>
          <cell r="L664">
            <v>0</v>
          </cell>
          <cell r="M664">
            <v>0</v>
          </cell>
          <cell r="N664">
            <v>0</v>
          </cell>
        </row>
        <row r="665">
          <cell r="A665">
            <v>7970078000</v>
          </cell>
          <cell r="C665">
            <v>0</v>
          </cell>
          <cell r="D665">
            <v>0</v>
          </cell>
          <cell r="E665">
            <v>0</v>
          </cell>
          <cell r="F665">
            <v>0</v>
          </cell>
          <cell r="G665">
            <v>0</v>
          </cell>
          <cell r="H665">
            <v>0</v>
          </cell>
          <cell r="I665">
            <v>0</v>
          </cell>
          <cell r="J665">
            <v>0</v>
          </cell>
          <cell r="K665">
            <v>0</v>
          </cell>
          <cell r="L665">
            <v>0</v>
          </cell>
          <cell r="M665">
            <v>0</v>
          </cell>
          <cell r="N665">
            <v>0</v>
          </cell>
        </row>
        <row r="666">
          <cell r="A666">
            <v>7970079000</v>
          </cell>
          <cell r="C666">
            <v>0</v>
          </cell>
          <cell r="D666">
            <v>0</v>
          </cell>
          <cell r="E666">
            <v>0</v>
          </cell>
          <cell r="F666">
            <v>0</v>
          </cell>
          <cell r="G666">
            <v>0</v>
          </cell>
          <cell r="H666">
            <v>0</v>
          </cell>
          <cell r="I666">
            <v>0</v>
          </cell>
          <cell r="J666">
            <v>0</v>
          </cell>
          <cell r="K666">
            <v>0</v>
          </cell>
          <cell r="L666">
            <v>0</v>
          </cell>
          <cell r="M666">
            <v>0</v>
          </cell>
          <cell r="N666">
            <v>0</v>
          </cell>
        </row>
        <row r="667">
          <cell r="A667">
            <v>7981001000</v>
          </cell>
          <cell r="C667">
            <v>0</v>
          </cell>
          <cell r="D667">
            <v>0</v>
          </cell>
          <cell r="E667">
            <v>0</v>
          </cell>
          <cell r="F667">
            <v>0</v>
          </cell>
          <cell r="G667">
            <v>0</v>
          </cell>
          <cell r="H667">
            <v>0</v>
          </cell>
          <cell r="I667">
            <v>0</v>
          </cell>
          <cell r="J667">
            <v>0</v>
          </cell>
          <cell r="K667">
            <v>0</v>
          </cell>
          <cell r="L667">
            <v>0</v>
          </cell>
          <cell r="M667">
            <v>0</v>
          </cell>
          <cell r="N667">
            <v>0</v>
          </cell>
        </row>
        <row r="668">
          <cell r="A668">
            <v>7982001000</v>
          </cell>
          <cell r="C668">
            <v>0</v>
          </cell>
          <cell r="D668">
            <v>0</v>
          </cell>
          <cell r="E668">
            <v>0</v>
          </cell>
          <cell r="F668">
            <v>0</v>
          </cell>
          <cell r="G668">
            <v>0</v>
          </cell>
          <cell r="H668">
            <v>0</v>
          </cell>
          <cell r="I668">
            <v>0</v>
          </cell>
          <cell r="J668">
            <v>0</v>
          </cell>
          <cell r="K668">
            <v>0</v>
          </cell>
          <cell r="L668">
            <v>0</v>
          </cell>
          <cell r="M668">
            <v>0</v>
          </cell>
          <cell r="N668">
            <v>0</v>
          </cell>
        </row>
        <row r="669">
          <cell r="A669">
            <v>7983001000</v>
          </cell>
          <cell r="C669">
            <v>-1040</v>
          </cell>
          <cell r="D669">
            <v>-1039</v>
          </cell>
          <cell r="E669">
            <v>-1039</v>
          </cell>
          <cell r="F669">
            <v>0</v>
          </cell>
          <cell r="G669">
            <v>0</v>
          </cell>
          <cell r="H669">
            <v>0</v>
          </cell>
          <cell r="I669">
            <v>0</v>
          </cell>
          <cell r="J669">
            <v>0</v>
          </cell>
          <cell r="K669">
            <v>0</v>
          </cell>
          <cell r="L669">
            <v>0</v>
          </cell>
          <cell r="M669">
            <v>0</v>
          </cell>
          <cell r="N669">
            <v>0</v>
          </cell>
        </row>
        <row r="670">
          <cell r="A670">
            <v>7984001000</v>
          </cell>
          <cell r="C670">
            <v>0</v>
          </cell>
          <cell r="D670">
            <v>0</v>
          </cell>
          <cell r="E670">
            <v>0</v>
          </cell>
          <cell r="F670">
            <v>0</v>
          </cell>
          <cell r="G670">
            <v>0</v>
          </cell>
          <cell r="H670">
            <v>0</v>
          </cell>
          <cell r="I670">
            <v>0</v>
          </cell>
          <cell r="J670">
            <v>0</v>
          </cell>
          <cell r="K670">
            <v>0</v>
          </cell>
          <cell r="L670">
            <v>0</v>
          </cell>
          <cell r="M670">
            <v>0</v>
          </cell>
          <cell r="N670">
            <v>0</v>
          </cell>
        </row>
        <row r="671">
          <cell r="A671">
            <v>7988001000</v>
          </cell>
          <cell r="C671">
            <v>0</v>
          </cell>
          <cell r="D671">
            <v>0</v>
          </cell>
          <cell r="E671">
            <v>0</v>
          </cell>
          <cell r="F671">
            <v>0</v>
          </cell>
          <cell r="G671">
            <v>0</v>
          </cell>
          <cell r="H671">
            <v>0</v>
          </cell>
          <cell r="I671">
            <v>0</v>
          </cell>
          <cell r="J671">
            <v>0</v>
          </cell>
          <cell r="K671">
            <v>0</v>
          </cell>
          <cell r="L671">
            <v>0</v>
          </cell>
          <cell r="M671">
            <v>0</v>
          </cell>
          <cell r="N671">
            <v>0</v>
          </cell>
        </row>
        <row r="672">
          <cell r="A672">
            <v>7988006000</v>
          </cell>
          <cell r="C672">
            <v>0</v>
          </cell>
          <cell r="D672">
            <v>0</v>
          </cell>
          <cell r="E672">
            <v>0</v>
          </cell>
          <cell r="F672">
            <v>0</v>
          </cell>
          <cell r="G672">
            <v>0</v>
          </cell>
          <cell r="H672">
            <v>0</v>
          </cell>
          <cell r="I672">
            <v>0</v>
          </cell>
          <cell r="J672">
            <v>0</v>
          </cell>
          <cell r="K672">
            <v>0</v>
          </cell>
          <cell r="L672">
            <v>0</v>
          </cell>
          <cell r="M672">
            <v>0</v>
          </cell>
          <cell r="N672">
            <v>0</v>
          </cell>
        </row>
        <row r="673">
          <cell r="A673">
            <v>7988007000</v>
          </cell>
          <cell r="C673">
            <v>0</v>
          </cell>
          <cell r="D673">
            <v>0</v>
          </cell>
          <cell r="E673">
            <v>0</v>
          </cell>
          <cell r="F673">
            <v>0</v>
          </cell>
          <cell r="G673">
            <v>0</v>
          </cell>
          <cell r="H673">
            <v>0</v>
          </cell>
          <cell r="I673">
            <v>0</v>
          </cell>
          <cell r="J673">
            <v>0</v>
          </cell>
          <cell r="K673">
            <v>0</v>
          </cell>
          <cell r="L673">
            <v>0</v>
          </cell>
          <cell r="M673">
            <v>0</v>
          </cell>
          <cell r="N673">
            <v>0</v>
          </cell>
        </row>
        <row r="674">
          <cell r="A674">
            <v>7988009000</v>
          </cell>
          <cell r="C674">
            <v>0</v>
          </cell>
          <cell r="D674">
            <v>0</v>
          </cell>
          <cell r="E674">
            <v>0</v>
          </cell>
          <cell r="F674">
            <v>0</v>
          </cell>
          <cell r="G674">
            <v>0</v>
          </cell>
          <cell r="H674">
            <v>0</v>
          </cell>
          <cell r="I674">
            <v>0</v>
          </cell>
          <cell r="J674">
            <v>0</v>
          </cell>
          <cell r="K674">
            <v>0</v>
          </cell>
          <cell r="L674">
            <v>0</v>
          </cell>
          <cell r="M674">
            <v>0</v>
          </cell>
          <cell r="N674">
            <v>0</v>
          </cell>
        </row>
        <row r="675">
          <cell r="A675">
            <v>7988098000</v>
          </cell>
          <cell r="C675">
            <v>0</v>
          </cell>
          <cell r="D675">
            <v>0</v>
          </cell>
          <cell r="E675">
            <v>0</v>
          </cell>
          <cell r="F675">
            <v>0</v>
          </cell>
          <cell r="G675">
            <v>0</v>
          </cell>
          <cell r="H675">
            <v>0</v>
          </cell>
          <cell r="I675">
            <v>0</v>
          </cell>
          <cell r="J675">
            <v>0</v>
          </cell>
          <cell r="K675">
            <v>0</v>
          </cell>
          <cell r="L675">
            <v>0</v>
          </cell>
          <cell r="M675">
            <v>0</v>
          </cell>
          <cell r="N675">
            <v>0</v>
          </cell>
        </row>
        <row r="676">
          <cell r="A676">
            <v>7988099000</v>
          </cell>
          <cell r="C676">
            <v>0</v>
          </cell>
          <cell r="D676">
            <v>-0.26</v>
          </cell>
          <cell r="E676">
            <v>0</v>
          </cell>
          <cell r="F676">
            <v>0</v>
          </cell>
          <cell r="G676">
            <v>0</v>
          </cell>
          <cell r="H676">
            <v>0</v>
          </cell>
          <cell r="I676">
            <v>0</v>
          </cell>
          <cell r="J676">
            <v>0</v>
          </cell>
          <cell r="K676">
            <v>0</v>
          </cell>
          <cell r="L676">
            <v>0</v>
          </cell>
          <cell r="M676">
            <v>0</v>
          </cell>
          <cell r="N676">
            <v>0</v>
          </cell>
        </row>
        <row r="677">
          <cell r="A677">
            <v>8012100000</v>
          </cell>
          <cell r="C677">
            <v>0</v>
          </cell>
          <cell r="D677">
            <v>0</v>
          </cell>
          <cell r="E677">
            <v>0</v>
          </cell>
          <cell r="F677">
            <v>0</v>
          </cell>
          <cell r="G677">
            <v>0</v>
          </cell>
          <cell r="H677">
            <v>0</v>
          </cell>
          <cell r="I677">
            <v>0</v>
          </cell>
          <cell r="J677">
            <v>0</v>
          </cell>
          <cell r="K677">
            <v>0</v>
          </cell>
          <cell r="L677">
            <v>0</v>
          </cell>
          <cell r="M677">
            <v>0</v>
          </cell>
          <cell r="N677">
            <v>0</v>
          </cell>
        </row>
        <row r="678">
          <cell r="A678">
            <v>8012100061</v>
          </cell>
          <cell r="C678">
            <v>0</v>
          </cell>
          <cell r="D678">
            <v>0</v>
          </cell>
          <cell r="E678">
            <v>0</v>
          </cell>
          <cell r="F678">
            <v>0</v>
          </cell>
          <cell r="G678">
            <v>0</v>
          </cell>
          <cell r="H678">
            <v>0</v>
          </cell>
          <cell r="I678">
            <v>0</v>
          </cell>
          <cell r="J678">
            <v>0</v>
          </cell>
          <cell r="K678">
            <v>0</v>
          </cell>
          <cell r="L678">
            <v>0</v>
          </cell>
          <cell r="M678">
            <v>0</v>
          </cell>
          <cell r="N678">
            <v>0</v>
          </cell>
        </row>
        <row r="679">
          <cell r="A679">
            <v>8012100062</v>
          </cell>
          <cell r="C679">
            <v>14089.28</v>
          </cell>
          <cell r="D679">
            <v>16499.639999999898</v>
          </cell>
          <cell r="E679">
            <v>19307.789999999997</v>
          </cell>
          <cell r="F679">
            <v>0</v>
          </cell>
          <cell r="G679">
            <v>0</v>
          </cell>
          <cell r="H679">
            <v>0</v>
          </cell>
          <cell r="I679">
            <v>0</v>
          </cell>
          <cell r="J679">
            <v>0</v>
          </cell>
          <cell r="K679">
            <v>0</v>
          </cell>
          <cell r="L679">
            <v>0</v>
          </cell>
          <cell r="M679">
            <v>0</v>
          </cell>
          <cell r="N679">
            <v>0</v>
          </cell>
        </row>
        <row r="680">
          <cell r="A680">
            <v>8012100063</v>
          </cell>
          <cell r="C680">
            <v>449.67</v>
          </cell>
          <cell r="D680">
            <v>30.229999999998995</v>
          </cell>
          <cell r="E680">
            <v>968.88000000000102</v>
          </cell>
          <cell r="F680">
            <v>0</v>
          </cell>
          <cell r="G680">
            <v>0</v>
          </cell>
          <cell r="H680">
            <v>0</v>
          </cell>
          <cell r="I680">
            <v>0</v>
          </cell>
          <cell r="J680">
            <v>0</v>
          </cell>
          <cell r="K680">
            <v>0</v>
          </cell>
          <cell r="L680">
            <v>0</v>
          </cell>
          <cell r="M680">
            <v>0</v>
          </cell>
          <cell r="N680">
            <v>0</v>
          </cell>
        </row>
        <row r="681">
          <cell r="A681">
            <v>8012100064</v>
          </cell>
          <cell r="C681">
            <v>65.2</v>
          </cell>
          <cell r="D681">
            <v>0</v>
          </cell>
          <cell r="E681">
            <v>6.0600000000000023</v>
          </cell>
          <cell r="F681">
            <v>0</v>
          </cell>
          <cell r="G681">
            <v>0</v>
          </cell>
          <cell r="H681">
            <v>0</v>
          </cell>
          <cell r="I681">
            <v>0</v>
          </cell>
          <cell r="J681">
            <v>0</v>
          </cell>
          <cell r="K681">
            <v>0</v>
          </cell>
          <cell r="L681">
            <v>0</v>
          </cell>
          <cell r="M681">
            <v>0</v>
          </cell>
          <cell r="N681">
            <v>0</v>
          </cell>
        </row>
        <row r="682">
          <cell r="A682">
            <v>8012100065</v>
          </cell>
          <cell r="C682">
            <v>0</v>
          </cell>
          <cell r="D682">
            <v>0</v>
          </cell>
          <cell r="E682">
            <v>0</v>
          </cell>
          <cell r="F682">
            <v>0</v>
          </cell>
          <cell r="G682">
            <v>0</v>
          </cell>
          <cell r="H682">
            <v>0</v>
          </cell>
          <cell r="I682">
            <v>0</v>
          </cell>
          <cell r="J682">
            <v>0</v>
          </cell>
          <cell r="K682">
            <v>0</v>
          </cell>
          <cell r="L682">
            <v>0</v>
          </cell>
          <cell r="M682">
            <v>0</v>
          </cell>
          <cell r="N682">
            <v>0</v>
          </cell>
        </row>
        <row r="683">
          <cell r="A683">
            <v>8012100066</v>
          </cell>
          <cell r="C683">
            <v>8029.2299999999896</v>
          </cell>
          <cell r="D683">
            <v>8079.9200000000101</v>
          </cell>
          <cell r="E683">
            <v>7924.3200000000015</v>
          </cell>
          <cell r="F683">
            <v>0</v>
          </cell>
          <cell r="G683">
            <v>0</v>
          </cell>
          <cell r="H683">
            <v>0</v>
          </cell>
          <cell r="I683">
            <v>0</v>
          </cell>
          <cell r="J683">
            <v>0</v>
          </cell>
          <cell r="K683">
            <v>0</v>
          </cell>
          <cell r="L683">
            <v>0</v>
          </cell>
          <cell r="M683">
            <v>0</v>
          </cell>
          <cell r="N683">
            <v>0</v>
          </cell>
        </row>
        <row r="684">
          <cell r="A684">
            <v>8012100067</v>
          </cell>
          <cell r="C684">
            <v>0</v>
          </cell>
          <cell r="D684">
            <v>0</v>
          </cell>
          <cell r="E684">
            <v>0</v>
          </cell>
          <cell r="F684">
            <v>0</v>
          </cell>
          <cell r="G684">
            <v>0</v>
          </cell>
          <cell r="H684">
            <v>0</v>
          </cell>
          <cell r="I684">
            <v>0</v>
          </cell>
          <cell r="J684">
            <v>0</v>
          </cell>
          <cell r="K684">
            <v>0</v>
          </cell>
          <cell r="L684">
            <v>0</v>
          </cell>
          <cell r="M684">
            <v>0</v>
          </cell>
          <cell r="N684">
            <v>0</v>
          </cell>
        </row>
        <row r="685">
          <cell r="A685">
            <v>8012100068</v>
          </cell>
          <cell r="C685">
            <v>5.29</v>
          </cell>
          <cell r="D685">
            <v>6.96</v>
          </cell>
          <cell r="E685">
            <v>70.239999999999895</v>
          </cell>
          <cell r="F685">
            <v>0</v>
          </cell>
          <cell r="G685">
            <v>0</v>
          </cell>
          <cell r="H685">
            <v>0</v>
          </cell>
          <cell r="I685">
            <v>0</v>
          </cell>
          <cell r="J685">
            <v>0</v>
          </cell>
          <cell r="K685">
            <v>0</v>
          </cell>
          <cell r="L685">
            <v>0</v>
          </cell>
          <cell r="M685">
            <v>0</v>
          </cell>
          <cell r="N685">
            <v>0</v>
          </cell>
        </row>
        <row r="686">
          <cell r="A686">
            <v>8012100069</v>
          </cell>
          <cell r="C686">
            <v>0</v>
          </cell>
          <cell r="D686">
            <v>0</v>
          </cell>
          <cell r="E686">
            <v>0</v>
          </cell>
          <cell r="F686">
            <v>0</v>
          </cell>
          <cell r="G686">
            <v>0</v>
          </cell>
          <cell r="H686">
            <v>0</v>
          </cell>
          <cell r="I686">
            <v>0</v>
          </cell>
          <cell r="J686">
            <v>0</v>
          </cell>
          <cell r="K686">
            <v>0</v>
          </cell>
          <cell r="L686">
            <v>0</v>
          </cell>
          <cell r="M686">
            <v>0</v>
          </cell>
          <cell r="N686">
            <v>0</v>
          </cell>
        </row>
        <row r="687">
          <cell r="A687">
            <v>8012100071</v>
          </cell>
          <cell r="C687">
            <v>0</v>
          </cell>
          <cell r="D687">
            <v>0</v>
          </cell>
          <cell r="E687">
            <v>0</v>
          </cell>
          <cell r="F687">
            <v>0</v>
          </cell>
          <cell r="G687">
            <v>0</v>
          </cell>
          <cell r="H687">
            <v>0</v>
          </cell>
          <cell r="I687">
            <v>0</v>
          </cell>
          <cell r="J687">
            <v>0</v>
          </cell>
          <cell r="K687">
            <v>0</v>
          </cell>
          <cell r="L687">
            <v>0</v>
          </cell>
          <cell r="M687">
            <v>0</v>
          </cell>
          <cell r="N687">
            <v>0</v>
          </cell>
        </row>
        <row r="688">
          <cell r="A688">
            <v>8012100072</v>
          </cell>
          <cell r="C688">
            <v>0</v>
          </cell>
          <cell r="D688">
            <v>0</v>
          </cell>
          <cell r="E688">
            <v>0</v>
          </cell>
          <cell r="F688">
            <v>0</v>
          </cell>
          <cell r="G688">
            <v>0</v>
          </cell>
          <cell r="H688">
            <v>0</v>
          </cell>
          <cell r="I688">
            <v>0</v>
          </cell>
          <cell r="J688">
            <v>0</v>
          </cell>
          <cell r="K688">
            <v>0</v>
          </cell>
          <cell r="L688">
            <v>0</v>
          </cell>
          <cell r="M688">
            <v>0</v>
          </cell>
          <cell r="N688">
            <v>0</v>
          </cell>
        </row>
        <row r="689">
          <cell r="A689">
            <v>8012100073</v>
          </cell>
          <cell r="C689">
            <v>0</v>
          </cell>
          <cell r="D689">
            <v>0</v>
          </cell>
          <cell r="E689">
            <v>0</v>
          </cell>
          <cell r="F689">
            <v>0</v>
          </cell>
          <cell r="G689">
            <v>0</v>
          </cell>
          <cell r="H689">
            <v>0</v>
          </cell>
          <cell r="I689">
            <v>0</v>
          </cell>
          <cell r="J689">
            <v>0</v>
          </cell>
          <cell r="K689">
            <v>0</v>
          </cell>
          <cell r="L689">
            <v>0</v>
          </cell>
          <cell r="M689">
            <v>0</v>
          </cell>
          <cell r="N689">
            <v>0</v>
          </cell>
        </row>
        <row r="690">
          <cell r="A690">
            <v>8012100074</v>
          </cell>
          <cell r="C690">
            <v>0</v>
          </cell>
          <cell r="D690">
            <v>0</v>
          </cell>
          <cell r="E690">
            <v>0</v>
          </cell>
          <cell r="F690">
            <v>0</v>
          </cell>
          <cell r="G690">
            <v>0</v>
          </cell>
          <cell r="H690">
            <v>0</v>
          </cell>
          <cell r="I690">
            <v>0</v>
          </cell>
          <cell r="J690">
            <v>0</v>
          </cell>
          <cell r="K690">
            <v>0</v>
          </cell>
          <cell r="L690">
            <v>0</v>
          </cell>
          <cell r="M690">
            <v>0</v>
          </cell>
          <cell r="N690">
            <v>0</v>
          </cell>
        </row>
        <row r="691">
          <cell r="A691">
            <v>8012100075</v>
          </cell>
          <cell r="C691">
            <v>0</v>
          </cell>
          <cell r="D691">
            <v>0</v>
          </cell>
          <cell r="E691">
            <v>0</v>
          </cell>
          <cell r="F691">
            <v>0</v>
          </cell>
          <cell r="G691">
            <v>0</v>
          </cell>
          <cell r="H691">
            <v>0</v>
          </cell>
          <cell r="I691">
            <v>0</v>
          </cell>
          <cell r="J691">
            <v>0</v>
          </cell>
          <cell r="K691">
            <v>0</v>
          </cell>
          <cell r="L691">
            <v>0</v>
          </cell>
          <cell r="M691">
            <v>0</v>
          </cell>
          <cell r="N691">
            <v>0</v>
          </cell>
        </row>
        <row r="692">
          <cell r="A692">
            <v>8012100076</v>
          </cell>
          <cell r="C692">
            <v>-1891.66</v>
          </cell>
          <cell r="D692">
            <v>-1035.2499999999898</v>
          </cell>
          <cell r="E692">
            <v>-4045.1800000000103</v>
          </cell>
          <cell r="F692">
            <v>0</v>
          </cell>
          <cell r="G692">
            <v>0</v>
          </cell>
          <cell r="H692">
            <v>0</v>
          </cell>
          <cell r="I692">
            <v>0</v>
          </cell>
          <cell r="J692">
            <v>0</v>
          </cell>
          <cell r="K692">
            <v>0</v>
          </cell>
          <cell r="L692">
            <v>0</v>
          </cell>
          <cell r="M692">
            <v>0</v>
          </cell>
          <cell r="N692">
            <v>0</v>
          </cell>
        </row>
        <row r="693">
          <cell r="A693">
            <v>8012100077</v>
          </cell>
          <cell r="C693">
            <v>0</v>
          </cell>
          <cell r="D693">
            <v>0</v>
          </cell>
          <cell r="E693">
            <v>0</v>
          </cell>
          <cell r="F693">
            <v>0</v>
          </cell>
          <cell r="G693">
            <v>0</v>
          </cell>
          <cell r="H693">
            <v>0</v>
          </cell>
          <cell r="I693">
            <v>0</v>
          </cell>
          <cell r="J693">
            <v>0</v>
          </cell>
          <cell r="K693">
            <v>0</v>
          </cell>
          <cell r="L693">
            <v>0</v>
          </cell>
          <cell r="M693">
            <v>0</v>
          </cell>
          <cell r="N693">
            <v>0</v>
          </cell>
        </row>
        <row r="694">
          <cell r="A694">
            <v>8012100078</v>
          </cell>
          <cell r="C694">
            <v>-1891.3</v>
          </cell>
          <cell r="D694">
            <v>-1887.6299999999899</v>
          </cell>
          <cell r="E694">
            <v>-1871.77</v>
          </cell>
          <cell r="F694">
            <v>0</v>
          </cell>
          <cell r="G694">
            <v>0</v>
          </cell>
          <cell r="H694">
            <v>0</v>
          </cell>
          <cell r="I694">
            <v>0</v>
          </cell>
          <cell r="J694">
            <v>0</v>
          </cell>
          <cell r="K694">
            <v>0</v>
          </cell>
          <cell r="L694">
            <v>0</v>
          </cell>
          <cell r="M694">
            <v>0</v>
          </cell>
          <cell r="N694">
            <v>0</v>
          </cell>
        </row>
        <row r="695">
          <cell r="A695">
            <v>8012100079</v>
          </cell>
          <cell r="C695">
            <v>0</v>
          </cell>
          <cell r="D695">
            <v>0</v>
          </cell>
          <cell r="E695">
            <v>0</v>
          </cell>
          <cell r="F695">
            <v>0</v>
          </cell>
          <cell r="G695">
            <v>0</v>
          </cell>
          <cell r="H695">
            <v>0</v>
          </cell>
          <cell r="I695">
            <v>0</v>
          </cell>
          <cell r="J695">
            <v>0</v>
          </cell>
          <cell r="K695">
            <v>0</v>
          </cell>
          <cell r="L695">
            <v>0</v>
          </cell>
          <cell r="M695">
            <v>0</v>
          </cell>
          <cell r="N695">
            <v>0</v>
          </cell>
        </row>
        <row r="696">
          <cell r="A696">
            <v>8021000000</v>
          </cell>
          <cell r="C696">
            <v>0</v>
          </cell>
          <cell r="D696">
            <v>0</v>
          </cell>
          <cell r="E696">
            <v>0</v>
          </cell>
          <cell r="F696">
            <v>0</v>
          </cell>
          <cell r="G696">
            <v>0</v>
          </cell>
          <cell r="H696">
            <v>0</v>
          </cell>
          <cell r="I696">
            <v>0</v>
          </cell>
          <cell r="J696">
            <v>0</v>
          </cell>
          <cell r="K696">
            <v>0</v>
          </cell>
          <cell r="L696">
            <v>0</v>
          </cell>
          <cell r="M696">
            <v>0</v>
          </cell>
          <cell r="N696">
            <v>0</v>
          </cell>
        </row>
        <row r="697">
          <cell r="A697">
            <v>8022000000</v>
          </cell>
          <cell r="C697">
            <v>0</v>
          </cell>
          <cell r="D697">
            <v>0</v>
          </cell>
          <cell r="E697">
            <v>0</v>
          </cell>
          <cell r="F697">
            <v>0</v>
          </cell>
          <cell r="G697">
            <v>0</v>
          </cell>
          <cell r="H697">
            <v>0</v>
          </cell>
          <cell r="I697">
            <v>0</v>
          </cell>
          <cell r="J697">
            <v>0</v>
          </cell>
          <cell r="K697">
            <v>0</v>
          </cell>
          <cell r="L697">
            <v>0</v>
          </cell>
          <cell r="M697">
            <v>0</v>
          </cell>
          <cell r="N697">
            <v>0</v>
          </cell>
        </row>
        <row r="698">
          <cell r="A698">
            <v>8022000068</v>
          </cell>
          <cell r="C698">
            <v>120.76</v>
          </cell>
          <cell r="D698">
            <v>98.27</v>
          </cell>
          <cell r="E698">
            <v>111.95000000000002</v>
          </cell>
          <cell r="F698">
            <v>0</v>
          </cell>
          <cell r="G698">
            <v>0</v>
          </cell>
          <cell r="H698">
            <v>0</v>
          </cell>
          <cell r="I698">
            <v>0</v>
          </cell>
          <cell r="J698">
            <v>0</v>
          </cell>
          <cell r="K698">
            <v>0</v>
          </cell>
          <cell r="L698">
            <v>0</v>
          </cell>
          <cell r="M698">
            <v>0</v>
          </cell>
          <cell r="N698">
            <v>0</v>
          </cell>
        </row>
        <row r="699">
          <cell r="A699">
            <v>8024000000</v>
          </cell>
          <cell r="C699">
            <v>0</v>
          </cell>
          <cell r="D699">
            <v>0</v>
          </cell>
          <cell r="E699">
            <v>0</v>
          </cell>
          <cell r="F699">
            <v>0</v>
          </cell>
          <cell r="G699">
            <v>0</v>
          </cell>
          <cell r="H699">
            <v>0</v>
          </cell>
          <cell r="I699">
            <v>0</v>
          </cell>
          <cell r="J699">
            <v>0</v>
          </cell>
          <cell r="K699">
            <v>0</v>
          </cell>
          <cell r="L699">
            <v>0</v>
          </cell>
          <cell r="M699">
            <v>0</v>
          </cell>
          <cell r="N699">
            <v>0</v>
          </cell>
        </row>
        <row r="700">
          <cell r="A700">
            <v>8025000000</v>
          </cell>
          <cell r="C700">
            <v>0</v>
          </cell>
          <cell r="D700">
            <v>0</v>
          </cell>
          <cell r="E700">
            <v>0</v>
          </cell>
          <cell r="F700">
            <v>0</v>
          </cell>
          <cell r="G700">
            <v>0</v>
          </cell>
          <cell r="H700">
            <v>0</v>
          </cell>
          <cell r="I700">
            <v>0</v>
          </cell>
          <cell r="J700">
            <v>0</v>
          </cell>
          <cell r="K700">
            <v>0</v>
          </cell>
          <cell r="L700">
            <v>0</v>
          </cell>
          <cell r="M700">
            <v>0</v>
          </cell>
          <cell r="N700">
            <v>0</v>
          </cell>
        </row>
        <row r="701">
          <cell r="A701">
            <v>8025000061</v>
          </cell>
          <cell r="C701">
            <v>0</v>
          </cell>
          <cell r="D701">
            <v>0</v>
          </cell>
          <cell r="E701">
            <v>0</v>
          </cell>
          <cell r="F701">
            <v>0</v>
          </cell>
          <cell r="G701">
            <v>0</v>
          </cell>
          <cell r="H701">
            <v>0</v>
          </cell>
          <cell r="I701">
            <v>0</v>
          </cell>
          <cell r="J701">
            <v>0</v>
          </cell>
          <cell r="K701">
            <v>0</v>
          </cell>
          <cell r="L701">
            <v>0</v>
          </cell>
          <cell r="M701">
            <v>0</v>
          </cell>
          <cell r="N701">
            <v>0</v>
          </cell>
        </row>
        <row r="702">
          <cell r="A702">
            <v>8025000062</v>
          </cell>
          <cell r="C702">
            <v>31137.040000000001</v>
          </cell>
          <cell r="D702">
            <v>27789.9</v>
          </cell>
          <cell r="E702">
            <v>37431.17</v>
          </cell>
          <cell r="F702">
            <v>0</v>
          </cell>
          <cell r="G702">
            <v>0</v>
          </cell>
          <cell r="H702">
            <v>0</v>
          </cell>
          <cell r="I702">
            <v>0</v>
          </cell>
          <cell r="J702">
            <v>0</v>
          </cell>
          <cell r="K702">
            <v>0</v>
          </cell>
          <cell r="L702">
            <v>0</v>
          </cell>
          <cell r="M702">
            <v>0</v>
          </cell>
          <cell r="N702">
            <v>0</v>
          </cell>
        </row>
        <row r="703">
          <cell r="A703">
            <v>8025000063</v>
          </cell>
          <cell r="C703">
            <v>2703.19</v>
          </cell>
          <cell r="D703">
            <v>2584.5800000000004</v>
          </cell>
          <cell r="E703">
            <v>2917.1099999999897</v>
          </cell>
          <cell r="F703">
            <v>0</v>
          </cell>
          <cell r="G703">
            <v>0</v>
          </cell>
          <cell r="H703">
            <v>0</v>
          </cell>
          <cell r="I703">
            <v>0</v>
          </cell>
          <cell r="J703">
            <v>0</v>
          </cell>
          <cell r="K703">
            <v>0</v>
          </cell>
          <cell r="L703">
            <v>0</v>
          </cell>
          <cell r="M703">
            <v>0</v>
          </cell>
          <cell r="N703">
            <v>0</v>
          </cell>
        </row>
        <row r="704">
          <cell r="A704">
            <v>8025000064</v>
          </cell>
          <cell r="C704">
            <v>78120.600000000006</v>
          </cell>
          <cell r="D704">
            <v>61373.570000000007</v>
          </cell>
          <cell r="E704">
            <v>76336.03</v>
          </cell>
          <cell r="F704">
            <v>0</v>
          </cell>
          <cell r="G704">
            <v>0</v>
          </cell>
          <cell r="H704">
            <v>0</v>
          </cell>
          <cell r="I704">
            <v>0</v>
          </cell>
          <cell r="J704">
            <v>0</v>
          </cell>
          <cell r="K704">
            <v>0</v>
          </cell>
          <cell r="L704">
            <v>0</v>
          </cell>
          <cell r="M704">
            <v>0</v>
          </cell>
          <cell r="N704">
            <v>0</v>
          </cell>
        </row>
        <row r="705">
          <cell r="A705">
            <v>8025000065</v>
          </cell>
          <cell r="C705">
            <v>4150.0699999999897</v>
          </cell>
          <cell r="D705">
            <v>7837.460000000011</v>
          </cell>
          <cell r="E705">
            <v>276.98999999999978</v>
          </cell>
          <cell r="F705">
            <v>0</v>
          </cell>
          <cell r="G705">
            <v>0</v>
          </cell>
          <cell r="H705">
            <v>0</v>
          </cell>
          <cell r="I705">
            <v>0</v>
          </cell>
          <cell r="J705">
            <v>0</v>
          </cell>
          <cell r="K705">
            <v>0</v>
          </cell>
          <cell r="L705">
            <v>0</v>
          </cell>
          <cell r="M705">
            <v>0</v>
          </cell>
          <cell r="N705">
            <v>0</v>
          </cell>
        </row>
        <row r="706">
          <cell r="A706">
            <v>8025000066</v>
          </cell>
          <cell r="C706">
            <v>11357.53</v>
          </cell>
          <cell r="D706">
            <v>11300.3399999999</v>
          </cell>
          <cell r="E706">
            <v>11167.1000000001</v>
          </cell>
          <cell r="F706">
            <v>0</v>
          </cell>
          <cell r="G706">
            <v>0</v>
          </cell>
          <cell r="H706">
            <v>0</v>
          </cell>
          <cell r="I706">
            <v>0</v>
          </cell>
          <cell r="J706">
            <v>0</v>
          </cell>
          <cell r="K706">
            <v>0</v>
          </cell>
          <cell r="L706">
            <v>0</v>
          </cell>
          <cell r="M706">
            <v>0</v>
          </cell>
          <cell r="N706">
            <v>0</v>
          </cell>
        </row>
        <row r="707">
          <cell r="A707">
            <v>8025000067</v>
          </cell>
          <cell r="C707">
            <v>0</v>
          </cell>
          <cell r="D707">
            <v>0</v>
          </cell>
          <cell r="E707">
            <v>0</v>
          </cell>
          <cell r="F707">
            <v>0</v>
          </cell>
          <cell r="G707">
            <v>0</v>
          </cell>
          <cell r="H707">
            <v>0</v>
          </cell>
          <cell r="I707">
            <v>0</v>
          </cell>
          <cell r="J707">
            <v>0</v>
          </cell>
          <cell r="K707">
            <v>0</v>
          </cell>
          <cell r="L707">
            <v>0</v>
          </cell>
          <cell r="M707">
            <v>0</v>
          </cell>
          <cell r="N707">
            <v>0</v>
          </cell>
        </row>
        <row r="708">
          <cell r="A708">
            <v>8025000068</v>
          </cell>
          <cell r="C708">
            <v>369716.59999999899</v>
          </cell>
          <cell r="D708">
            <v>345166.03000000102</v>
          </cell>
          <cell r="E708">
            <v>404306.7499999901</v>
          </cell>
          <cell r="F708">
            <v>0</v>
          </cell>
          <cell r="G708">
            <v>0</v>
          </cell>
          <cell r="H708">
            <v>0</v>
          </cell>
          <cell r="I708">
            <v>0</v>
          </cell>
          <cell r="J708">
            <v>0</v>
          </cell>
          <cell r="K708">
            <v>0</v>
          </cell>
          <cell r="L708">
            <v>0</v>
          </cell>
          <cell r="M708">
            <v>0</v>
          </cell>
          <cell r="N708">
            <v>0</v>
          </cell>
        </row>
        <row r="709">
          <cell r="A709">
            <v>8025000069</v>
          </cell>
          <cell r="C709">
            <v>2277.94</v>
          </cell>
          <cell r="D709">
            <v>610.4699999999898</v>
          </cell>
          <cell r="E709">
            <v>3965.74</v>
          </cell>
          <cell r="F709">
            <v>0</v>
          </cell>
          <cell r="G709">
            <v>0</v>
          </cell>
          <cell r="H709">
            <v>0</v>
          </cell>
          <cell r="I709">
            <v>0</v>
          </cell>
          <cell r="J709">
            <v>0</v>
          </cell>
          <cell r="K709">
            <v>0</v>
          </cell>
          <cell r="L709">
            <v>0</v>
          </cell>
          <cell r="M709">
            <v>0</v>
          </cell>
          <cell r="N709">
            <v>0</v>
          </cell>
        </row>
        <row r="710">
          <cell r="A710">
            <v>8025000071</v>
          </cell>
          <cell r="C710">
            <v>0</v>
          </cell>
          <cell r="D710">
            <v>0</v>
          </cell>
          <cell r="E710">
            <v>0</v>
          </cell>
          <cell r="F710">
            <v>0</v>
          </cell>
          <cell r="G710">
            <v>0</v>
          </cell>
          <cell r="H710">
            <v>0</v>
          </cell>
          <cell r="I710">
            <v>0</v>
          </cell>
          <cell r="J710">
            <v>0</v>
          </cell>
          <cell r="K710">
            <v>0</v>
          </cell>
          <cell r="L710">
            <v>0</v>
          </cell>
          <cell r="M710">
            <v>0</v>
          </cell>
          <cell r="N710">
            <v>0</v>
          </cell>
        </row>
        <row r="711">
          <cell r="A711">
            <v>8025000072</v>
          </cell>
          <cell r="C711">
            <v>0</v>
          </cell>
          <cell r="D711">
            <v>0</v>
          </cell>
          <cell r="E711">
            <v>0</v>
          </cell>
          <cell r="F711">
            <v>0</v>
          </cell>
          <cell r="G711">
            <v>0</v>
          </cell>
          <cell r="H711">
            <v>0</v>
          </cell>
          <cell r="I711">
            <v>0</v>
          </cell>
          <cell r="J711">
            <v>0</v>
          </cell>
          <cell r="K711">
            <v>0</v>
          </cell>
          <cell r="L711">
            <v>0</v>
          </cell>
          <cell r="M711">
            <v>0</v>
          </cell>
          <cell r="N711">
            <v>0</v>
          </cell>
        </row>
        <row r="712">
          <cell r="A712">
            <v>8025000073</v>
          </cell>
          <cell r="C712">
            <v>-812.65999999999894</v>
          </cell>
          <cell r="D712">
            <v>-810.42999999999097</v>
          </cell>
          <cell r="E712">
            <v>-827.93000000001007</v>
          </cell>
          <cell r="F712">
            <v>0</v>
          </cell>
          <cell r="G712">
            <v>0</v>
          </cell>
          <cell r="H712">
            <v>0</v>
          </cell>
          <cell r="I712">
            <v>0</v>
          </cell>
          <cell r="J712">
            <v>0</v>
          </cell>
          <cell r="K712">
            <v>0</v>
          </cell>
          <cell r="L712">
            <v>0</v>
          </cell>
          <cell r="M712">
            <v>0</v>
          </cell>
          <cell r="N712">
            <v>0</v>
          </cell>
        </row>
        <row r="713">
          <cell r="A713">
            <v>8025000074</v>
          </cell>
          <cell r="C713">
            <v>0</v>
          </cell>
          <cell r="D713">
            <v>0</v>
          </cell>
          <cell r="E713">
            <v>0</v>
          </cell>
          <cell r="F713">
            <v>0</v>
          </cell>
          <cell r="G713">
            <v>0</v>
          </cell>
          <cell r="H713">
            <v>0</v>
          </cell>
          <cell r="I713">
            <v>0</v>
          </cell>
          <cell r="J713">
            <v>0</v>
          </cell>
          <cell r="K713">
            <v>0</v>
          </cell>
          <cell r="L713">
            <v>0</v>
          </cell>
          <cell r="M713">
            <v>0</v>
          </cell>
          <cell r="N713">
            <v>0</v>
          </cell>
        </row>
        <row r="714">
          <cell r="A714">
            <v>8025000075</v>
          </cell>
          <cell r="C714">
            <v>-106.64</v>
          </cell>
          <cell r="D714">
            <v>-32.269999999999996</v>
          </cell>
          <cell r="E714">
            <v>-83.009999999998996</v>
          </cell>
          <cell r="F714">
            <v>0</v>
          </cell>
          <cell r="G714">
            <v>0</v>
          </cell>
          <cell r="H714">
            <v>0</v>
          </cell>
          <cell r="I714">
            <v>0</v>
          </cell>
          <cell r="J714">
            <v>0</v>
          </cell>
          <cell r="K714">
            <v>0</v>
          </cell>
          <cell r="L714">
            <v>0</v>
          </cell>
          <cell r="M714">
            <v>0</v>
          </cell>
          <cell r="N714">
            <v>0</v>
          </cell>
        </row>
        <row r="715">
          <cell r="A715">
            <v>8025000076</v>
          </cell>
          <cell r="C715">
            <v>-1696.52</v>
          </cell>
          <cell r="D715">
            <v>982.48000000000093</v>
          </cell>
          <cell r="E715">
            <v>-1474.3899999999908</v>
          </cell>
          <cell r="F715">
            <v>0</v>
          </cell>
          <cell r="G715">
            <v>0</v>
          </cell>
          <cell r="H715">
            <v>0</v>
          </cell>
          <cell r="I715">
            <v>0</v>
          </cell>
          <cell r="J715">
            <v>0</v>
          </cell>
          <cell r="K715">
            <v>0</v>
          </cell>
          <cell r="L715">
            <v>0</v>
          </cell>
          <cell r="M715">
            <v>0</v>
          </cell>
          <cell r="N715">
            <v>0</v>
          </cell>
        </row>
        <row r="716">
          <cell r="A716">
            <v>8025000077</v>
          </cell>
          <cell r="C716">
            <v>0</v>
          </cell>
          <cell r="D716">
            <v>0</v>
          </cell>
          <cell r="E716">
            <v>0</v>
          </cell>
          <cell r="F716">
            <v>0</v>
          </cell>
          <cell r="G716">
            <v>0</v>
          </cell>
          <cell r="H716">
            <v>0</v>
          </cell>
          <cell r="I716">
            <v>0</v>
          </cell>
          <cell r="J716">
            <v>0</v>
          </cell>
          <cell r="K716">
            <v>0</v>
          </cell>
          <cell r="L716">
            <v>0</v>
          </cell>
          <cell r="M716">
            <v>0</v>
          </cell>
          <cell r="N716">
            <v>0</v>
          </cell>
        </row>
        <row r="717">
          <cell r="A717">
            <v>8025000078</v>
          </cell>
          <cell r="C717">
            <v>-15.1</v>
          </cell>
          <cell r="D717">
            <v>-2013.47999999999</v>
          </cell>
          <cell r="E717">
            <v>-150.28999999999996</v>
          </cell>
          <cell r="F717">
            <v>0</v>
          </cell>
          <cell r="G717">
            <v>0</v>
          </cell>
          <cell r="H717">
            <v>0</v>
          </cell>
          <cell r="I717">
            <v>0</v>
          </cell>
          <cell r="J717">
            <v>0</v>
          </cell>
          <cell r="K717">
            <v>0</v>
          </cell>
          <cell r="L717">
            <v>0</v>
          </cell>
          <cell r="M717">
            <v>0</v>
          </cell>
          <cell r="N717">
            <v>0</v>
          </cell>
        </row>
        <row r="718">
          <cell r="A718">
            <v>8025000079</v>
          </cell>
          <cell r="C718">
            <v>-157.78</v>
          </cell>
          <cell r="D718">
            <v>-258.35000000000002</v>
          </cell>
          <cell r="E718">
            <v>0</v>
          </cell>
          <cell r="F718">
            <v>0</v>
          </cell>
          <cell r="G718">
            <v>0</v>
          </cell>
          <cell r="H718">
            <v>0</v>
          </cell>
          <cell r="I718">
            <v>0</v>
          </cell>
          <cell r="J718">
            <v>0</v>
          </cell>
          <cell r="K718">
            <v>0</v>
          </cell>
          <cell r="L718">
            <v>0</v>
          </cell>
          <cell r="M718">
            <v>0</v>
          </cell>
          <cell r="N718">
            <v>0</v>
          </cell>
        </row>
        <row r="719">
          <cell r="A719">
            <v>8026000000</v>
          </cell>
          <cell r="C719">
            <v>0</v>
          </cell>
          <cell r="D719">
            <v>0</v>
          </cell>
          <cell r="E719">
            <v>0</v>
          </cell>
          <cell r="F719">
            <v>0</v>
          </cell>
          <cell r="G719">
            <v>0</v>
          </cell>
          <cell r="H719">
            <v>0</v>
          </cell>
          <cell r="I719">
            <v>0</v>
          </cell>
          <cell r="J719">
            <v>0</v>
          </cell>
          <cell r="K719">
            <v>0</v>
          </cell>
          <cell r="L719">
            <v>0</v>
          </cell>
          <cell r="M719">
            <v>0</v>
          </cell>
          <cell r="N719">
            <v>0</v>
          </cell>
        </row>
        <row r="720">
          <cell r="A720">
            <v>8027000000</v>
          </cell>
          <cell r="C720">
            <v>0</v>
          </cell>
          <cell r="D720">
            <v>0</v>
          </cell>
          <cell r="E720">
            <v>0</v>
          </cell>
          <cell r="F720">
            <v>0</v>
          </cell>
          <cell r="G720">
            <v>0</v>
          </cell>
          <cell r="H720">
            <v>0</v>
          </cell>
          <cell r="I720">
            <v>0</v>
          </cell>
          <cell r="J720">
            <v>0</v>
          </cell>
          <cell r="K720">
            <v>0</v>
          </cell>
          <cell r="L720">
            <v>0</v>
          </cell>
          <cell r="M720">
            <v>0</v>
          </cell>
          <cell r="N720">
            <v>0</v>
          </cell>
        </row>
        <row r="721">
          <cell r="A721">
            <v>8100000000</v>
          </cell>
          <cell r="C721">
            <v>0</v>
          </cell>
          <cell r="D721">
            <v>0</v>
          </cell>
          <cell r="E721">
            <v>0</v>
          </cell>
          <cell r="F721">
            <v>0</v>
          </cell>
          <cell r="G721">
            <v>0</v>
          </cell>
          <cell r="H721">
            <v>0</v>
          </cell>
          <cell r="I721">
            <v>0</v>
          </cell>
          <cell r="J721">
            <v>0</v>
          </cell>
          <cell r="K721">
            <v>0</v>
          </cell>
          <cell r="L721">
            <v>0</v>
          </cell>
          <cell r="M721">
            <v>0</v>
          </cell>
          <cell r="N721">
            <v>0</v>
          </cell>
        </row>
        <row r="722">
          <cell r="A722">
            <v>8100002000</v>
          </cell>
          <cell r="C722">
            <v>0</v>
          </cell>
          <cell r="D722">
            <v>0</v>
          </cell>
          <cell r="E722">
            <v>0</v>
          </cell>
          <cell r="F722">
            <v>0</v>
          </cell>
          <cell r="G722">
            <v>0</v>
          </cell>
          <cell r="H722">
            <v>0</v>
          </cell>
          <cell r="I722">
            <v>0</v>
          </cell>
          <cell r="J722">
            <v>0</v>
          </cell>
          <cell r="K722">
            <v>0</v>
          </cell>
          <cell r="L722">
            <v>0</v>
          </cell>
          <cell r="M722">
            <v>0</v>
          </cell>
          <cell r="N722">
            <v>0</v>
          </cell>
        </row>
        <row r="723">
          <cell r="A723">
            <v>8100003000</v>
          </cell>
          <cell r="C723">
            <v>0</v>
          </cell>
          <cell r="D723">
            <v>0</v>
          </cell>
          <cell r="E723">
            <v>0</v>
          </cell>
          <cell r="F723">
            <v>0</v>
          </cell>
          <cell r="G723">
            <v>0</v>
          </cell>
          <cell r="H723">
            <v>0</v>
          </cell>
          <cell r="I723">
            <v>0</v>
          </cell>
          <cell r="J723">
            <v>0</v>
          </cell>
          <cell r="K723">
            <v>0</v>
          </cell>
          <cell r="L723">
            <v>0</v>
          </cell>
          <cell r="M723">
            <v>0</v>
          </cell>
          <cell r="N723">
            <v>0</v>
          </cell>
        </row>
        <row r="724">
          <cell r="A724">
            <v>8100004000</v>
          </cell>
          <cell r="C724">
            <v>0</v>
          </cell>
          <cell r="D724">
            <v>0</v>
          </cell>
          <cell r="E724">
            <v>0</v>
          </cell>
          <cell r="F724">
            <v>0</v>
          </cell>
          <cell r="G724">
            <v>0</v>
          </cell>
          <cell r="H724">
            <v>0</v>
          </cell>
          <cell r="I724">
            <v>0</v>
          </cell>
          <cell r="J724">
            <v>0</v>
          </cell>
          <cell r="K724">
            <v>0</v>
          </cell>
          <cell r="L724">
            <v>0</v>
          </cell>
          <cell r="M724">
            <v>0</v>
          </cell>
          <cell r="N724">
            <v>0</v>
          </cell>
        </row>
        <row r="725">
          <cell r="A725">
            <v>8100005000</v>
          </cell>
          <cell r="C725">
            <v>0</v>
          </cell>
          <cell r="D725">
            <v>0</v>
          </cell>
          <cell r="E725">
            <v>0</v>
          </cell>
          <cell r="F725">
            <v>0</v>
          </cell>
          <cell r="G725">
            <v>0</v>
          </cell>
          <cell r="H725">
            <v>0</v>
          </cell>
          <cell r="I725">
            <v>0</v>
          </cell>
          <cell r="J725">
            <v>0</v>
          </cell>
          <cell r="K725">
            <v>0</v>
          </cell>
          <cell r="L725">
            <v>0</v>
          </cell>
          <cell r="M725">
            <v>0</v>
          </cell>
          <cell r="N725">
            <v>0</v>
          </cell>
        </row>
      </sheetData>
      <sheetData sheetId="3"/>
      <sheetData sheetId="4"/>
      <sheetData sheetId="5" refreshError="1"/>
      <sheetData sheetId="6" refreshError="1"/>
      <sheetData sheetId="7" refreshError="1"/>
      <sheetData sheetId="8" refreshError="1"/>
      <sheetData sheetId="9" refreshError="1"/>
      <sheetData sheetId="10" refreshError="1"/>
      <sheetData sheetId="11"/>
      <sheetData sheetId="12" refreshError="1"/>
      <sheetData sheetId="13"/>
      <sheetData sheetId="14"/>
      <sheetData sheetId="15"/>
      <sheetData sheetId="16" refreshError="1"/>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obilizado a Remunerar (2)"/>
      <sheetName val="Folha1"/>
      <sheetName val="SAP.AEE"/>
      <sheetName val="SAP.GGS"/>
      <sheetName val="SAP.TEE"/>
      <sheetName val="2700"/>
      <sheetName val="2701"/>
      <sheetName val="2702"/>
      <sheetName val="2703"/>
      <sheetName val="Energias_URT"/>
      <sheetName val="Encargos Fixos"/>
      <sheetName val="Encargos Variáveis"/>
      <sheetName val="Energias e Combustíveis"/>
      <sheetName val="cmg"/>
      <sheetName val="Balanço Energético"/>
      <sheetName val="Resumo_mensal"/>
      <sheetName val="Resumo_anual"/>
      <sheetName val="Dados_Doc_Tarifas"/>
      <sheetName val="Imobilizado a Remunerar"/>
      <sheetName val="DesvComb"/>
      <sheetName val="Fact AEE"/>
      <sheetName val="Fact GGSTEE"/>
      <sheetName val="JurosDesvios"/>
      <sheetName val="Facturação AEE (Desvios Comb)"/>
      <sheetName val="Sobrecusto"/>
      <sheetName val="DR GGS"/>
      <sheetName val="DR TEE"/>
      <sheetName val="DR AEE"/>
    </sheetNames>
    <sheetDataSet>
      <sheetData sheetId="0" refreshError="1"/>
      <sheetData sheetId="1">
        <row r="2">
          <cell r="A2">
            <v>1</v>
          </cell>
        </row>
      </sheetData>
      <sheetData sheetId="2">
        <row r="1">
          <cell r="C1">
            <v>1</v>
          </cell>
          <cell r="D1">
            <v>2</v>
          </cell>
          <cell r="E1">
            <v>3</v>
          </cell>
          <cell r="F1">
            <v>4</v>
          </cell>
          <cell r="G1">
            <v>5</v>
          </cell>
          <cell r="H1">
            <v>6</v>
          </cell>
          <cell r="I1">
            <v>7</v>
          </cell>
          <cell r="J1">
            <v>8</v>
          </cell>
          <cell r="K1">
            <v>9</v>
          </cell>
          <cell r="L1">
            <v>10</v>
          </cell>
          <cell r="M1">
            <v>11</v>
          </cell>
          <cell r="N1">
            <v>12</v>
          </cell>
        </row>
        <row r="2">
          <cell r="A2">
            <v>6100000001</v>
          </cell>
          <cell r="C2">
            <v>0</v>
          </cell>
          <cell r="D2">
            <v>0</v>
          </cell>
          <cell r="E2">
            <v>0</v>
          </cell>
          <cell r="F2">
            <v>0</v>
          </cell>
          <cell r="G2">
            <v>0</v>
          </cell>
          <cell r="H2">
            <v>0</v>
          </cell>
          <cell r="I2">
            <v>0</v>
          </cell>
          <cell r="J2">
            <v>0</v>
          </cell>
          <cell r="K2">
            <v>0</v>
          </cell>
          <cell r="L2">
            <v>0</v>
          </cell>
          <cell r="M2">
            <v>0</v>
          </cell>
          <cell r="N2">
            <v>0</v>
          </cell>
        </row>
        <row r="3">
          <cell r="A3">
            <v>6130056000</v>
          </cell>
          <cell r="C3">
            <v>44249665.9799999</v>
          </cell>
          <cell r="D3">
            <v>44080459.379999995</v>
          </cell>
          <cell r="E3">
            <v>44809806.390000105</v>
          </cell>
          <cell r="F3">
            <v>0</v>
          </cell>
          <cell r="G3">
            <v>0</v>
          </cell>
          <cell r="H3">
            <v>0</v>
          </cell>
          <cell r="I3">
            <v>0</v>
          </cell>
          <cell r="J3">
            <v>0</v>
          </cell>
          <cell r="K3">
            <v>0</v>
          </cell>
          <cell r="L3">
            <v>0</v>
          </cell>
          <cell r="M3">
            <v>0</v>
          </cell>
          <cell r="N3">
            <v>0</v>
          </cell>
        </row>
        <row r="4">
          <cell r="A4">
            <v>6130058000</v>
          </cell>
          <cell r="C4">
            <v>49429081.530000001</v>
          </cell>
          <cell r="D4">
            <v>49178836.75</v>
          </cell>
          <cell r="E4">
            <v>49304247.520000011</v>
          </cell>
          <cell r="F4">
            <v>0</v>
          </cell>
          <cell r="G4">
            <v>0</v>
          </cell>
          <cell r="H4">
            <v>0</v>
          </cell>
          <cell r="I4">
            <v>0</v>
          </cell>
          <cell r="J4">
            <v>0</v>
          </cell>
          <cell r="K4">
            <v>0</v>
          </cell>
          <cell r="L4">
            <v>0</v>
          </cell>
          <cell r="M4">
            <v>0</v>
          </cell>
          <cell r="N4">
            <v>0</v>
          </cell>
        </row>
        <row r="5">
          <cell r="A5">
            <v>6130058001</v>
          </cell>
          <cell r="C5">
            <v>-41566.489999999903</v>
          </cell>
          <cell r="D5">
            <v>-41566.489999999991</v>
          </cell>
          <cell r="E5">
            <v>-41566.490000000107</v>
          </cell>
          <cell r="F5">
            <v>0</v>
          </cell>
          <cell r="G5">
            <v>0</v>
          </cell>
          <cell r="H5">
            <v>0</v>
          </cell>
          <cell r="I5">
            <v>0</v>
          </cell>
          <cell r="J5">
            <v>0</v>
          </cell>
          <cell r="K5">
            <v>0</v>
          </cell>
          <cell r="L5">
            <v>0</v>
          </cell>
          <cell r="M5">
            <v>0</v>
          </cell>
          <cell r="N5">
            <v>0</v>
          </cell>
        </row>
        <row r="6">
          <cell r="A6">
            <v>6130059000</v>
          </cell>
          <cell r="C6">
            <v>83665533.409999907</v>
          </cell>
          <cell r="D6">
            <v>79426385.220000088</v>
          </cell>
          <cell r="E6">
            <v>31969685.870000005</v>
          </cell>
          <cell r="F6">
            <v>0</v>
          </cell>
          <cell r="G6">
            <v>0</v>
          </cell>
          <cell r="H6">
            <v>0</v>
          </cell>
          <cell r="I6">
            <v>0</v>
          </cell>
          <cell r="J6">
            <v>0</v>
          </cell>
          <cell r="K6">
            <v>0</v>
          </cell>
          <cell r="L6">
            <v>0</v>
          </cell>
          <cell r="M6">
            <v>0</v>
          </cell>
          <cell r="N6">
            <v>0</v>
          </cell>
        </row>
        <row r="7">
          <cell r="A7">
            <v>6130059001</v>
          </cell>
          <cell r="C7">
            <v>0</v>
          </cell>
          <cell r="D7">
            <v>-149631.829999999</v>
          </cell>
          <cell r="E7">
            <v>-3978.2600000009988</v>
          </cell>
          <cell r="F7">
            <v>0</v>
          </cell>
          <cell r="G7">
            <v>0</v>
          </cell>
          <cell r="H7">
            <v>0</v>
          </cell>
          <cell r="I7">
            <v>0</v>
          </cell>
          <cell r="J7">
            <v>0</v>
          </cell>
          <cell r="K7">
            <v>0</v>
          </cell>
          <cell r="L7">
            <v>0</v>
          </cell>
          <cell r="M7">
            <v>0</v>
          </cell>
          <cell r="N7">
            <v>0</v>
          </cell>
        </row>
        <row r="8">
          <cell r="A8">
            <v>6130060000</v>
          </cell>
          <cell r="C8">
            <v>0</v>
          </cell>
          <cell r="D8">
            <v>0</v>
          </cell>
          <cell r="E8">
            <v>0</v>
          </cell>
          <cell r="F8">
            <v>0</v>
          </cell>
          <cell r="G8">
            <v>0</v>
          </cell>
          <cell r="H8">
            <v>0</v>
          </cell>
          <cell r="I8">
            <v>0</v>
          </cell>
          <cell r="J8">
            <v>0</v>
          </cell>
          <cell r="K8">
            <v>0</v>
          </cell>
          <cell r="L8">
            <v>0</v>
          </cell>
          <cell r="M8">
            <v>0</v>
          </cell>
          <cell r="N8">
            <v>0</v>
          </cell>
        </row>
        <row r="9">
          <cell r="A9">
            <v>6130061000</v>
          </cell>
          <cell r="C9">
            <v>0</v>
          </cell>
          <cell r="D9">
            <v>0</v>
          </cell>
          <cell r="E9">
            <v>0</v>
          </cell>
          <cell r="F9">
            <v>0</v>
          </cell>
          <cell r="G9">
            <v>0</v>
          </cell>
          <cell r="H9">
            <v>0</v>
          </cell>
          <cell r="I9">
            <v>0</v>
          </cell>
          <cell r="J9">
            <v>0</v>
          </cell>
          <cell r="K9">
            <v>0</v>
          </cell>
          <cell r="L9">
            <v>0</v>
          </cell>
          <cell r="M9">
            <v>0</v>
          </cell>
          <cell r="N9">
            <v>0</v>
          </cell>
        </row>
        <row r="10">
          <cell r="A10">
            <v>6130062000</v>
          </cell>
          <cell r="C10">
            <v>0</v>
          </cell>
          <cell r="D10">
            <v>0</v>
          </cell>
          <cell r="E10">
            <v>0</v>
          </cell>
          <cell r="F10">
            <v>0</v>
          </cell>
          <cell r="G10">
            <v>0</v>
          </cell>
          <cell r="H10">
            <v>0</v>
          </cell>
          <cell r="I10">
            <v>0</v>
          </cell>
          <cell r="J10">
            <v>0</v>
          </cell>
          <cell r="K10">
            <v>0</v>
          </cell>
          <cell r="L10">
            <v>0</v>
          </cell>
          <cell r="M10">
            <v>0</v>
          </cell>
          <cell r="N10">
            <v>0</v>
          </cell>
        </row>
        <row r="11">
          <cell r="A11">
            <v>6130063000</v>
          </cell>
          <cell r="C11">
            <v>0</v>
          </cell>
          <cell r="D11">
            <v>0</v>
          </cell>
          <cell r="E11">
            <v>0</v>
          </cell>
          <cell r="F11">
            <v>0</v>
          </cell>
          <cell r="G11">
            <v>0</v>
          </cell>
          <cell r="H11">
            <v>0</v>
          </cell>
          <cell r="I11">
            <v>0</v>
          </cell>
          <cell r="J11">
            <v>0</v>
          </cell>
          <cell r="K11">
            <v>0</v>
          </cell>
          <cell r="L11">
            <v>0</v>
          </cell>
          <cell r="M11">
            <v>0</v>
          </cell>
          <cell r="N11">
            <v>0</v>
          </cell>
        </row>
        <row r="12">
          <cell r="A12">
            <v>6130064000</v>
          </cell>
          <cell r="C12">
            <v>0</v>
          </cell>
          <cell r="D12">
            <v>0</v>
          </cell>
          <cell r="E12">
            <v>0</v>
          </cell>
          <cell r="F12">
            <v>0</v>
          </cell>
          <cell r="G12">
            <v>0</v>
          </cell>
          <cell r="H12">
            <v>0</v>
          </cell>
          <cell r="I12">
            <v>0</v>
          </cell>
          <cell r="J12">
            <v>0</v>
          </cell>
          <cell r="K12">
            <v>0</v>
          </cell>
          <cell r="L12">
            <v>0</v>
          </cell>
          <cell r="M12">
            <v>0</v>
          </cell>
          <cell r="N12">
            <v>0</v>
          </cell>
        </row>
        <row r="13">
          <cell r="A13">
            <v>6130065000</v>
          </cell>
          <cell r="C13">
            <v>1027164.21</v>
          </cell>
          <cell r="D13">
            <v>954815.94999998994</v>
          </cell>
          <cell r="E13">
            <v>538417.2200000002</v>
          </cell>
          <cell r="F13">
            <v>0</v>
          </cell>
          <cell r="G13">
            <v>0</v>
          </cell>
          <cell r="H13">
            <v>0</v>
          </cell>
          <cell r="I13">
            <v>0</v>
          </cell>
          <cell r="J13">
            <v>0</v>
          </cell>
          <cell r="K13">
            <v>0</v>
          </cell>
          <cell r="L13">
            <v>0</v>
          </cell>
          <cell r="M13">
            <v>0</v>
          </cell>
          <cell r="N13">
            <v>0</v>
          </cell>
        </row>
        <row r="14">
          <cell r="A14">
            <v>6130066000</v>
          </cell>
          <cell r="C14">
            <v>86620.229999999894</v>
          </cell>
          <cell r="D14">
            <v>86620.229999999108</v>
          </cell>
          <cell r="E14">
            <v>86620.230000001</v>
          </cell>
          <cell r="F14">
            <v>0</v>
          </cell>
          <cell r="G14">
            <v>0</v>
          </cell>
          <cell r="H14">
            <v>0</v>
          </cell>
          <cell r="I14">
            <v>0</v>
          </cell>
          <cell r="J14">
            <v>0</v>
          </cell>
          <cell r="K14">
            <v>0</v>
          </cell>
          <cell r="L14">
            <v>0</v>
          </cell>
          <cell r="M14">
            <v>0</v>
          </cell>
          <cell r="N14">
            <v>0</v>
          </cell>
        </row>
        <row r="15">
          <cell r="A15">
            <v>6130067000</v>
          </cell>
          <cell r="C15">
            <v>0</v>
          </cell>
          <cell r="D15">
            <v>0</v>
          </cell>
          <cell r="E15">
            <v>0</v>
          </cell>
          <cell r="F15">
            <v>0</v>
          </cell>
          <cell r="G15">
            <v>0</v>
          </cell>
          <cell r="H15">
            <v>0</v>
          </cell>
          <cell r="I15">
            <v>0</v>
          </cell>
          <cell r="J15">
            <v>0</v>
          </cell>
          <cell r="K15">
            <v>0</v>
          </cell>
          <cell r="L15">
            <v>0</v>
          </cell>
          <cell r="M15">
            <v>0</v>
          </cell>
          <cell r="N15">
            <v>0</v>
          </cell>
        </row>
        <row r="16">
          <cell r="A16">
            <v>6130068000</v>
          </cell>
          <cell r="C16">
            <v>0</v>
          </cell>
          <cell r="D16">
            <v>0</v>
          </cell>
          <cell r="E16">
            <v>12139893.529999901</v>
          </cell>
          <cell r="F16">
            <v>0</v>
          </cell>
          <cell r="G16">
            <v>0</v>
          </cell>
          <cell r="H16">
            <v>0</v>
          </cell>
          <cell r="I16">
            <v>0</v>
          </cell>
          <cell r="J16">
            <v>0</v>
          </cell>
          <cell r="K16">
            <v>0</v>
          </cell>
          <cell r="L16">
            <v>0</v>
          </cell>
          <cell r="M16">
            <v>0</v>
          </cell>
          <cell r="N16">
            <v>0</v>
          </cell>
        </row>
        <row r="17">
          <cell r="A17">
            <v>6130069000</v>
          </cell>
          <cell r="C17">
            <v>35452845.579999901</v>
          </cell>
          <cell r="D17">
            <v>33036262.859999992</v>
          </cell>
          <cell r="E17">
            <v>31627895.159999102</v>
          </cell>
          <cell r="F17">
            <v>0</v>
          </cell>
          <cell r="G17">
            <v>0</v>
          </cell>
          <cell r="H17">
            <v>0</v>
          </cell>
          <cell r="I17">
            <v>0</v>
          </cell>
          <cell r="J17">
            <v>0</v>
          </cell>
          <cell r="K17">
            <v>0</v>
          </cell>
          <cell r="L17">
            <v>0</v>
          </cell>
          <cell r="M17">
            <v>0</v>
          </cell>
          <cell r="N17">
            <v>0</v>
          </cell>
        </row>
        <row r="18">
          <cell r="A18">
            <v>6130070000</v>
          </cell>
          <cell r="C18">
            <v>4097972.66</v>
          </cell>
          <cell r="D18">
            <v>2698159.74</v>
          </cell>
          <cell r="E18">
            <v>3348133.3899999</v>
          </cell>
          <cell r="F18">
            <v>0</v>
          </cell>
          <cell r="G18">
            <v>0</v>
          </cell>
          <cell r="H18">
            <v>0</v>
          </cell>
          <cell r="I18">
            <v>0</v>
          </cell>
          <cell r="J18">
            <v>0</v>
          </cell>
          <cell r="K18">
            <v>0</v>
          </cell>
          <cell r="L18">
            <v>0</v>
          </cell>
          <cell r="M18">
            <v>0</v>
          </cell>
          <cell r="N18">
            <v>0</v>
          </cell>
        </row>
        <row r="19">
          <cell r="A19">
            <v>6130071000</v>
          </cell>
          <cell r="C19">
            <v>5814460.7999999896</v>
          </cell>
          <cell r="D19">
            <v>3644735.290000001</v>
          </cell>
          <cell r="E19">
            <v>13901981.809999911</v>
          </cell>
          <cell r="F19">
            <v>0</v>
          </cell>
          <cell r="G19">
            <v>0</v>
          </cell>
          <cell r="H19">
            <v>0</v>
          </cell>
          <cell r="I19">
            <v>0</v>
          </cell>
          <cell r="J19">
            <v>0</v>
          </cell>
          <cell r="K19">
            <v>0</v>
          </cell>
          <cell r="L19">
            <v>0</v>
          </cell>
          <cell r="M19">
            <v>0</v>
          </cell>
          <cell r="N19">
            <v>0</v>
          </cell>
        </row>
        <row r="20">
          <cell r="A20">
            <v>6130072000</v>
          </cell>
          <cell r="C20">
            <v>16821563.32</v>
          </cell>
          <cell r="D20">
            <v>17546964.329999901</v>
          </cell>
          <cell r="E20">
            <v>25002518.350000098</v>
          </cell>
          <cell r="F20">
            <v>0</v>
          </cell>
          <cell r="G20">
            <v>0</v>
          </cell>
          <cell r="H20">
            <v>0</v>
          </cell>
          <cell r="I20">
            <v>0</v>
          </cell>
          <cell r="J20">
            <v>0</v>
          </cell>
          <cell r="K20">
            <v>0</v>
          </cell>
          <cell r="L20">
            <v>0</v>
          </cell>
          <cell r="M20">
            <v>0</v>
          </cell>
          <cell r="N20">
            <v>0</v>
          </cell>
        </row>
        <row r="21">
          <cell r="A21">
            <v>6130073000</v>
          </cell>
          <cell r="C21">
            <v>2376255.1499999901</v>
          </cell>
          <cell r="D21">
            <v>-438962.25000000023</v>
          </cell>
          <cell r="E21">
            <v>4981677.41</v>
          </cell>
          <cell r="F21">
            <v>0</v>
          </cell>
          <cell r="G21">
            <v>0</v>
          </cell>
          <cell r="H21">
            <v>0</v>
          </cell>
          <cell r="I21">
            <v>0</v>
          </cell>
          <cell r="J21">
            <v>0</v>
          </cell>
          <cell r="K21">
            <v>0</v>
          </cell>
          <cell r="L21">
            <v>0</v>
          </cell>
          <cell r="M21">
            <v>0</v>
          </cell>
          <cell r="N21">
            <v>0</v>
          </cell>
        </row>
        <row r="22">
          <cell r="A22">
            <v>6130074000</v>
          </cell>
          <cell r="C22">
            <v>1561.96</v>
          </cell>
          <cell r="D22">
            <v>523.98999999998978</v>
          </cell>
          <cell r="E22">
            <v>1989.7600000000102</v>
          </cell>
          <cell r="F22">
            <v>0</v>
          </cell>
          <cell r="G22">
            <v>0</v>
          </cell>
          <cell r="H22">
            <v>0</v>
          </cell>
          <cell r="I22">
            <v>0</v>
          </cell>
          <cell r="J22">
            <v>0</v>
          </cell>
          <cell r="K22">
            <v>0</v>
          </cell>
          <cell r="L22">
            <v>0</v>
          </cell>
          <cell r="M22">
            <v>0</v>
          </cell>
          <cell r="N22">
            <v>0</v>
          </cell>
        </row>
        <row r="23">
          <cell r="A23">
            <v>6130075000</v>
          </cell>
          <cell r="C23">
            <v>18280808.18</v>
          </cell>
          <cell r="D23">
            <v>18664797.4799999</v>
          </cell>
          <cell r="E23">
            <v>13815958.8400001</v>
          </cell>
          <cell r="F23">
            <v>0</v>
          </cell>
          <cell r="G23">
            <v>0</v>
          </cell>
          <cell r="H23">
            <v>0</v>
          </cell>
          <cell r="I23">
            <v>0</v>
          </cell>
          <cell r="J23">
            <v>0</v>
          </cell>
          <cell r="K23">
            <v>0</v>
          </cell>
          <cell r="L23">
            <v>0</v>
          </cell>
          <cell r="M23">
            <v>0</v>
          </cell>
          <cell r="N23">
            <v>0</v>
          </cell>
        </row>
        <row r="24">
          <cell r="A24">
            <v>6130076000</v>
          </cell>
          <cell r="C24">
            <v>0</v>
          </cell>
          <cell r="D24">
            <v>0</v>
          </cell>
          <cell r="E24">
            <v>0</v>
          </cell>
          <cell r="F24">
            <v>0</v>
          </cell>
          <cell r="G24">
            <v>0</v>
          </cell>
          <cell r="H24">
            <v>0</v>
          </cell>
          <cell r="I24">
            <v>0</v>
          </cell>
          <cell r="J24">
            <v>0</v>
          </cell>
          <cell r="K24">
            <v>0</v>
          </cell>
          <cell r="L24">
            <v>0</v>
          </cell>
          <cell r="M24">
            <v>0</v>
          </cell>
          <cell r="N24">
            <v>0</v>
          </cell>
        </row>
        <row r="25">
          <cell r="A25">
            <v>6130076001</v>
          </cell>
          <cell r="C25">
            <v>0</v>
          </cell>
          <cell r="D25">
            <v>384776.989999999</v>
          </cell>
          <cell r="E25">
            <v>0</v>
          </cell>
          <cell r="F25">
            <v>0</v>
          </cell>
          <cell r="G25">
            <v>0</v>
          </cell>
          <cell r="H25">
            <v>0</v>
          </cell>
          <cell r="I25">
            <v>0</v>
          </cell>
          <cell r="J25">
            <v>0</v>
          </cell>
          <cell r="K25">
            <v>0</v>
          </cell>
          <cell r="L25">
            <v>0</v>
          </cell>
          <cell r="M25">
            <v>0</v>
          </cell>
          <cell r="N25">
            <v>0</v>
          </cell>
        </row>
        <row r="26">
          <cell r="A26">
            <v>6130077000</v>
          </cell>
          <cell r="C26">
            <v>685714</v>
          </cell>
          <cell r="D26">
            <v>256002.85999999905</v>
          </cell>
          <cell r="E26">
            <v>458564.76000000106</v>
          </cell>
          <cell r="F26">
            <v>0</v>
          </cell>
          <cell r="G26">
            <v>0</v>
          </cell>
          <cell r="H26">
            <v>0</v>
          </cell>
          <cell r="I26">
            <v>0</v>
          </cell>
          <cell r="J26">
            <v>0</v>
          </cell>
          <cell r="K26">
            <v>0</v>
          </cell>
          <cell r="L26">
            <v>0</v>
          </cell>
          <cell r="M26">
            <v>0</v>
          </cell>
          <cell r="N26">
            <v>0</v>
          </cell>
        </row>
        <row r="27">
          <cell r="A27">
            <v>6130078000</v>
          </cell>
          <cell r="C27">
            <v>0</v>
          </cell>
          <cell r="D27">
            <v>0</v>
          </cell>
          <cell r="E27">
            <v>0</v>
          </cell>
          <cell r="F27">
            <v>0</v>
          </cell>
          <cell r="G27">
            <v>0</v>
          </cell>
          <cell r="H27">
            <v>0</v>
          </cell>
          <cell r="I27">
            <v>0</v>
          </cell>
          <cell r="J27">
            <v>0</v>
          </cell>
          <cell r="K27">
            <v>0</v>
          </cell>
          <cell r="L27">
            <v>0</v>
          </cell>
          <cell r="M27">
            <v>0</v>
          </cell>
          <cell r="N27">
            <v>0</v>
          </cell>
        </row>
        <row r="28">
          <cell r="A28">
            <v>6130079000</v>
          </cell>
          <cell r="C28">
            <v>0</v>
          </cell>
          <cell r="D28">
            <v>0</v>
          </cell>
          <cell r="E28">
            <v>0</v>
          </cell>
          <cell r="F28">
            <v>0</v>
          </cell>
          <cell r="G28">
            <v>0</v>
          </cell>
          <cell r="H28">
            <v>0</v>
          </cell>
          <cell r="I28">
            <v>0</v>
          </cell>
          <cell r="J28">
            <v>0</v>
          </cell>
          <cell r="K28">
            <v>0</v>
          </cell>
          <cell r="L28">
            <v>0</v>
          </cell>
          <cell r="M28">
            <v>0</v>
          </cell>
          <cell r="N28">
            <v>0</v>
          </cell>
        </row>
        <row r="29">
          <cell r="A29">
            <v>6130080000</v>
          </cell>
          <cell r="C29">
            <v>0</v>
          </cell>
          <cell r="D29">
            <v>0</v>
          </cell>
          <cell r="E29">
            <v>0</v>
          </cell>
          <cell r="F29">
            <v>0</v>
          </cell>
          <cell r="G29">
            <v>0</v>
          </cell>
          <cell r="H29">
            <v>0</v>
          </cell>
          <cell r="I29">
            <v>0</v>
          </cell>
          <cell r="J29">
            <v>0</v>
          </cell>
          <cell r="K29">
            <v>0</v>
          </cell>
          <cell r="L29">
            <v>0</v>
          </cell>
          <cell r="M29">
            <v>0</v>
          </cell>
          <cell r="N29">
            <v>0</v>
          </cell>
        </row>
        <row r="30">
          <cell r="A30">
            <v>6130091000</v>
          </cell>
          <cell r="C30">
            <v>25294.2</v>
          </cell>
          <cell r="D30">
            <v>396012.33</v>
          </cell>
          <cell r="E30">
            <v>51251.099999999977</v>
          </cell>
          <cell r="F30">
            <v>0</v>
          </cell>
          <cell r="G30">
            <v>0</v>
          </cell>
          <cell r="H30">
            <v>0</v>
          </cell>
          <cell r="I30">
            <v>0</v>
          </cell>
          <cell r="J30">
            <v>0</v>
          </cell>
          <cell r="K30">
            <v>0</v>
          </cell>
          <cell r="L30">
            <v>0</v>
          </cell>
          <cell r="M30">
            <v>0</v>
          </cell>
          <cell r="N30">
            <v>0</v>
          </cell>
        </row>
        <row r="31">
          <cell r="A31">
            <v>6130091001</v>
          </cell>
          <cell r="C31">
            <v>0</v>
          </cell>
          <cell r="D31">
            <v>0</v>
          </cell>
          <cell r="E31">
            <v>0</v>
          </cell>
          <cell r="F31">
            <v>0</v>
          </cell>
          <cell r="G31">
            <v>0</v>
          </cell>
          <cell r="H31">
            <v>0</v>
          </cell>
          <cell r="I31">
            <v>0</v>
          </cell>
          <cell r="J31">
            <v>0</v>
          </cell>
          <cell r="K31">
            <v>0</v>
          </cell>
          <cell r="L31">
            <v>0</v>
          </cell>
          <cell r="M31">
            <v>0</v>
          </cell>
          <cell r="N31">
            <v>0</v>
          </cell>
        </row>
        <row r="32">
          <cell r="A32">
            <v>6130092000</v>
          </cell>
          <cell r="C32">
            <v>114187.8</v>
          </cell>
          <cell r="D32">
            <v>840994.549999999</v>
          </cell>
          <cell r="E32">
            <v>339104.82999999088</v>
          </cell>
          <cell r="F32">
            <v>0</v>
          </cell>
          <cell r="G32">
            <v>0</v>
          </cell>
          <cell r="H32">
            <v>0</v>
          </cell>
          <cell r="I32">
            <v>0</v>
          </cell>
          <cell r="J32">
            <v>0</v>
          </cell>
          <cell r="K32">
            <v>0</v>
          </cell>
          <cell r="L32">
            <v>0</v>
          </cell>
          <cell r="M32">
            <v>0</v>
          </cell>
          <cell r="N32">
            <v>0</v>
          </cell>
        </row>
        <row r="33">
          <cell r="A33">
            <v>6130097100</v>
          </cell>
          <cell r="C33">
            <v>-937654</v>
          </cell>
          <cell r="D33">
            <v>-933459</v>
          </cell>
          <cell r="E33">
            <v>-942007</v>
          </cell>
          <cell r="F33">
            <v>0</v>
          </cell>
          <cell r="G33">
            <v>0</v>
          </cell>
          <cell r="H33">
            <v>0</v>
          </cell>
          <cell r="I33">
            <v>0</v>
          </cell>
          <cell r="J33">
            <v>0</v>
          </cell>
          <cell r="K33">
            <v>0</v>
          </cell>
          <cell r="L33">
            <v>0</v>
          </cell>
          <cell r="M33">
            <v>0</v>
          </cell>
          <cell r="N33">
            <v>0</v>
          </cell>
        </row>
        <row r="34">
          <cell r="A34">
            <v>6130097200</v>
          </cell>
          <cell r="C34">
            <v>-7888668</v>
          </cell>
          <cell r="D34">
            <v>-10512649</v>
          </cell>
          <cell r="E34">
            <v>-15741235</v>
          </cell>
          <cell r="F34">
            <v>0</v>
          </cell>
          <cell r="G34">
            <v>0</v>
          </cell>
          <cell r="H34">
            <v>0</v>
          </cell>
          <cell r="I34">
            <v>0</v>
          </cell>
          <cell r="J34">
            <v>0</v>
          </cell>
          <cell r="K34">
            <v>0</v>
          </cell>
          <cell r="L34">
            <v>0</v>
          </cell>
          <cell r="M34">
            <v>0</v>
          </cell>
          <cell r="N34">
            <v>0</v>
          </cell>
        </row>
        <row r="35">
          <cell r="A35">
            <v>6130097300</v>
          </cell>
          <cell r="C35">
            <v>-6068763</v>
          </cell>
          <cell r="D35">
            <v>-6043173</v>
          </cell>
          <cell r="E35">
            <v>-6201371</v>
          </cell>
          <cell r="F35">
            <v>0</v>
          </cell>
          <cell r="G35">
            <v>0</v>
          </cell>
          <cell r="H35">
            <v>0</v>
          </cell>
          <cell r="I35">
            <v>0</v>
          </cell>
          <cell r="J35">
            <v>0</v>
          </cell>
          <cell r="K35">
            <v>0</v>
          </cell>
          <cell r="L35">
            <v>0</v>
          </cell>
          <cell r="M35">
            <v>0</v>
          </cell>
          <cell r="N35">
            <v>0</v>
          </cell>
        </row>
        <row r="36">
          <cell r="A36">
            <v>6130098100</v>
          </cell>
          <cell r="C36">
            <v>3172100</v>
          </cell>
          <cell r="D36">
            <v>3172380.7800000003</v>
          </cell>
          <cell r="E36">
            <v>3180459.0300000003</v>
          </cell>
          <cell r="F36">
            <v>0</v>
          </cell>
          <cell r="G36">
            <v>0</v>
          </cell>
          <cell r="H36">
            <v>0</v>
          </cell>
          <cell r="I36">
            <v>0</v>
          </cell>
          <cell r="J36">
            <v>0</v>
          </cell>
          <cell r="K36">
            <v>0</v>
          </cell>
          <cell r="L36">
            <v>0</v>
          </cell>
          <cell r="M36">
            <v>0</v>
          </cell>
          <cell r="N36">
            <v>0</v>
          </cell>
        </row>
        <row r="37">
          <cell r="A37">
            <v>6130099990</v>
          </cell>
          <cell r="C37">
            <v>0</v>
          </cell>
          <cell r="D37">
            <v>0</v>
          </cell>
          <cell r="E37">
            <v>0</v>
          </cell>
          <cell r="F37">
            <v>0</v>
          </cell>
          <cell r="G37">
            <v>0</v>
          </cell>
          <cell r="H37">
            <v>0</v>
          </cell>
          <cell r="I37">
            <v>0</v>
          </cell>
          <cell r="J37">
            <v>0</v>
          </cell>
          <cell r="K37">
            <v>0</v>
          </cell>
          <cell r="L37">
            <v>0</v>
          </cell>
          <cell r="M37">
            <v>0</v>
          </cell>
          <cell r="N37">
            <v>0</v>
          </cell>
        </row>
        <row r="38">
          <cell r="A38">
            <v>6163001000</v>
          </cell>
          <cell r="C38">
            <v>0</v>
          </cell>
          <cell r="D38">
            <v>0</v>
          </cell>
          <cell r="E38">
            <v>0</v>
          </cell>
          <cell r="F38">
            <v>0</v>
          </cell>
          <cell r="G38">
            <v>0</v>
          </cell>
          <cell r="H38">
            <v>0</v>
          </cell>
          <cell r="I38">
            <v>0</v>
          </cell>
          <cell r="J38">
            <v>0</v>
          </cell>
          <cell r="K38">
            <v>0</v>
          </cell>
          <cell r="L38">
            <v>0</v>
          </cell>
          <cell r="M38">
            <v>0</v>
          </cell>
          <cell r="N38">
            <v>0</v>
          </cell>
        </row>
        <row r="39">
          <cell r="A39">
            <v>6163002000</v>
          </cell>
          <cell r="C39">
            <v>0</v>
          </cell>
          <cell r="D39">
            <v>0</v>
          </cell>
          <cell r="E39">
            <v>0</v>
          </cell>
          <cell r="F39">
            <v>0</v>
          </cell>
          <cell r="G39">
            <v>0</v>
          </cell>
          <cell r="H39">
            <v>0</v>
          </cell>
          <cell r="I39">
            <v>0</v>
          </cell>
          <cell r="J39">
            <v>0</v>
          </cell>
          <cell r="K39">
            <v>0</v>
          </cell>
          <cell r="L39">
            <v>0</v>
          </cell>
          <cell r="M39">
            <v>0</v>
          </cell>
          <cell r="N39">
            <v>0</v>
          </cell>
        </row>
        <row r="40">
          <cell r="A40">
            <v>6200000001</v>
          </cell>
          <cell r="C40">
            <v>0</v>
          </cell>
          <cell r="D40">
            <v>0</v>
          </cell>
          <cell r="E40">
            <v>0</v>
          </cell>
          <cell r="F40">
            <v>0</v>
          </cell>
          <cell r="G40">
            <v>0</v>
          </cell>
          <cell r="H40">
            <v>0</v>
          </cell>
          <cell r="I40">
            <v>0</v>
          </cell>
          <cell r="J40">
            <v>0</v>
          </cell>
          <cell r="K40">
            <v>0</v>
          </cell>
          <cell r="L40">
            <v>0</v>
          </cell>
          <cell r="M40">
            <v>0</v>
          </cell>
          <cell r="N40">
            <v>0</v>
          </cell>
        </row>
        <row r="41">
          <cell r="A41">
            <v>6221101000</v>
          </cell>
          <cell r="C41">
            <v>0</v>
          </cell>
          <cell r="D41">
            <v>0</v>
          </cell>
          <cell r="E41">
            <v>0</v>
          </cell>
          <cell r="F41">
            <v>0</v>
          </cell>
          <cell r="G41">
            <v>0</v>
          </cell>
          <cell r="H41">
            <v>0</v>
          </cell>
          <cell r="I41">
            <v>0</v>
          </cell>
          <cell r="J41">
            <v>0</v>
          </cell>
          <cell r="K41">
            <v>0</v>
          </cell>
          <cell r="L41">
            <v>0</v>
          </cell>
          <cell r="M41">
            <v>0</v>
          </cell>
          <cell r="N41">
            <v>0</v>
          </cell>
        </row>
        <row r="42">
          <cell r="A42">
            <v>6221201000</v>
          </cell>
          <cell r="C42">
            <v>50.009999999999899</v>
          </cell>
          <cell r="D42">
            <v>0</v>
          </cell>
          <cell r="E42">
            <v>0</v>
          </cell>
          <cell r="F42">
            <v>0</v>
          </cell>
          <cell r="G42">
            <v>0</v>
          </cell>
          <cell r="H42">
            <v>0</v>
          </cell>
          <cell r="I42">
            <v>0</v>
          </cell>
          <cell r="J42">
            <v>0</v>
          </cell>
          <cell r="K42">
            <v>0</v>
          </cell>
          <cell r="L42">
            <v>0</v>
          </cell>
          <cell r="M42">
            <v>0</v>
          </cell>
          <cell r="N42">
            <v>0</v>
          </cell>
        </row>
        <row r="43">
          <cell r="A43">
            <v>6221202000</v>
          </cell>
          <cell r="C43">
            <v>0</v>
          </cell>
          <cell r="D43">
            <v>0</v>
          </cell>
          <cell r="E43">
            <v>0</v>
          </cell>
          <cell r="F43">
            <v>0</v>
          </cell>
          <cell r="G43">
            <v>0</v>
          </cell>
          <cell r="H43">
            <v>0</v>
          </cell>
          <cell r="I43">
            <v>0</v>
          </cell>
          <cell r="J43">
            <v>0</v>
          </cell>
          <cell r="K43">
            <v>0</v>
          </cell>
          <cell r="L43">
            <v>0</v>
          </cell>
          <cell r="M43">
            <v>0</v>
          </cell>
          <cell r="N43">
            <v>0</v>
          </cell>
        </row>
        <row r="44">
          <cell r="A44">
            <v>6221301000</v>
          </cell>
          <cell r="C44">
            <v>78.45</v>
          </cell>
          <cell r="D44">
            <v>0</v>
          </cell>
          <cell r="E44">
            <v>88.71</v>
          </cell>
          <cell r="F44">
            <v>0</v>
          </cell>
          <cell r="G44">
            <v>0</v>
          </cell>
          <cell r="H44">
            <v>0</v>
          </cell>
          <cell r="I44">
            <v>0</v>
          </cell>
          <cell r="J44">
            <v>0</v>
          </cell>
          <cell r="K44">
            <v>0</v>
          </cell>
          <cell r="L44">
            <v>0</v>
          </cell>
          <cell r="M44">
            <v>0</v>
          </cell>
          <cell r="N44">
            <v>0</v>
          </cell>
        </row>
        <row r="45">
          <cell r="A45">
            <v>6221401000</v>
          </cell>
          <cell r="C45">
            <v>0</v>
          </cell>
          <cell r="D45">
            <v>0</v>
          </cell>
          <cell r="E45">
            <v>0</v>
          </cell>
          <cell r="F45">
            <v>0</v>
          </cell>
          <cell r="G45">
            <v>0</v>
          </cell>
          <cell r="H45">
            <v>0</v>
          </cell>
          <cell r="I45">
            <v>0</v>
          </cell>
          <cell r="J45">
            <v>0</v>
          </cell>
          <cell r="K45">
            <v>0</v>
          </cell>
          <cell r="L45">
            <v>0</v>
          </cell>
          <cell r="M45">
            <v>0</v>
          </cell>
          <cell r="N45">
            <v>0</v>
          </cell>
        </row>
        <row r="46">
          <cell r="A46">
            <v>6221501000</v>
          </cell>
          <cell r="C46">
            <v>0</v>
          </cell>
          <cell r="D46">
            <v>14.5299999999999</v>
          </cell>
          <cell r="E46">
            <v>0</v>
          </cell>
          <cell r="F46">
            <v>0</v>
          </cell>
          <cell r="G46">
            <v>0</v>
          </cell>
          <cell r="H46">
            <v>0</v>
          </cell>
          <cell r="I46">
            <v>0</v>
          </cell>
          <cell r="J46">
            <v>0</v>
          </cell>
          <cell r="K46">
            <v>0</v>
          </cell>
          <cell r="L46">
            <v>0</v>
          </cell>
          <cell r="M46">
            <v>0</v>
          </cell>
          <cell r="N46">
            <v>0</v>
          </cell>
        </row>
        <row r="47">
          <cell r="A47">
            <v>6221502000</v>
          </cell>
          <cell r="C47">
            <v>0</v>
          </cell>
          <cell r="D47">
            <v>0</v>
          </cell>
          <cell r="E47">
            <v>0</v>
          </cell>
          <cell r="F47">
            <v>0</v>
          </cell>
          <cell r="G47">
            <v>0</v>
          </cell>
          <cell r="H47">
            <v>0</v>
          </cell>
          <cell r="I47">
            <v>0</v>
          </cell>
          <cell r="J47">
            <v>0</v>
          </cell>
          <cell r="K47">
            <v>0</v>
          </cell>
          <cell r="L47">
            <v>0</v>
          </cell>
          <cell r="M47">
            <v>0</v>
          </cell>
          <cell r="N47">
            <v>0</v>
          </cell>
        </row>
        <row r="48">
          <cell r="A48">
            <v>6221503000</v>
          </cell>
          <cell r="C48">
            <v>0</v>
          </cell>
          <cell r="D48">
            <v>0</v>
          </cell>
          <cell r="E48">
            <v>0</v>
          </cell>
          <cell r="F48">
            <v>0</v>
          </cell>
          <cell r="G48">
            <v>0</v>
          </cell>
          <cell r="H48">
            <v>0</v>
          </cell>
          <cell r="I48">
            <v>0</v>
          </cell>
          <cell r="J48">
            <v>0</v>
          </cell>
          <cell r="K48">
            <v>0</v>
          </cell>
          <cell r="L48">
            <v>0</v>
          </cell>
          <cell r="M48">
            <v>0</v>
          </cell>
          <cell r="N48">
            <v>0</v>
          </cell>
        </row>
        <row r="49">
          <cell r="A49">
            <v>6221601000</v>
          </cell>
          <cell r="C49">
            <v>125.9</v>
          </cell>
          <cell r="D49">
            <v>45.16</v>
          </cell>
          <cell r="E49">
            <v>7.1999999999989939</v>
          </cell>
          <cell r="F49">
            <v>0</v>
          </cell>
          <cell r="G49">
            <v>0</v>
          </cell>
          <cell r="H49">
            <v>0</v>
          </cell>
          <cell r="I49">
            <v>0</v>
          </cell>
          <cell r="J49">
            <v>0</v>
          </cell>
          <cell r="K49">
            <v>0</v>
          </cell>
          <cell r="L49">
            <v>0</v>
          </cell>
          <cell r="M49">
            <v>0</v>
          </cell>
          <cell r="N49">
            <v>0</v>
          </cell>
        </row>
        <row r="50">
          <cell r="A50">
            <v>6221701000</v>
          </cell>
          <cell r="C50">
            <v>265.75</v>
          </cell>
          <cell r="D50">
            <v>111.31</v>
          </cell>
          <cell r="E50">
            <v>7.4399999999999977</v>
          </cell>
          <cell r="F50">
            <v>0</v>
          </cell>
          <cell r="G50">
            <v>0</v>
          </cell>
          <cell r="H50">
            <v>0</v>
          </cell>
          <cell r="I50">
            <v>0</v>
          </cell>
          <cell r="J50">
            <v>0</v>
          </cell>
          <cell r="K50">
            <v>0</v>
          </cell>
          <cell r="L50">
            <v>0</v>
          </cell>
          <cell r="M50">
            <v>0</v>
          </cell>
          <cell r="N50">
            <v>0</v>
          </cell>
        </row>
        <row r="51">
          <cell r="A51">
            <v>6221702000</v>
          </cell>
          <cell r="C51">
            <v>0</v>
          </cell>
          <cell r="D51">
            <v>445.8</v>
          </cell>
          <cell r="E51">
            <v>100.09999999999894</v>
          </cell>
          <cell r="F51">
            <v>0</v>
          </cell>
          <cell r="G51">
            <v>0</v>
          </cell>
          <cell r="H51">
            <v>0</v>
          </cell>
          <cell r="I51">
            <v>0</v>
          </cell>
          <cell r="J51">
            <v>0</v>
          </cell>
          <cell r="K51">
            <v>0</v>
          </cell>
          <cell r="L51">
            <v>0</v>
          </cell>
          <cell r="M51">
            <v>0</v>
          </cell>
          <cell r="N51">
            <v>0</v>
          </cell>
        </row>
        <row r="52">
          <cell r="A52">
            <v>6221801000</v>
          </cell>
          <cell r="C52">
            <v>0</v>
          </cell>
          <cell r="D52">
            <v>0</v>
          </cell>
          <cell r="E52">
            <v>0</v>
          </cell>
          <cell r="F52">
            <v>0</v>
          </cell>
          <cell r="G52">
            <v>0</v>
          </cell>
          <cell r="H52">
            <v>0</v>
          </cell>
          <cell r="I52">
            <v>0</v>
          </cell>
          <cell r="J52">
            <v>0</v>
          </cell>
          <cell r="K52">
            <v>0</v>
          </cell>
          <cell r="L52">
            <v>0</v>
          </cell>
          <cell r="M52">
            <v>0</v>
          </cell>
          <cell r="N52">
            <v>0</v>
          </cell>
        </row>
        <row r="53">
          <cell r="A53">
            <v>6221901000</v>
          </cell>
          <cell r="C53">
            <v>0</v>
          </cell>
          <cell r="D53">
            <v>0</v>
          </cell>
          <cell r="E53">
            <v>0</v>
          </cell>
          <cell r="F53">
            <v>0</v>
          </cell>
          <cell r="G53">
            <v>0</v>
          </cell>
          <cell r="H53">
            <v>0</v>
          </cell>
          <cell r="I53">
            <v>0</v>
          </cell>
          <cell r="J53">
            <v>0</v>
          </cell>
          <cell r="K53">
            <v>0</v>
          </cell>
          <cell r="L53">
            <v>0</v>
          </cell>
          <cell r="M53">
            <v>0</v>
          </cell>
          <cell r="N53">
            <v>0</v>
          </cell>
        </row>
        <row r="54">
          <cell r="A54">
            <v>6221902000</v>
          </cell>
          <cell r="C54">
            <v>0</v>
          </cell>
          <cell r="D54">
            <v>0</v>
          </cell>
          <cell r="E54">
            <v>0</v>
          </cell>
          <cell r="F54">
            <v>0</v>
          </cell>
          <cell r="G54">
            <v>0</v>
          </cell>
          <cell r="H54">
            <v>0</v>
          </cell>
          <cell r="I54">
            <v>0</v>
          </cell>
          <cell r="J54">
            <v>0</v>
          </cell>
          <cell r="K54">
            <v>0</v>
          </cell>
          <cell r="L54">
            <v>0</v>
          </cell>
          <cell r="M54">
            <v>0</v>
          </cell>
          <cell r="N54">
            <v>0</v>
          </cell>
        </row>
        <row r="55">
          <cell r="A55">
            <v>6221903000</v>
          </cell>
          <cell r="C55">
            <v>0</v>
          </cell>
          <cell r="D55">
            <v>0</v>
          </cell>
          <cell r="E55">
            <v>0</v>
          </cell>
          <cell r="F55">
            <v>0</v>
          </cell>
          <cell r="G55">
            <v>0</v>
          </cell>
          <cell r="H55">
            <v>0</v>
          </cell>
          <cell r="I55">
            <v>0</v>
          </cell>
          <cell r="J55">
            <v>0</v>
          </cell>
          <cell r="K55">
            <v>0</v>
          </cell>
          <cell r="L55">
            <v>0</v>
          </cell>
          <cell r="M55">
            <v>0</v>
          </cell>
          <cell r="N55">
            <v>0</v>
          </cell>
        </row>
        <row r="56">
          <cell r="A56">
            <v>6221904000</v>
          </cell>
          <cell r="C56">
            <v>0</v>
          </cell>
          <cell r="D56">
            <v>0</v>
          </cell>
          <cell r="E56">
            <v>0</v>
          </cell>
          <cell r="F56">
            <v>0</v>
          </cell>
          <cell r="G56">
            <v>0</v>
          </cell>
          <cell r="H56">
            <v>0</v>
          </cell>
          <cell r="I56">
            <v>0</v>
          </cell>
          <cell r="J56">
            <v>0</v>
          </cell>
          <cell r="K56">
            <v>0</v>
          </cell>
          <cell r="L56">
            <v>0</v>
          </cell>
          <cell r="M56">
            <v>0</v>
          </cell>
          <cell r="N56">
            <v>0</v>
          </cell>
        </row>
        <row r="57">
          <cell r="A57">
            <v>6221905000</v>
          </cell>
          <cell r="C57">
            <v>0</v>
          </cell>
          <cell r="D57">
            <v>50.82</v>
          </cell>
          <cell r="E57">
            <v>24.199999999999896</v>
          </cell>
          <cell r="F57">
            <v>0</v>
          </cell>
          <cell r="G57">
            <v>0</v>
          </cell>
          <cell r="H57">
            <v>0</v>
          </cell>
          <cell r="I57">
            <v>0</v>
          </cell>
          <cell r="J57">
            <v>0</v>
          </cell>
          <cell r="K57">
            <v>0</v>
          </cell>
          <cell r="L57">
            <v>0</v>
          </cell>
          <cell r="M57">
            <v>0</v>
          </cell>
          <cell r="N57">
            <v>0</v>
          </cell>
        </row>
        <row r="58">
          <cell r="A58">
            <v>6221906000</v>
          </cell>
          <cell r="C58">
            <v>0</v>
          </cell>
          <cell r="D58">
            <v>0</v>
          </cell>
          <cell r="E58">
            <v>0</v>
          </cell>
          <cell r="F58">
            <v>0</v>
          </cell>
          <cell r="G58">
            <v>0</v>
          </cell>
          <cell r="H58">
            <v>0</v>
          </cell>
          <cell r="I58">
            <v>0</v>
          </cell>
          <cell r="J58">
            <v>0</v>
          </cell>
          <cell r="K58">
            <v>0</v>
          </cell>
          <cell r="L58">
            <v>0</v>
          </cell>
          <cell r="M58">
            <v>0</v>
          </cell>
          <cell r="N58">
            <v>0</v>
          </cell>
        </row>
        <row r="59">
          <cell r="A59">
            <v>6221911000</v>
          </cell>
          <cell r="C59">
            <v>0</v>
          </cell>
          <cell r="D59">
            <v>0</v>
          </cell>
          <cell r="E59">
            <v>0</v>
          </cell>
          <cell r="F59">
            <v>0</v>
          </cell>
          <cell r="G59">
            <v>0</v>
          </cell>
          <cell r="H59">
            <v>0</v>
          </cell>
          <cell r="I59">
            <v>0</v>
          </cell>
          <cell r="J59">
            <v>0</v>
          </cell>
          <cell r="K59">
            <v>0</v>
          </cell>
          <cell r="L59">
            <v>0</v>
          </cell>
          <cell r="M59">
            <v>0</v>
          </cell>
          <cell r="N59">
            <v>0</v>
          </cell>
        </row>
        <row r="60">
          <cell r="A60">
            <v>6221921000</v>
          </cell>
          <cell r="C60">
            <v>0</v>
          </cell>
          <cell r="D60">
            <v>0</v>
          </cell>
          <cell r="E60">
            <v>0</v>
          </cell>
          <cell r="F60">
            <v>0</v>
          </cell>
          <cell r="G60">
            <v>0</v>
          </cell>
          <cell r="H60">
            <v>0</v>
          </cell>
          <cell r="I60">
            <v>0</v>
          </cell>
          <cell r="J60">
            <v>0</v>
          </cell>
          <cell r="K60">
            <v>0</v>
          </cell>
          <cell r="L60">
            <v>0</v>
          </cell>
          <cell r="M60">
            <v>0</v>
          </cell>
          <cell r="N60">
            <v>0</v>
          </cell>
        </row>
        <row r="61">
          <cell r="A61">
            <v>6221922000</v>
          </cell>
          <cell r="C61">
            <v>0</v>
          </cell>
          <cell r="D61">
            <v>0</v>
          </cell>
          <cell r="E61">
            <v>0</v>
          </cell>
          <cell r="F61">
            <v>0</v>
          </cell>
          <cell r="G61">
            <v>0</v>
          </cell>
          <cell r="H61">
            <v>0</v>
          </cell>
          <cell r="I61">
            <v>0</v>
          </cell>
          <cell r="J61">
            <v>0</v>
          </cell>
          <cell r="K61">
            <v>0</v>
          </cell>
          <cell r="L61">
            <v>0</v>
          </cell>
          <cell r="M61">
            <v>0</v>
          </cell>
          <cell r="N61">
            <v>0</v>
          </cell>
        </row>
        <row r="62">
          <cell r="A62">
            <v>6221931000</v>
          </cell>
          <cell r="C62">
            <v>0</v>
          </cell>
          <cell r="D62">
            <v>0</v>
          </cell>
          <cell r="E62">
            <v>0</v>
          </cell>
          <cell r="F62">
            <v>0</v>
          </cell>
          <cell r="G62">
            <v>0</v>
          </cell>
          <cell r="H62">
            <v>0</v>
          </cell>
          <cell r="I62">
            <v>0</v>
          </cell>
          <cell r="J62">
            <v>0</v>
          </cell>
          <cell r="K62">
            <v>0</v>
          </cell>
          <cell r="L62">
            <v>0</v>
          </cell>
          <cell r="M62">
            <v>0</v>
          </cell>
          <cell r="N62">
            <v>0</v>
          </cell>
        </row>
        <row r="63">
          <cell r="A63">
            <v>6221940000</v>
          </cell>
          <cell r="C63">
            <v>0</v>
          </cell>
          <cell r="D63">
            <v>0</v>
          </cell>
          <cell r="E63">
            <v>0</v>
          </cell>
          <cell r="F63">
            <v>0</v>
          </cell>
          <cell r="G63">
            <v>0</v>
          </cell>
          <cell r="H63">
            <v>0</v>
          </cell>
          <cell r="I63">
            <v>0</v>
          </cell>
          <cell r="J63">
            <v>0</v>
          </cell>
          <cell r="K63">
            <v>0</v>
          </cell>
          <cell r="L63">
            <v>0</v>
          </cell>
          <cell r="M63">
            <v>0</v>
          </cell>
          <cell r="N63">
            <v>0</v>
          </cell>
        </row>
        <row r="64">
          <cell r="A64">
            <v>6221941000</v>
          </cell>
          <cell r="C64">
            <v>0</v>
          </cell>
          <cell r="D64">
            <v>0</v>
          </cell>
          <cell r="E64">
            <v>0</v>
          </cell>
          <cell r="F64">
            <v>0</v>
          </cell>
          <cell r="G64">
            <v>0</v>
          </cell>
          <cell r="H64">
            <v>0</v>
          </cell>
          <cell r="I64">
            <v>0</v>
          </cell>
          <cell r="J64">
            <v>0</v>
          </cell>
          <cell r="K64">
            <v>0</v>
          </cell>
          <cell r="L64">
            <v>0</v>
          </cell>
          <cell r="M64">
            <v>0</v>
          </cell>
          <cell r="N64">
            <v>0</v>
          </cell>
        </row>
        <row r="65">
          <cell r="A65">
            <v>6221942000</v>
          </cell>
          <cell r="C65">
            <v>0</v>
          </cell>
          <cell r="D65">
            <v>0</v>
          </cell>
          <cell r="E65">
            <v>0</v>
          </cell>
          <cell r="F65">
            <v>0</v>
          </cell>
          <cell r="G65">
            <v>0</v>
          </cell>
          <cell r="H65">
            <v>0</v>
          </cell>
          <cell r="I65">
            <v>0</v>
          </cell>
          <cell r="J65">
            <v>0</v>
          </cell>
          <cell r="K65">
            <v>0</v>
          </cell>
          <cell r="L65">
            <v>0</v>
          </cell>
          <cell r="M65">
            <v>0</v>
          </cell>
          <cell r="N65">
            <v>0</v>
          </cell>
        </row>
        <row r="66">
          <cell r="A66">
            <v>6221944000</v>
          </cell>
          <cell r="C66">
            <v>0</v>
          </cell>
          <cell r="D66">
            <v>0</v>
          </cell>
          <cell r="E66">
            <v>0</v>
          </cell>
          <cell r="F66">
            <v>0</v>
          </cell>
          <cell r="G66">
            <v>0</v>
          </cell>
          <cell r="H66">
            <v>0</v>
          </cell>
          <cell r="I66">
            <v>0</v>
          </cell>
          <cell r="J66">
            <v>0</v>
          </cell>
          <cell r="K66">
            <v>0</v>
          </cell>
          <cell r="L66">
            <v>0</v>
          </cell>
          <cell r="M66">
            <v>0</v>
          </cell>
          <cell r="N66">
            <v>0</v>
          </cell>
        </row>
        <row r="67">
          <cell r="A67">
            <v>6221946000</v>
          </cell>
          <cell r="C67">
            <v>0</v>
          </cell>
          <cell r="D67">
            <v>0</v>
          </cell>
          <cell r="E67">
            <v>0</v>
          </cell>
          <cell r="F67">
            <v>0</v>
          </cell>
          <cell r="G67">
            <v>0</v>
          </cell>
          <cell r="H67">
            <v>0</v>
          </cell>
          <cell r="I67">
            <v>0</v>
          </cell>
          <cell r="J67">
            <v>0</v>
          </cell>
          <cell r="K67">
            <v>0</v>
          </cell>
          <cell r="L67">
            <v>0</v>
          </cell>
          <cell r="M67">
            <v>0</v>
          </cell>
          <cell r="N67">
            <v>0</v>
          </cell>
        </row>
        <row r="68">
          <cell r="A68">
            <v>6221947000</v>
          </cell>
          <cell r="C68">
            <v>0</v>
          </cell>
          <cell r="D68">
            <v>0</v>
          </cell>
          <cell r="E68">
            <v>0</v>
          </cell>
          <cell r="F68">
            <v>0</v>
          </cell>
          <cell r="G68">
            <v>0</v>
          </cell>
          <cell r="H68">
            <v>0</v>
          </cell>
          <cell r="I68">
            <v>0</v>
          </cell>
          <cell r="J68">
            <v>0</v>
          </cell>
          <cell r="K68">
            <v>0</v>
          </cell>
          <cell r="L68">
            <v>0</v>
          </cell>
          <cell r="M68">
            <v>0</v>
          </cell>
          <cell r="N68">
            <v>0</v>
          </cell>
        </row>
        <row r="69">
          <cell r="A69">
            <v>6221948000</v>
          </cell>
          <cell r="C69">
            <v>0</v>
          </cell>
          <cell r="D69">
            <v>0</v>
          </cell>
          <cell r="E69">
            <v>0</v>
          </cell>
          <cell r="F69">
            <v>0</v>
          </cell>
          <cell r="G69">
            <v>0</v>
          </cell>
          <cell r="H69">
            <v>0</v>
          </cell>
          <cell r="I69">
            <v>0</v>
          </cell>
          <cell r="J69">
            <v>0</v>
          </cell>
          <cell r="K69">
            <v>0</v>
          </cell>
          <cell r="L69">
            <v>0</v>
          </cell>
          <cell r="M69">
            <v>0</v>
          </cell>
          <cell r="N69">
            <v>0</v>
          </cell>
        </row>
        <row r="70">
          <cell r="A70">
            <v>6221999000</v>
          </cell>
          <cell r="C70">
            <v>307.76999999999902</v>
          </cell>
          <cell r="D70">
            <v>307.77000000000004</v>
          </cell>
          <cell r="E70">
            <v>307.77</v>
          </cell>
          <cell r="F70">
            <v>0</v>
          </cell>
          <cell r="G70">
            <v>0</v>
          </cell>
          <cell r="H70">
            <v>0</v>
          </cell>
          <cell r="I70">
            <v>0</v>
          </cell>
          <cell r="J70">
            <v>0</v>
          </cell>
          <cell r="K70">
            <v>0</v>
          </cell>
          <cell r="L70">
            <v>0</v>
          </cell>
          <cell r="M70">
            <v>0</v>
          </cell>
          <cell r="N70">
            <v>0</v>
          </cell>
        </row>
        <row r="71">
          <cell r="A71">
            <v>6222101000</v>
          </cell>
          <cell r="C71">
            <v>2780.32</v>
          </cell>
          <cell r="D71">
            <v>3300.0899999999897</v>
          </cell>
          <cell r="E71">
            <v>1647.4899999999998</v>
          </cell>
          <cell r="F71">
            <v>0</v>
          </cell>
          <cell r="G71">
            <v>0</v>
          </cell>
          <cell r="H71">
            <v>0</v>
          </cell>
          <cell r="I71">
            <v>0</v>
          </cell>
          <cell r="J71">
            <v>0</v>
          </cell>
          <cell r="K71">
            <v>0</v>
          </cell>
          <cell r="L71">
            <v>0</v>
          </cell>
          <cell r="M71">
            <v>0</v>
          </cell>
          <cell r="N71">
            <v>0</v>
          </cell>
        </row>
        <row r="72">
          <cell r="A72">
            <v>6222201000</v>
          </cell>
          <cell r="C72">
            <v>14.51</v>
          </cell>
          <cell r="D72">
            <v>14.540000000000001</v>
          </cell>
          <cell r="E72">
            <v>14.510000000000002</v>
          </cell>
          <cell r="F72">
            <v>0</v>
          </cell>
          <cell r="G72">
            <v>0</v>
          </cell>
          <cell r="H72">
            <v>0</v>
          </cell>
          <cell r="I72">
            <v>0</v>
          </cell>
          <cell r="J72">
            <v>0</v>
          </cell>
          <cell r="K72">
            <v>0</v>
          </cell>
          <cell r="L72">
            <v>0</v>
          </cell>
          <cell r="M72">
            <v>0</v>
          </cell>
          <cell r="N72">
            <v>0</v>
          </cell>
        </row>
        <row r="73">
          <cell r="A73">
            <v>6222202000</v>
          </cell>
          <cell r="C73">
            <v>20.8</v>
          </cell>
          <cell r="D73">
            <v>0</v>
          </cell>
          <cell r="E73">
            <v>0</v>
          </cell>
          <cell r="F73">
            <v>0</v>
          </cell>
          <cell r="G73">
            <v>0</v>
          </cell>
          <cell r="H73">
            <v>0</v>
          </cell>
          <cell r="I73">
            <v>0</v>
          </cell>
          <cell r="J73">
            <v>0</v>
          </cell>
          <cell r="K73">
            <v>0</v>
          </cell>
          <cell r="L73">
            <v>0</v>
          </cell>
          <cell r="M73">
            <v>0</v>
          </cell>
          <cell r="N73">
            <v>0</v>
          </cell>
        </row>
        <row r="74">
          <cell r="A74">
            <v>6222203000</v>
          </cell>
          <cell r="C74">
            <v>0</v>
          </cell>
          <cell r="D74">
            <v>0</v>
          </cell>
          <cell r="E74">
            <v>0</v>
          </cell>
          <cell r="F74">
            <v>0</v>
          </cell>
          <cell r="G74">
            <v>0</v>
          </cell>
          <cell r="H74">
            <v>0</v>
          </cell>
          <cell r="I74">
            <v>0</v>
          </cell>
          <cell r="J74">
            <v>0</v>
          </cell>
          <cell r="K74">
            <v>0</v>
          </cell>
          <cell r="L74">
            <v>0</v>
          </cell>
          <cell r="M74">
            <v>0</v>
          </cell>
          <cell r="N74">
            <v>0</v>
          </cell>
        </row>
        <row r="75">
          <cell r="A75">
            <v>6222205000</v>
          </cell>
          <cell r="C75">
            <v>0</v>
          </cell>
          <cell r="D75">
            <v>0</v>
          </cell>
          <cell r="E75">
            <v>0</v>
          </cell>
          <cell r="F75">
            <v>0</v>
          </cell>
          <cell r="G75">
            <v>0</v>
          </cell>
          <cell r="H75">
            <v>0</v>
          </cell>
          <cell r="I75">
            <v>0</v>
          </cell>
          <cell r="J75">
            <v>0</v>
          </cell>
          <cell r="K75">
            <v>0</v>
          </cell>
          <cell r="L75">
            <v>0</v>
          </cell>
          <cell r="M75">
            <v>0</v>
          </cell>
          <cell r="N75">
            <v>0</v>
          </cell>
        </row>
        <row r="76">
          <cell r="A76">
            <v>6222299000</v>
          </cell>
          <cell r="C76">
            <v>0</v>
          </cell>
          <cell r="D76">
            <v>0</v>
          </cell>
          <cell r="E76">
            <v>0</v>
          </cell>
          <cell r="F76">
            <v>0</v>
          </cell>
          <cell r="G76">
            <v>0</v>
          </cell>
          <cell r="H76">
            <v>0</v>
          </cell>
          <cell r="I76">
            <v>0</v>
          </cell>
          <cell r="J76">
            <v>0</v>
          </cell>
          <cell r="K76">
            <v>0</v>
          </cell>
          <cell r="L76">
            <v>0</v>
          </cell>
          <cell r="M76">
            <v>0</v>
          </cell>
          <cell r="N76">
            <v>0</v>
          </cell>
        </row>
        <row r="77">
          <cell r="A77">
            <v>6222301000</v>
          </cell>
          <cell r="C77">
            <v>0</v>
          </cell>
          <cell r="D77">
            <v>0</v>
          </cell>
          <cell r="E77">
            <v>0</v>
          </cell>
          <cell r="F77">
            <v>0</v>
          </cell>
          <cell r="G77">
            <v>0</v>
          </cell>
          <cell r="H77">
            <v>0</v>
          </cell>
          <cell r="I77">
            <v>0</v>
          </cell>
          <cell r="J77">
            <v>0</v>
          </cell>
          <cell r="K77">
            <v>0</v>
          </cell>
          <cell r="L77">
            <v>0</v>
          </cell>
          <cell r="M77">
            <v>0</v>
          </cell>
          <cell r="N77">
            <v>0</v>
          </cell>
        </row>
        <row r="78">
          <cell r="A78">
            <v>6222302000</v>
          </cell>
          <cell r="C78">
            <v>0</v>
          </cell>
          <cell r="D78">
            <v>0</v>
          </cell>
          <cell r="E78">
            <v>0</v>
          </cell>
          <cell r="F78">
            <v>0</v>
          </cell>
          <cell r="G78">
            <v>0</v>
          </cell>
          <cell r="H78">
            <v>0</v>
          </cell>
          <cell r="I78">
            <v>0</v>
          </cell>
          <cell r="J78">
            <v>0</v>
          </cell>
          <cell r="K78">
            <v>0</v>
          </cell>
          <cell r="L78">
            <v>0</v>
          </cell>
          <cell r="M78">
            <v>0</v>
          </cell>
          <cell r="N78">
            <v>0</v>
          </cell>
        </row>
        <row r="79">
          <cell r="A79">
            <v>6222303000</v>
          </cell>
          <cell r="C79">
            <v>107.79</v>
          </cell>
          <cell r="D79">
            <v>107.79</v>
          </cell>
          <cell r="E79">
            <v>107.78999999999999</v>
          </cell>
          <cell r="F79">
            <v>0</v>
          </cell>
          <cell r="G79">
            <v>0</v>
          </cell>
          <cell r="H79">
            <v>0</v>
          </cell>
          <cell r="I79">
            <v>0</v>
          </cell>
          <cell r="J79">
            <v>0</v>
          </cell>
          <cell r="K79">
            <v>0</v>
          </cell>
          <cell r="L79">
            <v>0</v>
          </cell>
          <cell r="M79">
            <v>0</v>
          </cell>
          <cell r="N79">
            <v>0</v>
          </cell>
        </row>
        <row r="80">
          <cell r="A80">
            <v>6222304000</v>
          </cell>
          <cell r="C80">
            <v>0</v>
          </cell>
          <cell r="D80">
            <v>0</v>
          </cell>
          <cell r="E80">
            <v>0</v>
          </cell>
          <cell r="F80">
            <v>0</v>
          </cell>
          <cell r="G80">
            <v>0</v>
          </cell>
          <cell r="H80">
            <v>0</v>
          </cell>
          <cell r="I80">
            <v>0</v>
          </cell>
          <cell r="J80">
            <v>0</v>
          </cell>
          <cell r="K80">
            <v>0</v>
          </cell>
          <cell r="L80">
            <v>0</v>
          </cell>
          <cell r="M80">
            <v>0</v>
          </cell>
          <cell r="N80">
            <v>0</v>
          </cell>
        </row>
        <row r="81">
          <cell r="A81">
            <v>6222305000</v>
          </cell>
          <cell r="C81">
            <v>228.789999999999</v>
          </cell>
          <cell r="D81">
            <v>228.79000000000002</v>
          </cell>
          <cell r="E81">
            <v>245.89000000000101</v>
          </cell>
          <cell r="F81">
            <v>0</v>
          </cell>
          <cell r="G81">
            <v>0</v>
          </cell>
          <cell r="H81">
            <v>0</v>
          </cell>
          <cell r="I81">
            <v>0</v>
          </cell>
          <cell r="J81">
            <v>0</v>
          </cell>
          <cell r="K81">
            <v>0</v>
          </cell>
          <cell r="L81">
            <v>0</v>
          </cell>
          <cell r="M81">
            <v>0</v>
          </cell>
          <cell r="N81">
            <v>0</v>
          </cell>
        </row>
        <row r="82">
          <cell r="A82">
            <v>6222306000</v>
          </cell>
          <cell r="C82">
            <v>0</v>
          </cell>
          <cell r="D82">
            <v>0</v>
          </cell>
          <cell r="E82">
            <v>0</v>
          </cell>
          <cell r="F82">
            <v>0</v>
          </cell>
          <cell r="G82">
            <v>0</v>
          </cell>
          <cell r="H82">
            <v>0</v>
          </cell>
          <cell r="I82">
            <v>0</v>
          </cell>
          <cell r="J82">
            <v>0</v>
          </cell>
          <cell r="K82">
            <v>0</v>
          </cell>
          <cell r="L82">
            <v>0</v>
          </cell>
          <cell r="M82">
            <v>0</v>
          </cell>
          <cell r="N82">
            <v>0</v>
          </cell>
        </row>
        <row r="83">
          <cell r="A83">
            <v>6222307000</v>
          </cell>
          <cell r="C83">
            <v>0</v>
          </cell>
          <cell r="D83">
            <v>0</v>
          </cell>
          <cell r="E83">
            <v>0</v>
          </cell>
          <cell r="F83">
            <v>0</v>
          </cell>
          <cell r="G83">
            <v>0</v>
          </cell>
          <cell r="H83">
            <v>0</v>
          </cell>
          <cell r="I83">
            <v>0</v>
          </cell>
          <cell r="J83">
            <v>0</v>
          </cell>
          <cell r="K83">
            <v>0</v>
          </cell>
          <cell r="L83">
            <v>0</v>
          </cell>
          <cell r="M83">
            <v>0</v>
          </cell>
          <cell r="N83">
            <v>0</v>
          </cell>
        </row>
        <row r="84">
          <cell r="A84">
            <v>6222308000</v>
          </cell>
          <cell r="C84">
            <v>0</v>
          </cell>
          <cell r="D84">
            <v>0</v>
          </cell>
          <cell r="E84">
            <v>0</v>
          </cell>
          <cell r="F84">
            <v>0</v>
          </cell>
          <cell r="G84">
            <v>0</v>
          </cell>
          <cell r="H84">
            <v>0</v>
          </cell>
          <cell r="I84">
            <v>0</v>
          </cell>
          <cell r="J84">
            <v>0</v>
          </cell>
          <cell r="K84">
            <v>0</v>
          </cell>
          <cell r="L84">
            <v>0</v>
          </cell>
          <cell r="M84">
            <v>0</v>
          </cell>
          <cell r="N84">
            <v>0</v>
          </cell>
        </row>
        <row r="85">
          <cell r="A85">
            <v>6222309000</v>
          </cell>
          <cell r="C85">
            <v>0</v>
          </cell>
          <cell r="D85">
            <v>0</v>
          </cell>
          <cell r="E85">
            <v>0</v>
          </cell>
          <cell r="F85">
            <v>0</v>
          </cell>
          <cell r="G85">
            <v>0</v>
          </cell>
          <cell r="H85">
            <v>0</v>
          </cell>
          <cell r="I85">
            <v>0</v>
          </cell>
          <cell r="J85">
            <v>0</v>
          </cell>
          <cell r="K85">
            <v>0</v>
          </cell>
          <cell r="L85">
            <v>0</v>
          </cell>
          <cell r="M85">
            <v>0</v>
          </cell>
          <cell r="N85">
            <v>0</v>
          </cell>
        </row>
        <row r="86">
          <cell r="A86">
            <v>6222399000</v>
          </cell>
          <cell r="C86">
            <v>0</v>
          </cell>
          <cell r="D86">
            <v>0</v>
          </cell>
          <cell r="E86">
            <v>0</v>
          </cell>
          <cell r="F86">
            <v>0</v>
          </cell>
          <cell r="G86">
            <v>0</v>
          </cell>
          <cell r="H86">
            <v>0</v>
          </cell>
          <cell r="I86">
            <v>0</v>
          </cell>
          <cell r="J86">
            <v>0</v>
          </cell>
          <cell r="K86">
            <v>0</v>
          </cell>
          <cell r="L86">
            <v>0</v>
          </cell>
          <cell r="M86">
            <v>0</v>
          </cell>
          <cell r="N86">
            <v>0</v>
          </cell>
        </row>
        <row r="87">
          <cell r="A87">
            <v>6222501000</v>
          </cell>
          <cell r="C87">
            <v>0</v>
          </cell>
          <cell r="D87">
            <v>0</v>
          </cell>
          <cell r="E87">
            <v>0</v>
          </cell>
          <cell r="F87">
            <v>0</v>
          </cell>
          <cell r="G87">
            <v>0</v>
          </cell>
          <cell r="H87">
            <v>0</v>
          </cell>
          <cell r="I87">
            <v>0</v>
          </cell>
          <cell r="J87">
            <v>0</v>
          </cell>
          <cell r="K87">
            <v>0</v>
          </cell>
          <cell r="L87">
            <v>0</v>
          </cell>
          <cell r="M87">
            <v>0</v>
          </cell>
          <cell r="N87">
            <v>0</v>
          </cell>
        </row>
        <row r="88">
          <cell r="A88">
            <v>6222601000</v>
          </cell>
          <cell r="C88">
            <v>0</v>
          </cell>
          <cell r="D88">
            <v>0</v>
          </cell>
          <cell r="E88">
            <v>0</v>
          </cell>
          <cell r="F88">
            <v>0</v>
          </cell>
          <cell r="G88">
            <v>0</v>
          </cell>
          <cell r="H88">
            <v>0</v>
          </cell>
          <cell r="I88">
            <v>0</v>
          </cell>
          <cell r="J88">
            <v>0</v>
          </cell>
          <cell r="K88">
            <v>0</v>
          </cell>
          <cell r="L88">
            <v>0</v>
          </cell>
          <cell r="M88">
            <v>0</v>
          </cell>
          <cell r="N88">
            <v>0</v>
          </cell>
        </row>
        <row r="89">
          <cell r="A89">
            <v>6222701000</v>
          </cell>
          <cell r="C89">
            <v>1131.54</v>
          </cell>
          <cell r="D89">
            <v>1263.03999999999</v>
          </cell>
          <cell r="E89">
            <v>5055.29</v>
          </cell>
          <cell r="F89">
            <v>0</v>
          </cell>
          <cell r="G89">
            <v>0</v>
          </cell>
          <cell r="H89">
            <v>0</v>
          </cell>
          <cell r="I89">
            <v>0</v>
          </cell>
          <cell r="J89">
            <v>0</v>
          </cell>
          <cell r="K89">
            <v>0</v>
          </cell>
          <cell r="L89">
            <v>0</v>
          </cell>
          <cell r="M89">
            <v>0</v>
          </cell>
          <cell r="N89">
            <v>0</v>
          </cell>
        </row>
        <row r="90">
          <cell r="A90">
            <v>6222702000</v>
          </cell>
          <cell r="C90">
            <v>1340.8</v>
          </cell>
          <cell r="D90">
            <v>4011.3499999999894</v>
          </cell>
          <cell r="E90">
            <v>2971.2300000000005</v>
          </cell>
          <cell r="F90">
            <v>0</v>
          </cell>
          <cell r="G90">
            <v>0</v>
          </cell>
          <cell r="H90">
            <v>0</v>
          </cell>
          <cell r="I90">
            <v>0</v>
          </cell>
          <cell r="J90">
            <v>0</v>
          </cell>
          <cell r="K90">
            <v>0</v>
          </cell>
          <cell r="L90">
            <v>0</v>
          </cell>
          <cell r="M90">
            <v>0</v>
          </cell>
          <cell r="N90">
            <v>0</v>
          </cell>
        </row>
        <row r="91">
          <cell r="A91">
            <v>6222703000</v>
          </cell>
          <cell r="C91">
            <v>1544.25</v>
          </cell>
          <cell r="D91">
            <v>922.88999999998987</v>
          </cell>
          <cell r="E91">
            <v>831.25</v>
          </cell>
          <cell r="F91">
            <v>0</v>
          </cell>
          <cell r="G91">
            <v>0</v>
          </cell>
          <cell r="H91">
            <v>0</v>
          </cell>
          <cell r="I91">
            <v>0</v>
          </cell>
          <cell r="J91">
            <v>0</v>
          </cell>
          <cell r="K91">
            <v>0</v>
          </cell>
          <cell r="L91">
            <v>0</v>
          </cell>
          <cell r="M91">
            <v>0</v>
          </cell>
          <cell r="N91">
            <v>0</v>
          </cell>
        </row>
        <row r="92">
          <cell r="A92">
            <v>6222703010</v>
          </cell>
          <cell r="C92">
            <v>0</v>
          </cell>
          <cell r="D92">
            <v>0</v>
          </cell>
          <cell r="E92">
            <v>0</v>
          </cell>
          <cell r="F92">
            <v>0</v>
          </cell>
          <cell r="G92">
            <v>0</v>
          </cell>
          <cell r="H92">
            <v>0</v>
          </cell>
          <cell r="I92">
            <v>0</v>
          </cell>
          <cell r="J92">
            <v>0</v>
          </cell>
          <cell r="K92">
            <v>0</v>
          </cell>
          <cell r="L92">
            <v>0</v>
          </cell>
          <cell r="M92">
            <v>0</v>
          </cell>
          <cell r="N92">
            <v>0</v>
          </cell>
        </row>
        <row r="93">
          <cell r="A93">
            <v>6222704000</v>
          </cell>
          <cell r="C93">
            <v>254.06</v>
          </cell>
          <cell r="D93">
            <v>29.930000000000007</v>
          </cell>
          <cell r="E93">
            <v>350.79999999999905</v>
          </cell>
          <cell r="F93">
            <v>0</v>
          </cell>
          <cell r="G93">
            <v>0</v>
          </cell>
          <cell r="H93">
            <v>0</v>
          </cell>
          <cell r="I93">
            <v>0</v>
          </cell>
          <cell r="J93">
            <v>0</v>
          </cell>
          <cell r="K93">
            <v>0</v>
          </cell>
          <cell r="L93">
            <v>0</v>
          </cell>
          <cell r="M93">
            <v>0</v>
          </cell>
          <cell r="N93">
            <v>0</v>
          </cell>
        </row>
        <row r="94">
          <cell r="A94">
            <v>6222705000</v>
          </cell>
          <cell r="C94">
            <v>0</v>
          </cell>
          <cell r="D94">
            <v>0</v>
          </cell>
          <cell r="E94">
            <v>0</v>
          </cell>
          <cell r="F94">
            <v>0</v>
          </cell>
          <cell r="G94">
            <v>0</v>
          </cell>
          <cell r="H94">
            <v>0</v>
          </cell>
          <cell r="I94">
            <v>0</v>
          </cell>
          <cell r="J94">
            <v>0</v>
          </cell>
          <cell r="K94">
            <v>0</v>
          </cell>
          <cell r="L94">
            <v>0</v>
          </cell>
          <cell r="M94">
            <v>0</v>
          </cell>
          <cell r="N94">
            <v>0</v>
          </cell>
        </row>
        <row r="95">
          <cell r="A95">
            <v>6222706000</v>
          </cell>
          <cell r="C95">
            <v>0</v>
          </cell>
          <cell r="D95">
            <v>0</v>
          </cell>
          <cell r="E95">
            <v>0</v>
          </cell>
          <cell r="F95">
            <v>0</v>
          </cell>
          <cell r="G95">
            <v>0</v>
          </cell>
          <cell r="H95">
            <v>0</v>
          </cell>
          <cell r="I95">
            <v>0</v>
          </cell>
          <cell r="J95">
            <v>0</v>
          </cell>
          <cell r="K95">
            <v>0</v>
          </cell>
          <cell r="L95">
            <v>0</v>
          </cell>
          <cell r="M95">
            <v>0</v>
          </cell>
          <cell r="N95">
            <v>0</v>
          </cell>
        </row>
        <row r="96">
          <cell r="A96">
            <v>6222801000</v>
          </cell>
          <cell r="C96">
            <v>0</v>
          </cell>
          <cell r="D96">
            <v>0</v>
          </cell>
          <cell r="E96">
            <v>0</v>
          </cell>
          <cell r="F96">
            <v>0</v>
          </cell>
          <cell r="G96">
            <v>0</v>
          </cell>
          <cell r="H96">
            <v>0</v>
          </cell>
          <cell r="I96">
            <v>0</v>
          </cell>
          <cell r="J96">
            <v>0</v>
          </cell>
          <cell r="K96">
            <v>0</v>
          </cell>
          <cell r="L96">
            <v>0</v>
          </cell>
          <cell r="M96">
            <v>0</v>
          </cell>
          <cell r="N96">
            <v>0</v>
          </cell>
        </row>
        <row r="97">
          <cell r="A97">
            <v>6222901000</v>
          </cell>
          <cell r="C97">
            <v>0</v>
          </cell>
          <cell r="D97">
            <v>0</v>
          </cell>
          <cell r="E97">
            <v>0</v>
          </cell>
          <cell r="F97">
            <v>0</v>
          </cell>
          <cell r="G97">
            <v>0</v>
          </cell>
          <cell r="H97">
            <v>0</v>
          </cell>
          <cell r="I97">
            <v>0</v>
          </cell>
          <cell r="J97">
            <v>0</v>
          </cell>
          <cell r="K97">
            <v>0</v>
          </cell>
          <cell r="L97">
            <v>0</v>
          </cell>
          <cell r="M97">
            <v>0</v>
          </cell>
          <cell r="N97">
            <v>0</v>
          </cell>
        </row>
        <row r="98">
          <cell r="A98">
            <v>6223101000</v>
          </cell>
          <cell r="C98">
            <v>0</v>
          </cell>
          <cell r="D98">
            <v>0</v>
          </cell>
          <cell r="E98">
            <v>0</v>
          </cell>
          <cell r="F98">
            <v>0</v>
          </cell>
          <cell r="G98">
            <v>0</v>
          </cell>
          <cell r="H98">
            <v>0</v>
          </cell>
          <cell r="I98">
            <v>0</v>
          </cell>
          <cell r="J98">
            <v>0</v>
          </cell>
          <cell r="K98">
            <v>0</v>
          </cell>
          <cell r="L98">
            <v>0</v>
          </cell>
          <cell r="M98">
            <v>0</v>
          </cell>
          <cell r="N98">
            <v>0</v>
          </cell>
        </row>
        <row r="99">
          <cell r="A99">
            <v>6223200000</v>
          </cell>
          <cell r="C99">
            <v>0</v>
          </cell>
          <cell r="D99">
            <v>0</v>
          </cell>
          <cell r="E99">
            <v>0</v>
          </cell>
          <cell r="F99">
            <v>0</v>
          </cell>
          <cell r="G99">
            <v>0</v>
          </cell>
          <cell r="H99">
            <v>0</v>
          </cell>
          <cell r="I99">
            <v>0</v>
          </cell>
          <cell r="J99">
            <v>0</v>
          </cell>
          <cell r="K99">
            <v>0</v>
          </cell>
          <cell r="L99">
            <v>0</v>
          </cell>
          <cell r="M99">
            <v>0</v>
          </cell>
          <cell r="N99">
            <v>0</v>
          </cell>
        </row>
        <row r="100">
          <cell r="A100">
            <v>6223201000</v>
          </cell>
          <cell r="C100">
            <v>410</v>
          </cell>
          <cell r="D100">
            <v>0</v>
          </cell>
          <cell r="E100">
            <v>582.39999999999895</v>
          </cell>
          <cell r="F100">
            <v>0</v>
          </cell>
          <cell r="G100">
            <v>0</v>
          </cell>
          <cell r="H100">
            <v>0</v>
          </cell>
          <cell r="I100">
            <v>0</v>
          </cell>
          <cell r="J100">
            <v>0</v>
          </cell>
          <cell r="K100">
            <v>0</v>
          </cell>
          <cell r="L100">
            <v>0</v>
          </cell>
          <cell r="M100">
            <v>0</v>
          </cell>
          <cell r="N100">
            <v>0</v>
          </cell>
        </row>
        <row r="101">
          <cell r="A101">
            <v>6223202000</v>
          </cell>
          <cell r="C101">
            <v>183.69</v>
          </cell>
          <cell r="D101">
            <v>64</v>
          </cell>
          <cell r="E101">
            <v>239.74</v>
          </cell>
          <cell r="F101">
            <v>0</v>
          </cell>
          <cell r="G101">
            <v>0</v>
          </cell>
          <cell r="H101">
            <v>0</v>
          </cell>
          <cell r="I101">
            <v>0</v>
          </cell>
          <cell r="J101">
            <v>0</v>
          </cell>
          <cell r="K101">
            <v>0</v>
          </cell>
          <cell r="L101">
            <v>0</v>
          </cell>
          <cell r="M101">
            <v>0</v>
          </cell>
          <cell r="N101">
            <v>0</v>
          </cell>
        </row>
        <row r="102">
          <cell r="A102">
            <v>6223203000</v>
          </cell>
          <cell r="C102">
            <v>0</v>
          </cell>
          <cell r="D102">
            <v>0</v>
          </cell>
          <cell r="E102">
            <v>0</v>
          </cell>
          <cell r="F102">
            <v>0</v>
          </cell>
          <cell r="G102">
            <v>0</v>
          </cell>
          <cell r="H102">
            <v>0</v>
          </cell>
          <cell r="I102">
            <v>0</v>
          </cell>
          <cell r="J102">
            <v>0</v>
          </cell>
          <cell r="K102">
            <v>0</v>
          </cell>
          <cell r="L102">
            <v>0</v>
          </cell>
          <cell r="M102">
            <v>0</v>
          </cell>
          <cell r="N102">
            <v>0</v>
          </cell>
        </row>
        <row r="103">
          <cell r="A103">
            <v>6223205000</v>
          </cell>
          <cell r="C103">
            <v>0</v>
          </cell>
          <cell r="D103">
            <v>0</v>
          </cell>
          <cell r="E103">
            <v>0</v>
          </cell>
          <cell r="F103">
            <v>0</v>
          </cell>
          <cell r="G103">
            <v>0</v>
          </cell>
          <cell r="H103">
            <v>0</v>
          </cell>
          <cell r="I103">
            <v>0</v>
          </cell>
          <cell r="J103">
            <v>0</v>
          </cell>
          <cell r="K103">
            <v>0</v>
          </cell>
          <cell r="L103">
            <v>0</v>
          </cell>
          <cell r="M103">
            <v>0</v>
          </cell>
          <cell r="N103">
            <v>0</v>
          </cell>
        </row>
        <row r="104">
          <cell r="A104">
            <v>6223206000</v>
          </cell>
          <cell r="C104">
            <v>0</v>
          </cell>
          <cell r="D104">
            <v>0</v>
          </cell>
          <cell r="E104">
            <v>0</v>
          </cell>
          <cell r="F104">
            <v>0</v>
          </cell>
          <cell r="G104">
            <v>0</v>
          </cell>
          <cell r="H104">
            <v>0</v>
          </cell>
          <cell r="I104">
            <v>0</v>
          </cell>
          <cell r="J104">
            <v>0</v>
          </cell>
          <cell r="K104">
            <v>0</v>
          </cell>
          <cell r="L104">
            <v>0</v>
          </cell>
          <cell r="M104">
            <v>0</v>
          </cell>
          <cell r="N104">
            <v>0</v>
          </cell>
        </row>
        <row r="105">
          <cell r="A105">
            <v>6223207000</v>
          </cell>
          <cell r="C105">
            <v>0</v>
          </cell>
          <cell r="D105">
            <v>0</v>
          </cell>
          <cell r="E105">
            <v>0</v>
          </cell>
          <cell r="F105">
            <v>0</v>
          </cell>
          <cell r="G105">
            <v>0</v>
          </cell>
          <cell r="H105">
            <v>0</v>
          </cell>
          <cell r="I105">
            <v>0</v>
          </cell>
          <cell r="J105">
            <v>0</v>
          </cell>
          <cell r="K105">
            <v>0</v>
          </cell>
          <cell r="L105">
            <v>0</v>
          </cell>
          <cell r="M105">
            <v>0</v>
          </cell>
          <cell r="N105">
            <v>0</v>
          </cell>
        </row>
        <row r="106">
          <cell r="A106">
            <v>6223208000</v>
          </cell>
          <cell r="C106">
            <v>0</v>
          </cell>
          <cell r="D106">
            <v>0</v>
          </cell>
          <cell r="E106">
            <v>0</v>
          </cell>
          <cell r="F106">
            <v>0</v>
          </cell>
          <cell r="G106">
            <v>0</v>
          </cell>
          <cell r="H106">
            <v>0</v>
          </cell>
          <cell r="I106">
            <v>0</v>
          </cell>
          <cell r="J106">
            <v>0</v>
          </cell>
          <cell r="K106">
            <v>0</v>
          </cell>
          <cell r="L106">
            <v>0</v>
          </cell>
          <cell r="M106">
            <v>0</v>
          </cell>
          <cell r="N106">
            <v>0</v>
          </cell>
        </row>
        <row r="107">
          <cell r="A107">
            <v>6223209000</v>
          </cell>
          <cell r="C107">
            <v>0</v>
          </cell>
          <cell r="D107">
            <v>0</v>
          </cell>
          <cell r="E107">
            <v>0</v>
          </cell>
          <cell r="F107">
            <v>0</v>
          </cell>
          <cell r="G107">
            <v>0</v>
          </cell>
          <cell r="H107">
            <v>0</v>
          </cell>
          <cell r="I107">
            <v>0</v>
          </cell>
          <cell r="J107">
            <v>0</v>
          </cell>
          <cell r="K107">
            <v>0</v>
          </cell>
          <cell r="L107">
            <v>0</v>
          </cell>
          <cell r="M107">
            <v>0</v>
          </cell>
          <cell r="N107">
            <v>0</v>
          </cell>
        </row>
        <row r="108">
          <cell r="A108">
            <v>6223221000</v>
          </cell>
          <cell r="C108">
            <v>0</v>
          </cell>
          <cell r="D108">
            <v>0</v>
          </cell>
          <cell r="E108">
            <v>0</v>
          </cell>
          <cell r="F108">
            <v>0</v>
          </cell>
          <cell r="G108">
            <v>0</v>
          </cell>
          <cell r="H108">
            <v>0</v>
          </cell>
          <cell r="I108">
            <v>0</v>
          </cell>
          <cell r="J108">
            <v>0</v>
          </cell>
          <cell r="K108">
            <v>0</v>
          </cell>
          <cell r="L108">
            <v>0</v>
          </cell>
          <cell r="M108">
            <v>0</v>
          </cell>
          <cell r="N108">
            <v>0</v>
          </cell>
        </row>
        <row r="109">
          <cell r="A109">
            <v>6223222000</v>
          </cell>
          <cell r="C109">
            <v>0</v>
          </cell>
          <cell r="D109">
            <v>0</v>
          </cell>
          <cell r="E109">
            <v>0</v>
          </cell>
          <cell r="F109">
            <v>0</v>
          </cell>
          <cell r="G109">
            <v>0</v>
          </cell>
          <cell r="H109">
            <v>0</v>
          </cell>
          <cell r="I109">
            <v>0</v>
          </cell>
          <cell r="J109">
            <v>0</v>
          </cell>
          <cell r="K109">
            <v>0</v>
          </cell>
          <cell r="L109">
            <v>0</v>
          </cell>
          <cell r="M109">
            <v>0</v>
          </cell>
          <cell r="N109">
            <v>0</v>
          </cell>
        </row>
        <row r="110">
          <cell r="A110">
            <v>6223223000</v>
          </cell>
          <cell r="C110">
            <v>0</v>
          </cell>
          <cell r="D110">
            <v>0</v>
          </cell>
          <cell r="E110">
            <v>0</v>
          </cell>
          <cell r="F110">
            <v>0</v>
          </cell>
          <cell r="G110">
            <v>0</v>
          </cell>
          <cell r="H110">
            <v>0</v>
          </cell>
          <cell r="I110">
            <v>0</v>
          </cell>
          <cell r="J110">
            <v>0</v>
          </cell>
          <cell r="K110">
            <v>0</v>
          </cell>
          <cell r="L110">
            <v>0</v>
          </cell>
          <cell r="M110">
            <v>0</v>
          </cell>
          <cell r="N110">
            <v>0</v>
          </cell>
        </row>
        <row r="111">
          <cell r="A111">
            <v>6223293000</v>
          </cell>
          <cell r="C111">
            <v>0</v>
          </cell>
          <cell r="D111">
            <v>0</v>
          </cell>
          <cell r="E111">
            <v>0</v>
          </cell>
          <cell r="F111">
            <v>0</v>
          </cell>
          <cell r="G111">
            <v>0</v>
          </cell>
          <cell r="H111">
            <v>0</v>
          </cell>
          <cell r="I111">
            <v>0</v>
          </cell>
          <cell r="J111">
            <v>0</v>
          </cell>
          <cell r="K111">
            <v>0</v>
          </cell>
          <cell r="L111">
            <v>0</v>
          </cell>
          <cell r="M111">
            <v>0</v>
          </cell>
          <cell r="N111">
            <v>0</v>
          </cell>
        </row>
        <row r="112">
          <cell r="A112">
            <v>6223294000</v>
          </cell>
          <cell r="C112">
            <v>0</v>
          </cell>
          <cell r="D112">
            <v>0</v>
          </cell>
          <cell r="E112">
            <v>0</v>
          </cell>
          <cell r="F112">
            <v>0</v>
          </cell>
          <cell r="G112">
            <v>0</v>
          </cell>
          <cell r="H112">
            <v>0</v>
          </cell>
          <cell r="I112">
            <v>0</v>
          </cell>
          <cell r="J112">
            <v>0</v>
          </cell>
          <cell r="K112">
            <v>0</v>
          </cell>
          <cell r="L112">
            <v>0</v>
          </cell>
          <cell r="M112">
            <v>0</v>
          </cell>
          <cell r="N112">
            <v>0</v>
          </cell>
        </row>
        <row r="113">
          <cell r="A113">
            <v>6223295000</v>
          </cell>
          <cell r="C113">
            <v>0</v>
          </cell>
          <cell r="D113">
            <v>0</v>
          </cell>
          <cell r="E113">
            <v>0</v>
          </cell>
          <cell r="F113">
            <v>0</v>
          </cell>
          <cell r="G113">
            <v>0</v>
          </cell>
          <cell r="H113">
            <v>0</v>
          </cell>
          <cell r="I113">
            <v>0</v>
          </cell>
          <cell r="J113">
            <v>0</v>
          </cell>
          <cell r="K113">
            <v>0</v>
          </cell>
          <cell r="L113">
            <v>0</v>
          </cell>
          <cell r="M113">
            <v>0</v>
          </cell>
          <cell r="N113">
            <v>0</v>
          </cell>
        </row>
        <row r="114">
          <cell r="A114">
            <v>6223299000</v>
          </cell>
          <cell r="C114">
            <v>0</v>
          </cell>
          <cell r="D114">
            <v>0</v>
          </cell>
          <cell r="E114">
            <v>0</v>
          </cell>
          <cell r="F114">
            <v>0</v>
          </cell>
          <cell r="G114">
            <v>0</v>
          </cell>
          <cell r="H114">
            <v>0</v>
          </cell>
          <cell r="I114">
            <v>0</v>
          </cell>
          <cell r="J114">
            <v>0</v>
          </cell>
          <cell r="K114">
            <v>0</v>
          </cell>
          <cell r="L114">
            <v>0</v>
          </cell>
          <cell r="M114">
            <v>0</v>
          </cell>
          <cell r="N114">
            <v>0</v>
          </cell>
        </row>
        <row r="115">
          <cell r="A115">
            <v>6223301000</v>
          </cell>
          <cell r="C115">
            <v>0</v>
          </cell>
          <cell r="D115">
            <v>0</v>
          </cell>
          <cell r="E115">
            <v>0</v>
          </cell>
          <cell r="F115">
            <v>0</v>
          </cell>
          <cell r="G115">
            <v>0</v>
          </cell>
          <cell r="H115">
            <v>0</v>
          </cell>
          <cell r="I115">
            <v>0</v>
          </cell>
          <cell r="J115">
            <v>0</v>
          </cell>
          <cell r="K115">
            <v>0</v>
          </cell>
          <cell r="L115">
            <v>0</v>
          </cell>
          <cell r="M115">
            <v>0</v>
          </cell>
          <cell r="N115">
            <v>0</v>
          </cell>
        </row>
        <row r="116">
          <cell r="A116">
            <v>6223401000</v>
          </cell>
          <cell r="C116">
            <v>670</v>
          </cell>
          <cell r="D116">
            <v>159.10000000000002</v>
          </cell>
          <cell r="E116">
            <v>1194.47999999999</v>
          </cell>
          <cell r="F116">
            <v>0</v>
          </cell>
          <cell r="G116">
            <v>0</v>
          </cell>
          <cell r="H116">
            <v>0</v>
          </cell>
          <cell r="I116">
            <v>0</v>
          </cell>
          <cell r="J116">
            <v>0</v>
          </cell>
          <cell r="K116">
            <v>0</v>
          </cell>
          <cell r="L116">
            <v>0</v>
          </cell>
          <cell r="M116">
            <v>0</v>
          </cell>
          <cell r="N116">
            <v>0</v>
          </cell>
        </row>
        <row r="117">
          <cell r="A117">
            <v>6223501000</v>
          </cell>
          <cell r="C117">
            <v>11020.969999999899</v>
          </cell>
          <cell r="D117">
            <v>946.21000000010099</v>
          </cell>
          <cell r="E117">
            <v>21095.730000000003</v>
          </cell>
          <cell r="F117">
            <v>0</v>
          </cell>
          <cell r="G117">
            <v>0</v>
          </cell>
          <cell r="H117">
            <v>0</v>
          </cell>
          <cell r="I117">
            <v>0</v>
          </cell>
          <cell r="J117">
            <v>0</v>
          </cell>
          <cell r="K117">
            <v>0</v>
          </cell>
          <cell r="L117">
            <v>0</v>
          </cell>
          <cell r="M117">
            <v>0</v>
          </cell>
          <cell r="N117">
            <v>0</v>
          </cell>
        </row>
        <row r="118">
          <cell r="A118">
            <v>6223608000</v>
          </cell>
          <cell r="C118">
            <v>0</v>
          </cell>
          <cell r="D118">
            <v>0</v>
          </cell>
          <cell r="E118">
            <v>0</v>
          </cell>
          <cell r="F118">
            <v>0</v>
          </cell>
          <cell r="G118">
            <v>0</v>
          </cell>
          <cell r="H118">
            <v>0</v>
          </cell>
          <cell r="I118">
            <v>0</v>
          </cell>
          <cell r="J118">
            <v>0</v>
          </cell>
          <cell r="K118">
            <v>0</v>
          </cell>
          <cell r="L118">
            <v>0</v>
          </cell>
          <cell r="M118">
            <v>0</v>
          </cell>
          <cell r="N118">
            <v>0</v>
          </cell>
        </row>
        <row r="119">
          <cell r="A119">
            <v>6223609000</v>
          </cell>
          <cell r="C119">
            <v>51.219999999999899</v>
          </cell>
          <cell r="D119">
            <v>0</v>
          </cell>
          <cell r="E119">
            <v>13838.02</v>
          </cell>
          <cell r="F119">
            <v>0</v>
          </cell>
          <cell r="G119">
            <v>0</v>
          </cell>
          <cell r="H119">
            <v>0</v>
          </cell>
          <cell r="I119">
            <v>0</v>
          </cell>
          <cell r="J119">
            <v>0</v>
          </cell>
          <cell r="K119">
            <v>0</v>
          </cell>
          <cell r="L119">
            <v>0</v>
          </cell>
          <cell r="M119">
            <v>0</v>
          </cell>
          <cell r="N119">
            <v>0</v>
          </cell>
        </row>
        <row r="120">
          <cell r="A120">
            <v>6223610000</v>
          </cell>
          <cell r="C120">
            <v>0</v>
          </cell>
          <cell r="D120">
            <v>0</v>
          </cell>
          <cell r="E120">
            <v>0</v>
          </cell>
          <cell r="F120">
            <v>0</v>
          </cell>
          <cell r="G120">
            <v>0</v>
          </cell>
          <cell r="H120">
            <v>0</v>
          </cell>
          <cell r="I120">
            <v>0</v>
          </cell>
          <cell r="J120">
            <v>0</v>
          </cell>
          <cell r="K120">
            <v>0</v>
          </cell>
          <cell r="L120">
            <v>0</v>
          </cell>
          <cell r="M120">
            <v>0</v>
          </cell>
          <cell r="N120">
            <v>0</v>
          </cell>
        </row>
        <row r="121">
          <cell r="A121">
            <v>6223699000</v>
          </cell>
          <cell r="C121">
            <v>74691.729999999894</v>
          </cell>
          <cell r="D121">
            <v>148.25</v>
          </cell>
          <cell r="E121">
            <v>75.120000000111759</v>
          </cell>
          <cell r="F121">
            <v>0</v>
          </cell>
          <cell r="G121">
            <v>0</v>
          </cell>
          <cell r="H121">
            <v>0</v>
          </cell>
          <cell r="I121">
            <v>0</v>
          </cell>
          <cell r="J121">
            <v>0</v>
          </cell>
          <cell r="K121">
            <v>0</v>
          </cell>
          <cell r="L121">
            <v>0</v>
          </cell>
          <cell r="M121">
            <v>0</v>
          </cell>
          <cell r="N121">
            <v>0</v>
          </cell>
        </row>
        <row r="122">
          <cell r="A122">
            <v>6229802000</v>
          </cell>
          <cell r="C122">
            <v>0</v>
          </cell>
          <cell r="D122">
            <v>0</v>
          </cell>
          <cell r="E122">
            <v>0</v>
          </cell>
          <cell r="F122">
            <v>0</v>
          </cell>
          <cell r="G122">
            <v>0</v>
          </cell>
          <cell r="H122">
            <v>0</v>
          </cell>
          <cell r="I122">
            <v>0</v>
          </cell>
          <cell r="J122">
            <v>0</v>
          </cell>
          <cell r="K122">
            <v>0</v>
          </cell>
          <cell r="L122">
            <v>0</v>
          </cell>
          <cell r="M122">
            <v>0</v>
          </cell>
          <cell r="N122">
            <v>0</v>
          </cell>
        </row>
        <row r="123">
          <cell r="A123">
            <v>6229803000</v>
          </cell>
          <cell r="C123">
            <v>0</v>
          </cell>
          <cell r="D123">
            <v>0</v>
          </cell>
          <cell r="E123">
            <v>0</v>
          </cell>
          <cell r="F123">
            <v>0</v>
          </cell>
          <cell r="G123">
            <v>0</v>
          </cell>
          <cell r="H123">
            <v>0</v>
          </cell>
          <cell r="I123">
            <v>0</v>
          </cell>
          <cell r="J123">
            <v>0</v>
          </cell>
          <cell r="K123">
            <v>0</v>
          </cell>
          <cell r="L123">
            <v>0</v>
          </cell>
          <cell r="M123">
            <v>0</v>
          </cell>
          <cell r="N123">
            <v>0</v>
          </cell>
        </row>
        <row r="124">
          <cell r="A124">
            <v>6229804000</v>
          </cell>
          <cell r="C124">
            <v>0</v>
          </cell>
          <cell r="D124">
            <v>0</v>
          </cell>
          <cell r="E124">
            <v>0</v>
          </cell>
          <cell r="F124">
            <v>0</v>
          </cell>
          <cell r="G124">
            <v>0</v>
          </cell>
          <cell r="H124">
            <v>0</v>
          </cell>
          <cell r="I124">
            <v>0</v>
          </cell>
          <cell r="J124">
            <v>0</v>
          </cell>
          <cell r="K124">
            <v>0</v>
          </cell>
          <cell r="L124">
            <v>0</v>
          </cell>
          <cell r="M124">
            <v>0</v>
          </cell>
          <cell r="N124">
            <v>0</v>
          </cell>
        </row>
        <row r="125">
          <cell r="A125">
            <v>6229805000</v>
          </cell>
          <cell r="C125">
            <v>0</v>
          </cell>
          <cell r="D125">
            <v>0</v>
          </cell>
          <cell r="E125">
            <v>0</v>
          </cell>
          <cell r="F125">
            <v>0</v>
          </cell>
          <cell r="G125">
            <v>0</v>
          </cell>
          <cell r="H125">
            <v>0</v>
          </cell>
          <cell r="I125">
            <v>0</v>
          </cell>
          <cell r="J125">
            <v>0</v>
          </cell>
          <cell r="K125">
            <v>0</v>
          </cell>
          <cell r="L125">
            <v>0</v>
          </cell>
          <cell r="M125">
            <v>0</v>
          </cell>
          <cell r="N125">
            <v>0</v>
          </cell>
        </row>
        <row r="126">
          <cell r="A126">
            <v>6229806000</v>
          </cell>
          <cell r="C126">
            <v>0</v>
          </cell>
          <cell r="D126">
            <v>0</v>
          </cell>
          <cell r="E126">
            <v>0</v>
          </cell>
          <cell r="F126">
            <v>0</v>
          </cell>
          <cell r="G126">
            <v>0</v>
          </cell>
          <cell r="H126">
            <v>0</v>
          </cell>
          <cell r="I126">
            <v>0</v>
          </cell>
          <cell r="J126">
            <v>0</v>
          </cell>
          <cell r="K126">
            <v>0</v>
          </cell>
          <cell r="L126">
            <v>0</v>
          </cell>
          <cell r="M126">
            <v>0</v>
          </cell>
          <cell r="N126">
            <v>0</v>
          </cell>
        </row>
        <row r="127">
          <cell r="A127">
            <v>6229807000</v>
          </cell>
          <cell r="C127">
            <v>0</v>
          </cell>
          <cell r="D127">
            <v>0</v>
          </cell>
          <cell r="E127">
            <v>0</v>
          </cell>
          <cell r="F127">
            <v>0</v>
          </cell>
          <cell r="G127">
            <v>0</v>
          </cell>
          <cell r="H127">
            <v>0</v>
          </cell>
          <cell r="I127">
            <v>0</v>
          </cell>
          <cell r="J127">
            <v>0</v>
          </cell>
          <cell r="K127">
            <v>0</v>
          </cell>
          <cell r="L127">
            <v>0</v>
          </cell>
          <cell r="M127">
            <v>0</v>
          </cell>
          <cell r="N127">
            <v>0</v>
          </cell>
        </row>
        <row r="128">
          <cell r="A128">
            <v>6229808000</v>
          </cell>
          <cell r="C128">
            <v>295</v>
          </cell>
          <cell r="D128">
            <v>295</v>
          </cell>
          <cell r="E128">
            <v>295</v>
          </cell>
          <cell r="F128">
            <v>0</v>
          </cell>
          <cell r="G128">
            <v>0</v>
          </cell>
          <cell r="H128">
            <v>0</v>
          </cell>
          <cell r="I128">
            <v>0</v>
          </cell>
          <cell r="J128">
            <v>0</v>
          </cell>
          <cell r="K128">
            <v>0</v>
          </cell>
          <cell r="L128">
            <v>0</v>
          </cell>
          <cell r="M128">
            <v>0</v>
          </cell>
          <cell r="N128">
            <v>0</v>
          </cell>
        </row>
        <row r="129">
          <cell r="A129">
            <v>6229899000</v>
          </cell>
          <cell r="C129">
            <v>66.959999999999894</v>
          </cell>
          <cell r="D129">
            <v>102.28000000000011</v>
          </cell>
          <cell r="E129">
            <v>142.94</v>
          </cell>
          <cell r="F129">
            <v>0</v>
          </cell>
          <cell r="G129">
            <v>0</v>
          </cell>
          <cell r="H129">
            <v>0</v>
          </cell>
          <cell r="I129">
            <v>0</v>
          </cell>
          <cell r="J129">
            <v>0</v>
          </cell>
          <cell r="K129">
            <v>0</v>
          </cell>
          <cell r="L129">
            <v>0</v>
          </cell>
          <cell r="M129">
            <v>0</v>
          </cell>
          <cell r="N129">
            <v>0</v>
          </cell>
        </row>
        <row r="130">
          <cell r="A130">
            <v>6300000001</v>
          </cell>
          <cell r="C130">
            <v>0</v>
          </cell>
          <cell r="D130">
            <v>0</v>
          </cell>
          <cell r="E130">
            <v>0</v>
          </cell>
          <cell r="F130">
            <v>0</v>
          </cell>
          <cell r="G130">
            <v>0</v>
          </cell>
          <cell r="H130">
            <v>0</v>
          </cell>
          <cell r="I130">
            <v>0</v>
          </cell>
          <cell r="J130">
            <v>0</v>
          </cell>
          <cell r="K130">
            <v>0</v>
          </cell>
          <cell r="L130">
            <v>0</v>
          </cell>
          <cell r="M130">
            <v>0</v>
          </cell>
          <cell r="N130">
            <v>0</v>
          </cell>
        </row>
        <row r="131">
          <cell r="A131">
            <v>6311001000</v>
          </cell>
          <cell r="C131">
            <v>0</v>
          </cell>
          <cell r="D131">
            <v>0</v>
          </cell>
          <cell r="E131">
            <v>0</v>
          </cell>
          <cell r="F131">
            <v>0</v>
          </cell>
          <cell r="G131">
            <v>0</v>
          </cell>
          <cell r="H131">
            <v>0</v>
          </cell>
          <cell r="I131">
            <v>0</v>
          </cell>
          <cell r="J131">
            <v>0</v>
          </cell>
          <cell r="K131">
            <v>0</v>
          </cell>
          <cell r="L131">
            <v>0</v>
          </cell>
          <cell r="M131">
            <v>0</v>
          </cell>
          <cell r="N131">
            <v>0</v>
          </cell>
        </row>
        <row r="132">
          <cell r="A132">
            <v>6312001000</v>
          </cell>
          <cell r="C132">
            <v>0</v>
          </cell>
          <cell r="D132">
            <v>0</v>
          </cell>
          <cell r="E132">
            <v>0</v>
          </cell>
          <cell r="F132">
            <v>0</v>
          </cell>
          <cell r="G132">
            <v>0</v>
          </cell>
          <cell r="H132">
            <v>0</v>
          </cell>
          <cell r="I132">
            <v>0</v>
          </cell>
          <cell r="J132">
            <v>0</v>
          </cell>
          <cell r="K132">
            <v>0</v>
          </cell>
          <cell r="L132">
            <v>0</v>
          </cell>
          <cell r="M132">
            <v>0</v>
          </cell>
          <cell r="N132">
            <v>0</v>
          </cell>
        </row>
        <row r="133">
          <cell r="A133">
            <v>6312002000</v>
          </cell>
          <cell r="C133">
            <v>0</v>
          </cell>
          <cell r="D133">
            <v>400.67</v>
          </cell>
          <cell r="E133">
            <v>360.91</v>
          </cell>
          <cell r="F133">
            <v>0</v>
          </cell>
          <cell r="G133">
            <v>0</v>
          </cell>
          <cell r="H133">
            <v>0</v>
          </cell>
          <cell r="I133">
            <v>0</v>
          </cell>
          <cell r="J133">
            <v>0</v>
          </cell>
          <cell r="K133">
            <v>0</v>
          </cell>
          <cell r="L133">
            <v>0</v>
          </cell>
          <cell r="M133">
            <v>0</v>
          </cell>
          <cell r="N133">
            <v>0</v>
          </cell>
        </row>
        <row r="134">
          <cell r="A134">
            <v>6313001000</v>
          </cell>
          <cell r="C134">
            <v>23.1</v>
          </cell>
          <cell r="D134">
            <v>29.589999999999897</v>
          </cell>
          <cell r="E134">
            <v>51.019999999999101</v>
          </cell>
          <cell r="F134">
            <v>0</v>
          </cell>
          <cell r="G134">
            <v>0</v>
          </cell>
          <cell r="H134">
            <v>0</v>
          </cell>
          <cell r="I134">
            <v>0</v>
          </cell>
          <cell r="J134">
            <v>0</v>
          </cell>
          <cell r="K134">
            <v>0</v>
          </cell>
          <cell r="L134">
            <v>0</v>
          </cell>
          <cell r="M134">
            <v>0</v>
          </cell>
          <cell r="N134">
            <v>0</v>
          </cell>
        </row>
        <row r="135">
          <cell r="A135">
            <v>6313002000</v>
          </cell>
          <cell r="C135">
            <v>0</v>
          </cell>
          <cell r="D135">
            <v>0</v>
          </cell>
          <cell r="E135">
            <v>0</v>
          </cell>
          <cell r="F135">
            <v>0</v>
          </cell>
          <cell r="G135">
            <v>0</v>
          </cell>
          <cell r="H135">
            <v>0</v>
          </cell>
          <cell r="I135">
            <v>0</v>
          </cell>
          <cell r="J135">
            <v>0</v>
          </cell>
          <cell r="K135">
            <v>0</v>
          </cell>
          <cell r="L135">
            <v>0</v>
          </cell>
          <cell r="M135">
            <v>0</v>
          </cell>
          <cell r="N135">
            <v>0</v>
          </cell>
        </row>
        <row r="136">
          <cell r="A136">
            <v>6313002001</v>
          </cell>
          <cell r="C136">
            <v>0</v>
          </cell>
          <cell r="D136">
            <v>0</v>
          </cell>
          <cell r="E136">
            <v>0</v>
          </cell>
          <cell r="F136">
            <v>0</v>
          </cell>
          <cell r="G136">
            <v>0</v>
          </cell>
          <cell r="H136">
            <v>0</v>
          </cell>
          <cell r="I136">
            <v>0</v>
          </cell>
          <cell r="J136">
            <v>0</v>
          </cell>
          <cell r="K136">
            <v>0</v>
          </cell>
          <cell r="L136">
            <v>0</v>
          </cell>
          <cell r="M136">
            <v>0</v>
          </cell>
          <cell r="N136">
            <v>0</v>
          </cell>
        </row>
        <row r="137">
          <cell r="A137">
            <v>6313002002</v>
          </cell>
          <cell r="C137">
            <v>0</v>
          </cell>
          <cell r="D137">
            <v>515.63</v>
          </cell>
          <cell r="E137">
            <v>30068.75</v>
          </cell>
          <cell r="F137">
            <v>0</v>
          </cell>
          <cell r="G137">
            <v>0</v>
          </cell>
          <cell r="H137">
            <v>0</v>
          </cell>
          <cell r="I137">
            <v>0</v>
          </cell>
          <cell r="J137">
            <v>0</v>
          </cell>
          <cell r="K137">
            <v>0</v>
          </cell>
          <cell r="L137">
            <v>0</v>
          </cell>
          <cell r="M137">
            <v>0</v>
          </cell>
          <cell r="N137">
            <v>0</v>
          </cell>
        </row>
        <row r="138">
          <cell r="A138">
            <v>6313003000</v>
          </cell>
          <cell r="C138">
            <v>0</v>
          </cell>
          <cell r="D138">
            <v>0</v>
          </cell>
          <cell r="E138">
            <v>0</v>
          </cell>
          <cell r="F138">
            <v>0</v>
          </cell>
          <cell r="G138">
            <v>0</v>
          </cell>
          <cell r="H138">
            <v>0</v>
          </cell>
          <cell r="I138">
            <v>0</v>
          </cell>
          <cell r="J138">
            <v>0</v>
          </cell>
          <cell r="K138">
            <v>0</v>
          </cell>
          <cell r="L138">
            <v>0</v>
          </cell>
          <cell r="M138">
            <v>0</v>
          </cell>
          <cell r="N138">
            <v>0</v>
          </cell>
        </row>
        <row r="139">
          <cell r="A139">
            <v>6314001000</v>
          </cell>
          <cell r="C139">
            <v>0</v>
          </cell>
          <cell r="D139">
            <v>0</v>
          </cell>
          <cell r="E139">
            <v>0</v>
          </cell>
          <cell r="F139">
            <v>0</v>
          </cell>
          <cell r="G139">
            <v>0</v>
          </cell>
          <cell r="H139">
            <v>0</v>
          </cell>
          <cell r="I139">
            <v>0</v>
          </cell>
          <cell r="J139">
            <v>0</v>
          </cell>
          <cell r="K139">
            <v>0</v>
          </cell>
          <cell r="L139">
            <v>0</v>
          </cell>
          <cell r="M139">
            <v>0</v>
          </cell>
          <cell r="N139">
            <v>0</v>
          </cell>
        </row>
        <row r="140">
          <cell r="A140">
            <v>6317001000</v>
          </cell>
          <cell r="C140">
            <v>65.819999999999894</v>
          </cell>
          <cell r="D140">
            <v>0</v>
          </cell>
          <cell r="E140">
            <v>76.740000000000109</v>
          </cell>
          <cell r="F140">
            <v>0</v>
          </cell>
          <cell r="G140">
            <v>0</v>
          </cell>
          <cell r="H140">
            <v>0</v>
          </cell>
          <cell r="I140">
            <v>0</v>
          </cell>
          <cell r="J140">
            <v>0</v>
          </cell>
          <cell r="K140">
            <v>0</v>
          </cell>
          <cell r="L140">
            <v>0</v>
          </cell>
          <cell r="M140">
            <v>0</v>
          </cell>
          <cell r="N140">
            <v>0</v>
          </cell>
        </row>
        <row r="141">
          <cell r="A141">
            <v>6318099000</v>
          </cell>
          <cell r="C141">
            <v>0</v>
          </cell>
          <cell r="D141">
            <v>0</v>
          </cell>
          <cell r="E141">
            <v>0</v>
          </cell>
          <cell r="F141">
            <v>0</v>
          </cell>
          <cell r="G141">
            <v>0</v>
          </cell>
          <cell r="H141">
            <v>0</v>
          </cell>
          <cell r="I141">
            <v>0</v>
          </cell>
          <cell r="J141">
            <v>0</v>
          </cell>
          <cell r="K141">
            <v>0</v>
          </cell>
          <cell r="L141">
            <v>0</v>
          </cell>
          <cell r="M141">
            <v>0</v>
          </cell>
          <cell r="N141">
            <v>0</v>
          </cell>
        </row>
        <row r="142">
          <cell r="A142">
            <v>6320001000</v>
          </cell>
          <cell r="C142">
            <v>0</v>
          </cell>
          <cell r="D142">
            <v>0</v>
          </cell>
          <cell r="E142">
            <v>0</v>
          </cell>
          <cell r="F142">
            <v>0</v>
          </cell>
          <cell r="G142">
            <v>0</v>
          </cell>
          <cell r="H142">
            <v>0</v>
          </cell>
          <cell r="I142">
            <v>0</v>
          </cell>
          <cell r="J142">
            <v>0</v>
          </cell>
          <cell r="K142">
            <v>0</v>
          </cell>
          <cell r="L142">
            <v>0</v>
          </cell>
          <cell r="M142">
            <v>0</v>
          </cell>
          <cell r="N142">
            <v>0</v>
          </cell>
        </row>
        <row r="143">
          <cell r="A143">
            <v>6320099000</v>
          </cell>
          <cell r="C143">
            <v>0</v>
          </cell>
          <cell r="D143">
            <v>0</v>
          </cell>
          <cell r="E143">
            <v>0</v>
          </cell>
          <cell r="F143">
            <v>0</v>
          </cell>
          <cell r="G143">
            <v>0</v>
          </cell>
          <cell r="H143">
            <v>0</v>
          </cell>
          <cell r="I143">
            <v>0</v>
          </cell>
          <cell r="J143">
            <v>0</v>
          </cell>
          <cell r="K143">
            <v>0</v>
          </cell>
          <cell r="L143">
            <v>0</v>
          </cell>
          <cell r="M143">
            <v>0</v>
          </cell>
          <cell r="N143">
            <v>0</v>
          </cell>
        </row>
        <row r="144">
          <cell r="A144">
            <v>6400000001</v>
          </cell>
          <cell r="C144">
            <v>0</v>
          </cell>
          <cell r="D144">
            <v>0</v>
          </cell>
          <cell r="E144">
            <v>0</v>
          </cell>
          <cell r="F144">
            <v>0</v>
          </cell>
          <cell r="G144">
            <v>0</v>
          </cell>
          <cell r="H144">
            <v>0</v>
          </cell>
          <cell r="I144">
            <v>0</v>
          </cell>
          <cell r="J144">
            <v>0</v>
          </cell>
          <cell r="K144">
            <v>0</v>
          </cell>
          <cell r="L144">
            <v>0</v>
          </cell>
          <cell r="M144">
            <v>0</v>
          </cell>
          <cell r="N144">
            <v>0</v>
          </cell>
        </row>
        <row r="145">
          <cell r="A145">
            <v>6410001000</v>
          </cell>
          <cell r="C145">
            <v>0</v>
          </cell>
          <cell r="D145">
            <v>0</v>
          </cell>
          <cell r="E145">
            <v>0</v>
          </cell>
          <cell r="F145">
            <v>0</v>
          </cell>
          <cell r="G145">
            <v>0</v>
          </cell>
          <cell r="H145">
            <v>0</v>
          </cell>
          <cell r="I145">
            <v>0</v>
          </cell>
          <cell r="J145">
            <v>0</v>
          </cell>
          <cell r="K145">
            <v>0</v>
          </cell>
          <cell r="L145">
            <v>0</v>
          </cell>
          <cell r="M145">
            <v>0</v>
          </cell>
          <cell r="N145">
            <v>0</v>
          </cell>
        </row>
        <row r="146">
          <cell r="A146">
            <v>6410001010</v>
          </cell>
          <cell r="C146">
            <v>0</v>
          </cell>
          <cell r="D146">
            <v>0</v>
          </cell>
          <cell r="E146">
            <v>0</v>
          </cell>
          <cell r="F146">
            <v>0</v>
          </cell>
          <cell r="G146">
            <v>0</v>
          </cell>
          <cell r="H146">
            <v>0</v>
          </cell>
          <cell r="I146">
            <v>0</v>
          </cell>
          <cell r="J146">
            <v>0</v>
          </cell>
          <cell r="K146">
            <v>0</v>
          </cell>
          <cell r="L146">
            <v>0</v>
          </cell>
          <cell r="M146">
            <v>0</v>
          </cell>
          <cell r="N146">
            <v>0</v>
          </cell>
        </row>
        <row r="147">
          <cell r="A147">
            <v>6410001020</v>
          </cell>
          <cell r="C147">
            <v>0</v>
          </cell>
          <cell r="D147">
            <v>0</v>
          </cell>
          <cell r="E147">
            <v>0</v>
          </cell>
          <cell r="F147">
            <v>0</v>
          </cell>
          <cell r="G147">
            <v>0</v>
          </cell>
          <cell r="H147">
            <v>0</v>
          </cell>
          <cell r="I147">
            <v>0</v>
          </cell>
          <cell r="J147">
            <v>0</v>
          </cell>
          <cell r="K147">
            <v>0</v>
          </cell>
          <cell r="L147">
            <v>0</v>
          </cell>
          <cell r="M147">
            <v>0</v>
          </cell>
          <cell r="N147">
            <v>0</v>
          </cell>
        </row>
        <row r="148">
          <cell r="A148">
            <v>6420001000</v>
          </cell>
          <cell r="C148">
            <v>89566.75</v>
          </cell>
          <cell r="D148">
            <v>88668</v>
          </cell>
          <cell r="E148">
            <v>94647.929999999003</v>
          </cell>
          <cell r="F148">
            <v>0</v>
          </cell>
          <cell r="G148">
            <v>0</v>
          </cell>
          <cell r="H148">
            <v>0</v>
          </cell>
          <cell r="I148">
            <v>0</v>
          </cell>
          <cell r="J148">
            <v>0</v>
          </cell>
          <cell r="K148">
            <v>0</v>
          </cell>
          <cell r="L148">
            <v>0</v>
          </cell>
          <cell r="M148">
            <v>0</v>
          </cell>
          <cell r="N148">
            <v>0</v>
          </cell>
        </row>
        <row r="149">
          <cell r="A149">
            <v>6420002000</v>
          </cell>
          <cell r="C149">
            <v>6444.46</v>
          </cell>
          <cell r="D149">
            <v>6419.8499999998994</v>
          </cell>
          <cell r="E149">
            <v>6920.0700000001016</v>
          </cell>
          <cell r="F149">
            <v>0</v>
          </cell>
          <cell r="G149">
            <v>0</v>
          </cell>
          <cell r="H149">
            <v>0</v>
          </cell>
          <cell r="I149">
            <v>0</v>
          </cell>
          <cell r="J149">
            <v>0</v>
          </cell>
          <cell r="K149">
            <v>0</v>
          </cell>
          <cell r="L149">
            <v>0</v>
          </cell>
          <cell r="M149">
            <v>0</v>
          </cell>
          <cell r="N149">
            <v>0</v>
          </cell>
        </row>
        <row r="150">
          <cell r="A150">
            <v>6420003000</v>
          </cell>
          <cell r="C150">
            <v>9301.61</v>
          </cell>
          <cell r="D150">
            <v>9301.61</v>
          </cell>
          <cell r="E150">
            <v>9999.8299999998999</v>
          </cell>
          <cell r="F150">
            <v>0</v>
          </cell>
          <cell r="G150">
            <v>0</v>
          </cell>
          <cell r="H150">
            <v>0</v>
          </cell>
          <cell r="I150">
            <v>0</v>
          </cell>
          <cell r="J150">
            <v>0</v>
          </cell>
          <cell r="K150">
            <v>0</v>
          </cell>
          <cell r="L150">
            <v>0</v>
          </cell>
          <cell r="M150">
            <v>0</v>
          </cell>
          <cell r="N150">
            <v>0</v>
          </cell>
        </row>
        <row r="151">
          <cell r="A151">
            <v>6420004000</v>
          </cell>
          <cell r="C151">
            <v>9301.61</v>
          </cell>
          <cell r="D151">
            <v>9301.61</v>
          </cell>
          <cell r="E151">
            <v>9999.8299999998999</v>
          </cell>
          <cell r="F151">
            <v>0</v>
          </cell>
          <cell r="G151">
            <v>0</v>
          </cell>
          <cell r="H151">
            <v>0</v>
          </cell>
          <cell r="I151">
            <v>0</v>
          </cell>
          <cell r="J151">
            <v>0</v>
          </cell>
          <cell r="K151">
            <v>0</v>
          </cell>
          <cell r="L151">
            <v>0</v>
          </cell>
          <cell r="M151">
            <v>0</v>
          </cell>
          <cell r="N151">
            <v>0</v>
          </cell>
        </row>
        <row r="152">
          <cell r="A152">
            <v>6420005000</v>
          </cell>
          <cell r="C152">
            <v>375.97</v>
          </cell>
          <cell r="D152">
            <v>468.23</v>
          </cell>
          <cell r="E152">
            <v>206.90999999998985</v>
          </cell>
          <cell r="F152">
            <v>0</v>
          </cell>
          <cell r="G152">
            <v>0</v>
          </cell>
          <cell r="H152">
            <v>0</v>
          </cell>
          <cell r="I152">
            <v>0</v>
          </cell>
          <cell r="J152">
            <v>0</v>
          </cell>
          <cell r="K152">
            <v>0</v>
          </cell>
          <cell r="L152">
            <v>0</v>
          </cell>
          <cell r="M152">
            <v>0</v>
          </cell>
          <cell r="N152">
            <v>0</v>
          </cell>
        </row>
        <row r="153">
          <cell r="A153">
            <v>6420006000</v>
          </cell>
          <cell r="C153">
            <v>5553.68</v>
          </cell>
          <cell r="D153">
            <v>5553.68</v>
          </cell>
          <cell r="E153">
            <v>5890.5499999999993</v>
          </cell>
          <cell r="F153">
            <v>0</v>
          </cell>
          <cell r="G153">
            <v>0</v>
          </cell>
          <cell r="H153">
            <v>0</v>
          </cell>
          <cell r="I153">
            <v>0</v>
          </cell>
          <cell r="J153">
            <v>0</v>
          </cell>
          <cell r="K153">
            <v>0</v>
          </cell>
          <cell r="L153">
            <v>0</v>
          </cell>
          <cell r="M153">
            <v>0</v>
          </cell>
          <cell r="N153">
            <v>0</v>
          </cell>
        </row>
        <row r="154">
          <cell r="A154">
            <v>6420007000</v>
          </cell>
          <cell r="C154">
            <v>0</v>
          </cell>
          <cell r="D154">
            <v>0</v>
          </cell>
          <cell r="E154">
            <v>0</v>
          </cell>
          <cell r="F154">
            <v>0</v>
          </cell>
          <cell r="G154">
            <v>0</v>
          </cell>
          <cell r="H154">
            <v>0</v>
          </cell>
          <cell r="I154">
            <v>0</v>
          </cell>
          <cell r="J154">
            <v>0</v>
          </cell>
          <cell r="K154">
            <v>0</v>
          </cell>
          <cell r="L154">
            <v>0</v>
          </cell>
          <cell r="M154">
            <v>0</v>
          </cell>
          <cell r="N154">
            <v>0</v>
          </cell>
        </row>
        <row r="155">
          <cell r="A155">
            <v>6420008000</v>
          </cell>
          <cell r="C155">
            <v>0</v>
          </cell>
          <cell r="D155">
            <v>0</v>
          </cell>
          <cell r="E155">
            <v>0</v>
          </cell>
          <cell r="F155">
            <v>0</v>
          </cell>
          <cell r="G155">
            <v>0</v>
          </cell>
          <cell r="H155">
            <v>0</v>
          </cell>
          <cell r="I155">
            <v>0</v>
          </cell>
          <cell r="J155">
            <v>0</v>
          </cell>
          <cell r="K155">
            <v>0</v>
          </cell>
          <cell r="L155">
            <v>0</v>
          </cell>
          <cell r="M155">
            <v>0</v>
          </cell>
          <cell r="N155">
            <v>0</v>
          </cell>
        </row>
        <row r="156">
          <cell r="A156">
            <v>6420009000</v>
          </cell>
          <cell r="C156">
            <v>0</v>
          </cell>
          <cell r="D156">
            <v>0</v>
          </cell>
          <cell r="E156">
            <v>0</v>
          </cell>
          <cell r="F156">
            <v>0</v>
          </cell>
          <cell r="G156">
            <v>0</v>
          </cell>
          <cell r="H156">
            <v>0</v>
          </cell>
          <cell r="I156">
            <v>0</v>
          </cell>
          <cell r="J156">
            <v>0</v>
          </cell>
          <cell r="K156">
            <v>0</v>
          </cell>
          <cell r="L156">
            <v>0</v>
          </cell>
          <cell r="M156">
            <v>0</v>
          </cell>
          <cell r="N156">
            <v>0</v>
          </cell>
        </row>
        <row r="157">
          <cell r="A157">
            <v>6420010000</v>
          </cell>
          <cell r="C157">
            <v>0</v>
          </cell>
          <cell r="D157">
            <v>0</v>
          </cell>
          <cell r="E157">
            <v>0</v>
          </cell>
          <cell r="F157">
            <v>0</v>
          </cell>
          <cell r="G157">
            <v>0</v>
          </cell>
          <cell r="H157">
            <v>0</v>
          </cell>
          <cell r="I157">
            <v>0</v>
          </cell>
          <cell r="J157">
            <v>0</v>
          </cell>
          <cell r="K157">
            <v>0</v>
          </cell>
          <cell r="L157">
            <v>0</v>
          </cell>
          <cell r="M157">
            <v>0</v>
          </cell>
          <cell r="N157">
            <v>0</v>
          </cell>
        </row>
        <row r="158">
          <cell r="A158">
            <v>6420011000</v>
          </cell>
          <cell r="C158">
            <v>0</v>
          </cell>
          <cell r="D158">
            <v>0</v>
          </cell>
          <cell r="E158">
            <v>0</v>
          </cell>
          <cell r="F158">
            <v>0</v>
          </cell>
          <cell r="G158">
            <v>0</v>
          </cell>
          <cell r="H158">
            <v>0</v>
          </cell>
          <cell r="I158">
            <v>0</v>
          </cell>
          <cell r="J158">
            <v>0</v>
          </cell>
          <cell r="K158">
            <v>0</v>
          </cell>
          <cell r="L158">
            <v>0</v>
          </cell>
          <cell r="M158">
            <v>0</v>
          </cell>
          <cell r="N158">
            <v>0</v>
          </cell>
        </row>
        <row r="159">
          <cell r="A159">
            <v>6420012000</v>
          </cell>
          <cell r="C159">
            <v>0</v>
          </cell>
          <cell r="D159">
            <v>0</v>
          </cell>
          <cell r="E159">
            <v>0</v>
          </cell>
          <cell r="F159">
            <v>0</v>
          </cell>
          <cell r="G159">
            <v>0</v>
          </cell>
          <cell r="H159">
            <v>0</v>
          </cell>
          <cell r="I159">
            <v>0</v>
          </cell>
          <cell r="J159">
            <v>0</v>
          </cell>
          <cell r="K159">
            <v>0</v>
          </cell>
          <cell r="L159">
            <v>0</v>
          </cell>
          <cell r="M159">
            <v>0</v>
          </cell>
          <cell r="N159">
            <v>0</v>
          </cell>
        </row>
        <row r="160">
          <cell r="A160">
            <v>6420013000</v>
          </cell>
          <cell r="C160">
            <v>753</v>
          </cell>
          <cell r="D160">
            <v>753</v>
          </cell>
          <cell r="E160">
            <v>810</v>
          </cell>
          <cell r="F160">
            <v>0</v>
          </cell>
          <cell r="G160">
            <v>0</v>
          </cell>
          <cell r="H160">
            <v>0</v>
          </cell>
          <cell r="I160">
            <v>0</v>
          </cell>
          <cell r="J160">
            <v>0</v>
          </cell>
          <cell r="K160">
            <v>0</v>
          </cell>
          <cell r="L160">
            <v>0</v>
          </cell>
          <cell r="M160">
            <v>0</v>
          </cell>
          <cell r="N160">
            <v>0</v>
          </cell>
        </row>
        <row r="161">
          <cell r="A161">
            <v>6420013010</v>
          </cell>
          <cell r="C161">
            <v>2.4500000000000002</v>
          </cell>
          <cell r="D161">
            <v>4.8999999999999897</v>
          </cell>
          <cell r="E161">
            <v>10.29000000000001</v>
          </cell>
          <cell r="F161">
            <v>0</v>
          </cell>
          <cell r="G161">
            <v>0</v>
          </cell>
          <cell r="H161">
            <v>0</v>
          </cell>
          <cell r="I161">
            <v>0</v>
          </cell>
          <cell r="J161">
            <v>0</v>
          </cell>
          <cell r="K161">
            <v>0</v>
          </cell>
          <cell r="L161">
            <v>0</v>
          </cell>
          <cell r="M161">
            <v>0</v>
          </cell>
          <cell r="N161">
            <v>0</v>
          </cell>
        </row>
        <row r="162">
          <cell r="A162">
            <v>6420013020</v>
          </cell>
          <cell r="C162">
            <v>0</v>
          </cell>
          <cell r="D162">
            <v>0</v>
          </cell>
          <cell r="E162">
            <v>375</v>
          </cell>
          <cell r="F162">
            <v>0</v>
          </cell>
          <cell r="G162">
            <v>0</v>
          </cell>
          <cell r="H162">
            <v>0</v>
          </cell>
          <cell r="I162">
            <v>0</v>
          </cell>
          <cell r="J162">
            <v>0</v>
          </cell>
          <cell r="K162">
            <v>0</v>
          </cell>
          <cell r="L162">
            <v>0</v>
          </cell>
          <cell r="M162">
            <v>0</v>
          </cell>
          <cell r="N162">
            <v>0</v>
          </cell>
        </row>
        <row r="163">
          <cell r="A163">
            <v>6420014000</v>
          </cell>
          <cell r="C163">
            <v>0</v>
          </cell>
          <cell r="D163">
            <v>0</v>
          </cell>
          <cell r="E163">
            <v>0</v>
          </cell>
          <cell r="F163">
            <v>0</v>
          </cell>
          <cell r="G163">
            <v>0</v>
          </cell>
          <cell r="H163">
            <v>0</v>
          </cell>
          <cell r="I163">
            <v>0</v>
          </cell>
          <cell r="J163">
            <v>0</v>
          </cell>
          <cell r="K163">
            <v>0</v>
          </cell>
          <cell r="L163">
            <v>0</v>
          </cell>
          <cell r="M163">
            <v>0</v>
          </cell>
          <cell r="N163">
            <v>0</v>
          </cell>
        </row>
        <row r="164">
          <cell r="A164">
            <v>6420015000</v>
          </cell>
          <cell r="C164">
            <v>0</v>
          </cell>
          <cell r="D164">
            <v>0</v>
          </cell>
          <cell r="E164">
            <v>0</v>
          </cell>
          <cell r="F164">
            <v>0</v>
          </cell>
          <cell r="G164">
            <v>0</v>
          </cell>
          <cell r="H164">
            <v>0</v>
          </cell>
          <cell r="I164">
            <v>0</v>
          </cell>
          <cell r="J164">
            <v>0</v>
          </cell>
          <cell r="K164">
            <v>0</v>
          </cell>
          <cell r="L164">
            <v>0</v>
          </cell>
          <cell r="M164">
            <v>0</v>
          </cell>
          <cell r="N164">
            <v>0</v>
          </cell>
        </row>
        <row r="165">
          <cell r="A165">
            <v>6420016000</v>
          </cell>
          <cell r="C165">
            <v>4962.8199999999897</v>
          </cell>
          <cell r="D165">
            <v>5901.00000000001</v>
          </cell>
          <cell r="E165">
            <v>6368.3499999999003</v>
          </cell>
          <cell r="F165">
            <v>0</v>
          </cell>
          <cell r="G165">
            <v>0</v>
          </cell>
          <cell r="H165">
            <v>0</v>
          </cell>
          <cell r="I165">
            <v>0</v>
          </cell>
          <cell r="J165">
            <v>0</v>
          </cell>
          <cell r="K165">
            <v>0</v>
          </cell>
          <cell r="L165">
            <v>0</v>
          </cell>
          <cell r="M165">
            <v>0</v>
          </cell>
          <cell r="N165">
            <v>0</v>
          </cell>
        </row>
        <row r="166">
          <cell r="A166">
            <v>6420017000</v>
          </cell>
          <cell r="C166">
            <v>7915.3199999999897</v>
          </cell>
          <cell r="D166">
            <v>6940.0800000000099</v>
          </cell>
          <cell r="E166">
            <v>9154.5300000000007</v>
          </cell>
          <cell r="F166">
            <v>0</v>
          </cell>
          <cell r="G166">
            <v>0</v>
          </cell>
          <cell r="H166">
            <v>0</v>
          </cell>
          <cell r="I166">
            <v>0</v>
          </cell>
          <cell r="J166">
            <v>0</v>
          </cell>
          <cell r="K166">
            <v>0</v>
          </cell>
          <cell r="L166">
            <v>0</v>
          </cell>
          <cell r="M166">
            <v>0</v>
          </cell>
          <cell r="N166">
            <v>0</v>
          </cell>
        </row>
        <row r="167">
          <cell r="A167">
            <v>6420018000</v>
          </cell>
          <cell r="C167">
            <v>0</v>
          </cell>
          <cell r="D167">
            <v>0</v>
          </cell>
          <cell r="E167">
            <v>0</v>
          </cell>
          <cell r="F167">
            <v>0</v>
          </cell>
          <cell r="G167">
            <v>0</v>
          </cell>
          <cell r="H167">
            <v>0</v>
          </cell>
          <cell r="I167">
            <v>0</v>
          </cell>
          <cell r="J167">
            <v>0</v>
          </cell>
          <cell r="K167">
            <v>0</v>
          </cell>
          <cell r="L167">
            <v>0</v>
          </cell>
          <cell r="M167">
            <v>0</v>
          </cell>
          <cell r="N167">
            <v>0</v>
          </cell>
        </row>
        <row r="168">
          <cell r="A168">
            <v>6420019000</v>
          </cell>
          <cell r="C168">
            <v>27</v>
          </cell>
          <cell r="D168">
            <v>40.5</v>
          </cell>
          <cell r="E168">
            <v>40.5</v>
          </cell>
          <cell r="F168">
            <v>0</v>
          </cell>
          <cell r="G168">
            <v>0</v>
          </cell>
          <cell r="H168">
            <v>0</v>
          </cell>
          <cell r="I168">
            <v>0</v>
          </cell>
          <cell r="J168">
            <v>0</v>
          </cell>
          <cell r="K168">
            <v>0</v>
          </cell>
          <cell r="L168">
            <v>0</v>
          </cell>
          <cell r="M168">
            <v>0</v>
          </cell>
          <cell r="N168">
            <v>0</v>
          </cell>
        </row>
        <row r="169">
          <cell r="A169">
            <v>6420020000</v>
          </cell>
          <cell r="C169">
            <v>0</v>
          </cell>
          <cell r="D169">
            <v>0</v>
          </cell>
          <cell r="E169">
            <v>0</v>
          </cell>
          <cell r="F169">
            <v>0</v>
          </cell>
          <cell r="G169">
            <v>0</v>
          </cell>
          <cell r="H169">
            <v>0</v>
          </cell>
          <cell r="I169">
            <v>0</v>
          </cell>
          <cell r="J169">
            <v>0</v>
          </cell>
          <cell r="K169">
            <v>0</v>
          </cell>
          <cell r="L169">
            <v>0</v>
          </cell>
          <cell r="M169">
            <v>0</v>
          </cell>
          <cell r="N169">
            <v>0</v>
          </cell>
        </row>
        <row r="170">
          <cell r="A170">
            <v>6420021000</v>
          </cell>
          <cell r="C170">
            <v>0</v>
          </cell>
          <cell r="D170">
            <v>0</v>
          </cell>
          <cell r="E170">
            <v>0</v>
          </cell>
          <cell r="F170">
            <v>0</v>
          </cell>
          <cell r="G170">
            <v>0</v>
          </cell>
          <cell r="H170">
            <v>0</v>
          </cell>
          <cell r="I170">
            <v>0</v>
          </cell>
          <cell r="J170">
            <v>0</v>
          </cell>
          <cell r="K170">
            <v>0</v>
          </cell>
          <cell r="L170">
            <v>0</v>
          </cell>
          <cell r="M170">
            <v>0</v>
          </cell>
          <cell r="N170">
            <v>0</v>
          </cell>
        </row>
        <row r="171">
          <cell r="A171">
            <v>6420022000</v>
          </cell>
          <cell r="C171">
            <v>0</v>
          </cell>
          <cell r="D171">
            <v>0</v>
          </cell>
          <cell r="E171">
            <v>0</v>
          </cell>
          <cell r="F171">
            <v>0</v>
          </cell>
          <cell r="G171">
            <v>0</v>
          </cell>
          <cell r="H171">
            <v>0</v>
          </cell>
          <cell r="I171">
            <v>0</v>
          </cell>
          <cell r="J171">
            <v>0</v>
          </cell>
          <cell r="K171">
            <v>0</v>
          </cell>
          <cell r="L171">
            <v>0</v>
          </cell>
          <cell r="M171">
            <v>0</v>
          </cell>
          <cell r="N171">
            <v>0</v>
          </cell>
        </row>
        <row r="172">
          <cell r="A172">
            <v>6420023000</v>
          </cell>
          <cell r="C172">
            <v>2355.9499999999898</v>
          </cell>
          <cell r="D172">
            <v>2355.9499999999998</v>
          </cell>
          <cell r="E172">
            <v>2550.1100000000106</v>
          </cell>
          <cell r="F172">
            <v>0</v>
          </cell>
          <cell r="G172">
            <v>0</v>
          </cell>
          <cell r="H172">
            <v>0</v>
          </cell>
          <cell r="I172">
            <v>0</v>
          </cell>
          <cell r="J172">
            <v>0</v>
          </cell>
          <cell r="K172">
            <v>0</v>
          </cell>
          <cell r="L172">
            <v>0</v>
          </cell>
          <cell r="M172">
            <v>0</v>
          </cell>
          <cell r="N172">
            <v>0</v>
          </cell>
        </row>
        <row r="173">
          <cell r="A173">
            <v>6430001000</v>
          </cell>
          <cell r="C173">
            <v>0</v>
          </cell>
          <cell r="D173">
            <v>0</v>
          </cell>
          <cell r="E173">
            <v>0</v>
          </cell>
          <cell r="F173">
            <v>0</v>
          </cell>
          <cell r="G173">
            <v>0</v>
          </cell>
          <cell r="H173">
            <v>0</v>
          </cell>
          <cell r="I173">
            <v>0</v>
          </cell>
          <cell r="J173">
            <v>0</v>
          </cell>
          <cell r="K173">
            <v>0</v>
          </cell>
          <cell r="L173">
            <v>0</v>
          </cell>
          <cell r="M173">
            <v>0</v>
          </cell>
          <cell r="N173">
            <v>0</v>
          </cell>
        </row>
        <row r="174">
          <cell r="A174">
            <v>6440001000</v>
          </cell>
          <cell r="C174">
            <v>0</v>
          </cell>
          <cell r="D174">
            <v>0</v>
          </cell>
          <cell r="E174">
            <v>0</v>
          </cell>
          <cell r="F174">
            <v>0</v>
          </cell>
          <cell r="G174">
            <v>0</v>
          </cell>
          <cell r="H174">
            <v>0</v>
          </cell>
          <cell r="I174">
            <v>0</v>
          </cell>
          <cell r="J174">
            <v>0</v>
          </cell>
          <cell r="K174">
            <v>0</v>
          </cell>
          <cell r="L174">
            <v>0</v>
          </cell>
          <cell r="M174">
            <v>0</v>
          </cell>
          <cell r="N174">
            <v>0</v>
          </cell>
        </row>
        <row r="175">
          <cell r="A175">
            <v>6450001000</v>
          </cell>
          <cell r="C175">
            <v>30770.25</v>
          </cell>
          <cell r="D175">
            <v>30515.919999999896</v>
          </cell>
          <cell r="E175">
            <v>32755.059999999998</v>
          </cell>
          <cell r="F175">
            <v>0</v>
          </cell>
          <cell r="G175">
            <v>0</v>
          </cell>
          <cell r="H175">
            <v>0</v>
          </cell>
          <cell r="I175">
            <v>0</v>
          </cell>
          <cell r="J175">
            <v>0</v>
          </cell>
          <cell r="K175">
            <v>0</v>
          </cell>
          <cell r="L175">
            <v>0</v>
          </cell>
          <cell r="M175">
            <v>0</v>
          </cell>
          <cell r="N175">
            <v>0</v>
          </cell>
        </row>
        <row r="176">
          <cell r="A176">
            <v>6460001000</v>
          </cell>
          <cell r="C176">
            <v>1428.28</v>
          </cell>
          <cell r="D176">
            <v>1409.91</v>
          </cell>
          <cell r="E176">
            <v>1512.0800000000004</v>
          </cell>
          <cell r="F176">
            <v>0</v>
          </cell>
          <cell r="G176">
            <v>0</v>
          </cell>
          <cell r="H176">
            <v>0</v>
          </cell>
          <cell r="I176">
            <v>0</v>
          </cell>
          <cell r="J176">
            <v>0</v>
          </cell>
          <cell r="K176">
            <v>0</v>
          </cell>
          <cell r="L176">
            <v>0</v>
          </cell>
          <cell r="M176">
            <v>0</v>
          </cell>
          <cell r="N176">
            <v>0</v>
          </cell>
        </row>
        <row r="177">
          <cell r="A177">
            <v>6470001000</v>
          </cell>
          <cell r="C177">
            <v>0</v>
          </cell>
          <cell r="D177">
            <v>32.56</v>
          </cell>
          <cell r="E177">
            <v>1.6699999999998951</v>
          </cell>
          <cell r="F177">
            <v>0</v>
          </cell>
          <cell r="G177">
            <v>0</v>
          </cell>
          <cell r="H177">
            <v>0</v>
          </cell>
          <cell r="I177">
            <v>0</v>
          </cell>
          <cell r="J177">
            <v>0</v>
          </cell>
          <cell r="K177">
            <v>0</v>
          </cell>
          <cell r="L177">
            <v>0</v>
          </cell>
          <cell r="M177">
            <v>0</v>
          </cell>
          <cell r="N177">
            <v>0</v>
          </cell>
        </row>
        <row r="178">
          <cell r="A178">
            <v>6470002000</v>
          </cell>
          <cell r="C178">
            <v>0</v>
          </cell>
          <cell r="D178">
            <v>0</v>
          </cell>
          <cell r="E178">
            <v>0</v>
          </cell>
          <cell r="F178">
            <v>0</v>
          </cell>
          <cell r="G178">
            <v>0</v>
          </cell>
          <cell r="H178">
            <v>0</v>
          </cell>
          <cell r="I178">
            <v>0</v>
          </cell>
          <cell r="J178">
            <v>0</v>
          </cell>
          <cell r="K178">
            <v>0</v>
          </cell>
          <cell r="L178">
            <v>0</v>
          </cell>
          <cell r="M178">
            <v>0</v>
          </cell>
          <cell r="N178">
            <v>0</v>
          </cell>
        </row>
        <row r="179">
          <cell r="A179">
            <v>6470003000</v>
          </cell>
          <cell r="C179">
            <v>0</v>
          </cell>
          <cell r="D179">
            <v>0</v>
          </cell>
          <cell r="E179">
            <v>0</v>
          </cell>
          <cell r="F179">
            <v>0</v>
          </cell>
          <cell r="G179">
            <v>0</v>
          </cell>
          <cell r="H179">
            <v>0</v>
          </cell>
          <cell r="I179">
            <v>0</v>
          </cell>
          <cell r="J179">
            <v>0</v>
          </cell>
          <cell r="K179">
            <v>0</v>
          </cell>
          <cell r="L179">
            <v>0</v>
          </cell>
          <cell r="M179">
            <v>0</v>
          </cell>
          <cell r="N179">
            <v>0</v>
          </cell>
        </row>
        <row r="180">
          <cell r="A180">
            <v>6470004000</v>
          </cell>
          <cell r="C180">
            <v>0</v>
          </cell>
          <cell r="D180">
            <v>0</v>
          </cell>
          <cell r="E180">
            <v>0</v>
          </cell>
          <cell r="F180">
            <v>0</v>
          </cell>
          <cell r="G180">
            <v>0</v>
          </cell>
          <cell r="H180">
            <v>0</v>
          </cell>
          <cell r="I180">
            <v>0</v>
          </cell>
          <cell r="J180">
            <v>0</v>
          </cell>
          <cell r="K180">
            <v>0</v>
          </cell>
          <cell r="L180">
            <v>0</v>
          </cell>
          <cell r="M180">
            <v>0</v>
          </cell>
          <cell r="N180">
            <v>0</v>
          </cell>
        </row>
        <row r="181">
          <cell r="A181">
            <v>6470005000</v>
          </cell>
          <cell r="C181">
            <v>0</v>
          </cell>
          <cell r="D181">
            <v>0</v>
          </cell>
          <cell r="E181">
            <v>0</v>
          </cell>
          <cell r="F181">
            <v>0</v>
          </cell>
          <cell r="G181">
            <v>0</v>
          </cell>
          <cell r="H181">
            <v>0</v>
          </cell>
          <cell r="I181">
            <v>0</v>
          </cell>
          <cell r="J181">
            <v>0</v>
          </cell>
          <cell r="K181">
            <v>0</v>
          </cell>
          <cell r="L181">
            <v>0</v>
          </cell>
          <cell r="M181">
            <v>0</v>
          </cell>
          <cell r="N181">
            <v>0</v>
          </cell>
        </row>
        <row r="182">
          <cell r="A182">
            <v>6470006000</v>
          </cell>
          <cell r="C182">
            <v>51.759999999999899</v>
          </cell>
          <cell r="D182">
            <v>0</v>
          </cell>
          <cell r="E182">
            <v>253.13999999999911</v>
          </cell>
          <cell r="F182">
            <v>0</v>
          </cell>
          <cell r="G182">
            <v>0</v>
          </cell>
          <cell r="H182">
            <v>0</v>
          </cell>
          <cell r="I182">
            <v>0</v>
          </cell>
          <cell r="J182">
            <v>0</v>
          </cell>
          <cell r="K182">
            <v>0</v>
          </cell>
          <cell r="L182">
            <v>0</v>
          </cell>
          <cell r="M182">
            <v>0</v>
          </cell>
          <cell r="N182">
            <v>0</v>
          </cell>
        </row>
        <row r="183">
          <cell r="A183">
            <v>6470007000</v>
          </cell>
          <cell r="C183">
            <v>0</v>
          </cell>
          <cell r="D183">
            <v>0</v>
          </cell>
          <cell r="E183">
            <v>0</v>
          </cell>
          <cell r="F183">
            <v>0</v>
          </cell>
          <cell r="G183">
            <v>0</v>
          </cell>
          <cell r="H183">
            <v>0</v>
          </cell>
          <cell r="I183">
            <v>0</v>
          </cell>
          <cell r="J183">
            <v>0</v>
          </cell>
          <cell r="K183">
            <v>0</v>
          </cell>
          <cell r="L183">
            <v>0</v>
          </cell>
          <cell r="M183">
            <v>0</v>
          </cell>
          <cell r="N183">
            <v>0</v>
          </cell>
        </row>
        <row r="184">
          <cell r="A184">
            <v>6470099000</v>
          </cell>
          <cell r="C184">
            <v>0</v>
          </cell>
          <cell r="D184">
            <v>0</v>
          </cell>
          <cell r="E184">
            <v>0</v>
          </cell>
          <cell r="F184">
            <v>0</v>
          </cell>
          <cell r="G184">
            <v>0</v>
          </cell>
          <cell r="H184">
            <v>0</v>
          </cell>
          <cell r="I184">
            <v>0</v>
          </cell>
          <cell r="J184">
            <v>0</v>
          </cell>
          <cell r="K184">
            <v>0</v>
          </cell>
          <cell r="L184">
            <v>0</v>
          </cell>
          <cell r="M184">
            <v>0</v>
          </cell>
          <cell r="N184">
            <v>0</v>
          </cell>
        </row>
        <row r="185">
          <cell r="A185">
            <v>6480001000</v>
          </cell>
          <cell r="C185">
            <v>799.5</v>
          </cell>
          <cell r="D185">
            <v>480</v>
          </cell>
          <cell r="E185">
            <v>436.5</v>
          </cell>
          <cell r="F185">
            <v>0</v>
          </cell>
          <cell r="G185">
            <v>0</v>
          </cell>
          <cell r="H185">
            <v>0</v>
          </cell>
          <cell r="I185">
            <v>0</v>
          </cell>
          <cell r="J185">
            <v>0</v>
          </cell>
          <cell r="K185">
            <v>0</v>
          </cell>
          <cell r="L185">
            <v>0</v>
          </cell>
          <cell r="M185">
            <v>0</v>
          </cell>
          <cell r="N185">
            <v>0</v>
          </cell>
        </row>
        <row r="186">
          <cell r="A186">
            <v>6480002000</v>
          </cell>
          <cell r="C186">
            <v>752.25</v>
          </cell>
          <cell r="D186">
            <v>340.5</v>
          </cell>
          <cell r="E186">
            <v>351.25</v>
          </cell>
          <cell r="F186">
            <v>0</v>
          </cell>
          <cell r="G186">
            <v>0</v>
          </cell>
          <cell r="H186">
            <v>0</v>
          </cell>
          <cell r="I186">
            <v>0</v>
          </cell>
          <cell r="J186">
            <v>0</v>
          </cell>
          <cell r="K186">
            <v>0</v>
          </cell>
          <cell r="L186">
            <v>0</v>
          </cell>
          <cell r="M186">
            <v>0</v>
          </cell>
          <cell r="N186">
            <v>0</v>
          </cell>
        </row>
        <row r="187">
          <cell r="A187">
            <v>6480003000</v>
          </cell>
          <cell r="C187">
            <v>3598</v>
          </cell>
          <cell r="D187">
            <v>0</v>
          </cell>
          <cell r="E187">
            <v>100</v>
          </cell>
          <cell r="F187">
            <v>0</v>
          </cell>
          <cell r="G187">
            <v>0</v>
          </cell>
          <cell r="H187">
            <v>0</v>
          </cell>
          <cell r="I187">
            <v>0</v>
          </cell>
          <cell r="J187">
            <v>0</v>
          </cell>
          <cell r="K187">
            <v>0</v>
          </cell>
          <cell r="L187">
            <v>0</v>
          </cell>
          <cell r="M187">
            <v>0</v>
          </cell>
          <cell r="N187">
            <v>0</v>
          </cell>
        </row>
        <row r="188">
          <cell r="A188">
            <v>6480004000</v>
          </cell>
          <cell r="C188">
            <v>4071.32</v>
          </cell>
          <cell r="D188">
            <v>4211.9400000000005</v>
          </cell>
          <cell r="E188">
            <v>4409.2199999999993</v>
          </cell>
          <cell r="F188">
            <v>0</v>
          </cell>
          <cell r="G188">
            <v>0</v>
          </cell>
          <cell r="H188">
            <v>0</v>
          </cell>
          <cell r="I188">
            <v>0</v>
          </cell>
          <cell r="J188">
            <v>0</v>
          </cell>
          <cell r="K188">
            <v>0</v>
          </cell>
          <cell r="L188">
            <v>0</v>
          </cell>
          <cell r="M188">
            <v>0</v>
          </cell>
          <cell r="N188">
            <v>0</v>
          </cell>
        </row>
        <row r="189">
          <cell r="A189">
            <v>6480005000</v>
          </cell>
          <cell r="C189">
            <v>0</v>
          </cell>
          <cell r="D189">
            <v>0</v>
          </cell>
          <cell r="E189">
            <v>0</v>
          </cell>
          <cell r="F189">
            <v>0</v>
          </cell>
          <cell r="G189">
            <v>0</v>
          </cell>
          <cell r="H189">
            <v>0</v>
          </cell>
          <cell r="I189">
            <v>0</v>
          </cell>
          <cell r="J189">
            <v>0</v>
          </cell>
          <cell r="K189">
            <v>0</v>
          </cell>
          <cell r="L189">
            <v>0</v>
          </cell>
          <cell r="M189">
            <v>0</v>
          </cell>
          <cell r="N189">
            <v>0</v>
          </cell>
        </row>
        <row r="190">
          <cell r="A190">
            <v>6480006000</v>
          </cell>
          <cell r="C190">
            <v>0</v>
          </cell>
          <cell r="D190">
            <v>0</v>
          </cell>
          <cell r="E190">
            <v>0</v>
          </cell>
          <cell r="F190">
            <v>0</v>
          </cell>
          <cell r="G190">
            <v>0</v>
          </cell>
          <cell r="H190">
            <v>0</v>
          </cell>
          <cell r="I190">
            <v>0</v>
          </cell>
          <cell r="J190">
            <v>0</v>
          </cell>
          <cell r="K190">
            <v>0</v>
          </cell>
          <cell r="L190">
            <v>0</v>
          </cell>
          <cell r="M190">
            <v>0</v>
          </cell>
          <cell r="N190">
            <v>0</v>
          </cell>
        </row>
        <row r="191">
          <cell r="A191">
            <v>6480007000</v>
          </cell>
          <cell r="C191">
            <v>0</v>
          </cell>
          <cell r="D191">
            <v>0</v>
          </cell>
          <cell r="E191">
            <v>0</v>
          </cell>
          <cell r="F191">
            <v>0</v>
          </cell>
          <cell r="G191">
            <v>0</v>
          </cell>
          <cell r="H191">
            <v>0</v>
          </cell>
          <cell r="I191">
            <v>0</v>
          </cell>
          <cell r="J191">
            <v>0</v>
          </cell>
          <cell r="K191">
            <v>0</v>
          </cell>
          <cell r="L191">
            <v>0</v>
          </cell>
          <cell r="M191">
            <v>0</v>
          </cell>
          <cell r="N191">
            <v>0</v>
          </cell>
        </row>
        <row r="192">
          <cell r="A192">
            <v>6480008000</v>
          </cell>
          <cell r="C192">
            <v>0</v>
          </cell>
          <cell r="D192">
            <v>0</v>
          </cell>
          <cell r="E192">
            <v>0</v>
          </cell>
          <cell r="F192">
            <v>0</v>
          </cell>
          <cell r="G192">
            <v>0</v>
          </cell>
          <cell r="H192">
            <v>0</v>
          </cell>
          <cell r="I192">
            <v>0</v>
          </cell>
          <cell r="J192">
            <v>0</v>
          </cell>
          <cell r="K192">
            <v>0</v>
          </cell>
          <cell r="L192">
            <v>0</v>
          </cell>
          <cell r="M192">
            <v>0</v>
          </cell>
          <cell r="N192">
            <v>0</v>
          </cell>
        </row>
        <row r="193">
          <cell r="A193">
            <v>6480009000</v>
          </cell>
          <cell r="C193">
            <v>18920</v>
          </cell>
          <cell r="D193">
            <v>0</v>
          </cell>
          <cell r="E193">
            <v>5040</v>
          </cell>
          <cell r="F193">
            <v>0</v>
          </cell>
          <cell r="G193">
            <v>0</v>
          </cell>
          <cell r="H193">
            <v>0</v>
          </cell>
          <cell r="I193">
            <v>0</v>
          </cell>
          <cell r="J193">
            <v>0</v>
          </cell>
          <cell r="K193">
            <v>0</v>
          </cell>
          <cell r="L193">
            <v>0</v>
          </cell>
          <cell r="M193">
            <v>0</v>
          </cell>
          <cell r="N193">
            <v>0</v>
          </cell>
        </row>
        <row r="194">
          <cell r="A194">
            <v>6480010000</v>
          </cell>
          <cell r="C194">
            <v>0</v>
          </cell>
          <cell r="D194">
            <v>0</v>
          </cell>
          <cell r="E194">
            <v>0</v>
          </cell>
          <cell r="F194">
            <v>0</v>
          </cell>
          <cell r="G194">
            <v>0</v>
          </cell>
          <cell r="H194">
            <v>0</v>
          </cell>
          <cell r="I194">
            <v>0</v>
          </cell>
          <cell r="J194">
            <v>0</v>
          </cell>
          <cell r="K194">
            <v>0</v>
          </cell>
          <cell r="L194">
            <v>0</v>
          </cell>
          <cell r="M194">
            <v>0</v>
          </cell>
          <cell r="N194">
            <v>0</v>
          </cell>
        </row>
        <row r="195">
          <cell r="A195">
            <v>6480031000</v>
          </cell>
          <cell r="C195">
            <v>0</v>
          </cell>
          <cell r="D195">
            <v>0</v>
          </cell>
          <cell r="E195">
            <v>0</v>
          </cell>
          <cell r="F195">
            <v>0</v>
          </cell>
          <cell r="G195">
            <v>0</v>
          </cell>
          <cell r="H195">
            <v>0</v>
          </cell>
          <cell r="I195">
            <v>0</v>
          </cell>
          <cell r="J195">
            <v>0</v>
          </cell>
          <cell r="K195">
            <v>0</v>
          </cell>
          <cell r="L195">
            <v>0</v>
          </cell>
          <cell r="M195">
            <v>0</v>
          </cell>
          <cell r="N195">
            <v>0</v>
          </cell>
        </row>
        <row r="196">
          <cell r="A196">
            <v>6480032000</v>
          </cell>
          <cell r="C196">
            <v>0</v>
          </cell>
          <cell r="D196">
            <v>0</v>
          </cell>
          <cell r="E196">
            <v>0</v>
          </cell>
          <cell r="F196">
            <v>0</v>
          </cell>
          <cell r="G196">
            <v>0</v>
          </cell>
          <cell r="H196">
            <v>0</v>
          </cell>
          <cell r="I196">
            <v>0</v>
          </cell>
          <cell r="J196">
            <v>0</v>
          </cell>
          <cell r="K196">
            <v>0</v>
          </cell>
          <cell r="L196">
            <v>0</v>
          </cell>
          <cell r="M196">
            <v>0</v>
          </cell>
          <cell r="N196">
            <v>0</v>
          </cell>
        </row>
        <row r="197">
          <cell r="A197">
            <v>6480033000</v>
          </cell>
          <cell r="C197">
            <v>0</v>
          </cell>
          <cell r="D197">
            <v>0</v>
          </cell>
          <cell r="E197">
            <v>0</v>
          </cell>
          <cell r="F197">
            <v>0</v>
          </cell>
          <cell r="G197">
            <v>0</v>
          </cell>
          <cell r="H197">
            <v>0</v>
          </cell>
          <cell r="I197">
            <v>0</v>
          </cell>
          <cell r="J197">
            <v>0</v>
          </cell>
          <cell r="K197">
            <v>0</v>
          </cell>
          <cell r="L197">
            <v>0</v>
          </cell>
          <cell r="M197">
            <v>0</v>
          </cell>
          <cell r="N197">
            <v>0</v>
          </cell>
        </row>
        <row r="198">
          <cell r="A198">
            <v>6480034000</v>
          </cell>
          <cell r="C198">
            <v>0</v>
          </cell>
          <cell r="D198">
            <v>0</v>
          </cell>
          <cell r="E198">
            <v>0</v>
          </cell>
          <cell r="F198">
            <v>0</v>
          </cell>
          <cell r="G198">
            <v>0</v>
          </cell>
          <cell r="H198">
            <v>0</v>
          </cell>
          <cell r="I198">
            <v>0</v>
          </cell>
          <cell r="J198">
            <v>0</v>
          </cell>
          <cell r="K198">
            <v>0</v>
          </cell>
          <cell r="L198">
            <v>0</v>
          </cell>
          <cell r="M198">
            <v>0</v>
          </cell>
          <cell r="N198">
            <v>0</v>
          </cell>
        </row>
        <row r="199">
          <cell r="A199">
            <v>6480035000</v>
          </cell>
          <cell r="C199">
            <v>0</v>
          </cell>
          <cell r="D199">
            <v>0</v>
          </cell>
          <cell r="E199">
            <v>0</v>
          </cell>
          <cell r="F199">
            <v>0</v>
          </cell>
          <cell r="G199">
            <v>0</v>
          </cell>
          <cell r="H199">
            <v>0</v>
          </cell>
          <cell r="I199">
            <v>0</v>
          </cell>
          <cell r="J199">
            <v>0</v>
          </cell>
          <cell r="K199">
            <v>0</v>
          </cell>
          <cell r="L199">
            <v>0</v>
          </cell>
          <cell r="M199">
            <v>0</v>
          </cell>
          <cell r="N199">
            <v>0</v>
          </cell>
        </row>
        <row r="200">
          <cell r="A200">
            <v>6480098000</v>
          </cell>
          <cell r="C200">
            <v>0</v>
          </cell>
          <cell r="D200">
            <v>0</v>
          </cell>
          <cell r="E200">
            <v>0</v>
          </cell>
          <cell r="F200">
            <v>0</v>
          </cell>
          <cell r="G200">
            <v>0</v>
          </cell>
          <cell r="H200">
            <v>0</v>
          </cell>
          <cell r="I200">
            <v>0</v>
          </cell>
          <cell r="J200">
            <v>0</v>
          </cell>
          <cell r="K200">
            <v>0</v>
          </cell>
          <cell r="L200">
            <v>0</v>
          </cell>
          <cell r="M200">
            <v>0</v>
          </cell>
          <cell r="N200">
            <v>0</v>
          </cell>
        </row>
        <row r="201">
          <cell r="A201">
            <v>6480099000</v>
          </cell>
          <cell r="C201">
            <v>0</v>
          </cell>
          <cell r="D201">
            <v>0</v>
          </cell>
          <cell r="E201">
            <v>0</v>
          </cell>
          <cell r="F201">
            <v>0</v>
          </cell>
          <cell r="G201">
            <v>0</v>
          </cell>
          <cell r="H201">
            <v>0</v>
          </cell>
          <cell r="I201">
            <v>0</v>
          </cell>
          <cell r="J201">
            <v>0</v>
          </cell>
          <cell r="K201">
            <v>0</v>
          </cell>
          <cell r="L201">
            <v>0</v>
          </cell>
          <cell r="M201">
            <v>0</v>
          </cell>
          <cell r="N201">
            <v>0</v>
          </cell>
        </row>
        <row r="202">
          <cell r="A202">
            <v>6500000001</v>
          </cell>
          <cell r="C202">
            <v>0</v>
          </cell>
          <cell r="D202">
            <v>0</v>
          </cell>
          <cell r="E202">
            <v>0</v>
          </cell>
          <cell r="F202">
            <v>0</v>
          </cell>
          <cell r="G202">
            <v>0</v>
          </cell>
          <cell r="H202">
            <v>0</v>
          </cell>
          <cell r="I202">
            <v>0</v>
          </cell>
          <cell r="J202">
            <v>0</v>
          </cell>
          <cell r="K202">
            <v>0</v>
          </cell>
          <cell r="L202">
            <v>0</v>
          </cell>
          <cell r="M202">
            <v>0</v>
          </cell>
          <cell r="N202">
            <v>0</v>
          </cell>
        </row>
        <row r="203">
          <cell r="A203">
            <v>6510001000</v>
          </cell>
          <cell r="C203">
            <v>0</v>
          </cell>
          <cell r="D203">
            <v>0</v>
          </cell>
          <cell r="E203">
            <v>0</v>
          </cell>
          <cell r="F203">
            <v>0</v>
          </cell>
          <cell r="G203">
            <v>0</v>
          </cell>
          <cell r="H203">
            <v>0</v>
          </cell>
          <cell r="I203">
            <v>0</v>
          </cell>
          <cell r="J203">
            <v>0</v>
          </cell>
          <cell r="K203">
            <v>0</v>
          </cell>
          <cell r="L203">
            <v>0</v>
          </cell>
          <cell r="M203">
            <v>0</v>
          </cell>
          <cell r="N203">
            <v>0</v>
          </cell>
        </row>
        <row r="204">
          <cell r="A204">
            <v>6520001000</v>
          </cell>
          <cell r="C204">
            <v>0</v>
          </cell>
          <cell r="D204">
            <v>124.7</v>
          </cell>
          <cell r="E204">
            <v>0</v>
          </cell>
          <cell r="F204">
            <v>0</v>
          </cell>
          <cell r="G204">
            <v>0</v>
          </cell>
          <cell r="H204">
            <v>0</v>
          </cell>
          <cell r="I204">
            <v>0</v>
          </cell>
          <cell r="J204">
            <v>0</v>
          </cell>
          <cell r="K204">
            <v>0</v>
          </cell>
          <cell r="L204">
            <v>0</v>
          </cell>
          <cell r="M204">
            <v>0</v>
          </cell>
          <cell r="N204">
            <v>0</v>
          </cell>
        </row>
        <row r="205">
          <cell r="A205">
            <v>6580001000</v>
          </cell>
          <cell r="C205">
            <v>0</v>
          </cell>
          <cell r="D205">
            <v>0</v>
          </cell>
          <cell r="E205">
            <v>0</v>
          </cell>
          <cell r="F205">
            <v>0</v>
          </cell>
          <cell r="G205">
            <v>0</v>
          </cell>
          <cell r="H205">
            <v>0</v>
          </cell>
          <cell r="I205">
            <v>0</v>
          </cell>
          <cell r="J205">
            <v>0</v>
          </cell>
          <cell r="K205">
            <v>0</v>
          </cell>
          <cell r="L205">
            <v>0</v>
          </cell>
          <cell r="M205">
            <v>0</v>
          </cell>
          <cell r="N205">
            <v>0</v>
          </cell>
        </row>
        <row r="206">
          <cell r="A206">
            <v>6580002000</v>
          </cell>
          <cell r="C206">
            <v>0</v>
          </cell>
          <cell r="D206">
            <v>0</v>
          </cell>
          <cell r="E206">
            <v>0</v>
          </cell>
          <cell r="F206">
            <v>0</v>
          </cell>
          <cell r="G206">
            <v>0</v>
          </cell>
          <cell r="H206">
            <v>0</v>
          </cell>
          <cell r="I206">
            <v>0</v>
          </cell>
          <cell r="J206">
            <v>0</v>
          </cell>
          <cell r="K206">
            <v>0</v>
          </cell>
          <cell r="L206">
            <v>0</v>
          </cell>
          <cell r="M206">
            <v>0</v>
          </cell>
          <cell r="N206">
            <v>0</v>
          </cell>
        </row>
        <row r="207">
          <cell r="A207">
            <v>6580003000</v>
          </cell>
          <cell r="C207">
            <v>0</v>
          </cell>
          <cell r="D207">
            <v>0</v>
          </cell>
          <cell r="E207">
            <v>0</v>
          </cell>
          <cell r="F207">
            <v>0</v>
          </cell>
          <cell r="G207">
            <v>0</v>
          </cell>
          <cell r="H207">
            <v>0</v>
          </cell>
          <cell r="I207">
            <v>0</v>
          </cell>
          <cell r="J207">
            <v>0</v>
          </cell>
          <cell r="K207">
            <v>0</v>
          </cell>
          <cell r="L207">
            <v>0</v>
          </cell>
          <cell r="M207">
            <v>0</v>
          </cell>
          <cell r="N207">
            <v>0</v>
          </cell>
        </row>
        <row r="208">
          <cell r="A208">
            <v>6580004000</v>
          </cell>
          <cell r="C208">
            <v>0</v>
          </cell>
          <cell r="D208">
            <v>0</v>
          </cell>
          <cell r="E208">
            <v>0</v>
          </cell>
          <cell r="F208">
            <v>0</v>
          </cell>
          <cell r="G208">
            <v>0</v>
          </cell>
          <cell r="H208">
            <v>0</v>
          </cell>
          <cell r="I208">
            <v>0</v>
          </cell>
          <cell r="J208">
            <v>0</v>
          </cell>
          <cell r="K208">
            <v>0</v>
          </cell>
          <cell r="L208">
            <v>0</v>
          </cell>
          <cell r="M208">
            <v>0</v>
          </cell>
          <cell r="N208">
            <v>0</v>
          </cell>
        </row>
        <row r="209">
          <cell r="A209">
            <v>6580005000</v>
          </cell>
          <cell r="C209">
            <v>0</v>
          </cell>
          <cell r="D209">
            <v>0</v>
          </cell>
          <cell r="E209">
            <v>0</v>
          </cell>
          <cell r="F209">
            <v>0</v>
          </cell>
          <cell r="G209">
            <v>0</v>
          </cell>
          <cell r="H209">
            <v>0</v>
          </cell>
          <cell r="I209">
            <v>0</v>
          </cell>
          <cell r="J209">
            <v>0</v>
          </cell>
          <cell r="K209">
            <v>0</v>
          </cell>
          <cell r="L209">
            <v>0</v>
          </cell>
          <cell r="M209">
            <v>0</v>
          </cell>
          <cell r="N209">
            <v>0</v>
          </cell>
        </row>
        <row r="210">
          <cell r="A210">
            <v>6580006000</v>
          </cell>
          <cell r="C210">
            <v>0</v>
          </cell>
          <cell r="D210">
            <v>0</v>
          </cell>
          <cell r="E210">
            <v>0</v>
          </cell>
          <cell r="F210">
            <v>0</v>
          </cell>
          <cell r="G210">
            <v>0</v>
          </cell>
          <cell r="H210">
            <v>0</v>
          </cell>
          <cell r="I210">
            <v>0</v>
          </cell>
          <cell r="J210">
            <v>0</v>
          </cell>
          <cell r="K210">
            <v>0</v>
          </cell>
          <cell r="L210">
            <v>0</v>
          </cell>
          <cell r="M210">
            <v>0</v>
          </cell>
          <cell r="N210">
            <v>0</v>
          </cell>
        </row>
        <row r="211">
          <cell r="A211">
            <v>6580007000</v>
          </cell>
          <cell r="C211">
            <v>0</v>
          </cell>
          <cell r="D211">
            <v>0</v>
          </cell>
          <cell r="E211">
            <v>0</v>
          </cell>
          <cell r="F211">
            <v>0</v>
          </cell>
          <cell r="G211">
            <v>0</v>
          </cell>
          <cell r="H211">
            <v>0</v>
          </cell>
          <cell r="I211">
            <v>0</v>
          </cell>
          <cell r="J211">
            <v>0</v>
          </cell>
          <cell r="K211">
            <v>0</v>
          </cell>
          <cell r="L211">
            <v>0</v>
          </cell>
          <cell r="M211">
            <v>0</v>
          </cell>
          <cell r="N211">
            <v>0</v>
          </cell>
        </row>
        <row r="212">
          <cell r="A212">
            <v>6580007100</v>
          </cell>
          <cell r="C212">
            <v>0</v>
          </cell>
          <cell r="D212">
            <v>0</v>
          </cell>
          <cell r="E212">
            <v>0</v>
          </cell>
          <cell r="F212">
            <v>0</v>
          </cell>
          <cell r="G212">
            <v>0</v>
          </cell>
          <cell r="H212">
            <v>0</v>
          </cell>
          <cell r="I212">
            <v>0</v>
          </cell>
          <cell r="J212">
            <v>0</v>
          </cell>
          <cell r="K212">
            <v>0</v>
          </cell>
          <cell r="L212">
            <v>0</v>
          </cell>
          <cell r="M212">
            <v>0</v>
          </cell>
          <cell r="N212">
            <v>0</v>
          </cell>
        </row>
        <row r="213">
          <cell r="A213">
            <v>6580008000</v>
          </cell>
          <cell r="C213">
            <v>0</v>
          </cell>
          <cell r="D213">
            <v>0</v>
          </cell>
          <cell r="E213">
            <v>0</v>
          </cell>
          <cell r="F213">
            <v>0</v>
          </cell>
          <cell r="G213">
            <v>0</v>
          </cell>
          <cell r="H213">
            <v>0</v>
          </cell>
          <cell r="I213">
            <v>0</v>
          </cell>
          <cell r="J213">
            <v>0</v>
          </cell>
          <cell r="K213">
            <v>0</v>
          </cell>
          <cell r="L213">
            <v>0</v>
          </cell>
          <cell r="M213">
            <v>0</v>
          </cell>
          <cell r="N213">
            <v>0</v>
          </cell>
        </row>
        <row r="214">
          <cell r="A214">
            <v>6580009100</v>
          </cell>
          <cell r="C214">
            <v>0</v>
          </cell>
          <cell r="D214">
            <v>0</v>
          </cell>
          <cell r="E214">
            <v>0</v>
          </cell>
          <cell r="F214">
            <v>0</v>
          </cell>
          <cell r="G214">
            <v>0</v>
          </cell>
          <cell r="H214">
            <v>0</v>
          </cell>
          <cell r="I214">
            <v>0</v>
          </cell>
          <cell r="J214">
            <v>0</v>
          </cell>
          <cell r="K214">
            <v>0</v>
          </cell>
          <cell r="L214">
            <v>0</v>
          </cell>
          <cell r="M214">
            <v>0</v>
          </cell>
          <cell r="N214">
            <v>0</v>
          </cell>
        </row>
        <row r="215">
          <cell r="A215">
            <v>6580009101</v>
          </cell>
          <cell r="C215">
            <v>0</v>
          </cell>
          <cell r="D215">
            <v>0</v>
          </cell>
          <cell r="E215">
            <v>0</v>
          </cell>
          <cell r="F215">
            <v>0</v>
          </cell>
          <cell r="G215">
            <v>0</v>
          </cell>
          <cell r="H215">
            <v>0</v>
          </cell>
          <cell r="I215">
            <v>0</v>
          </cell>
          <cell r="J215">
            <v>0</v>
          </cell>
          <cell r="K215">
            <v>0</v>
          </cell>
          <cell r="L215">
            <v>0</v>
          </cell>
          <cell r="M215">
            <v>0</v>
          </cell>
          <cell r="N215">
            <v>0</v>
          </cell>
        </row>
        <row r="216">
          <cell r="A216">
            <v>6580009200</v>
          </cell>
          <cell r="C216">
            <v>0</v>
          </cell>
          <cell r="D216">
            <v>0</v>
          </cell>
          <cell r="E216">
            <v>0</v>
          </cell>
          <cell r="F216">
            <v>0</v>
          </cell>
          <cell r="G216">
            <v>0</v>
          </cell>
          <cell r="H216">
            <v>0</v>
          </cell>
          <cell r="I216">
            <v>0</v>
          </cell>
          <cell r="J216">
            <v>0</v>
          </cell>
          <cell r="K216">
            <v>0</v>
          </cell>
          <cell r="L216">
            <v>0</v>
          </cell>
          <cell r="M216">
            <v>0</v>
          </cell>
          <cell r="N216">
            <v>0</v>
          </cell>
        </row>
        <row r="217">
          <cell r="A217">
            <v>6580009201</v>
          </cell>
          <cell r="C217">
            <v>0</v>
          </cell>
          <cell r="D217">
            <v>0</v>
          </cell>
          <cell r="E217">
            <v>0</v>
          </cell>
          <cell r="F217">
            <v>0</v>
          </cell>
          <cell r="G217">
            <v>0</v>
          </cell>
          <cell r="H217">
            <v>0</v>
          </cell>
          <cell r="I217">
            <v>0</v>
          </cell>
          <cell r="J217">
            <v>0</v>
          </cell>
          <cell r="K217">
            <v>0</v>
          </cell>
          <cell r="L217">
            <v>0</v>
          </cell>
          <cell r="M217">
            <v>0</v>
          </cell>
          <cell r="N217">
            <v>0</v>
          </cell>
        </row>
        <row r="218">
          <cell r="A218">
            <v>6580099000</v>
          </cell>
          <cell r="C218">
            <v>0</v>
          </cell>
          <cell r="D218">
            <v>0</v>
          </cell>
          <cell r="E218">
            <v>0</v>
          </cell>
          <cell r="F218">
            <v>0</v>
          </cell>
          <cell r="G218">
            <v>0</v>
          </cell>
          <cell r="H218">
            <v>0</v>
          </cell>
          <cell r="I218">
            <v>0</v>
          </cell>
          <cell r="J218">
            <v>0</v>
          </cell>
          <cell r="K218">
            <v>0</v>
          </cell>
          <cell r="L218">
            <v>0</v>
          </cell>
          <cell r="M218">
            <v>0</v>
          </cell>
          <cell r="N218">
            <v>0</v>
          </cell>
        </row>
        <row r="219">
          <cell r="A219">
            <v>6600000001</v>
          </cell>
          <cell r="C219">
            <v>0</v>
          </cell>
          <cell r="D219">
            <v>0</v>
          </cell>
          <cell r="E219">
            <v>0</v>
          </cell>
          <cell r="F219">
            <v>0</v>
          </cell>
          <cell r="G219">
            <v>0</v>
          </cell>
          <cell r="H219">
            <v>0</v>
          </cell>
          <cell r="I219">
            <v>0</v>
          </cell>
          <cell r="J219">
            <v>0</v>
          </cell>
          <cell r="K219">
            <v>0</v>
          </cell>
          <cell r="L219">
            <v>0</v>
          </cell>
          <cell r="M219">
            <v>0</v>
          </cell>
          <cell r="N219">
            <v>0</v>
          </cell>
        </row>
        <row r="220">
          <cell r="A220">
            <v>6622000000</v>
          </cell>
          <cell r="C220">
            <v>0</v>
          </cell>
          <cell r="D220">
            <v>0</v>
          </cell>
          <cell r="E220">
            <v>0</v>
          </cell>
          <cell r="F220">
            <v>0</v>
          </cell>
          <cell r="G220">
            <v>0</v>
          </cell>
          <cell r="H220">
            <v>0</v>
          </cell>
          <cell r="I220">
            <v>0</v>
          </cell>
          <cell r="J220">
            <v>0</v>
          </cell>
          <cell r="K220">
            <v>0</v>
          </cell>
          <cell r="L220">
            <v>0</v>
          </cell>
          <cell r="M220">
            <v>0</v>
          </cell>
          <cell r="N220">
            <v>0</v>
          </cell>
        </row>
        <row r="221">
          <cell r="A221">
            <v>6623110000</v>
          </cell>
          <cell r="C221">
            <v>0</v>
          </cell>
          <cell r="D221">
            <v>0</v>
          </cell>
          <cell r="E221">
            <v>0</v>
          </cell>
          <cell r="F221">
            <v>0</v>
          </cell>
          <cell r="G221">
            <v>0</v>
          </cell>
          <cell r="H221">
            <v>0</v>
          </cell>
          <cell r="I221">
            <v>0</v>
          </cell>
          <cell r="J221">
            <v>0</v>
          </cell>
          <cell r="K221">
            <v>0</v>
          </cell>
          <cell r="L221">
            <v>0</v>
          </cell>
          <cell r="M221">
            <v>0</v>
          </cell>
          <cell r="N221">
            <v>0</v>
          </cell>
        </row>
        <row r="222">
          <cell r="A222">
            <v>6623110001</v>
          </cell>
          <cell r="C222">
            <v>0</v>
          </cell>
          <cell r="D222">
            <v>0</v>
          </cell>
          <cell r="E222">
            <v>0</v>
          </cell>
          <cell r="F222">
            <v>0</v>
          </cell>
          <cell r="G222">
            <v>0</v>
          </cell>
          <cell r="H222">
            <v>0</v>
          </cell>
          <cell r="I222">
            <v>0</v>
          </cell>
          <cell r="J222">
            <v>0</v>
          </cell>
          <cell r="K222">
            <v>0</v>
          </cell>
          <cell r="L222">
            <v>0</v>
          </cell>
          <cell r="M222">
            <v>0</v>
          </cell>
          <cell r="N222">
            <v>0</v>
          </cell>
        </row>
        <row r="223">
          <cell r="A223">
            <v>6623120000</v>
          </cell>
          <cell r="C223">
            <v>0</v>
          </cell>
          <cell r="D223">
            <v>0</v>
          </cell>
          <cell r="E223">
            <v>0</v>
          </cell>
          <cell r="F223">
            <v>0</v>
          </cell>
          <cell r="G223">
            <v>0</v>
          </cell>
          <cell r="H223">
            <v>0</v>
          </cell>
          <cell r="I223">
            <v>0</v>
          </cell>
          <cell r="J223">
            <v>0</v>
          </cell>
          <cell r="K223">
            <v>0</v>
          </cell>
          <cell r="L223">
            <v>0</v>
          </cell>
          <cell r="M223">
            <v>0</v>
          </cell>
          <cell r="N223">
            <v>0</v>
          </cell>
        </row>
        <row r="224">
          <cell r="A224">
            <v>6623210000</v>
          </cell>
          <cell r="C224">
            <v>0</v>
          </cell>
          <cell r="D224">
            <v>0</v>
          </cell>
          <cell r="E224">
            <v>0</v>
          </cell>
          <cell r="F224">
            <v>0</v>
          </cell>
          <cell r="G224">
            <v>0</v>
          </cell>
          <cell r="H224">
            <v>0</v>
          </cell>
          <cell r="I224">
            <v>0</v>
          </cell>
          <cell r="J224">
            <v>0</v>
          </cell>
          <cell r="K224">
            <v>0</v>
          </cell>
          <cell r="L224">
            <v>0</v>
          </cell>
          <cell r="M224">
            <v>0</v>
          </cell>
          <cell r="N224">
            <v>0</v>
          </cell>
        </row>
        <row r="225">
          <cell r="A225">
            <v>6623210001</v>
          </cell>
          <cell r="C225">
            <v>0</v>
          </cell>
          <cell r="D225">
            <v>0</v>
          </cell>
          <cell r="E225">
            <v>0</v>
          </cell>
          <cell r="F225">
            <v>0</v>
          </cell>
          <cell r="G225">
            <v>0</v>
          </cell>
          <cell r="H225">
            <v>0</v>
          </cell>
          <cell r="I225">
            <v>0</v>
          </cell>
          <cell r="J225">
            <v>0</v>
          </cell>
          <cell r="K225">
            <v>0</v>
          </cell>
          <cell r="L225">
            <v>0</v>
          </cell>
          <cell r="M225">
            <v>0</v>
          </cell>
          <cell r="N225">
            <v>0</v>
          </cell>
        </row>
        <row r="226">
          <cell r="A226">
            <v>6623220000</v>
          </cell>
          <cell r="C226">
            <v>0</v>
          </cell>
          <cell r="D226">
            <v>0</v>
          </cell>
          <cell r="E226">
            <v>0</v>
          </cell>
          <cell r="F226">
            <v>0</v>
          </cell>
          <cell r="G226">
            <v>0</v>
          </cell>
          <cell r="H226">
            <v>0</v>
          </cell>
          <cell r="I226">
            <v>0</v>
          </cell>
          <cell r="J226">
            <v>0</v>
          </cell>
          <cell r="K226">
            <v>0</v>
          </cell>
          <cell r="L226">
            <v>0</v>
          </cell>
          <cell r="M226">
            <v>0</v>
          </cell>
          <cell r="N226">
            <v>0</v>
          </cell>
        </row>
        <row r="227">
          <cell r="A227">
            <v>6623230000</v>
          </cell>
          <cell r="C227">
            <v>0</v>
          </cell>
          <cell r="D227">
            <v>0</v>
          </cell>
          <cell r="E227">
            <v>0</v>
          </cell>
          <cell r="F227">
            <v>0</v>
          </cell>
          <cell r="G227">
            <v>0</v>
          </cell>
          <cell r="H227">
            <v>0</v>
          </cell>
          <cell r="I227">
            <v>0</v>
          </cell>
          <cell r="J227">
            <v>0</v>
          </cell>
          <cell r="K227">
            <v>0</v>
          </cell>
          <cell r="L227">
            <v>0</v>
          </cell>
          <cell r="M227">
            <v>0</v>
          </cell>
          <cell r="N227">
            <v>0</v>
          </cell>
        </row>
        <row r="228">
          <cell r="A228">
            <v>6623240000</v>
          </cell>
          <cell r="C228">
            <v>0</v>
          </cell>
          <cell r="D228">
            <v>0</v>
          </cell>
          <cell r="E228">
            <v>0</v>
          </cell>
          <cell r="F228">
            <v>0</v>
          </cell>
          <cell r="G228">
            <v>0</v>
          </cell>
          <cell r="H228">
            <v>0</v>
          </cell>
          <cell r="I228">
            <v>0</v>
          </cell>
          <cell r="J228">
            <v>0</v>
          </cell>
          <cell r="K228">
            <v>0</v>
          </cell>
          <cell r="L228">
            <v>0</v>
          </cell>
          <cell r="M228">
            <v>0</v>
          </cell>
          <cell r="N228">
            <v>0</v>
          </cell>
        </row>
        <row r="229">
          <cell r="A229">
            <v>6623250000</v>
          </cell>
          <cell r="C229">
            <v>53031</v>
          </cell>
          <cell r="D229">
            <v>53026</v>
          </cell>
          <cell r="E229">
            <v>53025</v>
          </cell>
          <cell r="F229">
            <v>0</v>
          </cell>
          <cell r="G229">
            <v>0</v>
          </cell>
          <cell r="H229">
            <v>0</v>
          </cell>
          <cell r="I229">
            <v>0</v>
          </cell>
          <cell r="J229">
            <v>0</v>
          </cell>
          <cell r="K229">
            <v>0</v>
          </cell>
          <cell r="L229">
            <v>0</v>
          </cell>
          <cell r="M229">
            <v>0</v>
          </cell>
          <cell r="N229">
            <v>0</v>
          </cell>
        </row>
        <row r="230">
          <cell r="A230">
            <v>6623250001</v>
          </cell>
          <cell r="C230">
            <v>0</v>
          </cell>
          <cell r="D230">
            <v>0</v>
          </cell>
          <cell r="E230">
            <v>0</v>
          </cell>
          <cell r="F230">
            <v>0</v>
          </cell>
          <cell r="G230">
            <v>0</v>
          </cell>
          <cell r="H230">
            <v>0</v>
          </cell>
          <cell r="I230">
            <v>0</v>
          </cell>
          <cell r="J230">
            <v>0</v>
          </cell>
          <cell r="K230">
            <v>0</v>
          </cell>
          <cell r="L230">
            <v>0</v>
          </cell>
          <cell r="M230">
            <v>0</v>
          </cell>
          <cell r="N230">
            <v>0</v>
          </cell>
        </row>
        <row r="231">
          <cell r="A231">
            <v>6623290000</v>
          </cell>
          <cell r="C231">
            <v>0</v>
          </cell>
          <cell r="D231">
            <v>0</v>
          </cell>
          <cell r="E231">
            <v>0</v>
          </cell>
          <cell r="F231">
            <v>0</v>
          </cell>
          <cell r="G231">
            <v>0</v>
          </cell>
          <cell r="H231">
            <v>0</v>
          </cell>
          <cell r="I231">
            <v>0</v>
          </cell>
          <cell r="J231">
            <v>0</v>
          </cell>
          <cell r="K231">
            <v>0</v>
          </cell>
          <cell r="L231">
            <v>0</v>
          </cell>
          <cell r="M231">
            <v>0</v>
          </cell>
          <cell r="N231">
            <v>0</v>
          </cell>
        </row>
        <row r="232">
          <cell r="A232">
            <v>6623810000</v>
          </cell>
          <cell r="C232">
            <v>0</v>
          </cell>
          <cell r="D232">
            <v>0</v>
          </cell>
          <cell r="E232">
            <v>0</v>
          </cell>
          <cell r="F232">
            <v>0</v>
          </cell>
          <cell r="G232">
            <v>0</v>
          </cell>
          <cell r="H232">
            <v>0</v>
          </cell>
          <cell r="I232">
            <v>0</v>
          </cell>
          <cell r="J232">
            <v>0</v>
          </cell>
          <cell r="K232">
            <v>0</v>
          </cell>
          <cell r="L232">
            <v>0</v>
          </cell>
          <cell r="M232">
            <v>0</v>
          </cell>
          <cell r="N232">
            <v>0</v>
          </cell>
        </row>
        <row r="233">
          <cell r="A233">
            <v>6623820000</v>
          </cell>
          <cell r="C233">
            <v>0</v>
          </cell>
          <cell r="D233">
            <v>0</v>
          </cell>
          <cell r="E233">
            <v>0</v>
          </cell>
          <cell r="F233">
            <v>0</v>
          </cell>
          <cell r="G233">
            <v>0</v>
          </cell>
          <cell r="H233">
            <v>0</v>
          </cell>
          <cell r="I233">
            <v>0</v>
          </cell>
          <cell r="J233">
            <v>0</v>
          </cell>
          <cell r="K233">
            <v>0</v>
          </cell>
          <cell r="L233">
            <v>0</v>
          </cell>
          <cell r="M233">
            <v>0</v>
          </cell>
          <cell r="N233">
            <v>0</v>
          </cell>
        </row>
        <row r="234">
          <cell r="A234">
            <v>6623910000</v>
          </cell>
          <cell r="C234">
            <v>0</v>
          </cell>
          <cell r="D234">
            <v>0</v>
          </cell>
          <cell r="E234">
            <v>0</v>
          </cell>
          <cell r="F234">
            <v>0</v>
          </cell>
          <cell r="G234">
            <v>0</v>
          </cell>
          <cell r="H234">
            <v>0</v>
          </cell>
          <cell r="I234">
            <v>0</v>
          </cell>
          <cell r="J234">
            <v>0</v>
          </cell>
          <cell r="K234">
            <v>0</v>
          </cell>
          <cell r="L234">
            <v>0</v>
          </cell>
          <cell r="M234">
            <v>0</v>
          </cell>
          <cell r="N234">
            <v>0</v>
          </cell>
        </row>
        <row r="235">
          <cell r="A235">
            <v>6623920000</v>
          </cell>
          <cell r="C235">
            <v>0</v>
          </cell>
          <cell r="D235">
            <v>0</v>
          </cell>
          <cell r="E235">
            <v>0</v>
          </cell>
          <cell r="F235">
            <v>0</v>
          </cell>
          <cell r="G235">
            <v>0</v>
          </cell>
          <cell r="H235">
            <v>0</v>
          </cell>
          <cell r="I235">
            <v>0</v>
          </cell>
          <cell r="J235">
            <v>0</v>
          </cell>
          <cell r="K235">
            <v>0</v>
          </cell>
          <cell r="L235">
            <v>0</v>
          </cell>
          <cell r="M235">
            <v>0</v>
          </cell>
          <cell r="N235">
            <v>0</v>
          </cell>
        </row>
        <row r="236">
          <cell r="A236">
            <v>6623930000</v>
          </cell>
          <cell r="C236">
            <v>0</v>
          </cell>
          <cell r="D236">
            <v>0</v>
          </cell>
          <cell r="E236">
            <v>0</v>
          </cell>
          <cell r="F236">
            <v>0</v>
          </cell>
          <cell r="G236">
            <v>0</v>
          </cell>
          <cell r="H236">
            <v>0</v>
          </cell>
          <cell r="I236">
            <v>0</v>
          </cell>
          <cell r="J236">
            <v>0</v>
          </cell>
          <cell r="K236">
            <v>0</v>
          </cell>
          <cell r="L236">
            <v>0</v>
          </cell>
          <cell r="M236">
            <v>0</v>
          </cell>
          <cell r="N236">
            <v>0</v>
          </cell>
        </row>
        <row r="237">
          <cell r="A237">
            <v>6623940000</v>
          </cell>
          <cell r="C237">
            <v>0</v>
          </cell>
          <cell r="D237">
            <v>0</v>
          </cell>
          <cell r="E237">
            <v>0</v>
          </cell>
          <cell r="F237">
            <v>0</v>
          </cell>
          <cell r="G237">
            <v>0</v>
          </cell>
          <cell r="H237">
            <v>0</v>
          </cell>
          <cell r="I237">
            <v>0</v>
          </cell>
          <cell r="J237">
            <v>0</v>
          </cell>
          <cell r="K237">
            <v>0</v>
          </cell>
          <cell r="L237">
            <v>0</v>
          </cell>
          <cell r="M237">
            <v>0</v>
          </cell>
          <cell r="N237">
            <v>0</v>
          </cell>
        </row>
        <row r="238">
          <cell r="A238">
            <v>6623990000</v>
          </cell>
          <cell r="C238">
            <v>0</v>
          </cell>
          <cell r="D238">
            <v>0</v>
          </cell>
          <cell r="E238">
            <v>0</v>
          </cell>
          <cell r="F238">
            <v>0</v>
          </cell>
          <cell r="G238">
            <v>0</v>
          </cell>
          <cell r="H238">
            <v>0</v>
          </cell>
          <cell r="I238">
            <v>0</v>
          </cell>
          <cell r="J238">
            <v>0</v>
          </cell>
          <cell r="K238">
            <v>0</v>
          </cell>
          <cell r="L238">
            <v>0</v>
          </cell>
          <cell r="M238">
            <v>0</v>
          </cell>
          <cell r="N238">
            <v>0</v>
          </cell>
        </row>
        <row r="239">
          <cell r="A239">
            <v>6624110000</v>
          </cell>
          <cell r="C239">
            <v>375</v>
          </cell>
          <cell r="D239">
            <v>374</v>
          </cell>
          <cell r="E239">
            <v>374</v>
          </cell>
          <cell r="F239">
            <v>0</v>
          </cell>
          <cell r="G239">
            <v>0</v>
          </cell>
          <cell r="H239">
            <v>0</v>
          </cell>
          <cell r="I239">
            <v>0</v>
          </cell>
          <cell r="J239">
            <v>0</v>
          </cell>
          <cell r="K239">
            <v>0</v>
          </cell>
          <cell r="L239">
            <v>0</v>
          </cell>
          <cell r="M239">
            <v>0</v>
          </cell>
          <cell r="N239">
            <v>0</v>
          </cell>
        </row>
        <row r="240">
          <cell r="A240">
            <v>6624120000</v>
          </cell>
          <cell r="C240">
            <v>0</v>
          </cell>
          <cell r="D240">
            <v>0</v>
          </cell>
          <cell r="E240">
            <v>0</v>
          </cell>
          <cell r="F240">
            <v>0</v>
          </cell>
          <cell r="G240">
            <v>0</v>
          </cell>
          <cell r="H240">
            <v>0</v>
          </cell>
          <cell r="I240">
            <v>0</v>
          </cell>
          <cell r="J240">
            <v>0</v>
          </cell>
          <cell r="K240">
            <v>0</v>
          </cell>
          <cell r="L240">
            <v>0</v>
          </cell>
          <cell r="M240">
            <v>0</v>
          </cell>
          <cell r="N240">
            <v>0</v>
          </cell>
        </row>
        <row r="241">
          <cell r="A241">
            <v>6624190000</v>
          </cell>
          <cell r="C241">
            <v>0</v>
          </cell>
          <cell r="D241">
            <v>0</v>
          </cell>
          <cell r="E241">
            <v>0</v>
          </cell>
          <cell r="F241">
            <v>0</v>
          </cell>
          <cell r="G241">
            <v>0</v>
          </cell>
          <cell r="H241">
            <v>0</v>
          </cell>
          <cell r="I241">
            <v>0</v>
          </cell>
          <cell r="J241">
            <v>0</v>
          </cell>
          <cell r="K241">
            <v>0</v>
          </cell>
          <cell r="L241">
            <v>0</v>
          </cell>
          <cell r="M241">
            <v>0</v>
          </cell>
          <cell r="N241">
            <v>0</v>
          </cell>
        </row>
        <row r="242">
          <cell r="A242">
            <v>6624210000</v>
          </cell>
          <cell r="C242">
            <v>969</v>
          </cell>
          <cell r="D242">
            <v>969</v>
          </cell>
          <cell r="E242">
            <v>968</v>
          </cell>
          <cell r="F242">
            <v>0</v>
          </cell>
          <cell r="G242">
            <v>0</v>
          </cell>
          <cell r="H242">
            <v>0</v>
          </cell>
          <cell r="I242">
            <v>0</v>
          </cell>
          <cell r="J242">
            <v>0</v>
          </cell>
          <cell r="K242">
            <v>0</v>
          </cell>
          <cell r="L242">
            <v>0</v>
          </cell>
          <cell r="M242">
            <v>0</v>
          </cell>
          <cell r="N242">
            <v>0</v>
          </cell>
        </row>
        <row r="243">
          <cell r="A243">
            <v>6624220000</v>
          </cell>
          <cell r="C243">
            <v>0</v>
          </cell>
          <cell r="D243">
            <v>0</v>
          </cell>
          <cell r="E243">
            <v>0</v>
          </cell>
          <cell r="F243">
            <v>0</v>
          </cell>
          <cell r="G243">
            <v>0</v>
          </cell>
          <cell r="H243">
            <v>0</v>
          </cell>
          <cell r="I243">
            <v>0</v>
          </cell>
          <cell r="J243">
            <v>0</v>
          </cell>
          <cell r="K243">
            <v>0</v>
          </cell>
          <cell r="L243">
            <v>0</v>
          </cell>
          <cell r="M243">
            <v>0</v>
          </cell>
          <cell r="N243">
            <v>0</v>
          </cell>
        </row>
        <row r="244">
          <cell r="A244">
            <v>6625000000</v>
          </cell>
          <cell r="C244">
            <v>0</v>
          </cell>
          <cell r="D244">
            <v>0</v>
          </cell>
          <cell r="E244">
            <v>0</v>
          </cell>
          <cell r="F244">
            <v>0</v>
          </cell>
          <cell r="G244">
            <v>0</v>
          </cell>
          <cell r="H244">
            <v>0</v>
          </cell>
          <cell r="I244">
            <v>0</v>
          </cell>
          <cell r="J244">
            <v>0</v>
          </cell>
          <cell r="K244">
            <v>0</v>
          </cell>
          <cell r="L244">
            <v>0</v>
          </cell>
          <cell r="M244">
            <v>0</v>
          </cell>
          <cell r="N244">
            <v>0</v>
          </cell>
        </row>
        <row r="245">
          <cell r="A245">
            <v>6626110000</v>
          </cell>
          <cell r="C245">
            <v>2710</v>
          </cell>
          <cell r="D245">
            <v>2648</v>
          </cell>
          <cell r="E245">
            <v>2659</v>
          </cell>
          <cell r="F245">
            <v>0</v>
          </cell>
          <cell r="G245">
            <v>0</v>
          </cell>
          <cell r="H245">
            <v>0</v>
          </cell>
          <cell r="I245">
            <v>0</v>
          </cell>
          <cell r="J245">
            <v>0</v>
          </cell>
          <cell r="K245">
            <v>0</v>
          </cell>
          <cell r="L245">
            <v>0</v>
          </cell>
          <cell r="M245">
            <v>0</v>
          </cell>
          <cell r="N245">
            <v>0</v>
          </cell>
        </row>
        <row r="246">
          <cell r="A246">
            <v>6626120000</v>
          </cell>
          <cell r="C246">
            <v>768</v>
          </cell>
          <cell r="D246">
            <v>622</v>
          </cell>
          <cell r="E246">
            <v>619.33999999998991</v>
          </cell>
          <cell r="F246">
            <v>0</v>
          </cell>
          <cell r="G246">
            <v>0</v>
          </cell>
          <cell r="H246">
            <v>0</v>
          </cell>
          <cell r="I246">
            <v>0</v>
          </cell>
          <cell r="J246">
            <v>0</v>
          </cell>
          <cell r="K246">
            <v>0</v>
          </cell>
          <cell r="L246">
            <v>0</v>
          </cell>
          <cell r="M246">
            <v>0</v>
          </cell>
          <cell r="N246">
            <v>0</v>
          </cell>
        </row>
        <row r="247">
          <cell r="A247">
            <v>6626130000</v>
          </cell>
          <cell r="C247">
            <v>256</v>
          </cell>
          <cell r="D247">
            <v>273.63999999999896</v>
          </cell>
          <cell r="E247">
            <v>271</v>
          </cell>
          <cell r="F247">
            <v>0</v>
          </cell>
          <cell r="G247">
            <v>0</v>
          </cell>
          <cell r="H247">
            <v>0</v>
          </cell>
          <cell r="I247">
            <v>0</v>
          </cell>
          <cell r="J247">
            <v>0</v>
          </cell>
          <cell r="K247">
            <v>0</v>
          </cell>
          <cell r="L247">
            <v>0</v>
          </cell>
          <cell r="M247">
            <v>0</v>
          </cell>
          <cell r="N247">
            <v>0</v>
          </cell>
        </row>
        <row r="248">
          <cell r="A248">
            <v>6626140000</v>
          </cell>
          <cell r="C248">
            <v>0</v>
          </cell>
          <cell r="D248">
            <v>0</v>
          </cell>
          <cell r="E248">
            <v>0</v>
          </cell>
          <cell r="F248">
            <v>0</v>
          </cell>
          <cell r="G248">
            <v>0</v>
          </cell>
          <cell r="H248">
            <v>0</v>
          </cell>
          <cell r="I248">
            <v>0</v>
          </cell>
          <cell r="J248">
            <v>0</v>
          </cell>
          <cell r="K248">
            <v>0</v>
          </cell>
          <cell r="L248">
            <v>0</v>
          </cell>
          <cell r="M248">
            <v>0</v>
          </cell>
          <cell r="N248">
            <v>0</v>
          </cell>
        </row>
        <row r="249">
          <cell r="A249">
            <v>6626190000</v>
          </cell>
          <cell r="C249">
            <v>81</v>
          </cell>
          <cell r="D249">
            <v>79</v>
          </cell>
          <cell r="E249">
            <v>79</v>
          </cell>
          <cell r="F249">
            <v>0</v>
          </cell>
          <cell r="G249">
            <v>0</v>
          </cell>
          <cell r="H249">
            <v>0</v>
          </cell>
          <cell r="I249">
            <v>0</v>
          </cell>
          <cell r="J249">
            <v>0</v>
          </cell>
          <cell r="K249">
            <v>0</v>
          </cell>
          <cell r="L249">
            <v>0</v>
          </cell>
          <cell r="M249">
            <v>0</v>
          </cell>
          <cell r="N249">
            <v>0</v>
          </cell>
        </row>
        <row r="250">
          <cell r="A250">
            <v>6626210000</v>
          </cell>
          <cell r="C250">
            <v>0</v>
          </cell>
          <cell r="D250">
            <v>0</v>
          </cell>
          <cell r="E250">
            <v>0</v>
          </cell>
          <cell r="F250">
            <v>0</v>
          </cell>
          <cell r="G250">
            <v>0</v>
          </cell>
          <cell r="H250">
            <v>0</v>
          </cell>
          <cell r="I250">
            <v>0</v>
          </cell>
          <cell r="J250">
            <v>0</v>
          </cell>
          <cell r="K250">
            <v>0</v>
          </cell>
          <cell r="L250">
            <v>0</v>
          </cell>
          <cell r="M250">
            <v>0</v>
          </cell>
          <cell r="N250">
            <v>0</v>
          </cell>
        </row>
        <row r="251">
          <cell r="A251">
            <v>6626220000</v>
          </cell>
          <cell r="C251">
            <v>0</v>
          </cell>
          <cell r="D251">
            <v>0</v>
          </cell>
          <cell r="E251">
            <v>0</v>
          </cell>
          <cell r="F251">
            <v>0</v>
          </cell>
          <cell r="G251">
            <v>0</v>
          </cell>
          <cell r="H251">
            <v>0</v>
          </cell>
          <cell r="I251">
            <v>0</v>
          </cell>
          <cell r="J251">
            <v>0</v>
          </cell>
          <cell r="K251">
            <v>0</v>
          </cell>
          <cell r="L251">
            <v>0</v>
          </cell>
          <cell r="M251">
            <v>0</v>
          </cell>
          <cell r="N251">
            <v>0</v>
          </cell>
        </row>
        <row r="252">
          <cell r="A252">
            <v>6628200000</v>
          </cell>
          <cell r="C252">
            <v>0</v>
          </cell>
          <cell r="D252">
            <v>0</v>
          </cell>
          <cell r="E252">
            <v>0</v>
          </cell>
          <cell r="F252">
            <v>0</v>
          </cell>
          <cell r="G252">
            <v>0</v>
          </cell>
          <cell r="H252">
            <v>0</v>
          </cell>
          <cell r="I252">
            <v>0</v>
          </cell>
          <cell r="J252">
            <v>0</v>
          </cell>
          <cell r="K252">
            <v>0</v>
          </cell>
          <cell r="L252">
            <v>0</v>
          </cell>
          <cell r="M252">
            <v>0</v>
          </cell>
          <cell r="N252">
            <v>0</v>
          </cell>
        </row>
        <row r="253">
          <cell r="A253">
            <v>6628300000</v>
          </cell>
          <cell r="C253">
            <v>0</v>
          </cell>
          <cell r="D253">
            <v>0</v>
          </cell>
          <cell r="E253">
            <v>0</v>
          </cell>
          <cell r="F253">
            <v>0</v>
          </cell>
          <cell r="G253">
            <v>0</v>
          </cell>
          <cell r="H253">
            <v>0</v>
          </cell>
          <cell r="I253">
            <v>0</v>
          </cell>
          <cell r="J253">
            <v>0</v>
          </cell>
          <cell r="K253">
            <v>0</v>
          </cell>
          <cell r="L253">
            <v>0</v>
          </cell>
          <cell r="M253">
            <v>0</v>
          </cell>
          <cell r="N253">
            <v>0</v>
          </cell>
        </row>
        <row r="254">
          <cell r="A254">
            <v>6629000000</v>
          </cell>
          <cell r="C254">
            <v>0</v>
          </cell>
          <cell r="D254">
            <v>0</v>
          </cell>
          <cell r="E254">
            <v>0</v>
          </cell>
          <cell r="F254">
            <v>0</v>
          </cell>
          <cell r="G254">
            <v>0</v>
          </cell>
          <cell r="H254">
            <v>0</v>
          </cell>
          <cell r="I254">
            <v>0</v>
          </cell>
          <cell r="J254">
            <v>0</v>
          </cell>
          <cell r="K254">
            <v>0</v>
          </cell>
          <cell r="L254">
            <v>0</v>
          </cell>
          <cell r="M254">
            <v>0</v>
          </cell>
          <cell r="N254">
            <v>0</v>
          </cell>
        </row>
        <row r="255">
          <cell r="A255">
            <v>6631000000</v>
          </cell>
          <cell r="C255">
            <v>0</v>
          </cell>
          <cell r="D255">
            <v>0</v>
          </cell>
          <cell r="E255">
            <v>0</v>
          </cell>
          <cell r="F255">
            <v>0</v>
          </cell>
          <cell r="G255">
            <v>0</v>
          </cell>
          <cell r="H255">
            <v>0</v>
          </cell>
          <cell r="I255">
            <v>0</v>
          </cell>
          <cell r="J255">
            <v>0</v>
          </cell>
          <cell r="K255">
            <v>0</v>
          </cell>
          <cell r="L255">
            <v>0</v>
          </cell>
          <cell r="M255">
            <v>0</v>
          </cell>
          <cell r="N255">
            <v>0</v>
          </cell>
        </row>
        <row r="256">
          <cell r="A256">
            <v>6632000000</v>
          </cell>
          <cell r="C256">
            <v>0</v>
          </cell>
          <cell r="D256">
            <v>0</v>
          </cell>
          <cell r="E256">
            <v>0</v>
          </cell>
          <cell r="F256">
            <v>0</v>
          </cell>
          <cell r="G256">
            <v>0</v>
          </cell>
          <cell r="H256">
            <v>0</v>
          </cell>
          <cell r="I256">
            <v>0</v>
          </cell>
          <cell r="J256">
            <v>0</v>
          </cell>
          <cell r="K256">
            <v>0</v>
          </cell>
          <cell r="L256">
            <v>0</v>
          </cell>
          <cell r="M256">
            <v>0</v>
          </cell>
          <cell r="N256">
            <v>0</v>
          </cell>
        </row>
        <row r="257">
          <cell r="A257">
            <v>6633000000</v>
          </cell>
          <cell r="C257">
            <v>0</v>
          </cell>
          <cell r="D257">
            <v>0</v>
          </cell>
          <cell r="E257">
            <v>0</v>
          </cell>
          <cell r="F257">
            <v>0</v>
          </cell>
          <cell r="G257">
            <v>0</v>
          </cell>
          <cell r="H257">
            <v>0</v>
          </cell>
          <cell r="I257">
            <v>0</v>
          </cell>
          <cell r="J257">
            <v>0</v>
          </cell>
          <cell r="K257">
            <v>0</v>
          </cell>
          <cell r="L257">
            <v>0</v>
          </cell>
          <cell r="M257">
            <v>0</v>
          </cell>
          <cell r="N257">
            <v>0</v>
          </cell>
        </row>
        <row r="258">
          <cell r="A258">
            <v>6634000000</v>
          </cell>
          <cell r="C258">
            <v>0</v>
          </cell>
          <cell r="D258">
            <v>0</v>
          </cell>
          <cell r="E258">
            <v>0</v>
          </cell>
          <cell r="F258">
            <v>0</v>
          </cell>
          <cell r="G258">
            <v>0</v>
          </cell>
          <cell r="H258">
            <v>0</v>
          </cell>
          <cell r="I258">
            <v>0</v>
          </cell>
          <cell r="J258">
            <v>0</v>
          </cell>
          <cell r="K258">
            <v>0</v>
          </cell>
          <cell r="L258">
            <v>0</v>
          </cell>
          <cell r="M258">
            <v>0</v>
          </cell>
          <cell r="N258">
            <v>0</v>
          </cell>
        </row>
        <row r="259">
          <cell r="A259">
            <v>6635000000</v>
          </cell>
          <cell r="C259">
            <v>0</v>
          </cell>
          <cell r="D259">
            <v>0</v>
          </cell>
          <cell r="E259">
            <v>0</v>
          </cell>
          <cell r="F259">
            <v>0</v>
          </cell>
          <cell r="G259">
            <v>0</v>
          </cell>
          <cell r="H259">
            <v>0</v>
          </cell>
          <cell r="I259">
            <v>0</v>
          </cell>
          <cell r="J259">
            <v>0</v>
          </cell>
          <cell r="K259">
            <v>0</v>
          </cell>
          <cell r="L259">
            <v>0</v>
          </cell>
          <cell r="M259">
            <v>0</v>
          </cell>
          <cell r="N259">
            <v>0</v>
          </cell>
        </row>
        <row r="260">
          <cell r="A260">
            <v>6661001000</v>
          </cell>
          <cell r="C260">
            <v>0</v>
          </cell>
          <cell r="D260">
            <v>0</v>
          </cell>
          <cell r="E260">
            <v>0</v>
          </cell>
          <cell r="F260">
            <v>0</v>
          </cell>
          <cell r="G260">
            <v>0</v>
          </cell>
          <cell r="H260">
            <v>0</v>
          </cell>
          <cell r="I260">
            <v>0</v>
          </cell>
          <cell r="J260">
            <v>0</v>
          </cell>
          <cell r="K260">
            <v>0</v>
          </cell>
          <cell r="L260">
            <v>0</v>
          </cell>
          <cell r="M260">
            <v>0</v>
          </cell>
          <cell r="N260">
            <v>0</v>
          </cell>
        </row>
        <row r="261">
          <cell r="A261">
            <v>6662001000</v>
          </cell>
          <cell r="C261">
            <v>0</v>
          </cell>
          <cell r="D261">
            <v>0</v>
          </cell>
          <cell r="E261">
            <v>0</v>
          </cell>
          <cell r="F261">
            <v>0</v>
          </cell>
          <cell r="G261">
            <v>0</v>
          </cell>
          <cell r="H261">
            <v>0</v>
          </cell>
          <cell r="I261">
            <v>0</v>
          </cell>
          <cell r="J261">
            <v>0</v>
          </cell>
          <cell r="K261">
            <v>0</v>
          </cell>
          <cell r="L261">
            <v>0</v>
          </cell>
          <cell r="M261">
            <v>0</v>
          </cell>
          <cell r="N261">
            <v>0</v>
          </cell>
        </row>
        <row r="262">
          <cell r="A262">
            <v>6672001000</v>
          </cell>
          <cell r="C262">
            <v>0</v>
          </cell>
          <cell r="D262">
            <v>0</v>
          </cell>
          <cell r="E262">
            <v>0</v>
          </cell>
          <cell r="F262">
            <v>0</v>
          </cell>
          <cell r="G262">
            <v>0</v>
          </cell>
          <cell r="H262">
            <v>0</v>
          </cell>
          <cell r="I262">
            <v>0</v>
          </cell>
          <cell r="J262">
            <v>0</v>
          </cell>
          <cell r="K262">
            <v>0</v>
          </cell>
          <cell r="L262">
            <v>0</v>
          </cell>
          <cell r="M262">
            <v>0</v>
          </cell>
          <cell r="N262">
            <v>0</v>
          </cell>
        </row>
        <row r="263">
          <cell r="A263">
            <v>6700000001</v>
          </cell>
          <cell r="C263">
            <v>0</v>
          </cell>
          <cell r="D263">
            <v>0</v>
          </cell>
          <cell r="E263">
            <v>0</v>
          </cell>
          <cell r="F263">
            <v>0</v>
          </cell>
          <cell r="G263">
            <v>0</v>
          </cell>
          <cell r="H263">
            <v>0</v>
          </cell>
          <cell r="I263">
            <v>0</v>
          </cell>
          <cell r="J263">
            <v>0</v>
          </cell>
          <cell r="K263">
            <v>0</v>
          </cell>
          <cell r="L263">
            <v>0</v>
          </cell>
          <cell r="M263">
            <v>0</v>
          </cell>
          <cell r="N263">
            <v>0</v>
          </cell>
        </row>
        <row r="264">
          <cell r="A264">
            <v>6711001000</v>
          </cell>
          <cell r="C264">
            <v>0</v>
          </cell>
          <cell r="D264">
            <v>0</v>
          </cell>
          <cell r="E264">
            <v>0</v>
          </cell>
          <cell r="F264">
            <v>0</v>
          </cell>
          <cell r="G264">
            <v>0</v>
          </cell>
          <cell r="H264">
            <v>0</v>
          </cell>
          <cell r="I264">
            <v>0</v>
          </cell>
          <cell r="J264">
            <v>0</v>
          </cell>
          <cell r="K264">
            <v>0</v>
          </cell>
          <cell r="L264">
            <v>0</v>
          </cell>
          <cell r="M264">
            <v>0</v>
          </cell>
          <cell r="N264">
            <v>0</v>
          </cell>
        </row>
        <row r="265">
          <cell r="A265">
            <v>6711002000</v>
          </cell>
          <cell r="C265">
            <v>0</v>
          </cell>
          <cell r="D265">
            <v>0</v>
          </cell>
          <cell r="E265">
            <v>0</v>
          </cell>
          <cell r="F265">
            <v>0</v>
          </cell>
          <cell r="G265">
            <v>0</v>
          </cell>
          <cell r="H265">
            <v>0</v>
          </cell>
          <cell r="I265">
            <v>0</v>
          </cell>
          <cell r="J265">
            <v>0</v>
          </cell>
          <cell r="K265">
            <v>0</v>
          </cell>
          <cell r="L265">
            <v>0</v>
          </cell>
          <cell r="M265">
            <v>0</v>
          </cell>
          <cell r="N265">
            <v>0</v>
          </cell>
        </row>
        <row r="266">
          <cell r="A266">
            <v>6711003000</v>
          </cell>
          <cell r="C266">
            <v>0</v>
          </cell>
          <cell r="D266">
            <v>0</v>
          </cell>
          <cell r="E266">
            <v>0</v>
          </cell>
          <cell r="F266">
            <v>0</v>
          </cell>
          <cell r="G266">
            <v>0</v>
          </cell>
          <cell r="H266">
            <v>0</v>
          </cell>
          <cell r="I266">
            <v>0</v>
          </cell>
          <cell r="J266">
            <v>0</v>
          </cell>
          <cell r="K266">
            <v>0</v>
          </cell>
          <cell r="L266">
            <v>0</v>
          </cell>
          <cell r="M266">
            <v>0</v>
          </cell>
          <cell r="N266">
            <v>0</v>
          </cell>
        </row>
        <row r="267">
          <cell r="A267">
            <v>6711009000</v>
          </cell>
          <cell r="C267">
            <v>0</v>
          </cell>
          <cell r="D267">
            <v>0</v>
          </cell>
          <cell r="E267">
            <v>0</v>
          </cell>
          <cell r="F267">
            <v>0</v>
          </cell>
          <cell r="G267">
            <v>0</v>
          </cell>
          <cell r="H267">
            <v>0</v>
          </cell>
          <cell r="I267">
            <v>0</v>
          </cell>
          <cell r="J267">
            <v>0</v>
          </cell>
          <cell r="K267">
            <v>0</v>
          </cell>
          <cell r="L267">
            <v>0</v>
          </cell>
          <cell r="M267">
            <v>0</v>
          </cell>
          <cell r="N267">
            <v>0</v>
          </cell>
        </row>
        <row r="268">
          <cell r="A268">
            <v>6718001000</v>
          </cell>
          <cell r="C268">
            <v>0</v>
          </cell>
          <cell r="D268">
            <v>0</v>
          </cell>
          <cell r="E268">
            <v>0</v>
          </cell>
          <cell r="F268">
            <v>0</v>
          </cell>
          <cell r="G268">
            <v>0</v>
          </cell>
          <cell r="H268">
            <v>0</v>
          </cell>
          <cell r="I268">
            <v>0</v>
          </cell>
          <cell r="J268">
            <v>0</v>
          </cell>
          <cell r="K268">
            <v>0</v>
          </cell>
          <cell r="L268">
            <v>0</v>
          </cell>
          <cell r="M268">
            <v>0</v>
          </cell>
          <cell r="N268">
            <v>0</v>
          </cell>
        </row>
        <row r="269">
          <cell r="A269">
            <v>6723001000</v>
          </cell>
          <cell r="C269">
            <v>0</v>
          </cell>
          <cell r="D269">
            <v>0</v>
          </cell>
          <cell r="E269">
            <v>0</v>
          </cell>
          <cell r="F269">
            <v>0</v>
          </cell>
          <cell r="G269">
            <v>0</v>
          </cell>
          <cell r="H269">
            <v>0</v>
          </cell>
          <cell r="I269">
            <v>0</v>
          </cell>
          <cell r="J269">
            <v>0</v>
          </cell>
          <cell r="K269">
            <v>0</v>
          </cell>
          <cell r="L269">
            <v>0</v>
          </cell>
          <cell r="M269">
            <v>0</v>
          </cell>
          <cell r="N269">
            <v>0</v>
          </cell>
        </row>
        <row r="270">
          <cell r="A270">
            <v>6728002000</v>
          </cell>
          <cell r="C270">
            <v>0</v>
          </cell>
          <cell r="D270">
            <v>0</v>
          </cell>
          <cell r="E270">
            <v>0</v>
          </cell>
          <cell r="F270">
            <v>0</v>
          </cell>
          <cell r="G270">
            <v>0</v>
          </cell>
          <cell r="H270">
            <v>0</v>
          </cell>
          <cell r="I270">
            <v>0</v>
          </cell>
          <cell r="J270">
            <v>0</v>
          </cell>
          <cell r="K270">
            <v>0</v>
          </cell>
          <cell r="L270">
            <v>0</v>
          </cell>
          <cell r="M270">
            <v>0</v>
          </cell>
          <cell r="N270">
            <v>0</v>
          </cell>
        </row>
        <row r="271">
          <cell r="A271">
            <v>6728003000</v>
          </cell>
          <cell r="C271">
            <v>17163.9199999999</v>
          </cell>
          <cell r="D271">
            <v>17191.640000000003</v>
          </cell>
          <cell r="E271">
            <v>-1604.8299999999035</v>
          </cell>
          <cell r="F271">
            <v>0</v>
          </cell>
          <cell r="G271">
            <v>0</v>
          </cell>
          <cell r="H271">
            <v>0</v>
          </cell>
          <cell r="I271">
            <v>0</v>
          </cell>
          <cell r="J271">
            <v>0</v>
          </cell>
          <cell r="K271">
            <v>0</v>
          </cell>
          <cell r="L271">
            <v>0</v>
          </cell>
          <cell r="M271">
            <v>0</v>
          </cell>
          <cell r="N271">
            <v>0</v>
          </cell>
        </row>
        <row r="272">
          <cell r="A272">
            <v>6728004000</v>
          </cell>
          <cell r="C272">
            <v>0</v>
          </cell>
          <cell r="D272">
            <v>0</v>
          </cell>
          <cell r="E272">
            <v>0</v>
          </cell>
          <cell r="F272">
            <v>0</v>
          </cell>
          <cell r="G272">
            <v>0</v>
          </cell>
          <cell r="H272">
            <v>0</v>
          </cell>
          <cell r="I272">
            <v>0</v>
          </cell>
          <cell r="J272">
            <v>0</v>
          </cell>
          <cell r="K272">
            <v>0</v>
          </cell>
          <cell r="L272">
            <v>0</v>
          </cell>
          <cell r="M272">
            <v>0</v>
          </cell>
          <cell r="N272">
            <v>0</v>
          </cell>
        </row>
        <row r="273">
          <cell r="A273">
            <v>6728099000</v>
          </cell>
          <cell r="C273">
            <v>0</v>
          </cell>
          <cell r="D273">
            <v>0</v>
          </cell>
          <cell r="E273">
            <v>0</v>
          </cell>
          <cell r="F273">
            <v>0</v>
          </cell>
          <cell r="G273">
            <v>0</v>
          </cell>
          <cell r="H273">
            <v>0</v>
          </cell>
          <cell r="I273">
            <v>0</v>
          </cell>
          <cell r="J273">
            <v>0</v>
          </cell>
          <cell r="K273">
            <v>0</v>
          </cell>
          <cell r="L273">
            <v>0</v>
          </cell>
          <cell r="M273">
            <v>0</v>
          </cell>
          <cell r="N273">
            <v>0</v>
          </cell>
        </row>
        <row r="274">
          <cell r="A274">
            <v>6732001000</v>
          </cell>
          <cell r="C274">
            <v>0</v>
          </cell>
          <cell r="D274">
            <v>0</v>
          </cell>
          <cell r="E274">
            <v>0</v>
          </cell>
          <cell r="F274">
            <v>0</v>
          </cell>
          <cell r="G274">
            <v>0</v>
          </cell>
          <cell r="H274">
            <v>0</v>
          </cell>
          <cell r="I274">
            <v>0</v>
          </cell>
          <cell r="J274">
            <v>0</v>
          </cell>
          <cell r="K274">
            <v>0</v>
          </cell>
          <cell r="L274">
            <v>0</v>
          </cell>
          <cell r="M274">
            <v>0</v>
          </cell>
          <cell r="N274">
            <v>0</v>
          </cell>
        </row>
        <row r="275">
          <cell r="A275">
            <v>6800000001</v>
          </cell>
          <cell r="C275">
            <v>0</v>
          </cell>
          <cell r="D275">
            <v>0</v>
          </cell>
          <cell r="E275">
            <v>0</v>
          </cell>
          <cell r="F275">
            <v>0</v>
          </cell>
          <cell r="G275">
            <v>0</v>
          </cell>
          <cell r="H275">
            <v>0</v>
          </cell>
          <cell r="I275">
            <v>0</v>
          </cell>
          <cell r="J275">
            <v>0</v>
          </cell>
          <cell r="K275">
            <v>0</v>
          </cell>
          <cell r="L275">
            <v>0</v>
          </cell>
          <cell r="M275">
            <v>0</v>
          </cell>
          <cell r="N275">
            <v>0</v>
          </cell>
        </row>
        <row r="276">
          <cell r="A276">
            <v>6811001000</v>
          </cell>
          <cell r="C276">
            <v>0</v>
          </cell>
          <cell r="D276">
            <v>0</v>
          </cell>
          <cell r="E276">
            <v>0</v>
          </cell>
          <cell r="F276">
            <v>0</v>
          </cell>
          <cell r="G276">
            <v>0</v>
          </cell>
          <cell r="H276">
            <v>0</v>
          </cell>
          <cell r="I276">
            <v>0</v>
          </cell>
          <cell r="J276">
            <v>0</v>
          </cell>
          <cell r="K276">
            <v>0</v>
          </cell>
          <cell r="L276">
            <v>0</v>
          </cell>
          <cell r="M276">
            <v>0</v>
          </cell>
          <cell r="N276">
            <v>0</v>
          </cell>
        </row>
        <row r="277">
          <cell r="A277">
            <v>6811002000</v>
          </cell>
          <cell r="C277">
            <v>0</v>
          </cell>
          <cell r="D277">
            <v>0</v>
          </cell>
          <cell r="E277">
            <v>0</v>
          </cell>
          <cell r="F277">
            <v>0</v>
          </cell>
          <cell r="G277">
            <v>0</v>
          </cell>
          <cell r="H277">
            <v>0</v>
          </cell>
          <cell r="I277">
            <v>0</v>
          </cell>
          <cell r="J277">
            <v>0</v>
          </cell>
          <cell r="K277">
            <v>0</v>
          </cell>
          <cell r="L277">
            <v>0</v>
          </cell>
          <cell r="M277">
            <v>0</v>
          </cell>
          <cell r="N277">
            <v>0</v>
          </cell>
        </row>
        <row r="278">
          <cell r="A278">
            <v>6811003000</v>
          </cell>
          <cell r="C278">
            <v>0</v>
          </cell>
          <cell r="D278">
            <v>0</v>
          </cell>
          <cell r="E278">
            <v>0</v>
          </cell>
          <cell r="F278">
            <v>0</v>
          </cell>
          <cell r="G278">
            <v>0</v>
          </cell>
          <cell r="H278">
            <v>0</v>
          </cell>
          <cell r="I278">
            <v>0</v>
          </cell>
          <cell r="J278">
            <v>0</v>
          </cell>
          <cell r="K278">
            <v>0</v>
          </cell>
          <cell r="L278">
            <v>0</v>
          </cell>
          <cell r="M278">
            <v>0</v>
          </cell>
          <cell r="N278">
            <v>0</v>
          </cell>
        </row>
        <row r="279">
          <cell r="A279">
            <v>6812001000</v>
          </cell>
          <cell r="C279">
            <v>0</v>
          </cell>
          <cell r="D279">
            <v>0</v>
          </cell>
          <cell r="E279">
            <v>0</v>
          </cell>
          <cell r="F279">
            <v>0</v>
          </cell>
          <cell r="G279">
            <v>0</v>
          </cell>
          <cell r="H279">
            <v>0</v>
          </cell>
          <cell r="I279">
            <v>0</v>
          </cell>
          <cell r="J279">
            <v>0</v>
          </cell>
          <cell r="K279">
            <v>0</v>
          </cell>
          <cell r="L279">
            <v>0</v>
          </cell>
          <cell r="M279">
            <v>0</v>
          </cell>
          <cell r="N279">
            <v>0</v>
          </cell>
        </row>
        <row r="280">
          <cell r="A280">
            <v>6813001000</v>
          </cell>
          <cell r="C280">
            <v>0</v>
          </cell>
          <cell r="D280">
            <v>0</v>
          </cell>
          <cell r="E280">
            <v>0</v>
          </cell>
          <cell r="F280">
            <v>0</v>
          </cell>
          <cell r="G280">
            <v>0</v>
          </cell>
          <cell r="H280">
            <v>0</v>
          </cell>
          <cell r="I280">
            <v>0</v>
          </cell>
          <cell r="J280">
            <v>0</v>
          </cell>
          <cell r="K280">
            <v>0</v>
          </cell>
          <cell r="L280">
            <v>0</v>
          </cell>
          <cell r="M280">
            <v>0</v>
          </cell>
          <cell r="N280">
            <v>0</v>
          </cell>
        </row>
        <row r="281">
          <cell r="A281">
            <v>6813002000</v>
          </cell>
          <cell r="C281">
            <v>0</v>
          </cell>
          <cell r="D281">
            <v>0</v>
          </cell>
          <cell r="E281">
            <v>0</v>
          </cell>
          <cell r="F281">
            <v>0</v>
          </cell>
          <cell r="G281">
            <v>0</v>
          </cell>
          <cell r="H281">
            <v>0</v>
          </cell>
          <cell r="I281">
            <v>0</v>
          </cell>
          <cell r="J281">
            <v>0</v>
          </cell>
          <cell r="K281">
            <v>0</v>
          </cell>
          <cell r="L281">
            <v>0</v>
          </cell>
          <cell r="M281">
            <v>0</v>
          </cell>
          <cell r="N281">
            <v>0</v>
          </cell>
        </row>
        <row r="282">
          <cell r="A282">
            <v>6813099000</v>
          </cell>
          <cell r="C282">
            <v>0</v>
          </cell>
          <cell r="D282">
            <v>0</v>
          </cell>
          <cell r="E282">
            <v>0</v>
          </cell>
          <cell r="F282">
            <v>0</v>
          </cell>
          <cell r="G282">
            <v>0</v>
          </cell>
          <cell r="H282">
            <v>0</v>
          </cell>
          <cell r="I282">
            <v>0</v>
          </cell>
          <cell r="J282">
            <v>0</v>
          </cell>
          <cell r="K282">
            <v>0</v>
          </cell>
          <cell r="L282">
            <v>0</v>
          </cell>
          <cell r="M282">
            <v>0</v>
          </cell>
          <cell r="N282">
            <v>0</v>
          </cell>
        </row>
        <row r="283">
          <cell r="A283">
            <v>6815001000</v>
          </cell>
          <cell r="C283">
            <v>0</v>
          </cell>
          <cell r="D283">
            <v>0</v>
          </cell>
          <cell r="E283">
            <v>0</v>
          </cell>
          <cell r="F283">
            <v>0</v>
          </cell>
          <cell r="G283">
            <v>0</v>
          </cell>
          <cell r="H283">
            <v>0</v>
          </cell>
          <cell r="I283">
            <v>0</v>
          </cell>
          <cell r="J283">
            <v>0</v>
          </cell>
          <cell r="K283">
            <v>0</v>
          </cell>
          <cell r="L283">
            <v>0</v>
          </cell>
          <cell r="M283">
            <v>0</v>
          </cell>
          <cell r="N283">
            <v>0</v>
          </cell>
        </row>
        <row r="284">
          <cell r="A284">
            <v>6815002000</v>
          </cell>
          <cell r="C284">
            <v>0</v>
          </cell>
          <cell r="D284">
            <v>0</v>
          </cell>
          <cell r="E284">
            <v>0</v>
          </cell>
          <cell r="F284">
            <v>0</v>
          </cell>
          <cell r="G284">
            <v>0</v>
          </cell>
          <cell r="H284">
            <v>0</v>
          </cell>
          <cell r="I284">
            <v>0</v>
          </cell>
          <cell r="J284">
            <v>0</v>
          </cell>
          <cell r="K284">
            <v>0</v>
          </cell>
          <cell r="L284">
            <v>0</v>
          </cell>
          <cell r="M284">
            <v>0</v>
          </cell>
          <cell r="N284">
            <v>0</v>
          </cell>
        </row>
        <row r="285">
          <cell r="A285">
            <v>6815003000</v>
          </cell>
          <cell r="C285">
            <v>0</v>
          </cell>
          <cell r="D285">
            <v>0</v>
          </cell>
          <cell r="E285">
            <v>0</v>
          </cell>
          <cell r="F285">
            <v>0</v>
          </cell>
          <cell r="G285">
            <v>0</v>
          </cell>
          <cell r="H285">
            <v>0</v>
          </cell>
          <cell r="I285">
            <v>0</v>
          </cell>
          <cell r="J285">
            <v>0</v>
          </cell>
          <cell r="K285">
            <v>0</v>
          </cell>
          <cell r="L285">
            <v>0</v>
          </cell>
          <cell r="M285">
            <v>0</v>
          </cell>
          <cell r="N285">
            <v>0</v>
          </cell>
        </row>
        <row r="286">
          <cell r="A286">
            <v>6816001000</v>
          </cell>
          <cell r="C286">
            <v>0</v>
          </cell>
          <cell r="D286">
            <v>0</v>
          </cell>
          <cell r="E286">
            <v>0</v>
          </cell>
          <cell r="F286">
            <v>0</v>
          </cell>
          <cell r="G286">
            <v>0</v>
          </cell>
          <cell r="H286">
            <v>0</v>
          </cell>
          <cell r="I286">
            <v>0</v>
          </cell>
          <cell r="J286">
            <v>0</v>
          </cell>
          <cell r="K286">
            <v>0</v>
          </cell>
          <cell r="L286">
            <v>0</v>
          </cell>
          <cell r="M286">
            <v>0</v>
          </cell>
          <cell r="N286">
            <v>0</v>
          </cell>
        </row>
        <row r="287">
          <cell r="A287">
            <v>6818001000</v>
          </cell>
          <cell r="C287">
            <v>0</v>
          </cell>
          <cell r="D287">
            <v>0</v>
          </cell>
          <cell r="E287">
            <v>0</v>
          </cell>
          <cell r="F287">
            <v>0</v>
          </cell>
          <cell r="G287">
            <v>0</v>
          </cell>
          <cell r="H287">
            <v>0</v>
          </cell>
          <cell r="I287">
            <v>0</v>
          </cell>
          <cell r="J287">
            <v>0</v>
          </cell>
          <cell r="K287">
            <v>0</v>
          </cell>
          <cell r="L287">
            <v>0</v>
          </cell>
          <cell r="M287">
            <v>0</v>
          </cell>
          <cell r="N287">
            <v>0</v>
          </cell>
        </row>
        <row r="288">
          <cell r="A288">
            <v>6818002000</v>
          </cell>
          <cell r="C288">
            <v>0</v>
          </cell>
          <cell r="D288">
            <v>193.87</v>
          </cell>
          <cell r="E288">
            <v>135.13999999999902</v>
          </cell>
          <cell r="F288">
            <v>0</v>
          </cell>
          <cell r="G288">
            <v>0</v>
          </cell>
          <cell r="H288">
            <v>0</v>
          </cell>
          <cell r="I288">
            <v>0</v>
          </cell>
          <cell r="J288">
            <v>0</v>
          </cell>
          <cell r="K288">
            <v>0</v>
          </cell>
          <cell r="L288">
            <v>0</v>
          </cell>
          <cell r="M288">
            <v>0</v>
          </cell>
          <cell r="N288">
            <v>0</v>
          </cell>
        </row>
        <row r="289">
          <cell r="A289">
            <v>6818003000</v>
          </cell>
          <cell r="C289">
            <v>0</v>
          </cell>
          <cell r="D289">
            <v>0</v>
          </cell>
          <cell r="E289">
            <v>0</v>
          </cell>
          <cell r="F289">
            <v>0</v>
          </cell>
          <cell r="G289">
            <v>0</v>
          </cell>
          <cell r="H289">
            <v>0</v>
          </cell>
          <cell r="I289">
            <v>0</v>
          </cell>
          <cell r="J289">
            <v>0</v>
          </cell>
          <cell r="K289">
            <v>0</v>
          </cell>
          <cell r="L289">
            <v>0</v>
          </cell>
          <cell r="M289">
            <v>0</v>
          </cell>
          <cell r="N289">
            <v>0</v>
          </cell>
        </row>
        <row r="290">
          <cell r="A290">
            <v>6818004000</v>
          </cell>
          <cell r="C290">
            <v>0</v>
          </cell>
          <cell r="D290">
            <v>0</v>
          </cell>
          <cell r="E290">
            <v>0</v>
          </cell>
          <cell r="F290">
            <v>0</v>
          </cell>
          <cell r="G290">
            <v>0</v>
          </cell>
          <cell r="H290">
            <v>0</v>
          </cell>
          <cell r="I290">
            <v>0</v>
          </cell>
          <cell r="J290">
            <v>0</v>
          </cell>
          <cell r="K290">
            <v>0</v>
          </cell>
          <cell r="L290">
            <v>0</v>
          </cell>
          <cell r="M290">
            <v>0</v>
          </cell>
          <cell r="N290">
            <v>0</v>
          </cell>
        </row>
        <row r="291">
          <cell r="A291">
            <v>6818005000</v>
          </cell>
          <cell r="C291">
            <v>0</v>
          </cell>
          <cell r="D291">
            <v>0</v>
          </cell>
          <cell r="E291">
            <v>0</v>
          </cell>
          <cell r="F291">
            <v>0</v>
          </cell>
          <cell r="G291">
            <v>0</v>
          </cell>
          <cell r="H291">
            <v>0</v>
          </cell>
          <cell r="I291">
            <v>0</v>
          </cell>
          <cell r="J291">
            <v>0</v>
          </cell>
          <cell r="K291">
            <v>0</v>
          </cell>
          <cell r="L291">
            <v>0</v>
          </cell>
          <cell r="M291">
            <v>0</v>
          </cell>
          <cell r="N291">
            <v>0</v>
          </cell>
        </row>
        <row r="292">
          <cell r="A292">
            <v>6818006000</v>
          </cell>
          <cell r="C292">
            <v>0</v>
          </cell>
          <cell r="D292">
            <v>0</v>
          </cell>
          <cell r="E292">
            <v>0</v>
          </cell>
          <cell r="F292">
            <v>0</v>
          </cell>
          <cell r="G292">
            <v>0</v>
          </cell>
          <cell r="H292">
            <v>0</v>
          </cell>
          <cell r="I292">
            <v>0</v>
          </cell>
          <cell r="J292">
            <v>0</v>
          </cell>
          <cell r="K292">
            <v>0</v>
          </cell>
          <cell r="L292">
            <v>0</v>
          </cell>
          <cell r="M292">
            <v>0</v>
          </cell>
          <cell r="N292">
            <v>0</v>
          </cell>
        </row>
        <row r="293">
          <cell r="A293">
            <v>6818007000</v>
          </cell>
          <cell r="C293">
            <v>0</v>
          </cell>
          <cell r="D293">
            <v>0</v>
          </cell>
          <cell r="E293">
            <v>0</v>
          </cell>
          <cell r="F293">
            <v>0</v>
          </cell>
          <cell r="G293">
            <v>0</v>
          </cell>
          <cell r="H293">
            <v>0</v>
          </cell>
          <cell r="I293">
            <v>0</v>
          </cell>
          <cell r="J293">
            <v>0</v>
          </cell>
          <cell r="K293">
            <v>0</v>
          </cell>
          <cell r="L293">
            <v>0</v>
          </cell>
          <cell r="M293">
            <v>0</v>
          </cell>
          <cell r="N293">
            <v>0</v>
          </cell>
        </row>
        <row r="294">
          <cell r="A294">
            <v>6818019000</v>
          </cell>
          <cell r="C294">
            <v>0</v>
          </cell>
          <cell r="D294">
            <v>0</v>
          </cell>
          <cell r="E294">
            <v>0</v>
          </cell>
          <cell r="F294">
            <v>0</v>
          </cell>
          <cell r="G294">
            <v>0</v>
          </cell>
          <cell r="H294">
            <v>0</v>
          </cell>
          <cell r="I294">
            <v>0</v>
          </cell>
          <cell r="J294">
            <v>0</v>
          </cell>
          <cell r="K294">
            <v>0</v>
          </cell>
          <cell r="L294">
            <v>0</v>
          </cell>
          <cell r="M294">
            <v>0</v>
          </cell>
          <cell r="N294">
            <v>0</v>
          </cell>
        </row>
        <row r="295">
          <cell r="A295">
            <v>6820001000</v>
          </cell>
          <cell r="C295">
            <v>0</v>
          </cell>
          <cell r="D295">
            <v>0</v>
          </cell>
          <cell r="E295">
            <v>0</v>
          </cell>
          <cell r="F295">
            <v>0</v>
          </cell>
          <cell r="G295">
            <v>0</v>
          </cell>
          <cell r="H295">
            <v>0</v>
          </cell>
          <cell r="I295">
            <v>0</v>
          </cell>
          <cell r="J295">
            <v>0</v>
          </cell>
          <cell r="K295">
            <v>0</v>
          </cell>
          <cell r="L295">
            <v>0</v>
          </cell>
          <cell r="M295">
            <v>0</v>
          </cell>
          <cell r="N295">
            <v>0</v>
          </cell>
        </row>
        <row r="296">
          <cell r="A296">
            <v>6831100000</v>
          </cell>
          <cell r="C296">
            <v>0</v>
          </cell>
          <cell r="D296">
            <v>0</v>
          </cell>
          <cell r="E296">
            <v>0</v>
          </cell>
          <cell r="F296">
            <v>0</v>
          </cell>
          <cell r="G296">
            <v>0</v>
          </cell>
          <cell r="H296">
            <v>0</v>
          </cell>
          <cell r="I296">
            <v>0</v>
          </cell>
          <cell r="J296">
            <v>0</v>
          </cell>
          <cell r="K296">
            <v>0</v>
          </cell>
          <cell r="L296">
            <v>0</v>
          </cell>
          <cell r="M296">
            <v>0</v>
          </cell>
          <cell r="N296">
            <v>0</v>
          </cell>
        </row>
        <row r="297">
          <cell r="A297">
            <v>6831200000</v>
          </cell>
          <cell r="C297">
            <v>0</v>
          </cell>
          <cell r="D297">
            <v>0</v>
          </cell>
          <cell r="E297">
            <v>0</v>
          </cell>
          <cell r="F297">
            <v>0</v>
          </cell>
          <cell r="G297">
            <v>0</v>
          </cell>
          <cell r="H297">
            <v>0</v>
          </cell>
          <cell r="I297">
            <v>0</v>
          </cell>
          <cell r="J297">
            <v>0</v>
          </cell>
          <cell r="K297">
            <v>0</v>
          </cell>
          <cell r="L297">
            <v>0</v>
          </cell>
          <cell r="M297">
            <v>0</v>
          </cell>
          <cell r="N297">
            <v>0</v>
          </cell>
        </row>
        <row r="298">
          <cell r="A298">
            <v>6832000000</v>
          </cell>
          <cell r="C298">
            <v>0</v>
          </cell>
          <cell r="D298">
            <v>0</v>
          </cell>
          <cell r="E298">
            <v>0</v>
          </cell>
          <cell r="F298">
            <v>0</v>
          </cell>
          <cell r="G298">
            <v>0</v>
          </cell>
          <cell r="H298">
            <v>0</v>
          </cell>
          <cell r="I298">
            <v>0</v>
          </cell>
          <cell r="J298">
            <v>0</v>
          </cell>
          <cell r="K298">
            <v>0</v>
          </cell>
          <cell r="L298">
            <v>0</v>
          </cell>
          <cell r="M298">
            <v>0</v>
          </cell>
          <cell r="N298">
            <v>0</v>
          </cell>
        </row>
        <row r="299">
          <cell r="A299">
            <v>6850001000</v>
          </cell>
          <cell r="C299">
            <v>0</v>
          </cell>
          <cell r="D299">
            <v>0</v>
          </cell>
          <cell r="E299">
            <v>0</v>
          </cell>
          <cell r="F299">
            <v>0</v>
          </cell>
          <cell r="G299">
            <v>0</v>
          </cell>
          <cell r="H299">
            <v>0</v>
          </cell>
          <cell r="I299">
            <v>0</v>
          </cell>
          <cell r="J299">
            <v>0</v>
          </cell>
          <cell r="K299">
            <v>0</v>
          </cell>
          <cell r="L299">
            <v>0</v>
          </cell>
          <cell r="M299">
            <v>0</v>
          </cell>
          <cell r="N299">
            <v>0</v>
          </cell>
        </row>
        <row r="300">
          <cell r="A300">
            <v>6850001100</v>
          </cell>
          <cell r="C300">
            <v>0</v>
          </cell>
          <cell r="D300">
            <v>0</v>
          </cell>
          <cell r="E300">
            <v>0</v>
          </cell>
          <cell r="F300">
            <v>0</v>
          </cell>
          <cell r="G300">
            <v>0</v>
          </cell>
          <cell r="H300">
            <v>0</v>
          </cell>
          <cell r="I300">
            <v>0</v>
          </cell>
          <cell r="J300">
            <v>0</v>
          </cell>
          <cell r="K300">
            <v>0</v>
          </cell>
          <cell r="L300">
            <v>0</v>
          </cell>
          <cell r="M300">
            <v>0</v>
          </cell>
          <cell r="N300">
            <v>0</v>
          </cell>
        </row>
        <row r="301">
          <cell r="A301">
            <v>6850001200</v>
          </cell>
          <cell r="C301">
            <v>0</v>
          </cell>
          <cell r="D301">
            <v>0</v>
          </cell>
          <cell r="E301">
            <v>0</v>
          </cell>
          <cell r="F301">
            <v>0</v>
          </cell>
          <cell r="G301">
            <v>0</v>
          </cell>
          <cell r="H301">
            <v>0</v>
          </cell>
          <cell r="I301">
            <v>0</v>
          </cell>
          <cell r="J301">
            <v>0</v>
          </cell>
          <cell r="K301">
            <v>0</v>
          </cell>
          <cell r="L301">
            <v>0</v>
          </cell>
          <cell r="M301">
            <v>0</v>
          </cell>
          <cell r="N301">
            <v>0</v>
          </cell>
        </row>
        <row r="302">
          <cell r="A302">
            <v>6850002000</v>
          </cell>
          <cell r="C302">
            <v>0</v>
          </cell>
          <cell r="D302">
            <v>0</v>
          </cell>
          <cell r="E302">
            <v>0</v>
          </cell>
          <cell r="F302">
            <v>0</v>
          </cell>
          <cell r="G302">
            <v>0</v>
          </cell>
          <cell r="H302">
            <v>0</v>
          </cell>
          <cell r="I302">
            <v>0</v>
          </cell>
          <cell r="J302">
            <v>0</v>
          </cell>
          <cell r="K302">
            <v>0</v>
          </cell>
          <cell r="L302">
            <v>0</v>
          </cell>
          <cell r="M302">
            <v>0</v>
          </cell>
          <cell r="N302">
            <v>0</v>
          </cell>
        </row>
        <row r="303">
          <cell r="A303">
            <v>6850002100</v>
          </cell>
          <cell r="C303">
            <v>0</v>
          </cell>
          <cell r="D303">
            <v>0</v>
          </cell>
          <cell r="E303">
            <v>0</v>
          </cell>
          <cell r="F303">
            <v>0</v>
          </cell>
          <cell r="G303">
            <v>0</v>
          </cell>
          <cell r="H303">
            <v>0</v>
          </cell>
          <cell r="I303">
            <v>0</v>
          </cell>
          <cell r="J303">
            <v>0</v>
          </cell>
          <cell r="K303">
            <v>0</v>
          </cell>
          <cell r="L303">
            <v>0</v>
          </cell>
          <cell r="M303">
            <v>0</v>
          </cell>
          <cell r="N303">
            <v>0</v>
          </cell>
        </row>
        <row r="304">
          <cell r="A304">
            <v>6850002200</v>
          </cell>
          <cell r="C304">
            <v>0</v>
          </cell>
          <cell r="D304">
            <v>0</v>
          </cell>
          <cell r="E304">
            <v>0</v>
          </cell>
          <cell r="F304">
            <v>0</v>
          </cell>
          <cell r="G304">
            <v>0</v>
          </cell>
          <cell r="H304">
            <v>0</v>
          </cell>
          <cell r="I304">
            <v>0</v>
          </cell>
          <cell r="J304">
            <v>0</v>
          </cell>
          <cell r="K304">
            <v>0</v>
          </cell>
          <cell r="L304">
            <v>0</v>
          </cell>
          <cell r="M304">
            <v>0</v>
          </cell>
          <cell r="N304">
            <v>0</v>
          </cell>
        </row>
        <row r="305">
          <cell r="A305">
            <v>6850003000</v>
          </cell>
          <cell r="C305">
            <v>0</v>
          </cell>
          <cell r="D305">
            <v>0</v>
          </cell>
          <cell r="E305">
            <v>0</v>
          </cell>
          <cell r="F305">
            <v>0</v>
          </cell>
          <cell r="G305">
            <v>0</v>
          </cell>
          <cell r="H305">
            <v>0</v>
          </cell>
          <cell r="I305">
            <v>0</v>
          </cell>
          <cell r="J305">
            <v>0</v>
          </cell>
          <cell r="K305">
            <v>0</v>
          </cell>
          <cell r="L305">
            <v>0</v>
          </cell>
          <cell r="M305">
            <v>0</v>
          </cell>
          <cell r="N305">
            <v>0</v>
          </cell>
        </row>
        <row r="306">
          <cell r="A306">
            <v>6850004000</v>
          </cell>
          <cell r="C306">
            <v>0</v>
          </cell>
          <cell r="D306">
            <v>0</v>
          </cell>
          <cell r="E306">
            <v>0</v>
          </cell>
          <cell r="F306">
            <v>0</v>
          </cell>
          <cell r="G306">
            <v>0</v>
          </cell>
          <cell r="H306">
            <v>0</v>
          </cell>
          <cell r="I306">
            <v>0</v>
          </cell>
          <cell r="J306">
            <v>0</v>
          </cell>
          <cell r="K306">
            <v>0</v>
          </cell>
          <cell r="L306">
            <v>0</v>
          </cell>
          <cell r="M306">
            <v>0</v>
          </cell>
          <cell r="N306">
            <v>0</v>
          </cell>
        </row>
        <row r="307">
          <cell r="A307">
            <v>6850004100</v>
          </cell>
          <cell r="C307">
            <v>0</v>
          </cell>
          <cell r="D307">
            <v>0</v>
          </cell>
          <cell r="E307">
            <v>0</v>
          </cell>
          <cell r="F307">
            <v>0</v>
          </cell>
          <cell r="G307">
            <v>0</v>
          </cell>
          <cell r="H307">
            <v>0</v>
          </cell>
          <cell r="I307">
            <v>0</v>
          </cell>
          <cell r="J307">
            <v>0</v>
          </cell>
          <cell r="K307">
            <v>0</v>
          </cell>
          <cell r="L307">
            <v>0</v>
          </cell>
          <cell r="M307">
            <v>0</v>
          </cell>
          <cell r="N307">
            <v>0</v>
          </cell>
        </row>
        <row r="308">
          <cell r="A308">
            <v>6850004200</v>
          </cell>
          <cell r="C308">
            <v>0</v>
          </cell>
          <cell r="D308">
            <v>0</v>
          </cell>
          <cell r="E308">
            <v>0</v>
          </cell>
          <cell r="F308">
            <v>0</v>
          </cell>
          <cell r="G308">
            <v>0</v>
          </cell>
          <cell r="H308">
            <v>0</v>
          </cell>
          <cell r="I308">
            <v>0</v>
          </cell>
          <cell r="J308">
            <v>0</v>
          </cell>
          <cell r="K308">
            <v>0</v>
          </cell>
          <cell r="L308">
            <v>0</v>
          </cell>
          <cell r="M308">
            <v>0</v>
          </cell>
          <cell r="N308">
            <v>0</v>
          </cell>
        </row>
        <row r="309">
          <cell r="A309">
            <v>6850005000</v>
          </cell>
          <cell r="C309">
            <v>0</v>
          </cell>
          <cell r="D309">
            <v>0</v>
          </cell>
          <cell r="E309">
            <v>0</v>
          </cell>
          <cell r="F309">
            <v>0</v>
          </cell>
          <cell r="G309">
            <v>0</v>
          </cell>
          <cell r="H309">
            <v>0</v>
          </cell>
          <cell r="I309">
            <v>0</v>
          </cell>
          <cell r="J309">
            <v>0</v>
          </cell>
          <cell r="K309">
            <v>0</v>
          </cell>
          <cell r="L309">
            <v>0</v>
          </cell>
          <cell r="M309">
            <v>0</v>
          </cell>
          <cell r="N309">
            <v>0</v>
          </cell>
        </row>
        <row r="310">
          <cell r="A310">
            <v>6850005100</v>
          </cell>
          <cell r="C310">
            <v>0</v>
          </cell>
          <cell r="D310">
            <v>0</v>
          </cell>
          <cell r="E310">
            <v>0</v>
          </cell>
          <cell r="F310">
            <v>0</v>
          </cell>
          <cell r="G310">
            <v>0</v>
          </cell>
          <cell r="H310">
            <v>0</v>
          </cell>
          <cell r="I310">
            <v>0</v>
          </cell>
          <cell r="J310">
            <v>0</v>
          </cell>
          <cell r="K310">
            <v>0</v>
          </cell>
          <cell r="L310">
            <v>0</v>
          </cell>
          <cell r="M310">
            <v>0</v>
          </cell>
          <cell r="N310">
            <v>0</v>
          </cell>
        </row>
        <row r="311">
          <cell r="A311">
            <v>6850005200</v>
          </cell>
          <cell r="C311">
            <v>0</v>
          </cell>
          <cell r="D311">
            <v>0</v>
          </cell>
          <cell r="E311">
            <v>0</v>
          </cell>
          <cell r="F311">
            <v>0</v>
          </cell>
          <cell r="G311">
            <v>0</v>
          </cell>
          <cell r="H311">
            <v>0</v>
          </cell>
          <cell r="I311">
            <v>0</v>
          </cell>
          <cell r="J311">
            <v>0</v>
          </cell>
          <cell r="K311">
            <v>0</v>
          </cell>
          <cell r="L311">
            <v>0</v>
          </cell>
          <cell r="M311">
            <v>0</v>
          </cell>
          <cell r="N311">
            <v>0</v>
          </cell>
        </row>
        <row r="312">
          <cell r="A312">
            <v>6850006000</v>
          </cell>
          <cell r="C312">
            <v>0</v>
          </cell>
          <cell r="D312">
            <v>0</v>
          </cell>
          <cell r="E312">
            <v>0</v>
          </cell>
          <cell r="F312">
            <v>0</v>
          </cell>
          <cell r="G312">
            <v>0</v>
          </cell>
          <cell r="H312">
            <v>0</v>
          </cell>
          <cell r="I312">
            <v>0</v>
          </cell>
          <cell r="J312">
            <v>0</v>
          </cell>
          <cell r="K312">
            <v>0</v>
          </cell>
          <cell r="L312">
            <v>0</v>
          </cell>
          <cell r="M312">
            <v>0</v>
          </cell>
          <cell r="N312">
            <v>0</v>
          </cell>
        </row>
        <row r="313">
          <cell r="A313">
            <v>6850007000</v>
          </cell>
          <cell r="C313">
            <v>0</v>
          </cell>
          <cell r="D313">
            <v>0</v>
          </cell>
          <cell r="E313">
            <v>0</v>
          </cell>
          <cell r="F313">
            <v>0</v>
          </cell>
          <cell r="G313">
            <v>0</v>
          </cell>
          <cell r="H313">
            <v>0</v>
          </cell>
          <cell r="I313">
            <v>0</v>
          </cell>
          <cell r="J313">
            <v>0</v>
          </cell>
          <cell r="K313">
            <v>0</v>
          </cell>
          <cell r="L313">
            <v>0</v>
          </cell>
          <cell r="M313">
            <v>0</v>
          </cell>
          <cell r="N313">
            <v>0</v>
          </cell>
        </row>
        <row r="314">
          <cell r="A314">
            <v>6850008000</v>
          </cell>
          <cell r="C314">
            <v>0</v>
          </cell>
          <cell r="D314">
            <v>0</v>
          </cell>
          <cell r="E314">
            <v>0</v>
          </cell>
          <cell r="F314">
            <v>0</v>
          </cell>
          <cell r="G314">
            <v>0</v>
          </cell>
          <cell r="H314">
            <v>0</v>
          </cell>
          <cell r="I314">
            <v>0</v>
          </cell>
          <cell r="J314">
            <v>0</v>
          </cell>
          <cell r="K314">
            <v>0</v>
          </cell>
          <cell r="L314">
            <v>0</v>
          </cell>
          <cell r="M314">
            <v>0</v>
          </cell>
          <cell r="N314">
            <v>0</v>
          </cell>
        </row>
        <row r="315">
          <cell r="A315">
            <v>6850008100</v>
          </cell>
          <cell r="C315">
            <v>0</v>
          </cell>
          <cell r="D315">
            <v>0</v>
          </cell>
          <cell r="E315">
            <v>0</v>
          </cell>
          <cell r="F315">
            <v>0</v>
          </cell>
          <cell r="G315">
            <v>0</v>
          </cell>
          <cell r="H315">
            <v>0</v>
          </cell>
          <cell r="I315">
            <v>0</v>
          </cell>
          <cell r="J315">
            <v>0</v>
          </cell>
          <cell r="K315">
            <v>0</v>
          </cell>
          <cell r="L315">
            <v>0</v>
          </cell>
          <cell r="M315">
            <v>0</v>
          </cell>
          <cell r="N315">
            <v>0</v>
          </cell>
        </row>
        <row r="316">
          <cell r="A316">
            <v>6850008200</v>
          </cell>
          <cell r="C316">
            <v>0</v>
          </cell>
          <cell r="D316">
            <v>0</v>
          </cell>
          <cell r="E316">
            <v>0</v>
          </cell>
          <cell r="F316">
            <v>0</v>
          </cell>
          <cell r="G316">
            <v>0</v>
          </cell>
          <cell r="H316">
            <v>0</v>
          </cell>
          <cell r="I316">
            <v>0</v>
          </cell>
          <cell r="J316">
            <v>0</v>
          </cell>
          <cell r="K316">
            <v>0</v>
          </cell>
          <cell r="L316">
            <v>0</v>
          </cell>
          <cell r="M316">
            <v>0</v>
          </cell>
          <cell r="N316">
            <v>0</v>
          </cell>
        </row>
        <row r="317">
          <cell r="A317">
            <v>6850009100</v>
          </cell>
          <cell r="C317">
            <v>0</v>
          </cell>
          <cell r="D317">
            <v>0</v>
          </cell>
          <cell r="E317">
            <v>0</v>
          </cell>
          <cell r="F317">
            <v>0</v>
          </cell>
          <cell r="G317">
            <v>0</v>
          </cell>
          <cell r="H317">
            <v>0</v>
          </cell>
          <cell r="I317">
            <v>0</v>
          </cell>
          <cell r="J317">
            <v>0</v>
          </cell>
          <cell r="K317">
            <v>0</v>
          </cell>
          <cell r="L317">
            <v>0</v>
          </cell>
          <cell r="M317">
            <v>0</v>
          </cell>
          <cell r="N317">
            <v>0</v>
          </cell>
        </row>
        <row r="318">
          <cell r="A318">
            <v>6850009200</v>
          </cell>
          <cell r="C318">
            <v>0</v>
          </cell>
          <cell r="D318">
            <v>0</v>
          </cell>
          <cell r="E318">
            <v>0</v>
          </cell>
          <cell r="F318">
            <v>0</v>
          </cell>
          <cell r="G318">
            <v>0</v>
          </cell>
          <cell r="H318">
            <v>0</v>
          </cell>
          <cell r="I318">
            <v>0</v>
          </cell>
          <cell r="J318">
            <v>0</v>
          </cell>
          <cell r="K318">
            <v>0</v>
          </cell>
          <cell r="L318">
            <v>0</v>
          </cell>
          <cell r="M318">
            <v>0</v>
          </cell>
          <cell r="N318">
            <v>0</v>
          </cell>
        </row>
        <row r="319">
          <cell r="A319">
            <v>6850010100</v>
          </cell>
          <cell r="C319">
            <v>0</v>
          </cell>
          <cell r="D319">
            <v>0</v>
          </cell>
          <cell r="E319">
            <v>0</v>
          </cell>
          <cell r="F319">
            <v>0</v>
          </cell>
          <cell r="G319">
            <v>0</v>
          </cell>
          <cell r="H319">
            <v>0</v>
          </cell>
          <cell r="I319">
            <v>0</v>
          </cell>
          <cell r="J319">
            <v>0</v>
          </cell>
          <cell r="K319">
            <v>0</v>
          </cell>
          <cell r="L319">
            <v>0</v>
          </cell>
          <cell r="M319">
            <v>0</v>
          </cell>
          <cell r="N319">
            <v>0</v>
          </cell>
        </row>
        <row r="320">
          <cell r="A320">
            <v>6850010200</v>
          </cell>
          <cell r="C320">
            <v>0</v>
          </cell>
          <cell r="D320">
            <v>0</v>
          </cell>
          <cell r="E320">
            <v>0</v>
          </cell>
          <cell r="F320">
            <v>0</v>
          </cell>
          <cell r="G320">
            <v>0</v>
          </cell>
          <cell r="H320">
            <v>0</v>
          </cell>
          <cell r="I320">
            <v>0</v>
          </cell>
          <cell r="J320">
            <v>0</v>
          </cell>
          <cell r="K320">
            <v>0</v>
          </cell>
          <cell r="L320">
            <v>0</v>
          </cell>
          <cell r="M320">
            <v>0</v>
          </cell>
          <cell r="N320">
            <v>0</v>
          </cell>
        </row>
        <row r="321">
          <cell r="A321">
            <v>6850011100</v>
          </cell>
          <cell r="C321">
            <v>0</v>
          </cell>
          <cell r="D321">
            <v>0</v>
          </cell>
          <cell r="E321">
            <v>0</v>
          </cell>
          <cell r="F321">
            <v>0</v>
          </cell>
          <cell r="G321">
            <v>0</v>
          </cell>
          <cell r="H321">
            <v>0</v>
          </cell>
          <cell r="I321">
            <v>0</v>
          </cell>
          <cell r="J321">
            <v>0</v>
          </cell>
          <cell r="K321">
            <v>0</v>
          </cell>
          <cell r="L321">
            <v>0</v>
          </cell>
          <cell r="M321">
            <v>0</v>
          </cell>
          <cell r="N321">
            <v>0</v>
          </cell>
        </row>
        <row r="322">
          <cell r="A322">
            <v>6850011200</v>
          </cell>
          <cell r="C322">
            <v>0</v>
          </cell>
          <cell r="D322">
            <v>0</v>
          </cell>
          <cell r="E322">
            <v>0</v>
          </cell>
          <cell r="F322">
            <v>0</v>
          </cell>
          <cell r="G322">
            <v>0</v>
          </cell>
          <cell r="H322">
            <v>0</v>
          </cell>
          <cell r="I322">
            <v>0</v>
          </cell>
          <cell r="J322">
            <v>0</v>
          </cell>
          <cell r="K322">
            <v>0</v>
          </cell>
          <cell r="L322">
            <v>0</v>
          </cell>
          <cell r="M322">
            <v>0</v>
          </cell>
          <cell r="N322">
            <v>0</v>
          </cell>
        </row>
        <row r="323">
          <cell r="A323">
            <v>6850012100</v>
          </cell>
          <cell r="C323">
            <v>0</v>
          </cell>
          <cell r="D323">
            <v>0</v>
          </cell>
          <cell r="E323">
            <v>0</v>
          </cell>
          <cell r="F323">
            <v>0</v>
          </cell>
          <cell r="G323">
            <v>0</v>
          </cell>
          <cell r="H323">
            <v>0</v>
          </cell>
          <cell r="I323">
            <v>0</v>
          </cell>
          <cell r="J323">
            <v>0</v>
          </cell>
          <cell r="K323">
            <v>0</v>
          </cell>
          <cell r="L323">
            <v>0</v>
          </cell>
          <cell r="M323">
            <v>0</v>
          </cell>
          <cell r="N323">
            <v>0</v>
          </cell>
        </row>
        <row r="324">
          <cell r="A324">
            <v>6850012200</v>
          </cell>
          <cell r="C324">
            <v>0</v>
          </cell>
          <cell r="D324">
            <v>0</v>
          </cell>
          <cell r="E324">
            <v>0</v>
          </cell>
          <cell r="F324">
            <v>0</v>
          </cell>
          <cell r="G324">
            <v>0</v>
          </cell>
          <cell r="H324">
            <v>0</v>
          </cell>
          <cell r="I324">
            <v>0</v>
          </cell>
          <cell r="J324">
            <v>0</v>
          </cell>
          <cell r="K324">
            <v>0</v>
          </cell>
          <cell r="L324">
            <v>0</v>
          </cell>
          <cell r="M324">
            <v>0</v>
          </cell>
          <cell r="N324">
            <v>0</v>
          </cell>
        </row>
        <row r="325">
          <cell r="A325">
            <v>6850013100</v>
          </cell>
          <cell r="C325">
            <v>0</v>
          </cell>
          <cell r="D325">
            <v>0</v>
          </cell>
          <cell r="E325">
            <v>0</v>
          </cell>
          <cell r="F325">
            <v>0</v>
          </cell>
          <cell r="G325">
            <v>0</v>
          </cell>
          <cell r="H325">
            <v>0</v>
          </cell>
          <cell r="I325">
            <v>0</v>
          </cell>
          <cell r="J325">
            <v>0</v>
          </cell>
          <cell r="K325">
            <v>0</v>
          </cell>
          <cell r="L325">
            <v>0</v>
          </cell>
          <cell r="M325">
            <v>0</v>
          </cell>
          <cell r="N325">
            <v>0</v>
          </cell>
        </row>
        <row r="326">
          <cell r="A326">
            <v>6850013200</v>
          </cell>
          <cell r="C326">
            <v>0</v>
          </cell>
          <cell r="D326">
            <v>0</v>
          </cell>
          <cell r="E326">
            <v>0</v>
          </cell>
          <cell r="F326">
            <v>0</v>
          </cell>
          <cell r="G326">
            <v>0</v>
          </cell>
          <cell r="H326">
            <v>0</v>
          </cell>
          <cell r="I326">
            <v>0</v>
          </cell>
          <cell r="J326">
            <v>0</v>
          </cell>
          <cell r="K326">
            <v>0</v>
          </cell>
          <cell r="L326">
            <v>0</v>
          </cell>
          <cell r="M326">
            <v>0</v>
          </cell>
          <cell r="N326">
            <v>0</v>
          </cell>
        </row>
        <row r="327">
          <cell r="A327">
            <v>6850099000</v>
          </cell>
          <cell r="C327">
            <v>0</v>
          </cell>
          <cell r="D327">
            <v>269.98</v>
          </cell>
          <cell r="E327">
            <v>0</v>
          </cell>
          <cell r="F327">
            <v>0</v>
          </cell>
          <cell r="G327">
            <v>0</v>
          </cell>
          <cell r="H327">
            <v>0</v>
          </cell>
          <cell r="I327">
            <v>0</v>
          </cell>
          <cell r="J327">
            <v>0</v>
          </cell>
          <cell r="K327">
            <v>0</v>
          </cell>
          <cell r="L327">
            <v>0</v>
          </cell>
          <cell r="M327">
            <v>0</v>
          </cell>
          <cell r="N327">
            <v>0</v>
          </cell>
        </row>
        <row r="328">
          <cell r="A328">
            <v>6859999999</v>
          </cell>
          <cell r="C328">
            <v>0</v>
          </cell>
          <cell r="D328">
            <v>0</v>
          </cell>
          <cell r="E328">
            <v>0</v>
          </cell>
          <cell r="F328">
            <v>0</v>
          </cell>
          <cell r="G328">
            <v>0</v>
          </cell>
          <cell r="H328">
            <v>0</v>
          </cell>
          <cell r="I328">
            <v>0</v>
          </cell>
          <cell r="J328">
            <v>0</v>
          </cell>
          <cell r="K328">
            <v>0</v>
          </cell>
          <cell r="L328">
            <v>0</v>
          </cell>
          <cell r="M328">
            <v>0</v>
          </cell>
          <cell r="N328">
            <v>0</v>
          </cell>
        </row>
        <row r="329">
          <cell r="A329">
            <v>6870001000</v>
          </cell>
          <cell r="C329">
            <v>0</v>
          </cell>
          <cell r="D329">
            <v>0</v>
          </cell>
          <cell r="E329">
            <v>0</v>
          </cell>
          <cell r="F329">
            <v>0</v>
          </cell>
          <cell r="G329">
            <v>0</v>
          </cell>
          <cell r="H329">
            <v>0</v>
          </cell>
          <cell r="I329">
            <v>0</v>
          </cell>
          <cell r="J329">
            <v>0</v>
          </cell>
          <cell r="K329">
            <v>0</v>
          </cell>
          <cell r="L329">
            <v>0</v>
          </cell>
          <cell r="M329">
            <v>0</v>
          </cell>
          <cell r="N329">
            <v>0</v>
          </cell>
        </row>
        <row r="330">
          <cell r="A330">
            <v>6881001000</v>
          </cell>
          <cell r="C330">
            <v>0</v>
          </cell>
          <cell r="D330">
            <v>0</v>
          </cell>
          <cell r="E330">
            <v>0</v>
          </cell>
          <cell r="F330">
            <v>0</v>
          </cell>
          <cell r="G330">
            <v>0</v>
          </cell>
          <cell r="H330">
            <v>0</v>
          </cell>
          <cell r="I330">
            <v>0</v>
          </cell>
          <cell r="J330">
            <v>0</v>
          </cell>
          <cell r="K330">
            <v>0</v>
          </cell>
          <cell r="L330">
            <v>0</v>
          </cell>
          <cell r="M330">
            <v>0</v>
          </cell>
          <cell r="N330">
            <v>0</v>
          </cell>
        </row>
        <row r="331">
          <cell r="A331">
            <v>6881001100</v>
          </cell>
          <cell r="C331">
            <v>0</v>
          </cell>
          <cell r="D331">
            <v>0</v>
          </cell>
          <cell r="E331">
            <v>0</v>
          </cell>
          <cell r="F331">
            <v>0</v>
          </cell>
          <cell r="G331">
            <v>0</v>
          </cell>
          <cell r="H331">
            <v>0</v>
          </cell>
          <cell r="I331">
            <v>0</v>
          </cell>
          <cell r="J331">
            <v>0</v>
          </cell>
          <cell r="K331">
            <v>0</v>
          </cell>
          <cell r="L331">
            <v>0</v>
          </cell>
          <cell r="M331">
            <v>0</v>
          </cell>
          <cell r="N331">
            <v>0</v>
          </cell>
        </row>
        <row r="332">
          <cell r="A332">
            <v>6881002100</v>
          </cell>
          <cell r="C332">
            <v>0</v>
          </cell>
          <cell r="D332">
            <v>0</v>
          </cell>
          <cell r="E332">
            <v>0</v>
          </cell>
          <cell r="F332">
            <v>0</v>
          </cell>
          <cell r="G332">
            <v>0</v>
          </cell>
          <cell r="H332">
            <v>0</v>
          </cell>
          <cell r="I332">
            <v>0</v>
          </cell>
          <cell r="J332">
            <v>0</v>
          </cell>
          <cell r="K332">
            <v>0</v>
          </cell>
          <cell r="L332">
            <v>0</v>
          </cell>
          <cell r="M332">
            <v>0</v>
          </cell>
          <cell r="N332">
            <v>0</v>
          </cell>
        </row>
        <row r="333">
          <cell r="A333">
            <v>6881002200</v>
          </cell>
          <cell r="C333">
            <v>0</v>
          </cell>
          <cell r="D333">
            <v>17187.5</v>
          </cell>
          <cell r="E333">
            <v>2291.6699999999</v>
          </cell>
          <cell r="F333">
            <v>0</v>
          </cell>
          <cell r="G333">
            <v>0</v>
          </cell>
          <cell r="H333">
            <v>0</v>
          </cell>
          <cell r="I333">
            <v>0</v>
          </cell>
          <cell r="J333">
            <v>0</v>
          </cell>
          <cell r="K333">
            <v>0</v>
          </cell>
          <cell r="L333">
            <v>0</v>
          </cell>
          <cell r="M333">
            <v>0</v>
          </cell>
          <cell r="N333">
            <v>0</v>
          </cell>
        </row>
        <row r="334">
          <cell r="A334">
            <v>6881003000</v>
          </cell>
          <cell r="C334">
            <v>0</v>
          </cell>
          <cell r="D334">
            <v>0</v>
          </cell>
          <cell r="E334">
            <v>0</v>
          </cell>
          <cell r="F334">
            <v>0</v>
          </cell>
          <cell r="G334">
            <v>0</v>
          </cell>
          <cell r="H334">
            <v>0</v>
          </cell>
          <cell r="I334">
            <v>0</v>
          </cell>
          <cell r="J334">
            <v>0</v>
          </cell>
          <cell r="K334">
            <v>0</v>
          </cell>
          <cell r="L334">
            <v>0</v>
          </cell>
          <cell r="M334">
            <v>0</v>
          </cell>
          <cell r="N334">
            <v>0</v>
          </cell>
        </row>
        <row r="335">
          <cell r="A335">
            <v>6881099000</v>
          </cell>
          <cell r="C335">
            <v>537.41999999999905</v>
          </cell>
          <cell r="D335">
            <v>867.79000000000099</v>
          </cell>
          <cell r="E335">
            <v>2075.63</v>
          </cell>
          <cell r="F335">
            <v>0</v>
          </cell>
          <cell r="G335">
            <v>0</v>
          </cell>
          <cell r="H335">
            <v>0</v>
          </cell>
          <cell r="I335">
            <v>0</v>
          </cell>
          <cell r="J335">
            <v>0</v>
          </cell>
          <cell r="K335">
            <v>0</v>
          </cell>
          <cell r="L335">
            <v>0</v>
          </cell>
          <cell r="M335">
            <v>0</v>
          </cell>
          <cell r="N335">
            <v>0</v>
          </cell>
        </row>
        <row r="336">
          <cell r="A336">
            <v>6888001000</v>
          </cell>
          <cell r="C336">
            <v>0</v>
          </cell>
          <cell r="D336">
            <v>0</v>
          </cell>
          <cell r="E336">
            <v>0</v>
          </cell>
          <cell r="F336">
            <v>0</v>
          </cell>
          <cell r="G336">
            <v>0</v>
          </cell>
          <cell r="H336">
            <v>0</v>
          </cell>
          <cell r="I336">
            <v>0</v>
          </cell>
          <cell r="J336">
            <v>0</v>
          </cell>
          <cell r="K336">
            <v>0</v>
          </cell>
          <cell r="L336">
            <v>0</v>
          </cell>
          <cell r="M336">
            <v>0</v>
          </cell>
          <cell r="N336">
            <v>0</v>
          </cell>
        </row>
        <row r="337">
          <cell r="A337">
            <v>6888002000</v>
          </cell>
          <cell r="C337">
            <v>0</v>
          </cell>
          <cell r="D337">
            <v>0</v>
          </cell>
          <cell r="E337">
            <v>0</v>
          </cell>
          <cell r="F337">
            <v>0</v>
          </cell>
          <cell r="G337">
            <v>0</v>
          </cell>
          <cell r="H337">
            <v>0</v>
          </cell>
          <cell r="I337">
            <v>0</v>
          </cell>
          <cell r="J337">
            <v>0</v>
          </cell>
          <cell r="K337">
            <v>0</v>
          </cell>
          <cell r="L337">
            <v>0</v>
          </cell>
          <cell r="M337">
            <v>0</v>
          </cell>
          <cell r="N337">
            <v>0</v>
          </cell>
        </row>
        <row r="338">
          <cell r="A338">
            <v>6888003000</v>
          </cell>
          <cell r="C338">
            <v>0</v>
          </cell>
          <cell r="D338">
            <v>0</v>
          </cell>
          <cell r="E338">
            <v>0</v>
          </cell>
          <cell r="F338">
            <v>0</v>
          </cell>
          <cell r="G338">
            <v>0</v>
          </cell>
          <cell r="H338">
            <v>0</v>
          </cell>
          <cell r="I338">
            <v>0</v>
          </cell>
          <cell r="J338">
            <v>0</v>
          </cell>
          <cell r="K338">
            <v>0</v>
          </cell>
          <cell r="L338">
            <v>0</v>
          </cell>
          <cell r="M338">
            <v>0</v>
          </cell>
          <cell r="N338">
            <v>0</v>
          </cell>
        </row>
        <row r="339">
          <cell r="A339">
            <v>6888004000</v>
          </cell>
          <cell r="C339">
            <v>0</v>
          </cell>
          <cell r="D339">
            <v>0</v>
          </cell>
          <cell r="E339">
            <v>0</v>
          </cell>
          <cell r="F339">
            <v>0</v>
          </cell>
          <cell r="G339">
            <v>0</v>
          </cell>
          <cell r="H339">
            <v>0</v>
          </cell>
          <cell r="I339">
            <v>0</v>
          </cell>
          <cell r="J339">
            <v>0</v>
          </cell>
          <cell r="K339">
            <v>0</v>
          </cell>
          <cell r="L339">
            <v>0</v>
          </cell>
          <cell r="M339">
            <v>0</v>
          </cell>
          <cell r="N339">
            <v>0</v>
          </cell>
        </row>
        <row r="340">
          <cell r="A340">
            <v>6888005000</v>
          </cell>
          <cell r="C340">
            <v>0</v>
          </cell>
          <cell r="D340">
            <v>0</v>
          </cell>
          <cell r="E340">
            <v>0</v>
          </cell>
          <cell r="F340">
            <v>0</v>
          </cell>
          <cell r="G340">
            <v>0</v>
          </cell>
          <cell r="H340">
            <v>0</v>
          </cell>
          <cell r="I340">
            <v>0</v>
          </cell>
          <cell r="J340">
            <v>0</v>
          </cell>
          <cell r="K340">
            <v>0</v>
          </cell>
          <cell r="L340">
            <v>0</v>
          </cell>
          <cell r="M340">
            <v>0</v>
          </cell>
          <cell r="N340">
            <v>0</v>
          </cell>
        </row>
        <row r="341">
          <cell r="A341">
            <v>6888006000</v>
          </cell>
          <cell r="C341">
            <v>0</v>
          </cell>
          <cell r="D341">
            <v>0</v>
          </cell>
          <cell r="E341">
            <v>0</v>
          </cell>
          <cell r="F341">
            <v>0</v>
          </cell>
          <cell r="G341">
            <v>0</v>
          </cell>
          <cell r="H341">
            <v>0</v>
          </cell>
          <cell r="I341">
            <v>0</v>
          </cell>
          <cell r="J341">
            <v>0</v>
          </cell>
          <cell r="K341">
            <v>0</v>
          </cell>
          <cell r="L341">
            <v>0</v>
          </cell>
          <cell r="M341">
            <v>0</v>
          </cell>
          <cell r="N341">
            <v>0</v>
          </cell>
        </row>
        <row r="342">
          <cell r="A342">
            <v>6888007000</v>
          </cell>
          <cell r="C342">
            <v>0</v>
          </cell>
          <cell r="D342">
            <v>0</v>
          </cell>
          <cell r="E342">
            <v>0</v>
          </cell>
          <cell r="F342">
            <v>0</v>
          </cell>
          <cell r="G342">
            <v>0</v>
          </cell>
          <cell r="H342">
            <v>0</v>
          </cell>
          <cell r="I342">
            <v>0</v>
          </cell>
          <cell r="J342">
            <v>0</v>
          </cell>
          <cell r="K342">
            <v>0</v>
          </cell>
          <cell r="L342">
            <v>0</v>
          </cell>
          <cell r="M342">
            <v>0</v>
          </cell>
          <cell r="N342">
            <v>0</v>
          </cell>
        </row>
        <row r="343">
          <cell r="A343">
            <v>6888008000</v>
          </cell>
          <cell r="C343">
            <v>0</v>
          </cell>
          <cell r="D343">
            <v>0</v>
          </cell>
          <cell r="E343">
            <v>0</v>
          </cell>
          <cell r="F343">
            <v>0</v>
          </cell>
          <cell r="G343">
            <v>0</v>
          </cell>
          <cell r="H343">
            <v>0</v>
          </cell>
          <cell r="I343">
            <v>0</v>
          </cell>
          <cell r="J343">
            <v>0</v>
          </cell>
          <cell r="K343">
            <v>0</v>
          </cell>
          <cell r="L343">
            <v>0</v>
          </cell>
          <cell r="M343">
            <v>0</v>
          </cell>
          <cell r="N343">
            <v>0</v>
          </cell>
        </row>
        <row r="344">
          <cell r="A344">
            <v>6888009000</v>
          </cell>
          <cell r="C344">
            <v>0</v>
          </cell>
          <cell r="D344">
            <v>0</v>
          </cell>
          <cell r="E344">
            <v>0</v>
          </cell>
          <cell r="F344">
            <v>0</v>
          </cell>
          <cell r="G344">
            <v>0</v>
          </cell>
          <cell r="H344">
            <v>0</v>
          </cell>
          <cell r="I344">
            <v>0</v>
          </cell>
          <cell r="J344">
            <v>0</v>
          </cell>
          <cell r="K344">
            <v>0</v>
          </cell>
          <cell r="L344">
            <v>0</v>
          </cell>
          <cell r="M344">
            <v>0</v>
          </cell>
          <cell r="N344">
            <v>0</v>
          </cell>
        </row>
        <row r="345">
          <cell r="A345">
            <v>6888010000</v>
          </cell>
          <cell r="C345">
            <v>0</v>
          </cell>
          <cell r="D345">
            <v>0</v>
          </cell>
          <cell r="E345">
            <v>0</v>
          </cell>
          <cell r="F345">
            <v>0</v>
          </cell>
          <cell r="G345">
            <v>0</v>
          </cell>
          <cell r="H345">
            <v>0</v>
          </cell>
          <cell r="I345">
            <v>0</v>
          </cell>
          <cell r="J345">
            <v>0</v>
          </cell>
          <cell r="K345">
            <v>0</v>
          </cell>
          <cell r="L345">
            <v>0</v>
          </cell>
          <cell r="M345">
            <v>0</v>
          </cell>
          <cell r="N345">
            <v>0</v>
          </cell>
        </row>
        <row r="346">
          <cell r="A346">
            <v>6888098000</v>
          </cell>
          <cell r="C346">
            <v>0</v>
          </cell>
          <cell r="D346">
            <v>0</v>
          </cell>
          <cell r="E346">
            <v>0</v>
          </cell>
          <cell r="F346">
            <v>0</v>
          </cell>
          <cell r="G346">
            <v>0</v>
          </cell>
          <cell r="H346">
            <v>0</v>
          </cell>
          <cell r="I346">
            <v>0</v>
          </cell>
          <cell r="J346">
            <v>0</v>
          </cell>
          <cell r="K346">
            <v>0</v>
          </cell>
          <cell r="L346">
            <v>0</v>
          </cell>
          <cell r="M346">
            <v>0</v>
          </cell>
          <cell r="N346">
            <v>0</v>
          </cell>
        </row>
        <row r="347">
          <cell r="A347">
            <v>6888099000</v>
          </cell>
          <cell r="C347">
            <v>0</v>
          </cell>
          <cell r="D347">
            <v>0</v>
          </cell>
          <cell r="E347">
            <v>0</v>
          </cell>
          <cell r="F347">
            <v>0</v>
          </cell>
          <cell r="G347">
            <v>0</v>
          </cell>
          <cell r="H347">
            <v>0</v>
          </cell>
          <cell r="I347">
            <v>0</v>
          </cell>
          <cell r="J347">
            <v>0</v>
          </cell>
          <cell r="K347">
            <v>0</v>
          </cell>
          <cell r="L347">
            <v>0</v>
          </cell>
          <cell r="M347">
            <v>0</v>
          </cell>
          <cell r="N347">
            <v>0</v>
          </cell>
        </row>
        <row r="348">
          <cell r="A348">
            <v>6900000001</v>
          </cell>
          <cell r="C348">
            <v>0</v>
          </cell>
          <cell r="D348">
            <v>0</v>
          </cell>
          <cell r="E348">
            <v>0</v>
          </cell>
          <cell r="F348">
            <v>0</v>
          </cell>
          <cell r="G348">
            <v>0</v>
          </cell>
          <cell r="H348">
            <v>0</v>
          </cell>
          <cell r="I348">
            <v>0</v>
          </cell>
          <cell r="J348">
            <v>0</v>
          </cell>
          <cell r="K348">
            <v>0</v>
          </cell>
          <cell r="L348">
            <v>0</v>
          </cell>
          <cell r="M348">
            <v>0</v>
          </cell>
          <cell r="N348">
            <v>0</v>
          </cell>
        </row>
        <row r="349">
          <cell r="A349">
            <v>6910001000</v>
          </cell>
          <cell r="C349">
            <v>0</v>
          </cell>
          <cell r="D349">
            <v>0</v>
          </cell>
          <cell r="E349">
            <v>0</v>
          </cell>
          <cell r="F349">
            <v>0</v>
          </cell>
          <cell r="G349">
            <v>0</v>
          </cell>
          <cell r="H349">
            <v>0</v>
          </cell>
          <cell r="I349">
            <v>0</v>
          </cell>
          <cell r="J349">
            <v>0</v>
          </cell>
          <cell r="K349">
            <v>0</v>
          </cell>
          <cell r="L349">
            <v>0</v>
          </cell>
          <cell r="M349">
            <v>0</v>
          </cell>
          <cell r="N349">
            <v>0</v>
          </cell>
        </row>
        <row r="350">
          <cell r="A350">
            <v>6910002000</v>
          </cell>
          <cell r="C350">
            <v>0</v>
          </cell>
          <cell r="D350">
            <v>0</v>
          </cell>
          <cell r="E350">
            <v>0</v>
          </cell>
          <cell r="F350">
            <v>0</v>
          </cell>
          <cell r="G350">
            <v>0</v>
          </cell>
          <cell r="H350">
            <v>0</v>
          </cell>
          <cell r="I350">
            <v>0</v>
          </cell>
          <cell r="J350">
            <v>0</v>
          </cell>
          <cell r="K350">
            <v>0</v>
          </cell>
          <cell r="L350">
            <v>0</v>
          </cell>
          <cell r="M350">
            <v>0</v>
          </cell>
          <cell r="N350">
            <v>0</v>
          </cell>
        </row>
        <row r="351">
          <cell r="A351">
            <v>6910004000</v>
          </cell>
          <cell r="C351">
            <v>0</v>
          </cell>
          <cell r="D351">
            <v>0</v>
          </cell>
          <cell r="E351">
            <v>0</v>
          </cell>
          <cell r="F351">
            <v>0</v>
          </cell>
          <cell r="G351">
            <v>0</v>
          </cell>
          <cell r="H351">
            <v>0</v>
          </cell>
          <cell r="I351">
            <v>0</v>
          </cell>
          <cell r="J351">
            <v>0</v>
          </cell>
          <cell r="K351">
            <v>0</v>
          </cell>
          <cell r="L351">
            <v>0</v>
          </cell>
          <cell r="M351">
            <v>0</v>
          </cell>
          <cell r="N351">
            <v>0</v>
          </cell>
        </row>
        <row r="352">
          <cell r="A352">
            <v>6910005000</v>
          </cell>
          <cell r="C352">
            <v>0</v>
          </cell>
          <cell r="D352">
            <v>0</v>
          </cell>
          <cell r="E352">
            <v>0</v>
          </cell>
          <cell r="F352">
            <v>0</v>
          </cell>
          <cell r="G352">
            <v>0</v>
          </cell>
          <cell r="H352">
            <v>0</v>
          </cell>
          <cell r="I352">
            <v>0</v>
          </cell>
          <cell r="J352">
            <v>0</v>
          </cell>
          <cell r="K352">
            <v>0</v>
          </cell>
          <cell r="L352">
            <v>0</v>
          </cell>
          <cell r="M352">
            <v>0</v>
          </cell>
          <cell r="N352">
            <v>0</v>
          </cell>
        </row>
        <row r="353">
          <cell r="A353">
            <v>6910099000</v>
          </cell>
          <cell r="C353">
            <v>0</v>
          </cell>
          <cell r="D353">
            <v>0</v>
          </cell>
          <cell r="E353">
            <v>0</v>
          </cell>
          <cell r="F353">
            <v>0</v>
          </cell>
          <cell r="G353">
            <v>0</v>
          </cell>
          <cell r="H353">
            <v>0</v>
          </cell>
          <cell r="I353">
            <v>0</v>
          </cell>
          <cell r="J353">
            <v>0</v>
          </cell>
          <cell r="K353">
            <v>0</v>
          </cell>
          <cell r="L353">
            <v>0</v>
          </cell>
          <cell r="M353">
            <v>0</v>
          </cell>
          <cell r="N353">
            <v>0</v>
          </cell>
        </row>
        <row r="354">
          <cell r="A354">
            <v>6920001000</v>
          </cell>
          <cell r="C354">
            <v>0</v>
          </cell>
          <cell r="D354">
            <v>0</v>
          </cell>
          <cell r="E354">
            <v>0</v>
          </cell>
          <cell r="F354">
            <v>0</v>
          </cell>
          <cell r="G354">
            <v>0</v>
          </cell>
          <cell r="H354">
            <v>0</v>
          </cell>
          <cell r="I354">
            <v>0</v>
          </cell>
          <cell r="J354">
            <v>0</v>
          </cell>
          <cell r="K354">
            <v>0</v>
          </cell>
          <cell r="L354">
            <v>0</v>
          </cell>
          <cell r="M354">
            <v>0</v>
          </cell>
          <cell r="N354">
            <v>0</v>
          </cell>
        </row>
        <row r="355">
          <cell r="A355">
            <v>6931001000</v>
          </cell>
          <cell r="C355">
            <v>0</v>
          </cell>
          <cell r="D355">
            <v>0</v>
          </cell>
          <cell r="E355">
            <v>0</v>
          </cell>
          <cell r="F355">
            <v>0</v>
          </cell>
          <cell r="G355">
            <v>0</v>
          </cell>
          <cell r="H355">
            <v>0</v>
          </cell>
          <cell r="I355">
            <v>0</v>
          </cell>
          <cell r="J355">
            <v>0</v>
          </cell>
          <cell r="K355">
            <v>0</v>
          </cell>
          <cell r="L355">
            <v>0</v>
          </cell>
          <cell r="M355">
            <v>0</v>
          </cell>
          <cell r="N355">
            <v>0</v>
          </cell>
        </row>
        <row r="356">
          <cell r="A356">
            <v>6931002000</v>
          </cell>
          <cell r="C356">
            <v>0</v>
          </cell>
          <cell r="D356">
            <v>0</v>
          </cell>
          <cell r="E356">
            <v>0</v>
          </cell>
          <cell r="F356">
            <v>0</v>
          </cell>
          <cell r="G356">
            <v>0</v>
          </cell>
          <cell r="H356">
            <v>0</v>
          </cell>
          <cell r="I356">
            <v>0</v>
          </cell>
          <cell r="J356">
            <v>0</v>
          </cell>
          <cell r="K356">
            <v>0</v>
          </cell>
          <cell r="L356">
            <v>0</v>
          </cell>
          <cell r="M356">
            <v>0</v>
          </cell>
          <cell r="N356">
            <v>0</v>
          </cell>
        </row>
        <row r="357">
          <cell r="A357">
            <v>6932001000</v>
          </cell>
          <cell r="C357">
            <v>0</v>
          </cell>
          <cell r="D357">
            <v>0</v>
          </cell>
          <cell r="E357">
            <v>0</v>
          </cell>
          <cell r="F357">
            <v>0</v>
          </cell>
          <cell r="G357">
            <v>0</v>
          </cell>
          <cell r="H357">
            <v>0</v>
          </cell>
          <cell r="I357">
            <v>0</v>
          </cell>
          <cell r="J357">
            <v>0</v>
          </cell>
          <cell r="K357">
            <v>0</v>
          </cell>
          <cell r="L357">
            <v>0</v>
          </cell>
          <cell r="M357">
            <v>0</v>
          </cell>
          <cell r="N357">
            <v>0</v>
          </cell>
        </row>
        <row r="358">
          <cell r="A358">
            <v>6938001000</v>
          </cell>
          <cell r="C358">
            <v>0</v>
          </cell>
          <cell r="D358">
            <v>0</v>
          </cell>
          <cell r="E358">
            <v>0</v>
          </cell>
          <cell r="F358">
            <v>0</v>
          </cell>
          <cell r="G358">
            <v>0</v>
          </cell>
          <cell r="H358">
            <v>0</v>
          </cell>
          <cell r="I358">
            <v>0</v>
          </cell>
          <cell r="J358">
            <v>0</v>
          </cell>
          <cell r="K358">
            <v>0</v>
          </cell>
          <cell r="L358">
            <v>0</v>
          </cell>
          <cell r="M358">
            <v>0</v>
          </cell>
          <cell r="N358">
            <v>0</v>
          </cell>
        </row>
        <row r="359">
          <cell r="A359">
            <v>6941001000</v>
          </cell>
          <cell r="C359">
            <v>0</v>
          </cell>
          <cell r="D359">
            <v>0</v>
          </cell>
          <cell r="E359">
            <v>0</v>
          </cell>
          <cell r="F359">
            <v>0</v>
          </cell>
          <cell r="G359">
            <v>0</v>
          </cell>
          <cell r="H359">
            <v>0</v>
          </cell>
          <cell r="I359">
            <v>0</v>
          </cell>
          <cell r="J359">
            <v>0</v>
          </cell>
          <cell r="K359">
            <v>0</v>
          </cell>
          <cell r="L359">
            <v>0</v>
          </cell>
          <cell r="M359">
            <v>0</v>
          </cell>
          <cell r="N359">
            <v>0</v>
          </cell>
        </row>
        <row r="360">
          <cell r="A360">
            <v>6941002000</v>
          </cell>
          <cell r="C360">
            <v>0</v>
          </cell>
          <cell r="D360">
            <v>0</v>
          </cell>
          <cell r="E360">
            <v>0</v>
          </cell>
          <cell r="F360">
            <v>0</v>
          </cell>
          <cell r="G360">
            <v>0</v>
          </cell>
          <cell r="H360">
            <v>0</v>
          </cell>
          <cell r="I360">
            <v>0</v>
          </cell>
          <cell r="J360">
            <v>0</v>
          </cell>
          <cell r="K360">
            <v>0</v>
          </cell>
          <cell r="L360">
            <v>0</v>
          </cell>
          <cell r="M360">
            <v>0</v>
          </cell>
          <cell r="N360">
            <v>0</v>
          </cell>
        </row>
        <row r="361">
          <cell r="A361">
            <v>6941003000</v>
          </cell>
          <cell r="C361">
            <v>0</v>
          </cell>
          <cell r="D361">
            <v>0</v>
          </cell>
          <cell r="E361">
            <v>0</v>
          </cell>
          <cell r="F361">
            <v>0</v>
          </cell>
          <cell r="G361">
            <v>0</v>
          </cell>
          <cell r="H361">
            <v>0</v>
          </cell>
          <cell r="I361">
            <v>0</v>
          </cell>
          <cell r="J361">
            <v>0</v>
          </cell>
          <cell r="K361">
            <v>0</v>
          </cell>
          <cell r="L361">
            <v>0</v>
          </cell>
          <cell r="M361">
            <v>0</v>
          </cell>
          <cell r="N361">
            <v>0</v>
          </cell>
        </row>
        <row r="362">
          <cell r="A362">
            <v>6941009000</v>
          </cell>
          <cell r="C362">
            <v>0</v>
          </cell>
          <cell r="D362">
            <v>0</v>
          </cell>
          <cell r="E362">
            <v>0</v>
          </cell>
          <cell r="F362">
            <v>0</v>
          </cell>
          <cell r="G362">
            <v>0</v>
          </cell>
          <cell r="H362">
            <v>0</v>
          </cell>
          <cell r="I362">
            <v>0</v>
          </cell>
          <cell r="J362">
            <v>0</v>
          </cell>
          <cell r="K362">
            <v>0</v>
          </cell>
          <cell r="L362">
            <v>0</v>
          </cell>
          <cell r="M362">
            <v>0</v>
          </cell>
          <cell r="N362">
            <v>0</v>
          </cell>
        </row>
        <row r="363">
          <cell r="A363">
            <v>6942001000</v>
          </cell>
          <cell r="C363">
            <v>0</v>
          </cell>
          <cell r="D363">
            <v>0</v>
          </cell>
          <cell r="E363">
            <v>0</v>
          </cell>
          <cell r="F363">
            <v>0</v>
          </cell>
          <cell r="G363">
            <v>0</v>
          </cell>
          <cell r="H363">
            <v>0</v>
          </cell>
          <cell r="I363">
            <v>0</v>
          </cell>
          <cell r="J363">
            <v>0</v>
          </cell>
          <cell r="K363">
            <v>0</v>
          </cell>
          <cell r="L363">
            <v>0</v>
          </cell>
          <cell r="M363">
            <v>0</v>
          </cell>
          <cell r="N363">
            <v>0</v>
          </cell>
        </row>
        <row r="364">
          <cell r="A364">
            <v>6942002000</v>
          </cell>
          <cell r="C364">
            <v>0</v>
          </cell>
          <cell r="D364">
            <v>0</v>
          </cell>
          <cell r="E364">
            <v>0</v>
          </cell>
          <cell r="F364">
            <v>0</v>
          </cell>
          <cell r="G364">
            <v>0</v>
          </cell>
          <cell r="H364">
            <v>0</v>
          </cell>
          <cell r="I364">
            <v>0</v>
          </cell>
          <cell r="J364">
            <v>0</v>
          </cell>
          <cell r="K364">
            <v>0</v>
          </cell>
          <cell r="L364">
            <v>0</v>
          </cell>
          <cell r="M364">
            <v>0</v>
          </cell>
          <cell r="N364">
            <v>0</v>
          </cell>
        </row>
        <row r="365">
          <cell r="A365">
            <v>6942003000</v>
          </cell>
          <cell r="C365">
            <v>0</v>
          </cell>
          <cell r="D365">
            <v>0</v>
          </cell>
          <cell r="E365">
            <v>0</v>
          </cell>
          <cell r="F365">
            <v>0</v>
          </cell>
          <cell r="G365">
            <v>0</v>
          </cell>
          <cell r="H365">
            <v>0</v>
          </cell>
          <cell r="I365">
            <v>0</v>
          </cell>
          <cell r="J365">
            <v>0</v>
          </cell>
          <cell r="K365">
            <v>0</v>
          </cell>
          <cell r="L365">
            <v>0</v>
          </cell>
          <cell r="M365">
            <v>0</v>
          </cell>
          <cell r="N365">
            <v>0</v>
          </cell>
        </row>
        <row r="366">
          <cell r="A366">
            <v>6942009000</v>
          </cell>
          <cell r="C366">
            <v>0</v>
          </cell>
          <cell r="D366">
            <v>0</v>
          </cell>
          <cell r="E366">
            <v>0</v>
          </cell>
          <cell r="F366">
            <v>0</v>
          </cell>
          <cell r="G366">
            <v>0</v>
          </cell>
          <cell r="H366">
            <v>0</v>
          </cell>
          <cell r="I366">
            <v>0</v>
          </cell>
          <cell r="J366">
            <v>0</v>
          </cell>
          <cell r="K366">
            <v>0</v>
          </cell>
          <cell r="L366">
            <v>0</v>
          </cell>
          <cell r="M366">
            <v>0</v>
          </cell>
          <cell r="N366">
            <v>0</v>
          </cell>
        </row>
        <row r="367">
          <cell r="A367">
            <v>6943001000</v>
          </cell>
          <cell r="C367">
            <v>0</v>
          </cell>
          <cell r="D367">
            <v>0</v>
          </cell>
          <cell r="E367">
            <v>0</v>
          </cell>
          <cell r="F367">
            <v>0</v>
          </cell>
          <cell r="G367">
            <v>0</v>
          </cell>
          <cell r="H367">
            <v>0</v>
          </cell>
          <cell r="I367">
            <v>0</v>
          </cell>
          <cell r="J367">
            <v>0</v>
          </cell>
          <cell r="K367">
            <v>0</v>
          </cell>
          <cell r="L367">
            <v>0</v>
          </cell>
          <cell r="M367">
            <v>0</v>
          </cell>
          <cell r="N367">
            <v>0</v>
          </cell>
        </row>
        <row r="368">
          <cell r="A368">
            <v>6943002000</v>
          </cell>
          <cell r="C368">
            <v>0</v>
          </cell>
          <cell r="D368">
            <v>0</v>
          </cell>
          <cell r="E368">
            <v>0</v>
          </cell>
          <cell r="F368">
            <v>0</v>
          </cell>
          <cell r="G368">
            <v>0</v>
          </cell>
          <cell r="H368">
            <v>0</v>
          </cell>
          <cell r="I368">
            <v>0</v>
          </cell>
          <cell r="J368">
            <v>0</v>
          </cell>
          <cell r="K368">
            <v>0</v>
          </cell>
          <cell r="L368">
            <v>0</v>
          </cell>
          <cell r="M368">
            <v>0</v>
          </cell>
          <cell r="N368">
            <v>0</v>
          </cell>
        </row>
        <row r="369">
          <cell r="A369">
            <v>6943003000</v>
          </cell>
          <cell r="C369">
            <v>0</v>
          </cell>
          <cell r="D369">
            <v>0</v>
          </cell>
          <cell r="E369">
            <v>0</v>
          </cell>
          <cell r="F369">
            <v>0</v>
          </cell>
          <cell r="G369">
            <v>0</v>
          </cell>
          <cell r="H369">
            <v>0</v>
          </cell>
          <cell r="I369">
            <v>0</v>
          </cell>
          <cell r="J369">
            <v>0</v>
          </cell>
          <cell r="K369">
            <v>0</v>
          </cell>
          <cell r="L369">
            <v>0</v>
          </cell>
          <cell r="M369">
            <v>0</v>
          </cell>
          <cell r="N369">
            <v>0</v>
          </cell>
        </row>
        <row r="370">
          <cell r="A370">
            <v>6943009000</v>
          </cell>
          <cell r="C370">
            <v>0</v>
          </cell>
          <cell r="D370">
            <v>0</v>
          </cell>
          <cell r="E370">
            <v>0</v>
          </cell>
          <cell r="F370">
            <v>0</v>
          </cell>
          <cell r="G370">
            <v>0</v>
          </cell>
          <cell r="H370">
            <v>0</v>
          </cell>
          <cell r="I370">
            <v>0</v>
          </cell>
          <cell r="J370">
            <v>0</v>
          </cell>
          <cell r="K370">
            <v>0</v>
          </cell>
          <cell r="L370">
            <v>0</v>
          </cell>
          <cell r="M370">
            <v>0</v>
          </cell>
          <cell r="N370">
            <v>0</v>
          </cell>
        </row>
        <row r="371">
          <cell r="A371">
            <v>6944001000</v>
          </cell>
          <cell r="C371">
            <v>0</v>
          </cell>
          <cell r="D371">
            <v>0</v>
          </cell>
          <cell r="E371">
            <v>0</v>
          </cell>
          <cell r="F371">
            <v>0</v>
          </cell>
          <cell r="G371">
            <v>0</v>
          </cell>
          <cell r="H371">
            <v>0</v>
          </cell>
          <cell r="I371">
            <v>0</v>
          </cell>
          <cell r="J371">
            <v>0</v>
          </cell>
          <cell r="K371">
            <v>0</v>
          </cell>
          <cell r="L371">
            <v>0</v>
          </cell>
          <cell r="M371">
            <v>0</v>
          </cell>
          <cell r="N371">
            <v>0</v>
          </cell>
        </row>
        <row r="372">
          <cell r="A372">
            <v>6944002000</v>
          </cell>
          <cell r="C372">
            <v>0</v>
          </cell>
          <cell r="D372">
            <v>0</v>
          </cell>
          <cell r="E372">
            <v>0</v>
          </cell>
          <cell r="F372">
            <v>0</v>
          </cell>
          <cell r="G372">
            <v>0</v>
          </cell>
          <cell r="H372">
            <v>0</v>
          </cell>
          <cell r="I372">
            <v>0</v>
          </cell>
          <cell r="J372">
            <v>0</v>
          </cell>
          <cell r="K372">
            <v>0</v>
          </cell>
          <cell r="L372">
            <v>0</v>
          </cell>
          <cell r="M372">
            <v>0</v>
          </cell>
          <cell r="N372">
            <v>0</v>
          </cell>
        </row>
        <row r="373">
          <cell r="A373">
            <v>6944003000</v>
          </cell>
          <cell r="C373">
            <v>0</v>
          </cell>
          <cell r="D373">
            <v>0</v>
          </cell>
          <cell r="E373">
            <v>0</v>
          </cell>
          <cell r="F373">
            <v>0</v>
          </cell>
          <cell r="G373">
            <v>0</v>
          </cell>
          <cell r="H373">
            <v>0</v>
          </cell>
          <cell r="I373">
            <v>0</v>
          </cell>
          <cell r="J373">
            <v>0</v>
          </cell>
          <cell r="K373">
            <v>0</v>
          </cell>
          <cell r="L373">
            <v>0</v>
          </cell>
          <cell r="M373">
            <v>0</v>
          </cell>
          <cell r="N373">
            <v>0</v>
          </cell>
        </row>
        <row r="374">
          <cell r="A374">
            <v>6944009000</v>
          </cell>
          <cell r="C374">
            <v>0</v>
          </cell>
          <cell r="D374">
            <v>0</v>
          </cell>
          <cell r="E374">
            <v>0</v>
          </cell>
          <cell r="F374">
            <v>0</v>
          </cell>
          <cell r="G374">
            <v>0</v>
          </cell>
          <cell r="H374">
            <v>0</v>
          </cell>
          <cell r="I374">
            <v>0</v>
          </cell>
          <cell r="J374">
            <v>0</v>
          </cell>
          <cell r="K374">
            <v>0</v>
          </cell>
          <cell r="L374">
            <v>0</v>
          </cell>
          <cell r="M374">
            <v>0</v>
          </cell>
          <cell r="N374">
            <v>0</v>
          </cell>
        </row>
        <row r="375">
          <cell r="A375">
            <v>6945001000</v>
          </cell>
          <cell r="C375">
            <v>0</v>
          </cell>
          <cell r="D375">
            <v>0</v>
          </cell>
          <cell r="E375">
            <v>0</v>
          </cell>
          <cell r="F375">
            <v>0</v>
          </cell>
          <cell r="G375">
            <v>0</v>
          </cell>
          <cell r="H375">
            <v>0</v>
          </cell>
          <cell r="I375">
            <v>0</v>
          </cell>
          <cell r="J375">
            <v>0</v>
          </cell>
          <cell r="K375">
            <v>0</v>
          </cell>
          <cell r="L375">
            <v>0</v>
          </cell>
          <cell r="M375">
            <v>0</v>
          </cell>
          <cell r="N375">
            <v>0</v>
          </cell>
        </row>
        <row r="376">
          <cell r="A376">
            <v>6945002000</v>
          </cell>
          <cell r="C376">
            <v>0</v>
          </cell>
          <cell r="D376">
            <v>0</v>
          </cell>
          <cell r="E376">
            <v>0</v>
          </cell>
          <cell r="F376">
            <v>0</v>
          </cell>
          <cell r="G376">
            <v>0</v>
          </cell>
          <cell r="H376">
            <v>0</v>
          </cell>
          <cell r="I376">
            <v>0</v>
          </cell>
          <cell r="J376">
            <v>0</v>
          </cell>
          <cell r="K376">
            <v>0</v>
          </cell>
          <cell r="L376">
            <v>0</v>
          </cell>
          <cell r="M376">
            <v>0</v>
          </cell>
          <cell r="N376">
            <v>0</v>
          </cell>
        </row>
        <row r="377">
          <cell r="A377">
            <v>6945009000</v>
          </cell>
          <cell r="C377">
            <v>0</v>
          </cell>
          <cell r="D377">
            <v>0</v>
          </cell>
          <cell r="E377">
            <v>0</v>
          </cell>
          <cell r="F377">
            <v>0</v>
          </cell>
          <cell r="G377">
            <v>0</v>
          </cell>
          <cell r="H377">
            <v>0</v>
          </cell>
          <cell r="I377">
            <v>0</v>
          </cell>
          <cell r="J377">
            <v>0</v>
          </cell>
          <cell r="K377">
            <v>0</v>
          </cell>
          <cell r="L377">
            <v>0</v>
          </cell>
          <cell r="M377">
            <v>0</v>
          </cell>
          <cell r="N377">
            <v>0</v>
          </cell>
        </row>
        <row r="378">
          <cell r="A378">
            <v>6946001000</v>
          </cell>
          <cell r="C378">
            <v>0</v>
          </cell>
          <cell r="D378">
            <v>0</v>
          </cell>
          <cell r="E378">
            <v>0</v>
          </cell>
          <cell r="F378">
            <v>0</v>
          </cell>
          <cell r="G378">
            <v>0</v>
          </cell>
          <cell r="H378">
            <v>0</v>
          </cell>
          <cell r="I378">
            <v>0</v>
          </cell>
          <cell r="J378">
            <v>0</v>
          </cell>
          <cell r="K378">
            <v>0</v>
          </cell>
          <cell r="L378">
            <v>0</v>
          </cell>
          <cell r="M378">
            <v>0</v>
          </cell>
          <cell r="N378">
            <v>0</v>
          </cell>
        </row>
        <row r="379">
          <cell r="A379">
            <v>6946002000</v>
          </cell>
          <cell r="C379">
            <v>0</v>
          </cell>
          <cell r="D379">
            <v>0</v>
          </cell>
          <cell r="E379">
            <v>0</v>
          </cell>
          <cell r="F379">
            <v>0</v>
          </cell>
          <cell r="G379">
            <v>0</v>
          </cell>
          <cell r="H379">
            <v>0</v>
          </cell>
          <cell r="I379">
            <v>0</v>
          </cell>
          <cell r="J379">
            <v>0</v>
          </cell>
          <cell r="K379">
            <v>0</v>
          </cell>
          <cell r="L379">
            <v>0</v>
          </cell>
          <cell r="M379">
            <v>0</v>
          </cell>
          <cell r="N379">
            <v>0</v>
          </cell>
        </row>
        <row r="380">
          <cell r="A380">
            <v>6946009000</v>
          </cell>
          <cell r="C380">
            <v>0</v>
          </cell>
          <cell r="D380">
            <v>0</v>
          </cell>
          <cell r="E380">
            <v>0</v>
          </cell>
          <cell r="F380">
            <v>0</v>
          </cell>
          <cell r="G380">
            <v>0</v>
          </cell>
          <cell r="H380">
            <v>0</v>
          </cell>
          <cell r="I380">
            <v>0</v>
          </cell>
          <cell r="J380">
            <v>0</v>
          </cell>
          <cell r="K380">
            <v>0</v>
          </cell>
          <cell r="L380">
            <v>0</v>
          </cell>
          <cell r="M380">
            <v>0</v>
          </cell>
          <cell r="N380">
            <v>0</v>
          </cell>
        </row>
        <row r="381">
          <cell r="A381">
            <v>6947001000</v>
          </cell>
          <cell r="C381">
            <v>0</v>
          </cell>
          <cell r="D381">
            <v>0</v>
          </cell>
          <cell r="E381">
            <v>0</v>
          </cell>
          <cell r="F381">
            <v>0</v>
          </cell>
          <cell r="G381">
            <v>0</v>
          </cell>
          <cell r="H381">
            <v>0</v>
          </cell>
          <cell r="I381">
            <v>0</v>
          </cell>
          <cell r="J381">
            <v>0</v>
          </cell>
          <cell r="K381">
            <v>0</v>
          </cell>
          <cell r="L381">
            <v>0</v>
          </cell>
          <cell r="M381">
            <v>0</v>
          </cell>
          <cell r="N381">
            <v>0</v>
          </cell>
        </row>
        <row r="382">
          <cell r="A382">
            <v>6947002000</v>
          </cell>
          <cell r="C382">
            <v>0</v>
          </cell>
          <cell r="D382">
            <v>0</v>
          </cell>
          <cell r="E382">
            <v>0</v>
          </cell>
          <cell r="F382">
            <v>0</v>
          </cell>
          <cell r="G382">
            <v>0</v>
          </cell>
          <cell r="H382">
            <v>0</v>
          </cell>
          <cell r="I382">
            <v>0</v>
          </cell>
          <cell r="J382">
            <v>0</v>
          </cell>
          <cell r="K382">
            <v>0</v>
          </cell>
          <cell r="L382">
            <v>0</v>
          </cell>
          <cell r="M382">
            <v>0</v>
          </cell>
          <cell r="N382">
            <v>0</v>
          </cell>
        </row>
        <row r="383">
          <cell r="A383">
            <v>6947003000</v>
          </cell>
          <cell r="C383">
            <v>0</v>
          </cell>
          <cell r="D383">
            <v>0</v>
          </cell>
          <cell r="E383">
            <v>0</v>
          </cell>
          <cell r="F383">
            <v>0</v>
          </cell>
          <cell r="G383">
            <v>0</v>
          </cell>
          <cell r="H383">
            <v>0</v>
          </cell>
          <cell r="I383">
            <v>0</v>
          </cell>
          <cell r="J383">
            <v>0</v>
          </cell>
          <cell r="K383">
            <v>0</v>
          </cell>
          <cell r="L383">
            <v>0</v>
          </cell>
          <cell r="M383">
            <v>0</v>
          </cell>
          <cell r="N383">
            <v>0</v>
          </cell>
        </row>
        <row r="384">
          <cell r="A384">
            <v>6947009000</v>
          </cell>
          <cell r="C384">
            <v>0</v>
          </cell>
          <cell r="D384">
            <v>0</v>
          </cell>
          <cell r="E384">
            <v>0</v>
          </cell>
          <cell r="F384">
            <v>0</v>
          </cell>
          <cell r="G384">
            <v>0</v>
          </cell>
          <cell r="H384">
            <v>0</v>
          </cell>
          <cell r="I384">
            <v>0</v>
          </cell>
          <cell r="J384">
            <v>0</v>
          </cell>
          <cell r="K384">
            <v>0</v>
          </cell>
          <cell r="L384">
            <v>0</v>
          </cell>
          <cell r="M384">
            <v>0</v>
          </cell>
          <cell r="N384">
            <v>0</v>
          </cell>
        </row>
        <row r="385">
          <cell r="A385">
            <v>6948001000</v>
          </cell>
          <cell r="C385">
            <v>0</v>
          </cell>
          <cell r="D385">
            <v>0</v>
          </cell>
          <cell r="E385">
            <v>0</v>
          </cell>
          <cell r="F385">
            <v>0</v>
          </cell>
          <cell r="G385">
            <v>0</v>
          </cell>
          <cell r="H385">
            <v>0</v>
          </cell>
          <cell r="I385">
            <v>0</v>
          </cell>
          <cell r="J385">
            <v>0</v>
          </cell>
          <cell r="K385">
            <v>0</v>
          </cell>
          <cell r="L385">
            <v>0</v>
          </cell>
          <cell r="M385">
            <v>0</v>
          </cell>
          <cell r="N385">
            <v>0</v>
          </cell>
        </row>
        <row r="386">
          <cell r="A386">
            <v>6951001000</v>
          </cell>
          <cell r="C386">
            <v>0</v>
          </cell>
          <cell r="D386">
            <v>0</v>
          </cell>
          <cell r="E386">
            <v>0</v>
          </cell>
          <cell r="F386">
            <v>0</v>
          </cell>
          <cell r="G386">
            <v>0</v>
          </cell>
          <cell r="H386">
            <v>0</v>
          </cell>
          <cell r="I386">
            <v>0</v>
          </cell>
          <cell r="J386">
            <v>0</v>
          </cell>
          <cell r="K386">
            <v>0</v>
          </cell>
          <cell r="L386">
            <v>0</v>
          </cell>
          <cell r="M386">
            <v>0</v>
          </cell>
          <cell r="N386">
            <v>0</v>
          </cell>
        </row>
        <row r="387">
          <cell r="A387">
            <v>6952001000</v>
          </cell>
          <cell r="C387">
            <v>0</v>
          </cell>
          <cell r="D387">
            <v>0</v>
          </cell>
          <cell r="E387">
            <v>0</v>
          </cell>
          <cell r="F387">
            <v>0</v>
          </cell>
          <cell r="G387">
            <v>0</v>
          </cell>
          <cell r="H387">
            <v>0</v>
          </cell>
          <cell r="I387">
            <v>0</v>
          </cell>
          <cell r="J387">
            <v>0</v>
          </cell>
          <cell r="K387">
            <v>0</v>
          </cell>
          <cell r="L387">
            <v>0</v>
          </cell>
          <cell r="M387">
            <v>0</v>
          </cell>
          <cell r="N387">
            <v>0</v>
          </cell>
        </row>
        <row r="388">
          <cell r="A388">
            <v>6958001000</v>
          </cell>
          <cell r="C388">
            <v>0</v>
          </cell>
          <cell r="D388">
            <v>0</v>
          </cell>
          <cell r="E388">
            <v>0</v>
          </cell>
          <cell r="F388">
            <v>0</v>
          </cell>
          <cell r="G388">
            <v>0</v>
          </cell>
          <cell r="H388">
            <v>0</v>
          </cell>
          <cell r="I388">
            <v>0</v>
          </cell>
          <cell r="J388">
            <v>0</v>
          </cell>
          <cell r="K388">
            <v>0</v>
          </cell>
          <cell r="L388">
            <v>0</v>
          </cell>
          <cell r="M388">
            <v>0</v>
          </cell>
          <cell r="N388">
            <v>0</v>
          </cell>
        </row>
        <row r="389">
          <cell r="A389">
            <v>6961001000</v>
          </cell>
          <cell r="C389">
            <v>0</v>
          </cell>
          <cell r="D389">
            <v>0</v>
          </cell>
          <cell r="E389">
            <v>0</v>
          </cell>
          <cell r="F389">
            <v>0</v>
          </cell>
          <cell r="G389">
            <v>0</v>
          </cell>
          <cell r="H389">
            <v>0</v>
          </cell>
          <cell r="I389">
            <v>0</v>
          </cell>
          <cell r="J389">
            <v>0</v>
          </cell>
          <cell r="K389">
            <v>0</v>
          </cell>
          <cell r="L389">
            <v>0</v>
          </cell>
          <cell r="M389">
            <v>0</v>
          </cell>
          <cell r="N389">
            <v>0</v>
          </cell>
        </row>
        <row r="390">
          <cell r="A390">
            <v>6962001000</v>
          </cell>
          <cell r="C390">
            <v>0</v>
          </cell>
          <cell r="D390">
            <v>0</v>
          </cell>
          <cell r="E390">
            <v>0</v>
          </cell>
          <cell r="F390">
            <v>0</v>
          </cell>
          <cell r="G390">
            <v>0</v>
          </cell>
          <cell r="H390">
            <v>0</v>
          </cell>
          <cell r="I390">
            <v>0</v>
          </cell>
          <cell r="J390">
            <v>0</v>
          </cell>
          <cell r="K390">
            <v>0</v>
          </cell>
          <cell r="L390">
            <v>0</v>
          </cell>
          <cell r="M390">
            <v>0</v>
          </cell>
          <cell r="N390">
            <v>0</v>
          </cell>
        </row>
        <row r="391">
          <cell r="A391">
            <v>6962002000</v>
          </cell>
          <cell r="C391">
            <v>0</v>
          </cell>
          <cell r="D391">
            <v>0</v>
          </cell>
          <cell r="E391">
            <v>0</v>
          </cell>
          <cell r="F391">
            <v>0</v>
          </cell>
          <cell r="G391">
            <v>0</v>
          </cell>
          <cell r="H391">
            <v>0</v>
          </cell>
          <cell r="I391">
            <v>0</v>
          </cell>
          <cell r="J391">
            <v>0</v>
          </cell>
          <cell r="K391">
            <v>0</v>
          </cell>
          <cell r="L391">
            <v>0</v>
          </cell>
          <cell r="M391">
            <v>0</v>
          </cell>
          <cell r="N391">
            <v>0</v>
          </cell>
        </row>
        <row r="392">
          <cell r="A392">
            <v>6962003000</v>
          </cell>
          <cell r="C392">
            <v>0</v>
          </cell>
          <cell r="D392">
            <v>0</v>
          </cell>
          <cell r="E392">
            <v>0</v>
          </cell>
          <cell r="F392">
            <v>0</v>
          </cell>
          <cell r="G392">
            <v>0</v>
          </cell>
          <cell r="H392">
            <v>0</v>
          </cell>
          <cell r="I392">
            <v>0</v>
          </cell>
          <cell r="J392">
            <v>0</v>
          </cell>
          <cell r="K392">
            <v>0</v>
          </cell>
          <cell r="L392">
            <v>0</v>
          </cell>
          <cell r="M392">
            <v>0</v>
          </cell>
          <cell r="N392">
            <v>0</v>
          </cell>
        </row>
        <row r="393">
          <cell r="A393">
            <v>6962009000</v>
          </cell>
          <cell r="C393">
            <v>0</v>
          </cell>
          <cell r="D393">
            <v>0</v>
          </cell>
          <cell r="E393">
            <v>0</v>
          </cell>
          <cell r="F393">
            <v>0</v>
          </cell>
          <cell r="G393">
            <v>0</v>
          </cell>
          <cell r="H393">
            <v>0</v>
          </cell>
          <cell r="I393">
            <v>0</v>
          </cell>
          <cell r="J393">
            <v>0</v>
          </cell>
          <cell r="K393">
            <v>0</v>
          </cell>
          <cell r="L393">
            <v>0</v>
          </cell>
          <cell r="M393">
            <v>0</v>
          </cell>
          <cell r="N393">
            <v>0</v>
          </cell>
        </row>
        <row r="394">
          <cell r="A394">
            <v>6962019000</v>
          </cell>
          <cell r="C394">
            <v>0</v>
          </cell>
          <cell r="D394">
            <v>0</v>
          </cell>
          <cell r="E394">
            <v>0</v>
          </cell>
          <cell r="F394">
            <v>0</v>
          </cell>
          <cell r="G394">
            <v>0</v>
          </cell>
          <cell r="H394">
            <v>0</v>
          </cell>
          <cell r="I394">
            <v>0</v>
          </cell>
          <cell r="J394">
            <v>0</v>
          </cell>
          <cell r="K394">
            <v>0</v>
          </cell>
          <cell r="L394">
            <v>0</v>
          </cell>
          <cell r="M394">
            <v>0</v>
          </cell>
          <cell r="N394">
            <v>0</v>
          </cell>
        </row>
        <row r="395">
          <cell r="A395">
            <v>6962029000</v>
          </cell>
          <cell r="C395">
            <v>0</v>
          </cell>
          <cell r="D395">
            <v>0</v>
          </cell>
          <cell r="E395">
            <v>0</v>
          </cell>
          <cell r="F395">
            <v>0</v>
          </cell>
          <cell r="G395">
            <v>0</v>
          </cell>
          <cell r="H395">
            <v>0</v>
          </cell>
          <cell r="I395">
            <v>0</v>
          </cell>
          <cell r="J395">
            <v>0</v>
          </cell>
          <cell r="K395">
            <v>0</v>
          </cell>
          <cell r="L395">
            <v>0</v>
          </cell>
          <cell r="M395">
            <v>0</v>
          </cell>
          <cell r="N395">
            <v>0</v>
          </cell>
        </row>
        <row r="396">
          <cell r="A396">
            <v>6962039000</v>
          </cell>
          <cell r="C396">
            <v>0</v>
          </cell>
          <cell r="D396">
            <v>0</v>
          </cell>
          <cell r="E396">
            <v>0</v>
          </cell>
          <cell r="F396">
            <v>0</v>
          </cell>
          <cell r="G396">
            <v>0</v>
          </cell>
          <cell r="H396">
            <v>0</v>
          </cell>
          <cell r="I396">
            <v>0</v>
          </cell>
          <cell r="J396">
            <v>0</v>
          </cell>
          <cell r="K396">
            <v>0</v>
          </cell>
          <cell r="L396">
            <v>0</v>
          </cell>
          <cell r="M396">
            <v>0</v>
          </cell>
          <cell r="N396">
            <v>0</v>
          </cell>
        </row>
        <row r="397">
          <cell r="A397">
            <v>6962041000</v>
          </cell>
          <cell r="C397">
            <v>0</v>
          </cell>
          <cell r="D397">
            <v>0</v>
          </cell>
          <cell r="E397">
            <v>0</v>
          </cell>
          <cell r="F397">
            <v>0</v>
          </cell>
          <cell r="G397">
            <v>0</v>
          </cell>
          <cell r="H397">
            <v>0</v>
          </cell>
          <cell r="I397">
            <v>0</v>
          </cell>
          <cell r="J397">
            <v>0</v>
          </cell>
          <cell r="K397">
            <v>0</v>
          </cell>
          <cell r="L397">
            <v>0</v>
          </cell>
          <cell r="M397">
            <v>0</v>
          </cell>
          <cell r="N397">
            <v>0</v>
          </cell>
        </row>
        <row r="398">
          <cell r="A398">
            <v>6962049000</v>
          </cell>
          <cell r="C398">
            <v>0</v>
          </cell>
          <cell r="D398">
            <v>0</v>
          </cell>
          <cell r="E398">
            <v>0</v>
          </cell>
          <cell r="F398">
            <v>0</v>
          </cell>
          <cell r="G398">
            <v>0</v>
          </cell>
          <cell r="H398">
            <v>0</v>
          </cell>
          <cell r="I398">
            <v>0</v>
          </cell>
          <cell r="J398">
            <v>0</v>
          </cell>
          <cell r="K398">
            <v>0</v>
          </cell>
          <cell r="L398">
            <v>0</v>
          </cell>
          <cell r="M398">
            <v>0</v>
          </cell>
          <cell r="N398">
            <v>0</v>
          </cell>
        </row>
        <row r="399">
          <cell r="A399">
            <v>6962059000</v>
          </cell>
          <cell r="C399">
            <v>0</v>
          </cell>
          <cell r="D399">
            <v>0</v>
          </cell>
          <cell r="E399">
            <v>0</v>
          </cell>
          <cell r="F399">
            <v>0</v>
          </cell>
          <cell r="G399">
            <v>0</v>
          </cell>
          <cell r="H399">
            <v>0</v>
          </cell>
          <cell r="I399">
            <v>0</v>
          </cell>
          <cell r="J399">
            <v>0</v>
          </cell>
          <cell r="K399">
            <v>0</v>
          </cell>
          <cell r="L399">
            <v>0</v>
          </cell>
          <cell r="M399">
            <v>0</v>
          </cell>
          <cell r="N399">
            <v>0</v>
          </cell>
        </row>
        <row r="400">
          <cell r="A400">
            <v>6962069000</v>
          </cell>
          <cell r="C400">
            <v>0</v>
          </cell>
          <cell r="D400">
            <v>0</v>
          </cell>
          <cell r="E400">
            <v>0</v>
          </cell>
          <cell r="F400">
            <v>0</v>
          </cell>
          <cell r="G400">
            <v>0</v>
          </cell>
          <cell r="H400">
            <v>0</v>
          </cell>
          <cell r="I400">
            <v>0</v>
          </cell>
          <cell r="J400">
            <v>0</v>
          </cell>
          <cell r="K400">
            <v>0</v>
          </cell>
          <cell r="L400">
            <v>0</v>
          </cell>
          <cell r="M400">
            <v>0</v>
          </cell>
          <cell r="N400">
            <v>0</v>
          </cell>
        </row>
        <row r="401">
          <cell r="A401">
            <v>6970061000</v>
          </cell>
          <cell r="C401">
            <v>0</v>
          </cell>
          <cell r="D401">
            <v>0</v>
          </cell>
          <cell r="E401">
            <v>0</v>
          </cell>
          <cell r="F401">
            <v>0</v>
          </cell>
          <cell r="G401">
            <v>0</v>
          </cell>
          <cell r="H401">
            <v>0</v>
          </cell>
          <cell r="I401">
            <v>0</v>
          </cell>
          <cell r="J401">
            <v>0</v>
          </cell>
          <cell r="K401">
            <v>0</v>
          </cell>
          <cell r="L401">
            <v>0</v>
          </cell>
          <cell r="M401">
            <v>0</v>
          </cell>
          <cell r="N401">
            <v>0</v>
          </cell>
        </row>
        <row r="402">
          <cell r="A402">
            <v>6970062000</v>
          </cell>
          <cell r="C402">
            <v>0</v>
          </cell>
          <cell r="D402">
            <v>0</v>
          </cell>
          <cell r="E402">
            <v>0</v>
          </cell>
          <cell r="F402">
            <v>0</v>
          </cell>
          <cell r="G402">
            <v>0</v>
          </cell>
          <cell r="H402">
            <v>0</v>
          </cell>
          <cell r="I402">
            <v>0</v>
          </cell>
          <cell r="J402">
            <v>0</v>
          </cell>
          <cell r="K402">
            <v>0</v>
          </cell>
          <cell r="L402">
            <v>0</v>
          </cell>
          <cell r="M402">
            <v>0</v>
          </cell>
          <cell r="N402">
            <v>0</v>
          </cell>
        </row>
        <row r="403">
          <cell r="A403">
            <v>6970063000</v>
          </cell>
          <cell r="C403">
            <v>0</v>
          </cell>
          <cell r="D403">
            <v>0</v>
          </cell>
          <cell r="E403">
            <v>0</v>
          </cell>
          <cell r="F403">
            <v>0</v>
          </cell>
          <cell r="G403">
            <v>0</v>
          </cell>
          <cell r="H403">
            <v>0</v>
          </cell>
          <cell r="I403">
            <v>0</v>
          </cell>
          <cell r="J403">
            <v>0</v>
          </cell>
          <cell r="K403">
            <v>0</v>
          </cell>
          <cell r="L403">
            <v>0</v>
          </cell>
          <cell r="M403">
            <v>0</v>
          </cell>
          <cell r="N403">
            <v>0</v>
          </cell>
        </row>
        <row r="404">
          <cell r="A404">
            <v>6970064000</v>
          </cell>
          <cell r="C404">
            <v>0</v>
          </cell>
          <cell r="D404">
            <v>0</v>
          </cell>
          <cell r="E404">
            <v>0</v>
          </cell>
          <cell r="F404">
            <v>0</v>
          </cell>
          <cell r="G404">
            <v>0</v>
          </cell>
          <cell r="H404">
            <v>0</v>
          </cell>
          <cell r="I404">
            <v>0</v>
          </cell>
          <cell r="J404">
            <v>0</v>
          </cell>
          <cell r="K404">
            <v>0</v>
          </cell>
          <cell r="L404">
            <v>0</v>
          </cell>
          <cell r="M404">
            <v>0</v>
          </cell>
          <cell r="N404">
            <v>0</v>
          </cell>
        </row>
        <row r="405">
          <cell r="A405">
            <v>6970065000</v>
          </cell>
          <cell r="C405">
            <v>0</v>
          </cell>
          <cell r="D405">
            <v>0</v>
          </cell>
          <cell r="E405">
            <v>0</v>
          </cell>
          <cell r="F405">
            <v>0</v>
          </cell>
          <cell r="G405">
            <v>0</v>
          </cell>
          <cell r="H405">
            <v>0</v>
          </cell>
          <cell r="I405">
            <v>0</v>
          </cell>
          <cell r="J405">
            <v>0</v>
          </cell>
          <cell r="K405">
            <v>0</v>
          </cell>
          <cell r="L405">
            <v>0</v>
          </cell>
          <cell r="M405">
            <v>0</v>
          </cell>
          <cell r="N405">
            <v>0</v>
          </cell>
        </row>
        <row r="406">
          <cell r="A406">
            <v>6970066000</v>
          </cell>
          <cell r="C406">
            <v>0</v>
          </cell>
          <cell r="D406">
            <v>0</v>
          </cell>
          <cell r="E406">
            <v>0</v>
          </cell>
          <cell r="F406">
            <v>0</v>
          </cell>
          <cell r="G406">
            <v>0</v>
          </cell>
          <cell r="H406">
            <v>0</v>
          </cell>
          <cell r="I406">
            <v>0</v>
          </cell>
          <cell r="J406">
            <v>0</v>
          </cell>
          <cell r="K406">
            <v>0</v>
          </cell>
          <cell r="L406">
            <v>0</v>
          </cell>
          <cell r="M406">
            <v>0</v>
          </cell>
          <cell r="N406">
            <v>0</v>
          </cell>
        </row>
        <row r="407">
          <cell r="A407">
            <v>6970067000</v>
          </cell>
          <cell r="C407">
            <v>0</v>
          </cell>
          <cell r="D407">
            <v>0</v>
          </cell>
          <cell r="E407">
            <v>0</v>
          </cell>
          <cell r="F407">
            <v>0</v>
          </cell>
          <cell r="G407">
            <v>0</v>
          </cell>
          <cell r="H407">
            <v>0</v>
          </cell>
          <cell r="I407">
            <v>0</v>
          </cell>
          <cell r="J407">
            <v>0</v>
          </cell>
          <cell r="K407">
            <v>0</v>
          </cell>
          <cell r="L407">
            <v>0</v>
          </cell>
          <cell r="M407">
            <v>0</v>
          </cell>
          <cell r="N407">
            <v>0</v>
          </cell>
        </row>
        <row r="408">
          <cell r="A408">
            <v>6970068000</v>
          </cell>
          <cell r="C408">
            <v>0</v>
          </cell>
          <cell r="D408">
            <v>0</v>
          </cell>
          <cell r="E408">
            <v>0</v>
          </cell>
          <cell r="F408">
            <v>0</v>
          </cell>
          <cell r="G408">
            <v>0</v>
          </cell>
          <cell r="H408">
            <v>0</v>
          </cell>
          <cell r="I408">
            <v>0</v>
          </cell>
          <cell r="J408">
            <v>0</v>
          </cell>
          <cell r="K408">
            <v>0</v>
          </cell>
          <cell r="L408">
            <v>0</v>
          </cell>
          <cell r="M408">
            <v>0</v>
          </cell>
          <cell r="N408">
            <v>0</v>
          </cell>
        </row>
        <row r="409">
          <cell r="A409">
            <v>6970069000</v>
          </cell>
          <cell r="C409">
            <v>0</v>
          </cell>
          <cell r="D409">
            <v>0</v>
          </cell>
          <cell r="E409">
            <v>0</v>
          </cell>
          <cell r="F409">
            <v>0</v>
          </cell>
          <cell r="G409">
            <v>0</v>
          </cell>
          <cell r="H409">
            <v>0</v>
          </cell>
          <cell r="I409">
            <v>0</v>
          </cell>
          <cell r="J409">
            <v>0</v>
          </cell>
          <cell r="K409">
            <v>0</v>
          </cell>
          <cell r="L409">
            <v>0</v>
          </cell>
          <cell r="M409">
            <v>0</v>
          </cell>
          <cell r="N409">
            <v>0</v>
          </cell>
        </row>
        <row r="410">
          <cell r="A410">
            <v>6970071000</v>
          </cell>
          <cell r="C410">
            <v>10036.68</v>
          </cell>
          <cell r="D410">
            <v>0</v>
          </cell>
          <cell r="E410">
            <v>0</v>
          </cell>
          <cell r="F410">
            <v>0</v>
          </cell>
          <cell r="G410">
            <v>0</v>
          </cell>
          <cell r="H410">
            <v>0</v>
          </cell>
          <cell r="I410">
            <v>0</v>
          </cell>
          <cell r="J410">
            <v>0</v>
          </cell>
          <cell r="K410">
            <v>0</v>
          </cell>
          <cell r="L410">
            <v>0</v>
          </cell>
          <cell r="M410">
            <v>0</v>
          </cell>
          <cell r="N410">
            <v>0</v>
          </cell>
        </row>
        <row r="411">
          <cell r="A411">
            <v>6970072000</v>
          </cell>
          <cell r="C411">
            <v>0</v>
          </cell>
          <cell r="D411">
            <v>0</v>
          </cell>
          <cell r="E411">
            <v>0</v>
          </cell>
          <cell r="F411">
            <v>0</v>
          </cell>
          <cell r="G411">
            <v>0</v>
          </cell>
          <cell r="H411">
            <v>0</v>
          </cell>
          <cell r="I411">
            <v>0</v>
          </cell>
          <cell r="J411">
            <v>0</v>
          </cell>
          <cell r="K411">
            <v>0</v>
          </cell>
          <cell r="L411">
            <v>0</v>
          </cell>
          <cell r="M411">
            <v>0</v>
          </cell>
          <cell r="N411">
            <v>0</v>
          </cell>
        </row>
        <row r="412">
          <cell r="A412">
            <v>6970073000</v>
          </cell>
          <cell r="C412">
            <v>0</v>
          </cell>
          <cell r="D412">
            <v>0</v>
          </cell>
          <cell r="E412">
            <v>0</v>
          </cell>
          <cell r="F412">
            <v>0</v>
          </cell>
          <cell r="G412">
            <v>0</v>
          </cell>
          <cell r="H412">
            <v>0</v>
          </cell>
          <cell r="I412">
            <v>0</v>
          </cell>
          <cell r="J412">
            <v>0</v>
          </cell>
          <cell r="K412">
            <v>0</v>
          </cell>
          <cell r="L412">
            <v>0</v>
          </cell>
          <cell r="M412">
            <v>0</v>
          </cell>
          <cell r="N412">
            <v>0</v>
          </cell>
        </row>
        <row r="413">
          <cell r="A413">
            <v>6970074000</v>
          </cell>
          <cell r="C413">
            <v>0</v>
          </cell>
          <cell r="D413">
            <v>0</v>
          </cell>
          <cell r="E413">
            <v>0</v>
          </cell>
          <cell r="F413">
            <v>0</v>
          </cell>
          <cell r="G413">
            <v>0</v>
          </cell>
          <cell r="H413">
            <v>0</v>
          </cell>
          <cell r="I413">
            <v>0</v>
          </cell>
          <cell r="J413">
            <v>0</v>
          </cell>
          <cell r="K413">
            <v>0</v>
          </cell>
          <cell r="L413">
            <v>0</v>
          </cell>
          <cell r="M413">
            <v>0</v>
          </cell>
          <cell r="N413">
            <v>0</v>
          </cell>
        </row>
        <row r="414">
          <cell r="A414">
            <v>6970075000</v>
          </cell>
          <cell r="C414">
            <v>0</v>
          </cell>
          <cell r="D414">
            <v>0</v>
          </cell>
          <cell r="E414">
            <v>0</v>
          </cell>
          <cell r="F414">
            <v>0</v>
          </cell>
          <cell r="G414">
            <v>0</v>
          </cell>
          <cell r="H414">
            <v>0</v>
          </cell>
          <cell r="I414">
            <v>0</v>
          </cell>
          <cell r="J414">
            <v>0</v>
          </cell>
          <cell r="K414">
            <v>0</v>
          </cell>
          <cell r="L414">
            <v>0</v>
          </cell>
          <cell r="M414">
            <v>0</v>
          </cell>
          <cell r="N414">
            <v>0</v>
          </cell>
        </row>
        <row r="415">
          <cell r="A415">
            <v>6970076000</v>
          </cell>
          <cell r="C415">
            <v>0</v>
          </cell>
          <cell r="D415">
            <v>0</v>
          </cell>
          <cell r="E415">
            <v>0</v>
          </cell>
          <cell r="F415">
            <v>0</v>
          </cell>
          <cell r="G415">
            <v>0</v>
          </cell>
          <cell r="H415">
            <v>0</v>
          </cell>
          <cell r="I415">
            <v>0</v>
          </cell>
          <cell r="J415">
            <v>0</v>
          </cell>
          <cell r="K415">
            <v>0</v>
          </cell>
          <cell r="L415">
            <v>0</v>
          </cell>
          <cell r="M415">
            <v>0</v>
          </cell>
          <cell r="N415">
            <v>0</v>
          </cell>
        </row>
        <row r="416">
          <cell r="A416">
            <v>6970078000</v>
          </cell>
          <cell r="C416">
            <v>0</v>
          </cell>
          <cell r="D416">
            <v>0</v>
          </cell>
          <cell r="E416">
            <v>0</v>
          </cell>
          <cell r="F416">
            <v>0</v>
          </cell>
          <cell r="G416">
            <v>0</v>
          </cell>
          <cell r="H416">
            <v>0</v>
          </cell>
          <cell r="I416">
            <v>0</v>
          </cell>
          <cell r="J416">
            <v>0</v>
          </cell>
          <cell r="K416">
            <v>0</v>
          </cell>
          <cell r="L416">
            <v>0</v>
          </cell>
          <cell r="M416">
            <v>0</v>
          </cell>
          <cell r="N416">
            <v>0</v>
          </cell>
        </row>
        <row r="417">
          <cell r="A417">
            <v>6970079000</v>
          </cell>
          <cell r="C417">
            <v>0</v>
          </cell>
          <cell r="D417">
            <v>0</v>
          </cell>
          <cell r="E417">
            <v>0</v>
          </cell>
          <cell r="F417">
            <v>0</v>
          </cell>
          <cell r="G417">
            <v>0</v>
          </cell>
          <cell r="H417">
            <v>0</v>
          </cell>
          <cell r="I417">
            <v>0</v>
          </cell>
          <cell r="J417">
            <v>0</v>
          </cell>
          <cell r="K417">
            <v>0</v>
          </cell>
          <cell r="L417">
            <v>0</v>
          </cell>
          <cell r="M417">
            <v>0</v>
          </cell>
          <cell r="N417">
            <v>0</v>
          </cell>
        </row>
        <row r="418">
          <cell r="A418">
            <v>6981001000</v>
          </cell>
          <cell r="C418">
            <v>0</v>
          </cell>
          <cell r="D418">
            <v>0</v>
          </cell>
          <cell r="E418">
            <v>0</v>
          </cell>
          <cell r="F418">
            <v>0</v>
          </cell>
          <cell r="G418">
            <v>0</v>
          </cell>
          <cell r="H418">
            <v>0</v>
          </cell>
          <cell r="I418">
            <v>0</v>
          </cell>
          <cell r="J418">
            <v>0</v>
          </cell>
          <cell r="K418">
            <v>0</v>
          </cell>
          <cell r="L418">
            <v>0</v>
          </cell>
          <cell r="M418">
            <v>0</v>
          </cell>
          <cell r="N418">
            <v>0</v>
          </cell>
        </row>
        <row r="419">
          <cell r="A419">
            <v>6982001000</v>
          </cell>
          <cell r="C419">
            <v>0</v>
          </cell>
          <cell r="D419">
            <v>0</v>
          </cell>
          <cell r="E419">
            <v>0</v>
          </cell>
          <cell r="F419">
            <v>0</v>
          </cell>
          <cell r="G419">
            <v>0</v>
          </cell>
          <cell r="H419">
            <v>0</v>
          </cell>
          <cell r="I419">
            <v>0</v>
          </cell>
          <cell r="J419">
            <v>0</v>
          </cell>
          <cell r="K419">
            <v>0</v>
          </cell>
          <cell r="L419">
            <v>0</v>
          </cell>
          <cell r="M419">
            <v>0</v>
          </cell>
          <cell r="N419">
            <v>0</v>
          </cell>
        </row>
        <row r="420">
          <cell r="A420">
            <v>6984001000</v>
          </cell>
          <cell r="C420">
            <v>0</v>
          </cell>
          <cell r="D420">
            <v>0</v>
          </cell>
          <cell r="E420">
            <v>0</v>
          </cell>
          <cell r="F420">
            <v>0</v>
          </cell>
          <cell r="G420">
            <v>0</v>
          </cell>
          <cell r="H420">
            <v>0</v>
          </cell>
          <cell r="I420">
            <v>0</v>
          </cell>
          <cell r="J420">
            <v>0</v>
          </cell>
          <cell r="K420">
            <v>0</v>
          </cell>
          <cell r="L420">
            <v>0</v>
          </cell>
          <cell r="M420">
            <v>0</v>
          </cell>
          <cell r="N420">
            <v>0</v>
          </cell>
        </row>
        <row r="421">
          <cell r="A421">
            <v>6985001000</v>
          </cell>
          <cell r="C421">
            <v>0</v>
          </cell>
          <cell r="D421">
            <v>0</v>
          </cell>
          <cell r="E421">
            <v>0</v>
          </cell>
          <cell r="F421">
            <v>0</v>
          </cell>
          <cell r="G421">
            <v>0</v>
          </cell>
          <cell r="H421">
            <v>0</v>
          </cell>
          <cell r="I421">
            <v>0</v>
          </cell>
          <cell r="J421">
            <v>0</v>
          </cell>
          <cell r="K421">
            <v>0</v>
          </cell>
          <cell r="L421">
            <v>0</v>
          </cell>
          <cell r="M421">
            <v>0</v>
          </cell>
          <cell r="N421">
            <v>0</v>
          </cell>
        </row>
        <row r="422">
          <cell r="A422">
            <v>6988001000</v>
          </cell>
          <cell r="C422">
            <v>0</v>
          </cell>
          <cell r="D422">
            <v>0</v>
          </cell>
          <cell r="E422">
            <v>0</v>
          </cell>
          <cell r="F422">
            <v>0</v>
          </cell>
          <cell r="G422">
            <v>0</v>
          </cell>
          <cell r="H422">
            <v>0</v>
          </cell>
          <cell r="I422">
            <v>0</v>
          </cell>
          <cell r="J422">
            <v>0</v>
          </cell>
          <cell r="K422">
            <v>0</v>
          </cell>
          <cell r="L422">
            <v>0</v>
          </cell>
          <cell r="M422">
            <v>0</v>
          </cell>
          <cell r="N422">
            <v>0</v>
          </cell>
        </row>
        <row r="423">
          <cell r="A423">
            <v>6988004000</v>
          </cell>
          <cell r="C423">
            <v>0</v>
          </cell>
          <cell r="D423">
            <v>0</v>
          </cell>
          <cell r="E423">
            <v>0</v>
          </cell>
          <cell r="F423">
            <v>0</v>
          </cell>
          <cell r="G423">
            <v>0</v>
          </cell>
          <cell r="H423">
            <v>0</v>
          </cell>
          <cell r="I423">
            <v>0</v>
          </cell>
          <cell r="J423">
            <v>0</v>
          </cell>
          <cell r="K423">
            <v>0</v>
          </cell>
          <cell r="L423">
            <v>0</v>
          </cell>
          <cell r="M423">
            <v>0</v>
          </cell>
          <cell r="N423">
            <v>0</v>
          </cell>
        </row>
        <row r="424">
          <cell r="A424">
            <v>6988006000</v>
          </cell>
          <cell r="C424">
            <v>0</v>
          </cell>
          <cell r="D424">
            <v>0</v>
          </cell>
          <cell r="E424">
            <v>0</v>
          </cell>
          <cell r="F424">
            <v>0</v>
          </cell>
          <cell r="G424">
            <v>0</v>
          </cell>
          <cell r="H424">
            <v>0</v>
          </cell>
          <cell r="I424">
            <v>0</v>
          </cell>
          <cell r="J424">
            <v>0</v>
          </cell>
          <cell r="K424">
            <v>0</v>
          </cell>
          <cell r="L424">
            <v>0</v>
          </cell>
          <cell r="M424">
            <v>0</v>
          </cell>
          <cell r="N424">
            <v>0</v>
          </cell>
        </row>
        <row r="425">
          <cell r="A425">
            <v>6988007000</v>
          </cell>
          <cell r="C425">
            <v>0</v>
          </cell>
          <cell r="D425">
            <v>0</v>
          </cell>
          <cell r="E425">
            <v>0</v>
          </cell>
          <cell r="F425">
            <v>0</v>
          </cell>
          <cell r="G425">
            <v>0</v>
          </cell>
          <cell r="H425">
            <v>0</v>
          </cell>
          <cell r="I425">
            <v>0</v>
          </cell>
          <cell r="J425">
            <v>0</v>
          </cell>
          <cell r="K425">
            <v>0</v>
          </cell>
          <cell r="L425">
            <v>0</v>
          </cell>
          <cell r="M425">
            <v>0</v>
          </cell>
          <cell r="N425">
            <v>0</v>
          </cell>
        </row>
        <row r="426">
          <cell r="A426">
            <v>6988009000</v>
          </cell>
          <cell r="C426">
            <v>3000</v>
          </cell>
          <cell r="D426">
            <v>13204.16</v>
          </cell>
          <cell r="E426">
            <v>62088.599999999889</v>
          </cell>
          <cell r="F426">
            <v>0</v>
          </cell>
          <cell r="G426">
            <v>0</v>
          </cell>
          <cell r="H426">
            <v>0</v>
          </cell>
          <cell r="I426">
            <v>0</v>
          </cell>
          <cell r="J426">
            <v>0</v>
          </cell>
          <cell r="K426">
            <v>0</v>
          </cell>
          <cell r="L426">
            <v>0</v>
          </cell>
          <cell r="M426">
            <v>0</v>
          </cell>
          <cell r="N426">
            <v>0</v>
          </cell>
        </row>
        <row r="427">
          <cell r="A427">
            <v>6988010000</v>
          </cell>
          <cell r="C427">
            <v>0</v>
          </cell>
          <cell r="D427">
            <v>0</v>
          </cell>
          <cell r="E427">
            <v>0</v>
          </cell>
          <cell r="F427">
            <v>0</v>
          </cell>
          <cell r="G427">
            <v>0</v>
          </cell>
          <cell r="H427">
            <v>0</v>
          </cell>
          <cell r="I427">
            <v>0</v>
          </cell>
          <cell r="J427">
            <v>0</v>
          </cell>
          <cell r="K427">
            <v>0</v>
          </cell>
          <cell r="L427">
            <v>0</v>
          </cell>
          <cell r="M427">
            <v>0</v>
          </cell>
          <cell r="N427">
            <v>0</v>
          </cell>
        </row>
        <row r="428">
          <cell r="A428">
            <v>6988098000</v>
          </cell>
          <cell r="C428">
            <v>0</v>
          </cell>
          <cell r="D428">
            <v>0</v>
          </cell>
          <cell r="E428">
            <v>0</v>
          </cell>
          <cell r="F428">
            <v>0</v>
          </cell>
          <cell r="G428">
            <v>0</v>
          </cell>
          <cell r="H428">
            <v>0</v>
          </cell>
          <cell r="I428">
            <v>0</v>
          </cell>
          <cell r="J428">
            <v>0</v>
          </cell>
          <cell r="K428">
            <v>0</v>
          </cell>
          <cell r="L428">
            <v>0</v>
          </cell>
          <cell r="M428">
            <v>0</v>
          </cell>
          <cell r="N428">
            <v>0</v>
          </cell>
        </row>
        <row r="429">
          <cell r="A429">
            <v>6988099000</v>
          </cell>
          <cell r="C429">
            <v>0</v>
          </cell>
          <cell r="D429">
            <v>0</v>
          </cell>
          <cell r="E429">
            <v>0</v>
          </cell>
          <cell r="F429">
            <v>0</v>
          </cell>
          <cell r="G429">
            <v>0</v>
          </cell>
          <cell r="H429">
            <v>0</v>
          </cell>
          <cell r="I429">
            <v>0</v>
          </cell>
          <cell r="J429">
            <v>0</v>
          </cell>
          <cell r="K429">
            <v>0</v>
          </cell>
          <cell r="L429">
            <v>0</v>
          </cell>
          <cell r="M429">
            <v>0</v>
          </cell>
          <cell r="N429">
            <v>0</v>
          </cell>
        </row>
        <row r="430">
          <cell r="A430">
            <v>7100000001</v>
          </cell>
          <cell r="C430">
            <v>0</v>
          </cell>
          <cell r="D430">
            <v>0</v>
          </cell>
          <cell r="E430">
            <v>0</v>
          </cell>
          <cell r="F430">
            <v>0</v>
          </cell>
          <cell r="G430">
            <v>0</v>
          </cell>
          <cell r="H430">
            <v>0</v>
          </cell>
          <cell r="I430">
            <v>0</v>
          </cell>
          <cell r="J430">
            <v>0</v>
          </cell>
          <cell r="K430">
            <v>0</v>
          </cell>
          <cell r="L430">
            <v>0</v>
          </cell>
          <cell r="M430">
            <v>0</v>
          </cell>
          <cell r="N430">
            <v>0</v>
          </cell>
        </row>
        <row r="431">
          <cell r="A431">
            <v>7120017000</v>
          </cell>
          <cell r="C431">
            <v>-322814.37</v>
          </cell>
          <cell r="D431">
            <v>-348663.77</v>
          </cell>
          <cell r="E431">
            <v>-425097.51999998989</v>
          </cell>
          <cell r="F431">
            <v>0</v>
          </cell>
          <cell r="G431">
            <v>0</v>
          </cell>
          <cell r="H431">
            <v>0</v>
          </cell>
          <cell r="I431">
            <v>0</v>
          </cell>
          <cell r="J431">
            <v>0</v>
          </cell>
          <cell r="K431">
            <v>0</v>
          </cell>
          <cell r="L431">
            <v>0</v>
          </cell>
          <cell r="M431">
            <v>0</v>
          </cell>
          <cell r="N431">
            <v>0</v>
          </cell>
        </row>
        <row r="432">
          <cell r="A432">
            <v>7120053000</v>
          </cell>
          <cell r="C432">
            <v>0</v>
          </cell>
          <cell r="D432">
            <v>0</v>
          </cell>
          <cell r="E432">
            <v>-6226864</v>
          </cell>
          <cell r="F432">
            <v>0</v>
          </cell>
          <cell r="G432">
            <v>0</v>
          </cell>
          <cell r="H432">
            <v>0</v>
          </cell>
          <cell r="I432">
            <v>0</v>
          </cell>
          <cell r="J432">
            <v>0</v>
          </cell>
          <cell r="K432">
            <v>0</v>
          </cell>
          <cell r="L432">
            <v>0</v>
          </cell>
          <cell r="M432">
            <v>0</v>
          </cell>
          <cell r="N432">
            <v>0</v>
          </cell>
        </row>
        <row r="433">
          <cell r="A433">
            <v>7120054000</v>
          </cell>
          <cell r="C433">
            <v>-8776994.3000000007</v>
          </cell>
          <cell r="D433">
            <v>-6654308.7299998999</v>
          </cell>
          <cell r="E433">
            <v>-9304705.2000000998</v>
          </cell>
          <cell r="F433">
            <v>0</v>
          </cell>
          <cell r="G433">
            <v>0</v>
          </cell>
          <cell r="H433">
            <v>0</v>
          </cell>
          <cell r="I433">
            <v>0</v>
          </cell>
          <cell r="J433">
            <v>0</v>
          </cell>
          <cell r="K433">
            <v>0</v>
          </cell>
          <cell r="L433">
            <v>0</v>
          </cell>
          <cell r="M433">
            <v>0</v>
          </cell>
          <cell r="N433">
            <v>0</v>
          </cell>
        </row>
        <row r="434">
          <cell r="A434">
            <v>7120055000</v>
          </cell>
          <cell r="C434">
            <v>0</v>
          </cell>
          <cell r="D434">
            <v>0</v>
          </cell>
          <cell r="E434">
            <v>0</v>
          </cell>
          <cell r="F434">
            <v>0</v>
          </cell>
          <cell r="G434">
            <v>0</v>
          </cell>
          <cell r="H434">
            <v>0</v>
          </cell>
          <cell r="I434">
            <v>0</v>
          </cell>
          <cell r="J434">
            <v>0</v>
          </cell>
          <cell r="K434">
            <v>0</v>
          </cell>
          <cell r="L434">
            <v>0</v>
          </cell>
          <cell r="M434">
            <v>0</v>
          </cell>
          <cell r="N434">
            <v>0</v>
          </cell>
        </row>
        <row r="435">
          <cell r="A435">
            <v>7120055001</v>
          </cell>
          <cell r="C435">
            <v>0</v>
          </cell>
          <cell r="D435">
            <v>0</v>
          </cell>
          <cell r="E435">
            <v>0</v>
          </cell>
          <cell r="F435">
            <v>0</v>
          </cell>
          <cell r="G435">
            <v>0</v>
          </cell>
          <cell r="H435">
            <v>0</v>
          </cell>
          <cell r="I435">
            <v>0</v>
          </cell>
          <cell r="J435">
            <v>0</v>
          </cell>
          <cell r="K435">
            <v>0</v>
          </cell>
          <cell r="L435">
            <v>0</v>
          </cell>
          <cell r="M435">
            <v>0</v>
          </cell>
          <cell r="N435">
            <v>0</v>
          </cell>
        </row>
        <row r="436">
          <cell r="A436">
            <v>7120055002</v>
          </cell>
          <cell r="C436">
            <v>0</v>
          </cell>
          <cell r="D436">
            <v>-10674271.66</v>
          </cell>
          <cell r="E436">
            <v>858298.65000000969</v>
          </cell>
          <cell r="F436">
            <v>0</v>
          </cell>
          <cell r="G436">
            <v>0</v>
          </cell>
          <cell r="H436">
            <v>0</v>
          </cell>
          <cell r="I436">
            <v>0</v>
          </cell>
          <cell r="J436">
            <v>0</v>
          </cell>
          <cell r="K436">
            <v>0</v>
          </cell>
          <cell r="L436">
            <v>0</v>
          </cell>
          <cell r="M436">
            <v>0</v>
          </cell>
          <cell r="N436">
            <v>0</v>
          </cell>
        </row>
        <row r="437">
          <cell r="A437">
            <v>7120056000</v>
          </cell>
          <cell r="C437">
            <v>0</v>
          </cell>
          <cell r="D437">
            <v>0</v>
          </cell>
          <cell r="E437">
            <v>0</v>
          </cell>
          <cell r="F437">
            <v>0</v>
          </cell>
          <cell r="G437">
            <v>0</v>
          </cell>
          <cell r="H437">
            <v>0</v>
          </cell>
          <cell r="I437">
            <v>0</v>
          </cell>
          <cell r="J437">
            <v>0</v>
          </cell>
          <cell r="K437">
            <v>0</v>
          </cell>
          <cell r="L437">
            <v>0</v>
          </cell>
          <cell r="M437">
            <v>0</v>
          </cell>
          <cell r="N437">
            <v>0</v>
          </cell>
        </row>
        <row r="438">
          <cell r="A438">
            <v>7120085000</v>
          </cell>
          <cell r="C438">
            <v>-150508478.75</v>
          </cell>
          <cell r="D438">
            <v>-150508478.75</v>
          </cell>
          <cell r="E438">
            <v>-150508478.75</v>
          </cell>
          <cell r="F438">
            <v>0</v>
          </cell>
          <cell r="G438">
            <v>0</v>
          </cell>
          <cell r="H438">
            <v>0</v>
          </cell>
          <cell r="I438">
            <v>0</v>
          </cell>
          <cell r="J438">
            <v>0</v>
          </cell>
          <cell r="K438">
            <v>0</v>
          </cell>
          <cell r="L438">
            <v>0</v>
          </cell>
          <cell r="M438">
            <v>0</v>
          </cell>
          <cell r="N438">
            <v>0</v>
          </cell>
        </row>
        <row r="439">
          <cell r="A439">
            <v>7120085001</v>
          </cell>
          <cell r="C439">
            <v>-69308869</v>
          </cell>
          <cell r="D439">
            <v>-60489628</v>
          </cell>
          <cell r="E439">
            <v>-54586525</v>
          </cell>
          <cell r="F439">
            <v>0</v>
          </cell>
          <cell r="G439">
            <v>0</v>
          </cell>
          <cell r="H439">
            <v>0</v>
          </cell>
          <cell r="I439">
            <v>0</v>
          </cell>
          <cell r="J439">
            <v>0</v>
          </cell>
          <cell r="K439">
            <v>0</v>
          </cell>
          <cell r="L439">
            <v>0</v>
          </cell>
          <cell r="M439">
            <v>0</v>
          </cell>
          <cell r="N439">
            <v>0</v>
          </cell>
        </row>
        <row r="440">
          <cell r="A440">
            <v>7120085002</v>
          </cell>
          <cell r="C440">
            <v>-43733904.399999902</v>
          </cell>
          <cell r="D440">
            <v>-45868111.870000005</v>
          </cell>
          <cell r="E440">
            <v>-80059470.739999101</v>
          </cell>
          <cell r="F440">
            <v>0</v>
          </cell>
          <cell r="G440">
            <v>0</v>
          </cell>
          <cell r="H440">
            <v>0</v>
          </cell>
          <cell r="I440">
            <v>0</v>
          </cell>
          <cell r="J440">
            <v>0</v>
          </cell>
          <cell r="K440">
            <v>0</v>
          </cell>
          <cell r="L440">
            <v>0</v>
          </cell>
          <cell r="M440">
            <v>0</v>
          </cell>
          <cell r="N440">
            <v>0</v>
          </cell>
        </row>
        <row r="441">
          <cell r="A441">
            <v>7120085003</v>
          </cell>
          <cell r="C441">
            <v>0</v>
          </cell>
          <cell r="D441">
            <v>0</v>
          </cell>
          <cell r="E441">
            <v>0</v>
          </cell>
          <cell r="F441">
            <v>0</v>
          </cell>
          <cell r="G441">
            <v>0</v>
          </cell>
          <cell r="H441">
            <v>0</v>
          </cell>
          <cell r="I441">
            <v>0</v>
          </cell>
          <cell r="J441">
            <v>0</v>
          </cell>
          <cell r="K441">
            <v>0</v>
          </cell>
          <cell r="L441">
            <v>0</v>
          </cell>
          <cell r="M441">
            <v>0</v>
          </cell>
          <cell r="N441">
            <v>0</v>
          </cell>
        </row>
        <row r="442">
          <cell r="A442">
            <v>7120085004</v>
          </cell>
          <cell r="C442">
            <v>0</v>
          </cell>
          <cell r="D442">
            <v>0</v>
          </cell>
          <cell r="E442">
            <v>0</v>
          </cell>
          <cell r="F442">
            <v>0</v>
          </cell>
          <cell r="G442">
            <v>0</v>
          </cell>
          <cell r="H442">
            <v>0</v>
          </cell>
          <cell r="I442">
            <v>0</v>
          </cell>
          <cell r="J442">
            <v>0</v>
          </cell>
          <cell r="K442">
            <v>0</v>
          </cell>
          <cell r="L442">
            <v>0</v>
          </cell>
          <cell r="M442">
            <v>0</v>
          </cell>
          <cell r="N442">
            <v>0</v>
          </cell>
        </row>
        <row r="443">
          <cell r="A443">
            <v>7120085005</v>
          </cell>
          <cell r="C443">
            <v>0</v>
          </cell>
          <cell r="D443">
            <v>0</v>
          </cell>
          <cell r="E443">
            <v>0</v>
          </cell>
          <cell r="F443">
            <v>0</v>
          </cell>
          <cell r="G443">
            <v>0</v>
          </cell>
          <cell r="H443">
            <v>0</v>
          </cell>
          <cell r="I443">
            <v>0</v>
          </cell>
          <cell r="J443">
            <v>0</v>
          </cell>
          <cell r="K443">
            <v>0</v>
          </cell>
          <cell r="L443">
            <v>0</v>
          </cell>
          <cell r="M443">
            <v>0</v>
          </cell>
          <cell r="N443">
            <v>0</v>
          </cell>
        </row>
        <row r="444">
          <cell r="A444">
            <v>7120085006</v>
          </cell>
          <cell r="C444">
            <v>0</v>
          </cell>
          <cell r="D444">
            <v>0</v>
          </cell>
          <cell r="E444">
            <v>0</v>
          </cell>
          <cell r="F444">
            <v>0</v>
          </cell>
          <cell r="G444">
            <v>0</v>
          </cell>
          <cell r="H444">
            <v>0</v>
          </cell>
          <cell r="I444">
            <v>0</v>
          </cell>
          <cell r="J444">
            <v>0</v>
          </cell>
          <cell r="K444">
            <v>0</v>
          </cell>
          <cell r="L444">
            <v>0</v>
          </cell>
          <cell r="M444">
            <v>0</v>
          </cell>
          <cell r="N444">
            <v>0</v>
          </cell>
        </row>
        <row r="445">
          <cell r="A445">
            <v>7120085007</v>
          </cell>
          <cell r="C445">
            <v>0</v>
          </cell>
          <cell r="D445">
            <v>0</v>
          </cell>
          <cell r="E445">
            <v>0</v>
          </cell>
          <cell r="F445">
            <v>0</v>
          </cell>
          <cell r="G445">
            <v>0</v>
          </cell>
          <cell r="H445">
            <v>0</v>
          </cell>
          <cell r="I445">
            <v>0</v>
          </cell>
          <cell r="J445">
            <v>0</v>
          </cell>
          <cell r="K445">
            <v>0</v>
          </cell>
          <cell r="L445">
            <v>0</v>
          </cell>
          <cell r="M445">
            <v>0</v>
          </cell>
          <cell r="N445">
            <v>0</v>
          </cell>
        </row>
        <row r="446">
          <cell r="A446">
            <v>7120085008</v>
          </cell>
          <cell r="C446">
            <v>-12138720</v>
          </cell>
          <cell r="D446">
            <v>-11872800</v>
          </cell>
          <cell r="E446">
            <v>-1670500</v>
          </cell>
          <cell r="F446">
            <v>0</v>
          </cell>
          <cell r="G446">
            <v>0</v>
          </cell>
          <cell r="H446">
            <v>0</v>
          </cell>
          <cell r="I446">
            <v>0</v>
          </cell>
          <cell r="J446">
            <v>0</v>
          </cell>
          <cell r="K446">
            <v>0</v>
          </cell>
          <cell r="L446">
            <v>0</v>
          </cell>
          <cell r="M446">
            <v>0</v>
          </cell>
          <cell r="N446">
            <v>0</v>
          </cell>
        </row>
        <row r="447">
          <cell r="A447">
            <v>7120085009</v>
          </cell>
          <cell r="C447">
            <v>0</v>
          </cell>
          <cell r="D447">
            <v>0</v>
          </cell>
          <cell r="E447">
            <v>0</v>
          </cell>
          <cell r="F447">
            <v>0</v>
          </cell>
          <cell r="G447">
            <v>0</v>
          </cell>
          <cell r="H447">
            <v>0</v>
          </cell>
          <cell r="I447">
            <v>0</v>
          </cell>
          <cell r="J447">
            <v>0</v>
          </cell>
          <cell r="K447">
            <v>0</v>
          </cell>
          <cell r="L447">
            <v>0</v>
          </cell>
          <cell r="M447">
            <v>0</v>
          </cell>
          <cell r="N447">
            <v>0</v>
          </cell>
        </row>
        <row r="448">
          <cell r="A448">
            <v>7120085010</v>
          </cell>
          <cell r="C448">
            <v>15223093.359999901</v>
          </cell>
          <cell r="D448">
            <v>15223093.390000099</v>
          </cell>
          <cell r="E448">
            <v>15223093.390000001</v>
          </cell>
          <cell r="F448">
            <v>0</v>
          </cell>
          <cell r="G448">
            <v>0</v>
          </cell>
          <cell r="H448">
            <v>0</v>
          </cell>
          <cell r="I448">
            <v>0</v>
          </cell>
          <cell r="J448">
            <v>0</v>
          </cell>
          <cell r="K448">
            <v>0</v>
          </cell>
          <cell r="L448">
            <v>0</v>
          </cell>
          <cell r="M448">
            <v>0</v>
          </cell>
          <cell r="N448">
            <v>0</v>
          </cell>
        </row>
        <row r="449">
          <cell r="A449">
            <v>7120085011</v>
          </cell>
          <cell r="C449">
            <v>-227676.87</v>
          </cell>
          <cell r="D449">
            <v>-227676.83000000002</v>
          </cell>
          <cell r="E449">
            <v>-227676.83000000002</v>
          </cell>
          <cell r="F449">
            <v>0</v>
          </cell>
          <cell r="G449">
            <v>0</v>
          </cell>
          <cell r="H449">
            <v>0</v>
          </cell>
          <cell r="I449">
            <v>0</v>
          </cell>
          <cell r="J449">
            <v>0</v>
          </cell>
          <cell r="K449">
            <v>0</v>
          </cell>
          <cell r="L449">
            <v>0</v>
          </cell>
          <cell r="M449">
            <v>0</v>
          </cell>
          <cell r="N449">
            <v>0</v>
          </cell>
        </row>
        <row r="450">
          <cell r="A450">
            <v>7120085012</v>
          </cell>
          <cell r="C450">
            <v>0</v>
          </cell>
          <cell r="D450">
            <v>0</v>
          </cell>
          <cell r="E450">
            <v>0</v>
          </cell>
          <cell r="F450">
            <v>0</v>
          </cell>
          <cell r="G450">
            <v>0</v>
          </cell>
          <cell r="H450">
            <v>0</v>
          </cell>
          <cell r="I450">
            <v>0</v>
          </cell>
          <cell r="J450">
            <v>0</v>
          </cell>
          <cell r="K450">
            <v>0</v>
          </cell>
          <cell r="L450">
            <v>0</v>
          </cell>
          <cell r="M450">
            <v>0</v>
          </cell>
          <cell r="N450">
            <v>0</v>
          </cell>
        </row>
        <row r="451">
          <cell r="A451">
            <v>7120085013</v>
          </cell>
          <cell r="C451">
            <v>0</v>
          </cell>
          <cell r="D451">
            <v>0</v>
          </cell>
          <cell r="E451">
            <v>0</v>
          </cell>
          <cell r="F451">
            <v>0</v>
          </cell>
          <cell r="G451">
            <v>0</v>
          </cell>
          <cell r="H451">
            <v>0</v>
          </cell>
          <cell r="I451">
            <v>0</v>
          </cell>
          <cell r="J451">
            <v>0</v>
          </cell>
          <cell r="K451">
            <v>0</v>
          </cell>
          <cell r="L451">
            <v>0</v>
          </cell>
          <cell r="M451">
            <v>0</v>
          </cell>
          <cell r="N451">
            <v>0</v>
          </cell>
        </row>
        <row r="452">
          <cell r="A452">
            <v>7120085014</v>
          </cell>
          <cell r="C452">
            <v>0</v>
          </cell>
          <cell r="D452">
            <v>0</v>
          </cell>
          <cell r="E452">
            <v>0</v>
          </cell>
          <cell r="F452">
            <v>0</v>
          </cell>
          <cell r="G452">
            <v>0</v>
          </cell>
          <cell r="H452">
            <v>0</v>
          </cell>
          <cell r="I452">
            <v>0</v>
          </cell>
          <cell r="J452">
            <v>0</v>
          </cell>
          <cell r="K452">
            <v>0</v>
          </cell>
          <cell r="L452">
            <v>0</v>
          </cell>
          <cell r="M452">
            <v>0</v>
          </cell>
          <cell r="N452">
            <v>0</v>
          </cell>
        </row>
        <row r="453">
          <cell r="A453">
            <v>7120085015</v>
          </cell>
          <cell r="C453">
            <v>0</v>
          </cell>
          <cell r="D453">
            <v>0</v>
          </cell>
          <cell r="E453">
            <v>0</v>
          </cell>
          <cell r="F453">
            <v>0</v>
          </cell>
          <cell r="G453">
            <v>0</v>
          </cell>
          <cell r="H453">
            <v>0</v>
          </cell>
          <cell r="I453">
            <v>0</v>
          </cell>
          <cell r="J453">
            <v>0</v>
          </cell>
          <cell r="K453">
            <v>0</v>
          </cell>
          <cell r="L453">
            <v>0</v>
          </cell>
          <cell r="M453">
            <v>0</v>
          </cell>
          <cell r="N453">
            <v>0</v>
          </cell>
        </row>
        <row r="454">
          <cell r="A454">
            <v>7120085016</v>
          </cell>
          <cell r="C454">
            <v>0</v>
          </cell>
          <cell r="D454">
            <v>0</v>
          </cell>
          <cell r="E454">
            <v>0</v>
          </cell>
          <cell r="F454">
            <v>0</v>
          </cell>
          <cell r="G454">
            <v>0</v>
          </cell>
          <cell r="H454">
            <v>0</v>
          </cell>
          <cell r="I454">
            <v>0</v>
          </cell>
          <cell r="J454">
            <v>0</v>
          </cell>
          <cell r="K454">
            <v>0</v>
          </cell>
          <cell r="L454">
            <v>0</v>
          </cell>
          <cell r="M454">
            <v>0</v>
          </cell>
          <cell r="N454">
            <v>0</v>
          </cell>
        </row>
        <row r="455">
          <cell r="A455">
            <v>7120085017</v>
          </cell>
          <cell r="C455">
            <v>0</v>
          </cell>
          <cell r="D455">
            <v>0</v>
          </cell>
          <cell r="E455">
            <v>0</v>
          </cell>
          <cell r="F455">
            <v>0</v>
          </cell>
          <cell r="G455">
            <v>0</v>
          </cell>
          <cell r="H455">
            <v>0</v>
          </cell>
          <cell r="I455">
            <v>0</v>
          </cell>
          <cell r="J455">
            <v>0</v>
          </cell>
          <cell r="K455">
            <v>0</v>
          </cell>
          <cell r="L455">
            <v>0</v>
          </cell>
          <cell r="M455">
            <v>0</v>
          </cell>
          <cell r="N455">
            <v>0</v>
          </cell>
        </row>
        <row r="456">
          <cell r="A456">
            <v>7120085018</v>
          </cell>
          <cell r="C456">
            <v>0</v>
          </cell>
          <cell r="D456">
            <v>0</v>
          </cell>
          <cell r="E456">
            <v>0</v>
          </cell>
          <cell r="F456">
            <v>0</v>
          </cell>
          <cell r="G456">
            <v>0</v>
          </cell>
          <cell r="H456">
            <v>0</v>
          </cell>
          <cell r="I456">
            <v>0</v>
          </cell>
          <cell r="J456">
            <v>0</v>
          </cell>
          <cell r="K456">
            <v>0</v>
          </cell>
          <cell r="L456">
            <v>0</v>
          </cell>
          <cell r="M456">
            <v>0</v>
          </cell>
          <cell r="N456">
            <v>0</v>
          </cell>
        </row>
        <row r="457">
          <cell r="A457">
            <v>7120085019</v>
          </cell>
          <cell r="C457">
            <v>0</v>
          </cell>
          <cell r="D457">
            <v>0</v>
          </cell>
          <cell r="E457">
            <v>0</v>
          </cell>
          <cell r="F457">
            <v>0</v>
          </cell>
          <cell r="G457">
            <v>0</v>
          </cell>
          <cell r="H457">
            <v>0</v>
          </cell>
          <cell r="I457">
            <v>0</v>
          </cell>
          <cell r="J457">
            <v>0</v>
          </cell>
          <cell r="K457">
            <v>0</v>
          </cell>
          <cell r="L457">
            <v>0</v>
          </cell>
          <cell r="M457">
            <v>0</v>
          </cell>
          <cell r="N457">
            <v>0</v>
          </cell>
        </row>
        <row r="458">
          <cell r="A458">
            <v>7120085020</v>
          </cell>
          <cell r="C458">
            <v>0</v>
          </cell>
          <cell r="D458">
            <v>0</v>
          </cell>
          <cell r="E458">
            <v>0</v>
          </cell>
          <cell r="F458">
            <v>0</v>
          </cell>
          <cell r="G458">
            <v>0</v>
          </cell>
          <cell r="H458">
            <v>0</v>
          </cell>
          <cell r="I458">
            <v>0</v>
          </cell>
          <cell r="J458">
            <v>0</v>
          </cell>
          <cell r="K458">
            <v>0</v>
          </cell>
          <cell r="L458">
            <v>0</v>
          </cell>
          <cell r="M458">
            <v>0</v>
          </cell>
          <cell r="N458">
            <v>0</v>
          </cell>
        </row>
        <row r="459">
          <cell r="A459">
            <v>7120085021</v>
          </cell>
          <cell r="C459">
            <v>0</v>
          </cell>
          <cell r="D459">
            <v>0</v>
          </cell>
          <cell r="E459">
            <v>0</v>
          </cell>
          <cell r="F459">
            <v>0</v>
          </cell>
          <cell r="G459">
            <v>0</v>
          </cell>
          <cell r="H459">
            <v>0</v>
          </cell>
          <cell r="I459">
            <v>0</v>
          </cell>
          <cell r="J459">
            <v>0</v>
          </cell>
          <cell r="K459">
            <v>0</v>
          </cell>
          <cell r="L459">
            <v>0</v>
          </cell>
          <cell r="M459">
            <v>0</v>
          </cell>
          <cell r="N459">
            <v>0</v>
          </cell>
        </row>
        <row r="460">
          <cell r="A460">
            <v>7120085022</v>
          </cell>
          <cell r="C460">
            <v>0</v>
          </cell>
          <cell r="D460">
            <v>0</v>
          </cell>
          <cell r="E460">
            <v>0</v>
          </cell>
          <cell r="F460">
            <v>0</v>
          </cell>
          <cell r="G460">
            <v>0</v>
          </cell>
          <cell r="H460">
            <v>0</v>
          </cell>
          <cell r="I460">
            <v>0</v>
          </cell>
          <cell r="J460">
            <v>0</v>
          </cell>
          <cell r="K460">
            <v>0</v>
          </cell>
          <cell r="L460">
            <v>0</v>
          </cell>
          <cell r="M460">
            <v>0</v>
          </cell>
          <cell r="N460">
            <v>0</v>
          </cell>
        </row>
        <row r="461">
          <cell r="A461">
            <v>7120085023</v>
          </cell>
          <cell r="C461">
            <v>0</v>
          </cell>
          <cell r="D461">
            <v>0</v>
          </cell>
          <cell r="E461">
            <v>0</v>
          </cell>
          <cell r="F461">
            <v>0</v>
          </cell>
          <cell r="G461">
            <v>0</v>
          </cell>
          <cell r="H461">
            <v>0</v>
          </cell>
          <cell r="I461">
            <v>0</v>
          </cell>
          <cell r="J461">
            <v>0</v>
          </cell>
          <cell r="K461">
            <v>0</v>
          </cell>
          <cell r="L461">
            <v>0</v>
          </cell>
          <cell r="M461">
            <v>0</v>
          </cell>
          <cell r="N461">
            <v>0</v>
          </cell>
        </row>
        <row r="462">
          <cell r="A462">
            <v>7120085024</v>
          </cell>
          <cell r="C462">
            <v>0</v>
          </cell>
          <cell r="D462">
            <v>0</v>
          </cell>
          <cell r="E462">
            <v>0</v>
          </cell>
          <cell r="F462">
            <v>0</v>
          </cell>
          <cell r="G462">
            <v>0</v>
          </cell>
          <cell r="H462">
            <v>0</v>
          </cell>
          <cell r="I462">
            <v>0</v>
          </cell>
          <cell r="J462">
            <v>0</v>
          </cell>
          <cell r="K462">
            <v>0</v>
          </cell>
          <cell r="L462">
            <v>0</v>
          </cell>
          <cell r="M462">
            <v>0</v>
          </cell>
          <cell r="N462">
            <v>0</v>
          </cell>
        </row>
        <row r="463">
          <cell r="A463">
            <v>7120085025</v>
          </cell>
          <cell r="C463">
            <v>18418668</v>
          </cell>
          <cell r="D463">
            <v>17679697</v>
          </cell>
          <cell r="E463">
            <v>17185071</v>
          </cell>
          <cell r="F463">
            <v>0</v>
          </cell>
          <cell r="G463">
            <v>0</v>
          </cell>
          <cell r="H463">
            <v>0</v>
          </cell>
          <cell r="I463">
            <v>0</v>
          </cell>
          <cell r="J463">
            <v>0</v>
          </cell>
          <cell r="K463">
            <v>0</v>
          </cell>
          <cell r="L463">
            <v>0</v>
          </cell>
          <cell r="M463">
            <v>0</v>
          </cell>
          <cell r="N463">
            <v>0</v>
          </cell>
        </row>
        <row r="464">
          <cell r="A464">
            <v>7120085026</v>
          </cell>
          <cell r="C464">
            <v>3139720</v>
          </cell>
          <cell r="D464">
            <v>10625076</v>
          </cell>
          <cell r="E464">
            <v>16668266</v>
          </cell>
          <cell r="F464">
            <v>0</v>
          </cell>
          <cell r="G464">
            <v>0</v>
          </cell>
          <cell r="H464">
            <v>0</v>
          </cell>
          <cell r="I464">
            <v>0</v>
          </cell>
          <cell r="J464">
            <v>0</v>
          </cell>
          <cell r="K464">
            <v>0</v>
          </cell>
          <cell r="L464">
            <v>0</v>
          </cell>
          <cell r="M464">
            <v>0</v>
          </cell>
          <cell r="N464">
            <v>0</v>
          </cell>
        </row>
        <row r="465">
          <cell r="A465">
            <v>7120085027</v>
          </cell>
          <cell r="C465">
            <v>26993706</v>
          </cell>
          <cell r="D465">
            <v>27732329</v>
          </cell>
          <cell r="E465">
            <v>24466338</v>
          </cell>
          <cell r="F465">
            <v>0</v>
          </cell>
          <cell r="G465">
            <v>0</v>
          </cell>
          <cell r="H465">
            <v>0</v>
          </cell>
          <cell r="I465">
            <v>0</v>
          </cell>
          <cell r="J465">
            <v>0</v>
          </cell>
          <cell r="K465">
            <v>0</v>
          </cell>
          <cell r="L465">
            <v>0</v>
          </cell>
          <cell r="M465">
            <v>0</v>
          </cell>
          <cell r="N465">
            <v>0</v>
          </cell>
        </row>
        <row r="466">
          <cell r="A466">
            <v>7120086000</v>
          </cell>
          <cell r="C466">
            <v>0</v>
          </cell>
          <cell r="D466">
            <v>0</v>
          </cell>
          <cell r="E466">
            <v>0</v>
          </cell>
          <cell r="F466">
            <v>0</v>
          </cell>
          <cell r="G466">
            <v>0</v>
          </cell>
          <cell r="H466">
            <v>0</v>
          </cell>
          <cell r="I466">
            <v>0</v>
          </cell>
          <cell r="J466">
            <v>0</v>
          </cell>
          <cell r="K466">
            <v>0</v>
          </cell>
          <cell r="L466">
            <v>0</v>
          </cell>
          <cell r="M466">
            <v>0</v>
          </cell>
          <cell r="N466">
            <v>0</v>
          </cell>
        </row>
        <row r="467">
          <cell r="A467">
            <v>7120086001</v>
          </cell>
          <cell r="C467">
            <v>0</v>
          </cell>
          <cell r="D467">
            <v>0</v>
          </cell>
          <cell r="E467">
            <v>0</v>
          </cell>
          <cell r="F467">
            <v>0</v>
          </cell>
          <cell r="G467">
            <v>0</v>
          </cell>
          <cell r="H467">
            <v>0</v>
          </cell>
          <cell r="I467">
            <v>0</v>
          </cell>
          <cell r="J467">
            <v>0</v>
          </cell>
          <cell r="K467">
            <v>0</v>
          </cell>
          <cell r="L467">
            <v>0</v>
          </cell>
          <cell r="M467">
            <v>0</v>
          </cell>
          <cell r="N467">
            <v>0</v>
          </cell>
        </row>
        <row r="468">
          <cell r="A468">
            <v>7120086002</v>
          </cell>
          <cell r="C468">
            <v>0</v>
          </cell>
          <cell r="D468">
            <v>0</v>
          </cell>
          <cell r="E468">
            <v>0</v>
          </cell>
          <cell r="F468">
            <v>0</v>
          </cell>
          <cell r="G468">
            <v>0</v>
          </cell>
          <cell r="H468">
            <v>0</v>
          </cell>
          <cell r="I468">
            <v>0</v>
          </cell>
          <cell r="J468">
            <v>0</v>
          </cell>
          <cell r="K468">
            <v>0</v>
          </cell>
          <cell r="L468">
            <v>0</v>
          </cell>
          <cell r="M468">
            <v>0</v>
          </cell>
          <cell r="N468">
            <v>0</v>
          </cell>
        </row>
        <row r="469">
          <cell r="A469">
            <v>7120086003</v>
          </cell>
          <cell r="C469">
            <v>0</v>
          </cell>
          <cell r="D469">
            <v>0</v>
          </cell>
          <cell r="E469">
            <v>0</v>
          </cell>
          <cell r="F469">
            <v>0</v>
          </cell>
          <cell r="G469">
            <v>0</v>
          </cell>
          <cell r="H469">
            <v>0</v>
          </cell>
          <cell r="I469">
            <v>0</v>
          </cell>
          <cell r="J469">
            <v>0</v>
          </cell>
          <cell r="K469">
            <v>0</v>
          </cell>
          <cell r="L469">
            <v>0</v>
          </cell>
          <cell r="M469">
            <v>0</v>
          </cell>
          <cell r="N469">
            <v>0</v>
          </cell>
        </row>
        <row r="470">
          <cell r="A470">
            <v>7120086004</v>
          </cell>
          <cell r="C470">
            <v>0</v>
          </cell>
          <cell r="D470">
            <v>0</v>
          </cell>
          <cell r="E470">
            <v>0</v>
          </cell>
          <cell r="F470">
            <v>0</v>
          </cell>
          <cell r="G470">
            <v>0</v>
          </cell>
          <cell r="H470">
            <v>0</v>
          </cell>
          <cell r="I470">
            <v>0</v>
          </cell>
          <cell r="J470">
            <v>0</v>
          </cell>
          <cell r="K470">
            <v>0</v>
          </cell>
          <cell r="L470">
            <v>0</v>
          </cell>
          <cell r="M470">
            <v>0</v>
          </cell>
          <cell r="N470">
            <v>0</v>
          </cell>
        </row>
        <row r="471">
          <cell r="A471">
            <v>7120086005</v>
          </cell>
          <cell r="C471">
            <v>0</v>
          </cell>
          <cell r="D471">
            <v>0</v>
          </cell>
          <cell r="E471">
            <v>0</v>
          </cell>
          <cell r="F471">
            <v>0</v>
          </cell>
          <cell r="G471">
            <v>0</v>
          </cell>
          <cell r="H471">
            <v>0</v>
          </cell>
          <cell r="I471">
            <v>0</v>
          </cell>
          <cell r="J471">
            <v>0</v>
          </cell>
          <cell r="K471">
            <v>0</v>
          </cell>
          <cell r="L471">
            <v>0</v>
          </cell>
          <cell r="M471">
            <v>0</v>
          </cell>
          <cell r="N471">
            <v>0</v>
          </cell>
        </row>
        <row r="472">
          <cell r="A472">
            <v>7120086006</v>
          </cell>
          <cell r="C472">
            <v>0</v>
          </cell>
          <cell r="D472">
            <v>0</v>
          </cell>
          <cell r="E472">
            <v>0</v>
          </cell>
          <cell r="F472">
            <v>0</v>
          </cell>
          <cell r="G472">
            <v>0</v>
          </cell>
          <cell r="H472">
            <v>0</v>
          </cell>
          <cell r="I472">
            <v>0</v>
          </cell>
          <cell r="J472">
            <v>0</v>
          </cell>
          <cell r="K472">
            <v>0</v>
          </cell>
          <cell r="L472">
            <v>0</v>
          </cell>
          <cell r="M472">
            <v>0</v>
          </cell>
          <cell r="N472">
            <v>0</v>
          </cell>
        </row>
        <row r="473">
          <cell r="A473">
            <v>7120087000</v>
          </cell>
          <cell r="C473">
            <v>0</v>
          </cell>
          <cell r="D473">
            <v>0</v>
          </cell>
          <cell r="E473">
            <v>0</v>
          </cell>
          <cell r="F473">
            <v>0</v>
          </cell>
          <cell r="G473">
            <v>0</v>
          </cell>
          <cell r="H473">
            <v>0</v>
          </cell>
          <cell r="I473">
            <v>0</v>
          </cell>
          <cell r="J473">
            <v>0</v>
          </cell>
          <cell r="K473">
            <v>0</v>
          </cell>
          <cell r="L473">
            <v>0</v>
          </cell>
          <cell r="M473">
            <v>0</v>
          </cell>
          <cell r="N473">
            <v>0</v>
          </cell>
        </row>
        <row r="474">
          <cell r="A474">
            <v>7120087001</v>
          </cell>
          <cell r="C474">
            <v>0</v>
          </cell>
          <cell r="D474">
            <v>0</v>
          </cell>
          <cell r="E474">
            <v>0</v>
          </cell>
          <cell r="F474">
            <v>0</v>
          </cell>
          <cell r="G474">
            <v>0</v>
          </cell>
          <cell r="H474">
            <v>0</v>
          </cell>
          <cell r="I474">
            <v>0</v>
          </cell>
          <cell r="J474">
            <v>0</v>
          </cell>
          <cell r="K474">
            <v>0</v>
          </cell>
          <cell r="L474">
            <v>0</v>
          </cell>
          <cell r="M474">
            <v>0</v>
          </cell>
          <cell r="N474">
            <v>0</v>
          </cell>
        </row>
        <row r="475">
          <cell r="A475">
            <v>7120087002</v>
          </cell>
          <cell r="C475">
            <v>0</v>
          </cell>
          <cell r="D475">
            <v>0</v>
          </cell>
          <cell r="E475">
            <v>0</v>
          </cell>
          <cell r="F475">
            <v>0</v>
          </cell>
          <cell r="G475">
            <v>0</v>
          </cell>
          <cell r="H475">
            <v>0</v>
          </cell>
          <cell r="I475">
            <v>0</v>
          </cell>
          <cell r="J475">
            <v>0</v>
          </cell>
          <cell r="K475">
            <v>0</v>
          </cell>
          <cell r="L475">
            <v>0</v>
          </cell>
          <cell r="M475">
            <v>0</v>
          </cell>
          <cell r="N475">
            <v>0</v>
          </cell>
        </row>
        <row r="476">
          <cell r="A476">
            <v>7120087003</v>
          </cell>
          <cell r="C476">
            <v>0</v>
          </cell>
          <cell r="D476">
            <v>0</v>
          </cell>
          <cell r="E476">
            <v>0</v>
          </cell>
          <cell r="F476">
            <v>0</v>
          </cell>
          <cell r="G476">
            <v>0</v>
          </cell>
          <cell r="H476">
            <v>0</v>
          </cell>
          <cell r="I476">
            <v>0</v>
          </cell>
          <cell r="J476">
            <v>0</v>
          </cell>
          <cell r="K476">
            <v>0</v>
          </cell>
          <cell r="L476">
            <v>0</v>
          </cell>
          <cell r="M476">
            <v>0</v>
          </cell>
          <cell r="N476">
            <v>0</v>
          </cell>
        </row>
        <row r="477">
          <cell r="A477">
            <v>7120088000</v>
          </cell>
          <cell r="C477">
            <v>0</v>
          </cell>
          <cell r="D477">
            <v>0</v>
          </cell>
          <cell r="E477">
            <v>0</v>
          </cell>
          <cell r="F477">
            <v>0</v>
          </cell>
          <cell r="G477">
            <v>0</v>
          </cell>
          <cell r="H477">
            <v>0</v>
          </cell>
          <cell r="I477">
            <v>0</v>
          </cell>
          <cell r="J477">
            <v>0</v>
          </cell>
          <cell r="K477">
            <v>0</v>
          </cell>
          <cell r="L477">
            <v>0</v>
          </cell>
          <cell r="M477">
            <v>0</v>
          </cell>
          <cell r="N477">
            <v>0</v>
          </cell>
        </row>
        <row r="478">
          <cell r="A478">
            <v>7120088001</v>
          </cell>
          <cell r="C478">
            <v>0</v>
          </cell>
          <cell r="D478">
            <v>0</v>
          </cell>
          <cell r="E478">
            <v>0</v>
          </cell>
          <cell r="F478">
            <v>0</v>
          </cell>
          <cell r="G478">
            <v>0</v>
          </cell>
          <cell r="H478">
            <v>0</v>
          </cell>
          <cell r="I478">
            <v>0</v>
          </cell>
          <cell r="J478">
            <v>0</v>
          </cell>
          <cell r="K478">
            <v>0</v>
          </cell>
          <cell r="L478">
            <v>0</v>
          </cell>
          <cell r="M478">
            <v>0</v>
          </cell>
          <cell r="N478">
            <v>0</v>
          </cell>
        </row>
        <row r="479">
          <cell r="A479">
            <v>7120091000</v>
          </cell>
          <cell r="C479">
            <v>0</v>
          </cell>
          <cell r="D479">
            <v>0</v>
          </cell>
          <cell r="E479">
            <v>-152610</v>
          </cell>
          <cell r="F479">
            <v>0</v>
          </cell>
          <cell r="G479">
            <v>0</v>
          </cell>
          <cell r="H479">
            <v>0</v>
          </cell>
          <cell r="I479">
            <v>0</v>
          </cell>
          <cell r="J479">
            <v>0</v>
          </cell>
          <cell r="K479">
            <v>0</v>
          </cell>
          <cell r="L479">
            <v>0</v>
          </cell>
          <cell r="M479">
            <v>0</v>
          </cell>
          <cell r="N479">
            <v>0</v>
          </cell>
        </row>
        <row r="480">
          <cell r="A480">
            <v>7120091001</v>
          </cell>
          <cell r="C480">
            <v>0</v>
          </cell>
          <cell r="D480">
            <v>0</v>
          </cell>
          <cell r="E480">
            <v>0</v>
          </cell>
          <cell r="F480">
            <v>0</v>
          </cell>
          <cell r="G480">
            <v>0</v>
          </cell>
          <cell r="H480">
            <v>0</v>
          </cell>
          <cell r="I480">
            <v>0</v>
          </cell>
          <cell r="J480">
            <v>0</v>
          </cell>
          <cell r="K480">
            <v>0</v>
          </cell>
          <cell r="L480">
            <v>0</v>
          </cell>
          <cell r="M480">
            <v>0</v>
          </cell>
          <cell r="N480">
            <v>0</v>
          </cell>
        </row>
        <row r="481">
          <cell r="A481">
            <v>7120092000</v>
          </cell>
          <cell r="C481">
            <v>-8277544.0099999905</v>
          </cell>
          <cell r="D481">
            <v>1180591.6899999902</v>
          </cell>
          <cell r="E481">
            <v>2991408.2700000103</v>
          </cell>
          <cell r="F481">
            <v>0</v>
          </cell>
          <cell r="G481">
            <v>0</v>
          </cell>
          <cell r="H481">
            <v>0</v>
          </cell>
          <cell r="I481">
            <v>0</v>
          </cell>
          <cell r="J481">
            <v>0</v>
          </cell>
          <cell r="K481">
            <v>0</v>
          </cell>
          <cell r="L481">
            <v>0</v>
          </cell>
          <cell r="M481">
            <v>0</v>
          </cell>
          <cell r="N481">
            <v>0</v>
          </cell>
        </row>
        <row r="482">
          <cell r="A482">
            <v>7120093000</v>
          </cell>
          <cell r="C482">
            <v>0</v>
          </cell>
          <cell r="D482">
            <v>0</v>
          </cell>
          <cell r="E482">
            <v>0</v>
          </cell>
          <cell r="F482">
            <v>0</v>
          </cell>
          <cell r="G482">
            <v>0</v>
          </cell>
          <cell r="H482">
            <v>0</v>
          </cell>
          <cell r="I482">
            <v>0</v>
          </cell>
          <cell r="J482">
            <v>0</v>
          </cell>
          <cell r="K482">
            <v>0</v>
          </cell>
          <cell r="L482">
            <v>0</v>
          </cell>
          <cell r="M482">
            <v>0</v>
          </cell>
          <cell r="N482">
            <v>0</v>
          </cell>
        </row>
        <row r="483">
          <cell r="A483">
            <v>7120097000</v>
          </cell>
          <cell r="C483">
            <v>0</v>
          </cell>
          <cell r="D483">
            <v>0</v>
          </cell>
          <cell r="E483">
            <v>0</v>
          </cell>
          <cell r="F483">
            <v>0</v>
          </cell>
          <cell r="G483">
            <v>0</v>
          </cell>
          <cell r="H483">
            <v>0</v>
          </cell>
          <cell r="I483">
            <v>0</v>
          </cell>
          <cell r="J483">
            <v>0</v>
          </cell>
          <cell r="K483">
            <v>0</v>
          </cell>
          <cell r="L483">
            <v>0</v>
          </cell>
          <cell r="M483">
            <v>0</v>
          </cell>
          <cell r="N483">
            <v>0</v>
          </cell>
        </row>
        <row r="484">
          <cell r="A484">
            <v>7120099200</v>
          </cell>
          <cell r="C484">
            <v>0</v>
          </cell>
          <cell r="D484">
            <v>0</v>
          </cell>
          <cell r="E484">
            <v>0</v>
          </cell>
          <cell r="F484">
            <v>0</v>
          </cell>
          <cell r="G484">
            <v>0</v>
          </cell>
          <cell r="H484">
            <v>0</v>
          </cell>
          <cell r="I484">
            <v>0</v>
          </cell>
          <cell r="J484">
            <v>0</v>
          </cell>
          <cell r="K484">
            <v>0</v>
          </cell>
          <cell r="L484">
            <v>0</v>
          </cell>
          <cell r="M484">
            <v>0</v>
          </cell>
          <cell r="N484">
            <v>0</v>
          </cell>
        </row>
        <row r="485">
          <cell r="A485">
            <v>7120099990</v>
          </cell>
          <cell r="C485">
            <v>0</v>
          </cell>
          <cell r="D485">
            <v>0</v>
          </cell>
          <cell r="E485">
            <v>0</v>
          </cell>
          <cell r="F485">
            <v>0</v>
          </cell>
          <cell r="G485">
            <v>0</v>
          </cell>
          <cell r="H485">
            <v>0</v>
          </cell>
          <cell r="I485">
            <v>0</v>
          </cell>
          <cell r="J485">
            <v>0</v>
          </cell>
          <cell r="K485">
            <v>0</v>
          </cell>
          <cell r="L485">
            <v>0</v>
          </cell>
          <cell r="M485">
            <v>0</v>
          </cell>
          <cell r="N485">
            <v>0</v>
          </cell>
        </row>
        <row r="486">
          <cell r="A486">
            <v>7140001000</v>
          </cell>
          <cell r="C486">
            <v>0</v>
          </cell>
          <cell r="D486">
            <v>0</v>
          </cell>
          <cell r="E486">
            <v>0</v>
          </cell>
          <cell r="F486">
            <v>0</v>
          </cell>
          <cell r="G486">
            <v>0</v>
          </cell>
          <cell r="H486">
            <v>0</v>
          </cell>
          <cell r="I486">
            <v>0</v>
          </cell>
          <cell r="J486">
            <v>0</v>
          </cell>
          <cell r="K486">
            <v>0</v>
          </cell>
          <cell r="L486">
            <v>0</v>
          </cell>
          <cell r="M486">
            <v>0</v>
          </cell>
          <cell r="N486">
            <v>0</v>
          </cell>
        </row>
        <row r="487">
          <cell r="A487">
            <v>7140002000</v>
          </cell>
          <cell r="C487">
            <v>0</v>
          </cell>
          <cell r="D487">
            <v>0</v>
          </cell>
          <cell r="E487">
            <v>0</v>
          </cell>
          <cell r="F487">
            <v>0</v>
          </cell>
          <cell r="G487">
            <v>0</v>
          </cell>
          <cell r="H487">
            <v>0</v>
          </cell>
          <cell r="I487">
            <v>0</v>
          </cell>
          <cell r="J487">
            <v>0</v>
          </cell>
          <cell r="K487">
            <v>0</v>
          </cell>
          <cell r="L487">
            <v>0</v>
          </cell>
          <cell r="M487">
            <v>0</v>
          </cell>
          <cell r="N487">
            <v>0</v>
          </cell>
        </row>
        <row r="488">
          <cell r="A488">
            <v>7140014000</v>
          </cell>
          <cell r="C488">
            <v>0</v>
          </cell>
          <cell r="D488">
            <v>0</v>
          </cell>
          <cell r="E488">
            <v>0</v>
          </cell>
          <cell r="F488">
            <v>0</v>
          </cell>
          <cell r="G488">
            <v>0</v>
          </cell>
          <cell r="H488">
            <v>0</v>
          </cell>
          <cell r="I488">
            <v>0</v>
          </cell>
          <cell r="J488">
            <v>0</v>
          </cell>
          <cell r="K488">
            <v>0</v>
          </cell>
          <cell r="L488">
            <v>0</v>
          </cell>
          <cell r="M488">
            <v>0</v>
          </cell>
          <cell r="N488">
            <v>0</v>
          </cell>
        </row>
        <row r="489">
          <cell r="A489">
            <v>7170001000</v>
          </cell>
          <cell r="C489">
            <v>0</v>
          </cell>
          <cell r="D489">
            <v>0</v>
          </cell>
          <cell r="E489">
            <v>0</v>
          </cell>
          <cell r="F489">
            <v>0</v>
          </cell>
          <cell r="G489">
            <v>0</v>
          </cell>
          <cell r="H489">
            <v>0</v>
          </cell>
          <cell r="I489">
            <v>0</v>
          </cell>
          <cell r="J489">
            <v>0</v>
          </cell>
          <cell r="K489">
            <v>0</v>
          </cell>
          <cell r="L489">
            <v>0</v>
          </cell>
          <cell r="M489">
            <v>0</v>
          </cell>
          <cell r="N489">
            <v>0</v>
          </cell>
        </row>
        <row r="490">
          <cell r="A490">
            <v>7170002000</v>
          </cell>
          <cell r="C490">
            <v>0</v>
          </cell>
          <cell r="D490">
            <v>0</v>
          </cell>
          <cell r="E490">
            <v>0</v>
          </cell>
          <cell r="F490">
            <v>0</v>
          </cell>
          <cell r="G490">
            <v>0</v>
          </cell>
          <cell r="H490">
            <v>0</v>
          </cell>
          <cell r="I490">
            <v>0</v>
          </cell>
          <cell r="J490">
            <v>0</v>
          </cell>
          <cell r="K490">
            <v>0</v>
          </cell>
          <cell r="L490">
            <v>0</v>
          </cell>
          <cell r="M490">
            <v>0</v>
          </cell>
          <cell r="N490">
            <v>0</v>
          </cell>
        </row>
        <row r="491">
          <cell r="A491">
            <v>7170014000</v>
          </cell>
          <cell r="C491">
            <v>0</v>
          </cell>
          <cell r="D491">
            <v>0</v>
          </cell>
          <cell r="E491">
            <v>0</v>
          </cell>
          <cell r="F491">
            <v>0</v>
          </cell>
          <cell r="G491">
            <v>0</v>
          </cell>
          <cell r="H491">
            <v>0</v>
          </cell>
          <cell r="I491">
            <v>0</v>
          </cell>
          <cell r="J491">
            <v>0</v>
          </cell>
          <cell r="K491">
            <v>0</v>
          </cell>
          <cell r="L491">
            <v>0</v>
          </cell>
          <cell r="M491">
            <v>0</v>
          </cell>
          <cell r="N491">
            <v>0</v>
          </cell>
        </row>
        <row r="492">
          <cell r="A492">
            <v>7180001000</v>
          </cell>
          <cell r="C492">
            <v>0</v>
          </cell>
          <cell r="D492">
            <v>0</v>
          </cell>
          <cell r="E492">
            <v>0</v>
          </cell>
          <cell r="F492">
            <v>0</v>
          </cell>
          <cell r="G492">
            <v>0</v>
          </cell>
          <cell r="H492">
            <v>0</v>
          </cell>
          <cell r="I492">
            <v>0</v>
          </cell>
          <cell r="J492">
            <v>0</v>
          </cell>
          <cell r="K492">
            <v>0</v>
          </cell>
          <cell r="L492">
            <v>0</v>
          </cell>
          <cell r="M492">
            <v>0</v>
          </cell>
          <cell r="N492">
            <v>0</v>
          </cell>
        </row>
        <row r="493">
          <cell r="A493">
            <v>7180002000</v>
          </cell>
          <cell r="C493">
            <v>0</v>
          </cell>
          <cell r="D493">
            <v>0</v>
          </cell>
          <cell r="E493">
            <v>0</v>
          </cell>
          <cell r="F493">
            <v>0</v>
          </cell>
          <cell r="G493">
            <v>0</v>
          </cell>
          <cell r="H493">
            <v>0</v>
          </cell>
          <cell r="I493">
            <v>0</v>
          </cell>
          <cell r="J493">
            <v>0</v>
          </cell>
          <cell r="K493">
            <v>0</v>
          </cell>
          <cell r="L493">
            <v>0</v>
          </cell>
          <cell r="M493">
            <v>0</v>
          </cell>
          <cell r="N493">
            <v>0</v>
          </cell>
        </row>
        <row r="494">
          <cell r="A494">
            <v>7180014000</v>
          </cell>
          <cell r="C494">
            <v>0</v>
          </cell>
          <cell r="D494">
            <v>0</v>
          </cell>
          <cell r="E494">
            <v>0</v>
          </cell>
          <cell r="F494">
            <v>0</v>
          </cell>
          <cell r="G494">
            <v>0</v>
          </cell>
          <cell r="H494">
            <v>0</v>
          </cell>
          <cell r="I494">
            <v>0</v>
          </cell>
          <cell r="J494">
            <v>0</v>
          </cell>
          <cell r="K494">
            <v>0</v>
          </cell>
          <cell r="L494">
            <v>0</v>
          </cell>
          <cell r="M494">
            <v>0</v>
          </cell>
          <cell r="N494">
            <v>0</v>
          </cell>
        </row>
        <row r="495">
          <cell r="A495">
            <v>7200000001</v>
          </cell>
          <cell r="C495">
            <v>0</v>
          </cell>
          <cell r="D495">
            <v>0</v>
          </cell>
          <cell r="E495">
            <v>0</v>
          </cell>
          <cell r="F495">
            <v>0</v>
          </cell>
          <cell r="G495">
            <v>0</v>
          </cell>
          <cell r="H495">
            <v>0</v>
          </cell>
          <cell r="I495">
            <v>0</v>
          </cell>
          <cell r="J495">
            <v>0</v>
          </cell>
          <cell r="K495">
            <v>0</v>
          </cell>
          <cell r="L495">
            <v>0</v>
          </cell>
          <cell r="M495">
            <v>0</v>
          </cell>
          <cell r="N495">
            <v>0</v>
          </cell>
        </row>
        <row r="496">
          <cell r="A496">
            <v>7211001000</v>
          </cell>
          <cell r="C496">
            <v>0</v>
          </cell>
          <cell r="D496">
            <v>0</v>
          </cell>
          <cell r="E496">
            <v>0</v>
          </cell>
          <cell r="F496">
            <v>0</v>
          </cell>
          <cell r="G496">
            <v>0</v>
          </cell>
          <cell r="H496">
            <v>0</v>
          </cell>
          <cell r="I496">
            <v>0</v>
          </cell>
          <cell r="J496">
            <v>0</v>
          </cell>
          <cell r="K496">
            <v>0</v>
          </cell>
          <cell r="L496">
            <v>0</v>
          </cell>
          <cell r="M496">
            <v>0</v>
          </cell>
          <cell r="N496">
            <v>0</v>
          </cell>
        </row>
        <row r="497">
          <cell r="A497">
            <v>7211002000</v>
          </cell>
          <cell r="C497">
            <v>0</v>
          </cell>
          <cell r="D497">
            <v>0</v>
          </cell>
          <cell r="E497">
            <v>0</v>
          </cell>
          <cell r="F497">
            <v>0</v>
          </cell>
          <cell r="G497">
            <v>0</v>
          </cell>
          <cell r="H497">
            <v>0</v>
          </cell>
          <cell r="I497">
            <v>0</v>
          </cell>
          <cell r="J497">
            <v>0</v>
          </cell>
          <cell r="K497">
            <v>0</v>
          </cell>
          <cell r="L497">
            <v>0</v>
          </cell>
          <cell r="M497">
            <v>0</v>
          </cell>
          <cell r="N497">
            <v>0</v>
          </cell>
        </row>
        <row r="498">
          <cell r="A498">
            <v>7211003000</v>
          </cell>
          <cell r="C498">
            <v>0</v>
          </cell>
          <cell r="D498">
            <v>0</v>
          </cell>
          <cell r="E498">
            <v>0</v>
          </cell>
          <cell r="F498">
            <v>0</v>
          </cell>
          <cell r="G498">
            <v>0</v>
          </cell>
          <cell r="H498">
            <v>0</v>
          </cell>
          <cell r="I498">
            <v>0</v>
          </cell>
          <cell r="J498">
            <v>0</v>
          </cell>
          <cell r="K498">
            <v>0</v>
          </cell>
          <cell r="L498">
            <v>0</v>
          </cell>
          <cell r="M498">
            <v>0</v>
          </cell>
          <cell r="N498">
            <v>0</v>
          </cell>
        </row>
        <row r="499">
          <cell r="A499">
            <v>7211013000</v>
          </cell>
          <cell r="C499">
            <v>0</v>
          </cell>
          <cell r="D499">
            <v>0</v>
          </cell>
          <cell r="E499">
            <v>0</v>
          </cell>
          <cell r="F499">
            <v>0</v>
          </cell>
          <cell r="G499">
            <v>0</v>
          </cell>
          <cell r="H499">
            <v>0</v>
          </cell>
          <cell r="I499">
            <v>0</v>
          </cell>
          <cell r="J499">
            <v>0</v>
          </cell>
          <cell r="K499">
            <v>0</v>
          </cell>
          <cell r="L499">
            <v>0</v>
          </cell>
          <cell r="M499">
            <v>0</v>
          </cell>
          <cell r="N499">
            <v>0</v>
          </cell>
        </row>
        <row r="500">
          <cell r="A500">
            <v>7211014000</v>
          </cell>
          <cell r="C500">
            <v>0</v>
          </cell>
          <cell r="D500">
            <v>0</v>
          </cell>
          <cell r="E500">
            <v>0</v>
          </cell>
          <cell r="F500">
            <v>0</v>
          </cell>
          <cell r="G500">
            <v>0</v>
          </cell>
          <cell r="H500">
            <v>0</v>
          </cell>
          <cell r="I500">
            <v>0</v>
          </cell>
          <cell r="J500">
            <v>0</v>
          </cell>
          <cell r="K500">
            <v>0</v>
          </cell>
          <cell r="L500">
            <v>0</v>
          </cell>
          <cell r="M500">
            <v>0</v>
          </cell>
          <cell r="N500">
            <v>0</v>
          </cell>
        </row>
        <row r="501">
          <cell r="A501">
            <v>7211501000</v>
          </cell>
          <cell r="C501">
            <v>0</v>
          </cell>
          <cell r="D501">
            <v>0</v>
          </cell>
          <cell r="E501">
            <v>0</v>
          </cell>
          <cell r="F501">
            <v>0</v>
          </cell>
          <cell r="G501">
            <v>0</v>
          </cell>
          <cell r="H501">
            <v>0</v>
          </cell>
          <cell r="I501">
            <v>0</v>
          </cell>
          <cell r="J501">
            <v>0</v>
          </cell>
          <cell r="K501">
            <v>0</v>
          </cell>
          <cell r="L501">
            <v>0</v>
          </cell>
          <cell r="M501">
            <v>0</v>
          </cell>
          <cell r="N501">
            <v>0</v>
          </cell>
        </row>
        <row r="502">
          <cell r="A502">
            <v>7213501000</v>
          </cell>
          <cell r="C502">
            <v>0</v>
          </cell>
          <cell r="D502">
            <v>0</v>
          </cell>
          <cell r="E502">
            <v>0</v>
          </cell>
          <cell r="F502">
            <v>0</v>
          </cell>
          <cell r="G502">
            <v>0</v>
          </cell>
          <cell r="H502">
            <v>0</v>
          </cell>
          <cell r="I502">
            <v>0</v>
          </cell>
          <cell r="J502">
            <v>0</v>
          </cell>
          <cell r="K502">
            <v>0</v>
          </cell>
          <cell r="L502">
            <v>0</v>
          </cell>
          <cell r="M502">
            <v>0</v>
          </cell>
          <cell r="N502">
            <v>0</v>
          </cell>
        </row>
        <row r="503">
          <cell r="A503">
            <v>7219010000</v>
          </cell>
          <cell r="C503">
            <v>0</v>
          </cell>
          <cell r="D503">
            <v>0</v>
          </cell>
          <cell r="E503">
            <v>0</v>
          </cell>
          <cell r="F503">
            <v>0</v>
          </cell>
          <cell r="G503">
            <v>0</v>
          </cell>
          <cell r="H503">
            <v>0</v>
          </cell>
          <cell r="I503">
            <v>0</v>
          </cell>
          <cell r="J503">
            <v>0</v>
          </cell>
          <cell r="K503">
            <v>0</v>
          </cell>
          <cell r="L503">
            <v>0</v>
          </cell>
          <cell r="M503">
            <v>0</v>
          </cell>
          <cell r="N503">
            <v>0</v>
          </cell>
        </row>
        <row r="504">
          <cell r="A504">
            <v>7250005000</v>
          </cell>
          <cell r="C504">
            <v>0</v>
          </cell>
          <cell r="D504">
            <v>0</v>
          </cell>
          <cell r="E504">
            <v>0</v>
          </cell>
          <cell r="F504">
            <v>0</v>
          </cell>
          <cell r="G504">
            <v>0</v>
          </cell>
          <cell r="H504">
            <v>0</v>
          </cell>
          <cell r="I504">
            <v>0</v>
          </cell>
          <cell r="J504">
            <v>0</v>
          </cell>
          <cell r="K504">
            <v>0</v>
          </cell>
          <cell r="L504">
            <v>0</v>
          </cell>
          <cell r="M504">
            <v>0</v>
          </cell>
          <cell r="N504">
            <v>0</v>
          </cell>
        </row>
        <row r="505">
          <cell r="A505">
            <v>7250099000</v>
          </cell>
          <cell r="C505">
            <v>0</v>
          </cell>
          <cell r="D505">
            <v>0</v>
          </cell>
          <cell r="E505">
            <v>0</v>
          </cell>
          <cell r="F505">
            <v>0</v>
          </cell>
          <cell r="G505">
            <v>0</v>
          </cell>
          <cell r="H505">
            <v>0</v>
          </cell>
          <cell r="I505">
            <v>0</v>
          </cell>
          <cell r="J505">
            <v>0</v>
          </cell>
          <cell r="K505">
            <v>0</v>
          </cell>
          <cell r="L505">
            <v>0</v>
          </cell>
          <cell r="M505">
            <v>0</v>
          </cell>
          <cell r="N505">
            <v>0</v>
          </cell>
        </row>
        <row r="506">
          <cell r="A506">
            <v>7280052000</v>
          </cell>
          <cell r="C506">
            <v>0</v>
          </cell>
          <cell r="D506">
            <v>0</v>
          </cell>
          <cell r="E506">
            <v>0</v>
          </cell>
          <cell r="F506">
            <v>0</v>
          </cell>
          <cell r="G506">
            <v>0</v>
          </cell>
          <cell r="H506">
            <v>0</v>
          </cell>
          <cell r="I506">
            <v>0</v>
          </cell>
          <cell r="J506">
            <v>0</v>
          </cell>
          <cell r="K506">
            <v>0</v>
          </cell>
          <cell r="L506">
            <v>0</v>
          </cell>
          <cell r="M506">
            <v>0</v>
          </cell>
          <cell r="N506">
            <v>0</v>
          </cell>
        </row>
        <row r="507">
          <cell r="A507">
            <v>7280099000</v>
          </cell>
          <cell r="C507">
            <v>0</v>
          </cell>
          <cell r="D507">
            <v>0</v>
          </cell>
          <cell r="E507">
            <v>0</v>
          </cell>
          <cell r="F507">
            <v>0</v>
          </cell>
          <cell r="G507">
            <v>0</v>
          </cell>
          <cell r="H507">
            <v>0</v>
          </cell>
          <cell r="I507">
            <v>0</v>
          </cell>
          <cell r="J507">
            <v>0</v>
          </cell>
          <cell r="K507">
            <v>0</v>
          </cell>
          <cell r="L507">
            <v>0</v>
          </cell>
          <cell r="M507">
            <v>0</v>
          </cell>
          <cell r="N507">
            <v>0</v>
          </cell>
        </row>
        <row r="508">
          <cell r="A508">
            <v>7300000001</v>
          </cell>
          <cell r="C508">
            <v>0</v>
          </cell>
          <cell r="D508">
            <v>0</v>
          </cell>
          <cell r="E508">
            <v>0</v>
          </cell>
          <cell r="F508">
            <v>0</v>
          </cell>
          <cell r="G508">
            <v>0</v>
          </cell>
          <cell r="H508">
            <v>0</v>
          </cell>
          <cell r="I508">
            <v>0</v>
          </cell>
          <cell r="J508">
            <v>0</v>
          </cell>
          <cell r="K508">
            <v>0</v>
          </cell>
          <cell r="L508">
            <v>0</v>
          </cell>
          <cell r="M508">
            <v>0</v>
          </cell>
          <cell r="N508">
            <v>0</v>
          </cell>
        </row>
        <row r="509">
          <cell r="A509">
            <v>7310001000</v>
          </cell>
          <cell r="C509">
            <v>-530.46</v>
          </cell>
          <cell r="D509">
            <v>-530.46</v>
          </cell>
          <cell r="E509">
            <v>-545.57999999999993</v>
          </cell>
          <cell r="F509">
            <v>0</v>
          </cell>
          <cell r="G509">
            <v>0</v>
          </cell>
          <cell r="H509">
            <v>0</v>
          </cell>
          <cell r="I509">
            <v>0</v>
          </cell>
          <cell r="J509">
            <v>0</v>
          </cell>
          <cell r="K509">
            <v>0</v>
          </cell>
          <cell r="L509">
            <v>0</v>
          </cell>
          <cell r="M509">
            <v>0</v>
          </cell>
          <cell r="N509">
            <v>0</v>
          </cell>
        </row>
        <row r="510">
          <cell r="A510">
            <v>7310002000</v>
          </cell>
          <cell r="C510">
            <v>0</v>
          </cell>
          <cell r="D510">
            <v>0</v>
          </cell>
          <cell r="E510">
            <v>0</v>
          </cell>
          <cell r="F510">
            <v>0</v>
          </cell>
          <cell r="G510">
            <v>0</v>
          </cell>
          <cell r="H510">
            <v>0</v>
          </cell>
          <cell r="I510">
            <v>0</v>
          </cell>
          <cell r="J510">
            <v>0</v>
          </cell>
          <cell r="K510">
            <v>0</v>
          </cell>
          <cell r="L510">
            <v>0</v>
          </cell>
          <cell r="M510">
            <v>0</v>
          </cell>
          <cell r="N510">
            <v>0</v>
          </cell>
        </row>
        <row r="511">
          <cell r="A511">
            <v>7320001000</v>
          </cell>
          <cell r="C511">
            <v>0</v>
          </cell>
          <cell r="D511">
            <v>0</v>
          </cell>
          <cell r="E511">
            <v>0</v>
          </cell>
          <cell r="F511">
            <v>0</v>
          </cell>
          <cell r="G511">
            <v>0</v>
          </cell>
          <cell r="H511">
            <v>0</v>
          </cell>
          <cell r="I511">
            <v>0</v>
          </cell>
          <cell r="J511">
            <v>0</v>
          </cell>
          <cell r="K511">
            <v>0</v>
          </cell>
          <cell r="L511">
            <v>0</v>
          </cell>
          <cell r="M511">
            <v>0</v>
          </cell>
          <cell r="N511">
            <v>0</v>
          </cell>
        </row>
        <row r="512">
          <cell r="A512">
            <v>7320006000</v>
          </cell>
          <cell r="C512">
            <v>0</v>
          </cell>
          <cell r="D512">
            <v>0</v>
          </cell>
          <cell r="E512">
            <v>0</v>
          </cell>
          <cell r="F512">
            <v>0</v>
          </cell>
          <cell r="G512">
            <v>0</v>
          </cell>
          <cell r="H512">
            <v>0</v>
          </cell>
          <cell r="I512">
            <v>0</v>
          </cell>
          <cell r="J512">
            <v>0</v>
          </cell>
          <cell r="K512">
            <v>0</v>
          </cell>
          <cell r="L512">
            <v>0</v>
          </cell>
          <cell r="M512">
            <v>0</v>
          </cell>
          <cell r="N512">
            <v>0</v>
          </cell>
        </row>
        <row r="513">
          <cell r="A513">
            <v>7340001000</v>
          </cell>
          <cell r="C513">
            <v>0</v>
          </cell>
          <cell r="D513">
            <v>0</v>
          </cell>
          <cell r="E513">
            <v>0</v>
          </cell>
          <cell r="F513">
            <v>0</v>
          </cell>
          <cell r="G513">
            <v>0</v>
          </cell>
          <cell r="H513">
            <v>0</v>
          </cell>
          <cell r="I513">
            <v>0</v>
          </cell>
          <cell r="J513">
            <v>0</v>
          </cell>
          <cell r="K513">
            <v>0</v>
          </cell>
          <cell r="L513">
            <v>0</v>
          </cell>
          <cell r="M513">
            <v>0</v>
          </cell>
          <cell r="N513">
            <v>0</v>
          </cell>
        </row>
        <row r="514">
          <cell r="A514">
            <v>7360001000</v>
          </cell>
          <cell r="C514">
            <v>0</v>
          </cell>
          <cell r="D514">
            <v>0</v>
          </cell>
          <cell r="E514">
            <v>0</v>
          </cell>
          <cell r="F514">
            <v>0</v>
          </cell>
          <cell r="G514">
            <v>0</v>
          </cell>
          <cell r="H514">
            <v>0</v>
          </cell>
          <cell r="I514">
            <v>0</v>
          </cell>
          <cell r="J514">
            <v>0</v>
          </cell>
          <cell r="K514">
            <v>0</v>
          </cell>
          <cell r="L514">
            <v>0</v>
          </cell>
          <cell r="M514">
            <v>0</v>
          </cell>
          <cell r="N514">
            <v>0</v>
          </cell>
        </row>
        <row r="515">
          <cell r="A515">
            <v>7380000000</v>
          </cell>
          <cell r="C515">
            <v>0</v>
          </cell>
          <cell r="D515">
            <v>0</v>
          </cell>
          <cell r="E515">
            <v>0</v>
          </cell>
          <cell r="F515">
            <v>0</v>
          </cell>
          <cell r="G515">
            <v>0</v>
          </cell>
          <cell r="H515">
            <v>0</v>
          </cell>
          <cell r="I515">
            <v>0</v>
          </cell>
          <cell r="J515">
            <v>0</v>
          </cell>
          <cell r="K515">
            <v>0</v>
          </cell>
          <cell r="L515">
            <v>0</v>
          </cell>
          <cell r="M515">
            <v>0</v>
          </cell>
          <cell r="N515">
            <v>0</v>
          </cell>
        </row>
        <row r="516">
          <cell r="A516">
            <v>7380001000</v>
          </cell>
          <cell r="C516">
            <v>0</v>
          </cell>
          <cell r="D516">
            <v>0</v>
          </cell>
          <cell r="E516">
            <v>0</v>
          </cell>
          <cell r="F516">
            <v>0</v>
          </cell>
          <cell r="G516">
            <v>0</v>
          </cell>
          <cell r="H516">
            <v>0</v>
          </cell>
          <cell r="I516">
            <v>0</v>
          </cell>
          <cell r="J516">
            <v>0</v>
          </cell>
          <cell r="K516">
            <v>0</v>
          </cell>
          <cell r="L516">
            <v>0</v>
          </cell>
          <cell r="M516">
            <v>0</v>
          </cell>
          <cell r="N516">
            <v>0</v>
          </cell>
        </row>
        <row r="517">
          <cell r="A517">
            <v>7380002000</v>
          </cell>
          <cell r="C517">
            <v>0</v>
          </cell>
          <cell r="D517">
            <v>0</v>
          </cell>
          <cell r="E517">
            <v>0</v>
          </cell>
          <cell r="F517">
            <v>0</v>
          </cell>
          <cell r="G517">
            <v>0</v>
          </cell>
          <cell r="H517">
            <v>0</v>
          </cell>
          <cell r="I517">
            <v>0</v>
          </cell>
          <cell r="J517">
            <v>0</v>
          </cell>
          <cell r="K517">
            <v>0</v>
          </cell>
          <cell r="L517">
            <v>0</v>
          </cell>
          <cell r="M517">
            <v>0</v>
          </cell>
          <cell r="N517">
            <v>0</v>
          </cell>
        </row>
        <row r="518">
          <cell r="A518">
            <v>7380003000</v>
          </cell>
          <cell r="C518">
            <v>0</v>
          </cell>
          <cell r="D518">
            <v>0</v>
          </cell>
          <cell r="E518">
            <v>0</v>
          </cell>
          <cell r="F518">
            <v>0</v>
          </cell>
          <cell r="G518">
            <v>0</v>
          </cell>
          <cell r="H518">
            <v>0</v>
          </cell>
          <cell r="I518">
            <v>0</v>
          </cell>
          <cell r="J518">
            <v>0</v>
          </cell>
          <cell r="K518">
            <v>0</v>
          </cell>
          <cell r="L518">
            <v>0</v>
          </cell>
          <cell r="M518">
            <v>0</v>
          </cell>
          <cell r="N518">
            <v>0</v>
          </cell>
        </row>
        <row r="519">
          <cell r="A519">
            <v>7380004000</v>
          </cell>
          <cell r="C519">
            <v>0</v>
          </cell>
          <cell r="D519">
            <v>0</v>
          </cell>
          <cell r="E519">
            <v>0</v>
          </cell>
          <cell r="F519">
            <v>0</v>
          </cell>
          <cell r="G519">
            <v>0</v>
          </cell>
          <cell r="H519">
            <v>0</v>
          </cell>
          <cell r="I519">
            <v>0</v>
          </cell>
          <cell r="J519">
            <v>0</v>
          </cell>
          <cell r="K519">
            <v>0</v>
          </cell>
          <cell r="L519">
            <v>0</v>
          </cell>
          <cell r="M519">
            <v>0</v>
          </cell>
          <cell r="N519">
            <v>0</v>
          </cell>
        </row>
        <row r="520">
          <cell r="A520">
            <v>7380005000</v>
          </cell>
          <cell r="C520">
            <v>0</v>
          </cell>
          <cell r="D520">
            <v>0</v>
          </cell>
          <cell r="E520">
            <v>0</v>
          </cell>
          <cell r="F520">
            <v>0</v>
          </cell>
          <cell r="G520">
            <v>0</v>
          </cell>
          <cell r="H520">
            <v>0</v>
          </cell>
          <cell r="I520">
            <v>0</v>
          </cell>
          <cell r="J520">
            <v>0</v>
          </cell>
          <cell r="K520">
            <v>0</v>
          </cell>
          <cell r="L520">
            <v>0</v>
          </cell>
          <cell r="M520">
            <v>0</v>
          </cell>
          <cell r="N520">
            <v>0</v>
          </cell>
        </row>
        <row r="521">
          <cell r="A521">
            <v>7380099000</v>
          </cell>
          <cell r="C521">
            <v>0</v>
          </cell>
          <cell r="D521">
            <v>0</v>
          </cell>
          <cell r="E521">
            <v>0</v>
          </cell>
          <cell r="F521">
            <v>0</v>
          </cell>
          <cell r="G521">
            <v>0</v>
          </cell>
          <cell r="H521">
            <v>0</v>
          </cell>
          <cell r="I521">
            <v>0</v>
          </cell>
          <cell r="J521">
            <v>0</v>
          </cell>
          <cell r="K521">
            <v>0</v>
          </cell>
          <cell r="L521">
            <v>0</v>
          </cell>
          <cell r="M521">
            <v>0</v>
          </cell>
          <cell r="N521">
            <v>0</v>
          </cell>
        </row>
        <row r="522">
          <cell r="A522">
            <v>7400000001</v>
          </cell>
          <cell r="C522">
            <v>0</v>
          </cell>
          <cell r="D522">
            <v>0</v>
          </cell>
          <cell r="E522">
            <v>0</v>
          </cell>
          <cell r="F522">
            <v>0</v>
          </cell>
          <cell r="G522">
            <v>0</v>
          </cell>
          <cell r="H522">
            <v>0</v>
          </cell>
          <cell r="I522">
            <v>0</v>
          </cell>
          <cell r="J522">
            <v>0</v>
          </cell>
          <cell r="K522">
            <v>0</v>
          </cell>
          <cell r="L522">
            <v>0</v>
          </cell>
          <cell r="M522">
            <v>0</v>
          </cell>
          <cell r="N522">
            <v>0</v>
          </cell>
        </row>
        <row r="523">
          <cell r="A523">
            <v>7410001000</v>
          </cell>
          <cell r="C523">
            <v>0</v>
          </cell>
          <cell r="D523">
            <v>0</v>
          </cell>
          <cell r="E523">
            <v>0</v>
          </cell>
          <cell r="F523">
            <v>0</v>
          </cell>
          <cell r="G523">
            <v>0</v>
          </cell>
          <cell r="H523">
            <v>0</v>
          </cell>
          <cell r="I523">
            <v>0</v>
          </cell>
          <cell r="J523">
            <v>0</v>
          </cell>
          <cell r="K523">
            <v>0</v>
          </cell>
          <cell r="L523">
            <v>0</v>
          </cell>
          <cell r="M523">
            <v>0</v>
          </cell>
          <cell r="N523">
            <v>0</v>
          </cell>
        </row>
        <row r="524">
          <cell r="A524">
            <v>7480001000</v>
          </cell>
          <cell r="C524">
            <v>0</v>
          </cell>
          <cell r="D524">
            <v>0</v>
          </cell>
          <cell r="E524">
            <v>0</v>
          </cell>
          <cell r="F524">
            <v>0</v>
          </cell>
          <cell r="G524">
            <v>0</v>
          </cell>
          <cell r="H524">
            <v>0</v>
          </cell>
          <cell r="I524">
            <v>0</v>
          </cell>
          <cell r="J524">
            <v>0</v>
          </cell>
          <cell r="K524">
            <v>0</v>
          </cell>
          <cell r="L524">
            <v>0</v>
          </cell>
          <cell r="M524">
            <v>0</v>
          </cell>
          <cell r="N524">
            <v>0</v>
          </cell>
        </row>
        <row r="525">
          <cell r="A525">
            <v>7500000001</v>
          </cell>
          <cell r="C525">
            <v>0</v>
          </cell>
          <cell r="D525">
            <v>0</v>
          </cell>
          <cell r="E525">
            <v>0</v>
          </cell>
          <cell r="F525">
            <v>0</v>
          </cell>
          <cell r="G525">
            <v>0</v>
          </cell>
          <cell r="H525">
            <v>0</v>
          </cell>
          <cell r="I525">
            <v>0</v>
          </cell>
          <cell r="J525">
            <v>0</v>
          </cell>
          <cell r="K525">
            <v>0</v>
          </cell>
          <cell r="L525">
            <v>0</v>
          </cell>
          <cell r="M525">
            <v>0</v>
          </cell>
          <cell r="N525">
            <v>0</v>
          </cell>
        </row>
        <row r="526">
          <cell r="A526">
            <v>7540001000</v>
          </cell>
          <cell r="C526">
            <v>0</v>
          </cell>
          <cell r="D526">
            <v>0</v>
          </cell>
          <cell r="E526">
            <v>0</v>
          </cell>
          <cell r="F526">
            <v>0</v>
          </cell>
          <cell r="G526">
            <v>0</v>
          </cell>
          <cell r="H526">
            <v>0</v>
          </cell>
          <cell r="I526">
            <v>0</v>
          </cell>
          <cell r="J526">
            <v>0</v>
          </cell>
          <cell r="K526">
            <v>0</v>
          </cell>
          <cell r="L526">
            <v>0</v>
          </cell>
          <cell r="M526">
            <v>0</v>
          </cell>
          <cell r="N526">
            <v>0</v>
          </cell>
        </row>
        <row r="527">
          <cell r="A527">
            <v>7540002000</v>
          </cell>
          <cell r="C527">
            <v>0</v>
          </cell>
          <cell r="D527">
            <v>0</v>
          </cell>
          <cell r="E527">
            <v>0</v>
          </cell>
          <cell r="F527">
            <v>0</v>
          </cell>
          <cell r="G527">
            <v>0</v>
          </cell>
          <cell r="H527">
            <v>0</v>
          </cell>
          <cell r="I527">
            <v>0</v>
          </cell>
          <cell r="J527">
            <v>0</v>
          </cell>
          <cell r="K527">
            <v>0</v>
          </cell>
          <cell r="L527">
            <v>0</v>
          </cell>
          <cell r="M527">
            <v>0</v>
          </cell>
          <cell r="N527">
            <v>0</v>
          </cell>
        </row>
        <row r="528">
          <cell r="A528">
            <v>7540003000</v>
          </cell>
          <cell r="C528">
            <v>-120.76</v>
          </cell>
          <cell r="D528">
            <v>-98.27</v>
          </cell>
          <cell r="E528">
            <v>-111.95000000000002</v>
          </cell>
          <cell r="F528">
            <v>0</v>
          </cell>
          <cell r="G528">
            <v>0</v>
          </cell>
          <cell r="H528">
            <v>0</v>
          </cell>
          <cell r="I528">
            <v>0</v>
          </cell>
          <cell r="J528">
            <v>0</v>
          </cell>
          <cell r="K528">
            <v>0</v>
          </cell>
          <cell r="L528">
            <v>0</v>
          </cell>
          <cell r="M528">
            <v>0</v>
          </cell>
          <cell r="N528">
            <v>0</v>
          </cell>
        </row>
        <row r="529">
          <cell r="A529">
            <v>7540004000</v>
          </cell>
          <cell r="C529">
            <v>0</v>
          </cell>
          <cell r="D529">
            <v>0</v>
          </cell>
          <cell r="E529">
            <v>0</v>
          </cell>
          <cell r="F529">
            <v>0</v>
          </cell>
          <cell r="G529">
            <v>0</v>
          </cell>
          <cell r="H529">
            <v>0</v>
          </cell>
          <cell r="I529">
            <v>0</v>
          </cell>
          <cell r="J529">
            <v>0</v>
          </cell>
          <cell r="K529">
            <v>0</v>
          </cell>
          <cell r="L529">
            <v>0</v>
          </cell>
          <cell r="M529">
            <v>0</v>
          </cell>
          <cell r="N529">
            <v>0</v>
          </cell>
        </row>
        <row r="530">
          <cell r="A530">
            <v>7540005000</v>
          </cell>
          <cell r="C530">
            <v>0</v>
          </cell>
          <cell r="D530">
            <v>0</v>
          </cell>
          <cell r="E530">
            <v>0</v>
          </cell>
          <cell r="F530">
            <v>0</v>
          </cell>
          <cell r="G530">
            <v>0</v>
          </cell>
          <cell r="H530">
            <v>0</v>
          </cell>
          <cell r="I530">
            <v>0</v>
          </cell>
          <cell r="J530">
            <v>0</v>
          </cell>
          <cell r="K530">
            <v>0</v>
          </cell>
          <cell r="L530">
            <v>0</v>
          </cell>
          <cell r="M530">
            <v>0</v>
          </cell>
          <cell r="N530">
            <v>0</v>
          </cell>
        </row>
        <row r="531">
          <cell r="A531">
            <v>7540006000</v>
          </cell>
          <cell r="C531">
            <v>0</v>
          </cell>
          <cell r="D531">
            <v>0</v>
          </cell>
          <cell r="E531">
            <v>0</v>
          </cell>
          <cell r="F531">
            <v>0</v>
          </cell>
          <cell r="G531">
            <v>0</v>
          </cell>
          <cell r="H531">
            <v>0</v>
          </cell>
          <cell r="I531">
            <v>0</v>
          </cell>
          <cell r="J531">
            <v>0</v>
          </cell>
          <cell r="K531">
            <v>0</v>
          </cell>
          <cell r="L531">
            <v>0</v>
          </cell>
          <cell r="M531">
            <v>0</v>
          </cell>
          <cell r="N531">
            <v>0</v>
          </cell>
        </row>
        <row r="532">
          <cell r="A532">
            <v>7540007000</v>
          </cell>
          <cell r="C532">
            <v>0</v>
          </cell>
          <cell r="D532">
            <v>0</v>
          </cell>
          <cell r="E532">
            <v>0</v>
          </cell>
          <cell r="F532">
            <v>0</v>
          </cell>
          <cell r="G532">
            <v>0</v>
          </cell>
          <cell r="H532">
            <v>0</v>
          </cell>
          <cell r="I532">
            <v>0</v>
          </cell>
          <cell r="J532">
            <v>0</v>
          </cell>
          <cell r="K532">
            <v>0</v>
          </cell>
          <cell r="L532">
            <v>0</v>
          </cell>
          <cell r="M532">
            <v>0</v>
          </cell>
          <cell r="N532">
            <v>0</v>
          </cell>
        </row>
        <row r="533">
          <cell r="A533">
            <v>7550001000</v>
          </cell>
          <cell r="C533">
            <v>0</v>
          </cell>
          <cell r="D533">
            <v>0</v>
          </cell>
          <cell r="E533">
            <v>0</v>
          </cell>
          <cell r="F533">
            <v>0</v>
          </cell>
          <cell r="G533">
            <v>0</v>
          </cell>
          <cell r="H533">
            <v>0</v>
          </cell>
          <cell r="I533">
            <v>0</v>
          </cell>
          <cell r="J533">
            <v>0</v>
          </cell>
          <cell r="K533">
            <v>0</v>
          </cell>
          <cell r="L533">
            <v>0</v>
          </cell>
          <cell r="M533">
            <v>0</v>
          </cell>
          <cell r="N533">
            <v>0</v>
          </cell>
        </row>
        <row r="534">
          <cell r="A534">
            <v>7550001001</v>
          </cell>
          <cell r="C534">
            <v>0</v>
          </cell>
          <cell r="D534">
            <v>0</v>
          </cell>
          <cell r="E534">
            <v>0</v>
          </cell>
          <cell r="F534">
            <v>0</v>
          </cell>
          <cell r="G534">
            <v>0</v>
          </cell>
          <cell r="H534">
            <v>0</v>
          </cell>
          <cell r="I534">
            <v>0</v>
          </cell>
          <cell r="J534">
            <v>0</v>
          </cell>
          <cell r="K534">
            <v>0</v>
          </cell>
          <cell r="L534">
            <v>0</v>
          </cell>
          <cell r="M534">
            <v>0</v>
          </cell>
          <cell r="N534">
            <v>0</v>
          </cell>
        </row>
        <row r="535">
          <cell r="A535">
            <v>7550002000</v>
          </cell>
          <cell r="C535">
            <v>0</v>
          </cell>
          <cell r="D535">
            <v>0</v>
          </cell>
          <cell r="E535">
            <v>0</v>
          </cell>
          <cell r="F535">
            <v>0</v>
          </cell>
          <cell r="G535">
            <v>0</v>
          </cell>
          <cell r="H535">
            <v>0</v>
          </cell>
          <cell r="I535">
            <v>0</v>
          </cell>
          <cell r="J535">
            <v>0</v>
          </cell>
          <cell r="K535">
            <v>0</v>
          </cell>
          <cell r="L535">
            <v>0</v>
          </cell>
          <cell r="M535">
            <v>0</v>
          </cell>
          <cell r="N535">
            <v>0</v>
          </cell>
        </row>
        <row r="536">
          <cell r="A536">
            <v>7560001000</v>
          </cell>
          <cell r="C536">
            <v>0</v>
          </cell>
          <cell r="D536">
            <v>0</v>
          </cell>
          <cell r="E536">
            <v>0</v>
          </cell>
          <cell r="F536">
            <v>0</v>
          </cell>
          <cell r="G536">
            <v>0</v>
          </cell>
          <cell r="H536">
            <v>0</v>
          </cell>
          <cell r="I536">
            <v>0</v>
          </cell>
          <cell r="J536">
            <v>0</v>
          </cell>
          <cell r="K536">
            <v>0</v>
          </cell>
          <cell r="L536">
            <v>0</v>
          </cell>
          <cell r="M536">
            <v>0</v>
          </cell>
          <cell r="N536">
            <v>0</v>
          </cell>
        </row>
        <row r="537">
          <cell r="A537">
            <v>7600000001</v>
          </cell>
          <cell r="C537">
            <v>0</v>
          </cell>
          <cell r="D537">
            <v>0</v>
          </cell>
          <cell r="E537">
            <v>0</v>
          </cell>
          <cell r="F537">
            <v>0</v>
          </cell>
          <cell r="G537">
            <v>0</v>
          </cell>
          <cell r="H537">
            <v>0</v>
          </cell>
          <cell r="I537">
            <v>0</v>
          </cell>
          <cell r="J537">
            <v>0</v>
          </cell>
          <cell r="K537">
            <v>0</v>
          </cell>
          <cell r="L537">
            <v>0</v>
          </cell>
          <cell r="M537">
            <v>0</v>
          </cell>
          <cell r="N537">
            <v>0</v>
          </cell>
        </row>
        <row r="538">
          <cell r="A538">
            <v>7610001000</v>
          </cell>
          <cell r="C538">
            <v>0</v>
          </cell>
          <cell r="D538">
            <v>0</v>
          </cell>
          <cell r="E538">
            <v>0</v>
          </cell>
          <cell r="F538">
            <v>0</v>
          </cell>
          <cell r="G538">
            <v>0</v>
          </cell>
          <cell r="H538">
            <v>0</v>
          </cell>
          <cell r="I538">
            <v>0</v>
          </cell>
          <cell r="J538">
            <v>0</v>
          </cell>
          <cell r="K538">
            <v>0</v>
          </cell>
          <cell r="L538">
            <v>0</v>
          </cell>
          <cell r="M538">
            <v>0</v>
          </cell>
          <cell r="N538">
            <v>0</v>
          </cell>
        </row>
        <row r="539">
          <cell r="A539">
            <v>7680003000</v>
          </cell>
          <cell r="C539">
            <v>0</v>
          </cell>
          <cell r="D539">
            <v>0</v>
          </cell>
          <cell r="E539">
            <v>0</v>
          </cell>
          <cell r="F539">
            <v>0</v>
          </cell>
          <cell r="G539">
            <v>0</v>
          </cell>
          <cell r="H539">
            <v>0</v>
          </cell>
          <cell r="I539">
            <v>0</v>
          </cell>
          <cell r="J539">
            <v>0</v>
          </cell>
          <cell r="K539">
            <v>0</v>
          </cell>
          <cell r="L539">
            <v>0</v>
          </cell>
          <cell r="M539">
            <v>0</v>
          </cell>
          <cell r="N539">
            <v>0</v>
          </cell>
        </row>
        <row r="540">
          <cell r="A540">
            <v>7680006000</v>
          </cell>
          <cell r="C540">
            <v>-28142032.5</v>
          </cell>
          <cell r="D540">
            <v>-28766322.359999903</v>
          </cell>
          <cell r="E540">
            <v>7781218.8999999017</v>
          </cell>
          <cell r="F540">
            <v>0</v>
          </cell>
          <cell r="G540">
            <v>0</v>
          </cell>
          <cell r="H540">
            <v>0</v>
          </cell>
          <cell r="I540">
            <v>0</v>
          </cell>
          <cell r="J540">
            <v>0</v>
          </cell>
          <cell r="K540">
            <v>0</v>
          </cell>
          <cell r="L540">
            <v>0</v>
          </cell>
          <cell r="M540">
            <v>0</v>
          </cell>
          <cell r="N540">
            <v>0</v>
          </cell>
        </row>
        <row r="541">
          <cell r="A541">
            <v>7680007000</v>
          </cell>
          <cell r="C541">
            <v>0</v>
          </cell>
          <cell r="D541">
            <v>0</v>
          </cell>
          <cell r="E541">
            <v>0</v>
          </cell>
          <cell r="F541">
            <v>0</v>
          </cell>
          <cell r="G541">
            <v>0</v>
          </cell>
          <cell r="H541">
            <v>0</v>
          </cell>
          <cell r="I541">
            <v>0</v>
          </cell>
          <cell r="J541">
            <v>0</v>
          </cell>
          <cell r="K541">
            <v>0</v>
          </cell>
          <cell r="L541">
            <v>0</v>
          </cell>
          <cell r="M541">
            <v>0</v>
          </cell>
          <cell r="N541">
            <v>0</v>
          </cell>
        </row>
        <row r="542">
          <cell r="A542">
            <v>7680020000</v>
          </cell>
          <cell r="C542">
            <v>0</v>
          </cell>
          <cell r="D542">
            <v>0</v>
          </cell>
          <cell r="E542">
            <v>0</v>
          </cell>
          <cell r="F542">
            <v>0</v>
          </cell>
          <cell r="G542">
            <v>0</v>
          </cell>
          <cell r="H542">
            <v>0</v>
          </cell>
          <cell r="I542">
            <v>0</v>
          </cell>
          <cell r="J542">
            <v>0</v>
          </cell>
          <cell r="K542">
            <v>0</v>
          </cell>
          <cell r="L542">
            <v>0</v>
          </cell>
          <cell r="M542">
            <v>0</v>
          </cell>
          <cell r="N542">
            <v>0</v>
          </cell>
        </row>
        <row r="543">
          <cell r="A543">
            <v>7680098000</v>
          </cell>
          <cell r="C543">
            <v>0</v>
          </cell>
          <cell r="D543">
            <v>0</v>
          </cell>
          <cell r="E543">
            <v>0</v>
          </cell>
          <cell r="F543">
            <v>0</v>
          </cell>
          <cell r="G543">
            <v>0</v>
          </cell>
          <cell r="H543">
            <v>0</v>
          </cell>
          <cell r="I543">
            <v>0</v>
          </cell>
          <cell r="J543">
            <v>0</v>
          </cell>
          <cell r="K543">
            <v>0</v>
          </cell>
          <cell r="L543">
            <v>0</v>
          </cell>
          <cell r="M543">
            <v>0</v>
          </cell>
          <cell r="N543">
            <v>0</v>
          </cell>
        </row>
        <row r="544">
          <cell r="A544">
            <v>7680099000</v>
          </cell>
          <cell r="C544">
            <v>0</v>
          </cell>
          <cell r="D544">
            <v>0</v>
          </cell>
          <cell r="E544">
            <v>0</v>
          </cell>
          <cell r="F544">
            <v>0</v>
          </cell>
          <cell r="G544">
            <v>0</v>
          </cell>
          <cell r="H544">
            <v>0</v>
          </cell>
          <cell r="I544">
            <v>0</v>
          </cell>
          <cell r="J544">
            <v>0</v>
          </cell>
          <cell r="K544">
            <v>0</v>
          </cell>
          <cell r="L544">
            <v>0</v>
          </cell>
          <cell r="M544">
            <v>0</v>
          </cell>
          <cell r="N544">
            <v>0</v>
          </cell>
        </row>
        <row r="545">
          <cell r="A545">
            <v>7700000001</v>
          </cell>
          <cell r="C545">
            <v>0</v>
          </cell>
          <cell r="D545">
            <v>0</v>
          </cell>
          <cell r="E545">
            <v>0</v>
          </cell>
          <cell r="F545">
            <v>0</v>
          </cell>
          <cell r="G545">
            <v>0</v>
          </cell>
          <cell r="H545">
            <v>0</v>
          </cell>
          <cell r="I545">
            <v>0</v>
          </cell>
          <cell r="J545">
            <v>0</v>
          </cell>
          <cell r="K545">
            <v>0</v>
          </cell>
          <cell r="L545">
            <v>0</v>
          </cell>
          <cell r="M545">
            <v>0</v>
          </cell>
          <cell r="N545">
            <v>0</v>
          </cell>
        </row>
        <row r="546">
          <cell r="A546">
            <v>7712001000</v>
          </cell>
          <cell r="C546">
            <v>0</v>
          </cell>
          <cell r="D546">
            <v>0</v>
          </cell>
          <cell r="E546">
            <v>0</v>
          </cell>
          <cell r="F546">
            <v>0</v>
          </cell>
          <cell r="G546">
            <v>0</v>
          </cell>
          <cell r="H546">
            <v>0</v>
          </cell>
          <cell r="I546">
            <v>0</v>
          </cell>
          <cell r="J546">
            <v>0</v>
          </cell>
          <cell r="K546">
            <v>0</v>
          </cell>
          <cell r="L546">
            <v>0</v>
          </cell>
          <cell r="M546">
            <v>0</v>
          </cell>
          <cell r="N546">
            <v>0</v>
          </cell>
        </row>
        <row r="547">
          <cell r="A547">
            <v>7713001000</v>
          </cell>
          <cell r="C547">
            <v>0</v>
          </cell>
          <cell r="D547">
            <v>0</v>
          </cell>
          <cell r="E547">
            <v>0</v>
          </cell>
          <cell r="F547">
            <v>0</v>
          </cell>
          <cell r="G547">
            <v>0</v>
          </cell>
          <cell r="H547">
            <v>0</v>
          </cell>
          <cell r="I547">
            <v>0</v>
          </cell>
          <cell r="J547">
            <v>0</v>
          </cell>
          <cell r="K547">
            <v>0</v>
          </cell>
          <cell r="L547">
            <v>0</v>
          </cell>
          <cell r="M547">
            <v>0</v>
          </cell>
          <cell r="N547">
            <v>0</v>
          </cell>
        </row>
        <row r="548">
          <cell r="A548">
            <v>7722001000</v>
          </cell>
          <cell r="C548">
            <v>0</v>
          </cell>
          <cell r="D548">
            <v>0</v>
          </cell>
          <cell r="E548">
            <v>0</v>
          </cell>
          <cell r="F548">
            <v>0</v>
          </cell>
          <cell r="G548">
            <v>0</v>
          </cell>
          <cell r="H548">
            <v>0</v>
          </cell>
          <cell r="I548">
            <v>0</v>
          </cell>
          <cell r="J548">
            <v>0</v>
          </cell>
          <cell r="K548">
            <v>0</v>
          </cell>
          <cell r="L548">
            <v>0</v>
          </cell>
          <cell r="M548">
            <v>0</v>
          </cell>
          <cell r="N548">
            <v>0</v>
          </cell>
        </row>
        <row r="549">
          <cell r="A549">
            <v>7722002000</v>
          </cell>
          <cell r="C549">
            <v>0</v>
          </cell>
          <cell r="D549">
            <v>0</v>
          </cell>
          <cell r="E549">
            <v>0</v>
          </cell>
          <cell r="F549">
            <v>0</v>
          </cell>
          <cell r="G549">
            <v>0</v>
          </cell>
          <cell r="H549">
            <v>0</v>
          </cell>
          <cell r="I549">
            <v>0</v>
          </cell>
          <cell r="J549">
            <v>0</v>
          </cell>
          <cell r="K549">
            <v>0</v>
          </cell>
          <cell r="L549">
            <v>0</v>
          </cell>
          <cell r="M549">
            <v>0</v>
          </cell>
          <cell r="N549">
            <v>0</v>
          </cell>
        </row>
        <row r="550">
          <cell r="A550">
            <v>7723002000</v>
          </cell>
          <cell r="C550">
            <v>0</v>
          </cell>
          <cell r="D550">
            <v>0</v>
          </cell>
          <cell r="E550">
            <v>0</v>
          </cell>
          <cell r="F550">
            <v>0</v>
          </cell>
          <cell r="G550">
            <v>0</v>
          </cell>
          <cell r="H550">
            <v>0</v>
          </cell>
          <cell r="I550">
            <v>0</v>
          </cell>
          <cell r="J550">
            <v>0</v>
          </cell>
          <cell r="K550">
            <v>0</v>
          </cell>
          <cell r="L550">
            <v>0</v>
          </cell>
          <cell r="M550">
            <v>0</v>
          </cell>
          <cell r="N550">
            <v>0</v>
          </cell>
        </row>
        <row r="551">
          <cell r="A551">
            <v>7800000001</v>
          </cell>
          <cell r="C551">
            <v>0</v>
          </cell>
          <cell r="D551">
            <v>0</v>
          </cell>
          <cell r="E551">
            <v>0</v>
          </cell>
          <cell r="F551">
            <v>0</v>
          </cell>
          <cell r="G551">
            <v>0</v>
          </cell>
          <cell r="H551">
            <v>0</v>
          </cell>
          <cell r="I551">
            <v>0</v>
          </cell>
          <cell r="J551">
            <v>0</v>
          </cell>
          <cell r="K551">
            <v>0</v>
          </cell>
          <cell r="L551">
            <v>0</v>
          </cell>
          <cell r="M551">
            <v>0</v>
          </cell>
          <cell r="N551">
            <v>0</v>
          </cell>
        </row>
        <row r="552">
          <cell r="A552">
            <v>7811001000</v>
          </cell>
          <cell r="C552">
            <v>0</v>
          </cell>
          <cell r="D552">
            <v>0</v>
          </cell>
          <cell r="E552">
            <v>0</v>
          </cell>
          <cell r="F552">
            <v>0</v>
          </cell>
          <cell r="G552">
            <v>0</v>
          </cell>
          <cell r="H552">
            <v>0</v>
          </cell>
          <cell r="I552">
            <v>0</v>
          </cell>
          <cell r="J552">
            <v>0</v>
          </cell>
          <cell r="K552">
            <v>0</v>
          </cell>
          <cell r="L552">
            <v>0</v>
          </cell>
          <cell r="M552">
            <v>0</v>
          </cell>
          <cell r="N552">
            <v>0</v>
          </cell>
        </row>
        <row r="553">
          <cell r="A553">
            <v>7811002000</v>
          </cell>
          <cell r="C553">
            <v>0</v>
          </cell>
          <cell r="D553">
            <v>0</v>
          </cell>
          <cell r="E553">
            <v>0</v>
          </cell>
          <cell r="F553">
            <v>0</v>
          </cell>
          <cell r="G553">
            <v>0</v>
          </cell>
          <cell r="H553">
            <v>0</v>
          </cell>
          <cell r="I553">
            <v>0</v>
          </cell>
          <cell r="J553">
            <v>0</v>
          </cell>
          <cell r="K553">
            <v>0</v>
          </cell>
          <cell r="L553">
            <v>0</v>
          </cell>
          <cell r="M553">
            <v>0</v>
          </cell>
          <cell r="N553">
            <v>0</v>
          </cell>
        </row>
        <row r="554">
          <cell r="A554">
            <v>7812001000</v>
          </cell>
          <cell r="C554">
            <v>0</v>
          </cell>
          <cell r="D554">
            <v>0</v>
          </cell>
          <cell r="E554">
            <v>0</v>
          </cell>
          <cell r="F554">
            <v>0</v>
          </cell>
          <cell r="G554">
            <v>0</v>
          </cell>
          <cell r="H554">
            <v>0</v>
          </cell>
          <cell r="I554">
            <v>0</v>
          </cell>
          <cell r="J554">
            <v>0</v>
          </cell>
          <cell r="K554">
            <v>0</v>
          </cell>
          <cell r="L554">
            <v>0</v>
          </cell>
          <cell r="M554">
            <v>0</v>
          </cell>
          <cell r="N554">
            <v>0</v>
          </cell>
        </row>
        <row r="555">
          <cell r="A555">
            <v>7812002000</v>
          </cell>
          <cell r="C555">
            <v>0</v>
          </cell>
          <cell r="D555">
            <v>0</v>
          </cell>
          <cell r="E555">
            <v>0</v>
          </cell>
          <cell r="F555">
            <v>0</v>
          </cell>
          <cell r="G555">
            <v>0</v>
          </cell>
          <cell r="H555">
            <v>0</v>
          </cell>
          <cell r="I555">
            <v>0</v>
          </cell>
          <cell r="J555">
            <v>0</v>
          </cell>
          <cell r="K555">
            <v>0</v>
          </cell>
          <cell r="L555">
            <v>0</v>
          </cell>
          <cell r="M555">
            <v>0</v>
          </cell>
          <cell r="N555">
            <v>0</v>
          </cell>
        </row>
        <row r="556">
          <cell r="A556">
            <v>7813001000</v>
          </cell>
          <cell r="C556">
            <v>0</v>
          </cell>
          <cell r="D556">
            <v>0</v>
          </cell>
          <cell r="E556">
            <v>0</v>
          </cell>
          <cell r="F556">
            <v>0</v>
          </cell>
          <cell r="G556">
            <v>0</v>
          </cell>
          <cell r="H556">
            <v>0</v>
          </cell>
          <cell r="I556">
            <v>0</v>
          </cell>
          <cell r="J556">
            <v>0</v>
          </cell>
          <cell r="K556">
            <v>0</v>
          </cell>
          <cell r="L556">
            <v>0</v>
          </cell>
          <cell r="M556">
            <v>0</v>
          </cell>
          <cell r="N556">
            <v>0</v>
          </cell>
        </row>
        <row r="557">
          <cell r="A557">
            <v>7813002000</v>
          </cell>
          <cell r="C557">
            <v>0</v>
          </cell>
          <cell r="D557">
            <v>0</v>
          </cell>
          <cell r="E557">
            <v>0</v>
          </cell>
          <cell r="F557">
            <v>0</v>
          </cell>
          <cell r="G557">
            <v>0</v>
          </cell>
          <cell r="H557">
            <v>0</v>
          </cell>
          <cell r="I557">
            <v>0</v>
          </cell>
          <cell r="J557">
            <v>0</v>
          </cell>
          <cell r="K557">
            <v>0</v>
          </cell>
          <cell r="L557">
            <v>0</v>
          </cell>
          <cell r="M557">
            <v>0</v>
          </cell>
          <cell r="N557">
            <v>0</v>
          </cell>
        </row>
        <row r="558">
          <cell r="A558">
            <v>7813003000</v>
          </cell>
          <cell r="C558">
            <v>0</v>
          </cell>
          <cell r="D558">
            <v>0</v>
          </cell>
          <cell r="E558">
            <v>0</v>
          </cell>
          <cell r="F558">
            <v>0</v>
          </cell>
          <cell r="G558">
            <v>0</v>
          </cell>
          <cell r="H558">
            <v>0</v>
          </cell>
          <cell r="I558">
            <v>0</v>
          </cell>
          <cell r="J558">
            <v>0</v>
          </cell>
          <cell r="K558">
            <v>0</v>
          </cell>
          <cell r="L558">
            <v>0</v>
          </cell>
          <cell r="M558">
            <v>0</v>
          </cell>
          <cell r="N558">
            <v>0</v>
          </cell>
        </row>
        <row r="559">
          <cell r="A559">
            <v>7813099000</v>
          </cell>
          <cell r="C559">
            <v>0</v>
          </cell>
          <cell r="D559">
            <v>0</v>
          </cell>
          <cell r="E559">
            <v>0</v>
          </cell>
          <cell r="F559">
            <v>0</v>
          </cell>
          <cell r="G559">
            <v>0</v>
          </cell>
          <cell r="H559">
            <v>0</v>
          </cell>
          <cell r="I559">
            <v>0</v>
          </cell>
          <cell r="J559">
            <v>0</v>
          </cell>
          <cell r="K559">
            <v>0</v>
          </cell>
          <cell r="L559">
            <v>0</v>
          </cell>
          <cell r="M559">
            <v>0</v>
          </cell>
          <cell r="N559">
            <v>0</v>
          </cell>
        </row>
        <row r="560">
          <cell r="A560">
            <v>7815001000</v>
          </cell>
          <cell r="C560">
            <v>0</v>
          </cell>
          <cell r="D560">
            <v>0</v>
          </cell>
          <cell r="E560">
            <v>0</v>
          </cell>
          <cell r="F560">
            <v>0</v>
          </cell>
          <cell r="G560">
            <v>0</v>
          </cell>
          <cell r="H560">
            <v>0</v>
          </cell>
          <cell r="I560">
            <v>0</v>
          </cell>
          <cell r="J560">
            <v>0</v>
          </cell>
          <cell r="K560">
            <v>0</v>
          </cell>
          <cell r="L560">
            <v>0</v>
          </cell>
          <cell r="M560">
            <v>0</v>
          </cell>
          <cell r="N560">
            <v>0</v>
          </cell>
        </row>
        <row r="561">
          <cell r="A561">
            <v>7816001000</v>
          </cell>
          <cell r="C561">
            <v>0</v>
          </cell>
          <cell r="D561">
            <v>0</v>
          </cell>
          <cell r="E561">
            <v>0</v>
          </cell>
          <cell r="F561">
            <v>0</v>
          </cell>
          <cell r="G561">
            <v>0</v>
          </cell>
          <cell r="H561">
            <v>0</v>
          </cell>
          <cell r="I561">
            <v>0</v>
          </cell>
          <cell r="J561">
            <v>0</v>
          </cell>
          <cell r="K561">
            <v>0</v>
          </cell>
          <cell r="L561">
            <v>0</v>
          </cell>
          <cell r="M561">
            <v>0</v>
          </cell>
          <cell r="N561">
            <v>0</v>
          </cell>
        </row>
        <row r="562">
          <cell r="A562">
            <v>7818001000</v>
          </cell>
          <cell r="C562">
            <v>0</v>
          </cell>
          <cell r="D562">
            <v>0</v>
          </cell>
          <cell r="E562">
            <v>0</v>
          </cell>
          <cell r="F562">
            <v>0</v>
          </cell>
          <cell r="G562">
            <v>0</v>
          </cell>
          <cell r="H562">
            <v>0</v>
          </cell>
          <cell r="I562">
            <v>0</v>
          </cell>
          <cell r="J562">
            <v>0</v>
          </cell>
          <cell r="K562">
            <v>0</v>
          </cell>
          <cell r="L562">
            <v>0</v>
          </cell>
          <cell r="M562">
            <v>0</v>
          </cell>
          <cell r="N562">
            <v>0</v>
          </cell>
        </row>
        <row r="563">
          <cell r="A563">
            <v>7818002000</v>
          </cell>
          <cell r="C563">
            <v>0</v>
          </cell>
          <cell r="D563">
            <v>0</v>
          </cell>
          <cell r="E563">
            <v>0</v>
          </cell>
          <cell r="F563">
            <v>0</v>
          </cell>
          <cell r="G563">
            <v>0</v>
          </cell>
          <cell r="H563">
            <v>0</v>
          </cell>
          <cell r="I563">
            <v>0</v>
          </cell>
          <cell r="J563">
            <v>0</v>
          </cell>
          <cell r="K563">
            <v>0</v>
          </cell>
          <cell r="L563">
            <v>0</v>
          </cell>
          <cell r="M563">
            <v>0</v>
          </cell>
          <cell r="N563">
            <v>0</v>
          </cell>
        </row>
        <row r="564">
          <cell r="A564">
            <v>7818004000</v>
          </cell>
          <cell r="C564">
            <v>0</v>
          </cell>
          <cell r="D564">
            <v>0</v>
          </cell>
          <cell r="E564">
            <v>0</v>
          </cell>
          <cell r="F564">
            <v>0</v>
          </cell>
          <cell r="G564">
            <v>0</v>
          </cell>
          <cell r="H564">
            <v>0</v>
          </cell>
          <cell r="I564">
            <v>0</v>
          </cell>
          <cell r="J564">
            <v>0</v>
          </cell>
          <cell r="K564">
            <v>0</v>
          </cell>
          <cell r="L564">
            <v>0</v>
          </cell>
          <cell r="M564">
            <v>0</v>
          </cell>
          <cell r="N564">
            <v>0</v>
          </cell>
        </row>
        <row r="565">
          <cell r="A565">
            <v>7818006000</v>
          </cell>
          <cell r="C565">
            <v>0</v>
          </cell>
          <cell r="D565">
            <v>0</v>
          </cell>
          <cell r="E565">
            <v>0</v>
          </cell>
          <cell r="F565">
            <v>0</v>
          </cell>
          <cell r="G565">
            <v>0</v>
          </cell>
          <cell r="H565">
            <v>0</v>
          </cell>
          <cell r="I565">
            <v>0</v>
          </cell>
          <cell r="J565">
            <v>0</v>
          </cell>
          <cell r="K565">
            <v>0</v>
          </cell>
          <cell r="L565">
            <v>0</v>
          </cell>
          <cell r="M565">
            <v>0</v>
          </cell>
          <cell r="N565">
            <v>0</v>
          </cell>
        </row>
        <row r="566">
          <cell r="A566">
            <v>7818007000</v>
          </cell>
          <cell r="C566">
            <v>0</v>
          </cell>
          <cell r="D566">
            <v>0</v>
          </cell>
          <cell r="E566">
            <v>0</v>
          </cell>
          <cell r="F566">
            <v>0</v>
          </cell>
          <cell r="G566">
            <v>0</v>
          </cell>
          <cell r="H566">
            <v>0</v>
          </cell>
          <cell r="I566">
            <v>0</v>
          </cell>
          <cell r="J566">
            <v>0</v>
          </cell>
          <cell r="K566">
            <v>0</v>
          </cell>
          <cell r="L566">
            <v>0</v>
          </cell>
          <cell r="M566">
            <v>0</v>
          </cell>
          <cell r="N566">
            <v>0</v>
          </cell>
        </row>
        <row r="567">
          <cell r="A567">
            <v>7818008000</v>
          </cell>
          <cell r="C567">
            <v>0</v>
          </cell>
          <cell r="D567">
            <v>0</v>
          </cell>
          <cell r="E567">
            <v>0</v>
          </cell>
          <cell r="F567">
            <v>0</v>
          </cell>
          <cell r="G567">
            <v>0</v>
          </cell>
          <cell r="H567">
            <v>0</v>
          </cell>
          <cell r="I567">
            <v>0</v>
          </cell>
          <cell r="J567">
            <v>0</v>
          </cell>
          <cell r="K567">
            <v>0</v>
          </cell>
          <cell r="L567">
            <v>0</v>
          </cell>
          <cell r="M567">
            <v>0</v>
          </cell>
          <cell r="N567">
            <v>0</v>
          </cell>
        </row>
        <row r="568">
          <cell r="A568">
            <v>7818015000</v>
          </cell>
          <cell r="C568">
            <v>0</v>
          </cell>
          <cell r="D568">
            <v>0</v>
          </cell>
          <cell r="E568">
            <v>0</v>
          </cell>
          <cell r="F568">
            <v>0</v>
          </cell>
          <cell r="G568">
            <v>0</v>
          </cell>
          <cell r="H568">
            <v>0</v>
          </cell>
          <cell r="I568">
            <v>0</v>
          </cell>
          <cell r="J568">
            <v>0</v>
          </cell>
          <cell r="K568">
            <v>0</v>
          </cell>
          <cell r="L568">
            <v>0</v>
          </cell>
          <cell r="M568">
            <v>0</v>
          </cell>
          <cell r="N568">
            <v>0</v>
          </cell>
        </row>
        <row r="569">
          <cell r="A569">
            <v>7818017000</v>
          </cell>
          <cell r="C569">
            <v>0</v>
          </cell>
          <cell r="D569">
            <v>0</v>
          </cell>
          <cell r="E569">
            <v>0</v>
          </cell>
          <cell r="F569">
            <v>0</v>
          </cell>
          <cell r="G569">
            <v>0</v>
          </cell>
          <cell r="H569">
            <v>0</v>
          </cell>
          <cell r="I569">
            <v>0</v>
          </cell>
          <cell r="J569">
            <v>0</v>
          </cell>
          <cell r="K569">
            <v>0</v>
          </cell>
          <cell r="L569">
            <v>0</v>
          </cell>
          <cell r="M569">
            <v>0</v>
          </cell>
          <cell r="N569">
            <v>0</v>
          </cell>
        </row>
        <row r="570">
          <cell r="A570">
            <v>7818019000</v>
          </cell>
          <cell r="C570">
            <v>0</v>
          </cell>
          <cell r="D570">
            <v>0</v>
          </cell>
          <cell r="E570">
            <v>0</v>
          </cell>
          <cell r="F570">
            <v>0</v>
          </cell>
          <cell r="G570">
            <v>0</v>
          </cell>
          <cell r="H570">
            <v>0</v>
          </cell>
          <cell r="I570">
            <v>0</v>
          </cell>
          <cell r="J570">
            <v>0</v>
          </cell>
          <cell r="K570">
            <v>0</v>
          </cell>
          <cell r="L570">
            <v>0</v>
          </cell>
          <cell r="M570">
            <v>0</v>
          </cell>
          <cell r="N570">
            <v>0</v>
          </cell>
        </row>
        <row r="571">
          <cell r="A571">
            <v>7820001000</v>
          </cell>
          <cell r="C571">
            <v>0</v>
          </cell>
          <cell r="D571">
            <v>0</v>
          </cell>
          <cell r="E571">
            <v>0</v>
          </cell>
          <cell r="F571">
            <v>0</v>
          </cell>
          <cell r="G571">
            <v>0</v>
          </cell>
          <cell r="H571">
            <v>0</v>
          </cell>
          <cell r="I571">
            <v>0</v>
          </cell>
          <cell r="J571">
            <v>0</v>
          </cell>
          <cell r="K571">
            <v>0</v>
          </cell>
          <cell r="L571">
            <v>0</v>
          </cell>
          <cell r="M571">
            <v>0</v>
          </cell>
          <cell r="N571">
            <v>0</v>
          </cell>
        </row>
        <row r="572">
          <cell r="A572">
            <v>7830001000</v>
          </cell>
          <cell r="C572">
            <v>0</v>
          </cell>
          <cell r="D572">
            <v>0</v>
          </cell>
          <cell r="E572">
            <v>0</v>
          </cell>
          <cell r="F572">
            <v>0</v>
          </cell>
          <cell r="G572">
            <v>0</v>
          </cell>
          <cell r="H572">
            <v>0</v>
          </cell>
          <cell r="I572">
            <v>0</v>
          </cell>
          <cell r="J572">
            <v>0</v>
          </cell>
          <cell r="K572">
            <v>0</v>
          </cell>
          <cell r="L572">
            <v>0</v>
          </cell>
          <cell r="M572">
            <v>0</v>
          </cell>
          <cell r="N572">
            <v>0</v>
          </cell>
        </row>
        <row r="573">
          <cell r="A573">
            <v>7830002000</v>
          </cell>
          <cell r="C573">
            <v>0</v>
          </cell>
          <cell r="D573">
            <v>0</v>
          </cell>
          <cell r="E573">
            <v>0</v>
          </cell>
          <cell r="F573">
            <v>0</v>
          </cell>
          <cell r="G573">
            <v>0</v>
          </cell>
          <cell r="H573">
            <v>0</v>
          </cell>
          <cell r="I573">
            <v>0</v>
          </cell>
          <cell r="J573">
            <v>0</v>
          </cell>
          <cell r="K573">
            <v>0</v>
          </cell>
          <cell r="L573">
            <v>0</v>
          </cell>
          <cell r="M573">
            <v>0</v>
          </cell>
          <cell r="N573">
            <v>0</v>
          </cell>
        </row>
        <row r="574">
          <cell r="A574">
            <v>7840001000</v>
          </cell>
          <cell r="C574">
            <v>0</v>
          </cell>
          <cell r="D574">
            <v>0</v>
          </cell>
          <cell r="E574">
            <v>0</v>
          </cell>
          <cell r="F574">
            <v>0</v>
          </cell>
          <cell r="G574">
            <v>0</v>
          </cell>
          <cell r="H574">
            <v>0</v>
          </cell>
          <cell r="I574">
            <v>0</v>
          </cell>
          <cell r="J574">
            <v>0</v>
          </cell>
          <cell r="K574">
            <v>0</v>
          </cell>
          <cell r="L574">
            <v>0</v>
          </cell>
          <cell r="M574">
            <v>0</v>
          </cell>
          <cell r="N574">
            <v>0</v>
          </cell>
        </row>
        <row r="575">
          <cell r="A575">
            <v>7840002000</v>
          </cell>
          <cell r="C575">
            <v>0</v>
          </cell>
          <cell r="D575">
            <v>0</v>
          </cell>
          <cell r="E575">
            <v>0</v>
          </cell>
          <cell r="F575">
            <v>0</v>
          </cell>
          <cell r="G575">
            <v>0</v>
          </cell>
          <cell r="H575">
            <v>0</v>
          </cell>
          <cell r="I575">
            <v>0</v>
          </cell>
          <cell r="J575">
            <v>0</v>
          </cell>
          <cell r="K575">
            <v>0</v>
          </cell>
          <cell r="L575">
            <v>0</v>
          </cell>
          <cell r="M575">
            <v>0</v>
          </cell>
          <cell r="N575">
            <v>0</v>
          </cell>
        </row>
        <row r="576">
          <cell r="A576">
            <v>7840003000</v>
          </cell>
          <cell r="C576">
            <v>0</v>
          </cell>
          <cell r="D576">
            <v>0</v>
          </cell>
          <cell r="E576">
            <v>0</v>
          </cell>
          <cell r="F576">
            <v>0</v>
          </cell>
          <cell r="G576">
            <v>0</v>
          </cell>
          <cell r="H576">
            <v>0</v>
          </cell>
          <cell r="I576">
            <v>0</v>
          </cell>
          <cell r="J576">
            <v>0</v>
          </cell>
          <cell r="K576">
            <v>0</v>
          </cell>
          <cell r="L576">
            <v>0</v>
          </cell>
          <cell r="M576">
            <v>0</v>
          </cell>
          <cell r="N576">
            <v>0</v>
          </cell>
        </row>
        <row r="577">
          <cell r="A577">
            <v>7850001000</v>
          </cell>
          <cell r="C577">
            <v>0</v>
          </cell>
          <cell r="D577">
            <v>-153.96</v>
          </cell>
          <cell r="E577">
            <v>0</v>
          </cell>
          <cell r="F577">
            <v>0</v>
          </cell>
          <cell r="G577">
            <v>0</v>
          </cell>
          <cell r="H577">
            <v>0</v>
          </cell>
          <cell r="I577">
            <v>0</v>
          </cell>
          <cell r="J577">
            <v>0</v>
          </cell>
          <cell r="K577">
            <v>0</v>
          </cell>
          <cell r="L577">
            <v>0</v>
          </cell>
          <cell r="M577">
            <v>0</v>
          </cell>
          <cell r="N577">
            <v>0</v>
          </cell>
        </row>
        <row r="578">
          <cell r="A578">
            <v>7850002000</v>
          </cell>
          <cell r="C578">
            <v>0</v>
          </cell>
          <cell r="D578">
            <v>0</v>
          </cell>
          <cell r="E578">
            <v>0</v>
          </cell>
          <cell r="F578">
            <v>0</v>
          </cell>
          <cell r="G578">
            <v>0</v>
          </cell>
          <cell r="H578">
            <v>0</v>
          </cell>
          <cell r="I578">
            <v>0</v>
          </cell>
          <cell r="J578">
            <v>0</v>
          </cell>
          <cell r="K578">
            <v>0</v>
          </cell>
          <cell r="L578">
            <v>0</v>
          </cell>
          <cell r="M578">
            <v>0</v>
          </cell>
          <cell r="N578">
            <v>0</v>
          </cell>
        </row>
        <row r="579">
          <cell r="A579">
            <v>7850004000</v>
          </cell>
          <cell r="C579">
            <v>0</v>
          </cell>
          <cell r="D579">
            <v>0</v>
          </cell>
          <cell r="E579">
            <v>0</v>
          </cell>
          <cell r="F579">
            <v>0</v>
          </cell>
          <cell r="G579">
            <v>0</v>
          </cell>
          <cell r="H579">
            <v>0</v>
          </cell>
          <cell r="I579">
            <v>0</v>
          </cell>
          <cell r="J579">
            <v>0</v>
          </cell>
          <cell r="K579">
            <v>0</v>
          </cell>
          <cell r="L579">
            <v>0</v>
          </cell>
          <cell r="M579">
            <v>0</v>
          </cell>
          <cell r="N579">
            <v>0</v>
          </cell>
        </row>
        <row r="580">
          <cell r="A580">
            <v>7850005000</v>
          </cell>
          <cell r="C580">
            <v>0</v>
          </cell>
          <cell r="D580">
            <v>0</v>
          </cell>
          <cell r="E580">
            <v>0</v>
          </cell>
          <cell r="F580">
            <v>0</v>
          </cell>
          <cell r="G580">
            <v>0</v>
          </cell>
          <cell r="H580">
            <v>0</v>
          </cell>
          <cell r="I580">
            <v>0</v>
          </cell>
          <cell r="J580">
            <v>0</v>
          </cell>
          <cell r="K580">
            <v>0</v>
          </cell>
          <cell r="L580">
            <v>0</v>
          </cell>
          <cell r="M580">
            <v>0</v>
          </cell>
          <cell r="N580">
            <v>0</v>
          </cell>
        </row>
        <row r="581">
          <cell r="A581">
            <v>7850006000</v>
          </cell>
          <cell r="C581">
            <v>0</v>
          </cell>
          <cell r="D581">
            <v>0</v>
          </cell>
          <cell r="E581">
            <v>0</v>
          </cell>
          <cell r="F581">
            <v>0</v>
          </cell>
          <cell r="G581">
            <v>0</v>
          </cell>
          <cell r="H581">
            <v>0</v>
          </cell>
          <cell r="I581">
            <v>0</v>
          </cell>
          <cell r="J581">
            <v>0</v>
          </cell>
          <cell r="K581">
            <v>0</v>
          </cell>
          <cell r="L581">
            <v>0</v>
          </cell>
          <cell r="M581">
            <v>0</v>
          </cell>
          <cell r="N581">
            <v>0</v>
          </cell>
        </row>
        <row r="582">
          <cell r="A582">
            <v>7850007000</v>
          </cell>
          <cell r="C582">
            <v>0</v>
          </cell>
          <cell r="D582">
            <v>0</v>
          </cell>
          <cell r="E582">
            <v>0</v>
          </cell>
          <cell r="F582">
            <v>0</v>
          </cell>
          <cell r="G582">
            <v>0</v>
          </cell>
          <cell r="H582">
            <v>0</v>
          </cell>
          <cell r="I582">
            <v>0</v>
          </cell>
          <cell r="J582">
            <v>0</v>
          </cell>
          <cell r="K582">
            <v>0</v>
          </cell>
          <cell r="L582">
            <v>0</v>
          </cell>
          <cell r="M582">
            <v>0</v>
          </cell>
          <cell r="N582">
            <v>0</v>
          </cell>
        </row>
        <row r="583">
          <cell r="A583">
            <v>7850008100</v>
          </cell>
          <cell r="C583">
            <v>0</v>
          </cell>
          <cell r="D583">
            <v>0</v>
          </cell>
          <cell r="E583">
            <v>0</v>
          </cell>
          <cell r="F583">
            <v>0</v>
          </cell>
          <cell r="G583">
            <v>0</v>
          </cell>
          <cell r="H583">
            <v>0</v>
          </cell>
          <cell r="I583">
            <v>0</v>
          </cell>
          <cell r="J583">
            <v>0</v>
          </cell>
          <cell r="K583">
            <v>0</v>
          </cell>
          <cell r="L583">
            <v>0</v>
          </cell>
          <cell r="M583">
            <v>0</v>
          </cell>
          <cell r="N583">
            <v>0</v>
          </cell>
        </row>
        <row r="584">
          <cell r="A584">
            <v>7850008200</v>
          </cell>
          <cell r="C584">
            <v>0</v>
          </cell>
          <cell r="D584">
            <v>0</v>
          </cell>
          <cell r="E584">
            <v>0</v>
          </cell>
          <cell r="F584">
            <v>0</v>
          </cell>
          <cell r="G584">
            <v>0</v>
          </cell>
          <cell r="H584">
            <v>0</v>
          </cell>
          <cell r="I584">
            <v>0</v>
          </cell>
          <cell r="J584">
            <v>0</v>
          </cell>
          <cell r="K584">
            <v>0</v>
          </cell>
          <cell r="L584">
            <v>0</v>
          </cell>
          <cell r="M584">
            <v>0</v>
          </cell>
          <cell r="N584">
            <v>0</v>
          </cell>
        </row>
        <row r="585">
          <cell r="A585">
            <v>7850009100</v>
          </cell>
          <cell r="C585">
            <v>0</v>
          </cell>
          <cell r="D585">
            <v>0</v>
          </cell>
          <cell r="E585">
            <v>0</v>
          </cell>
          <cell r="F585">
            <v>0</v>
          </cell>
          <cell r="G585">
            <v>0</v>
          </cell>
          <cell r="H585">
            <v>0</v>
          </cell>
          <cell r="I585">
            <v>0</v>
          </cell>
          <cell r="J585">
            <v>0</v>
          </cell>
          <cell r="K585">
            <v>0</v>
          </cell>
          <cell r="L585">
            <v>0</v>
          </cell>
          <cell r="M585">
            <v>0</v>
          </cell>
          <cell r="N585">
            <v>0</v>
          </cell>
        </row>
        <row r="586">
          <cell r="A586">
            <v>7850009200</v>
          </cell>
          <cell r="C586">
            <v>0</v>
          </cell>
          <cell r="D586">
            <v>0</v>
          </cell>
          <cell r="E586">
            <v>0</v>
          </cell>
          <cell r="F586">
            <v>0</v>
          </cell>
          <cell r="G586">
            <v>0</v>
          </cell>
          <cell r="H586">
            <v>0</v>
          </cell>
          <cell r="I586">
            <v>0</v>
          </cell>
          <cell r="J586">
            <v>0</v>
          </cell>
          <cell r="K586">
            <v>0</v>
          </cell>
          <cell r="L586">
            <v>0</v>
          </cell>
          <cell r="M586">
            <v>0</v>
          </cell>
          <cell r="N586">
            <v>0</v>
          </cell>
        </row>
        <row r="587">
          <cell r="A587">
            <v>7850010100</v>
          </cell>
          <cell r="C587">
            <v>0</v>
          </cell>
          <cell r="D587">
            <v>0</v>
          </cell>
          <cell r="E587">
            <v>0</v>
          </cell>
          <cell r="F587">
            <v>0</v>
          </cell>
          <cell r="G587">
            <v>0</v>
          </cell>
          <cell r="H587">
            <v>0</v>
          </cell>
          <cell r="I587">
            <v>0</v>
          </cell>
          <cell r="J587">
            <v>0</v>
          </cell>
          <cell r="K587">
            <v>0</v>
          </cell>
          <cell r="L587">
            <v>0</v>
          </cell>
          <cell r="M587">
            <v>0</v>
          </cell>
          <cell r="N587">
            <v>0</v>
          </cell>
        </row>
        <row r="588">
          <cell r="A588">
            <v>7850010200</v>
          </cell>
          <cell r="C588">
            <v>0</v>
          </cell>
          <cell r="D588">
            <v>0</v>
          </cell>
          <cell r="E588">
            <v>0</v>
          </cell>
          <cell r="F588">
            <v>0</v>
          </cell>
          <cell r="G588">
            <v>0</v>
          </cell>
          <cell r="H588">
            <v>0</v>
          </cell>
          <cell r="I588">
            <v>0</v>
          </cell>
          <cell r="J588">
            <v>0</v>
          </cell>
          <cell r="K588">
            <v>0</v>
          </cell>
          <cell r="L588">
            <v>0</v>
          </cell>
          <cell r="M588">
            <v>0</v>
          </cell>
          <cell r="N588">
            <v>0</v>
          </cell>
        </row>
        <row r="589">
          <cell r="A589">
            <v>7850011100</v>
          </cell>
          <cell r="C589">
            <v>0</v>
          </cell>
          <cell r="D589">
            <v>0</v>
          </cell>
          <cell r="E589">
            <v>0</v>
          </cell>
          <cell r="F589">
            <v>0</v>
          </cell>
          <cell r="G589">
            <v>0</v>
          </cell>
          <cell r="H589">
            <v>0</v>
          </cell>
          <cell r="I589">
            <v>0</v>
          </cell>
          <cell r="J589">
            <v>0</v>
          </cell>
          <cell r="K589">
            <v>0</v>
          </cell>
          <cell r="L589">
            <v>0</v>
          </cell>
          <cell r="M589">
            <v>0</v>
          </cell>
          <cell r="N589">
            <v>0</v>
          </cell>
        </row>
        <row r="590">
          <cell r="A590">
            <v>7850011200</v>
          </cell>
          <cell r="C590">
            <v>0</v>
          </cell>
          <cell r="D590">
            <v>0</v>
          </cell>
          <cell r="E590">
            <v>0</v>
          </cell>
          <cell r="F590">
            <v>0</v>
          </cell>
          <cell r="G590">
            <v>0</v>
          </cell>
          <cell r="H590">
            <v>0</v>
          </cell>
          <cell r="I590">
            <v>0</v>
          </cell>
          <cell r="J590">
            <v>0</v>
          </cell>
          <cell r="K590">
            <v>0</v>
          </cell>
          <cell r="L590">
            <v>0</v>
          </cell>
          <cell r="M590">
            <v>0</v>
          </cell>
          <cell r="N590">
            <v>0</v>
          </cell>
        </row>
        <row r="591">
          <cell r="A591">
            <v>7850012100</v>
          </cell>
          <cell r="C591">
            <v>0</v>
          </cell>
          <cell r="D591">
            <v>0</v>
          </cell>
          <cell r="E591">
            <v>0</v>
          </cell>
          <cell r="F591">
            <v>0</v>
          </cell>
          <cell r="G591">
            <v>0</v>
          </cell>
          <cell r="H591">
            <v>0</v>
          </cell>
          <cell r="I591">
            <v>0</v>
          </cell>
          <cell r="J591">
            <v>0</v>
          </cell>
          <cell r="K591">
            <v>0</v>
          </cell>
          <cell r="L591">
            <v>0</v>
          </cell>
          <cell r="M591">
            <v>0</v>
          </cell>
          <cell r="N591">
            <v>0</v>
          </cell>
        </row>
        <row r="592">
          <cell r="A592">
            <v>7850012200</v>
          </cell>
          <cell r="C592">
            <v>0</v>
          </cell>
          <cell r="D592">
            <v>0</v>
          </cell>
          <cell r="E592">
            <v>0</v>
          </cell>
          <cell r="F592">
            <v>0</v>
          </cell>
          <cell r="G592">
            <v>0</v>
          </cell>
          <cell r="H592">
            <v>0</v>
          </cell>
          <cell r="I592">
            <v>0</v>
          </cell>
          <cell r="J592">
            <v>0</v>
          </cell>
          <cell r="K592">
            <v>0</v>
          </cell>
          <cell r="L592">
            <v>0</v>
          </cell>
          <cell r="M592">
            <v>0</v>
          </cell>
          <cell r="N592">
            <v>0</v>
          </cell>
        </row>
        <row r="593">
          <cell r="A593">
            <v>7850013100</v>
          </cell>
          <cell r="C593">
            <v>0</v>
          </cell>
          <cell r="D593">
            <v>0</v>
          </cell>
          <cell r="E593">
            <v>0</v>
          </cell>
          <cell r="F593">
            <v>0</v>
          </cell>
          <cell r="G593">
            <v>0</v>
          </cell>
          <cell r="H593">
            <v>0</v>
          </cell>
          <cell r="I593">
            <v>0</v>
          </cell>
          <cell r="J593">
            <v>0</v>
          </cell>
          <cell r="K593">
            <v>0</v>
          </cell>
          <cell r="L593">
            <v>0</v>
          </cell>
          <cell r="M593">
            <v>0</v>
          </cell>
          <cell r="N593">
            <v>0</v>
          </cell>
        </row>
        <row r="594">
          <cell r="A594">
            <v>7850013200</v>
          </cell>
          <cell r="C594">
            <v>0</v>
          </cell>
          <cell r="D594">
            <v>0</v>
          </cell>
          <cell r="E594">
            <v>0</v>
          </cell>
          <cell r="F594">
            <v>0</v>
          </cell>
          <cell r="G594">
            <v>0</v>
          </cell>
          <cell r="H594">
            <v>0</v>
          </cell>
          <cell r="I594">
            <v>0</v>
          </cell>
          <cell r="J594">
            <v>0</v>
          </cell>
          <cell r="K594">
            <v>0</v>
          </cell>
          <cell r="L594">
            <v>0</v>
          </cell>
          <cell r="M594">
            <v>0</v>
          </cell>
          <cell r="N594">
            <v>0</v>
          </cell>
        </row>
        <row r="595">
          <cell r="A595">
            <v>7850099000</v>
          </cell>
          <cell r="C595">
            <v>0</v>
          </cell>
          <cell r="D595">
            <v>0</v>
          </cell>
          <cell r="E595">
            <v>0</v>
          </cell>
          <cell r="F595">
            <v>0</v>
          </cell>
          <cell r="G595">
            <v>0</v>
          </cell>
          <cell r="H595">
            <v>0</v>
          </cell>
          <cell r="I595">
            <v>0</v>
          </cell>
          <cell r="J595">
            <v>0</v>
          </cell>
          <cell r="K595">
            <v>0</v>
          </cell>
          <cell r="L595">
            <v>0</v>
          </cell>
          <cell r="M595">
            <v>0</v>
          </cell>
          <cell r="N595">
            <v>0</v>
          </cell>
        </row>
        <row r="596">
          <cell r="A596">
            <v>7859999999</v>
          </cell>
          <cell r="C596">
            <v>0</v>
          </cell>
          <cell r="D596">
            <v>0</v>
          </cell>
          <cell r="E596">
            <v>0</v>
          </cell>
          <cell r="F596">
            <v>0</v>
          </cell>
          <cell r="G596">
            <v>0</v>
          </cell>
          <cell r="H596">
            <v>0</v>
          </cell>
          <cell r="I596">
            <v>0</v>
          </cell>
          <cell r="J596">
            <v>0</v>
          </cell>
          <cell r="K596">
            <v>0</v>
          </cell>
          <cell r="L596">
            <v>0</v>
          </cell>
          <cell r="M596">
            <v>0</v>
          </cell>
          <cell r="N596">
            <v>0</v>
          </cell>
        </row>
        <row r="597">
          <cell r="A597">
            <v>7860001000</v>
          </cell>
          <cell r="C597">
            <v>0</v>
          </cell>
          <cell r="D597">
            <v>0</v>
          </cell>
          <cell r="E597">
            <v>0</v>
          </cell>
          <cell r="F597">
            <v>0</v>
          </cell>
          <cell r="G597">
            <v>0</v>
          </cell>
          <cell r="H597">
            <v>0</v>
          </cell>
          <cell r="I597">
            <v>0</v>
          </cell>
          <cell r="J597">
            <v>0</v>
          </cell>
          <cell r="K597">
            <v>0</v>
          </cell>
          <cell r="L597">
            <v>0</v>
          </cell>
          <cell r="M597">
            <v>0</v>
          </cell>
          <cell r="N597">
            <v>0</v>
          </cell>
        </row>
        <row r="598">
          <cell r="A598">
            <v>7869999999</v>
          </cell>
          <cell r="C598">
            <v>0</v>
          </cell>
          <cell r="D598">
            <v>0</v>
          </cell>
          <cell r="E598">
            <v>0</v>
          </cell>
          <cell r="F598">
            <v>0</v>
          </cell>
          <cell r="G598">
            <v>0</v>
          </cell>
          <cell r="H598">
            <v>0</v>
          </cell>
          <cell r="I598">
            <v>0</v>
          </cell>
          <cell r="J598">
            <v>0</v>
          </cell>
          <cell r="K598">
            <v>0</v>
          </cell>
          <cell r="L598">
            <v>0</v>
          </cell>
          <cell r="M598">
            <v>0</v>
          </cell>
          <cell r="N598">
            <v>0</v>
          </cell>
        </row>
        <row r="599">
          <cell r="A599">
            <v>7870001000</v>
          </cell>
          <cell r="C599">
            <v>0</v>
          </cell>
          <cell r="D599">
            <v>0</v>
          </cell>
          <cell r="E599">
            <v>0</v>
          </cell>
          <cell r="F599">
            <v>0</v>
          </cell>
          <cell r="G599">
            <v>0</v>
          </cell>
          <cell r="H599">
            <v>0</v>
          </cell>
          <cell r="I599">
            <v>0</v>
          </cell>
          <cell r="J599">
            <v>0</v>
          </cell>
          <cell r="K599">
            <v>0</v>
          </cell>
          <cell r="L599">
            <v>0</v>
          </cell>
          <cell r="M599">
            <v>0</v>
          </cell>
          <cell r="N599">
            <v>0</v>
          </cell>
        </row>
        <row r="600">
          <cell r="A600">
            <v>7880007000</v>
          </cell>
          <cell r="C600">
            <v>0</v>
          </cell>
          <cell r="D600">
            <v>0</v>
          </cell>
          <cell r="E600">
            <v>0</v>
          </cell>
          <cell r="F600">
            <v>0</v>
          </cell>
          <cell r="G600">
            <v>0</v>
          </cell>
          <cell r="H600">
            <v>0</v>
          </cell>
          <cell r="I600">
            <v>0</v>
          </cell>
          <cell r="J600">
            <v>0</v>
          </cell>
          <cell r="K600">
            <v>0</v>
          </cell>
          <cell r="L600">
            <v>0</v>
          </cell>
          <cell r="M600">
            <v>0</v>
          </cell>
          <cell r="N600">
            <v>0</v>
          </cell>
        </row>
        <row r="601">
          <cell r="A601">
            <v>7880008000</v>
          </cell>
          <cell r="C601">
            <v>0</v>
          </cell>
          <cell r="D601">
            <v>0</v>
          </cell>
          <cell r="E601">
            <v>0</v>
          </cell>
          <cell r="F601">
            <v>0</v>
          </cell>
          <cell r="G601">
            <v>0</v>
          </cell>
          <cell r="H601">
            <v>0</v>
          </cell>
          <cell r="I601">
            <v>0</v>
          </cell>
          <cell r="J601">
            <v>0</v>
          </cell>
          <cell r="K601">
            <v>0</v>
          </cell>
          <cell r="L601">
            <v>0</v>
          </cell>
          <cell r="M601">
            <v>0</v>
          </cell>
          <cell r="N601">
            <v>0</v>
          </cell>
        </row>
        <row r="602">
          <cell r="A602">
            <v>7880009000</v>
          </cell>
          <cell r="C602">
            <v>0</v>
          </cell>
          <cell r="D602">
            <v>0</v>
          </cell>
          <cell r="E602">
            <v>0</v>
          </cell>
          <cell r="F602">
            <v>0</v>
          </cell>
          <cell r="G602">
            <v>0</v>
          </cell>
          <cell r="H602">
            <v>0</v>
          </cell>
          <cell r="I602">
            <v>0</v>
          </cell>
          <cell r="J602">
            <v>0</v>
          </cell>
          <cell r="K602">
            <v>0</v>
          </cell>
          <cell r="L602">
            <v>0</v>
          </cell>
          <cell r="M602">
            <v>0</v>
          </cell>
          <cell r="N602">
            <v>0</v>
          </cell>
        </row>
        <row r="603">
          <cell r="A603">
            <v>7880010000</v>
          </cell>
          <cell r="C603">
            <v>0</v>
          </cell>
          <cell r="D603">
            <v>0</v>
          </cell>
          <cell r="E603">
            <v>0</v>
          </cell>
          <cell r="F603">
            <v>0</v>
          </cell>
          <cell r="G603">
            <v>0</v>
          </cell>
          <cell r="H603">
            <v>0</v>
          </cell>
          <cell r="I603">
            <v>0</v>
          </cell>
          <cell r="J603">
            <v>0</v>
          </cell>
          <cell r="K603">
            <v>0</v>
          </cell>
          <cell r="L603">
            <v>0</v>
          </cell>
          <cell r="M603">
            <v>0</v>
          </cell>
          <cell r="N603">
            <v>0</v>
          </cell>
        </row>
        <row r="604">
          <cell r="A604">
            <v>7880099000</v>
          </cell>
          <cell r="C604">
            <v>0</v>
          </cell>
          <cell r="D604">
            <v>0</v>
          </cell>
          <cell r="E604">
            <v>0</v>
          </cell>
          <cell r="F604">
            <v>0</v>
          </cell>
          <cell r="G604">
            <v>0</v>
          </cell>
          <cell r="H604">
            <v>0</v>
          </cell>
          <cell r="I604">
            <v>0</v>
          </cell>
          <cell r="J604">
            <v>0</v>
          </cell>
          <cell r="K604">
            <v>0</v>
          </cell>
          <cell r="L604">
            <v>0</v>
          </cell>
          <cell r="M604">
            <v>0</v>
          </cell>
          <cell r="N604">
            <v>0</v>
          </cell>
        </row>
        <row r="605">
          <cell r="A605">
            <v>7888099000</v>
          </cell>
          <cell r="C605">
            <v>0</v>
          </cell>
          <cell r="D605">
            <v>0</v>
          </cell>
          <cell r="E605">
            <v>0</v>
          </cell>
          <cell r="F605">
            <v>0</v>
          </cell>
          <cell r="G605">
            <v>0</v>
          </cell>
          <cell r="H605">
            <v>0</v>
          </cell>
          <cell r="I605">
            <v>0</v>
          </cell>
          <cell r="J605">
            <v>0</v>
          </cell>
          <cell r="K605">
            <v>0</v>
          </cell>
          <cell r="L605">
            <v>0</v>
          </cell>
          <cell r="M605">
            <v>0</v>
          </cell>
          <cell r="N605">
            <v>0</v>
          </cell>
        </row>
        <row r="606">
          <cell r="A606">
            <v>7900000001</v>
          </cell>
          <cell r="C606">
            <v>0</v>
          </cell>
          <cell r="D606">
            <v>0</v>
          </cell>
          <cell r="E606">
            <v>0</v>
          </cell>
          <cell r="F606">
            <v>0</v>
          </cell>
          <cell r="G606">
            <v>0</v>
          </cell>
          <cell r="H606">
            <v>0</v>
          </cell>
          <cell r="I606">
            <v>0</v>
          </cell>
          <cell r="J606">
            <v>0</v>
          </cell>
          <cell r="K606">
            <v>0</v>
          </cell>
          <cell r="L606">
            <v>0</v>
          </cell>
          <cell r="M606">
            <v>0</v>
          </cell>
          <cell r="N606">
            <v>0</v>
          </cell>
        </row>
        <row r="607">
          <cell r="A607">
            <v>7910001000</v>
          </cell>
          <cell r="C607">
            <v>0</v>
          </cell>
          <cell r="D607">
            <v>0</v>
          </cell>
          <cell r="E607">
            <v>0</v>
          </cell>
          <cell r="F607">
            <v>0</v>
          </cell>
          <cell r="G607">
            <v>0</v>
          </cell>
          <cell r="H607">
            <v>0</v>
          </cell>
          <cell r="I607">
            <v>0</v>
          </cell>
          <cell r="J607">
            <v>0</v>
          </cell>
          <cell r="K607">
            <v>0</v>
          </cell>
          <cell r="L607">
            <v>0</v>
          </cell>
          <cell r="M607">
            <v>0</v>
          </cell>
          <cell r="N607">
            <v>0</v>
          </cell>
        </row>
        <row r="608">
          <cell r="A608">
            <v>7920001000</v>
          </cell>
          <cell r="C608">
            <v>0</v>
          </cell>
          <cell r="D608">
            <v>0</v>
          </cell>
          <cell r="E608">
            <v>0</v>
          </cell>
          <cell r="F608">
            <v>0</v>
          </cell>
          <cell r="G608">
            <v>0</v>
          </cell>
          <cell r="H608">
            <v>0</v>
          </cell>
          <cell r="I608">
            <v>0</v>
          </cell>
          <cell r="J608">
            <v>0</v>
          </cell>
          <cell r="K608">
            <v>0</v>
          </cell>
          <cell r="L608">
            <v>0</v>
          </cell>
          <cell r="M608">
            <v>0</v>
          </cell>
          <cell r="N608">
            <v>0</v>
          </cell>
        </row>
        <row r="609">
          <cell r="A609">
            <v>7931001000</v>
          </cell>
          <cell r="C609">
            <v>0</v>
          </cell>
          <cell r="D609">
            <v>0</v>
          </cell>
          <cell r="E609">
            <v>0</v>
          </cell>
          <cell r="F609">
            <v>0</v>
          </cell>
          <cell r="G609">
            <v>0</v>
          </cell>
          <cell r="H609">
            <v>0</v>
          </cell>
          <cell r="I609">
            <v>0</v>
          </cell>
          <cell r="J609">
            <v>0</v>
          </cell>
          <cell r="K609">
            <v>0</v>
          </cell>
          <cell r="L609">
            <v>0</v>
          </cell>
          <cell r="M609">
            <v>0</v>
          </cell>
          <cell r="N609">
            <v>0</v>
          </cell>
        </row>
        <row r="610">
          <cell r="A610">
            <v>7931002000</v>
          </cell>
          <cell r="C610">
            <v>0</v>
          </cell>
          <cell r="D610">
            <v>0</v>
          </cell>
          <cell r="E610">
            <v>0</v>
          </cell>
          <cell r="F610">
            <v>0</v>
          </cell>
          <cell r="G610">
            <v>0</v>
          </cell>
          <cell r="H610">
            <v>0</v>
          </cell>
          <cell r="I610">
            <v>0</v>
          </cell>
          <cell r="J610">
            <v>0</v>
          </cell>
          <cell r="K610">
            <v>0</v>
          </cell>
          <cell r="L610">
            <v>0</v>
          </cell>
          <cell r="M610">
            <v>0</v>
          </cell>
          <cell r="N610">
            <v>0</v>
          </cell>
        </row>
        <row r="611">
          <cell r="A611">
            <v>7932001000</v>
          </cell>
          <cell r="C611">
            <v>0</v>
          </cell>
          <cell r="D611">
            <v>0</v>
          </cell>
          <cell r="E611">
            <v>0</v>
          </cell>
          <cell r="F611">
            <v>0</v>
          </cell>
          <cell r="G611">
            <v>0</v>
          </cell>
          <cell r="H611">
            <v>0</v>
          </cell>
          <cell r="I611">
            <v>0</v>
          </cell>
          <cell r="J611">
            <v>0</v>
          </cell>
          <cell r="K611">
            <v>0</v>
          </cell>
          <cell r="L611">
            <v>0</v>
          </cell>
          <cell r="M611">
            <v>0</v>
          </cell>
          <cell r="N611">
            <v>0</v>
          </cell>
        </row>
        <row r="612">
          <cell r="A612">
            <v>7938001000</v>
          </cell>
          <cell r="C612">
            <v>0</v>
          </cell>
          <cell r="D612">
            <v>0</v>
          </cell>
          <cell r="E612">
            <v>0</v>
          </cell>
          <cell r="F612">
            <v>0</v>
          </cell>
          <cell r="G612">
            <v>0</v>
          </cell>
          <cell r="H612">
            <v>0</v>
          </cell>
          <cell r="I612">
            <v>0</v>
          </cell>
          <cell r="J612">
            <v>0</v>
          </cell>
          <cell r="K612">
            <v>0</v>
          </cell>
          <cell r="L612">
            <v>0</v>
          </cell>
          <cell r="M612">
            <v>0</v>
          </cell>
          <cell r="N612">
            <v>0</v>
          </cell>
        </row>
        <row r="613">
          <cell r="A613">
            <v>7941001000</v>
          </cell>
          <cell r="C613">
            <v>0</v>
          </cell>
          <cell r="D613">
            <v>0</v>
          </cell>
          <cell r="E613">
            <v>0</v>
          </cell>
          <cell r="F613">
            <v>0</v>
          </cell>
          <cell r="G613">
            <v>0</v>
          </cell>
          <cell r="H613">
            <v>0</v>
          </cell>
          <cell r="I613">
            <v>0</v>
          </cell>
          <cell r="J613">
            <v>0</v>
          </cell>
          <cell r="K613">
            <v>0</v>
          </cell>
          <cell r="L613">
            <v>0</v>
          </cell>
          <cell r="M613">
            <v>0</v>
          </cell>
          <cell r="N613">
            <v>0</v>
          </cell>
        </row>
        <row r="614">
          <cell r="A614">
            <v>7941002000</v>
          </cell>
          <cell r="C614">
            <v>0</v>
          </cell>
          <cell r="D614">
            <v>0</v>
          </cell>
          <cell r="E614">
            <v>0</v>
          </cell>
          <cell r="F614">
            <v>0</v>
          </cell>
          <cell r="G614">
            <v>0</v>
          </cell>
          <cell r="H614">
            <v>0</v>
          </cell>
          <cell r="I614">
            <v>0</v>
          </cell>
          <cell r="J614">
            <v>0</v>
          </cell>
          <cell r="K614">
            <v>0</v>
          </cell>
          <cell r="L614">
            <v>0</v>
          </cell>
          <cell r="M614">
            <v>0</v>
          </cell>
          <cell r="N614">
            <v>0</v>
          </cell>
        </row>
        <row r="615">
          <cell r="A615">
            <v>7941003000</v>
          </cell>
          <cell r="C615">
            <v>0</v>
          </cell>
          <cell r="D615">
            <v>0</v>
          </cell>
          <cell r="E615">
            <v>0</v>
          </cell>
          <cell r="F615">
            <v>0</v>
          </cell>
          <cell r="G615">
            <v>0</v>
          </cell>
          <cell r="H615">
            <v>0</v>
          </cell>
          <cell r="I615">
            <v>0</v>
          </cell>
          <cell r="J615">
            <v>0</v>
          </cell>
          <cell r="K615">
            <v>0</v>
          </cell>
          <cell r="L615">
            <v>0</v>
          </cell>
          <cell r="M615">
            <v>0</v>
          </cell>
          <cell r="N615">
            <v>0</v>
          </cell>
        </row>
        <row r="616">
          <cell r="A616">
            <v>7941009000</v>
          </cell>
          <cell r="C616">
            <v>0</v>
          </cell>
          <cell r="D616">
            <v>0</v>
          </cell>
          <cell r="E616">
            <v>0</v>
          </cell>
          <cell r="F616">
            <v>0</v>
          </cell>
          <cell r="G616">
            <v>0</v>
          </cell>
          <cell r="H616">
            <v>0</v>
          </cell>
          <cell r="I616">
            <v>0</v>
          </cell>
          <cell r="J616">
            <v>0</v>
          </cell>
          <cell r="K616">
            <v>0</v>
          </cell>
          <cell r="L616">
            <v>0</v>
          </cell>
          <cell r="M616">
            <v>0</v>
          </cell>
          <cell r="N616">
            <v>0</v>
          </cell>
        </row>
        <row r="617">
          <cell r="A617">
            <v>7942001000</v>
          </cell>
          <cell r="C617">
            <v>0</v>
          </cell>
          <cell r="D617">
            <v>0</v>
          </cell>
          <cell r="E617">
            <v>0</v>
          </cell>
          <cell r="F617">
            <v>0</v>
          </cell>
          <cell r="G617">
            <v>0</v>
          </cell>
          <cell r="H617">
            <v>0</v>
          </cell>
          <cell r="I617">
            <v>0</v>
          </cell>
          <cell r="J617">
            <v>0</v>
          </cell>
          <cell r="K617">
            <v>0</v>
          </cell>
          <cell r="L617">
            <v>0</v>
          </cell>
          <cell r="M617">
            <v>0</v>
          </cell>
          <cell r="N617">
            <v>0</v>
          </cell>
        </row>
        <row r="618">
          <cell r="A618">
            <v>7942002000</v>
          </cell>
          <cell r="C618">
            <v>0</v>
          </cell>
          <cell r="D618">
            <v>0</v>
          </cell>
          <cell r="E618">
            <v>0</v>
          </cell>
          <cell r="F618">
            <v>0</v>
          </cell>
          <cell r="G618">
            <v>0</v>
          </cell>
          <cell r="H618">
            <v>0</v>
          </cell>
          <cell r="I618">
            <v>0</v>
          </cell>
          <cell r="J618">
            <v>0</v>
          </cell>
          <cell r="K618">
            <v>0</v>
          </cell>
          <cell r="L618">
            <v>0</v>
          </cell>
          <cell r="M618">
            <v>0</v>
          </cell>
          <cell r="N618">
            <v>0</v>
          </cell>
        </row>
        <row r="619">
          <cell r="A619">
            <v>7942003000</v>
          </cell>
          <cell r="C619">
            <v>0</v>
          </cell>
          <cell r="D619">
            <v>0</v>
          </cell>
          <cell r="E619">
            <v>0</v>
          </cell>
          <cell r="F619">
            <v>0</v>
          </cell>
          <cell r="G619">
            <v>0</v>
          </cell>
          <cell r="H619">
            <v>0</v>
          </cell>
          <cell r="I619">
            <v>0</v>
          </cell>
          <cell r="J619">
            <v>0</v>
          </cell>
          <cell r="K619">
            <v>0</v>
          </cell>
          <cell r="L619">
            <v>0</v>
          </cell>
          <cell r="M619">
            <v>0</v>
          </cell>
          <cell r="N619">
            <v>0</v>
          </cell>
        </row>
        <row r="620">
          <cell r="A620">
            <v>7942009000</v>
          </cell>
          <cell r="C620">
            <v>0</v>
          </cell>
          <cell r="D620">
            <v>0</v>
          </cell>
          <cell r="E620">
            <v>0</v>
          </cell>
          <cell r="F620">
            <v>0</v>
          </cell>
          <cell r="G620">
            <v>0</v>
          </cell>
          <cell r="H620">
            <v>0</v>
          </cell>
          <cell r="I620">
            <v>0</v>
          </cell>
          <cell r="J620">
            <v>0</v>
          </cell>
          <cell r="K620">
            <v>0</v>
          </cell>
          <cell r="L620">
            <v>0</v>
          </cell>
          <cell r="M620">
            <v>0</v>
          </cell>
          <cell r="N620">
            <v>0</v>
          </cell>
        </row>
        <row r="621">
          <cell r="A621">
            <v>7943001000</v>
          </cell>
          <cell r="C621">
            <v>0</v>
          </cell>
          <cell r="D621">
            <v>0</v>
          </cell>
          <cell r="E621">
            <v>0</v>
          </cell>
          <cell r="F621">
            <v>0</v>
          </cell>
          <cell r="G621">
            <v>0</v>
          </cell>
          <cell r="H621">
            <v>0</v>
          </cell>
          <cell r="I621">
            <v>0</v>
          </cell>
          <cell r="J621">
            <v>0</v>
          </cell>
          <cell r="K621">
            <v>0</v>
          </cell>
          <cell r="L621">
            <v>0</v>
          </cell>
          <cell r="M621">
            <v>0</v>
          </cell>
          <cell r="N621">
            <v>0</v>
          </cell>
        </row>
        <row r="622">
          <cell r="A622">
            <v>7943002000</v>
          </cell>
          <cell r="C622">
            <v>0</v>
          </cell>
          <cell r="D622">
            <v>0</v>
          </cell>
          <cell r="E622">
            <v>0</v>
          </cell>
          <cell r="F622">
            <v>0</v>
          </cell>
          <cell r="G622">
            <v>0</v>
          </cell>
          <cell r="H622">
            <v>0</v>
          </cell>
          <cell r="I622">
            <v>0</v>
          </cell>
          <cell r="J622">
            <v>0</v>
          </cell>
          <cell r="K622">
            <v>0</v>
          </cell>
          <cell r="L622">
            <v>0</v>
          </cell>
          <cell r="M622">
            <v>0</v>
          </cell>
          <cell r="N622">
            <v>0</v>
          </cell>
        </row>
        <row r="623">
          <cell r="A623">
            <v>7943003000</v>
          </cell>
          <cell r="C623">
            <v>0</v>
          </cell>
          <cell r="D623">
            <v>0</v>
          </cell>
          <cell r="E623">
            <v>0</v>
          </cell>
          <cell r="F623">
            <v>0</v>
          </cell>
          <cell r="G623">
            <v>0</v>
          </cell>
          <cell r="H623">
            <v>0</v>
          </cell>
          <cell r="I623">
            <v>0</v>
          </cell>
          <cell r="J623">
            <v>0</v>
          </cell>
          <cell r="K623">
            <v>0</v>
          </cell>
          <cell r="L623">
            <v>0</v>
          </cell>
          <cell r="M623">
            <v>0</v>
          </cell>
          <cell r="N623">
            <v>0</v>
          </cell>
        </row>
        <row r="624">
          <cell r="A624">
            <v>7943009000</v>
          </cell>
          <cell r="C624">
            <v>0</v>
          </cell>
          <cell r="D624">
            <v>0</v>
          </cell>
          <cell r="E624">
            <v>0</v>
          </cell>
          <cell r="F624">
            <v>0</v>
          </cell>
          <cell r="G624">
            <v>0</v>
          </cell>
          <cell r="H624">
            <v>0</v>
          </cell>
          <cell r="I624">
            <v>0</v>
          </cell>
          <cell r="J624">
            <v>0</v>
          </cell>
          <cell r="K624">
            <v>0</v>
          </cell>
          <cell r="L624">
            <v>0</v>
          </cell>
          <cell r="M624">
            <v>0</v>
          </cell>
          <cell r="N624">
            <v>0</v>
          </cell>
        </row>
        <row r="625">
          <cell r="A625">
            <v>7944001000</v>
          </cell>
          <cell r="C625">
            <v>0</v>
          </cell>
          <cell r="D625">
            <v>0</v>
          </cell>
          <cell r="E625">
            <v>0</v>
          </cell>
          <cell r="F625">
            <v>0</v>
          </cell>
          <cell r="G625">
            <v>0</v>
          </cell>
          <cell r="H625">
            <v>0</v>
          </cell>
          <cell r="I625">
            <v>0</v>
          </cell>
          <cell r="J625">
            <v>0</v>
          </cell>
          <cell r="K625">
            <v>0</v>
          </cell>
          <cell r="L625">
            <v>0</v>
          </cell>
          <cell r="M625">
            <v>0</v>
          </cell>
          <cell r="N625">
            <v>0</v>
          </cell>
        </row>
        <row r="626">
          <cell r="A626">
            <v>7944002000</v>
          </cell>
          <cell r="C626">
            <v>0</v>
          </cell>
          <cell r="D626">
            <v>0</v>
          </cell>
          <cell r="E626">
            <v>0</v>
          </cell>
          <cell r="F626">
            <v>0</v>
          </cell>
          <cell r="G626">
            <v>0</v>
          </cell>
          <cell r="H626">
            <v>0</v>
          </cell>
          <cell r="I626">
            <v>0</v>
          </cell>
          <cell r="J626">
            <v>0</v>
          </cell>
          <cell r="K626">
            <v>0</v>
          </cell>
          <cell r="L626">
            <v>0</v>
          </cell>
          <cell r="M626">
            <v>0</v>
          </cell>
          <cell r="N626">
            <v>0</v>
          </cell>
        </row>
        <row r="627">
          <cell r="A627">
            <v>7944003000</v>
          </cell>
          <cell r="C627">
            <v>0</v>
          </cell>
          <cell r="D627">
            <v>0</v>
          </cell>
          <cell r="E627">
            <v>0</v>
          </cell>
          <cell r="F627">
            <v>0</v>
          </cell>
          <cell r="G627">
            <v>0</v>
          </cell>
          <cell r="H627">
            <v>0</v>
          </cell>
          <cell r="I627">
            <v>0</v>
          </cell>
          <cell r="J627">
            <v>0</v>
          </cell>
          <cell r="K627">
            <v>0</v>
          </cell>
          <cell r="L627">
            <v>0</v>
          </cell>
          <cell r="M627">
            <v>0</v>
          </cell>
          <cell r="N627">
            <v>0</v>
          </cell>
        </row>
        <row r="628">
          <cell r="A628">
            <v>7944009000</v>
          </cell>
          <cell r="C628">
            <v>0</v>
          </cell>
          <cell r="D628">
            <v>0</v>
          </cell>
          <cell r="E628">
            <v>0</v>
          </cell>
          <cell r="F628">
            <v>0</v>
          </cell>
          <cell r="G628">
            <v>0</v>
          </cell>
          <cell r="H628">
            <v>0</v>
          </cell>
          <cell r="I628">
            <v>0</v>
          </cell>
          <cell r="J628">
            <v>0</v>
          </cell>
          <cell r="K628">
            <v>0</v>
          </cell>
          <cell r="L628">
            <v>0</v>
          </cell>
          <cell r="M628">
            <v>0</v>
          </cell>
          <cell r="N628">
            <v>0</v>
          </cell>
        </row>
        <row r="629">
          <cell r="A629">
            <v>7947001000</v>
          </cell>
          <cell r="C629">
            <v>0</v>
          </cell>
          <cell r="D629">
            <v>0</v>
          </cell>
          <cell r="E629">
            <v>0</v>
          </cell>
          <cell r="F629">
            <v>0</v>
          </cell>
          <cell r="G629">
            <v>0</v>
          </cell>
          <cell r="H629">
            <v>0</v>
          </cell>
          <cell r="I629">
            <v>0</v>
          </cell>
          <cell r="J629">
            <v>0</v>
          </cell>
          <cell r="K629">
            <v>0</v>
          </cell>
          <cell r="L629">
            <v>0</v>
          </cell>
          <cell r="M629">
            <v>0</v>
          </cell>
          <cell r="N629">
            <v>0</v>
          </cell>
        </row>
        <row r="630">
          <cell r="A630">
            <v>7947002000</v>
          </cell>
          <cell r="C630">
            <v>0</v>
          </cell>
          <cell r="D630">
            <v>0</v>
          </cell>
          <cell r="E630">
            <v>0</v>
          </cell>
          <cell r="F630">
            <v>0</v>
          </cell>
          <cell r="G630">
            <v>0</v>
          </cell>
          <cell r="H630">
            <v>0</v>
          </cell>
          <cell r="I630">
            <v>0</v>
          </cell>
          <cell r="J630">
            <v>0</v>
          </cell>
          <cell r="K630">
            <v>0</v>
          </cell>
          <cell r="L630">
            <v>0</v>
          </cell>
          <cell r="M630">
            <v>0</v>
          </cell>
          <cell r="N630">
            <v>0</v>
          </cell>
        </row>
        <row r="631">
          <cell r="A631">
            <v>7947003000</v>
          </cell>
          <cell r="C631">
            <v>0</v>
          </cell>
          <cell r="D631">
            <v>0</v>
          </cell>
          <cell r="E631">
            <v>0</v>
          </cell>
          <cell r="F631">
            <v>0</v>
          </cell>
          <cell r="G631">
            <v>0</v>
          </cell>
          <cell r="H631">
            <v>0</v>
          </cell>
          <cell r="I631">
            <v>0</v>
          </cell>
          <cell r="J631">
            <v>0</v>
          </cell>
          <cell r="K631">
            <v>0</v>
          </cell>
          <cell r="L631">
            <v>0</v>
          </cell>
          <cell r="M631">
            <v>0</v>
          </cell>
          <cell r="N631">
            <v>0</v>
          </cell>
        </row>
        <row r="632">
          <cell r="A632">
            <v>7947009000</v>
          </cell>
          <cell r="C632">
            <v>0</v>
          </cell>
          <cell r="D632">
            <v>0</v>
          </cell>
          <cell r="E632">
            <v>0</v>
          </cell>
          <cell r="F632">
            <v>0</v>
          </cell>
          <cell r="G632">
            <v>0</v>
          </cell>
          <cell r="H632">
            <v>0</v>
          </cell>
          <cell r="I632">
            <v>0</v>
          </cell>
          <cell r="J632">
            <v>0</v>
          </cell>
          <cell r="K632">
            <v>0</v>
          </cell>
          <cell r="L632">
            <v>0</v>
          </cell>
          <cell r="M632">
            <v>0</v>
          </cell>
          <cell r="N632">
            <v>0</v>
          </cell>
        </row>
        <row r="633">
          <cell r="A633">
            <v>7948001000</v>
          </cell>
          <cell r="C633">
            <v>0</v>
          </cell>
          <cell r="D633">
            <v>0</v>
          </cell>
          <cell r="E633">
            <v>0</v>
          </cell>
          <cell r="F633">
            <v>0</v>
          </cell>
          <cell r="G633">
            <v>0</v>
          </cell>
          <cell r="H633">
            <v>0</v>
          </cell>
          <cell r="I633">
            <v>0</v>
          </cell>
          <cell r="J633">
            <v>0</v>
          </cell>
          <cell r="K633">
            <v>0</v>
          </cell>
          <cell r="L633">
            <v>0</v>
          </cell>
          <cell r="M633">
            <v>0</v>
          </cell>
          <cell r="N633">
            <v>0</v>
          </cell>
        </row>
        <row r="634">
          <cell r="A634">
            <v>7950001000</v>
          </cell>
          <cell r="C634">
            <v>0</v>
          </cell>
          <cell r="D634">
            <v>0</v>
          </cell>
          <cell r="E634">
            <v>0</v>
          </cell>
          <cell r="F634">
            <v>0</v>
          </cell>
          <cell r="G634">
            <v>0</v>
          </cell>
          <cell r="H634">
            <v>0</v>
          </cell>
          <cell r="I634">
            <v>0</v>
          </cell>
          <cell r="J634">
            <v>0</v>
          </cell>
          <cell r="K634">
            <v>0</v>
          </cell>
          <cell r="L634">
            <v>0</v>
          </cell>
          <cell r="M634">
            <v>0</v>
          </cell>
          <cell r="N634">
            <v>0</v>
          </cell>
        </row>
        <row r="635">
          <cell r="A635">
            <v>7950002000</v>
          </cell>
          <cell r="C635">
            <v>0</v>
          </cell>
          <cell r="D635">
            <v>0</v>
          </cell>
          <cell r="E635">
            <v>0</v>
          </cell>
          <cell r="F635">
            <v>0</v>
          </cell>
          <cell r="G635">
            <v>0</v>
          </cell>
          <cell r="H635">
            <v>0</v>
          </cell>
          <cell r="I635">
            <v>0</v>
          </cell>
          <cell r="J635">
            <v>0</v>
          </cell>
          <cell r="K635">
            <v>0</v>
          </cell>
          <cell r="L635">
            <v>0</v>
          </cell>
          <cell r="M635">
            <v>0</v>
          </cell>
          <cell r="N635">
            <v>0</v>
          </cell>
        </row>
        <row r="636">
          <cell r="A636">
            <v>7961001000</v>
          </cell>
          <cell r="C636">
            <v>0</v>
          </cell>
          <cell r="D636">
            <v>0</v>
          </cell>
          <cell r="E636">
            <v>0</v>
          </cell>
          <cell r="F636">
            <v>0</v>
          </cell>
          <cell r="G636">
            <v>0</v>
          </cell>
          <cell r="H636">
            <v>0</v>
          </cell>
          <cell r="I636">
            <v>0</v>
          </cell>
          <cell r="J636">
            <v>0</v>
          </cell>
          <cell r="K636">
            <v>0</v>
          </cell>
          <cell r="L636">
            <v>0</v>
          </cell>
          <cell r="M636">
            <v>0</v>
          </cell>
          <cell r="N636">
            <v>0</v>
          </cell>
        </row>
        <row r="637">
          <cell r="A637">
            <v>7962001000</v>
          </cell>
          <cell r="C637">
            <v>0</v>
          </cell>
          <cell r="D637">
            <v>0</v>
          </cell>
          <cell r="E637">
            <v>0</v>
          </cell>
          <cell r="F637">
            <v>0</v>
          </cell>
          <cell r="G637">
            <v>0</v>
          </cell>
          <cell r="H637">
            <v>0</v>
          </cell>
          <cell r="I637">
            <v>0</v>
          </cell>
          <cell r="J637">
            <v>0</v>
          </cell>
          <cell r="K637">
            <v>0</v>
          </cell>
          <cell r="L637">
            <v>0</v>
          </cell>
          <cell r="M637">
            <v>0</v>
          </cell>
          <cell r="N637">
            <v>0</v>
          </cell>
        </row>
        <row r="638">
          <cell r="A638">
            <v>7962002000</v>
          </cell>
          <cell r="C638">
            <v>0</v>
          </cell>
          <cell r="D638">
            <v>0</v>
          </cell>
          <cell r="E638">
            <v>0</v>
          </cell>
          <cell r="F638">
            <v>0</v>
          </cell>
          <cell r="G638">
            <v>0</v>
          </cell>
          <cell r="H638">
            <v>0</v>
          </cell>
          <cell r="I638">
            <v>0</v>
          </cell>
          <cell r="J638">
            <v>0</v>
          </cell>
          <cell r="K638">
            <v>0</v>
          </cell>
          <cell r="L638">
            <v>0</v>
          </cell>
          <cell r="M638">
            <v>0</v>
          </cell>
          <cell r="N638">
            <v>0</v>
          </cell>
        </row>
        <row r="639">
          <cell r="A639">
            <v>7962003000</v>
          </cell>
          <cell r="C639">
            <v>0</v>
          </cell>
          <cell r="D639">
            <v>0</v>
          </cell>
          <cell r="E639">
            <v>0</v>
          </cell>
          <cell r="F639">
            <v>0</v>
          </cell>
          <cell r="G639">
            <v>0</v>
          </cell>
          <cell r="H639">
            <v>0</v>
          </cell>
          <cell r="I639">
            <v>0</v>
          </cell>
          <cell r="J639">
            <v>0</v>
          </cell>
          <cell r="K639">
            <v>0</v>
          </cell>
          <cell r="L639">
            <v>0</v>
          </cell>
          <cell r="M639">
            <v>0</v>
          </cell>
          <cell r="N639">
            <v>0</v>
          </cell>
        </row>
        <row r="640">
          <cell r="A640">
            <v>7962009000</v>
          </cell>
          <cell r="C640">
            <v>0</v>
          </cell>
          <cell r="D640">
            <v>0</v>
          </cell>
          <cell r="E640">
            <v>0</v>
          </cell>
          <cell r="F640">
            <v>0</v>
          </cell>
          <cell r="G640">
            <v>0</v>
          </cell>
          <cell r="H640">
            <v>0</v>
          </cell>
          <cell r="I640">
            <v>0</v>
          </cell>
          <cell r="J640">
            <v>0</v>
          </cell>
          <cell r="K640">
            <v>0</v>
          </cell>
          <cell r="L640">
            <v>0</v>
          </cell>
          <cell r="M640">
            <v>0</v>
          </cell>
          <cell r="N640">
            <v>0</v>
          </cell>
        </row>
        <row r="641">
          <cell r="A641">
            <v>7962019000</v>
          </cell>
          <cell r="C641">
            <v>0</v>
          </cell>
          <cell r="D641">
            <v>0</v>
          </cell>
          <cell r="E641">
            <v>0</v>
          </cell>
          <cell r="F641">
            <v>0</v>
          </cell>
          <cell r="G641">
            <v>0</v>
          </cell>
          <cell r="H641">
            <v>0</v>
          </cell>
          <cell r="I641">
            <v>0</v>
          </cell>
          <cell r="J641">
            <v>0</v>
          </cell>
          <cell r="K641">
            <v>0</v>
          </cell>
          <cell r="L641">
            <v>0</v>
          </cell>
          <cell r="M641">
            <v>0</v>
          </cell>
          <cell r="N641">
            <v>0</v>
          </cell>
        </row>
        <row r="642">
          <cell r="A642">
            <v>7962029000</v>
          </cell>
          <cell r="C642">
            <v>0</v>
          </cell>
          <cell r="D642">
            <v>0</v>
          </cell>
          <cell r="E642">
            <v>0</v>
          </cell>
          <cell r="F642">
            <v>0</v>
          </cell>
          <cell r="G642">
            <v>0</v>
          </cell>
          <cell r="H642">
            <v>0</v>
          </cell>
          <cell r="I642">
            <v>0</v>
          </cell>
          <cell r="J642">
            <v>0</v>
          </cell>
          <cell r="K642">
            <v>0</v>
          </cell>
          <cell r="L642">
            <v>0</v>
          </cell>
          <cell r="M642">
            <v>0</v>
          </cell>
          <cell r="N642">
            <v>0</v>
          </cell>
        </row>
        <row r="643">
          <cell r="A643">
            <v>7962039000</v>
          </cell>
          <cell r="C643">
            <v>0</v>
          </cell>
          <cell r="D643">
            <v>0</v>
          </cell>
          <cell r="E643">
            <v>0</v>
          </cell>
          <cell r="F643">
            <v>0</v>
          </cell>
          <cell r="G643">
            <v>0</v>
          </cell>
          <cell r="H643">
            <v>0</v>
          </cell>
          <cell r="I643">
            <v>0</v>
          </cell>
          <cell r="J643">
            <v>0</v>
          </cell>
          <cell r="K643">
            <v>0</v>
          </cell>
          <cell r="L643">
            <v>0</v>
          </cell>
          <cell r="M643">
            <v>0</v>
          </cell>
          <cell r="N643">
            <v>0</v>
          </cell>
        </row>
        <row r="644">
          <cell r="A644">
            <v>7962041000</v>
          </cell>
          <cell r="C644">
            <v>0</v>
          </cell>
          <cell r="D644">
            <v>0</v>
          </cell>
          <cell r="E644">
            <v>0</v>
          </cell>
          <cell r="F644">
            <v>0</v>
          </cell>
          <cell r="G644">
            <v>0</v>
          </cell>
          <cell r="H644">
            <v>0</v>
          </cell>
          <cell r="I644">
            <v>0</v>
          </cell>
          <cell r="J644">
            <v>0</v>
          </cell>
          <cell r="K644">
            <v>0</v>
          </cell>
          <cell r="L644">
            <v>0</v>
          </cell>
          <cell r="M644">
            <v>0</v>
          </cell>
          <cell r="N644">
            <v>0</v>
          </cell>
        </row>
        <row r="645">
          <cell r="A645">
            <v>7962047000</v>
          </cell>
          <cell r="C645">
            <v>0</v>
          </cell>
          <cell r="D645">
            <v>0</v>
          </cell>
          <cell r="E645">
            <v>0</v>
          </cell>
          <cell r="F645">
            <v>0</v>
          </cell>
          <cell r="G645">
            <v>0</v>
          </cell>
          <cell r="H645">
            <v>0</v>
          </cell>
          <cell r="I645">
            <v>0</v>
          </cell>
          <cell r="J645">
            <v>0</v>
          </cell>
          <cell r="K645">
            <v>0</v>
          </cell>
          <cell r="L645">
            <v>0</v>
          </cell>
          <cell r="M645">
            <v>0</v>
          </cell>
          <cell r="N645">
            <v>0</v>
          </cell>
        </row>
        <row r="646">
          <cell r="A646">
            <v>7962048000</v>
          </cell>
          <cell r="C646">
            <v>0</v>
          </cell>
          <cell r="D646">
            <v>0</v>
          </cell>
          <cell r="E646">
            <v>0</v>
          </cell>
          <cell r="F646">
            <v>0</v>
          </cell>
          <cell r="G646">
            <v>0</v>
          </cell>
          <cell r="H646">
            <v>0</v>
          </cell>
          <cell r="I646">
            <v>0</v>
          </cell>
          <cell r="J646">
            <v>0</v>
          </cell>
          <cell r="K646">
            <v>0</v>
          </cell>
          <cell r="L646">
            <v>0</v>
          </cell>
          <cell r="M646">
            <v>0</v>
          </cell>
          <cell r="N646">
            <v>0</v>
          </cell>
        </row>
        <row r="647">
          <cell r="A647">
            <v>7962049000</v>
          </cell>
          <cell r="C647">
            <v>0</v>
          </cell>
          <cell r="D647">
            <v>0</v>
          </cell>
          <cell r="E647">
            <v>0</v>
          </cell>
          <cell r="F647">
            <v>0</v>
          </cell>
          <cell r="G647">
            <v>0</v>
          </cell>
          <cell r="H647">
            <v>0</v>
          </cell>
          <cell r="I647">
            <v>0</v>
          </cell>
          <cell r="J647">
            <v>0</v>
          </cell>
          <cell r="K647">
            <v>0</v>
          </cell>
          <cell r="L647">
            <v>0</v>
          </cell>
          <cell r="M647">
            <v>0</v>
          </cell>
          <cell r="N647">
            <v>0</v>
          </cell>
        </row>
        <row r="648">
          <cell r="A648">
            <v>7962059000</v>
          </cell>
          <cell r="C648">
            <v>0</v>
          </cell>
          <cell r="D648">
            <v>0</v>
          </cell>
          <cell r="E648">
            <v>0</v>
          </cell>
          <cell r="F648">
            <v>0</v>
          </cell>
          <cell r="G648">
            <v>0</v>
          </cell>
          <cell r="H648">
            <v>0</v>
          </cell>
          <cell r="I648">
            <v>0</v>
          </cell>
          <cell r="J648">
            <v>0</v>
          </cell>
          <cell r="K648">
            <v>0</v>
          </cell>
          <cell r="L648">
            <v>0</v>
          </cell>
          <cell r="M648">
            <v>0</v>
          </cell>
          <cell r="N648">
            <v>0</v>
          </cell>
        </row>
        <row r="649">
          <cell r="A649">
            <v>7962069000</v>
          </cell>
          <cell r="C649">
            <v>0</v>
          </cell>
          <cell r="D649">
            <v>0</v>
          </cell>
          <cell r="E649">
            <v>0</v>
          </cell>
          <cell r="F649">
            <v>0</v>
          </cell>
          <cell r="G649">
            <v>0</v>
          </cell>
          <cell r="H649">
            <v>0</v>
          </cell>
          <cell r="I649">
            <v>0</v>
          </cell>
          <cell r="J649">
            <v>0</v>
          </cell>
          <cell r="K649">
            <v>0</v>
          </cell>
          <cell r="L649">
            <v>0</v>
          </cell>
          <cell r="M649">
            <v>0</v>
          </cell>
          <cell r="N649">
            <v>0</v>
          </cell>
        </row>
        <row r="650">
          <cell r="A650">
            <v>7970061000</v>
          </cell>
          <cell r="C650">
            <v>0</v>
          </cell>
          <cell r="D650">
            <v>0</v>
          </cell>
          <cell r="E650">
            <v>0</v>
          </cell>
          <cell r="F650">
            <v>0</v>
          </cell>
          <cell r="G650">
            <v>0</v>
          </cell>
          <cell r="H650">
            <v>0</v>
          </cell>
          <cell r="I650">
            <v>0</v>
          </cell>
          <cell r="J650">
            <v>0</v>
          </cell>
          <cell r="K650">
            <v>0</v>
          </cell>
          <cell r="L650">
            <v>0</v>
          </cell>
          <cell r="M650">
            <v>0</v>
          </cell>
          <cell r="N650">
            <v>0</v>
          </cell>
        </row>
        <row r="651">
          <cell r="A651">
            <v>7970062000</v>
          </cell>
          <cell r="C651">
            <v>-700</v>
          </cell>
          <cell r="D651">
            <v>0</v>
          </cell>
          <cell r="E651">
            <v>0</v>
          </cell>
          <cell r="F651">
            <v>0</v>
          </cell>
          <cell r="G651">
            <v>0</v>
          </cell>
          <cell r="H651">
            <v>0</v>
          </cell>
          <cell r="I651">
            <v>0</v>
          </cell>
          <cell r="J651">
            <v>0</v>
          </cell>
          <cell r="K651">
            <v>0</v>
          </cell>
          <cell r="L651">
            <v>0</v>
          </cell>
          <cell r="M651">
            <v>0</v>
          </cell>
          <cell r="N651">
            <v>0</v>
          </cell>
        </row>
        <row r="652">
          <cell r="A652">
            <v>7970063000</v>
          </cell>
          <cell r="C652">
            <v>0</v>
          </cell>
          <cell r="D652">
            <v>0</v>
          </cell>
          <cell r="E652">
            <v>0</v>
          </cell>
          <cell r="F652">
            <v>0</v>
          </cell>
          <cell r="G652">
            <v>0</v>
          </cell>
          <cell r="H652">
            <v>0</v>
          </cell>
          <cell r="I652">
            <v>0</v>
          </cell>
          <cell r="J652">
            <v>0</v>
          </cell>
          <cell r="K652">
            <v>0</v>
          </cell>
          <cell r="L652">
            <v>0</v>
          </cell>
          <cell r="M652">
            <v>0</v>
          </cell>
          <cell r="N652">
            <v>0</v>
          </cell>
        </row>
        <row r="653">
          <cell r="A653">
            <v>7970064000</v>
          </cell>
          <cell r="C653">
            <v>0</v>
          </cell>
          <cell r="D653">
            <v>0</v>
          </cell>
          <cell r="E653">
            <v>0</v>
          </cell>
          <cell r="F653">
            <v>0</v>
          </cell>
          <cell r="G653">
            <v>0</v>
          </cell>
          <cell r="H653">
            <v>0</v>
          </cell>
          <cell r="I653">
            <v>0</v>
          </cell>
          <cell r="J653">
            <v>0</v>
          </cell>
          <cell r="K653">
            <v>0</v>
          </cell>
          <cell r="L653">
            <v>0</v>
          </cell>
          <cell r="M653">
            <v>0</v>
          </cell>
          <cell r="N653">
            <v>0</v>
          </cell>
        </row>
        <row r="654">
          <cell r="A654">
            <v>7970065000</v>
          </cell>
          <cell r="C654">
            <v>0</v>
          </cell>
          <cell r="D654">
            <v>0</v>
          </cell>
          <cell r="E654">
            <v>0</v>
          </cell>
          <cell r="F654">
            <v>0</v>
          </cell>
          <cell r="G654">
            <v>0</v>
          </cell>
          <cell r="H654">
            <v>0</v>
          </cell>
          <cell r="I654">
            <v>0</v>
          </cell>
          <cell r="J654">
            <v>0</v>
          </cell>
          <cell r="K654">
            <v>0</v>
          </cell>
          <cell r="L654">
            <v>0</v>
          </cell>
          <cell r="M654">
            <v>0</v>
          </cell>
          <cell r="N654">
            <v>0</v>
          </cell>
        </row>
        <row r="655">
          <cell r="A655">
            <v>7970066000</v>
          </cell>
          <cell r="C655">
            <v>0</v>
          </cell>
          <cell r="D655">
            <v>0</v>
          </cell>
          <cell r="E655">
            <v>0</v>
          </cell>
          <cell r="F655">
            <v>0</v>
          </cell>
          <cell r="G655">
            <v>0</v>
          </cell>
          <cell r="H655">
            <v>0</v>
          </cell>
          <cell r="I655">
            <v>0</v>
          </cell>
          <cell r="J655">
            <v>0</v>
          </cell>
          <cell r="K655">
            <v>0</v>
          </cell>
          <cell r="L655">
            <v>0</v>
          </cell>
          <cell r="M655">
            <v>0</v>
          </cell>
          <cell r="N655">
            <v>0</v>
          </cell>
        </row>
        <row r="656">
          <cell r="A656">
            <v>7970067000</v>
          </cell>
          <cell r="C656">
            <v>0</v>
          </cell>
          <cell r="D656">
            <v>0</v>
          </cell>
          <cell r="E656">
            <v>0</v>
          </cell>
          <cell r="F656">
            <v>0</v>
          </cell>
          <cell r="G656">
            <v>0</v>
          </cell>
          <cell r="H656">
            <v>0</v>
          </cell>
          <cell r="I656">
            <v>0</v>
          </cell>
          <cell r="J656">
            <v>0</v>
          </cell>
          <cell r="K656">
            <v>0</v>
          </cell>
          <cell r="L656">
            <v>0</v>
          </cell>
          <cell r="M656">
            <v>0</v>
          </cell>
          <cell r="N656">
            <v>0</v>
          </cell>
        </row>
        <row r="657">
          <cell r="A657">
            <v>7970068000</v>
          </cell>
          <cell r="C657">
            <v>0</v>
          </cell>
          <cell r="D657">
            <v>0</v>
          </cell>
          <cell r="E657">
            <v>0</v>
          </cell>
          <cell r="F657">
            <v>0</v>
          </cell>
          <cell r="G657">
            <v>0</v>
          </cell>
          <cell r="H657">
            <v>0</v>
          </cell>
          <cell r="I657">
            <v>0</v>
          </cell>
          <cell r="J657">
            <v>0</v>
          </cell>
          <cell r="K657">
            <v>0</v>
          </cell>
          <cell r="L657">
            <v>0</v>
          </cell>
          <cell r="M657">
            <v>0</v>
          </cell>
          <cell r="N657">
            <v>0</v>
          </cell>
        </row>
        <row r="658">
          <cell r="A658">
            <v>7970069000</v>
          </cell>
          <cell r="C658">
            <v>0</v>
          </cell>
          <cell r="D658">
            <v>0</v>
          </cell>
          <cell r="E658">
            <v>0</v>
          </cell>
          <cell r="F658">
            <v>0</v>
          </cell>
          <cell r="G658">
            <v>0</v>
          </cell>
          <cell r="H658">
            <v>0</v>
          </cell>
          <cell r="I658">
            <v>0</v>
          </cell>
          <cell r="J658">
            <v>0</v>
          </cell>
          <cell r="K658">
            <v>0</v>
          </cell>
          <cell r="L658">
            <v>0</v>
          </cell>
          <cell r="M658">
            <v>0</v>
          </cell>
          <cell r="N658">
            <v>0</v>
          </cell>
        </row>
        <row r="659">
          <cell r="A659">
            <v>7970071000</v>
          </cell>
          <cell r="C659">
            <v>0</v>
          </cell>
          <cell r="D659">
            <v>0</v>
          </cell>
          <cell r="E659">
            <v>0</v>
          </cell>
          <cell r="F659">
            <v>0</v>
          </cell>
          <cell r="G659">
            <v>0</v>
          </cell>
          <cell r="H659">
            <v>0</v>
          </cell>
          <cell r="I659">
            <v>0</v>
          </cell>
          <cell r="J659">
            <v>0</v>
          </cell>
          <cell r="K659">
            <v>0</v>
          </cell>
          <cell r="L659">
            <v>0</v>
          </cell>
          <cell r="M659">
            <v>0</v>
          </cell>
          <cell r="N659">
            <v>0</v>
          </cell>
        </row>
        <row r="660">
          <cell r="A660">
            <v>7970072000</v>
          </cell>
          <cell r="C660">
            <v>0</v>
          </cell>
          <cell r="D660">
            <v>0</v>
          </cell>
          <cell r="E660">
            <v>0</v>
          </cell>
          <cell r="F660">
            <v>0</v>
          </cell>
          <cell r="G660">
            <v>0</v>
          </cell>
          <cell r="H660">
            <v>0</v>
          </cell>
          <cell r="I660">
            <v>0</v>
          </cell>
          <cell r="J660">
            <v>0</v>
          </cell>
          <cell r="K660">
            <v>0</v>
          </cell>
          <cell r="L660">
            <v>0</v>
          </cell>
          <cell r="M660">
            <v>0</v>
          </cell>
          <cell r="N660">
            <v>0</v>
          </cell>
        </row>
        <row r="661">
          <cell r="A661">
            <v>7970073000</v>
          </cell>
          <cell r="C661">
            <v>0</v>
          </cell>
          <cell r="D661">
            <v>0</v>
          </cell>
          <cell r="E661">
            <v>0</v>
          </cell>
          <cell r="F661">
            <v>0</v>
          </cell>
          <cell r="G661">
            <v>0</v>
          </cell>
          <cell r="H661">
            <v>0</v>
          </cell>
          <cell r="I661">
            <v>0</v>
          </cell>
          <cell r="J661">
            <v>0</v>
          </cell>
          <cell r="K661">
            <v>0</v>
          </cell>
          <cell r="L661">
            <v>0</v>
          </cell>
          <cell r="M661">
            <v>0</v>
          </cell>
          <cell r="N661">
            <v>0</v>
          </cell>
        </row>
        <row r="662">
          <cell r="A662">
            <v>7970074000</v>
          </cell>
          <cell r="C662">
            <v>0</v>
          </cell>
          <cell r="D662">
            <v>0</v>
          </cell>
          <cell r="E662">
            <v>0</v>
          </cell>
          <cell r="F662">
            <v>0</v>
          </cell>
          <cell r="G662">
            <v>0</v>
          </cell>
          <cell r="H662">
            <v>0</v>
          </cell>
          <cell r="I662">
            <v>0</v>
          </cell>
          <cell r="J662">
            <v>0</v>
          </cell>
          <cell r="K662">
            <v>0</v>
          </cell>
          <cell r="L662">
            <v>0</v>
          </cell>
          <cell r="M662">
            <v>0</v>
          </cell>
          <cell r="N662">
            <v>0</v>
          </cell>
        </row>
        <row r="663">
          <cell r="A663">
            <v>7970075000</v>
          </cell>
          <cell r="C663">
            <v>0</v>
          </cell>
          <cell r="D663">
            <v>0</v>
          </cell>
          <cell r="E663">
            <v>0</v>
          </cell>
          <cell r="F663">
            <v>0</v>
          </cell>
          <cell r="G663">
            <v>0</v>
          </cell>
          <cell r="H663">
            <v>0</v>
          </cell>
          <cell r="I663">
            <v>0</v>
          </cell>
          <cell r="J663">
            <v>0</v>
          </cell>
          <cell r="K663">
            <v>0</v>
          </cell>
          <cell r="L663">
            <v>0</v>
          </cell>
          <cell r="M663">
            <v>0</v>
          </cell>
          <cell r="N663">
            <v>0</v>
          </cell>
        </row>
        <row r="664">
          <cell r="A664">
            <v>7970076000</v>
          </cell>
          <cell r="C664">
            <v>0</v>
          </cell>
          <cell r="D664">
            <v>0</v>
          </cell>
          <cell r="E664">
            <v>0</v>
          </cell>
          <cell r="F664">
            <v>0</v>
          </cell>
          <cell r="G664">
            <v>0</v>
          </cell>
          <cell r="H664">
            <v>0</v>
          </cell>
          <cell r="I664">
            <v>0</v>
          </cell>
          <cell r="J664">
            <v>0</v>
          </cell>
          <cell r="K664">
            <v>0</v>
          </cell>
          <cell r="L664">
            <v>0</v>
          </cell>
          <cell r="M664">
            <v>0</v>
          </cell>
          <cell r="N664">
            <v>0</v>
          </cell>
        </row>
        <row r="665">
          <cell r="A665">
            <v>7970078000</v>
          </cell>
          <cell r="C665">
            <v>0</v>
          </cell>
          <cell r="D665">
            <v>0</v>
          </cell>
          <cell r="E665">
            <v>0</v>
          </cell>
          <cell r="F665">
            <v>0</v>
          </cell>
          <cell r="G665">
            <v>0</v>
          </cell>
          <cell r="H665">
            <v>0</v>
          </cell>
          <cell r="I665">
            <v>0</v>
          </cell>
          <cell r="J665">
            <v>0</v>
          </cell>
          <cell r="K665">
            <v>0</v>
          </cell>
          <cell r="L665">
            <v>0</v>
          </cell>
          <cell r="M665">
            <v>0</v>
          </cell>
          <cell r="N665">
            <v>0</v>
          </cell>
        </row>
        <row r="666">
          <cell r="A666">
            <v>7970079000</v>
          </cell>
          <cell r="C666">
            <v>0</v>
          </cell>
          <cell r="D666">
            <v>0</v>
          </cell>
          <cell r="E666">
            <v>0</v>
          </cell>
          <cell r="F666">
            <v>0</v>
          </cell>
          <cell r="G666">
            <v>0</v>
          </cell>
          <cell r="H666">
            <v>0</v>
          </cell>
          <cell r="I666">
            <v>0</v>
          </cell>
          <cell r="J666">
            <v>0</v>
          </cell>
          <cell r="K666">
            <v>0</v>
          </cell>
          <cell r="L666">
            <v>0</v>
          </cell>
          <cell r="M666">
            <v>0</v>
          </cell>
          <cell r="N666">
            <v>0</v>
          </cell>
        </row>
        <row r="667">
          <cell r="A667">
            <v>7981001000</v>
          </cell>
          <cell r="C667">
            <v>0</v>
          </cell>
          <cell r="D667">
            <v>0</v>
          </cell>
          <cell r="E667">
            <v>0</v>
          </cell>
          <cell r="F667">
            <v>0</v>
          </cell>
          <cell r="G667">
            <v>0</v>
          </cell>
          <cell r="H667">
            <v>0</v>
          </cell>
          <cell r="I667">
            <v>0</v>
          </cell>
          <cell r="J667">
            <v>0</v>
          </cell>
          <cell r="K667">
            <v>0</v>
          </cell>
          <cell r="L667">
            <v>0</v>
          </cell>
          <cell r="M667">
            <v>0</v>
          </cell>
          <cell r="N667">
            <v>0</v>
          </cell>
        </row>
        <row r="668">
          <cell r="A668">
            <v>7982001000</v>
          </cell>
          <cell r="C668">
            <v>0</v>
          </cell>
          <cell r="D668">
            <v>0</v>
          </cell>
          <cell r="E668">
            <v>0</v>
          </cell>
          <cell r="F668">
            <v>0</v>
          </cell>
          <cell r="G668">
            <v>0</v>
          </cell>
          <cell r="H668">
            <v>0</v>
          </cell>
          <cell r="I668">
            <v>0</v>
          </cell>
          <cell r="J668">
            <v>0</v>
          </cell>
          <cell r="K668">
            <v>0</v>
          </cell>
          <cell r="L668">
            <v>0</v>
          </cell>
          <cell r="M668">
            <v>0</v>
          </cell>
          <cell r="N668">
            <v>0</v>
          </cell>
        </row>
        <row r="669">
          <cell r="A669">
            <v>7983001000</v>
          </cell>
          <cell r="C669">
            <v>-1040</v>
          </cell>
          <cell r="D669">
            <v>-1039</v>
          </cell>
          <cell r="E669">
            <v>-1039</v>
          </cell>
          <cell r="F669">
            <v>0</v>
          </cell>
          <cell r="G669">
            <v>0</v>
          </cell>
          <cell r="H669">
            <v>0</v>
          </cell>
          <cell r="I669">
            <v>0</v>
          </cell>
          <cell r="J669">
            <v>0</v>
          </cell>
          <cell r="K669">
            <v>0</v>
          </cell>
          <cell r="L669">
            <v>0</v>
          </cell>
          <cell r="M669">
            <v>0</v>
          </cell>
          <cell r="N669">
            <v>0</v>
          </cell>
        </row>
        <row r="670">
          <cell r="A670">
            <v>7984001000</v>
          </cell>
          <cell r="C670">
            <v>0</v>
          </cell>
          <cell r="D670">
            <v>0</v>
          </cell>
          <cell r="E670">
            <v>0</v>
          </cell>
          <cell r="F670">
            <v>0</v>
          </cell>
          <cell r="G670">
            <v>0</v>
          </cell>
          <cell r="H670">
            <v>0</v>
          </cell>
          <cell r="I670">
            <v>0</v>
          </cell>
          <cell r="J670">
            <v>0</v>
          </cell>
          <cell r="K670">
            <v>0</v>
          </cell>
          <cell r="L670">
            <v>0</v>
          </cell>
          <cell r="M670">
            <v>0</v>
          </cell>
          <cell r="N670">
            <v>0</v>
          </cell>
        </row>
        <row r="671">
          <cell r="A671">
            <v>7988001000</v>
          </cell>
          <cell r="C671">
            <v>0</v>
          </cell>
          <cell r="D671">
            <v>0</v>
          </cell>
          <cell r="E671">
            <v>0</v>
          </cell>
          <cell r="F671">
            <v>0</v>
          </cell>
          <cell r="G671">
            <v>0</v>
          </cell>
          <cell r="H671">
            <v>0</v>
          </cell>
          <cell r="I671">
            <v>0</v>
          </cell>
          <cell r="J671">
            <v>0</v>
          </cell>
          <cell r="K671">
            <v>0</v>
          </cell>
          <cell r="L671">
            <v>0</v>
          </cell>
          <cell r="M671">
            <v>0</v>
          </cell>
          <cell r="N671">
            <v>0</v>
          </cell>
        </row>
        <row r="672">
          <cell r="A672">
            <v>7988006000</v>
          </cell>
          <cell r="C672">
            <v>0</v>
          </cell>
          <cell r="D672">
            <v>0</v>
          </cell>
          <cell r="E672">
            <v>0</v>
          </cell>
          <cell r="F672">
            <v>0</v>
          </cell>
          <cell r="G672">
            <v>0</v>
          </cell>
          <cell r="H672">
            <v>0</v>
          </cell>
          <cell r="I672">
            <v>0</v>
          </cell>
          <cell r="J672">
            <v>0</v>
          </cell>
          <cell r="K672">
            <v>0</v>
          </cell>
          <cell r="L672">
            <v>0</v>
          </cell>
          <cell r="M672">
            <v>0</v>
          </cell>
          <cell r="N672">
            <v>0</v>
          </cell>
        </row>
        <row r="673">
          <cell r="A673">
            <v>7988007000</v>
          </cell>
          <cell r="C673">
            <v>0</v>
          </cell>
          <cell r="D673">
            <v>0</v>
          </cell>
          <cell r="E673">
            <v>0</v>
          </cell>
          <cell r="F673">
            <v>0</v>
          </cell>
          <cell r="G673">
            <v>0</v>
          </cell>
          <cell r="H673">
            <v>0</v>
          </cell>
          <cell r="I673">
            <v>0</v>
          </cell>
          <cell r="J673">
            <v>0</v>
          </cell>
          <cell r="K673">
            <v>0</v>
          </cell>
          <cell r="L673">
            <v>0</v>
          </cell>
          <cell r="M673">
            <v>0</v>
          </cell>
          <cell r="N673">
            <v>0</v>
          </cell>
        </row>
        <row r="674">
          <cell r="A674">
            <v>7988009000</v>
          </cell>
          <cell r="C674">
            <v>0</v>
          </cell>
          <cell r="D674">
            <v>0</v>
          </cell>
          <cell r="E674">
            <v>0</v>
          </cell>
          <cell r="F674">
            <v>0</v>
          </cell>
          <cell r="G674">
            <v>0</v>
          </cell>
          <cell r="H674">
            <v>0</v>
          </cell>
          <cell r="I674">
            <v>0</v>
          </cell>
          <cell r="J674">
            <v>0</v>
          </cell>
          <cell r="K674">
            <v>0</v>
          </cell>
          <cell r="L674">
            <v>0</v>
          </cell>
          <cell r="M674">
            <v>0</v>
          </cell>
          <cell r="N674">
            <v>0</v>
          </cell>
        </row>
        <row r="675">
          <cell r="A675">
            <v>7988098000</v>
          </cell>
          <cell r="C675">
            <v>0</v>
          </cell>
          <cell r="D675">
            <v>0</v>
          </cell>
          <cell r="E675">
            <v>0</v>
          </cell>
          <cell r="F675">
            <v>0</v>
          </cell>
          <cell r="G675">
            <v>0</v>
          </cell>
          <cell r="H675">
            <v>0</v>
          </cell>
          <cell r="I675">
            <v>0</v>
          </cell>
          <cell r="J675">
            <v>0</v>
          </cell>
          <cell r="K675">
            <v>0</v>
          </cell>
          <cell r="L675">
            <v>0</v>
          </cell>
          <cell r="M675">
            <v>0</v>
          </cell>
          <cell r="N675">
            <v>0</v>
          </cell>
        </row>
        <row r="676">
          <cell r="A676">
            <v>7988099000</v>
          </cell>
          <cell r="C676">
            <v>0</v>
          </cell>
          <cell r="D676">
            <v>-0.26</v>
          </cell>
          <cell r="E676">
            <v>0</v>
          </cell>
          <cell r="F676">
            <v>0</v>
          </cell>
          <cell r="G676">
            <v>0</v>
          </cell>
          <cell r="H676">
            <v>0</v>
          </cell>
          <cell r="I676">
            <v>0</v>
          </cell>
          <cell r="J676">
            <v>0</v>
          </cell>
          <cell r="K676">
            <v>0</v>
          </cell>
          <cell r="L676">
            <v>0</v>
          </cell>
          <cell r="M676">
            <v>0</v>
          </cell>
          <cell r="N676">
            <v>0</v>
          </cell>
        </row>
        <row r="677">
          <cell r="A677">
            <v>8012100000</v>
          </cell>
          <cell r="C677">
            <v>0</v>
          </cell>
          <cell r="D677">
            <v>0</v>
          </cell>
          <cell r="E677">
            <v>0</v>
          </cell>
          <cell r="F677">
            <v>0</v>
          </cell>
          <cell r="G677">
            <v>0</v>
          </cell>
          <cell r="H677">
            <v>0</v>
          </cell>
          <cell r="I677">
            <v>0</v>
          </cell>
          <cell r="J677">
            <v>0</v>
          </cell>
          <cell r="K677">
            <v>0</v>
          </cell>
          <cell r="L677">
            <v>0</v>
          </cell>
          <cell r="M677">
            <v>0</v>
          </cell>
          <cell r="N677">
            <v>0</v>
          </cell>
        </row>
        <row r="678">
          <cell r="A678">
            <v>8012100061</v>
          </cell>
          <cell r="C678">
            <v>0</v>
          </cell>
          <cell r="D678">
            <v>0</v>
          </cell>
          <cell r="E678">
            <v>0</v>
          </cell>
          <cell r="F678">
            <v>0</v>
          </cell>
          <cell r="G678">
            <v>0</v>
          </cell>
          <cell r="H678">
            <v>0</v>
          </cell>
          <cell r="I678">
            <v>0</v>
          </cell>
          <cell r="J678">
            <v>0</v>
          </cell>
          <cell r="K678">
            <v>0</v>
          </cell>
          <cell r="L678">
            <v>0</v>
          </cell>
          <cell r="M678">
            <v>0</v>
          </cell>
          <cell r="N678">
            <v>0</v>
          </cell>
        </row>
        <row r="679">
          <cell r="A679">
            <v>8012100062</v>
          </cell>
          <cell r="C679">
            <v>14089.28</v>
          </cell>
          <cell r="D679">
            <v>16499.639999999898</v>
          </cell>
          <cell r="E679">
            <v>19307.789999999997</v>
          </cell>
          <cell r="F679">
            <v>0</v>
          </cell>
          <cell r="G679">
            <v>0</v>
          </cell>
          <cell r="H679">
            <v>0</v>
          </cell>
          <cell r="I679">
            <v>0</v>
          </cell>
          <cell r="J679">
            <v>0</v>
          </cell>
          <cell r="K679">
            <v>0</v>
          </cell>
          <cell r="L679">
            <v>0</v>
          </cell>
          <cell r="M679">
            <v>0</v>
          </cell>
          <cell r="N679">
            <v>0</v>
          </cell>
        </row>
        <row r="680">
          <cell r="A680">
            <v>8012100063</v>
          </cell>
          <cell r="C680">
            <v>449.67</v>
          </cell>
          <cell r="D680">
            <v>30.229999999998995</v>
          </cell>
          <cell r="E680">
            <v>968.88000000000102</v>
          </cell>
          <cell r="F680">
            <v>0</v>
          </cell>
          <cell r="G680">
            <v>0</v>
          </cell>
          <cell r="H680">
            <v>0</v>
          </cell>
          <cell r="I680">
            <v>0</v>
          </cell>
          <cell r="J680">
            <v>0</v>
          </cell>
          <cell r="K680">
            <v>0</v>
          </cell>
          <cell r="L680">
            <v>0</v>
          </cell>
          <cell r="M680">
            <v>0</v>
          </cell>
          <cell r="N680">
            <v>0</v>
          </cell>
        </row>
        <row r="681">
          <cell r="A681">
            <v>8012100064</v>
          </cell>
          <cell r="C681">
            <v>65.2</v>
          </cell>
          <cell r="D681">
            <v>0</v>
          </cell>
          <cell r="E681">
            <v>6.0600000000000023</v>
          </cell>
          <cell r="F681">
            <v>0</v>
          </cell>
          <cell r="G681">
            <v>0</v>
          </cell>
          <cell r="H681">
            <v>0</v>
          </cell>
          <cell r="I681">
            <v>0</v>
          </cell>
          <cell r="J681">
            <v>0</v>
          </cell>
          <cell r="K681">
            <v>0</v>
          </cell>
          <cell r="L681">
            <v>0</v>
          </cell>
          <cell r="M681">
            <v>0</v>
          </cell>
          <cell r="N681">
            <v>0</v>
          </cell>
        </row>
        <row r="682">
          <cell r="A682">
            <v>8012100065</v>
          </cell>
          <cell r="C682">
            <v>0</v>
          </cell>
          <cell r="D682">
            <v>0</v>
          </cell>
          <cell r="E682">
            <v>0</v>
          </cell>
          <cell r="F682">
            <v>0</v>
          </cell>
          <cell r="G682">
            <v>0</v>
          </cell>
          <cell r="H682">
            <v>0</v>
          </cell>
          <cell r="I682">
            <v>0</v>
          </cell>
          <cell r="J682">
            <v>0</v>
          </cell>
          <cell r="K682">
            <v>0</v>
          </cell>
          <cell r="L682">
            <v>0</v>
          </cell>
          <cell r="M682">
            <v>0</v>
          </cell>
          <cell r="N682">
            <v>0</v>
          </cell>
        </row>
        <row r="683">
          <cell r="A683">
            <v>8012100066</v>
          </cell>
          <cell r="C683">
            <v>8029.2299999999896</v>
          </cell>
          <cell r="D683">
            <v>8079.9200000000101</v>
          </cell>
          <cell r="E683">
            <v>7924.3200000000015</v>
          </cell>
          <cell r="F683">
            <v>0</v>
          </cell>
          <cell r="G683">
            <v>0</v>
          </cell>
          <cell r="H683">
            <v>0</v>
          </cell>
          <cell r="I683">
            <v>0</v>
          </cell>
          <cell r="J683">
            <v>0</v>
          </cell>
          <cell r="K683">
            <v>0</v>
          </cell>
          <cell r="L683">
            <v>0</v>
          </cell>
          <cell r="M683">
            <v>0</v>
          </cell>
          <cell r="N683">
            <v>0</v>
          </cell>
        </row>
        <row r="684">
          <cell r="A684">
            <v>8012100067</v>
          </cell>
          <cell r="C684">
            <v>0</v>
          </cell>
          <cell r="D684">
            <v>0</v>
          </cell>
          <cell r="E684">
            <v>0</v>
          </cell>
          <cell r="F684">
            <v>0</v>
          </cell>
          <cell r="G684">
            <v>0</v>
          </cell>
          <cell r="H684">
            <v>0</v>
          </cell>
          <cell r="I684">
            <v>0</v>
          </cell>
          <cell r="J684">
            <v>0</v>
          </cell>
          <cell r="K684">
            <v>0</v>
          </cell>
          <cell r="L684">
            <v>0</v>
          </cell>
          <cell r="M684">
            <v>0</v>
          </cell>
          <cell r="N684">
            <v>0</v>
          </cell>
        </row>
        <row r="685">
          <cell r="A685">
            <v>8012100068</v>
          </cell>
          <cell r="C685">
            <v>5.29</v>
          </cell>
          <cell r="D685">
            <v>6.96</v>
          </cell>
          <cell r="E685">
            <v>70.239999999999895</v>
          </cell>
          <cell r="F685">
            <v>0</v>
          </cell>
          <cell r="G685">
            <v>0</v>
          </cell>
          <cell r="H685">
            <v>0</v>
          </cell>
          <cell r="I685">
            <v>0</v>
          </cell>
          <cell r="J685">
            <v>0</v>
          </cell>
          <cell r="K685">
            <v>0</v>
          </cell>
          <cell r="L685">
            <v>0</v>
          </cell>
          <cell r="M685">
            <v>0</v>
          </cell>
          <cell r="N685">
            <v>0</v>
          </cell>
        </row>
        <row r="686">
          <cell r="A686">
            <v>8012100069</v>
          </cell>
          <cell r="C686">
            <v>0</v>
          </cell>
          <cell r="D686">
            <v>0</v>
          </cell>
          <cell r="E686">
            <v>0</v>
          </cell>
          <cell r="F686">
            <v>0</v>
          </cell>
          <cell r="G686">
            <v>0</v>
          </cell>
          <cell r="H686">
            <v>0</v>
          </cell>
          <cell r="I686">
            <v>0</v>
          </cell>
          <cell r="J686">
            <v>0</v>
          </cell>
          <cell r="K686">
            <v>0</v>
          </cell>
          <cell r="L686">
            <v>0</v>
          </cell>
          <cell r="M686">
            <v>0</v>
          </cell>
          <cell r="N686">
            <v>0</v>
          </cell>
        </row>
        <row r="687">
          <cell r="A687">
            <v>8012100071</v>
          </cell>
          <cell r="C687">
            <v>0</v>
          </cell>
          <cell r="D687">
            <v>0</v>
          </cell>
          <cell r="E687">
            <v>0</v>
          </cell>
          <cell r="F687">
            <v>0</v>
          </cell>
          <cell r="G687">
            <v>0</v>
          </cell>
          <cell r="H687">
            <v>0</v>
          </cell>
          <cell r="I687">
            <v>0</v>
          </cell>
          <cell r="J687">
            <v>0</v>
          </cell>
          <cell r="K687">
            <v>0</v>
          </cell>
          <cell r="L687">
            <v>0</v>
          </cell>
          <cell r="M687">
            <v>0</v>
          </cell>
          <cell r="N687">
            <v>0</v>
          </cell>
        </row>
        <row r="688">
          <cell r="A688">
            <v>8012100072</v>
          </cell>
          <cell r="C688">
            <v>0</v>
          </cell>
          <cell r="D688">
            <v>0</v>
          </cell>
          <cell r="E688">
            <v>0</v>
          </cell>
          <cell r="F688">
            <v>0</v>
          </cell>
          <cell r="G688">
            <v>0</v>
          </cell>
          <cell r="H688">
            <v>0</v>
          </cell>
          <cell r="I688">
            <v>0</v>
          </cell>
          <cell r="J688">
            <v>0</v>
          </cell>
          <cell r="K688">
            <v>0</v>
          </cell>
          <cell r="L688">
            <v>0</v>
          </cell>
          <cell r="M688">
            <v>0</v>
          </cell>
          <cell r="N688">
            <v>0</v>
          </cell>
        </row>
        <row r="689">
          <cell r="A689">
            <v>8012100073</v>
          </cell>
          <cell r="C689">
            <v>0</v>
          </cell>
          <cell r="D689">
            <v>0</v>
          </cell>
          <cell r="E689">
            <v>0</v>
          </cell>
          <cell r="F689">
            <v>0</v>
          </cell>
          <cell r="G689">
            <v>0</v>
          </cell>
          <cell r="H689">
            <v>0</v>
          </cell>
          <cell r="I689">
            <v>0</v>
          </cell>
          <cell r="J689">
            <v>0</v>
          </cell>
          <cell r="K689">
            <v>0</v>
          </cell>
          <cell r="L689">
            <v>0</v>
          </cell>
          <cell r="M689">
            <v>0</v>
          </cell>
          <cell r="N689">
            <v>0</v>
          </cell>
        </row>
        <row r="690">
          <cell r="A690">
            <v>8012100074</v>
          </cell>
          <cell r="C690">
            <v>0</v>
          </cell>
          <cell r="D690">
            <v>0</v>
          </cell>
          <cell r="E690">
            <v>0</v>
          </cell>
          <cell r="F690">
            <v>0</v>
          </cell>
          <cell r="G690">
            <v>0</v>
          </cell>
          <cell r="H690">
            <v>0</v>
          </cell>
          <cell r="I690">
            <v>0</v>
          </cell>
          <cell r="J690">
            <v>0</v>
          </cell>
          <cell r="K690">
            <v>0</v>
          </cell>
          <cell r="L690">
            <v>0</v>
          </cell>
          <cell r="M690">
            <v>0</v>
          </cell>
          <cell r="N690">
            <v>0</v>
          </cell>
        </row>
        <row r="691">
          <cell r="A691">
            <v>8012100075</v>
          </cell>
          <cell r="C691">
            <v>0</v>
          </cell>
          <cell r="D691">
            <v>0</v>
          </cell>
          <cell r="E691">
            <v>0</v>
          </cell>
          <cell r="F691">
            <v>0</v>
          </cell>
          <cell r="G691">
            <v>0</v>
          </cell>
          <cell r="H691">
            <v>0</v>
          </cell>
          <cell r="I691">
            <v>0</v>
          </cell>
          <cell r="J691">
            <v>0</v>
          </cell>
          <cell r="K691">
            <v>0</v>
          </cell>
          <cell r="L691">
            <v>0</v>
          </cell>
          <cell r="M691">
            <v>0</v>
          </cell>
          <cell r="N691">
            <v>0</v>
          </cell>
        </row>
        <row r="692">
          <cell r="A692">
            <v>8012100076</v>
          </cell>
          <cell r="C692">
            <v>-1891.66</v>
          </cell>
          <cell r="D692">
            <v>-1035.2499999999898</v>
          </cell>
          <cell r="E692">
            <v>-4045.1800000000103</v>
          </cell>
          <cell r="F692">
            <v>0</v>
          </cell>
          <cell r="G692">
            <v>0</v>
          </cell>
          <cell r="H692">
            <v>0</v>
          </cell>
          <cell r="I692">
            <v>0</v>
          </cell>
          <cell r="J692">
            <v>0</v>
          </cell>
          <cell r="K692">
            <v>0</v>
          </cell>
          <cell r="L692">
            <v>0</v>
          </cell>
          <cell r="M692">
            <v>0</v>
          </cell>
          <cell r="N692">
            <v>0</v>
          </cell>
        </row>
        <row r="693">
          <cell r="A693">
            <v>8012100077</v>
          </cell>
          <cell r="C693">
            <v>0</v>
          </cell>
          <cell r="D693">
            <v>0</v>
          </cell>
          <cell r="E693">
            <v>0</v>
          </cell>
          <cell r="F693">
            <v>0</v>
          </cell>
          <cell r="G693">
            <v>0</v>
          </cell>
          <cell r="H693">
            <v>0</v>
          </cell>
          <cell r="I693">
            <v>0</v>
          </cell>
          <cell r="J693">
            <v>0</v>
          </cell>
          <cell r="K693">
            <v>0</v>
          </cell>
          <cell r="L693">
            <v>0</v>
          </cell>
          <cell r="M693">
            <v>0</v>
          </cell>
          <cell r="N693">
            <v>0</v>
          </cell>
        </row>
        <row r="694">
          <cell r="A694">
            <v>8012100078</v>
          </cell>
          <cell r="C694">
            <v>-1891.3</v>
          </cell>
          <cell r="D694">
            <v>-1887.6299999999899</v>
          </cell>
          <cell r="E694">
            <v>-1871.77</v>
          </cell>
          <cell r="F694">
            <v>0</v>
          </cell>
          <cell r="G694">
            <v>0</v>
          </cell>
          <cell r="H694">
            <v>0</v>
          </cell>
          <cell r="I694">
            <v>0</v>
          </cell>
          <cell r="J694">
            <v>0</v>
          </cell>
          <cell r="K694">
            <v>0</v>
          </cell>
          <cell r="L694">
            <v>0</v>
          </cell>
          <cell r="M694">
            <v>0</v>
          </cell>
          <cell r="N694">
            <v>0</v>
          </cell>
        </row>
        <row r="695">
          <cell r="A695">
            <v>8012100079</v>
          </cell>
          <cell r="C695">
            <v>0</v>
          </cell>
          <cell r="D695">
            <v>0</v>
          </cell>
          <cell r="E695">
            <v>0</v>
          </cell>
          <cell r="F695">
            <v>0</v>
          </cell>
          <cell r="G695">
            <v>0</v>
          </cell>
          <cell r="H695">
            <v>0</v>
          </cell>
          <cell r="I695">
            <v>0</v>
          </cell>
          <cell r="J695">
            <v>0</v>
          </cell>
          <cell r="K695">
            <v>0</v>
          </cell>
          <cell r="L695">
            <v>0</v>
          </cell>
          <cell r="M695">
            <v>0</v>
          </cell>
          <cell r="N695">
            <v>0</v>
          </cell>
        </row>
        <row r="696">
          <cell r="A696">
            <v>8021000000</v>
          </cell>
          <cell r="C696">
            <v>0</v>
          </cell>
          <cell r="D696">
            <v>0</v>
          </cell>
          <cell r="E696">
            <v>0</v>
          </cell>
          <cell r="F696">
            <v>0</v>
          </cell>
          <cell r="G696">
            <v>0</v>
          </cell>
          <cell r="H696">
            <v>0</v>
          </cell>
          <cell r="I696">
            <v>0</v>
          </cell>
          <cell r="J696">
            <v>0</v>
          </cell>
          <cell r="K696">
            <v>0</v>
          </cell>
          <cell r="L696">
            <v>0</v>
          </cell>
          <cell r="M696">
            <v>0</v>
          </cell>
          <cell r="N696">
            <v>0</v>
          </cell>
        </row>
        <row r="697">
          <cell r="A697">
            <v>8022000000</v>
          </cell>
          <cell r="C697">
            <v>0</v>
          </cell>
          <cell r="D697">
            <v>0</v>
          </cell>
          <cell r="E697">
            <v>0</v>
          </cell>
          <cell r="F697">
            <v>0</v>
          </cell>
          <cell r="G697">
            <v>0</v>
          </cell>
          <cell r="H697">
            <v>0</v>
          </cell>
          <cell r="I697">
            <v>0</v>
          </cell>
          <cell r="J697">
            <v>0</v>
          </cell>
          <cell r="K697">
            <v>0</v>
          </cell>
          <cell r="L697">
            <v>0</v>
          </cell>
          <cell r="M697">
            <v>0</v>
          </cell>
          <cell r="N697">
            <v>0</v>
          </cell>
        </row>
        <row r="698">
          <cell r="A698">
            <v>8022000068</v>
          </cell>
          <cell r="C698">
            <v>120.76</v>
          </cell>
          <cell r="D698">
            <v>98.27</v>
          </cell>
          <cell r="E698">
            <v>111.95000000000002</v>
          </cell>
          <cell r="F698">
            <v>0</v>
          </cell>
          <cell r="G698">
            <v>0</v>
          </cell>
          <cell r="H698">
            <v>0</v>
          </cell>
          <cell r="I698">
            <v>0</v>
          </cell>
          <cell r="J698">
            <v>0</v>
          </cell>
          <cell r="K698">
            <v>0</v>
          </cell>
          <cell r="L698">
            <v>0</v>
          </cell>
          <cell r="M698">
            <v>0</v>
          </cell>
          <cell r="N698">
            <v>0</v>
          </cell>
        </row>
        <row r="699">
          <cell r="A699">
            <v>8024000000</v>
          </cell>
          <cell r="C699">
            <v>0</v>
          </cell>
          <cell r="D699">
            <v>0</v>
          </cell>
          <cell r="E699">
            <v>0</v>
          </cell>
          <cell r="F699">
            <v>0</v>
          </cell>
          <cell r="G699">
            <v>0</v>
          </cell>
          <cell r="H699">
            <v>0</v>
          </cell>
          <cell r="I699">
            <v>0</v>
          </cell>
          <cell r="J699">
            <v>0</v>
          </cell>
          <cell r="K699">
            <v>0</v>
          </cell>
          <cell r="L699">
            <v>0</v>
          </cell>
          <cell r="M699">
            <v>0</v>
          </cell>
          <cell r="N699">
            <v>0</v>
          </cell>
        </row>
        <row r="700">
          <cell r="A700">
            <v>8025000000</v>
          </cell>
          <cell r="C700">
            <v>0</v>
          </cell>
          <cell r="D700">
            <v>0</v>
          </cell>
          <cell r="E700">
            <v>0</v>
          </cell>
          <cell r="F700">
            <v>0</v>
          </cell>
          <cell r="G700">
            <v>0</v>
          </cell>
          <cell r="H700">
            <v>0</v>
          </cell>
          <cell r="I700">
            <v>0</v>
          </cell>
          <cell r="J700">
            <v>0</v>
          </cell>
          <cell r="K700">
            <v>0</v>
          </cell>
          <cell r="L700">
            <v>0</v>
          </cell>
          <cell r="M700">
            <v>0</v>
          </cell>
          <cell r="N700">
            <v>0</v>
          </cell>
        </row>
        <row r="701">
          <cell r="A701">
            <v>8025000061</v>
          </cell>
          <cell r="C701">
            <v>0</v>
          </cell>
          <cell r="D701">
            <v>0</v>
          </cell>
          <cell r="E701">
            <v>0</v>
          </cell>
          <cell r="F701">
            <v>0</v>
          </cell>
          <cell r="G701">
            <v>0</v>
          </cell>
          <cell r="H701">
            <v>0</v>
          </cell>
          <cell r="I701">
            <v>0</v>
          </cell>
          <cell r="J701">
            <v>0</v>
          </cell>
          <cell r="K701">
            <v>0</v>
          </cell>
          <cell r="L701">
            <v>0</v>
          </cell>
          <cell r="M701">
            <v>0</v>
          </cell>
          <cell r="N701">
            <v>0</v>
          </cell>
        </row>
        <row r="702">
          <cell r="A702">
            <v>8025000062</v>
          </cell>
          <cell r="C702">
            <v>31137.040000000001</v>
          </cell>
          <cell r="D702">
            <v>27789.9</v>
          </cell>
          <cell r="E702">
            <v>37431.17</v>
          </cell>
          <cell r="F702">
            <v>0</v>
          </cell>
          <cell r="G702">
            <v>0</v>
          </cell>
          <cell r="H702">
            <v>0</v>
          </cell>
          <cell r="I702">
            <v>0</v>
          </cell>
          <cell r="J702">
            <v>0</v>
          </cell>
          <cell r="K702">
            <v>0</v>
          </cell>
          <cell r="L702">
            <v>0</v>
          </cell>
          <cell r="M702">
            <v>0</v>
          </cell>
          <cell r="N702">
            <v>0</v>
          </cell>
        </row>
        <row r="703">
          <cell r="A703">
            <v>8025000063</v>
          </cell>
          <cell r="C703">
            <v>2703.19</v>
          </cell>
          <cell r="D703">
            <v>2584.5800000000004</v>
          </cell>
          <cell r="E703">
            <v>2917.1099999999897</v>
          </cell>
          <cell r="F703">
            <v>0</v>
          </cell>
          <cell r="G703">
            <v>0</v>
          </cell>
          <cell r="H703">
            <v>0</v>
          </cell>
          <cell r="I703">
            <v>0</v>
          </cell>
          <cell r="J703">
            <v>0</v>
          </cell>
          <cell r="K703">
            <v>0</v>
          </cell>
          <cell r="L703">
            <v>0</v>
          </cell>
          <cell r="M703">
            <v>0</v>
          </cell>
          <cell r="N703">
            <v>0</v>
          </cell>
        </row>
        <row r="704">
          <cell r="A704">
            <v>8025000064</v>
          </cell>
          <cell r="C704">
            <v>78120.600000000006</v>
          </cell>
          <cell r="D704">
            <v>61373.570000000007</v>
          </cell>
          <cell r="E704">
            <v>76336.03</v>
          </cell>
          <cell r="F704">
            <v>0</v>
          </cell>
          <cell r="G704">
            <v>0</v>
          </cell>
          <cell r="H704">
            <v>0</v>
          </cell>
          <cell r="I704">
            <v>0</v>
          </cell>
          <cell r="J704">
            <v>0</v>
          </cell>
          <cell r="K704">
            <v>0</v>
          </cell>
          <cell r="L704">
            <v>0</v>
          </cell>
          <cell r="M704">
            <v>0</v>
          </cell>
          <cell r="N704">
            <v>0</v>
          </cell>
        </row>
        <row r="705">
          <cell r="A705">
            <v>8025000065</v>
          </cell>
          <cell r="C705">
            <v>4150.0699999999897</v>
          </cell>
          <cell r="D705">
            <v>7837.460000000011</v>
          </cell>
          <cell r="E705">
            <v>276.98999999999978</v>
          </cell>
          <cell r="F705">
            <v>0</v>
          </cell>
          <cell r="G705">
            <v>0</v>
          </cell>
          <cell r="H705">
            <v>0</v>
          </cell>
          <cell r="I705">
            <v>0</v>
          </cell>
          <cell r="J705">
            <v>0</v>
          </cell>
          <cell r="K705">
            <v>0</v>
          </cell>
          <cell r="L705">
            <v>0</v>
          </cell>
          <cell r="M705">
            <v>0</v>
          </cell>
          <cell r="N705">
            <v>0</v>
          </cell>
        </row>
        <row r="706">
          <cell r="A706">
            <v>8025000066</v>
          </cell>
          <cell r="C706">
            <v>11357.53</v>
          </cell>
          <cell r="D706">
            <v>11300.3399999999</v>
          </cell>
          <cell r="E706">
            <v>11167.1000000001</v>
          </cell>
          <cell r="F706">
            <v>0</v>
          </cell>
          <cell r="G706">
            <v>0</v>
          </cell>
          <cell r="H706">
            <v>0</v>
          </cell>
          <cell r="I706">
            <v>0</v>
          </cell>
          <cell r="J706">
            <v>0</v>
          </cell>
          <cell r="K706">
            <v>0</v>
          </cell>
          <cell r="L706">
            <v>0</v>
          </cell>
          <cell r="M706">
            <v>0</v>
          </cell>
          <cell r="N706">
            <v>0</v>
          </cell>
        </row>
        <row r="707">
          <cell r="A707">
            <v>8025000067</v>
          </cell>
          <cell r="C707">
            <v>0</v>
          </cell>
          <cell r="D707">
            <v>0</v>
          </cell>
          <cell r="E707">
            <v>0</v>
          </cell>
          <cell r="F707">
            <v>0</v>
          </cell>
          <cell r="G707">
            <v>0</v>
          </cell>
          <cell r="H707">
            <v>0</v>
          </cell>
          <cell r="I707">
            <v>0</v>
          </cell>
          <cell r="J707">
            <v>0</v>
          </cell>
          <cell r="K707">
            <v>0</v>
          </cell>
          <cell r="L707">
            <v>0</v>
          </cell>
          <cell r="M707">
            <v>0</v>
          </cell>
          <cell r="N707">
            <v>0</v>
          </cell>
        </row>
        <row r="708">
          <cell r="A708">
            <v>8025000068</v>
          </cell>
          <cell r="C708">
            <v>369716.59999999899</v>
          </cell>
          <cell r="D708">
            <v>345166.03000000102</v>
          </cell>
          <cell r="E708">
            <v>404306.7499999901</v>
          </cell>
          <cell r="F708">
            <v>0</v>
          </cell>
          <cell r="G708">
            <v>0</v>
          </cell>
          <cell r="H708">
            <v>0</v>
          </cell>
          <cell r="I708">
            <v>0</v>
          </cell>
          <cell r="J708">
            <v>0</v>
          </cell>
          <cell r="K708">
            <v>0</v>
          </cell>
          <cell r="L708">
            <v>0</v>
          </cell>
          <cell r="M708">
            <v>0</v>
          </cell>
          <cell r="N708">
            <v>0</v>
          </cell>
        </row>
        <row r="709">
          <cell r="A709">
            <v>8025000069</v>
          </cell>
          <cell r="C709">
            <v>2277.94</v>
          </cell>
          <cell r="D709">
            <v>610.4699999999898</v>
          </cell>
          <cell r="E709">
            <v>3965.74</v>
          </cell>
          <cell r="F709">
            <v>0</v>
          </cell>
          <cell r="G709">
            <v>0</v>
          </cell>
          <cell r="H709">
            <v>0</v>
          </cell>
          <cell r="I709">
            <v>0</v>
          </cell>
          <cell r="J709">
            <v>0</v>
          </cell>
          <cell r="K709">
            <v>0</v>
          </cell>
          <cell r="L709">
            <v>0</v>
          </cell>
          <cell r="M709">
            <v>0</v>
          </cell>
          <cell r="N709">
            <v>0</v>
          </cell>
        </row>
        <row r="710">
          <cell r="A710">
            <v>8025000071</v>
          </cell>
          <cell r="C710">
            <v>0</v>
          </cell>
          <cell r="D710">
            <v>0</v>
          </cell>
          <cell r="E710">
            <v>0</v>
          </cell>
          <cell r="F710">
            <v>0</v>
          </cell>
          <cell r="G710">
            <v>0</v>
          </cell>
          <cell r="H710">
            <v>0</v>
          </cell>
          <cell r="I710">
            <v>0</v>
          </cell>
          <cell r="J710">
            <v>0</v>
          </cell>
          <cell r="K710">
            <v>0</v>
          </cell>
          <cell r="L710">
            <v>0</v>
          </cell>
          <cell r="M710">
            <v>0</v>
          </cell>
          <cell r="N710">
            <v>0</v>
          </cell>
        </row>
        <row r="711">
          <cell r="A711">
            <v>8025000072</v>
          </cell>
          <cell r="C711">
            <v>0</v>
          </cell>
          <cell r="D711">
            <v>0</v>
          </cell>
          <cell r="E711">
            <v>0</v>
          </cell>
          <cell r="F711">
            <v>0</v>
          </cell>
          <cell r="G711">
            <v>0</v>
          </cell>
          <cell r="H711">
            <v>0</v>
          </cell>
          <cell r="I711">
            <v>0</v>
          </cell>
          <cell r="J711">
            <v>0</v>
          </cell>
          <cell r="K711">
            <v>0</v>
          </cell>
          <cell r="L711">
            <v>0</v>
          </cell>
          <cell r="M711">
            <v>0</v>
          </cell>
          <cell r="N711">
            <v>0</v>
          </cell>
        </row>
        <row r="712">
          <cell r="A712">
            <v>8025000073</v>
          </cell>
          <cell r="C712">
            <v>-812.65999999999894</v>
          </cell>
          <cell r="D712">
            <v>-810.42999999999097</v>
          </cell>
          <cell r="E712">
            <v>-827.93000000001007</v>
          </cell>
          <cell r="F712">
            <v>0</v>
          </cell>
          <cell r="G712">
            <v>0</v>
          </cell>
          <cell r="H712">
            <v>0</v>
          </cell>
          <cell r="I712">
            <v>0</v>
          </cell>
          <cell r="J712">
            <v>0</v>
          </cell>
          <cell r="K712">
            <v>0</v>
          </cell>
          <cell r="L712">
            <v>0</v>
          </cell>
          <cell r="M712">
            <v>0</v>
          </cell>
          <cell r="N712">
            <v>0</v>
          </cell>
        </row>
        <row r="713">
          <cell r="A713">
            <v>8025000074</v>
          </cell>
          <cell r="C713">
            <v>0</v>
          </cell>
          <cell r="D713">
            <v>0</v>
          </cell>
          <cell r="E713">
            <v>0</v>
          </cell>
          <cell r="F713">
            <v>0</v>
          </cell>
          <cell r="G713">
            <v>0</v>
          </cell>
          <cell r="H713">
            <v>0</v>
          </cell>
          <cell r="I713">
            <v>0</v>
          </cell>
          <cell r="J713">
            <v>0</v>
          </cell>
          <cell r="K713">
            <v>0</v>
          </cell>
          <cell r="L713">
            <v>0</v>
          </cell>
          <cell r="M713">
            <v>0</v>
          </cell>
          <cell r="N713">
            <v>0</v>
          </cell>
        </row>
        <row r="714">
          <cell r="A714">
            <v>8025000075</v>
          </cell>
          <cell r="C714">
            <v>-106.64</v>
          </cell>
          <cell r="D714">
            <v>-32.269999999999996</v>
          </cell>
          <cell r="E714">
            <v>-83.009999999998996</v>
          </cell>
          <cell r="F714">
            <v>0</v>
          </cell>
          <cell r="G714">
            <v>0</v>
          </cell>
          <cell r="H714">
            <v>0</v>
          </cell>
          <cell r="I714">
            <v>0</v>
          </cell>
          <cell r="J714">
            <v>0</v>
          </cell>
          <cell r="K714">
            <v>0</v>
          </cell>
          <cell r="L714">
            <v>0</v>
          </cell>
          <cell r="M714">
            <v>0</v>
          </cell>
          <cell r="N714">
            <v>0</v>
          </cell>
        </row>
        <row r="715">
          <cell r="A715">
            <v>8025000076</v>
          </cell>
          <cell r="C715">
            <v>-1696.52</v>
          </cell>
          <cell r="D715">
            <v>982.48000000000093</v>
          </cell>
          <cell r="E715">
            <v>-1474.3899999999908</v>
          </cell>
          <cell r="F715">
            <v>0</v>
          </cell>
          <cell r="G715">
            <v>0</v>
          </cell>
          <cell r="H715">
            <v>0</v>
          </cell>
          <cell r="I715">
            <v>0</v>
          </cell>
          <cell r="J715">
            <v>0</v>
          </cell>
          <cell r="K715">
            <v>0</v>
          </cell>
          <cell r="L715">
            <v>0</v>
          </cell>
          <cell r="M715">
            <v>0</v>
          </cell>
          <cell r="N715">
            <v>0</v>
          </cell>
        </row>
        <row r="716">
          <cell r="A716">
            <v>8025000077</v>
          </cell>
          <cell r="C716">
            <v>0</v>
          </cell>
          <cell r="D716">
            <v>0</v>
          </cell>
          <cell r="E716">
            <v>0</v>
          </cell>
          <cell r="F716">
            <v>0</v>
          </cell>
          <cell r="G716">
            <v>0</v>
          </cell>
          <cell r="H716">
            <v>0</v>
          </cell>
          <cell r="I716">
            <v>0</v>
          </cell>
          <cell r="J716">
            <v>0</v>
          </cell>
          <cell r="K716">
            <v>0</v>
          </cell>
          <cell r="L716">
            <v>0</v>
          </cell>
          <cell r="M716">
            <v>0</v>
          </cell>
          <cell r="N716">
            <v>0</v>
          </cell>
        </row>
        <row r="717">
          <cell r="A717">
            <v>8025000078</v>
          </cell>
          <cell r="C717">
            <v>-15.1</v>
          </cell>
          <cell r="D717">
            <v>-2013.47999999999</v>
          </cell>
          <cell r="E717">
            <v>-150.28999999999996</v>
          </cell>
          <cell r="F717">
            <v>0</v>
          </cell>
          <cell r="G717">
            <v>0</v>
          </cell>
          <cell r="H717">
            <v>0</v>
          </cell>
          <cell r="I717">
            <v>0</v>
          </cell>
          <cell r="J717">
            <v>0</v>
          </cell>
          <cell r="K717">
            <v>0</v>
          </cell>
          <cell r="L717">
            <v>0</v>
          </cell>
          <cell r="M717">
            <v>0</v>
          </cell>
          <cell r="N717">
            <v>0</v>
          </cell>
        </row>
        <row r="718">
          <cell r="A718">
            <v>8025000079</v>
          </cell>
          <cell r="C718">
            <v>-157.78</v>
          </cell>
          <cell r="D718">
            <v>-258.35000000000002</v>
          </cell>
          <cell r="E718">
            <v>0</v>
          </cell>
          <cell r="F718">
            <v>0</v>
          </cell>
          <cell r="G718">
            <v>0</v>
          </cell>
          <cell r="H718">
            <v>0</v>
          </cell>
          <cell r="I718">
            <v>0</v>
          </cell>
          <cell r="J718">
            <v>0</v>
          </cell>
          <cell r="K718">
            <v>0</v>
          </cell>
          <cell r="L718">
            <v>0</v>
          </cell>
          <cell r="M718">
            <v>0</v>
          </cell>
          <cell r="N718">
            <v>0</v>
          </cell>
        </row>
        <row r="719">
          <cell r="A719">
            <v>8026000000</v>
          </cell>
          <cell r="C719">
            <v>0</v>
          </cell>
          <cell r="D719">
            <v>0</v>
          </cell>
          <cell r="E719">
            <v>0</v>
          </cell>
          <cell r="F719">
            <v>0</v>
          </cell>
          <cell r="G719">
            <v>0</v>
          </cell>
          <cell r="H719">
            <v>0</v>
          </cell>
          <cell r="I719">
            <v>0</v>
          </cell>
          <cell r="J719">
            <v>0</v>
          </cell>
          <cell r="K719">
            <v>0</v>
          </cell>
          <cell r="L719">
            <v>0</v>
          </cell>
          <cell r="M719">
            <v>0</v>
          </cell>
          <cell r="N719">
            <v>0</v>
          </cell>
        </row>
        <row r="720">
          <cell r="A720">
            <v>8027000000</v>
          </cell>
          <cell r="C720">
            <v>0</v>
          </cell>
          <cell r="D720">
            <v>0</v>
          </cell>
          <cell r="E720">
            <v>0</v>
          </cell>
          <cell r="F720">
            <v>0</v>
          </cell>
          <cell r="G720">
            <v>0</v>
          </cell>
          <cell r="H720">
            <v>0</v>
          </cell>
          <cell r="I720">
            <v>0</v>
          </cell>
          <cell r="J720">
            <v>0</v>
          </cell>
          <cell r="K720">
            <v>0</v>
          </cell>
          <cell r="L720">
            <v>0</v>
          </cell>
          <cell r="M720">
            <v>0</v>
          </cell>
          <cell r="N720">
            <v>0</v>
          </cell>
        </row>
        <row r="721">
          <cell r="A721">
            <v>8100000000</v>
          </cell>
          <cell r="C721">
            <v>0</v>
          </cell>
          <cell r="D721">
            <v>0</v>
          </cell>
          <cell r="E721">
            <v>0</v>
          </cell>
          <cell r="F721">
            <v>0</v>
          </cell>
          <cell r="G721">
            <v>0</v>
          </cell>
          <cell r="H721">
            <v>0</v>
          </cell>
          <cell r="I721">
            <v>0</v>
          </cell>
          <cell r="J721">
            <v>0</v>
          </cell>
          <cell r="K721">
            <v>0</v>
          </cell>
          <cell r="L721">
            <v>0</v>
          </cell>
          <cell r="M721">
            <v>0</v>
          </cell>
          <cell r="N721">
            <v>0</v>
          </cell>
        </row>
        <row r="722">
          <cell r="A722">
            <v>8100002000</v>
          </cell>
          <cell r="C722">
            <v>0</v>
          </cell>
          <cell r="D722">
            <v>0</v>
          </cell>
          <cell r="E722">
            <v>0</v>
          </cell>
          <cell r="F722">
            <v>0</v>
          </cell>
          <cell r="G722">
            <v>0</v>
          </cell>
          <cell r="H722">
            <v>0</v>
          </cell>
          <cell r="I722">
            <v>0</v>
          </cell>
          <cell r="J722">
            <v>0</v>
          </cell>
          <cell r="K722">
            <v>0</v>
          </cell>
          <cell r="L722">
            <v>0</v>
          </cell>
          <cell r="M722">
            <v>0</v>
          </cell>
          <cell r="N722">
            <v>0</v>
          </cell>
        </row>
        <row r="723">
          <cell r="A723">
            <v>8100003000</v>
          </cell>
          <cell r="C723">
            <v>0</v>
          </cell>
          <cell r="D723">
            <v>0</v>
          </cell>
          <cell r="E723">
            <v>0</v>
          </cell>
          <cell r="F723">
            <v>0</v>
          </cell>
          <cell r="G723">
            <v>0</v>
          </cell>
          <cell r="H723">
            <v>0</v>
          </cell>
          <cell r="I723">
            <v>0</v>
          </cell>
          <cell r="J723">
            <v>0</v>
          </cell>
          <cell r="K723">
            <v>0</v>
          </cell>
          <cell r="L723">
            <v>0</v>
          </cell>
          <cell r="M723">
            <v>0</v>
          </cell>
          <cell r="N723">
            <v>0</v>
          </cell>
        </row>
        <row r="724">
          <cell r="A724">
            <v>8100004000</v>
          </cell>
          <cell r="C724">
            <v>0</v>
          </cell>
          <cell r="D724">
            <v>0</v>
          </cell>
          <cell r="E724">
            <v>0</v>
          </cell>
          <cell r="F724">
            <v>0</v>
          </cell>
          <cell r="G724">
            <v>0</v>
          </cell>
          <cell r="H724">
            <v>0</v>
          </cell>
          <cell r="I724">
            <v>0</v>
          </cell>
          <cell r="J724">
            <v>0</v>
          </cell>
          <cell r="K724">
            <v>0</v>
          </cell>
          <cell r="L724">
            <v>0</v>
          </cell>
          <cell r="M724">
            <v>0</v>
          </cell>
          <cell r="N724">
            <v>0</v>
          </cell>
        </row>
        <row r="725">
          <cell r="A725">
            <v>8100005000</v>
          </cell>
          <cell r="C725">
            <v>0</v>
          </cell>
          <cell r="D725">
            <v>0</v>
          </cell>
          <cell r="E725">
            <v>0</v>
          </cell>
          <cell r="F725">
            <v>0</v>
          </cell>
          <cell r="G725">
            <v>0</v>
          </cell>
          <cell r="H725">
            <v>0</v>
          </cell>
          <cell r="I725">
            <v>0</v>
          </cell>
          <cell r="J725">
            <v>0</v>
          </cell>
          <cell r="K725">
            <v>0</v>
          </cell>
          <cell r="L725">
            <v>0</v>
          </cell>
          <cell r="M725">
            <v>0</v>
          </cell>
          <cell r="N725">
            <v>0</v>
          </cell>
        </row>
      </sheetData>
      <sheetData sheetId="3"/>
      <sheetData sheetId="4"/>
      <sheetData sheetId="5" refreshError="1"/>
      <sheetData sheetId="6" refreshError="1"/>
      <sheetData sheetId="7" refreshError="1"/>
      <sheetData sheetId="8" refreshError="1"/>
      <sheetData sheetId="9" refreshError="1"/>
      <sheetData sheetId="10" refreshError="1"/>
      <sheetData sheetId="11"/>
      <sheetData sheetId="12" refreshError="1"/>
      <sheetData sheetId="13"/>
      <sheetData sheetId="14"/>
      <sheetData sheetId="15"/>
      <sheetData sheetId="16" refreshError="1"/>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1) Generation"/>
      <sheetName val="2) Distribution"/>
      <sheetName val="3) Suplly"/>
      <sheetName val="4) Investments"/>
      <sheetName val="5) Business areas contribution"/>
      <sheetName val="6) Other"/>
      <sheetName val="7) IS &amp; BS"/>
      <sheetName val="DatosPrecios"/>
      <sheetName val="1)_Generation"/>
      <sheetName val="2)_Distribution"/>
      <sheetName val="3)_Suplly"/>
      <sheetName val="4)_Investments"/>
      <sheetName val="5)_Business_areas_contribution"/>
      <sheetName val="6)_Other"/>
      <sheetName val="7)_IS_&amp;_BS"/>
      <sheetName val="#REF"/>
      <sheetName val="1)_Generation1"/>
      <sheetName val="2)_Distribution1"/>
      <sheetName val="3)_Suplly1"/>
      <sheetName val="4)_Investments1"/>
      <sheetName val="5)_Business_areas_contribution1"/>
      <sheetName val="6)_Other1"/>
      <sheetName val="7)_IS_&amp;_BS1"/>
      <sheetName val="1)_Generation7"/>
      <sheetName val="2)_Distribution7"/>
      <sheetName val="3)_Suplly7"/>
      <sheetName val="4)_Investments7"/>
      <sheetName val="5)_Business_areas_contribution7"/>
      <sheetName val="6)_Other7"/>
      <sheetName val="7)_IS_&amp;_BS7"/>
      <sheetName val="1)_Generation6"/>
      <sheetName val="2)_Distribution6"/>
      <sheetName val="3)_Suplly6"/>
      <sheetName val="4)_Investments6"/>
      <sheetName val="5)_Business_areas_contribution6"/>
      <sheetName val="6)_Other6"/>
      <sheetName val="7)_IS_&amp;_BS6"/>
      <sheetName val="1)_Generation2"/>
      <sheetName val="2)_Distribution2"/>
      <sheetName val="3)_Suplly2"/>
      <sheetName val="4)_Investments2"/>
      <sheetName val="5)_Business_areas_contribution2"/>
      <sheetName val="6)_Other2"/>
      <sheetName val="7)_IS_&amp;_BS2"/>
      <sheetName val="1)_Generation3"/>
      <sheetName val="2)_Distribution3"/>
      <sheetName val="3)_Suplly3"/>
      <sheetName val="4)_Investments3"/>
      <sheetName val="5)_Business_areas_contribution3"/>
      <sheetName val="6)_Other3"/>
      <sheetName val="7)_IS_&amp;_BS3"/>
      <sheetName val="1)_Generation4"/>
      <sheetName val="2)_Distribution4"/>
      <sheetName val="3)_Suplly4"/>
      <sheetName val="4)_Investments4"/>
      <sheetName val="5)_Business_areas_contribution4"/>
      <sheetName val="6)_Other4"/>
      <sheetName val="7)_IS_&amp;_BS4"/>
      <sheetName val="1)_Generation5"/>
      <sheetName val="2)_Distribution5"/>
      <sheetName val="3)_Suplly5"/>
      <sheetName val="4)_Investments5"/>
      <sheetName val="5)_Business_areas_contribution5"/>
      <sheetName val="6)_Other5"/>
      <sheetName val="7)_IS_&amp;_BS5"/>
      <sheetName val="1)_Generation8"/>
      <sheetName val="2)_Distribution8"/>
      <sheetName val="3)_Suplly8"/>
      <sheetName val="4)_Investments8"/>
      <sheetName val="5)_Business_areas_contribution8"/>
      <sheetName val="6)_Other8"/>
      <sheetName val="7)_IS_&amp;_BS8"/>
    </sheetNames>
    <sheetDataSet>
      <sheetData sheetId="0" refreshError="1">
        <row r="2">
          <cell r="I2" t="str">
            <v>1Q2003</v>
          </cell>
          <cell r="J2" t="str">
            <v>1Q2002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sheetData sheetId="11"/>
      <sheetData sheetId="12"/>
      <sheetData sheetId="13"/>
      <sheetData sheetId="14"/>
      <sheetData sheetId="15"/>
      <sheetData sheetId="16" refreshError="1"/>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s"/>
      <sheetName val="Legenda"/>
      <sheetName val="Mapas usados"/>
      <sheetName val="Tipo  OTs"/>
      <sheetName val=" ZERSE01"/>
      <sheetName val="Classificação ZERSE02"/>
      <sheetName val="OT´S 03-12-07 (2)"/>
      <sheetName val="Folha3"/>
      <sheetName val="Val nolq por ot principal"/>
      <sheetName val="OT´S 03-12-07 (3)"/>
      <sheetName val="Folha1"/>
      <sheetName val="Final OD"/>
      <sheetName val="GERAL"/>
      <sheetName val="42da4499 2006"/>
      <sheetName val="42daobras 2007"/>
      <sheetName val="43da4499 2006"/>
      <sheetName val="43daobras 2007"/>
      <sheetName val="44da4499 2006"/>
      <sheetName val="44daobras 2007"/>
      <sheetName val="44ñ liqda4499 2006"/>
      <sheetName val="44ñ liqdaobras 2007"/>
      <sheetName val="CCdaobras 2007"/>
      <sheetName val="Pivot rui"/>
      <sheetName val="OT´S 03-12-07Final"/>
      <sheetName val="SD 4499 2006"/>
      <sheetName val="Sd 4499 2006curso"/>
      <sheetName val="OT´S negativas"/>
      <sheetName val="rui"/>
      <sheetName val="Folha2"/>
      <sheetName val="Criar IMOB1"/>
      <sheetName val="Criar IMOB2"/>
      <sheetName val="DÚVIDAS SUSANA"/>
      <sheetName val="Status das Ot´s"/>
      <sheetName val="Controlo ClassevsCC"/>
      <sheetName val="CentroCustoNolq"/>
      <sheetName val="Controlo TPvsCC"/>
      <sheetName val="nolq 2006 test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ow r="413">
          <cell r="Z413">
            <v>6946216.040000001</v>
          </cell>
        </row>
      </sheetData>
      <sheetData sheetId="25" refreshError="1"/>
      <sheetData sheetId="26" refreshError="1"/>
      <sheetData sheetId="27" refreshError="1"/>
      <sheetData sheetId="28">
        <row r="3">
          <cell r="B3" t="str">
            <v>Imobilizado</v>
          </cell>
          <cell r="D3" t="str">
            <v>Principal</v>
          </cell>
        </row>
        <row r="4">
          <cell r="B4" t="str">
            <v>Centro de Custo</v>
          </cell>
          <cell r="D4" t="str">
            <v>Auxiliar</v>
          </cell>
        </row>
        <row r="5">
          <cell r="B5" t="str">
            <v>Mantem NOLQ</v>
          </cell>
          <cell r="D5" t="str">
            <v>Sem Valor</v>
          </cell>
        </row>
        <row r="6">
          <cell r="D6" t="str">
            <v>EAUT</v>
          </cell>
        </row>
      </sheetData>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entários-"/>
      <sheetName val="Tarifário EE"/>
      <sheetName val="COG-OpçõesConcepção"/>
      <sheetName val="Cálculo Preço Gás Tarifa"/>
      <sheetName val="Dados Refinaria"/>
      <sheetName val="DADOS PROD&amp;CONS"/>
      <sheetName val="Cálc. Energ. Detalhe "/>
      <sheetName val="Custos Evitados"/>
      <sheetName val="RESUMO_PROJ"/>
      <sheetName val="Integrado"/>
      <sheetName val="Pressupostos"/>
      <sheetName val="Resumo Fin"/>
      <sheetName val="Receitas"/>
      <sheetName val="Custos"/>
      <sheetName val="PlaFin"/>
      <sheetName val="BS"/>
      <sheetName val="DR"/>
      <sheetName val="Capex"/>
      <sheetName val="Fin"/>
      <sheetName val="Rácios"/>
      <sheetName val="IVA"/>
      <sheetName val="FM"/>
      <sheetName val="Res"/>
      <sheetName val="Amort"/>
      <sheetName val="IRC"/>
      <sheetName val="Capit"/>
      <sheetName val="Ind"/>
      <sheetName val="Subs"/>
      <sheetName val="Prod&amp;Cons"/>
      <sheetName val="Graf"/>
    </sheetNames>
    <sheetDataSet>
      <sheetData sheetId="0"/>
      <sheetData sheetId="1"/>
      <sheetData sheetId="2"/>
      <sheetData sheetId="3"/>
      <sheetData sheetId="4"/>
      <sheetData sheetId="5"/>
      <sheetData sheetId="6"/>
      <sheetData sheetId="7"/>
      <sheetData sheetId="8">
        <row r="15">
          <cell r="I15">
            <v>40452</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2006"/>
      <sheetName val="Resumo 2006"/>
      <sheetName val="Base 2005"/>
      <sheetName val="Reconciliação"/>
      <sheetName val="Saídas 2006"/>
      <sheetName val="Fora do Activo 2006"/>
      <sheetName val="Entradas 2006"/>
      <sheetName val="Activos 31-12-2006"/>
      <sheetName val="Reformados + Pré-reformados 06"/>
      <sheetName val="Pensionistas 2006"/>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 Clientes e Forn"/>
      <sheetName val="Financiamentos, Clientes e Forn"/>
    </sheetNames>
    <definedNames>
      <definedName name="Macro10" refersTo="#REF!"/>
      <definedName name="Macro11" refersTo="#REF!"/>
      <definedName name="Macro12" refersTo="#REF!"/>
      <definedName name="Macro13" refersTo="#REF!"/>
      <definedName name="Macro14" refersTo="#REF!"/>
      <definedName name="Macro15" refersTo="#REF!"/>
      <definedName name="Macro16" refersTo="#REF!"/>
      <definedName name="Macro17" refersTo="#REF!"/>
      <definedName name="Macro8" refersTo="#REF!"/>
    </definedNames>
    <sheetDataSet>
      <sheetData sheetId="0"/>
      <sheetData sheetId="1"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pdate"/>
      <sheetName val="Anotações"/>
      <sheetName val="IN"/>
      <sheetName val="DADOS FP"/>
      <sheetName val="A"/>
      <sheetName val="apoio A"/>
      <sheetName val="M"/>
      <sheetName val="B"/>
      <sheetName val="D"/>
      <sheetName val="KPI's"/>
      <sheetName val="DR Wrd"/>
      <sheetName val="Quadros DR"/>
      <sheetName val="DW"/>
      <sheetName val="MW"/>
      <sheetName val="Gráficos FSE"/>
      <sheetName val="Quadros custos"/>
      <sheetName val="Remun. activo (c compart)"/>
      <sheetName val="Imobilizado"/>
      <sheetName val="APOIO"/>
      <sheetName val="Indicadores"/>
      <sheetName val="Balanço APOIO TESOURARIA"/>
      <sheetName val="P"/>
      <sheetName val="O"/>
      <sheetName val="POW"/>
      <sheetName val="R"/>
      <sheetName val="Investimento"/>
      <sheetName val="Gráficos(Invest)"/>
      <sheetName val="Pessoal-Dados"/>
      <sheetName val="Pessoal-Quadros"/>
      <sheetName val="Prev2006"/>
      <sheetName val="Indicadores (valores médios)"/>
      <sheetName val="EconEnergDados"/>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pdate"/>
      <sheetName val="Anotações"/>
      <sheetName val="IN"/>
      <sheetName val="DADOS FP"/>
      <sheetName val="A"/>
      <sheetName val="apoio A"/>
      <sheetName val="M"/>
      <sheetName val="B"/>
      <sheetName val="D"/>
      <sheetName val="KPI's"/>
      <sheetName val="DR Wrd"/>
      <sheetName val="Quadros DR"/>
      <sheetName val="DW"/>
      <sheetName val="MW"/>
      <sheetName val="Gráficos FSE"/>
      <sheetName val="Quadros custos"/>
      <sheetName val="Remun. activo (c compart)"/>
      <sheetName val="Imobilizado"/>
      <sheetName val="APOIO"/>
      <sheetName val="Indicadores"/>
      <sheetName val="Balanço APOIO TESOURARIA"/>
      <sheetName val="P"/>
      <sheetName val="O"/>
      <sheetName val="POW"/>
      <sheetName val="R"/>
      <sheetName val="Investimento"/>
      <sheetName val="Gráficos(Invest)"/>
      <sheetName val="Pessoal-Dados"/>
      <sheetName val="Pessoal-Quadros"/>
      <sheetName val="Prev2006"/>
      <sheetName val="Indicadores (valores médios)"/>
      <sheetName val="EconEnergDados"/>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2006"/>
      <sheetName val="Resumo 2006"/>
      <sheetName val="Base 2005"/>
      <sheetName val="Reconciliação"/>
      <sheetName val="Saídas 2006"/>
      <sheetName val="Fora do Activo 2006"/>
      <sheetName val="Entradas 2006"/>
      <sheetName val="Activos 31-12-2006"/>
      <sheetName val="Reformados + Pré-reformados 06"/>
      <sheetName val="Pensionistas 2006"/>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neiro 06"/>
      <sheetName val="Fevereiro 06"/>
      <sheetName val="Março 06"/>
      <sheetName val="Abril 06"/>
      <sheetName val="Maio 06"/>
      <sheetName val="Junho 06"/>
      <sheetName val="Julho 06"/>
      <sheetName val="Agosto 06"/>
      <sheetName val="Setembro 06"/>
      <sheetName val="Outubro 06"/>
      <sheetName val="Novembro 06"/>
      <sheetName val="Dezembro 06"/>
    </sheetNames>
    <sheetDataSet>
      <sheetData sheetId="0"/>
      <sheetData sheetId="1">
        <row r="11">
          <cell r="B11" t="str">
            <v>Q1 - Balanço de Energia Eléctrica</v>
          </cell>
        </row>
        <row r="12">
          <cell r="B12" t="str">
            <v>Distribuição Vinculada</v>
          </cell>
        </row>
        <row r="14">
          <cell r="B14" t="str">
            <v>Rubrica</v>
          </cell>
          <cell r="C14" t="str">
            <v>FEVEREIRO</v>
          </cell>
        </row>
        <row r="15">
          <cell r="B15" t="str">
            <v>ENERGIA ENTRADA NA DISTRIBUIÇÃO</v>
          </cell>
        </row>
        <row r="16">
          <cell r="B16" t="str">
            <v xml:space="preserve">   REN para consumos SEP</v>
          </cell>
          <cell r="C16">
            <v>3257.2649289999999</v>
          </cell>
        </row>
        <row r="17">
          <cell r="B17" t="str">
            <v xml:space="preserve">            MAT (pontos virtuais clientes)</v>
          </cell>
          <cell r="C17">
            <v>107.12493699999999</v>
          </cell>
        </row>
        <row r="18">
          <cell r="B18" t="str">
            <v xml:space="preserve">            AT (subestações+pontos virtuais centrais SEP)</v>
          </cell>
          <cell r="C18">
            <v>2565.5507159999997</v>
          </cell>
        </row>
        <row r="19">
          <cell r="B19" t="str">
            <v xml:space="preserve">            AT (PRE's)</v>
          </cell>
          <cell r="C19">
            <v>584.58927599999993</v>
          </cell>
        </row>
        <row r="20">
          <cell r="B20" t="str">
            <v xml:space="preserve">   PRE's não debitados à REN ( estimados )</v>
          </cell>
          <cell r="C20">
            <v>0</v>
          </cell>
        </row>
        <row r="21">
          <cell r="B21" t="str">
            <v xml:space="preserve">   Parcela livre (para consumos SEP) (AT)</v>
          </cell>
          <cell r="C21">
            <v>67.092267000000007</v>
          </cell>
        </row>
        <row r="22">
          <cell r="B22" t="str">
            <v xml:space="preserve">            Produtores do SENV</v>
          </cell>
          <cell r="C22">
            <v>67.092267000000007</v>
          </cell>
        </row>
        <row r="23">
          <cell r="B23" t="str">
            <v xml:space="preserve">            Importações directas</v>
          </cell>
        </row>
        <row r="24">
          <cell r="B24" t="str">
            <v xml:space="preserve">           Recepções através da REN</v>
          </cell>
        </row>
        <row r="25">
          <cell r="B25" t="str">
            <v xml:space="preserve">   Entregas REN para Clientes SENV</v>
          </cell>
          <cell r="C25">
            <v>790.221183</v>
          </cell>
        </row>
        <row r="26">
          <cell r="B26" t="str">
            <v xml:space="preserve">                  MAT</v>
          </cell>
          <cell r="C26">
            <v>4.2430349999999999</v>
          </cell>
        </row>
        <row r="27">
          <cell r="B27" t="str">
            <v xml:space="preserve">                  AT</v>
          </cell>
          <cell r="C27">
            <v>785.97814800000003</v>
          </cell>
        </row>
        <row r="28">
          <cell r="B28" t="str">
            <v>Total Energia Entrada na Distribuição para Consumos SEP</v>
          </cell>
          <cell r="C28">
            <v>3324.3571959999999</v>
          </cell>
        </row>
        <row r="29">
          <cell r="B29" t="str">
            <v>Total Energia Entrada na Distribuição para Consumos SEP+SENV</v>
          </cell>
          <cell r="C29">
            <v>4114.5783789999996</v>
          </cell>
        </row>
        <row r="30">
          <cell r="B30" t="str">
            <v>ENERGIA SAÍDA DA DISTRIBUIÇÃO</v>
          </cell>
        </row>
        <row r="31">
          <cell r="B31" t="str">
            <v xml:space="preserve">   Vendas a Centrais do SEP do Grupo EDP</v>
          </cell>
          <cell r="C31">
            <v>0.79223600000000005</v>
          </cell>
        </row>
        <row r="32">
          <cell r="B32" t="str">
            <v xml:space="preserve">            Dos quais para consumos próprios</v>
          </cell>
          <cell r="C32">
            <v>0</v>
          </cell>
        </row>
        <row r="33">
          <cell r="B33" t="str">
            <v xml:space="preserve">   Vendas a Centrais do SENV Grupo EDP</v>
          </cell>
          <cell r="C33">
            <v>0.34926200000000002</v>
          </cell>
        </row>
        <row r="34">
          <cell r="B34" t="str">
            <v xml:space="preserve">   Vendas ao Grupo EDP para consumo final</v>
          </cell>
          <cell r="C34">
            <v>2.13788</v>
          </cell>
        </row>
        <row r="35">
          <cell r="B35" t="str">
            <v xml:space="preserve">   Clientes SEP</v>
          </cell>
          <cell r="C35">
            <v>3079.0897838318847</v>
          </cell>
        </row>
        <row r="36">
          <cell r="B36" t="str">
            <v xml:space="preserve">                  MAT</v>
          </cell>
          <cell r="C36">
            <v>106.86643699999999</v>
          </cell>
        </row>
        <row r="37">
          <cell r="B37" t="str">
            <v xml:space="preserve">                  AT</v>
          </cell>
          <cell r="C37">
            <v>396.08747399999999</v>
          </cell>
        </row>
        <row r="38">
          <cell r="B38" t="str">
            <v xml:space="preserve">                  MT (inclui outros Distribuidores)</v>
          </cell>
          <cell r="C38">
            <v>547.19533799999999</v>
          </cell>
        </row>
        <row r="39">
          <cell r="B39" t="str">
            <v xml:space="preserve">                  BTE</v>
          </cell>
          <cell r="C39">
            <v>218.41225300000002</v>
          </cell>
        </row>
        <row r="40">
          <cell r="B40" t="str">
            <v xml:space="preserve">                  BTN (sem iluminação pública)</v>
          </cell>
          <cell r="C40">
            <v>1712.2304648318843</v>
          </cell>
        </row>
        <row r="41">
          <cell r="B41" t="str">
            <v xml:space="preserve">                  Iluminação Pública</v>
          </cell>
          <cell r="C41">
            <v>98.297817000000023</v>
          </cell>
        </row>
        <row r="42">
          <cell r="B42" t="str">
            <v xml:space="preserve">   Clientes SENV</v>
          </cell>
          <cell r="C42">
            <v>698.52289300000018</v>
          </cell>
        </row>
        <row r="43">
          <cell r="B43" t="str">
            <v xml:space="preserve">                  MAT</v>
          </cell>
          <cell r="C43">
            <v>4.2430349999999999</v>
          </cell>
        </row>
        <row r="44">
          <cell r="B44" t="str">
            <v xml:space="preserve">                  AT</v>
          </cell>
          <cell r="C44">
            <v>13.29189</v>
          </cell>
        </row>
        <row r="45">
          <cell r="B45" t="str">
            <v xml:space="preserve">                  MT</v>
          </cell>
          <cell r="C45">
            <v>587.72909600000014</v>
          </cell>
        </row>
        <row r="46">
          <cell r="B46" t="str">
            <v xml:space="preserve">                  BTE</v>
          </cell>
          <cell r="C46">
            <v>93.258872000000011</v>
          </cell>
        </row>
        <row r="47">
          <cell r="B47" t="str">
            <v xml:space="preserve">                  BTN</v>
          </cell>
          <cell r="C47">
            <v>0</v>
          </cell>
        </row>
        <row r="48">
          <cell r="B48" t="str">
            <v xml:space="preserve">   Consumos próprios</v>
          </cell>
          <cell r="C48">
            <v>2.1415100000000002</v>
          </cell>
        </row>
        <row r="49">
          <cell r="B49" t="str">
            <v>Total Energia Saída da Distribuição para Consumos SEP</v>
          </cell>
          <cell r="C49">
            <v>3084.5106718318848</v>
          </cell>
        </row>
        <row r="50">
          <cell r="B50" t="str">
            <v>Total Energia Saída da Distribuição para Consumos SEP+SENV</v>
          </cell>
          <cell r="C50">
            <v>3783.0335648318851</v>
          </cell>
        </row>
        <row r="51">
          <cell r="B51" t="str">
            <v>Perdas SEP (MWh)</v>
          </cell>
          <cell r="C51">
            <v>239.84652416811514</v>
          </cell>
        </row>
        <row r="52">
          <cell r="B52" t="str">
            <v>Perdas SEP+SENV (MWh)</v>
          </cell>
          <cell r="C52">
            <v>331.5448141681145</v>
          </cell>
        </row>
        <row r="53">
          <cell r="B53" t="str">
            <v>Perdas SEP (% da energia entrada s/clientes MAT)</v>
          </cell>
          <cell r="C53">
            <v>7.4550577906571699E-2</v>
          </cell>
        </row>
        <row r="54">
          <cell r="B54" t="str">
            <v>Perdas SEP+SENV (% da energia entrada s/clientes MAT)</v>
          </cell>
          <cell r="C54">
            <v>8.2819732279966196E-2</v>
          </cell>
        </row>
      </sheetData>
      <sheetData sheetId="2"/>
      <sheetData sheetId="3"/>
      <sheetData sheetId="4"/>
      <sheetData sheetId="5"/>
      <sheetData sheetId="6"/>
      <sheetData sheetId="7"/>
      <sheetData sheetId="8"/>
      <sheetData sheetId="9"/>
      <sheetData sheetId="10"/>
      <sheetData sheetId="1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N2-01-REN - Balanço EE"/>
      <sheetName val="N2-02-REN - Qtds Vendidas GGS"/>
      <sheetName val="N2-03-REN - Qtds Vendidas TEE"/>
      <sheetName val="N2-04-REN - Faturação"/>
      <sheetName val="N2-05-REN - DR"/>
      <sheetName val="N2-06-REN - Ativos GGS "/>
      <sheetName val="N2-07-REN - Ativos TEE "/>
      <sheetName val="N2-08-REN - Subs Investimento"/>
      <sheetName val="N2-09-REN - FSE GGS"/>
      <sheetName val="N2-10-REN - FSE  TEE"/>
      <sheetName val="N2-11-REN - Pessoal"/>
      <sheetName val="N2-12-REN -Outros gastos e rend"/>
      <sheetName val="N2-13-REN - Gastos ambientais"/>
      <sheetName val="N2-14-REN - Transformadores"/>
      <sheetName val="N2-15-REN - Linhas t-2"/>
      <sheetName val="N2-16-REN - SCP"/>
    </sheetNames>
    <sheetDataSet>
      <sheetData sheetId="0">
        <row r="12">
          <cell r="D12" t="str">
            <v>Quadro N1-06-REN - Ativos intangíveis_GGS</v>
          </cell>
        </row>
      </sheetData>
      <sheetData sheetId="1" refreshError="1"/>
      <sheetData sheetId="2">
        <row r="1">
          <cell r="A1">
            <v>2</v>
          </cell>
        </row>
      </sheetData>
      <sheetData sheetId="3" refreshError="1"/>
      <sheetData sheetId="4" refreshError="1"/>
      <sheetData sheetId="5">
        <row r="1">
          <cell r="A1">
            <v>5</v>
          </cell>
        </row>
      </sheetData>
      <sheetData sheetId="6">
        <row r="1">
          <cell r="A1">
            <v>6</v>
          </cell>
        </row>
      </sheetData>
      <sheetData sheetId="7">
        <row r="1">
          <cell r="A1">
            <v>7</v>
          </cell>
        </row>
      </sheetData>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j"/>
      <sheetName val="Folha1"/>
      <sheetName val="BEI"/>
      <sheetName val="dif.camb"/>
      <sheetName val="emac"/>
      <sheetName val="ener"/>
      <sheetName val="f_pensoes"/>
      <sheetName val="imp dif"/>
      <sheetName val="Od"/>
      <sheetName val="68$"/>
      <sheetName val="68€"/>
      <sheetName val="balancete"/>
      <sheetName val="DF'S INDIV"/>
      <sheetName val="Consolidação"/>
      <sheetName val="DF'S Cons"/>
      <sheetName val="Ajust cons 2003"/>
      <sheetName val=" DF'S DR.Ana"/>
      <sheetName val="leasing"/>
      <sheetName val="COOPEREME"/>
      <sheetName val="Equivalência"/>
      <sheetName val="Museu"/>
      <sheetName val="72"/>
      <sheetName val="mod22"/>
      <sheetName val="mod22 2"/>
      <sheetName val="mod22 est"/>
      <sheetName val="mod22 KPMG"/>
      <sheetName val="mod22 notas"/>
      <sheetName val="dif_camb"/>
      <sheetName val="imp_dif"/>
      <sheetName val="DF'S_INDIV"/>
      <sheetName val="DF'S_Cons"/>
      <sheetName val="Ajust_cons_2003"/>
      <sheetName val="_DF'S_DR_Ana"/>
      <sheetName val="mod22_2"/>
      <sheetName val="mod22_est"/>
      <sheetName val="mod22_KPMG"/>
      <sheetName val="mod22_nota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refreshError="1"/>
      <sheetData sheetId="24" refreshError="1"/>
      <sheetData sheetId="25"/>
      <sheetData sheetId="26"/>
      <sheetData sheetId="27"/>
      <sheetData sheetId="28"/>
      <sheetData sheetId="29"/>
      <sheetData sheetId="30"/>
      <sheetData sheetId="31"/>
      <sheetData sheetId="32"/>
      <sheetData sheetId="33"/>
      <sheetData sheetId="34"/>
      <sheetData sheetId="35"/>
      <sheetData sheetId="36"/>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ítulos Junho 96 - Suc.Ext."/>
      <sheetName val="carteira-Sucursais"/>
      <sheetName val="Apoio ao Invent."/>
      <sheetName val="9.2  ANEXO 16"/>
      <sheetName val="Folha1"/>
      <sheetName val="9.2  ANEXO 16 Portug"/>
      <sheetName val="Off-Shore"/>
      <sheetName val="GGS"/>
    </sheetNames>
    <sheetDataSet>
      <sheetData sheetId="0"/>
      <sheetData sheetId="1"/>
      <sheetData sheetId="2"/>
      <sheetData sheetId="3"/>
      <sheetData sheetId="4"/>
      <sheetData sheetId="5"/>
      <sheetData sheetId="6"/>
      <sheetData sheetId="7"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ítulos Junho 96 - Suc.Ext."/>
      <sheetName val="carteira-Sucursais"/>
      <sheetName val="Apoio ao Invent."/>
      <sheetName val="9.2  ANEXO 16"/>
      <sheetName val="Folha1"/>
      <sheetName val="9.2  ANEXO 16 Portug"/>
      <sheetName val="Off-Shore"/>
      <sheetName val="GGS"/>
    </sheetNames>
    <sheetDataSet>
      <sheetData sheetId="0"/>
      <sheetData sheetId="1"/>
      <sheetData sheetId="2"/>
      <sheetData sheetId="3"/>
      <sheetData sheetId="4"/>
      <sheetData sheetId="5"/>
      <sheetData sheetId="6"/>
      <sheetData sheetId="7"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ítulos Junho 96 - Suc.Ext."/>
      <sheetName val="carteira-Sucursais"/>
      <sheetName val="Apoio ao Invent."/>
      <sheetName val="9.2  ANEXO 16"/>
      <sheetName val="Folha1"/>
      <sheetName val="9.2  ANEXO 16 Portug"/>
      <sheetName val="Off-Shore"/>
      <sheetName val="GGS"/>
    </sheetNames>
    <sheetDataSet>
      <sheetData sheetId="0"/>
      <sheetData sheetId="1"/>
      <sheetData sheetId="2"/>
      <sheetData sheetId="3"/>
      <sheetData sheetId="4"/>
      <sheetData sheetId="5"/>
      <sheetData sheetId="6"/>
      <sheetData sheetId="7"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ítulos Junho 96 - Suc.Ext."/>
      <sheetName val="carteira-Sucursais"/>
      <sheetName val="Apoio ao Invent."/>
      <sheetName val="9.2  ANEXO 16"/>
      <sheetName val="Folha1"/>
      <sheetName val="9.2  ANEXO 16 Portug"/>
      <sheetName val="Off-Shore"/>
      <sheetName val="GGS"/>
    </sheetNames>
    <sheetDataSet>
      <sheetData sheetId="0"/>
      <sheetData sheetId="1"/>
      <sheetData sheetId="2"/>
      <sheetData sheetId="3"/>
      <sheetData sheetId="4"/>
      <sheetData sheetId="5"/>
      <sheetData sheetId="6"/>
      <sheetData sheetId="7"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P-REAL"/>
      <sheetName val="SAP-PPTO"/>
      <sheetName val="INFORME MENSUAL"/>
      <sheetName val="MONTHLY REPORT"/>
      <sheetName val="HC Monatsberichtenglisch"/>
      <sheetName val="TEC-REAL N"/>
      <sheetName val="TEC-REAL N-1"/>
      <sheetName val="TEC-PPTO N"/>
      <sheetName val="sapactivexlhiddensheet"/>
      <sheetName val="SETTINGS"/>
      <sheetName val="INFORME_MENSUAL"/>
      <sheetName val="MONTHLY_REPORT"/>
      <sheetName val="HC_Monatsberichtenglisch"/>
      <sheetName val="TEC-REAL_N"/>
      <sheetName val="TEC-REAL_N-1"/>
      <sheetName val="TEC-PPTO_N"/>
      <sheetName val="INFORME_MENSUAL2"/>
      <sheetName val="MONTHLY_REPORT2"/>
      <sheetName val="HC_Monatsberichtenglisch2"/>
      <sheetName val="TEC-REAL_N2"/>
      <sheetName val="TEC-REAL_N-12"/>
      <sheetName val="TEC-PPTO_N2"/>
      <sheetName val="INFORME_MENSUAL1"/>
      <sheetName val="MONTHLY_REPORT1"/>
      <sheetName val="HC_Monatsberichtenglisch1"/>
      <sheetName val="TEC-REAL_N1"/>
      <sheetName val="TEC-REAL_N-11"/>
      <sheetName val="TEC-PPTO_N1"/>
      <sheetName val="INFORME_MENSUAL3"/>
      <sheetName val="MONTHLY_REPORT3"/>
      <sheetName val="HC_Monatsberichtenglisch3"/>
      <sheetName val="TEC-REAL_N3"/>
      <sheetName val="TEC-REAL_N-13"/>
      <sheetName val="TEC-PPTO_N3"/>
      <sheetName val="RAC"/>
      <sheetName val="Lead"/>
      <sheetName val="Power Pricing"/>
      <sheetName val="INFORME_MENSUAL4"/>
      <sheetName val="MONTHLY_REPORT4"/>
      <sheetName val="HC_Monatsberichtenglisch4"/>
      <sheetName val="TEC-REAL_N4"/>
      <sheetName val="TEC-REAL_N-14"/>
      <sheetName val="TEC-PPTO_N4"/>
      <sheetName val="Power_Pricing"/>
      <sheetName val="INFORME_MENSUAL10"/>
      <sheetName val="MONTHLY_REPORT10"/>
      <sheetName val="HC_Monatsberichtenglisch10"/>
      <sheetName val="TEC-REAL_N10"/>
      <sheetName val="TEC-REAL_N-110"/>
      <sheetName val="TEC-PPTO_N10"/>
      <sheetName val="Power_Pricing6"/>
      <sheetName val="INFORME_MENSUAL9"/>
      <sheetName val="MONTHLY_REPORT9"/>
      <sheetName val="HC_Monatsberichtenglisch9"/>
      <sheetName val="TEC-REAL_N9"/>
      <sheetName val="TEC-REAL_N-19"/>
      <sheetName val="TEC-PPTO_N9"/>
      <sheetName val="Power_Pricing5"/>
      <sheetName val="INFORME_MENSUAL5"/>
      <sheetName val="MONTHLY_REPORT5"/>
      <sheetName val="HC_Monatsberichtenglisch5"/>
      <sheetName val="TEC-REAL_N5"/>
      <sheetName val="TEC-REAL_N-15"/>
      <sheetName val="TEC-PPTO_N5"/>
      <sheetName val="Power_Pricing1"/>
      <sheetName val="INFORME_MENSUAL6"/>
      <sheetName val="MONTHLY_REPORT6"/>
      <sheetName val="HC_Monatsberichtenglisch6"/>
      <sheetName val="TEC-REAL_N6"/>
      <sheetName val="TEC-REAL_N-16"/>
      <sheetName val="TEC-PPTO_N6"/>
      <sheetName val="Power_Pricing2"/>
      <sheetName val="INFORME_MENSUAL7"/>
      <sheetName val="MONTHLY_REPORT7"/>
      <sheetName val="HC_Monatsberichtenglisch7"/>
      <sheetName val="TEC-REAL_N7"/>
      <sheetName val="TEC-REAL_N-17"/>
      <sheetName val="TEC-PPTO_N7"/>
      <sheetName val="Power_Pricing3"/>
      <sheetName val="INFORME_MENSUAL8"/>
      <sheetName val="MONTHLY_REPORT8"/>
      <sheetName val="HC_Monatsberichtenglisch8"/>
      <sheetName val="TEC-REAL_N8"/>
      <sheetName val="TEC-REAL_N-18"/>
      <sheetName val="TEC-PPTO_N8"/>
      <sheetName val="Power_Pricing4"/>
      <sheetName val="INFORME_MENSUAL11"/>
      <sheetName val="MONTHLY_REPORT11"/>
      <sheetName val="HC_Monatsberichtenglisch11"/>
      <sheetName val="TEC-REAL_N11"/>
      <sheetName val="TEC-REAL_N-111"/>
      <sheetName val="TEC-PPTO_N11"/>
      <sheetName val="Power_Pricing7"/>
      <sheetName val="INFORME_MENSUAL12"/>
      <sheetName val="MONTHLY_REPORT12"/>
      <sheetName val="HC_Monatsberichtenglisch12"/>
      <sheetName val="TEC-REAL_N12"/>
      <sheetName val="TEC-REAL_N-112"/>
      <sheetName val="TEC-PPTO_N12"/>
      <sheetName val="Power_Pricing8"/>
    </sheetNames>
    <sheetDataSet>
      <sheetData sheetId="0" refreshError="1">
        <row r="3">
          <cell r="C3">
            <v>2002</v>
          </cell>
          <cell r="K3">
            <v>2002</v>
          </cell>
          <cell r="S3">
            <v>2001</v>
          </cell>
          <cell r="AA3">
            <v>2001</v>
          </cell>
          <cell r="AI3">
            <v>2002</v>
          </cell>
          <cell r="AR3">
            <v>2002</v>
          </cell>
          <cell r="BA3">
            <v>2001</v>
          </cell>
          <cell r="BJ3">
            <v>2001</v>
          </cell>
        </row>
        <row r="4">
          <cell r="C4">
            <v>4</v>
          </cell>
          <cell r="K4">
            <v>3</v>
          </cell>
          <cell r="S4">
            <v>4</v>
          </cell>
          <cell r="AA4">
            <v>3</v>
          </cell>
          <cell r="AI4">
            <v>4</v>
          </cell>
          <cell r="AR4">
            <v>3</v>
          </cell>
          <cell r="BA4">
            <v>4</v>
          </cell>
          <cell r="BJ4">
            <v>3</v>
          </cell>
        </row>
        <row r="6">
          <cell r="D6" t="str">
            <v>HC01</v>
          </cell>
          <cell r="E6" t="str">
            <v>HC10</v>
          </cell>
          <cell r="F6" t="str">
            <v>HC15</v>
          </cell>
          <cell r="G6" t="str">
            <v>HC20</v>
          </cell>
          <cell r="H6" t="str">
            <v>HC30</v>
          </cell>
          <cell r="I6" t="str">
            <v>HC40</v>
          </cell>
          <cell r="J6" t="str">
            <v>HC80</v>
          </cell>
          <cell r="L6" t="str">
            <v>HC01</v>
          </cell>
          <cell r="M6" t="str">
            <v>HC10</v>
          </cell>
          <cell r="N6" t="str">
            <v>HC15</v>
          </cell>
          <cell r="O6" t="str">
            <v>HC20</v>
          </cell>
          <cell r="P6" t="str">
            <v>HC30</v>
          </cell>
          <cell r="Q6" t="str">
            <v>HC40</v>
          </cell>
          <cell r="R6" t="str">
            <v>HC80</v>
          </cell>
          <cell r="T6" t="str">
            <v>HC01</v>
          </cell>
          <cell r="U6" t="str">
            <v>HC10</v>
          </cell>
          <cell r="V6" t="str">
            <v>HC15</v>
          </cell>
          <cell r="W6" t="str">
            <v>HC20</v>
          </cell>
          <cell r="X6" t="str">
            <v>HC30</v>
          </cell>
          <cell r="Y6" t="str">
            <v>HC40</v>
          </cell>
          <cell r="Z6" t="str">
            <v>HC80</v>
          </cell>
          <cell r="AB6" t="str">
            <v>HC01</v>
          </cell>
          <cell r="AC6" t="str">
            <v>HC10</v>
          </cell>
          <cell r="AD6" t="str">
            <v>HC15</v>
          </cell>
          <cell r="AE6" t="str">
            <v>HC20</v>
          </cell>
          <cell r="AF6" t="str">
            <v>HC30</v>
          </cell>
          <cell r="AG6" t="str">
            <v>HC40</v>
          </cell>
          <cell r="AH6" t="str">
            <v>HC80</v>
          </cell>
          <cell r="AI6" t="str">
            <v>F01</v>
          </cell>
          <cell r="AJ6" t="str">
            <v>F10</v>
          </cell>
          <cell r="AK6" t="str">
            <v>F19</v>
          </cell>
          <cell r="AL6" t="str">
            <v>F20</v>
          </cell>
          <cell r="AM6" t="str">
            <v>F30</v>
          </cell>
          <cell r="AN6" t="str">
            <v>F40</v>
          </cell>
          <cell r="AO6" t="str">
            <v>F50</v>
          </cell>
          <cell r="AP6" t="str">
            <v>F60</v>
          </cell>
          <cell r="AQ6" t="str">
            <v>F80</v>
          </cell>
          <cell r="AR6" t="str">
            <v>F01</v>
          </cell>
          <cell r="AS6" t="str">
            <v>F10</v>
          </cell>
          <cell r="AT6" t="str">
            <v>F19</v>
          </cell>
          <cell r="AU6" t="str">
            <v>F20</v>
          </cell>
          <cell r="AV6" t="str">
            <v>F30</v>
          </cell>
          <cell r="AW6" t="str">
            <v>F40</v>
          </cell>
          <cell r="AX6" t="str">
            <v>F50</v>
          </cell>
          <cell r="AY6" t="str">
            <v>F60</v>
          </cell>
          <cell r="AZ6" t="str">
            <v>F80</v>
          </cell>
          <cell r="BA6" t="str">
            <v>F01</v>
          </cell>
          <cell r="BB6" t="str">
            <v>F10</v>
          </cell>
          <cell r="BC6" t="str">
            <v>F19</v>
          </cell>
          <cell r="BD6" t="str">
            <v>F20</v>
          </cell>
          <cell r="BE6" t="str">
            <v>F30</v>
          </cell>
          <cell r="BF6" t="str">
            <v>F40</v>
          </cell>
          <cell r="BG6" t="str">
            <v>F50</v>
          </cell>
          <cell r="BH6" t="str">
            <v>F60</v>
          </cell>
          <cell r="BI6" t="str">
            <v>F80</v>
          </cell>
          <cell r="BJ6" t="str">
            <v>F01</v>
          </cell>
          <cell r="BK6" t="str">
            <v>F10</v>
          </cell>
          <cell r="BL6" t="str">
            <v>F19</v>
          </cell>
          <cell r="BM6" t="str">
            <v>F20</v>
          </cell>
          <cell r="BN6" t="str">
            <v>F30</v>
          </cell>
          <cell r="BO6" t="str">
            <v>F40</v>
          </cell>
          <cell r="BP6" t="str">
            <v>F50</v>
          </cell>
          <cell r="BQ6" t="str">
            <v>F60</v>
          </cell>
          <cell r="BR6" t="str">
            <v>F80</v>
          </cell>
        </row>
        <row r="7">
          <cell r="A7" t="str">
            <v>37000000</v>
          </cell>
        </row>
        <row r="8">
          <cell r="A8" t="str">
            <v xml:space="preserve">   37100000</v>
          </cell>
        </row>
        <row r="9">
          <cell r="A9" t="str">
            <v xml:space="preserve">      37101000</v>
          </cell>
        </row>
        <row r="10">
          <cell r="A10" t="str">
            <v xml:space="preserve">         37101010</v>
          </cell>
        </row>
        <row r="11">
          <cell r="A11" t="str">
            <v xml:space="preserve">            37101011</v>
          </cell>
        </row>
        <row r="12">
          <cell r="A12" t="str">
            <v xml:space="preserve">            37101012</v>
          </cell>
        </row>
        <row r="13">
          <cell r="A13" t="str">
            <v xml:space="preserve">            37101013</v>
          </cell>
        </row>
        <row r="14">
          <cell r="A14" t="str">
            <v xml:space="preserve">            37101014</v>
          </cell>
        </row>
        <row r="15">
          <cell r="A15" t="str">
            <v xml:space="preserve">            37101015</v>
          </cell>
        </row>
        <row r="16">
          <cell r="A16" t="str">
            <v xml:space="preserve">            37101016</v>
          </cell>
        </row>
        <row r="17">
          <cell r="A17" t="str">
            <v xml:space="preserve">            37101017</v>
          </cell>
        </row>
        <row r="18">
          <cell r="A18" t="str">
            <v xml:space="preserve">            37101018</v>
          </cell>
        </row>
        <row r="19">
          <cell r="A19" t="str">
            <v xml:space="preserve">            37101019</v>
          </cell>
        </row>
        <row r="20">
          <cell r="A20" t="str">
            <v xml:space="preserve">         37101020</v>
          </cell>
        </row>
        <row r="21">
          <cell r="A21" t="str">
            <v xml:space="preserve">            37101021</v>
          </cell>
        </row>
        <row r="22">
          <cell r="A22" t="str">
            <v xml:space="preserve">            37101022</v>
          </cell>
        </row>
        <row r="23">
          <cell r="A23" t="str">
            <v xml:space="preserve">            37101023</v>
          </cell>
        </row>
        <row r="24">
          <cell r="A24" t="str">
            <v xml:space="preserve">            37101024</v>
          </cell>
        </row>
        <row r="25">
          <cell r="A25" t="str">
            <v xml:space="preserve">         37101030</v>
          </cell>
        </row>
        <row r="26">
          <cell r="A26" t="str">
            <v xml:space="preserve">      37102000</v>
          </cell>
        </row>
        <row r="27">
          <cell r="A27" t="str">
            <v xml:space="preserve">      37103000</v>
          </cell>
        </row>
        <row r="28">
          <cell r="A28" t="str">
            <v xml:space="preserve">      37104000</v>
          </cell>
        </row>
        <row r="29">
          <cell r="A29" t="str">
            <v xml:space="preserve">         37104005</v>
          </cell>
        </row>
        <row r="30">
          <cell r="A30" t="str">
            <v xml:space="preserve">         37104010</v>
          </cell>
        </row>
        <row r="31">
          <cell r="A31" t="str">
            <v xml:space="preserve">         37104020</v>
          </cell>
        </row>
        <row r="32">
          <cell r="A32" t="str">
            <v xml:space="preserve">         37104030</v>
          </cell>
        </row>
        <row r="33">
          <cell r="A33" t="str">
            <v xml:space="preserve">   37200000</v>
          </cell>
        </row>
        <row r="34">
          <cell r="A34" t="str">
            <v xml:space="preserve">      37201000</v>
          </cell>
        </row>
        <row r="35">
          <cell r="A35" t="str">
            <v xml:space="preserve">         37201010</v>
          </cell>
        </row>
        <row r="36">
          <cell r="A36" t="str">
            <v xml:space="preserve">         37201020</v>
          </cell>
        </row>
        <row r="37">
          <cell r="A37" t="str">
            <v xml:space="preserve">         37201030</v>
          </cell>
        </row>
        <row r="38">
          <cell r="A38" t="str">
            <v xml:space="preserve">      37202000</v>
          </cell>
        </row>
        <row r="39">
          <cell r="A39" t="str">
            <v xml:space="preserve">         37202010</v>
          </cell>
        </row>
        <row r="40">
          <cell r="A40" t="str">
            <v xml:space="preserve">         37202020</v>
          </cell>
        </row>
        <row r="41">
          <cell r="A41" t="str">
            <v xml:space="preserve">         37202030</v>
          </cell>
        </row>
        <row r="42">
          <cell r="A42" t="str">
            <v xml:space="preserve">      37203000</v>
          </cell>
        </row>
        <row r="43">
          <cell r="A43" t="str">
            <v xml:space="preserve">         37203010</v>
          </cell>
        </row>
        <row r="44">
          <cell r="A44" t="str">
            <v xml:space="preserve">         37203020</v>
          </cell>
        </row>
        <row r="45">
          <cell r="A45" t="str">
            <v xml:space="preserve">         37203030</v>
          </cell>
        </row>
        <row r="46">
          <cell r="A46" t="str">
            <v xml:space="preserve">         37203040</v>
          </cell>
        </row>
        <row r="47">
          <cell r="A47" t="str">
            <v xml:space="preserve">      37204000</v>
          </cell>
        </row>
        <row r="48">
          <cell r="A48" t="str">
            <v xml:space="preserve">      37205000</v>
          </cell>
        </row>
        <row r="49">
          <cell r="A49" t="str">
            <v xml:space="preserve">   37300000</v>
          </cell>
        </row>
        <row r="50">
          <cell r="A50" t="str">
            <v xml:space="preserve">   37400000</v>
          </cell>
        </row>
        <row r="51">
          <cell r="A51" t="str">
            <v xml:space="preserve">   37500000</v>
          </cell>
        </row>
        <row r="52">
          <cell r="A52" t="str">
            <v xml:space="preserve">      37501000</v>
          </cell>
        </row>
        <row r="53">
          <cell r="A53" t="str">
            <v xml:space="preserve">      37502000</v>
          </cell>
        </row>
        <row r="54">
          <cell r="A54" t="str">
            <v xml:space="preserve">      37503000</v>
          </cell>
        </row>
        <row r="55">
          <cell r="A55" t="str">
            <v xml:space="preserve">      37504000</v>
          </cell>
        </row>
        <row r="56">
          <cell r="A56" t="str">
            <v xml:space="preserve">      37505000</v>
          </cell>
        </row>
        <row r="57">
          <cell r="A57" t="str">
            <v xml:space="preserve">      37506000</v>
          </cell>
        </row>
        <row r="58">
          <cell r="A58" t="str">
            <v xml:space="preserve">      37507000</v>
          </cell>
        </row>
        <row r="59">
          <cell r="A59" t="str">
            <v xml:space="preserve">      37508000</v>
          </cell>
        </row>
        <row r="60">
          <cell r="A60" t="str">
            <v xml:space="preserve">   37600000</v>
          </cell>
        </row>
        <row r="61">
          <cell r="A61" t="str">
            <v xml:space="preserve">   37900007</v>
          </cell>
        </row>
        <row r="62">
          <cell r="A62" t="str">
            <v xml:space="preserve">   37900009</v>
          </cell>
        </row>
        <row r="63">
          <cell r="A63" t="str">
            <v>36000000</v>
          </cell>
        </row>
        <row r="64">
          <cell r="A64" t="str">
            <v xml:space="preserve">   36100000</v>
          </cell>
        </row>
        <row r="65">
          <cell r="A65" t="str">
            <v xml:space="preserve">      36101000</v>
          </cell>
        </row>
        <row r="66">
          <cell r="A66" t="str">
            <v xml:space="preserve">      36102000</v>
          </cell>
        </row>
        <row r="67">
          <cell r="A67" t="str">
            <v xml:space="preserve">         36102100</v>
          </cell>
        </row>
        <row r="68">
          <cell r="A68" t="str">
            <v xml:space="preserve">            36102101</v>
          </cell>
        </row>
        <row r="69">
          <cell r="A69" t="str">
            <v xml:space="preserve">            36102102</v>
          </cell>
        </row>
        <row r="70">
          <cell r="A70" t="str">
            <v xml:space="preserve">            36102103</v>
          </cell>
        </row>
        <row r="71">
          <cell r="A71" t="str">
            <v xml:space="preserve">            36102104</v>
          </cell>
        </row>
        <row r="72">
          <cell r="A72" t="str">
            <v xml:space="preserve">            36102105</v>
          </cell>
        </row>
        <row r="73">
          <cell r="A73" t="str">
            <v xml:space="preserve">         36102200</v>
          </cell>
        </row>
        <row r="74">
          <cell r="A74" t="str">
            <v xml:space="preserve">            36102201</v>
          </cell>
        </row>
        <row r="75">
          <cell r="A75" t="str">
            <v xml:space="preserve">            36102202</v>
          </cell>
        </row>
        <row r="76">
          <cell r="A76" t="str">
            <v xml:space="preserve">            36102205</v>
          </cell>
        </row>
        <row r="77">
          <cell r="A77" t="str">
            <v xml:space="preserve">            36102206</v>
          </cell>
        </row>
        <row r="78">
          <cell r="A78" t="str">
            <v xml:space="preserve">         36102300</v>
          </cell>
        </row>
        <row r="79">
          <cell r="A79" t="str">
            <v xml:space="preserve">         36102400</v>
          </cell>
        </row>
        <row r="80">
          <cell r="A80" t="str">
            <v xml:space="preserve">      36103000</v>
          </cell>
        </row>
        <row r="81">
          <cell r="A81" t="str">
            <v xml:space="preserve">         36103100</v>
          </cell>
        </row>
        <row r="82">
          <cell r="A82" t="str">
            <v xml:space="preserve">         36103200</v>
          </cell>
        </row>
        <row r="83">
          <cell r="A83" t="str">
            <v xml:space="preserve">         36103300</v>
          </cell>
        </row>
        <row r="84">
          <cell r="A84" t="str">
            <v xml:space="preserve">      36104000</v>
          </cell>
        </row>
        <row r="85">
          <cell r="A85" t="str">
            <v xml:space="preserve">      36105000</v>
          </cell>
        </row>
        <row r="86">
          <cell r="A86" t="str">
            <v xml:space="preserve">         36105100</v>
          </cell>
        </row>
        <row r="87">
          <cell r="A87" t="str">
            <v xml:space="preserve">         36105200</v>
          </cell>
        </row>
        <row r="88">
          <cell r="A88" t="str">
            <v xml:space="preserve">         36105300</v>
          </cell>
        </row>
        <row r="89">
          <cell r="A89" t="str">
            <v xml:space="preserve">      36106000</v>
          </cell>
        </row>
        <row r="90">
          <cell r="A90" t="str">
            <v xml:space="preserve">         36106050</v>
          </cell>
        </row>
        <row r="91">
          <cell r="A91" t="str">
            <v xml:space="preserve">         36106100</v>
          </cell>
        </row>
        <row r="92">
          <cell r="A92" t="str">
            <v xml:space="preserve">         36106200</v>
          </cell>
        </row>
        <row r="93">
          <cell r="A93" t="str">
            <v xml:space="preserve">         36106300</v>
          </cell>
        </row>
        <row r="94">
          <cell r="A94" t="str">
            <v xml:space="preserve">         36106400</v>
          </cell>
        </row>
        <row r="95">
          <cell r="A95" t="str">
            <v xml:space="preserve">   36200000</v>
          </cell>
        </row>
        <row r="96">
          <cell r="A96" t="str">
            <v xml:space="preserve">      36201000</v>
          </cell>
        </row>
        <row r="97">
          <cell r="A97" t="str">
            <v xml:space="preserve">         36201010</v>
          </cell>
        </row>
        <row r="98">
          <cell r="A98" t="str">
            <v xml:space="preserve">         36201020</v>
          </cell>
        </row>
        <row r="99">
          <cell r="A99" t="str">
            <v xml:space="preserve">         36201030</v>
          </cell>
        </row>
        <row r="100">
          <cell r="A100" t="str">
            <v xml:space="preserve">      36202000</v>
          </cell>
        </row>
        <row r="101">
          <cell r="A101" t="str">
            <v xml:space="preserve">      36203000</v>
          </cell>
        </row>
        <row r="102">
          <cell r="A102" t="str">
            <v xml:space="preserve">      36204000</v>
          </cell>
        </row>
        <row r="103">
          <cell r="A103" t="str">
            <v xml:space="preserve">      36205000</v>
          </cell>
        </row>
        <row r="104">
          <cell r="A104" t="str">
            <v xml:space="preserve">      36206000</v>
          </cell>
        </row>
        <row r="105">
          <cell r="A105" t="str">
            <v xml:space="preserve">   36300000</v>
          </cell>
        </row>
        <row r="106">
          <cell r="A106" t="str">
            <v xml:space="preserve">   36400000</v>
          </cell>
        </row>
        <row r="107">
          <cell r="A107" t="str">
            <v xml:space="preserve">   36400001</v>
          </cell>
        </row>
        <row r="108">
          <cell r="A108" t="str">
            <v xml:space="preserve">   36500000</v>
          </cell>
        </row>
        <row r="109">
          <cell r="A109" t="str">
            <v xml:space="preserve">      36501000</v>
          </cell>
        </row>
        <row r="110">
          <cell r="A110" t="str">
            <v xml:space="preserve">      36502000</v>
          </cell>
        </row>
        <row r="111">
          <cell r="A111" t="str">
            <v xml:space="preserve">      36503000</v>
          </cell>
        </row>
        <row r="112">
          <cell r="A112" t="str">
            <v xml:space="preserve">      36504000</v>
          </cell>
        </row>
        <row r="113">
          <cell r="A113" t="str">
            <v xml:space="preserve">      36505000</v>
          </cell>
        </row>
        <row r="114">
          <cell r="A114" t="str">
            <v xml:space="preserve">      36506000</v>
          </cell>
        </row>
        <row r="115">
          <cell r="A115" t="str">
            <v xml:space="preserve">      36507000</v>
          </cell>
        </row>
        <row r="116">
          <cell r="A116" t="str">
            <v xml:space="preserve">      36508000</v>
          </cell>
        </row>
        <row r="117">
          <cell r="A117" t="str">
            <v xml:space="preserve">   36600000</v>
          </cell>
        </row>
        <row r="118">
          <cell r="A118" t="str">
            <v xml:space="preserve">      36601000</v>
          </cell>
        </row>
        <row r="119">
          <cell r="A119" t="str">
            <v xml:space="preserve">   36700000</v>
          </cell>
        </row>
        <row r="120">
          <cell r="A120" t="str">
            <v xml:space="preserve">   36900006</v>
          </cell>
        </row>
        <row r="121">
          <cell r="A121" t="str">
            <v>10000000</v>
          </cell>
        </row>
        <row r="122">
          <cell r="A122" t="str">
            <v xml:space="preserve">   10100000</v>
          </cell>
        </row>
        <row r="123">
          <cell r="A123" t="str">
            <v xml:space="preserve">      10101000</v>
          </cell>
        </row>
        <row r="124">
          <cell r="A124" t="str">
            <v xml:space="preserve">      10102000</v>
          </cell>
        </row>
        <row r="125">
          <cell r="A125" t="str">
            <v xml:space="preserve">      10103000</v>
          </cell>
        </row>
        <row r="126">
          <cell r="A126" t="str">
            <v xml:space="preserve">   10200000</v>
          </cell>
        </row>
        <row r="127">
          <cell r="A127" t="str">
            <v xml:space="preserve">      10201000</v>
          </cell>
        </row>
        <row r="128">
          <cell r="A128" t="str">
            <v xml:space="preserve">      10202000</v>
          </cell>
        </row>
        <row r="129">
          <cell r="A129" t="str">
            <v xml:space="preserve">         10202010</v>
          </cell>
        </row>
        <row r="130">
          <cell r="A130" t="str">
            <v xml:space="preserve">         10202020</v>
          </cell>
        </row>
        <row r="131">
          <cell r="A131" t="str">
            <v xml:space="preserve">         10202030</v>
          </cell>
        </row>
        <row r="132">
          <cell r="A132" t="str">
            <v xml:space="preserve">         10202040</v>
          </cell>
        </row>
        <row r="133">
          <cell r="A133" t="str">
            <v xml:space="preserve">         10202050</v>
          </cell>
        </row>
        <row r="134">
          <cell r="A134" t="str">
            <v xml:space="preserve">         10202060</v>
          </cell>
        </row>
        <row r="135">
          <cell r="A135" t="str">
            <v xml:space="preserve">         10202070</v>
          </cell>
        </row>
        <row r="136">
          <cell r="A136" t="str">
            <v xml:space="preserve">         10202080</v>
          </cell>
        </row>
        <row r="137">
          <cell r="A137" t="str">
            <v xml:space="preserve">         10202090</v>
          </cell>
        </row>
        <row r="138">
          <cell r="A138" t="str">
            <v xml:space="preserve">         10202100</v>
          </cell>
        </row>
        <row r="139">
          <cell r="A139" t="str">
            <v xml:space="preserve">      10203000</v>
          </cell>
        </row>
        <row r="140">
          <cell r="A140" t="str">
            <v xml:space="preserve">         10203010</v>
          </cell>
        </row>
        <row r="141">
          <cell r="A141" t="str">
            <v xml:space="preserve">         10203020</v>
          </cell>
        </row>
        <row r="142">
          <cell r="A142" t="str">
            <v xml:space="preserve">         10203030</v>
          </cell>
        </row>
        <row r="143">
          <cell r="A143" t="str">
            <v xml:space="preserve">         10203040</v>
          </cell>
        </row>
        <row r="144">
          <cell r="A144" t="str">
            <v xml:space="preserve">         10203050</v>
          </cell>
        </row>
        <row r="145">
          <cell r="A145" t="str">
            <v xml:space="preserve">         10203060</v>
          </cell>
        </row>
        <row r="146">
          <cell r="A146" t="str">
            <v xml:space="preserve">         10203070</v>
          </cell>
        </row>
        <row r="147">
          <cell r="A147" t="str">
            <v xml:space="preserve">         10203080</v>
          </cell>
        </row>
        <row r="148">
          <cell r="A148" t="str">
            <v xml:space="preserve">         10203090</v>
          </cell>
        </row>
        <row r="149">
          <cell r="A149" t="str">
            <v xml:space="preserve">      10204000</v>
          </cell>
        </row>
        <row r="150">
          <cell r="A150" t="str">
            <v xml:space="preserve">         10204010</v>
          </cell>
        </row>
        <row r="151">
          <cell r="A151" t="str">
            <v xml:space="preserve">         10204020</v>
          </cell>
        </row>
        <row r="152">
          <cell r="A152" t="str">
            <v xml:space="preserve">         10204030</v>
          </cell>
        </row>
        <row r="153">
          <cell r="A153" t="str">
            <v xml:space="preserve">         10204040</v>
          </cell>
        </row>
        <row r="154">
          <cell r="A154" t="str">
            <v xml:space="preserve">         10204050</v>
          </cell>
        </row>
        <row r="155">
          <cell r="A155" t="str">
            <v xml:space="preserve">         10204060</v>
          </cell>
        </row>
        <row r="156">
          <cell r="A156" t="str">
            <v xml:space="preserve">         10204070</v>
          </cell>
        </row>
        <row r="157">
          <cell r="A157" t="str">
            <v xml:space="preserve">         10204080</v>
          </cell>
        </row>
        <row r="158">
          <cell r="A158" t="str">
            <v xml:space="preserve">         10204090</v>
          </cell>
        </row>
        <row r="159">
          <cell r="A159" t="str">
            <v xml:space="preserve">      10205000</v>
          </cell>
        </row>
        <row r="160">
          <cell r="A160" t="str">
            <v xml:space="preserve">      10206000</v>
          </cell>
        </row>
        <row r="161">
          <cell r="A161" t="str">
            <v xml:space="preserve">   10300000</v>
          </cell>
        </row>
        <row r="162">
          <cell r="A162" t="str">
            <v xml:space="preserve">      10301000</v>
          </cell>
        </row>
        <row r="163">
          <cell r="A163" t="str">
            <v xml:space="preserve">      10302000</v>
          </cell>
        </row>
        <row r="164">
          <cell r="A164" t="str">
            <v xml:space="preserve">   10400000</v>
          </cell>
        </row>
        <row r="165">
          <cell r="A165" t="str">
            <v xml:space="preserve">   10500000</v>
          </cell>
        </row>
        <row r="166">
          <cell r="A166" t="str">
            <v xml:space="preserve">      10501000</v>
          </cell>
        </row>
        <row r="167">
          <cell r="A167" t="str">
            <v xml:space="preserve">         10501010</v>
          </cell>
        </row>
        <row r="168">
          <cell r="A168" t="str">
            <v xml:space="preserve">         10501020</v>
          </cell>
        </row>
        <row r="169">
          <cell r="A169" t="str">
            <v xml:space="preserve">         10501030</v>
          </cell>
        </row>
        <row r="170">
          <cell r="A170" t="str">
            <v xml:space="preserve">      10502000</v>
          </cell>
        </row>
        <row r="171">
          <cell r="A171" t="str">
            <v xml:space="preserve">         10502010</v>
          </cell>
        </row>
        <row r="172">
          <cell r="A172" t="str">
            <v xml:space="preserve">         10502020</v>
          </cell>
        </row>
        <row r="173">
          <cell r="A173" t="str">
            <v xml:space="preserve">         10502030</v>
          </cell>
        </row>
        <row r="174">
          <cell r="A174" t="str">
            <v xml:space="preserve">         10502040</v>
          </cell>
        </row>
        <row r="175">
          <cell r="A175" t="str">
            <v xml:space="preserve">         10502050</v>
          </cell>
        </row>
        <row r="176">
          <cell r="A176" t="str">
            <v xml:space="preserve">         10502051</v>
          </cell>
        </row>
        <row r="177">
          <cell r="A177" t="str">
            <v xml:space="preserve">         10502060</v>
          </cell>
        </row>
        <row r="178">
          <cell r="A178" t="str">
            <v xml:space="preserve">         10502070</v>
          </cell>
        </row>
        <row r="179">
          <cell r="A179" t="str">
            <v xml:space="preserve">      10503000</v>
          </cell>
        </row>
        <row r="180">
          <cell r="A180" t="str">
            <v xml:space="preserve">         10503010</v>
          </cell>
        </row>
        <row r="181">
          <cell r="A181" t="str">
            <v xml:space="preserve">         10503020</v>
          </cell>
        </row>
        <row r="182">
          <cell r="A182" t="str">
            <v xml:space="preserve">         10503030</v>
          </cell>
        </row>
        <row r="183">
          <cell r="A183" t="str">
            <v xml:space="preserve">         10503040</v>
          </cell>
        </row>
        <row r="184">
          <cell r="A184" t="str">
            <v xml:space="preserve">            10503041</v>
          </cell>
        </row>
        <row r="185">
          <cell r="A185" t="str">
            <v xml:space="preserve">            10503042</v>
          </cell>
        </row>
        <row r="186">
          <cell r="A186" t="str">
            <v xml:space="preserve">         10503050</v>
          </cell>
        </row>
        <row r="187">
          <cell r="A187" t="str">
            <v xml:space="preserve">         10503060</v>
          </cell>
        </row>
        <row r="188">
          <cell r="A188" t="str">
            <v xml:space="preserve">            10503061</v>
          </cell>
        </row>
        <row r="189">
          <cell r="A189" t="str">
            <v xml:space="preserve">            10503062</v>
          </cell>
        </row>
        <row r="190">
          <cell r="A190" t="str">
            <v xml:space="preserve">         10503070</v>
          </cell>
        </row>
        <row r="191">
          <cell r="A191" t="str">
            <v xml:space="preserve">      10504000</v>
          </cell>
        </row>
        <row r="192">
          <cell r="A192" t="str">
            <v xml:space="preserve">         10504010</v>
          </cell>
        </row>
        <row r="193">
          <cell r="A193" t="str">
            <v xml:space="preserve">         10504020</v>
          </cell>
        </row>
        <row r="194">
          <cell r="A194" t="str">
            <v xml:space="preserve">         10504030</v>
          </cell>
        </row>
        <row r="195">
          <cell r="A195" t="str">
            <v xml:space="preserve">         10504040</v>
          </cell>
        </row>
        <row r="196">
          <cell r="A196" t="str">
            <v xml:space="preserve">         10504050</v>
          </cell>
        </row>
        <row r="197">
          <cell r="A197" t="str">
            <v xml:space="preserve">         10504060</v>
          </cell>
        </row>
        <row r="198">
          <cell r="A198" t="str">
            <v xml:space="preserve">         10504070</v>
          </cell>
        </row>
        <row r="199">
          <cell r="A199" t="str">
            <v xml:space="preserve">         10504080</v>
          </cell>
        </row>
        <row r="200">
          <cell r="A200" t="str">
            <v xml:space="preserve">      10505000</v>
          </cell>
        </row>
        <row r="201">
          <cell r="A201" t="str">
            <v xml:space="preserve">      10506000</v>
          </cell>
        </row>
        <row r="202">
          <cell r="A202" t="str">
            <v xml:space="preserve">      10507000</v>
          </cell>
        </row>
        <row r="203">
          <cell r="A203" t="str">
            <v>20000000</v>
          </cell>
        </row>
        <row r="204">
          <cell r="A204" t="str">
            <v xml:space="preserve">   20100000</v>
          </cell>
        </row>
        <row r="205">
          <cell r="A205" t="str">
            <v xml:space="preserve">      20101000</v>
          </cell>
        </row>
        <row r="206">
          <cell r="A206" t="str">
            <v xml:space="preserve">      20102000</v>
          </cell>
        </row>
        <row r="207">
          <cell r="A207" t="str">
            <v xml:space="preserve">      20103000</v>
          </cell>
        </row>
        <row r="208">
          <cell r="A208" t="str">
            <v xml:space="preserve">      20104000</v>
          </cell>
        </row>
        <row r="209">
          <cell r="A209" t="str">
            <v xml:space="preserve">         20104010</v>
          </cell>
        </row>
        <row r="210">
          <cell r="A210" t="str">
            <v xml:space="preserve">         20104020</v>
          </cell>
        </row>
        <row r="211">
          <cell r="A211" t="str">
            <v xml:space="preserve">         20104030</v>
          </cell>
        </row>
        <row r="212">
          <cell r="A212" t="str">
            <v xml:space="preserve">         20104040</v>
          </cell>
        </row>
        <row r="213">
          <cell r="A213" t="str">
            <v xml:space="preserve">         20104050</v>
          </cell>
        </row>
        <row r="214">
          <cell r="A214" t="str">
            <v xml:space="preserve">      20104079</v>
          </cell>
        </row>
        <row r="215">
          <cell r="A215" t="str">
            <v xml:space="preserve">         20104060</v>
          </cell>
        </row>
        <row r="216">
          <cell r="A216" t="str">
            <v xml:space="preserve">         20104070</v>
          </cell>
        </row>
        <row r="217">
          <cell r="A217" t="str">
            <v xml:space="preserve">      20105000</v>
          </cell>
        </row>
        <row r="218">
          <cell r="A218" t="str">
            <v xml:space="preserve">         20105010</v>
          </cell>
        </row>
        <row r="219">
          <cell r="A219" t="str">
            <v xml:space="preserve">         20105020</v>
          </cell>
        </row>
        <row r="220">
          <cell r="A220" t="str">
            <v xml:space="preserve">         20105030</v>
          </cell>
        </row>
        <row r="221">
          <cell r="A221" t="str">
            <v xml:space="preserve">      20106000</v>
          </cell>
        </row>
        <row r="222">
          <cell r="A222" t="str">
            <v xml:space="preserve">      20107000</v>
          </cell>
        </row>
        <row r="223">
          <cell r="A223" t="str">
            <v xml:space="preserve">      20107009</v>
          </cell>
        </row>
        <row r="224">
          <cell r="A224" t="str">
            <v xml:space="preserve">         20107099</v>
          </cell>
        </row>
        <row r="225">
          <cell r="A225" t="str">
            <v xml:space="preserve">         20107129</v>
          </cell>
        </row>
        <row r="226">
          <cell r="A226" t="str">
            <v xml:space="preserve">      20108000</v>
          </cell>
        </row>
        <row r="227">
          <cell r="A227" t="str">
            <v xml:space="preserve">      20109000</v>
          </cell>
        </row>
        <row r="228">
          <cell r="A228" t="str">
            <v xml:space="preserve">   20200000</v>
          </cell>
        </row>
        <row r="229">
          <cell r="A229" t="str">
            <v xml:space="preserve">   20300000</v>
          </cell>
        </row>
        <row r="230">
          <cell r="A230" t="str">
            <v xml:space="preserve">      20301000</v>
          </cell>
        </row>
        <row r="231">
          <cell r="A231" t="str">
            <v xml:space="preserve">      20302000</v>
          </cell>
        </row>
        <row r="232">
          <cell r="A232" t="str">
            <v xml:space="preserve">   20400000</v>
          </cell>
        </row>
        <row r="233">
          <cell r="A233" t="str">
            <v xml:space="preserve">      20401000</v>
          </cell>
        </row>
        <row r="234">
          <cell r="A234" t="str">
            <v xml:space="preserve">      20402000</v>
          </cell>
        </row>
        <row r="235">
          <cell r="A235" t="str">
            <v xml:space="preserve">      20403000</v>
          </cell>
        </row>
        <row r="236">
          <cell r="A236" t="str">
            <v xml:space="preserve">   20500000</v>
          </cell>
        </row>
        <row r="237">
          <cell r="A237" t="str">
            <v xml:space="preserve">      20501000</v>
          </cell>
        </row>
        <row r="238">
          <cell r="A238" t="str">
            <v xml:space="preserve">      20502000</v>
          </cell>
        </row>
        <row r="239">
          <cell r="A239" t="str">
            <v xml:space="preserve">      20503000</v>
          </cell>
        </row>
        <row r="240">
          <cell r="A240" t="str">
            <v xml:space="preserve">      20504000</v>
          </cell>
        </row>
        <row r="241">
          <cell r="A241" t="str">
            <v xml:space="preserve">   20600000</v>
          </cell>
        </row>
        <row r="242">
          <cell r="A242" t="str">
            <v xml:space="preserve">      20601000</v>
          </cell>
        </row>
        <row r="243">
          <cell r="A243" t="str">
            <v xml:space="preserve">         20601010</v>
          </cell>
        </row>
        <row r="244">
          <cell r="A244" t="str">
            <v xml:space="preserve">         20601020</v>
          </cell>
        </row>
        <row r="245">
          <cell r="A245" t="str">
            <v xml:space="preserve">         20601030</v>
          </cell>
        </row>
        <row r="246">
          <cell r="A246" t="str">
            <v xml:space="preserve">      20602000</v>
          </cell>
        </row>
        <row r="247">
          <cell r="A247" t="str">
            <v xml:space="preserve">         20602010</v>
          </cell>
        </row>
        <row r="248">
          <cell r="A248" t="str">
            <v xml:space="preserve">         20602020</v>
          </cell>
        </row>
        <row r="249">
          <cell r="A249" t="str">
            <v xml:space="preserve">      20603000</v>
          </cell>
        </row>
        <row r="250">
          <cell r="A250" t="str">
            <v xml:space="preserve">         20603010</v>
          </cell>
        </row>
        <row r="251">
          <cell r="A251" t="str">
            <v xml:space="preserve">         20603020</v>
          </cell>
        </row>
        <row r="252">
          <cell r="A252" t="str">
            <v xml:space="preserve">      20604000</v>
          </cell>
        </row>
        <row r="253">
          <cell r="A253" t="str">
            <v xml:space="preserve">         20604010</v>
          </cell>
        </row>
        <row r="254">
          <cell r="A254" t="str">
            <v xml:space="preserve">         20604020</v>
          </cell>
        </row>
        <row r="255">
          <cell r="A255" t="str">
            <v xml:space="preserve">         20604030</v>
          </cell>
        </row>
        <row r="256">
          <cell r="A256" t="str">
            <v xml:space="preserve">         20604500</v>
          </cell>
        </row>
        <row r="257">
          <cell r="A257" t="str">
            <v xml:space="preserve">      20605000</v>
          </cell>
        </row>
        <row r="258">
          <cell r="A258" t="str">
            <v xml:space="preserve">         20605010</v>
          </cell>
        </row>
        <row r="259">
          <cell r="A259" t="str">
            <v xml:space="preserve">         20605020</v>
          </cell>
        </row>
        <row r="260">
          <cell r="A260" t="str">
            <v xml:space="preserve">         20605030</v>
          </cell>
        </row>
        <row r="261">
          <cell r="A261" t="str">
            <v xml:space="preserve">      20606000</v>
          </cell>
        </row>
        <row r="262">
          <cell r="A262" t="str">
            <v xml:space="preserve">   20700000</v>
          </cell>
        </row>
        <row r="263">
          <cell r="A263" t="str">
            <v xml:space="preserve">      20701000</v>
          </cell>
        </row>
        <row r="264">
          <cell r="A264" t="str">
            <v xml:space="preserve">         20701010</v>
          </cell>
        </row>
        <row r="265">
          <cell r="A265" t="str">
            <v xml:space="preserve">         20701020</v>
          </cell>
        </row>
        <row r="266">
          <cell r="A266" t="str">
            <v xml:space="preserve">         20701030</v>
          </cell>
        </row>
        <row r="267">
          <cell r="A267" t="str">
            <v xml:space="preserve">         20701040</v>
          </cell>
        </row>
        <row r="268">
          <cell r="A268" t="str">
            <v xml:space="preserve">      20702000</v>
          </cell>
        </row>
        <row r="269">
          <cell r="A269" t="str">
            <v xml:space="preserve">         20702010</v>
          </cell>
        </row>
        <row r="270">
          <cell r="A270" t="str">
            <v xml:space="preserve">         20702020</v>
          </cell>
        </row>
        <row r="271">
          <cell r="A271" t="str">
            <v xml:space="preserve">         20702030</v>
          </cell>
        </row>
        <row r="272">
          <cell r="A272" t="str">
            <v xml:space="preserve">      20703000</v>
          </cell>
        </row>
        <row r="273">
          <cell r="A273" t="str">
            <v xml:space="preserve">         20703010</v>
          </cell>
        </row>
        <row r="274">
          <cell r="A274" t="str">
            <v xml:space="preserve">         20703020</v>
          </cell>
        </row>
        <row r="275">
          <cell r="A275" t="str">
            <v xml:space="preserve">      20704000</v>
          </cell>
        </row>
        <row r="276">
          <cell r="A276" t="str">
            <v xml:space="preserve">         20704010</v>
          </cell>
        </row>
        <row r="277">
          <cell r="A277" t="str">
            <v xml:space="preserve">         20704020</v>
          </cell>
        </row>
        <row r="278">
          <cell r="A278" t="str">
            <v xml:space="preserve">         20704030</v>
          </cell>
        </row>
        <row r="279">
          <cell r="A279" t="str">
            <v xml:space="preserve">         20704040</v>
          </cell>
        </row>
        <row r="280">
          <cell r="A280" t="str">
            <v xml:space="preserve">      20705000</v>
          </cell>
        </row>
        <row r="281">
          <cell r="A281" t="str">
            <v xml:space="preserve">         20705010</v>
          </cell>
        </row>
        <row r="282">
          <cell r="A282" t="str">
            <v xml:space="preserve">            20705011</v>
          </cell>
        </row>
        <row r="283">
          <cell r="A283" t="str">
            <v xml:space="preserve">            20705012</v>
          </cell>
        </row>
        <row r="284">
          <cell r="A284" t="str">
            <v xml:space="preserve">         20705020</v>
          </cell>
        </row>
        <row r="285">
          <cell r="A285" t="str">
            <v xml:space="preserve">         20705030</v>
          </cell>
        </row>
        <row r="286">
          <cell r="A286" t="str">
            <v xml:space="preserve">         20705040</v>
          </cell>
        </row>
        <row r="287">
          <cell r="A287" t="str">
            <v xml:space="preserve">         20705050</v>
          </cell>
        </row>
        <row r="288">
          <cell r="A288" t="str">
            <v xml:space="preserve">      20707000</v>
          </cell>
        </row>
        <row r="289">
          <cell r="A289" t="str">
            <v xml:space="preserve">      20708000</v>
          </cell>
        </row>
        <row r="290">
          <cell r="A290" t="str">
            <v xml:space="preserve">   20800000</v>
          </cell>
        </row>
        <row r="292">
          <cell r="C292">
            <v>37300000</v>
          </cell>
          <cell r="D292">
            <v>36300000</v>
          </cell>
          <cell r="E292">
            <v>36400001</v>
          </cell>
          <cell r="F292">
            <v>37400000</v>
          </cell>
          <cell r="J292">
            <v>37300000</v>
          </cell>
          <cell r="K292">
            <v>36300000</v>
          </cell>
          <cell r="L292">
            <v>36400001</v>
          </cell>
          <cell r="M292">
            <v>37400000</v>
          </cell>
          <cell r="R292">
            <v>37300000</v>
          </cell>
          <cell r="S292">
            <v>36300000</v>
          </cell>
          <cell r="T292">
            <v>36400001</v>
          </cell>
          <cell r="U292">
            <v>37400000</v>
          </cell>
          <cell r="Y292">
            <v>37300000</v>
          </cell>
          <cell r="Z292">
            <v>36300000</v>
          </cell>
          <cell r="AA292">
            <v>36400001</v>
          </cell>
          <cell r="AB292">
            <v>37400000</v>
          </cell>
        </row>
        <row r="293">
          <cell r="A293" t="str">
            <v>HC04</v>
          </cell>
        </row>
        <row r="294">
          <cell r="A294" t="str">
            <v>HC16</v>
          </cell>
        </row>
        <row r="295">
          <cell r="A295" t="str">
            <v>HC19</v>
          </cell>
        </row>
        <row r="296">
          <cell r="A296" t="str">
            <v>HC51</v>
          </cell>
        </row>
        <row r="297">
          <cell r="A297" t="str">
            <v>HC52</v>
          </cell>
        </row>
        <row r="298">
          <cell r="A298" t="str">
            <v>HC60</v>
          </cell>
        </row>
        <row r="299">
          <cell r="A299" t="str">
            <v>HC64</v>
          </cell>
        </row>
        <row r="300">
          <cell r="A300" t="str">
            <v>HC65</v>
          </cell>
        </row>
        <row r="301">
          <cell r="A301" t="str">
            <v>HC66</v>
          </cell>
        </row>
        <row r="302">
          <cell r="A302" t="str">
            <v>HC67</v>
          </cell>
        </row>
        <row r="303">
          <cell r="A303" t="str">
            <v>HC71</v>
          </cell>
        </row>
        <row r="304">
          <cell r="A304" t="str">
            <v>HC72</v>
          </cell>
        </row>
        <row r="305">
          <cell r="A305" t="str">
            <v>HC73</v>
          </cell>
        </row>
        <row r="306">
          <cell r="A306" t="str">
            <v>HC74</v>
          </cell>
        </row>
        <row r="307">
          <cell r="A307" t="str">
            <v>HC75</v>
          </cell>
        </row>
        <row r="308">
          <cell r="A308" t="str">
            <v>HC76</v>
          </cell>
        </row>
        <row r="309">
          <cell r="A309" t="str">
            <v>HC79</v>
          </cell>
        </row>
      </sheetData>
      <sheetData sheetId="1" refreshError="1">
        <row r="3">
          <cell r="C3">
            <v>2002</v>
          </cell>
          <cell r="K3">
            <v>2002</v>
          </cell>
          <cell r="S3">
            <v>2002</v>
          </cell>
          <cell r="AB3">
            <v>2002</v>
          </cell>
        </row>
        <row r="4">
          <cell r="C4">
            <v>4</v>
          </cell>
          <cell r="K4">
            <v>3</v>
          </cell>
          <cell r="S4">
            <v>4</v>
          </cell>
          <cell r="AB4">
            <v>3</v>
          </cell>
        </row>
        <row r="6">
          <cell r="D6" t="str">
            <v>HC01</v>
          </cell>
          <cell r="E6" t="str">
            <v>HC10</v>
          </cell>
          <cell r="F6" t="str">
            <v>HC15</v>
          </cell>
          <cell r="G6" t="str">
            <v>HC20</v>
          </cell>
          <cell r="H6" t="str">
            <v>HC30</v>
          </cell>
          <cell r="I6" t="str">
            <v>HC40</v>
          </cell>
          <cell r="J6" t="str">
            <v>HC80</v>
          </cell>
          <cell r="L6" t="str">
            <v>HC01</v>
          </cell>
          <cell r="M6" t="str">
            <v>HC10</v>
          </cell>
          <cell r="N6" t="str">
            <v>HC15</v>
          </cell>
          <cell r="O6" t="str">
            <v>HC20</v>
          </cell>
          <cell r="P6" t="str">
            <v>HC30</v>
          </cell>
          <cell r="Q6" t="str">
            <v>HC40</v>
          </cell>
          <cell r="R6" t="str">
            <v>HC80</v>
          </cell>
          <cell r="S6" t="str">
            <v>F01</v>
          </cell>
          <cell r="T6" t="str">
            <v>F10</v>
          </cell>
          <cell r="U6" t="str">
            <v>F19</v>
          </cell>
          <cell r="V6" t="str">
            <v>F20</v>
          </cell>
          <cell r="W6" t="str">
            <v>F30</v>
          </cell>
          <cell r="X6" t="str">
            <v>F40</v>
          </cell>
          <cell r="Y6" t="str">
            <v>F50</v>
          </cell>
          <cell r="Z6" t="str">
            <v>F60</v>
          </cell>
          <cell r="AA6" t="str">
            <v>F80</v>
          </cell>
          <cell r="AB6" t="str">
            <v>F01</v>
          </cell>
          <cell r="AC6" t="str">
            <v>F10</v>
          </cell>
          <cell r="AD6" t="str">
            <v>F19</v>
          </cell>
          <cell r="AE6" t="str">
            <v>F20</v>
          </cell>
          <cell r="AF6" t="str">
            <v>F30</v>
          </cell>
          <cell r="AG6" t="str">
            <v>F40</v>
          </cell>
          <cell r="AH6" t="str">
            <v>F50</v>
          </cell>
          <cell r="AI6" t="str">
            <v>F60</v>
          </cell>
          <cell r="AJ6" t="str">
            <v>F80</v>
          </cell>
        </row>
        <row r="7">
          <cell r="A7" t="str">
            <v>37000000</v>
          </cell>
        </row>
        <row r="8">
          <cell r="A8" t="str">
            <v xml:space="preserve">   37100000</v>
          </cell>
        </row>
        <row r="9">
          <cell r="A9" t="str">
            <v xml:space="preserve">      37101000</v>
          </cell>
        </row>
        <row r="10">
          <cell r="A10" t="str">
            <v xml:space="preserve">         37101010</v>
          </cell>
        </row>
        <row r="11">
          <cell r="A11" t="str">
            <v xml:space="preserve">            37101011</v>
          </cell>
        </row>
        <row r="12">
          <cell r="A12" t="str">
            <v xml:space="preserve">            37101012</v>
          </cell>
        </row>
        <row r="13">
          <cell r="A13" t="str">
            <v xml:space="preserve">            37101013</v>
          </cell>
        </row>
        <row r="14">
          <cell r="A14" t="str">
            <v xml:space="preserve">            37101014</v>
          </cell>
        </row>
        <row r="15">
          <cell r="A15" t="str">
            <v xml:space="preserve">            37101015</v>
          </cell>
        </row>
        <row r="16">
          <cell r="A16" t="str">
            <v xml:space="preserve">            37101016</v>
          </cell>
        </row>
        <row r="17">
          <cell r="A17" t="str">
            <v xml:space="preserve">            37101017</v>
          </cell>
        </row>
        <row r="18">
          <cell r="A18" t="str">
            <v xml:space="preserve">            37101018</v>
          </cell>
        </row>
        <row r="19">
          <cell r="A19" t="str">
            <v xml:space="preserve">            37101019</v>
          </cell>
        </row>
        <row r="20">
          <cell r="A20" t="str">
            <v xml:space="preserve">         37101020</v>
          </cell>
        </row>
        <row r="21">
          <cell r="A21" t="str">
            <v xml:space="preserve">            37101021</v>
          </cell>
        </row>
        <row r="22">
          <cell r="A22" t="str">
            <v xml:space="preserve">            37101022</v>
          </cell>
        </row>
        <row r="23">
          <cell r="A23" t="str">
            <v xml:space="preserve">            37101023</v>
          </cell>
        </row>
        <row r="24">
          <cell r="A24" t="str">
            <v xml:space="preserve">            37101024</v>
          </cell>
        </row>
        <row r="25">
          <cell r="A25" t="str">
            <v xml:space="preserve">         37101030</v>
          </cell>
        </row>
        <row r="26">
          <cell r="A26" t="str">
            <v xml:space="preserve">      37102000</v>
          </cell>
        </row>
        <row r="27">
          <cell r="A27" t="str">
            <v xml:space="preserve">      37103000</v>
          </cell>
        </row>
        <row r="28">
          <cell r="A28" t="str">
            <v xml:space="preserve">      37104000</v>
          </cell>
        </row>
        <row r="29">
          <cell r="A29" t="str">
            <v xml:space="preserve">         37104005</v>
          </cell>
        </row>
        <row r="30">
          <cell r="A30" t="str">
            <v xml:space="preserve">         37104010</v>
          </cell>
        </row>
        <row r="31">
          <cell r="A31" t="str">
            <v xml:space="preserve">         37104020</v>
          </cell>
        </row>
        <row r="32">
          <cell r="A32" t="str">
            <v xml:space="preserve">         37104030</v>
          </cell>
        </row>
        <row r="33">
          <cell r="A33" t="str">
            <v xml:space="preserve">   37200000</v>
          </cell>
        </row>
        <row r="34">
          <cell r="A34" t="str">
            <v xml:space="preserve">      37201000</v>
          </cell>
        </row>
        <row r="35">
          <cell r="A35" t="str">
            <v xml:space="preserve">         37201010</v>
          </cell>
        </row>
        <row r="36">
          <cell r="A36" t="str">
            <v xml:space="preserve">         37201020</v>
          </cell>
        </row>
        <row r="37">
          <cell r="A37" t="str">
            <v xml:space="preserve">         37201030</v>
          </cell>
        </row>
        <row r="38">
          <cell r="A38" t="str">
            <v xml:space="preserve">      37202000</v>
          </cell>
        </row>
        <row r="39">
          <cell r="A39" t="str">
            <v xml:space="preserve">         37202010</v>
          </cell>
        </row>
        <row r="40">
          <cell r="A40" t="str">
            <v xml:space="preserve">         37202020</v>
          </cell>
        </row>
        <row r="41">
          <cell r="A41" t="str">
            <v xml:space="preserve">         37202030</v>
          </cell>
        </row>
        <row r="42">
          <cell r="A42" t="str">
            <v xml:space="preserve">      37203000</v>
          </cell>
        </row>
        <row r="43">
          <cell r="A43" t="str">
            <v xml:space="preserve">         37203010</v>
          </cell>
        </row>
        <row r="44">
          <cell r="A44" t="str">
            <v xml:space="preserve">         37203020</v>
          </cell>
        </row>
        <row r="45">
          <cell r="A45" t="str">
            <v xml:space="preserve">         37203030</v>
          </cell>
        </row>
        <row r="46">
          <cell r="A46" t="str">
            <v xml:space="preserve">         37203040</v>
          </cell>
        </row>
        <row r="47">
          <cell r="A47" t="str">
            <v xml:space="preserve">      37204000</v>
          </cell>
        </row>
        <row r="48">
          <cell r="A48" t="str">
            <v xml:space="preserve">      37205000</v>
          </cell>
        </row>
        <row r="49">
          <cell r="A49" t="str">
            <v xml:space="preserve">   37300000</v>
          </cell>
        </row>
        <row r="50">
          <cell r="A50" t="str">
            <v xml:space="preserve">   37400000</v>
          </cell>
        </row>
        <row r="51">
          <cell r="A51" t="str">
            <v xml:space="preserve">   37500000</v>
          </cell>
        </row>
        <row r="52">
          <cell r="A52" t="str">
            <v xml:space="preserve">      37501000</v>
          </cell>
        </row>
        <row r="53">
          <cell r="A53" t="str">
            <v xml:space="preserve">      37502000</v>
          </cell>
        </row>
        <row r="54">
          <cell r="A54" t="str">
            <v xml:space="preserve">      37503000</v>
          </cell>
        </row>
        <row r="55">
          <cell r="A55" t="str">
            <v xml:space="preserve">      37504000</v>
          </cell>
        </row>
        <row r="56">
          <cell r="A56" t="str">
            <v xml:space="preserve">      37505000</v>
          </cell>
        </row>
        <row r="57">
          <cell r="A57" t="str">
            <v xml:space="preserve">      37506000</v>
          </cell>
        </row>
        <row r="58">
          <cell r="A58" t="str">
            <v xml:space="preserve">      37507000</v>
          </cell>
        </row>
        <row r="59">
          <cell r="A59" t="str">
            <v xml:space="preserve">      37508000</v>
          </cell>
        </row>
        <row r="60">
          <cell r="A60" t="str">
            <v xml:space="preserve">   37600000</v>
          </cell>
        </row>
        <row r="61">
          <cell r="A61" t="str">
            <v xml:space="preserve">   37900007</v>
          </cell>
        </row>
        <row r="62">
          <cell r="A62" t="str">
            <v xml:space="preserve">   37900009</v>
          </cell>
        </row>
        <row r="63">
          <cell r="A63" t="str">
            <v>36000000</v>
          </cell>
        </row>
        <row r="64">
          <cell r="A64" t="str">
            <v xml:space="preserve">   36100000</v>
          </cell>
        </row>
        <row r="65">
          <cell r="A65" t="str">
            <v xml:space="preserve">      36101000</v>
          </cell>
        </row>
        <row r="66">
          <cell r="A66" t="str">
            <v xml:space="preserve">      36102000</v>
          </cell>
        </row>
        <row r="67">
          <cell r="A67" t="str">
            <v xml:space="preserve">         36102100</v>
          </cell>
        </row>
        <row r="68">
          <cell r="A68" t="str">
            <v xml:space="preserve">            36102101</v>
          </cell>
        </row>
        <row r="69">
          <cell r="A69" t="str">
            <v xml:space="preserve">            36102102</v>
          </cell>
        </row>
        <row r="70">
          <cell r="A70" t="str">
            <v xml:space="preserve">            36102103</v>
          </cell>
        </row>
        <row r="71">
          <cell r="A71" t="str">
            <v xml:space="preserve">            36102104</v>
          </cell>
        </row>
        <row r="72">
          <cell r="A72" t="str">
            <v xml:space="preserve">            36102105</v>
          </cell>
        </row>
        <row r="73">
          <cell r="A73" t="str">
            <v xml:space="preserve">         36102200</v>
          </cell>
        </row>
        <row r="74">
          <cell r="A74" t="str">
            <v xml:space="preserve">            36102201</v>
          </cell>
        </row>
        <row r="75">
          <cell r="A75" t="str">
            <v xml:space="preserve">            36102202</v>
          </cell>
        </row>
        <row r="76">
          <cell r="A76" t="str">
            <v xml:space="preserve">            36102205</v>
          </cell>
        </row>
        <row r="77">
          <cell r="A77" t="str">
            <v xml:space="preserve">            36102206</v>
          </cell>
        </row>
        <row r="78">
          <cell r="A78" t="str">
            <v xml:space="preserve">         36102300</v>
          </cell>
        </row>
        <row r="79">
          <cell r="A79" t="str">
            <v xml:space="preserve">         36102400</v>
          </cell>
        </row>
        <row r="80">
          <cell r="A80" t="str">
            <v xml:space="preserve">      36103000</v>
          </cell>
        </row>
        <row r="81">
          <cell r="A81" t="str">
            <v xml:space="preserve">         36103100</v>
          </cell>
        </row>
        <row r="82">
          <cell r="A82" t="str">
            <v xml:space="preserve">         36103200</v>
          </cell>
        </row>
        <row r="83">
          <cell r="A83" t="str">
            <v xml:space="preserve">         36103300</v>
          </cell>
        </row>
        <row r="84">
          <cell r="A84" t="str">
            <v xml:space="preserve">      36104000</v>
          </cell>
        </row>
        <row r="85">
          <cell r="A85" t="str">
            <v xml:space="preserve">      36105000</v>
          </cell>
        </row>
        <row r="86">
          <cell r="A86" t="str">
            <v xml:space="preserve">         36105100</v>
          </cell>
        </row>
        <row r="87">
          <cell r="A87" t="str">
            <v xml:space="preserve">         36105200</v>
          </cell>
        </row>
        <row r="88">
          <cell r="A88" t="str">
            <v xml:space="preserve">         36105300</v>
          </cell>
        </row>
        <row r="89">
          <cell r="A89" t="str">
            <v xml:space="preserve">      36106000</v>
          </cell>
        </row>
        <row r="90">
          <cell r="A90" t="str">
            <v xml:space="preserve">         36106050</v>
          </cell>
        </row>
        <row r="91">
          <cell r="A91" t="str">
            <v xml:space="preserve">         36106100</v>
          </cell>
        </row>
        <row r="92">
          <cell r="A92" t="str">
            <v xml:space="preserve">         36106200</v>
          </cell>
        </row>
        <row r="93">
          <cell r="A93" t="str">
            <v xml:space="preserve">         36106300</v>
          </cell>
        </row>
        <row r="94">
          <cell r="A94" t="str">
            <v xml:space="preserve">         36106400</v>
          </cell>
        </row>
        <row r="95">
          <cell r="A95" t="str">
            <v xml:space="preserve">   36200000</v>
          </cell>
        </row>
        <row r="96">
          <cell r="A96" t="str">
            <v xml:space="preserve">      36201000</v>
          </cell>
        </row>
        <row r="97">
          <cell r="A97" t="str">
            <v xml:space="preserve">         36201010</v>
          </cell>
        </row>
        <row r="98">
          <cell r="A98" t="str">
            <v xml:space="preserve">         36201020</v>
          </cell>
        </row>
        <row r="99">
          <cell r="A99" t="str">
            <v xml:space="preserve">         36201030</v>
          </cell>
        </row>
        <row r="100">
          <cell r="A100" t="str">
            <v xml:space="preserve">      36202000</v>
          </cell>
        </row>
        <row r="101">
          <cell r="A101" t="str">
            <v xml:space="preserve">      36203000</v>
          </cell>
        </row>
        <row r="102">
          <cell r="A102" t="str">
            <v xml:space="preserve">      36204000</v>
          </cell>
        </row>
        <row r="103">
          <cell r="A103" t="str">
            <v xml:space="preserve">      36205000</v>
          </cell>
        </row>
        <row r="104">
          <cell r="A104" t="str">
            <v xml:space="preserve">      36206000</v>
          </cell>
        </row>
        <row r="105">
          <cell r="A105" t="str">
            <v xml:space="preserve">   36300000</v>
          </cell>
        </row>
        <row r="106">
          <cell r="A106" t="str">
            <v xml:space="preserve">   36400000</v>
          </cell>
        </row>
        <row r="107">
          <cell r="A107" t="str">
            <v xml:space="preserve">   36400001</v>
          </cell>
        </row>
        <row r="108">
          <cell r="A108" t="str">
            <v xml:space="preserve">   36500000</v>
          </cell>
        </row>
        <row r="109">
          <cell r="A109" t="str">
            <v xml:space="preserve">      36501000</v>
          </cell>
        </row>
        <row r="110">
          <cell r="A110" t="str">
            <v xml:space="preserve">      36502000</v>
          </cell>
        </row>
        <row r="111">
          <cell r="A111" t="str">
            <v xml:space="preserve">      36503000</v>
          </cell>
        </row>
        <row r="112">
          <cell r="A112" t="str">
            <v xml:space="preserve">      36504000</v>
          </cell>
        </row>
        <row r="113">
          <cell r="A113" t="str">
            <v xml:space="preserve">      36505000</v>
          </cell>
        </row>
        <row r="114">
          <cell r="A114" t="str">
            <v xml:space="preserve">      36506000</v>
          </cell>
        </row>
        <row r="115">
          <cell r="A115" t="str">
            <v xml:space="preserve">      36507000</v>
          </cell>
        </row>
        <row r="116">
          <cell r="A116" t="str">
            <v xml:space="preserve">      36508000</v>
          </cell>
        </row>
        <row r="117">
          <cell r="A117" t="str">
            <v xml:space="preserve">   36600000</v>
          </cell>
        </row>
        <row r="118">
          <cell r="A118" t="str">
            <v xml:space="preserve">      36601000</v>
          </cell>
        </row>
        <row r="119">
          <cell r="A119" t="str">
            <v xml:space="preserve">   36700000</v>
          </cell>
        </row>
        <row r="120">
          <cell r="A120" t="str">
            <v xml:space="preserve">   36900006</v>
          </cell>
        </row>
        <row r="122">
          <cell r="C122">
            <v>37300000</v>
          </cell>
          <cell r="D122">
            <v>36300000</v>
          </cell>
          <cell r="E122">
            <v>36400001</v>
          </cell>
          <cell r="F122">
            <v>37400000</v>
          </cell>
          <cell r="J122">
            <v>37300000</v>
          </cell>
          <cell r="K122">
            <v>36300000</v>
          </cell>
          <cell r="L122">
            <v>36400001</v>
          </cell>
          <cell r="M122">
            <v>37400000</v>
          </cell>
        </row>
        <row r="123">
          <cell r="A123" t="str">
            <v>HC04</v>
          </cell>
        </row>
        <row r="124">
          <cell r="A124" t="str">
            <v>HC16</v>
          </cell>
        </row>
        <row r="125">
          <cell r="A125" t="str">
            <v>HC19</v>
          </cell>
        </row>
        <row r="126">
          <cell r="A126" t="str">
            <v>HC51</v>
          </cell>
        </row>
        <row r="127">
          <cell r="A127" t="str">
            <v>HC52</v>
          </cell>
        </row>
        <row r="128">
          <cell r="A128" t="str">
            <v>HC60</v>
          </cell>
        </row>
        <row r="129">
          <cell r="A129" t="str">
            <v>HC64</v>
          </cell>
        </row>
        <row r="130">
          <cell r="A130" t="str">
            <v>HC65</v>
          </cell>
        </row>
        <row r="131">
          <cell r="A131" t="str">
            <v>HC66</v>
          </cell>
        </row>
        <row r="132">
          <cell r="A132" t="str">
            <v>HC67</v>
          </cell>
        </row>
        <row r="133">
          <cell r="A133" t="str">
            <v>HC71</v>
          </cell>
        </row>
        <row r="134">
          <cell r="A134" t="str">
            <v>HC72</v>
          </cell>
        </row>
        <row r="135">
          <cell r="A135" t="str">
            <v>HC73</v>
          </cell>
        </row>
        <row r="136">
          <cell r="A136" t="str">
            <v>HC74</v>
          </cell>
        </row>
        <row r="137">
          <cell r="A137" t="str">
            <v>HC75</v>
          </cell>
        </row>
        <row r="138">
          <cell r="A138" t="str">
            <v>HC76</v>
          </cell>
        </row>
        <row r="139">
          <cell r="A139" t="str">
            <v>HC79</v>
          </cell>
        </row>
      </sheetData>
      <sheetData sheetId="2" refreshError="1"/>
      <sheetData sheetId="3" refreshError="1"/>
      <sheetData sheetId="4" refreshError="1"/>
      <sheetData sheetId="5" refreshError="1"/>
      <sheetData sheetId="6" refreshError="1"/>
      <sheetData sheetId="7" refreshError="1"/>
      <sheetData sheetId="8" refreshError="1">
        <row r="39">
          <cell r="A39" t="str">
            <v>X</v>
          </cell>
          <cell r="B39" t="str">
            <v>X</v>
          </cell>
          <cell r="C39" t="str">
            <v>X</v>
          </cell>
          <cell r="D39" t="str">
            <v>X</v>
          </cell>
          <cell r="F39" t="str">
            <v>X</v>
          </cell>
          <cell r="G39" t="str">
            <v>X</v>
          </cell>
          <cell r="H39" t="str">
            <v>X</v>
          </cell>
          <cell r="J39" t="str">
            <v>X</v>
          </cell>
          <cell r="K39" t="str">
            <v>X</v>
          </cell>
          <cell r="M39" t="str">
            <v>X</v>
          </cell>
          <cell r="N39" t="str">
            <v>X</v>
          </cell>
          <cell r="O39" t="str">
            <v>X</v>
          </cell>
          <cell r="P39" t="str">
            <v>X</v>
          </cell>
          <cell r="Q39" t="str">
            <v>X</v>
          </cell>
          <cell r="S39" t="str">
            <v>X</v>
          </cell>
          <cell r="T39" t="str">
            <v>X</v>
          </cell>
          <cell r="U39" t="str">
            <v>X</v>
          </cell>
          <cell r="W39" t="str">
            <v>X</v>
          </cell>
        </row>
      </sheetData>
      <sheetData sheetId="9" refreshError="1"/>
      <sheetData sheetId="10"/>
      <sheetData sheetId="11"/>
      <sheetData sheetId="12"/>
      <sheetData sheetId="13"/>
      <sheetData sheetId="14"/>
      <sheetData sheetId="15" refreshError="1"/>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 sheetId="35" refreshError="1"/>
      <sheetData sheetId="36" refreshError="1"/>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Name val="CUENTARESULT"/>
      <sheetName val="ctaresmem"/>
      <sheetName val="Sheet1"/>
      <sheetName val="BALANCEPESETAS"/>
      <sheetName val="CUENTARESULTPTS"/>
      <sheetName val="CTARESMEMPESETAS"/>
      <sheetName val="sapactivexlhiddensheet"/>
      <sheetName val="RS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39">
          <cell r="A39" t="str">
            <v>X</v>
          </cell>
          <cell r="B39" t="str">
            <v>X</v>
          </cell>
          <cell r="C39" t="str">
            <v>X</v>
          </cell>
        </row>
      </sheetData>
      <sheetData sheetId="8"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
      <sheetName val="Weight"/>
      <sheetName val="INV"/>
      <sheetName val="Rem"/>
      <sheetName val="PP"/>
      <sheetName val="Sales"/>
      <sheetName val="IS"/>
      <sheetName val="IRC"/>
      <sheetName val="Balanço_orç"/>
      <sheetName val="PF"/>
      <sheetName val="FECHO"/>
      <sheetName val="Tables"/>
      <sheetName val="Graphs"/>
      <sheetName val="Interests"/>
      <sheetName val="Not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Secção Pessoal"/>
      <sheetName val="Saídas 2005"/>
      <sheetName val="Pivot"/>
      <sheetName val="Falecimentos 2005"/>
      <sheetName val="Mútuo Acordo 2005"/>
      <sheetName val="Reforma 2005"/>
      <sheetName val="Demissão 2005"/>
      <sheetName val="Rescisão de Contrato 2005"/>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
      <sheetName val="Weight"/>
      <sheetName val="INV"/>
      <sheetName val="Rem"/>
      <sheetName val="PP"/>
      <sheetName val="Sales"/>
      <sheetName val="IS"/>
      <sheetName val="IRC"/>
      <sheetName val="Balanço_orç"/>
      <sheetName val="PF"/>
      <sheetName val="FECHO"/>
      <sheetName val="Tables"/>
      <sheetName val="Graphs"/>
      <sheetName val="Interests"/>
      <sheetName val="Not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rif"/>
      <sheetName val="Intro"/>
      <sheetName val="Fact"/>
      <sheetName val="Análise"/>
      <sheetName val="Sugestões"/>
      <sheetName val="TVCF"/>
    </sheetNames>
    <sheetDataSet>
      <sheetData sheetId="0">
        <row r="3">
          <cell r="C3" t="str">
            <v>MAT</v>
          </cell>
          <cell r="D3" t="str">
            <v>AT</v>
          </cell>
          <cell r="E3" t="str">
            <v>MT 3H</v>
          </cell>
          <cell r="F3" t="str">
            <v>MT</v>
          </cell>
          <cell r="G3" t="str">
            <v>BTE</v>
          </cell>
        </row>
        <row r="5">
          <cell r="B5" t="str">
            <v>TFlu</v>
          </cell>
          <cell r="C5">
            <v>89.44</v>
          </cell>
          <cell r="D5">
            <v>89.74</v>
          </cell>
          <cell r="F5">
            <v>48.2</v>
          </cell>
          <cell r="G5">
            <v>26.72</v>
          </cell>
        </row>
        <row r="6">
          <cell r="B6" t="str">
            <v>TFmu</v>
          </cell>
          <cell r="D6">
            <v>89.74</v>
          </cell>
          <cell r="F6">
            <v>48.2</v>
          </cell>
          <cell r="G6">
            <v>26.72</v>
          </cell>
        </row>
        <row r="7">
          <cell r="B7" t="str">
            <v>TFcu</v>
          </cell>
          <cell r="D7">
            <v>89.74</v>
          </cell>
          <cell r="F7">
            <v>48.2</v>
          </cell>
        </row>
        <row r="10">
          <cell r="B10" t="str">
            <v>Pplu</v>
          </cell>
          <cell r="C10">
            <v>5.08</v>
          </cell>
          <cell r="D10">
            <v>4.8250000000000002</v>
          </cell>
          <cell r="F10">
            <v>6.9950000000000001</v>
          </cell>
          <cell r="G10">
            <v>14.237</v>
          </cell>
        </row>
        <row r="11">
          <cell r="B11" t="str">
            <v>PClu</v>
          </cell>
          <cell r="C11">
            <v>0.56999999999999995</v>
          </cell>
          <cell r="D11">
            <v>0.70699999999999996</v>
          </cell>
          <cell r="F11">
            <v>1.2050000000000001</v>
          </cell>
          <cell r="G11">
            <v>1.0780000000000001</v>
          </cell>
        </row>
        <row r="13">
          <cell r="B13" t="str">
            <v>Ppmu</v>
          </cell>
          <cell r="D13">
            <v>4.5759999999999996</v>
          </cell>
          <cell r="F13">
            <v>7.49</v>
          </cell>
          <cell r="G13">
            <v>9.3710000000000004</v>
          </cell>
        </row>
        <row r="14">
          <cell r="B14" t="str">
            <v>PCmu</v>
          </cell>
          <cell r="D14">
            <v>0.503</v>
          </cell>
          <cell r="F14">
            <v>1.0189999999999999</v>
          </cell>
          <cell r="G14">
            <v>0.40799999999999997</v>
          </cell>
        </row>
        <row r="16">
          <cell r="B16" t="str">
            <v>Ppcu</v>
          </cell>
          <cell r="D16">
            <v>12.601000000000001</v>
          </cell>
          <cell r="F16">
            <v>12.574</v>
          </cell>
        </row>
        <row r="17">
          <cell r="B17" t="str">
            <v>PCcu</v>
          </cell>
          <cell r="D17">
            <v>0.27400000000000002</v>
          </cell>
          <cell r="F17">
            <v>0.377</v>
          </cell>
        </row>
        <row r="21">
          <cell r="B21" t="str">
            <v>Wp_ilu</v>
          </cell>
          <cell r="C21">
            <v>7.2400000000000006E-2</v>
          </cell>
          <cell r="D21">
            <v>7.5999999999999998E-2</v>
          </cell>
          <cell r="F21">
            <v>0.1007</v>
          </cell>
          <cell r="G21">
            <v>0.1188</v>
          </cell>
        </row>
        <row r="22">
          <cell r="B22" t="str">
            <v>Wc_ilu</v>
          </cell>
          <cell r="C22">
            <v>5.4800000000000001E-2</v>
          </cell>
          <cell r="D22">
            <v>5.8900000000000001E-2</v>
          </cell>
          <cell r="F22">
            <v>7.3400000000000007E-2</v>
          </cell>
          <cell r="G22">
            <v>8.1900000000000001E-2</v>
          </cell>
        </row>
        <row r="23">
          <cell r="B23" t="str">
            <v>Wvn_ilu</v>
          </cell>
          <cell r="C23">
            <v>3.5400000000000001E-2</v>
          </cell>
          <cell r="D23">
            <v>3.9300000000000002E-2</v>
          </cell>
          <cell r="F23">
            <v>4.6399999999999997E-2</v>
          </cell>
          <cell r="G23">
            <v>5.0099999999999999E-2</v>
          </cell>
        </row>
        <row r="24">
          <cell r="B24" t="str">
            <v>Wsv_ilu</v>
          </cell>
          <cell r="C24">
            <v>3.3000000000000002E-2</v>
          </cell>
          <cell r="D24">
            <v>3.6799999999999999E-2</v>
          </cell>
          <cell r="F24">
            <v>4.3400000000000001E-2</v>
          </cell>
        </row>
        <row r="26">
          <cell r="B26" t="str">
            <v>Wp_iilu</v>
          </cell>
          <cell r="C26">
            <v>7.2700000000000001E-2</v>
          </cell>
          <cell r="D26">
            <v>7.6100000000000001E-2</v>
          </cell>
          <cell r="F26">
            <v>0.10440000000000001</v>
          </cell>
          <cell r="G26">
            <v>0.1188</v>
          </cell>
        </row>
        <row r="27">
          <cell r="B27" t="str">
            <v>Wc_iilu</v>
          </cell>
          <cell r="C27">
            <v>5.7000000000000002E-2</v>
          </cell>
          <cell r="D27">
            <v>6.1199999999999997E-2</v>
          </cell>
          <cell r="F27">
            <v>7.5499999999999998E-2</v>
          </cell>
          <cell r="G27">
            <v>8.1900000000000001E-2</v>
          </cell>
        </row>
        <row r="28">
          <cell r="B28" t="str">
            <v>Wvn_iilu</v>
          </cell>
          <cell r="C28">
            <v>3.7699999999999997E-2</v>
          </cell>
          <cell r="D28">
            <v>4.1599999999999998E-2</v>
          </cell>
          <cell r="F28">
            <v>4.8300000000000003E-2</v>
          </cell>
          <cell r="G28">
            <v>5.0099999999999999E-2</v>
          </cell>
        </row>
        <row r="29">
          <cell r="B29" t="str">
            <v>Wsv_iilu</v>
          </cell>
          <cell r="C29">
            <v>3.5200000000000002E-2</v>
          </cell>
          <cell r="D29">
            <v>3.8899999999999997E-2</v>
          </cell>
          <cell r="F29">
            <v>4.4900000000000002E-2</v>
          </cell>
        </row>
        <row r="31">
          <cell r="B31" t="str">
            <v>Wp_iiilu</v>
          </cell>
          <cell r="C31">
            <v>7.2700000000000001E-2</v>
          </cell>
          <cell r="D31">
            <v>7.6100000000000001E-2</v>
          </cell>
          <cell r="F31">
            <v>0.10440000000000001</v>
          </cell>
          <cell r="G31">
            <v>0.1188</v>
          </cell>
        </row>
        <row r="32">
          <cell r="B32" t="str">
            <v>Wc_iiilu</v>
          </cell>
          <cell r="C32">
            <v>5.7000000000000002E-2</v>
          </cell>
          <cell r="D32">
            <v>6.1199999999999997E-2</v>
          </cell>
          <cell r="F32">
            <v>7.5499999999999998E-2</v>
          </cell>
          <cell r="G32">
            <v>8.1900000000000001E-2</v>
          </cell>
        </row>
        <row r="33">
          <cell r="B33" t="str">
            <v>Wvn_iiilu</v>
          </cell>
          <cell r="C33">
            <v>3.7699999999999997E-2</v>
          </cell>
          <cell r="D33">
            <v>4.1599999999999998E-2</v>
          </cell>
          <cell r="F33">
            <v>4.8300000000000003E-2</v>
          </cell>
          <cell r="G33">
            <v>5.0099999999999999E-2</v>
          </cell>
        </row>
        <row r="34">
          <cell r="B34" t="str">
            <v>Wsv_iiilu</v>
          </cell>
          <cell r="C34">
            <v>3.5200000000000002E-2</v>
          </cell>
          <cell r="D34">
            <v>3.8899999999999997E-2</v>
          </cell>
          <cell r="F34">
            <v>4.4900000000000002E-2</v>
          </cell>
        </row>
        <row r="36">
          <cell r="B36" t="str">
            <v>Wp_ivlu</v>
          </cell>
          <cell r="C36">
            <v>7.2400000000000006E-2</v>
          </cell>
          <cell r="D36">
            <v>7.5999999999999998E-2</v>
          </cell>
          <cell r="F36">
            <v>0.1007</v>
          </cell>
          <cell r="G36">
            <v>0.1188</v>
          </cell>
        </row>
        <row r="37">
          <cell r="B37" t="str">
            <v>Wc_ivlu</v>
          </cell>
          <cell r="C37">
            <v>5.4800000000000001E-2</v>
          </cell>
          <cell r="D37">
            <v>5.8900000000000001E-2</v>
          </cell>
          <cell r="F37">
            <v>7.3400000000000007E-2</v>
          </cell>
          <cell r="G37">
            <v>8.1900000000000001E-2</v>
          </cell>
        </row>
        <row r="38">
          <cell r="B38" t="str">
            <v>Wvn_ivlu</v>
          </cell>
          <cell r="C38">
            <v>3.5400000000000001E-2</v>
          </cell>
          <cell r="D38">
            <v>3.9300000000000002E-2</v>
          </cell>
          <cell r="F38">
            <v>4.6399999999999997E-2</v>
          </cell>
          <cell r="G38">
            <v>5.0099999999999999E-2</v>
          </cell>
        </row>
        <row r="39">
          <cell r="B39" t="str">
            <v>Wsv_ivlu</v>
          </cell>
          <cell r="C39">
            <v>3.3000000000000002E-2</v>
          </cell>
          <cell r="D39">
            <v>3.6799999999999999E-2</v>
          </cell>
          <cell r="F39">
            <v>4.3400000000000001E-2</v>
          </cell>
        </row>
        <row r="42">
          <cell r="B42" t="str">
            <v>Wp_imu</v>
          </cell>
          <cell r="D42">
            <v>9.1499999999999998E-2</v>
          </cell>
          <cell r="F42">
            <v>0.1072</v>
          </cell>
          <cell r="G42">
            <v>0.18509999999999999</v>
          </cell>
        </row>
        <row r="43">
          <cell r="B43" t="str">
            <v>Wc_imu</v>
          </cell>
          <cell r="D43">
            <v>6.1199999999999997E-2</v>
          </cell>
          <cell r="F43">
            <v>7.6100000000000001E-2</v>
          </cell>
          <cell r="G43">
            <v>9.2799999999999994E-2</v>
          </cell>
        </row>
        <row r="44">
          <cell r="B44" t="str">
            <v>Wvn_imu</v>
          </cell>
          <cell r="D44">
            <v>4.24E-2</v>
          </cell>
          <cell r="F44">
            <v>4.7199999999999999E-2</v>
          </cell>
          <cell r="G44">
            <v>5.79E-2</v>
          </cell>
        </row>
        <row r="45">
          <cell r="B45" t="str">
            <v>Wsv_imu</v>
          </cell>
          <cell r="D45">
            <v>3.9699999999999999E-2</v>
          </cell>
          <cell r="F45">
            <v>4.4299999999999999E-2</v>
          </cell>
        </row>
        <row r="47">
          <cell r="B47" t="str">
            <v>Wp_iimu</v>
          </cell>
          <cell r="D47">
            <v>9.3799999999999994E-2</v>
          </cell>
          <cell r="F47">
            <v>0.114</v>
          </cell>
          <cell r="G47">
            <v>0.18509999999999999</v>
          </cell>
        </row>
        <row r="48">
          <cell r="B48" t="str">
            <v>Wc_iimu</v>
          </cell>
          <cell r="D48">
            <v>6.3700000000000007E-2</v>
          </cell>
          <cell r="F48">
            <v>7.6499999999999999E-2</v>
          </cell>
          <cell r="G48">
            <v>9.2799999999999994E-2</v>
          </cell>
        </row>
        <row r="49">
          <cell r="B49" t="str">
            <v>Wvn_iimu</v>
          </cell>
          <cell r="D49">
            <v>4.36E-2</v>
          </cell>
          <cell r="F49">
            <v>0.05</v>
          </cell>
          <cell r="G49">
            <v>5.79E-2</v>
          </cell>
        </row>
        <row r="50">
          <cell r="B50" t="str">
            <v>Wsv_iimu</v>
          </cell>
          <cell r="D50">
            <v>4.0300000000000002E-2</v>
          </cell>
          <cell r="F50">
            <v>4.65E-2</v>
          </cell>
        </row>
        <row r="52">
          <cell r="B52" t="str">
            <v>Wp_iiimu</v>
          </cell>
          <cell r="D52">
            <v>9.3799999999999994E-2</v>
          </cell>
          <cell r="F52">
            <v>0.114</v>
          </cell>
          <cell r="G52">
            <v>0.18509999999999999</v>
          </cell>
        </row>
        <row r="53">
          <cell r="B53" t="str">
            <v>Wc_iiimu</v>
          </cell>
          <cell r="D53">
            <v>6.3700000000000007E-2</v>
          </cell>
          <cell r="F53">
            <v>7.6499999999999999E-2</v>
          </cell>
          <cell r="G53">
            <v>9.2799999999999994E-2</v>
          </cell>
        </row>
        <row r="54">
          <cell r="B54" t="str">
            <v>Wvn_iiimu</v>
          </cell>
          <cell r="D54">
            <v>4.36E-2</v>
          </cell>
          <cell r="F54">
            <v>0.05</v>
          </cell>
          <cell r="G54">
            <v>5.79E-2</v>
          </cell>
        </row>
        <row r="55">
          <cell r="B55" t="str">
            <v>Wsv_iiimu</v>
          </cell>
          <cell r="D55">
            <v>4.0300000000000002E-2</v>
          </cell>
          <cell r="F55">
            <v>4.65E-2</v>
          </cell>
        </row>
        <row r="57">
          <cell r="B57" t="str">
            <v>Wp_ivmu</v>
          </cell>
          <cell r="D57">
            <v>9.1499999999999998E-2</v>
          </cell>
          <cell r="F57">
            <v>0.1072</v>
          </cell>
          <cell r="G57">
            <v>0.18509999999999999</v>
          </cell>
        </row>
        <row r="58">
          <cell r="B58" t="str">
            <v>Wc_ivmu</v>
          </cell>
          <cell r="D58">
            <v>6.1199999999999997E-2</v>
          </cell>
          <cell r="F58">
            <v>7.6100000000000001E-2</v>
          </cell>
          <cell r="G58">
            <v>9.2799999999999994E-2</v>
          </cell>
        </row>
        <row r="59">
          <cell r="B59" t="str">
            <v>Wvn_ivmu</v>
          </cell>
          <cell r="D59">
            <v>4.24E-2</v>
          </cell>
          <cell r="F59">
            <v>4.7199999999999999E-2</v>
          </cell>
          <cell r="G59">
            <v>5.79E-2</v>
          </cell>
        </row>
        <row r="60">
          <cell r="B60" t="str">
            <v>Wsv_ivmu</v>
          </cell>
          <cell r="D60">
            <v>3.9699999999999999E-2</v>
          </cell>
          <cell r="F60">
            <v>4.4299999999999999E-2</v>
          </cell>
        </row>
        <row r="63">
          <cell r="B63" t="str">
            <v>Wp_icu</v>
          </cell>
          <cell r="D63">
            <v>0.1198</v>
          </cell>
          <cell r="F63">
            <v>0.1825</v>
          </cell>
        </row>
        <row r="64">
          <cell r="B64" t="str">
            <v>Wc_icu</v>
          </cell>
          <cell r="D64">
            <v>7.3300000000000004E-2</v>
          </cell>
          <cell r="F64">
            <v>8.5999999999999993E-2</v>
          </cell>
        </row>
        <row r="65">
          <cell r="B65" t="str">
            <v>Wvn_icu</v>
          </cell>
          <cell r="D65">
            <v>4.3700000000000003E-2</v>
          </cell>
          <cell r="F65">
            <v>5.3400000000000003E-2</v>
          </cell>
        </row>
        <row r="66">
          <cell r="B66" t="str">
            <v>Wsv_icu</v>
          </cell>
          <cell r="D66">
            <v>4.1000000000000002E-2</v>
          </cell>
          <cell r="F66">
            <v>0.05</v>
          </cell>
        </row>
        <row r="68">
          <cell r="B68" t="str">
            <v>Wp_iicu</v>
          </cell>
          <cell r="D68">
            <v>0.1201</v>
          </cell>
          <cell r="F68">
            <v>0.18260000000000001</v>
          </cell>
        </row>
        <row r="69">
          <cell r="B69" t="str">
            <v>Wc_iicu</v>
          </cell>
          <cell r="D69">
            <v>7.2900000000000006E-2</v>
          </cell>
          <cell r="F69">
            <v>8.5999999999999993E-2</v>
          </cell>
        </row>
        <row r="70">
          <cell r="B70" t="str">
            <v>Wvn_iicu</v>
          </cell>
          <cell r="D70">
            <v>4.4999999999999998E-2</v>
          </cell>
          <cell r="F70">
            <v>5.3400000000000003E-2</v>
          </cell>
        </row>
        <row r="71">
          <cell r="B71" t="str">
            <v>Wsv_iicu</v>
          </cell>
          <cell r="D71">
            <v>4.1500000000000002E-2</v>
          </cell>
          <cell r="F71">
            <v>0.05</v>
          </cell>
        </row>
        <row r="73">
          <cell r="B73" t="str">
            <v>Wp_iiicu</v>
          </cell>
          <cell r="D73">
            <v>0.1201</v>
          </cell>
          <cell r="F73">
            <v>0.18260000000000001</v>
          </cell>
        </row>
        <row r="74">
          <cell r="B74" t="str">
            <v>Wc_iiicu</v>
          </cell>
          <cell r="D74">
            <v>7.2900000000000006E-2</v>
          </cell>
          <cell r="F74">
            <v>8.5999999999999993E-2</v>
          </cell>
        </row>
        <row r="75">
          <cell r="B75" t="str">
            <v>Wvn_iiicu</v>
          </cell>
          <cell r="D75">
            <v>4.4999999999999998E-2</v>
          </cell>
          <cell r="F75">
            <v>5.3400000000000003E-2</v>
          </cell>
        </row>
        <row r="76">
          <cell r="B76" t="str">
            <v>Wsv_iiicu</v>
          </cell>
          <cell r="D76">
            <v>4.1500000000000002E-2</v>
          </cell>
          <cell r="F76">
            <v>0.05</v>
          </cell>
        </row>
        <row r="78">
          <cell r="B78" t="str">
            <v>Wp_ivcu</v>
          </cell>
          <cell r="D78">
            <v>0.1198</v>
          </cell>
          <cell r="F78">
            <v>0.1825</v>
          </cell>
        </row>
        <row r="79">
          <cell r="B79" t="str">
            <v>Wc_ivcu</v>
          </cell>
          <cell r="D79">
            <v>7.3300000000000004E-2</v>
          </cell>
          <cell r="F79">
            <v>8.5999999999999993E-2</v>
          </cell>
        </row>
        <row r="80">
          <cell r="B80" t="str">
            <v>Wvn_ivcu</v>
          </cell>
          <cell r="D80">
            <v>4.3700000000000003E-2</v>
          </cell>
          <cell r="F80">
            <v>5.3400000000000003E-2</v>
          </cell>
        </row>
        <row r="81">
          <cell r="B81" t="str">
            <v>Wsv_ivcu</v>
          </cell>
          <cell r="D81">
            <v>4.1000000000000002E-2</v>
          </cell>
          <cell r="F81">
            <v>0.05</v>
          </cell>
        </row>
        <row r="83">
          <cell r="B83" t="str">
            <v>Wq_ind</v>
          </cell>
          <cell r="C83">
            <v>1.52E-2</v>
          </cell>
          <cell r="D83">
            <v>1.55E-2</v>
          </cell>
          <cell r="F83">
            <v>1.6899999999999998E-2</v>
          </cell>
          <cell r="G83">
            <v>1.9699999999999999E-2</v>
          </cell>
        </row>
        <row r="84">
          <cell r="B84" t="str">
            <v>Wq_cap</v>
          </cell>
          <cell r="C84">
            <v>1.1299999999999999E-2</v>
          </cell>
          <cell r="D84">
            <v>1.1599999999999999E-2</v>
          </cell>
          <cell r="F84">
            <v>1.2699999999999999E-2</v>
          </cell>
          <cell r="G84">
            <v>1.4999999999999999E-2</v>
          </cell>
        </row>
      </sheetData>
      <sheetData sheetId="1" refreshError="1"/>
      <sheetData sheetId="2" refreshError="1"/>
      <sheetData sheetId="3" refreshError="1"/>
      <sheetData sheetId="4" refreshError="1"/>
      <sheetData sheetId="5"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2006"/>
      <sheetName val="Resumo 2006"/>
      <sheetName val="Base 2005"/>
      <sheetName val="Reconciliação"/>
      <sheetName val="Saídas 2006"/>
      <sheetName val="Fora do Activo 2006"/>
      <sheetName val="Entradas 2006"/>
      <sheetName val="Activos 31-12-2006"/>
      <sheetName val="Reformados + Pré-reformados 06"/>
      <sheetName val="Pensionistas 2006"/>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D"/>
      <sheetName val="TD Distribuição"/>
      <sheetName val="Rel geral"/>
      <sheetName val="RC"/>
      <sheetName val="RC f"/>
      <sheetName val="RC (2)"/>
      <sheetName val="Rel geral (2)"/>
      <sheetName val="DSD-2005_por_concelho"/>
    </sheetNames>
    <sheetDataSet>
      <sheetData sheetId="0"/>
      <sheetData sheetId="1"/>
      <sheetData sheetId="2"/>
      <sheetData sheetId="3"/>
      <sheetData sheetId="4"/>
      <sheetData sheetId="5"/>
      <sheetData sheetId="6"/>
      <sheetData sheetId="7"/>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j"/>
      <sheetName val="Folha1"/>
      <sheetName val="BEI"/>
      <sheetName val="dif.camb"/>
      <sheetName val="emac"/>
      <sheetName val="ener"/>
      <sheetName val="f_pensoes"/>
      <sheetName val="imp dif"/>
      <sheetName val="Od"/>
      <sheetName val="68$"/>
      <sheetName val="68€"/>
      <sheetName val="balancete"/>
      <sheetName val="DF'S INDIV"/>
      <sheetName val="Consolidação"/>
      <sheetName val="DF'S Cons"/>
      <sheetName val="Ajust cons 2003"/>
      <sheetName val=" DF'S DR.Ana"/>
      <sheetName val="leasing"/>
      <sheetName val="COOPEREME"/>
      <sheetName val="Equivalência"/>
      <sheetName val="Museu"/>
      <sheetName val="72"/>
      <sheetName val="mod22"/>
      <sheetName val="mod22 2"/>
      <sheetName val="mod22 est"/>
      <sheetName val="mod22 KPMG"/>
      <sheetName val="mod22 nota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refreshError="1"/>
      <sheetData sheetId="24" refreshError="1"/>
      <sheetData sheetId="25"/>
      <sheetData sheetId="26"/>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Zam"/>
      <sheetName val="Balancete EEM 2005_08-03-2006"/>
      <sheetName val="Subsidios 2005"/>
      <sheetName val="Resumo subsídios 2005"/>
      <sheetName val="Activo Líquido 2005"/>
      <sheetName val="Balancete_EEM_2005_08-03-2006"/>
      <sheetName val="Subsidios_2005"/>
      <sheetName val="Resumo_subsídios_2005"/>
      <sheetName val="Activo_Líquido_2005"/>
    </sheetNames>
    <sheetDataSet>
      <sheetData sheetId="0"/>
      <sheetData sheetId="1" refreshError="1"/>
      <sheetData sheetId="2" refreshError="1"/>
      <sheetData sheetId="3" refreshError="1"/>
      <sheetData sheetId="4" refreshError="1"/>
      <sheetData sheetId="5"/>
      <sheetData sheetId="6"/>
      <sheetData sheetId="7"/>
      <sheetData sheetId="8"/>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secçao pessoal"/>
      <sheetName val="verificação"/>
      <sheetName val="base final"/>
      <sheetName val="Resumo_2004"/>
      <sheetName val="Resumo 2003"/>
      <sheetName val="Base final 2003"/>
      <sheetName val="Base final corrigida 2003 "/>
      <sheetName val="Resumo final corrigido 2003"/>
      <sheetName val="base_secçao_pessoal"/>
      <sheetName val="base_final"/>
      <sheetName val="Resumo_2003"/>
      <sheetName val="Base_final_2003"/>
      <sheetName val="Base_final_corrigida_2003_"/>
      <sheetName val="Resumo_final_corrigido_2003"/>
    </sheetNames>
    <sheetDataSet>
      <sheetData sheetId="0">
        <row r="2">
          <cell r="D2" t="str">
            <v>E50-79</v>
          </cell>
        </row>
      </sheetData>
      <sheetData sheetId="1" refreshError="1"/>
      <sheetData sheetId="2" refreshError="1"/>
      <sheetData sheetId="3" refreshError="1"/>
      <sheetData sheetId="4" refreshError="1"/>
      <sheetData sheetId="5" refreshError="1"/>
      <sheetData sheetId="6" refreshError="1"/>
      <sheetData sheetId="7" refreshError="1"/>
      <sheetData sheetId="8">
        <row r="2">
          <cell r="D2" t="str">
            <v>E50-79</v>
          </cell>
        </row>
      </sheetData>
      <sheetData sheetId="9"/>
      <sheetData sheetId="10"/>
      <sheetData sheetId="11"/>
      <sheetData sheetId="12"/>
      <sheetData sheetId="13"/>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secçao pessoal"/>
      <sheetName val="verificação"/>
      <sheetName val="base final"/>
      <sheetName val="Resumo_2004"/>
      <sheetName val="Resumo 2003"/>
      <sheetName val="Base final 2003"/>
      <sheetName val="Base final corrigida 2003 "/>
      <sheetName val="Resumo final corrigido 2003"/>
    </sheetNames>
    <sheetDataSet>
      <sheetData sheetId="0">
        <row r="2">
          <cell r="D2" t="str">
            <v>E50-79</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scr ERSE"/>
      <sheetName val="valid Transf ZAM"/>
      <sheetName val="ZAM2006"/>
      <sheetName val="OT´s Não Liquidadas 2006"/>
      <sheetName val="44999999 2005"/>
      <sheetName val="Pivot 4499 2005"/>
      <sheetName val="SD 4499 2006"/>
      <sheetName val="valid transf total"/>
      <sheetName val="Valid Class ERSE"/>
      <sheetName val="Valid novos"/>
      <sheetName val="bal"/>
      <sheetName val="ctrl bal"/>
      <sheetName val="Imo Base"/>
      <sheetName val="Crit de repart finais"/>
      <sheetName val="Imo dir"/>
      <sheetName val="Imo ind"/>
      <sheetName val="valid repart"/>
      <sheetName val="ind final"/>
      <sheetName val="Mudam 1"/>
      <sheetName val="Mudam 2"/>
      <sheetName val="Imob ERSE 2006"/>
      <sheetName val="CO2"/>
      <sheetName val="Imob ERSE 2006 com licenças co2"/>
      <sheetName val="Modelo 2006 sem licenças CO2"/>
      <sheetName val="Modelo 2006 com licenças CO"/>
      <sheetName val="valid Modelo 200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secçao pessoal"/>
      <sheetName val="verificação"/>
      <sheetName val="base final"/>
      <sheetName val="Resumo_2004"/>
      <sheetName val="Resumo 2003"/>
      <sheetName val="Base final 2003"/>
      <sheetName val="Base final corrigida 2003 "/>
      <sheetName val="Resumo final corrigido 2003"/>
    </sheetNames>
    <sheetDataSet>
      <sheetData sheetId="0">
        <row r="2">
          <cell r="D2" t="str">
            <v>E50-79</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scr ERSE"/>
      <sheetName val="valid Transf ZAM"/>
      <sheetName val="ZAM2006"/>
      <sheetName val="OT´s Não Liquidadas 2006"/>
      <sheetName val="44999999 2005"/>
      <sheetName val="Pivot 4499 2005"/>
      <sheetName val="SD 4499 2006"/>
      <sheetName val="valid transf total"/>
      <sheetName val="Valid Class ERSE"/>
      <sheetName val="Valid novos"/>
      <sheetName val="bal"/>
      <sheetName val="ctrl bal"/>
      <sheetName val="Imo Base"/>
      <sheetName val="Crit de repart finais"/>
      <sheetName val="Imo dir"/>
      <sheetName val="Imo ind"/>
      <sheetName val="valid repart"/>
      <sheetName val="ind final"/>
      <sheetName val="Mudam 1"/>
      <sheetName val="Mudam 2"/>
      <sheetName val="Imob ERSE 2006"/>
      <sheetName val="CO2"/>
      <sheetName val="Imob ERSE 2006 com licenças co2"/>
      <sheetName val="Modelo 2006 sem licenças CO2"/>
      <sheetName val="Modelo 2006 com licenças CO"/>
      <sheetName val="valid Modelo 2006"/>
    </sheetNames>
    <sheetDataSet>
      <sheetData sheetId="0" refreshError="1"/>
      <sheetData sheetId="1" refreshError="1"/>
      <sheetData sheetId="2"/>
      <sheetData sheetId="3"/>
      <sheetData sheetId="4" refreshError="1"/>
      <sheetData sheetId="5" refreshError="1"/>
      <sheetData sheetId="6" refreshError="1"/>
      <sheetData sheetId="7"/>
      <sheetData sheetId="8" refreshError="1"/>
      <sheetData sheetId="9" refreshError="1"/>
      <sheetData sheetId="10"/>
      <sheetData sheetId="11" refreshError="1"/>
      <sheetData sheetId="12"/>
      <sheetData sheetId="13" refreshError="1"/>
      <sheetData sheetId="14"/>
      <sheetData sheetId="15" refreshError="1"/>
      <sheetData sheetId="16" refreshError="1"/>
      <sheetData sheetId="17"/>
      <sheetData sheetId="18"/>
      <sheetData sheetId="19"/>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secçao pessoal"/>
      <sheetName val="verificação"/>
      <sheetName val="base final"/>
      <sheetName val="Resumo_2004"/>
      <sheetName val="Resumo 2003"/>
      <sheetName val="Base final 2003"/>
      <sheetName val="Base final corrigida 2003 "/>
      <sheetName val="Resumo final corrigido 2003"/>
    </sheetNames>
    <sheetDataSet>
      <sheetData sheetId="0">
        <row r="2">
          <cell r="D2" t="str">
            <v>E50-79</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scr ERSE"/>
      <sheetName val="valid Transf ZAM"/>
      <sheetName val="ZAM2006"/>
      <sheetName val="OT´s Não Liquidadas 2006"/>
      <sheetName val="44999999 2005"/>
      <sheetName val="Pivot 4499 2005"/>
      <sheetName val="SD 4499 2006"/>
      <sheetName val="valid transf total"/>
      <sheetName val="Valid Class ERSE"/>
      <sheetName val="Valid novos"/>
      <sheetName val="bal"/>
      <sheetName val="ctrl bal"/>
      <sheetName val="Imo Base"/>
      <sheetName val="Crit de repart finais"/>
      <sheetName val="Imo dir"/>
      <sheetName val="Imo ind"/>
      <sheetName val="valid repart"/>
      <sheetName val="ind final"/>
      <sheetName val="Mudam 1"/>
      <sheetName val="Mudam 2"/>
      <sheetName val="Imob ERSE 2006"/>
      <sheetName val="CO2"/>
      <sheetName val="Imob ERSE 2006 com licenças co2"/>
      <sheetName val="Modelo 2006 sem licenças CO2"/>
      <sheetName val="Modelo 2006 com licenças CO"/>
      <sheetName val="valid Modelo 2006"/>
      <sheetName val="descr_ERSE"/>
      <sheetName val="valid_Transf_ZAM"/>
      <sheetName val="OT´s_Não_Liquidadas_2006"/>
      <sheetName val="44999999_2005"/>
      <sheetName val="Pivot_4499_2005"/>
      <sheetName val="SD_4499_2006"/>
      <sheetName val="valid_transf_total"/>
      <sheetName val="Valid_Class_ERSE"/>
      <sheetName val="Valid_novos"/>
      <sheetName val="ctrl_bal"/>
      <sheetName val="Imo_Base"/>
      <sheetName val="Crit_de_repart_finais"/>
      <sheetName val="Imo_dir"/>
      <sheetName val="Imo_ind"/>
      <sheetName val="valid_repart"/>
      <sheetName val="ind_final"/>
      <sheetName val="Mudam_1"/>
      <sheetName val="Mudam_2"/>
      <sheetName val="Imob_ERSE_2006"/>
      <sheetName val="Imob_ERSE_2006_com_licenças_co2"/>
      <sheetName val="Modelo_2006_sem_licenças_CO2"/>
      <sheetName val="Modelo_2006_com_licenças_CO"/>
      <sheetName val="valid_Modelo_2006"/>
    </sheetNames>
    <sheetDataSet>
      <sheetData sheetId="0" refreshError="1"/>
      <sheetData sheetId="1" refreshError="1"/>
      <sheetData sheetId="2" refreshError="1"/>
      <sheetData sheetId="3"/>
      <sheetData sheetId="4" refreshError="1"/>
      <sheetData sheetId="5" refreshError="1"/>
      <sheetData sheetId="6" refreshError="1"/>
      <sheetData sheetId="7"/>
      <sheetData sheetId="8" refreshError="1"/>
      <sheetData sheetId="9" refreshError="1"/>
      <sheetData sheetId="10">
        <row r="13">
          <cell r="C13">
            <v>7511682.0499999998</v>
          </cell>
        </row>
      </sheetData>
      <sheetData sheetId="11" refreshError="1"/>
      <sheetData sheetId="12"/>
      <sheetData sheetId="13" refreshError="1"/>
      <sheetData sheetId="14"/>
      <sheetData sheetId="15" refreshError="1"/>
      <sheetData sheetId="16" refreshError="1"/>
      <sheetData sheetId="17"/>
      <sheetData sheetId="18"/>
      <sheetData sheetId="19"/>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scr ERSE"/>
      <sheetName val="notas"/>
      <sheetName val="valid transf"/>
      <sheetName val="Zam"/>
      <sheetName val="ot não liq"/>
      <sheetName val="TPE"/>
      <sheetName val="TPE detalhe"/>
      <sheetName val="valid novos"/>
      <sheetName val="bal"/>
      <sheetName val="ctrl bal"/>
      <sheetName val="Imo base"/>
      <sheetName val="Crit de repart finais"/>
      <sheetName val="im dir"/>
      <sheetName val="im ind"/>
      <sheetName val="valid repart"/>
      <sheetName val="Ind final"/>
      <sheetName val="Mudam1"/>
      <sheetName val="Mudam2"/>
      <sheetName val="Imob ERSE 2005"/>
      <sheetName val="Modelo 2005"/>
      <sheetName val="descr_ERSE"/>
      <sheetName val="valid_transf"/>
      <sheetName val="ot_não_liq"/>
      <sheetName val="TPE_detalhe"/>
      <sheetName val="valid_novos"/>
      <sheetName val="ctrl_bal"/>
      <sheetName val="Imo_base"/>
      <sheetName val="Crit_de_repart_finais"/>
      <sheetName val="im_dir"/>
      <sheetName val="im_ind"/>
      <sheetName val="valid_repart"/>
      <sheetName val="Ind_final"/>
      <sheetName val="Imob_ERSE_2005"/>
      <sheetName val="Modelo_2005"/>
    </sheetNames>
    <sheetDataSet>
      <sheetData sheetId="0" refreshError="1"/>
      <sheetData sheetId="1" refreshError="1"/>
      <sheetData sheetId="2"/>
      <sheetData sheetId="3"/>
      <sheetData sheetId="4" refreshError="1"/>
      <sheetData sheetId="5" refreshError="1"/>
      <sheetData sheetId="6" refreshError="1"/>
      <sheetData sheetId="7" refreshError="1"/>
      <sheetData sheetId="8"/>
      <sheetData sheetId="9" refreshError="1"/>
      <sheetData sheetId="10"/>
      <sheetData sheetId="11" refreshError="1"/>
      <sheetData sheetId="12"/>
      <sheetData sheetId="13" refreshError="1"/>
      <sheetData sheetId="14" refreshError="1"/>
      <sheetData sheetId="15"/>
      <sheetData sheetId="16"/>
      <sheetData sheetId="17"/>
      <sheetData sheetId="18" refreshError="1"/>
      <sheetData sheetId="19" refreshError="1"/>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scr ERSE"/>
      <sheetName val="valid Transf ZAM"/>
      <sheetName val="ZAM2006"/>
      <sheetName val="OT´s Não Liquidadas 2006"/>
      <sheetName val="44999999 2005"/>
      <sheetName val="Pivot 4499 2005"/>
      <sheetName val="SD 4499 2006"/>
      <sheetName val="valid transf total"/>
      <sheetName val="Valid Class ERSE"/>
      <sheetName val="Valid novos"/>
      <sheetName val="bal"/>
      <sheetName val="ctrl bal"/>
      <sheetName val="Imo Base"/>
      <sheetName val="Crit de repart finais"/>
      <sheetName val="Imo dir"/>
      <sheetName val="Imo ind"/>
      <sheetName val="valid repart"/>
      <sheetName val="ind final"/>
      <sheetName val="Mudam 1"/>
      <sheetName val="Mudam 2"/>
      <sheetName val="Imob ERSE 2006"/>
      <sheetName val="CO2"/>
      <sheetName val="Imob ERSE 2006 com licenças co2"/>
      <sheetName val="Modelo 2006 sem licenças CO2"/>
      <sheetName val="Modelo 2006 com licenças CO"/>
      <sheetName val="valid Modelo 2006"/>
    </sheetNames>
    <sheetDataSet>
      <sheetData sheetId="0" refreshError="1"/>
      <sheetData sheetId="1" refreshError="1"/>
      <sheetData sheetId="2"/>
      <sheetData sheetId="3"/>
      <sheetData sheetId="4" refreshError="1"/>
      <sheetData sheetId="5" refreshError="1"/>
      <sheetData sheetId="6" refreshError="1"/>
      <sheetData sheetId="7"/>
      <sheetData sheetId="8" refreshError="1"/>
      <sheetData sheetId="9" refreshError="1"/>
      <sheetData sheetId="10"/>
      <sheetData sheetId="11" refreshError="1"/>
      <sheetData sheetId="12"/>
      <sheetData sheetId="13" refreshError="1"/>
      <sheetData sheetId="14"/>
      <sheetData sheetId="15" refreshError="1"/>
      <sheetData sheetId="16" refreshError="1"/>
      <sheetData sheetId="17"/>
      <sheetData sheetId="18"/>
      <sheetData sheetId="19"/>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Secção Pessoal"/>
      <sheetName val="Base 2005"/>
      <sheetName val="Resumo 2005"/>
      <sheetName val="base final 2004"/>
      <sheetName val="Saídas 2005"/>
      <sheetName val="Pivot saídas 2005"/>
      <sheetName val="Reconciliação"/>
    </sheetNames>
    <sheetDataSet>
      <sheetData sheetId="0"/>
      <sheetData sheetId="1"/>
      <sheetData sheetId="2"/>
      <sheetData sheetId="3"/>
      <sheetData sheetId="4"/>
      <sheetData sheetId="5"/>
      <sheetData sheetId="6"/>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secçao pessoal"/>
      <sheetName val="verificação"/>
      <sheetName val="base final"/>
      <sheetName val="Resumo_2004"/>
      <sheetName val="Resumo 2003"/>
      <sheetName val="Base final 2003"/>
      <sheetName val="Base final corrigida 2003 "/>
      <sheetName val="Resumo final corrigido 2003"/>
      <sheetName val="base_secçao_pessoal"/>
      <sheetName val="base_final"/>
      <sheetName val="Resumo_2003"/>
      <sheetName val="Base_final_2003"/>
      <sheetName val="Base_final_corrigida_2003_"/>
      <sheetName val="Resumo_final_corrigido_2003"/>
    </sheetNames>
    <sheetDataSet>
      <sheetData sheetId="0">
        <row r="2">
          <cell r="D2" t="str">
            <v>E50-79</v>
          </cell>
        </row>
        <row r="3">
          <cell r="D3" t="str">
            <v>E50-79</v>
          </cell>
        </row>
        <row r="4">
          <cell r="D4" t="str">
            <v>E50-79</v>
          </cell>
        </row>
        <row r="5">
          <cell r="D5" t="str">
            <v>E50-79</v>
          </cell>
        </row>
        <row r="6">
          <cell r="D6" t="str">
            <v>E50-79</v>
          </cell>
        </row>
        <row r="7">
          <cell r="D7" t="str">
            <v>E50-79</v>
          </cell>
        </row>
        <row r="8">
          <cell r="D8" t="str">
            <v>E50-79</v>
          </cell>
        </row>
        <row r="9">
          <cell r="D9" t="str">
            <v>E50-79</v>
          </cell>
        </row>
        <row r="10">
          <cell r="D10" t="str">
            <v>E50-79</v>
          </cell>
        </row>
        <row r="11">
          <cell r="D11" t="str">
            <v>E50-79</v>
          </cell>
        </row>
        <row r="12">
          <cell r="D12" t="str">
            <v>E50-79</v>
          </cell>
        </row>
        <row r="13">
          <cell r="D13" t="str">
            <v>E50-79</v>
          </cell>
        </row>
        <row r="14">
          <cell r="D14" t="str">
            <v>E50-79</v>
          </cell>
        </row>
        <row r="15">
          <cell r="D15" t="str">
            <v>E50-79</v>
          </cell>
        </row>
        <row r="16">
          <cell r="D16" t="str">
            <v>E50-79</v>
          </cell>
        </row>
        <row r="17">
          <cell r="D17" t="str">
            <v>E50-79</v>
          </cell>
        </row>
        <row r="18">
          <cell r="D18" t="str">
            <v>E50-79</v>
          </cell>
        </row>
        <row r="19">
          <cell r="D19" t="str">
            <v>E50-79</v>
          </cell>
        </row>
        <row r="20">
          <cell r="D20" t="str">
            <v>E50-79</v>
          </cell>
        </row>
        <row r="21">
          <cell r="D21" t="str">
            <v>E50-79</v>
          </cell>
        </row>
        <row r="22">
          <cell r="D22" t="str">
            <v>E50-79</v>
          </cell>
        </row>
        <row r="23">
          <cell r="D23" t="str">
            <v>E50-79</v>
          </cell>
        </row>
        <row r="24">
          <cell r="D24" t="str">
            <v>E50-79</v>
          </cell>
        </row>
        <row r="25">
          <cell r="D25" t="str">
            <v>E50-80</v>
          </cell>
        </row>
        <row r="26">
          <cell r="D26" t="str">
            <v>E50-79</v>
          </cell>
        </row>
        <row r="27">
          <cell r="D27" t="str">
            <v>E50-79</v>
          </cell>
        </row>
        <row r="28">
          <cell r="D28" t="str">
            <v>E50-79</v>
          </cell>
        </row>
        <row r="29">
          <cell r="D29" t="str">
            <v>E50-79</v>
          </cell>
        </row>
        <row r="30">
          <cell r="D30" t="str">
            <v>E50-79</v>
          </cell>
        </row>
        <row r="31">
          <cell r="D31" t="str">
            <v>E50-79</v>
          </cell>
        </row>
        <row r="32">
          <cell r="D32" t="str">
            <v>E50-79</v>
          </cell>
        </row>
        <row r="33">
          <cell r="D33" t="str">
            <v>E50-79</v>
          </cell>
        </row>
        <row r="34">
          <cell r="D34" t="str">
            <v>E50-79</v>
          </cell>
        </row>
        <row r="35">
          <cell r="D35" t="str">
            <v>E50-79</v>
          </cell>
        </row>
        <row r="36">
          <cell r="D36" t="str">
            <v>E50-79</v>
          </cell>
        </row>
        <row r="37">
          <cell r="D37" t="str">
            <v>E50-79</v>
          </cell>
        </row>
        <row r="38">
          <cell r="D38" t="str">
            <v>E50-79</v>
          </cell>
        </row>
        <row r="39">
          <cell r="D39" t="str">
            <v>E50-79</v>
          </cell>
        </row>
        <row r="40">
          <cell r="D40" t="str">
            <v>E50-79</v>
          </cell>
        </row>
        <row r="41">
          <cell r="D41" t="str">
            <v>E50-79</v>
          </cell>
        </row>
        <row r="42">
          <cell r="D42" t="str">
            <v>E50-79</v>
          </cell>
        </row>
        <row r="43">
          <cell r="D43" t="str">
            <v>E50-79</v>
          </cell>
        </row>
        <row r="44">
          <cell r="D44" t="str">
            <v>E50-79</v>
          </cell>
        </row>
        <row r="45">
          <cell r="D45" t="str">
            <v>E50-80</v>
          </cell>
        </row>
        <row r="46">
          <cell r="D46" t="str">
            <v>E50-79</v>
          </cell>
        </row>
        <row r="47">
          <cell r="D47" t="str">
            <v>E50-79</v>
          </cell>
        </row>
        <row r="48">
          <cell r="D48" t="str">
            <v>E50-79</v>
          </cell>
        </row>
        <row r="49">
          <cell r="D49" t="str">
            <v>E50-79</v>
          </cell>
        </row>
        <row r="50">
          <cell r="D50" t="str">
            <v>E50-80</v>
          </cell>
        </row>
        <row r="51">
          <cell r="D51" t="str">
            <v>E50-79</v>
          </cell>
        </row>
        <row r="52">
          <cell r="D52" t="str">
            <v>E50-79</v>
          </cell>
        </row>
        <row r="53">
          <cell r="D53" t="str">
            <v>E50-79</v>
          </cell>
        </row>
        <row r="54">
          <cell r="D54" t="str">
            <v>E50-79</v>
          </cell>
        </row>
        <row r="55">
          <cell r="D55" t="str">
            <v>E50-79</v>
          </cell>
        </row>
        <row r="56">
          <cell r="D56" t="str">
            <v>E50-80</v>
          </cell>
        </row>
        <row r="57">
          <cell r="D57" t="str">
            <v>E50-80</v>
          </cell>
        </row>
        <row r="58">
          <cell r="D58" t="str">
            <v>E50-80</v>
          </cell>
        </row>
        <row r="59">
          <cell r="D59" t="str">
            <v>E50-80</v>
          </cell>
        </row>
        <row r="60">
          <cell r="D60" t="str">
            <v>E50-80</v>
          </cell>
        </row>
        <row r="61">
          <cell r="D61" t="str">
            <v>E50-79</v>
          </cell>
        </row>
        <row r="62">
          <cell r="D62" t="str">
            <v>E50-80</v>
          </cell>
        </row>
        <row r="63">
          <cell r="D63" t="str">
            <v>E50-79</v>
          </cell>
        </row>
        <row r="64">
          <cell r="D64" t="str">
            <v>E50-80</v>
          </cell>
        </row>
        <row r="65">
          <cell r="D65" t="str">
            <v>E50-80</v>
          </cell>
        </row>
        <row r="66">
          <cell r="D66" t="str">
            <v>E50-79</v>
          </cell>
        </row>
        <row r="67">
          <cell r="D67" t="str">
            <v>E50-80</v>
          </cell>
        </row>
        <row r="68">
          <cell r="D68" t="str">
            <v>E50-80</v>
          </cell>
        </row>
        <row r="69">
          <cell r="D69" t="str">
            <v>E50-79</v>
          </cell>
        </row>
        <row r="70">
          <cell r="D70" t="str">
            <v>E50-79</v>
          </cell>
        </row>
        <row r="71">
          <cell r="D71" t="str">
            <v>E50-80</v>
          </cell>
        </row>
        <row r="72">
          <cell r="D72" t="str">
            <v>E50-79</v>
          </cell>
        </row>
        <row r="73">
          <cell r="D73" t="str">
            <v>E50-79</v>
          </cell>
        </row>
        <row r="74">
          <cell r="D74" t="str">
            <v>E50-79</v>
          </cell>
        </row>
        <row r="75">
          <cell r="D75" t="str">
            <v>E50-79</v>
          </cell>
        </row>
        <row r="76">
          <cell r="D76" t="str">
            <v>E50-79</v>
          </cell>
        </row>
        <row r="77">
          <cell r="D77" t="str">
            <v>E50-79</v>
          </cell>
        </row>
        <row r="78">
          <cell r="D78" t="str">
            <v>T102-71</v>
          </cell>
        </row>
        <row r="79">
          <cell r="D79" t="str">
            <v>E50-80</v>
          </cell>
        </row>
        <row r="80">
          <cell r="D80" t="str">
            <v>E50-79</v>
          </cell>
        </row>
        <row r="81">
          <cell r="D81" t="str">
            <v>E50-80</v>
          </cell>
        </row>
        <row r="82">
          <cell r="D82" t="str">
            <v>E50-79</v>
          </cell>
        </row>
        <row r="83">
          <cell r="D83" t="str">
            <v>E50-80</v>
          </cell>
        </row>
        <row r="84">
          <cell r="D84" t="str">
            <v>E50-80</v>
          </cell>
        </row>
        <row r="85">
          <cell r="D85" t="str">
            <v>E50-80</v>
          </cell>
        </row>
        <row r="86">
          <cell r="D86" t="str">
            <v>E50-79</v>
          </cell>
        </row>
        <row r="87">
          <cell r="D87" t="str">
            <v>E50-80</v>
          </cell>
        </row>
        <row r="88">
          <cell r="D88" t="str">
            <v>E50-80</v>
          </cell>
        </row>
        <row r="89">
          <cell r="D89" t="str">
            <v>E50-79</v>
          </cell>
        </row>
        <row r="90">
          <cell r="D90" t="str">
            <v>E50-80</v>
          </cell>
        </row>
        <row r="91">
          <cell r="D91" t="str">
            <v>E50-79</v>
          </cell>
        </row>
        <row r="92">
          <cell r="D92" t="str">
            <v>E50-79</v>
          </cell>
        </row>
        <row r="93">
          <cell r="D93" t="str">
            <v>E50-80</v>
          </cell>
        </row>
        <row r="94">
          <cell r="D94" t="str">
            <v>E50-79</v>
          </cell>
        </row>
        <row r="95">
          <cell r="D95" t="str">
            <v>E50-79</v>
          </cell>
        </row>
        <row r="96">
          <cell r="D96" t="str">
            <v>E50-79</v>
          </cell>
        </row>
        <row r="97">
          <cell r="D97" t="str">
            <v>E50-80</v>
          </cell>
        </row>
        <row r="98">
          <cell r="D98" t="str">
            <v>E50-80</v>
          </cell>
        </row>
        <row r="99">
          <cell r="D99" t="str">
            <v>E50-80</v>
          </cell>
        </row>
        <row r="100">
          <cell r="D100" t="str">
            <v>E50-79</v>
          </cell>
        </row>
        <row r="101">
          <cell r="D101" t="str">
            <v>E50-79</v>
          </cell>
        </row>
        <row r="102">
          <cell r="D102" t="str">
            <v>CI102-65</v>
          </cell>
        </row>
        <row r="103">
          <cell r="D103" t="str">
            <v>E50-80</v>
          </cell>
        </row>
        <row r="104">
          <cell r="D104" t="str">
            <v>E50-79</v>
          </cell>
        </row>
        <row r="105">
          <cell r="D105" t="str">
            <v>E50-80</v>
          </cell>
        </row>
        <row r="106">
          <cell r="D106" t="str">
            <v>E50-80</v>
          </cell>
        </row>
        <row r="107">
          <cell r="D107" t="str">
            <v>E50-80</v>
          </cell>
        </row>
        <row r="108">
          <cell r="D108" t="str">
            <v>E50-80</v>
          </cell>
        </row>
        <row r="109">
          <cell r="D109" t="str">
            <v>E50-79</v>
          </cell>
        </row>
        <row r="110">
          <cell r="D110" t="str">
            <v>E50-80</v>
          </cell>
        </row>
        <row r="111">
          <cell r="D111" t="str">
            <v>E50-80</v>
          </cell>
        </row>
        <row r="112">
          <cell r="D112" t="str">
            <v>E50-80</v>
          </cell>
        </row>
        <row r="113">
          <cell r="D113" t="str">
            <v>E50-79</v>
          </cell>
        </row>
        <row r="114">
          <cell r="D114" t="str">
            <v>E50-80</v>
          </cell>
        </row>
        <row r="115">
          <cell r="D115" t="str">
            <v>E50-80</v>
          </cell>
        </row>
        <row r="116">
          <cell r="D116" t="str">
            <v>E50-80</v>
          </cell>
        </row>
        <row r="117">
          <cell r="D117" t="str">
            <v>E50-80</v>
          </cell>
        </row>
        <row r="118">
          <cell r="D118" t="str">
            <v>E50-80</v>
          </cell>
        </row>
        <row r="119">
          <cell r="D119" t="str">
            <v>E50-80</v>
          </cell>
        </row>
        <row r="120">
          <cell r="D120" t="str">
            <v>E50-80</v>
          </cell>
        </row>
        <row r="121">
          <cell r="D121" t="str">
            <v>E50-79</v>
          </cell>
        </row>
        <row r="122">
          <cell r="D122" t="str">
            <v>E50-80</v>
          </cell>
        </row>
        <row r="123">
          <cell r="D123" t="str">
            <v>E50-79</v>
          </cell>
        </row>
        <row r="124">
          <cell r="D124" t="str">
            <v>E50-80</v>
          </cell>
        </row>
        <row r="125">
          <cell r="D125" t="str">
            <v>E50-80</v>
          </cell>
        </row>
        <row r="126">
          <cell r="D126" t="str">
            <v>E50-80</v>
          </cell>
        </row>
        <row r="127">
          <cell r="D127" t="str">
            <v>E50-79</v>
          </cell>
        </row>
        <row r="128">
          <cell r="D128" t="str">
            <v>E50-79</v>
          </cell>
        </row>
        <row r="129">
          <cell r="D129" t="str">
            <v>E50-79</v>
          </cell>
        </row>
        <row r="130">
          <cell r="D130" t="str">
            <v>E50-79</v>
          </cell>
        </row>
        <row r="131">
          <cell r="D131" t="str">
            <v>E50-80</v>
          </cell>
        </row>
        <row r="132">
          <cell r="D132" t="str">
            <v>E50-80</v>
          </cell>
        </row>
        <row r="133">
          <cell r="D133" t="str">
            <v>E50-80</v>
          </cell>
        </row>
        <row r="134">
          <cell r="D134" t="str">
            <v>E50-80</v>
          </cell>
        </row>
        <row r="135">
          <cell r="D135" t="str">
            <v>E50-79</v>
          </cell>
        </row>
        <row r="136">
          <cell r="D136" t="str">
            <v>E50-79</v>
          </cell>
        </row>
        <row r="137">
          <cell r="D137" t="str">
            <v>E50-80</v>
          </cell>
        </row>
        <row r="138">
          <cell r="D138" t="str">
            <v>E50-80</v>
          </cell>
        </row>
        <row r="139">
          <cell r="D139" t="str">
            <v>E50-79</v>
          </cell>
        </row>
        <row r="140">
          <cell r="D140" t="str">
            <v>E50-79</v>
          </cell>
        </row>
        <row r="141">
          <cell r="D141" t="str">
            <v>E50-80</v>
          </cell>
        </row>
        <row r="142">
          <cell r="D142" t="str">
            <v>E50-79</v>
          </cell>
        </row>
        <row r="143">
          <cell r="D143" t="str">
            <v>E50-80</v>
          </cell>
        </row>
        <row r="144">
          <cell r="D144" t="str">
            <v>E50-80</v>
          </cell>
        </row>
        <row r="145">
          <cell r="D145" t="str">
            <v>E50-80</v>
          </cell>
        </row>
        <row r="146">
          <cell r="D146" t="str">
            <v>E50-80</v>
          </cell>
        </row>
        <row r="147">
          <cell r="D147" t="str">
            <v>E50-79</v>
          </cell>
        </row>
        <row r="148">
          <cell r="D148" t="str">
            <v>E50-79</v>
          </cell>
        </row>
        <row r="149">
          <cell r="D149" t="str">
            <v>E50-79</v>
          </cell>
        </row>
        <row r="150">
          <cell r="D150" t="str">
            <v>E50-80</v>
          </cell>
        </row>
        <row r="151">
          <cell r="D151" t="str">
            <v>E50-80</v>
          </cell>
        </row>
        <row r="152">
          <cell r="D152" t="str">
            <v>E50-80</v>
          </cell>
        </row>
        <row r="153">
          <cell r="D153" t="str">
            <v>E50-80</v>
          </cell>
        </row>
        <row r="154">
          <cell r="D154" t="str">
            <v>E50-80</v>
          </cell>
        </row>
        <row r="155">
          <cell r="D155" t="str">
            <v>E50-80</v>
          </cell>
        </row>
        <row r="156">
          <cell r="D156" t="str">
            <v>P203-39</v>
          </cell>
        </row>
        <row r="157">
          <cell r="D157" t="str">
            <v>P30-24</v>
          </cell>
        </row>
        <row r="158">
          <cell r="D158" t="str">
            <v>E50-80</v>
          </cell>
        </row>
        <row r="159">
          <cell r="D159" t="str">
            <v>E50-80</v>
          </cell>
        </row>
        <row r="160">
          <cell r="D160" t="str">
            <v>E50-80</v>
          </cell>
        </row>
        <row r="161">
          <cell r="D161" t="str">
            <v>E50-80</v>
          </cell>
        </row>
        <row r="162">
          <cell r="D162" t="str">
            <v>E50-80</v>
          </cell>
        </row>
        <row r="163">
          <cell r="D163" t="str">
            <v>C3099-56</v>
          </cell>
        </row>
        <row r="164">
          <cell r="D164" t="str">
            <v>E50-80</v>
          </cell>
        </row>
        <row r="165">
          <cell r="D165" t="str">
            <v>E50-80</v>
          </cell>
        </row>
        <row r="166">
          <cell r="D166" t="str">
            <v>E50-79</v>
          </cell>
        </row>
        <row r="167">
          <cell r="D167" t="str">
            <v>E50-80</v>
          </cell>
        </row>
        <row r="168">
          <cell r="D168" t="str">
            <v>E50-80</v>
          </cell>
        </row>
        <row r="169">
          <cell r="D169" t="str">
            <v>E50-80</v>
          </cell>
        </row>
        <row r="170">
          <cell r="D170" t="str">
            <v>E50-80</v>
          </cell>
        </row>
        <row r="171">
          <cell r="D171" t="str">
            <v>E50-80</v>
          </cell>
        </row>
        <row r="172">
          <cell r="D172" t="str">
            <v>E50-79</v>
          </cell>
        </row>
        <row r="173">
          <cell r="D173" t="str">
            <v>P201-01</v>
          </cell>
        </row>
        <row r="174">
          <cell r="D174" t="str">
            <v>P30-23</v>
          </cell>
        </row>
        <row r="175">
          <cell r="D175" t="str">
            <v>P203-02</v>
          </cell>
        </row>
        <row r="176">
          <cell r="D176" t="str">
            <v>P30-23</v>
          </cell>
        </row>
        <row r="177">
          <cell r="D177" t="str">
            <v>E50-80</v>
          </cell>
        </row>
        <row r="178">
          <cell r="D178" t="str">
            <v>P30-23</v>
          </cell>
        </row>
        <row r="179">
          <cell r="D179" t="str">
            <v>P201-03</v>
          </cell>
        </row>
        <row r="180">
          <cell r="D180" t="str">
            <v>T101-44</v>
          </cell>
        </row>
        <row r="181">
          <cell r="D181" t="str">
            <v>P30-24</v>
          </cell>
        </row>
        <row r="182">
          <cell r="D182" t="str">
            <v>D101-47</v>
          </cell>
        </row>
        <row r="183">
          <cell r="D183" t="str">
            <v>E50-77</v>
          </cell>
        </row>
        <row r="184">
          <cell r="D184" t="str">
            <v>E30-72</v>
          </cell>
        </row>
        <row r="185">
          <cell r="D185" t="str">
            <v>D201039-02</v>
          </cell>
        </row>
        <row r="186">
          <cell r="D186" t="str">
            <v>T40-42</v>
          </cell>
        </row>
        <row r="187">
          <cell r="D187" t="str">
            <v>P30-23</v>
          </cell>
        </row>
        <row r="188">
          <cell r="D188" t="str">
            <v>C10-54</v>
          </cell>
        </row>
        <row r="189">
          <cell r="D189" t="str">
            <v>E50-76</v>
          </cell>
        </row>
        <row r="190">
          <cell r="D190" t="str">
            <v>E50-77</v>
          </cell>
        </row>
        <row r="191">
          <cell r="D191" t="str">
            <v>E50-77</v>
          </cell>
        </row>
        <row r="192">
          <cell r="D192" t="str">
            <v>E40-06</v>
          </cell>
        </row>
        <row r="193">
          <cell r="D193" t="str">
            <v>E50-79</v>
          </cell>
        </row>
        <row r="194">
          <cell r="D194" t="str">
            <v>C10-53</v>
          </cell>
        </row>
        <row r="195">
          <cell r="D195" t="str">
            <v>P30-30</v>
          </cell>
        </row>
        <row r="196">
          <cell r="D196" t="str">
            <v>D202019-02</v>
          </cell>
        </row>
        <row r="197">
          <cell r="D197" t="str">
            <v>D101-48</v>
          </cell>
        </row>
        <row r="198">
          <cell r="D198" t="str">
            <v>E50-79</v>
          </cell>
        </row>
        <row r="199">
          <cell r="D199" t="str">
            <v>D40-41</v>
          </cell>
        </row>
        <row r="200">
          <cell r="D200" t="str">
            <v>D199-45</v>
          </cell>
        </row>
        <row r="201">
          <cell r="D201" t="str">
            <v>P201-05</v>
          </cell>
        </row>
        <row r="202">
          <cell r="D202" t="str">
            <v>D203039-02</v>
          </cell>
        </row>
        <row r="203">
          <cell r="D203" t="str">
            <v>P30-23</v>
          </cell>
        </row>
        <row r="204">
          <cell r="D204" t="str">
            <v>D199-41</v>
          </cell>
        </row>
        <row r="205">
          <cell r="D205" t="str">
            <v>D101-48</v>
          </cell>
        </row>
        <row r="206">
          <cell r="D206" t="str">
            <v>P30-24</v>
          </cell>
        </row>
        <row r="207">
          <cell r="D207" t="str">
            <v>E50-80</v>
          </cell>
        </row>
        <row r="208">
          <cell r="D208" t="str">
            <v>E30-71</v>
          </cell>
        </row>
        <row r="209">
          <cell r="D209" t="str">
            <v>C10-55</v>
          </cell>
        </row>
        <row r="210">
          <cell r="D210" t="str">
            <v>E50-79</v>
          </cell>
        </row>
        <row r="211">
          <cell r="D211" t="str">
            <v>P201-02</v>
          </cell>
        </row>
        <row r="212">
          <cell r="D212" t="str">
            <v>E50-77</v>
          </cell>
        </row>
        <row r="213">
          <cell r="D213" t="str">
            <v>C40-60</v>
          </cell>
        </row>
        <row r="214">
          <cell r="D214" t="str">
            <v>T102-72</v>
          </cell>
        </row>
        <row r="215">
          <cell r="D215" t="str">
            <v>CI20-66</v>
          </cell>
        </row>
        <row r="216">
          <cell r="D216" t="str">
            <v>P30-23</v>
          </cell>
        </row>
        <row r="217">
          <cell r="D217" t="str">
            <v>CI102-65</v>
          </cell>
        </row>
        <row r="218">
          <cell r="D218" t="str">
            <v>D201039-02</v>
          </cell>
        </row>
        <row r="219">
          <cell r="D219" t="str">
            <v>CI101-64</v>
          </cell>
        </row>
        <row r="220">
          <cell r="D220" t="str">
            <v>CI102-65</v>
          </cell>
        </row>
        <row r="221">
          <cell r="D221" t="str">
            <v>E50-77</v>
          </cell>
        </row>
        <row r="222">
          <cell r="D222" t="str">
            <v>E10-79</v>
          </cell>
        </row>
        <row r="223">
          <cell r="D223" t="str">
            <v>D101-48</v>
          </cell>
        </row>
        <row r="224">
          <cell r="D224" t="str">
            <v>D199-45</v>
          </cell>
        </row>
        <row r="225">
          <cell r="D225" t="str">
            <v>E50-80</v>
          </cell>
        </row>
        <row r="226">
          <cell r="D226" t="str">
            <v>P201-02</v>
          </cell>
        </row>
        <row r="227">
          <cell r="D227" t="str">
            <v>P30-24</v>
          </cell>
        </row>
        <row r="228">
          <cell r="D228" t="str">
            <v>E50-80</v>
          </cell>
        </row>
        <row r="229">
          <cell r="D229" t="str">
            <v>E50-77</v>
          </cell>
        </row>
        <row r="230">
          <cell r="D230" t="str">
            <v>E50-79</v>
          </cell>
        </row>
        <row r="231">
          <cell r="D231" t="str">
            <v>C40-59</v>
          </cell>
        </row>
        <row r="232">
          <cell r="D232" t="str">
            <v>E50-79</v>
          </cell>
        </row>
        <row r="233">
          <cell r="D233" t="str">
            <v>D204-44</v>
          </cell>
        </row>
        <row r="234">
          <cell r="D234" t="str">
            <v>D101-48</v>
          </cell>
        </row>
        <row r="235">
          <cell r="D235" t="str">
            <v>P201-03</v>
          </cell>
        </row>
        <row r="236">
          <cell r="D236" t="str">
            <v>P30-26</v>
          </cell>
        </row>
        <row r="237">
          <cell r="D237" t="str">
            <v>E40-06</v>
          </cell>
        </row>
        <row r="238">
          <cell r="D238" t="str">
            <v>P10-51</v>
          </cell>
        </row>
        <row r="239">
          <cell r="D239" t="str">
            <v>D101-48</v>
          </cell>
        </row>
        <row r="240">
          <cell r="D240" t="str">
            <v>C3001-52</v>
          </cell>
        </row>
        <row r="241">
          <cell r="D241" t="str">
            <v>P201-03</v>
          </cell>
        </row>
        <row r="242">
          <cell r="D242" t="str">
            <v>D30-70</v>
          </cell>
        </row>
        <row r="243">
          <cell r="D243" t="str">
            <v>D203029-44</v>
          </cell>
        </row>
        <row r="244">
          <cell r="D244" t="str">
            <v>C40-59</v>
          </cell>
        </row>
        <row r="245">
          <cell r="D245" t="str">
            <v>P203-02</v>
          </cell>
        </row>
        <row r="246">
          <cell r="D246" t="str">
            <v>P30-26</v>
          </cell>
        </row>
        <row r="247">
          <cell r="D247" t="str">
            <v>C40-60</v>
          </cell>
        </row>
        <row r="248">
          <cell r="D248" t="str">
            <v>D203029-02</v>
          </cell>
        </row>
        <row r="249">
          <cell r="D249" t="str">
            <v>D203039-02</v>
          </cell>
        </row>
        <row r="250">
          <cell r="D250" t="str">
            <v>P30-26</v>
          </cell>
        </row>
        <row r="251">
          <cell r="D251" t="str">
            <v>P30-23</v>
          </cell>
        </row>
        <row r="252">
          <cell r="D252" t="str">
            <v>P30-25</v>
          </cell>
        </row>
        <row r="253">
          <cell r="D253" t="str">
            <v>P30-24</v>
          </cell>
        </row>
        <row r="254">
          <cell r="D254" t="str">
            <v>D201019-02</v>
          </cell>
        </row>
        <row r="255">
          <cell r="D255" t="str">
            <v>D202019-02</v>
          </cell>
        </row>
        <row r="256">
          <cell r="D256" t="str">
            <v>E50-75</v>
          </cell>
        </row>
        <row r="257">
          <cell r="D257" t="str">
            <v>P30-26</v>
          </cell>
        </row>
        <row r="258">
          <cell r="D258" t="str">
            <v>D202029-02</v>
          </cell>
        </row>
        <row r="259">
          <cell r="D259" t="str">
            <v>P201-02</v>
          </cell>
        </row>
        <row r="260">
          <cell r="D260" t="str">
            <v>D202019-02</v>
          </cell>
        </row>
        <row r="261">
          <cell r="D261" t="str">
            <v>E50-77</v>
          </cell>
        </row>
        <row r="262">
          <cell r="D262" t="str">
            <v>C40-60</v>
          </cell>
        </row>
        <row r="263">
          <cell r="D263" t="str">
            <v>D101-48</v>
          </cell>
        </row>
        <row r="264">
          <cell r="D264" t="str">
            <v>CI20-66</v>
          </cell>
        </row>
        <row r="265">
          <cell r="D265" t="str">
            <v>P30-02</v>
          </cell>
        </row>
        <row r="266">
          <cell r="D266" t="str">
            <v>E50-75</v>
          </cell>
        </row>
        <row r="267">
          <cell r="D267" t="str">
            <v>C40-60</v>
          </cell>
        </row>
        <row r="268">
          <cell r="D268" t="str">
            <v>D299-01</v>
          </cell>
        </row>
        <row r="269">
          <cell r="D269" t="str">
            <v>D202019-02</v>
          </cell>
        </row>
        <row r="270">
          <cell r="D270" t="str">
            <v>D202029-02</v>
          </cell>
        </row>
        <row r="271">
          <cell r="D271" t="str">
            <v>P30-24</v>
          </cell>
        </row>
        <row r="272">
          <cell r="D272" t="str">
            <v>D201029-02</v>
          </cell>
        </row>
        <row r="273">
          <cell r="D273" t="str">
            <v>E30-72</v>
          </cell>
        </row>
        <row r="274">
          <cell r="D274" t="str">
            <v>D202029-02</v>
          </cell>
        </row>
        <row r="275">
          <cell r="D275" t="str">
            <v>D201039-02</v>
          </cell>
        </row>
        <row r="276">
          <cell r="D276" t="str">
            <v>D299-01</v>
          </cell>
        </row>
        <row r="277">
          <cell r="D277" t="str">
            <v>C3002-52</v>
          </cell>
        </row>
        <row r="278">
          <cell r="D278" t="str">
            <v>D199-45</v>
          </cell>
        </row>
        <row r="279">
          <cell r="D279" t="str">
            <v>D203029-02</v>
          </cell>
        </row>
        <row r="280">
          <cell r="D280" t="str">
            <v>P30-02</v>
          </cell>
        </row>
        <row r="281">
          <cell r="D281" t="str">
            <v>CI102-65</v>
          </cell>
        </row>
        <row r="282">
          <cell r="D282" t="str">
            <v>P30-25</v>
          </cell>
        </row>
        <row r="283">
          <cell r="D283" t="str">
            <v>D202019-02</v>
          </cell>
        </row>
        <row r="284">
          <cell r="D284" t="str">
            <v>P30-30</v>
          </cell>
        </row>
        <row r="285">
          <cell r="D285" t="str">
            <v>C40-60</v>
          </cell>
        </row>
        <row r="286">
          <cell r="D286" t="str">
            <v>CI20-67</v>
          </cell>
        </row>
        <row r="287">
          <cell r="D287" t="str">
            <v>P201-03</v>
          </cell>
        </row>
        <row r="288">
          <cell r="D288" t="str">
            <v>E50-77</v>
          </cell>
        </row>
        <row r="289">
          <cell r="D289" t="str">
            <v>C10-55</v>
          </cell>
        </row>
        <row r="290">
          <cell r="D290" t="str">
            <v>D203019-02</v>
          </cell>
        </row>
        <row r="291">
          <cell r="D291" t="str">
            <v>C10-52</v>
          </cell>
        </row>
        <row r="292">
          <cell r="D292" t="str">
            <v>E50-78</v>
          </cell>
        </row>
        <row r="293">
          <cell r="D293" t="str">
            <v>D101-46</v>
          </cell>
        </row>
        <row r="294">
          <cell r="D294" t="str">
            <v>E50-80</v>
          </cell>
        </row>
        <row r="295">
          <cell r="D295" t="str">
            <v>P30-24</v>
          </cell>
        </row>
        <row r="296">
          <cell r="D296" t="str">
            <v>E20-71</v>
          </cell>
        </row>
        <row r="297">
          <cell r="D297" t="str">
            <v>CI101-63</v>
          </cell>
        </row>
        <row r="298">
          <cell r="D298" t="str">
            <v>CI101-37</v>
          </cell>
        </row>
        <row r="299">
          <cell r="D299" t="str">
            <v>E10-72</v>
          </cell>
        </row>
        <row r="300">
          <cell r="D300" t="str">
            <v>E50-77</v>
          </cell>
        </row>
        <row r="301">
          <cell r="D301" t="str">
            <v>P201-03</v>
          </cell>
        </row>
        <row r="302">
          <cell r="D302" t="str">
            <v>D204-44</v>
          </cell>
        </row>
        <row r="303">
          <cell r="D303" t="str">
            <v>D202029-02</v>
          </cell>
        </row>
        <row r="304">
          <cell r="D304" t="str">
            <v>D203049-02</v>
          </cell>
        </row>
        <row r="305">
          <cell r="D305" t="str">
            <v>CI101-63</v>
          </cell>
        </row>
        <row r="306">
          <cell r="D306" t="str">
            <v>CI101-63</v>
          </cell>
        </row>
        <row r="307">
          <cell r="D307" t="str">
            <v>CI102-65</v>
          </cell>
        </row>
        <row r="308">
          <cell r="D308" t="str">
            <v>P203-41</v>
          </cell>
        </row>
        <row r="309">
          <cell r="D309" t="str">
            <v>D30-70</v>
          </cell>
        </row>
        <row r="310">
          <cell r="D310" t="str">
            <v>T102-72</v>
          </cell>
        </row>
        <row r="311">
          <cell r="D311" t="str">
            <v>E40-71</v>
          </cell>
        </row>
        <row r="312">
          <cell r="D312" t="str">
            <v>CI102-65</v>
          </cell>
        </row>
        <row r="313">
          <cell r="D313" t="str">
            <v>E20-72</v>
          </cell>
        </row>
        <row r="314">
          <cell r="D314" t="str">
            <v>D204-44</v>
          </cell>
        </row>
        <row r="315">
          <cell r="D315" t="str">
            <v>D101-48</v>
          </cell>
        </row>
        <row r="316">
          <cell r="D316" t="str">
            <v>D101-48</v>
          </cell>
        </row>
        <row r="317">
          <cell r="D317" t="str">
            <v>C10-53</v>
          </cell>
        </row>
        <row r="318">
          <cell r="D318" t="str">
            <v>C10-54</v>
          </cell>
        </row>
        <row r="319">
          <cell r="D319" t="str">
            <v>CI20-66</v>
          </cell>
        </row>
        <row r="320">
          <cell r="D320" t="str">
            <v>CI102-65</v>
          </cell>
        </row>
        <row r="321">
          <cell r="D321" t="str">
            <v>CI102-65</v>
          </cell>
        </row>
        <row r="322">
          <cell r="D322" t="str">
            <v>C10-54</v>
          </cell>
        </row>
        <row r="323">
          <cell r="D323" t="str">
            <v>E60-71</v>
          </cell>
        </row>
        <row r="324">
          <cell r="D324" t="str">
            <v>E30-72</v>
          </cell>
        </row>
        <row r="325">
          <cell r="D325" t="str">
            <v>P10-51</v>
          </cell>
        </row>
        <row r="326">
          <cell r="D326" t="str">
            <v>P30-25</v>
          </cell>
        </row>
        <row r="327">
          <cell r="D327" t="str">
            <v>CI102-65</v>
          </cell>
        </row>
        <row r="328">
          <cell r="D328" t="str">
            <v>D101-46</v>
          </cell>
        </row>
        <row r="329">
          <cell r="D329" t="str">
            <v>D204-44</v>
          </cell>
        </row>
        <row r="330">
          <cell r="D330" t="str">
            <v>D204-44</v>
          </cell>
        </row>
        <row r="331">
          <cell r="D331" t="str">
            <v>P30-23</v>
          </cell>
        </row>
        <row r="332">
          <cell r="D332" t="str">
            <v>D201029-02</v>
          </cell>
        </row>
        <row r="333">
          <cell r="D333" t="str">
            <v>D201029-02</v>
          </cell>
        </row>
        <row r="334">
          <cell r="D334" t="str">
            <v>D201039-02</v>
          </cell>
        </row>
        <row r="335">
          <cell r="D335" t="str">
            <v>D30-41</v>
          </cell>
        </row>
        <row r="336">
          <cell r="D336" t="str">
            <v>D201039-02</v>
          </cell>
        </row>
        <row r="337">
          <cell r="D337" t="str">
            <v>D202029-02</v>
          </cell>
        </row>
        <row r="338">
          <cell r="D338" t="str">
            <v>D202029-02</v>
          </cell>
        </row>
        <row r="339">
          <cell r="D339" t="str">
            <v>D204-44</v>
          </cell>
        </row>
        <row r="340">
          <cell r="D340" t="str">
            <v>CI109-62</v>
          </cell>
        </row>
        <row r="341">
          <cell r="D341" t="str">
            <v>D199-44</v>
          </cell>
        </row>
        <row r="342">
          <cell r="D342" t="str">
            <v>C3003-53</v>
          </cell>
        </row>
        <row r="343">
          <cell r="D343" t="str">
            <v>E50-77</v>
          </cell>
        </row>
        <row r="344">
          <cell r="D344" t="str">
            <v>D199-44</v>
          </cell>
        </row>
        <row r="345">
          <cell r="D345" t="str">
            <v>D199-44</v>
          </cell>
        </row>
        <row r="346">
          <cell r="D346" t="str">
            <v>CI109-62</v>
          </cell>
        </row>
        <row r="347">
          <cell r="D347" t="str">
            <v>T102-72</v>
          </cell>
        </row>
        <row r="348">
          <cell r="D348" t="str">
            <v>T102-71</v>
          </cell>
        </row>
        <row r="349">
          <cell r="D349" t="str">
            <v>C10-55</v>
          </cell>
        </row>
        <row r="350">
          <cell r="D350" t="str">
            <v>D101-48</v>
          </cell>
        </row>
        <row r="351">
          <cell r="D351" t="str">
            <v>D101-46</v>
          </cell>
        </row>
        <row r="352">
          <cell r="D352" t="str">
            <v>D199-44</v>
          </cell>
        </row>
        <row r="353">
          <cell r="D353" t="str">
            <v>C40-60</v>
          </cell>
        </row>
        <row r="354">
          <cell r="D354" t="str">
            <v>D204-44</v>
          </cell>
        </row>
        <row r="355">
          <cell r="D355" t="str">
            <v>D199-44</v>
          </cell>
        </row>
        <row r="356">
          <cell r="D356" t="str">
            <v>D101-46</v>
          </cell>
        </row>
        <row r="357">
          <cell r="D357" t="str">
            <v>E40-06</v>
          </cell>
        </row>
        <row r="358">
          <cell r="D358" t="str">
            <v>E50-79</v>
          </cell>
        </row>
        <row r="359">
          <cell r="D359" t="str">
            <v>CI101-37</v>
          </cell>
        </row>
        <row r="360">
          <cell r="D360" t="str">
            <v>D101-46</v>
          </cell>
        </row>
        <row r="361">
          <cell r="D361" t="str">
            <v>CI101-64</v>
          </cell>
        </row>
        <row r="362">
          <cell r="D362" t="str">
            <v>P201-02</v>
          </cell>
        </row>
        <row r="363">
          <cell r="D363" t="str">
            <v>D201039-02</v>
          </cell>
        </row>
        <row r="364">
          <cell r="D364" t="str">
            <v>D202029-02</v>
          </cell>
        </row>
        <row r="365">
          <cell r="D365" t="str">
            <v>E50-79</v>
          </cell>
        </row>
        <row r="366">
          <cell r="D366" t="str">
            <v>E50-80</v>
          </cell>
        </row>
        <row r="367">
          <cell r="D367" t="str">
            <v>E10-74</v>
          </cell>
        </row>
        <row r="368">
          <cell r="D368" t="str">
            <v>E60-72</v>
          </cell>
        </row>
        <row r="369">
          <cell r="D369" t="str">
            <v>C40-52</v>
          </cell>
        </row>
        <row r="370">
          <cell r="D370" t="str">
            <v>E50-01</v>
          </cell>
        </row>
        <row r="371">
          <cell r="D371" t="str">
            <v>D199-45</v>
          </cell>
        </row>
        <row r="372">
          <cell r="D372" t="str">
            <v>D101-48</v>
          </cell>
        </row>
        <row r="373">
          <cell r="D373" t="str">
            <v>C40-60</v>
          </cell>
        </row>
        <row r="374">
          <cell r="D374" t="str">
            <v>D202029-02</v>
          </cell>
        </row>
        <row r="375">
          <cell r="D375" t="str">
            <v>E40-71</v>
          </cell>
        </row>
        <row r="376">
          <cell r="D376" t="str">
            <v>C40-60</v>
          </cell>
        </row>
        <row r="377">
          <cell r="D377" t="str">
            <v>D203039-02</v>
          </cell>
        </row>
        <row r="378">
          <cell r="D378" t="str">
            <v>C10-54</v>
          </cell>
        </row>
        <row r="379">
          <cell r="D379" t="str">
            <v>C40-01</v>
          </cell>
        </row>
        <row r="380">
          <cell r="D380" t="str">
            <v>D101-48</v>
          </cell>
        </row>
        <row r="381">
          <cell r="D381" t="str">
            <v>P201-03</v>
          </cell>
        </row>
        <row r="382">
          <cell r="D382" t="str">
            <v>P201-03</v>
          </cell>
        </row>
        <row r="383">
          <cell r="D383" t="str">
            <v>C10-54</v>
          </cell>
        </row>
        <row r="384">
          <cell r="D384" t="str">
            <v>E10-75</v>
          </cell>
        </row>
        <row r="385">
          <cell r="D385" t="str">
            <v>D202029-02</v>
          </cell>
        </row>
        <row r="386">
          <cell r="D386" t="str">
            <v>E40-71</v>
          </cell>
        </row>
        <row r="387">
          <cell r="D387" t="str">
            <v>CI20-66</v>
          </cell>
        </row>
        <row r="388">
          <cell r="D388" t="str">
            <v>E50-74</v>
          </cell>
        </row>
        <row r="389">
          <cell r="D389" t="str">
            <v>C40-52</v>
          </cell>
        </row>
        <row r="390">
          <cell r="D390" t="str">
            <v>C10-54</v>
          </cell>
        </row>
        <row r="391">
          <cell r="D391" t="str">
            <v>D101-48</v>
          </cell>
        </row>
        <row r="392">
          <cell r="D392" t="str">
            <v>C10-54</v>
          </cell>
        </row>
        <row r="393">
          <cell r="D393" t="str">
            <v>C40-60</v>
          </cell>
        </row>
        <row r="394">
          <cell r="D394" t="str">
            <v>C10-53</v>
          </cell>
        </row>
        <row r="395">
          <cell r="D395" t="str">
            <v>C10-53</v>
          </cell>
        </row>
        <row r="396">
          <cell r="D396" t="str">
            <v>C10-53</v>
          </cell>
        </row>
        <row r="397">
          <cell r="D397" t="str">
            <v>E50-77</v>
          </cell>
        </row>
        <row r="398">
          <cell r="D398" t="str">
            <v>D101-48</v>
          </cell>
        </row>
        <row r="399">
          <cell r="D399" t="str">
            <v>E60-71</v>
          </cell>
        </row>
        <row r="400">
          <cell r="D400" t="str">
            <v>D199-44</v>
          </cell>
        </row>
        <row r="401">
          <cell r="D401" t="str">
            <v>D204-44</v>
          </cell>
        </row>
        <row r="402">
          <cell r="D402" t="str">
            <v>D202029-02</v>
          </cell>
        </row>
        <row r="403">
          <cell r="D403" t="str">
            <v>D101-48</v>
          </cell>
        </row>
        <row r="404">
          <cell r="D404" t="str">
            <v>P203-02</v>
          </cell>
        </row>
        <row r="405">
          <cell r="D405" t="str">
            <v>E10-77</v>
          </cell>
        </row>
        <row r="406">
          <cell r="D406" t="str">
            <v>E50-79</v>
          </cell>
        </row>
        <row r="407">
          <cell r="D407" t="str">
            <v>D201039-02</v>
          </cell>
        </row>
        <row r="408">
          <cell r="D408" t="str">
            <v>D203049-02</v>
          </cell>
        </row>
        <row r="409">
          <cell r="D409" t="str">
            <v>P201-06</v>
          </cell>
        </row>
        <row r="410">
          <cell r="D410" t="str">
            <v>D199-45</v>
          </cell>
        </row>
        <row r="411">
          <cell r="D411" t="str">
            <v>T101-44</v>
          </cell>
        </row>
        <row r="412">
          <cell r="D412" t="str">
            <v>D202019-02</v>
          </cell>
        </row>
        <row r="413">
          <cell r="D413" t="str">
            <v>P201-02</v>
          </cell>
        </row>
        <row r="414">
          <cell r="D414" t="str">
            <v>P10-51</v>
          </cell>
        </row>
        <row r="415">
          <cell r="D415" t="str">
            <v>D201029-02</v>
          </cell>
        </row>
        <row r="416">
          <cell r="D416" t="str">
            <v>CI20-69</v>
          </cell>
        </row>
        <row r="417">
          <cell r="D417" t="str">
            <v>E20-72</v>
          </cell>
        </row>
        <row r="418">
          <cell r="D418" t="str">
            <v>P30-24</v>
          </cell>
        </row>
        <row r="419">
          <cell r="D419" t="str">
            <v>D201019-02</v>
          </cell>
        </row>
        <row r="420">
          <cell r="D420" t="str">
            <v>D203029-44</v>
          </cell>
        </row>
        <row r="421">
          <cell r="D421" t="str">
            <v>D202029-02</v>
          </cell>
        </row>
        <row r="422">
          <cell r="D422" t="str">
            <v>D203029-02</v>
          </cell>
        </row>
        <row r="423">
          <cell r="D423" t="str">
            <v>P201-02</v>
          </cell>
        </row>
        <row r="424">
          <cell r="D424" t="str">
            <v>P201-01</v>
          </cell>
        </row>
        <row r="425">
          <cell r="D425" t="str">
            <v>C10-53</v>
          </cell>
        </row>
        <row r="426">
          <cell r="D426" t="str">
            <v>D30-70</v>
          </cell>
        </row>
        <row r="427">
          <cell r="D427" t="str">
            <v>P30-41</v>
          </cell>
        </row>
        <row r="428">
          <cell r="D428" t="str">
            <v>D204-44</v>
          </cell>
        </row>
        <row r="429">
          <cell r="D429" t="str">
            <v>D202019-02</v>
          </cell>
        </row>
        <row r="430">
          <cell r="D430" t="str">
            <v>T102-72</v>
          </cell>
        </row>
        <row r="431">
          <cell r="D431" t="str">
            <v>D199-44</v>
          </cell>
        </row>
        <row r="432">
          <cell r="D432" t="str">
            <v>P201-02</v>
          </cell>
        </row>
        <row r="433">
          <cell r="D433" t="str">
            <v>E40-71</v>
          </cell>
        </row>
        <row r="434">
          <cell r="D434" t="str">
            <v>D199-44</v>
          </cell>
        </row>
        <row r="435">
          <cell r="D435" t="str">
            <v>C10-54</v>
          </cell>
        </row>
        <row r="436">
          <cell r="D436" t="str">
            <v>D201029-02</v>
          </cell>
        </row>
        <row r="437">
          <cell r="D437" t="str">
            <v>T30-01</v>
          </cell>
        </row>
        <row r="438">
          <cell r="D438" t="str">
            <v>D199-44</v>
          </cell>
        </row>
        <row r="439">
          <cell r="D439" t="str">
            <v>D203029-02</v>
          </cell>
        </row>
        <row r="440">
          <cell r="D440" t="str">
            <v>D201029-02</v>
          </cell>
        </row>
        <row r="441">
          <cell r="D441" t="str">
            <v>D203019-02</v>
          </cell>
        </row>
        <row r="442">
          <cell r="D442" t="str">
            <v>E50-77</v>
          </cell>
        </row>
        <row r="443">
          <cell r="D443" t="str">
            <v>D203049-02</v>
          </cell>
        </row>
        <row r="444">
          <cell r="D444" t="str">
            <v>CI20-66</v>
          </cell>
        </row>
        <row r="445">
          <cell r="D445" t="str">
            <v>C30083-52</v>
          </cell>
        </row>
        <row r="446">
          <cell r="D446" t="str">
            <v>D201039-02</v>
          </cell>
        </row>
        <row r="447">
          <cell r="D447" t="str">
            <v>D201039-02</v>
          </cell>
        </row>
        <row r="448">
          <cell r="D448" t="str">
            <v>P201-03</v>
          </cell>
        </row>
        <row r="449">
          <cell r="D449" t="str">
            <v>P201-01</v>
          </cell>
        </row>
        <row r="450">
          <cell r="D450" t="str">
            <v>D204-44</v>
          </cell>
        </row>
        <row r="451">
          <cell r="D451" t="str">
            <v>D202029-02</v>
          </cell>
        </row>
        <row r="452">
          <cell r="D452" t="str">
            <v>CI20-66</v>
          </cell>
        </row>
        <row r="453">
          <cell r="D453" t="str">
            <v>D203019-02</v>
          </cell>
        </row>
        <row r="454">
          <cell r="D454" t="str">
            <v>D203019-02</v>
          </cell>
        </row>
        <row r="455">
          <cell r="D455" t="str">
            <v>D299-41</v>
          </cell>
        </row>
        <row r="456">
          <cell r="D456" t="str">
            <v>P201-02</v>
          </cell>
        </row>
        <row r="457">
          <cell r="D457" t="str">
            <v>P201-02</v>
          </cell>
        </row>
        <row r="458">
          <cell r="D458" t="str">
            <v>P201-02</v>
          </cell>
        </row>
        <row r="459">
          <cell r="D459" t="str">
            <v>P10-51</v>
          </cell>
        </row>
        <row r="460">
          <cell r="D460" t="str">
            <v>D101-48</v>
          </cell>
        </row>
        <row r="461">
          <cell r="D461" t="str">
            <v>D204-44</v>
          </cell>
        </row>
        <row r="462">
          <cell r="D462" t="str">
            <v>D204-44</v>
          </cell>
        </row>
        <row r="463">
          <cell r="D463" t="str">
            <v>D202029-02</v>
          </cell>
        </row>
        <row r="464">
          <cell r="D464" t="str">
            <v>D201019-02</v>
          </cell>
        </row>
        <row r="465">
          <cell r="D465" t="str">
            <v>D199-45</v>
          </cell>
        </row>
        <row r="466">
          <cell r="D466" t="str">
            <v>D101-48</v>
          </cell>
        </row>
        <row r="467">
          <cell r="D467" t="str">
            <v>D202019-02</v>
          </cell>
        </row>
        <row r="468">
          <cell r="D468" t="str">
            <v>E40-06</v>
          </cell>
        </row>
        <row r="469">
          <cell r="D469" t="str">
            <v>D202019-02</v>
          </cell>
        </row>
        <row r="470">
          <cell r="D470" t="str">
            <v>C10-53</v>
          </cell>
        </row>
        <row r="471">
          <cell r="D471" t="str">
            <v>D203019-02</v>
          </cell>
        </row>
        <row r="472">
          <cell r="D472" t="str">
            <v>D101-48</v>
          </cell>
        </row>
        <row r="473">
          <cell r="D473" t="str">
            <v>D101-46</v>
          </cell>
        </row>
        <row r="474">
          <cell r="D474" t="str">
            <v>E50-76</v>
          </cell>
        </row>
        <row r="475">
          <cell r="D475" t="str">
            <v>E70-41</v>
          </cell>
        </row>
        <row r="476">
          <cell r="D476" t="str">
            <v>CI20-66</v>
          </cell>
        </row>
        <row r="477">
          <cell r="D477" t="str">
            <v>P201-01</v>
          </cell>
        </row>
        <row r="478">
          <cell r="D478" t="str">
            <v>P201-02</v>
          </cell>
        </row>
        <row r="479">
          <cell r="D479" t="str">
            <v>D101-46</v>
          </cell>
        </row>
        <row r="480">
          <cell r="D480" t="str">
            <v>D203029-02</v>
          </cell>
        </row>
        <row r="481">
          <cell r="D481" t="str">
            <v>P30-23</v>
          </cell>
        </row>
        <row r="482">
          <cell r="D482" t="str">
            <v>D204-44</v>
          </cell>
        </row>
        <row r="483">
          <cell r="D483" t="str">
            <v>D202019-02</v>
          </cell>
        </row>
        <row r="484">
          <cell r="D484" t="str">
            <v>D203049-44</v>
          </cell>
        </row>
        <row r="485">
          <cell r="D485" t="str">
            <v>D201039-02</v>
          </cell>
        </row>
        <row r="486">
          <cell r="D486" t="str">
            <v>P201-02</v>
          </cell>
        </row>
        <row r="487">
          <cell r="D487" t="str">
            <v>D204-44</v>
          </cell>
        </row>
        <row r="488">
          <cell r="D488" t="str">
            <v>D203029-44</v>
          </cell>
        </row>
        <row r="489">
          <cell r="D489" t="str">
            <v>D204-44</v>
          </cell>
        </row>
        <row r="490">
          <cell r="D490" t="str">
            <v>D203029-44</v>
          </cell>
        </row>
        <row r="491">
          <cell r="D491" t="str">
            <v>D204-44</v>
          </cell>
        </row>
        <row r="492">
          <cell r="D492" t="str">
            <v>E50-74</v>
          </cell>
        </row>
        <row r="493">
          <cell r="D493" t="str">
            <v>C40-60</v>
          </cell>
        </row>
        <row r="494">
          <cell r="D494" t="str">
            <v>D101-48</v>
          </cell>
        </row>
        <row r="495">
          <cell r="D495" t="str">
            <v>D199-44</v>
          </cell>
        </row>
        <row r="496">
          <cell r="D496" t="str">
            <v>CI20-69</v>
          </cell>
        </row>
        <row r="497">
          <cell r="D497" t="str">
            <v>P201-04</v>
          </cell>
        </row>
        <row r="498">
          <cell r="D498" t="str">
            <v>C40-57</v>
          </cell>
        </row>
        <row r="499">
          <cell r="D499" t="str">
            <v>CI101-39</v>
          </cell>
        </row>
        <row r="500">
          <cell r="D500" t="str">
            <v>E40-06</v>
          </cell>
        </row>
        <row r="501">
          <cell r="D501" t="str">
            <v>P201-03</v>
          </cell>
        </row>
        <row r="502">
          <cell r="D502" t="str">
            <v>D101-46</v>
          </cell>
        </row>
        <row r="503">
          <cell r="D503" t="str">
            <v>P201-02</v>
          </cell>
        </row>
        <row r="504">
          <cell r="D504" t="str">
            <v>P10-51</v>
          </cell>
        </row>
        <row r="505">
          <cell r="D505" t="str">
            <v>P10-51</v>
          </cell>
        </row>
        <row r="506">
          <cell r="D506" t="str">
            <v>C10-53</v>
          </cell>
        </row>
        <row r="507">
          <cell r="D507" t="str">
            <v>D101-48</v>
          </cell>
        </row>
        <row r="508">
          <cell r="D508" t="str">
            <v>D199-44</v>
          </cell>
        </row>
        <row r="509">
          <cell r="D509" t="str">
            <v>D202029-02</v>
          </cell>
        </row>
        <row r="510">
          <cell r="D510" t="str">
            <v>D202029-02</v>
          </cell>
        </row>
        <row r="511">
          <cell r="D511" t="str">
            <v>P201-06</v>
          </cell>
        </row>
        <row r="512">
          <cell r="D512" t="str">
            <v>D202019-02</v>
          </cell>
        </row>
        <row r="513">
          <cell r="D513" t="str">
            <v>CI20-69</v>
          </cell>
        </row>
        <row r="514">
          <cell r="D514" t="str">
            <v>T40-43</v>
          </cell>
        </row>
        <row r="515">
          <cell r="D515" t="str">
            <v>CI109-62</v>
          </cell>
        </row>
        <row r="516">
          <cell r="D516" t="str">
            <v>P201-03</v>
          </cell>
        </row>
        <row r="517">
          <cell r="D517" t="str">
            <v>C10-53</v>
          </cell>
        </row>
        <row r="518">
          <cell r="D518" t="str">
            <v>P201-02</v>
          </cell>
        </row>
        <row r="519">
          <cell r="D519" t="str">
            <v>D202029-02</v>
          </cell>
        </row>
        <row r="520">
          <cell r="D520" t="str">
            <v>E60-71</v>
          </cell>
        </row>
        <row r="521">
          <cell r="D521" t="str">
            <v>CI20-69</v>
          </cell>
        </row>
        <row r="522">
          <cell r="D522" t="str">
            <v>D204-44</v>
          </cell>
        </row>
        <row r="523">
          <cell r="D523" t="str">
            <v>D201019-02</v>
          </cell>
        </row>
        <row r="524">
          <cell r="D524" t="str">
            <v>P201-02</v>
          </cell>
        </row>
        <row r="525">
          <cell r="D525" t="str">
            <v>P10-51</v>
          </cell>
        </row>
        <row r="526">
          <cell r="D526" t="str">
            <v>P201-03</v>
          </cell>
        </row>
        <row r="527">
          <cell r="D527" t="str">
            <v>D203019-02</v>
          </cell>
        </row>
        <row r="528">
          <cell r="D528" t="str">
            <v>CI20-69</v>
          </cell>
        </row>
        <row r="529">
          <cell r="D529" t="str">
            <v>P201-03</v>
          </cell>
        </row>
        <row r="530">
          <cell r="D530" t="str">
            <v>P201-02</v>
          </cell>
        </row>
        <row r="531">
          <cell r="D531" t="str">
            <v>P203-39</v>
          </cell>
        </row>
        <row r="532">
          <cell r="D532" t="str">
            <v>P201-03</v>
          </cell>
        </row>
        <row r="533">
          <cell r="D533" t="str">
            <v>P30-26</v>
          </cell>
        </row>
        <row r="534">
          <cell r="D534" t="str">
            <v>P30-26</v>
          </cell>
        </row>
        <row r="535">
          <cell r="D535" t="str">
            <v>D204-44</v>
          </cell>
        </row>
        <row r="536">
          <cell r="D536" t="str">
            <v>D202029-02</v>
          </cell>
        </row>
        <row r="537">
          <cell r="D537" t="str">
            <v>CI20-68</v>
          </cell>
        </row>
        <row r="538">
          <cell r="D538" t="str">
            <v>C3002-53</v>
          </cell>
        </row>
        <row r="539">
          <cell r="D539" t="str">
            <v>D203029-02</v>
          </cell>
        </row>
        <row r="540">
          <cell r="D540" t="str">
            <v>D203049-02</v>
          </cell>
        </row>
        <row r="541">
          <cell r="D541" t="str">
            <v>D203029-44</v>
          </cell>
        </row>
        <row r="542">
          <cell r="D542" t="str">
            <v>C10-53</v>
          </cell>
        </row>
        <row r="543">
          <cell r="D543" t="str">
            <v>E60-41</v>
          </cell>
        </row>
        <row r="544">
          <cell r="D544" t="str">
            <v>D199-44</v>
          </cell>
        </row>
        <row r="545">
          <cell r="D545" t="str">
            <v>D204-44</v>
          </cell>
        </row>
        <row r="546">
          <cell r="D546" t="str">
            <v>P201-02</v>
          </cell>
        </row>
        <row r="547">
          <cell r="D547" t="str">
            <v>D201039-02</v>
          </cell>
        </row>
        <row r="548">
          <cell r="D548" t="str">
            <v>D201039-02</v>
          </cell>
        </row>
        <row r="549">
          <cell r="D549" t="str">
            <v>D201039-02</v>
          </cell>
        </row>
        <row r="550">
          <cell r="D550" t="str">
            <v>P10-41</v>
          </cell>
        </row>
        <row r="551">
          <cell r="D551" t="str">
            <v>D101-47</v>
          </cell>
        </row>
        <row r="552">
          <cell r="D552" t="str">
            <v>D199-44</v>
          </cell>
        </row>
        <row r="553">
          <cell r="D553" t="str">
            <v>D204-44</v>
          </cell>
        </row>
        <row r="554">
          <cell r="D554" t="str">
            <v>D101-48</v>
          </cell>
        </row>
        <row r="555">
          <cell r="D555" t="str">
            <v>E40-06</v>
          </cell>
        </row>
        <row r="556">
          <cell r="D556" t="str">
            <v>D203049-44</v>
          </cell>
        </row>
        <row r="557">
          <cell r="D557" t="str">
            <v>D203029-02</v>
          </cell>
        </row>
        <row r="558">
          <cell r="D558" t="str">
            <v>P201-02</v>
          </cell>
        </row>
        <row r="559">
          <cell r="D559" t="str">
            <v>E10-72</v>
          </cell>
        </row>
        <row r="560">
          <cell r="D560" t="str">
            <v>T30-01</v>
          </cell>
        </row>
        <row r="561">
          <cell r="D561" t="str">
            <v>D101-46</v>
          </cell>
        </row>
        <row r="562">
          <cell r="D562" t="str">
            <v>D203039-02</v>
          </cell>
        </row>
        <row r="563">
          <cell r="D563" t="str">
            <v>P203-02</v>
          </cell>
        </row>
        <row r="564">
          <cell r="D564" t="str">
            <v>D202019-02</v>
          </cell>
        </row>
        <row r="565">
          <cell r="D565" t="str">
            <v>E20-71</v>
          </cell>
        </row>
        <row r="566">
          <cell r="D566" t="str">
            <v>CI109-41</v>
          </cell>
        </row>
        <row r="567">
          <cell r="D567" t="str">
            <v>CI102-41</v>
          </cell>
        </row>
        <row r="568">
          <cell r="D568" t="str">
            <v>E70-01</v>
          </cell>
        </row>
        <row r="569">
          <cell r="D569" t="str">
            <v>D204-44</v>
          </cell>
        </row>
        <row r="570">
          <cell r="D570" t="str">
            <v>D201039-02</v>
          </cell>
        </row>
        <row r="571">
          <cell r="D571" t="str">
            <v>D30-70</v>
          </cell>
        </row>
        <row r="572">
          <cell r="D572" t="str">
            <v>P30-23</v>
          </cell>
        </row>
        <row r="573">
          <cell r="D573" t="str">
            <v>D203029-02</v>
          </cell>
        </row>
        <row r="574">
          <cell r="D574" t="str">
            <v>D203019-02</v>
          </cell>
        </row>
        <row r="575">
          <cell r="D575" t="str">
            <v>C40-60</v>
          </cell>
        </row>
        <row r="576">
          <cell r="D576" t="str">
            <v>D202019-02</v>
          </cell>
        </row>
        <row r="577">
          <cell r="D577" t="str">
            <v>C30081-52</v>
          </cell>
        </row>
        <row r="578">
          <cell r="D578" t="str">
            <v>C30092-53</v>
          </cell>
        </row>
        <row r="579">
          <cell r="D579" t="str">
            <v>D202019-02</v>
          </cell>
        </row>
        <row r="580">
          <cell r="D580" t="str">
            <v>D203029-02</v>
          </cell>
        </row>
        <row r="581">
          <cell r="D581" t="str">
            <v>D202019-02</v>
          </cell>
        </row>
        <row r="582">
          <cell r="D582" t="str">
            <v>CI20-66</v>
          </cell>
        </row>
        <row r="583">
          <cell r="D583" t="str">
            <v>P201-03</v>
          </cell>
        </row>
        <row r="584">
          <cell r="D584" t="str">
            <v>D202019-44</v>
          </cell>
        </row>
        <row r="585">
          <cell r="D585" t="str">
            <v>D204-44</v>
          </cell>
        </row>
        <row r="586">
          <cell r="D586" t="str">
            <v>D101-48</v>
          </cell>
        </row>
        <row r="587">
          <cell r="D587" t="str">
            <v>P201-02</v>
          </cell>
        </row>
        <row r="588">
          <cell r="D588" t="str">
            <v>D199-44</v>
          </cell>
        </row>
        <row r="589">
          <cell r="D589" t="str">
            <v>CI20-66</v>
          </cell>
        </row>
        <row r="590">
          <cell r="D590" t="str">
            <v>E40-06</v>
          </cell>
        </row>
        <row r="591">
          <cell r="D591" t="str">
            <v>P203-02</v>
          </cell>
        </row>
        <row r="592">
          <cell r="D592" t="str">
            <v>D202029-02</v>
          </cell>
        </row>
        <row r="593">
          <cell r="D593" t="str">
            <v>P201-04</v>
          </cell>
        </row>
        <row r="594">
          <cell r="D594" t="str">
            <v>P201-03</v>
          </cell>
        </row>
        <row r="595">
          <cell r="D595" t="str">
            <v>P201-04</v>
          </cell>
        </row>
        <row r="596">
          <cell r="D596" t="str">
            <v>D199-44</v>
          </cell>
        </row>
        <row r="597">
          <cell r="D597" t="str">
            <v>P201-06</v>
          </cell>
        </row>
        <row r="598">
          <cell r="D598" t="str">
            <v>E50-77</v>
          </cell>
        </row>
        <row r="599">
          <cell r="D599" t="str">
            <v>C30082-52</v>
          </cell>
        </row>
        <row r="600">
          <cell r="D600" t="str">
            <v>T40-43</v>
          </cell>
        </row>
        <row r="601">
          <cell r="D601" t="str">
            <v>C10-54</v>
          </cell>
        </row>
        <row r="602">
          <cell r="D602" t="str">
            <v>T101-44</v>
          </cell>
        </row>
        <row r="603">
          <cell r="D603" t="str">
            <v>E50-77</v>
          </cell>
        </row>
        <row r="604">
          <cell r="D604" t="str">
            <v>CI20-67</v>
          </cell>
        </row>
        <row r="605">
          <cell r="D605" t="str">
            <v>D201029-02</v>
          </cell>
        </row>
        <row r="606">
          <cell r="D606" t="str">
            <v>C20-53</v>
          </cell>
        </row>
        <row r="607">
          <cell r="D607" t="str">
            <v>D30-70</v>
          </cell>
        </row>
        <row r="608">
          <cell r="D608" t="str">
            <v>C20-52</v>
          </cell>
        </row>
        <row r="609">
          <cell r="D609" t="str">
            <v>D30-70</v>
          </cell>
        </row>
        <row r="610">
          <cell r="D610" t="str">
            <v>C20-52</v>
          </cell>
        </row>
        <row r="611">
          <cell r="D611" t="str">
            <v>C40-60</v>
          </cell>
        </row>
        <row r="612">
          <cell r="D612" t="str">
            <v>E60-72</v>
          </cell>
        </row>
        <row r="613">
          <cell r="D613" t="str">
            <v>P203-02</v>
          </cell>
        </row>
        <row r="614">
          <cell r="D614" t="str">
            <v>D203049-02</v>
          </cell>
        </row>
        <row r="615">
          <cell r="D615" t="str">
            <v>CI101-37</v>
          </cell>
        </row>
        <row r="616">
          <cell r="D616" t="str">
            <v>D202019-02</v>
          </cell>
        </row>
        <row r="617">
          <cell r="D617" t="str">
            <v>D203039-02</v>
          </cell>
        </row>
        <row r="618">
          <cell r="D618" t="str">
            <v>E40-06</v>
          </cell>
        </row>
        <row r="619">
          <cell r="D619" t="str">
            <v>CI102-65</v>
          </cell>
        </row>
        <row r="620">
          <cell r="D620" t="str">
            <v>CI101-37</v>
          </cell>
        </row>
        <row r="621">
          <cell r="D621" t="str">
            <v>D202029-02</v>
          </cell>
        </row>
        <row r="622">
          <cell r="D622" t="str">
            <v>CI101-37</v>
          </cell>
        </row>
        <row r="623">
          <cell r="D623" t="str">
            <v>P201-05</v>
          </cell>
        </row>
        <row r="624">
          <cell r="D624" t="str">
            <v>C10-54</v>
          </cell>
        </row>
        <row r="625">
          <cell r="D625" t="str">
            <v>P30-26</v>
          </cell>
        </row>
        <row r="626">
          <cell r="D626" t="str">
            <v>CI20-69</v>
          </cell>
        </row>
        <row r="627">
          <cell r="D627" t="str">
            <v>C3011-52</v>
          </cell>
        </row>
        <row r="628">
          <cell r="D628" t="str">
            <v>D30-70</v>
          </cell>
        </row>
        <row r="629">
          <cell r="D629" t="str">
            <v>D202019-02</v>
          </cell>
        </row>
        <row r="630">
          <cell r="D630" t="str">
            <v>D101-48</v>
          </cell>
        </row>
        <row r="631">
          <cell r="D631" t="str">
            <v>D101-48</v>
          </cell>
        </row>
        <row r="632">
          <cell r="D632" t="str">
            <v>C40-01</v>
          </cell>
        </row>
        <row r="633">
          <cell r="D633" t="str">
            <v>D199-01</v>
          </cell>
        </row>
        <row r="634">
          <cell r="D634" t="str">
            <v>D101-48</v>
          </cell>
        </row>
        <row r="635">
          <cell r="D635" t="str">
            <v>D101-48</v>
          </cell>
        </row>
        <row r="636">
          <cell r="D636" t="str">
            <v>CI20-66</v>
          </cell>
        </row>
        <row r="637">
          <cell r="D637" t="str">
            <v>E60-71</v>
          </cell>
        </row>
        <row r="638">
          <cell r="D638" t="str">
            <v>C10-52</v>
          </cell>
        </row>
        <row r="639">
          <cell r="D639" t="str">
            <v>P201-41</v>
          </cell>
        </row>
        <row r="640">
          <cell r="D640" t="str">
            <v>D299-01</v>
          </cell>
        </row>
        <row r="641">
          <cell r="D641" t="str">
            <v>P201-03</v>
          </cell>
        </row>
        <row r="642">
          <cell r="D642" t="str">
            <v>D203029-02</v>
          </cell>
        </row>
        <row r="643">
          <cell r="D643" t="str">
            <v>D203049-02</v>
          </cell>
        </row>
        <row r="644">
          <cell r="D644" t="str">
            <v>D203049-02</v>
          </cell>
        </row>
        <row r="645">
          <cell r="D645" t="str">
            <v>C40-99</v>
          </cell>
        </row>
        <row r="646">
          <cell r="D646" t="str">
            <v>CI101-64</v>
          </cell>
        </row>
        <row r="647">
          <cell r="D647" t="str">
            <v>P201-03</v>
          </cell>
        </row>
        <row r="648">
          <cell r="D648" t="str">
            <v>P201-02</v>
          </cell>
        </row>
        <row r="649">
          <cell r="D649" t="str">
            <v>D201019-02</v>
          </cell>
        </row>
        <row r="650">
          <cell r="D650" t="str">
            <v>E30-72</v>
          </cell>
        </row>
        <row r="651">
          <cell r="D651" t="str">
            <v>CI20-66</v>
          </cell>
        </row>
        <row r="652">
          <cell r="D652" t="str">
            <v>D30-70</v>
          </cell>
        </row>
        <row r="653">
          <cell r="D653" t="str">
            <v>E50-77</v>
          </cell>
        </row>
        <row r="654">
          <cell r="D654" t="str">
            <v>E40-71</v>
          </cell>
        </row>
        <row r="655">
          <cell r="D655" t="str">
            <v>C40-60</v>
          </cell>
        </row>
        <row r="656">
          <cell r="D656" t="str">
            <v>E50-77</v>
          </cell>
        </row>
        <row r="657">
          <cell r="D657" t="str">
            <v>D203029-02</v>
          </cell>
        </row>
        <row r="658">
          <cell r="D658" t="str">
            <v>T40-42</v>
          </cell>
        </row>
        <row r="659">
          <cell r="D659" t="str">
            <v>D199-01</v>
          </cell>
        </row>
        <row r="660">
          <cell r="D660" t="str">
            <v>C10-53</v>
          </cell>
        </row>
        <row r="661">
          <cell r="D661" t="str">
            <v>D101-46</v>
          </cell>
        </row>
        <row r="662">
          <cell r="D662" t="str">
            <v>D202029-02</v>
          </cell>
        </row>
        <row r="663">
          <cell r="D663" t="str">
            <v>P201-06</v>
          </cell>
        </row>
        <row r="664">
          <cell r="D664" t="str">
            <v>D30-70</v>
          </cell>
        </row>
        <row r="665">
          <cell r="D665" t="str">
            <v>C3007-53</v>
          </cell>
        </row>
        <row r="666">
          <cell r="D666" t="str">
            <v>C40-60</v>
          </cell>
        </row>
        <row r="667">
          <cell r="D667" t="str">
            <v>E40-06</v>
          </cell>
        </row>
        <row r="668">
          <cell r="D668" t="str">
            <v>C3010-52</v>
          </cell>
        </row>
        <row r="669">
          <cell r="D669" t="str">
            <v>C10-53</v>
          </cell>
        </row>
        <row r="670">
          <cell r="D670" t="str">
            <v>C40-41</v>
          </cell>
        </row>
        <row r="671">
          <cell r="D671" t="str">
            <v>D203019-02</v>
          </cell>
        </row>
        <row r="672">
          <cell r="D672" t="str">
            <v>P201-02</v>
          </cell>
        </row>
        <row r="673">
          <cell r="D673" t="str">
            <v>CI101-37</v>
          </cell>
        </row>
        <row r="674">
          <cell r="D674" t="str">
            <v>D101-46</v>
          </cell>
        </row>
        <row r="675">
          <cell r="D675" t="str">
            <v>D199-45</v>
          </cell>
        </row>
        <row r="676">
          <cell r="D676" t="str">
            <v>E10-01</v>
          </cell>
        </row>
        <row r="677">
          <cell r="D677" t="str">
            <v>D101-48</v>
          </cell>
        </row>
        <row r="678">
          <cell r="D678" t="str">
            <v>C3001-53</v>
          </cell>
        </row>
        <row r="679">
          <cell r="D679" t="str">
            <v>C3011-52</v>
          </cell>
        </row>
        <row r="680">
          <cell r="D680" t="str">
            <v>E50-77</v>
          </cell>
        </row>
        <row r="681">
          <cell r="D681" t="str">
            <v>CI109-01</v>
          </cell>
        </row>
        <row r="682">
          <cell r="D682" t="str">
            <v>D201029-02</v>
          </cell>
        </row>
        <row r="683">
          <cell r="D683" t="str">
            <v>C40-60</v>
          </cell>
        </row>
        <row r="684">
          <cell r="D684" t="str">
            <v>D101-48</v>
          </cell>
        </row>
        <row r="685">
          <cell r="D685" t="str">
            <v>C10-54</v>
          </cell>
        </row>
        <row r="686">
          <cell r="D686" t="str">
            <v>CI101-37</v>
          </cell>
        </row>
        <row r="687">
          <cell r="D687" t="str">
            <v>CI109-01</v>
          </cell>
        </row>
        <row r="688">
          <cell r="D688" t="str">
            <v>D199-44</v>
          </cell>
        </row>
        <row r="689">
          <cell r="D689" t="str">
            <v>D203049-44</v>
          </cell>
        </row>
        <row r="690">
          <cell r="D690" t="str">
            <v>D203049-02</v>
          </cell>
        </row>
        <row r="691">
          <cell r="D691" t="str">
            <v>C10-53</v>
          </cell>
        </row>
        <row r="692">
          <cell r="D692" t="str">
            <v>C3007-53</v>
          </cell>
        </row>
        <row r="693">
          <cell r="D693" t="str">
            <v>C3011-52</v>
          </cell>
        </row>
        <row r="694">
          <cell r="D694" t="str">
            <v>C3005-52</v>
          </cell>
        </row>
        <row r="695">
          <cell r="D695" t="str">
            <v>D203049-02</v>
          </cell>
        </row>
        <row r="696">
          <cell r="D696" t="str">
            <v>D30-70</v>
          </cell>
        </row>
        <row r="697">
          <cell r="D697" t="str">
            <v>D203049-44</v>
          </cell>
        </row>
        <row r="698">
          <cell r="D698" t="str">
            <v>E50-73</v>
          </cell>
        </row>
        <row r="699">
          <cell r="D699" t="str">
            <v>C3006-53</v>
          </cell>
        </row>
        <row r="700">
          <cell r="D700" t="str">
            <v>T101-44</v>
          </cell>
        </row>
        <row r="701">
          <cell r="D701" t="str">
            <v>T101-44</v>
          </cell>
        </row>
        <row r="702">
          <cell r="D702" t="str">
            <v>CI20-69</v>
          </cell>
        </row>
        <row r="703">
          <cell r="D703" t="str">
            <v>D101-46</v>
          </cell>
        </row>
        <row r="704">
          <cell r="D704" t="str">
            <v>D101-46</v>
          </cell>
        </row>
        <row r="705">
          <cell r="D705" t="str">
            <v>C3099-56</v>
          </cell>
        </row>
        <row r="706">
          <cell r="D706" t="str">
            <v>C3001-52</v>
          </cell>
        </row>
        <row r="707">
          <cell r="D707" t="str">
            <v>D203049-44</v>
          </cell>
        </row>
        <row r="708">
          <cell r="D708" t="str">
            <v>CI20-66</v>
          </cell>
        </row>
        <row r="709">
          <cell r="D709" t="str">
            <v>C3005-53</v>
          </cell>
        </row>
        <row r="710">
          <cell r="D710" t="str">
            <v>C30091-52</v>
          </cell>
        </row>
        <row r="711">
          <cell r="D711" t="str">
            <v>C3004-52</v>
          </cell>
        </row>
        <row r="712">
          <cell r="D712" t="str">
            <v>D101-48</v>
          </cell>
        </row>
        <row r="713">
          <cell r="D713" t="str">
            <v>P30-25</v>
          </cell>
        </row>
        <row r="714">
          <cell r="D714" t="str">
            <v>E50-41</v>
          </cell>
        </row>
        <row r="715">
          <cell r="D715" t="str">
            <v>D202019-02</v>
          </cell>
        </row>
        <row r="716">
          <cell r="D716" t="str">
            <v>C10-52</v>
          </cell>
        </row>
        <row r="717">
          <cell r="D717" t="str">
            <v>C3004-53</v>
          </cell>
        </row>
        <row r="718">
          <cell r="D718" t="str">
            <v>T102-72</v>
          </cell>
        </row>
        <row r="719">
          <cell r="D719" t="str">
            <v>C40-60</v>
          </cell>
        </row>
        <row r="720">
          <cell r="D720" t="str">
            <v>P201-02</v>
          </cell>
        </row>
        <row r="721">
          <cell r="D721" t="str">
            <v>P201-06</v>
          </cell>
        </row>
        <row r="722">
          <cell r="D722" t="str">
            <v>P201-02</v>
          </cell>
        </row>
        <row r="723">
          <cell r="D723" t="str">
            <v>C3006-52</v>
          </cell>
        </row>
        <row r="724">
          <cell r="D724" t="str">
            <v>P201-04</v>
          </cell>
        </row>
        <row r="725">
          <cell r="D725" t="str">
            <v>P201-02</v>
          </cell>
        </row>
        <row r="726">
          <cell r="D726" t="str">
            <v>D199-44</v>
          </cell>
        </row>
        <row r="727">
          <cell r="D727" t="str">
            <v>C3007-52</v>
          </cell>
        </row>
        <row r="728">
          <cell r="D728" t="str">
            <v>D199-44</v>
          </cell>
        </row>
        <row r="729">
          <cell r="D729" t="str">
            <v>C40-59</v>
          </cell>
        </row>
        <row r="730">
          <cell r="D730" t="str">
            <v>D199-44</v>
          </cell>
        </row>
        <row r="731">
          <cell r="D731" t="str">
            <v>P201-02</v>
          </cell>
        </row>
        <row r="732">
          <cell r="D732" t="str">
            <v>T101-44</v>
          </cell>
        </row>
        <row r="733">
          <cell r="D733" t="str">
            <v>C10-55</v>
          </cell>
        </row>
        <row r="734">
          <cell r="D734" t="str">
            <v>C3003-52</v>
          </cell>
        </row>
        <row r="735">
          <cell r="D735" t="str">
            <v>P30-04</v>
          </cell>
        </row>
        <row r="736">
          <cell r="D736" t="str">
            <v>CI20-39</v>
          </cell>
        </row>
        <row r="737">
          <cell r="D737" t="str">
            <v>E20-73</v>
          </cell>
        </row>
        <row r="738">
          <cell r="D738" t="str">
            <v>T102-38</v>
          </cell>
        </row>
        <row r="739">
          <cell r="D739" t="str">
            <v>E50-77</v>
          </cell>
        </row>
        <row r="740">
          <cell r="D740" t="str">
            <v>T102-38</v>
          </cell>
        </row>
        <row r="741">
          <cell r="D741" t="str">
            <v>C30091-52</v>
          </cell>
        </row>
        <row r="742">
          <cell r="D742" t="str">
            <v>T102-38</v>
          </cell>
        </row>
        <row r="743">
          <cell r="D743" t="str">
            <v>T102-72</v>
          </cell>
        </row>
        <row r="744">
          <cell r="D744" t="str">
            <v>C40-60</v>
          </cell>
        </row>
        <row r="745">
          <cell r="D745" t="str">
            <v>C40-57</v>
          </cell>
        </row>
        <row r="746">
          <cell r="D746" t="str">
            <v>D203019-02</v>
          </cell>
        </row>
        <row r="747">
          <cell r="D747" t="str">
            <v>C3010-52</v>
          </cell>
        </row>
        <row r="748">
          <cell r="D748" t="str">
            <v>D204-44</v>
          </cell>
        </row>
        <row r="749">
          <cell r="D749" t="str">
            <v>CI101-37</v>
          </cell>
        </row>
        <row r="750">
          <cell r="D750" t="str">
            <v>E50-77</v>
          </cell>
        </row>
        <row r="751">
          <cell r="D751" t="str">
            <v>D201039-02</v>
          </cell>
        </row>
        <row r="752">
          <cell r="D752" t="str">
            <v>CI101-37</v>
          </cell>
        </row>
        <row r="753">
          <cell r="D753" t="str">
            <v>P201-02</v>
          </cell>
        </row>
        <row r="754">
          <cell r="D754" t="str">
            <v>D203029-02</v>
          </cell>
        </row>
        <row r="755">
          <cell r="D755" t="str">
            <v>T30-41</v>
          </cell>
        </row>
        <row r="756">
          <cell r="D756" t="str">
            <v>P30-26</v>
          </cell>
        </row>
        <row r="757">
          <cell r="D757" t="str">
            <v>P30-24</v>
          </cell>
        </row>
        <row r="758">
          <cell r="D758" t="str">
            <v>C30081-53</v>
          </cell>
        </row>
        <row r="759">
          <cell r="D759" t="str">
            <v>T101-44</v>
          </cell>
        </row>
        <row r="760">
          <cell r="D760" t="str">
            <v>P201-04</v>
          </cell>
        </row>
        <row r="761">
          <cell r="D761" t="str">
            <v>CI20-69</v>
          </cell>
        </row>
        <row r="762">
          <cell r="D762" t="str">
            <v>D203019-02</v>
          </cell>
        </row>
        <row r="763">
          <cell r="D763" t="str">
            <v>D203029-02</v>
          </cell>
        </row>
        <row r="764">
          <cell r="D764" t="str">
            <v>D203029-02</v>
          </cell>
        </row>
        <row r="765">
          <cell r="D765" t="str">
            <v>E40-06</v>
          </cell>
        </row>
        <row r="766">
          <cell r="D766" t="str">
            <v>E40-06</v>
          </cell>
        </row>
        <row r="767">
          <cell r="D767" t="str">
            <v>C40-60</v>
          </cell>
        </row>
        <row r="768">
          <cell r="D768" t="str">
            <v>D202019-02</v>
          </cell>
        </row>
        <row r="769">
          <cell r="D769" t="str">
            <v>C3003-53</v>
          </cell>
        </row>
        <row r="770">
          <cell r="D770" t="str">
            <v>C3003-52</v>
          </cell>
        </row>
        <row r="771">
          <cell r="D771" t="str">
            <v>C3004-52</v>
          </cell>
        </row>
        <row r="772">
          <cell r="D772" t="str">
            <v>D203019-02</v>
          </cell>
        </row>
        <row r="773">
          <cell r="D773" t="str">
            <v>P203-02</v>
          </cell>
        </row>
        <row r="774">
          <cell r="D774" t="str">
            <v>C20-53</v>
          </cell>
        </row>
        <row r="775">
          <cell r="D775" t="str">
            <v>CI109-62</v>
          </cell>
        </row>
        <row r="776">
          <cell r="D776" t="str">
            <v>CI20-68</v>
          </cell>
        </row>
        <row r="777">
          <cell r="D777" t="str">
            <v>D199-44</v>
          </cell>
        </row>
        <row r="778">
          <cell r="D778" t="str">
            <v>E40-41</v>
          </cell>
        </row>
        <row r="779">
          <cell r="D779" t="str">
            <v>C3002-52</v>
          </cell>
        </row>
        <row r="780">
          <cell r="D780" t="str">
            <v>C40-60</v>
          </cell>
        </row>
        <row r="781">
          <cell r="D781" t="str">
            <v>D101-48</v>
          </cell>
        </row>
        <row r="782">
          <cell r="D782" t="str">
            <v>D202029-02</v>
          </cell>
        </row>
        <row r="783">
          <cell r="D783" t="str">
            <v>D199-44</v>
          </cell>
        </row>
        <row r="784">
          <cell r="D784" t="str">
            <v>D101-46</v>
          </cell>
        </row>
        <row r="785">
          <cell r="D785" t="str">
            <v>D101-46</v>
          </cell>
        </row>
        <row r="786">
          <cell r="D786" t="str">
            <v>D101-46</v>
          </cell>
        </row>
        <row r="787">
          <cell r="D787" t="str">
            <v>CI20-66</v>
          </cell>
        </row>
        <row r="788">
          <cell r="D788" t="str">
            <v>C40-58</v>
          </cell>
        </row>
        <row r="789">
          <cell r="D789" t="str">
            <v>D202019-02</v>
          </cell>
        </row>
        <row r="790">
          <cell r="D790" t="str">
            <v>D203049-02</v>
          </cell>
        </row>
        <row r="791">
          <cell r="D791" t="str">
            <v>E10-75</v>
          </cell>
        </row>
        <row r="792">
          <cell r="D792" t="str">
            <v>E20-71</v>
          </cell>
        </row>
        <row r="793">
          <cell r="D793" t="str">
            <v>D203039-02</v>
          </cell>
        </row>
        <row r="794">
          <cell r="D794" t="str">
            <v>C3007-52</v>
          </cell>
        </row>
        <row r="795">
          <cell r="D795" t="str">
            <v>D203029-02</v>
          </cell>
        </row>
        <row r="796">
          <cell r="D796" t="str">
            <v>P201-02</v>
          </cell>
        </row>
        <row r="797">
          <cell r="D797" t="str">
            <v>E30-71</v>
          </cell>
        </row>
        <row r="798">
          <cell r="D798" t="str">
            <v>P201-03</v>
          </cell>
        </row>
        <row r="799">
          <cell r="D799" t="str">
            <v>D299-41</v>
          </cell>
        </row>
        <row r="800">
          <cell r="D800" t="str">
            <v>CI102-41</v>
          </cell>
        </row>
        <row r="801">
          <cell r="D801" t="str">
            <v>E50-77</v>
          </cell>
        </row>
        <row r="802">
          <cell r="D802" t="str">
            <v>E50-77</v>
          </cell>
        </row>
        <row r="803">
          <cell r="D803" t="str">
            <v>D199-44</v>
          </cell>
        </row>
        <row r="804">
          <cell r="D804" t="str">
            <v>E40-06</v>
          </cell>
        </row>
        <row r="805">
          <cell r="D805" t="str">
            <v>D203049-44</v>
          </cell>
        </row>
        <row r="806">
          <cell r="D806" t="str">
            <v>T102-38</v>
          </cell>
        </row>
        <row r="807">
          <cell r="D807" t="str">
            <v>T40-43</v>
          </cell>
        </row>
        <row r="808">
          <cell r="D808" t="str">
            <v>CI101-37</v>
          </cell>
        </row>
        <row r="809">
          <cell r="D809" t="str">
            <v>E20-41</v>
          </cell>
        </row>
        <row r="810">
          <cell r="D810" t="str">
            <v>P203-02</v>
          </cell>
        </row>
        <row r="811">
          <cell r="D811" t="str">
            <v>P203-39</v>
          </cell>
        </row>
        <row r="812">
          <cell r="D812" t="str">
            <v>C3003-52</v>
          </cell>
        </row>
        <row r="813">
          <cell r="D813" t="str">
            <v>C30083-53</v>
          </cell>
        </row>
        <row r="814">
          <cell r="D814" t="str">
            <v>P201-03</v>
          </cell>
        </row>
        <row r="815">
          <cell r="D815" t="str">
            <v>P10-51</v>
          </cell>
        </row>
        <row r="816">
          <cell r="D816" t="str">
            <v>P201-02</v>
          </cell>
        </row>
        <row r="817">
          <cell r="D817" t="str">
            <v>P201-02</v>
          </cell>
        </row>
        <row r="818">
          <cell r="D818" t="str">
            <v>P201-02</v>
          </cell>
        </row>
        <row r="819">
          <cell r="D819" t="str">
            <v>D199-44</v>
          </cell>
        </row>
        <row r="820">
          <cell r="D820" t="str">
            <v>E40-06</v>
          </cell>
        </row>
        <row r="821">
          <cell r="D821" t="str">
            <v>C40-58</v>
          </cell>
        </row>
        <row r="822">
          <cell r="D822" t="str">
            <v>C40-58</v>
          </cell>
        </row>
        <row r="823">
          <cell r="D823" t="str">
            <v>P201-02</v>
          </cell>
        </row>
        <row r="824">
          <cell r="D824" t="str">
            <v>E50-41</v>
          </cell>
        </row>
        <row r="825">
          <cell r="D825" t="str">
            <v>P30-26</v>
          </cell>
        </row>
        <row r="826">
          <cell r="D826" t="str">
            <v>E10-71</v>
          </cell>
        </row>
        <row r="827">
          <cell r="D827" t="str">
            <v>C3007-52</v>
          </cell>
        </row>
        <row r="828">
          <cell r="D828" t="str">
            <v>P201-03</v>
          </cell>
        </row>
        <row r="829">
          <cell r="D829" t="str">
            <v>C40-52</v>
          </cell>
        </row>
        <row r="830">
          <cell r="D830" t="str">
            <v>D202029-02</v>
          </cell>
        </row>
        <row r="831">
          <cell r="D831" t="str">
            <v>D204-44</v>
          </cell>
        </row>
        <row r="832">
          <cell r="D832" t="str">
            <v>P201-03</v>
          </cell>
        </row>
        <row r="833">
          <cell r="D833" t="str">
            <v>P10-51</v>
          </cell>
        </row>
        <row r="834">
          <cell r="D834" t="str">
            <v>D101-46</v>
          </cell>
        </row>
        <row r="835">
          <cell r="D835" t="str">
            <v>D101-46</v>
          </cell>
        </row>
        <row r="836">
          <cell r="D836" t="str">
            <v>D101-46</v>
          </cell>
        </row>
        <row r="837">
          <cell r="D837" t="str">
            <v>D101-47</v>
          </cell>
        </row>
        <row r="838">
          <cell r="D838" t="str">
            <v>E40-71</v>
          </cell>
        </row>
        <row r="839">
          <cell r="D839" t="str">
            <v>C3004-53</v>
          </cell>
        </row>
        <row r="840">
          <cell r="D840" t="str">
            <v>D203029-02</v>
          </cell>
        </row>
        <row r="841">
          <cell r="D841" t="str">
            <v>E60-71</v>
          </cell>
        </row>
        <row r="842">
          <cell r="D842" t="str">
            <v>C30081-53</v>
          </cell>
        </row>
        <row r="843">
          <cell r="D843" t="str">
            <v>D199-45</v>
          </cell>
        </row>
        <row r="844">
          <cell r="D844" t="str">
            <v>E60-71</v>
          </cell>
        </row>
        <row r="845">
          <cell r="D845" t="str">
            <v>D203039-02</v>
          </cell>
        </row>
        <row r="846">
          <cell r="D846" t="str">
            <v>D203049-44</v>
          </cell>
        </row>
        <row r="847">
          <cell r="D847" t="str">
            <v>D203049-02</v>
          </cell>
        </row>
        <row r="848">
          <cell r="D848" t="str">
            <v>P30-25</v>
          </cell>
        </row>
        <row r="849">
          <cell r="D849" t="str">
            <v>C30083-52</v>
          </cell>
        </row>
        <row r="850">
          <cell r="D850" t="str">
            <v>P201-02</v>
          </cell>
        </row>
        <row r="851">
          <cell r="D851" t="str">
            <v>P201-02</v>
          </cell>
        </row>
        <row r="852">
          <cell r="D852" t="str">
            <v>P201-02</v>
          </cell>
        </row>
        <row r="853">
          <cell r="D853" t="str">
            <v>P201-02</v>
          </cell>
        </row>
        <row r="854">
          <cell r="D854" t="str">
            <v>P30-23</v>
          </cell>
        </row>
        <row r="855">
          <cell r="D855" t="str">
            <v>D202019-02</v>
          </cell>
        </row>
        <row r="856">
          <cell r="D856" t="str">
            <v>P30-24</v>
          </cell>
        </row>
        <row r="857">
          <cell r="D857" t="str">
            <v>C40-52</v>
          </cell>
        </row>
        <row r="858">
          <cell r="D858" t="str">
            <v>CI101-37</v>
          </cell>
        </row>
        <row r="859">
          <cell r="D859" t="str">
            <v>CI101-39</v>
          </cell>
        </row>
        <row r="860">
          <cell r="D860" t="str">
            <v>CI102-65</v>
          </cell>
        </row>
        <row r="861">
          <cell r="D861" t="str">
            <v>CI102-65</v>
          </cell>
        </row>
        <row r="862">
          <cell r="D862" t="str">
            <v>CI101-64</v>
          </cell>
        </row>
        <row r="863">
          <cell r="D863" t="str">
            <v>D203049-02</v>
          </cell>
        </row>
        <row r="864">
          <cell r="D864" t="str">
            <v>C40-60</v>
          </cell>
        </row>
        <row r="865">
          <cell r="D865" t="str">
            <v>P201-04</v>
          </cell>
        </row>
        <row r="866">
          <cell r="D866" t="str">
            <v>P201-04</v>
          </cell>
        </row>
        <row r="867">
          <cell r="D867" t="str">
            <v>D199-44</v>
          </cell>
        </row>
        <row r="868">
          <cell r="D868" t="str">
            <v>D204-44</v>
          </cell>
        </row>
        <row r="869">
          <cell r="D869" t="str">
            <v>D203049-44</v>
          </cell>
        </row>
        <row r="870">
          <cell r="D870" t="str">
            <v>E50-77</v>
          </cell>
        </row>
        <row r="871">
          <cell r="D871" t="str">
            <v>E30-72</v>
          </cell>
        </row>
        <row r="872">
          <cell r="D872" t="str">
            <v>C10-53</v>
          </cell>
        </row>
        <row r="873">
          <cell r="D873" t="str">
            <v>P30-24</v>
          </cell>
        </row>
        <row r="874">
          <cell r="D874" t="str">
            <v>D203049-44</v>
          </cell>
        </row>
        <row r="875">
          <cell r="D875" t="str">
            <v>D203049-44</v>
          </cell>
        </row>
        <row r="876">
          <cell r="D876" t="str">
            <v>D203029-02</v>
          </cell>
        </row>
        <row r="877">
          <cell r="D877" t="str">
            <v>D203049-02</v>
          </cell>
        </row>
        <row r="878">
          <cell r="D878" t="str">
            <v>P201-03</v>
          </cell>
        </row>
        <row r="879">
          <cell r="D879" t="str">
            <v>D203029-02</v>
          </cell>
        </row>
        <row r="880">
          <cell r="D880" t="str">
            <v>D30-70</v>
          </cell>
        </row>
        <row r="881">
          <cell r="D881" t="str">
            <v>P203-02</v>
          </cell>
        </row>
        <row r="882">
          <cell r="D882" t="str">
            <v>P203-02</v>
          </cell>
        </row>
        <row r="883">
          <cell r="D883" t="str">
            <v>P30-25</v>
          </cell>
        </row>
        <row r="884">
          <cell r="D884" t="str">
            <v>P30-26</v>
          </cell>
        </row>
        <row r="885">
          <cell r="D885" t="str">
            <v>P30-26</v>
          </cell>
        </row>
        <row r="886">
          <cell r="D886" t="str">
            <v>D30-70</v>
          </cell>
        </row>
        <row r="887">
          <cell r="D887" t="str">
            <v>CI109-62</v>
          </cell>
        </row>
        <row r="888">
          <cell r="D888" t="str">
            <v>P201-02</v>
          </cell>
        </row>
        <row r="889">
          <cell r="D889" t="str">
            <v>P201-02</v>
          </cell>
        </row>
        <row r="890">
          <cell r="D890" t="str">
            <v>P201-02</v>
          </cell>
        </row>
        <row r="891">
          <cell r="D891" t="str">
            <v>P30-24</v>
          </cell>
        </row>
        <row r="892">
          <cell r="D892" t="str">
            <v>P201-02</v>
          </cell>
        </row>
        <row r="893">
          <cell r="D893" t="str">
            <v>P30-24</v>
          </cell>
        </row>
        <row r="894">
          <cell r="D894" t="str">
            <v>P201-04</v>
          </cell>
        </row>
        <row r="895">
          <cell r="D895" t="str">
            <v>P201-03</v>
          </cell>
        </row>
        <row r="896">
          <cell r="D896" t="str">
            <v>P201-02</v>
          </cell>
        </row>
        <row r="897">
          <cell r="D897" t="str">
            <v>P201-02</v>
          </cell>
        </row>
        <row r="898">
          <cell r="D898" t="str">
            <v>D203049-44</v>
          </cell>
        </row>
        <row r="899">
          <cell r="D899" t="str">
            <v>D203039-02</v>
          </cell>
        </row>
        <row r="900">
          <cell r="D900" t="str">
            <v>E50-77</v>
          </cell>
        </row>
        <row r="901">
          <cell r="D901" t="str">
            <v>CI109-62</v>
          </cell>
        </row>
        <row r="902">
          <cell r="D902" t="str">
            <v>D203029-02</v>
          </cell>
        </row>
        <row r="903">
          <cell r="D903" t="str">
            <v>C10-53</v>
          </cell>
        </row>
        <row r="904">
          <cell r="D904" t="str">
            <v>C3003-53</v>
          </cell>
        </row>
        <row r="905">
          <cell r="D905" t="str">
            <v>D30-70</v>
          </cell>
        </row>
        <row r="906">
          <cell r="D906" t="str">
            <v>D30-70</v>
          </cell>
        </row>
        <row r="907">
          <cell r="D907" t="str">
            <v>D30-06</v>
          </cell>
        </row>
        <row r="908">
          <cell r="D908" t="str">
            <v>P30-23</v>
          </cell>
        </row>
        <row r="909">
          <cell r="D909" t="str">
            <v>P30-25</v>
          </cell>
        </row>
        <row r="910">
          <cell r="D910" t="str">
            <v>P203-39</v>
          </cell>
        </row>
        <row r="911">
          <cell r="D911" t="str">
            <v>P203-39</v>
          </cell>
        </row>
        <row r="912">
          <cell r="D912" t="str">
            <v>P203-02</v>
          </cell>
        </row>
        <row r="913">
          <cell r="D913" t="str">
            <v>C40-60</v>
          </cell>
        </row>
        <row r="914">
          <cell r="D914" t="str">
            <v>C20-01</v>
          </cell>
        </row>
        <row r="915">
          <cell r="D915" t="str">
            <v>P201-02</v>
          </cell>
        </row>
        <row r="916">
          <cell r="D916" t="str">
            <v>P201-02</v>
          </cell>
        </row>
        <row r="917">
          <cell r="D917" t="str">
            <v>P201-02</v>
          </cell>
        </row>
        <row r="918">
          <cell r="D918" t="str">
            <v>D199-01</v>
          </cell>
        </row>
        <row r="919">
          <cell r="D919" t="str">
            <v>D202029-02</v>
          </cell>
        </row>
        <row r="920">
          <cell r="D920" t="str">
            <v>C30091-53</v>
          </cell>
        </row>
        <row r="921">
          <cell r="D921" t="str">
            <v>T30-01</v>
          </cell>
        </row>
        <row r="922">
          <cell r="D922" t="str">
            <v>P30-25</v>
          </cell>
        </row>
        <row r="923">
          <cell r="D923" t="str">
            <v>E60-72</v>
          </cell>
        </row>
        <row r="924">
          <cell r="D924" t="str">
            <v>E10-01</v>
          </cell>
        </row>
        <row r="925">
          <cell r="D925" t="str">
            <v>D201029-02</v>
          </cell>
        </row>
        <row r="926">
          <cell r="D926" t="str">
            <v>D101-46</v>
          </cell>
        </row>
        <row r="927">
          <cell r="D927" t="str">
            <v>D30-70</v>
          </cell>
        </row>
        <row r="928">
          <cell r="D928" t="str">
            <v>P203-39</v>
          </cell>
        </row>
        <row r="929">
          <cell r="D929" t="str">
            <v>P203-02</v>
          </cell>
        </row>
        <row r="930">
          <cell r="D930" t="str">
            <v>P203-39</v>
          </cell>
        </row>
        <row r="931">
          <cell r="D931" t="str">
            <v>P203-02</v>
          </cell>
        </row>
        <row r="932">
          <cell r="D932" t="str">
            <v>P201-02</v>
          </cell>
        </row>
        <row r="933">
          <cell r="D933" t="str">
            <v>P201-03</v>
          </cell>
        </row>
        <row r="934">
          <cell r="D934" t="str">
            <v>P203-02</v>
          </cell>
        </row>
        <row r="935">
          <cell r="D935" t="str">
            <v>D203019-02</v>
          </cell>
        </row>
        <row r="936">
          <cell r="D936" t="str">
            <v>P10-51</v>
          </cell>
        </row>
        <row r="937">
          <cell r="D937" t="str">
            <v>C3011-52</v>
          </cell>
        </row>
        <row r="938">
          <cell r="D938" t="str">
            <v>T101-44</v>
          </cell>
        </row>
        <row r="939">
          <cell r="D939" t="str">
            <v>T101-44</v>
          </cell>
        </row>
        <row r="940">
          <cell r="D940" t="str">
            <v>T102-41</v>
          </cell>
        </row>
        <row r="941">
          <cell r="D941" t="str">
            <v>P30-30</v>
          </cell>
        </row>
        <row r="942">
          <cell r="D942" t="str">
            <v>E20-73</v>
          </cell>
        </row>
        <row r="943">
          <cell r="D943" t="str">
            <v>P201-02</v>
          </cell>
        </row>
        <row r="944">
          <cell r="D944" t="str">
            <v>P30-23</v>
          </cell>
        </row>
        <row r="945">
          <cell r="D945" t="str">
            <v>T101-41</v>
          </cell>
        </row>
        <row r="946">
          <cell r="D946" t="str">
            <v>P30-25</v>
          </cell>
        </row>
        <row r="947">
          <cell r="D947" t="str">
            <v>P201-41</v>
          </cell>
        </row>
        <row r="948">
          <cell r="D948" t="str">
            <v>D199-41</v>
          </cell>
        </row>
        <row r="949">
          <cell r="D949" t="str">
            <v>E40-06</v>
          </cell>
        </row>
        <row r="950">
          <cell r="D950" t="str">
            <v>C3006-52</v>
          </cell>
        </row>
        <row r="951">
          <cell r="D951" t="str">
            <v>E10-78</v>
          </cell>
        </row>
        <row r="952">
          <cell r="D952" t="str">
            <v>C3005-53</v>
          </cell>
        </row>
        <row r="953">
          <cell r="D953" t="str">
            <v>T101-44</v>
          </cell>
        </row>
        <row r="954">
          <cell r="D954" t="str">
            <v>P201-02</v>
          </cell>
        </row>
        <row r="955">
          <cell r="D955" t="str">
            <v>E40-06</v>
          </cell>
        </row>
        <row r="956">
          <cell r="D956" t="str">
            <v>D199-45</v>
          </cell>
        </row>
        <row r="957">
          <cell r="D957" t="str">
            <v>T40-41</v>
          </cell>
        </row>
        <row r="958">
          <cell r="D958" t="str">
            <v>E10-71</v>
          </cell>
        </row>
        <row r="959">
          <cell r="D959" t="str">
            <v>D199-41</v>
          </cell>
        </row>
        <row r="960">
          <cell r="D960" t="str">
            <v>E20-71</v>
          </cell>
        </row>
        <row r="961">
          <cell r="D961" t="str">
            <v>D299-41</v>
          </cell>
        </row>
        <row r="962">
          <cell r="D962" t="str">
            <v>P30-25</v>
          </cell>
        </row>
        <row r="963">
          <cell r="D963" t="str">
            <v>C3011-52</v>
          </cell>
        </row>
        <row r="964">
          <cell r="D964" t="str">
            <v>D199-44</v>
          </cell>
        </row>
        <row r="965">
          <cell r="D965" t="str">
            <v>C10-53</v>
          </cell>
        </row>
        <row r="966">
          <cell r="D966" t="str">
            <v>C3005-52</v>
          </cell>
        </row>
        <row r="967">
          <cell r="D967" t="str">
            <v>E50-77</v>
          </cell>
        </row>
        <row r="968">
          <cell r="D968" t="str">
            <v>C30092-52</v>
          </cell>
        </row>
        <row r="969">
          <cell r="D969" t="str">
            <v>C30082-52</v>
          </cell>
        </row>
        <row r="970">
          <cell r="D970" t="str">
            <v>C40-58</v>
          </cell>
        </row>
        <row r="971">
          <cell r="D971" t="str">
            <v>C10-54</v>
          </cell>
        </row>
        <row r="972">
          <cell r="D972" t="str">
            <v>D199-44</v>
          </cell>
        </row>
        <row r="973">
          <cell r="D973" t="str">
            <v>C3011-52</v>
          </cell>
        </row>
        <row r="974">
          <cell r="D974" t="str">
            <v>P30-02</v>
          </cell>
        </row>
        <row r="975">
          <cell r="D975" t="str">
            <v>C30081-52</v>
          </cell>
        </row>
        <row r="976">
          <cell r="D976" t="str">
            <v>E50-77</v>
          </cell>
        </row>
        <row r="977">
          <cell r="D977" t="str">
            <v>T30-40</v>
          </cell>
        </row>
        <row r="978">
          <cell r="D978" t="str">
            <v>E30-72</v>
          </cell>
        </row>
        <row r="979">
          <cell r="D979" t="str">
            <v>T30-41</v>
          </cell>
        </row>
        <row r="980">
          <cell r="D980" t="str">
            <v>C30092-52</v>
          </cell>
        </row>
        <row r="981">
          <cell r="D981" t="str">
            <v>E50-41</v>
          </cell>
        </row>
        <row r="982">
          <cell r="D982" t="str">
            <v>T102-72</v>
          </cell>
        </row>
        <row r="983">
          <cell r="D983" t="str">
            <v>C10-52</v>
          </cell>
        </row>
        <row r="984">
          <cell r="D984" t="str">
            <v>P203-39</v>
          </cell>
        </row>
        <row r="985">
          <cell r="D985" t="str">
            <v>D101-48</v>
          </cell>
        </row>
        <row r="986">
          <cell r="D986" t="str">
            <v>D199-41</v>
          </cell>
        </row>
        <row r="987">
          <cell r="D987" t="str">
            <v>P201-03</v>
          </cell>
        </row>
        <row r="988">
          <cell r="D988" t="str">
            <v>E30-72</v>
          </cell>
        </row>
        <row r="989">
          <cell r="D989" t="str">
            <v>CI101-41</v>
          </cell>
        </row>
        <row r="990">
          <cell r="D990" t="str">
            <v>T102-72</v>
          </cell>
        </row>
        <row r="991">
          <cell r="D991" t="str">
            <v>D199-41</v>
          </cell>
        </row>
        <row r="992">
          <cell r="D992" t="str">
            <v>E20-71</v>
          </cell>
        </row>
        <row r="993">
          <cell r="D993" t="str">
            <v>E20-71</v>
          </cell>
        </row>
        <row r="994">
          <cell r="D994" t="str">
            <v>C10-54</v>
          </cell>
        </row>
        <row r="995">
          <cell r="D995" t="str">
            <v>D201029-99</v>
          </cell>
        </row>
        <row r="996">
          <cell r="D996" t="str">
            <v>D101-48</v>
          </cell>
        </row>
        <row r="997">
          <cell r="D997" t="str">
            <v>D199-41</v>
          </cell>
        </row>
        <row r="998">
          <cell r="D998" t="str">
            <v>D101-46</v>
          </cell>
        </row>
        <row r="999">
          <cell r="D999" t="str">
            <v>E70-01</v>
          </cell>
        </row>
        <row r="1000">
          <cell r="D1000" t="str">
            <v>E60-73</v>
          </cell>
        </row>
        <row r="1001">
          <cell r="D1001" t="str">
            <v>T30-41</v>
          </cell>
        </row>
        <row r="1002">
          <cell r="D1002" t="str">
            <v>D30-41</v>
          </cell>
        </row>
        <row r="1003">
          <cell r="D1003" t="str">
            <v>C3007-53</v>
          </cell>
        </row>
        <row r="1004">
          <cell r="D1004" t="str">
            <v>E20-71</v>
          </cell>
        </row>
        <row r="1005">
          <cell r="D1005" t="str">
            <v>T30-01</v>
          </cell>
        </row>
        <row r="1006">
          <cell r="D1006" t="str">
            <v>T40-43</v>
          </cell>
        </row>
        <row r="1007">
          <cell r="D1007" t="str">
            <v>T40-43</v>
          </cell>
        </row>
        <row r="1008">
          <cell r="D1008" t="str">
            <v>CI20-69</v>
          </cell>
        </row>
        <row r="1009">
          <cell r="D1009" t="str">
            <v>C10-53</v>
          </cell>
        </row>
        <row r="1010">
          <cell r="D1010" t="str">
            <v>D202029-02</v>
          </cell>
        </row>
        <row r="1011">
          <cell r="D1011" t="str">
            <v>C40-01</v>
          </cell>
        </row>
        <row r="1012">
          <cell r="D1012" t="str">
            <v>C40-01</v>
          </cell>
        </row>
        <row r="1013">
          <cell r="D1013" t="str">
            <v>C40-60</v>
          </cell>
        </row>
        <row r="1014">
          <cell r="D1014" t="str">
            <v>P10-51</v>
          </cell>
        </row>
        <row r="1015">
          <cell r="D1015" t="str">
            <v>P10-51</v>
          </cell>
        </row>
        <row r="1016">
          <cell r="D1016" t="str">
            <v>P10-51</v>
          </cell>
        </row>
        <row r="1017">
          <cell r="D1017" t="str">
            <v>P10-51</v>
          </cell>
        </row>
        <row r="1018">
          <cell r="D1018" t="str">
            <v>E60-41</v>
          </cell>
        </row>
        <row r="1019">
          <cell r="D1019" t="str">
            <v>E20-71</v>
          </cell>
        </row>
        <row r="1020">
          <cell r="D1020" t="str">
            <v>E20-71</v>
          </cell>
        </row>
        <row r="1021">
          <cell r="D1021" t="str">
            <v>D199-45</v>
          </cell>
        </row>
        <row r="1022">
          <cell r="D1022" t="str">
            <v>D202029-02</v>
          </cell>
        </row>
        <row r="1023">
          <cell r="D1023" t="str">
            <v>P201-04</v>
          </cell>
        </row>
        <row r="1024">
          <cell r="D1024" t="str">
            <v>P201-03</v>
          </cell>
        </row>
        <row r="1025">
          <cell r="D1025" t="str">
            <v>P201-03</v>
          </cell>
        </row>
        <row r="1026">
          <cell r="D1026" t="str">
            <v>P30-24</v>
          </cell>
        </row>
        <row r="1027">
          <cell r="D1027" t="str">
            <v>P10-41</v>
          </cell>
        </row>
        <row r="1028">
          <cell r="D1028" t="str">
            <v>T101-41</v>
          </cell>
        </row>
        <row r="1029">
          <cell r="D1029" t="str">
            <v>CI101-41</v>
          </cell>
        </row>
        <row r="1030">
          <cell r="D1030" t="str">
            <v>P10-51</v>
          </cell>
        </row>
        <row r="1031">
          <cell r="D1031" t="str">
            <v>P10-51</v>
          </cell>
        </row>
        <row r="1032">
          <cell r="D1032" t="str">
            <v>D202019-02</v>
          </cell>
        </row>
        <row r="1033">
          <cell r="D1033" t="str">
            <v>D203019-02</v>
          </cell>
        </row>
        <row r="1034">
          <cell r="D1034" t="str">
            <v>E20-72</v>
          </cell>
        </row>
        <row r="1035">
          <cell r="D1035" t="str">
            <v>C10-54</v>
          </cell>
        </row>
        <row r="1036">
          <cell r="D1036" t="str">
            <v>C40-41</v>
          </cell>
        </row>
        <row r="1037">
          <cell r="D1037" t="str">
            <v>C10-54</v>
          </cell>
        </row>
        <row r="1038">
          <cell r="D1038" t="str">
            <v>D199-41</v>
          </cell>
        </row>
        <row r="1039">
          <cell r="D1039" t="str">
            <v>P201-41</v>
          </cell>
        </row>
        <row r="1040">
          <cell r="D1040" t="str">
            <v>E20-71</v>
          </cell>
        </row>
        <row r="1041">
          <cell r="D1041" t="str">
            <v>E50-79</v>
          </cell>
        </row>
        <row r="1042">
          <cell r="D1042" t="str">
            <v>E50-79</v>
          </cell>
        </row>
        <row r="1043">
          <cell r="D1043" t="str">
            <v>E50-79</v>
          </cell>
        </row>
        <row r="1044">
          <cell r="D1044" t="str">
            <v>E50-79</v>
          </cell>
        </row>
        <row r="1045">
          <cell r="D1045" t="str">
            <v>E50-79</v>
          </cell>
        </row>
        <row r="1046">
          <cell r="D1046" t="str">
            <v>E50-99</v>
          </cell>
        </row>
        <row r="1047">
          <cell r="D1047" t="str">
            <v>E50-99</v>
          </cell>
        </row>
        <row r="1048">
          <cell r="D1048" t="str">
            <v>E50-99</v>
          </cell>
        </row>
        <row r="1049">
          <cell r="D1049" t="str">
            <v>E50-79</v>
          </cell>
        </row>
        <row r="1050">
          <cell r="D1050" t="str">
            <v>E50-79</v>
          </cell>
        </row>
        <row r="1051">
          <cell r="D1051" t="str">
            <v>E50-79</v>
          </cell>
        </row>
        <row r="1052">
          <cell r="D1052" t="str">
            <v>E50-79</v>
          </cell>
        </row>
        <row r="1053">
          <cell r="D1053" t="str">
            <v>E50-79</v>
          </cell>
        </row>
        <row r="1054">
          <cell r="D1054" t="str">
            <v>E50-79</v>
          </cell>
        </row>
        <row r="1055">
          <cell r="D1055" t="str">
            <v>E50-99</v>
          </cell>
        </row>
        <row r="1056">
          <cell r="D1056" t="str">
            <v>E50-79</v>
          </cell>
        </row>
        <row r="1057">
          <cell r="D1057" t="str">
            <v>E50-79</v>
          </cell>
        </row>
        <row r="1058">
          <cell r="D1058" t="str">
            <v>E50-99</v>
          </cell>
        </row>
        <row r="1059">
          <cell r="D1059" t="str">
            <v>E50-79</v>
          </cell>
        </row>
        <row r="1060">
          <cell r="D1060" t="str">
            <v>E50-79</v>
          </cell>
        </row>
        <row r="1061">
          <cell r="D1061" t="str">
            <v>E50-79</v>
          </cell>
        </row>
        <row r="1062">
          <cell r="D1062" t="str">
            <v>E50-79</v>
          </cell>
        </row>
        <row r="1063">
          <cell r="D1063" t="str">
            <v>E50-79</v>
          </cell>
        </row>
        <row r="1064">
          <cell r="D1064" t="str">
            <v>E50-79</v>
          </cell>
        </row>
        <row r="1065">
          <cell r="D1065" t="str">
            <v>E50-79</v>
          </cell>
        </row>
        <row r="1066">
          <cell r="D1066" t="str">
            <v>E50-79</v>
          </cell>
        </row>
        <row r="1067">
          <cell r="D1067" t="str">
            <v>E50-99</v>
          </cell>
        </row>
        <row r="1068">
          <cell r="D1068" t="str">
            <v>E50-79</v>
          </cell>
        </row>
        <row r="1069">
          <cell r="D1069" t="str">
            <v>E50-79</v>
          </cell>
        </row>
        <row r="1070">
          <cell r="D1070" t="str">
            <v>E50-79</v>
          </cell>
        </row>
        <row r="1071">
          <cell r="D1071" t="str">
            <v>E50-99</v>
          </cell>
        </row>
        <row r="1072">
          <cell r="D1072" t="str">
            <v>E50-79</v>
          </cell>
        </row>
        <row r="1073">
          <cell r="D1073" t="str">
            <v>E50-79</v>
          </cell>
        </row>
        <row r="1074">
          <cell r="D1074" t="str">
            <v>E50-79</v>
          </cell>
        </row>
        <row r="1075">
          <cell r="D1075" t="str">
            <v>E50-79</v>
          </cell>
        </row>
        <row r="1076">
          <cell r="D1076" t="str">
            <v>E50-79</v>
          </cell>
        </row>
        <row r="1077">
          <cell r="D1077" t="str">
            <v>E50-79</v>
          </cell>
        </row>
        <row r="1078">
          <cell r="D1078" t="str">
            <v>E50-79</v>
          </cell>
        </row>
        <row r="1079">
          <cell r="D1079" t="str">
            <v>E50-79</v>
          </cell>
        </row>
        <row r="1080">
          <cell r="D1080" t="str">
            <v>E50-79</v>
          </cell>
        </row>
        <row r="1081">
          <cell r="D1081" t="str">
            <v>E50-79</v>
          </cell>
        </row>
        <row r="1082">
          <cell r="D1082" t="str">
            <v>E50-79</v>
          </cell>
        </row>
        <row r="1083">
          <cell r="D1083" t="str">
            <v>E50-99</v>
          </cell>
        </row>
        <row r="1084">
          <cell r="D1084" t="str">
            <v>E50-79</v>
          </cell>
        </row>
        <row r="1085">
          <cell r="D1085" t="str">
            <v>E50-99</v>
          </cell>
        </row>
        <row r="1086">
          <cell r="D1086" t="str">
            <v>E50-79</v>
          </cell>
        </row>
        <row r="1087">
          <cell r="D1087" t="str">
            <v>E50-79</v>
          </cell>
        </row>
        <row r="1088">
          <cell r="D1088" t="str">
            <v>E50-79</v>
          </cell>
        </row>
        <row r="1089">
          <cell r="D1089" t="str">
            <v>E50-79</v>
          </cell>
        </row>
        <row r="1090">
          <cell r="D1090" t="str">
            <v>E50-79</v>
          </cell>
        </row>
        <row r="1091">
          <cell r="D1091" t="str">
            <v>E50-79</v>
          </cell>
        </row>
        <row r="1092">
          <cell r="D1092" t="str">
            <v>E50-99</v>
          </cell>
        </row>
        <row r="1093">
          <cell r="D1093" t="str">
            <v>E50-79</v>
          </cell>
        </row>
        <row r="1094">
          <cell r="D1094" t="str">
            <v>E50-79</v>
          </cell>
        </row>
        <row r="1095">
          <cell r="D1095" t="str">
            <v>E50-79</v>
          </cell>
        </row>
        <row r="1096">
          <cell r="D1096" t="str">
            <v>E50-79</v>
          </cell>
        </row>
        <row r="1097">
          <cell r="D1097" t="str">
            <v>E50-79</v>
          </cell>
        </row>
        <row r="1098">
          <cell r="D1098" t="str">
            <v>E50-79</v>
          </cell>
        </row>
        <row r="1099">
          <cell r="D1099" t="str">
            <v>E50-79</v>
          </cell>
        </row>
        <row r="1100">
          <cell r="D1100" t="str">
            <v>E50-79</v>
          </cell>
        </row>
        <row r="1101">
          <cell r="D1101" t="str">
            <v>E50-79</v>
          </cell>
        </row>
        <row r="1102">
          <cell r="D1102" t="str">
            <v>E50-79</v>
          </cell>
        </row>
        <row r="1103">
          <cell r="D1103" t="str">
            <v>E50-99</v>
          </cell>
        </row>
        <row r="1104">
          <cell r="D1104" t="str">
            <v>E50-79</v>
          </cell>
        </row>
        <row r="1105">
          <cell r="D1105" t="str">
            <v>E50-79</v>
          </cell>
        </row>
        <row r="1106">
          <cell r="D1106" t="str">
            <v>E50-99</v>
          </cell>
        </row>
        <row r="1107">
          <cell r="D1107" t="str">
            <v>E50-79</v>
          </cell>
        </row>
        <row r="1108">
          <cell r="D1108" t="str">
            <v>E50-79</v>
          </cell>
        </row>
        <row r="1109">
          <cell r="D1109" t="str">
            <v>E50-79</v>
          </cell>
        </row>
        <row r="1110">
          <cell r="D1110" t="str">
            <v>E50-79</v>
          </cell>
        </row>
        <row r="1111">
          <cell r="D1111" t="str">
            <v>E50-79</v>
          </cell>
        </row>
        <row r="1112">
          <cell r="D1112" t="str">
            <v>E50-99</v>
          </cell>
        </row>
        <row r="1113">
          <cell r="D1113" t="str">
            <v>E50-79</v>
          </cell>
        </row>
      </sheetData>
      <sheetData sheetId="1" refreshError="1"/>
      <sheetData sheetId="2" refreshError="1"/>
      <sheetData sheetId="3" refreshError="1"/>
      <sheetData sheetId="4" refreshError="1"/>
      <sheetData sheetId="5" refreshError="1"/>
      <sheetData sheetId="6" refreshError="1"/>
      <sheetData sheetId="7" refreshError="1"/>
      <sheetData sheetId="8">
        <row r="2">
          <cell r="D2" t="str">
            <v>E50-79</v>
          </cell>
        </row>
      </sheetData>
      <sheetData sheetId="9"/>
      <sheetData sheetId="10"/>
      <sheetData sheetId="11"/>
      <sheetData sheetId="12"/>
      <sheetData sheetId="13"/>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Secção Pessoal"/>
      <sheetName val="Saídas 2005"/>
      <sheetName val="Pivot"/>
      <sheetName val="Falecimentos 2005"/>
      <sheetName val="Mútuo Acordo 2005"/>
      <sheetName val="Reforma 2005"/>
      <sheetName val="Demissão 2005"/>
      <sheetName val="Rescisão de Contrato 2005"/>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Zam"/>
      <sheetName val="Balancete EEM 2005_08-03-2006"/>
      <sheetName val="Subsidios 2005"/>
      <sheetName val="Resumo subsídios 2005"/>
      <sheetName val="Activo Líquido 2005"/>
      <sheetName val="Balancete_EEM_2005_08-03-2006"/>
      <sheetName val="Subsidios_2005"/>
      <sheetName val="Resumo_subsídios_2005"/>
      <sheetName val="Activo_Líquido_2005"/>
    </sheetNames>
    <sheetDataSet>
      <sheetData sheetId="0"/>
      <sheetData sheetId="1" refreshError="1"/>
      <sheetData sheetId="2" refreshError="1"/>
      <sheetData sheetId="3" refreshError="1"/>
      <sheetData sheetId="4" refreshError="1"/>
      <sheetData sheetId="5"/>
      <sheetData sheetId="6"/>
      <sheetData sheetId="7"/>
      <sheetData sheetId="8"/>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secçao pessoal_2005"/>
      <sheetName val="base secçao pessoal"/>
      <sheetName val="verificação"/>
      <sheetName val="base final"/>
      <sheetName val="Resumo outros reportings"/>
      <sheetName val="Resumo_2005"/>
      <sheetName val="Resumo_2004"/>
      <sheetName val="Resumo 2003"/>
      <sheetName val="Base final 2003"/>
      <sheetName val="Base final corrigida 2003 "/>
      <sheetName val="Resumo final corrigido 2003"/>
      <sheetName val="base_secçao_pessoal_2005"/>
      <sheetName val="base_secçao_pessoal"/>
      <sheetName val="base_final"/>
      <sheetName val="Resumo_outros_reportings"/>
      <sheetName val="Resumo_2003"/>
      <sheetName val="Base_final_2003"/>
      <sheetName val="Base_final_corrigida_2003_"/>
      <sheetName val="Resumo_final_corrigido_200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sheetData sheetId="13"/>
      <sheetData sheetId="14"/>
      <sheetData sheetId="15"/>
      <sheetData sheetId="16"/>
      <sheetData sheetId="17"/>
      <sheetData sheetId="18"/>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scr ERSE"/>
      <sheetName val="notas"/>
      <sheetName val="valid transf"/>
      <sheetName val="Zam"/>
      <sheetName val="ot não liq"/>
      <sheetName val="TPE"/>
      <sheetName val="TPE detalhe"/>
      <sheetName val="valid novos"/>
      <sheetName val="bal"/>
      <sheetName val="ctrl bal"/>
      <sheetName val="Imo base"/>
      <sheetName val="Crit de repart finais"/>
      <sheetName val="im dir"/>
      <sheetName val="im ind"/>
      <sheetName val="valid repart"/>
      <sheetName val="Ind final"/>
      <sheetName val="Mudam1"/>
      <sheetName val="Mudam2"/>
      <sheetName val="Imob ERSE 2005"/>
      <sheetName val="Modelo 2005"/>
    </sheetNames>
    <sheetDataSet>
      <sheetData sheetId="0" refreshError="1"/>
      <sheetData sheetId="1" refreshError="1"/>
      <sheetData sheetId="2"/>
      <sheetData sheetId="3"/>
      <sheetData sheetId="4" refreshError="1"/>
      <sheetData sheetId="5" refreshError="1"/>
      <sheetData sheetId="6" refreshError="1"/>
      <sheetData sheetId="7" refreshError="1"/>
      <sheetData sheetId="8"/>
      <sheetData sheetId="9" refreshError="1"/>
      <sheetData sheetId="10"/>
      <sheetData sheetId="11" refreshError="1"/>
      <sheetData sheetId="12"/>
      <sheetData sheetId="13" refreshError="1"/>
      <sheetData sheetId="14" refreshError="1"/>
      <sheetData sheetId="15"/>
      <sheetData sheetId="16"/>
      <sheetData sheetId="17"/>
      <sheetData sheetId="18" refreshError="1"/>
      <sheetData sheetId="19"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scr ERSE"/>
      <sheetName val="notas"/>
      <sheetName val="valid transf"/>
      <sheetName val="Zam"/>
      <sheetName val="ot não liq"/>
      <sheetName val="TPE"/>
      <sheetName val="TPE detalhe"/>
      <sheetName val="valid novos"/>
      <sheetName val="bal"/>
      <sheetName val="ctrl bal"/>
      <sheetName val="Imo base"/>
      <sheetName val="Crit de repart finais"/>
      <sheetName val="im dir"/>
      <sheetName val="im ind"/>
      <sheetName val="valid repart"/>
      <sheetName val="Ind final"/>
      <sheetName val="Mudam1"/>
      <sheetName val="Mudam2"/>
      <sheetName val="Imob ERSE 2005"/>
      <sheetName val="Modelo 2005"/>
    </sheetNames>
    <sheetDataSet>
      <sheetData sheetId="0" refreshError="1"/>
      <sheetData sheetId="1" refreshError="1"/>
      <sheetData sheetId="2"/>
      <sheetData sheetId="3"/>
      <sheetData sheetId="4" refreshError="1"/>
      <sheetData sheetId="5" refreshError="1"/>
      <sheetData sheetId="6" refreshError="1"/>
      <sheetData sheetId="7" refreshError="1"/>
      <sheetData sheetId="8"/>
      <sheetData sheetId="9" refreshError="1"/>
      <sheetData sheetId="10"/>
      <sheetData sheetId="11" refreshError="1"/>
      <sheetData sheetId="12"/>
      <sheetData sheetId="13" refreshError="1"/>
      <sheetData sheetId="14" refreshError="1"/>
      <sheetData sheetId="15"/>
      <sheetData sheetId="16"/>
      <sheetData sheetId="17"/>
      <sheetData sheetId="18" refreshError="1"/>
      <sheetData sheetId="19"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j"/>
      <sheetName val="Folha1"/>
      <sheetName val="BEI"/>
      <sheetName val="dif.camb"/>
      <sheetName val="emac"/>
      <sheetName val="ener"/>
      <sheetName val="f_pensoes"/>
      <sheetName val="imp dif"/>
      <sheetName val="Od"/>
      <sheetName val="68$"/>
      <sheetName val="68€"/>
      <sheetName val="balancete"/>
      <sheetName val="DF'S INDIV"/>
      <sheetName val="Consolidação"/>
      <sheetName val="DF'S Cons"/>
      <sheetName val="Ajust cons 2003"/>
      <sheetName val=" DF'S DR.Ana"/>
      <sheetName val="leasing"/>
      <sheetName val="COOPEREME"/>
      <sheetName val="Equivalência"/>
      <sheetName val="Museu"/>
      <sheetName val="72"/>
      <sheetName val="mod22"/>
      <sheetName val="mod22 2"/>
      <sheetName val="mod22 est"/>
      <sheetName val="mod22 KPMG"/>
      <sheetName val="mod22 notas"/>
      <sheetName val="dif_camb"/>
      <sheetName val="imp_dif"/>
      <sheetName val="DF'S_INDIV"/>
      <sheetName val="DF'S_Cons"/>
      <sheetName val="Ajust_cons_2003"/>
      <sheetName val="_DF'S_DR_Ana"/>
      <sheetName val="mod22_2"/>
      <sheetName val="mod22_est"/>
      <sheetName val="mod22_KPMG"/>
      <sheetName val="mod22_nota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refreshError="1"/>
      <sheetData sheetId="24" refreshError="1"/>
      <sheetData sheetId="25"/>
      <sheetData sheetId="26"/>
      <sheetData sheetId="27"/>
      <sheetData sheetId="28"/>
      <sheetData sheetId="29"/>
      <sheetData sheetId="30"/>
      <sheetData sheetId="31"/>
      <sheetData sheetId="32"/>
      <sheetData sheetId="33"/>
      <sheetData sheetId="34"/>
      <sheetData sheetId="35"/>
      <sheetData sheetId="3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scr ERSE"/>
      <sheetName val="notas"/>
      <sheetName val="valid transf"/>
      <sheetName val="Zam"/>
      <sheetName val="ot não liq"/>
      <sheetName val="TPE"/>
      <sheetName val="TPE detalhe"/>
      <sheetName val="valid novos"/>
      <sheetName val="bal"/>
      <sheetName val="ctrl bal"/>
      <sheetName val="Imo base"/>
      <sheetName val="Crit de repart finais"/>
      <sheetName val="im dir"/>
      <sheetName val="im ind"/>
      <sheetName val="valid repart"/>
      <sheetName val="Ind final"/>
      <sheetName val="Mudam1"/>
      <sheetName val="Mudam2"/>
      <sheetName val="Imob ERSE 2005"/>
      <sheetName val="Modelo 2005"/>
      <sheetName val="descr_ERSE"/>
      <sheetName val="valid_transf"/>
      <sheetName val="ot_não_liq"/>
      <sheetName val="TPE_detalhe"/>
      <sheetName val="valid_novos"/>
      <sheetName val="ctrl_bal"/>
      <sheetName val="Imo_base"/>
      <sheetName val="Crit_de_repart_finais"/>
      <sheetName val="im_dir"/>
      <sheetName val="im_ind"/>
      <sheetName val="valid_repart"/>
      <sheetName val="Ind_final"/>
      <sheetName val="Imob_ERSE_2005"/>
      <sheetName val="Modelo_2005"/>
    </sheetNames>
    <sheetDataSet>
      <sheetData sheetId="0" refreshError="1"/>
      <sheetData sheetId="1" refreshError="1"/>
      <sheetData sheetId="2"/>
      <sheetData sheetId="3"/>
      <sheetData sheetId="4" refreshError="1"/>
      <sheetData sheetId="5" refreshError="1"/>
      <sheetData sheetId="6" refreshError="1"/>
      <sheetData sheetId="7" refreshError="1"/>
      <sheetData sheetId="8"/>
      <sheetData sheetId="9" refreshError="1"/>
      <sheetData sheetId="10"/>
      <sheetData sheetId="11" refreshError="1"/>
      <sheetData sheetId="12"/>
      <sheetData sheetId="13" refreshError="1"/>
      <sheetData sheetId="14" refreshError="1"/>
      <sheetData sheetId="15"/>
      <sheetData sheetId="16"/>
      <sheetData sheetId="17"/>
      <sheetData sheetId="18" refreshError="1"/>
      <sheetData sheetId="19" refreshError="1"/>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ginal"/>
      <sheetName val="Trabalho"/>
    </sheetNames>
    <sheetDataSet>
      <sheetData sheetId="0">
        <row r="2">
          <cell r="A2" t="str">
            <v>8968</v>
          </cell>
        </row>
      </sheetData>
      <sheetData sheetId="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12"/>
      <sheetName val="2013"/>
      <sheetName val="Resumo"/>
    </sheetNames>
    <sheetDataSet>
      <sheetData sheetId="0" refreshError="1"/>
      <sheetData sheetId="1" refreshError="1"/>
      <sheetData sheetId="2"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12"/>
      <sheetName val="2013"/>
      <sheetName val="Resumo"/>
    </sheetNames>
    <sheetDataSet>
      <sheetData sheetId="0"/>
      <sheetData sheetId="1"/>
      <sheetData sheetId="2"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12"/>
      <sheetName val="2013"/>
      <sheetName val="Resumo"/>
    </sheetNames>
    <sheetDataSet>
      <sheetData sheetId="0" refreshError="1"/>
      <sheetData sheetId="1" refreshError="1"/>
      <sheetData sheetId="2"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2006"/>
      <sheetName val="Pessoal Maio 2007"/>
      <sheetName val="Reformados Maio 2007"/>
      <sheetName val="PEARA Maio 2007"/>
      <sheetName val="Entradas_Saídas 2007"/>
      <sheetName val="Base 2007"/>
      <sheetName val="Resumo 2007_2008"/>
      <sheetName val="Resumo p Modelo"/>
      <sheetName val="Condições Pré-Reforma"/>
    </sheetNames>
    <sheetDataSet>
      <sheetData sheetId="0"/>
      <sheetData sheetId="1"/>
      <sheetData sheetId="2"/>
      <sheetData sheetId="3"/>
      <sheetData sheetId="4"/>
      <sheetData sheetId="5"/>
      <sheetData sheetId="6"/>
      <sheetData sheetId="7"/>
      <sheetData sheetId="8"/>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r03"/>
      <sheetName val="abr03"/>
      <sheetName val="mai03"/>
      <sheetName val="jun03"/>
      <sheetName val="jul03"/>
      <sheetName val="ago03"/>
      <sheetName val="set03"/>
      <sheetName val="out03"/>
      <sheetName val="nov03"/>
      <sheetName val="dez03"/>
      <sheetName val="#REF"/>
      <sheetName val="auxiliar_ajusteIP"/>
      <sheetName val="AV_NVin"/>
      <sheetName val="receita 6M"/>
      <sheetName val="receita 9M"/>
      <sheetName val="Lookup (DimCurrency)"/>
      <sheetName val="Lookup (DimFlowDescription)"/>
      <sheetName val="receita_6M"/>
      <sheetName val="receita_9M"/>
      <sheetName val="receita_6M1"/>
      <sheetName val="receita_9M1"/>
      <sheetName val="receita_6M2"/>
      <sheetName val="receita_9M2"/>
      <sheetName val="receita_6M3"/>
      <sheetName val="receita_9M3"/>
      <sheetName val="receita_6M4"/>
      <sheetName val="receita_9M4"/>
      <sheetName val="Lookup_(DimCurrency)"/>
      <sheetName val="Lookup_(DimFlowDescription)"/>
      <sheetName val="receita_6M5"/>
      <sheetName val="receita_9M5"/>
      <sheetName val="Lookup_(DimCurrency)1"/>
      <sheetName val="Lookup_(DimFlowDescription)1"/>
      <sheetName val="receita_6M6"/>
      <sheetName val="receita_9M6"/>
      <sheetName val="Lookup_(DimCurrency)2"/>
      <sheetName val="Lookup_(DimFlowDescription)2"/>
      <sheetName val="Opções para menus"/>
      <sheetName val="Info"/>
      <sheetName val="Vento details"/>
      <sheetName val="Finance_Inputs"/>
      <sheetName val="LISTAS - ESCONDER"/>
      <sheetName val="03_Contract Typologies"/>
      <sheetName val="10_Rental Object Type"/>
      <sheetName val="09_Yes or No"/>
      <sheetName val="11_Periodicity"/>
      <sheetName val="07_Rent Rule"/>
      <sheetName val="08_Companies"/>
      <sheetName val="06_Condition"/>
      <sheetName val="13_Calculation Formula"/>
      <sheetName val="12_Payment method"/>
      <sheetName val="02_B.Partner Roles"/>
      <sheetName val="04_Usage Types"/>
      <sheetName val="14_Objective condition"/>
      <sheetName val="Balanço"/>
      <sheetName val="receita_6M7"/>
      <sheetName val="receita_9M7"/>
      <sheetName val="Lookup_(DimCurrency)3"/>
      <sheetName val="Lookup_(DimFlowDescription)3"/>
      <sheetName val="Opções_para_menus"/>
      <sheetName val="Vento_details"/>
      <sheetName val="LISTAS_-_ESCONDER"/>
      <sheetName val="03_Contract_Typologies"/>
      <sheetName val="10_Rental_Object_Type"/>
      <sheetName val="09_Yes_or_No"/>
      <sheetName val="07_Rent_Rule"/>
      <sheetName val="13_Calculation_Formula"/>
      <sheetName val="12_Payment_method"/>
      <sheetName val="02_B_Partner_Roles"/>
      <sheetName val="04_Usage_Types"/>
      <sheetName val="14_Objective_condition"/>
      <sheetName val="receita_6M8"/>
      <sheetName val="receita_9M8"/>
      <sheetName val="Lookup_(DimCurrency)4"/>
      <sheetName val="Lookup_(DimFlowDescription)4"/>
      <sheetName val="Opções_para_menus1"/>
      <sheetName val="Vento_details1"/>
      <sheetName val="LISTAS_-_ESCONDER1"/>
      <sheetName val="03_Contract_Typologies1"/>
      <sheetName val="10_Rental_Object_Type1"/>
      <sheetName val="09_Yes_or_No1"/>
      <sheetName val="07_Rent_Rule1"/>
      <sheetName val="13_Calculation_Formula1"/>
      <sheetName val="12_Payment_method1"/>
      <sheetName val="02_B_Partner_Roles1"/>
      <sheetName val="04_Usage_Types1"/>
      <sheetName val="14_Objective_condition1"/>
      <sheetName val="receita_6M9"/>
      <sheetName val="receita_9M9"/>
      <sheetName val="Lookup_(DimCurrency)5"/>
      <sheetName val="Lookup_(DimFlowDescription)5"/>
      <sheetName val="Opções_para_menus2"/>
      <sheetName val="Vento_details2"/>
      <sheetName val="LISTAS_-_ESCONDER2"/>
      <sheetName val="03_Contract_Typologies2"/>
      <sheetName val="10_Rental_Object_Type2"/>
      <sheetName val="09_Yes_or_No2"/>
      <sheetName val="07_Rent_Rule2"/>
      <sheetName val="13_Calculation_Formula2"/>
      <sheetName val="12_Payment_method2"/>
      <sheetName val="02_B_Partner_Roles2"/>
      <sheetName val="04_Usage_Types2"/>
      <sheetName val="14_Objective_condition2"/>
      <sheetName val="Menu"/>
      <sheetName val="receita_6M10"/>
      <sheetName val="receita_9M10"/>
      <sheetName val="Lookup_(DimCurrency)6"/>
      <sheetName val="Lookup_(DimFlowDescription)6"/>
      <sheetName val="Opções_para_menus3"/>
      <sheetName val="Vento_details3"/>
      <sheetName val="LISTAS_-_ESCONDER3"/>
      <sheetName val="03_Contract_Typologies3"/>
      <sheetName val="10_Rental_Object_Type3"/>
      <sheetName val="09_Yes_or_No3"/>
      <sheetName val="07_Rent_Rule3"/>
      <sheetName val="13_Calculation_Formula3"/>
      <sheetName val="12_Payment_method3"/>
      <sheetName val="02_B_Partner_Roles3"/>
      <sheetName val="04_Usage_Types3"/>
      <sheetName val="14_Objective_condition3"/>
      <sheetName val="receita_6M11"/>
      <sheetName val="receita_9M11"/>
      <sheetName val="Lookup_(DimCurrency)7"/>
      <sheetName val="Lookup_(DimFlowDescription)7"/>
      <sheetName val="Opções_para_menus4"/>
      <sheetName val="Vento_details4"/>
      <sheetName val="LISTAS_-_ESCONDER4"/>
      <sheetName val="03_Contract_Typologies4"/>
      <sheetName val="10_Rental_Object_Type4"/>
      <sheetName val="09_Yes_or_No4"/>
      <sheetName val="07_Rent_Rule4"/>
      <sheetName val="13_Calculation_Formula4"/>
      <sheetName val="12_Payment_method4"/>
      <sheetName val="02_B_Partner_Roles4"/>
      <sheetName val="04_Usage_Types4"/>
      <sheetName val="14_Objective_condition4"/>
      <sheetName val="receita_6M12"/>
      <sheetName val="receita_9M12"/>
      <sheetName val="Lookup_(DimCurrency)8"/>
      <sheetName val="Lookup_(DimFlowDescription)8"/>
      <sheetName val="Opções_para_menus5"/>
      <sheetName val="Vento_details5"/>
      <sheetName val="LISTAS_-_ESCONDER5"/>
      <sheetName val="03_Contract_Typologies5"/>
      <sheetName val="10_Rental_Object_Type5"/>
      <sheetName val="09_Yes_or_No5"/>
      <sheetName val="07_Rent_Rule5"/>
      <sheetName val="13_Calculation_Formula5"/>
      <sheetName val="12_Payment_method5"/>
      <sheetName val="02_B_Partner_Roles5"/>
      <sheetName val="04_Usage_Types5"/>
      <sheetName val="14_Objective_condition5"/>
      <sheetName val="receita_6M13"/>
      <sheetName val="receita_9M13"/>
      <sheetName val="Lookup_(DimCurrency)9"/>
      <sheetName val="Lookup_(DimFlowDescription)9"/>
      <sheetName val="Opções_para_menus6"/>
      <sheetName val="Vento_details6"/>
      <sheetName val="LISTAS_-_ESCONDER6"/>
      <sheetName val="03_Contract_Typologies6"/>
      <sheetName val="10_Rental_Object_Type6"/>
      <sheetName val="09_Yes_or_No6"/>
      <sheetName val="07_Rent_Rule6"/>
      <sheetName val="13_Calculation_Formula6"/>
      <sheetName val="12_Payment_method6"/>
      <sheetName val="02_B_Partner_Roles6"/>
      <sheetName val="04_Usage_Types6"/>
      <sheetName val="14_Objective_condition6"/>
      <sheetName val="receita_6M14"/>
      <sheetName val="receita_9M14"/>
      <sheetName val="Lookup_(DimCurrency)10"/>
      <sheetName val="Lookup_(DimFlowDescription)10"/>
      <sheetName val="Opções_para_menus7"/>
      <sheetName val="Vento_details7"/>
      <sheetName val="LISTAS_-_ESCONDER7"/>
      <sheetName val="03_Contract_Typologies7"/>
      <sheetName val="10_Rental_Object_Type7"/>
      <sheetName val="09_Yes_or_No7"/>
      <sheetName val="07_Rent_Rule7"/>
      <sheetName val="13_Calculation_Formula7"/>
      <sheetName val="12_Payment_method7"/>
      <sheetName val="02_B_Partner_Roles7"/>
      <sheetName val="04_Usage_Types7"/>
      <sheetName val="14_Objective_condition7"/>
      <sheetName val="receita_6M15"/>
      <sheetName val="receita_9M15"/>
      <sheetName val="Lookup_(DimCurrency)11"/>
      <sheetName val="Lookup_(DimFlowDescription)11"/>
      <sheetName val="Opções_para_menus8"/>
      <sheetName val="Vento_details8"/>
      <sheetName val="LISTAS_-_ESCONDER8"/>
      <sheetName val="03_Contract_Typologies8"/>
      <sheetName val="10_Rental_Object_Type8"/>
      <sheetName val="09_Yes_or_No8"/>
      <sheetName val="07_Rent_Rule8"/>
      <sheetName val="13_Calculation_Formula8"/>
      <sheetName val="12_Payment_method8"/>
      <sheetName val="02_B_Partner_Roles8"/>
      <sheetName val="04_Usage_Types8"/>
      <sheetName val="14_Objective_condition8"/>
      <sheetName val="Labor-US-CA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refreshError="1"/>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exos"/>
      <sheetName val="Novo Desvio"/>
      <sheetName val="Dados"/>
      <sheetName val="Invest por obra"/>
      <sheetName val="ICursoMes"/>
      <sheetName val="ICursoAno"/>
      <sheetName val="ICursoAnoDet"/>
      <sheetName val="IExplMes"/>
      <sheetName val="IExplAno"/>
      <sheetName val="IExplAnoDet"/>
      <sheetName val="IExplActMes"/>
      <sheetName val="RAB"/>
    </sheetNames>
    <sheetDataSet>
      <sheetData sheetId="0">
        <row r="4">
          <cell r="B4" t="str">
            <v>VALORES REAIS DE 2006</v>
          </cell>
        </row>
        <row r="5">
          <cell r="B5" t="str">
            <v>INVESTIMENTO</v>
          </cell>
        </row>
        <row r="7">
          <cell r="B7" t="str">
            <v xml:space="preserve"> (milhões de euros)</v>
          </cell>
        </row>
        <row r="8">
          <cell r="F8" t="str">
            <v>Acumulado do Ano</v>
          </cell>
          <cell r="G8" t="str">
            <v>Jan</v>
          </cell>
          <cell r="H8" t="str">
            <v>Fev</v>
          </cell>
          <cell r="I8" t="str">
            <v>Mar</v>
          </cell>
          <cell r="J8" t="str">
            <v>Abr</v>
          </cell>
          <cell r="K8" t="str">
            <v>Mai</v>
          </cell>
          <cell r="L8" t="str">
            <v>Jun</v>
          </cell>
          <cell r="M8" t="str">
            <v>Jul</v>
          </cell>
          <cell r="N8" t="str">
            <v>Ago</v>
          </cell>
          <cell r="O8" t="str">
            <v>Set</v>
          </cell>
          <cell r="P8" t="str">
            <v>Out</v>
          </cell>
          <cell r="Q8" t="str">
            <v>Nov</v>
          </cell>
          <cell r="R8" t="str">
            <v>Dez</v>
          </cell>
        </row>
        <row r="9">
          <cell r="B9" t="str">
            <v>Área SEP</v>
          </cell>
        </row>
        <row r="10">
          <cell r="B10" t="str">
            <v xml:space="preserve">  Comercial do SEP (CS)</v>
          </cell>
          <cell r="F10">
            <v>0</v>
          </cell>
          <cell r="G10">
            <v>0</v>
          </cell>
          <cell r="H10">
            <v>0</v>
          </cell>
          <cell r="I10">
            <v>0</v>
          </cell>
          <cell r="J10">
            <v>0</v>
          </cell>
          <cell r="K10">
            <v>0</v>
          </cell>
          <cell r="L10">
            <v>0</v>
          </cell>
          <cell r="M10">
            <v>0</v>
          </cell>
          <cell r="N10">
            <v>0</v>
          </cell>
          <cell r="O10" t="str">
            <v/>
          </cell>
          <cell r="P10" t="str">
            <v/>
          </cell>
          <cell r="Q10" t="str">
            <v/>
          </cell>
          <cell r="R10" t="str">
            <v/>
          </cell>
        </row>
        <row r="11">
          <cell r="B11" t="str">
            <v xml:space="preserve">  Gestor do sistema (GS)</v>
          </cell>
          <cell r="F11">
            <v>5.5390099999999998E-2</v>
          </cell>
          <cell r="G11">
            <v>0</v>
          </cell>
          <cell r="H11">
            <v>0</v>
          </cell>
          <cell r="I11">
            <v>1.7975000000000001E-2</v>
          </cell>
          <cell r="J11">
            <v>0</v>
          </cell>
          <cell r="K11">
            <v>0</v>
          </cell>
          <cell r="L11">
            <v>0</v>
          </cell>
          <cell r="M11">
            <v>3.74151E-2</v>
          </cell>
          <cell r="N11">
            <v>0</v>
          </cell>
          <cell r="O11" t="str">
            <v/>
          </cell>
          <cell r="P11" t="str">
            <v/>
          </cell>
          <cell r="Q11" t="str">
            <v/>
          </cell>
          <cell r="R11" t="str">
            <v/>
          </cell>
        </row>
        <row r="12">
          <cell r="B12" t="str">
            <v>Área SEI</v>
          </cell>
        </row>
        <row r="13">
          <cell r="B13" t="str">
            <v xml:space="preserve">  Produção em Regime Especial (PE)</v>
          </cell>
          <cell r="F13">
            <v>0</v>
          </cell>
          <cell r="G13">
            <v>0</v>
          </cell>
          <cell r="H13">
            <v>0</v>
          </cell>
          <cell r="I13">
            <v>0</v>
          </cell>
          <cell r="J13">
            <v>0</v>
          </cell>
          <cell r="K13">
            <v>0</v>
          </cell>
          <cell r="L13">
            <v>0</v>
          </cell>
          <cell r="M13">
            <v>0</v>
          </cell>
          <cell r="N13">
            <v>0</v>
          </cell>
          <cell r="O13" t="str">
            <v/>
          </cell>
          <cell r="P13" t="str">
            <v/>
          </cell>
          <cell r="Q13" t="str">
            <v/>
          </cell>
          <cell r="R13" t="str">
            <v/>
          </cell>
        </row>
        <row r="14">
          <cell r="B14" t="str">
            <v xml:space="preserve">  Gestor de Ofertas</v>
          </cell>
          <cell r="F14">
            <v>0</v>
          </cell>
          <cell r="G14">
            <v>0</v>
          </cell>
          <cell r="H14">
            <v>0</v>
          </cell>
          <cell r="I14">
            <v>0</v>
          </cell>
          <cell r="J14">
            <v>0</v>
          </cell>
          <cell r="K14">
            <v>0</v>
          </cell>
          <cell r="L14">
            <v>0</v>
          </cell>
          <cell r="M14">
            <v>0</v>
          </cell>
          <cell r="N14">
            <v>0</v>
          </cell>
          <cell r="O14" t="str">
            <v/>
          </cell>
          <cell r="P14" t="str">
            <v/>
          </cell>
          <cell r="Q14" t="str">
            <v/>
          </cell>
          <cell r="R14" t="str">
            <v/>
          </cell>
        </row>
        <row r="15">
          <cell r="B15" t="str">
            <v>Área Rede</v>
          </cell>
        </row>
        <row r="16">
          <cell r="B16" t="str">
            <v xml:space="preserve">  Exploração (EX)</v>
          </cell>
          <cell r="F16">
            <v>3.3512059699999996</v>
          </cell>
          <cell r="G16">
            <v>2.4127700000000002E-2</v>
          </cell>
          <cell r="H16">
            <v>6.0786399999999997E-2</v>
          </cell>
          <cell r="I16">
            <v>1.00252874</v>
          </cell>
          <cell r="J16">
            <v>0.20062283</v>
          </cell>
          <cell r="K16">
            <v>8.3313579999999998E-2</v>
          </cell>
          <cell r="L16">
            <v>0.76465762000000004</v>
          </cell>
          <cell r="M16">
            <v>0.61280109000000005</v>
          </cell>
          <cell r="N16">
            <v>0.60236800999999995</v>
          </cell>
          <cell r="O16" t="str">
            <v/>
          </cell>
          <cell r="P16" t="str">
            <v/>
          </cell>
          <cell r="Q16" t="str">
            <v/>
          </cell>
          <cell r="R16" t="str">
            <v/>
          </cell>
        </row>
        <row r="17">
          <cell r="B17" t="str">
            <v xml:space="preserve">  Equipamento</v>
          </cell>
          <cell r="F17">
            <v>110.85076443</v>
          </cell>
          <cell r="G17">
            <v>5.873412909999999</v>
          </cell>
          <cell r="H17">
            <v>9.4393031799999996</v>
          </cell>
          <cell r="I17">
            <v>15.278563329999999</v>
          </cell>
          <cell r="J17">
            <v>17.467030189999999</v>
          </cell>
          <cell r="K17">
            <v>15.448984640000001</v>
          </cell>
          <cell r="L17">
            <v>16.904041589999999</v>
          </cell>
          <cell r="M17">
            <v>15.633355529999999</v>
          </cell>
          <cell r="N17">
            <v>14.806073059999999</v>
          </cell>
          <cell r="O17" t="str">
            <v/>
          </cell>
          <cell r="P17" t="str">
            <v/>
          </cell>
          <cell r="Q17" t="str">
            <v/>
          </cell>
          <cell r="R17" t="str">
            <v/>
          </cell>
        </row>
        <row r="18">
          <cell r="B18" t="str">
            <v xml:space="preserve">        Equipamento - Linhas (EQ)</v>
          </cell>
          <cell r="F18">
            <v>58.587005179999998</v>
          </cell>
          <cell r="G18">
            <v>2.2735058699999997</v>
          </cell>
          <cell r="H18">
            <v>5.5475539899999999</v>
          </cell>
          <cell r="I18">
            <v>7.2743808699999999</v>
          </cell>
          <cell r="J18">
            <v>10.88383574</v>
          </cell>
          <cell r="K18">
            <v>8.9703091400000012</v>
          </cell>
          <cell r="L18">
            <v>7.9129051200000005</v>
          </cell>
          <cell r="M18">
            <v>7.1004753200000001</v>
          </cell>
          <cell r="N18">
            <v>8.6240391299999999</v>
          </cell>
          <cell r="O18" t="str">
            <v/>
          </cell>
          <cell r="P18" t="str">
            <v/>
          </cell>
          <cell r="Q18" t="str">
            <v/>
          </cell>
          <cell r="R18" t="str">
            <v/>
          </cell>
        </row>
        <row r="19">
          <cell r="B19" t="str">
            <v xml:space="preserve">        Equipamento - Subestações (EQ)</v>
          </cell>
          <cell r="F19">
            <v>52.263759250000007</v>
          </cell>
          <cell r="G19">
            <v>3.5999070399999997</v>
          </cell>
          <cell r="H19">
            <v>3.8917491900000005</v>
          </cell>
          <cell r="I19">
            <v>8.0041824599999991</v>
          </cell>
          <cell r="J19">
            <v>6.5831944499999997</v>
          </cell>
          <cell r="K19">
            <v>6.4786754999999996</v>
          </cell>
          <cell r="L19">
            <v>8.9911364699999989</v>
          </cell>
          <cell r="M19">
            <v>8.5328802100000001</v>
          </cell>
          <cell r="N19">
            <v>6.1820339300000002</v>
          </cell>
          <cell r="O19" t="str">
            <v/>
          </cell>
          <cell r="P19" t="str">
            <v/>
          </cell>
          <cell r="Q19" t="str">
            <v/>
          </cell>
          <cell r="R19" t="str">
            <v/>
          </cell>
        </row>
        <row r="20">
          <cell r="B20" t="str">
            <v>Área Planeamento</v>
          </cell>
        </row>
        <row r="21">
          <cell r="B21" t="str">
            <v xml:space="preserve">  Planeamento do Centros produtores (PP)</v>
          </cell>
          <cell r="F21">
            <v>0</v>
          </cell>
          <cell r="G21">
            <v>0</v>
          </cell>
          <cell r="H21">
            <v>0</v>
          </cell>
          <cell r="I21">
            <v>0</v>
          </cell>
          <cell r="J21">
            <v>0</v>
          </cell>
          <cell r="K21">
            <v>0</v>
          </cell>
          <cell r="L21">
            <v>0</v>
          </cell>
          <cell r="M21">
            <v>0</v>
          </cell>
          <cell r="N21">
            <v>0</v>
          </cell>
          <cell r="O21" t="str">
            <v/>
          </cell>
          <cell r="P21" t="str">
            <v/>
          </cell>
          <cell r="Q21" t="str">
            <v/>
          </cell>
          <cell r="R21" t="str">
            <v/>
          </cell>
        </row>
        <row r="22">
          <cell r="B22" t="str">
            <v xml:space="preserve">  Planeamento da Rede (PR)</v>
          </cell>
          <cell r="F22">
            <v>0</v>
          </cell>
          <cell r="G22">
            <v>0</v>
          </cell>
          <cell r="H22">
            <v>0</v>
          </cell>
          <cell r="I22">
            <v>0</v>
          </cell>
          <cell r="J22">
            <v>0</v>
          </cell>
          <cell r="K22">
            <v>0</v>
          </cell>
          <cell r="L22">
            <v>0</v>
          </cell>
          <cell r="M22">
            <v>0</v>
          </cell>
          <cell r="N22">
            <v>0</v>
          </cell>
          <cell r="O22" t="str">
            <v/>
          </cell>
          <cell r="P22" t="str">
            <v/>
          </cell>
          <cell r="Q22" t="str">
            <v/>
          </cell>
          <cell r="R22" t="str">
            <v/>
          </cell>
        </row>
        <row r="23">
          <cell r="B23" t="str">
            <v>Área de Gestão</v>
          </cell>
        </row>
        <row r="24">
          <cell r="B24" t="str">
            <v xml:space="preserve">  Sistemas de Informação (SI) - Telecom. segurança</v>
          </cell>
          <cell r="F24">
            <v>1.8044252099999998</v>
          </cell>
          <cell r="G24">
            <v>0.14451850999999999</v>
          </cell>
          <cell r="H24">
            <v>0.37852179000000002</v>
          </cell>
          <cell r="I24">
            <v>2.5867640000000001E-2</v>
          </cell>
          <cell r="J24">
            <v>2.4036999999999999E-2</v>
          </cell>
          <cell r="K24">
            <v>0.31454665999999998</v>
          </cell>
          <cell r="L24">
            <v>0.37935993000000001</v>
          </cell>
          <cell r="M24">
            <v>0.29297848999999998</v>
          </cell>
          <cell r="N24">
            <v>0.24459518999999999</v>
          </cell>
          <cell r="O24" t="str">
            <v/>
          </cell>
          <cell r="P24" t="str">
            <v/>
          </cell>
          <cell r="Q24" t="str">
            <v/>
          </cell>
          <cell r="R24" t="str">
            <v/>
          </cell>
        </row>
        <row r="26">
          <cell r="B26" t="str">
            <v>Não Específico</v>
          </cell>
          <cell r="F26">
            <v>1.33951548</v>
          </cell>
          <cell r="G26">
            <v>0.18497239000000001</v>
          </cell>
          <cell r="H26">
            <v>0.13592783000000003</v>
          </cell>
          <cell r="I26">
            <v>0.16695200999999998</v>
          </cell>
          <cell r="J26">
            <v>9.7785709999999998E-2</v>
          </cell>
          <cell r="K26">
            <v>0.21981783000000002</v>
          </cell>
          <cell r="L26">
            <v>0.12578887999999999</v>
          </cell>
          <cell r="M26">
            <v>0.25782142000000008</v>
          </cell>
          <cell r="N26">
            <v>0.15044941000000001</v>
          </cell>
          <cell r="O26" t="str">
            <v/>
          </cell>
          <cell r="P26" t="str">
            <v/>
          </cell>
          <cell r="Q26" t="str">
            <v/>
          </cell>
          <cell r="R26" t="str">
            <v/>
          </cell>
        </row>
        <row r="27">
          <cell r="B27" t="str">
            <v xml:space="preserve">        Equipamento informático (SI)</v>
          </cell>
          <cell r="F27">
            <v>0.74503622000000003</v>
          </cell>
          <cell r="G27">
            <v>2.6922060000000001E-2</v>
          </cell>
          <cell r="H27">
            <v>3.1955799999999999E-2</v>
          </cell>
          <cell r="I27">
            <v>4.3463050000000003E-2</v>
          </cell>
          <cell r="J27">
            <v>4.2260000000000003E-4</v>
          </cell>
          <cell r="K27">
            <v>0.19575173000000001</v>
          </cell>
          <cell r="L27">
            <v>8.9115879999999995E-2</v>
          </cell>
          <cell r="M27">
            <v>0.22105768000000001</v>
          </cell>
          <cell r="N27">
            <v>0.13634742</v>
          </cell>
          <cell r="O27" t="str">
            <v/>
          </cell>
          <cell r="P27" t="str">
            <v/>
          </cell>
          <cell r="Q27" t="str">
            <v/>
          </cell>
          <cell r="R27" t="str">
            <v/>
          </cell>
        </row>
        <row r="28">
          <cell r="B28" t="str">
            <v xml:space="preserve">        Sistema SAP (SI)</v>
          </cell>
          <cell r="F28">
            <v>5.33572E-2</v>
          </cell>
          <cell r="G28">
            <v>0</v>
          </cell>
          <cell r="H28">
            <v>0</v>
          </cell>
          <cell r="I28">
            <v>0</v>
          </cell>
          <cell r="J28">
            <v>5.33572E-2</v>
          </cell>
          <cell r="K28">
            <v>0</v>
          </cell>
          <cell r="L28">
            <v>0</v>
          </cell>
          <cell r="M28">
            <v>0</v>
          </cell>
          <cell r="N28">
            <v>0</v>
          </cell>
          <cell r="O28" t="str">
            <v/>
          </cell>
          <cell r="P28" t="str">
            <v/>
          </cell>
          <cell r="Q28" t="str">
            <v/>
          </cell>
          <cell r="R28" t="str">
            <v/>
          </cell>
        </row>
        <row r="29">
          <cell r="B29" t="str">
            <v xml:space="preserve">        Outro investimento </v>
          </cell>
          <cell r="F29">
            <v>0.54112206000000007</v>
          </cell>
          <cell r="G29">
            <v>0.15805033000000002</v>
          </cell>
          <cell r="H29">
            <v>0.10397203000000002</v>
          </cell>
          <cell r="I29">
            <v>0.12348895999999999</v>
          </cell>
          <cell r="J29">
            <v>4.4005909999999995E-2</v>
          </cell>
          <cell r="K29">
            <v>2.40661E-2</v>
          </cell>
          <cell r="L29">
            <v>3.6673000000000004E-2</v>
          </cell>
          <cell r="M29">
            <v>3.67637400000001E-2</v>
          </cell>
          <cell r="N29">
            <v>1.4101990000000009E-2</v>
          </cell>
          <cell r="O29" t="str">
            <v/>
          </cell>
          <cell r="P29" t="str">
            <v/>
          </cell>
          <cell r="Q29" t="str">
            <v/>
          </cell>
          <cell r="R29" t="str">
            <v/>
          </cell>
        </row>
        <row r="30">
          <cell r="B30" t="str">
            <v>Custos directos externos</v>
          </cell>
          <cell r="F30">
            <v>117.40130119000003</v>
          </cell>
          <cell r="G30">
            <v>6.2270315099999998</v>
          </cell>
          <cell r="H30">
            <v>10.014539199999998</v>
          </cell>
          <cell r="I30">
            <v>16.491886720000004</v>
          </cell>
          <cell r="J30">
            <v>17.789475730000003</v>
          </cell>
          <cell r="K30">
            <v>16.066662710000003</v>
          </cell>
          <cell r="L30">
            <v>18.173848020000001</v>
          </cell>
          <cell r="M30">
            <v>16.834371630000003</v>
          </cell>
          <cell r="N30">
            <v>15.803485669999997</v>
          </cell>
          <cell r="O30" t="str">
            <v/>
          </cell>
          <cell r="P30" t="str">
            <v/>
          </cell>
          <cell r="Q30" t="str">
            <v/>
          </cell>
          <cell r="R30" t="str">
            <v/>
          </cell>
        </row>
        <row r="32">
          <cell r="B32" t="str">
            <v>Encargos de gestão</v>
          </cell>
          <cell r="F32">
            <v>5.0381124900000005</v>
          </cell>
          <cell r="G32">
            <v>0.65494699000000001</v>
          </cell>
          <cell r="H32">
            <v>0.56743021000000005</v>
          </cell>
          <cell r="I32">
            <v>0.65171321000000004</v>
          </cell>
          <cell r="J32">
            <v>0.58449861000000003</v>
          </cell>
          <cell r="K32">
            <v>0.70662800000000003</v>
          </cell>
          <cell r="L32">
            <v>0.63232993000000004</v>
          </cell>
          <cell r="M32">
            <v>0.61787232000000003</v>
          </cell>
          <cell r="N32">
            <v>0.62269322000000005</v>
          </cell>
          <cell r="O32" t="str">
            <v/>
          </cell>
          <cell r="P32" t="str">
            <v/>
          </cell>
          <cell r="Q32" t="str">
            <v/>
          </cell>
          <cell r="R32" t="str">
            <v/>
          </cell>
        </row>
        <row r="34">
          <cell r="B34" t="str">
            <v>Custos directos</v>
          </cell>
          <cell r="F34">
            <v>122.43941368000003</v>
          </cell>
          <cell r="G34">
            <v>6.8819784999999998</v>
          </cell>
          <cell r="H34">
            <v>10.581969409999997</v>
          </cell>
          <cell r="I34">
            <v>17.143599930000004</v>
          </cell>
          <cell r="J34">
            <v>18.373974340000004</v>
          </cell>
          <cell r="K34">
            <v>16.773290710000001</v>
          </cell>
          <cell r="L34">
            <v>18.806177950000002</v>
          </cell>
          <cell r="M34">
            <v>17.452243950000003</v>
          </cell>
          <cell r="N34">
            <v>16.426178889999996</v>
          </cell>
          <cell r="O34" t="str">
            <v/>
          </cell>
          <cell r="P34" t="str">
            <v/>
          </cell>
          <cell r="Q34" t="str">
            <v/>
          </cell>
          <cell r="R34" t="str">
            <v/>
          </cell>
        </row>
        <row r="36">
          <cell r="B36" t="str">
            <v>Encargos de estrutura</v>
          </cell>
          <cell r="F36">
            <v>1.8188911599999997</v>
          </cell>
          <cell r="G36">
            <v>0.25355636999999998</v>
          </cell>
          <cell r="H36">
            <v>0.21648972</v>
          </cell>
          <cell r="I36">
            <v>0.2969714</v>
          </cell>
          <cell r="J36">
            <v>0.11527772999999999</v>
          </cell>
          <cell r="K36">
            <v>0.20166507</v>
          </cell>
          <cell r="L36">
            <v>0.24375123000000001</v>
          </cell>
          <cell r="M36">
            <v>0.26287841000000001</v>
          </cell>
          <cell r="N36">
            <v>0.22830122999999999</v>
          </cell>
          <cell r="O36" t="str">
            <v/>
          </cell>
          <cell r="P36" t="str">
            <v/>
          </cell>
          <cell r="Q36" t="str">
            <v/>
          </cell>
          <cell r="R36" t="str">
            <v/>
          </cell>
        </row>
        <row r="38">
          <cell r="B38" t="str">
            <v>Custos técnicos</v>
          </cell>
          <cell r="F38">
            <v>124.25830484000002</v>
          </cell>
          <cell r="G38">
            <v>7.1355348699999999</v>
          </cell>
          <cell r="H38">
            <v>10.798459129999998</v>
          </cell>
          <cell r="I38">
            <v>17.440571330000004</v>
          </cell>
          <cell r="J38">
            <v>18.489252070000003</v>
          </cell>
          <cell r="K38">
            <v>16.974955780000002</v>
          </cell>
          <cell r="L38">
            <v>19.049929180000003</v>
          </cell>
          <cell r="M38">
            <v>17.715122360000002</v>
          </cell>
          <cell r="N38">
            <v>16.654480119999995</v>
          </cell>
          <cell r="O38" t="str">
            <v/>
          </cell>
          <cell r="P38" t="str">
            <v/>
          </cell>
          <cell r="Q38" t="str">
            <v/>
          </cell>
          <cell r="R38" t="str">
            <v/>
          </cell>
        </row>
        <row r="40">
          <cell r="B40" t="str">
            <v>Encargos financeiros</v>
          </cell>
          <cell r="F40">
            <v>2.65496</v>
          </cell>
          <cell r="G40">
            <v>0.26291199999999998</v>
          </cell>
          <cell r="H40">
            <v>0.23510900000000001</v>
          </cell>
          <cell r="I40">
            <v>0.28623100000000001</v>
          </cell>
          <cell r="J40">
            <v>0.31450499999999998</v>
          </cell>
          <cell r="K40">
            <v>0.42742200000000002</v>
          </cell>
          <cell r="L40">
            <v>0.33043099999999997</v>
          </cell>
          <cell r="M40">
            <v>0.381465</v>
          </cell>
          <cell r="N40">
            <v>0.41688500000000001</v>
          </cell>
          <cell r="O40" t="str">
            <v/>
          </cell>
          <cell r="P40" t="str">
            <v/>
          </cell>
          <cell r="Q40" t="str">
            <v/>
          </cell>
          <cell r="R40" t="str">
            <v/>
          </cell>
        </row>
        <row r="42">
          <cell r="B42" t="str">
            <v>Custos totais</v>
          </cell>
          <cell r="F42">
            <v>126.91326484000002</v>
          </cell>
          <cell r="G42">
            <v>7.3984468699999999</v>
          </cell>
          <cell r="H42">
            <v>11.033568129999997</v>
          </cell>
          <cell r="I42">
            <v>17.726802330000005</v>
          </cell>
          <cell r="J42">
            <v>18.803757070000003</v>
          </cell>
          <cell r="K42">
            <v>17.402377780000002</v>
          </cell>
          <cell r="L42">
            <v>19.380360180000004</v>
          </cell>
          <cell r="M42">
            <v>18.096587360000001</v>
          </cell>
          <cell r="N42">
            <v>17.071365119999996</v>
          </cell>
          <cell r="O42" t="str">
            <v/>
          </cell>
          <cell r="P42" t="str">
            <v/>
          </cell>
          <cell r="Q42" t="str">
            <v/>
          </cell>
          <cell r="R42" t="str">
            <v/>
          </cell>
        </row>
        <row r="47">
          <cell r="B47" t="str">
            <v>VALORES REAIS DE 2006</v>
          </cell>
        </row>
        <row r="48">
          <cell r="B48" t="str">
            <v>INVESTIMENTO  A  CUSTOS  TOTAIS</v>
          </cell>
        </row>
        <row r="50">
          <cell r="B50" t="str">
            <v>(milhões de euros)</v>
          </cell>
        </row>
        <row r="51">
          <cell r="F51" t="str">
            <v>Acumulado do Ano</v>
          </cell>
          <cell r="G51" t="str">
            <v>Jan</v>
          </cell>
          <cell r="H51" t="str">
            <v>Fev</v>
          </cell>
          <cell r="I51" t="str">
            <v>Mar</v>
          </cell>
          <cell r="J51" t="str">
            <v>Abr</v>
          </cell>
          <cell r="K51" t="str">
            <v>Mai</v>
          </cell>
          <cell r="L51" t="str">
            <v>Jun</v>
          </cell>
          <cell r="M51" t="str">
            <v>Jul</v>
          </cell>
          <cell r="N51" t="str">
            <v>Ago</v>
          </cell>
          <cell r="O51" t="str">
            <v>Set</v>
          </cell>
          <cell r="P51" t="str">
            <v>Out</v>
          </cell>
          <cell r="Q51" t="str">
            <v>Nov</v>
          </cell>
          <cell r="R51" t="str">
            <v>Dez</v>
          </cell>
        </row>
        <row r="52">
          <cell r="B52" t="str">
            <v>Área SEP</v>
          </cell>
        </row>
        <row r="53">
          <cell r="B53" t="str">
            <v xml:space="preserve">  Comercial do SEP (CS)</v>
          </cell>
          <cell r="F53">
            <v>5.8866999999999991E-4</v>
          </cell>
          <cell r="G53">
            <v>1.2076E-4</v>
          </cell>
          <cell r="H53">
            <v>9.8270000000000006E-5</v>
          </cell>
          <cell r="I53">
            <v>1.1195E-4</v>
          </cell>
          <cell r="J53">
            <v>1.0705E-4</v>
          </cell>
          <cell r="K53">
            <v>1.5064000000000001E-4</v>
          </cell>
          <cell r="L53">
            <v>0</v>
          </cell>
          <cell r="M53">
            <v>0</v>
          </cell>
          <cell r="N53">
            <v>0</v>
          </cell>
          <cell r="O53" t="str">
            <v/>
          </cell>
          <cell r="P53" t="str">
            <v/>
          </cell>
          <cell r="Q53" t="str">
            <v/>
          </cell>
          <cell r="R53" t="str">
            <v/>
          </cell>
        </row>
        <row r="54">
          <cell r="B54" t="str">
            <v xml:space="preserve">  Gestor do sistema (GS)</v>
          </cell>
          <cell r="F54">
            <v>5.6404160000000009E-2</v>
          </cell>
          <cell r="G54">
            <v>0</v>
          </cell>
          <cell r="H54">
            <v>0</v>
          </cell>
          <cell r="I54">
            <v>1.7975000000000001E-2</v>
          </cell>
          <cell r="J54">
            <v>4.0949999999999999E-5</v>
          </cell>
          <cell r="K54">
            <v>5.7620000000000001E-5</v>
          </cell>
          <cell r="L54">
            <v>4.5710000000000001E-5</v>
          </cell>
          <cell r="M54">
            <v>3.8130619999999997E-2</v>
          </cell>
          <cell r="N54">
            <v>1.5426E-4</v>
          </cell>
          <cell r="O54" t="str">
            <v/>
          </cell>
          <cell r="P54" t="str">
            <v/>
          </cell>
          <cell r="Q54" t="str">
            <v/>
          </cell>
          <cell r="R54" t="str">
            <v/>
          </cell>
        </row>
        <row r="55">
          <cell r="B55" t="str">
            <v>Área SEI</v>
          </cell>
        </row>
        <row r="56">
          <cell r="B56" t="str">
            <v xml:space="preserve">  Produção em Regime Especial (PE)</v>
          </cell>
          <cell r="F56">
            <v>0</v>
          </cell>
          <cell r="G56">
            <v>0</v>
          </cell>
          <cell r="H56">
            <v>0</v>
          </cell>
          <cell r="I56">
            <v>0</v>
          </cell>
          <cell r="J56">
            <v>0</v>
          </cell>
          <cell r="K56">
            <v>0</v>
          </cell>
          <cell r="L56">
            <v>0</v>
          </cell>
          <cell r="M56">
            <v>0</v>
          </cell>
          <cell r="N56">
            <v>0</v>
          </cell>
          <cell r="O56" t="str">
            <v/>
          </cell>
          <cell r="P56" t="str">
            <v/>
          </cell>
          <cell r="Q56" t="str">
            <v/>
          </cell>
          <cell r="R56" t="str">
            <v/>
          </cell>
        </row>
        <row r="57">
          <cell r="B57" t="str">
            <v xml:space="preserve">  Gestor de Ofertas</v>
          </cell>
          <cell r="F57">
            <v>0</v>
          </cell>
          <cell r="G57">
            <v>0</v>
          </cell>
          <cell r="H57">
            <v>0</v>
          </cell>
          <cell r="I57">
            <v>0</v>
          </cell>
          <cell r="J57">
            <v>0</v>
          </cell>
          <cell r="K57">
            <v>0</v>
          </cell>
          <cell r="L57">
            <v>0</v>
          </cell>
          <cell r="M57">
            <v>0</v>
          </cell>
          <cell r="N57">
            <v>0</v>
          </cell>
          <cell r="O57" t="str">
            <v/>
          </cell>
          <cell r="P57" t="str">
            <v/>
          </cell>
          <cell r="Q57" t="str">
            <v/>
          </cell>
          <cell r="R57" t="str">
            <v/>
          </cell>
        </row>
        <row r="58">
          <cell r="B58" t="str">
            <v>Área Rede</v>
          </cell>
        </row>
        <row r="59">
          <cell r="B59" t="str">
            <v xml:space="preserve">  Exploração (EX)</v>
          </cell>
          <cell r="F59">
            <v>3.5356625500000005</v>
          </cell>
          <cell r="G59">
            <v>3.6480720000000001E-2</v>
          </cell>
          <cell r="H59">
            <v>7.1439499999999989E-2</v>
          </cell>
          <cell r="I59">
            <v>1.02940623</v>
          </cell>
          <cell r="J59">
            <v>0.21696346999999999</v>
          </cell>
          <cell r="K59">
            <v>0.10571897</v>
          </cell>
          <cell r="L59">
            <v>0.79620528000000013</v>
          </cell>
          <cell r="M59">
            <v>0.64355903999999997</v>
          </cell>
          <cell r="N59">
            <v>0.63588934000000008</v>
          </cell>
          <cell r="O59" t="str">
            <v/>
          </cell>
          <cell r="P59" t="str">
            <v/>
          </cell>
          <cell r="Q59" t="str">
            <v/>
          </cell>
          <cell r="R59" t="str">
            <v/>
          </cell>
        </row>
        <row r="60">
          <cell r="B60" t="str">
            <v xml:space="preserve">  Equipamento</v>
          </cell>
          <cell r="F60">
            <v>119.45796456000001</v>
          </cell>
          <cell r="G60">
            <v>6.9581506600000003</v>
          </cell>
          <cell r="H60">
            <v>10.363290240000001</v>
          </cell>
          <cell r="I60">
            <v>16.412842849999997</v>
          </cell>
          <cell r="J60">
            <v>18.396559699999997</v>
          </cell>
          <cell r="K60">
            <v>16.581725070000001</v>
          </cell>
          <cell r="L60">
            <v>18.00303216</v>
          </cell>
          <cell r="M60">
            <v>16.779881969999998</v>
          </cell>
          <cell r="N60">
            <v>15.962481909999999</v>
          </cell>
          <cell r="O60" t="str">
            <v/>
          </cell>
          <cell r="P60" t="str">
            <v/>
          </cell>
          <cell r="Q60" t="str">
            <v/>
          </cell>
          <cell r="R60" t="str">
            <v/>
          </cell>
        </row>
        <row r="61">
          <cell r="B61" t="str">
            <v xml:space="preserve">        Equipamento - Linhas (EQ)</v>
          </cell>
          <cell r="F61">
            <v>62.712964889999995</v>
          </cell>
          <cell r="G61">
            <v>2.7331654700000003</v>
          </cell>
          <cell r="H61">
            <v>6.0209505600000002</v>
          </cell>
          <cell r="I61">
            <v>7.8142060400000002</v>
          </cell>
          <cell r="J61">
            <v>11.374994959999999</v>
          </cell>
          <cell r="K61">
            <v>9.5483485600000009</v>
          </cell>
          <cell r="L61">
            <v>8.3937699000000006</v>
          </cell>
          <cell r="M61">
            <v>7.6257393599999999</v>
          </cell>
          <cell r="N61">
            <v>9.2017900399999988</v>
          </cell>
          <cell r="O61" t="str">
            <v/>
          </cell>
          <cell r="P61" t="str">
            <v/>
          </cell>
          <cell r="Q61" t="str">
            <v/>
          </cell>
          <cell r="R61" t="str">
            <v/>
          </cell>
        </row>
        <row r="62">
          <cell r="B62" t="str">
            <v xml:space="preserve">        Equipamento - Subestações (EQ)</v>
          </cell>
          <cell r="F62">
            <v>56.744999669999999</v>
          </cell>
          <cell r="G62">
            <v>4.2249851899999999</v>
          </cell>
          <cell r="H62">
            <v>4.3423396800000003</v>
          </cell>
          <cell r="I62">
            <v>8.5986368099999986</v>
          </cell>
          <cell r="J62">
            <v>7.0215647400000005</v>
          </cell>
          <cell r="K62">
            <v>7.033376510000001</v>
          </cell>
          <cell r="L62">
            <v>9.6092622599999995</v>
          </cell>
          <cell r="M62">
            <v>9.1541426099999992</v>
          </cell>
          <cell r="N62">
            <v>6.7606918700000005</v>
          </cell>
          <cell r="O62" t="str">
            <v/>
          </cell>
          <cell r="P62" t="str">
            <v/>
          </cell>
          <cell r="Q62" t="str">
            <v/>
          </cell>
          <cell r="R62" t="str">
            <v/>
          </cell>
        </row>
        <row r="63">
          <cell r="B63" t="str">
            <v>Área Planeamento</v>
          </cell>
        </row>
        <row r="64">
          <cell r="B64" t="str">
            <v xml:space="preserve">  Planeamento do Centros produtores (PP)</v>
          </cell>
          <cell r="F64">
            <v>0</v>
          </cell>
          <cell r="G64">
            <v>0</v>
          </cell>
          <cell r="H64">
            <v>0</v>
          </cell>
          <cell r="I64">
            <v>0</v>
          </cell>
          <cell r="J64">
            <v>0</v>
          </cell>
          <cell r="K64">
            <v>0</v>
          </cell>
          <cell r="L64">
            <v>0</v>
          </cell>
          <cell r="M64">
            <v>0</v>
          </cell>
          <cell r="N64">
            <v>0</v>
          </cell>
          <cell r="O64" t="str">
            <v/>
          </cell>
          <cell r="P64" t="str">
            <v/>
          </cell>
          <cell r="Q64" t="str">
            <v/>
          </cell>
          <cell r="R64" t="str">
            <v/>
          </cell>
        </row>
        <row r="65">
          <cell r="B65" t="str">
            <v xml:space="preserve">  Planeamento da Rede (PR)</v>
          </cell>
          <cell r="F65">
            <v>0</v>
          </cell>
          <cell r="G65">
            <v>0</v>
          </cell>
          <cell r="H65">
            <v>0</v>
          </cell>
          <cell r="I65">
            <v>0</v>
          </cell>
          <cell r="J65">
            <v>0</v>
          </cell>
          <cell r="K65">
            <v>0</v>
          </cell>
          <cell r="L65">
            <v>0</v>
          </cell>
          <cell r="M65">
            <v>0</v>
          </cell>
          <cell r="N65">
            <v>0</v>
          </cell>
          <cell r="O65" t="str">
            <v/>
          </cell>
          <cell r="P65" t="str">
            <v/>
          </cell>
          <cell r="Q65" t="str">
            <v/>
          </cell>
          <cell r="R65" t="str">
            <v/>
          </cell>
        </row>
        <row r="66">
          <cell r="B66" t="str">
            <v>Área de Gestão</v>
          </cell>
        </row>
        <row r="67">
          <cell r="B67" t="str">
            <v xml:space="preserve">  Sistemas de Informação (SI) - Telecom. segurança</v>
          </cell>
          <cell r="F67">
            <v>2.5090897400000003</v>
          </cell>
          <cell r="G67">
            <v>0.21663576000000001</v>
          </cell>
          <cell r="H67">
            <v>0.46169636000000003</v>
          </cell>
          <cell r="I67">
            <v>9.7994230000000002E-2</v>
          </cell>
          <cell r="J67">
            <v>9.1721220000000006E-2</v>
          </cell>
          <cell r="K67">
            <v>0.49120581000000002</v>
          </cell>
          <cell r="L67">
            <v>0.45293181999999998</v>
          </cell>
          <cell r="M67">
            <v>0.37537979999999999</v>
          </cell>
          <cell r="N67">
            <v>0.32152473999999998</v>
          </cell>
          <cell r="O67" t="str">
            <v/>
          </cell>
          <cell r="P67" t="str">
            <v/>
          </cell>
          <cell r="Q67" t="str">
            <v/>
          </cell>
          <cell r="R67" t="str">
            <v/>
          </cell>
        </row>
        <row r="69">
          <cell r="B69" t="str">
            <v>Não Específico</v>
          </cell>
          <cell r="F69">
            <v>1.3535551600000002</v>
          </cell>
          <cell r="G69">
            <v>0.18705896999999999</v>
          </cell>
          <cell r="H69">
            <v>0.13704376000000001</v>
          </cell>
          <cell r="I69">
            <v>0.16847207</v>
          </cell>
          <cell r="J69">
            <v>9.8364679999999996E-2</v>
          </cell>
          <cell r="K69">
            <v>0.22351967</v>
          </cell>
          <cell r="L69">
            <v>0.12814521000000001</v>
          </cell>
          <cell r="M69">
            <v>0.25963593000000007</v>
          </cell>
          <cell r="N69">
            <v>0.15131486999999999</v>
          </cell>
          <cell r="O69" t="str">
            <v/>
          </cell>
          <cell r="P69" t="str">
            <v/>
          </cell>
          <cell r="Q69" t="str">
            <v/>
          </cell>
          <cell r="R69" t="str">
            <v/>
          </cell>
        </row>
        <row r="70">
          <cell r="B70" t="str">
            <v xml:space="preserve">        Equipamento informático (SI)</v>
          </cell>
          <cell r="F70">
            <v>0.75337494999999999</v>
          </cell>
          <cell r="G70">
            <v>2.8084919999999999E-2</v>
          </cell>
          <cell r="H70">
            <v>3.2308330000000003E-2</v>
          </cell>
          <cell r="I70">
            <v>4.4377670000000001E-2</v>
          </cell>
          <cell r="J70">
            <v>4.2260000000000003E-4</v>
          </cell>
          <cell r="K70">
            <v>0.19863890000000001</v>
          </cell>
          <cell r="L70">
            <v>9.0825959999999997E-2</v>
          </cell>
          <cell r="M70">
            <v>0.22220804999999999</v>
          </cell>
          <cell r="N70">
            <v>0.13650851999999999</v>
          </cell>
          <cell r="O70" t="str">
            <v/>
          </cell>
          <cell r="P70" t="str">
            <v/>
          </cell>
          <cell r="Q70" t="str">
            <v/>
          </cell>
          <cell r="R70" t="str">
            <v/>
          </cell>
        </row>
        <row r="71">
          <cell r="B71" t="str">
            <v xml:space="preserve">        Sistema SAP (SI)</v>
          </cell>
          <cell r="F71">
            <v>5.33572E-2</v>
          </cell>
          <cell r="G71">
            <v>0</v>
          </cell>
          <cell r="H71">
            <v>0</v>
          </cell>
          <cell r="I71">
            <v>0</v>
          </cell>
          <cell r="J71">
            <v>5.33572E-2</v>
          </cell>
          <cell r="K71">
            <v>0</v>
          </cell>
          <cell r="L71">
            <v>0</v>
          </cell>
          <cell r="M71">
            <v>0</v>
          </cell>
          <cell r="N71">
            <v>0</v>
          </cell>
          <cell r="O71" t="str">
            <v/>
          </cell>
          <cell r="P71" t="str">
            <v/>
          </cell>
          <cell r="Q71" t="str">
            <v/>
          </cell>
          <cell r="R71" t="str">
            <v/>
          </cell>
        </row>
        <row r="72">
          <cell r="B72" t="str">
            <v xml:space="preserve">        Outro investimento </v>
          </cell>
          <cell r="F72">
            <v>0.54682301000000011</v>
          </cell>
          <cell r="G72">
            <v>0.15897405000000001</v>
          </cell>
          <cell r="H72">
            <v>0.10473543000000002</v>
          </cell>
          <cell r="I72">
            <v>0.12409440000000001</v>
          </cell>
          <cell r="J72">
            <v>4.4584879999999993E-2</v>
          </cell>
          <cell r="K72">
            <v>2.4880769999999997E-2</v>
          </cell>
          <cell r="L72">
            <v>3.7319250000000005E-2</v>
          </cell>
          <cell r="M72">
            <v>3.7427880000000108E-2</v>
          </cell>
          <cell r="N72">
            <v>1.4806349999999996E-2</v>
          </cell>
          <cell r="O72" t="str">
            <v/>
          </cell>
          <cell r="P72" t="str">
            <v/>
          </cell>
          <cell r="Q72" t="str">
            <v/>
          </cell>
          <cell r="R72" t="str">
            <v/>
          </cell>
        </row>
        <row r="73">
          <cell r="B73" t="str">
            <v>Total</v>
          </cell>
          <cell r="F73">
            <v>126.91326484000001</v>
          </cell>
          <cell r="G73">
            <v>7.3984468699999999</v>
          </cell>
          <cell r="H73">
            <v>11.033568130000003</v>
          </cell>
          <cell r="I73">
            <v>17.726802329999998</v>
          </cell>
          <cell r="J73">
            <v>18.803757069999996</v>
          </cell>
          <cell r="K73">
            <v>17.402377779999998</v>
          </cell>
          <cell r="L73">
            <v>19.380360180000007</v>
          </cell>
          <cell r="M73">
            <v>18.096587360000001</v>
          </cell>
          <cell r="N73">
            <v>17.071365119999996</v>
          </cell>
          <cell r="O73" t="str">
            <v/>
          </cell>
          <cell r="P73" t="str">
            <v/>
          </cell>
          <cell r="Q73" t="str">
            <v/>
          </cell>
          <cell r="R73" t="str">
            <v/>
          </cell>
        </row>
      </sheetData>
      <sheetData sheetId="1">
        <row r="7">
          <cell r="F7" t="str">
            <v>Acumulado até  Agosto</v>
          </cell>
          <cell r="J7" t="str">
            <v>Orçamento anual</v>
          </cell>
        </row>
        <row r="8">
          <cell r="F8" t="str">
            <v>Realizado</v>
          </cell>
          <cell r="G8" t="str">
            <v>Orçamento</v>
          </cell>
          <cell r="H8" t="str">
            <v>Desvio</v>
          </cell>
          <cell r="J8" t="str">
            <v>Valor</v>
          </cell>
          <cell r="K8" t="str">
            <v>Realização</v>
          </cell>
        </row>
        <row r="9">
          <cell r="F9" t="str">
            <v>(1)</v>
          </cell>
          <cell r="G9" t="str">
            <v>(2)</v>
          </cell>
          <cell r="H9" t="str">
            <v>(1)-(2)</v>
          </cell>
          <cell r="I9" t="str">
            <v>(1)/(2)</v>
          </cell>
          <cell r="J9" t="str">
            <v>(3)</v>
          </cell>
          <cell r="K9" t="str">
            <v>(1)/(3)</v>
          </cell>
        </row>
        <row r="10">
          <cell r="A10" t="str">
            <v>Área SEP</v>
          </cell>
        </row>
        <row r="11">
          <cell r="B11" t="str">
            <v>Comercial do SEP (CS)</v>
          </cell>
          <cell r="F11">
            <v>0</v>
          </cell>
          <cell r="G11">
            <v>536.51046400000007</v>
          </cell>
          <cell r="H11">
            <v>-536.51046400000007</v>
          </cell>
          <cell r="I11">
            <v>-1</v>
          </cell>
          <cell r="J11">
            <v>1507.1313920000002</v>
          </cell>
          <cell r="K11">
            <v>0</v>
          </cell>
        </row>
        <row r="12">
          <cell r="B12" t="str">
            <v>Gestor do sistema (GS)</v>
          </cell>
          <cell r="F12">
            <v>55.390099999999997</v>
          </cell>
          <cell r="G12">
            <v>0</v>
          </cell>
          <cell r="H12">
            <v>55.390099999999997</v>
          </cell>
          <cell r="I12" t="str">
            <v/>
          </cell>
          <cell r="J12">
            <v>0</v>
          </cell>
          <cell r="K12" t="str">
            <v/>
          </cell>
        </row>
        <row r="13">
          <cell r="A13" t="str">
            <v>Área SEI</v>
          </cell>
        </row>
        <row r="14">
          <cell r="B14" t="str">
            <v xml:space="preserve"> Produção em Regime Especial (PE)</v>
          </cell>
          <cell r="F14">
            <v>0</v>
          </cell>
          <cell r="G14">
            <v>0</v>
          </cell>
          <cell r="H14">
            <v>0</v>
          </cell>
          <cell r="I14" t="str">
            <v/>
          </cell>
          <cell r="J14">
            <v>0</v>
          </cell>
          <cell r="K14" t="str">
            <v/>
          </cell>
        </row>
        <row r="15">
          <cell r="B15" t="str">
            <v>Gestor de Ofertas (GO)</v>
          </cell>
          <cell r="F15">
            <v>0</v>
          </cell>
          <cell r="G15">
            <v>731.86565999999993</v>
          </cell>
          <cell r="H15">
            <v>-731.86565999999993</v>
          </cell>
          <cell r="I15">
            <v>-1</v>
          </cell>
          <cell r="J15">
            <v>1363.3669799999998</v>
          </cell>
          <cell r="K15">
            <v>0</v>
          </cell>
        </row>
        <row r="16">
          <cell r="A16" t="str">
            <v>Área Rede</v>
          </cell>
        </row>
        <row r="17">
          <cell r="B17" t="str">
            <v>Exploração (EX)</v>
          </cell>
          <cell r="F17">
            <v>3351.2059699999995</v>
          </cell>
          <cell r="G17">
            <v>7470.4213600000012</v>
          </cell>
          <cell r="H17">
            <v>-4119.2153900000012</v>
          </cell>
          <cell r="I17">
            <v>-0.55140335350508274</v>
          </cell>
          <cell r="J17">
            <v>11205.632040000002</v>
          </cell>
          <cell r="K17">
            <v>0.29906443099661151</v>
          </cell>
        </row>
        <row r="18">
          <cell r="B18" t="str">
            <v>Equipamento (EQ)</v>
          </cell>
          <cell r="F18">
            <v>110850.76443000001</v>
          </cell>
          <cell r="G18">
            <v>134664.69439655397</v>
          </cell>
          <cell r="H18">
            <v>-23813.929966553951</v>
          </cell>
          <cell r="I18">
            <v>-0.17683870351666092</v>
          </cell>
          <cell r="J18">
            <v>189304.79402999999</v>
          </cell>
          <cell r="K18">
            <v>0.58556765557893364</v>
          </cell>
        </row>
        <row r="19">
          <cell r="B19" t="str">
            <v xml:space="preserve">        Equipamento - Linhas</v>
          </cell>
          <cell r="F19">
            <v>58587.00518</v>
          </cell>
          <cell r="G19">
            <v>59017.199013114929</v>
          </cell>
          <cell r="H19">
            <v>-430.19383311492857</v>
          </cell>
          <cell r="I19">
            <v>-7.2892960070729549E-3</v>
          </cell>
          <cell r="J19">
            <v>83548.028009999995</v>
          </cell>
          <cell r="K19">
            <v>0.70123743881767775</v>
          </cell>
        </row>
        <row r="20">
          <cell r="B20" t="str">
            <v xml:space="preserve">        Equipamento - Subestações</v>
          </cell>
          <cell r="F20">
            <v>52263.75925000001</v>
          </cell>
          <cell r="G20">
            <v>75647.495383439033</v>
          </cell>
          <cell r="H20">
            <v>-23383.736133439023</v>
          </cell>
          <cell r="I20">
            <v>-0.30911447913658563</v>
          </cell>
          <cell r="J20">
            <v>105756.76601999997</v>
          </cell>
          <cell r="K20">
            <v>0.4941883268264487</v>
          </cell>
        </row>
        <row r="21">
          <cell r="A21" t="str">
            <v>Área Planeamento</v>
          </cell>
        </row>
        <row r="22">
          <cell r="B22" t="str">
            <v>Planeamento do Centros produtores (PP)</v>
          </cell>
          <cell r="F22">
            <v>0</v>
          </cell>
          <cell r="G22">
            <v>0</v>
          </cell>
          <cell r="H22">
            <v>0</v>
          </cell>
          <cell r="I22" t="str">
            <v/>
          </cell>
          <cell r="J22">
            <v>0</v>
          </cell>
          <cell r="K22" t="str">
            <v/>
          </cell>
        </row>
        <row r="23">
          <cell r="B23" t="str">
            <v>Planeamento da Rede (PR)</v>
          </cell>
          <cell r="F23">
            <v>0</v>
          </cell>
          <cell r="G23">
            <v>0</v>
          </cell>
          <cell r="H23">
            <v>0</v>
          </cell>
          <cell r="I23" t="str">
            <v/>
          </cell>
          <cell r="J23">
            <v>0</v>
          </cell>
          <cell r="K23" t="str">
            <v/>
          </cell>
        </row>
        <row r="24">
          <cell r="A24" t="str">
            <v>Área de Gestão</v>
          </cell>
        </row>
        <row r="25">
          <cell r="B25" t="str">
            <v>Sistemas de Informação (SI) - Telecom. segurança</v>
          </cell>
          <cell r="F25">
            <v>1804.4252099999999</v>
          </cell>
          <cell r="G25">
            <v>3099.3066400000007</v>
          </cell>
          <cell r="H25">
            <v>-1294.8814300000008</v>
          </cell>
          <cell r="I25">
            <v>-0.41779713349047659</v>
          </cell>
          <cell r="J25">
            <v>4648.959960000002</v>
          </cell>
          <cell r="K25">
            <v>0.38813524433968216</v>
          </cell>
        </row>
        <row r="27">
          <cell r="A27" t="str">
            <v>Não específico</v>
          </cell>
          <cell r="F27">
            <v>1339.51548</v>
          </cell>
          <cell r="G27">
            <v>2900.8619366666662</v>
          </cell>
          <cell r="H27">
            <v>-1561.3464566666662</v>
          </cell>
          <cell r="I27">
            <v>-0.5382353558200651</v>
          </cell>
          <cell r="J27">
            <v>4093.2299199999998</v>
          </cell>
          <cell r="K27">
            <v>0.32725146306953606</v>
          </cell>
        </row>
        <row r="28">
          <cell r="B28" t="str">
            <v xml:space="preserve">        Equipamento informático (SI)</v>
          </cell>
          <cell r="F28">
            <v>745.03622000000007</v>
          </cell>
          <cell r="G28">
            <v>1316.95732</v>
          </cell>
          <cell r="H28">
            <v>-571.92109999999991</v>
          </cell>
          <cell r="I28">
            <v>-0.43427458985534922</v>
          </cell>
          <cell r="J28">
            <v>1973.8999800000001</v>
          </cell>
          <cell r="K28">
            <v>0.37744375477424141</v>
          </cell>
        </row>
        <row r="29">
          <cell r="B29" t="str">
            <v xml:space="preserve">        Sistema SAP (SI)</v>
          </cell>
          <cell r="F29">
            <v>53.357199999999999</v>
          </cell>
          <cell r="G29">
            <v>407.55199999999996</v>
          </cell>
          <cell r="H29">
            <v>-354.19479999999999</v>
          </cell>
          <cell r="I29">
            <v>-0.86907879239949748</v>
          </cell>
          <cell r="J29">
            <v>611.32799999999997</v>
          </cell>
        </row>
        <row r="30">
          <cell r="B30" t="str">
            <v xml:space="preserve">        Outro investimento</v>
          </cell>
          <cell r="F30">
            <v>541.12206000000003</v>
          </cell>
          <cell r="G30">
            <v>1176.3526166666666</v>
          </cell>
          <cell r="H30">
            <v>-635.23055666666653</v>
          </cell>
          <cell r="I30">
            <v>-0.54000012212891313</v>
          </cell>
          <cell r="J30">
            <v>1508.0019399999996</v>
          </cell>
          <cell r="K30">
            <v>0.35883379566474571</v>
          </cell>
        </row>
        <row r="31">
          <cell r="A31" t="str">
            <v>Custos directos externos</v>
          </cell>
          <cell r="F31">
            <v>117401.30119</v>
          </cell>
          <cell r="G31">
            <v>149403.66045722063</v>
          </cell>
          <cell r="H31">
            <v>-32002.359267220629</v>
          </cell>
          <cell r="I31">
            <v>-0.21420063718173757</v>
          </cell>
          <cell r="J31">
            <v>212123.11432199995</v>
          </cell>
          <cell r="K31">
            <v>0.5534583138911795</v>
          </cell>
        </row>
        <row r="33">
          <cell r="A33" t="str">
            <v>Encargos de gestão</v>
          </cell>
          <cell r="F33">
            <v>5038.1124900000004</v>
          </cell>
          <cell r="G33">
            <v>5387.7459900000003</v>
          </cell>
          <cell r="H33">
            <v>-349.63349999999991</v>
          </cell>
          <cell r="I33">
            <v>-6.4894206343235547E-2</v>
          </cell>
          <cell r="J33">
            <v>7853.1689999999999</v>
          </cell>
          <cell r="K33">
            <v>0.64153878389730323</v>
          </cell>
        </row>
        <row r="35">
          <cell r="A35" t="str">
            <v>Custos directos</v>
          </cell>
          <cell r="F35">
            <v>122439.41368</v>
          </cell>
          <cell r="G35">
            <v>154791.40644722062</v>
          </cell>
          <cell r="H35">
            <v>-32351.992767220625</v>
          </cell>
          <cell r="I35">
            <v>-0.2090038039563373</v>
          </cell>
          <cell r="J35">
            <v>219976.28332199994</v>
          </cell>
          <cell r="K35">
            <v>0.55660279295097426</v>
          </cell>
        </row>
        <row r="37">
          <cell r="A37" t="str">
            <v>Encargos de estrutura</v>
          </cell>
          <cell r="F37">
            <v>1818.8911599999997</v>
          </cell>
          <cell r="G37">
            <v>1564.4293500000001</v>
          </cell>
          <cell r="H37">
            <v>254.46180999999956</v>
          </cell>
          <cell r="I37">
            <v>0.16265471496044198</v>
          </cell>
          <cell r="J37">
            <v>2282.8260300000002</v>
          </cell>
          <cell r="K37">
            <v>0.79677169267252468</v>
          </cell>
        </row>
        <row r="39">
          <cell r="A39" t="str">
            <v>Custos técnicos</v>
          </cell>
          <cell r="F39">
            <v>124258.30484</v>
          </cell>
          <cell r="G39">
            <v>156355.83579722061</v>
          </cell>
          <cell r="H39">
            <v>-32097.530957220617</v>
          </cell>
          <cell r="I39">
            <v>-0.20528514841523546</v>
          </cell>
          <cell r="J39">
            <v>222259.10935199994</v>
          </cell>
          <cell r="K39">
            <v>0.5590695706568658</v>
          </cell>
        </row>
        <row r="41">
          <cell r="A41" t="str">
            <v>Encargos financeiros</v>
          </cell>
          <cell r="F41">
            <v>2654.96</v>
          </cell>
          <cell r="G41">
            <v>3199.0439899999997</v>
          </cell>
          <cell r="H41">
            <v>-544.08398999999963</v>
          </cell>
          <cell r="I41">
            <v>-0.17007705792754657</v>
          </cell>
          <cell r="J41">
            <v>5054.8329900000008</v>
          </cell>
          <cell r="K41">
            <v>0.52523199188822256</v>
          </cell>
        </row>
        <row r="43">
          <cell r="A43" t="str">
            <v>Custos totais</v>
          </cell>
          <cell r="F43">
            <v>126913.26484</v>
          </cell>
          <cell r="G43">
            <v>159554.87978722062</v>
          </cell>
          <cell r="H43">
            <v>-32641.614947220616</v>
          </cell>
          <cell r="I43">
            <v>-0.20457923311872916</v>
          </cell>
          <cell r="J43">
            <v>227313.94234199994</v>
          </cell>
          <cell r="K43">
            <v>0.55831711655000726</v>
          </cell>
        </row>
      </sheetData>
      <sheetData sheetId="2" refreshError="1"/>
      <sheetData sheetId="3" refreshError="1"/>
      <sheetData sheetId="4">
        <row r="2">
          <cell r="B2" t="str">
            <v>IMOBILIZADO  EM CURSO</v>
          </cell>
        </row>
        <row r="3">
          <cell r="B3" t="str">
            <v>No mês 2006-08</v>
          </cell>
        </row>
        <row r="4">
          <cell r="F4" t="str">
            <v>(Un: mil euros)</v>
          </cell>
        </row>
        <row r="5">
          <cell r="C5" t="str">
            <v xml:space="preserve">Situação em </v>
          </cell>
          <cell r="D5" t="str">
            <v>Investimento</v>
          </cell>
          <cell r="E5" t="str">
            <v>Transfer. p/</v>
          </cell>
          <cell r="F5" t="str">
            <v>Situação em</v>
          </cell>
        </row>
        <row r="6">
          <cell r="B6" t="str">
            <v>Classes do imobilizado</v>
          </cell>
          <cell r="C6" t="str">
            <v>2006-07-31</v>
          </cell>
          <cell r="D6" t="str">
            <v>realizado</v>
          </cell>
          <cell r="E6" t="str">
            <v>exploração</v>
          </cell>
          <cell r="F6" t="str">
            <v>2006-08-31</v>
          </cell>
        </row>
        <row r="7">
          <cell r="B7" t="str">
            <v>Edifícios e Outras Construções</v>
          </cell>
          <cell r="C7">
            <v>262.95994999999999</v>
          </cell>
          <cell r="D7">
            <v>0.70436000000001497</v>
          </cell>
          <cell r="E7">
            <v>-6.1188099999999999</v>
          </cell>
          <cell r="F7">
            <v>257.5455</v>
          </cell>
        </row>
        <row r="8">
          <cell r="B8" t="str">
            <v xml:space="preserve">      44220000 - Edifíc. out. constr.</v>
          </cell>
          <cell r="C8">
            <v>262.95994999999999</v>
          </cell>
          <cell r="D8">
            <v>0.70436000000001497</v>
          </cell>
          <cell r="E8">
            <v>-6.1188099999999999</v>
          </cell>
          <cell r="F8">
            <v>257.5455</v>
          </cell>
        </row>
        <row r="9">
          <cell r="B9" t="str">
            <v>Subestações</v>
          </cell>
          <cell r="C9">
            <v>97488.4528499999</v>
          </cell>
          <cell r="D9">
            <v>7054.2744700000003</v>
          </cell>
          <cell r="E9">
            <v>-7203.9810600000001</v>
          </cell>
          <cell r="F9">
            <v>97338.74626</v>
          </cell>
        </row>
        <row r="10">
          <cell r="B10" t="str">
            <v xml:space="preserve">      44232110 - Transporte Electricidade - Subestações Novas</v>
          </cell>
          <cell r="C10">
            <v>42610.952640000003</v>
          </cell>
          <cell r="D10">
            <v>3327.4045599999999</v>
          </cell>
          <cell r="F10">
            <v>45938.357199999999</v>
          </cell>
        </row>
        <row r="11">
          <cell r="B11" t="str">
            <v xml:space="preserve">      44232120 - Transporte Electricidade - Ampliação Subestações</v>
          </cell>
          <cell r="C11">
            <v>47015.776859999998</v>
          </cell>
          <cell r="D11">
            <v>2755.30521</v>
          </cell>
          <cell r="E11">
            <v>-6617.8292499999998</v>
          </cell>
          <cell r="F11">
            <v>43153.252820000002</v>
          </cell>
        </row>
        <row r="12">
          <cell r="B12" t="str">
            <v xml:space="preserve">      44232130 - Transporte Electricidade - Remodelação Subestações</v>
          </cell>
          <cell r="C12">
            <v>4956.5598900000005</v>
          </cell>
          <cell r="D12">
            <v>293.58260000000001</v>
          </cell>
          <cell r="F12">
            <v>5250.1424900000002</v>
          </cell>
        </row>
        <row r="13">
          <cell r="B13" t="str">
            <v xml:space="preserve">      44232180 - Transporte Electricidade-Bateria de Condensadores</v>
          </cell>
          <cell r="C13">
            <v>2905.1634600000002</v>
          </cell>
          <cell r="D13">
            <v>677.98209999999995</v>
          </cell>
          <cell r="E13">
            <v>-586.15180999999995</v>
          </cell>
          <cell r="F13">
            <v>2996.9937500000001</v>
          </cell>
        </row>
        <row r="14">
          <cell r="B14" t="str">
            <v>Linhas</v>
          </cell>
          <cell r="C14">
            <v>56923.151109999999</v>
          </cell>
          <cell r="D14">
            <v>9836.9817700000003</v>
          </cell>
          <cell r="E14">
            <v>-5717.9674400000004</v>
          </cell>
          <cell r="F14">
            <v>61042.165439999997</v>
          </cell>
        </row>
        <row r="15">
          <cell r="B15" t="str">
            <v xml:space="preserve">      44232210 - Transporte Electricidade - Linhas 150kv</v>
          </cell>
          <cell r="C15">
            <v>7042.6048099999998</v>
          </cell>
          <cell r="D15">
            <v>1625.14366</v>
          </cell>
          <cell r="E15">
            <v>-3889.2037399999999</v>
          </cell>
          <cell r="F15">
            <v>4778.5447299999996</v>
          </cell>
        </row>
        <row r="16">
          <cell r="B16" t="str">
            <v xml:space="preserve">      44232220 - Transporte Electricidade - Linhas 220Kv</v>
          </cell>
          <cell r="C16">
            <v>23688.867389999999</v>
          </cell>
          <cell r="D16">
            <v>3303.0439099999999</v>
          </cell>
          <cell r="E16">
            <v>-3.456</v>
          </cell>
          <cell r="F16">
            <v>26988.455300000001</v>
          </cell>
        </row>
        <row r="17">
          <cell r="B17" t="str">
            <v xml:space="preserve">      44232230 - Transporte Electricidade - Linhas 400KV</v>
          </cell>
          <cell r="C17">
            <v>22754.126380000002</v>
          </cell>
          <cell r="D17">
            <v>3422.7092600000001</v>
          </cell>
          <cell r="E17">
            <v>-27.905899999999999</v>
          </cell>
          <cell r="F17">
            <v>26148.92974</v>
          </cell>
        </row>
        <row r="18">
          <cell r="B18" t="str">
            <v xml:space="preserve">      44238130 - Telecomunicações-Segurança - Fibra Óptica</v>
          </cell>
          <cell r="C18">
            <v>2647.3955599999999</v>
          </cell>
          <cell r="D18">
            <v>1130.32041</v>
          </cell>
          <cell r="E18">
            <v>-1797.4018000000001</v>
          </cell>
          <cell r="F18">
            <v>1980.3141700000001</v>
          </cell>
        </row>
        <row r="19">
          <cell r="B19" t="str">
            <v xml:space="preserve">      44238230 - Telecomunicações Não Reguladas no Sist.Eléctrico (Linhas)</v>
          </cell>
          <cell r="C19">
            <v>790.15697</v>
          </cell>
          <cell r="D19">
            <v>355.76452999999998</v>
          </cell>
          <cell r="F19">
            <v>1145.9214999999999</v>
          </cell>
        </row>
        <row r="20">
          <cell r="B20" t="str">
            <v>Gestão do sistema</v>
          </cell>
          <cell r="C20">
            <v>56.249899999999997</v>
          </cell>
          <cell r="D20">
            <v>0.15426000000000201</v>
          </cell>
          <cell r="F20">
            <v>56.404159999999997</v>
          </cell>
        </row>
        <row r="21">
          <cell r="B21" t="str">
            <v xml:space="preserve">      44232310 - Transporte Electricidade - Gestor Sistema</v>
          </cell>
          <cell r="C21">
            <v>56.249899999999997</v>
          </cell>
          <cell r="D21">
            <v>0.15426000000000201</v>
          </cell>
          <cell r="F21">
            <v>56.404159999999997</v>
          </cell>
        </row>
        <row r="22">
          <cell r="B22" t="str">
            <v>Equipamento acessório</v>
          </cell>
          <cell r="C22">
            <v>2550.2264100000002</v>
          </cell>
          <cell r="D22">
            <v>28.639749999999999</v>
          </cell>
          <cell r="F22">
            <v>2578.86616</v>
          </cell>
        </row>
        <row r="23">
          <cell r="B23" t="str">
            <v xml:space="preserve">      44238110 - Telecomunicações-Segurança - Comutação Telefónica</v>
          </cell>
          <cell r="C23">
            <v>14.91114</v>
          </cell>
          <cell r="D23">
            <v>26.075379999999999</v>
          </cell>
          <cell r="F23">
            <v>40.986519999999999</v>
          </cell>
        </row>
        <row r="24">
          <cell r="B24" t="str">
            <v xml:space="preserve">      44238120 - Telecomunicações-Segurança - transmissão de dados</v>
          </cell>
          <cell r="C24">
            <v>2381.7324899999999</v>
          </cell>
          <cell r="D24">
            <v>2.1431900000000002</v>
          </cell>
          <cell r="F24">
            <v>2383.8756800000001</v>
          </cell>
        </row>
        <row r="25">
          <cell r="B25" t="str">
            <v xml:space="preserve">      44238140 - Telecomunicações - Segurança-Sist. de Alimentação</v>
          </cell>
          <cell r="C25">
            <v>153.58278000000001</v>
          </cell>
          <cell r="D25">
            <v>0.42118000000001798</v>
          </cell>
          <cell r="F25">
            <v>154.00396000000001</v>
          </cell>
        </row>
        <row r="26">
          <cell r="B26" t="str">
            <v>Sistemas informáticos</v>
          </cell>
          <cell r="C26">
            <v>474.09492999999998</v>
          </cell>
          <cell r="D26">
            <v>8.7683</v>
          </cell>
          <cell r="F26">
            <v>482.86322999999999</v>
          </cell>
        </row>
        <row r="27">
          <cell r="B27" t="str">
            <v xml:space="preserve">      44261100 - Equip Informático Próprio - Equipamento central</v>
          </cell>
          <cell r="C27">
            <v>474.09492999999998</v>
          </cell>
          <cell r="D27">
            <v>8.7683</v>
          </cell>
          <cell r="F27">
            <v>482.86322999999999</v>
          </cell>
        </row>
        <row r="28">
          <cell r="B28" t="str">
            <v>TOTAL  GLOBAL</v>
          </cell>
          <cell r="C28">
            <v>157755.13514999999</v>
          </cell>
          <cell r="D28">
            <v>16929.52291</v>
          </cell>
          <cell r="E28">
            <v>-12928.06731</v>
          </cell>
          <cell r="F28">
            <v>161756.59075</v>
          </cell>
        </row>
      </sheetData>
      <sheetData sheetId="5">
        <row r="2">
          <cell r="B2" t="str">
            <v>IMOBILIZADO  EM CURSO</v>
          </cell>
        </row>
        <row r="3">
          <cell r="B3" t="str">
            <v>Período: 2006-01 até 2006-08</v>
          </cell>
        </row>
        <row r="4">
          <cell r="F4" t="str">
            <v>(Un: mil euros)</v>
          </cell>
        </row>
        <row r="5">
          <cell r="C5" t="str">
            <v xml:space="preserve">Situação em </v>
          </cell>
          <cell r="D5" t="str">
            <v>Investimento</v>
          </cell>
          <cell r="E5" t="str">
            <v>Transfer. p/</v>
          </cell>
          <cell r="F5" t="str">
            <v>Situação em</v>
          </cell>
        </row>
        <row r="6">
          <cell r="B6" t="str">
            <v>Classes do imobilizado</v>
          </cell>
          <cell r="C6" t="str">
            <v>2005-12-31</v>
          </cell>
          <cell r="D6" t="str">
            <v>realizado</v>
          </cell>
          <cell r="E6" t="str">
            <v>exploração</v>
          </cell>
          <cell r="F6" t="str">
            <v>2006-08-31</v>
          </cell>
        </row>
        <row r="7">
          <cell r="B7" t="str">
            <v>Edifícios e Outras Construções</v>
          </cell>
          <cell r="C7">
            <v>247.41905</v>
          </cell>
          <cell r="D7">
            <v>16.245259999999998</v>
          </cell>
          <cell r="E7">
            <v>-6.1188099999999999</v>
          </cell>
          <cell r="F7">
            <v>257.5455</v>
          </cell>
        </row>
        <row r="8">
          <cell r="B8" t="str">
            <v xml:space="preserve">      44220000 - Edifíc. out. constr.</v>
          </cell>
          <cell r="C8">
            <v>247.41905</v>
          </cell>
          <cell r="D8">
            <v>16.245259999999998</v>
          </cell>
          <cell r="E8">
            <v>-6.1188099999999999</v>
          </cell>
          <cell r="F8">
            <v>257.5455</v>
          </cell>
        </row>
        <row r="9">
          <cell r="B9" t="str">
            <v>Subestações</v>
          </cell>
          <cell r="C9">
            <v>88883.496629999994</v>
          </cell>
          <cell r="D9">
            <v>58426.709900000002</v>
          </cell>
          <cell r="E9">
            <v>-49971.460270000003</v>
          </cell>
          <cell r="F9">
            <v>97338.74626</v>
          </cell>
        </row>
        <row r="10">
          <cell r="B10" t="str">
            <v xml:space="preserve">      44232110 - Transporte Electricidade - Subestações Novas</v>
          </cell>
          <cell r="C10">
            <v>27088.471949999999</v>
          </cell>
          <cell r="D10">
            <v>28877.45552</v>
          </cell>
          <cell r="E10">
            <v>-10027.57027</v>
          </cell>
          <cell r="F10">
            <v>45938.357199999999</v>
          </cell>
        </row>
        <row r="11">
          <cell r="B11" t="str">
            <v xml:space="preserve">      44232120 - Transporte Electricidade - Ampliação Subestações</v>
          </cell>
          <cell r="C11">
            <v>55015.221969999999</v>
          </cell>
          <cell r="D11">
            <v>25462.385200000001</v>
          </cell>
          <cell r="E11">
            <v>-37324.354350000001</v>
          </cell>
          <cell r="F11">
            <v>43153.252820000002</v>
          </cell>
        </row>
        <row r="12">
          <cell r="B12" t="str">
            <v xml:space="preserve">      44232130 - Transporte Electricidade - Remodelação Subestações</v>
          </cell>
          <cell r="C12">
            <v>3568.43226</v>
          </cell>
          <cell r="D12">
            <v>1681.7102299999999</v>
          </cell>
          <cell r="F12">
            <v>5250.1424900000002</v>
          </cell>
        </row>
        <row r="13">
          <cell r="B13" t="str">
            <v xml:space="preserve">      44232180 - Transporte Electricidade-Bateria de Condensadores</v>
          </cell>
          <cell r="C13">
            <v>3211.3704499999999</v>
          </cell>
          <cell r="D13">
            <v>2405.15895</v>
          </cell>
          <cell r="E13">
            <v>-2619.5356499999998</v>
          </cell>
          <cell r="F13">
            <v>2996.9937500000001</v>
          </cell>
        </row>
        <row r="14">
          <cell r="B14" t="str">
            <v>Linhas</v>
          </cell>
          <cell r="C14">
            <v>29338.51108</v>
          </cell>
          <cell r="D14">
            <v>64905.63162</v>
          </cell>
          <cell r="E14">
            <v>-33201.97726</v>
          </cell>
          <cell r="F14">
            <v>61042.165439999997</v>
          </cell>
        </row>
        <row r="15">
          <cell r="B15" t="str">
            <v xml:space="preserve">      44232210 - Transporte Electricidade - Linhas 150kv</v>
          </cell>
          <cell r="C15">
            <v>13937.780220000001</v>
          </cell>
          <cell r="D15">
            <v>17308.18506</v>
          </cell>
          <cell r="E15">
            <v>-26467.420549999999</v>
          </cell>
          <cell r="F15">
            <v>4778.5447299999996</v>
          </cell>
        </row>
        <row r="16">
          <cell r="B16" t="str">
            <v xml:space="preserve">      44232220 - Transporte Electricidade - Linhas 220Kv</v>
          </cell>
          <cell r="C16">
            <v>6639.3479299999999</v>
          </cell>
          <cell r="D16">
            <v>22043.783800000001</v>
          </cell>
          <cell r="E16">
            <v>-1694.67643</v>
          </cell>
          <cell r="F16">
            <v>26988.455300000001</v>
          </cell>
        </row>
        <row r="17">
          <cell r="B17" t="str">
            <v xml:space="preserve">      44232230 - Transporte Electricidade - Linhas 400KV</v>
          </cell>
          <cell r="C17">
            <v>6846.9622200000003</v>
          </cell>
          <cell r="D17">
            <v>21138.71081</v>
          </cell>
          <cell r="E17">
            <v>-1836.7432899999999</v>
          </cell>
          <cell r="F17">
            <v>26148.92974</v>
          </cell>
        </row>
        <row r="18">
          <cell r="B18" t="str">
            <v xml:space="preserve">      44232270 - Transporte Electricidade - Ramais 150KV</v>
          </cell>
          <cell r="C18">
            <v>10.375</v>
          </cell>
          <cell r="D18">
            <v>38.150590000000001</v>
          </cell>
          <cell r="E18">
            <v>-48.525590000000001</v>
          </cell>
        </row>
        <row r="19">
          <cell r="B19" t="str">
            <v xml:space="preserve">      44238130 - Telecomunicações-Segurança - Fibra Óptica</v>
          </cell>
          <cell r="C19">
            <v>1013.7762300000001</v>
          </cell>
          <cell r="D19">
            <v>2981.3661299999999</v>
          </cell>
          <cell r="E19">
            <v>-2014.8281899999999</v>
          </cell>
          <cell r="F19">
            <v>1980.3141700000001</v>
          </cell>
        </row>
        <row r="20">
          <cell r="B20" t="str">
            <v xml:space="preserve">      44238230 - Telecomunicações Não Reguladas no Sist.Eléctrico (Linhas)</v>
          </cell>
          <cell r="C20">
            <v>890.26948000000004</v>
          </cell>
          <cell r="D20">
            <v>1395.43523</v>
          </cell>
          <cell r="E20">
            <v>-1139.7832100000001</v>
          </cell>
          <cell r="F20">
            <v>1145.9214999999999</v>
          </cell>
        </row>
        <row r="21">
          <cell r="B21" t="str">
            <v>Gestão do sistema</v>
          </cell>
          <cell r="C21">
            <v>46.660049999999998</v>
          </cell>
          <cell r="D21">
            <v>56.992829999999998</v>
          </cell>
          <cell r="E21">
            <v>-47.248719999999999</v>
          </cell>
          <cell r="F21">
            <v>56.404159999999997</v>
          </cell>
        </row>
        <row r="22">
          <cell r="B22" t="str">
            <v xml:space="preserve">      44232310 - Transporte Electricidade - Gestor Sistema</v>
          </cell>
          <cell r="D22">
            <v>56.404159999999997</v>
          </cell>
          <cell r="F22">
            <v>56.404159999999997</v>
          </cell>
        </row>
        <row r="23">
          <cell r="B23" t="str">
            <v xml:space="preserve">      44232520 - Transporte Electricidade - Cont.Medida-Fact.Prod.</v>
          </cell>
          <cell r="C23">
            <v>46.660049999999998</v>
          </cell>
          <cell r="D23">
            <v>0.58866999999999803</v>
          </cell>
          <cell r="E23">
            <v>-47.248719999999999</v>
          </cell>
        </row>
        <row r="24">
          <cell r="B24" t="str">
            <v>Equipamento acessório</v>
          </cell>
          <cell r="C24">
            <v>894.90201999999999</v>
          </cell>
          <cell r="D24">
            <v>2170.3753299999998</v>
          </cell>
          <cell r="E24">
            <v>-486.41118999999998</v>
          </cell>
          <cell r="F24">
            <v>2578.86616</v>
          </cell>
        </row>
        <row r="25">
          <cell r="B25" t="str">
            <v xml:space="preserve">      44238110 - Telecomunicações-Segurança - Comutação Telefónica</v>
          </cell>
          <cell r="C25">
            <v>12.092370000000001</v>
          </cell>
          <cell r="D25">
            <v>134.79814999999999</v>
          </cell>
          <cell r="E25">
            <v>-105.904</v>
          </cell>
          <cell r="F25">
            <v>40.986519999999999</v>
          </cell>
        </row>
        <row r="26">
          <cell r="B26" t="str">
            <v xml:space="preserve">      44238120 - Telecomunicações-Segurança - transmissão de dados</v>
          </cell>
          <cell r="C26">
            <v>882.80965000000003</v>
          </cell>
          <cell r="D26">
            <v>1881.57322</v>
          </cell>
          <cell r="E26">
            <v>-380.50718999999998</v>
          </cell>
          <cell r="F26">
            <v>2383.8756800000001</v>
          </cell>
        </row>
        <row r="27">
          <cell r="B27" t="str">
            <v xml:space="preserve">      44238140 - Telecomunicações - Segurança-Sist. de Alimentação</v>
          </cell>
          <cell r="D27">
            <v>154.00396000000001</v>
          </cell>
          <cell r="F27">
            <v>154.00396000000001</v>
          </cell>
        </row>
        <row r="28">
          <cell r="B28" t="str">
            <v>Sistemas informáticos</v>
          </cell>
          <cell r="C28">
            <v>48.917430000000003</v>
          </cell>
          <cell r="D28">
            <v>489.97800000000001</v>
          </cell>
          <cell r="E28">
            <v>-56.032200000000003</v>
          </cell>
          <cell r="F28">
            <v>482.86322999999999</v>
          </cell>
        </row>
        <row r="29">
          <cell r="B29" t="str">
            <v xml:space="preserve">      44261100 - Equip Informático Próprio - Equipamento central</v>
          </cell>
          <cell r="C29">
            <v>48.917430000000003</v>
          </cell>
          <cell r="D29">
            <v>489.97800000000001</v>
          </cell>
          <cell r="E29">
            <v>-56.032200000000003</v>
          </cell>
          <cell r="F29">
            <v>482.86322999999999</v>
          </cell>
        </row>
        <row r="30">
          <cell r="B30" t="str">
            <v>TOTAL  GLOBAL</v>
          </cell>
          <cell r="C30">
            <v>119459.90626</v>
          </cell>
          <cell r="D30">
            <v>126065.93294</v>
          </cell>
          <cell r="E30">
            <v>-83769.248449999999</v>
          </cell>
          <cell r="F30">
            <v>161756.59075</v>
          </cell>
        </row>
      </sheetData>
      <sheetData sheetId="6">
        <row r="2">
          <cell r="B2" t="str">
            <v xml:space="preserve">IMOBILIZADO  EM  CURSO  POR  OBRA  </v>
          </cell>
        </row>
        <row r="3">
          <cell r="B3" t="str">
            <v>Período: 2006-01 até 2006-08</v>
          </cell>
        </row>
        <row r="4">
          <cell r="C4" t="str">
            <v>Divisão</v>
          </cell>
          <cell r="G4" t="str">
            <v>(Un: mil euros)</v>
          </cell>
        </row>
        <row r="5">
          <cell r="D5" t="str">
            <v xml:space="preserve">Situação em </v>
          </cell>
          <cell r="E5" t="str">
            <v>Investimento</v>
          </cell>
          <cell r="F5" t="str">
            <v>Transfer. p/</v>
          </cell>
          <cell r="G5" t="str">
            <v>Situação em</v>
          </cell>
        </row>
        <row r="6">
          <cell r="B6" t="str">
            <v>Classes do imobilizado  /  Obra</v>
          </cell>
          <cell r="D6" t="str">
            <v>2005-12-31</v>
          </cell>
          <cell r="E6" t="str">
            <v>realizado</v>
          </cell>
          <cell r="F6" t="str">
            <v>exploração</v>
          </cell>
          <cell r="G6" t="str">
            <v>2006-08-31</v>
          </cell>
        </row>
        <row r="7">
          <cell r="B7" t="str">
            <v>Edifícios e Outras Construções</v>
          </cell>
          <cell r="D7">
            <v>247.41905</v>
          </cell>
          <cell r="E7">
            <v>16.245259999999998</v>
          </cell>
          <cell r="F7">
            <v>-6.1188099999999999</v>
          </cell>
          <cell r="G7">
            <v>257.5455</v>
          </cell>
        </row>
        <row r="8">
          <cell r="B8" t="str">
            <v xml:space="preserve">      44220000 - Edifíc. out. constr.</v>
          </cell>
          <cell r="D8">
            <v>247.41905</v>
          </cell>
          <cell r="E8">
            <v>16.245259999999998</v>
          </cell>
          <cell r="F8">
            <v>-6.1188099999999999</v>
          </cell>
          <cell r="G8">
            <v>257.5455</v>
          </cell>
        </row>
        <row r="9">
          <cell r="B9" t="str">
            <v xml:space="preserve">         EDF-2002-0002 - VERMOIM-Remodelação 4º piso do edifício</v>
          </cell>
          <cell r="C9" t="str">
            <v>EX</v>
          </cell>
          <cell r="D9">
            <v>192.85650999999999</v>
          </cell>
          <cell r="E9">
            <v>15.247310000000001</v>
          </cell>
          <cell r="G9">
            <v>208.10382000000001</v>
          </cell>
        </row>
        <row r="10">
          <cell r="B10" t="str">
            <v xml:space="preserve">         EDF-2002-0003 - VERMOIM - Subst. Portão Armazém Linhas</v>
          </cell>
          <cell r="C10" t="str">
            <v>EX</v>
          </cell>
          <cell r="D10">
            <v>6.1188099999999999</v>
          </cell>
          <cell r="F10">
            <v>-6.1188099999999999</v>
          </cell>
        </row>
        <row r="11">
          <cell r="B11" t="str">
            <v xml:space="preserve">         EDF-2005-0002 - SSV - Obras no edificio E</v>
          </cell>
          <cell r="C11" t="str">
            <v>EX</v>
          </cell>
          <cell r="D11">
            <v>48.443730000000002</v>
          </cell>
          <cell r="E11">
            <v>0.99794999999999701</v>
          </cell>
          <cell r="G11">
            <v>49.441679999999998</v>
          </cell>
        </row>
        <row r="12">
          <cell r="B12" t="str">
            <v>Subestações</v>
          </cell>
          <cell r="D12">
            <v>88883.496629999994</v>
          </cell>
          <cell r="E12">
            <v>58426.709900000002</v>
          </cell>
          <cell r="F12">
            <v>-49971.460270000003</v>
          </cell>
          <cell r="G12">
            <v>97338.74626</v>
          </cell>
        </row>
        <row r="13">
          <cell r="B13" t="str">
            <v xml:space="preserve">      44232110 - Transporte Electricidade - Subestações Novas</v>
          </cell>
          <cell r="D13">
            <v>27088.471949999999</v>
          </cell>
          <cell r="E13">
            <v>28877.45552</v>
          </cell>
          <cell r="F13">
            <v>-10027.57027</v>
          </cell>
          <cell r="G13">
            <v>45938.357199999999</v>
          </cell>
        </row>
        <row r="14">
          <cell r="B14" t="str">
            <v xml:space="preserve">         SUB-2002-0007 - SPI - Instalação Inicial</v>
          </cell>
          <cell r="C14" t="str">
            <v>EQ</v>
          </cell>
          <cell r="D14">
            <v>3904.7866600000002</v>
          </cell>
          <cell r="E14">
            <v>6953.2388499999997</v>
          </cell>
          <cell r="G14">
            <v>10858.025509999999</v>
          </cell>
        </row>
        <row r="15">
          <cell r="B15" t="str">
            <v xml:space="preserve">         SUB-2002-0008 - SPO - 400/150/60kV - Instalação Inicial</v>
          </cell>
          <cell r="C15" t="str">
            <v>EQ</v>
          </cell>
          <cell r="D15">
            <v>5338.3843900000002</v>
          </cell>
          <cell r="E15">
            <v>8925.4836099999993</v>
          </cell>
          <cell r="G15">
            <v>14263.868</v>
          </cell>
        </row>
        <row r="16">
          <cell r="B16" t="str">
            <v xml:space="preserve">         SUB-2002-0010 - SNL - INSTALAÇÃO INICIAL</v>
          </cell>
          <cell r="C16" t="str">
            <v>EQ</v>
          </cell>
          <cell r="D16">
            <v>2168.7441100000001</v>
          </cell>
          <cell r="E16">
            <v>2480.3956800000001</v>
          </cell>
          <cell r="G16">
            <v>4649.1397900000002</v>
          </cell>
        </row>
        <row r="17">
          <cell r="B17" t="str">
            <v xml:space="preserve">         SUB-2002-0011 - STI - 150/60kV - INSTALAÇÃO INICIAL</v>
          </cell>
          <cell r="C17" t="str">
            <v>EQ</v>
          </cell>
          <cell r="D17">
            <v>2567.5402600000002</v>
          </cell>
          <cell r="E17">
            <v>198.22649000000001</v>
          </cell>
          <cell r="G17">
            <v>2765.7667499999998</v>
          </cell>
        </row>
        <row r="18">
          <cell r="B18" t="str">
            <v xml:space="preserve">         SUB-2002-0012 - SCC- INSTALAÇÃO INICIAL</v>
          </cell>
          <cell r="C18" t="str">
            <v>EQ</v>
          </cell>
          <cell r="D18">
            <v>1207.10754</v>
          </cell>
          <cell r="E18">
            <v>3338.4604399999998</v>
          </cell>
          <cell r="G18">
            <v>4545.5679799999998</v>
          </cell>
        </row>
        <row r="19">
          <cell r="B19" t="str">
            <v xml:space="preserve">         SUB-2002-0013 - SDL- INSTALAÇÃO INICIAL</v>
          </cell>
          <cell r="C19" t="str">
            <v>EQ</v>
          </cell>
          <cell r="D19">
            <v>2743.6175499999999</v>
          </cell>
          <cell r="E19">
            <v>4310.9934800000001</v>
          </cell>
          <cell r="G19">
            <v>7054.61103</v>
          </cell>
        </row>
        <row r="20">
          <cell r="B20" t="str">
            <v xml:space="preserve">         SUB-2002-0014 - SDI - ATR 400/220kV + 2PN 400kV</v>
          </cell>
          <cell r="C20" t="str">
            <v>EQ</v>
          </cell>
          <cell r="D20">
            <v>28.445709999999998</v>
          </cell>
          <cell r="E20">
            <v>0.58597999999999995</v>
          </cell>
          <cell r="G20">
            <v>29.031690000000001</v>
          </cell>
        </row>
        <row r="21">
          <cell r="B21" t="str">
            <v xml:space="preserve">         SUB-2002-0015 - SDI - Inst. Inicial - PC 220kV+8PN220kV</v>
          </cell>
          <cell r="C21" t="str">
            <v>EQ</v>
          </cell>
          <cell r="D21">
            <v>30.842379999999999</v>
          </cell>
          <cell r="E21">
            <v>2.0627499999999999</v>
          </cell>
          <cell r="G21">
            <v>32.90513</v>
          </cell>
        </row>
        <row r="22">
          <cell r="B22" t="str">
            <v xml:space="preserve">         SUB-2002-0016 - SAV - 400/60kV - INSTALAÇÃO  INICIAL</v>
          </cell>
          <cell r="C22" t="str">
            <v>EQ</v>
          </cell>
          <cell r="D22">
            <v>73.219859999999997</v>
          </cell>
          <cell r="E22">
            <v>375.37067999999999</v>
          </cell>
          <cell r="G22">
            <v>448.59053999999998</v>
          </cell>
        </row>
        <row r="23">
          <cell r="B23" t="str">
            <v xml:space="preserve">         SUB-2002-0017 - SVA - 220/60kV - INSTALAÇÃO INICIAL</v>
          </cell>
          <cell r="C23" t="str">
            <v>EQ</v>
          </cell>
          <cell r="D23">
            <v>55.237070000000003</v>
          </cell>
          <cell r="E23">
            <v>331.02228000000002</v>
          </cell>
          <cell r="G23">
            <v>386.25934999999998</v>
          </cell>
        </row>
        <row r="24">
          <cell r="B24" t="str">
            <v xml:space="preserve">         SUB-2002-0018 - SBA - INSTALAÇÃO INICIAL</v>
          </cell>
          <cell r="C24" t="str">
            <v>EQ</v>
          </cell>
          <cell r="D24">
            <v>8792.2797499999997</v>
          </cell>
          <cell r="E24">
            <v>1251.7945</v>
          </cell>
          <cell r="F24">
            <v>-10027.57027</v>
          </cell>
          <cell r="G24">
            <v>16.503979999999999</v>
          </cell>
        </row>
        <row r="25">
          <cell r="B25" t="str">
            <v xml:space="preserve">         SUB-2002-0019 - SCVB-INST. INICIAL+2PN 220kV+1PN60kV</v>
          </cell>
          <cell r="C25" t="str">
            <v>EQ</v>
          </cell>
          <cell r="D25">
            <v>9.0997299999999992</v>
          </cell>
          <cell r="E25">
            <v>0.187450000000001</v>
          </cell>
          <cell r="G25">
            <v>9.2871799999999993</v>
          </cell>
        </row>
        <row r="26">
          <cell r="B26" t="str">
            <v xml:space="preserve">         SUB-2002-0020 - SFD - 150/60kV - INSTALAÇÃO INICIAL</v>
          </cell>
          <cell r="C26" t="str">
            <v>EQ</v>
          </cell>
          <cell r="D26">
            <v>48.717010000000002</v>
          </cell>
          <cell r="E26">
            <v>248.19288</v>
          </cell>
          <cell r="G26">
            <v>296.90989000000002</v>
          </cell>
        </row>
        <row r="27">
          <cell r="B27" t="str">
            <v xml:space="preserve">         SUB-2002-0021 - SEZ - 220/60kV - INSTALAÇÃO  INICIAL</v>
          </cell>
          <cell r="C27" t="str">
            <v>EQ</v>
          </cell>
          <cell r="E27">
            <v>19.957850000000001</v>
          </cell>
          <cell r="G27">
            <v>19.957850000000001</v>
          </cell>
        </row>
        <row r="28">
          <cell r="B28" t="str">
            <v xml:space="preserve">         SUB-2002-0022 - SOM - 220/60kV - INSTALAÇÃO INICIAL</v>
          </cell>
          <cell r="C28" t="str">
            <v>EQ</v>
          </cell>
          <cell r="D28">
            <v>8.0663300000000007</v>
          </cell>
          <cell r="E28">
            <v>279.57168000000001</v>
          </cell>
          <cell r="G28">
            <v>287.63801000000001</v>
          </cell>
        </row>
        <row r="29">
          <cell r="B29" t="str">
            <v xml:space="preserve">         SUB-2002-0023 - SCE - 220/60kV - INSTALAÇÃO INICIAL</v>
          </cell>
          <cell r="C29" t="str">
            <v>EQ</v>
          </cell>
          <cell r="D29">
            <v>52.432299999999998</v>
          </cell>
          <cell r="E29">
            <v>90.287459999999996</v>
          </cell>
          <cell r="G29">
            <v>142.71976000000001</v>
          </cell>
        </row>
        <row r="30">
          <cell r="B30" t="str">
            <v xml:space="preserve">         SUB-2002-0024 - SVGB - 400/220kV - INSTALAÇÃO  INICIAL</v>
          </cell>
          <cell r="C30" t="str">
            <v>EQ</v>
          </cell>
          <cell r="E30">
            <v>23.371089999999999</v>
          </cell>
          <cell r="G30">
            <v>23.371089999999999</v>
          </cell>
        </row>
        <row r="31">
          <cell r="B31" t="str">
            <v xml:space="preserve">         SUB-2003-0002 - SZJ  220/60kV - Instalação Inicial</v>
          </cell>
          <cell r="C31" t="str">
            <v>EQ</v>
          </cell>
          <cell r="D31">
            <v>11.103540000000001</v>
          </cell>
          <cell r="E31">
            <v>33.450859999999999</v>
          </cell>
          <cell r="G31">
            <v>44.554400000000001</v>
          </cell>
        </row>
        <row r="32">
          <cell r="B32" t="str">
            <v xml:space="preserve">         SUB-2003-0003 - SLM - 400(150)/60kV - Instalação Inicial</v>
          </cell>
          <cell r="C32" t="str">
            <v>EQ</v>
          </cell>
          <cell r="D32">
            <v>17.232150000000001</v>
          </cell>
          <cell r="E32">
            <v>14.15021</v>
          </cell>
          <cell r="G32">
            <v>31.382359999999998</v>
          </cell>
        </row>
        <row r="33">
          <cell r="B33" t="str">
            <v xml:space="preserve">         SUB-2003-0008 - SSA  400/150/60kV - Instalação Inicial</v>
          </cell>
          <cell r="C33" t="str">
            <v>EQ</v>
          </cell>
          <cell r="D33">
            <v>31.61561</v>
          </cell>
          <cell r="E33">
            <v>0.65129999999999899</v>
          </cell>
          <cell r="G33">
            <v>32.266910000000003</v>
          </cell>
        </row>
        <row r="34">
          <cell r="B34" t="str">
            <v xml:space="preserve">      44232120 - Transporte Electricidade - Ampliação Subestações</v>
          </cell>
          <cell r="D34">
            <v>55015.221969999999</v>
          </cell>
          <cell r="E34">
            <v>25462.385200000001</v>
          </cell>
          <cell r="F34">
            <v>-37324.354350000001</v>
          </cell>
          <cell r="G34">
            <v>43153.252820000002</v>
          </cell>
        </row>
        <row r="35">
          <cell r="B35" t="str">
            <v xml:space="preserve">         ACP-2002-0002 - SED-INSTALAÇAO DE PB E FD 150kV</v>
          </cell>
          <cell r="C35" t="str">
            <v>EQ</v>
          </cell>
          <cell r="D35">
            <v>289.83965000000001</v>
          </cell>
          <cell r="E35">
            <v>5.9707399999999904</v>
          </cell>
          <cell r="G35">
            <v>295.81038999999998</v>
          </cell>
        </row>
        <row r="36">
          <cell r="B36" t="str">
            <v xml:space="preserve">         ACP-2002-0019 - SPM- REMOD. TOTAL S.C.CONTROLO + PROT</v>
          </cell>
          <cell r="C36" t="str">
            <v>EQ</v>
          </cell>
          <cell r="D36">
            <v>1583.5441699999999</v>
          </cell>
          <cell r="E36">
            <v>409.91869000000003</v>
          </cell>
          <cell r="G36">
            <v>1993.4628600000001</v>
          </cell>
        </row>
        <row r="37">
          <cell r="B37" t="str">
            <v xml:space="preserve">         ACP-2005-0001 - SRM - Remod. Sist. Com. Contr. Prot 60kV</v>
          </cell>
          <cell r="C37" t="str">
            <v>EQ</v>
          </cell>
          <cell r="D37">
            <v>627.08641</v>
          </cell>
          <cell r="E37">
            <v>143.06890000000001</v>
          </cell>
          <cell r="G37">
            <v>770.15530999999999</v>
          </cell>
        </row>
        <row r="38">
          <cell r="B38" t="str">
            <v xml:space="preserve">         ASB-2002-0024 - SCN-PN 60KV-SERZEDO</v>
          </cell>
          <cell r="C38" t="str">
            <v>EQ</v>
          </cell>
          <cell r="D38">
            <v>429.48340999999999</v>
          </cell>
          <cell r="E38">
            <v>229.92750000000001</v>
          </cell>
          <cell r="F38">
            <v>-659.41090999999994</v>
          </cell>
        </row>
        <row r="39">
          <cell r="B39" t="str">
            <v xml:space="preserve">         ASB-2002-0030 - SFR-PN400KV-PEGO+CEDILLO + ATD 400/150</v>
          </cell>
          <cell r="C39" t="str">
            <v>EQ</v>
          </cell>
          <cell r="D39">
            <v>15926.467720000001</v>
          </cell>
          <cell r="E39">
            <v>515.15684000000203</v>
          </cell>
          <cell r="F39">
            <v>-16441.62456</v>
          </cell>
        </row>
        <row r="40">
          <cell r="B40" t="str">
            <v xml:space="preserve">         ASB-2002-0045 - SFA-SUBST.TR 150/60KV-25MVA  P/ 63MVA</v>
          </cell>
          <cell r="C40" t="str">
            <v>EQ</v>
          </cell>
          <cell r="D40">
            <v>1.296</v>
          </cell>
          <cell r="F40">
            <v>-1.296</v>
          </cell>
        </row>
        <row r="41">
          <cell r="B41" t="str">
            <v xml:space="preserve">         ASB-2002-0060 - SFA-2º ATR 400/150kV - 250MVA (de SFR)</v>
          </cell>
          <cell r="C41" t="str">
            <v>EQ</v>
          </cell>
          <cell r="D41">
            <v>9.3236000000000008</v>
          </cell>
          <cell r="E41">
            <v>0.19206999999999999</v>
          </cell>
          <cell r="G41">
            <v>9.5156700000000001</v>
          </cell>
        </row>
        <row r="42">
          <cell r="B42" t="str">
            <v xml:space="preserve">         ASB-2002-0063 - SPR-PN 220kV  ZEZERE</v>
          </cell>
          <cell r="C42" t="str">
            <v>EQ</v>
          </cell>
          <cell r="D42">
            <v>31.144919999999999</v>
          </cell>
          <cell r="E42">
            <v>66.319999999999993</v>
          </cell>
          <cell r="F42">
            <v>-97.464920000000006</v>
          </cell>
        </row>
        <row r="43">
          <cell r="B43" t="str">
            <v xml:space="preserve">         ASB-2002-0064 - SPR-3º TR 220/60kV - 126MVA</v>
          </cell>
          <cell r="C43" t="str">
            <v>EQ</v>
          </cell>
          <cell r="D43">
            <v>8.52074</v>
          </cell>
          <cell r="E43">
            <v>5.8728100000000003</v>
          </cell>
          <cell r="G43">
            <v>14.393549999999999</v>
          </cell>
        </row>
        <row r="44">
          <cell r="B44" t="str">
            <v xml:space="preserve">         ASB-2002-0066 - SVM-PN 220kV  CUSTOIAS</v>
          </cell>
          <cell r="C44" t="str">
            <v>EQ</v>
          </cell>
          <cell r="D44">
            <v>647.23686999999995</v>
          </cell>
          <cell r="E44">
            <v>436.44907999999998</v>
          </cell>
          <cell r="F44">
            <v>-1077.2215699999999</v>
          </cell>
          <cell r="G44">
            <v>6.4643800000000002</v>
          </cell>
        </row>
        <row r="45">
          <cell r="B45" t="str">
            <v xml:space="preserve">         ASB-2002-0070 - SAM-3º TR 400/60kV - 170MVA</v>
          </cell>
          <cell r="C45" t="str">
            <v>EQ</v>
          </cell>
          <cell r="D45">
            <v>8.4621899999999997</v>
          </cell>
          <cell r="E45">
            <v>0.17432</v>
          </cell>
          <cell r="G45">
            <v>8.6365099999999995</v>
          </cell>
        </row>
        <row r="46">
          <cell r="B46" t="str">
            <v xml:space="preserve">         ASB-2002-0071 - SEJ-4º TR 220/60kV-170MVA</v>
          </cell>
          <cell r="C46" t="str">
            <v>EQ</v>
          </cell>
          <cell r="D46">
            <v>8.52074</v>
          </cell>
          <cell r="E46">
            <v>10.55279</v>
          </cell>
          <cell r="G46">
            <v>19.073530000000002</v>
          </cell>
        </row>
        <row r="47">
          <cell r="B47" t="str">
            <v xml:space="preserve">         ASB-2002-0072 - STN-PN 150kV  PORTIMÃO3</v>
          </cell>
          <cell r="C47" t="str">
            <v>EQ</v>
          </cell>
          <cell r="D47">
            <v>75.016180000000006</v>
          </cell>
          <cell r="E47">
            <v>401.85221999999999</v>
          </cell>
          <cell r="G47">
            <v>476.86840000000001</v>
          </cell>
        </row>
        <row r="48">
          <cell r="B48" t="str">
            <v xml:space="preserve">         ASB-2002-0073 - SBL-1º TR 400/60kV 170MVA + 2PN 400kV</v>
          </cell>
          <cell r="C48" t="str">
            <v>EQ</v>
          </cell>
          <cell r="D48">
            <v>10570.423510000001</v>
          </cell>
          <cell r="E48">
            <v>2888.8054499999998</v>
          </cell>
          <cell r="G48">
            <v>13459.22896</v>
          </cell>
        </row>
        <row r="49">
          <cell r="B49" t="str">
            <v xml:space="preserve">         ASB-2002-0074 - SBL-2º TR 400/60kV - 170MVA</v>
          </cell>
          <cell r="C49" t="str">
            <v>EQ</v>
          </cell>
          <cell r="E49">
            <v>6.4338899999999999</v>
          </cell>
          <cell r="G49">
            <v>6.4338899999999999</v>
          </cell>
        </row>
        <row r="50">
          <cell r="B50" t="str">
            <v xml:space="preserve">         ASB-2002-0075 - SFF-2 PN 150kV TRAFARIA 1 e 2</v>
          </cell>
          <cell r="C50" t="str">
            <v>EQ</v>
          </cell>
          <cell r="D50">
            <v>612.57079999999996</v>
          </cell>
          <cell r="E50">
            <v>479.91503999999998</v>
          </cell>
          <cell r="G50">
            <v>1092.4858400000001</v>
          </cell>
        </row>
        <row r="51">
          <cell r="B51" t="str">
            <v xml:space="preserve">         ASB-2002-0077 - SBL - 1PN 400kV PEGO 1</v>
          </cell>
          <cell r="C51" t="str">
            <v>EQ</v>
          </cell>
          <cell r="D51">
            <v>827.28060000000005</v>
          </cell>
          <cell r="E51">
            <v>210.73007000000001</v>
          </cell>
          <cell r="G51">
            <v>1038.0106699999999</v>
          </cell>
        </row>
        <row r="52">
          <cell r="B52" t="str">
            <v xml:space="preserve">         ASB-2002-0079 - SSN-PN 400kV  PORTIMÃO</v>
          </cell>
          <cell r="C52" t="str">
            <v>EQ</v>
          </cell>
          <cell r="D52">
            <v>8.2876700000000003</v>
          </cell>
          <cell r="E52">
            <v>0.170709999999999</v>
          </cell>
          <cell r="G52">
            <v>8.45838</v>
          </cell>
        </row>
        <row r="53">
          <cell r="B53" t="str">
            <v xml:space="preserve">         ASB-2002-0081 - SVG-PN 220kV  VILA P. AGUIAR</v>
          </cell>
          <cell r="C53" t="str">
            <v>EQ</v>
          </cell>
          <cell r="D53">
            <v>6.3193400000000004</v>
          </cell>
          <cell r="E53">
            <v>0.13017999999999999</v>
          </cell>
          <cell r="G53">
            <v>6.4495199999999997</v>
          </cell>
        </row>
        <row r="54">
          <cell r="B54" t="str">
            <v xml:space="preserve">         ASB-2002-0082 - SVG - PN 220kV  BODIOSA</v>
          </cell>
          <cell r="C54" t="str">
            <v>EQ</v>
          </cell>
          <cell r="D54">
            <v>1002.21914</v>
          </cell>
          <cell r="E54">
            <v>188.16236000000001</v>
          </cell>
          <cell r="F54">
            <v>-1190.3815</v>
          </cell>
        </row>
        <row r="55">
          <cell r="B55" t="str">
            <v xml:space="preserve">         ASB-2002-0084 - SRA-PN 60kV  VIZELA</v>
          </cell>
          <cell r="C55" t="str">
            <v>EQ</v>
          </cell>
          <cell r="D55">
            <v>6.6123200000000004</v>
          </cell>
          <cell r="E55">
            <v>61.617249999999999</v>
          </cell>
          <cell r="G55">
            <v>68.229569999999995</v>
          </cell>
        </row>
        <row r="56">
          <cell r="B56" t="str">
            <v xml:space="preserve">         ASB-2002-0086 - SMC-3º TR 220/60kV - 170MVA</v>
          </cell>
          <cell r="C56" t="str">
            <v>EQ</v>
          </cell>
          <cell r="D56">
            <v>4.6618300000000001</v>
          </cell>
          <cell r="E56">
            <v>9.604E-2</v>
          </cell>
          <cell r="G56">
            <v>4.7578699999999996</v>
          </cell>
        </row>
        <row r="57">
          <cell r="B57" t="str">
            <v xml:space="preserve">         ASB-2002-0089 - SFN-2 PN 220kV CARREGADO + CARRICHE</v>
          </cell>
          <cell r="C57" t="str">
            <v>EQ</v>
          </cell>
          <cell r="D57">
            <v>8.0026700000000002</v>
          </cell>
          <cell r="E57">
            <v>0.16485</v>
          </cell>
          <cell r="G57">
            <v>8.1675199999999997</v>
          </cell>
        </row>
        <row r="58">
          <cell r="B58" t="str">
            <v xml:space="preserve">         ASB-2002-0091 - SVI-PN 60kV  S. ROMÃO NEIVA II</v>
          </cell>
          <cell r="C58" t="str">
            <v>EQ</v>
          </cell>
          <cell r="D58">
            <v>5.59415</v>
          </cell>
          <cell r="E58">
            <v>0.11523</v>
          </cell>
          <cell r="G58">
            <v>5.7093800000000003</v>
          </cell>
        </row>
        <row r="59">
          <cell r="B59" t="str">
            <v xml:space="preserve">         ASB-2002-0095 - SCT-PN 220kV  VERMOIM</v>
          </cell>
          <cell r="C59" t="str">
            <v>EQ</v>
          </cell>
          <cell r="D59">
            <v>775.25995</v>
          </cell>
          <cell r="E59">
            <v>225.10777999999999</v>
          </cell>
          <cell r="F59">
            <v>-1000.3677300000001</v>
          </cell>
        </row>
        <row r="60">
          <cell r="B60" t="str">
            <v xml:space="preserve">         ASB-2002-0096 - SCT-3º TR 220/60kV  170MVA</v>
          </cell>
          <cell r="C60" t="str">
            <v>EQ</v>
          </cell>
          <cell r="D60">
            <v>621.19065000000001</v>
          </cell>
          <cell r="E60">
            <v>706.20501999999999</v>
          </cell>
          <cell r="G60">
            <v>1327.3956700000001</v>
          </cell>
        </row>
        <row r="61">
          <cell r="B61" t="str">
            <v xml:space="preserve">         ASB-2002-0097 - SCT-4PN 60kV - CIRCUNVALAÇÃO</v>
          </cell>
          <cell r="C61" t="str">
            <v>EQ</v>
          </cell>
          <cell r="D61">
            <v>31.70064</v>
          </cell>
          <cell r="E61">
            <v>357.20659000000001</v>
          </cell>
          <cell r="G61">
            <v>388.90723000000003</v>
          </cell>
        </row>
        <row r="62">
          <cell r="B62" t="str">
            <v xml:space="preserve">         ASB-2002-0099 - STJ-PN 220KV   FANHÕES</v>
          </cell>
          <cell r="C62" t="str">
            <v>EQ</v>
          </cell>
          <cell r="D62">
            <v>172.00914</v>
          </cell>
          <cell r="E62">
            <v>613.15416000000005</v>
          </cell>
          <cell r="G62">
            <v>785.16330000000005</v>
          </cell>
        </row>
        <row r="63">
          <cell r="B63" t="str">
            <v xml:space="preserve">         ASB-2002-0105 - SSS-3º TR 220/60kV 170MVA</v>
          </cell>
          <cell r="C63" t="str">
            <v>EQ</v>
          </cell>
          <cell r="D63">
            <v>2481.7634699999999</v>
          </cell>
          <cell r="E63">
            <v>1159.55135</v>
          </cell>
          <cell r="F63">
            <v>-3641.3148200000001</v>
          </cell>
        </row>
        <row r="64">
          <cell r="B64" t="str">
            <v xml:space="preserve">         ASB-2002-0108 - STI-2º TR 150/60kV 170MVA</v>
          </cell>
          <cell r="C64" t="str">
            <v>EQ</v>
          </cell>
          <cell r="D64">
            <v>324.24972000000002</v>
          </cell>
          <cell r="E64">
            <v>634.29723000000001</v>
          </cell>
          <cell r="G64">
            <v>958.54695000000004</v>
          </cell>
        </row>
        <row r="65">
          <cell r="B65" t="str">
            <v xml:space="preserve">         ASB-2002-0109 - SCC-ATR 220/150kV 250MVA + 2PN 220KV</v>
          </cell>
          <cell r="C65" t="str">
            <v>EQ</v>
          </cell>
          <cell r="D65">
            <v>1115.4670799999999</v>
          </cell>
          <cell r="E65">
            <v>430.63233000000002</v>
          </cell>
          <cell r="G65">
            <v>1546.09941</v>
          </cell>
        </row>
        <row r="66">
          <cell r="B66" t="str">
            <v xml:space="preserve">         ASB-2002-0110 - STR-2º TR 220/60kV 170MVA</v>
          </cell>
          <cell r="C66" t="str">
            <v>EQ</v>
          </cell>
          <cell r="D66">
            <v>8.52074</v>
          </cell>
          <cell r="E66">
            <v>0.17552000000000001</v>
          </cell>
          <cell r="G66">
            <v>8.6962600000000005</v>
          </cell>
        </row>
        <row r="67">
          <cell r="B67" t="str">
            <v xml:space="preserve">         ASB-2002-0111 - SLV-2º TR 400/60kV 170MVA</v>
          </cell>
          <cell r="C67" t="str">
            <v>EQ</v>
          </cell>
          <cell r="D67">
            <v>6.70411</v>
          </cell>
          <cell r="E67">
            <v>0.13808999999999999</v>
          </cell>
          <cell r="G67">
            <v>6.8422000000000001</v>
          </cell>
        </row>
        <row r="68">
          <cell r="B68" t="str">
            <v xml:space="preserve">         ASB-2002-0114 - SET-PN 60kV  Almancil</v>
          </cell>
          <cell r="C68" t="str">
            <v>EQ</v>
          </cell>
          <cell r="D68">
            <v>60.579340000000002</v>
          </cell>
          <cell r="E68">
            <v>6.3789800000000003</v>
          </cell>
          <cell r="G68">
            <v>66.958320000000001</v>
          </cell>
        </row>
        <row r="69">
          <cell r="B69" t="str">
            <v xml:space="preserve">         ASB-2002-0116 - SFR- ATRF 400/150kV</v>
          </cell>
          <cell r="C69" t="str">
            <v>EQ</v>
          </cell>
          <cell r="D69">
            <v>843.67625999999996</v>
          </cell>
          <cell r="E69">
            <v>657.16948000000002</v>
          </cell>
          <cell r="F69">
            <v>-1500.84574</v>
          </cell>
        </row>
        <row r="70">
          <cell r="B70" t="str">
            <v xml:space="preserve">         ASB-2002-0117 - PCPG - 1PN 400kV  BATALHA 1</v>
          </cell>
          <cell r="C70" t="str">
            <v>EQ</v>
          </cell>
          <cell r="D70">
            <v>1366.23822</v>
          </cell>
          <cell r="E70">
            <v>198.14286000000001</v>
          </cell>
          <cell r="G70">
            <v>1564.3810800000001</v>
          </cell>
        </row>
        <row r="71">
          <cell r="B71" t="str">
            <v xml:space="preserve">         ASB-2002-0118 - SOR-3º TR 150/60kV 170MVA</v>
          </cell>
          <cell r="C71" t="str">
            <v>EQ</v>
          </cell>
          <cell r="D71">
            <v>9.2581600000000002</v>
          </cell>
          <cell r="E71">
            <v>99.866900000000001</v>
          </cell>
          <cell r="G71">
            <v>109.12506</v>
          </cell>
        </row>
        <row r="72">
          <cell r="B72" t="str">
            <v xml:space="preserve">         ASB-2002-0119 - SFE-PN 220kV  CASTELO BRANCO 1 e 2</v>
          </cell>
          <cell r="C72" t="str">
            <v>EQ</v>
          </cell>
          <cell r="D72">
            <v>942.44332999999995</v>
          </cell>
          <cell r="E72">
            <v>409.44099999999997</v>
          </cell>
          <cell r="F72">
            <v>-1351.8843300000001</v>
          </cell>
        </row>
        <row r="75">
          <cell r="B75" t="str">
            <v xml:space="preserve">IMOBILIZADO  EM  CURSO  POR  OBRA  </v>
          </cell>
        </row>
        <row r="76">
          <cell r="B76" t="str">
            <v>Período: 2006-01 até 2006-08</v>
          </cell>
        </row>
        <row r="77">
          <cell r="C77" t="str">
            <v>Divisão</v>
          </cell>
          <cell r="G77" t="str">
            <v>(Un: mil euros)</v>
          </cell>
        </row>
        <row r="78">
          <cell r="D78" t="str">
            <v xml:space="preserve">Situação em </v>
          </cell>
          <cell r="E78" t="str">
            <v>Investimento</v>
          </cell>
          <cell r="F78" t="str">
            <v>Transfer. p/</v>
          </cell>
          <cell r="G78" t="str">
            <v>Situação em</v>
          </cell>
        </row>
        <row r="79">
          <cell r="B79" t="str">
            <v>Classes do imobilizado  /  Obra</v>
          </cell>
          <cell r="D79" t="str">
            <v>2005-12-31</v>
          </cell>
          <cell r="E79" t="str">
            <v>realizado</v>
          </cell>
          <cell r="F79" t="str">
            <v>exploração</v>
          </cell>
          <cell r="G79" t="str">
            <v>2006-08-31</v>
          </cell>
        </row>
        <row r="80">
          <cell r="B80" t="str">
            <v xml:space="preserve">         ASB-2002-0120 - SFE-2º TR 220/60kV 63MVA(SSR)+IB220+IB60</v>
          </cell>
          <cell r="C80" t="str">
            <v>EQ</v>
          </cell>
          <cell r="D80">
            <v>2613.4043900000001</v>
          </cell>
          <cell r="E80">
            <v>739.69806000000005</v>
          </cell>
          <cell r="F80">
            <v>-3353.1024499999999</v>
          </cell>
        </row>
        <row r="81">
          <cell r="B81" t="str">
            <v xml:space="preserve">         ASB-2002-0124 - SSR-2º TR 220/60kV 126MVA</v>
          </cell>
          <cell r="C81" t="str">
            <v>EQ</v>
          </cell>
          <cell r="D81">
            <v>863.77647999999999</v>
          </cell>
          <cell r="E81">
            <v>1023.73982</v>
          </cell>
          <cell r="F81">
            <v>-1887.5163</v>
          </cell>
        </row>
        <row r="82">
          <cell r="B82" t="str">
            <v xml:space="preserve">         ASB-2002-0125 - SCL- AMPLIAÇÃO  DA  INSTALAÇÃO</v>
          </cell>
          <cell r="C82" t="str">
            <v>EQ</v>
          </cell>
          <cell r="D82">
            <v>383.77976999999998</v>
          </cell>
          <cell r="E82">
            <v>1000.91174</v>
          </cell>
          <cell r="G82">
            <v>1384.6915100000001</v>
          </cell>
        </row>
        <row r="83">
          <cell r="B83" t="str">
            <v xml:space="preserve">         ASB-2002-0128 - SDL-2º ATD 400/150kV 450MVA</v>
          </cell>
          <cell r="C83" t="str">
            <v>EQ</v>
          </cell>
          <cell r="E83">
            <v>780.19326000000001</v>
          </cell>
          <cell r="G83">
            <v>780.19326000000001</v>
          </cell>
        </row>
        <row r="84">
          <cell r="B84" t="str">
            <v xml:space="preserve">         ASB-2002-0131 - SPI-PN 220kV  BODIOSA</v>
          </cell>
          <cell r="C84" t="str">
            <v>EQ</v>
          </cell>
          <cell r="D84">
            <v>58.417119999999997</v>
          </cell>
          <cell r="E84">
            <v>112.16968</v>
          </cell>
          <cell r="G84">
            <v>170.58680000000001</v>
          </cell>
        </row>
        <row r="85">
          <cell r="B85" t="str">
            <v xml:space="preserve">         ASB-2002-0138 - SPO-PN 150kV  TUNES3</v>
          </cell>
          <cell r="C85" t="str">
            <v>EQ</v>
          </cell>
          <cell r="D85">
            <v>103.36874</v>
          </cell>
          <cell r="E85">
            <v>159.60539</v>
          </cell>
          <cell r="G85">
            <v>262.97413</v>
          </cell>
        </row>
        <row r="86">
          <cell r="B86" t="str">
            <v xml:space="preserve">         ASB-2002-0139 - SCVB-2º TR 220/60kV 63MVA</v>
          </cell>
          <cell r="C86" t="str">
            <v>EQ</v>
          </cell>
          <cell r="D86">
            <v>9.0997299999999992</v>
          </cell>
          <cell r="E86">
            <v>0.187450000000001</v>
          </cell>
          <cell r="G86">
            <v>9.2871799999999993</v>
          </cell>
        </row>
        <row r="87">
          <cell r="B87" t="str">
            <v xml:space="preserve">         ASB-2002-0143 - SNL- PN 220kV  ESPARIZ</v>
          </cell>
          <cell r="C87" t="str">
            <v>EQ</v>
          </cell>
          <cell r="D87">
            <v>6.3193400000000004</v>
          </cell>
          <cell r="E87">
            <v>0.13017999999999999</v>
          </cell>
          <cell r="G87">
            <v>6.4495199999999997</v>
          </cell>
        </row>
        <row r="88">
          <cell r="B88" t="str">
            <v xml:space="preserve">         ASB-2002-0146 - SSN-PN 150KV- PORTIMÃO2</v>
          </cell>
          <cell r="C88" t="str">
            <v>EQ</v>
          </cell>
          <cell r="D88">
            <v>691.74559999999997</v>
          </cell>
          <cell r="E88">
            <v>196.46633</v>
          </cell>
          <cell r="G88">
            <v>888.21193000000005</v>
          </cell>
        </row>
        <row r="89">
          <cell r="B89" t="str">
            <v xml:space="preserve">         ASB-2002-0147 - SPI - 1º ATF 400/220kV + 2PN 220kV</v>
          </cell>
          <cell r="C89" t="str">
            <v>EQ</v>
          </cell>
          <cell r="D89">
            <v>1273.00576</v>
          </cell>
          <cell r="E89">
            <v>2224.5113000000001</v>
          </cell>
          <cell r="G89">
            <v>3497.5170600000001</v>
          </cell>
        </row>
        <row r="90">
          <cell r="B90" t="str">
            <v xml:space="preserve">         ASB-2002-0148 - PCCD - 150kV - REMODELAÇÃO</v>
          </cell>
          <cell r="C90" t="str">
            <v>EQ</v>
          </cell>
          <cell r="E90">
            <v>10.09947</v>
          </cell>
          <cell r="G90">
            <v>10.09947</v>
          </cell>
        </row>
        <row r="91">
          <cell r="B91" t="str">
            <v xml:space="preserve">         ASB-2002-0156 - SCF-INTERB.  A 60kV+2º BARRAMENTO</v>
          </cell>
          <cell r="C91" t="str">
            <v>EQ</v>
          </cell>
          <cell r="D91">
            <v>290.27372000000003</v>
          </cell>
          <cell r="E91">
            <v>189.82276999999999</v>
          </cell>
          <cell r="F91">
            <v>-444.98755</v>
          </cell>
          <cell r="G91">
            <v>35.108939999999997</v>
          </cell>
        </row>
        <row r="92">
          <cell r="B92" t="str">
            <v xml:space="preserve">         ASB-2002-0160 - SCVB- PN 60kV   SE DE CHAVES</v>
          </cell>
          <cell r="C92" t="str">
            <v>EQ</v>
          </cell>
          <cell r="D92">
            <v>9.0997400000000006</v>
          </cell>
          <cell r="E92">
            <v>0.187450000000001</v>
          </cell>
          <cell r="G92">
            <v>9.2871900000000007</v>
          </cell>
        </row>
        <row r="93">
          <cell r="B93" t="str">
            <v xml:space="preserve">         ASB-2002-0163 - SAM-2º AUTOTRF 400/220kV - 450MVA</v>
          </cell>
          <cell r="C93" t="str">
            <v>EQ</v>
          </cell>
          <cell r="D93">
            <v>8.4621899999999997</v>
          </cell>
          <cell r="E93">
            <v>0.17432</v>
          </cell>
          <cell r="G93">
            <v>8.6365099999999995</v>
          </cell>
        </row>
        <row r="94">
          <cell r="B94" t="str">
            <v xml:space="preserve">         ASB-2002-0168 - SBA-PN 400KV  ( 220kV ) PARAIMO</v>
          </cell>
          <cell r="C94" t="str">
            <v>EQ</v>
          </cell>
          <cell r="D94">
            <v>4.2624500000000003</v>
          </cell>
          <cell r="E94">
            <v>988.55493000000001</v>
          </cell>
          <cell r="G94">
            <v>992.81737999999996</v>
          </cell>
        </row>
        <row r="95">
          <cell r="B95" t="str">
            <v xml:space="preserve">         ASB-2002-0170 - SMR - Instalação Painel de Insonorização</v>
          </cell>
          <cell r="C95" t="str">
            <v>EQ</v>
          </cell>
          <cell r="E95">
            <v>4.6351399999999998</v>
          </cell>
          <cell r="F95">
            <v>-4.6351399999999998</v>
          </cell>
        </row>
        <row r="96">
          <cell r="B96" t="str">
            <v xml:space="preserve">         ASB-2002-0172 - PCCD-Ref PN 150kV SALAMONDE E RIBA D'AVE</v>
          </cell>
          <cell r="C96" t="str">
            <v>EQ</v>
          </cell>
          <cell r="D96">
            <v>6.0419999999999998</v>
          </cell>
          <cell r="E96">
            <v>12.76728</v>
          </cell>
          <cell r="F96">
            <v>-18.809280000000001</v>
          </cell>
        </row>
        <row r="97">
          <cell r="B97" t="str">
            <v xml:space="preserve">         ASB-2003-0001 - SFR - PN 150kV -  Corgas</v>
          </cell>
          <cell r="C97" t="str">
            <v>EQ</v>
          </cell>
          <cell r="E97">
            <v>9.8013600000000007</v>
          </cell>
          <cell r="F97">
            <v>-9.8013600000000007</v>
          </cell>
        </row>
        <row r="98">
          <cell r="B98" t="str">
            <v xml:space="preserve">         ASB-2003-0002 - SCN - PN 60kV -  VILAR  PARAISO</v>
          </cell>
          <cell r="C98" t="str">
            <v>EQ</v>
          </cell>
          <cell r="D98">
            <v>477.36714000000001</v>
          </cell>
          <cell r="E98">
            <v>140.43485000000001</v>
          </cell>
          <cell r="F98">
            <v>-617.80199000000005</v>
          </cell>
        </row>
        <row r="99">
          <cell r="B99" t="str">
            <v xml:space="preserve">         ASB-2003-0007 - SFR - 1PN 60kV - Mamporcão</v>
          </cell>
          <cell r="C99" t="str">
            <v>EQ</v>
          </cell>
          <cell r="D99">
            <v>5.59415</v>
          </cell>
          <cell r="E99">
            <v>6.5977899999999998</v>
          </cell>
          <cell r="G99">
            <v>12.191940000000001</v>
          </cell>
        </row>
        <row r="100">
          <cell r="B100" t="str">
            <v xml:space="preserve">         ASB-2003-0011 - SVGB -  1PN 400kV - RECAREI</v>
          </cell>
          <cell r="C100" t="str">
            <v>EQ</v>
          </cell>
          <cell r="E100">
            <v>0.77942999999999996</v>
          </cell>
          <cell r="G100">
            <v>0.77942999999999996</v>
          </cell>
        </row>
        <row r="101">
          <cell r="B101" t="str">
            <v xml:space="preserve">         ASB-2003-0014 - SVM - 1PN 220kV ERMESINDE 1</v>
          </cell>
          <cell r="C101" t="str">
            <v>EQ</v>
          </cell>
          <cell r="D101">
            <v>3.8939900000000001</v>
          </cell>
          <cell r="E101">
            <v>8.0210000000000004E-2</v>
          </cell>
          <cell r="G101">
            <v>3.9742000000000002</v>
          </cell>
        </row>
        <row r="102">
          <cell r="B102" t="str">
            <v xml:space="preserve">         ASB-2003-0019 - SVM - PN 220 kV ERMESINDE 2</v>
          </cell>
          <cell r="C102" t="str">
            <v>EQ</v>
          </cell>
          <cell r="D102">
            <v>3.89398</v>
          </cell>
          <cell r="E102">
            <v>8.0210000000000004E-2</v>
          </cell>
          <cell r="G102">
            <v>3.9741900000000001</v>
          </cell>
        </row>
        <row r="103">
          <cell r="B103" t="str">
            <v xml:space="preserve">         ASB-2003-0030 - SDL - PN 150kV Alto Minho 1</v>
          </cell>
          <cell r="C103" t="str">
            <v>EQ</v>
          </cell>
          <cell r="D103">
            <v>16.045159999999999</v>
          </cell>
          <cell r="E103">
            <v>0.330540000000001</v>
          </cell>
          <cell r="G103">
            <v>16.375699999999998</v>
          </cell>
        </row>
        <row r="104">
          <cell r="B104" t="str">
            <v xml:space="preserve">         ASB-2003-0039 - PCPG - REF. PN400kV - Falagueira</v>
          </cell>
          <cell r="C104" t="str">
            <v>EQ</v>
          </cell>
          <cell r="D104">
            <v>50.131720000000001</v>
          </cell>
          <cell r="E104">
            <v>27.96527</v>
          </cell>
          <cell r="F104">
            <v>-78.096990000000005</v>
          </cell>
        </row>
        <row r="105">
          <cell r="B105" t="str">
            <v xml:space="preserve">         ASB-2003-0043 - SFR- PN 60kV - PRACANA 2</v>
          </cell>
          <cell r="C105" t="str">
            <v>EQ</v>
          </cell>
          <cell r="D105">
            <v>275.13783999999998</v>
          </cell>
          <cell r="E105">
            <v>97.509619999999899</v>
          </cell>
          <cell r="F105">
            <v>-372.64746000000002</v>
          </cell>
        </row>
        <row r="106">
          <cell r="B106" t="str">
            <v xml:space="preserve">         ASB-2003-0049 - SFR-2º ATD 400/150kV - 450MVA</v>
          </cell>
          <cell r="C106" t="str">
            <v>EQ</v>
          </cell>
          <cell r="D106">
            <v>9.3236000000000008</v>
          </cell>
          <cell r="E106">
            <v>0.19206999999999999</v>
          </cell>
          <cell r="G106">
            <v>9.5156700000000001</v>
          </cell>
        </row>
        <row r="107">
          <cell r="B107" t="str">
            <v xml:space="preserve">         ASB-2003-0056 - SVGB - PN400 kV - DOURO INTERNACIONAL</v>
          </cell>
          <cell r="C107" t="str">
            <v>EQ</v>
          </cell>
          <cell r="E107">
            <v>0.77942999999999996</v>
          </cell>
          <cell r="G107">
            <v>0.77942999999999996</v>
          </cell>
        </row>
        <row r="108">
          <cell r="B108" t="str">
            <v xml:space="preserve">         ASB-2004-0007 - SFR - PN 60kV  PRACANA 3</v>
          </cell>
          <cell r="C108" t="str">
            <v>EQ</v>
          </cell>
          <cell r="D108">
            <v>328.58049</v>
          </cell>
          <cell r="E108">
            <v>146.59377000000001</v>
          </cell>
          <cell r="F108">
            <v>-475.17426</v>
          </cell>
        </row>
        <row r="109">
          <cell r="B109" t="str">
            <v xml:space="preserve">         ASB-2004-0008 - SAM - Transf. PNs Grupo em PNs de Linha</v>
          </cell>
          <cell r="C109" t="str">
            <v>EQ</v>
          </cell>
          <cell r="D109">
            <v>1186.6470300000001</v>
          </cell>
          <cell r="E109">
            <v>1096.60645</v>
          </cell>
          <cell r="G109">
            <v>2283.2534799999999</v>
          </cell>
        </row>
        <row r="110">
          <cell r="B110" t="str">
            <v xml:space="preserve">         ASB-2004-0009 - SDI - PN 220kV Picote 2</v>
          </cell>
          <cell r="C110" t="str">
            <v>EQ</v>
          </cell>
          <cell r="D110">
            <v>1.48549</v>
          </cell>
          <cell r="E110">
            <v>3.0599999999999902E-2</v>
          </cell>
          <cell r="G110">
            <v>1.5160899999999999</v>
          </cell>
        </row>
        <row r="111">
          <cell r="B111" t="str">
            <v xml:space="preserve">         ASB-2004-0010 - SBA - PN 60KV - EDIS (Fornelo do Monte)</v>
          </cell>
          <cell r="C111" t="str">
            <v>EQ</v>
          </cell>
          <cell r="D111">
            <v>248.60478000000001</v>
          </cell>
          <cell r="E111">
            <v>45.604069999999901</v>
          </cell>
          <cell r="F111">
            <v>-294.20884999999998</v>
          </cell>
        </row>
        <row r="112">
          <cell r="B112" t="str">
            <v xml:space="preserve">         ASB-2004-0012 - SVM - Dotação TR C/ Bacias Retenção Óleo</v>
          </cell>
          <cell r="C112" t="str">
            <v>EQ</v>
          </cell>
          <cell r="D112">
            <v>7.9098300000000004</v>
          </cell>
          <cell r="E112">
            <v>84.870279999999994</v>
          </cell>
          <cell r="G112">
            <v>92.780109999999993</v>
          </cell>
        </row>
        <row r="113">
          <cell r="B113" t="str">
            <v xml:space="preserve">         ASB-2004-0014 - SFE - PN 220KV - PE  PENAMACOR</v>
          </cell>
          <cell r="C113" t="str">
            <v>EQ</v>
          </cell>
          <cell r="D113">
            <v>655.26625000000001</v>
          </cell>
          <cell r="E113">
            <v>45.183840000000103</v>
          </cell>
          <cell r="F113">
            <v>-700.45009000000005</v>
          </cell>
        </row>
        <row r="114">
          <cell r="B114" t="str">
            <v xml:space="preserve">         ASB-2004-0015 - SCC - PN 150KV   PE  GARDUNHA</v>
          </cell>
          <cell r="C114" t="str">
            <v>EQ</v>
          </cell>
          <cell r="D114">
            <v>26.703420000000001</v>
          </cell>
          <cell r="E114">
            <v>38.015639999999998</v>
          </cell>
          <cell r="G114">
            <v>64.719059999999999</v>
          </cell>
        </row>
        <row r="115">
          <cell r="B115" t="str">
            <v xml:space="preserve">         ASB-2004-0016 - SFE - PN 60KV   PE  Pedras Lavradas</v>
          </cell>
          <cell r="C115" t="str">
            <v>EQ</v>
          </cell>
          <cell r="E115">
            <v>45.5837</v>
          </cell>
          <cell r="F115">
            <v>-45.5837</v>
          </cell>
        </row>
        <row r="116">
          <cell r="B116" t="str">
            <v xml:space="preserve">         ASB-2004-0017 - SVG - PN 60kV   PE Leomil</v>
          </cell>
          <cell r="C116" t="str">
            <v>EQ</v>
          </cell>
          <cell r="E116">
            <v>20.308700000000002</v>
          </cell>
          <cell r="F116">
            <v>-20.308700000000002</v>
          </cell>
        </row>
        <row r="117">
          <cell r="B117" t="str">
            <v xml:space="preserve">         ASB-2005-0001 - SCF - PN 60kV  PE Videmonte</v>
          </cell>
          <cell r="C117" t="str">
            <v>EQ</v>
          </cell>
          <cell r="D117">
            <v>117.14323</v>
          </cell>
          <cell r="E117">
            <v>316.26738999999998</v>
          </cell>
          <cell r="F117">
            <v>-375.61358000000001</v>
          </cell>
          <cell r="G117">
            <v>57.797040000000003</v>
          </cell>
        </row>
        <row r="118">
          <cell r="B118" t="str">
            <v xml:space="preserve">         ASB-2005-0002 - SBA - PL 400kV  ( 220kV ) -  Valdigem</v>
          </cell>
          <cell r="C118" t="str">
            <v>EQ</v>
          </cell>
          <cell r="D118">
            <v>949.90173000000004</v>
          </cell>
          <cell r="E118">
            <v>110.71465999999999</v>
          </cell>
          <cell r="F118">
            <v>-1060.6163899999999</v>
          </cell>
        </row>
        <row r="119">
          <cell r="B119" t="str">
            <v xml:space="preserve">         ASB-2005-0003 - SAM - PL 60kV Zambujal 1( cabo 220kV )</v>
          </cell>
          <cell r="C119" t="str">
            <v>EQ</v>
          </cell>
          <cell r="E119">
            <v>10.93397</v>
          </cell>
          <cell r="G119">
            <v>10.93397</v>
          </cell>
        </row>
        <row r="120">
          <cell r="B120" t="str">
            <v xml:space="preserve">         ASB-2005-0006 - SVG-PN60kV-PE Testos/Rib/Lag.DJ e Feirão</v>
          </cell>
          <cell r="C120" t="str">
            <v>EQ</v>
          </cell>
          <cell r="D120">
            <v>5.3588399999999998</v>
          </cell>
          <cell r="E120">
            <v>47.022239999999996</v>
          </cell>
          <cell r="G120">
            <v>52.381079999999997</v>
          </cell>
        </row>
        <row r="121">
          <cell r="B121" t="str">
            <v xml:space="preserve">         ASB-2005-0007 - SBA - PL  60kV -  PE MOURISCA</v>
          </cell>
          <cell r="C121" t="str">
            <v>EQ</v>
          </cell>
          <cell r="D121">
            <v>255.45017999999999</v>
          </cell>
          <cell r="E121">
            <v>46.221890000000002</v>
          </cell>
          <cell r="F121">
            <v>-301.67207000000002</v>
          </cell>
        </row>
        <row r="122">
          <cell r="B122" t="str">
            <v xml:space="preserve">         ASB-2005-0008 - SBA - PL  60kV -  PE NAVE</v>
          </cell>
          <cell r="C122" t="str">
            <v>EQ</v>
          </cell>
          <cell r="D122">
            <v>254.76514</v>
          </cell>
          <cell r="E122">
            <v>46.750970000000002</v>
          </cell>
          <cell r="F122">
            <v>-301.51611000000003</v>
          </cell>
        </row>
        <row r="123">
          <cell r="B123" t="str">
            <v xml:space="preserve">         ASB-2005-0014 - PCPG - PN400kV -GRP 1  (3ª CCCGN - PEGO)</v>
          </cell>
          <cell r="C123" t="str">
            <v>EQ</v>
          </cell>
          <cell r="D123">
            <v>1.2795700000000001</v>
          </cell>
          <cell r="E123">
            <v>17.838750000000001</v>
          </cell>
          <cell r="G123">
            <v>19.118320000000001</v>
          </cell>
        </row>
        <row r="124">
          <cell r="B124" t="str">
            <v xml:space="preserve">         ASB-2005-0021 - SSA - PN400kV -  ESPANHA (Andaluzia)</v>
          </cell>
          <cell r="C124" t="str">
            <v>EQ</v>
          </cell>
          <cell r="D124">
            <v>29.817720000000001</v>
          </cell>
          <cell r="E124">
            <v>0.61424999999999996</v>
          </cell>
          <cell r="G124">
            <v>30.43197</v>
          </cell>
        </row>
        <row r="125">
          <cell r="B125" t="str">
            <v xml:space="preserve">         ASB-2005-0024 - SRA -3º TRF 150/60kV-170 MVA</v>
          </cell>
          <cell r="C125" t="str">
            <v>EQ</v>
          </cell>
          <cell r="D125">
            <v>6.6123200000000004</v>
          </cell>
          <cell r="E125">
            <v>66.680890000000005</v>
          </cell>
          <cell r="G125">
            <v>73.293210000000002</v>
          </cell>
        </row>
        <row r="126">
          <cell r="B126" t="str">
            <v xml:space="preserve">         ASB-2005-0025 - SVM-Sub.TR. 220/60-120MVA,mono, p/170MVA</v>
          </cell>
          <cell r="C126" t="str">
            <v>EQ</v>
          </cell>
          <cell r="D126">
            <v>4.9993600000000002</v>
          </cell>
          <cell r="E126">
            <v>225.31414000000001</v>
          </cell>
          <cell r="G126">
            <v>230.3135</v>
          </cell>
        </row>
        <row r="127">
          <cell r="B127" t="str">
            <v xml:space="preserve">         ASB-2005-0026 - SVM-Subs. TR.220/60-120MVA,monop/ 170MVA</v>
          </cell>
          <cell r="C127" t="str">
            <v>EQ</v>
          </cell>
          <cell r="D127">
            <v>4.9993600000000002</v>
          </cell>
          <cell r="E127">
            <v>230.38496000000001</v>
          </cell>
          <cell r="G127">
            <v>235.38432</v>
          </cell>
        </row>
        <row r="128">
          <cell r="B128" t="str">
            <v xml:space="preserve">         ASB-2005-0033 - SCN - Ref. para 4000 A dos barram. 60kV</v>
          </cell>
          <cell r="C128" t="str">
            <v>EQ</v>
          </cell>
          <cell r="D128">
            <v>3.6792600000000002</v>
          </cell>
          <cell r="E128">
            <v>7.5789999999999996E-2</v>
          </cell>
          <cell r="G128">
            <v>3.7550500000000002</v>
          </cell>
        </row>
        <row r="129">
          <cell r="B129" t="str">
            <v xml:space="preserve">         ASB-2005-0035 - SMC - PN60kV - Ílhavo/Gafanha</v>
          </cell>
          <cell r="C129" t="str">
            <v>EQ</v>
          </cell>
          <cell r="D129">
            <v>5.59415</v>
          </cell>
          <cell r="E129">
            <v>8.2615499999999997</v>
          </cell>
          <cell r="G129">
            <v>13.855700000000001</v>
          </cell>
        </row>
        <row r="130">
          <cell r="B130" t="str">
            <v xml:space="preserve">         ASB-2005-0047 - SLV - PN400kV - GR 1 (CCCGN-LAVOS/LARES)</v>
          </cell>
          <cell r="C130" t="str">
            <v>EQ</v>
          </cell>
          <cell r="D130">
            <v>6.70411</v>
          </cell>
          <cell r="E130">
            <v>0.13808999999999999</v>
          </cell>
          <cell r="G130">
            <v>6.8422000000000001</v>
          </cell>
        </row>
        <row r="131">
          <cell r="B131" t="str">
            <v xml:space="preserve">         ASB-2005-0048 - SLV- PN400kV-GRUPO 1 (C. Carvão  LAVOS)</v>
          </cell>
          <cell r="C131" t="str">
            <v>EQ</v>
          </cell>
          <cell r="D131">
            <v>6.70411</v>
          </cell>
          <cell r="E131">
            <v>0.13808999999999999</v>
          </cell>
          <cell r="G131">
            <v>6.8422000000000001</v>
          </cell>
        </row>
        <row r="132">
          <cell r="B132" t="str">
            <v xml:space="preserve">         ASB-2005-0049 - SBA - 2º TRF 220/60kV - 126 MVA</v>
          </cell>
          <cell r="C132" t="str">
            <v>EQ</v>
          </cell>
          <cell r="D132">
            <v>368.47751</v>
          </cell>
          <cell r="E132">
            <v>1198.4668300000001</v>
          </cell>
          <cell r="G132">
            <v>1566.94434</v>
          </cell>
        </row>
        <row r="133">
          <cell r="B133" t="str">
            <v xml:space="preserve">         ASB-2005-0058 - SNL - PL 60kV  PE LOUSÃ 2</v>
          </cell>
          <cell r="C133" t="str">
            <v>EQ</v>
          </cell>
          <cell r="D133">
            <v>58.157899999999998</v>
          </cell>
          <cell r="E133">
            <v>99.673180000000002</v>
          </cell>
          <cell r="G133">
            <v>157.83107999999999</v>
          </cell>
        </row>
        <row r="134">
          <cell r="B134" t="str">
            <v xml:space="preserve">         ASB-2005-0059 - SVM - Ref.  2PN60kV  (p/ Circunvalação)</v>
          </cell>
          <cell r="C134" t="str">
            <v>EQ</v>
          </cell>
          <cell r="D134">
            <v>4.9993600000000002</v>
          </cell>
          <cell r="E134">
            <v>0.10298</v>
          </cell>
          <cell r="G134">
            <v>5.1023399999999999</v>
          </cell>
        </row>
        <row r="135">
          <cell r="B135" t="str">
            <v xml:space="preserve">         ASB-2005-0062 - SVA - 2º TRF 220/60kV 126MVA (de SVM)</v>
          </cell>
          <cell r="C135" t="str">
            <v>EQ</v>
          </cell>
          <cell r="E135">
            <v>26.385059999999999</v>
          </cell>
          <cell r="G135">
            <v>26.385059999999999</v>
          </cell>
        </row>
        <row r="136">
          <cell r="B136" t="str">
            <v xml:space="preserve">         ASB-2005-0067 - SVM-Ref. p/ 4000A  barr 60kV+ref. Interb</v>
          </cell>
          <cell r="C136" t="str">
            <v>EQ</v>
          </cell>
          <cell r="D136">
            <v>3.89398</v>
          </cell>
          <cell r="E136">
            <v>8.0210000000000004E-2</v>
          </cell>
          <cell r="G136">
            <v>3.9741900000000001</v>
          </cell>
        </row>
        <row r="137">
          <cell r="B137" t="str">
            <v xml:space="preserve">         ASB-2005-0072 - SNL - PN60KV - PE S. João</v>
          </cell>
          <cell r="C137" t="str">
            <v>EQ</v>
          </cell>
          <cell r="D137">
            <v>58.157899999999998</v>
          </cell>
          <cell r="E137">
            <v>99.673180000000002</v>
          </cell>
          <cell r="G137">
            <v>157.83107999999999</v>
          </cell>
        </row>
        <row r="138">
          <cell r="B138" t="str">
            <v xml:space="preserve">         ASB-2005-0073 - SSN - PN150kV - Cogeração</v>
          </cell>
          <cell r="C138" t="str">
            <v>EQ</v>
          </cell>
          <cell r="D138">
            <v>92.634439999999998</v>
          </cell>
          <cell r="E138">
            <v>521.66348000000005</v>
          </cell>
          <cell r="G138">
            <v>614.29791999999998</v>
          </cell>
        </row>
        <row r="139">
          <cell r="B139" t="str">
            <v xml:space="preserve">         ASB-2005-0074 - SZJ  - Infraestrutura Base</v>
          </cell>
          <cell r="C139" t="str">
            <v>EQ</v>
          </cell>
          <cell r="D139">
            <v>4.5694499999999998</v>
          </cell>
          <cell r="E139">
            <v>36.667340000000003</v>
          </cell>
          <cell r="G139">
            <v>41.236789999999999</v>
          </cell>
        </row>
        <row r="140">
          <cell r="B140" t="str">
            <v xml:space="preserve">         ASB-2005-0075 - SER-Subst. TRF 150/60kV, 63 MVA p/126MVA</v>
          </cell>
          <cell r="C140" t="str">
            <v>EQ</v>
          </cell>
          <cell r="D140">
            <v>311.60297000000003</v>
          </cell>
          <cell r="E140">
            <v>609.65733</v>
          </cell>
          <cell r="G140">
            <v>921.26030000000003</v>
          </cell>
        </row>
        <row r="141">
          <cell r="B141" t="str">
            <v xml:space="preserve">         ASB-2006-0002 - SCC - PL 60kV PE Cabeço  Rainha 2</v>
          </cell>
          <cell r="C141" t="str">
            <v>EQ</v>
          </cell>
          <cell r="E141">
            <v>6.3485699999999996</v>
          </cell>
          <cell r="G141">
            <v>6.3485699999999996</v>
          </cell>
        </row>
        <row r="142">
          <cell r="B142" t="str">
            <v xml:space="preserve">         ASB-2006-0008 - SAV - PN 60kV - Central fotovolt. Moura</v>
          </cell>
          <cell r="C142" t="str">
            <v>EQ</v>
          </cell>
          <cell r="E142">
            <v>6.3485699999999996</v>
          </cell>
          <cell r="G142">
            <v>6.3485699999999996</v>
          </cell>
        </row>
        <row r="143">
          <cell r="B143" t="str">
            <v xml:space="preserve">         ASB-2006-0028 - SCV-TRF150/60kV-63MVA (deSSV)res. parada</v>
          </cell>
          <cell r="C143" t="str">
            <v>EQ</v>
          </cell>
          <cell r="E143">
            <v>1.9554800000000001</v>
          </cell>
          <cell r="G143">
            <v>1.9554800000000001</v>
          </cell>
        </row>
        <row r="144">
          <cell r="B144" t="str">
            <v xml:space="preserve">         ASB-2006-0033 - STR - PN 60kV Fornos</v>
          </cell>
          <cell r="C144" t="str">
            <v>EQ</v>
          </cell>
          <cell r="E144">
            <v>6.4825600000000003</v>
          </cell>
          <cell r="G144">
            <v>6.4825600000000003</v>
          </cell>
        </row>
        <row r="145">
          <cell r="B145" t="str">
            <v xml:space="preserve">         ASB-2006-0037 - SBL - PN 60kV Marinha Grande</v>
          </cell>
          <cell r="C145" t="str">
            <v>EQ</v>
          </cell>
          <cell r="E145">
            <v>6.3485699999999996</v>
          </cell>
          <cell r="G145">
            <v>6.3485699999999996</v>
          </cell>
        </row>
        <row r="148">
          <cell r="B148" t="str">
            <v xml:space="preserve">IMOBILIZADO  EM  CURSO  POR  OBRA  </v>
          </cell>
        </row>
        <row r="149">
          <cell r="B149" t="str">
            <v>Período: 2006-01 até 2006-08</v>
          </cell>
        </row>
        <row r="150">
          <cell r="C150" t="str">
            <v>Divisão</v>
          </cell>
          <cell r="G150" t="str">
            <v>(Un: mil euros)</v>
          </cell>
        </row>
        <row r="151">
          <cell r="D151" t="str">
            <v xml:space="preserve">Situação em </v>
          </cell>
          <cell r="E151" t="str">
            <v>Investimento</v>
          </cell>
          <cell r="F151" t="str">
            <v>Transfer. p/</v>
          </cell>
          <cell r="G151" t="str">
            <v>Situação em</v>
          </cell>
        </row>
        <row r="152">
          <cell r="B152" t="str">
            <v>Classes do imobilizado  /  Obra</v>
          </cell>
          <cell r="D152" t="str">
            <v>2005-12-31</v>
          </cell>
          <cell r="E152" t="str">
            <v>realizado</v>
          </cell>
          <cell r="F152" t="str">
            <v>exploração</v>
          </cell>
          <cell r="G152" t="str">
            <v>2006-08-31</v>
          </cell>
        </row>
        <row r="153">
          <cell r="B153" t="str">
            <v xml:space="preserve">         ASB-2006-0039 - SSB - PN 60kV Sado 2</v>
          </cell>
          <cell r="C153" t="str">
            <v>EQ</v>
          </cell>
          <cell r="E153">
            <v>4.7126099999999997</v>
          </cell>
          <cell r="G153">
            <v>4.7126099999999997</v>
          </cell>
        </row>
        <row r="154">
          <cell r="B154" t="str">
            <v xml:space="preserve">         DIV-2004-0011 - S.AMBIENTE ACÚSTICO ( Várias instal.)</v>
          </cell>
          <cell r="C154" t="str">
            <v>EX</v>
          </cell>
          <cell r="D154">
            <v>66.097880000000004</v>
          </cell>
          <cell r="E154">
            <v>3.7879000000000098</v>
          </cell>
          <cell r="G154">
            <v>69.885779999999997</v>
          </cell>
        </row>
        <row r="155">
          <cell r="B155" t="str">
            <v xml:space="preserve">         DIV-2004-0012 - Integração Paisagística (Varias Inst.)</v>
          </cell>
          <cell r="C155" t="str">
            <v>EQ</v>
          </cell>
          <cell r="D155">
            <v>91.280799999999999</v>
          </cell>
          <cell r="E155">
            <v>41.23733</v>
          </cell>
          <cell r="G155">
            <v>132.51813000000001</v>
          </cell>
        </row>
        <row r="156">
          <cell r="B156" t="str">
            <v xml:space="preserve">         DIV-2004-0013 - Sistemas de Protecção 1 (Várias Instal)</v>
          </cell>
          <cell r="C156" t="str">
            <v>EX</v>
          </cell>
          <cell r="D156">
            <v>1203.11383</v>
          </cell>
          <cell r="E156">
            <v>317.46924999999999</v>
          </cell>
          <cell r="G156">
            <v>1520.5830800000001</v>
          </cell>
        </row>
        <row r="157">
          <cell r="B157" t="str">
            <v xml:space="preserve">         ECS-2005-0001 - SUBESTAÇÕES - OBRAS ENCERRADAS (2005)</v>
          </cell>
          <cell r="C157" t="str">
            <v>EQ</v>
          </cell>
          <cell r="E157">
            <v>14.01976</v>
          </cell>
          <cell r="G157">
            <v>14.01976</v>
          </cell>
        </row>
        <row r="158">
          <cell r="B158" t="str">
            <v xml:space="preserve">         ECS-2006-0001 - SUBESTAÇÕES - OBRAS ENCERRADAS (2006)</v>
          </cell>
          <cell r="C158" t="str">
            <v>EQ</v>
          </cell>
          <cell r="D158">
            <v>24.609529999999999</v>
          </cell>
          <cell r="E158">
            <v>523.48065999999994</v>
          </cell>
          <cell r="G158">
            <v>548.09019000000001</v>
          </cell>
        </row>
        <row r="159">
          <cell r="B159" t="str">
            <v xml:space="preserve">      44232130 - Transporte Electricidade - Remodelação Subestações</v>
          </cell>
          <cell r="D159">
            <v>3568.43226</v>
          </cell>
          <cell r="E159">
            <v>1681.7102299999999</v>
          </cell>
          <cell r="G159">
            <v>5250.1424900000002</v>
          </cell>
        </row>
        <row r="160">
          <cell r="B160" t="str">
            <v xml:space="preserve">         RSB-2002-0007 - SVM - Substituição de arm. de dispersão</v>
          </cell>
          <cell r="C160" t="str">
            <v>EX</v>
          </cell>
          <cell r="D160">
            <v>381.98671999999999</v>
          </cell>
          <cell r="E160">
            <v>7.8689899999999904</v>
          </cell>
          <cell r="G160">
            <v>389.85570999999999</v>
          </cell>
        </row>
        <row r="161">
          <cell r="B161" t="str">
            <v xml:space="preserve">         RSB-2003-0002 - SCG-Motorz.  secc. terra  e  telec. REE</v>
          </cell>
          <cell r="C161" t="str">
            <v>EX</v>
          </cell>
          <cell r="D161">
            <v>56.866790000000002</v>
          </cell>
          <cell r="E161">
            <v>1.17147</v>
          </cell>
          <cell r="G161">
            <v>58.038260000000001</v>
          </cell>
        </row>
        <row r="162">
          <cell r="B162" t="str">
            <v xml:space="preserve">         RSB-2004-0005 - SFA - Motorização dos seccionadores</v>
          </cell>
          <cell r="C162" t="str">
            <v>EX</v>
          </cell>
          <cell r="D162">
            <v>497.83980000000003</v>
          </cell>
          <cell r="E162">
            <v>264.36167</v>
          </cell>
          <cell r="G162">
            <v>762.20146999999997</v>
          </cell>
        </row>
        <row r="163">
          <cell r="B163" t="str">
            <v xml:space="preserve">         RSB-2004-0011 - SCH-Consolidação taludes</v>
          </cell>
          <cell r="C163" t="str">
            <v>EX</v>
          </cell>
          <cell r="D163">
            <v>6.4752900000000002</v>
          </cell>
          <cell r="E163">
            <v>157.94269</v>
          </cell>
          <cell r="G163">
            <v>164.41798</v>
          </cell>
        </row>
        <row r="164">
          <cell r="B164" t="str">
            <v xml:space="preserve">         RSB-2005-0001 - PCCL - Subst. e motorização de secciond</v>
          </cell>
          <cell r="C164" t="str">
            <v>EX</v>
          </cell>
          <cell r="D164">
            <v>701.12819999999999</v>
          </cell>
          <cell r="E164">
            <v>71.863900000000001</v>
          </cell>
          <cell r="G164">
            <v>772.99210000000005</v>
          </cell>
        </row>
        <row r="165">
          <cell r="B165" t="str">
            <v xml:space="preserve">         RSB-2005-0002 - SVM - Subst. Aparelhagem AT</v>
          </cell>
          <cell r="C165" t="str">
            <v>EX</v>
          </cell>
          <cell r="D165">
            <v>18.540900000000001</v>
          </cell>
          <cell r="E165">
            <v>183.30457999999999</v>
          </cell>
          <cell r="G165">
            <v>201.84548000000001</v>
          </cell>
        </row>
        <row r="166">
          <cell r="B166" t="str">
            <v xml:space="preserve">         RSB-2005-0003 - SAM - Subst. Aparelhagem AT</v>
          </cell>
          <cell r="C166" t="str">
            <v>EX</v>
          </cell>
          <cell r="D166">
            <v>12.63499</v>
          </cell>
          <cell r="E166">
            <v>167.71571</v>
          </cell>
          <cell r="G166">
            <v>180.35069999999999</v>
          </cell>
        </row>
        <row r="167">
          <cell r="B167" t="str">
            <v xml:space="preserve">         RSB-2005-0004 - SSV - Remod. e ampl. de instalações</v>
          </cell>
          <cell r="C167" t="str">
            <v>EX</v>
          </cell>
          <cell r="D167">
            <v>72.086579999999998</v>
          </cell>
          <cell r="E167">
            <v>2.09906999999999</v>
          </cell>
          <cell r="G167">
            <v>74.185649999999995</v>
          </cell>
        </row>
        <row r="168">
          <cell r="B168" t="str">
            <v xml:space="preserve">         RSB-2006-0006 - SCG-Obras de Construção Civil</v>
          </cell>
          <cell r="C168" t="str">
            <v>EX</v>
          </cell>
          <cell r="E168">
            <v>3.6327500000000001</v>
          </cell>
          <cell r="G168">
            <v>3.6327500000000001</v>
          </cell>
        </row>
        <row r="169">
          <cell r="B169" t="str">
            <v xml:space="preserve">         RSD-2004-0001 - Subst. de  Apar. AT em SFA,SRM,SPM, SSN</v>
          </cell>
          <cell r="C169" t="str">
            <v>EX</v>
          </cell>
          <cell r="D169">
            <v>869.40178000000003</v>
          </cell>
          <cell r="E169">
            <v>42.475830000000002</v>
          </cell>
          <cell r="G169">
            <v>911.87761</v>
          </cell>
        </row>
        <row r="170">
          <cell r="B170" t="str">
            <v xml:space="preserve">         RSD-2005-0002 - Subst. Apar AT em SFA,SRM,SPM</v>
          </cell>
          <cell r="C170" t="str">
            <v>EX</v>
          </cell>
          <cell r="D170">
            <v>34.870660000000001</v>
          </cell>
          <cell r="E170">
            <v>318.89830000000001</v>
          </cell>
          <cell r="G170">
            <v>353.76895999999999</v>
          </cell>
        </row>
        <row r="171">
          <cell r="B171" t="str">
            <v xml:space="preserve">         RSD-2006-0001 - Forn. e Montg Ar Condic. (varias instal)</v>
          </cell>
          <cell r="C171" t="str">
            <v>EX</v>
          </cell>
          <cell r="E171">
            <v>208.42912000000001</v>
          </cell>
          <cell r="G171">
            <v>208.42912000000001</v>
          </cell>
        </row>
        <row r="172">
          <cell r="B172" t="str">
            <v xml:space="preserve">         RSD-2006-0002 - Forn. Sistemas Videovig. ( Várias Inst)</v>
          </cell>
          <cell r="C172" t="str">
            <v>EX</v>
          </cell>
          <cell r="E172">
            <v>178.78380999999999</v>
          </cell>
          <cell r="G172">
            <v>178.78380999999999</v>
          </cell>
        </row>
        <row r="173">
          <cell r="B173" t="str">
            <v xml:space="preserve">         SCC-2004-0001 - ST - Remodelação Posto Com. Central  (3)</v>
          </cell>
          <cell r="C173" t="str">
            <v>EX</v>
          </cell>
          <cell r="D173">
            <v>32.752020000000002</v>
          </cell>
          <cell r="E173">
            <v>0.67470000000000097</v>
          </cell>
          <cell r="G173">
            <v>33.426720000000003</v>
          </cell>
        </row>
        <row r="174">
          <cell r="B174" t="str">
            <v xml:space="preserve">         SCC-2004-0002 - ST - Montagem de SAS (SSS,SCF,SCV,PCRJ)</v>
          </cell>
          <cell r="C174" t="str">
            <v>EX</v>
          </cell>
          <cell r="D174">
            <v>15.898440000000001</v>
          </cell>
          <cell r="E174">
            <v>0.32751999999999898</v>
          </cell>
          <cell r="G174">
            <v>16.225960000000001</v>
          </cell>
        </row>
        <row r="175">
          <cell r="B175" t="str">
            <v xml:space="preserve">         SCC-2006-0002 - ST- Montagem de SAS  ( SZR )</v>
          </cell>
          <cell r="C175" t="str">
            <v>EX</v>
          </cell>
          <cell r="E175">
            <v>5.1139700000000001</v>
          </cell>
          <cell r="G175">
            <v>5.1139700000000001</v>
          </cell>
        </row>
        <row r="176">
          <cell r="B176" t="str">
            <v xml:space="preserve">         SCC-2006-0003 - ST- Montagem de SAS  ( SPM )</v>
          </cell>
          <cell r="C176" t="str">
            <v>EX</v>
          </cell>
          <cell r="E176">
            <v>5.1139700000000001</v>
          </cell>
          <cell r="G176">
            <v>5.1139700000000001</v>
          </cell>
        </row>
        <row r="177">
          <cell r="B177" t="str">
            <v xml:space="preserve">         SCC-2006-0004 - ST- Montagem de Front- End</v>
          </cell>
          <cell r="C177" t="str">
            <v>EX</v>
          </cell>
          <cell r="E177">
            <v>8.7158499999999997</v>
          </cell>
          <cell r="G177">
            <v>8.7158499999999997</v>
          </cell>
        </row>
        <row r="178">
          <cell r="B178" t="str">
            <v xml:space="preserve">         SCC-2006-0005 - ST- Aquisição Fibra Optica (Sub Bodiosa)</v>
          </cell>
          <cell r="C178" t="str">
            <v>EX</v>
          </cell>
          <cell r="E178">
            <v>1.37005</v>
          </cell>
          <cell r="G178">
            <v>1.37005</v>
          </cell>
        </row>
        <row r="179">
          <cell r="B179" t="str">
            <v xml:space="preserve">         SPT-2005-0001 - ST - Remodelação dos Sist. Prot. em SFA</v>
          </cell>
          <cell r="C179" t="str">
            <v>EX</v>
          </cell>
          <cell r="D179">
            <v>867.95009000000005</v>
          </cell>
          <cell r="E179">
            <v>51.84628</v>
          </cell>
          <cell r="G179">
            <v>919.79637000000002</v>
          </cell>
        </row>
        <row r="180">
          <cell r="B180" t="str">
            <v xml:space="preserve">      44232180 - Transporte Electricidade-Bateria de Condensadores</v>
          </cell>
          <cell r="D180">
            <v>3211.3704499999999</v>
          </cell>
          <cell r="E180">
            <v>2405.15895</v>
          </cell>
          <cell r="F180">
            <v>-2619.5356499999998</v>
          </cell>
          <cell r="G180">
            <v>2996.9937500000001</v>
          </cell>
        </row>
        <row r="181">
          <cell r="B181" t="str">
            <v xml:space="preserve">         BCD-2003-0003 - SOR - BAT. CONDENSADORES 1 x 50 Mvar</v>
          </cell>
          <cell r="C181" t="str">
            <v>EQ</v>
          </cell>
          <cell r="D181">
            <v>441.84460999999999</v>
          </cell>
          <cell r="E181">
            <v>293.30408999999997</v>
          </cell>
          <cell r="G181">
            <v>735.14869999999996</v>
          </cell>
        </row>
        <row r="182">
          <cell r="B182" t="str">
            <v xml:space="preserve">         BCD-2003-0004 - SPO - BAT. CONDENSADORES 1 x 40 Mvar</v>
          </cell>
          <cell r="C182" t="str">
            <v>EQ</v>
          </cell>
          <cell r="D182">
            <v>155.00147000000001</v>
          </cell>
          <cell r="E182">
            <v>161.21396999999999</v>
          </cell>
          <cell r="G182">
            <v>316.21544</v>
          </cell>
        </row>
        <row r="183">
          <cell r="B183" t="str">
            <v xml:space="preserve">         BCD-2003-0005 - SFF - BAT. CONDENSADORES 1 x 50 Mvar</v>
          </cell>
          <cell r="C183" t="str">
            <v>EQ</v>
          </cell>
          <cell r="D183">
            <v>425.90827999999999</v>
          </cell>
          <cell r="E183">
            <v>145.18153000000001</v>
          </cell>
          <cell r="F183">
            <v>-565.88522</v>
          </cell>
          <cell r="G183">
            <v>5.2045899999999996</v>
          </cell>
        </row>
        <row r="184">
          <cell r="B184" t="str">
            <v xml:space="preserve">         BCD-2003-0006 - SSV - BAT. CONDENSADORES 1 x 50 Mvar</v>
          </cell>
          <cell r="C184" t="str">
            <v>EQ</v>
          </cell>
          <cell r="D184">
            <v>606.16372999999999</v>
          </cell>
          <cell r="E184">
            <v>338.35852</v>
          </cell>
          <cell r="F184">
            <v>-944.52224999999999</v>
          </cell>
        </row>
        <row r="185">
          <cell r="B185" t="str">
            <v xml:space="preserve">         BCD-2003-0007 - SCN - BAT. CONDENSADORES 1 x 50 Mvar</v>
          </cell>
          <cell r="C185" t="str">
            <v>EQ</v>
          </cell>
          <cell r="D185">
            <v>412.81283000000002</v>
          </cell>
          <cell r="E185">
            <v>298.76790999999997</v>
          </cell>
          <cell r="F185">
            <v>-608.42082000000005</v>
          </cell>
          <cell r="G185">
            <v>103.15992</v>
          </cell>
        </row>
        <row r="186">
          <cell r="B186" t="str">
            <v xml:space="preserve">         BCD-2003-0008 - SCG - BAT. CONDENSADORES 1 x 50 Mvar</v>
          </cell>
          <cell r="C186" t="str">
            <v>EQ</v>
          </cell>
          <cell r="D186">
            <v>88.909890000000004</v>
          </cell>
          <cell r="E186">
            <v>1.8315600000000001</v>
          </cell>
          <cell r="G186">
            <v>90.74145</v>
          </cell>
        </row>
        <row r="187">
          <cell r="B187" t="str">
            <v xml:space="preserve">         BCD-2003-0009 - SER - BAT. CONDENSADORES 1 x 30 Mvar</v>
          </cell>
          <cell r="C187" t="str">
            <v>EQ</v>
          </cell>
          <cell r="D187">
            <v>162.69808</v>
          </cell>
          <cell r="E187">
            <v>50.681510000000003</v>
          </cell>
          <cell r="G187">
            <v>213.37959000000001</v>
          </cell>
        </row>
        <row r="188">
          <cell r="B188" t="str">
            <v xml:space="preserve">         BCD-2003-0010 - SZR - BAT. CONDENSADORES 1 x 50 Mvar</v>
          </cell>
          <cell r="C188" t="str">
            <v>EQ</v>
          </cell>
          <cell r="D188">
            <v>243.17779999999999</v>
          </cell>
          <cell r="E188">
            <v>228.88150999999999</v>
          </cell>
          <cell r="G188">
            <v>472.05930999999998</v>
          </cell>
        </row>
        <row r="189">
          <cell r="B189" t="str">
            <v xml:space="preserve">         BCD-2003-0011 - SFN - BAT. CONDENSADORES 220KV-1x120Mvar</v>
          </cell>
          <cell r="C189" t="str">
            <v>EQ</v>
          </cell>
          <cell r="D189">
            <v>22.137609999999999</v>
          </cell>
          <cell r="E189">
            <v>20.73358</v>
          </cell>
          <cell r="G189">
            <v>42.871189999999999</v>
          </cell>
        </row>
        <row r="190">
          <cell r="B190" t="str">
            <v xml:space="preserve">         BCD-2003-0012 - SRM - BAT. CONDENSADORES 1 x 50 Mvar</v>
          </cell>
          <cell r="C190" t="str">
            <v>EQ</v>
          </cell>
          <cell r="D190">
            <v>224.73598999999999</v>
          </cell>
          <cell r="E190">
            <v>286.25941999999998</v>
          </cell>
          <cell r="G190">
            <v>510.99540999999999</v>
          </cell>
        </row>
        <row r="191">
          <cell r="B191" t="str">
            <v xml:space="preserve">         BCD-2003-0013 - SSB - BAT. CONDENSADORES 1 x 50 Mvar</v>
          </cell>
          <cell r="C191" t="str">
            <v>EQ</v>
          </cell>
          <cell r="D191">
            <v>287.50241999999997</v>
          </cell>
          <cell r="E191">
            <v>146.85846000000001</v>
          </cell>
          <cell r="G191">
            <v>434.36088000000001</v>
          </cell>
        </row>
        <row r="192">
          <cell r="B192" t="str">
            <v xml:space="preserve">         BCD-2003-0015 - SBL - BAT. CONDENSADORES 1 x 50 Mvar</v>
          </cell>
          <cell r="C192" t="str">
            <v>EQ</v>
          </cell>
          <cell r="E192">
            <v>7.0933200000000003</v>
          </cell>
          <cell r="G192">
            <v>7.0933200000000003</v>
          </cell>
        </row>
        <row r="193">
          <cell r="B193" t="str">
            <v xml:space="preserve">         BCD-2003-0017 - STJ - BAT. COND  220kV - 120MVAr</v>
          </cell>
          <cell r="C193" t="str">
            <v>EQ</v>
          </cell>
          <cell r="D193">
            <v>8.4560399999999998</v>
          </cell>
          <cell r="E193">
            <v>0.174209999999999</v>
          </cell>
          <cell r="G193">
            <v>8.6302500000000002</v>
          </cell>
        </row>
        <row r="194">
          <cell r="B194" t="str">
            <v xml:space="preserve">         BCD-2003-0019 - SMC - BAT. CONDENSADORES  60kV</v>
          </cell>
          <cell r="C194" t="str">
            <v>EQ</v>
          </cell>
          <cell r="D194">
            <v>4.6618300000000001</v>
          </cell>
          <cell r="E194">
            <v>9.604E-2</v>
          </cell>
          <cell r="G194">
            <v>4.7578699999999996</v>
          </cell>
        </row>
        <row r="195">
          <cell r="B195" t="str">
            <v xml:space="preserve">         BCD-2005-0002 - SET - Bat. de Condensadores 1x 50 MVar</v>
          </cell>
          <cell r="C195" t="str">
            <v>EQ</v>
          </cell>
          <cell r="D195">
            <v>107.05931</v>
          </cell>
          <cell r="E195">
            <v>393.64805000000001</v>
          </cell>
          <cell r="F195">
            <v>-500.70735999999999</v>
          </cell>
        </row>
        <row r="196">
          <cell r="B196" t="str">
            <v xml:space="preserve">         BCD-2005-0003 - SCG - BC220kV -1x120 Mvar</v>
          </cell>
          <cell r="C196" t="str">
            <v>EQ</v>
          </cell>
          <cell r="D196">
            <v>15.633039999999999</v>
          </cell>
          <cell r="E196">
            <v>0.322049999999999</v>
          </cell>
          <cell r="G196">
            <v>15.95509</v>
          </cell>
        </row>
        <row r="197">
          <cell r="B197" t="str">
            <v xml:space="preserve">         BCD-2005-0004 - SCE -BC60kV -1x30 Mvar</v>
          </cell>
          <cell r="C197" t="str">
            <v>EQ</v>
          </cell>
          <cell r="D197">
            <v>2.3504200000000002</v>
          </cell>
          <cell r="E197">
            <v>4.8420000000000102E-2</v>
          </cell>
          <cell r="G197">
            <v>2.3988399999999999</v>
          </cell>
        </row>
        <row r="198">
          <cell r="B198" t="str">
            <v xml:space="preserve">         BCD-2005-0010 - SCH -Ref. BC60kV-de 1x30Mvar p/1x50Mvar</v>
          </cell>
          <cell r="C198" t="str">
            <v>EQ</v>
          </cell>
          <cell r="D198">
            <v>2.3170999999999999</v>
          </cell>
          <cell r="E198">
            <v>31.704799999999999</v>
          </cell>
          <cell r="G198">
            <v>34.021900000000002</v>
          </cell>
        </row>
        <row r="199">
          <cell r="B199" t="str">
            <v>Linhas</v>
          </cell>
          <cell r="D199">
            <v>29338.51108</v>
          </cell>
          <cell r="E199">
            <v>64905.63162</v>
          </cell>
          <cell r="F199">
            <v>-33201.97726</v>
          </cell>
          <cell r="G199">
            <v>61042.165439999997</v>
          </cell>
        </row>
        <row r="200">
          <cell r="B200" t="str">
            <v xml:space="preserve">      44232210 - Transporte Electricidade - Linhas 150kv</v>
          </cell>
          <cell r="D200">
            <v>13937.780220000001</v>
          </cell>
          <cell r="E200">
            <v>17308.18506</v>
          </cell>
          <cell r="F200">
            <v>-26467.420549999999</v>
          </cell>
          <cell r="G200">
            <v>4778.5447299999996</v>
          </cell>
        </row>
        <row r="201">
          <cell r="B201" t="str">
            <v xml:space="preserve">         ALN-2002-0010 - L.SNES / L.ESFA - Uprating</v>
          </cell>
          <cell r="C201" t="str">
            <v>EQ</v>
          </cell>
          <cell r="E201">
            <v>1.9098900000000001</v>
          </cell>
          <cell r="F201">
            <v>-1.9098900000000001</v>
          </cell>
        </row>
        <row r="202">
          <cell r="B202" t="str">
            <v xml:space="preserve">         ALN-2002-0011 - L.PMER - Uprating</v>
          </cell>
          <cell r="C202" t="str">
            <v>EQ</v>
          </cell>
          <cell r="D202">
            <v>4959.7578100000001</v>
          </cell>
          <cell r="E202">
            <v>2479.4533499999998</v>
          </cell>
          <cell r="F202">
            <v>-7439.2111599999998</v>
          </cell>
        </row>
        <row r="203">
          <cell r="B203" t="str">
            <v xml:space="preserve">         ALN-2002-0020 - L.SNTN 1/2 - Uprating</v>
          </cell>
          <cell r="C203" t="str">
            <v>EQ</v>
          </cell>
          <cell r="E203">
            <v>4.8477800000000002</v>
          </cell>
          <cell r="F203">
            <v>-4.8477800000000002</v>
          </cell>
        </row>
        <row r="204">
          <cell r="B204" t="str">
            <v xml:space="preserve">         ALN-2002-0026 - L.CANIÇADA - OLEIROS  Uprating</v>
          </cell>
          <cell r="C204" t="str">
            <v>EQ</v>
          </cell>
          <cell r="D204">
            <v>13.45838</v>
          </cell>
          <cell r="E204">
            <v>116.59216000000001</v>
          </cell>
          <cell r="G204">
            <v>130.05054000000001</v>
          </cell>
        </row>
        <row r="205">
          <cell r="B205" t="str">
            <v xml:space="preserve">         ALN-2002-0027 - L.ALTO RABAGÃO-CANIÇADA  Uprating</v>
          </cell>
          <cell r="C205" t="str">
            <v>EQ</v>
          </cell>
          <cell r="D205">
            <v>28.775580000000001</v>
          </cell>
          <cell r="G205">
            <v>28.775580000000001</v>
          </cell>
        </row>
        <row r="206">
          <cell r="B206" t="str">
            <v xml:space="preserve">         ALN-2002-0037 - LPMSB 1 - Uprating</v>
          </cell>
          <cell r="C206" t="str">
            <v>EQ</v>
          </cell>
          <cell r="E206">
            <v>5</v>
          </cell>
          <cell r="F206">
            <v>-5</v>
          </cell>
        </row>
        <row r="207">
          <cell r="B207" t="str">
            <v xml:space="preserve">         ALN-2002-0038 - LPMSB 2 - Uprating</v>
          </cell>
          <cell r="C207" t="str">
            <v>EQ</v>
          </cell>
          <cell r="E207">
            <v>5</v>
          </cell>
          <cell r="F207">
            <v>-5</v>
          </cell>
        </row>
        <row r="208">
          <cell r="B208" t="str">
            <v xml:space="preserve">         ALN-2002-0040 - L.F. Ferro - Trafaria 1/2 (Uprating)</v>
          </cell>
          <cell r="C208" t="str">
            <v>EQ</v>
          </cell>
          <cell r="D208">
            <v>133.28862000000001</v>
          </cell>
          <cell r="E208">
            <v>1125.20902</v>
          </cell>
          <cell r="G208">
            <v>1258.49764</v>
          </cell>
        </row>
        <row r="209">
          <cell r="B209" t="str">
            <v xml:space="preserve">         ALN-2003-0001 - L.PMFF  1/2   150kV - Uprating</v>
          </cell>
          <cell r="C209" t="str">
            <v>EQ</v>
          </cell>
          <cell r="E209">
            <v>1.728</v>
          </cell>
          <cell r="F209">
            <v>-1.728</v>
          </cell>
        </row>
        <row r="210">
          <cell r="B210" t="str">
            <v xml:space="preserve">         ALN-2003-0002 - L.CANIÇADA-VILA FRIA 1 - 150kV  Uprating</v>
          </cell>
          <cell r="C210" t="str">
            <v>EQ</v>
          </cell>
          <cell r="D210">
            <v>39.640729999999998</v>
          </cell>
          <cell r="E210">
            <v>942.46136000000001</v>
          </cell>
          <cell r="G210">
            <v>982.10208999999998</v>
          </cell>
        </row>
        <row r="211">
          <cell r="B211" t="str">
            <v xml:space="preserve">         ALN-2003-0004 - L.PMQAJ/FFQAJ    Uprating</v>
          </cell>
          <cell r="C211" t="str">
            <v>EQ</v>
          </cell>
          <cell r="D211">
            <v>1070.6405400000001</v>
          </cell>
          <cell r="E211">
            <v>1047.81078</v>
          </cell>
          <cell r="F211">
            <v>-2118.4513200000001</v>
          </cell>
        </row>
        <row r="212">
          <cell r="B212" t="str">
            <v xml:space="preserve">         ALN-2003-0007 - L.CDRA2, Troço CD-RA, Uprating</v>
          </cell>
          <cell r="C212" t="str">
            <v>EQ</v>
          </cell>
          <cell r="D212">
            <v>1260.4313400000001</v>
          </cell>
          <cell r="E212">
            <v>351.96537999999998</v>
          </cell>
          <cell r="F212">
            <v>-1612.39672</v>
          </cell>
        </row>
        <row r="213">
          <cell r="B213" t="str">
            <v xml:space="preserve">         ALN-2003-0009 - L.PMMP / L.MPSN,  Uprating</v>
          </cell>
          <cell r="C213" t="str">
            <v>EQ</v>
          </cell>
          <cell r="D213">
            <v>81.159229999999994</v>
          </cell>
          <cell r="E213">
            <v>659.13804000000005</v>
          </cell>
          <cell r="G213">
            <v>740.29727000000003</v>
          </cell>
        </row>
        <row r="214">
          <cell r="B214" t="str">
            <v xml:space="preserve">         ALX-2006-0001 - UP-Rating de Linhas 150 KV (EXPL)</v>
          </cell>
          <cell r="C214" t="str">
            <v>EX</v>
          </cell>
          <cell r="E214">
            <v>36.032690000000002</v>
          </cell>
          <cell r="G214">
            <v>36.032690000000002</v>
          </cell>
        </row>
        <row r="215">
          <cell r="B215" t="str">
            <v xml:space="preserve">         ECL-2006-0003 - LINHAS 150kV - Obras Encerradas ( 2006 )</v>
          </cell>
          <cell r="C215" t="str">
            <v>EQ</v>
          </cell>
          <cell r="E215">
            <v>115.67391000000001</v>
          </cell>
          <cell r="G215">
            <v>115.67391000000001</v>
          </cell>
        </row>
        <row r="216">
          <cell r="B216" t="str">
            <v xml:space="preserve">         LNH-2002-0001 - L.TUNES-ESTOI</v>
          </cell>
          <cell r="C216" t="str">
            <v>EQ</v>
          </cell>
          <cell r="D216">
            <v>5424.7684399999998</v>
          </cell>
          <cell r="E216">
            <v>9087.5116099999996</v>
          </cell>
          <cell r="F216">
            <v>-14505.39205</v>
          </cell>
          <cell r="G216">
            <v>6.8879999999999999</v>
          </cell>
        </row>
        <row r="217">
          <cell r="B217" t="str">
            <v xml:space="preserve">         LNH-2002-0039 - L.FRCC, troço Ródão  - Castelo Branco</v>
          </cell>
          <cell r="C217" t="str">
            <v>EQ</v>
          </cell>
          <cell r="E217">
            <v>84.786100000000005</v>
          </cell>
          <cell r="F217">
            <v>-84.786100000000005</v>
          </cell>
        </row>
        <row r="218">
          <cell r="B218" t="str">
            <v xml:space="preserve">         LNH-2002-0044 - L.FERNÃO FERRO - TRAFARIA 2</v>
          </cell>
          <cell r="C218" t="str">
            <v>EQ</v>
          </cell>
          <cell r="D218">
            <v>108.72217000000001</v>
          </cell>
          <cell r="E218">
            <v>29.28332</v>
          </cell>
          <cell r="G218">
            <v>138.00549000000001</v>
          </cell>
        </row>
        <row r="221">
          <cell r="B221" t="str">
            <v xml:space="preserve">IMOBILIZADO  EM  CURSO  POR  OBRA  </v>
          </cell>
        </row>
        <row r="222">
          <cell r="B222" t="str">
            <v>Período: 2006-01 até 2006-08</v>
          </cell>
        </row>
        <row r="223">
          <cell r="C223" t="str">
            <v>Divisão</v>
          </cell>
          <cell r="G223" t="str">
            <v>(Un: mil euros)</v>
          </cell>
        </row>
        <row r="224">
          <cell r="D224" t="str">
            <v xml:space="preserve">Situação em </v>
          </cell>
          <cell r="E224" t="str">
            <v>Investimento</v>
          </cell>
          <cell r="F224" t="str">
            <v>Transfer. p/</v>
          </cell>
          <cell r="G224" t="str">
            <v>Situação em</v>
          </cell>
        </row>
        <row r="225">
          <cell r="B225" t="str">
            <v>Classes do imobilizado  /  Obra</v>
          </cell>
          <cell r="D225" t="str">
            <v>2005-12-31</v>
          </cell>
          <cell r="E225" t="str">
            <v>realizado</v>
          </cell>
          <cell r="F225" t="str">
            <v>exploração</v>
          </cell>
          <cell r="G225" t="str">
            <v>2006-08-31</v>
          </cell>
        </row>
        <row r="226">
          <cell r="B226" t="str">
            <v xml:space="preserve">         LNH-2002-0049 - L.ARCD, Desvio  p/ SFD</v>
          </cell>
          <cell r="C226" t="str">
            <v>EQ</v>
          </cell>
          <cell r="E226">
            <v>1.00135</v>
          </cell>
          <cell r="G226">
            <v>1.00135</v>
          </cell>
        </row>
        <row r="227">
          <cell r="B227" t="str">
            <v xml:space="preserve">         LNH-2002-0052 - L.SNTN 1/2 - Desvio P/ PORTIMÃO</v>
          </cell>
          <cell r="C227" t="str">
            <v>EQ</v>
          </cell>
          <cell r="D227">
            <v>148.14839000000001</v>
          </cell>
          <cell r="E227">
            <v>1106.66257</v>
          </cell>
          <cell r="G227">
            <v>1254.81096</v>
          </cell>
        </row>
        <row r="228">
          <cell r="B228" t="str">
            <v xml:space="preserve">         LNH-2002-0059 - L.DLOR/DLVI-abert. LCDOR/CDVI2 (t.inici)</v>
          </cell>
          <cell r="C228" t="str">
            <v>EQ</v>
          </cell>
          <cell r="D228">
            <v>30.366700000000002</v>
          </cell>
          <cell r="E228">
            <v>6.0491599999999996</v>
          </cell>
          <cell r="G228">
            <v>36.415860000000002</v>
          </cell>
        </row>
        <row r="229">
          <cell r="B229" t="str">
            <v xml:space="preserve">         LNH-2003-0016 - L.TNET-Desv. p/ Sub. Sotavento Algarvio</v>
          </cell>
          <cell r="C229" t="str">
            <v>EQ</v>
          </cell>
          <cell r="D229">
            <v>10.921609999999999</v>
          </cell>
          <cell r="G229">
            <v>10.921609999999999</v>
          </cell>
        </row>
        <row r="230">
          <cell r="B230" t="str">
            <v xml:space="preserve">         LNH-2003-0040 - L.VV2CD, Abertura p/ SFD</v>
          </cell>
          <cell r="C230" t="str">
            <v>EQ</v>
          </cell>
          <cell r="E230">
            <v>0.70096000000000003</v>
          </cell>
          <cell r="G230">
            <v>0.70096000000000003</v>
          </cell>
        </row>
        <row r="231">
          <cell r="B231" t="str">
            <v xml:space="preserve">         LNH-2003-0041 - L.FDCD, T do terno Desvio LVNRA p/ SOR</v>
          </cell>
          <cell r="C231" t="str">
            <v>EQ</v>
          </cell>
          <cell r="E231">
            <v>2.3030599999999999</v>
          </cell>
          <cell r="G231">
            <v>2.3030599999999999</v>
          </cell>
        </row>
        <row r="232">
          <cell r="B232" t="str">
            <v xml:space="preserve">         LNH-2003-0046 - L.CDDL 1/2-abertura LCDOR/CDVI2(t.final)</v>
          </cell>
          <cell r="C232" t="str">
            <v>EQ</v>
          </cell>
          <cell r="D232">
            <v>30.366700000000002</v>
          </cell>
          <cell r="E232">
            <v>5.7010199999999998</v>
          </cell>
          <cell r="G232">
            <v>36.067720000000001</v>
          </cell>
        </row>
        <row r="233">
          <cell r="B233" t="str">
            <v xml:space="preserve">         LNH-2005-0047 - L.Mod. de Linhas 150kV e 400kV (SFR)</v>
          </cell>
          <cell r="C233" t="str">
            <v>EQ</v>
          </cell>
          <cell r="D233">
            <v>597.33398</v>
          </cell>
          <cell r="E233">
            <v>91.363549999999904</v>
          </cell>
          <cell r="F233">
            <v>-688.69753000000003</v>
          </cell>
        </row>
        <row r="234">
          <cell r="B234" t="str">
            <v xml:space="preserve">      44232220 - Transporte Electricidade - Linhas 220Kv</v>
          </cell>
          <cell r="D234">
            <v>6639.3479299999999</v>
          </cell>
          <cell r="E234">
            <v>22043.783800000001</v>
          </cell>
          <cell r="F234">
            <v>-1694.67643</v>
          </cell>
          <cell r="G234">
            <v>26988.455300000001</v>
          </cell>
        </row>
        <row r="235">
          <cell r="B235" t="str">
            <v xml:space="preserve">         ALN-2002-0023 - L.PEREIROS-BATALHA 1 - Uprating</v>
          </cell>
          <cell r="C235" t="str">
            <v>EQ</v>
          </cell>
          <cell r="E235">
            <v>5.0457599999999996</v>
          </cell>
          <cell r="F235">
            <v>-5.0457599999999996</v>
          </cell>
        </row>
        <row r="236">
          <cell r="B236" t="str">
            <v xml:space="preserve">         ALN-2002-0024 - L.PEREIROS-BATALHA 2 - Uprating</v>
          </cell>
          <cell r="C236" t="str">
            <v>EQ</v>
          </cell>
          <cell r="D236">
            <v>62.94117</v>
          </cell>
          <cell r="G236">
            <v>62.94117</v>
          </cell>
        </row>
        <row r="237">
          <cell r="B237" t="str">
            <v xml:space="preserve">         ALN-2002-0025 - L.TORRÃO - RECAREI  Uprating</v>
          </cell>
          <cell r="C237" t="str">
            <v>EQ</v>
          </cell>
          <cell r="D237">
            <v>121.2666</v>
          </cell>
          <cell r="E237">
            <v>960.84986000000004</v>
          </cell>
          <cell r="F237">
            <v>-1082.11646</v>
          </cell>
        </row>
        <row r="238">
          <cell r="B238" t="str">
            <v xml:space="preserve">         ALN-2002-0034 - L.RRVM / RRCT - Uprating</v>
          </cell>
          <cell r="C238" t="str">
            <v>EQ</v>
          </cell>
          <cell r="D238">
            <v>25.613520000000001</v>
          </cell>
          <cell r="G238">
            <v>25.613520000000001</v>
          </cell>
        </row>
        <row r="239">
          <cell r="B239" t="str">
            <v xml:space="preserve">         ALN-2002-0035 - L.BTPN - Uprating</v>
          </cell>
          <cell r="C239" t="str">
            <v>EQ</v>
          </cell>
          <cell r="E239">
            <v>1.9530000000000001</v>
          </cell>
          <cell r="F239">
            <v>-1.9530000000000001</v>
          </cell>
        </row>
        <row r="240">
          <cell r="B240" t="str">
            <v xml:space="preserve">         ALN-2002-0039 - L.CTGCN/SEJ - Uprating Ramal</v>
          </cell>
          <cell r="C240" t="str">
            <v>EQ</v>
          </cell>
          <cell r="D240">
            <v>2.3862999999999999</v>
          </cell>
          <cell r="F240">
            <v>-2.3862999999999999</v>
          </cell>
        </row>
        <row r="241">
          <cell r="B241" t="str">
            <v xml:space="preserve">         ALN-2003-0005 - L.Mogadouro - Valeira, Uprating</v>
          </cell>
          <cell r="C241" t="str">
            <v>EQ</v>
          </cell>
          <cell r="D241">
            <v>61.287059999999997</v>
          </cell>
          <cell r="E241">
            <v>312.79662000000002</v>
          </cell>
          <cell r="G241">
            <v>374.08368000000002</v>
          </cell>
        </row>
        <row r="242">
          <cell r="B242" t="str">
            <v xml:space="preserve">         ALN-2003-0006 - L.Valeira-Valdigem 1 e 2, Uprating</v>
          </cell>
          <cell r="C242" t="str">
            <v>EQ</v>
          </cell>
          <cell r="D242">
            <v>27.67212</v>
          </cell>
          <cell r="G242">
            <v>27.67212</v>
          </cell>
        </row>
        <row r="243">
          <cell r="B243" t="str">
            <v xml:space="preserve">         ALN-2003-0012 - L.Torrão-Carrapatelo, Uprating</v>
          </cell>
          <cell r="C243" t="str">
            <v>EQ</v>
          </cell>
          <cell r="D243">
            <v>10.586690000000001</v>
          </cell>
          <cell r="E243">
            <v>160.66460000000001</v>
          </cell>
          <cell r="G243">
            <v>171.25129000000001</v>
          </cell>
        </row>
        <row r="244">
          <cell r="B244" t="str">
            <v xml:space="preserve">         ALX-2002-0002 - L.CGAM  ( 220kV ) - Uprating</v>
          </cell>
          <cell r="C244" t="str">
            <v>EX</v>
          </cell>
          <cell r="D244">
            <v>954.47803999999996</v>
          </cell>
          <cell r="E244">
            <v>430.00272000000001</v>
          </cell>
          <cell r="G244">
            <v>1384.4807599999999</v>
          </cell>
        </row>
        <row r="245">
          <cell r="B245" t="str">
            <v xml:space="preserve">         ECL-2005-0002 - LINHAS 220kV - Obras Encerradas ( 2005 )</v>
          </cell>
          <cell r="C245" t="str">
            <v>EQ</v>
          </cell>
          <cell r="E245">
            <v>20.876799999999999</v>
          </cell>
          <cell r="G245">
            <v>20.876799999999999</v>
          </cell>
        </row>
        <row r="246">
          <cell r="B246" t="str">
            <v xml:space="preserve">         ECL-2006-0002 - LINHAS 220kV - Obras Encerradas ( 2006 )</v>
          </cell>
          <cell r="C246" t="str">
            <v>EQ</v>
          </cell>
          <cell r="D246">
            <v>25.711580000000001</v>
          </cell>
          <cell r="E246">
            <v>1332.2832100000001</v>
          </cell>
          <cell r="G246">
            <v>1357.99479</v>
          </cell>
        </row>
        <row r="247">
          <cell r="B247" t="str">
            <v xml:space="preserve">         LNH-2002-0009 - L.SANTARÉM-ZÊZERE</v>
          </cell>
          <cell r="C247" t="str">
            <v>EQ</v>
          </cell>
          <cell r="D247">
            <v>19.927980000000002</v>
          </cell>
          <cell r="E247">
            <v>72.896829999999994</v>
          </cell>
          <cell r="F247">
            <v>-92.824809999999999</v>
          </cell>
        </row>
        <row r="248">
          <cell r="B248" t="str">
            <v xml:space="preserve">         LNH-2002-0017 - L.BODIOSA - VALDIGEM</v>
          </cell>
          <cell r="C248" t="str">
            <v>EQ</v>
          </cell>
          <cell r="E248">
            <v>510.3501</v>
          </cell>
          <cell r="F248">
            <v>-510.3501</v>
          </cell>
        </row>
        <row r="249">
          <cell r="B249" t="str">
            <v xml:space="preserve">         LNH-2002-0019 - L.BODIOSA-PARAIMO</v>
          </cell>
          <cell r="C249" t="str">
            <v>EQ</v>
          </cell>
          <cell r="D249">
            <v>2683.0769799999998</v>
          </cell>
          <cell r="E249">
            <v>8042.63393</v>
          </cell>
          <cell r="G249">
            <v>10725.71091</v>
          </cell>
        </row>
        <row r="250">
          <cell r="B250" t="str">
            <v xml:space="preserve">         LNH-2002-0024 - L."FANHOES"-TRAJOUCE</v>
          </cell>
          <cell r="C250" t="str">
            <v>EQ</v>
          </cell>
          <cell r="D250">
            <v>327.81164000000001</v>
          </cell>
          <cell r="E250">
            <v>702.80169999999998</v>
          </cell>
          <cell r="G250">
            <v>1030.6133400000001</v>
          </cell>
        </row>
        <row r="251">
          <cell r="B251" t="str">
            <v xml:space="preserve">         LNH-2002-0034 - L.CASTELO BRANCO - FERRO 1/2</v>
          </cell>
          <cell r="C251" t="str">
            <v>EQ</v>
          </cell>
          <cell r="D251">
            <v>1325.97237</v>
          </cell>
          <cell r="E251">
            <v>8011.6369599999998</v>
          </cell>
          <cell r="G251">
            <v>9337.6093299999993</v>
          </cell>
        </row>
        <row r="252">
          <cell r="B252" t="str">
            <v xml:space="preserve">         LNH-2002-0038 - L.DI - OLMOS -  ( 1º Troço )</v>
          </cell>
          <cell r="C252" t="str">
            <v>EQ</v>
          </cell>
          <cell r="D252">
            <v>35.867640000000002</v>
          </cell>
          <cell r="E252">
            <v>63.597470000000001</v>
          </cell>
          <cell r="G252">
            <v>99.465109999999996</v>
          </cell>
        </row>
        <row r="253">
          <cell r="B253" t="str">
            <v xml:space="preserve">         LNH-2002-0040 - L.Espariz - Penela</v>
          </cell>
          <cell r="C253" t="str">
            <v>EQ</v>
          </cell>
          <cell r="E253">
            <v>31.404599999999999</v>
          </cell>
          <cell r="G253">
            <v>31.404599999999999</v>
          </cell>
        </row>
        <row r="254">
          <cell r="B254" t="str">
            <v xml:space="preserve">         LNH-2002-0041 - L.VILA POUCA AGUIAR - VALDIGEM</v>
          </cell>
          <cell r="C254" t="str">
            <v>EQ</v>
          </cell>
          <cell r="D254">
            <v>72.546599999999998</v>
          </cell>
          <cell r="G254">
            <v>72.546599999999998</v>
          </cell>
        </row>
        <row r="255">
          <cell r="B255" t="str">
            <v xml:space="preserve">         LNH-2002-0050 - L.RMTJ - Desvio P/ SCE</v>
          </cell>
          <cell r="C255" t="str">
            <v>EQ</v>
          </cell>
          <cell r="D255">
            <v>63.287520000000001</v>
          </cell>
          <cell r="G255">
            <v>63.287520000000001</v>
          </cell>
        </row>
        <row r="256">
          <cell r="B256" t="str">
            <v xml:space="preserve">         LNH-2002-0060 - L.ESTARREJA-PEREIROS - Desvio p/ PARAIMO</v>
          </cell>
          <cell r="C256" t="str">
            <v>EQ</v>
          </cell>
          <cell r="D256">
            <v>626.57069999999999</v>
          </cell>
          <cell r="E256">
            <v>579.81632000000002</v>
          </cell>
          <cell r="G256">
            <v>1206.3870199999999</v>
          </cell>
        </row>
        <row r="257">
          <cell r="B257" t="str">
            <v xml:space="preserve">         LNH-2003-0002 - L.VMED1  "Upgrade"  220 kV</v>
          </cell>
          <cell r="C257" t="str">
            <v>EQ</v>
          </cell>
          <cell r="E257">
            <v>31.494759999999999</v>
          </cell>
          <cell r="G257">
            <v>31.494759999999999</v>
          </cell>
        </row>
        <row r="258">
          <cell r="B258" t="str">
            <v xml:space="preserve">         LNH-2003-0006 - L.Alto Mira -Zambujal 1   (cabo subt. )</v>
          </cell>
          <cell r="C258" t="str">
            <v>EQ</v>
          </cell>
          <cell r="E258">
            <v>3.48916</v>
          </cell>
          <cell r="G258">
            <v>3.48916</v>
          </cell>
        </row>
        <row r="259">
          <cell r="B259" t="str">
            <v xml:space="preserve">         LNH-2003-0020 - L.VMED2  - "Upgrade" p/  dupla de 220 kV</v>
          </cell>
          <cell r="C259" t="str">
            <v>EQ</v>
          </cell>
          <cell r="E259">
            <v>7.2156200000000004</v>
          </cell>
          <cell r="G259">
            <v>7.2156200000000004</v>
          </cell>
        </row>
        <row r="260">
          <cell r="B260" t="str">
            <v xml:space="preserve">         LNH-2003-0022 - L.RVCPR2-PPS, Desvio p/ S. Espariz</v>
          </cell>
          <cell r="C260" t="str">
            <v>EQ</v>
          </cell>
          <cell r="E260">
            <v>4.7347299999999999</v>
          </cell>
          <cell r="G260">
            <v>4.7347299999999999</v>
          </cell>
        </row>
        <row r="261">
          <cell r="B261" t="str">
            <v xml:space="preserve">         LNH-2003-0036 - L.BTPN, Desv p/ D. Intern(LBTDI e LDIPN)</v>
          </cell>
          <cell r="C261" t="str">
            <v>EQ</v>
          </cell>
          <cell r="D261">
            <v>2.2338800000000001</v>
          </cell>
          <cell r="G261">
            <v>2.2338800000000001</v>
          </cell>
        </row>
        <row r="262">
          <cell r="B262" t="str">
            <v xml:space="preserve">         LNH-2003-0038 - L.BT-Aldeadavila, Ligação para DI</v>
          </cell>
          <cell r="C262" t="str">
            <v>EQ</v>
          </cell>
          <cell r="D262">
            <v>2.2338800000000001</v>
          </cell>
          <cell r="G262">
            <v>2.2338800000000001</v>
          </cell>
        </row>
        <row r="263">
          <cell r="B263" t="str">
            <v xml:space="preserve">         LNH-2003-0039 - L.PTPN, Desvio p/ SDI</v>
          </cell>
          <cell r="C263" t="str">
            <v>EQ</v>
          </cell>
          <cell r="D263">
            <v>2.2338800000000001</v>
          </cell>
          <cell r="G263">
            <v>2.2338800000000001</v>
          </cell>
        </row>
        <row r="264">
          <cell r="B264" t="str">
            <v xml:space="preserve">         LNH-2003-0054 - L.PRZR 3, Desvio p/ Penela</v>
          </cell>
          <cell r="C264" t="str">
            <v>EQ</v>
          </cell>
          <cell r="D264">
            <v>1.88893</v>
          </cell>
          <cell r="E264">
            <v>2.2367900000000001</v>
          </cell>
          <cell r="G264">
            <v>4.1257200000000003</v>
          </cell>
        </row>
        <row r="265">
          <cell r="B265" t="str">
            <v xml:space="preserve">         LNH-2003-0055 - L.OQTN, Reforço troço final p/ dupla</v>
          </cell>
          <cell r="C265" t="str">
            <v>EQ</v>
          </cell>
          <cell r="D265">
            <v>21.713460000000001</v>
          </cell>
          <cell r="E265">
            <v>49.11965</v>
          </cell>
          <cell r="G265">
            <v>70.833110000000005</v>
          </cell>
        </row>
        <row r="266">
          <cell r="B266" t="str">
            <v xml:space="preserve">         LNH-2005-0002 - L.Vila Chã-Pereiros1, Desvio p/ Espariz</v>
          </cell>
          <cell r="C266" t="str">
            <v>EQ</v>
          </cell>
          <cell r="E266">
            <v>4.0952000000000002</v>
          </cell>
          <cell r="G266">
            <v>4.0952000000000002</v>
          </cell>
        </row>
        <row r="267">
          <cell r="B267" t="str">
            <v xml:space="preserve">         LNH-2005-0048 - L.DI - OLMOS- 2º troço ("T" até SDI )</v>
          </cell>
          <cell r="C267" t="str">
            <v>EQ</v>
          </cell>
          <cell r="D267">
            <v>6.1916900000000004</v>
          </cell>
          <cell r="G267">
            <v>6.1916900000000004</v>
          </cell>
        </row>
        <row r="268">
          <cell r="B268" t="str">
            <v xml:space="preserve">         LNH-2005-0051 - L.Vila Chã-Pereiros2, Desvio p/ Espariz</v>
          </cell>
          <cell r="C268" t="str">
            <v>EQ</v>
          </cell>
          <cell r="E268">
            <v>4.0952599999999997</v>
          </cell>
          <cell r="G268">
            <v>4.0952599999999997</v>
          </cell>
        </row>
        <row r="269">
          <cell r="B269" t="str">
            <v xml:space="preserve">         RLN-2005-0003 - L. AGPR1-Substituição de isoladores</v>
          </cell>
          <cell r="C269" t="str">
            <v>EX</v>
          </cell>
          <cell r="D269">
            <v>155.8477</v>
          </cell>
          <cell r="E269">
            <v>330.68551000000002</v>
          </cell>
          <cell r="G269">
            <v>486.53321</v>
          </cell>
        </row>
        <row r="270">
          <cell r="B270" t="str">
            <v xml:space="preserve">         RLN-2006-0018 - L.CGRM2/3 - Subst. de isoladores</v>
          </cell>
          <cell r="C270" t="str">
            <v>EX</v>
          </cell>
          <cell r="E270">
            <v>367.00664</v>
          </cell>
          <cell r="G270">
            <v>367.00664</v>
          </cell>
        </row>
        <row r="271">
          <cell r="B271" t="str">
            <v xml:space="preserve">      44232230 - Transporte Electricidade - Linhas 400KV</v>
          </cell>
          <cell r="D271">
            <v>6846.9622200000003</v>
          </cell>
          <cell r="E271">
            <v>21138.71081</v>
          </cell>
          <cell r="F271">
            <v>-1836.7432899999999</v>
          </cell>
          <cell r="G271">
            <v>26148.92974</v>
          </cell>
        </row>
        <row r="272">
          <cell r="B272" t="str">
            <v xml:space="preserve">         ECL-2005-0003 - LINHAS 150kV - Obras Encerradas ( 2005 )</v>
          </cell>
          <cell r="C272" t="str">
            <v>EQ</v>
          </cell>
          <cell r="E272">
            <v>24.928879999999999</v>
          </cell>
          <cell r="G272">
            <v>24.928879999999999</v>
          </cell>
        </row>
        <row r="273">
          <cell r="B273" t="str">
            <v xml:space="preserve">         ECL-2006-0001 - LINHAS 400kV - Obras Encerradas ( 2006 )</v>
          </cell>
          <cell r="C273" t="str">
            <v>EQ</v>
          </cell>
          <cell r="E273">
            <v>127.5676</v>
          </cell>
          <cell r="G273">
            <v>127.5676</v>
          </cell>
        </row>
        <row r="274">
          <cell r="B274" t="str">
            <v xml:space="preserve">         LNH-2002-0003 - L.FANHÕES-ALTO MIRA II, mod.p/ 400/220kV</v>
          </cell>
          <cell r="C274" t="str">
            <v>EQ</v>
          </cell>
          <cell r="D274">
            <v>848.58127000000002</v>
          </cell>
          <cell r="E274">
            <v>3417.4957599999998</v>
          </cell>
          <cell r="G274">
            <v>4266.0770300000004</v>
          </cell>
        </row>
        <row r="275">
          <cell r="B275" t="str">
            <v xml:space="preserve">         LNH-2002-0016 - L.ALQUEVA-BALBOA</v>
          </cell>
          <cell r="C275" t="str">
            <v>EQ</v>
          </cell>
          <cell r="E275">
            <v>10.048</v>
          </cell>
          <cell r="F275">
            <v>-10.048</v>
          </cell>
        </row>
        <row r="276">
          <cell r="B276" t="str">
            <v xml:space="preserve">         LNH-2002-0018 - L.CARREGADO-RIO MAIOR 2,3</v>
          </cell>
          <cell r="C276" t="str">
            <v>EQ</v>
          </cell>
          <cell r="D276">
            <v>1.68083</v>
          </cell>
          <cell r="E276">
            <v>3.4620000000000102E-2</v>
          </cell>
          <cell r="G276">
            <v>1.7154499999999999</v>
          </cell>
        </row>
        <row r="277">
          <cell r="B277" t="str">
            <v xml:space="preserve">         LNH-2002-0023 - L.SINES-PORTIMÃO 3</v>
          </cell>
          <cell r="C277" t="str">
            <v>EQ</v>
          </cell>
          <cell r="D277">
            <v>2514.4751099999999</v>
          </cell>
          <cell r="E277">
            <v>9027.0354200000002</v>
          </cell>
          <cell r="G277">
            <v>11541.51053</v>
          </cell>
        </row>
        <row r="278">
          <cell r="B278" t="str">
            <v xml:space="preserve">         LNH-2002-0025 - L.BATALHA - PEGO</v>
          </cell>
          <cell r="C278" t="str">
            <v>EQ</v>
          </cell>
          <cell r="D278">
            <v>1815.38366</v>
          </cell>
          <cell r="E278">
            <v>6504.7161999999998</v>
          </cell>
          <cell r="G278">
            <v>8320.0998600000003</v>
          </cell>
        </row>
        <row r="279">
          <cell r="B279" t="str">
            <v xml:space="preserve">         LNH-2002-0042 - L.VALDIGEM - VERMOIM</v>
          </cell>
          <cell r="C279" t="str">
            <v>EQ</v>
          </cell>
          <cell r="D279">
            <v>274.22503999999998</v>
          </cell>
          <cell r="E279">
            <v>40.177819999999997</v>
          </cell>
          <cell r="G279">
            <v>314.40285999999998</v>
          </cell>
        </row>
        <row r="280">
          <cell r="B280" t="str">
            <v xml:space="preserve">         LNH-2002-0046 - L.RMFN - Desvio p/ SAM</v>
          </cell>
          <cell r="C280" t="str">
            <v>EQ</v>
          </cell>
          <cell r="E280">
            <v>1.5979099999999999</v>
          </cell>
          <cell r="G280">
            <v>1.5979099999999999</v>
          </cell>
        </row>
        <row r="281">
          <cell r="B281" t="str">
            <v xml:space="preserve">         LNH-2002-0047 - L.RRRM2 - Abertura na SBL</v>
          </cell>
          <cell r="C281" t="str">
            <v>EQ</v>
          </cell>
          <cell r="D281">
            <v>94.049589999999995</v>
          </cell>
          <cell r="E281">
            <v>580.86165000000005</v>
          </cell>
          <cell r="F281">
            <v>-674.91124000000002</v>
          </cell>
        </row>
        <row r="282">
          <cell r="B282" t="str">
            <v xml:space="preserve">         LNH-2002-0053 - L.PALMELA - RIBATEJO - Desvio p/ "FF"</v>
          </cell>
          <cell r="C282" t="str">
            <v>EQ</v>
          </cell>
          <cell r="E282">
            <v>17.30912</v>
          </cell>
          <cell r="G282">
            <v>17.30912</v>
          </cell>
        </row>
        <row r="283">
          <cell r="B283" t="str">
            <v xml:space="preserve">         LNH-2002-0054 - L.BLRM + LRMRJ, desvio p/ BP a SRM</v>
          </cell>
          <cell r="C283" t="str">
            <v>EQ</v>
          </cell>
          <cell r="E283">
            <v>0.47334999999999999</v>
          </cell>
          <cell r="G283">
            <v>0.47334999999999999</v>
          </cell>
        </row>
        <row r="284">
          <cell r="B284" t="str">
            <v xml:space="preserve">         LNH-2002-0055 - L.RRRM II - Desvio p/ PARAIMO</v>
          </cell>
          <cell r="C284" t="str">
            <v>EQ</v>
          </cell>
          <cell r="D284">
            <v>536.36121000000003</v>
          </cell>
          <cell r="E284">
            <v>598.33442000000002</v>
          </cell>
          <cell r="F284">
            <v>-1134.6956299999999</v>
          </cell>
        </row>
        <row r="285">
          <cell r="B285" t="str">
            <v xml:space="preserve">         LNH-2002-0057 - L.PORTIMÃO - TUNES</v>
          </cell>
          <cell r="C285" t="str">
            <v>EQ</v>
          </cell>
          <cell r="D285">
            <v>40.742199999999997</v>
          </cell>
          <cell r="E285">
            <v>85.667249999999996</v>
          </cell>
          <cell r="G285">
            <v>126.40945000000001</v>
          </cell>
        </row>
        <row r="286">
          <cell r="B286" t="str">
            <v xml:space="preserve">         LNH-2002-0058 - L.ALRA I - Desvio p/  PEDRALVA</v>
          </cell>
          <cell r="C286" t="str">
            <v>EQ</v>
          </cell>
          <cell r="D286">
            <v>12.167719999999999</v>
          </cell>
          <cell r="E286">
            <v>3.4325199999999998</v>
          </cell>
          <cell r="G286">
            <v>15.600239999999999</v>
          </cell>
        </row>
        <row r="287">
          <cell r="B287" t="str">
            <v xml:space="preserve">         LNH-2002-0062 - L.PICOTE-DOURO INTERNACIONAL</v>
          </cell>
          <cell r="C287" t="str">
            <v>EQ</v>
          </cell>
          <cell r="D287">
            <v>16.75169</v>
          </cell>
          <cell r="G287">
            <v>16.75169</v>
          </cell>
        </row>
        <row r="288">
          <cell r="B288" t="str">
            <v xml:space="preserve">         LNH-2002-0067 - L.FNRJ - Zona de Fanhões</v>
          </cell>
          <cell r="C288" t="str">
            <v>EQ</v>
          </cell>
          <cell r="E288">
            <v>4.3695599999999999</v>
          </cell>
          <cell r="F288">
            <v>-4.3695599999999999</v>
          </cell>
        </row>
        <row r="289">
          <cell r="B289" t="str">
            <v xml:space="preserve">         LNH-2002-0070 - L.D. Intern.- Aldeadav., Upgr.(a 400kV)</v>
          </cell>
          <cell r="C289" t="str">
            <v>EQ</v>
          </cell>
          <cell r="D289">
            <v>2.24329</v>
          </cell>
          <cell r="G289">
            <v>2.24329</v>
          </cell>
        </row>
        <row r="290">
          <cell r="B290" t="str">
            <v xml:space="preserve">         LNH-2003-0001 - L.Falagueira-Mamporcão</v>
          </cell>
          <cell r="C290" t="str">
            <v>EQ</v>
          </cell>
          <cell r="D290">
            <v>58.624989999999997</v>
          </cell>
          <cell r="E290">
            <v>125.7833</v>
          </cell>
          <cell r="G290">
            <v>184.40828999999999</v>
          </cell>
        </row>
        <row r="291">
          <cell r="B291" t="str">
            <v xml:space="preserve">         LNH-2003-0037 - L.PN-Aldeadavila, Ligação para DI</v>
          </cell>
          <cell r="C291" t="str">
            <v>EQ</v>
          </cell>
          <cell r="D291">
            <v>1.12165</v>
          </cell>
          <cell r="G291">
            <v>1.12165</v>
          </cell>
        </row>
        <row r="294">
          <cell r="B294" t="str">
            <v xml:space="preserve">IMOBILIZADO  EM  CURSO  POR  OBRA  </v>
          </cell>
        </row>
        <row r="295">
          <cell r="B295" t="str">
            <v>Período: 2006-01 até 2006-08</v>
          </cell>
        </row>
        <row r="296">
          <cell r="C296" t="str">
            <v>Divisão</v>
          </cell>
          <cell r="G296" t="str">
            <v>(Un: mil euros)</v>
          </cell>
        </row>
        <row r="297">
          <cell r="D297" t="str">
            <v xml:space="preserve">Situação em </v>
          </cell>
          <cell r="E297" t="str">
            <v>Investimento</v>
          </cell>
          <cell r="F297" t="str">
            <v>Transfer. p/</v>
          </cell>
          <cell r="G297" t="str">
            <v>Situação em</v>
          </cell>
        </row>
        <row r="298">
          <cell r="B298" t="str">
            <v>Classes do imobilizado  /  Obra</v>
          </cell>
          <cell r="D298" t="str">
            <v>2005-12-31</v>
          </cell>
          <cell r="E298" t="str">
            <v>realizado</v>
          </cell>
          <cell r="F298" t="str">
            <v>exploração</v>
          </cell>
          <cell r="G298" t="str">
            <v>2006-08-31</v>
          </cell>
        </row>
        <row r="299">
          <cell r="B299" t="str">
            <v xml:space="preserve">         LNH-2003-0052 - L.Tunes - "S. Algarvio"</v>
          </cell>
          <cell r="C299" t="str">
            <v>EQ</v>
          </cell>
          <cell r="D299">
            <v>24.39481</v>
          </cell>
          <cell r="G299">
            <v>24.39481</v>
          </cell>
        </row>
        <row r="300">
          <cell r="B300" t="str">
            <v xml:space="preserve">         LNH-2005-0005 - L.Ligação do terno 400 kV à CBT 2</v>
          </cell>
          <cell r="C300" t="str">
            <v>EQ</v>
          </cell>
          <cell r="D300">
            <v>4.6776299999999997</v>
          </cell>
          <cell r="G300">
            <v>4.6776299999999997</v>
          </cell>
        </row>
        <row r="301">
          <cell r="B301" t="str">
            <v xml:space="preserve">         LNH-2005-0007 - L.Batalha - Lavos a 400kV</v>
          </cell>
          <cell r="C301" t="str">
            <v>EQ</v>
          </cell>
          <cell r="E301">
            <v>19.93777</v>
          </cell>
          <cell r="G301">
            <v>19.93777</v>
          </cell>
        </row>
        <row r="302">
          <cell r="B302" t="str">
            <v xml:space="preserve">         LNH-2005-0010 - L."S. Algarvio" - Espanha</v>
          </cell>
          <cell r="C302" t="str">
            <v>EQ</v>
          </cell>
          <cell r="D302">
            <v>14.113770000000001</v>
          </cell>
          <cell r="G302">
            <v>14.113770000000001</v>
          </cell>
        </row>
        <row r="303">
          <cell r="B303" t="str">
            <v xml:space="preserve">         LNH-2005-0029 - L.RMTJ (TV), Remod Troço</v>
          </cell>
          <cell r="C303" t="str">
            <v>EQ</v>
          </cell>
          <cell r="D303">
            <v>8.3807299999999998</v>
          </cell>
          <cell r="G303">
            <v>8.3807299999999998</v>
          </cell>
        </row>
        <row r="304">
          <cell r="B304" t="str">
            <v xml:space="preserve">         LNH-2005-0033 - L.Alto Mira-Trajouce -remodelação</v>
          </cell>
          <cell r="C304" t="str">
            <v>EQ</v>
          </cell>
          <cell r="D304">
            <v>8.3807299999999998</v>
          </cell>
          <cell r="G304">
            <v>8.3807299999999998</v>
          </cell>
        </row>
        <row r="305">
          <cell r="B305" t="str">
            <v xml:space="preserve">         LNH-2005-0046 - L.PTPN (lado SPN), desvio p/ SDI</v>
          </cell>
          <cell r="C305" t="str">
            <v>EQ</v>
          </cell>
          <cell r="D305">
            <v>1.10934</v>
          </cell>
          <cell r="G305">
            <v>1.10934</v>
          </cell>
        </row>
        <row r="306">
          <cell r="B306" t="str">
            <v xml:space="preserve">         MFO-2006-0003 - L.PEGO - CEDILLO ( Mont. Fibras Opticas)</v>
          </cell>
          <cell r="C306" t="str">
            <v>EQ</v>
          </cell>
          <cell r="E306">
            <v>12.718859999999999</v>
          </cell>
          <cell r="F306">
            <v>-12.718859999999999</v>
          </cell>
        </row>
        <row r="307">
          <cell r="B307" t="str">
            <v xml:space="preserve">         RLN-2005-0008 - L.PMFN - Substituição de Isoladores</v>
          </cell>
          <cell r="C307" t="str">
            <v>EX</v>
          </cell>
          <cell r="D307">
            <v>181.65949000000001</v>
          </cell>
          <cell r="E307">
            <v>3.7422000000000102</v>
          </cell>
          <cell r="G307">
            <v>185.40169</v>
          </cell>
        </row>
        <row r="308">
          <cell r="B308" t="str">
            <v xml:space="preserve">         RLN-2005-0009 - L.Sub.Isol(LCSBPM1,CSBPM2,CSBPM3,CSBPM4)</v>
          </cell>
          <cell r="C308" t="str">
            <v>EX</v>
          </cell>
          <cell r="D308">
            <v>387.83747</v>
          </cell>
          <cell r="E308">
            <v>374.09347000000002</v>
          </cell>
          <cell r="G308">
            <v>761.93093999999996</v>
          </cell>
        </row>
        <row r="309">
          <cell r="B309" t="str">
            <v xml:space="preserve">         RLN-2006-0017 - L.FNAM4/LAMRJ-Substituição de isoladores</v>
          </cell>
          <cell r="C309" t="str">
            <v>EX</v>
          </cell>
          <cell r="E309">
            <v>158.38513</v>
          </cell>
          <cell r="G309">
            <v>158.38513</v>
          </cell>
        </row>
        <row r="310">
          <cell r="B310" t="str">
            <v xml:space="preserve">      44232270 - Transporte Electricidade - Ramais 150KV</v>
          </cell>
          <cell r="D310">
            <v>10.375</v>
          </cell>
          <cell r="E310">
            <v>38.150590000000001</v>
          </cell>
          <cell r="F310">
            <v>-48.525590000000001</v>
          </cell>
        </row>
        <row r="311">
          <cell r="B311" t="str">
            <v xml:space="preserve">         RAM-2002-0001 - L.VILA NOVA-RIBA DÁVE, ramal p/ Oleiros</v>
          </cell>
          <cell r="C311" t="str">
            <v>EQ</v>
          </cell>
          <cell r="D311">
            <v>10.375</v>
          </cell>
          <cell r="E311">
            <v>38.150590000000001</v>
          </cell>
          <cell r="F311">
            <v>-48.525590000000001</v>
          </cell>
        </row>
        <row r="312">
          <cell r="B312" t="str">
            <v xml:space="preserve">      44238130 - Telecomunicações-Segurança - Fibra Óptica</v>
          </cell>
          <cell r="D312">
            <v>1013.7762300000001</v>
          </cell>
          <cell r="E312">
            <v>2981.3661299999999</v>
          </cell>
          <cell r="F312">
            <v>-2014.8281899999999</v>
          </cell>
          <cell r="G312">
            <v>1980.3141700000001</v>
          </cell>
        </row>
        <row r="313">
          <cell r="B313" t="str">
            <v xml:space="preserve">         ALN-2002-0025 - L.TORRÃO - RECAREI  Uprating</v>
          </cell>
          <cell r="C313" t="str">
            <v>EQ</v>
          </cell>
          <cell r="D313">
            <v>17.606290000000001</v>
          </cell>
          <cell r="E313">
            <v>155.62433999999999</v>
          </cell>
          <cell r="F313">
            <v>-173.23062999999999</v>
          </cell>
        </row>
        <row r="314">
          <cell r="B314" t="str">
            <v xml:space="preserve">         ALN-2002-0026 - L.CANIÇADA - OLEIROS  Uprating</v>
          </cell>
          <cell r="C314" t="str">
            <v>EQ</v>
          </cell>
          <cell r="E314">
            <v>1.4585600000000001</v>
          </cell>
          <cell r="G314">
            <v>1.4585600000000001</v>
          </cell>
        </row>
        <row r="315">
          <cell r="B315" t="str">
            <v xml:space="preserve">         ALN-2002-0040 - L.F. Ferro - Trafaria 1/2 (Uprating)</v>
          </cell>
          <cell r="C315" t="str">
            <v>EQ</v>
          </cell>
          <cell r="D315">
            <v>11.44652</v>
          </cell>
          <cell r="E315">
            <v>105.70681999999999</v>
          </cell>
          <cell r="G315">
            <v>117.15334</v>
          </cell>
        </row>
        <row r="316">
          <cell r="B316" t="str">
            <v xml:space="preserve">         ALN-2003-0002 - L.CANIÇADA-VILA FRIA 1 - 150kV  Uprating</v>
          </cell>
          <cell r="C316" t="str">
            <v>EQ</v>
          </cell>
          <cell r="E316">
            <v>252.67789999999999</v>
          </cell>
          <cell r="G316">
            <v>252.67789999999999</v>
          </cell>
        </row>
        <row r="317">
          <cell r="B317" t="str">
            <v xml:space="preserve">         ALN-2003-0004 - L.PMQAJ/FFQAJ    Uprating</v>
          </cell>
          <cell r="C317" t="str">
            <v>EQ</v>
          </cell>
          <cell r="D317">
            <v>170.32639</v>
          </cell>
          <cell r="E317">
            <v>101.80287</v>
          </cell>
          <cell r="F317">
            <v>-272.12925999999999</v>
          </cell>
        </row>
        <row r="318">
          <cell r="B318" t="str">
            <v xml:space="preserve">         ALN-2003-0005 - L.Mogadouro - Valeira, Uprating</v>
          </cell>
          <cell r="C318" t="str">
            <v>EQ</v>
          </cell>
          <cell r="E318">
            <v>55.748379999999997</v>
          </cell>
          <cell r="G318">
            <v>55.748379999999997</v>
          </cell>
        </row>
        <row r="319">
          <cell r="B319" t="str">
            <v xml:space="preserve">         ALN-2003-0007 - L.CDRA2, Troço CD-RA, Uprating</v>
          </cell>
          <cell r="C319" t="str">
            <v>EQ</v>
          </cell>
          <cell r="D319">
            <v>244.12508</v>
          </cell>
          <cell r="E319">
            <v>115.40173</v>
          </cell>
          <cell r="F319">
            <v>-359.52681000000001</v>
          </cell>
        </row>
        <row r="320">
          <cell r="B320" t="str">
            <v xml:space="preserve">         ALN-2003-0009 - L.PMMP / L.MPSN,  Uprating</v>
          </cell>
          <cell r="C320" t="str">
            <v>EQ</v>
          </cell>
          <cell r="E320">
            <v>68.555530000000005</v>
          </cell>
          <cell r="G320">
            <v>68.555530000000005</v>
          </cell>
        </row>
        <row r="321">
          <cell r="B321" t="str">
            <v xml:space="preserve">         ALN-2003-0012 - L.Torrão-Carrapatelo, Uprating</v>
          </cell>
          <cell r="C321" t="str">
            <v>EQ</v>
          </cell>
          <cell r="E321">
            <v>62.083269999999999</v>
          </cell>
          <cell r="G321">
            <v>62.083269999999999</v>
          </cell>
        </row>
        <row r="322">
          <cell r="B322" t="str">
            <v xml:space="preserve">         ECL-2006-0001 - LINHAS 400kV - Obras Encerradas ( 2006 )</v>
          </cell>
          <cell r="C322" t="str">
            <v>EQ</v>
          </cell>
          <cell r="E322">
            <v>1.0438499999999999</v>
          </cell>
          <cell r="G322">
            <v>1.0438499999999999</v>
          </cell>
        </row>
        <row r="323">
          <cell r="B323" t="str">
            <v xml:space="preserve">         ECL-2006-0002 - LINHAS 220kV - Obras Encerradas ( 2006 )</v>
          </cell>
          <cell r="C323" t="str">
            <v>EQ</v>
          </cell>
          <cell r="E323">
            <v>59.95017</v>
          </cell>
          <cell r="G323">
            <v>59.95017</v>
          </cell>
        </row>
        <row r="324">
          <cell r="B324" t="str">
            <v xml:space="preserve">         LNH-2002-0034 - L.CASTELO BRANCO - FERRO 1/2</v>
          </cell>
          <cell r="C324" t="str">
            <v>EQ</v>
          </cell>
          <cell r="D324">
            <v>40.8904</v>
          </cell>
          <cell r="E324">
            <v>244.52761000000001</v>
          </cell>
          <cell r="G324">
            <v>285.41800999999998</v>
          </cell>
        </row>
        <row r="325">
          <cell r="B325" t="str">
            <v xml:space="preserve">         LNH-2002-0039 - L.FRCC, troço Ródão  - Castelo Branco</v>
          </cell>
          <cell r="C325" t="str">
            <v>EQ</v>
          </cell>
          <cell r="E325">
            <v>7.1513999999999998</v>
          </cell>
          <cell r="F325">
            <v>-7.1513999999999998</v>
          </cell>
        </row>
        <row r="326">
          <cell r="B326" t="str">
            <v xml:space="preserve">         LNH-2002-0052 - L.SNTN 1/2 - Desvio P/ PORTIMÃO</v>
          </cell>
          <cell r="C326" t="str">
            <v>EQ</v>
          </cell>
          <cell r="E326">
            <v>48.963360000000002</v>
          </cell>
          <cell r="G326">
            <v>48.963360000000002</v>
          </cell>
        </row>
        <row r="327">
          <cell r="B327" t="str">
            <v xml:space="preserve">         LNH-2002-0060 - L.ESTARREJA-PEREIROS - Desvio p/ PARAIMO</v>
          </cell>
          <cell r="C327" t="str">
            <v>EQ</v>
          </cell>
          <cell r="D327">
            <v>4.8938699999999997</v>
          </cell>
          <cell r="E327">
            <v>29.714320000000001</v>
          </cell>
          <cell r="G327">
            <v>34.60819</v>
          </cell>
        </row>
        <row r="328">
          <cell r="B328" t="str">
            <v xml:space="preserve">         LNH-2005-0047 - L.Mod. de Linhas 150kV e 400kV (SFR)</v>
          </cell>
          <cell r="C328" t="str">
            <v>EQ</v>
          </cell>
          <cell r="D328">
            <v>13.548439999999999</v>
          </cell>
          <cell r="E328">
            <v>12.49192</v>
          </cell>
          <cell r="F328">
            <v>-26.04036</v>
          </cell>
        </row>
        <row r="329">
          <cell r="B329" t="str">
            <v xml:space="preserve">         MFO-2006-0003 - L.PEGO - CEDILLO ( Mont. Fibras Opticas)</v>
          </cell>
          <cell r="C329" t="str">
            <v>EQ</v>
          </cell>
          <cell r="E329">
            <v>1165.7457300000001</v>
          </cell>
          <cell r="F329">
            <v>-1165.7457300000001</v>
          </cell>
        </row>
        <row r="330">
          <cell r="B330" t="str">
            <v xml:space="preserve">         TFO-2002-0001 - RS - Fibras Ópticas</v>
          </cell>
          <cell r="C330" t="str">
            <v>SI</v>
          </cell>
          <cell r="E330">
            <v>11.004</v>
          </cell>
          <cell r="F330">
            <v>-11.004</v>
          </cell>
        </row>
        <row r="331">
          <cell r="B331" t="str">
            <v xml:space="preserve">         TFO-2005-0001 - RS - Fibras Opticas 2005</v>
          </cell>
          <cell r="C331" t="str">
            <v>SI</v>
          </cell>
          <cell r="D331">
            <v>510.93923999999998</v>
          </cell>
          <cell r="E331">
            <v>481.71436999999997</v>
          </cell>
          <cell r="G331">
            <v>992.65360999999996</v>
          </cell>
        </row>
        <row r="332">
          <cell r="B332" t="str">
            <v xml:space="preserve">      44238230 - Telecomunicações Não Reguladas no Sist.Eléctrico (Linhas)</v>
          </cell>
          <cell r="D332">
            <v>890.26948000000004</v>
          </cell>
          <cell r="E332">
            <v>1395.43523</v>
          </cell>
          <cell r="F332">
            <v>-1139.7832100000001</v>
          </cell>
          <cell r="G332">
            <v>1145.9214999999999</v>
          </cell>
        </row>
        <row r="333">
          <cell r="B333" t="str">
            <v xml:space="preserve">         ALN-2002-0011 - L.PMER - Uprating</v>
          </cell>
          <cell r="C333" t="str">
            <v>EQ</v>
          </cell>
          <cell r="D333">
            <v>661.02755999999999</v>
          </cell>
          <cell r="E333">
            <v>44.915999999999997</v>
          </cell>
          <cell r="F333">
            <v>-705.94356000000005</v>
          </cell>
        </row>
        <row r="334">
          <cell r="B334" t="str">
            <v xml:space="preserve">         LNH-2002-0001 - L.TUNES-ESTOI</v>
          </cell>
          <cell r="C334" t="str">
            <v>EQ</v>
          </cell>
          <cell r="D334">
            <v>44.174230000000001</v>
          </cell>
          <cell r="E334">
            <v>389.66541999999998</v>
          </cell>
          <cell r="F334">
            <v>-433.83965000000001</v>
          </cell>
        </row>
        <row r="335">
          <cell r="B335" t="str">
            <v xml:space="preserve">         LNH-2002-0003 - L.FANHÕES-ALTO MIRA II, mod.p/ 400/220kV</v>
          </cell>
          <cell r="C335" t="str">
            <v>EQ</v>
          </cell>
          <cell r="D335">
            <v>16.655139999999999</v>
          </cell>
          <cell r="E335">
            <v>89.370670000000004</v>
          </cell>
          <cell r="G335">
            <v>106.02581000000001</v>
          </cell>
        </row>
        <row r="336">
          <cell r="B336" t="str">
            <v xml:space="preserve">         LNH-2002-0019 - L.BODIOSA-PARAIMO</v>
          </cell>
          <cell r="C336" t="str">
            <v>EQ</v>
          </cell>
          <cell r="D336">
            <v>42.594380000000001</v>
          </cell>
          <cell r="E336">
            <v>231.18803</v>
          </cell>
          <cell r="G336">
            <v>273.78241000000003</v>
          </cell>
        </row>
        <row r="337">
          <cell r="B337" t="str">
            <v xml:space="preserve">         LNH-2002-0023 - L.SINES-PORTIMÃO 3</v>
          </cell>
          <cell r="C337" t="str">
            <v>EQ</v>
          </cell>
          <cell r="D337">
            <v>76.197320000000005</v>
          </cell>
          <cell r="E337">
            <v>362.17622</v>
          </cell>
          <cell r="G337">
            <v>438.37353999999999</v>
          </cell>
        </row>
        <row r="338">
          <cell r="B338" t="str">
            <v xml:space="preserve">         LNH-2002-0024 - L."FANHOES"-TRAJOUCE</v>
          </cell>
          <cell r="C338" t="str">
            <v>EQ</v>
          </cell>
          <cell r="E338">
            <v>8.4980200000000004</v>
          </cell>
          <cell r="G338">
            <v>8.4980200000000004</v>
          </cell>
        </row>
        <row r="339">
          <cell r="B339" t="str">
            <v xml:space="preserve">         LNH-2002-0025 - L.BATALHA - PEGO</v>
          </cell>
          <cell r="C339" t="str">
            <v>EQ</v>
          </cell>
          <cell r="D339">
            <v>49.620849999999997</v>
          </cell>
          <cell r="E339">
            <v>269.62087000000002</v>
          </cell>
          <cell r="G339">
            <v>319.24171999999999</v>
          </cell>
        </row>
        <row r="340">
          <cell r="B340" t="str">
            <v>Gestão do sistema</v>
          </cell>
          <cell r="D340">
            <v>46.660049999999998</v>
          </cell>
          <cell r="E340">
            <v>56.992829999999998</v>
          </cell>
          <cell r="F340">
            <v>-47.248719999999999</v>
          </cell>
          <cell r="G340">
            <v>56.404159999999997</v>
          </cell>
        </row>
        <row r="341">
          <cell r="B341" t="str">
            <v xml:space="preserve">      44232310 - Transporte Electricidade - Gestor Sistema</v>
          </cell>
          <cell r="E341">
            <v>56.404159999999997</v>
          </cell>
          <cell r="G341">
            <v>56.404159999999997</v>
          </cell>
        </row>
        <row r="342">
          <cell r="B342" t="str">
            <v xml:space="preserve">         GSM-2005-0001 - GS-Melhoramento nos Sistemas Siemens(1)</v>
          </cell>
          <cell r="C342" t="str">
            <v>GS</v>
          </cell>
          <cell r="E342">
            <v>56.404159999999997</v>
          </cell>
          <cell r="G342">
            <v>56.404159999999997</v>
          </cell>
        </row>
        <row r="343">
          <cell r="B343" t="str">
            <v xml:space="preserve">      44232520 - Transporte Electricidade - Cont.Medida-Fact.Prod.</v>
          </cell>
          <cell r="D343">
            <v>46.660049999999998</v>
          </cell>
          <cell r="E343">
            <v>0.58866999999999803</v>
          </cell>
          <cell r="F343">
            <v>-47.248719999999999</v>
          </cell>
        </row>
        <row r="344">
          <cell r="B344" t="str">
            <v xml:space="preserve">         SEP-2002-0001 - CS-Sistema Fact. Produção - SIME</v>
          </cell>
          <cell r="C344" t="str">
            <v>CS</v>
          </cell>
          <cell r="D344">
            <v>46.660049999999998</v>
          </cell>
          <cell r="E344">
            <v>0.58866999999999803</v>
          </cell>
          <cell r="F344">
            <v>-47.248719999999999</v>
          </cell>
        </row>
        <row r="345">
          <cell r="B345" t="str">
            <v>Equipamento acessório</v>
          </cell>
          <cell r="D345">
            <v>894.90201999999999</v>
          </cell>
          <cell r="E345">
            <v>2170.3753299999998</v>
          </cell>
          <cell r="F345">
            <v>-486.41118999999998</v>
          </cell>
          <cell r="G345">
            <v>2578.86616</v>
          </cell>
        </row>
        <row r="346">
          <cell r="B346" t="str">
            <v xml:space="preserve">      44238110 - Telecomunicações-Segurança - Comutação Telefónica</v>
          </cell>
          <cell r="D346">
            <v>12.092370000000001</v>
          </cell>
          <cell r="E346">
            <v>134.79814999999999</v>
          </cell>
          <cell r="F346">
            <v>-105.904</v>
          </cell>
          <cell r="G346">
            <v>40.986519999999999</v>
          </cell>
        </row>
        <row r="347">
          <cell r="B347" t="str">
            <v xml:space="preserve">         TCT-2002-0001 - RS-Comutação Telefónica</v>
          </cell>
          <cell r="C347" t="str">
            <v>SI</v>
          </cell>
          <cell r="E347">
            <v>105.904</v>
          </cell>
          <cell r="F347">
            <v>-105.904</v>
          </cell>
        </row>
        <row r="348">
          <cell r="B348" t="str">
            <v xml:space="preserve">         TCT-2005-0001 - RS - Rede Telefónica de Segurança - 2005</v>
          </cell>
          <cell r="C348" t="str">
            <v>SI</v>
          </cell>
          <cell r="D348">
            <v>12.092370000000001</v>
          </cell>
          <cell r="E348">
            <v>28.89415</v>
          </cell>
          <cell r="G348">
            <v>40.986519999999999</v>
          </cell>
        </row>
        <row r="349">
          <cell r="B349" t="str">
            <v xml:space="preserve">      44238120 - Telecomunicações-Segurança - transmissão de dados</v>
          </cell>
          <cell r="D349">
            <v>882.80965000000003</v>
          </cell>
          <cell r="E349">
            <v>1881.57322</v>
          </cell>
          <cell r="F349">
            <v>-380.50718999999998</v>
          </cell>
          <cell r="G349">
            <v>2383.8756800000001</v>
          </cell>
        </row>
        <row r="350">
          <cell r="B350" t="str">
            <v xml:space="preserve">         TFD-2002-0001 - RS-Sist. Transmissão Fonia e Dados</v>
          </cell>
          <cell r="C350" t="str">
            <v>SI</v>
          </cell>
          <cell r="E350">
            <v>316.9649</v>
          </cell>
          <cell r="F350">
            <v>-316.9649</v>
          </cell>
        </row>
        <row r="351">
          <cell r="B351" t="str">
            <v xml:space="preserve">         TFD-2002-0004 - RS-Remodelação Rede Feixes Hertzianos</v>
          </cell>
          <cell r="C351" t="str">
            <v>SI</v>
          </cell>
          <cell r="E351">
            <v>32.994</v>
          </cell>
          <cell r="F351">
            <v>-32.994</v>
          </cell>
        </row>
        <row r="352">
          <cell r="B352" t="str">
            <v xml:space="preserve">         TFD-2002-0007 - RS-Rede de Dados de Alto Débito</v>
          </cell>
          <cell r="C352" t="str">
            <v>SI</v>
          </cell>
          <cell r="E352">
            <v>32.416539999999998</v>
          </cell>
          <cell r="F352">
            <v>-30.548290000000001</v>
          </cell>
          <cell r="G352">
            <v>1.86825</v>
          </cell>
        </row>
        <row r="353">
          <cell r="B353" t="str">
            <v xml:space="preserve">         TFD-2004-0001 - Rede de Dados Industrial</v>
          </cell>
          <cell r="C353" t="str">
            <v>SI</v>
          </cell>
          <cell r="D353">
            <v>257.27206000000001</v>
          </cell>
          <cell r="E353">
            <v>155.02001999999999</v>
          </cell>
          <cell r="G353">
            <v>412.29208</v>
          </cell>
        </row>
        <row r="354">
          <cell r="B354" t="str">
            <v xml:space="preserve">         TFD-2005-0001 - RS - Rede de Dados Alto Debito - 2005</v>
          </cell>
          <cell r="C354" t="str">
            <v>SI</v>
          </cell>
          <cell r="D354">
            <v>586.88824999999997</v>
          </cell>
          <cell r="E354">
            <v>1324.80744</v>
          </cell>
          <cell r="G354">
            <v>1911.69569</v>
          </cell>
        </row>
        <row r="355">
          <cell r="B355" t="str">
            <v xml:space="preserve">         TFD-2005-0002 - RS - Rede Transm. Fonia e Dados - 2005</v>
          </cell>
          <cell r="C355" t="str">
            <v>SI</v>
          </cell>
          <cell r="D355">
            <v>38.649340000000002</v>
          </cell>
          <cell r="E355">
            <v>13.11623</v>
          </cell>
          <cell r="G355">
            <v>51.765569999999997</v>
          </cell>
        </row>
        <row r="356">
          <cell r="B356" t="str">
            <v xml:space="preserve">         TFD-2006-0001 - Remodelação da Rede de Feixes Hertzianos</v>
          </cell>
          <cell r="C356" t="str">
            <v>SI</v>
          </cell>
          <cell r="E356">
            <v>6.2540899999999997</v>
          </cell>
          <cell r="G356">
            <v>6.2540899999999997</v>
          </cell>
        </row>
        <row r="357">
          <cell r="B357" t="str">
            <v xml:space="preserve">      44238140 - Telecomunicações - Segurança-Sist. de Alimentação</v>
          </cell>
          <cell r="E357">
            <v>154.00396000000001</v>
          </cell>
          <cell r="G357">
            <v>154.00396000000001</v>
          </cell>
        </row>
        <row r="358">
          <cell r="B358" t="str">
            <v xml:space="preserve">         SAT-2005-0001 - ST - Remod. S. A. Principais de Telecom</v>
          </cell>
          <cell r="C358" t="str">
            <v>EX</v>
          </cell>
          <cell r="E358">
            <v>150.57347999999999</v>
          </cell>
          <cell r="G358">
            <v>150.57347999999999</v>
          </cell>
        </row>
        <row r="359">
          <cell r="B359" t="str">
            <v xml:space="preserve">         SAT-2006-0001 - ST-Bateria acida s/  manut. de Telecom.</v>
          </cell>
          <cell r="C359" t="str">
            <v>EX</v>
          </cell>
          <cell r="E359">
            <v>3.4304800000000002</v>
          </cell>
          <cell r="G359">
            <v>3.4304800000000002</v>
          </cell>
        </row>
        <row r="360">
          <cell r="B360" t="str">
            <v>Sistemas informáticos</v>
          </cell>
          <cell r="D360">
            <v>48.917430000000003</v>
          </cell>
          <cell r="E360">
            <v>489.97800000000001</v>
          </cell>
          <cell r="F360">
            <v>-56.032200000000003</v>
          </cell>
          <cell r="G360">
            <v>482.86322999999999</v>
          </cell>
        </row>
        <row r="361">
          <cell r="B361" t="str">
            <v xml:space="preserve">      44261100 - Equip Informático Próprio - Equipamento central</v>
          </cell>
          <cell r="D361">
            <v>48.917430000000003</v>
          </cell>
          <cell r="E361">
            <v>489.97800000000001</v>
          </cell>
          <cell r="F361">
            <v>-56.032200000000003</v>
          </cell>
          <cell r="G361">
            <v>482.86322999999999</v>
          </cell>
        </row>
        <row r="362">
          <cell r="B362" t="str">
            <v xml:space="preserve">         IFM-2004-0002 - DRS  Corporativo</v>
          </cell>
          <cell r="C362" t="str">
            <v>SI</v>
          </cell>
          <cell r="E362">
            <v>2.6749999999999998</v>
          </cell>
          <cell r="F362">
            <v>-2.6749999999999998</v>
          </cell>
        </row>
        <row r="363">
          <cell r="B363" t="str">
            <v xml:space="preserve">         IFM-2004-0003 - Sistemas Informáticos  SAP (3)</v>
          </cell>
          <cell r="C363" t="str">
            <v>SI</v>
          </cell>
          <cell r="E363">
            <v>53.357199999999999</v>
          </cell>
          <cell r="F363">
            <v>-53.357199999999999</v>
          </cell>
        </row>
        <row r="364">
          <cell r="B364" t="str">
            <v xml:space="preserve">         IFM-2005-0001 - Interligação Redes Informáticas REN (3)</v>
          </cell>
          <cell r="C364" t="str">
            <v>SI</v>
          </cell>
          <cell r="D364">
            <v>15.762589999999999</v>
          </cell>
          <cell r="E364">
            <v>108.12757999999999</v>
          </cell>
          <cell r="G364">
            <v>123.89017</v>
          </cell>
        </row>
        <row r="367">
          <cell r="B367" t="str">
            <v xml:space="preserve">IMOBILIZADO  EM  CURSO  POR  OBRA  </v>
          </cell>
        </row>
        <row r="368">
          <cell r="B368" t="str">
            <v>Período: 2006-01 até 2006-08</v>
          </cell>
        </row>
        <row r="369">
          <cell r="C369" t="str">
            <v>Divisão</v>
          </cell>
          <cell r="G369" t="str">
            <v>(Un: mil euros)</v>
          </cell>
        </row>
        <row r="370">
          <cell r="D370" t="str">
            <v xml:space="preserve">Situação em </v>
          </cell>
          <cell r="E370" t="str">
            <v>Investimento</v>
          </cell>
          <cell r="F370" t="str">
            <v>Transfer. p/</v>
          </cell>
          <cell r="G370" t="str">
            <v>Situação em</v>
          </cell>
        </row>
        <row r="371">
          <cell r="B371" t="str">
            <v>Classes do imobilizado  /  Obra</v>
          </cell>
          <cell r="D371" t="str">
            <v>2005-12-31</v>
          </cell>
          <cell r="E371" t="str">
            <v>realizado</v>
          </cell>
          <cell r="F371" t="str">
            <v>exploração</v>
          </cell>
          <cell r="G371" t="str">
            <v>2006-08-31</v>
          </cell>
        </row>
        <row r="372">
          <cell r="B372" t="str">
            <v xml:space="preserve">         IFM-2005-0002 - Sistemas Informáticos SAP (4)</v>
          </cell>
          <cell r="C372" t="str">
            <v>SI</v>
          </cell>
          <cell r="D372">
            <v>33.15484</v>
          </cell>
          <cell r="G372">
            <v>33.15484</v>
          </cell>
          <cell r="H372" t="str">
            <v xml:space="preserve"> ?</v>
          </cell>
        </row>
        <row r="373">
          <cell r="B373" t="str">
            <v xml:space="preserve">         IFM-2006-0001 - Data Center</v>
          </cell>
          <cell r="C373" t="str">
            <v>SI</v>
          </cell>
          <cell r="E373">
            <v>78.032849999999996</v>
          </cell>
          <cell r="G373">
            <v>78.032849999999996</v>
          </cell>
        </row>
        <row r="374">
          <cell r="B374" t="str">
            <v xml:space="preserve">         IFM-2006-0002 - Projecto DRS</v>
          </cell>
          <cell r="C374" t="str">
            <v>SI</v>
          </cell>
          <cell r="E374">
            <v>247.78537</v>
          </cell>
          <cell r="G374">
            <v>247.78537</v>
          </cell>
        </row>
        <row r="375">
          <cell r="B375" t="str">
            <v>TOTAL  GLOBAL</v>
          </cell>
          <cell r="D375">
            <v>119459.90626</v>
          </cell>
          <cell r="E375">
            <v>126065.93294</v>
          </cell>
          <cell r="F375">
            <v>-83769.248449999999</v>
          </cell>
          <cell r="G375">
            <v>161756.59075</v>
          </cell>
        </row>
        <row r="440">
          <cell r="B440" t="str">
            <v xml:space="preserve">IMOBILIZADO  EM  CURSO  POR  OBRA  </v>
          </cell>
        </row>
        <row r="441">
          <cell r="B441" t="str">
            <v>Período: 2006-01 até 2006-08</v>
          </cell>
        </row>
        <row r="442">
          <cell r="C442" t="str">
            <v>Divisão</v>
          </cell>
          <cell r="G442" t="str">
            <v>(Un: mil euros)</v>
          </cell>
        </row>
        <row r="443">
          <cell r="D443" t="str">
            <v xml:space="preserve">Situação em </v>
          </cell>
          <cell r="E443" t="str">
            <v>Investimento</v>
          </cell>
          <cell r="F443" t="str">
            <v>Transfer. p/</v>
          </cell>
          <cell r="G443" t="str">
            <v>Situação em</v>
          </cell>
        </row>
        <row r="444">
          <cell r="B444" t="str">
            <v>Classes do imobilizado  /  Obra</v>
          </cell>
          <cell r="D444" t="str">
            <v>2005-12-31</v>
          </cell>
          <cell r="E444" t="str">
            <v>realizado</v>
          </cell>
          <cell r="F444" t="str">
            <v>exploração</v>
          </cell>
          <cell r="G444" t="str">
            <v>2006-08-31</v>
          </cell>
        </row>
      </sheetData>
      <sheetData sheetId="7">
        <row r="2">
          <cell r="B2" t="str">
            <v>IMOBILIZADO  EM  EXPLORAÇÃO</v>
          </cell>
        </row>
        <row r="3">
          <cell r="B3" t="str">
            <v>No mês 2006-08</v>
          </cell>
        </row>
        <row r="4">
          <cell r="I4" t="str">
            <v>(Un: mil euros)</v>
          </cell>
        </row>
        <row r="5">
          <cell r="C5" t="str">
            <v>Imobilizado Bruto</v>
          </cell>
          <cell r="I5" t="str">
            <v>Imob. Liquido</v>
          </cell>
        </row>
        <row r="6">
          <cell r="C6" t="str">
            <v xml:space="preserve">Situação em </v>
          </cell>
          <cell r="D6" t="str">
            <v>Transfer. do</v>
          </cell>
          <cell r="E6" t="str">
            <v xml:space="preserve">Aquisições </v>
          </cell>
          <cell r="F6" t="str">
            <v>Abates e</v>
          </cell>
          <cell r="G6" t="str">
            <v>Situação em</v>
          </cell>
          <cell r="I6" t="str">
            <v>Situação em</v>
          </cell>
        </row>
        <row r="7">
          <cell r="B7" t="str">
            <v>Classes do imobilizado</v>
          </cell>
          <cell r="C7" t="str">
            <v>2006-07-31</v>
          </cell>
          <cell r="D7" t="str">
            <v>imob. Curso</v>
          </cell>
          <cell r="E7" t="str">
            <v>Directas</v>
          </cell>
          <cell r="F7" t="str">
            <v>regulariz.</v>
          </cell>
          <cell r="G7" t="str">
            <v>2006-08-31</v>
          </cell>
          <cell r="H7" t="str">
            <v>Amortizações</v>
          </cell>
          <cell r="I7" t="str">
            <v>2006-08-31</v>
          </cell>
        </row>
        <row r="8">
          <cell r="B8" t="str">
            <v>Imobilizado Corpóreo</v>
          </cell>
          <cell r="C8">
            <v>3253554.9652200001</v>
          </cell>
          <cell r="D8">
            <v>12928.06731</v>
          </cell>
          <cell r="E8">
            <v>141.84220999999999</v>
          </cell>
          <cell r="G8">
            <v>3266624.8747399999</v>
          </cell>
          <cell r="H8">
            <v>-1743536.43707</v>
          </cell>
          <cell r="I8">
            <v>1523088.4376699999</v>
          </cell>
        </row>
        <row r="9">
          <cell r="B9" t="str">
            <v xml:space="preserve">    Terrenos e recursos naturais</v>
          </cell>
          <cell r="C9">
            <v>1921.21398</v>
          </cell>
          <cell r="G9">
            <v>1921.21398</v>
          </cell>
          <cell r="I9">
            <v>1921.21398</v>
          </cell>
        </row>
        <row r="10">
          <cell r="B10" t="str">
            <v xml:space="preserve">    Edifícios e Outras Construções</v>
          </cell>
          <cell r="C10">
            <v>52289.103430000003</v>
          </cell>
          <cell r="D10">
            <v>6.1188099999999999</v>
          </cell>
          <cell r="G10">
            <v>52295.222240000003</v>
          </cell>
          <cell r="H10">
            <v>-22559.379239999998</v>
          </cell>
          <cell r="I10">
            <v>29735.843000000001</v>
          </cell>
        </row>
        <row r="11">
          <cell r="B11" t="str">
            <v xml:space="preserve">    Terrenos de centrais</v>
          </cell>
          <cell r="C11">
            <v>891717.73825000005</v>
          </cell>
          <cell r="G11">
            <v>891717.73825000005</v>
          </cell>
          <cell r="H11">
            <v>-485872.59824999998</v>
          </cell>
          <cell r="I11">
            <v>405845.14</v>
          </cell>
        </row>
        <row r="12">
          <cell r="B12" t="str">
            <v xml:space="preserve">    Subestações</v>
          </cell>
          <cell r="C12">
            <v>1048270.23402</v>
          </cell>
          <cell r="D12">
            <v>7203.9810600000001</v>
          </cell>
          <cell r="G12">
            <v>1055474.21508</v>
          </cell>
          <cell r="H12">
            <v>-554908.26108000102</v>
          </cell>
          <cell r="I12">
            <v>500565.95400000102</v>
          </cell>
        </row>
        <row r="13">
          <cell r="B13" t="str">
            <v xml:space="preserve">    Linhas</v>
          </cell>
          <cell r="C13">
            <v>1028338.08428</v>
          </cell>
          <cell r="D13">
            <v>3920.5656399999998</v>
          </cell>
          <cell r="G13">
            <v>1032258.64992</v>
          </cell>
          <cell r="H13">
            <v>-517907.23592000001</v>
          </cell>
          <cell r="I13">
            <v>514351.41399999999</v>
          </cell>
        </row>
        <row r="14">
          <cell r="B14" t="str">
            <v xml:space="preserve">    Equipamento Diverso</v>
          </cell>
          <cell r="C14">
            <v>2884.9220799999998</v>
          </cell>
          <cell r="G14">
            <v>2884.9220799999998</v>
          </cell>
          <cell r="H14">
            <v>-2025.29008</v>
          </cell>
          <cell r="I14">
            <v>859.63199999999995</v>
          </cell>
        </row>
        <row r="15">
          <cell r="B15" t="str">
            <v xml:space="preserve">    Gestão do sistema</v>
          </cell>
          <cell r="C15">
            <v>47691.06783</v>
          </cell>
          <cell r="G15">
            <v>47691.06783</v>
          </cell>
          <cell r="H15">
            <v>-39737.522830000002</v>
          </cell>
          <cell r="I15">
            <v>7953.5450000000001</v>
          </cell>
        </row>
        <row r="16">
          <cell r="B16" t="str">
            <v xml:space="preserve">    Equipamentos Acessórios</v>
          </cell>
          <cell r="C16">
            <v>144090.61038999999</v>
          </cell>
          <cell r="D16">
            <v>1797.4018000000001</v>
          </cell>
          <cell r="G16">
            <v>145888.01219000001</v>
          </cell>
          <cell r="H16">
            <v>-91738.913190000007</v>
          </cell>
          <cell r="I16">
            <v>54149.099000000002</v>
          </cell>
        </row>
        <row r="17">
          <cell r="B17" t="str">
            <v xml:space="preserve">    Outro Equipamento Básico</v>
          </cell>
          <cell r="C17">
            <v>9937.2524099999991</v>
          </cell>
          <cell r="G17">
            <v>9937.2524099999991</v>
          </cell>
          <cell r="H17">
            <v>-9890.1124099999997</v>
          </cell>
          <cell r="I17">
            <v>47.14</v>
          </cell>
        </row>
        <row r="18">
          <cell r="B18" t="str">
            <v xml:space="preserve">    Equipamento de Transporte</v>
          </cell>
          <cell r="C18">
            <v>1316.56197</v>
          </cell>
          <cell r="G18">
            <v>1316.56197</v>
          </cell>
          <cell r="H18">
            <v>-1306.75297</v>
          </cell>
          <cell r="I18">
            <v>9.8089999999999993</v>
          </cell>
        </row>
        <row r="19">
          <cell r="B19" t="str">
            <v xml:space="preserve">    Ferramentas e utensílios</v>
          </cell>
          <cell r="C19">
            <v>2251.2201100000002</v>
          </cell>
          <cell r="E19">
            <v>8.3993000000000002</v>
          </cell>
          <cell r="G19">
            <v>2259.6194099999998</v>
          </cell>
          <cell r="H19">
            <v>-1812.84141</v>
          </cell>
          <cell r="I19">
            <v>446.77800000000002</v>
          </cell>
        </row>
        <row r="20">
          <cell r="B20" t="str">
            <v xml:space="preserve">    Equipamento administrativo-Informático</v>
          </cell>
          <cell r="C20">
            <v>12887.99173</v>
          </cell>
          <cell r="E20">
            <v>127.74021999999999</v>
          </cell>
          <cell r="G20">
            <v>13015.731949999999</v>
          </cell>
          <cell r="H20">
            <v>-10845.10295</v>
          </cell>
          <cell r="I20">
            <v>2170.6289999999999</v>
          </cell>
        </row>
        <row r="21">
          <cell r="B21" t="str">
            <v xml:space="preserve">    Equipamento administrativo-resto</v>
          </cell>
          <cell r="C21">
            <v>5576.7734300000002</v>
          </cell>
          <cell r="E21">
            <v>5.7026899999999996</v>
          </cell>
          <cell r="G21">
            <v>5582.4761200000003</v>
          </cell>
          <cell r="H21">
            <v>-3496.0704300000002</v>
          </cell>
          <cell r="I21">
            <v>2086.40569</v>
          </cell>
        </row>
        <row r="22">
          <cell r="B22" t="str">
            <v xml:space="preserve">    Outras imobilizações corpóreas</v>
          </cell>
          <cell r="C22">
            <v>569.82899999999995</v>
          </cell>
          <cell r="G22">
            <v>569.82899999999995</v>
          </cell>
          <cell r="H22">
            <v>-24.13</v>
          </cell>
          <cell r="I22">
            <v>545.69899999999996</v>
          </cell>
        </row>
        <row r="23">
          <cell r="B23" t="str">
            <v xml:space="preserve">    Equipamento de Transporte-Leasing</v>
          </cell>
          <cell r="C23">
            <v>2423.6066799999999</v>
          </cell>
          <cell r="G23">
            <v>2423.6066799999999</v>
          </cell>
          <cell r="H23">
            <v>-1007.17168</v>
          </cell>
          <cell r="I23">
            <v>1416.4349999999999</v>
          </cell>
        </row>
        <row r="24">
          <cell r="B24" t="str">
            <v xml:space="preserve">    Equipamento informático-Leasing</v>
          </cell>
          <cell r="C24">
            <v>1388.7556300000001</v>
          </cell>
          <cell r="G24">
            <v>1388.7556300000001</v>
          </cell>
          <cell r="H24">
            <v>-405.05462999999997</v>
          </cell>
          <cell r="I24">
            <v>983.70100000000002</v>
          </cell>
        </row>
        <row r="25">
          <cell r="B25" t="str">
            <v>Imobilizado Incorpóreo</v>
          </cell>
          <cell r="C25">
            <v>118.58114</v>
          </cell>
          <cell r="G25">
            <v>118.58114</v>
          </cell>
          <cell r="H25">
            <v>-40.923139999999997</v>
          </cell>
          <cell r="I25">
            <v>77.658000000000001</v>
          </cell>
        </row>
        <row r="26">
          <cell r="B26" t="str">
            <v xml:space="preserve">    Imobilizações incorpóreas</v>
          </cell>
          <cell r="C26">
            <v>118.58114</v>
          </cell>
          <cell r="G26">
            <v>118.58114</v>
          </cell>
          <cell r="H26">
            <v>-40.923139999999997</v>
          </cell>
          <cell r="I26">
            <v>77.658000000000001</v>
          </cell>
        </row>
        <row r="27">
          <cell r="B27" t="str">
            <v>TOTAL  GLOBAL</v>
          </cell>
          <cell r="C27">
            <v>3253673.54636</v>
          </cell>
          <cell r="D27">
            <v>12928.06731</v>
          </cell>
          <cell r="E27">
            <v>141.84220999999999</v>
          </cell>
          <cell r="G27">
            <v>3266743.4558799998</v>
          </cell>
          <cell r="H27">
            <v>-1743577.3602100001</v>
          </cell>
          <cell r="I27">
            <v>1523166.09567</v>
          </cell>
        </row>
      </sheetData>
      <sheetData sheetId="8">
        <row r="2">
          <cell r="B2" t="str">
            <v>IMOBILIZADO  EM  EXPLORAÇÃO</v>
          </cell>
        </row>
        <row r="3">
          <cell r="B3" t="str">
            <v>Período: 2006-01 até 2006-08</v>
          </cell>
        </row>
        <row r="4">
          <cell r="I4" t="str">
            <v>(Un: mil euros)</v>
          </cell>
        </row>
        <row r="5">
          <cell r="C5" t="str">
            <v>Imobilizado Bruto</v>
          </cell>
          <cell r="I5" t="str">
            <v>Imob. Liquido</v>
          </cell>
        </row>
        <row r="6">
          <cell r="C6" t="str">
            <v xml:space="preserve">Situação em </v>
          </cell>
          <cell r="D6" t="str">
            <v>Transfer. do</v>
          </cell>
          <cell r="E6" t="str">
            <v xml:space="preserve">Aquisições </v>
          </cell>
          <cell r="F6" t="str">
            <v>Abates e</v>
          </cell>
          <cell r="G6" t="str">
            <v>Situação em</v>
          </cell>
          <cell r="I6" t="str">
            <v>Situação em</v>
          </cell>
        </row>
        <row r="7">
          <cell r="B7" t="str">
            <v>Classes do imobilizado</v>
          </cell>
          <cell r="C7" t="str">
            <v>2005-12-31</v>
          </cell>
          <cell r="D7" t="str">
            <v>imob. Curso</v>
          </cell>
          <cell r="E7" t="str">
            <v>Directas</v>
          </cell>
          <cell r="F7" t="str">
            <v>regulariz.</v>
          </cell>
          <cell r="G7" t="str">
            <v>2006-08-31</v>
          </cell>
          <cell r="H7" t="str">
            <v>Amortizações</v>
          </cell>
          <cell r="I7" t="str">
            <v>2006-08-31</v>
          </cell>
        </row>
        <row r="8">
          <cell r="B8" t="str">
            <v>Imobilizado Corpóreo</v>
          </cell>
          <cell r="C8">
            <v>3172896.5502599999</v>
          </cell>
          <cell r="D8">
            <v>83769.248449999999</v>
          </cell>
          <cell r="E8">
            <v>10888.040059999999</v>
          </cell>
          <cell r="F8">
            <v>-928.96402999999998</v>
          </cell>
          <cell r="G8">
            <v>3266624.8747399999</v>
          </cell>
          <cell r="H8">
            <v>-1743536.43707</v>
          </cell>
          <cell r="I8">
            <v>1523088.4376699999</v>
          </cell>
        </row>
        <row r="9">
          <cell r="B9" t="str">
            <v xml:space="preserve">    Terrenos e recursos naturais</v>
          </cell>
          <cell r="C9">
            <v>1921.21398</v>
          </cell>
          <cell r="G9">
            <v>1921.21398</v>
          </cell>
          <cell r="I9">
            <v>1921.21398</v>
          </cell>
        </row>
        <row r="10">
          <cell r="B10" t="str">
            <v xml:space="preserve">    Edifícios e Outras Construções</v>
          </cell>
          <cell r="C10">
            <v>50970.278429999998</v>
          </cell>
          <cell r="D10">
            <v>6.1188099999999999</v>
          </cell>
          <cell r="E10">
            <v>1318.825</v>
          </cell>
          <cell r="G10">
            <v>52295.222240000003</v>
          </cell>
          <cell r="H10">
            <v>-22559.379239999998</v>
          </cell>
          <cell r="I10">
            <v>29735.843000000001</v>
          </cell>
        </row>
        <row r="11">
          <cell r="B11" t="str">
            <v xml:space="preserve">    Terrenos de centrais</v>
          </cell>
          <cell r="C11">
            <v>891717.73825000005</v>
          </cell>
          <cell r="G11">
            <v>891717.73825000005</v>
          </cell>
          <cell r="H11">
            <v>-485872.59824999998</v>
          </cell>
          <cell r="I11">
            <v>405845.14</v>
          </cell>
        </row>
        <row r="12">
          <cell r="B12" t="str">
            <v xml:space="preserve">    Subestações</v>
          </cell>
          <cell r="C12">
            <v>1005733.29837</v>
          </cell>
          <cell r="D12">
            <v>49971.460270000003</v>
          </cell>
          <cell r="F12">
            <v>-230.54356000000001</v>
          </cell>
          <cell r="G12">
            <v>1055474.21508</v>
          </cell>
          <cell r="H12">
            <v>-554908.26108000102</v>
          </cell>
          <cell r="I12">
            <v>500565.95400000102</v>
          </cell>
        </row>
        <row r="13">
          <cell r="B13" t="str">
            <v xml:space="preserve">    Linhas</v>
          </cell>
          <cell r="C13">
            <v>993489.69590000005</v>
          </cell>
          <cell r="D13">
            <v>30047.365860000002</v>
          </cell>
          <cell r="E13">
            <v>8721.5881599999993</v>
          </cell>
          <cell r="G13">
            <v>1032258.64992</v>
          </cell>
          <cell r="H13">
            <v>-517907.23592000001</v>
          </cell>
          <cell r="I13">
            <v>514351.41399999999</v>
          </cell>
        </row>
        <row r="14">
          <cell r="B14" t="str">
            <v xml:space="preserve">    Equipamento Diverso</v>
          </cell>
          <cell r="C14">
            <v>2884.9220799999998</v>
          </cell>
          <cell r="G14">
            <v>2884.9220799999998</v>
          </cell>
          <cell r="H14">
            <v>-2025.29008</v>
          </cell>
          <cell r="I14">
            <v>859.63199999999995</v>
          </cell>
        </row>
        <row r="15">
          <cell r="B15" t="str">
            <v xml:space="preserve">    Gestão do sistema</v>
          </cell>
          <cell r="C15">
            <v>47643.819109999997</v>
          </cell>
          <cell r="D15">
            <v>47.248719999999999</v>
          </cell>
          <cell r="G15">
            <v>47691.06783</v>
          </cell>
          <cell r="H15">
            <v>-39737.522830000002</v>
          </cell>
          <cell r="I15">
            <v>7953.5450000000001</v>
          </cell>
        </row>
        <row r="16">
          <cell r="B16" t="str">
            <v xml:space="preserve">    Equipamentos Acessórios</v>
          </cell>
          <cell r="C16">
            <v>142246.9896</v>
          </cell>
          <cell r="D16">
            <v>3641.02259</v>
          </cell>
          <cell r="G16">
            <v>145888.01219000001</v>
          </cell>
          <cell r="H16">
            <v>-91738.913190000007</v>
          </cell>
          <cell r="I16">
            <v>54149.099000000002</v>
          </cell>
        </row>
        <row r="17">
          <cell r="B17" t="str">
            <v xml:space="preserve">    Outro Equipamento Básico</v>
          </cell>
          <cell r="C17">
            <v>9932.2311599999994</v>
          </cell>
          <cell r="E17">
            <v>5.0212500000000002</v>
          </cell>
          <cell r="G17">
            <v>9937.2524099999991</v>
          </cell>
          <cell r="H17">
            <v>-9890.1124099999997</v>
          </cell>
          <cell r="I17">
            <v>47.14</v>
          </cell>
        </row>
        <row r="18">
          <cell r="B18" t="str">
            <v xml:space="preserve">    Equipamento de Transporte</v>
          </cell>
          <cell r="C18">
            <v>1694.17768</v>
          </cell>
          <cell r="E18">
            <v>32.826870000000099</v>
          </cell>
          <cell r="F18">
            <v>-410.44258000000002</v>
          </cell>
          <cell r="G18">
            <v>1316.56197</v>
          </cell>
          <cell r="H18">
            <v>-1306.75297</v>
          </cell>
          <cell r="I18">
            <v>9.8089999999999993</v>
          </cell>
        </row>
        <row r="19">
          <cell r="B19" t="str">
            <v xml:space="preserve">    Ferramentas e utensílios</v>
          </cell>
          <cell r="C19">
            <v>2188.10295</v>
          </cell>
          <cell r="E19">
            <v>71.516459999999995</v>
          </cell>
          <cell r="G19">
            <v>2259.6194099999998</v>
          </cell>
          <cell r="H19">
            <v>-1812.84141</v>
          </cell>
          <cell r="I19">
            <v>446.77800000000002</v>
          </cell>
        </row>
        <row r="20">
          <cell r="B20" t="str">
            <v xml:space="preserve">    Equipamento administrativo-Informático</v>
          </cell>
          <cell r="C20">
            <v>12764.628629999999</v>
          </cell>
          <cell r="D20">
            <v>56.032200000000003</v>
          </cell>
          <cell r="E20">
            <v>372.57987000000003</v>
          </cell>
          <cell r="F20">
            <v>-177.50874999999999</v>
          </cell>
          <cell r="G20">
            <v>13015.731949999999</v>
          </cell>
          <cell r="H20">
            <v>-10845.10295</v>
          </cell>
          <cell r="I20">
            <v>2170.6289999999999</v>
          </cell>
        </row>
        <row r="21">
          <cell r="B21" t="str">
            <v xml:space="preserve">    Equipamento administrativo-resto</v>
          </cell>
          <cell r="C21">
            <v>5473.9695400000001</v>
          </cell>
          <cell r="E21">
            <v>136.81223999999901</v>
          </cell>
          <cell r="F21">
            <v>-28.30566</v>
          </cell>
          <cell r="G21">
            <v>5582.4761200000003</v>
          </cell>
          <cell r="H21">
            <v>-3496.0704300000002</v>
          </cell>
          <cell r="I21">
            <v>2086.40569</v>
          </cell>
        </row>
        <row r="22">
          <cell r="B22" t="str">
            <v xml:space="preserve">    Outras imobilizações corpóreas</v>
          </cell>
          <cell r="C22">
            <v>569.82899999999995</v>
          </cell>
          <cell r="G22">
            <v>569.82899999999995</v>
          </cell>
          <cell r="H22">
            <v>-24.13</v>
          </cell>
          <cell r="I22">
            <v>545.69899999999996</v>
          </cell>
        </row>
        <row r="23">
          <cell r="B23" t="str">
            <v xml:space="preserve">    Equipamento de Transporte-Leasing</v>
          </cell>
          <cell r="C23">
            <v>2276.89995</v>
          </cell>
          <cell r="E23">
            <v>228.87020999999999</v>
          </cell>
          <cell r="F23">
            <v>-82.163480000000007</v>
          </cell>
          <cell r="G23">
            <v>2423.6066799999999</v>
          </cell>
          <cell r="H23">
            <v>-1007.17168</v>
          </cell>
          <cell r="I23">
            <v>1416.4349999999999</v>
          </cell>
        </row>
        <row r="24">
          <cell r="B24" t="str">
            <v xml:space="preserve">    Equipamento informático-Leasing</v>
          </cell>
          <cell r="C24">
            <v>1388.7556300000001</v>
          </cell>
          <cell r="G24">
            <v>1388.7556300000001</v>
          </cell>
          <cell r="H24">
            <v>-405.05462999999997</v>
          </cell>
          <cell r="I24">
            <v>983.70100000000002</v>
          </cell>
        </row>
        <row r="25">
          <cell r="B25" t="str">
            <v>Imobilizado Incorpóreo</v>
          </cell>
          <cell r="C25">
            <v>118.58114</v>
          </cell>
          <cell r="G25">
            <v>118.58114</v>
          </cell>
          <cell r="H25">
            <v>-40.923139999999997</v>
          </cell>
          <cell r="I25">
            <v>77.658000000000001</v>
          </cell>
        </row>
        <row r="26">
          <cell r="B26" t="str">
            <v xml:space="preserve">    Imobilizações incorpóreas</v>
          </cell>
          <cell r="C26">
            <v>118.58114</v>
          </cell>
          <cell r="G26">
            <v>118.58114</v>
          </cell>
          <cell r="H26">
            <v>-40.923139999999997</v>
          </cell>
          <cell r="I26">
            <v>77.658000000000001</v>
          </cell>
        </row>
        <row r="27">
          <cell r="B27" t="str">
            <v>TOTAL  GLOBAL</v>
          </cell>
          <cell r="C27">
            <v>3173015.1313999998</v>
          </cell>
          <cell r="D27">
            <v>83769.248449999999</v>
          </cell>
          <cell r="E27">
            <v>10888.040059999999</v>
          </cell>
          <cell r="F27">
            <v>-928.96402999999998</v>
          </cell>
          <cell r="G27">
            <v>3266743.4558799998</v>
          </cell>
          <cell r="H27">
            <v>-1743577.3602100001</v>
          </cell>
          <cell r="I27">
            <v>1523166.09567</v>
          </cell>
        </row>
      </sheetData>
      <sheetData sheetId="9">
        <row r="2">
          <cell r="B2" t="str">
            <v>IMOBILIZADO  EM  EXPLORAÇÃO</v>
          </cell>
        </row>
        <row r="3">
          <cell r="B3" t="str">
            <v>Período: 2006-01 até 2006-08</v>
          </cell>
        </row>
        <row r="4">
          <cell r="I4" t="str">
            <v>(Un: mil euros)</v>
          </cell>
        </row>
        <row r="5">
          <cell r="C5" t="str">
            <v>Imobilizado Bruto</v>
          </cell>
          <cell r="I5" t="str">
            <v>Imob. Liquido</v>
          </cell>
        </row>
        <row r="6">
          <cell r="C6" t="str">
            <v xml:space="preserve">Situação em </v>
          </cell>
          <cell r="D6" t="str">
            <v>Transfer. do</v>
          </cell>
          <cell r="E6" t="str">
            <v xml:space="preserve">Aquisições </v>
          </cell>
          <cell r="F6" t="str">
            <v>Abates e</v>
          </cell>
          <cell r="G6" t="str">
            <v>Situação em</v>
          </cell>
          <cell r="I6" t="str">
            <v>Situação em</v>
          </cell>
        </row>
        <row r="7">
          <cell r="B7" t="str">
            <v>Classes do imobilizado</v>
          </cell>
          <cell r="C7" t="str">
            <v>2005-12-31</v>
          </cell>
          <cell r="D7" t="str">
            <v>imob. Curso</v>
          </cell>
          <cell r="E7" t="str">
            <v>Directas</v>
          </cell>
          <cell r="F7" t="str">
            <v>regulariz.</v>
          </cell>
          <cell r="G7" t="str">
            <v>2006-08-31</v>
          </cell>
          <cell r="H7" t="str">
            <v>Amortizações</v>
          </cell>
          <cell r="I7" t="str">
            <v>2006-08-31</v>
          </cell>
        </row>
        <row r="8">
          <cell r="B8" t="str">
            <v>Imobilizado Corpóreo</v>
          </cell>
          <cell r="C8">
            <v>3172896.5502599999</v>
          </cell>
          <cell r="D8">
            <v>83769.248449999999</v>
          </cell>
          <cell r="E8">
            <v>10888.040059999999</v>
          </cell>
          <cell r="F8">
            <v>-928.96402999999998</v>
          </cell>
          <cell r="G8">
            <v>3266624.8747399999</v>
          </cell>
          <cell r="H8">
            <v>-1743536.43707</v>
          </cell>
          <cell r="I8">
            <v>1523088.4376699999</v>
          </cell>
        </row>
        <row r="9">
          <cell r="B9" t="str">
            <v xml:space="preserve">    Terrenos e recursos naturais</v>
          </cell>
          <cell r="C9">
            <v>1921.21398</v>
          </cell>
          <cell r="G9">
            <v>1921.21398</v>
          </cell>
          <cell r="I9">
            <v>1921.21398</v>
          </cell>
        </row>
        <row r="10">
          <cell r="B10" t="str">
            <v xml:space="preserve">        42100000 - Terrenos e recursos naturais</v>
          </cell>
          <cell r="C10">
            <v>1921.21398</v>
          </cell>
          <cell r="G10">
            <v>1921.21398</v>
          </cell>
          <cell r="I10">
            <v>1921.21398</v>
          </cell>
        </row>
        <row r="11">
          <cell r="B11" t="str">
            <v xml:space="preserve">    Edifícios e Outras Construções</v>
          </cell>
          <cell r="C11">
            <v>50970.278429999998</v>
          </cell>
          <cell r="D11">
            <v>6.1188099999999999</v>
          </cell>
          <cell r="E11">
            <v>1318.825</v>
          </cell>
          <cell r="G11">
            <v>52295.222240000003</v>
          </cell>
          <cell r="H11">
            <v>-22559.379239999998</v>
          </cell>
          <cell r="I11">
            <v>29735.843000000001</v>
          </cell>
        </row>
        <row r="12">
          <cell r="B12" t="str">
            <v xml:space="preserve">        42200000 - Edifícios e Outras Construções</v>
          </cell>
          <cell r="C12">
            <v>50970.278429999998</v>
          </cell>
          <cell r="D12">
            <v>6.1188099999999999</v>
          </cell>
          <cell r="E12">
            <v>1318.825</v>
          </cell>
          <cell r="G12">
            <v>52295.222240000003</v>
          </cell>
          <cell r="H12">
            <v>-22559.379239999998</v>
          </cell>
          <cell r="I12">
            <v>29735.843000000001</v>
          </cell>
        </row>
        <row r="13">
          <cell r="B13" t="str">
            <v xml:space="preserve">    Terrenos de centrais</v>
          </cell>
          <cell r="C13">
            <v>891717.73825000005</v>
          </cell>
          <cell r="G13">
            <v>891717.73825000005</v>
          </cell>
          <cell r="H13">
            <v>-485872.59824999998</v>
          </cell>
          <cell r="I13">
            <v>405845.14</v>
          </cell>
        </row>
        <row r="14">
          <cell r="B14" t="str">
            <v xml:space="preserve">        42311100 - Electricidade-Sítios C.Electropd.- Aprov.hidrol. D. Público</v>
          </cell>
          <cell r="C14">
            <v>845842.92833999998</v>
          </cell>
          <cell r="G14">
            <v>845842.92833999998</v>
          </cell>
          <cell r="H14">
            <v>-459193.35733999999</v>
          </cell>
          <cell r="I14">
            <v>386649.571</v>
          </cell>
        </row>
        <row r="15">
          <cell r="B15" t="str">
            <v xml:space="preserve">        42311200 - Electricidade-Sítios C.Electropd.- Aprov.hidrol. Z. Protecção</v>
          </cell>
          <cell r="C15">
            <v>43343.542690000002</v>
          </cell>
          <cell r="G15">
            <v>43343.542690000002</v>
          </cell>
          <cell r="H15">
            <v>-24208.511689999999</v>
          </cell>
          <cell r="I15">
            <v>19135.030999999999</v>
          </cell>
        </row>
        <row r="16">
          <cell r="B16" t="str">
            <v xml:space="preserve">        42312100 - Electricidade-Sítios C.Electropd.- C.Térmica Clas</v>
          </cell>
          <cell r="C16">
            <v>2531.2672200000002</v>
          </cell>
          <cell r="G16">
            <v>2531.2672200000002</v>
          </cell>
          <cell r="H16">
            <v>-2470.7292200000002</v>
          </cell>
          <cell r="I16">
            <v>60.537999999999997</v>
          </cell>
        </row>
        <row r="17">
          <cell r="B17" t="str">
            <v xml:space="preserve">    Subestações</v>
          </cell>
          <cell r="C17">
            <v>1005733.29837</v>
          </cell>
          <cell r="D17">
            <v>49971.460270000003</v>
          </cell>
          <cell r="F17">
            <v>-230.54356000000001</v>
          </cell>
          <cell r="G17">
            <v>1055474.21508</v>
          </cell>
          <cell r="H17">
            <v>-554908.26108000102</v>
          </cell>
          <cell r="I17">
            <v>500565.95400000102</v>
          </cell>
        </row>
        <row r="18">
          <cell r="B18" t="str">
            <v xml:space="preserve">        42321100 - Transporte Electricidade - Subestações</v>
          </cell>
          <cell r="C18">
            <v>1005733.29837</v>
          </cell>
          <cell r="D18">
            <v>49971.460270000003</v>
          </cell>
          <cell r="F18">
            <v>-230.54356000000001</v>
          </cell>
          <cell r="G18">
            <v>1055474.21508</v>
          </cell>
          <cell r="H18">
            <v>-554908.26108000102</v>
          </cell>
          <cell r="I18">
            <v>500565.95400000102</v>
          </cell>
        </row>
        <row r="19">
          <cell r="B19" t="str">
            <v xml:space="preserve">    Linhas</v>
          </cell>
          <cell r="C19">
            <v>993489.69590000005</v>
          </cell>
          <cell r="D19">
            <v>30047.365860000002</v>
          </cell>
          <cell r="E19">
            <v>8721.5881599999993</v>
          </cell>
          <cell r="G19">
            <v>1032258.64992</v>
          </cell>
          <cell r="H19">
            <v>-517907.23592000001</v>
          </cell>
          <cell r="I19">
            <v>514351.41399999999</v>
          </cell>
        </row>
        <row r="20">
          <cell r="B20" t="str">
            <v xml:space="preserve">        42322100 - Transporte Electricidade - Linhas 150kv</v>
          </cell>
          <cell r="C20">
            <v>205559.15014000001</v>
          </cell>
          <cell r="D20">
            <v>26157.059089999999</v>
          </cell>
          <cell r="E20">
            <v>5038.36607</v>
          </cell>
          <cell r="F20">
            <v>-545.44843000000003</v>
          </cell>
          <cell r="G20">
            <v>236209.12687000001</v>
          </cell>
          <cell r="H20">
            <v>-110575.40487</v>
          </cell>
          <cell r="I20">
            <v>125633.72199999999</v>
          </cell>
        </row>
        <row r="21">
          <cell r="B21" t="str">
            <v xml:space="preserve">        42322200 - Transporte Electricidade - Linhas 220Kv</v>
          </cell>
          <cell r="C21">
            <v>406420.174330001</v>
          </cell>
          <cell r="D21">
            <v>1181.94003</v>
          </cell>
          <cell r="F21">
            <v>-2242.4277000000002</v>
          </cell>
          <cell r="G21">
            <v>405359.68666000001</v>
          </cell>
          <cell r="H21">
            <v>-216958.63566</v>
          </cell>
          <cell r="I21">
            <v>188401.05100000001</v>
          </cell>
        </row>
        <row r="22">
          <cell r="B22" t="str">
            <v xml:space="preserve">        42322300 - Transporte Electricidade - Linhas 400KV</v>
          </cell>
          <cell r="C22">
            <v>332054.33363000001</v>
          </cell>
          <cell r="D22">
            <v>2657.4548500000001</v>
          </cell>
          <cell r="F22">
            <v>-211.6936</v>
          </cell>
          <cell r="G22">
            <v>334500.09487999999</v>
          </cell>
          <cell r="H22">
            <v>-170498.45188000001</v>
          </cell>
          <cell r="I22">
            <v>164001.64300000001</v>
          </cell>
        </row>
        <row r="23">
          <cell r="B23" t="str">
            <v xml:space="preserve">        42322700 - Transporte Electricidade - Ramais 150KV</v>
          </cell>
          <cell r="C23">
            <v>19679.84736</v>
          </cell>
          <cell r="D23">
            <v>48.525590000000001</v>
          </cell>
          <cell r="F23">
            <v>510.41838000000001</v>
          </cell>
          <cell r="G23">
            <v>20238.79133</v>
          </cell>
          <cell r="H23">
            <v>-5244.2503299999998</v>
          </cell>
          <cell r="I23">
            <v>14994.540999999999</v>
          </cell>
        </row>
        <row r="24">
          <cell r="B24" t="str">
            <v xml:space="preserve">        42322800 - Transporte Electricidade - Ramais 220KV</v>
          </cell>
          <cell r="C24">
            <v>28929.36679</v>
          </cell>
          <cell r="D24">
            <v>2.3862999999999999</v>
          </cell>
          <cell r="E24">
            <v>3683.2220900000002</v>
          </cell>
          <cell r="F24">
            <v>2489.1513500000001</v>
          </cell>
          <cell r="G24">
            <v>35104.126530000001</v>
          </cell>
          <cell r="H24">
            <v>-14461.15753</v>
          </cell>
          <cell r="I24">
            <v>20642.969000000001</v>
          </cell>
        </row>
        <row r="25">
          <cell r="B25" t="str">
            <v xml:space="preserve">        42322900 - Transporte Electricidade - Ramais 400KV</v>
          </cell>
          <cell r="C25">
            <v>846.82365000000004</v>
          </cell>
          <cell r="G25">
            <v>846.82365000000004</v>
          </cell>
          <cell r="H25">
            <v>-169.33564999999999</v>
          </cell>
          <cell r="I25">
            <v>677.48800000000006</v>
          </cell>
        </row>
        <row r="26">
          <cell r="B26" t="str">
            <v xml:space="preserve">    Equipamento Diverso</v>
          </cell>
          <cell r="C26">
            <v>2884.9220799999998</v>
          </cell>
          <cell r="G26">
            <v>2884.9220799999998</v>
          </cell>
          <cell r="H26">
            <v>-2025.29008</v>
          </cell>
          <cell r="I26">
            <v>859.63199999999995</v>
          </cell>
        </row>
        <row r="27">
          <cell r="B27" t="str">
            <v xml:space="preserve">        42325300 - Transporte Elect.- Cont.Medida-Monit.Qual.Serviço</v>
          </cell>
          <cell r="C27">
            <v>1685.32791</v>
          </cell>
          <cell r="G27">
            <v>1685.32791</v>
          </cell>
          <cell r="H27">
            <v>-1683.54591</v>
          </cell>
          <cell r="I27">
            <v>1.782</v>
          </cell>
        </row>
        <row r="28">
          <cell r="B28" t="str">
            <v xml:space="preserve">        42325400 - Sistema de emergência para construção de linhas</v>
          </cell>
          <cell r="C28">
            <v>1197</v>
          </cell>
          <cell r="G28">
            <v>1197</v>
          </cell>
          <cell r="H28">
            <v>-339.15</v>
          </cell>
          <cell r="I28">
            <v>857.85</v>
          </cell>
        </row>
        <row r="29">
          <cell r="B29" t="str">
            <v xml:space="preserve">        42329000 - Transporte Elect.- Equipamentos Diversos</v>
          </cell>
          <cell r="C29">
            <v>2.5941700000000001</v>
          </cell>
          <cell r="G29">
            <v>2.5941700000000001</v>
          </cell>
          <cell r="H29">
            <v>-2.5941700000000001</v>
          </cell>
        </row>
        <row r="30">
          <cell r="B30" t="str">
            <v xml:space="preserve">    Gestão do sistema</v>
          </cell>
          <cell r="C30">
            <v>47643.819109999997</v>
          </cell>
          <cell r="D30">
            <v>47.248719999999999</v>
          </cell>
          <cell r="G30">
            <v>47691.06783</v>
          </cell>
          <cell r="H30">
            <v>-39737.522830000002</v>
          </cell>
          <cell r="I30">
            <v>7953.5450000000001</v>
          </cell>
        </row>
        <row r="31">
          <cell r="B31" t="str">
            <v xml:space="preserve">        42323100 - Transporte Elect.- Gestor do Sistema</v>
          </cell>
          <cell r="C31">
            <v>36319.106610000003</v>
          </cell>
          <cell r="G31">
            <v>36319.106610000003</v>
          </cell>
          <cell r="H31">
            <v>-31464.302609999999</v>
          </cell>
          <cell r="I31">
            <v>4854.8040000000001</v>
          </cell>
        </row>
        <row r="32">
          <cell r="B32" t="str">
            <v xml:space="preserve">        42325100 - Transporte Elect.- Cont.Medida-Telecontagem</v>
          </cell>
          <cell r="C32">
            <v>4708.5366400000003</v>
          </cell>
          <cell r="G32">
            <v>4708.5366400000003</v>
          </cell>
          <cell r="H32">
            <v>-3546.1756399999999</v>
          </cell>
          <cell r="I32">
            <v>1162.3610000000001</v>
          </cell>
        </row>
        <row r="33">
          <cell r="B33" t="str">
            <v xml:space="preserve">        42325200 - Transporte Elect.- Cont.Medida-Fact.Prod.</v>
          </cell>
          <cell r="C33">
            <v>6616.1758600000003</v>
          </cell>
          <cell r="D33">
            <v>47.248719999999999</v>
          </cell>
          <cell r="G33">
            <v>6663.4245799999999</v>
          </cell>
          <cell r="H33">
            <v>-4727.0445799999998</v>
          </cell>
          <cell r="I33">
            <v>1936.38</v>
          </cell>
        </row>
        <row r="34">
          <cell r="B34" t="str">
            <v xml:space="preserve">    Equipamentos Acessórios</v>
          </cell>
          <cell r="C34">
            <v>142246.9896</v>
          </cell>
          <cell r="D34">
            <v>3641.02259</v>
          </cell>
          <cell r="G34">
            <v>145888.01219000001</v>
          </cell>
          <cell r="H34">
            <v>-91738.913190000007</v>
          </cell>
          <cell r="I34">
            <v>54149.099000000002</v>
          </cell>
        </row>
        <row r="35">
          <cell r="B35" t="str">
            <v xml:space="preserve">        42381100 - Telecomunicações - Segurança-Comutação Telefónica</v>
          </cell>
          <cell r="C35">
            <v>14608.65137</v>
          </cell>
          <cell r="D35">
            <v>105.904</v>
          </cell>
          <cell r="F35">
            <v>2201.5039099999999</v>
          </cell>
          <cell r="G35">
            <v>16916.059280000001</v>
          </cell>
          <cell r="H35">
            <v>-12498.35528</v>
          </cell>
          <cell r="I35">
            <v>4417.7039999999997</v>
          </cell>
        </row>
        <row r="36">
          <cell r="B36" t="str">
            <v xml:space="preserve">        42381200 - Telecomunicações - Segurança-transmissão de dados</v>
          </cell>
          <cell r="C36">
            <v>66384.503290000095</v>
          </cell>
          <cell r="D36">
            <v>380.50718999999998</v>
          </cell>
          <cell r="F36">
            <v>-2201.5039099999999</v>
          </cell>
          <cell r="G36">
            <v>64563.506569999998</v>
          </cell>
          <cell r="H36">
            <v>-51116.32357</v>
          </cell>
          <cell r="I36">
            <v>13447.183000000099</v>
          </cell>
        </row>
        <row r="37">
          <cell r="B37" t="str">
            <v xml:space="preserve">        42381300 - Telecomunicações - Segurança-Fibra Óptica</v>
          </cell>
          <cell r="C37">
            <v>16116.003650000001</v>
          </cell>
          <cell r="D37">
            <v>1176.74973</v>
          </cell>
          <cell r="G37">
            <v>17292.753379999998</v>
          </cell>
          <cell r="H37">
            <v>-8295.9443800000099</v>
          </cell>
          <cell r="I37">
            <v>8996.8089999999702</v>
          </cell>
        </row>
        <row r="38">
          <cell r="B38" t="str">
            <v xml:space="preserve">        42381400 - Telecomunicações - Segurança-Sist. de Alimentação</v>
          </cell>
          <cell r="C38">
            <v>5002.4613799999997</v>
          </cell>
          <cell r="G38">
            <v>5002.4613799999997</v>
          </cell>
          <cell r="H38">
            <v>-4227.9723800000002</v>
          </cell>
          <cell r="I38">
            <v>774.48900000000106</v>
          </cell>
        </row>
        <row r="39">
          <cell r="B39" t="str">
            <v xml:space="preserve">        42382300 - Telecomunicações Não Reguladas no Sist.Eléctrico</v>
          </cell>
          <cell r="C39">
            <v>40135.369910000001</v>
          </cell>
          <cell r="D39">
            <v>1977.86167</v>
          </cell>
          <cell r="G39">
            <v>42113.23158</v>
          </cell>
          <cell r="H39">
            <v>-15600.317580000001</v>
          </cell>
          <cell r="I39">
            <v>26512.914000000001</v>
          </cell>
        </row>
        <row r="40">
          <cell r="B40" t="str">
            <v xml:space="preserve">    Outro Equipamento Básico</v>
          </cell>
          <cell r="C40">
            <v>9932.2311599999994</v>
          </cell>
          <cell r="E40">
            <v>5.0212500000000002</v>
          </cell>
          <cell r="G40">
            <v>9937.2524099999991</v>
          </cell>
          <cell r="H40">
            <v>-9890.1124099999997</v>
          </cell>
          <cell r="I40">
            <v>47.14</v>
          </cell>
        </row>
        <row r="41">
          <cell r="B41" t="str">
            <v xml:space="preserve">        42391000 - Outro Equip Básico - Equipamentos de estaleiro</v>
          </cell>
          <cell r="C41">
            <v>22.372530000000001</v>
          </cell>
          <cell r="G41">
            <v>22.372530000000001</v>
          </cell>
          <cell r="H41">
            <v>-21.276530000000001</v>
          </cell>
          <cell r="I41">
            <v>1.0960000000000001</v>
          </cell>
        </row>
        <row r="42">
          <cell r="B42" t="str">
            <v xml:space="preserve">        42392000 - Outro Equip Básico - Equipamentos de laboratório</v>
          </cell>
          <cell r="C42">
            <v>8544.5542499999992</v>
          </cell>
          <cell r="G42">
            <v>8544.5542499999992</v>
          </cell>
          <cell r="H42">
            <v>-8543.1672500000004</v>
          </cell>
          <cell r="I42">
            <v>1.387</v>
          </cell>
        </row>
        <row r="43">
          <cell r="B43" t="str">
            <v xml:space="preserve">        42393000 - Outro Equip Básico - Equipamentos de oficinas</v>
          </cell>
          <cell r="C43">
            <v>663.59063000000003</v>
          </cell>
          <cell r="G43">
            <v>663.59063000000003</v>
          </cell>
          <cell r="H43">
            <v>-663.59063000000003</v>
          </cell>
        </row>
        <row r="44">
          <cell r="B44" t="str">
            <v xml:space="preserve">        42394000 - Outro Equip Básico - Equipamentos de armazém</v>
          </cell>
          <cell r="C44">
            <v>172.49923999999999</v>
          </cell>
          <cell r="E44">
            <v>5.0212500000000002</v>
          </cell>
          <cell r="G44">
            <v>177.52049</v>
          </cell>
          <cell r="H44">
            <v>-156.13749000000001</v>
          </cell>
          <cell r="I44">
            <v>21.382999999999999</v>
          </cell>
        </row>
        <row r="45">
          <cell r="B45" t="str">
            <v xml:space="preserve">        42399000 - Outro Equip Básico - Equipamento diverso</v>
          </cell>
          <cell r="C45">
            <v>529.21451000000002</v>
          </cell>
          <cell r="G45">
            <v>529.21451000000002</v>
          </cell>
          <cell r="H45">
            <v>-505.94051000000002</v>
          </cell>
          <cell r="I45">
            <v>23.274000000000001</v>
          </cell>
        </row>
        <row r="46">
          <cell r="B46" t="str">
            <v xml:space="preserve">    Equipamento de Transporte</v>
          </cell>
          <cell r="C46">
            <v>1694.17768</v>
          </cell>
          <cell r="E46">
            <v>32.826870000000099</v>
          </cell>
          <cell r="F46">
            <v>-410.44258000000002</v>
          </cell>
          <cell r="G46">
            <v>1316.56197</v>
          </cell>
          <cell r="H46">
            <v>-1306.75297</v>
          </cell>
          <cell r="I46">
            <v>9.8089999999999993</v>
          </cell>
        </row>
        <row r="47">
          <cell r="B47" t="str">
            <v xml:space="preserve">        42411000 - Eq Transporte Próprio - Veíc.Automóveis Ligeiros</v>
          </cell>
          <cell r="C47">
            <v>1480.6859899999999</v>
          </cell>
          <cell r="E47">
            <v>32.826870000000099</v>
          </cell>
          <cell r="F47">
            <v>-410.44258000000002</v>
          </cell>
          <cell r="G47">
            <v>1103.0702799999999</v>
          </cell>
          <cell r="H47">
            <v>-1093.2612799999999</v>
          </cell>
          <cell r="I47">
            <v>9.8089999999999993</v>
          </cell>
        </row>
        <row r="48">
          <cell r="B48" t="str">
            <v xml:space="preserve">        42412000 - Eq Transporte Próprio-Veíc.Autom Pesad e Reboques</v>
          </cell>
          <cell r="C48">
            <v>186.78107</v>
          </cell>
          <cell r="G48">
            <v>186.78107</v>
          </cell>
          <cell r="H48">
            <v>-186.78107</v>
          </cell>
        </row>
        <row r="49">
          <cell r="B49" t="str">
            <v xml:space="preserve">        42419100 - Eq Transporte Próprio - Tractores e atrelados</v>
          </cell>
          <cell r="C49">
            <v>26.504079999999998</v>
          </cell>
          <cell r="G49">
            <v>26.504079999999998</v>
          </cell>
          <cell r="H49">
            <v>-26.504079999999998</v>
          </cell>
        </row>
        <row r="50">
          <cell r="B50" t="str">
            <v xml:space="preserve">        42419200 - Eq Transp Próprio-Bicicletas/Triciclos/Motociclos</v>
          </cell>
          <cell r="C50">
            <v>0.20654</v>
          </cell>
          <cell r="G50">
            <v>0.20654</v>
          </cell>
          <cell r="H50">
            <v>-0.20654</v>
          </cell>
        </row>
        <row r="51">
          <cell r="B51" t="str">
            <v xml:space="preserve">    Ferramentas e utensílios</v>
          </cell>
          <cell r="C51">
            <v>2188.10295</v>
          </cell>
          <cell r="E51">
            <v>71.516459999999995</v>
          </cell>
          <cell r="G51">
            <v>2259.6194099999998</v>
          </cell>
          <cell r="H51">
            <v>-1812.84141</v>
          </cell>
          <cell r="I51">
            <v>446.77800000000002</v>
          </cell>
        </row>
        <row r="52">
          <cell r="B52" t="str">
            <v xml:space="preserve">        42500000 - Ferramentas e utensílios</v>
          </cell>
          <cell r="C52">
            <v>2188.10295</v>
          </cell>
          <cell r="E52">
            <v>71.516459999999995</v>
          </cell>
          <cell r="G52">
            <v>2259.6194099999998</v>
          </cell>
          <cell r="H52">
            <v>-1812.84141</v>
          </cell>
          <cell r="I52">
            <v>446.77800000000002</v>
          </cell>
        </row>
        <row r="53">
          <cell r="B53" t="str">
            <v xml:space="preserve">    Equipamento administrativo-Informático</v>
          </cell>
          <cell r="C53">
            <v>12764.628629999999</v>
          </cell>
          <cell r="D53">
            <v>56.032200000000003</v>
          </cell>
          <cell r="E53">
            <v>372.57987000000003</v>
          </cell>
          <cell r="F53">
            <v>-177.50874999999999</v>
          </cell>
          <cell r="G53">
            <v>13015.731949999999</v>
          </cell>
          <cell r="H53">
            <v>-10845.10295</v>
          </cell>
          <cell r="I53">
            <v>2170.6289999999999</v>
          </cell>
        </row>
        <row r="54">
          <cell r="B54" t="str">
            <v xml:space="preserve">        42611100 - Equip Informático Próprio - Equipamento central</v>
          </cell>
          <cell r="C54">
            <v>5136.6870600000002</v>
          </cell>
          <cell r="D54">
            <v>56.032200000000003</v>
          </cell>
          <cell r="E54">
            <v>37.739609999999999</v>
          </cell>
          <cell r="F54">
            <v>-8.4695900000000002</v>
          </cell>
          <cell r="G54">
            <v>5221.9892799999998</v>
          </cell>
          <cell r="H54">
            <v>-4435.6412799999998</v>
          </cell>
          <cell r="I54">
            <v>786.34799999999996</v>
          </cell>
        </row>
        <row r="55">
          <cell r="B55" t="str">
            <v xml:space="preserve">        42611200 - Equip Informático Próprio - Equipam. departamental</v>
          </cell>
          <cell r="C55">
            <v>1407.88185</v>
          </cell>
          <cell r="E55">
            <v>33.926780000000001</v>
          </cell>
          <cell r="F55">
            <v>-41.866070000000001</v>
          </cell>
          <cell r="G55">
            <v>1399.94256</v>
          </cell>
          <cell r="H55">
            <v>-1315.58556</v>
          </cell>
          <cell r="I55">
            <v>84.356999999999999</v>
          </cell>
        </row>
        <row r="56">
          <cell r="B56" t="str">
            <v xml:space="preserve">        42611300 - Equip Informático Próprio - Equipamento individual</v>
          </cell>
          <cell r="C56">
            <v>4310.3233399999999</v>
          </cell>
          <cell r="E56">
            <v>300.91347999999999</v>
          </cell>
          <cell r="F56">
            <v>-127.17309</v>
          </cell>
          <cell r="G56">
            <v>4484.0637299999999</v>
          </cell>
          <cell r="H56">
            <v>-3601.2167300000001</v>
          </cell>
          <cell r="I56">
            <v>882.84699999999998</v>
          </cell>
        </row>
        <row r="57">
          <cell r="B57" t="str">
            <v xml:space="preserve">        42611400 - Equip Informático Próprio - Infraest. comunicações</v>
          </cell>
          <cell r="C57">
            <v>1909.7363800000001</v>
          </cell>
          <cell r="G57">
            <v>1909.7363800000001</v>
          </cell>
          <cell r="H57">
            <v>-1492.6593800000001</v>
          </cell>
          <cell r="I57">
            <v>417.077</v>
          </cell>
        </row>
        <row r="58">
          <cell r="B58" t="str">
            <v xml:space="preserve">    Equipamento administrativo-resto</v>
          </cell>
          <cell r="C58">
            <v>5473.9695400000001</v>
          </cell>
          <cell r="E58">
            <v>136.81223999999901</v>
          </cell>
          <cell r="F58">
            <v>-28.30566</v>
          </cell>
          <cell r="G58">
            <v>5582.4761200000003</v>
          </cell>
          <cell r="H58">
            <v>-3496.0704300000002</v>
          </cell>
          <cell r="I58">
            <v>2086.40569</v>
          </cell>
        </row>
        <row r="59">
          <cell r="B59" t="str">
            <v xml:space="preserve">        42612100 - Equip Admn Próprio - Mobiliário</v>
          </cell>
          <cell r="C59">
            <v>1986.4240600000001</v>
          </cell>
          <cell r="E59">
            <v>88.919959999999406</v>
          </cell>
          <cell r="F59">
            <v>-22.091529999999999</v>
          </cell>
          <cell r="G59">
            <v>2053.2524899999999</v>
          </cell>
          <cell r="H59">
            <v>-1256.3598</v>
          </cell>
          <cell r="I59">
            <v>796.89269000000002</v>
          </cell>
        </row>
        <row r="60">
          <cell r="B60" t="str">
            <v xml:space="preserve">        42612200 - Equip Admn Próprio - Artigos de conforto decoração</v>
          </cell>
          <cell r="C60">
            <v>169.91641999999999</v>
          </cell>
          <cell r="E60">
            <v>0.69747000000000003</v>
          </cell>
          <cell r="G60">
            <v>170.61389</v>
          </cell>
          <cell r="H60">
            <v>-95.894890000000004</v>
          </cell>
          <cell r="I60">
            <v>74.718999999999994</v>
          </cell>
        </row>
        <row r="61">
          <cell r="B61" t="str">
            <v xml:space="preserve">        42613100 - Equip Admn Próprio - Equipamento escritório</v>
          </cell>
          <cell r="C61">
            <v>904.68267000000003</v>
          </cell>
          <cell r="E61">
            <v>7.3408100000000003</v>
          </cell>
          <cell r="F61">
            <v>-1.5476000000000001</v>
          </cell>
          <cell r="G61">
            <v>910.47587999999996</v>
          </cell>
          <cell r="H61">
            <v>-780.89588000000003</v>
          </cell>
          <cell r="I61">
            <v>129.58000000000001</v>
          </cell>
        </row>
        <row r="62">
          <cell r="B62" t="str">
            <v xml:space="preserve">        42613200 - Equip Admn Próprio - Equipamentos de audio visual</v>
          </cell>
          <cell r="C62">
            <v>220.14176</v>
          </cell>
          <cell r="E62">
            <v>23.687339999999999</v>
          </cell>
          <cell r="G62">
            <v>243.82910000000001</v>
          </cell>
          <cell r="H62">
            <v>-162.7441</v>
          </cell>
          <cell r="I62">
            <v>81.084999999999994</v>
          </cell>
        </row>
        <row r="63">
          <cell r="B63" t="str">
            <v xml:space="preserve">        42613300 - Equip Admn Próprio - Equip. pedagógico e desenho</v>
          </cell>
          <cell r="C63">
            <v>256.09437000000003</v>
          </cell>
          <cell r="E63">
            <v>1.1532</v>
          </cell>
          <cell r="F63">
            <v>-0.34077000000000002</v>
          </cell>
          <cell r="G63">
            <v>256.90679999999998</v>
          </cell>
          <cell r="H63">
            <v>-248.2458</v>
          </cell>
          <cell r="I63">
            <v>8.6609999999999996</v>
          </cell>
        </row>
        <row r="64">
          <cell r="B64" t="str">
            <v xml:space="preserve">        42613400 - Equip Admn Próprio-Comunicação,segurança,recepção</v>
          </cell>
          <cell r="C64">
            <v>619.33520999999996</v>
          </cell>
          <cell r="E64">
            <v>1.20177</v>
          </cell>
          <cell r="F64">
            <v>-0.76144000000000001</v>
          </cell>
          <cell r="G64">
            <v>619.77553999999998</v>
          </cell>
          <cell r="H64">
            <v>-171.45254</v>
          </cell>
          <cell r="I64">
            <v>448.32299999999998</v>
          </cell>
        </row>
        <row r="65">
          <cell r="B65" t="str">
            <v xml:space="preserve">        42613500 - Equip Admn Próprio - Eq.aquecimento e refrigeração</v>
          </cell>
          <cell r="C65">
            <v>856.40678000000003</v>
          </cell>
          <cell r="G65">
            <v>856.40678000000003</v>
          </cell>
          <cell r="H65">
            <v>-365.51177999999999</v>
          </cell>
          <cell r="I65">
            <v>490.89499999999998</v>
          </cell>
        </row>
        <row r="66">
          <cell r="B66" t="str">
            <v xml:space="preserve">        42614100 - Equip Admn Próprio - Equipamento social</v>
          </cell>
          <cell r="C66">
            <v>349.005</v>
          </cell>
          <cell r="E66">
            <v>1.2589699999999999</v>
          </cell>
          <cell r="F66">
            <v>-0.18936</v>
          </cell>
          <cell r="G66">
            <v>350.07461000000001</v>
          </cell>
          <cell r="H66">
            <v>-322.12061</v>
          </cell>
          <cell r="I66">
            <v>27.954000000000001</v>
          </cell>
        </row>
        <row r="67">
          <cell r="B67" t="str">
            <v xml:space="preserve">        42619000 - Equip Admn Próprio - Equipamentos diversos</v>
          </cell>
          <cell r="C67">
            <v>111.96326999999999</v>
          </cell>
          <cell r="E67">
            <v>12.552720000000001</v>
          </cell>
          <cell r="F67">
            <v>-3.3749600000000002</v>
          </cell>
          <cell r="G67">
            <v>121.14103</v>
          </cell>
          <cell r="H67">
            <v>-92.845029999999994</v>
          </cell>
          <cell r="I67">
            <v>28.295999999999999</v>
          </cell>
        </row>
        <row r="68">
          <cell r="B68" t="str">
            <v xml:space="preserve">    Outras imobilizações corpóreas</v>
          </cell>
          <cell r="C68">
            <v>569.82899999999995</v>
          </cell>
          <cell r="G68">
            <v>569.82899999999995</v>
          </cell>
          <cell r="H68">
            <v>-24.13</v>
          </cell>
          <cell r="I68">
            <v>545.69899999999996</v>
          </cell>
        </row>
        <row r="69">
          <cell r="B69" t="str">
            <v xml:space="preserve">        42900000 - Outras Imob.Corpórea</v>
          </cell>
          <cell r="C69">
            <v>569.82899999999995</v>
          </cell>
          <cell r="G69">
            <v>569.82899999999995</v>
          </cell>
          <cell r="H69">
            <v>-24.13</v>
          </cell>
          <cell r="I69">
            <v>545.69899999999996</v>
          </cell>
        </row>
        <row r="70">
          <cell r="B70" t="str">
            <v xml:space="preserve">    Equipamento de Transporte-Leasing</v>
          </cell>
          <cell r="C70">
            <v>2276.89995</v>
          </cell>
          <cell r="E70">
            <v>228.87020999999999</v>
          </cell>
          <cell r="F70">
            <v>-82.163480000000007</v>
          </cell>
          <cell r="G70">
            <v>2423.6066799999999</v>
          </cell>
          <cell r="H70">
            <v>-1007.17168</v>
          </cell>
          <cell r="I70">
            <v>1416.4349999999999</v>
          </cell>
        </row>
        <row r="71">
          <cell r="B71" t="str">
            <v xml:space="preserve">        42421000 - Eq Transporte Leasing - Veículos Autom. Ligeiros</v>
          </cell>
          <cell r="C71">
            <v>2089.3469500000001</v>
          </cell>
          <cell r="E71">
            <v>228.87020999999999</v>
          </cell>
          <cell r="F71">
            <v>-82.163480000000007</v>
          </cell>
          <cell r="G71">
            <v>2236.05368</v>
          </cell>
          <cell r="H71">
            <v>-939.85767999999996</v>
          </cell>
          <cell r="I71">
            <v>1296.1959999999999</v>
          </cell>
        </row>
        <row r="72">
          <cell r="B72" t="str">
            <v xml:space="preserve">        42422000 - Eq.Tr.Leas.V.Aut.Pes</v>
          </cell>
          <cell r="C72">
            <v>187.553</v>
          </cell>
          <cell r="G72">
            <v>187.553</v>
          </cell>
          <cell r="H72">
            <v>-67.313999999999993</v>
          </cell>
          <cell r="I72">
            <v>120.239</v>
          </cell>
        </row>
        <row r="73">
          <cell r="B73" t="str">
            <v xml:space="preserve">    Equipamento informático-Leasing</v>
          </cell>
          <cell r="C73">
            <v>1388.7556300000001</v>
          </cell>
          <cell r="G73">
            <v>1388.7556300000001</v>
          </cell>
          <cell r="H73">
            <v>-405.05462999999997</v>
          </cell>
          <cell r="I73">
            <v>983.70100000000002</v>
          </cell>
        </row>
        <row r="74">
          <cell r="B74" t="str">
            <v xml:space="preserve">        42621100 - Eq.Adm Leasing- Eq. Informáticoil</v>
          </cell>
          <cell r="C74">
            <v>1388.7556300000001</v>
          </cell>
          <cell r="G74">
            <v>1388.7556300000001</v>
          </cell>
          <cell r="H74">
            <v>-405.05462999999997</v>
          </cell>
          <cell r="I74">
            <v>983.70100000000002</v>
          </cell>
        </row>
        <row r="75">
          <cell r="B75" t="str">
            <v>Imobilizado Incorpóreo</v>
          </cell>
          <cell r="C75">
            <v>118.58114</v>
          </cell>
          <cell r="G75">
            <v>118.58114</v>
          </cell>
          <cell r="H75">
            <v>-40.923139999999997</v>
          </cell>
          <cell r="I75">
            <v>77.658000000000001</v>
          </cell>
        </row>
        <row r="76">
          <cell r="B76" t="str">
            <v xml:space="preserve">    Imobilizações incorpóreas</v>
          </cell>
          <cell r="C76">
            <v>118.58114</v>
          </cell>
          <cell r="G76">
            <v>118.58114</v>
          </cell>
          <cell r="H76">
            <v>-40.923139999999997</v>
          </cell>
          <cell r="I76">
            <v>77.658000000000001</v>
          </cell>
        </row>
        <row r="77">
          <cell r="B77" t="str">
            <v xml:space="preserve">        43100000 - Imob Incorpóreas - Despesas de instalação</v>
          </cell>
          <cell r="C77">
            <v>31.790299999999998</v>
          </cell>
          <cell r="G77">
            <v>31.790299999999998</v>
          </cell>
          <cell r="H77">
            <v>-31.790299999999998</v>
          </cell>
        </row>
        <row r="78">
          <cell r="B78" t="str">
            <v xml:space="preserve">        43300000 - Imob Incorpóreas-Propriedade industrial/out direit</v>
          </cell>
          <cell r="C78">
            <v>86.790840000000003</v>
          </cell>
          <cell r="G78">
            <v>86.790840000000003</v>
          </cell>
          <cell r="H78">
            <v>-9.1328399999999998</v>
          </cell>
          <cell r="I78">
            <v>77.658000000000001</v>
          </cell>
        </row>
        <row r="79">
          <cell r="B79" t="str">
            <v>TOTAL  GLOBAL</v>
          </cell>
          <cell r="C79">
            <v>3173015.1313999998</v>
          </cell>
          <cell r="D79">
            <v>83769.248449999999</v>
          </cell>
          <cell r="E79">
            <v>10888.040059999999</v>
          </cell>
          <cell r="F79">
            <v>-928.96402999999998</v>
          </cell>
          <cell r="G79">
            <v>3266743.4558799998</v>
          </cell>
          <cell r="H79">
            <v>-1743577.3602100001</v>
          </cell>
          <cell r="I79">
            <v>1523166.09567</v>
          </cell>
        </row>
        <row r="82">
          <cell r="B82" t="str">
            <v xml:space="preserve">IMOBILIZADO  EM  EXPLORAÇÃO </v>
          </cell>
        </row>
        <row r="83">
          <cell r="B83" t="str">
            <v>Período: 2006-01 até 2006-08</v>
          </cell>
        </row>
        <row r="84">
          <cell r="I84" t="str">
            <v>(Un: mil euros)</v>
          </cell>
        </row>
        <row r="85">
          <cell r="C85" t="str">
            <v>Imobilizado Bruto</v>
          </cell>
          <cell r="I85" t="str">
            <v>Imob. Liquido</v>
          </cell>
        </row>
        <row r="86">
          <cell r="C86" t="str">
            <v xml:space="preserve">Situação em </v>
          </cell>
          <cell r="D86" t="str">
            <v>Transfer. do</v>
          </cell>
          <cell r="E86" t="str">
            <v xml:space="preserve">Aquisições </v>
          </cell>
          <cell r="F86" t="str">
            <v>Abates e</v>
          </cell>
          <cell r="G86" t="str">
            <v>Situação em</v>
          </cell>
          <cell r="I86" t="str">
            <v>Situação em</v>
          </cell>
        </row>
        <row r="87">
          <cell r="B87" t="str">
            <v>Classes do imobilizado</v>
          </cell>
          <cell r="C87" t="str">
            <v>2005-12-31</v>
          </cell>
          <cell r="D87" t="str">
            <v>imob. Curso</v>
          </cell>
          <cell r="E87" t="str">
            <v>Directas</v>
          </cell>
          <cell r="F87" t="str">
            <v>regulariz.</v>
          </cell>
          <cell r="G87" t="str">
            <v>2006-08-31</v>
          </cell>
          <cell r="H87" t="str">
            <v>Amortizações</v>
          </cell>
          <cell r="I87" t="str">
            <v>2006-08-31</v>
          </cell>
        </row>
      </sheetData>
      <sheetData sheetId="10">
        <row r="2">
          <cell r="B2" t="str">
            <v>IMOBILIZADO  EM  EXPLORAÇÃO  POR  ACTIVIDADE</v>
          </cell>
        </row>
        <row r="3">
          <cell r="B3" t="str">
            <v>Situação em 2006-08-31</v>
          </cell>
        </row>
        <row r="4">
          <cell r="G4" t="str">
            <v>(Un: mil euros)</v>
          </cell>
        </row>
        <row r="5">
          <cell r="C5" t="str">
            <v>Imobilizado</v>
          </cell>
          <cell r="E5" t="str">
            <v>Imobilizado</v>
          </cell>
          <cell r="F5" t="str">
            <v>Comparticipações</v>
          </cell>
          <cell r="G5" t="str">
            <v>Imob. Líquido</v>
          </cell>
        </row>
        <row r="6">
          <cell r="B6" t="str">
            <v>Grupos de imobilizado / Actividades</v>
          </cell>
          <cell r="C6" t="str">
            <v>Bruto</v>
          </cell>
          <cell r="D6" t="str">
            <v>Amortizações</v>
          </cell>
          <cell r="E6" t="str">
            <v>Líquido</v>
          </cell>
          <cell r="F6" t="str">
            <v>Líquidas</v>
          </cell>
          <cell r="G6" t="str">
            <v>(Líquido)</v>
          </cell>
        </row>
        <row r="7">
          <cell r="B7" t="str">
            <v>Imobilizado Corpóreo</v>
          </cell>
          <cell r="C7">
            <v>3266624.8747399999</v>
          </cell>
          <cell r="D7">
            <v>-1743536.43707</v>
          </cell>
          <cell r="E7">
            <v>1523088.4376699999</v>
          </cell>
          <cell r="F7">
            <v>-92979.774000000005</v>
          </cell>
          <cell r="G7">
            <v>1430108.6636699999</v>
          </cell>
        </row>
        <row r="8">
          <cell r="B8" t="str">
            <v xml:space="preserve">    2701 - Transporte de Energia Eléctrica</v>
          </cell>
          <cell r="C8">
            <v>2152756.9920999999</v>
          </cell>
          <cell r="D8">
            <v>-1107762.5724599999</v>
          </cell>
          <cell r="E8">
            <v>1044994.41964</v>
          </cell>
          <cell r="F8">
            <v>-88477.097241760901</v>
          </cell>
          <cell r="G8">
            <v>956517.32239823998</v>
          </cell>
        </row>
        <row r="9">
          <cell r="B9" t="str">
            <v xml:space="preserve">    2702 - Aquisição de Energia Eléctrica</v>
          </cell>
          <cell r="C9">
            <v>12693.764289999999</v>
          </cell>
          <cell r="D9">
            <v>-7890.0963300000003</v>
          </cell>
          <cell r="E9">
            <v>4803.6679599999998</v>
          </cell>
          <cell r="F9">
            <v>-155.90394537223199</v>
          </cell>
          <cell r="G9">
            <v>4647.7640146277699</v>
          </cell>
        </row>
        <row r="10">
          <cell r="B10" t="str">
            <v xml:space="preserve">    2703 - Gestão Global do Sistema</v>
          </cell>
          <cell r="C10">
            <v>1059058.82103</v>
          </cell>
          <cell r="D10">
            <v>-612280.50496000005</v>
          </cell>
          <cell r="E10">
            <v>446778.31607</v>
          </cell>
          <cell r="F10">
            <v>-229.45681286686499</v>
          </cell>
          <cell r="G10">
            <v>446548.85925713298</v>
          </cell>
        </row>
        <row r="11">
          <cell r="B11" t="str">
            <v xml:space="preserve">          Terrenos de centrais hídricas - Domínio Público</v>
          </cell>
          <cell r="C11">
            <v>845842.92833999998</v>
          </cell>
          <cell r="D11">
            <v>-459193.35733999999</v>
          </cell>
          <cell r="E11">
            <v>386649.571</v>
          </cell>
          <cell r="G11">
            <v>386649.571</v>
          </cell>
        </row>
        <row r="12">
          <cell r="B12" t="str">
            <v xml:space="preserve">          Terrenos de centrais hídricas - Zona de Protecção</v>
          </cell>
          <cell r="C12">
            <v>43343.542690000002</v>
          </cell>
          <cell r="D12">
            <v>-24208.511689999999</v>
          </cell>
          <cell r="E12">
            <v>19135.030999999999</v>
          </cell>
          <cell r="G12">
            <v>19135.030999999999</v>
          </cell>
        </row>
        <row r="13">
          <cell r="B13" t="str">
            <v xml:space="preserve">          Terrenos de centrais térmicas</v>
          </cell>
          <cell r="C13">
            <v>2531.2672200000002</v>
          </cell>
          <cell r="D13">
            <v>-2470.7292200000002</v>
          </cell>
          <cell r="E13">
            <v>60.537999999999997</v>
          </cell>
          <cell r="G13">
            <v>60.537999999999997</v>
          </cell>
        </row>
        <row r="14">
          <cell r="B14" t="str">
            <v xml:space="preserve">          Outro imobilizado de GGS</v>
          </cell>
          <cell r="C14">
            <v>167341.08278</v>
          </cell>
          <cell r="D14">
            <v>-126407.90671</v>
          </cell>
          <cell r="E14">
            <v>40933.176070000001</v>
          </cell>
          <cell r="F14">
            <v>-229.45681286686499</v>
          </cell>
          <cell r="G14">
            <v>40703.719257133103</v>
          </cell>
        </row>
        <row r="15">
          <cell r="B15" t="str">
            <v xml:space="preserve">    2709 - Não Regulada</v>
          </cell>
          <cell r="C15">
            <v>42113.23158</v>
          </cell>
          <cell r="D15">
            <v>-15600.317580000001</v>
          </cell>
          <cell r="E15">
            <v>26512.914000000001</v>
          </cell>
          <cell r="F15">
            <v>-4117.3159999999998</v>
          </cell>
          <cell r="G15">
            <v>22395.598000000002</v>
          </cell>
        </row>
        <row r="16">
          <cell r="B16" t="str">
            <v>Imobilizado Incorpóreo</v>
          </cell>
          <cell r="C16">
            <v>118.58114</v>
          </cell>
          <cell r="D16">
            <v>-40.923139999999997</v>
          </cell>
          <cell r="E16">
            <v>77.658000000000001</v>
          </cell>
          <cell r="G16">
            <v>77.658000000000001</v>
          </cell>
        </row>
        <row r="17">
          <cell r="B17" t="str">
            <v xml:space="preserve">    2701 - Transporte de Energia Eléctrica</v>
          </cell>
          <cell r="C17">
            <v>83.187629999999999</v>
          </cell>
          <cell r="D17">
            <v>-28.751270000000002</v>
          </cell>
          <cell r="E17">
            <v>54.436360000000001</v>
          </cell>
          <cell r="G17">
            <v>54.436360000000001</v>
          </cell>
        </row>
        <row r="18">
          <cell r="B18" t="str">
            <v xml:space="preserve">    2702 - Aquisição de Energia Eléctrica</v>
          </cell>
          <cell r="C18">
            <v>11.36731</v>
          </cell>
          <cell r="D18">
            <v>-3.9069600000000002</v>
          </cell>
          <cell r="E18">
            <v>7.46035</v>
          </cell>
          <cell r="G18">
            <v>7.46035</v>
          </cell>
        </row>
        <row r="19">
          <cell r="B19" t="str">
            <v xml:space="preserve">    2703 - Gestão Global do Sistema</v>
          </cell>
          <cell r="C19">
            <v>24.026199999999999</v>
          </cell>
          <cell r="D19">
            <v>-8.2649100000000004</v>
          </cell>
          <cell r="E19">
            <v>15.761290000000001</v>
          </cell>
          <cell r="G19">
            <v>15.761290000000001</v>
          </cell>
        </row>
        <row r="20">
          <cell r="B20" t="str">
            <v>RAB  (Regulatory Asset Base)</v>
          </cell>
          <cell r="C20">
            <v>3224630.2242999999</v>
          </cell>
          <cell r="D20">
            <v>-1727977.04263</v>
          </cell>
          <cell r="E20">
            <v>1496653.1816700001</v>
          </cell>
          <cell r="F20">
            <v>-88862.457999999999</v>
          </cell>
          <cell r="G20">
            <v>1407790.72367</v>
          </cell>
        </row>
        <row r="21">
          <cell r="B21" t="str">
            <v>TOTAL  NÃO  REGULADO</v>
          </cell>
          <cell r="C21">
            <v>42113.23158</v>
          </cell>
          <cell r="D21">
            <v>-15600.317580000001</v>
          </cell>
          <cell r="E21">
            <v>26512.914000000001</v>
          </cell>
        </row>
        <row r="22">
          <cell r="B22" t="str">
            <v>TOTAL  GLOBAL</v>
          </cell>
          <cell r="C22">
            <v>3266743.4558799998</v>
          </cell>
          <cell r="D22">
            <v>-1743577.3602100001</v>
          </cell>
          <cell r="E22">
            <v>1523166.09567</v>
          </cell>
        </row>
      </sheetData>
      <sheetData sheetId="1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exos"/>
      <sheetName val="Novo Desvio"/>
      <sheetName val="Dados"/>
      <sheetName val="Invest por obra"/>
      <sheetName val="ICursoMes"/>
      <sheetName val="ICursoAno"/>
      <sheetName val="ICursoAnoDet"/>
      <sheetName val="IExplMes"/>
      <sheetName val="IExplAno"/>
      <sheetName val="IExplAnoDet"/>
      <sheetName val="IExplActMes"/>
      <sheetName val="RAB"/>
    </sheetNames>
    <sheetDataSet>
      <sheetData sheetId="0">
        <row r="4">
          <cell r="B4" t="str">
            <v>VALORES REAIS DE 2006</v>
          </cell>
        </row>
        <row r="5">
          <cell r="B5" t="str">
            <v>INVESTIMENTO</v>
          </cell>
        </row>
        <row r="7">
          <cell r="B7" t="str">
            <v xml:space="preserve"> (milhões de euros)</v>
          </cell>
        </row>
        <row r="8">
          <cell r="F8" t="str">
            <v>Acumulado do Ano</v>
          </cell>
          <cell r="G8" t="str">
            <v>Jan</v>
          </cell>
          <cell r="H8" t="str">
            <v>Fev</v>
          </cell>
          <cell r="I8" t="str">
            <v>Mar</v>
          </cell>
          <cell r="J8" t="str">
            <v>Abr</v>
          </cell>
          <cell r="K8" t="str">
            <v>Mai</v>
          </cell>
          <cell r="L8" t="str">
            <v>Jun</v>
          </cell>
          <cell r="M8" t="str">
            <v>Jul</v>
          </cell>
          <cell r="N8" t="str">
            <v>Ago</v>
          </cell>
          <cell r="O8" t="str">
            <v>Set</v>
          </cell>
          <cell r="P8" t="str">
            <v>Out</v>
          </cell>
          <cell r="Q8" t="str">
            <v>Nov</v>
          </cell>
          <cell r="R8" t="str">
            <v>Dez</v>
          </cell>
        </row>
        <row r="9">
          <cell r="B9" t="str">
            <v>Área SEP</v>
          </cell>
        </row>
        <row r="10">
          <cell r="B10" t="str">
            <v xml:space="preserve">  Comercial do SEP (CS)</v>
          </cell>
          <cell r="F10">
            <v>0</v>
          </cell>
          <cell r="G10">
            <v>0</v>
          </cell>
          <cell r="H10">
            <v>0</v>
          </cell>
          <cell r="I10">
            <v>0</v>
          </cell>
          <cell r="J10">
            <v>0</v>
          </cell>
          <cell r="K10">
            <v>0</v>
          </cell>
          <cell r="L10">
            <v>0</v>
          </cell>
          <cell r="M10">
            <v>0</v>
          </cell>
          <cell r="N10">
            <v>0</v>
          </cell>
          <cell r="O10">
            <v>0</v>
          </cell>
          <cell r="P10">
            <v>0</v>
          </cell>
          <cell r="Q10">
            <v>0</v>
          </cell>
          <cell r="R10">
            <v>0</v>
          </cell>
        </row>
        <row r="11">
          <cell r="B11" t="str">
            <v xml:space="preserve">  Gestor do sistema (GS)</v>
          </cell>
          <cell r="F11">
            <v>5.5390099999999998E-2</v>
          </cell>
          <cell r="G11">
            <v>0</v>
          </cell>
          <cell r="H11">
            <v>0</v>
          </cell>
          <cell r="I11">
            <v>1.7975000000000001E-2</v>
          </cell>
          <cell r="J11">
            <v>0</v>
          </cell>
          <cell r="K11">
            <v>0</v>
          </cell>
          <cell r="L11">
            <v>0</v>
          </cell>
          <cell r="M11">
            <v>3.74151E-2</v>
          </cell>
          <cell r="N11">
            <v>0</v>
          </cell>
          <cell r="O11">
            <v>0</v>
          </cell>
          <cell r="P11">
            <v>0</v>
          </cell>
          <cell r="Q11">
            <v>0</v>
          </cell>
          <cell r="R11">
            <v>0</v>
          </cell>
        </row>
        <row r="12">
          <cell r="B12" t="str">
            <v>Área SEI</v>
          </cell>
        </row>
        <row r="13">
          <cell r="B13" t="str">
            <v xml:space="preserve">  Produção em Regime Especial (PE)</v>
          </cell>
          <cell r="F13">
            <v>0</v>
          </cell>
          <cell r="G13">
            <v>0</v>
          </cell>
          <cell r="H13">
            <v>0</v>
          </cell>
          <cell r="I13">
            <v>0</v>
          </cell>
          <cell r="J13">
            <v>0</v>
          </cell>
          <cell r="K13">
            <v>0</v>
          </cell>
          <cell r="L13">
            <v>0</v>
          </cell>
          <cell r="M13">
            <v>0</v>
          </cell>
          <cell r="N13">
            <v>0</v>
          </cell>
          <cell r="O13">
            <v>0</v>
          </cell>
          <cell r="P13">
            <v>0</v>
          </cell>
          <cell r="Q13">
            <v>0</v>
          </cell>
          <cell r="R13">
            <v>0</v>
          </cell>
        </row>
        <row r="14">
          <cell r="B14" t="str">
            <v xml:space="preserve">  Gestor de Ofertas</v>
          </cell>
          <cell r="F14">
            <v>0</v>
          </cell>
          <cell r="G14">
            <v>0</v>
          </cell>
          <cell r="H14">
            <v>0</v>
          </cell>
          <cell r="I14">
            <v>0</v>
          </cell>
          <cell r="J14">
            <v>0</v>
          </cell>
          <cell r="K14">
            <v>0</v>
          </cell>
          <cell r="L14">
            <v>0</v>
          </cell>
          <cell r="M14">
            <v>0</v>
          </cell>
          <cell r="N14">
            <v>0</v>
          </cell>
          <cell r="O14">
            <v>0</v>
          </cell>
          <cell r="P14">
            <v>0</v>
          </cell>
          <cell r="Q14">
            <v>0</v>
          </cell>
          <cell r="R14">
            <v>0</v>
          </cell>
        </row>
        <row r="15">
          <cell r="B15" t="str">
            <v>Área Rede</v>
          </cell>
        </row>
        <row r="16">
          <cell r="B16" t="str">
            <v xml:space="preserve">  Exploração (EX)</v>
          </cell>
          <cell r="F16">
            <v>3.3512059699999996</v>
          </cell>
          <cell r="G16">
            <v>2.4127700000000002E-2</v>
          </cell>
          <cell r="H16">
            <v>6.0786399999999997E-2</v>
          </cell>
          <cell r="I16">
            <v>1.00252874</v>
          </cell>
          <cell r="J16">
            <v>0.20062283</v>
          </cell>
          <cell r="K16">
            <v>8.3313579999999998E-2</v>
          </cell>
          <cell r="L16">
            <v>0.76465762000000004</v>
          </cell>
          <cell r="M16">
            <v>0.61280109000000005</v>
          </cell>
          <cell r="N16">
            <v>0.60236800999999995</v>
          </cell>
          <cell r="O16">
            <v>0</v>
          </cell>
          <cell r="P16">
            <v>0</v>
          </cell>
          <cell r="Q16">
            <v>0</v>
          </cell>
          <cell r="R16">
            <v>0</v>
          </cell>
        </row>
        <row r="17">
          <cell r="B17" t="str">
            <v xml:space="preserve">  Equipamento</v>
          </cell>
          <cell r="F17">
            <v>110.85076443</v>
          </cell>
          <cell r="G17">
            <v>5.873412909999999</v>
          </cell>
          <cell r="H17">
            <v>9.4393031799999996</v>
          </cell>
          <cell r="I17">
            <v>15.278563329999999</v>
          </cell>
          <cell r="J17">
            <v>17.467030189999999</v>
          </cell>
          <cell r="K17">
            <v>15.448984640000001</v>
          </cell>
          <cell r="L17">
            <v>16.904041589999999</v>
          </cell>
          <cell r="M17">
            <v>15.633355529999999</v>
          </cell>
          <cell r="N17">
            <v>14.806073059999999</v>
          </cell>
          <cell r="O17">
            <v>0</v>
          </cell>
          <cell r="P17">
            <v>0</v>
          </cell>
          <cell r="Q17">
            <v>0</v>
          </cell>
          <cell r="R17">
            <v>0</v>
          </cell>
        </row>
        <row r="18">
          <cell r="B18" t="str">
            <v xml:space="preserve">        Equipamento - Linhas (EQ)</v>
          </cell>
          <cell r="F18">
            <v>58.587005179999998</v>
          </cell>
          <cell r="G18">
            <v>2.2735058699999997</v>
          </cell>
          <cell r="H18">
            <v>5.5475539899999999</v>
          </cell>
          <cell r="I18">
            <v>7.2743808699999999</v>
          </cell>
          <cell r="J18">
            <v>10.88383574</v>
          </cell>
          <cell r="K18">
            <v>8.9703091400000012</v>
          </cell>
          <cell r="L18">
            <v>7.9129051200000005</v>
          </cell>
          <cell r="M18">
            <v>7.1004753200000001</v>
          </cell>
          <cell r="N18">
            <v>8.6240391299999999</v>
          </cell>
          <cell r="O18">
            <v>0</v>
          </cell>
          <cell r="P18">
            <v>0</v>
          </cell>
          <cell r="Q18">
            <v>0</v>
          </cell>
          <cell r="R18">
            <v>0</v>
          </cell>
        </row>
        <row r="19">
          <cell r="B19" t="str">
            <v xml:space="preserve">        Equipamento - Subestações (EQ)</v>
          </cell>
          <cell r="F19">
            <v>52.263759250000007</v>
          </cell>
          <cell r="G19">
            <v>3.5999070399999997</v>
          </cell>
          <cell r="H19">
            <v>3.8917491900000005</v>
          </cell>
          <cell r="I19">
            <v>8.0041824599999991</v>
          </cell>
          <cell r="J19">
            <v>6.5831944499999997</v>
          </cell>
          <cell r="K19">
            <v>6.4786754999999996</v>
          </cell>
          <cell r="L19">
            <v>8.9911364699999989</v>
          </cell>
          <cell r="M19">
            <v>8.5328802100000001</v>
          </cell>
          <cell r="N19">
            <v>6.1820339300000002</v>
          </cell>
          <cell r="O19">
            <v>0</v>
          </cell>
          <cell r="P19">
            <v>0</v>
          </cell>
          <cell r="Q19">
            <v>0</v>
          </cell>
          <cell r="R19">
            <v>0</v>
          </cell>
        </row>
        <row r="20">
          <cell r="B20" t="str">
            <v>Área Planeamento</v>
          </cell>
        </row>
        <row r="21">
          <cell r="B21" t="str">
            <v xml:space="preserve">  Planeamento do Centros produtores (PP)</v>
          </cell>
          <cell r="F21">
            <v>0</v>
          </cell>
          <cell r="G21">
            <v>0</v>
          </cell>
          <cell r="H21">
            <v>0</v>
          </cell>
          <cell r="I21">
            <v>0</v>
          </cell>
          <cell r="J21">
            <v>0</v>
          </cell>
          <cell r="K21">
            <v>0</v>
          </cell>
          <cell r="L21">
            <v>0</v>
          </cell>
          <cell r="M21">
            <v>0</v>
          </cell>
          <cell r="N21">
            <v>0</v>
          </cell>
          <cell r="O21">
            <v>0</v>
          </cell>
          <cell r="P21">
            <v>0</v>
          </cell>
          <cell r="Q21">
            <v>0</v>
          </cell>
          <cell r="R21">
            <v>0</v>
          </cell>
        </row>
        <row r="22">
          <cell r="B22" t="str">
            <v xml:space="preserve">  Planeamento da Rede (PR)</v>
          </cell>
          <cell r="F22">
            <v>0</v>
          </cell>
          <cell r="G22">
            <v>0</v>
          </cell>
          <cell r="H22">
            <v>0</v>
          </cell>
          <cell r="I22">
            <v>0</v>
          </cell>
          <cell r="J22">
            <v>0</v>
          </cell>
          <cell r="K22">
            <v>0</v>
          </cell>
          <cell r="L22">
            <v>0</v>
          </cell>
          <cell r="M22">
            <v>0</v>
          </cell>
          <cell r="N22">
            <v>0</v>
          </cell>
          <cell r="O22">
            <v>0</v>
          </cell>
          <cell r="P22">
            <v>0</v>
          </cell>
          <cell r="Q22">
            <v>0</v>
          </cell>
          <cell r="R22">
            <v>0</v>
          </cell>
        </row>
        <row r="23">
          <cell r="B23" t="str">
            <v>Área de Gestão</v>
          </cell>
        </row>
        <row r="24">
          <cell r="B24" t="str">
            <v xml:space="preserve">  Sistemas de Informação (SI) - Telecom. segurança</v>
          </cell>
          <cell r="F24">
            <v>1.8044252099999998</v>
          </cell>
          <cell r="G24">
            <v>0.14451850999999999</v>
          </cell>
          <cell r="H24">
            <v>0.37852179000000002</v>
          </cell>
          <cell r="I24">
            <v>2.5867640000000001E-2</v>
          </cell>
          <cell r="J24">
            <v>2.4036999999999999E-2</v>
          </cell>
          <cell r="K24">
            <v>0.31454665999999998</v>
          </cell>
          <cell r="L24">
            <v>0.37935993000000001</v>
          </cell>
          <cell r="M24">
            <v>0.29297848999999998</v>
          </cell>
          <cell r="N24">
            <v>0.24459518999999999</v>
          </cell>
          <cell r="O24">
            <v>0</v>
          </cell>
          <cell r="P24">
            <v>0</v>
          </cell>
          <cell r="Q24">
            <v>0</v>
          </cell>
          <cell r="R24">
            <v>0</v>
          </cell>
        </row>
        <row r="26">
          <cell r="B26" t="str">
            <v>Não Específico</v>
          </cell>
          <cell r="F26">
            <v>1.33951548</v>
          </cell>
          <cell r="G26">
            <v>0.18497239000000001</v>
          </cell>
          <cell r="H26">
            <v>0.13592783000000003</v>
          </cell>
          <cell r="I26">
            <v>0.16695200999999998</v>
          </cell>
          <cell r="J26">
            <v>9.7785709999999998E-2</v>
          </cell>
          <cell r="K26">
            <v>0.21981783000000002</v>
          </cell>
          <cell r="L26">
            <v>0.12578887999999999</v>
          </cell>
          <cell r="M26">
            <v>0.25782142000000008</v>
          </cell>
          <cell r="N26">
            <v>0.15044941000000001</v>
          </cell>
          <cell r="O26">
            <v>0</v>
          </cell>
          <cell r="P26">
            <v>0</v>
          </cell>
          <cell r="Q26">
            <v>0</v>
          </cell>
          <cell r="R26">
            <v>0</v>
          </cell>
        </row>
        <row r="27">
          <cell r="B27" t="str">
            <v xml:space="preserve">        Equipamento informático (SI)</v>
          </cell>
          <cell r="F27">
            <v>0.74503622000000003</v>
          </cell>
          <cell r="G27">
            <v>2.6922060000000001E-2</v>
          </cell>
          <cell r="H27">
            <v>3.1955799999999999E-2</v>
          </cell>
          <cell r="I27">
            <v>4.3463050000000003E-2</v>
          </cell>
          <cell r="J27">
            <v>4.2260000000000003E-4</v>
          </cell>
          <cell r="K27">
            <v>0.19575173000000001</v>
          </cell>
          <cell r="L27">
            <v>8.9115879999999995E-2</v>
          </cell>
          <cell r="M27">
            <v>0.22105768000000001</v>
          </cell>
          <cell r="N27">
            <v>0.13634742</v>
          </cell>
          <cell r="O27">
            <v>0</v>
          </cell>
          <cell r="P27">
            <v>0</v>
          </cell>
          <cell r="Q27">
            <v>0</v>
          </cell>
          <cell r="R27">
            <v>0</v>
          </cell>
        </row>
        <row r="28">
          <cell r="B28" t="str">
            <v xml:space="preserve">        Sistema SAP (SI)</v>
          </cell>
          <cell r="F28">
            <v>5.33572E-2</v>
          </cell>
          <cell r="G28">
            <v>0</v>
          </cell>
          <cell r="H28">
            <v>0</v>
          </cell>
          <cell r="I28">
            <v>0</v>
          </cell>
          <cell r="J28">
            <v>5.33572E-2</v>
          </cell>
          <cell r="K28">
            <v>0</v>
          </cell>
          <cell r="L28">
            <v>0</v>
          </cell>
          <cell r="M28">
            <v>0</v>
          </cell>
          <cell r="N28">
            <v>0</v>
          </cell>
          <cell r="O28">
            <v>0</v>
          </cell>
          <cell r="P28">
            <v>0</v>
          </cell>
          <cell r="Q28">
            <v>0</v>
          </cell>
          <cell r="R28">
            <v>0</v>
          </cell>
        </row>
        <row r="29">
          <cell r="B29" t="str">
            <v xml:space="preserve">        Outro investimento </v>
          </cell>
          <cell r="F29">
            <v>0.54112206000000007</v>
          </cell>
          <cell r="G29">
            <v>0.15805033000000002</v>
          </cell>
          <cell r="H29">
            <v>0.10397203000000002</v>
          </cell>
          <cell r="I29">
            <v>0.12348895999999999</v>
          </cell>
          <cell r="J29">
            <v>4.4005909999999995E-2</v>
          </cell>
          <cell r="K29">
            <v>2.40661E-2</v>
          </cell>
          <cell r="L29">
            <v>3.6673000000000004E-2</v>
          </cell>
          <cell r="M29">
            <v>3.67637400000001E-2</v>
          </cell>
          <cell r="N29">
            <v>1.4101990000000009E-2</v>
          </cell>
          <cell r="O29">
            <v>0</v>
          </cell>
          <cell r="P29">
            <v>0</v>
          </cell>
          <cell r="Q29">
            <v>0</v>
          </cell>
          <cell r="R29">
            <v>0</v>
          </cell>
        </row>
        <row r="30">
          <cell r="B30" t="str">
            <v>Custos directos externos</v>
          </cell>
          <cell r="F30">
            <v>117.40130119000003</v>
          </cell>
          <cell r="G30">
            <v>6.2270315099999998</v>
          </cell>
          <cell r="H30">
            <v>10.014539199999998</v>
          </cell>
          <cell r="I30">
            <v>16.491886720000004</v>
          </cell>
          <cell r="J30">
            <v>17.789475730000003</v>
          </cell>
          <cell r="K30">
            <v>16.066662710000003</v>
          </cell>
          <cell r="L30">
            <v>18.173848020000001</v>
          </cell>
          <cell r="M30">
            <v>16.834371630000003</v>
          </cell>
          <cell r="N30">
            <v>15.803485669999997</v>
          </cell>
          <cell r="O30">
            <v>0</v>
          </cell>
          <cell r="P30">
            <v>0</v>
          </cell>
          <cell r="Q30">
            <v>0</v>
          </cell>
          <cell r="R30">
            <v>0</v>
          </cell>
        </row>
        <row r="32">
          <cell r="B32" t="str">
            <v>Encargos de gestão</v>
          </cell>
          <cell r="F32">
            <v>5.0381124900000005</v>
          </cell>
          <cell r="G32">
            <v>0.65494699000000001</v>
          </cell>
          <cell r="H32">
            <v>0.56743021000000005</v>
          </cell>
          <cell r="I32">
            <v>0.65171321000000004</v>
          </cell>
          <cell r="J32">
            <v>0.58449861000000003</v>
          </cell>
          <cell r="K32">
            <v>0.70662800000000003</v>
          </cell>
          <cell r="L32">
            <v>0.63232993000000004</v>
          </cell>
          <cell r="M32">
            <v>0.61787232000000003</v>
          </cell>
          <cell r="N32">
            <v>0.62269322000000005</v>
          </cell>
          <cell r="O32">
            <v>0</v>
          </cell>
          <cell r="P32">
            <v>0</v>
          </cell>
          <cell r="Q32">
            <v>0</v>
          </cell>
          <cell r="R32">
            <v>0</v>
          </cell>
        </row>
        <row r="34">
          <cell r="B34" t="str">
            <v>Custos directos</v>
          </cell>
          <cell r="F34">
            <v>122.43941368000003</v>
          </cell>
          <cell r="G34">
            <v>6.8819784999999998</v>
          </cell>
          <cell r="H34">
            <v>10.581969409999997</v>
          </cell>
          <cell r="I34">
            <v>17.143599930000004</v>
          </cell>
          <cell r="J34">
            <v>18.373974340000004</v>
          </cell>
          <cell r="K34">
            <v>16.773290710000001</v>
          </cell>
          <cell r="L34">
            <v>18.806177950000002</v>
          </cell>
          <cell r="M34">
            <v>17.452243950000003</v>
          </cell>
          <cell r="N34">
            <v>16.426178889999996</v>
          </cell>
          <cell r="O34">
            <v>0</v>
          </cell>
          <cell r="P34">
            <v>0</v>
          </cell>
          <cell r="Q34">
            <v>0</v>
          </cell>
          <cell r="R34">
            <v>0</v>
          </cell>
        </row>
        <row r="36">
          <cell r="B36" t="str">
            <v>Encargos de estrutura</v>
          </cell>
          <cell r="F36">
            <v>1.8188911599999997</v>
          </cell>
          <cell r="G36">
            <v>0.25355636999999998</v>
          </cell>
          <cell r="H36">
            <v>0.21648972</v>
          </cell>
          <cell r="I36">
            <v>0.2969714</v>
          </cell>
          <cell r="J36">
            <v>0.11527772999999999</v>
          </cell>
          <cell r="K36">
            <v>0.20166507</v>
          </cell>
          <cell r="L36">
            <v>0.24375123000000001</v>
          </cell>
          <cell r="M36">
            <v>0.26287841000000001</v>
          </cell>
          <cell r="N36">
            <v>0.22830122999999999</v>
          </cell>
          <cell r="O36">
            <v>0</v>
          </cell>
          <cell r="P36">
            <v>0</v>
          </cell>
          <cell r="Q36">
            <v>0</v>
          </cell>
          <cell r="R36">
            <v>0</v>
          </cell>
        </row>
        <row r="38">
          <cell r="B38" t="str">
            <v>Custos técnicos</v>
          </cell>
          <cell r="F38">
            <v>124.25830484000002</v>
          </cell>
          <cell r="G38">
            <v>7.1355348699999999</v>
          </cell>
          <cell r="H38">
            <v>10.798459129999998</v>
          </cell>
          <cell r="I38">
            <v>17.440571330000004</v>
          </cell>
          <cell r="J38">
            <v>18.489252070000003</v>
          </cell>
          <cell r="K38">
            <v>16.974955780000002</v>
          </cell>
          <cell r="L38">
            <v>19.049929180000003</v>
          </cell>
          <cell r="M38">
            <v>17.715122360000002</v>
          </cell>
          <cell r="N38">
            <v>16.654480119999995</v>
          </cell>
          <cell r="O38">
            <v>0</v>
          </cell>
          <cell r="P38">
            <v>0</v>
          </cell>
          <cell r="Q38">
            <v>0</v>
          </cell>
          <cell r="R38">
            <v>0</v>
          </cell>
        </row>
        <row r="40">
          <cell r="B40" t="str">
            <v>Encargos financeiros</v>
          </cell>
          <cell r="F40">
            <v>2.65496</v>
          </cell>
          <cell r="G40">
            <v>0.26291199999999998</v>
          </cell>
          <cell r="H40">
            <v>0.23510900000000001</v>
          </cell>
          <cell r="I40">
            <v>0.28623100000000001</v>
          </cell>
          <cell r="J40">
            <v>0.31450499999999998</v>
          </cell>
          <cell r="K40">
            <v>0.42742200000000002</v>
          </cell>
          <cell r="L40">
            <v>0.33043099999999997</v>
          </cell>
          <cell r="M40">
            <v>0.381465</v>
          </cell>
          <cell r="N40">
            <v>0.41688500000000001</v>
          </cell>
          <cell r="O40">
            <v>0</v>
          </cell>
          <cell r="P40">
            <v>0</v>
          </cell>
          <cell r="Q40">
            <v>0</v>
          </cell>
          <cell r="R40">
            <v>0</v>
          </cell>
        </row>
        <row r="42">
          <cell r="B42" t="str">
            <v>Custos totais</v>
          </cell>
          <cell r="F42">
            <v>126.91326484000002</v>
          </cell>
          <cell r="G42">
            <v>7.3984468699999999</v>
          </cell>
          <cell r="H42">
            <v>11.033568129999997</v>
          </cell>
          <cell r="I42">
            <v>17.726802330000005</v>
          </cell>
          <cell r="J42">
            <v>18.803757070000003</v>
          </cell>
          <cell r="K42">
            <v>17.402377780000002</v>
          </cell>
          <cell r="L42">
            <v>19.380360180000004</v>
          </cell>
          <cell r="M42">
            <v>18.096587360000001</v>
          </cell>
          <cell r="N42">
            <v>17.071365119999996</v>
          </cell>
          <cell r="O42">
            <v>0</v>
          </cell>
          <cell r="P42">
            <v>0</v>
          </cell>
          <cell r="Q42">
            <v>0</v>
          </cell>
          <cell r="R42">
            <v>0</v>
          </cell>
        </row>
        <row r="47">
          <cell r="B47" t="str">
            <v>VALORES REAIS DE 2006</v>
          </cell>
        </row>
        <row r="48">
          <cell r="B48" t="str">
            <v>INVESTIMENTO  A  CUSTOS  TOTAIS</v>
          </cell>
        </row>
        <row r="50">
          <cell r="B50" t="str">
            <v>(milhões de euros)</v>
          </cell>
        </row>
        <row r="51">
          <cell r="F51" t="str">
            <v>Acumulado do Ano</v>
          </cell>
          <cell r="G51" t="str">
            <v>Jan</v>
          </cell>
          <cell r="H51" t="str">
            <v>Fev</v>
          </cell>
          <cell r="I51" t="str">
            <v>Mar</v>
          </cell>
          <cell r="J51" t="str">
            <v>Abr</v>
          </cell>
          <cell r="K51" t="str">
            <v>Mai</v>
          </cell>
          <cell r="L51" t="str">
            <v>Jun</v>
          </cell>
          <cell r="M51" t="str">
            <v>Jul</v>
          </cell>
          <cell r="N51" t="str">
            <v>Ago</v>
          </cell>
          <cell r="O51" t="str">
            <v>Set</v>
          </cell>
          <cell r="P51" t="str">
            <v>Out</v>
          </cell>
          <cell r="Q51" t="str">
            <v>Nov</v>
          </cell>
          <cell r="R51" t="str">
            <v>Dez</v>
          </cell>
        </row>
        <row r="52">
          <cell r="B52" t="str">
            <v>Área SEP</v>
          </cell>
        </row>
        <row r="53">
          <cell r="B53" t="str">
            <v xml:space="preserve">  Comercial do SEP (CS)</v>
          </cell>
          <cell r="F53">
            <v>5.8866999999999991E-4</v>
          </cell>
          <cell r="G53">
            <v>1.2076E-4</v>
          </cell>
          <cell r="H53">
            <v>9.8270000000000006E-5</v>
          </cell>
          <cell r="I53">
            <v>1.1195E-4</v>
          </cell>
          <cell r="J53">
            <v>1.0705E-4</v>
          </cell>
          <cell r="K53">
            <v>1.5064000000000001E-4</v>
          </cell>
          <cell r="L53">
            <v>0</v>
          </cell>
          <cell r="M53">
            <v>0</v>
          </cell>
          <cell r="N53">
            <v>0</v>
          </cell>
          <cell r="O53">
            <v>0</v>
          </cell>
          <cell r="P53">
            <v>0</v>
          </cell>
          <cell r="Q53">
            <v>0</v>
          </cell>
          <cell r="R53">
            <v>0</v>
          </cell>
        </row>
        <row r="54">
          <cell r="B54" t="str">
            <v xml:space="preserve">  Gestor do sistema (GS)</v>
          </cell>
          <cell r="F54">
            <v>5.6404160000000009E-2</v>
          </cell>
          <cell r="G54">
            <v>0</v>
          </cell>
          <cell r="H54">
            <v>0</v>
          </cell>
          <cell r="I54">
            <v>1.7975000000000001E-2</v>
          </cell>
          <cell r="J54">
            <v>4.0949999999999999E-5</v>
          </cell>
          <cell r="K54">
            <v>5.7620000000000001E-5</v>
          </cell>
          <cell r="L54">
            <v>4.5710000000000001E-5</v>
          </cell>
          <cell r="M54">
            <v>3.8130619999999997E-2</v>
          </cell>
          <cell r="N54">
            <v>1.5426E-4</v>
          </cell>
          <cell r="O54">
            <v>0</v>
          </cell>
          <cell r="P54">
            <v>0</v>
          </cell>
          <cell r="Q54">
            <v>0</v>
          </cell>
          <cell r="R54">
            <v>0</v>
          </cell>
        </row>
        <row r="55">
          <cell r="B55" t="str">
            <v>Área SEI</v>
          </cell>
        </row>
        <row r="56">
          <cell r="B56" t="str">
            <v xml:space="preserve">  Produção em Regime Especial (PE)</v>
          </cell>
          <cell r="F56">
            <v>0</v>
          </cell>
          <cell r="G56">
            <v>0</v>
          </cell>
          <cell r="H56">
            <v>0</v>
          </cell>
          <cell r="I56">
            <v>0</v>
          </cell>
          <cell r="J56">
            <v>0</v>
          </cell>
          <cell r="K56">
            <v>0</v>
          </cell>
          <cell r="L56">
            <v>0</v>
          </cell>
          <cell r="M56">
            <v>0</v>
          </cell>
          <cell r="N56">
            <v>0</v>
          </cell>
          <cell r="O56">
            <v>0</v>
          </cell>
          <cell r="P56">
            <v>0</v>
          </cell>
          <cell r="Q56">
            <v>0</v>
          </cell>
          <cell r="R56">
            <v>0</v>
          </cell>
        </row>
        <row r="57">
          <cell r="B57" t="str">
            <v xml:space="preserve">  Gestor de Ofertas</v>
          </cell>
          <cell r="F57">
            <v>0</v>
          </cell>
          <cell r="G57">
            <v>0</v>
          </cell>
          <cell r="H57">
            <v>0</v>
          </cell>
          <cell r="I57">
            <v>0</v>
          </cell>
          <cell r="J57">
            <v>0</v>
          </cell>
          <cell r="K57">
            <v>0</v>
          </cell>
          <cell r="L57">
            <v>0</v>
          </cell>
          <cell r="M57">
            <v>0</v>
          </cell>
          <cell r="N57">
            <v>0</v>
          </cell>
          <cell r="O57">
            <v>0</v>
          </cell>
          <cell r="P57">
            <v>0</v>
          </cell>
          <cell r="Q57">
            <v>0</v>
          </cell>
          <cell r="R57">
            <v>0</v>
          </cell>
        </row>
        <row r="58">
          <cell r="B58" t="str">
            <v>Área Rede</v>
          </cell>
        </row>
        <row r="59">
          <cell r="B59" t="str">
            <v xml:space="preserve">  Exploração (EX)</v>
          </cell>
          <cell r="F59">
            <v>3.5356625500000005</v>
          </cell>
          <cell r="G59">
            <v>3.6480720000000001E-2</v>
          </cell>
          <cell r="H59">
            <v>7.1439499999999989E-2</v>
          </cell>
          <cell r="I59">
            <v>1.02940623</v>
          </cell>
          <cell r="J59">
            <v>0.21696346999999999</v>
          </cell>
          <cell r="K59">
            <v>0.10571897</v>
          </cell>
          <cell r="L59">
            <v>0.79620528000000013</v>
          </cell>
          <cell r="M59">
            <v>0.64355903999999997</v>
          </cell>
          <cell r="N59">
            <v>0.63588934000000008</v>
          </cell>
          <cell r="O59">
            <v>0</v>
          </cell>
          <cell r="P59">
            <v>0</v>
          </cell>
          <cell r="Q59">
            <v>0</v>
          </cell>
          <cell r="R59">
            <v>0</v>
          </cell>
        </row>
        <row r="60">
          <cell r="B60" t="str">
            <v xml:space="preserve">  Equipamento</v>
          </cell>
          <cell r="F60">
            <v>119.45796456000001</v>
          </cell>
          <cell r="G60">
            <v>6.9581506600000003</v>
          </cell>
          <cell r="H60">
            <v>10.363290240000001</v>
          </cell>
          <cell r="I60">
            <v>16.412842849999997</v>
          </cell>
          <cell r="J60">
            <v>18.396559699999997</v>
          </cell>
          <cell r="K60">
            <v>16.581725070000001</v>
          </cell>
          <cell r="L60">
            <v>18.00303216</v>
          </cell>
          <cell r="M60">
            <v>16.779881969999998</v>
          </cell>
          <cell r="N60">
            <v>15.962481909999999</v>
          </cell>
          <cell r="O60">
            <v>0</v>
          </cell>
          <cell r="P60">
            <v>0</v>
          </cell>
          <cell r="Q60">
            <v>0</v>
          </cell>
          <cell r="R60">
            <v>0</v>
          </cell>
        </row>
        <row r="61">
          <cell r="B61" t="str">
            <v xml:space="preserve">        Equipamento - Linhas (EQ)</v>
          </cell>
          <cell r="F61">
            <v>62.712964889999995</v>
          </cell>
          <cell r="G61">
            <v>2.7331654700000003</v>
          </cell>
          <cell r="H61">
            <v>6.0209505600000002</v>
          </cell>
          <cell r="I61">
            <v>7.8142060400000002</v>
          </cell>
          <cell r="J61">
            <v>11.374994959999999</v>
          </cell>
          <cell r="K61">
            <v>9.5483485600000009</v>
          </cell>
          <cell r="L61">
            <v>8.3937699000000006</v>
          </cell>
          <cell r="M61">
            <v>7.6257393599999999</v>
          </cell>
          <cell r="N61">
            <v>9.2017900399999988</v>
          </cell>
          <cell r="O61">
            <v>0</v>
          </cell>
          <cell r="P61">
            <v>0</v>
          </cell>
          <cell r="Q61">
            <v>0</v>
          </cell>
          <cell r="R61">
            <v>0</v>
          </cell>
        </row>
        <row r="62">
          <cell r="B62" t="str">
            <v xml:space="preserve">        Equipamento - Subestações (EQ)</v>
          </cell>
          <cell r="F62">
            <v>56.744999669999999</v>
          </cell>
          <cell r="G62">
            <v>4.2249851899999999</v>
          </cell>
          <cell r="H62">
            <v>4.3423396800000003</v>
          </cell>
          <cell r="I62">
            <v>8.5986368099999986</v>
          </cell>
          <cell r="J62">
            <v>7.0215647400000005</v>
          </cell>
          <cell r="K62">
            <v>7.033376510000001</v>
          </cell>
          <cell r="L62">
            <v>9.6092622599999995</v>
          </cell>
          <cell r="M62">
            <v>9.1541426099999992</v>
          </cell>
          <cell r="N62">
            <v>6.7606918700000005</v>
          </cell>
          <cell r="O62">
            <v>0</v>
          </cell>
          <cell r="P62">
            <v>0</v>
          </cell>
          <cell r="Q62">
            <v>0</v>
          </cell>
          <cell r="R62">
            <v>0</v>
          </cell>
        </row>
        <row r="63">
          <cell r="B63" t="str">
            <v>Área Planeamento</v>
          </cell>
        </row>
        <row r="64">
          <cell r="B64" t="str">
            <v xml:space="preserve">  Planeamento do Centros produtores (PP)</v>
          </cell>
          <cell r="F64">
            <v>0</v>
          </cell>
          <cell r="G64">
            <v>0</v>
          </cell>
          <cell r="H64">
            <v>0</v>
          </cell>
          <cell r="I64">
            <v>0</v>
          </cell>
          <cell r="J64">
            <v>0</v>
          </cell>
          <cell r="K64">
            <v>0</v>
          </cell>
          <cell r="L64">
            <v>0</v>
          </cell>
          <cell r="M64">
            <v>0</v>
          </cell>
          <cell r="N64">
            <v>0</v>
          </cell>
          <cell r="O64">
            <v>0</v>
          </cell>
          <cell r="P64">
            <v>0</v>
          </cell>
          <cell r="Q64">
            <v>0</v>
          </cell>
          <cell r="R64">
            <v>0</v>
          </cell>
        </row>
        <row r="65">
          <cell r="B65" t="str">
            <v xml:space="preserve">  Planeamento da Rede (PR)</v>
          </cell>
          <cell r="F65">
            <v>0</v>
          </cell>
          <cell r="G65">
            <v>0</v>
          </cell>
          <cell r="H65">
            <v>0</v>
          </cell>
          <cell r="I65">
            <v>0</v>
          </cell>
          <cell r="J65">
            <v>0</v>
          </cell>
          <cell r="K65">
            <v>0</v>
          </cell>
          <cell r="L65">
            <v>0</v>
          </cell>
          <cell r="M65">
            <v>0</v>
          </cell>
          <cell r="N65">
            <v>0</v>
          </cell>
          <cell r="O65">
            <v>0</v>
          </cell>
          <cell r="P65">
            <v>0</v>
          </cell>
          <cell r="Q65">
            <v>0</v>
          </cell>
          <cell r="R65">
            <v>0</v>
          </cell>
        </row>
        <row r="66">
          <cell r="B66" t="str">
            <v>Área de Gestão</v>
          </cell>
        </row>
        <row r="67">
          <cell r="B67" t="str">
            <v xml:space="preserve">  Sistemas de Informação (SI) - Telecom. segurança</v>
          </cell>
          <cell r="F67">
            <v>2.5090897400000003</v>
          </cell>
          <cell r="G67">
            <v>0.21663576000000001</v>
          </cell>
          <cell r="H67">
            <v>0.46169636000000003</v>
          </cell>
          <cell r="I67">
            <v>9.7994230000000002E-2</v>
          </cell>
          <cell r="J67">
            <v>9.1721220000000006E-2</v>
          </cell>
          <cell r="K67">
            <v>0.49120581000000002</v>
          </cell>
          <cell r="L67">
            <v>0.45293181999999998</v>
          </cell>
          <cell r="M67">
            <v>0.37537979999999999</v>
          </cell>
          <cell r="N67">
            <v>0.32152473999999998</v>
          </cell>
          <cell r="O67">
            <v>0</v>
          </cell>
          <cell r="P67">
            <v>0</v>
          </cell>
          <cell r="Q67">
            <v>0</v>
          </cell>
          <cell r="R67">
            <v>0</v>
          </cell>
        </row>
        <row r="69">
          <cell r="B69" t="str">
            <v>Não Específico</v>
          </cell>
          <cell r="F69">
            <v>1.3535551600000002</v>
          </cell>
          <cell r="G69">
            <v>0.18705896999999999</v>
          </cell>
          <cell r="H69">
            <v>0.13704376000000001</v>
          </cell>
          <cell r="I69">
            <v>0.16847207</v>
          </cell>
          <cell r="J69">
            <v>9.8364679999999996E-2</v>
          </cell>
          <cell r="K69">
            <v>0.22351967</v>
          </cell>
          <cell r="L69">
            <v>0.12814521000000001</v>
          </cell>
          <cell r="M69">
            <v>0.25963593000000007</v>
          </cell>
          <cell r="N69">
            <v>0.15131486999999999</v>
          </cell>
          <cell r="O69">
            <v>0</v>
          </cell>
          <cell r="P69">
            <v>0</v>
          </cell>
          <cell r="Q69">
            <v>0</v>
          </cell>
          <cell r="R69">
            <v>0</v>
          </cell>
        </row>
        <row r="70">
          <cell r="B70" t="str">
            <v xml:space="preserve">        Equipamento informático (SI)</v>
          </cell>
          <cell r="F70">
            <v>0.75337494999999999</v>
          </cell>
          <cell r="G70">
            <v>2.8084919999999999E-2</v>
          </cell>
          <cell r="H70">
            <v>3.2308330000000003E-2</v>
          </cell>
          <cell r="I70">
            <v>4.4377670000000001E-2</v>
          </cell>
          <cell r="J70">
            <v>4.2260000000000003E-4</v>
          </cell>
          <cell r="K70">
            <v>0.19863890000000001</v>
          </cell>
          <cell r="L70">
            <v>9.0825959999999997E-2</v>
          </cell>
          <cell r="M70">
            <v>0.22220804999999999</v>
          </cell>
          <cell r="N70">
            <v>0.13650851999999999</v>
          </cell>
          <cell r="O70">
            <v>0</v>
          </cell>
          <cell r="P70">
            <v>0</v>
          </cell>
          <cell r="Q70">
            <v>0</v>
          </cell>
          <cell r="R70">
            <v>0</v>
          </cell>
        </row>
        <row r="71">
          <cell r="B71" t="str">
            <v xml:space="preserve">        Sistema SAP (SI)</v>
          </cell>
          <cell r="F71">
            <v>5.33572E-2</v>
          </cell>
          <cell r="G71">
            <v>0</v>
          </cell>
          <cell r="H71">
            <v>0</v>
          </cell>
          <cell r="I71">
            <v>0</v>
          </cell>
          <cell r="J71">
            <v>5.33572E-2</v>
          </cell>
          <cell r="K71">
            <v>0</v>
          </cell>
          <cell r="L71">
            <v>0</v>
          </cell>
          <cell r="M71">
            <v>0</v>
          </cell>
          <cell r="N71">
            <v>0</v>
          </cell>
          <cell r="O71">
            <v>0</v>
          </cell>
          <cell r="P71">
            <v>0</v>
          </cell>
          <cell r="Q71">
            <v>0</v>
          </cell>
          <cell r="R71">
            <v>0</v>
          </cell>
        </row>
        <row r="72">
          <cell r="B72" t="str">
            <v xml:space="preserve">        Outro investimento </v>
          </cell>
          <cell r="F72">
            <v>0.54682301000000011</v>
          </cell>
          <cell r="G72">
            <v>0.15897405000000001</v>
          </cell>
          <cell r="H72">
            <v>0.10473543000000002</v>
          </cell>
          <cell r="I72">
            <v>0.12409440000000001</v>
          </cell>
          <cell r="J72">
            <v>4.4584879999999993E-2</v>
          </cell>
          <cell r="K72">
            <v>2.4880769999999997E-2</v>
          </cell>
          <cell r="L72">
            <v>3.7319250000000005E-2</v>
          </cell>
          <cell r="M72">
            <v>3.7427880000000108E-2</v>
          </cell>
          <cell r="N72">
            <v>1.4806349999999996E-2</v>
          </cell>
          <cell r="O72">
            <v>0</v>
          </cell>
          <cell r="P72">
            <v>0</v>
          </cell>
          <cell r="Q72">
            <v>0</v>
          </cell>
          <cell r="R72">
            <v>0</v>
          </cell>
        </row>
        <row r="73">
          <cell r="B73" t="str">
            <v>Total</v>
          </cell>
          <cell r="F73">
            <v>126.91326484000001</v>
          </cell>
          <cell r="G73">
            <v>7.3984468699999999</v>
          </cell>
          <cell r="H73">
            <v>11.033568130000003</v>
          </cell>
          <cell r="I73">
            <v>17.726802329999998</v>
          </cell>
          <cell r="J73">
            <v>18.803757069999996</v>
          </cell>
          <cell r="K73">
            <v>17.402377779999998</v>
          </cell>
          <cell r="L73">
            <v>19.380360180000007</v>
          </cell>
          <cell r="M73">
            <v>18.096587360000001</v>
          </cell>
          <cell r="N73">
            <v>17.071365119999996</v>
          </cell>
          <cell r="O73">
            <v>0</v>
          </cell>
          <cell r="P73">
            <v>0</v>
          </cell>
          <cell r="Q73">
            <v>0</v>
          </cell>
          <cell r="R73">
            <v>0</v>
          </cell>
        </row>
      </sheetData>
      <sheetData sheetId="1">
        <row r="7">
          <cell r="F7" t="str">
            <v>Acumulado até  Agosto</v>
          </cell>
          <cell r="J7" t="str">
            <v>Orçamento anual</v>
          </cell>
        </row>
        <row r="8">
          <cell r="F8" t="str">
            <v>Realizado</v>
          </cell>
          <cell r="G8" t="str">
            <v>Orçamento</v>
          </cell>
          <cell r="H8" t="str">
            <v>Desvio</v>
          </cell>
          <cell r="J8" t="str">
            <v>Valor</v>
          </cell>
          <cell r="K8" t="str">
            <v>Realização</v>
          </cell>
        </row>
        <row r="9">
          <cell r="F9" t="str">
            <v>(1)</v>
          </cell>
          <cell r="G9" t="str">
            <v>(2)</v>
          </cell>
          <cell r="H9" t="str">
            <v>(1)-(2)</v>
          </cell>
          <cell r="I9" t="str">
            <v>(1)/(2)</v>
          </cell>
          <cell r="J9" t="str">
            <v>(3)</v>
          </cell>
          <cell r="K9" t="str">
            <v>(1)/(3)</v>
          </cell>
        </row>
        <row r="10">
          <cell r="A10" t="str">
            <v>Área SEP</v>
          </cell>
        </row>
        <row r="11">
          <cell r="B11" t="str">
            <v>Comercial do SEP (CS)</v>
          </cell>
          <cell r="F11">
            <v>0</v>
          </cell>
          <cell r="G11">
            <v>536.51046400000007</v>
          </cell>
          <cell r="H11">
            <v>-536.51046400000007</v>
          </cell>
          <cell r="I11">
            <v>-1</v>
          </cell>
          <cell r="J11">
            <v>1507.1313920000002</v>
          </cell>
          <cell r="K11">
            <v>0</v>
          </cell>
        </row>
        <row r="12">
          <cell r="B12" t="str">
            <v>Gestor do sistema (GS)</v>
          </cell>
          <cell r="F12">
            <v>55.390099999999997</v>
          </cell>
          <cell r="G12">
            <v>0</v>
          </cell>
          <cell r="H12">
            <v>55.390099999999997</v>
          </cell>
          <cell r="I12">
            <v>0</v>
          </cell>
          <cell r="J12">
            <v>0</v>
          </cell>
          <cell r="K12">
            <v>0</v>
          </cell>
        </row>
        <row r="13">
          <cell r="A13" t="str">
            <v>Área SEI</v>
          </cell>
        </row>
        <row r="14">
          <cell r="B14" t="str">
            <v xml:space="preserve"> Produção em Regime Especial (PE)</v>
          </cell>
          <cell r="F14">
            <v>0</v>
          </cell>
          <cell r="G14">
            <v>0</v>
          </cell>
          <cell r="H14">
            <v>0</v>
          </cell>
          <cell r="I14">
            <v>0</v>
          </cell>
          <cell r="J14">
            <v>0</v>
          </cell>
          <cell r="K14">
            <v>0</v>
          </cell>
        </row>
        <row r="15">
          <cell r="B15" t="str">
            <v>Gestor de Ofertas (GO)</v>
          </cell>
          <cell r="F15">
            <v>0</v>
          </cell>
          <cell r="G15">
            <v>731.86565999999993</v>
          </cell>
          <cell r="H15">
            <v>-731.86565999999993</v>
          </cell>
          <cell r="I15">
            <v>-1</v>
          </cell>
          <cell r="J15">
            <v>1363.3669799999998</v>
          </cell>
          <cell r="K15">
            <v>0</v>
          </cell>
        </row>
        <row r="16">
          <cell r="A16" t="str">
            <v>Área Rede</v>
          </cell>
        </row>
        <row r="17">
          <cell r="B17" t="str">
            <v>Exploração (EX)</v>
          </cell>
          <cell r="F17">
            <v>3351.2059699999995</v>
          </cell>
          <cell r="G17">
            <v>7470.4213600000012</v>
          </cell>
          <cell r="H17">
            <v>-4119.2153900000012</v>
          </cell>
          <cell r="I17">
            <v>-0.55140335350508274</v>
          </cell>
          <cell r="J17">
            <v>11205.632040000002</v>
          </cell>
          <cell r="K17">
            <v>0.29906443099661151</v>
          </cell>
        </row>
        <row r="18">
          <cell r="B18" t="str">
            <v>Equipamento (EQ)</v>
          </cell>
          <cell r="F18">
            <v>110850.76443000001</v>
          </cell>
          <cell r="G18">
            <v>134664.69439655397</v>
          </cell>
          <cell r="H18">
            <v>-23813.929966553951</v>
          </cell>
          <cell r="I18">
            <v>-0.17683870351666092</v>
          </cell>
          <cell r="J18">
            <v>189304.79402999999</v>
          </cell>
          <cell r="K18">
            <v>0.58556765557893364</v>
          </cell>
        </row>
        <row r="19">
          <cell r="B19" t="str">
            <v xml:space="preserve">        Equipamento - Linhas</v>
          </cell>
          <cell r="F19">
            <v>58587.00518</v>
          </cell>
          <cell r="G19">
            <v>59017.199013114929</v>
          </cell>
          <cell r="H19">
            <v>-430.19383311492857</v>
          </cell>
          <cell r="I19">
            <v>-7.2892960070729549E-3</v>
          </cell>
          <cell r="J19">
            <v>83548.028009999995</v>
          </cell>
          <cell r="K19">
            <v>0.70123743881767775</v>
          </cell>
        </row>
        <row r="20">
          <cell r="B20" t="str">
            <v xml:space="preserve">        Equipamento - Subestações</v>
          </cell>
          <cell r="F20">
            <v>52263.75925000001</v>
          </cell>
          <cell r="G20">
            <v>75647.495383439033</v>
          </cell>
          <cell r="H20">
            <v>-23383.736133439023</v>
          </cell>
          <cell r="I20">
            <v>-0.30911447913658563</v>
          </cell>
          <cell r="J20">
            <v>105756.76601999997</v>
          </cell>
          <cell r="K20">
            <v>0.4941883268264487</v>
          </cell>
        </row>
        <row r="21">
          <cell r="A21" t="str">
            <v>Área Planeamento</v>
          </cell>
        </row>
        <row r="22">
          <cell r="B22" t="str">
            <v>Planeamento do Centros produtores (PP)</v>
          </cell>
          <cell r="F22">
            <v>0</v>
          </cell>
          <cell r="G22">
            <v>0</v>
          </cell>
          <cell r="H22">
            <v>0</v>
          </cell>
          <cell r="I22">
            <v>0</v>
          </cell>
          <cell r="J22">
            <v>0</v>
          </cell>
          <cell r="K22">
            <v>0</v>
          </cell>
        </row>
        <row r="23">
          <cell r="B23" t="str">
            <v>Planeamento da Rede (PR)</v>
          </cell>
          <cell r="F23">
            <v>0</v>
          </cell>
          <cell r="G23">
            <v>0</v>
          </cell>
          <cell r="H23">
            <v>0</v>
          </cell>
          <cell r="I23">
            <v>0</v>
          </cell>
          <cell r="J23">
            <v>0</v>
          </cell>
          <cell r="K23">
            <v>0</v>
          </cell>
        </row>
        <row r="24">
          <cell r="A24" t="str">
            <v>Área de Gestão</v>
          </cell>
        </row>
        <row r="25">
          <cell r="B25" t="str">
            <v>Sistemas de Informação (SI) - Telecom. segurança</v>
          </cell>
          <cell r="F25">
            <v>1804.4252099999999</v>
          </cell>
          <cell r="G25">
            <v>3099.3066400000007</v>
          </cell>
          <cell r="H25">
            <v>-1294.8814300000008</v>
          </cell>
          <cell r="I25">
            <v>-0.41779713349047659</v>
          </cell>
          <cell r="J25">
            <v>4648.959960000002</v>
          </cell>
          <cell r="K25">
            <v>0.38813524433968216</v>
          </cell>
        </row>
        <row r="27">
          <cell r="A27" t="str">
            <v>Não específico</v>
          </cell>
          <cell r="F27">
            <v>1339.51548</v>
          </cell>
          <cell r="G27">
            <v>2900.8619366666662</v>
          </cell>
          <cell r="H27">
            <v>-1561.3464566666662</v>
          </cell>
          <cell r="I27">
            <v>-0.5382353558200651</v>
          </cell>
          <cell r="J27">
            <v>4093.2299199999998</v>
          </cell>
          <cell r="K27">
            <v>0.32725146306953606</v>
          </cell>
        </row>
        <row r="28">
          <cell r="B28" t="str">
            <v xml:space="preserve">        Equipamento informático (SI)</v>
          </cell>
          <cell r="F28">
            <v>745.03622000000007</v>
          </cell>
          <cell r="G28">
            <v>1316.95732</v>
          </cell>
          <cell r="H28">
            <v>-571.92109999999991</v>
          </cell>
          <cell r="I28">
            <v>-0.43427458985534922</v>
          </cell>
          <cell r="J28">
            <v>1973.8999800000001</v>
          </cell>
          <cell r="K28">
            <v>0.37744375477424141</v>
          </cell>
        </row>
        <row r="29">
          <cell r="B29" t="str">
            <v xml:space="preserve">        Sistema SAP (SI)</v>
          </cell>
          <cell r="F29">
            <v>53.357199999999999</v>
          </cell>
          <cell r="G29">
            <v>407.55199999999996</v>
          </cell>
          <cell r="H29">
            <v>-354.19479999999999</v>
          </cell>
          <cell r="I29">
            <v>-0.86907879239949748</v>
          </cell>
          <cell r="J29">
            <v>611.32799999999997</v>
          </cell>
        </row>
        <row r="30">
          <cell r="B30" t="str">
            <v xml:space="preserve">        Outro investimento</v>
          </cell>
          <cell r="F30">
            <v>541.12206000000003</v>
          </cell>
          <cell r="G30">
            <v>1176.3526166666666</v>
          </cell>
          <cell r="H30">
            <v>-635.23055666666653</v>
          </cell>
          <cell r="I30">
            <v>-0.54000012212891313</v>
          </cell>
          <cell r="J30">
            <v>1508.0019399999996</v>
          </cell>
          <cell r="K30">
            <v>0.35883379566474571</v>
          </cell>
        </row>
        <row r="31">
          <cell r="A31" t="str">
            <v>Custos directos externos</v>
          </cell>
          <cell r="F31">
            <v>117401.30119</v>
          </cell>
          <cell r="G31">
            <v>149403.66045722063</v>
          </cell>
          <cell r="H31">
            <v>-32002.359267220629</v>
          </cell>
          <cell r="I31">
            <v>-0.21420063718173757</v>
          </cell>
          <cell r="J31">
            <v>212123.11432199995</v>
          </cell>
          <cell r="K31">
            <v>0.5534583138911795</v>
          </cell>
        </row>
        <row r="33">
          <cell r="A33" t="str">
            <v>Encargos de gestão</v>
          </cell>
          <cell r="F33">
            <v>5038.1124900000004</v>
          </cell>
          <cell r="G33">
            <v>5387.7459900000003</v>
          </cell>
          <cell r="H33">
            <v>-349.63349999999991</v>
          </cell>
          <cell r="I33">
            <v>-6.4894206343235547E-2</v>
          </cell>
          <cell r="J33">
            <v>7853.1689999999999</v>
          </cell>
          <cell r="K33">
            <v>0.64153878389730323</v>
          </cell>
        </row>
        <row r="35">
          <cell r="A35" t="str">
            <v>Custos directos</v>
          </cell>
          <cell r="F35">
            <v>122439.41368</v>
          </cell>
          <cell r="G35">
            <v>154791.40644722062</v>
          </cell>
          <cell r="H35">
            <v>-32351.992767220625</v>
          </cell>
          <cell r="I35">
            <v>-0.2090038039563373</v>
          </cell>
          <cell r="J35">
            <v>219976.28332199994</v>
          </cell>
          <cell r="K35">
            <v>0.55660279295097426</v>
          </cell>
        </row>
        <row r="37">
          <cell r="A37" t="str">
            <v>Encargos de estrutura</v>
          </cell>
          <cell r="F37">
            <v>1818.8911599999997</v>
          </cell>
          <cell r="G37">
            <v>1564.4293500000001</v>
          </cell>
          <cell r="H37">
            <v>254.46180999999956</v>
          </cell>
          <cell r="I37">
            <v>0.16265471496044198</v>
          </cell>
          <cell r="J37">
            <v>2282.8260300000002</v>
          </cell>
          <cell r="K37">
            <v>0.79677169267252468</v>
          </cell>
        </row>
        <row r="39">
          <cell r="A39" t="str">
            <v>Custos técnicos</v>
          </cell>
          <cell r="F39">
            <v>124258.30484</v>
          </cell>
          <cell r="G39">
            <v>156355.83579722061</v>
          </cell>
          <cell r="H39">
            <v>-32097.530957220617</v>
          </cell>
          <cell r="I39">
            <v>-0.20528514841523546</v>
          </cell>
          <cell r="J39">
            <v>222259.10935199994</v>
          </cell>
          <cell r="K39">
            <v>0.5590695706568658</v>
          </cell>
        </row>
        <row r="41">
          <cell r="A41" t="str">
            <v>Encargos financeiros</v>
          </cell>
          <cell r="F41">
            <v>2654.96</v>
          </cell>
          <cell r="G41">
            <v>3199.0439899999997</v>
          </cell>
          <cell r="H41">
            <v>-544.08398999999963</v>
          </cell>
          <cell r="I41">
            <v>-0.17007705792754657</v>
          </cell>
          <cell r="J41">
            <v>5054.8329900000008</v>
          </cell>
          <cell r="K41">
            <v>0.52523199188822256</v>
          </cell>
        </row>
        <row r="43">
          <cell r="A43" t="str">
            <v>Custos totais</v>
          </cell>
          <cell r="F43">
            <v>126913.26484</v>
          </cell>
          <cell r="G43">
            <v>159554.87978722062</v>
          </cell>
          <cell r="H43">
            <v>-32641.614947220616</v>
          </cell>
          <cell r="I43">
            <v>-0.20457923311872916</v>
          </cell>
          <cell r="J43">
            <v>227313.94234199994</v>
          </cell>
          <cell r="K43">
            <v>0.55831711655000726</v>
          </cell>
        </row>
      </sheetData>
      <sheetData sheetId="2" refreshError="1"/>
      <sheetData sheetId="3" refreshError="1"/>
      <sheetData sheetId="4">
        <row r="2">
          <cell r="B2" t="str">
            <v>IMOBILIZADO  EM CURSO</v>
          </cell>
        </row>
        <row r="3">
          <cell r="B3" t="str">
            <v>No mês 2006-08</v>
          </cell>
        </row>
        <row r="4">
          <cell r="F4" t="str">
            <v>(Un: mil euros)</v>
          </cell>
        </row>
        <row r="5">
          <cell r="C5" t="str">
            <v xml:space="preserve">Situação em </v>
          </cell>
          <cell r="D5" t="str">
            <v>Investimento</v>
          </cell>
          <cell r="E5" t="str">
            <v>Transfer. p/</v>
          </cell>
          <cell r="F5" t="str">
            <v>Situação em</v>
          </cell>
        </row>
        <row r="6">
          <cell r="B6" t="str">
            <v>Classes do imobilizado</v>
          </cell>
          <cell r="C6" t="str">
            <v>2006-07-31</v>
          </cell>
          <cell r="D6" t="str">
            <v>realizado</v>
          </cell>
          <cell r="E6" t="str">
            <v>exploração</v>
          </cell>
          <cell r="F6" t="str">
            <v>2006-08-31</v>
          </cell>
        </row>
        <row r="7">
          <cell r="B7" t="str">
            <v>Edifícios e Outras Construções</v>
          </cell>
          <cell r="C7">
            <v>262.95994999999999</v>
          </cell>
          <cell r="D7">
            <v>0.70436000000001497</v>
          </cell>
          <cell r="E7">
            <v>-6.1188099999999999</v>
          </cell>
          <cell r="F7">
            <v>257.5455</v>
          </cell>
        </row>
        <row r="8">
          <cell r="B8" t="str">
            <v xml:space="preserve">      44220000 - Edifíc. out. constr.</v>
          </cell>
          <cell r="C8">
            <v>262.95994999999999</v>
          </cell>
          <cell r="D8">
            <v>0.70436000000001497</v>
          </cell>
          <cell r="E8">
            <v>-6.1188099999999999</v>
          </cell>
          <cell r="F8">
            <v>257.5455</v>
          </cell>
        </row>
        <row r="9">
          <cell r="B9" t="str">
            <v>Subestações</v>
          </cell>
          <cell r="C9">
            <v>97488.4528499999</v>
          </cell>
          <cell r="D9">
            <v>7054.2744700000003</v>
          </cell>
          <cell r="E9">
            <v>-7203.9810600000001</v>
          </cell>
          <cell r="F9">
            <v>97338.74626</v>
          </cell>
        </row>
        <row r="10">
          <cell r="B10" t="str">
            <v xml:space="preserve">      44232110 - Transporte Electricidade - Subestações Novas</v>
          </cell>
          <cell r="C10">
            <v>42610.952640000003</v>
          </cell>
          <cell r="D10">
            <v>3327.4045599999999</v>
          </cell>
          <cell r="F10">
            <v>45938.357199999999</v>
          </cell>
        </row>
        <row r="11">
          <cell r="B11" t="str">
            <v xml:space="preserve">      44232120 - Transporte Electricidade - Ampliação Subestações</v>
          </cell>
          <cell r="C11">
            <v>47015.776859999998</v>
          </cell>
          <cell r="D11">
            <v>2755.30521</v>
          </cell>
          <cell r="E11">
            <v>-6617.8292499999998</v>
          </cell>
          <cell r="F11">
            <v>43153.252820000002</v>
          </cell>
        </row>
        <row r="12">
          <cell r="B12" t="str">
            <v xml:space="preserve">      44232130 - Transporte Electricidade - Remodelação Subestações</v>
          </cell>
          <cell r="C12">
            <v>4956.5598900000005</v>
          </cell>
          <cell r="D12">
            <v>293.58260000000001</v>
          </cell>
          <cell r="F12">
            <v>5250.1424900000002</v>
          </cell>
        </row>
        <row r="13">
          <cell r="B13" t="str">
            <v xml:space="preserve">      44232180 - Transporte Electricidade-Bateria de Condensadores</v>
          </cell>
          <cell r="C13">
            <v>2905.1634600000002</v>
          </cell>
          <cell r="D13">
            <v>677.98209999999995</v>
          </cell>
          <cell r="E13">
            <v>-586.15180999999995</v>
          </cell>
          <cell r="F13">
            <v>2996.9937500000001</v>
          </cell>
        </row>
        <row r="14">
          <cell r="B14" t="str">
            <v>Linhas</v>
          </cell>
          <cell r="C14">
            <v>56923.151109999999</v>
          </cell>
          <cell r="D14">
            <v>9836.9817700000003</v>
          </cell>
          <cell r="E14">
            <v>-5717.9674400000004</v>
          </cell>
          <cell r="F14">
            <v>61042.165439999997</v>
          </cell>
        </row>
        <row r="15">
          <cell r="B15" t="str">
            <v xml:space="preserve">      44232210 - Transporte Electricidade - Linhas 150kv</v>
          </cell>
          <cell r="C15">
            <v>7042.6048099999998</v>
          </cell>
          <cell r="D15">
            <v>1625.14366</v>
          </cell>
          <cell r="E15">
            <v>-3889.2037399999999</v>
          </cell>
          <cell r="F15">
            <v>4778.5447299999996</v>
          </cell>
        </row>
        <row r="16">
          <cell r="B16" t="str">
            <v xml:space="preserve">      44232220 - Transporte Electricidade - Linhas 220Kv</v>
          </cell>
          <cell r="C16">
            <v>23688.867389999999</v>
          </cell>
          <cell r="D16">
            <v>3303.0439099999999</v>
          </cell>
          <cell r="E16">
            <v>-3.456</v>
          </cell>
          <cell r="F16">
            <v>26988.455300000001</v>
          </cell>
        </row>
        <row r="17">
          <cell r="B17" t="str">
            <v xml:space="preserve">      44232230 - Transporte Electricidade - Linhas 400KV</v>
          </cell>
          <cell r="C17">
            <v>22754.126380000002</v>
          </cell>
          <cell r="D17">
            <v>3422.7092600000001</v>
          </cell>
          <cell r="E17">
            <v>-27.905899999999999</v>
          </cell>
          <cell r="F17">
            <v>26148.92974</v>
          </cell>
        </row>
        <row r="18">
          <cell r="B18" t="str">
            <v xml:space="preserve">      44238130 - Telecomunicações-Segurança - Fibra Óptica</v>
          </cell>
          <cell r="C18">
            <v>2647.3955599999999</v>
          </cell>
          <cell r="D18">
            <v>1130.32041</v>
          </cell>
          <cell r="E18">
            <v>-1797.4018000000001</v>
          </cell>
          <cell r="F18">
            <v>1980.3141700000001</v>
          </cell>
        </row>
        <row r="19">
          <cell r="B19" t="str">
            <v xml:space="preserve">      44238230 - Telecomunicações Não Reguladas no Sist.Eléctrico (Linhas)</v>
          </cell>
          <cell r="C19">
            <v>790.15697</v>
          </cell>
          <cell r="D19">
            <v>355.76452999999998</v>
          </cell>
          <cell r="F19">
            <v>1145.9214999999999</v>
          </cell>
        </row>
        <row r="20">
          <cell r="B20" t="str">
            <v>Gestão do sistema</v>
          </cell>
          <cell r="C20">
            <v>56.249899999999997</v>
          </cell>
          <cell r="D20">
            <v>0.15426000000000201</v>
          </cell>
          <cell r="F20">
            <v>56.404159999999997</v>
          </cell>
        </row>
        <row r="21">
          <cell r="B21" t="str">
            <v xml:space="preserve">      44232310 - Transporte Electricidade - Gestor Sistema</v>
          </cell>
          <cell r="C21">
            <v>56.249899999999997</v>
          </cell>
          <cell r="D21">
            <v>0.15426000000000201</v>
          </cell>
          <cell r="F21">
            <v>56.404159999999997</v>
          </cell>
        </row>
        <row r="22">
          <cell r="B22" t="str">
            <v>Equipamento acessório</v>
          </cell>
          <cell r="C22">
            <v>2550.2264100000002</v>
          </cell>
          <cell r="D22">
            <v>28.639749999999999</v>
          </cell>
          <cell r="F22">
            <v>2578.86616</v>
          </cell>
        </row>
        <row r="23">
          <cell r="B23" t="str">
            <v xml:space="preserve">      44238110 - Telecomunicações-Segurança - Comutação Telefónica</v>
          </cell>
          <cell r="C23">
            <v>14.91114</v>
          </cell>
          <cell r="D23">
            <v>26.075379999999999</v>
          </cell>
          <cell r="F23">
            <v>40.986519999999999</v>
          </cell>
        </row>
        <row r="24">
          <cell r="B24" t="str">
            <v xml:space="preserve">      44238120 - Telecomunicações-Segurança - transmissão de dados</v>
          </cell>
          <cell r="C24">
            <v>2381.7324899999999</v>
          </cell>
          <cell r="D24">
            <v>2.1431900000000002</v>
          </cell>
          <cell r="F24">
            <v>2383.8756800000001</v>
          </cell>
        </row>
        <row r="25">
          <cell r="B25" t="str">
            <v xml:space="preserve">      44238140 - Telecomunicações - Segurança-Sist. de Alimentação</v>
          </cell>
          <cell r="C25">
            <v>153.58278000000001</v>
          </cell>
          <cell r="D25">
            <v>0.42118000000001798</v>
          </cell>
          <cell r="F25">
            <v>154.00396000000001</v>
          </cell>
        </row>
        <row r="26">
          <cell r="B26" t="str">
            <v>Sistemas informáticos</v>
          </cell>
          <cell r="C26">
            <v>474.09492999999998</v>
          </cell>
          <cell r="D26">
            <v>8.7683</v>
          </cell>
          <cell r="F26">
            <v>482.86322999999999</v>
          </cell>
        </row>
        <row r="27">
          <cell r="B27" t="str">
            <v xml:space="preserve">      44261100 - Equip Informático Próprio - Equipamento central</v>
          </cell>
          <cell r="C27">
            <v>474.09492999999998</v>
          </cell>
          <cell r="D27">
            <v>8.7683</v>
          </cell>
          <cell r="F27">
            <v>482.86322999999999</v>
          </cell>
        </row>
        <row r="28">
          <cell r="B28" t="str">
            <v>TOTAL  GLOBAL</v>
          </cell>
          <cell r="C28">
            <v>157755.13514999999</v>
          </cell>
          <cell r="D28">
            <v>16929.52291</v>
          </cell>
          <cell r="E28">
            <v>-12928.06731</v>
          </cell>
          <cell r="F28">
            <v>161756.59075</v>
          </cell>
        </row>
      </sheetData>
      <sheetData sheetId="5">
        <row r="2">
          <cell r="B2" t="str">
            <v>IMOBILIZADO  EM CURSO</v>
          </cell>
        </row>
        <row r="3">
          <cell r="B3" t="str">
            <v>Período: 2006-01 até 2006-08</v>
          </cell>
        </row>
        <row r="4">
          <cell r="F4" t="str">
            <v>(Un: mil euros)</v>
          </cell>
        </row>
        <row r="5">
          <cell r="C5" t="str">
            <v xml:space="preserve">Situação em </v>
          </cell>
          <cell r="D5" t="str">
            <v>Investimento</v>
          </cell>
          <cell r="E5" t="str">
            <v>Transfer. p/</v>
          </cell>
          <cell r="F5" t="str">
            <v>Situação em</v>
          </cell>
        </row>
        <row r="6">
          <cell r="B6" t="str">
            <v>Classes do imobilizado</v>
          </cell>
          <cell r="C6" t="str">
            <v>2005-12-31</v>
          </cell>
          <cell r="D6" t="str">
            <v>realizado</v>
          </cell>
          <cell r="E6" t="str">
            <v>exploração</v>
          </cell>
          <cell r="F6" t="str">
            <v>2006-08-31</v>
          </cell>
        </row>
        <row r="7">
          <cell r="B7" t="str">
            <v>Edifícios e Outras Construções</v>
          </cell>
          <cell r="C7">
            <v>247.41905</v>
          </cell>
          <cell r="D7">
            <v>16.245259999999998</v>
          </cell>
          <cell r="E7">
            <v>-6.1188099999999999</v>
          </cell>
          <cell r="F7">
            <v>257.5455</v>
          </cell>
        </row>
        <row r="8">
          <cell r="B8" t="str">
            <v xml:space="preserve">      44220000 - Edifíc. out. constr.</v>
          </cell>
          <cell r="C8">
            <v>247.41905</v>
          </cell>
          <cell r="D8">
            <v>16.245259999999998</v>
          </cell>
          <cell r="E8">
            <v>-6.1188099999999999</v>
          </cell>
          <cell r="F8">
            <v>257.5455</v>
          </cell>
        </row>
        <row r="9">
          <cell r="B9" t="str">
            <v>Subestações</v>
          </cell>
          <cell r="C9">
            <v>88883.496629999994</v>
          </cell>
          <cell r="D9">
            <v>58426.709900000002</v>
          </cell>
          <cell r="E9">
            <v>-49971.460270000003</v>
          </cell>
          <cell r="F9">
            <v>97338.74626</v>
          </cell>
        </row>
        <row r="10">
          <cell r="B10" t="str">
            <v xml:space="preserve">      44232110 - Transporte Electricidade - Subestações Novas</v>
          </cell>
          <cell r="C10">
            <v>27088.471949999999</v>
          </cell>
          <cell r="D10">
            <v>28877.45552</v>
          </cell>
          <cell r="E10">
            <v>-10027.57027</v>
          </cell>
          <cell r="F10">
            <v>45938.357199999999</v>
          </cell>
        </row>
        <row r="11">
          <cell r="B11" t="str">
            <v xml:space="preserve">      44232120 - Transporte Electricidade - Ampliação Subestações</v>
          </cell>
          <cell r="C11">
            <v>55015.221969999999</v>
          </cell>
          <cell r="D11">
            <v>25462.385200000001</v>
          </cell>
          <cell r="E11">
            <v>-37324.354350000001</v>
          </cell>
          <cell r="F11">
            <v>43153.252820000002</v>
          </cell>
        </row>
        <row r="12">
          <cell r="B12" t="str">
            <v xml:space="preserve">      44232130 - Transporte Electricidade - Remodelação Subestações</v>
          </cell>
          <cell r="C12">
            <v>3568.43226</v>
          </cell>
          <cell r="D12">
            <v>1681.7102299999999</v>
          </cell>
          <cell r="F12">
            <v>5250.1424900000002</v>
          </cell>
        </row>
        <row r="13">
          <cell r="B13" t="str">
            <v xml:space="preserve">      44232180 - Transporte Electricidade-Bateria de Condensadores</v>
          </cell>
          <cell r="C13">
            <v>3211.3704499999999</v>
          </cell>
          <cell r="D13">
            <v>2405.15895</v>
          </cell>
          <cell r="E13">
            <v>-2619.5356499999998</v>
          </cell>
          <cell r="F13">
            <v>2996.9937500000001</v>
          </cell>
        </row>
        <row r="14">
          <cell r="B14" t="str">
            <v>Linhas</v>
          </cell>
          <cell r="C14">
            <v>29338.51108</v>
          </cell>
          <cell r="D14">
            <v>64905.63162</v>
          </cell>
          <cell r="E14">
            <v>-33201.97726</v>
          </cell>
          <cell r="F14">
            <v>61042.165439999997</v>
          </cell>
        </row>
        <row r="15">
          <cell r="B15" t="str">
            <v xml:space="preserve">      44232210 - Transporte Electricidade - Linhas 150kv</v>
          </cell>
          <cell r="C15">
            <v>13937.780220000001</v>
          </cell>
          <cell r="D15">
            <v>17308.18506</v>
          </cell>
          <cell r="E15">
            <v>-26467.420549999999</v>
          </cell>
          <cell r="F15">
            <v>4778.5447299999996</v>
          </cell>
        </row>
        <row r="16">
          <cell r="B16" t="str">
            <v xml:space="preserve">      44232220 - Transporte Electricidade - Linhas 220Kv</v>
          </cell>
          <cell r="C16">
            <v>6639.3479299999999</v>
          </cell>
          <cell r="D16">
            <v>22043.783800000001</v>
          </cell>
          <cell r="E16">
            <v>-1694.67643</v>
          </cell>
          <cell r="F16">
            <v>26988.455300000001</v>
          </cell>
        </row>
        <row r="17">
          <cell r="B17" t="str">
            <v xml:space="preserve">      44232230 - Transporte Electricidade - Linhas 400KV</v>
          </cell>
          <cell r="C17">
            <v>6846.9622200000003</v>
          </cell>
          <cell r="D17">
            <v>21138.71081</v>
          </cell>
          <cell r="E17">
            <v>-1836.7432899999999</v>
          </cell>
          <cell r="F17">
            <v>26148.92974</v>
          </cell>
        </row>
        <row r="18">
          <cell r="B18" t="str">
            <v xml:space="preserve">      44232270 - Transporte Electricidade - Ramais 150KV</v>
          </cell>
          <cell r="C18">
            <v>10.375</v>
          </cell>
          <cell r="D18">
            <v>38.150590000000001</v>
          </cell>
          <cell r="E18">
            <v>-48.525590000000001</v>
          </cell>
        </row>
        <row r="19">
          <cell r="B19" t="str">
            <v xml:space="preserve">      44238130 - Telecomunicações-Segurança - Fibra Óptica</v>
          </cell>
          <cell r="C19">
            <v>1013.7762300000001</v>
          </cell>
          <cell r="D19">
            <v>2981.3661299999999</v>
          </cell>
          <cell r="E19">
            <v>-2014.8281899999999</v>
          </cell>
          <cell r="F19">
            <v>1980.3141700000001</v>
          </cell>
        </row>
        <row r="20">
          <cell r="B20" t="str">
            <v xml:space="preserve">      44238230 - Telecomunicações Não Reguladas no Sist.Eléctrico (Linhas)</v>
          </cell>
          <cell r="C20">
            <v>890.26948000000004</v>
          </cell>
          <cell r="D20">
            <v>1395.43523</v>
          </cell>
          <cell r="E20">
            <v>-1139.7832100000001</v>
          </cell>
          <cell r="F20">
            <v>1145.9214999999999</v>
          </cell>
        </row>
        <row r="21">
          <cell r="B21" t="str">
            <v>Gestão do sistema</v>
          </cell>
          <cell r="C21">
            <v>46.660049999999998</v>
          </cell>
          <cell r="D21">
            <v>56.992829999999998</v>
          </cell>
          <cell r="E21">
            <v>-47.248719999999999</v>
          </cell>
          <cell r="F21">
            <v>56.404159999999997</v>
          </cell>
        </row>
        <row r="22">
          <cell r="B22" t="str">
            <v xml:space="preserve">      44232310 - Transporte Electricidade - Gestor Sistema</v>
          </cell>
          <cell r="D22">
            <v>56.404159999999997</v>
          </cell>
          <cell r="F22">
            <v>56.404159999999997</v>
          </cell>
        </row>
        <row r="23">
          <cell r="B23" t="str">
            <v xml:space="preserve">      44232520 - Transporte Electricidade - Cont.Medida-Fact.Prod.</v>
          </cell>
          <cell r="C23">
            <v>46.660049999999998</v>
          </cell>
          <cell r="D23">
            <v>0.58866999999999803</v>
          </cell>
          <cell r="E23">
            <v>-47.248719999999999</v>
          </cell>
        </row>
        <row r="24">
          <cell r="B24" t="str">
            <v>Equipamento acessório</v>
          </cell>
          <cell r="C24">
            <v>894.90201999999999</v>
          </cell>
          <cell r="D24">
            <v>2170.3753299999998</v>
          </cell>
          <cell r="E24">
            <v>-486.41118999999998</v>
          </cell>
          <cell r="F24">
            <v>2578.86616</v>
          </cell>
        </row>
        <row r="25">
          <cell r="B25" t="str">
            <v xml:space="preserve">      44238110 - Telecomunicações-Segurança - Comutação Telefónica</v>
          </cell>
          <cell r="C25">
            <v>12.092370000000001</v>
          </cell>
          <cell r="D25">
            <v>134.79814999999999</v>
          </cell>
          <cell r="E25">
            <v>-105.904</v>
          </cell>
          <cell r="F25">
            <v>40.986519999999999</v>
          </cell>
        </row>
        <row r="26">
          <cell r="B26" t="str">
            <v xml:space="preserve">      44238120 - Telecomunicações-Segurança - transmissão de dados</v>
          </cell>
          <cell r="C26">
            <v>882.80965000000003</v>
          </cell>
          <cell r="D26">
            <v>1881.57322</v>
          </cell>
          <cell r="E26">
            <v>-380.50718999999998</v>
          </cell>
          <cell r="F26">
            <v>2383.8756800000001</v>
          </cell>
        </row>
        <row r="27">
          <cell r="B27" t="str">
            <v xml:space="preserve">      44238140 - Telecomunicações - Segurança-Sist. de Alimentação</v>
          </cell>
          <cell r="D27">
            <v>154.00396000000001</v>
          </cell>
          <cell r="F27">
            <v>154.00396000000001</v>
          </cell>
        </row>
        <row r="28">
          <cell r="B28" t="str">
            <v>Sistemas informáticos</v>
          </cell>
          <cell r="C28">
            <v>48.917430000000003</v>
          </cell>
          <cell r="D28">
            <v>489.97800000000001</v>
          </cell>
          <cell r="E28">
            <v>-56.032200000000003</v>
          </cell>
          <cell r="F28">
            <v>482.86322999999999</v>
          </cell>
        </row>
        <row r="29">
          <cell r="B29" t="str">
            <v xml:space="preserve">      44261100 - Equip Informático Próprio - Equipamento central</v>
          </cell>
          <cell r="C29">
            <v>48.917430000000003</v>
          </cell>
          <cell r="D29">
            <v>489.97800000000001</v>
          </cell>
          <cell r="E29">
            <v>-56.032200000000003</v>
          </cell>
          <cell r="F29">
            <v>482.86322999999999</v>
          </cell>
        </row>
        <row r="30">
          <cell r="B30" t="str">
            <v>TOTAL  GLOBAL</v>
          </cell>
          <cell r="C30">
            <v>119459.90626</v>
          </cell>
          <cell r="D30">
            <v>126065.93294</v>
          </cell>
          <cell r="E30">
            <v>-83769.248449999999</v>
          </cell>
          <cell r="F30">
            <v>161756.59075</v>
          </cell>
        </row>
      </sheetData>
      <sheetData sheetId="6">
        <row r="2">
          <cell r="B2" t="str">
            <v xml:space="preserve">IMOBILIZADO  EM  CURSO  POR  OBRA  </v>
          </cell>
        </row>
        <row r="3">
          <cell r="B3" t="str">
            <v>Período: 2006-01 até 2006-08</v>
          </cell>
        </row>
        <row r="4">
          <cell r="C4" t="str">
            <v>Divisão</v>
          </cell>
          <cell r="G4" t="str">
            <v>(Un: mil euros)</v>
          </cell>
        </row>
        <row r="5">
          <cell r="D5" t="str">
            <v xml:space="preserve">Situação em </v>
          </cell>
          <cell r="E5" t="str">
            <v>Investimento</v>
          </cell>
          <cell r="F5" t="str">
            <v>Transfer. p/</v>
          </cell>
          <cell r="G5" t="str">
            <v>Situação em</v>
          </cell>
        </row>
        <row r="6">
          <cell r="B6" t="str">
            <v>Classes do imobilizado  /  Obra</v>
          </cell>
          <cell r="D6" t="str">
            <v>2005-12-31</v>
          </cell>
          <cell r="E6" t="str">
            <v>realizado</v>
          </cell>
          <cell r="F6" t="str">
            <v>exploração</v>
          </cell>
          <cell r="G6" t="str">
            <v>2006-08-31</v>
          </cell>
        </row>
        <row r="7">
          <cell r="B7" t="str">
            <v>Edifícios e Outras Construções</v>
          </cell>
          <cell r="D7">
            <v>247.41905</v>
          </cell>
          <cell r="E7">
            <v>16.245259999999998</v>
          </cell>
          <cell r="F7">
            <v>-6.1188099999999999</v>
          </cell>
          <cell r="G7">
            <v>257.5455</v>
          </cell>
        </row>
        <row r="8">
          <cell r="B8" t="str">
            <v xml:space="preserve">      44220000 - Edifíc. out. constr.</v>
          </cell>
          <cell r="D8">
            <v>247.41905</v>
          </cell>
          <cell r="E8">
            <v>16.245259999999998</v>
          </cell>
          <cell r="F8">
            <v>-6.1188099999999999</v>
          </cell>
          <cell r="G8">
            <v>257.5455</v>
          </cell>
        </row>
        <row r="9">
          <cell r="B9" t="str">
            <v xml:space="preserve">         EDF-2002-0002 - VERMOIM-Remodelação 4º piso do edifício</v>
          </cell>
          <cell r="C9" t="str">
            <v>EX</v>
          </cell>
          <cell r="D9">
            <v>192.85650999999999</v>
          </cell>
          <cell r="E9">
            <v>15.247310000000001</v>
          </cell>
          <cell r="G9">
            <v>208.10382000000001</v>
          </cell>
        </row>
        <row r="10">
          <cell r="B10" t="str">
            <v xml:space="preserve">         EDF-2002-0003 - VERMOIM - Subst. Portão Armazém Linhas</v>
          </cell>
          <cell r="C10" t="str">
            <v>EX</v>
          </cell>
          <cell r="D10">
            <v>6.1188099999999999</v>
          </cell>
          <cell r="F10">
            <v>-6.1188099999999999</v>
          </cell>
        </row>
        <row r="11">
          <cell r="B11" t="str">
            <v xml:space="preserve">         EDF-2005-0002 - SSV - Obras no edificio E</v>
          </cell>
          <cell r="C11" t="str">
            <v>EX</v>
          </cell>
          <cell r="D11">
            <v>48.443730000000002</v>
          </cell>
          <cell r="E11">
            <v>0.99794999999999701</v>
          </cell>
          <cell r="G11">
            <v>49.441679999999998</v>
          </cell>
        </row>
        <row r="12">
          <cell r="B12" t="str">
            <v>Subestações</v>
          </cell>
          <cell r="D12">
            <v>88883.496629999994</v>
          </cell>
          <cell r="E12">
            <v>58426.709900000002</v>
          </cell>
          <cell r="F12">
            <v>-49971.460270000003</v>
          </cell>
          <cell r="G12">
            <v>97338.74626</v>
          </cell>
        </row>
        <row r="13">
          <cell r="B13" t="str">
            <v xml:space="preserve">      44232110 - Transporte Electricidade - Subestações Novas</v>
          </cell>
          <cell r="D13">
            <v>27088.471949999999</v>
          </cell>
          <cell r="E13">
            <v>28877.45552</v>
          </cell>
          <cell r="F13">
            <v>-10027.57027</v>
          </cell>
          <cell r="G13">
            <v>45938.357199999999</v>
          </cell>
        </row>
        <row r="14">
          <cell r="B14" t="str">
            <v xml:space="preserve">         SUB-2002-0007 - SPI - Instalação Inicial</v>
          </cell>
          <cell r="C14" t="str">
            <v>EQ</v>
          </cell>
          <cell r="D14">
            <v>3904.7866600000002</v>
          </cell>
          <cell r="E14">
            <v>6953.2388499999997</v>
          </cell>
          <cell r="G14">
            <v>10858.025509999999</v>
          </cell>
        </row>
        <row r="15">
          <cell r="B15" t="str">
            <v xml:space="preserve">         SUB-2002-0008 - SPO - 400/150/60kV - Instalação Inicial</v>
          </cell>
          <cell r="C15" t="str">
            <v>EQ</v>
          </cell>
          <cell r="D15">
            <v>5338.3843900000002</v>
          </cell>
          <cell r="E15">
            <v>8925.4836099999993</v>
          </cell>
          <cell r="G15">
            <v>14263.868</v>
          </cell>
        </row>
        <row r="16">
          <cell r="B16" t="str">
            <v xml:space="preserve">         SUB-2002-0010 - SNL - INSTALAÇÃO INICIAL</v>
          </cell>
          <cell r="C16" t="str">
            <v>EQ</v>
          </cell>
          <cell r="D16">
            <v>2168.7441100000001</v>
          </cell>
          <cell r="E16">
            <v>2480.3956800000001</v>
          </cell>
          <cell r="G16">
            <v>4649.1397900000002</v>
          </cell>
        </row>
        <row r="17">
          <cell r="B17" t="str">
            <v xml:space="preserve">         SUB-2002-0011 - STI - 150/60kV - INSTALAÇÃO INICIAL</v>
          </cell>
          <cell r="C17" t="str">
            <v>EQ</v>
          </cell>
          <cell r="D17">
            <v>2567.5402600000002</v>
          </cell>
          <cell r="E17">
            <v>198.22649000000001</v>
          </cell>
          <cell r="G17">
            <v>2765.7667499999998</v>
          </cell>
        </row>
        <row r="18">
          <cell r="B18" t="str">
            <v xml:space="preserve">         SUB-2002-0012 - SCC- INSTALAÇÃO INICIAL</v>
          </cell>
          <cell r="C18" t="str">
            <v>EQ</v>
          </cell>
          <cell r="D18">
            <v>1207.10754</v>
          </cell>
          <cell r="E18">
            <v>3338.4604399999998</v>
          </cell>
          <cell r="G18">
            <v>4545.5679799999998</v>
          </cell>
        </row>
        <row r="19">
          <cell r="B19" t="str">
            <v xml:space="preserve">         SUB-2002-0013 - SDL- INSTALAÇÃO INICIAL</v>
          </cell>
          <cell r="C19" t="str">
            <v>EQ</v>
          </cell>
          <cell r="D19">
            <v>2743.6175499999999</v>
          </cell>
          <cell r="E19">
            <v>4310.9934800000001</v>
          </cell>
          <cell r="G19">
            <v>7054.61103</v>
          </cell>
        </row>
        <row r="20">
          <cell r="B20" t="str">
            <v xml:space="preserve">         SUB-2002-0014 - SDI - ATR 400/220kV + 2PN 400kV</v>
          </cell>
          <cell r="C20" t="str">
            <v>EQ</v>
          </cell>
          <cell r="D20">
            <v>28.445709999999998</v>
          </cell>
          <cell r="E20">
            <v>0.58597999999999995</v>
          </cell>
          <cell r="G20">
            <v>29.031690000000001</v>
          </cell>
        </row>
        <row r="21">
          <cell r="B21" t="str">
            <v xml:space="preserve">         SUB-2002-0015 - SDI - Inst. Inicial - PC 220kV+8PN220kV</v>
          </cell>
          <cell r="C21" t="str">
            <v>EQ</v>
          </cell>
          <cell r="D21">
            <v>30.842379999999999</v>
          </cell>
          <cell r="E21">
            <v>2.0627499999999999</v>
          </cell>
          <cell r="G21">
            <v>32.90513</v>
          </cell>
        </row>
        <row r="22">
          <cell r="B22" t="str">
            <v xml:space="preserve">         SUB-2002-0016 - SAV - 400/60kV - INSTALAÇÃO  INICIAL</v>
          </cell>
          <cell r="C22" t="str">
            <v>EQ</v>
          </cell>
          <cell r="D22">
            <v>73.219859999999997</v>
          </cell>
          <cell r="E22">
            <v>375.37067999999999</v>
          </cell>
          <cell r="G22">
            <v>448.59053999999998</v>
          </cell>
        </row>
        <row r="23">
          <cell r="B23" t="str">
            <v xml:space="preserve">         SUB-2002-0017 - SVA - 220/60kV - INSTALAÇÃO INICIAL</v>
          </cell>
          <cell r="C23" t="str">
            <v>EQ</v>
          </cell>
          <cell r="D23">
            <v>55.237070000000003</v>
          </cell>
          <cell r="E23">
            <v>331.02228000000002</v>
          </cell>
          <cell r="G23">
            <v>386.25934999999998</v>
          </cell>
        </row>
        <row r="24">
          <cell r="B24" t="str">
            <v xml:space="preserve">         SUB-2002-0018 - SBA - INSTALAÇÃO INICIAL</v>
          </cell>
          <cell r="C24" t="str">
            <v>EQ</v>
          </cell>
          <cell r="D24">
            <v>8792.2797499999997</v>
          </cell>
          <cell r="E24">
            <v>1251.7945</v>
          </cell>
          <cell r="F24">
            <v>-10027.57027</v>
          </cell>
          <cell r="G24">
            <v>16.503979999999999</v>
          </cell>
        </row>
        <row r="25">
          <cell r="B25" t="str">
            <v xml:space="preserve">         SUB-2002-0019 - SCVB-INST. INICIAL+2PN 220kV+1PN60kV</v>
          </cell>
          <cell r="C25" t="str">
            <v>EQ</v>
          </cell>
          <cell r="D25">
            <v>9.0997299999999992</v>
          </cell>
          <cell r="E25">
            <v>0.187450000000001</v>
          </cell>
          <cell r="G25">
            <v>9.2871799999999993</v>
          </cell>
        </row>
        <row r="26">
          <cell r="B26" t="str">
            <v xml:space="preserve">         SUB-2002-0020 - SFD - 150/60kV - INSTALAÇÃO INICIAL</v>
          </cell>
          <cell r="C26" t="str">
            <v>EQ</v>
          </cell>
          <cell r="D26">
            <v>48.717010000000002</v>
          </cell>
          <cell r="E26">
            <v>248.19288</v>
          </cell>
          <cell r="G26">
            <v>296.90989000000002</v>
          </cell>
        </row>
        <row r="27">
          <cell r="B27" t="str">
            <v xml:space="preserve">         SUB-2002-0021 - SEZ - 220/60kV - INSTALAÇÃO  INICIAL</v>
          </cell>
          <cell r="C27" t="str">
            <v>EQ</v>
          </cell>
          <cell r="E27">
            <v>19.957850000000001</v>
          </cell>
          <cell r="G27">
            <v>19.957850000000001</v>
          </cell>
        </row>
        <row r="28">
          <cell r="B28" t="str">
            <v xml:space="preserve">         SUB-2002-0022 - SOM - 220/60kV - INSTALAÇÃO INICIAL</v>
          </cell>
          <cell r="C28" t="str">
            <v>EQ</v>
          </cell>
          <cell r="D28">
            <v>8.0663300000000007</v>
          </cell>
          <cell r="E28">
            <v>279.57168000000001</v>
          </cell>
          <cell r="G28">
            <v>287.63801000000001</v>
          </cell>
        </row>
        <row r="29">
          <cell r="B29" t="str">
            <v xml:space="preserve">         SUB-2002-0023 - SCE - 220/60kV - INSTALAÇÃO INICIAL</v>
          </cell>
          <cell r="C29" t="str">
            <v>EQ</v>
          </cell>
          <cell r="D29">
            <v>52.432299999999998</v>
          </cell>
          <cell r="E29">
            <v>90.287459999999996</v>
          </cell>
          <cell r="G29">
            <v>142.71976000000001</v>
          </cell>
        </row>
        <row r="30">
          <cell r="B30" t="str">
            <v xml:space="preserve">         SUB-2002-0024 - SVGB - 400/220kV - INSTALAÇÃO  INICIAL</v>
          </cell>
          <cell r="C30" t="str">
            <v>EQ</v>
          </cell>
          <cell r="E30">
            <v>23.371089999999999</v>
          </cell>
          <cell r="G30">
            <v>23.371089999999999</v>
          </cell>
        </row>
        <row r="31">
          <cell r="B31" t="str">
            <v xml:space="preserve">         SUB-2003-0002 - SZJ  220/60kV - Instalação Inicial</v>
          </cell>
          <cell r="C31" t="str">
            <v>EQ</v>
          </cell>
          <cell r="D31">
            <v>11.103540000000001</v>
          </cell>
          <cell r="E31">
            <v>33.450859999999999</v>
          </cell>
          <cell r="G31">
            <v>44.554400000000001</v>
          </cell>
        </row>
        <row r="32">
          <cell r="B32" t="str">
            <v xml:space="preserve">         SUB-2003-0003 - SLM - 400(150)/60kV - Instalação Inicial</v>
          </cell>
          <cell r="C32" t="str">
            <v>EQ</v>
          </cell>
          <cell r="D32">
            <v>17.232150000000001</v>
          </cell>
          <cell r="E32">
            <v>14.15021</v>
          </cell>
          <cell r="G32">
            <v>31.382359999999998</v>
          </cell>
        </row>
        <row r="33">
          <cell r="B33" t="str">
            <v xml:space="preserve">         SUB-2003-0008 - SSA  400/150/60kV - Instalação Inicial</v>
          </cell>
          <cell r="C33" t="str">
            <v>EQ</v>
          </cell>
          <cell r="D33">
            <v>31.61561</v>
          </cell>
          <cell r="E33">
            <v>0.65129999999999899</v>
          </cell>
          <cell r="G33">
            <v>32.266910000000003</v>
          </cell>
        </row>
        <row r="34">
          <cell r="B34" t="str">
            <v xml:space="preserve">      44232120 - Transporte Electricidade - Ampliação Subestações</v>
          </cell>
          <cell r="D34">
            <v>55015.221969999999</v>
          </cell>
          <cell r="E34">
            <v>25462.385200000001</v>
          </cell>
          <cell r="F34">
            <v>-37324.354350000001</v>
          </cell>
          <cell r="G34">
            <v>43153.252820000002</v>
          </cell>
        </row>
        <row r="35">
          <cell r="B35" t="str">
            <v xml:space="preserve">         ACP-2002-0002 - SED-INSTALAÇAO DE PB E FD 150kV</v>
          </cell>
          <cell r="C35" t="str">
            <v>EQ</v>
          </cell>
          <cell r="D35">
            <v>289.83965000000001</v>
          </cell>
          <cell r="E35">
            <v>5.9707399999999904</v>
          </cell>
          <cell r="G35">
            <v>295.81038999999998</v>
          </cell>
        </row>
        <row r="36">
          <cell r="B36" t="str">
            <v xml:space="preserve">         ACP-2002-0019 - SPM- REMOD. TOTAL S.C.CONTROLO + PROT</v>
          </cell>
          <cell r="C36" t="str">
            <v>EQ</v>
          </cell>
          <cell r="D36">
            <v>1583.5441699999999</v>
          </cell>
          <cell r="E36">
            <v>409.91869000000003</v>
          </cell>
          <cell r="G36">
            <v>1993.4628600000001</v>
          </cell>
        </row>
        <row r="37">
          <cell r="B37" t="str">
            <v xml:space="preserve">         ACP-2005-0001 - SRM - Remod. Sist. Com. Contr. Prot 60kV</v>
          </cell>
          <cell r="C37" t="str">
            <v>EQ</v>
          </cell>
          <cell r="D37">
            <v>627.08641</v>
          </cell>
          <cell r="E37">
            <v>143.06890000000001</v>
          </cell>
          <cell r="G37">
            <v>770.15530999999999</v>
          </cell>
        </row>
        <row r="38">
          <cell r="B38" t="str">
            <v xml:space="preserve">         ASB-2002-0024 - SCN-PN 60KV-SERZEDO</v>
          </cell>
          <cell r="C38" t="str">
            <v>EQ</v>
          </cell>
          <cell r="D38">
            <v>429.48340999999999</v>
          </cell>
          <cell r="E38">
            <v>229.92750000000001</v>
          </cell>
          <cell r="F38">
            <v>-659.41090999999994</v>
          </cell>
        </row>
        <row r="39">
          <cell r="B39" t="str">
            <v xml:space="preserve">         ASB-2002-0030 - SFR-PN400KV-PEGO+CEDILLO + ATD 400/150</v>
          </cell>
          <cell r="C39" t="str">
            <v>EQ</v>
          </cell>
          <cell r="D39">
            <v>15926.467720000001</v>
          </cell>
          <cell r="E39">
            <v>515.15684000000203</v>
          </cell>
          <cell r="F39">
            <v>-16441.62456</v>
          </cell>
        </row>
        <row r="40">
          <cell r="B40" t="str">
            <v xml:space="preserve">         ASB-2002-0045 - SFA-SUBST.TR 150/60KV-25MVA  P/ 63MVA</v>
          </cell>
          <cell r="C40" t="str">
            <v>EQ</v>
          </cell>
          <cell r="D40">
            <v>1.296</v>
          </cell>
          <cell r="F40">
            <v>-1.296</v>
          </cell>
        </row>
        <row r="41">
          <cell r="B41" t="str">
            <v xml:space="preserve">         ASB-2002-0060 - SFA-2º ATR 400/150kV - 250MVA (de SFR)</v>
          </cell>
          <cell r="C41" t="str">
            <v>EQ</v>
          </cell>
          <cell r="D41">
            <v>9.3236000000000008</v>
          </cell>
          <cell r="E41">
            <v>0.19206999999999999</v>
          </cell>
          <cell r="G41">
            <v>9.5156700000000001</v>
          </cell>
        </row>
        <row r="42">
          <cell r="B42" t="str">
            <v xml:space="preserve">         ASB-2002-0063 - SPR-PN 220kV  ZEZERE</v>
          </cell>
          <cell r="C42" t="str">
            <v>EQ</v>
          </cell>
          <cell r="D42">
            <v>31.144919999999999</v>
          </cell>
          <cell r="E42">
            <v>66.319999999999993</v>
          </cell>
          <cell r="F42">
            <v>-97.464920000000006</v>
          </cell>
        </row>
        <row r="43">
          <cell r="B43" t="str">
            <v xml:space="preserve">         ASB-2002-0064 - SPR-3º TR 220/60kV - 126MVA</v>
          </cell>
          <cell r="C43" t="str">
            <v>EQ</v>
          </cell>
          <cell r="D43">
            <v>8.52074</v>
          </cell>
          <cell r="E43">
            <v>5.8728100000000003</v>
          </cell>
          <cell r="G43">
            <v>14.393549999999999</v>
          </cell>
        </row>
        <row r="44">
          <cell r="B44" t="str">
            <v xml:space="preserve">         ASB-2002-0066 - SVM-PN 220kV  CUSTOIAS</v>
          </cell>
          <cell r="C44" t="str">
            <v>EQ</v>
          </cell>
          <cell r="D44">
            <v>647.23686999999995</v>
          </cell>
          <cell r="E44">
            <v>436.44907999999998</v>
          </cell>
          <cell r="F44">
            <v>-1077.2215699999999</v>
          </cell>
          <cell r="G44">
            <v>6.4643800000000002</v>
          </cell>
        </row>
        <row r="45">
          <cell r="B45" t="str">
            <v xml:space="preserve">         ASB-2002-0070 - SAM-3º TR 400/60kV - 170MVA</v>
          </cell>
          <cell r="C45" t="str">
            <v>EQ</v>
          </cell>
          <cell r="D45">
            <v>8.4621899999999997</v>
          </cell>
          <cell r="E45">
            <v>0.17432</v>
          </cell>
          <cell r="G45">
            <v>8.6365099999999995</v>
          </cell>
        </row>
        <row r="46">
          <cell r="B46" t="str">
            <v xml:space="preserve">         ASB-2002-0071 - SEJ-4º TR 220/60kV-170MVA</v>
          </cell>
          <cell r="C46" t="str">
            <v>EQ</v>
          </cell>
          <cell r="D46">
            <v>8.52074</v>
          </cell>
          <cell r="E46">
            <v>10.55279</v>
          </cell>
          <cell r="G46">
            <v>19.073530000000002</v>
          </cell>
        </row>
        <row r="47">
          <cell r="B47" t="str">
            <v xml:space="preserve">         ASB-2002-0072 - STN-PN 150kV  PORTIMÃO3</v>
          </cell>
          <cell r="C47" t="str">
            <v>EQ</v>
          </cell>
          <cell r="D47">
            <v>75.016180000000006</v>
          </cell>
          <cell r="E47">
            <v>401.85221999999999</v>
          </cell>
          <cell r="G47">
            <v>476.86840000000001</v>
          </cell>
        </row>
        <row r="48">
          <cell r="B48" t="str">
            <v xml:space="preserve">         ASB-2002-0073 - SBL-1º TR 400/60kV 170MVA + 2PN 400kV</v>
          </cell>
          <cell r="C48" t="str">
            <v>EQ</v>
          </cell>
          <cell r="D48">
            <v>10570.423510000001</v>
          </cell>
          <cell r="E48">
            <v>2888.8054499999998</v>
          </cell>
          <cell r="G48">
            <v>13459.22896</v>
          </cell>
        </row>
        <row r="49">
          <cell r="B49" t="str">
            <v xml:space="preserve">         ASB-2002-0074 - SBL-2º TR 400/60kV - 170MVA</v>
          </cell>
          <cell r="C49" t="str">
            <v>EQ</v>
          </cell>
          <cell r="E49">
            <v>6.4338899999999999</v>
          </cell>
          <cell r="G49">
            <v>6.4338899999999999</v>
          </cell>
        </row>
        <row r="50">
          <cell r="B50" t="str">
            <v xml:space="preserve">         ASB-2002-0075 - SFF-2 PN 150kV TRAFARIA 1 e 2</v>
          </cell>
          <cell r="C50" t="str">
            <v>EQ</v>
          </cell>
          <cell r="D50">
            <v>612.57079999999996</v>
          </cell>
          <cell r="E50">
            <v>479.91503999999998</v>
          </cell>
          <cell r="G50">
            <v>1092.4858400000001</v>
          </cell>
        </row>
        <row r="51">
          <cell r="B51" t="str">
            <v xml:space="preserve">         ASB-2002-0077 - SBL - 1PN 400kV PEGO 1</v>
          </cell>
          <cell r="C51" t="str">
            <v>EQ</v>
          </cell>
          <cell r="D51">
            <v>827.28060000000005</v>
          </cell>
          <cell r="E51">
            <v>210.73007000000001</v>
          </cell>
          <cell r="G51">
            <v>1038.0106699999999</v>
          </cell>
        </row>
        <row r="52">
          <cell r="B52" t="str">
            <v xml:space="preserve">         ASB-2002-0079 - SSN-PN 400kV  PORTIMÃO</v>
          </cell>
          <cell r="C52" t="str">
            <v>EQ</v>
          </cell>
          <cell r="D52">
            <v>8.2876700000000003</v>
          </cell>
          <cell r="E52">
            <v>0.170709999999999</v>
          </cell>
          <cell r="G52">
            <v>8.45838</v>
          </cell>
        </row>
        <row r="53">
          <cell r="B53" t="str">
            <v xml:space="preserve">         ASB-2002-0081 - SVG-PN 220kV  VILA P. AGUIAR</v>
          </cell>
          <cell r="C53" t="str">
            <v>EQ</v>
          </cell>
          <cell r="D53">
            <v>6.3193400000000004</v>
          </cell>
          <cell r="E53">
            <v>0.13017999999999999</v>
          </cell>
          <cell r="G53">
            <v>6.4495199999999997</v>
          </cell>
        </row>
        <row r="54">
          <cell r="B54" t="str">
            <v xml:space="preserve">         ASB-2002-0082 - SVG - PN 220kV  BODIOSA</v>
          </cell>
          <cell r="C54" t="str">
            <v>EQ</v>
          </cell>
          <cell r="D54">
            <v>1002.21914</v>
          </cell>
          <cell r="E54">
            <v>188.16236000000001</v>
          </cell>
          <cell r="F54">
            <v>-1190.3815</v>
          </cell>
        </row>
        <row r="55">
          <cell r="B55" t="str">
            <v xml:space="preserve">         ASB-2002-0084 - SRA-PN 60kV  VIZELA</v>
          </cell>
          <cell r="C55" t="str">
            <v>EQ</v>
          </cell>
          <cell r="D55">
            <v>6.6123200000000004</v>
          </cell>
          <cell r="E55">
            <v>61.617249999999999</v>
          </cell>
          <cell r="G55">
            <v>68.229569999999995</v>
          </cell>
        </row>
        <row r="56">
          <cell r="B56" t="str">
            <v xml:space="preserve">         ASB-2002-0086 - SMC-3º TR 220/60kV - 170MVA</v>
          </cell>
          <cell r="C56" t="str">
            <v>EQ</v>
          </cell>
          <cell r="D56">
            <v>4.6618300000000001</v>
          </cell>
          <cell r="E56">
            <v>9.604E-2</v>
          </cell>
          <cell r="G56">
            <v>4.7578699999999996</v>
          </cell>
        </row>
        <row r="57">
          <cell r="B57" t="str">
            <v xml:space="preserve">         ASB-2002-0089 - SFN-2 PN 220kV CARREGADO + CARRICHE</v>
          </cell>
          <cell r="C57" t="str">
            <v>EQ</v>
          </cell>
          <cell r="D57">
            <v>8.0026700000000002</v>
          </cell>
          <cell r="E57">
            <v>0.16485</v>
          </cell>
          <cell r="G57">
            <v>8.1675199999999997</v>
          </cell>
        </row>
        <row r="58">
          <cell r="B58" t="str">
            <v xml:space="preserve">         ASB-2002-0091 - SVI-PN 60kV  S. ROMÃO NEIVA II</v>
          </cell>
          <cell r="C58" t="str">
            <v>EQ</v>
          </cell>
          <cell r="D58">
            <v>5.59415</v>
          </cell>
          <cell r="E58">
            <v>0.11523</v>
          </cell>
          <cell r="G58">
            <v>5.7093800000000003</v>
          </cell>
        </row>
        <row r="59">
          <cell r="B59" t="str">
            <v xml:space="preserve">         ASB-2002-0095 - SCT-PN 220kV  VERMOIM</v>
          </cell>
          <cell r="C59" t="str">
            <v>EQ</v>
          </cell>
          <cell r="D59">
            <v>775.25995</v>
          </cell>
          <cell r="E59">
            <v>225.10777999999999</v>
          </cell>
          <cell r="F59">
            <v>-1000.3677300000001</v>
          </cell>
        </row>
        <row r="60">
          <cell r="B60" t="str">
            <v xml:space="preserve">         ASB-2002-0096 - SCT-3º TR 220/60kV  170MVA</v>
          </cell>
          <cell r="C60" t="str">
            <v>EQ</v>
          </cell>
          <cell r="D60">
            <v>621.19065000000001</v>
          </cell>
          <cell r="E60">
            <v>706.20501999999999</v>
          </cell>
          <cell r="G60">
            <v>1327.3956700000001</v>
          </cell>
        </row>
        <row r="61">
          <cell r="B61" t="str">
            <v xml:space="preserve">         ASB-2002-0097 - SCT-4PN 60kV - CIRCUNVALAÇÃO</v>
          </cell>
          <cell r="C61" t="str">
            <v>EQ</v>
          </cell>
          <cell r="D61">
            <v>31.70064</v>
          </cell>
          <cell r="E61">
            <v>357.20659000000001</v>
          </cell>
          <cell r="G61">
            <v>388.90723000000003</v>
          </cell>
        </row>
        <row r="62">
          <cell r="B62" t="str">
            <v xml:space="preserve">         ASB-2002-0099 - STJ-PN 220KV   FANHÕES</v>
          </cell>
          <cell r="C62" t="str">
            <v>EQ</v>
          </cell>
          <cell r="D62">
            <v>172.00914</v>
          </cell>
          <cell r="E62">
            <v>613.15416000000005</v>
          </cell>
          <cell r="G62">
            <v>785.16330000000005</v>
          </cell>
        </row>
        <row r="63">
          <cell r="B63" t="str">
            <v xml:space="preserve">         ASB-2002-0105 - SSS-3º TR 220/60kV 170MVA</v>
          </cell>
          <cell r="C63" t="str">
            <v>EQ</v>
          </cell>
          <cell r="D63">
            <v>2481.7634699999999</v>
          </cell>
          <cell r="E63">
            <v>1159.55135</v>
          </cell>
          <cell r="F63">
            <v>-3641.3148200000001</v>
          </cell>
        </row>
        <row r="64">
          <cell r="B64" t="str">
            <v xml:space="preserve">         ASB-2002-0108 - STI-2º TR 150/60kV 170MVA</v>
          </cell>
          <cell r="C64" t="str">
            <v>EQ</v>
          </cell>
          <cell r="D64">
            <v>324.24972000000002</v>
          </cell>
          <cell r="E64">
            <v>634.29723000000001</v>
          </cell>
          <cell r="G64">
            <v>958.54695000000004</v>
          </cell>
        </row>
        <row r="65">
          <cell r="B65" t="str">
            <v xml:space="preserve">         ASB-2002-0109 - SCC-ATR 220/150kV 250MVA + 2PN 220KV</v>
          </cell>
          <cell r="C65" t="str">
            <v>EQ</v>
          </cell>
          <cell r="D65">
            <v>1115.4670799999999</v>
          </cell>
          <cell r="E65">
            <v>430.63233000000002</v>
          </cell>
          <cell r="G65">
            <v>1546.09941</v>
          </cell>
        </row>
        <row r="66">
          <cell r="B66" t="str">
            <v xml:space="preserve">         ASB-2002-0110 - STR-2º TR 220/60kV 170MVA</v>
          </cell>
          <cell r="C66" t="str">
            <v>EQ</v>
          </cell>
          <cell r="D66">
            <v>8.52074</v>
          </cell>
          <cell r="E66">
            <v>0.17552000000000001</v>
          </cell>
          <cell r="G66">
            <v>8.6962600000000005</v>
          </cell>
        </row>
        <row r="67">
          <cell r="B67" t="str">
            <v xml:space="preserve">         ASB-2002-0111 - SLV-2º TR 400/60kV 170MVA</v>
          </cell>
          <cell r="C67" t="str">
            <v>EQ</v>
          </cell>
          <cell r="D67">
            <v>6.70411</v>
          </cell>
          <cell r="E67">
            <v>0.13808999999999999</v>
          </cell>
          <cell r="G67">
            <v>6.8422000000000001</v>
          </cell>
        </row>
        <row r="68">
          <cell r="B68" t="str">
            <v xml:space="preserve">         ASB-2002-0114 - SET-PN 60kV  Almancil</v>
          </cell>
          <cell r="C68" t="str">
            <v>EQ</v>
          </cell>
          <cell r="D68">
            <v>60.579340000000002</v>
          </cell>
          <cell r="E68">
            <v>6.3789800000000003</v>
          </cell>
          <cell r="G68">
            <v>66.958320000000001</v>
          </cell>
        </row>
        <row r="69">
          <cell r="B69" t="str">
            <v xml:space="preserve">         ASB-2002-0116 - SFR- ATRF 400/150kV</v>
          </cell>
          <cell r="C69" t="str">
            <v>EQ</v>
          </cell>
          <cell r="D69">
            <v>843.67625999999996</v>
          </cell>
          <cell r="E69">
            <v>657.16948000000002</v>
          </cell>
          <cell r="F69">
            <v>-1500.84574</v>
          </cell>
        </row>
        <row r="70">
          <cell r="B70" t="str">
            <v xml:space="preserve">         ASB-2002-0117 - PCPG - 1PN 400kV  BATALHA 1</v>
          </cell>
          <cell r="C70" t="str">
            <v>EQ</v>
          </cell>
          <cell r="D70">
            <v>1366.23822</v>
          </cell>
          <cell r="E70">
            <v>198.14286000000001</v>
          </cell>
          <cell r="G70">
            <v>1564.3810800000001</v>
          </cell>
        </row>
        <row r="71">
          <cell r="B71" t="str">
            <v xml:space="preserve">         ASB-2002-0118 - SOR-3º TR 150/60kV 170MVA</v>
          </cell>
          <cell r="C71" t="str">
            <v>EQ</v>
          </cell>
          <cell r="D71">
            <v>9.2581600000000002</v>
          </cell>
          <cell r="E71">
            <v>99.866900000000001</v>
          </cell>
          <cell r="G71">
            <v>109.12506</v>
          </cell>
        </row>
        <row r="72">
          <cell r="B72" t="str">
            <v xml:space="preserve">         ASB-2002-0119 - SFE-PN 220kV  CASTELO BRANCO 1 e 2</v>
          </cell>
          <cell r="C72" t="str">
            <v>EQ</v>
          </cell>
          <cell r="D72">
            <v>942.44332999999995</v>
          </cell>
          <cell r="E72">
            <v>409.44099999999997</v>
          </cell>
          <cell r="F72">
            <v>-1351.8843300000001</v>
          </cell>
        </row>
        <row r="75">
          <cell r="B75" t="str">
            <v xml:space="preserve">IMOBILIZADO  EM  CURSO  POR  OBRA  </v>
          </cell>
        </row>
        <row r="76">
          <cell r="B76" t="str">
            <v>Período: 2006-01 até 2006-08</v>
          </cell>
        </row>
        <row r="77">
          <cell r="C77" t="str">
            <v>Divisão</v>
          </cell>
          <cell r="G77" t="str">
            <v>(Un: mil euros)</v>
          </cell>
        </row>
        <row r="78">
          <cell r="D78" t="str">
            <v xml:space="preserve">Situação em </v>
          </cell>
          <cell r="E78" t="str">
            <v>Investimento</v>
          </cell>
          <cell r="F78" t="str">
            <v>Transfer. p/</v>
          </cell>
          <cell r="G78" t="str">
            <v>Situação em</v>
          </cell>
        </row>
        <row r="79">
          <cell r="B79" t="str">
            <v>Classes do imobilizado  /  Obra</v>
          </cell>
          <cell r="D79" t="str">
            <v>2005-12-31</v>
          </cell>
          <cell r="E79" t="str">
            <v>realizado</v>
          </cell>
          <cell r="F79" t="str">
            <v>exploração</v>
          </cell>
          <cell r="G79" t="str">
            <v>2006-08-31</v>
          </cell>
        </row>
        <row r="80">
          <cell r="B80" t="str">
            <v xml:space="preserve">         ASB-2002-0120 - SFE-2º TR 220/60kV 63MVA(SSR)+IB220+IB60</v>
          </cell>
          <cell r="C80" t="str">
            <v>EQ</v>
          </cell>
          <cell r="D80">
            <v>2613.4043900000001</v>
          </cell>
          <cell r="E80">
            <v>739.69806000000005</v>
          </cell>
          <cell r="F80">
            <v>-3353.1024499999999</v>
          </cell>
        </row>
        <row r="81">
          <cell r="B81" t="str">
            <v xml:space="preserve">         ASB-2002-0124 - SSR-2º TR 220/60kV 126MVA</v>
          </cell>
          <cell r="C81" t="str">
            <v>EQ</v>
          </cell>
          <cell r="D81">
            <v>863.77647999999999</v>
          </cell>
          <cell r="E81">
            <v>1023.73982</v>
          </cell>
          <cell r="F81">
            <v>-1887.5163</v>
          </cell>
        </row>
        <row r="82">
          <cell r="B82" t="str">
            <v xml:space="preserve">         ASB-2002-0125 - SCL- AMPLIAÇÃO  DA  INSTALAÇÃO</v>
          </cell>
          <cell r="C82" t="str">
            <v>EQ</v>
          </cell>
          <cell r="D82">
            <v>383.77976999999998</v>
          </cell>
          <cell r="E82">
            <v>1000.91174</v>
          </cell>
          <cell r="G82">
            <v>1384.6915100000001</v>
          </cell>
        </row>
        <row r="83">
          <cell r="B83" t="str">
            <v xml:space="preserve">         ASB-2002-0128 - SDL-2º ATD 400/150kV 450MVA</v>
          </cell>
          <cell r="C83" t="str">
            <v>EQ</v>
          </cell>
          <cell r="E83">
            <v>780.19326000000001</v>
          </cell>
          <cell r="G83">
            <v>780.19326000000001</v>
          </cell>
        </row>
        <row r="84">
          <cell r="B84" t="str">
            <v xml:space="preserve">         ASB-2002-0131 - SPI-PN 220kV  BODIOSA</v>
          </cell>
          <cell r="C84" t="str">
            <v>EQ</v>
          </cell>
          <cell r="D84">
            <v>58.417119999999997</v>
          </cell>
          <cell r="E84">
            <v>112.16968</v>
          </cell>
          <cell r="G84">
            <v>170.58680000000001</v>
          </cell>
        </row>
        <row r="85">
          <cell r="B85" t="str">
            <v xml:space="preserve">         ASB-2002-0138 - SPO-PN 150kV  TUNES3</v>
          </cell>
          <cell r="C85" t="str">
            <v>EQ</v>
          </cell>
          <cell r="D85">
            <v>103.36874</v>
          </cell>
          <cell r="E85">
            <v>159.60539</v>
          </cell>
          <cell r="G85">
            <v>262.97413</v>
          </cell>
        </row>
        <row r="86">
          <cell r="B86" t="str">
            <v xml:space="preserve">         ASB-2002-0139 - SCVB-2º TR 220/60kV 63MVA</v>
          </cell>
          <cell r="C86" t="str">
            <v>EQ</v>
          </cell>
          <cell r="D86">
            <v>9.0997299999999992</v>
          </cell>
          <cell r="E86">
            <v>0.187450000000001</v>
          </cell>
          <cell r="G86">
            <v>9.2871799999999993</v>
          </cell>
        </row>
        <row r="87">
          <cell r="B87" t="str">
            <v xml:space="preserve">         ASB-2002-0143 - SNL- PN 220kV  ESPARIZ</v>
          </cell>
          <cell r="C87" t="str">
            <v>EQ</v>
          </cell>
          <cell r="D87">
            <v>6.3193400000000004</v>
          </cell>
          <cell r="E87">
            <v>0.13017999999999999</v>
          </cell>
          <cell r="G87">
            <v>6.4495199999999997</v>
          </cell>
        </row>
        <row r="88">
          <cell r="B88" t="str">
            <v xml:space="preserve">         ASB-2002-0146 - SSN-PN 150KV- PORTIMÃO2</v>
          </cell>
          <cell r="C88" t="str">
            <v>EQ</v>
          </cell>
          <cell r="D88">
            <v>691.74559999999997</v>
          </cell>
          <cell r="E88">
            <v>196.46633</v>
          </cell>
          <cell r="G88">
            <v>888.21193000000005</v>
          </cell>
        </row>
        <row r="89">
          <cell r="B89" t="str">
            <v xml:space="preserve">         ASB-2002-0147 - SPI - 1º ATF 400/220kV + 2PN 220kV</v>
          </cell>
          <cell r="C89" t="str">
            <v>EQ</v>
          </cell>
          <cell r="D89">
            <v>1273.00576</v>
          </cell>
          <cell r="E89">
            <v>2224.5113000000001</v>
          </cell>
          <cell r="G89">
            <v>3497.5170600000001</v>
          </cell>
        </row>
        <row r="90">
          <cell r="B90" t="str">
            <v xml:space="preserve">         ASB-2002-0148 - PCCD - 150kV - REMODELAÇÃO</v>
          </cell>
          <cell r="C90" t="str">
            <v>EQ</v>
          </cell>
          <cell r="E90">
            <v>10.09947</v>
          </cell>
          <cell r="G90">
            <v>10.09947</v>
          </cell>
        </row>
        <row r="91">
          <cell r="B91" t="str">
            <v xml:space="preserve">         ASB-2002-0156 - SCF-INTERB.  A 60kV+2º BARRAMENTO</v>
          </cell>
          <cell r="C91" t="str">
            <v>EQ</v>
          </cell>
          <cell r="D91">
            <v>290.27372000000003</v>
          </cell>
          <cell r="E91">
            <v>189.82276999999999</v>
          </cell>
          <cell r="F91">
            <v>-444.98755</v>
          </cell>
          <cell r="G91">
            <v>35.108939999999997</v>
          </cell>
        </row>
        <row r="92">
          <cell r="B92" t="str">
            <v xml:space="preserve">         ASB-2002-0160 - SCVB- PN 60kV   SE DE CHAVES</v>
          </cell>
          <cell r="C92" t="str">
            <v>EQ</v>
          </cell>
          <cell r="D92">
            <v>9.0997400000000006</v>
          </cell>
          <cell r="E92">
            <v>0.187450000000001</v>
          </cell>
          <cell r="G92">
            <v>9.2871900000000007</v>
          </cell>
        </row>
        <row r="93">
          <cell r="B93" t="str">
            <v xml:space="preserve">         ASB-2002-0163 - SAM-2º AUTOTRF 400/220kV - 450MVA</v>
          </cell>
          <cell r="C93" t="str">
            <v>EQ</v>
          </cell>
          <cell r="D93">
            <v>8.4621899999999997</v>
          </cell>
          <cell r="E93">
            <v>0.17432</v>
          </cell>
          <cell r="G93">
            <v>8.6365099999999995</v>
          </cell>
        </row>
        <row r="94">
          <cell r="B94" t="str">
            <v xml:space="preserve">         ASB-2002-0168 - SBA-PN 400KV  ( 220kV ) PARAIMO</v>
          </cell>
          <cell r="C94" t="str">
            <v>EQ</v>
          </cell>
          <cell r="D94">
            <v>4.2624500000000003</v>
          </cell>
          <cell r="E94">
            <v>988.55493000000001</v>
          </cell>
          <cell r="G94">
            <v>992.81737999999996</v>
          </cell>
        </row>
        <row r="95">
          <cell r="B95" t="str">
            <v xml:space="preserve">         ASB-2002-0170 - SMR - Instalação Painel de Insonorização</v>
          </cell>
          <cell r="C95" t="str">
            <v>EQ</v>
          </cell>
          <cell r="E95">
            <v>4.6351399999999998</v>
          </cell>
          <cell r="F95">
            <v>-4.6351399999999998</v>
          </cell>
        </row>
        <row r="96">
          <cell r="B96" t="str">
            <v xml:space="preserve">         ASB-2002-0172 - PCCD-Ref PN 150kV SALAMONDE E RIBA D'AVE</v>
          </cell>
          <cell r="C96" t="str">
            <v>EQ</v>
          </cell>
          <cell r="D96">
            <v>6.0419999999999998</v>
          </cell>
          <cell r="E96">
            <v>12.76728</v>
          </cell>
          <cell r="F96">
            <v>-18.809280000000001</v>
          </cell>
        </row>
        <row r="97">
          <cell r="B97" t="str">
            <v xml:space="preserve">         ASB-2003-0001 - SFR - PN 150kV -  Corgas</v>
          </cell>
          <cell r="C97" t="str">
            <v>EQ</v>
          </cell>
          <cell r="E97">
            <v>9.8013600000000007</v>
          </cell>
          <cell r="F97">
            <v>-9.8013600000000007</v>
          </cell>
        </row>
        <row r="98">
          <cell r="B98" t="str">
            <v xml:space="preserve">         ASB-2003-0002 - SCN - PN 60kV -  VILAR  PARAISO</v>
          </cell>
          <cell r="C98" t="str">
            <v>EQ</v>
          </cell>
          <cell r="D98">
            <v>477.36714000000001</v>
          </cell>
          <cell r="E98">
            <v>140.43485000000001</v>
          </cell>
          <cell r="F98">
            <v>-617.80199000000005</v>
          </cell>
        </row>
        <row r="99">
          <cell r="B99" t="str">
            <v xml:space="preserve">         ASB-2003-0007 - SFR - 1PN 60kV - Mamporcão</v>
          </cell>
          <cell r="C99" t="str">
            <v>EQ</v>
          </cell>
          <cell r="D99">
            <v>5.59415</v>
          </cell>
          <cell r="E99">
            <v>6.5977899999999998</v>
          </cell>
          <cell r="G99">
            <v>12.191940000000001</v>
          </cell>
        </row>
        <row r="100">
          <cell r="B100" t="str">
            <v xml:space="preserve">         ASB-2003-0011 - SVGB -  1PN 400kV - RECAREI</v>
          </cell>
          <cell r="C100" t="str">
            <v>EQ</v>
          </cell>
          <cell r="E100">
            <v>0.77942999999999996</v>
          </cell>
          <cell r="G100">
            <v>0.77942999999999996</v>
          </cell>
        </row>
        <row r="101">
          <cell r="B101" t="str">
            <v xml:space="preserve">         ASB-2003-0014 - SVM - 1PN 220kV ERMESINDE 1</v>
          </cell>
          <cell r="C101" t="str">
            <v>EQ</v>
          </cell>
          <cell r="D101">
            <v>3.8939900000000001</v>
          </cell>
          <cell r="E101">
            <v>8.0210000000000004E-2</v>
          </cell>
          <cell r="G101">
            <v>3.9742000000000002</v>
          </cell>
        </row>
        <row r="102">
          <cell r="B102" t="str">
            <v xml:space="preserve">         ASB-2003-0019 - SVM - PN 220 kV ERMESINDE 2</v>
          </cell>
          <cell r="C102" t="str">
            <v>EQ</v>
          </cell>
          <cell r="D102">
            <v>3.89398</v>
          </cell>
          <cell r="E102">
            <v>8.0210000000000004E-2</v>
          </cell>
          <cell r="G102">
            <v>3.9741900000000001</v>
          </cell>
        </row>
        <row r="103">
          <cell r="B103" t="str">
            <v xml:space="preserve">         ASB-2003-0030 - SDL - PN 150kV Alto Minho 1</v>
          </cell>
          <cell r="C103" t="str">
            <v>EQ</v>
          </cell>
          <cell r="D103">
            <v>16.045159999999999</v>
          </cell>
          <cell r="E103">
            <v>0.330540000000001</v>
          </cell>
          <cell r="G103">
            <v>16.375699999999998</v>
          </cell>
        </row>
        <row r="104">
          <cell r="B104" t="str">
            <v xml:space="preserve">         ASB-2003-0039 - PCPG - REF. PN400kV - Falagueira</v>
          </cell>
          <cell r="C104" t="str">
            <v>EQ</v>
          </cell>
          <cell r="D104">
            <v>50.131720000000001</v>
          </cell>
          <cell r="E104">
            <v>27.96527</v>
          </cell>
          <cell r="F104">
            <v>-78.096990000000005</v>
          </cell>
        </row>
        <row r="105">
          <cell r="B105" t="str">
            <v xml:space="preserve">         ASB-2003-0043 - SFR- PN 60kV - PRACANA 2</v>
          </cell>
          <cell r="C105" t="str">
            <v>EQ</v>
          </cell>
          <cell r="D105">
            <v>275.13783999999998</v>
          </cell>
          <cell r="E105">
            <v>97.509619999999899</v>
          </cell>
          <cell r="F105">
            <v>-372.64746000000002</v>
          </cell>
        </row>
        <row r="106">
          <cell r="B106" t="str">
            <v xml:space="preserve">         ASB-2003-0049 - SFR-2º ATD 400/150kV - 450MVA</v>
          </cell>
          <cell r="C106" t="str">
            <v>EQ</v>
          </cell>
          <cell r="D106">
            <v>9.3236000000000008</v>
          </cell>
          <cell r="E106">
            <v>0.19206999999999999</v>
          </cell>
          <cell r="G106">
            <v>9.5156700000000001</v>
          </cell>
        </row>
        <row r="107">
          <cell r="B107" t="str">
            <v xml:space="preserve">         ASB-2003-0056 - SVGB - PN400 kV - DOURO INTERNACIONAL</v>
          </cell>
          <cell r="C107" t="str">
            <v>EQ</v>
          </cell>
          <cell r="E107">
            <v>0.77942999999999996</v>
          </cell>
          <cell r="G107">
            <v>0.77942999999999996</v>
          </cell>
        </row>
        <row r="108">
          <cell r="B108" t="str">
            <v xml:space="preserve">         ASB-2004-0007 - SFR - PN 60kV  PRACANA 3</v>
          </cell>
          <cell r="C108" t="str">
            <v>EQ</v>
          </cell>
          <cell r="D108">
            <v>328.58049</v>
          </cell>
          <cell r="E108">
            <v>146.59377000000001</v>
          </cell>
          <cell r="F108">
            <v>-475.17426</v>
          </cell>
        </row>
        <row r="109">
          <cell r="B109" t="str">
            <v xml:space="preserve">         ASB-2004-0008 - SAM - Transf. PNs Grupo em PNs de Linha</v>
          </cell>
          <cell r="C109" t="str">
            <v>EQ</v>
          </cell>
          <cell r="D109">
            <v>1186.6470300000001</v>
          </cell>
          <cell r="E109">
            <v>1096.60645</v>
          </cell>
          <cell r="G109">
            <v>2283.2534799999999</v>
          </cell>
        </row>
        <row r="110">
          <cell r="B110" t="str">
            <v xml:space="preserve">         ASB-2004-0009 - SDI - PN 220kV Picote 2</v>
          </cell>
          <cell r="C110" t="str">
            <v>EQ</v>
          </cell>
          <cell r="D110">
            <v>1.48549</v>
          </cell>
          <cell r="E110">
            <v>3.0599999999999902E-2</v>
          </cell>
          <cell r="G110">
            <v>1.5160899999999999</v>
          </cell>
        </row>
        <row r="111">
          <cell r="B111" t="str">
            <v xml:space="preserve">         ASB-2004-0010 - SBA - PN 60KV - EDIS (Fornelo do Monte)</v>
          </cell>
          <cell r="C111" t="str">
            <v>EQ</v>
          </cell>
          <cell r="D111">
            <v>248.60478000000001</v>
          </cell>
          <cell r="E111">
            <v>45.604069999999901</v>
          </cell>
          <cell r="F111">
            <v>-294.20884999999998</v>
          </cell>
        </row>
        <row r="112">
          <cell r="B112" t="str">
            <v xml:space="preserve">         ASB-2004-0012 - SVM - Dotação TR C/ Bacias Retenção Óleo</v>
          </cell>
          <cell r="C112" t="str">
            <v>EQ</v>
          </cell>
          <cell r="D112">
            <v>7.9098300000000004</v>
          </cell>
          <cell r="E112">
            <v>84.870279999999994</v>
          </cell>
          <cell r="G112">
            <v>92.780109999999993</v>
          </cell>
        </row>
        <row r="113">
          <cell r="B113" t="str">
            <v xml:space="preserve">         ASB-2004-0014 - SFE - PN 220KV - PE  PENAMACOR</v>
          </cell>
          <cell r="C113" t="str">
            <v>EQ</v>
          </cell>
          <cell r="D113">
            <v>655.26625000000001</v>
          </cell>
          <cell r="E113">
            <v>45.183840000000103</v>
          </cell>
          <cell r="F113">
            <v>-700.45009000000005</v>
          </cell>
        </row>
        <row r="114">
          <cell r="B114" t="str">
            <v xml:space="preserve">         ASB-2004-0015 - SCC - PN 150KV   PE  GARDUNHA</v>
          </cell>
          <cell r="C114" t="str">
            <v>EQ</v>
          </cell>
          <cell r="D114">
            <v>26.703420000000001</v>
          </cell>
          <cell r="E114">
            <v>38.015639999999998</v>
          </cell>
          <cell r="G114">
            <v>64.719059999999999</v>
          </cell>
        </row>
        <row r="115">
          <cell r="B115" t="str">
            <v xml:space="preserve">         ASB-2004-0016 - SFE - PN 60KV   PE  Pedras Lavradas</v>
          </cell>
          <cell r="C115" t="str">
            <v>EQ</v>
          </cell>
          <cell r="E115">
            <v>45.5837</v>
          </cell>
          <cell r="F115">
            <v>-45.5837</v>
          </cell>
        </row>
        <row r="116">
          <cell r="B116" t="str">
            <v xml:space="preserve">         ASB-2004-0017 - SVG - PN 60kV   PE Leomil</v>
          </cell>
          <cell r="C116" t="str">
            <v>EQ</v>
          </cell>
          <cell r="E116">
            <v>20.308700000000002</v>
          </cell>
          <cell r="F116">
            <v>-20.308700000000002</v>
          </cell>
        </row>
        <row r="117">
          <cell r="B117" t="str">
            <v xml:space="preserve">         ASB-2005-0001 - SCF - PN 60kV  PE Videmonte</v>
          </cell>
          <cell r="C117" t="str">
            <v>EQ</v>
          </cell>
          <cell r="D117">
            <v>117.14323</v>
          </cell>
          <cell r="E117">
            <v>316.26738999999998</v>
          </cell>
          <cell r="F117">
            <v>-375.61358000000001</v>
          </cell>
          <cell r="G117">
            <v>57.797040000000003</v>
          </cell>
        </row>
        <row r="118">
          <cell r="B118" t="str">
            <v xml:space="preserve">         ASB-2005-0002 - SBA - PL 400kV  ( 220kV ) -  Valdigem</v>
          </cell>
          <cell r="C118" t="str">
            <v>EQ</v>
          </cell>
          <cell r="D118">
            <v>949.90173000000004</v>
          </cell>
          <cell r="E118">
            <v>110.71465999999999</v>
          </cell>
          <cell r="F118">
            <v>-1060.6163899999999</v>
          </cell>
        </row>
        <row r="119">
          <cell r="B119" t="str">
            <v xml:space="preserve">         ASB-2005-0003 - SAM - PL 60kV Zambujal 1( cabo 220kV )</v>
          </cell>
          <cell r="C119" t="str">
            <v>EQ</v>
          </cell>
          <cell r="E119">
            <v>10.93397</v>
          </cell>
          <cell r="G119">
            <v>10.93397</v>
          </cell>
        </row>
        <row r="120">
          <cell r="B120" t="str">
            <v xml:space="preserve">         ASB-2005-0006 - SVG-PN60kV-PE Testos/Rib/Lag.DJ e Feirão</v>
          </cell>
          <cell r="C120" t="str">
            <v>EQ</v>
          </cell>
          <cell r="D120">
            <v>5.3588399999999998</v>
          </cell>
          <cell r="E120">
            <v>47.022239999999996</v>
          </cell>
          <cell r="G120">
            <v>52.381079999999997</v>
          </cell>
        </row>
        <row r="121">
          <cell r="B121" t="str">
            <v xml:space="preserve">         ASB-2005-0007 - SBA - PL  60kV -  PE MOURISCA</v>
          </cell>
          <cell r="C121" t="str">
            <v>EQ</v>
          </cell>
          <cell r="D121">
            <v>255.45017999999999</v>
          </cell>
          <cell r="E121">
            <v>46.221890000000002</v>
          </cell>
          <cell r="F121">
            <v>-301.67207000000002</v>
          </cell>
        </row>
        <row r="122">
          <cell r="B122" t="str">
            <v xml:space="preserve">         ASB-2005-0008 - SBA - PL  60kV -  PE NAVE</v>
          </cell>
          <cell r="C122" t="str">
            <v>EQ</v>
          </cell>
          <cell r="D122">
            <v>254.76514</v>
          </cell>
          <cell r="E122">
            <v>46.750970000000002</v>
          </cell>
          <cell r="F122">
            <v>-301.51611000000003</v>
          </cell>
        </row>
        <row r="123">
          <cell r="B123" t="str">
            <v xml:space="preserve">         ASB-2005-0014 - PCPG - PN400kV -GRP 1  (3ª CCCGN - PEGO)</v>
          </cell>
          <cell r="C123" t="str">
            <v>EQ</v>
          </cell>
          <cell r="D123">
            <v>1.2795700000000001</v>
          </cell>
          <cell r="E123">
            <v>17.838750000000001</v>
          </cell>
          <cell r="G123">
            <v>19.118320000000001</v>
          </cell>
        </row>
        <row r="124">
          <cell r="B124" t="str">
            <v xml:space="preserve">         ASB-2005-0021 - SSA - PN400kV -  ESPANHA (Andaluzia)</v>
          </cell>
          <cell r="C124" t="str">
            <v>EQ</v>
          </cell>
          <cell r="D124">
            <v>29.817720000000001</v>
          </cell>
          <cell r="E124">
            <v>0.61424999999999996</v>
          </cell>
          <cell r="G124">
            <v>30.43197</v>
          </cell>
        </row>
        <row r="125">
          <cell r="B125" t="str">
            <v xml:space="preserve">         ASB-2005-0024 - SRA -3º TRF 150/60kV-170 MVA</v>
          </cell>
          <cell r="C125" t="str">
            <v>EQ</v>
          </cell>
          <cell r="D125">
            <v>6.6123200000000004</v>
          </cell>
          <cell r="E125">
            <v>66.680890000000005</v>
          </cell>
          <cell r="G125">
            <v>73.293210000000002</v>
          </cell>
        </row>
        <row r="126">
          <cell r="B126" t="str">
            <v xml:space="preserve">         ASB-2005-0025 - SVM-Sub.TR. 220/60-120MVA,mono, p/170MVA</v>
          </cell>
          <cell r="C126" t="str">
            <v>EQ</v>
          </cell>
          <cell r="D126">
            <v>4.9993600000000002</v>
          </cell>
          <cell r="E126">
            <v>225.31414000000001</v>
          </cell>
          <cell r="G126">
            <v>230.3135</v>
          </cell>
        </row>
        <row r="127">
          <cell r="B127" t="str">
            <v xml:space="preserve">         ASB-2005-0026 - SVM-Subs. TR.220/60-120MVA,monop/ 170MVA</v>
          </cell>
          <cell r="C127" t="str">
            <v>EQ</v>
          </cell>
          <cell r="D127">
            <v>4.9993600000000002</v>
          </cell>
          <cell r="E127">
            <v>230.38496000000001</v>
          </cell>
          <cell r="G127">
            <v>235.38432</v>
          </cell>
        </row>
        <row r="128">
          <cell r="B128" t="str">
            <v xml:space="preserve">         ASB-2005-0033 - SCN - Ref. para 4000 A dos barram. 60kV</v>
          </cell>
          <cell r="C128" t="str">
            <v>EQ</v>
          </cell>
          <cell r="D128">
            <v>3.6792600000000002</v>
          </cell>
          <cell r="E128">
            <v>7.5789999999999996E-2</v>
          </cell>
          <cell r="G128">
            <v>3.7550500000000002</v>
          </cell>
        </row>
        <row r="129">
          <cell r="B129" t="str">
            <v xml:space="preserve">         ASB-2005-0035 - SMC - PN60kV - Ílhavo/Gafanha</v>
          </cell>
          <cell r="C129" t="str">
            <v>EQ</v>
          </cell>
          <cell r="D129">
            <v>5.59415</v>
          </cell>
          <cell r="E129">
            <v>8.2615499999999997</v>
          </cell>
          <cell r="G129">
            <v>13.855700000000001</v>
          </cell>
        </row>
        <row r="130">
          <cell r="B130" t="str">
            <v xml:space="preserve">         ASB-2005-0047 - SLV - PN400kV - GR 1 (CCCGN-LAVOS/LARES)</v>
          </cell>
          <cell r="C130" t="str">
            <v>EQ</v>
          </cell>
          <cell r="D130">
            <v>6.70411</v>
          </cell>
          <cell r="E130">
            <v>0.13808999999999999</v>
          </cell>
          <cell r="G130">
            <v>6.8422000000000001</v>
          </cell>
        </row>
        <row r="131">
          <cell r="B131" t="str">
            <v xml:space="preserve">         ASB-2005-0048 - SLV- PN400kV-GRUPO 1 (C. Carvão  LAVOS)</v>
          </cell>
          <cell r="C131" t="str">
            <v>EQ</v>
          </cell>
          <cell r="D131">
            <v>6.70411</v>
          </cell>
          <cell r="E131">
            <v>0.13808999999999999</v>
          </cell>
          <cell r="G131">
            <v>6.8422000000000001</v>
          </cell>
        </row>
        <row r="132">
          <cell r="B132" t="str">
            <v xml:space="preserve">         ASB-2005-0049 - SBA - 2º TRF 220/60kV - 126 MVA</v>
          </cell>
          <cell r="C132" t="str">
            <v>EQ</v>
          </cell>
          <cell r="D132">
            <v>368.47751</v>
          </cell>
          <cell r="E132">
            <v>1198.4668300000001</v>
          </cell>
          <cell r="G132">
            <v>1566.94434</v>
          </cell>
        </row>
        <row r="133">
          <cell r="B133" t="str">
            <v xml:space="preserve">         ASB-2005-0058 - SNL - PL 60kV  PE LOUSÃ 2</v>
          </cell>
          <cell r="C133" t="str">
            <v>EQ</v>
          </cell>
          <cell r="D133">
            <v>58.157899999999998</v>
          </cell>
          <cell r="E133">
            <v>99.673180000000002</v>
          </cell>
          <cell r="G133">
            <v>157.83107999999999</v>
          </cell>
        </row>
        <row r="134">
          <cell r="B134" t="str">
            <v xml:space="preserve">         ASB-2005-0059 - SVM - Ref.  2PN60kV  (p/ Circunvalação)</v>
          </cell>
          <cell r="C134" t="str">
            <v>EQ</v>
          </cell>
          <cell r="D134">
            <v>4.9993600000000002</v>
          </cell>
          <cell r="E134">
            <v>0.10298</v>
          </cell>
          <cell r="G134">
            <v>5.1023399999999999</v>
          </cell>
        </row>
        <row r="135">
          <cell r="B135" t="str">
            <v xml:space="preserve">         ASB-2005-0062 - SVA - 2º TRF 220/60kV 126MVA (de SVM)</v>
          </cell>
          <cell r="C135" t="str">
            <v>EQ</v>
          </cell>
          <cell r="E135">
            <v>26.385059999999999</v>
          </cell>
          <cell r="G135">
            <v>26.385059999999999</v>
          </cell>
        </row>
        <row r="136">
          <cell r="B136" t="str">
            <v xml:space="preserve">         ASB-2005-0067 - SVM-Ref. p/ 4000A  barr 60kV+ref. Interb</v>
          </cell>
          <cell r="C136" t="str">
            <v>EQ</v>
          </cell>
          <cell r="D136">
            <v>3.89398</v>
          </cell>
          <cell r="E136">
            <v>8.0210000000000004E-2</v>
          </cell>
          <cell r="G136">
            <v>3.9741900000000001</v>
          </cell>
        </row>
        <row r="137">
          <cell r="B137" t="str">
            <v xml:space="preserve">         ASB-2005-0072 - SNL - PN60KV - PE S. João</v>
          </cell>
          <cell r="C137" t="str">
            <v>EQ</v>
          </cell>
          <cell r="D137">
            <v>58.157899999999998</v>
          </cell>
          <cell r="E137">
            <v>99.673180000000002</v>
          </cell>
          <cell r="G137">
            <v>157.83107999999999</v>
          </cell>
        </row>
        <row r="138">
          <cell r="B138" t="str">
            <v xml:space="preserve">         ASB-2005-0073 - SSN - PN150kV - Cogeração</v>
          </cell>
          <cell r="C138" t="str">
            <v>EQ</v>
          </cell>
          <cell r="D138">
            <v>92.634439999999998</v>
          </cell>
          <cell r="E138">
            <v>521.66348000000005</v>
          </cell>
          <cell r="G138">
            <v>614.29791999999998</v>
          </cell>
        </row>
        <row r="139">
          <cell r="B139" t="str">
            <v xml:space="preserve">         ASB-2005-0074 - SZJ  - Infraestrutura Base</v>
          </cell>
          <cell r="C139" t="str">
            <v>EQ</v>
          </cell>
          <cell r="D139">
            <v>4.5694499999999998</v>
          </cell>
          <cell r="E139">
            <v>36.667340000000003</v>
          </cell>
          <cell r="G139">
            <v>41.236789999999999</v>
          </cell>
        </row>
        <row r="140">
          <cell r="B140" t="str">
            <v xml:space="preserve">         ASB-2005-0075 - SER-Subst. TRF 150/60kV, 63 MVA p/126MVA</v>
          </cell>
          <cell r="C140" t="str">
            <v>EQ</v>
          </cell>
          <cell r="D140">
            <v>311.60297000000003</v>
          </cell>
          <cell r="E140">
            <v>609.65733</v>
          </cell>
          <cell r="G140">
            <v>921.26030000000003</v>
          </cell>
        </row>
        <row r="141">
          <cell r="B141" t="str">
            <v xml:space="preserve">         ASB-2006-0002 - SCC - PL 60kV PE Cabeço  Rainha 2</v>
          </cell>
          <cell r="C141" t="str">
            <v>EQ</v>
          </cell>
          <cell r="E141">
            <v>6.3485699999999996</v>
          </cell>
          <cell r="G141">
            <v>6.3485699999999996</v>
          </cell>
        </row>
        <row r="142">
          <cell r="B142" t="str">
            <v xml:space="preserve">         ASB-2006-0008 - SAV - PN 60kV - Central fotovolt. Moura</v>
          </cell>
          <cell r="C142" t="str">
            <v>EQ</v>
          </cell>
          <cell r="E142">
            <v>6.3485699999999996</v>
          </cell>
          <cell r="G142">
            <v>6.3485699999999996</v>
          </cell>
        </row>
        <row r="143">
          <cell r="B143" t="str">
            <v xml:space="preserve">         ASB-2006-0028 - SCV-TRF150/60kV-63MVA (deSSV)res. parada</v>
          </cell>
          <cell r="C143" t="str">
            <v>EQ</v>
          </cell>
          <cell r="E143">
            <v>1.9554800000000001</v>
          </cell>
          <cell r="G143">
            <v>1.9554800000000001</v>
          </cell>
        </row>
        <row r="144">
          <cell r="B144" t="str">
            <v xml:space="preserve">         ASB-2006-0033 - STR - PN 60kV Fornos</v>
          </cell>
          <cell r="C144" t="str">
            <v>EQ</v>
          </cell>
          <cell r="E144">
            <v>6.4825600000000003</v>
          </cell>
          <cell r="G144">
            <v>6.4825600000000003</v>
          </cell>
        </row>
        <row r="145">
          <cell r="B145" t="str">
            <v xml:space="preserve">         ASB-2006-0037 - SBL - PN 60kV Marinha Grande</v>
          </cell>
          <cell r="C145" t="str">
            <v>EQ</v>
          </cell>
          <cell r="E145">
            <v>6.3485699999999996</v>
          </cell>
          <cell r="G145">
            <v>6.3485699999999996</v>
          </cell>
        </row>
        <row r="148">
          <cell r="B148" t="str">
            <v xml:space="preserve">IMOBILIZADO  EM  CURSO  POR  OBRA  </v>
          </cell>
        </row>
        <row r="149">
          <cell r="B149" t="str">
            <v>Período: 2006-01 até 2006-08</v>
          </cell>
        </row>
        <row r="150">
          <cell r="C150" t="str">
            <v>Divisão</v>
          </cell>
          <cell r="G150" t="str">
            <v>(Un: mil euros)</v>
          </cell>
        </row>
        <row r="151">
          <cell r="D151" t="str">
            <v xml:space="preserve">Situação em </v>
          </cell>
          <cell r="E151" t="str">
            <v>Investimento</v>
          </cell>
          <cell r="F151" t="str">
            <v>Transfer. p/</v>
          </cell>
          <cell r="G151" t="str">
            <v>Situação em</v>
          </cell>
        </row>
        <row r="152">
          <cell r="B152" t="str">
            <v>Classes do imobilizado  /  Obra</v>
          </cell>
          <cell r="D152" t="str">
            <v>2005-12-31</v>
          </cell>
          <cell r="E152" t="str">
            <v>realizado</v>
          </cell>
          <cell r="F152" t="str">
            <v>exploração</v>
          </cell>
          <cell r="G152" t="str">
            <v>2006-08-31</v>
          </cell>
        </row>
        <row r="153">
          <cell r="B153" t="str">
            <v xml:space="preserve">         ASB-2006-0039 - SSB - PN 60kV Sado 2</v>
          </cell>
          <cell r="C153" t="str">
            <v>EQ</v>
          </cell>
          <cell r="E153">
            <v>4.7126099999999997</v>
          </cell>
          <cell r="G153">
            <v>4.7126099999999997</v>
          </cell>
        </row>
        <row r="154">
          <cell r="B154" t="str">
            <v xml:space="preserve">         DIV-2004-0011 - S.AMBIENTE ACÚSTICO ( Várias instal.)</v>
          </cell>
          <cell r="C154" t="str">
            <v>EX</v>
          </cell>
          <cell r="D154">
            <v>66.097880000000004</v>
          </cell>
          <cell r="E154">
            <v>3.7879000000000098</v>
          </cell>
          <cell r="G154">
            <v>69.885779999999997</v>
          </cell>
        </row>
        <row r="155">
          <cell r="B155" t="str">
            <v xml:space="preserve">         DIV-2004-0012 - Integração Paisagística (Varias Inst.)</v>
          </cell>
          <cell r="C155" t="str">
            <v>EQ</v>
          </cell>
          <cell r="D155">
            <v>91.280799999999999</v>
          </cell>
          <cell r="E155">
            <v>41.23733</v>
          </cell>
          <cell r="G155">
            <v>132.51813000000001</v>
          </cell>
        </row>
        <row r="156">
          <cell r="B156" t="str">
            <v xml:space="preserve">         DIV-2004-0013 - Sistemas de Protecção 1 (Várias Instal)</v>
          </cell>
          <cell r="C156" t="str">
            <v>EX</v>
          </cell>
          <cell r="D156">
            <v>1203.11383</v>
          </cell>
          <cell r="E156">
            <v>317.46924999999999</v>
          </cell>
          <cell r="G156">
            <v>1520.5830800000001</v>
          </cell>
        </row>
        <row r="157">
          <cell r="B157" t="str">
            <v xml:space="preserve">         ECS-2005-0001 - SUBESTAÇÕES - OBRAS ENCERRADAS (2005)</v>
          </cell>
          <cell r="C157" t="str">
            <v>EQ</v>
          </cell>
          <cell r="E157">
            <v>14.01976</v>
          </cell>
          <cell r="G157">
            <v>14.01976</v>
          </cell>
        </row>
        <row r="158">
          <cell r="B158" t="str">
            <v xml:space="preserve">         ECS-2006-0001 - SUBESTAÇÕES - OBRAS ENCERRADAS (2006)</v>
          </cell>
          <cell r="C158" t="str">
            <v>EQ</v>
          </cell>
          <cell r="D158">
            <v>24.609529999999999</v>
          </cell>
          <cell r="E158">
            <v>523.48065999999994</v>
          </cell>
          <cell r="G158">
            <v>548.09019000000001</v>
          </cell>
        </row>
        <row r="159">
          <cell r="B159" t="str">
            <v xml:space="preserve">      44232130 - Transporte Electricidade - Remodelação Subestações</v>
          </cell>
          <cell r="D159">
            <v>3568.43226</v>
          </cell>
          <cell r="E159">
            <v>1681.7102299999999</v>
          </cell>
          <cell r="G159">
            <v>5250.1424900000002</v>
          </cell>
        </row>
        <row r="160">
          <cell r="B160" t="str">
            <v xml:space="preserve">         RSB-2002-0007 - SVM - Substituição de arm. de dispersão</v>
          </cell>
          <cell r="C160" t="str">
            <v>EX</v>
          </cell>
          <cell r="D160">
            <v>381.98671999999999</v>
          </cell>
          <cell r="E160">
            <v>7.8689899999999904</v>
          </cell>
          <cell r="G160">
            <v>389.85570999999999</v>
          </cell>
        </row>
        <row r="161">
          <cell r="B161" t="str">
            <v xml:space="preserve">         RSB-2003-0002 - SCG-Motorz.  secc. terra  e  telec. REE</v>
          </cell>
          <cell r="C161" t="str">
            <v>EX</v>
          </cell>
          <cell r="D161">
            <v>56.866790000000002</v>
          </cell>
          <cell r="E161">
            <v>1.17147</v>
          </cell>
          <cell r="G161">
            <v>58.038260000000001</v>
          </cell>
        </row>
        <row r="162">
          <cell r="B162" t="str">
            <v xml:space="preserve">         RSB-2004-0005 - SFA - Motorização dos seccionadores</v>
          </cell>
          <cell r="C162" t="str">
            <v>EX</v>
          </cell>
          <cell r="D162">
            <v>497.83980000000003</v>
          </cell>
          <cell r="E162">
            <v>264.36167</v>
          </cell>
          <cell r="G162">
            <v>762.20146999999997</v>
          </cell>
        </row>
        <row r="163">
          <cell r="B163" t="str">
            <v xml:space="preserve">         RSB-2004-0011 - SCH-Consolidação taludes</v>
          </cell>
          <cell r="C163" t="str">
            <v>EX</v>
          </cell>
          <cell r="D163">
            <v>6.4752900000000002</v>
          </cell>
          <cell r="E163">
            <v>157.94269</v>
          </cell>
          <cell r="G163">
            <v>164.41798</v>
          </cell>
        </row>
        <row r="164">
          <cell r="B164" t="str">
            <v xml:space="preserve">         RSB-2005-0001 - PCCL - Subst. e motorização de secciond</v>
          </cell>
          <cell r="C164" t="str">
            <v>EX</v>
          </cell>
          <cell r="D164">
            <v>701.12819999999999</v>
          </cell>
          <cell r="E164">
            <v>71.863900000000001</v>
          </cell>
          <cell r="G164">
            <v>772.99210000000005</v>
          </cell>
        </row>
        <row r="165">
          <cell r="B165" t="str">
            <v xml:space="preserve">         RSB-2005-0002 - SVM - Subst. Aparelhagem AT</v>
          </cell>
          <cell r="C165" t="str">
            <v>EX</v>
          </cell>
          <cell r="D165">
            <v>18.540900000000001</v>
          </cell>
          <cell r="E165">
            <v>183.30457999999999</v>
          </cell>
          <cell r="G165">
            <v>201.84548000000001</v>
          </cell>
        </row>
        <row r="166">
          <cell r="B166" t="str">
            <v xml:space="preserve">         RSB-2005-0003 - SAM - Subst. Aparelhagem AT</v>
          </cell>
          <cell r="C166" t="str">
            <v>EX</v>
          </cell>
          <cell r="D166">
            <v>12.63499</v>
          </cell>
          <cell r="E166">
            <v>167.71571</v>
          </cell>
          <cell r="G166">
            <v>180.35069999999999</v>
          </cell>
        </row>
        <row r="167">
          <cell r="B167" t="str">
            <v xml:space="preserve">         RSB-2005-0004 - SSV - Remod. e ampl. de instalações</v>
          </cell>
          <cell r="C167" t="str">
            <v>EX</v>
          </cell>
          <cell r="D167">
            <v>72.086579999999998</v>
          </cell>
          <cell r="E167">
            <v>2.09906999999999</v>
          </cell>
          <cell r="G167">
            <v>74.185649999999995</v>
          </cell>
        </row>
        <row r="168">
          <cell r="B168" t="str">
            <v xml:space="preserve">         RSB-2006-0006 - SCG-Obras de Construção Civil</v>
          </cell>
          <cell r="C168" t="str">
            <v>EX</v>
          </cell>
          <cell r="E168">
            <v>3.6327500000000001</v>
          </cell>
          <cell r="G168">
            <v>3.6327500000000001</v>
          </cell>
        </row>
        <row r="169">
          <cell r="B169" t="str">
            <v xml:space="preserve">         RSD-2004-0001 - Subst. de  Apar. AT em SFA,SRM,SPM, SSN</v>
          </cell>
          <cell r="C169" t="str">
            <v>EX</v>
          </cell>
          <cell r="D169">
            <v>869.40178000000003</v>
          </cell>
          <cell r="E169">
            <v>42.475830000000002</v>
          </cell>
          <cell r="G169">
            <v>911.87761</v>
          </cell>
        </row>
        <row r="170">
          <cell r="B170" t="str">
            <v xml:space="preserve">         RSD-2005-0002 - Subst. Apar AT em SFA,SRM,SPM</v>
          </cell>
          <cell r="C170" t="str">
            <v>EX</v>
          </cell>
          <cell r="D170">
            <v>34.870660000000001</v>
          </cell>
          <cell r="E170">
            <v>318.89830000000001</v>
          </cell>
          <cell r="G170">
            <v>353.76895999999999</v>
          </cell>
        </row>
        <row r="171">
          <cell r="B171" t="str">
            <v xml:space="preserve">         RSD-2006-0001 - Forn. e Montg Ar Condic. (varias instal)</v>
          </cell>
          <cell r="C171" t="str">
            <v>EX</v>
          </cell>
          <cell r="E171">
            <v>208.42912000000001</v>
          </cell>
          <cell r="G171">
            <v>208.42912000000001</v>
          </cell>
        </row>
        <row r="172">
          <cell r="B172" t="str">
            <v xml:space="preserve">         RSD-2006-0002 - Forn. Sistemas Videovig. ( Várias Inst)</v>
          </cell>
          <cell r="C172" t="str">
            <v>EX</v>
          </cell>
          <cell r="E172">
            <v>178.78380999999999</v>
          </cell>
          <cell r="G172">
            <v>178.78380999999999</v>
          </cell>
        </row>
        <row r="173">
          <cell r="B173" t="str">
            <v xml:space="preserve">         SCC-2004-0001 - ST - Remodelação Posto Com. Central  (3)</v>
          </cell>
          <cell r="C173" t="str">
            <v>EX</v>
          </cell>
          <cell r="D173">
            <v>32.752020000000002</v>
          </cell>
          <cell r="E173">
            <v>0.67470000000000097</v>
          </cell>
          <cell r="G173">
            <v>33.426720000000003</v>
          </cell>
        </row>
        <row r="174">
          <cell r="B174" t="str">
            <v xml:space="preserve">         SCC-2004-0002 - ST - Montagem de SAS (SSS,SCF,SCV,PCRJ)</v>
          </cell>
          <cell r="C174" t="str">
            <v>EX</v>
          </cell>
          <cell r="D174">
            <v>15.898440000000001</v>
          </cell>
          <cell r="E174">
            <v>0.32751999999999898</v>
          </cell>
          <cell r="G174">
            <v>16.225960000000001</v>
          </cell>
        </row>
        <row r="175">
          <cell r="B175" t="str">
            <v xml:space="preserve">         SCC-2006-0002 - ST- Montagem de SAS  ( SZR )</v>
          </cell>
          <cell r="C175" t="str">
            <v>EX</v>
          </cell>
          <cell r="E175">
            <v>5.1139700000000001</v>
          </cell>
          <cell r="G175">
            <v>5.1139700000000001</v>
          </cell>
        </row>
        <row r="176">
          <cell r="B176" t="str">
            <v xml:space="preserve">         SCC-2006-0003 - ST- Montagem de SAS  ( SPM )</v>
          </cell>
          <cell r="C176" t="str">
            <v>EX</v>
          </cell>
          <cell r="E176">
            <v>5.1139700000000001</v>
          </cell>
          <cell r="G176">
            <v>5.1139700000000001</v>
          </cell>
        </row>
        <row r="177">
          <cell r="B177" t="str">
            <v xml:space="preserve">         SCC-2006-0004 - ST- Montagem de Front- End</v>
          </cell>
          <cell r="C177" t="str">
            <v>EX</v>
          </cell>
          <cell r="E177">
            <v>8.7158499999999997</v>
          </cell>
          <cell r="G177">
            <v>8.7158499999999997</v>
          </cell>
        </row>
        <row r="178">
          <cell r="B178" t="str">
            <v xml:space="preserve">         SCC-2006-0005 - ST- Aquisição Fibra Optica (Sub Bodiosa)</v>
          </cell>
          <cell r="C178" t="str">
            <v>EX</v>
          </cell>
          <cell r="E178">
            <v>1.37005</v>
          </cell>
          <cell r="G178">
            <v>1.37005</v>
          </cell>
        </row>
        <row r="179">
          <cell r="B179" t="str">
            <v xml:space="preserve">         SPT-2005-0001 - ST - Remodelação dos Sist. Prot. em SFA</v>
          </cell>
          <cell r="C179" t="str">
            <v>EX</v>
          </cell>
          <cell r="D179">
            <v>867.95009000000005</v>
          </cell>
          <cell r="E179">
            <v>51.84628</v>
          </cell>
          <cell r="G179">
            <v>919.79637000000002</v>
          </cell>
        </row>
        <row r="180">
          <cell r="B180" t="str">
            <v xml:space="preserve">      44232180 - Transporte Electricidade-Bateria de Condensadores</v>
          </cell>
          <cell r="D180">
            <v>3211.3704499999999</v>
          </cell>
          <cell r="E180">
            <v>2405.15895</v>
          </cell>
          <cell r="F180">
            <v>-2619.5356499999998</v>
          </cell>
          <cell r="G180">
            <v>2996.9937500000001</v>
          </cell>
        </row>
        <row r="181">
          <cell r="B181" t="str">
            <v xml:space="preserve">         BCD-2003-0003 - SOR - BAT. CONDENSADORES 1 x 50 Mvar</v>
          </cell>
          <cell r="C181" t="str">
            <v>EQ</v>
          </cell>
          <cell r="D181">
            <v>441.84460999999999</v>
          </cell>
          <cell r="E181">
            <v>293.30408999999997</v>
          </cell>
          <cell r="G181">
            <v>735.14869999999996</v>
          </cell>
        </row>
        <row r="182">
          <cell r="B182" t="str">
            <v xml:space="preserve">         BCD-2003-0004 - SPO - BAT. CONDENSADORES 1 x 40 Mvar</v>
          </cell>
          <cell r="C182" t="str">
            <v>EQ</v>
          </cell>
          <cell r="D182">
            <v>155.00147000000001</v>
          </cell>
          <cell r="E182">
            <v>161.21396999999999</v>
          </cell>
          <cell r="G182">
            <v>316.21544</v>
          </cell>
        </row>
        <row r="183">
          <cell r="B183" t="str">
            <v xml:space="preserve">         BCD-2003-0005 - SFF - BAT. CONDENSADORES 1 x 50 Mvar</v>
          </cell>
          <cell r="C183" t="str">
            <v>EQ</v>
          </cell>
          <cell r="D183">
            <v>425.90827999999999</v>
          </cell>
          <cell r="E183">
            <v>145.18153000000001</v>
          </cell>
          <cell r="F183">
            <v>-565.88522</v>
          </cell>
          <cell r="G183">
            <v>5.2045899999999996</v>
          </cell>
        </row>
        <row r="184">
          <cell r="B184" t="str">
            <v xml:space="preserve">         BCD-2003-0006 - SSV - BAT. CONDENSADORES 1 x 50 Mvar</v>
          </cell>
          <cell r="C184" t="str">
            <v>EQ</v>
          </cell>
          <cell r="D184">
            <v>606.16372999999999</v>
          </cell>
          <cell r="E184">
            <v>338.35852</v>
          </cell>
          <cell r="F184">
            <v>-944.52224999999999</v>
          </cell>
        </row>
        <row r="185">
          <cell r="B185" t="str">
            <v xml:space="preserve">         BCD-2003-0007 - SCN - BAT. CONDENSADORES 1 x 50 Mvar</v>
          </cell>
          <cell r="C185" t="str">
            <v>EQ</v>
          </cell>
          <cell r="D185">
            <v>412.81283000000002</v>
          </cell>
          <cell r="E185">
            <v>298.76790999999997</v>
          </cell>
          <cell r="F185">
            <v>-608.42082000000005</v>
          </cell>
          <cell r="G185">
            <v>103.15992</v>
          </cell>
        </row>
        <row r="186">
          <cell r="B186" t="str">
            <v xml:space="preserve">         BCD-2003-0008 - SCG - BAT. CONDENSADORES 1 x 50 Mvar</v>
          </cell>
          <cell r="C186" t="str">
            <v>EQ</v>
          </cell>
          <cell r="D186">
            <v>88.909890000000004</v>
          </cell>
          <cell r="E186">
            <v>1.8315600000000001</v>
          </cell>
          <cell r="G186">
            <v>90.74145</v>
          </cell>
        </row>
        <row r="187">
          <cell r="B187" t="str">
            <v xml:space="preserve">         BCD-2003-0009 - SER - BAT. CONDENSADORES 1 x 30 Mvar</v>
          </cell>
          <cell r="C187" t="str">
            <v>EQ</v>
          </cell>
          <cell r="D187">
            <v>162.69808</v>
          </cell>
          <cell r="E187">
            <v>50.681510000000003</v>
          </cell>
          <cell r="G187">
            <v>213.37959000000001</v>
          </cell>
        </row>
        <row r="188">
          <cell r="B188" t="str">
            <v xml:space="preserve">         BCD-2003-0010 - SZR - BAT. CONDENSADORES 1 x 50 Mvar</v>
          </cell>
          <cell r="C188" t="str">
            <v>EQ</v>
          </cell>
          <cell r="D188">
            <v>243.17779999999999</v>
          </cell>
          <cell r="E188">
            <v>228.88150999999999</v>
          </cell>
          <cell r="G188">
            <v>472.05930999999998</v>
          </cell>
        </row>
        <row r="189">
          <cell r="B189" t="str">
            <v xml:space="preserve">         BCD-2003-0011 - SFN - BAT. CONDENSADORES 220KV-1x120Mvar</v>
          </cell>
          <cell r="C189" t="str">
            <v>EQ</v>
          </cell>
          <cell r="D189">
            <v>22.137609999999999</v>
          </cell>
          <cell r="E189">
            <v>20.73358</v>
          </cell>
          <cell r="G189">
            <v>42.871189999999999</v>
          </cell>
        </row>
        <row r="190">
          <cell r="B190" t="str">
            <v xml:space="preserve">         BCD-2003-0012 - SRM - BAT. CONDENSADORES 1 x 50 Mvar</v>
          </cell>
          <cell r="C190" t="str">
            <v>EQ</v>
          </cell>
          <cell r="D190">
            <v>224.73598999999999</v>
          </cell>
          <cell r="E190">
            <v>286.25941999999998</v>
          </cell>
          <cell r="G190">
            <v>510.99540999999999</v>
          </cell>
        </row>
        <row r="191">
          <cell r="B191" t="str">
            <v xml:space="preserve">         BCD-2003-0013 - SSB - BAT. CONDENSADORES 1 x 50 Mvar</v>
          </cell>
          <cell r="C191" t="str">
            <v>EQ</v>
          </cell>
          <cell r="D191">
            <v>287.50241999999997</v>
          </cell>
          <cell r="E191">
            <v>146.85846000000001</v>
          </cell>
          <cell r="G191">
            <v>434.36088000000001</v>
          </cell>
        </row>
        <row r="192">
          <cell r="B192" t="str">
            <v xml:space="preserve">         BCD-2003-0015 - SBL - BAT. CONDENSADORES 1 x 50 Mvar</v>
          </cell>
          <cell r="C192" t="str">
            <v>EQ</v>
          </cell>
          <cell r="E192">
            <v>7.0933200000000003</v>
          </cell>
          <cell r="G192">
            <v>7.0933200000000003</v>
          </cell>
        </row>
        <row r="193">
          <cell r="B193" t="str">
            <v xml:space="preserve">         BCD-2003-0017 - STJ - BAT. COND  220kV - 120MVAr</v>
          </cell>
          <cell r="C193" t="str">
            <v>EQ</v>
          </cell>
          <cell r="D193">
            <v>8.4560399999999998</v>
          </cell>
          <cell r="E193">
            <v>0.174209999999999</v>
          </cell>
          <cell r="G193">
            <v>8.6302500000000002</v>
          </cell>
        </row>
        <row r="194">
          <cell r="B194" t="str">
            <v xml:space="preserve">         BCD-2003-0019 - SMC - BAT. CONDENSADORES  60kV</v>
          </cell>
          <cell r="C194" t="str">
            <v>EQ</v>
          </cell>
          <cell r="D194">
            <v>4.6618300000000001</v>
          </cell>
          <cell r="E194">
            <v>9.604E-2</v>
          </cell>
          <cell r="G194">
            <v>4.7578699999999996</v>
          </cell>
        </row>
        <row r="195">
          <cell r="B195" t="str">
            <v xml:space="preserve">         BCD-2005-0002 - SET - Bat. de Condensadores 1x 50 MVar</v>
          </cell>
          <cell r="C195" t="str">
            <v>EQ</v>
          </cell>
          <cell r="D195">
            <v>107.05931</v>
          </cell>
          <cell r="E195">
            <v>393.64805000000001</v>
          </cell>
          <cell r="F195">
            <v>-500.70735999999999</v>
          </cell>
        </row>
        <row r="196">
          <cell r="B196" t="str">
            <v xml:space="preserve">         BCD-2005-0003 - SCG - BC220kV -1x120 Mvar</v>
          </cell>
          <cell r="C196" t="str">
            <v>EQ</v>
          </cell>
          <cell r="D196">
            <v>15.633039999999999</v>
          </cell>
          <cell r="E196">
            <v>0.322049999999999</v>
          </cell>
          <cell r="G196">
            <v>15.95509</v>
          </cell>
        </row>
        <row r="197">
          <cell r="B197" t="str">
            <v xml:space="preserve">         BCD-2005-0004 - SCE -BC60kV -1x30 Mvar</v>
          </cell>
          <cell r="C197" t="str">
            <v>EQ</v>
          </cell>
          <cell r="D197">
            <v>2.3504200000000002</v>
          </cell>
          <cell r="E197">
            <v>4.8420000000000102E-2</v>
          </cell>
          <cell r="G197">
            <v>2.3988399999999999</v>
          </cell>
        </row>
        <row r="198">
          <cell r="B198" t="str">
            <v xml:space="preserve">         BCD-2005-0010 - SCH -Ref. BC60kV-de 1x30Mvar p/1x50Mvar</v>
          </cell>
          <cell r="C198" t="str">
            <v>EQ</v>
          </cell>
          <cell r="D198">
            <v>2.3170999999999999</v>
          </cell>
          <cell r="E198">
            <v>31.704799999999999</v>
          </cell>
          <cell r="G198">
            <v>34.021900000000002</v>
          </cell>
        </row>
        <row r="199">
          <cell r="B199" t="str">
            <v>Linhas</v>
          </cell>
          <cell r="D199">
            <v>29338.51108</v>
          </cell>
          <cell r="E199">
            <v>64905.63162</v>
          </cell>
          <cell r="F199">
            <v>-33201.97726</v>
          </cell>
          <cell r="G199">
            <v>61042.165439999997</v>
          </cell>
        </row>
        <row r="200">
          <cell r="B200" t="str">
            <v xml:space="preserve">      44232210 - Transporte Electricidade - Linhas 150kv</v>
          </cell>
          <cell r="D200">
            <v>13937.780220000001</v>
          </cell>
          <cell r="E200">
            <v>17308.18506</v>
          </cell>
          <cell r="F200">
            <v>-26467.420549999999</v>
          </cell>
          <cell r="G200">
            <v>4778.5447299999996</v>
          </cell>
        </row>
        <row r="201">
          <cell r="B201" t="str">
            <v xml:space="preserve">         ALN-2002-0010 - L.SNES / L.ESFA - Uprating</v>
          </cell>
          <cell r="C201" t="str">
            <v>EQ</v>
          </cell>
          <cell r="E201">
            <v>1.9098900000000001</v>
          </cell>
          <cell r="F201">
            <v>-1.9098900000000001</v>
          </cell>
        </row>
        <row r="202">
          <cell r="B202" t="str">
            <v xml:space="preserve">         ALN-2002-0011 - L.PMER - Uprating</v>
          </cell>
          <cell r="C202" t="str">
            <v>EQ</v>
          </cell>
          <cell r="D202">
            <v>4959.7578100000001</v>
          </cell>
          <cell r="E202">
            <v>2479.4533499999998</v>
          </cell>
          <cell r="F202">
            <v>-7439.2111599999998</v>
          </cell>
        </row>
        <row r="203">
          <cell r="B203" t="str">
            <v xml:space="preserve">         ALN-2002-0020 - L.SNTN 1/2 - Uprating</v>
          </cell>
          <cell r="C203" t="str">
            <v>EQ</v>
          </cell>
          <cell r="E203">
            <v>4.8477800000000002</v>
          </cell>
          <cell r="F203">
            <v>-4.8477800000000002</v>
          </cell>
        </row>
        <row r="204">
          <cell r="B204" t="str">
            <v xml:space="preserve">         ALN-2002-0026 - L.CANIÇADA - OLEIROS  Uprating</v>
          </cell>
          <cell r="C204" t="str">
            <v>EQ</v>
          </cell>
          <cell r="D204">
            <v>13.45838</v>
          </cell>
          <cell r="E204">
            <v>116.59216000000001</v>
          </cell>
          <cell r="G204">
            <v>130.05054000000001</v>
          </cell>
        </row>
        <row r="205">
          <cell r="B205" t="str">
            <v xml:space="preserve">         ALN-2002-0027 - L.ALTO RABAGÃO-CANIÇADA  Uprating</v>
          </cell>
          <cell r="C205" t="str">
            <v>EQ</v>
          </cell>
          <cell r="D205">
            <v>28.775580000000001</v>
          </cell>
          <cell r="G205">
            <v>28.775580000000001</v>
          </cell>
        </row>
        <row r="206">
          <cell r="B206" t="str">
            <v xml:space="preserve">         ALN-2002-0037 - LPMSB 1 - Uprating</v>
          </cell>
          <cell r="C206" t="str">
            <v>EQ</v>
          </cell>
          <cell r="E206">
            <v>5</v>
          </cell>
          <cell r="F206">
            <v>-5</v>
          </cell>
        </row>
        <row r="207">
          <cell r="B207" t="str">
            <v xml:space="preserve">         ALN-2002-0038 - LPMSB 2 - Uprating</v>
          </cell>
          <cell r="C207" t="str">
            <v>EQ</v>
          </cell>
          <cell r="E207">
            <v>5</v>
          </cell>
          <cell r="F207">
            <v>-5</v>
          </cell>
        </row>
        <row r="208">
          <cell r="B208" t="str">
            <v xml:space="preserve">         ALN-2002-0040 - L.F. Ferro - Trafaria 1/2 (Uprating)</v>
          </cell>
          <cell r="C208" t="str">
            <v>EQ</v>
          </cell>
          <cell r="D208">
            <v>133.28862000000001</v>
          </cell>
          <cell r="E208">
            <v>1125.20902</v>
          </cell>
          <cell r="G208">
            <v>1258.49764</v>
          </cell>
        </row>
        <row r="209">
          <cell r="B209" t="str">
            <v xml:space="preserve">         ALN-2003-0001 - L.PMFF  1/2   150kV - Uprating</v>
          </cell>
          <cell r="C209" t="str">
            <v>EQ</v>
          </cell>
          <cell r="E209">
            <v>1.728</v>
          </cell>
          <cell r="F209">
            <v>-1.728</v>
          </cell>
        </row>
        <row r="210">
          <cell r="B210" t="str">
            <v xml:space="preserve">         ALN-2003-0002 - L.CANIÇADA-VILA FRIA 1 - 150kV  Uprating</v>
          </cell>
          <cell r="C210" t="str">
            <v>EQ</v>
          </cell>
          <cell r="D210">
            <v>39.640729999999998</v>
          </cell>
          <cell r="E210">
            <v>942.46136000000001</v>
          </cell>
          <cell r="G210">
            <v>982.10208999999998</v>
          </cell>
        </row>
        <row r="211">
          <cell r="B211" t="str">
            <v xml:space="preserve">         ALN-2003-0004 - L.PMQAJ/FFQAJ    Uprating</v>
          </cell>
          <cell r="C211" t="str">
            <v>EQ</v>
          </cell>
          <cell r="D211">
            <v>1070.6405400000001</v>
          </cell>
          <cell r="E211">
            <v>1047.81078</v>
          </cell>
          <cell r="F211">
            <v>-2118.4513200000001</v>
          </cell>
        </row>
        <row r="212">
          <cell r="B212" t="str">
            <v xml:space="preserve">         ALN-2003-0007 - L.CDRA2, Troço CD-RA, Uprating</v>
          </cell>
          <cell r="C212" t="str">
            <v>EQ</v>
          </cell>
          <cell r="D212">
            <v>1260.4313400000001</v>
          </cell>
          <cell r="E212">
            <v>351.96537999999998</v>
          </cell>
          <cell r="F212">
            <v>-1612.39672</v>
          </cell>
        </row>
        <row r="213">
          <cell r="B213" t="str">
            <v xml:space="preserve">         ALN-2003-0009 - L.PMMP / L.MPSN,  Uprating</v>
          </cell>
          <cell r="C213" t="str">
            <v>EQ</v>
          </cell>
          <cell r="D213">
            <v>81.159229999999994</v>
          </cell>
          <cell r="E213">
            <v>659.13804000000005</v>
          </cell>
          <cell r="G213">
            <v>740.29727000000003</v>
          </cell>
        </row>
        <row r="214">
          <cell r="B214" t="str">
            <v xml:space="preserve">         ALX-2006-0001 - UP-Rating de Linhas 150 KV (EXPL)</v>
          </cell>
          <cell r="C214" t="str">
            <v>EX</v>
          </cell>
          <cell r="E214">
            <v>36.032690000000002</v>
          </cell>
          <cell r="G214">
            <v>36.032690000000002</v>
          </cell>
        </row>
        <row r="215">
          <cell r="B215" t="str">
            <v xml:space="preserve">         ECL-2006-0003 - LINHAS 150kV - Obras Encerradas ( 2006 )</v>
          </cell>
          <cell r="C215" t="str">
            <v>EQ</v>
          </cell>
          <cell r="E215">
            <v>115.67391000000001</v>
          </cell>
          <cell r="G215">
            <v>115.67391000000001</v>
          </cell>
        </row>
        <row r="216">
          <cell r="B216" t="str">
            <v xml:space="preserve">         LNH-2002-0001 - L.TUNES-ESTOI</v>
          </cell>
          <cell r="C216" t="str">
            <v>EQ</v>
          </cell>
          <cell r="D216">
            <v>5424.7684399999998</v>
          </cell>
          <cell r="E216">
            <v>9087.5116099999996</v>
          </cell>
          <cell r="F216">
            <v>-14505.39205</v>
          </cell>
          <cell r="G216">
            <v>6.8879999999999999</v>
          </cell>
        </row>
        <row r="217">
          <cell r="B217" t="str">
            <v xml:space="preserve">         LNH-2002-0039 - L.FRCC, troço Ródão  - Castelo Branco</v>
          </cell>
          <cell r="C217" t="str">
            <v>EQ</v>
          </cell>
          <cell r="E217">
            <v>84.786100000000005</v>
          </cell>
          <cell r="F217">
            <v>-84.786100000000005</v>
          </cell>
        </row>
        <row r="218">
          <cell r="B218" t="str">
            <v xml:space="preserve">         LNH-2002-0044 - L.FERNÃO FERRO - TRAFARIA 2</v>
          </cell>
          <cell r="C218" t="str">
            <v>EQ</v>
          </cell>
          <cell r="D218">
            <v>108.72217000000001</v>
          </cell>
          <cell r="E218">
            <v>29.28332</v>
          </cell>
          <cell r="G218">
            <v>138.00549000000001</v>
          </cell>
        </row>
        <row r="221">
          <cell r="B221" t="str">
            <v xml:space="preserve">IMOBILIZADO  EM  CURSO  POR  OBRA  </v>
          </cell>
        </row>
        <row r="222">
          <cell r="B222" t="str">
            <v>Período: 2006-01 até 2006-08</v>
          </cell>
        </row>
        <row r="223">
          <cell r="C223" t="str">
            <v>Divisão</v>
          </cell>
          <cell r="G223" t="str">
            <v>(Un: mil euros)</v>
          </cell>
        </row>
        <row r="224">
          <cell r="D224" t="str">
            <v xml:space="preserve">Situação em </v>
          </cell>
          <cell r="E224" t="str">
            <v>Investimento</v>
          </cell>
          <cell r="F224" t="str">
            <v>Transfer. p/</v>
          </cell>
          <cell r="G224" t="str">
            <v>Situação em</v>
          </cell>
        </row>
        <row r="225">
          <cell r="B225" t="str">
            <v>Classes do imobilizado  /  Obra</v>
          </cell>
          <cell r="D225" t="str">
            <v>2005-12-31</v>
          </cell>
          <cell r="E225" t="str">
            <v>realizado</v>
          </cell>
          <cell r="F225" t="str">
            <v>exploração</v>
          </cell>
          <cell r="G225" t="str">
            <v>2006-08-31</v>
          </cell>
        </row>
        <row r="226">
          <cell r="B226" t="str">
            <v xml:space="preserve">         LNH-2002-0049 - L.ARCD, Desvio  p/ SFD</v>
          </cell>
          <cell r="C226" t="str">
            <v>EQ</v>
          </cell>
          <cell r="E226">
            <v>1.00135</v>
          </cell>
          <cell r="G226">
            <v>1.00135</v>
          </cell>
        </row>
        <row r="227">
          <cell r="B227" t="str">
            <v xml:space="preserve">         LNH-2002-0052 - L.SNTN 1/2 - Desvio P/ PORTIMÃO</v>
          </cell>
          <cell r="C227" t="str">
            <v>EQ</v>
          </cell>
          <cell r="D227">
            <v>148.14839000000001</v>
          </cell>
          <cell r="E227">
            <v>1106.66257</v>
          </cell>
          <cell r="G227">
            <v>1254.81096</v>
          </cell>
        </row>
        <row r="228">
          <cell r="B228" t="str">
            <v xml:space="preserve">         LNH-2002-0059 - L.DLOR/DLVI-abert. LCDOR/CDVI2 (t.inici)</v>
          </cell>
          <cell r="C228" t="str">
            <v>EQ</v>
          </cell>
          <cell r="D228">
            <v>30.366700000000002</v>
          </cell>
          <cell r="E228">
            <v>6.0491599999999996</v>
          </cell>
          <cell r="G228">
            <v>36.415860000000002</v>
          </cell>
        </row>
        <row r="229">
          <cell r="B229" t="str">
            <v xml:space="preserve">         LNH-2003-0016 - L.TNET-Desv. p/ Sub. Sotavento Algarvio</v>
          </cell>
          <cell r="C229" t="str">
            <v>EQ</v>
          </cell>
          <cell r="D229">
            <v>10.921609999999999</v>
          </cell>
          <cell r="G229">
            <v>10.921609999999999</v>
          </cell>
        </row>
        <row r="230">
          <cell r="B230" t="str">
            <v xml:space="preserve">         LNH-2003-0040 - L.VV2CD, Abertura p/ SFD</v>
          </cell>
          <cell r="C230" t="str">
            <v>EQ</v>
          </cell>
          <cell r="E230">
            <v>0.70096000000000003</v>
          </cell>
          <cell r="G230">
            <v>0.70096000000000003</v>
          </cell>
        </row>
        <row r="231">
          <cell r="B231" t="str">
            <v xml:space="preserve">         LNH-2003-0041 - L.FDCD, T do terno Desvio LVNRA p/ SOR</v>
          </cell>
          <cell r="C231" t="str">
            <v>EQ</v>
          </cell>
          <cell r="E231">
            <v>2.3030599999999999</v>
          </cell>
          <cell r="G231">
            <v>2.3030599999999999</v>
          </cell>
        </row>
        <row r="232">
          <cell r="B232" t="str">
            <v xml:space="preserve">         LNH-2003-0046 - L.CDDL 1/2-abertura LCDOR/CDVI2(t.final)</v>
          </cell>
          <cell r="C232" t="str">
            <v>EQ</v>
          </cell>
          <cell r="D232">
            <v>30.366700000000002</v>
          </cell>
          <cell r="E232">
            <v>5.7010199999999998</v>
          </cell>
          <cell r="G232">
            <v>36.067720000000001</v>
          </cell>
        </row>
        <row r="233">
          <cell r="B233" t="str">
            <v xml:space="preserve">         LNH-2005-0047 - L.Mod. de Linhas 150kV e 400kV (SFR)</v>
          </cell>
          <cell r="C233" t="str">
            <v>EQ</v>
          </cell>
          <cell r="D233">
            <v>597.33398</v>
          </cell>
          <cell r="E233">
            <v>91.363549999999904</v>
          </cell>
          <cell r="F233">
            <v>-688.69753000000003</v>
          </cell>
        </row>
        <row r="234">
          <cell r="B234" t="str">
            <v xml:space="preserve">      44232220 - Transporte Electricidade - Linhas 220Kv</v>
          </cell>
          <cell r="D234">
            <v>6639.3479299999999</v>
          </cell>
          <cell r="E234">
            <v>22043.783800000001</v>
          </cell>
          <cell r="F234">
            <v>-1694.67643</v>
          </cell>
          <cell r="G234">
            <v>26988.455300000001</v>
          </cell>
        </row>
        <row r="235">
          <cell r="B235" t="str">
            <v xml:space="preserve">         ALN-2002-0023 - L.PEREIROS-BATALHA 1 - Uprating</v>
          </cell>
          <cell r="C235" t="str">
            <v>EQ</v>
          </cell>
          <cell r="E235">
            <v>5.0457599999999996</v>
          </cell>
          <cell r="F235">
            <v>-5.0457599999999996</v>
          </cell>
        </row>
        <row r="236">
          <cell r="B236" t="str">
            <v xml:space="preserve">         ALN-2002-0024 - L.PEREIROS-BATALHA 2 - Uprating</v>
          </cell>
          <cell r="C236" t="str">
            <v>EQ</v>
          </cell>
          <cell r="D236">
            <v>62.94117</v>
          </cell>
          <cell r="G236">
            <v>62.94117</v>
          </cell>
        </row>
        <row r="237">
          <cell r="B237" t="str">
            <v xml:space="preserve">         ALN-2002-0025 - L.TORRÃO - RECAREI  Uprating</v>
          </cell>
          <cell r="C237" t="str">
            <v>EQ</v>
          </cell>
          <cell r="D237">
            <v>121.2666</v>
          </cell>
          <cell r="E237">
            <v>960.84986000000004</v>
          </cell>
          <cell r="F237">
            <v>-1082.11646</v>
          </cell>
        </row>
        <row r="238">
          <cell r="B238" t="str">
            <v xml:space="preserve">         ALN-2002-0034 - L.RRVM / RRCT - Uprating</v>
          </cell>
          <cell r="C238" t="str">
            <v>EQ</v>
          </cell>
          <cell r="D238">
            <v>25.613520000000001</v>
          </cell>
          <cell r="G238">
            <v>25.613520000000001</v>
          </cell>
        </row>
        <row r="239">
          <cell r="B239" t="str">
            <v xml:space="preserve">         ALN-2002-0035 - L.BTPN - Uprating</v>
          </cell>
          <cell r="C239" t="str">
            <v>EQ</v>
          </cell>
          <cell r="E239">
            <v>1.9530000000000001</v>
          </cell>
          <cell r="F239">
            <v>-1.9530000000000001</v>
          </cell>
        </row>
        <row r="240">
          <cell r="B240" t="str">
            <v xml:space="preserve">         ALN-2002-0039 - L.CTGCN/SEJ - Uprating Ramal</v>
          </cell>
          <cell r="C240" t="str">
            <v>EQ</v>
          </cell>
          <cell r="D240">
            <v>2.3862999999999999</v>
          </cell>
          <cell r="F240">
            <v>-2.3862999999999999</v>
          </cell>
        </row>
        <row r="241">
          <cell r="B241" t="str">
            <v xml:space="preserve">         ALN-2003-0005 - L.Mogadouro - Valeira, Uprating</v>
          </cell>
          <cell r="C241" t="str">
            <v>EQ</v>
          </cell>
          <cell r="D241">
            <v>61.287059999999997</v>
          </cell>
          <cell r="E241">
            <v>312.79662000000002</v>
          </cell>
          <cell r="G241">
            <v>374.08368000000002</v>
          </cell>
        </row>
        <row r="242">
          <cell r="B242" t="str">
            <v xml:space="preserve">         ALN-2003-0006 - L.Valeira-Valdigem 1 e 2, Uprating</v>
          </cell>
          <cell r="C242" t="str">
            <v>EQ</v>
          </cell>
          <cell r="D242">
            <v>27.67212</v>
          </cell>
          <cell r="G242">
            <v>27.67212</v>
          </cell>
        </row>
        <row r="243">
          <cell r="B243" t="str">
            <v xml:space="preserve">         ALN-2003-0012 - L.Torrão-Carrapatelo, Uprating</v>
          </cell>
          <cell r="C243" t="str">
            <v>EQ</v>
          </cell>
          <cell r="D243">
            <v>10.586690000000001</v>
          </cell>
          <cell r="E243">
            <v>160.66460000000001</v>
          </cell>
          <cell r="G243">
            <v>171.25129000000001</v>
          </cell>
        </row>
        <row r="244">
          <cell r="B244" t="str">
            <v xml:space="preserve">         ALX-2002-0002 - L.CGAM  ( 220kV ) - Uprating</v>
          </cell>
          <cell r="C244" t="str">
            <v>EX</v>
          </cell>
          <cell r="D244">
            <v>954.47803999999996</v>
          </cell>
          <cell r="E244">
            <v>430.00272000000001</v>
          </cell>
          <cell r="G244">
            <v>1384.4807599999999</v>
          </cell>
        </row>
        <row r="245">
          <cell r="B245" t="str">
            <v xml:space="preserve">         ECL-2005-0002 - LINHAS 220kV - Obras Encerradas ( 2005 )</v>
          </cell>
          <cell r="C245" t="str">
            <v>EQ</v>
          </cell>
          <cell r="E245">
            <v>20.876799999999999</v>
          </cell>
          <cell r="G245">
            <v>20.876799999999999</v>
          </cell>
        </row>
        <row r="246">
          <cell r="B246" t="str">
            <v xml:space="preserve">         ECL-2006-0002 - LINHAS 220kV - Obras Encerradas ( 2006 )</v>
          </cell>
          <cell r="C246" t="str">
            <v>EQ</v>
          </cell>
          <cell r="D246">
            <v>25.711580000000001</v>
          </cell>
          <cell r="E246">
            <v>1332.2832100000001</v>
          </cell>
          <cell r="G246">
            <v>1357.99479</v>
          </cell>
        </row>
        <row r="247">
          <cell r="B247" t="str">
            <v xml:space="preserve">         LNH-2002-0009 - L.SANTARÉM-ZÊZERE</v>
          </cell>
          <cell r="C247" t="str">
            <v>EQ</v>
          </cell>
          <cell r="D247">
            <v>19.927980000000002</v>
          </cell>
          <cell r="E247">
            <v>72.896829999999994</v>
          </cell>
          <cell r="F247">
            <v>-92.824809999999999</v>
          </cell>
        </row>
        <row r="248">
          <cell r="B248" t="str">
            <v xml:space="preserve">         LNH-2002-0017 - L.BODIOSA - VALDIGEM</v>
          </cell>
          <cell r="C248" t="str">
            <v>EQ</v>
          </cell>
          <cell r="E248">
            <v>510.3501</v>
          </cell>
          <cell r="F248">
            <v>-510.3501</v>
          </cell>
        </row>
        <row r="249">
          <cell r="B249" t="str">
            <v xml:space="preserve">         LNH-2002-0019 - L.BODIOSA-PARAIMO</v>
          </cell>
          <cell r="C249" t="str">
            <v>EQ</v>
          </cell>
          <cell r="D249">
            <v>2683.0769799999998</v>
          </cell>
          <cell r="E249">
            <v>8042.63393</v>
          </cell>
          <cell r="G249">
            <v>10725.71091</v>
          </cell>
        </row>
        <row r="250">
          <cell r="B250" t="str">
            <v xml:space="preserve">         LNH-2002-0024 - L."FANHOES"-TRAJOUCE</v>
          </cell>
          <cell r="C250" t="str">
            <v>EQ</v>
          </cell>
          <cell r="D250">
            <v>327.81164000000001</v>
          </cell>
          <cell r="E250">
            <v>702.80169999999998</v>
          </cell>
          <cell r="G250">
            <v>1030.6133400000001</v>
          </cell>
        </row>
        <row r="251">
          <cell r="B251" t="str">
            <v xml:space="preserve">         LNH-2002-0034 - L.CASTELO BRANCO - FERRO 1/2</v>
          </cell>
          <cell r="C251" t="str">
            <v>EQ</v>
          </cell>
          <cell r="D251">
            <v>1325.97237</v>
          </cell>
          <cell r="E251">
            <v>8011.6369599999998</v>
          </cell>
          <cell r="G251">
            <v>9337.6093299999993</v>
          </cell>
        </row>
        <row r="252">
          <cell r="B252" t="str">
            <v xml:space="preserve">         LNH-2002-0038 - L.DI - OLMOS -  ( 1º Troço )</v>
          </cell>
          <cell r="C252" t="str">
            <v>EQ</v>
          </cell>
          <cell r="D252">
            <v>35.867640000000002</v>
          </cell>
          <cell r="E252">
            <v>63.597470000000001</v>
          </cell>
          <cell r="G252">
            <v>99.465109999999996</v>
          </cell>
        </row>
        <row r="253">
          <cell r="B253" t="str">
            <v xml:space="preserve">         LNH-2002-0040 - L.Espariz - Penela</v>
          </cell>
          <cell r="C253" t="str">
            <v>EQ</v>
          </cell>
          <cell r="E253">
            <v>31.404599999999999</v>
          </cell>
          <cell r="G253">
            <v>31.404599999999999</v>
          </cell>
        </row>
        <row r="254">
          <cell r="B254" t="str">
            <v xml:space="preserve">         LNH-2002-0041 - L.VILA POUCA AGUIAR - VALDIGEM</v>
          </cell>
          <cell r="C254" t="str">
            <v>EQ</v>
          </cell>
          <cell r="D254">
            <v>72.546599999999998</v>
          </cell>
          <cell r="G254">
            <v>72.546599999999998</v>
          </cell>
        </row>
        <row r="255">
          <cell r="B255" t="str">
            <v xml:space="preserve">         LNH-2002-0050 - L.RMTJ - Desvio P/ SCE</v>
          </cell>
          <cell r="C255" t="str">
            <v>EQ</v>
          </cell>
          <cell r="D255">
            <v>63.287520000000001</v>
          </cell>
          <cell r="G255">
            <v>63.287520000000001</v>
          </cell>
        </row>
        <row r="256">
          <cell r="B256" t="str">
            <v xml:space="preserve">         LNH-2002-0060 - L.ESTARREJA-PEREIROS - Desvio p/ PARAIMO</v>
          </cell>
          <cell r="C256" t="str">
            <v>EQ</v>
          </cell>
          <cell r="D256">
            <v>626.57069999999999</v>
          </cell>
          <cell r="E256">
            <v>579.81632000000002</v>
          </cell>
          <cell r="G256">
            <v>1206.3870199999999</v>
          </cell>
        </row>
        <row r="257">
          <cell r="B257" t="str">
            <v xml:space="preserve">         LNH-2003-0002 - L.VMED1  "Upgrade"  220 kV</v>
          </cell>
          <cell r="C257" t="str">
            <v>EQ</v>
          </cell>
          <cell r="E257">
            <v>31.494759999999999</v>
          </cell>
          <cell r="G257">
            <v>31.494759999999999</v>
          </cell>
        </row>
        <row r="258">
          <cell r="B258" t="str">
            <v xml:space="preserve">         LNH-2003-0006 - L.Alto Mira -Zambujal 1   (cabo subt. )</v>
          </cell>
          <cell r="C258" t="str">
            <v>EQ</v>
          </cell>
          <cell r="E258">
            <v>3.48916</v>
          </cell>
          <cell r="G258">
            <v>3.48916</v>
          </cell>
        </row>
        <row r="259">
          <cell r="B259" t="str">
            <v xml:space="preserve">         LNH-2003-0020 - L.VMED2  - "Upgrade" p/  dupla de 220 kV</v>
          </cell>
          <cell r="C259" t="str">
            <v>EQ</v>
          </cell>
          <cell r="E259">
            <v>7.2156200000000004</v>
          </cell>
          <cell r="G259">
            <v>7.2156200000000004</v>
          </cell>
        </row>
        <row r="260">
          <cell r="B260" t="str">
            <v xml:space="preserve">         LNH-2003-0022 - L.RVCPR2-PPS, Desvio p/ S. Espariz</v>
          </cell>
          <cell r="C260" t="str">
            <v>EQ</v>
          </cell>
          <cell r="E260">
            <v>4.7347299999999999</v>
          </cell>
          <cell r="G260">
            <v>4.7347299999999999</v>
          </cell>
        </row>
        <row r="261">
          <cell r="B261" t="str">
            <v xml:space="preserve">         LNH-2003-0036 - L.BTPN, Desv p/ D. Intern(LBTDI e LDIPN)</v>
          </cell>
          <cell r="C261" t="str">
            <v>EQ</v>
          </cell>
          <cell r="D261">
            <v>2.2338800000000001</v>
          </cell>
          <cell r="G261">
            <v>2.2338800000000001</v>
          </cell>
        </row>
        <row r="262">
          <cell r="B262" t="str">
            <v xml:space="preserve">         LNH-2003-0038 - L.BT-Aldeadavila, Ligação para DI</v>
          </cell>
          <cell r="C262" t="str">
            <v>EQ</v>
          </cell>
          <cell r="D262">
            <v>2.2338800000000001</v>
          </cell>
          <cell r="G262">
            <v>2.2338800000000001</v>
          </cell>
        </row>
        <row r="263">
          <cell r="B263" t="str">
            <v xml:space="preserve">         LNH-2003-0039 - L.PTPN, Desvio p/ SDI</v>
          </cell>
          <cell r="C263" t="str">
            <v>EQ</v>
          </cell>
          <cell r="D263">
            <v>2.2338800000000001</v>
          </cell>
          <cell r="G263">
            <v>2.2338800000000001</v>
          </cell>
        </row>
        <row r="264">
          <cell r="B264" t="str">
            <v xml:space="preserve">         LNH-2003-0054 - L.PRZR 3, Desvio p/ Penela</v>
          </cell>
          <cell r="C264" t="str">
            <v>EQ</v>
          </cell>
          <cell r="D264">
            <v>1.88893</v>
          </cell>
          <cell r="E264">
            <v>2.2367900000000001</v>
          </cell>
          <cell r="G264">
            <v>4.1257200000000003</v>
          </cell>
        </row>
        <row r="265">
          <cell r="B265" t="str">
            <v xml:space="preserve">         LNH-2003-0055 - L.OQTN, Reforço troço final p/ dupla</v>
          </cell>
          <cell r="C265" t="str">
            <v>EQ</v>
          </cell>
          <cell r="D265">
            <v>21.713460000000001</v>
          </cell>
          <cell r="E265">
            <v>49.11965</v>
          </cell>
          <cell r="G265">
            <v>70.833110000000005</v>
          </cell>
        </row>
        <row r="266">
          <cell r="B266" t="str">
            <v xml:space="preserve">         LNH-2005-0002 - L.Vila Chã-Pereiros1, Desvio p/ Espariz</v>
          </cell>
          <cell r="C266" t="str">
            <v>EQ</v>
          </cell>
          <cell r="E266">
            <v>4.0952000000000002</v>
          </cell>
          <cell r="G266">
            <v>4.0952000000000002</v>
          </cell>
        </row>
        <row r="267">
          <cell r="B267" t="str">
            <v xml:space="preserve">         LNH-2005-0048 - L.DI - OLMOS- 2º troço ("T" até SDI )</v>
          </cell>
          <cell r="C267" t="str">
            <v>EQ</v>
          </cell>
          <cell r="D267">
            <v>6.1916900000000004</v>
          </cell>
          <cell r="G267">
            <v>6.1916900000000004</v>
          </cell>
        </row>
        <row r="268">
          <cell r="B268" t="str">
            <v xml:space="preserve">         LNH-2005-0051 - L.Vila Chã-Pereiros2, Desvio p/ Espariz</v>
          </cell>
          <cell r="C268" t="str">
            <v>EQ</v>
          </cell>
          <cell r="E268">
            <v>4.0952599999999997</v>
          </cell>
          <cell r="G268">
            <v>4.0952599999999997</v>
          </cell>
        </row>
        <row r="269">
          <cell r="B269" t="str">
            <v xml:space="preserve">         RLN-2005-0003 - L. AGPR1-Substituição de isoladores</v>
          </cell>
          <cell r="C269" t="str">
            <v>EX</v>
          </cell>
          <cell r="D269">
            <v>155.8477</v>
          </cell>
          <cell r="E269">
            <v>330.68551000000002</v>
          </cell>
          <cell r="G269">
            <v>486.53321</v>
          </cell>
        </row>
        <row r="270">
          <cell r="B270" t="str">
            <v xml:space="preserve">         RLN-2006-0018 - L.CGRM2/3 - Subst. de isoladores</v>
          </cell>
          <cell r="C270" t="str">
            <v>EX</v>
          </cell>
          <cell r="E270">
            <v>367.00664</v>
          </cell>
          <cell r="G270">
            <v>367.00664</v>
          </cell>
        </row>
        <row r="271">
          <cell r="B271" t="str">
            <v xml:space="preserve">      44232230 - Transporte Electricidade - Linhas 400KV</v>
          </cell>
          <cell r="D271">
            <v>6846.9622200000003</v>
          </cell>
          <cell r="E271">
            <v>21138.71081</v>
          </cell>
          <cell r="F271">
            <v>-1836.7432899999999</v>
          </cell>
          <cell r="G271">
            <v>26148.92974</v>
          </cell>
        </row>
        <row r="272">
          <cell r="B272" t="str">
            <v xml:space="preserve">         ECL-2005-0003 - LINHAS 150kV - Obras Encerradas ( 2005 )</v>
          </cell>
          <cell r="C272" t="str">
            <v>EQ</v>
          </cell>
          <cell r="E272">
            <v>24.928879999999999</v>
          </cell>
          <cell r="G272">
            <v>24.928879999999999</v>
          </cell>
        </row>
        <row r="273">
          <cell r="B273" t="str">
            <v xml:space="preserve">         ECL-2006-0001 - LINHAS 400kV - Obras Encerradas ( 2006 )</v>
          </cell>
          <cell r="C273" t="str">
            <v>EQ</v>
          </cell>
          <cell r="E273">
            <v>127.5676</v>
          </cell>
          <cell r="G273">
            <v>127.5676</v>
          </cell>
        </row>
        <row r="274">
          <cell r="B274" t="str">
            <v xml:space="preserve">         LNH-2002-0003 - L.FANHÕES-ALTO MIRA II, mod.p/ 400/220kV</v>
          </cell>
          <cell r="C274" t="str">
            <v>EQ</v>
          </cell>
          <cell r="D274">
            <v>848.58127000000002</v>
          </cell>
          <cell r="E274">
            <v>3417.4957599999998</v>
          </cell>
          <cell r="G274">
            <v>4266.0770300000004</v>
          </cell>
        </row>
        <row r="275">
          <cell r="B275" t="str">
            <v xml:space="preserve">         LNH-2002-0016 - L.ALQUEVA-BALBOA</v>
          </cell>
          <cell r="C275" t="str">
            <v>EQ</v>
          </cell>
          <cell r="E275">
            <v>10.048</v>
          </cell>
          <cell r="F275">
            <v>-10.048</v>
          </cell>
        </row>
        <row r="276">
          <cell r="B276" t="str">
            <v xml:space="preserve">         LNH-2002-0018 - L.CARREGADO-RIO MAIOR 2,3</v>
          </cell>
          <cell r="C276" t="str">
            <v>EQ</v>
          </cell>
          <cell r="D276">
            <v>1.68083</v>
          </cell>
          <cell r="E276">
            <v>3.4620000000000102E-2</v>
          </cell>
          <cell r="G276">
            <v>1.7154499999999999</v>
          </cell>
        </row>
        <row r="277">
          <cell r="B277" t="str">
            <v xml:space="preserve">         LNH-2002-0023 - L.SINES-PORTIMÃO 3</v>
          </cell>
          <cell r="C277" t="str">
            <v>EQ</v>
          </cell>
          <cell r="D277">
            <v>2514.4751099999999</v>
          </cell>
          <cell r="E277">
            <v>9027.0354200000002</v>
          </cell>
          <cell r="G277">
            <v>11541.51053</v>
          </cell>
        </row>
        <row r="278">
          <cell r="B278" t="str">
            <v xml:space="preserve">         LNH-2002-0025 - L.BATALHA - PEGO</v>
          </cell>
          <cell r="C278" t="str">
            <v>EQ</v>
          </cell>
          <cell r="D278">
            <v>1815.38366</v>
          </cell>
          <cell r="E278">
            <v>6504.7161999999998</v>
          </cell>
          <cell r="G278">
            <v>8320.0998600000003</v>
          </cell>
        </row>
        <row r="279">
          <cell r="B279" t="str">
            <v xml:space="preserve">         LNH-2002-0042 - L.VALDIGEM - VERMOIM</v>
          </cell>
          <cell r="C279" t="str">
            <v>EQ</v>
          </cell>
          <cell r="D279">
            <v>274.22503999999998</v>
          </cell>
          <cell r="E279">
            <v>40.177819999999997</v>
          </cell>
          <cell r="G279">
            <v>314.40285999999998</v>
          </cell>
        </row>
        <row r="280">
          <cell r="B280" t="str">
            <v xml:space="preserve">         LNH-2002-0046 - L.RMFN - Desvio p/ SAM</v>
          </cell>
          <cell r="C280" t="str">
            <v>EQ</v>
          </cell>
          <cell r="E280">
            <v>1.5979099999999999</v>
          </cell>
          <cell r="G280">
            <v>1.5979099999999999</v>
          </cell>
        </row>
        <row r="281">
          <cell r="B281" t="str">
            <v xml:space="preserve">         LNH-2002-0047 - L.RRRM2 - Abertura na SBL</v>
          </cell>
          <cell r="C281" t="str">
            <v>EQ</v>
          </cell>
          <cell r="D281">
            <v>94.049589999999995</v>
          </cell>
          <cell r="E281">
            <v>580.86165000000005</v>
          </cell>
          <cell r="F281">
            <v>-674.91124000000002</v>
          </cell>
        </row>
        <row r="282">
          <cell r="B282" t="str">
            <v xml:space="preserve">         LNH-2002-0053 - L.PALMELA - RIBATEJO - Desvio p/ "FF"</v>
          </cell>
          <cell r="C282" t="str">
            <v>EQ</v>
          </cell>
          <cell r="E282">
            <v>17.30912</v>
          </cell>
          <cell r="G282">
            <v>17.30912</v>
          </cell>
        </row>
        <row r="283">
          <cell r="B283" t="str">
            <v xml:space="preserve">         LNH-2002-0054 - L.BLRM + LRMRJ, desvio p/ BP a SRM</v>
          </cell>
          <cell r="C283" t="str">
            <v>EQ</v>
          </cell>
          <cell r="E283">
            <v>0.47334999999999999</v>
          </cell>
          <cell r="G283">
            <v>0.47334999999999999</v>
          </cell>
        </row>
        <row r="284">
          <cell r="B284" t="str">
            <v xml:space="preserve">         LNH-2002-0055 - L.RRRM II - Desvio p/ PARAIMO</v>
          </cell>
          <cell r="C284" t="str">
            <v>EQ</v>
          </cell>
          <cell r="D284">
            <v>536.36121000000003</v>
          </cell>
          <cell r="E284">
            <v>598.33442000000002</v>
          </cell>
          <cell r="F284">
            <v>-1134.6956299999999</v>
          </cell>
        </row>
        <row r="285">
          <cell r="B285" t="str">
            <v xml:space="preserve">         LNH-2002-0057 - L.PORTIMÃO - TUNES</v>
          </cell>
          <cell r="C285" t="str">
            <v>EQ</v>
          </cell>
          <cell r="D285">
            <v>40.742199999999997</v>
          </cell>
          <cell r="E285">
            <v>85.667249999999996</v>
          </cell>
          <cell r="G285">
            <v>126.40945000000001</v>
          </cell>
        </row>
        <row r="286">
          <cell r="B286" t="str">
            <v xml:space="preserve">         LNH-2002-0058 - L.ALRA I - Desvio p/  PEDRALVA</v>
          </cell>
          <cell r="C286" t="str">
            <v>EQ</v>
          </cell>
          <cell r="D286">
            <v>12.167719999999999</v>
          </cell>
          <cell r="E286">
            <v>3.4325199999999998</v>
          </cell>
          <cell r="G286">
            <v>15.600239999999999</v>
          </cell>
        </row>
        <row r="287">
          <cell r="B287" t="str">
            <v xml:space="preserve">         LNH-2002-0062 - L.PICOTE-DOURO INTERNACIONAL</v>
          </cell>
          <cell r="C287" t="str">
            <v>EQ</v>
          </cell>
          <cell r="D287">
            <v>16.75169</v>
          </cell>
          <cell r="G287">
            <v>16.75169</v>
          </cell>
        </row>
        <row r="288">
          <cell r="B288" t="str">
            <v xml:space="preserve">         LNH-2002-0067 - L.FNRJ - Zona de Fanhões</v>
          </cell>
          <cell r="C288" t="str">
            <v>EQ</v>
          </cell>
          <cell r="E288">
            <v>4.3695599999999999</v>
          </cell>
          <cell r="F288">
            <v>-4.3695599999999999</v>
          </cell>
        </row>
        <row r="289">
          <cell r="B289" t="str">
            <v xml:space="preserve">         LNH-2002-0070 - L.D. Intern.- Aldeadav., Upgr.(a 400kV)</v>
          </cell>
          <cell r="C289" t="str">
            <v>EQ</v>
          </cell>
          <cell r="D289">
            <v>2.24329</v>
          </cell>
          <cell r="G289">
            <v>2.24329</v>
          </cell>
        </row>
        <row r="290">
          <cell r="B290" t="str">
            <v xml:space="preserve">         LNH-2003-0001 - L.Falagueira-Mamporcão</v>
          </cell>
          <cell r="C290" t="str">
            <v>EQ</v>
          </cell>
          <cell r="D290">
            <v>58.624989999999997</v>
          </cell>
          <cell r="E290">
            <v>125.7833</v>
          </cell>
          <cell r="G290">
            <v>184.40828999999999</v>
          </cell>
        </row>
        <row r="291">
          <cell r="B291" t="str">
            <v xml:space="preserve">         LNH-2003-0037 - L.PN-Aldeadavila, Ligação para DI</v>
          </cell>
          <cell r="C291" t="str">
            <v>EQ</v>
          </cell>
          <cell r="D291">
            <v>1.12165</v>
          </cell>
          <cell r="G291">
            <v>1.12165</v>
          </cell>
        </row>
        <row r="294">
          <cell r="B294" t="str">
            <v xml:space="preserve">IMOBILIZADO  EM  CURSO  POR  OBRA  </v>
          </cell>
        </row>
        <row r="295">
          <cell r="B295" t="str">
            <v>Período: 2006-01 até 2006-08</v>
          </cell>
        </row>
        <row r="296">
          <cell r="C296" t="str">
            <v>Divisão</v>
          </cell>
          <cell r="G296" t="str">
            <v>(Un: mil euros)</v>
          </cell>
        </row>
        <row r="297">
          <cell r="D297" t="str">
            <v xml:space="preserve">Situação em </v>
          </cell>
          <cell r="E297" t="str">
            <v>Investimento</v>
          </cell>
          <cell r="F297" t="str">
            <v>Transfer. p/</v>
          </cell>
          <cell r="G297" t="str">
            <v>Situação em</v>
          </cell>
        </row>
        <row r="298">
          <cell r="B298" t="str">
            <v>Classes do imobilizado  /  Obra</v>
          </cell>
          <cell r="D298" t="str">
            <v>2005-12-31</v>
          </cell>
          <cell r="E298" t="str">
            <v>realizado</v>
          </cell>
          <cell r="F298" t="str">
            <v>exploração</v>
          </cell>
          <cell r="G298" t="str">
            <v>2006-08-31</v>
          </cell>
        </row>
        <row r="299">
          <cell r="B299" t="str">
            <v xml:space="preserve">         LNH-2003-0052 - L.Tunes - "S. Algarvio"</v>
          </cell>
          <cell r="C299" t="str">
            <v>EQ</v>
          </cell>
          <cell r="D299">
            <v>24.39481</v>
          </cell>
          <cell r="G299">
            <v>24.39481</v>
          </cell>
        </row>
        <row r="300">
          <cell r="B300" t="str">
            <v xml:space="preserve">         LNH-2005-0005 - L.Ligação do terno 400 kV à CBT 2</v>
          </cell>
          <cell r="C300" t="str">
            <v>EQ</v>
          </cell>
          <cell r="D300">
            <v>4.6776299999999997</v>
          </cell>
          <cell r="G300">
            <v>4.6776299999999997</v>
          </cell>
        </row>
        <row r="301">
          <cell r="B301" t="str">
            <v xml:space="preserve">         LNH-2005-0007 - L.Batalha - Lavos a 400kV</v>
          </cell>
          <cell r="C301" t="str">
            <v>EQ</v>
          </cell>
          <cell r="E301">
            <v>19.93777</v>
          </cell>
          <cell r="G301">
            <v>19.93777</v>
          </cell>
        </row>
        <row r="302">
          <cell r="B302" t="str">
            <v xml:space="preserve">         LNH-2005-0010 - L."S. Algarvio" - Espanha</v>
          </cell>
          <cell r="C302" t="str">
            <v>EQ</v>
          </cell>
          <cell r="D302">
            <v>14.113770000000001</v>
          </cell>
          <cell r="G302">
            <v>14.113770000000001</v>
          </cell>
        </row>
        <row r="303">
          <cell r="B303" t="str">
            <v xml:space="preserve">         LNH-2005-0029 - L.RMTJ (TV), Remod Troço</v>
          </cell>
          <cell r="C303" t="str">
            <v>EQ</v>
          </cell>
          <cell r="D303">
            <v>8.3807299999999998</v>
          </cell>
          <cell r="G303">
            <v>8.3807299999999998</v>
          </cell>
        </row>
        <row r="304">
          <cell r="B304" t="str">
            <v xml:space="preserve">         LNH-2005-0033 - L.Alto Mira-Trajouce -remodelação</v>
          </cell>
          <cell r="C304" t="str">
            <v>EQ</v>
          </cell>
          <cell r="D304">
            <v>8.3807299999999998</v>
          </cell>
          <cell r="G304">
            <v>8.3807299999999998</v>
          </cell>
        </row>
        <row r="305">
          <cell r="B305" t="str">
            <v xml:space="preserve">         LNH-2005-0046 - L.PTPN (lado SPN), desvio p/ SDI</v>
          </cell>
          <cell r="C305" t="str">
            <v>EQ</v>
          </cell>
          <cell r="D305">
            <v>1.10934</v>
          </cell>
          <cell r="G305">
            <v>1.10934</v>
          </cell>
        </row>
        <row r="306">
          <cell r="B306" t="str">
            <v xml:space="preserve">         MFO-2006-0003 - L.PEGO - CEDILLO ( Mont. Fibras Opticas)</v>
          </cell>
          <cell r="C306" t="str">
            <v>EQ</v>
          </cell>
          <cell r="E306">
            <v>12.718859999999999</v>
          </cell>
          <cell r="F306">
            <v>-12.718859999999999</v>
          </cell>
        </row>
        <row r="307">
          <cell r="B307" t="str">
            <v xml:space="preserve">         RLN-2005-0008 - L.PMFN - Substituição de Isoladores</v>
          </cell>
          <cell r="C307" t="str">
            <v>EX</v>
          </cell>
          <cell r="D307">
            <v>181.65949000000001</v>
          </cell>
          <cell r="E307">
            <v>3.7422000000000102</v>
          </cell>
          <cell r="G307">
            <v>185.40169</v>
          </cell>
        </row>
        <row r="308">
          <cell r="B308" t="str">
            <v xml:space="preserve">         RLN-2005-0009 - L.Sub.Isol(LCSBPM1,CSBPM2,CSBPM3,CSBPM4)</v>
          </cell>
          <cell r="C308" t="str">
            <v>EX</v>
          </cell>
          <cell r="D308">
            <v>387.83747</v>
          </cell>
          <cell r="E308">
            <v>374.09347000000002</v>
          </cell>
          <cell r="G308">
            <v>761.93093999999996</v>
          </cell>
        </row>
        <row r="309">
          <cell r="B309" t="str">
            <v xml:space="preserve">         RLN-2006-0017 - L.FNAM4/LAMRJ-Substituição de isoladores</v>
          </cell>
          <cell r="C309" t="str">
            <v>EX</v>
          </cell>
          <cell r="E309">
            <v>158.38513</v>
          </cell>
          <cell r="G309">
            <v>158.38513</v>
          </cell>
        </row>
        <row r="310">
          <cell r="B310" t="str">
            <v xml:space="preserve">      44232270 - Transporte Electricidade - Ramais 150KV</v>
          </cell>
          <cell r="D310">
            <v>10.375</v>
          </cell>
          <cell r="E310">
            <v>38.150590000000001</v>
          </cell>
          <cell r="F310">
            <v>-48.525590000000001</v>
          </cell>
        </row>
        <row r="311">
          <cell r="B311" t="str">
            <v xml:space="preserve">         RAM-2002-0001 - L.VILA NOVA-RIBA DÁVE, ramal p/ Oleiros</v>
          </cell>
          <cell r="C311" t="str">
            <v>EQ</v>
          </cell>
          <cell r="D311">
            <v>10.375</v>
          </cell>
          <cell r="E311">
            <v>38.150590000000001</v>
          </cell>
          <cell r="F311">
            <v>-48.525590000000001</v>
          </cell>
        </row>
        <row r="312">
          <cell r="B312" t="str">
            <v xml:space="preserve">      44238130 - Telecomunicações-Segurança - Fibra Óptica</v>
          </cell>
          <cell r="D312">
            <v>1013.7762300000001</v>
          </cell>
          <cell r="E312">
            <v>2981.3661299999999</v>
          </cell>
          <cell r="F312">
            <v>-2014.8281899999999</v>
          </cell>
          <cell r="G312">
            <v>1980.3141700000001</v>
          </cell>
        </row>
        <row r="313">
          <cell r="B313" t="str">
            <v xml:space="preserve">         ALN-2002-0025 - L.TORRÃO - RECAREI  Uprating</v>
          </cell>
          <cell r="C313" t="str">
            <v>EQ</v>
          </cell>
          <cell r="D313">
            <v>17.606290000000001</v>
          </cell>
          <cell r="E313">
            <v>155.62433999999999</v>
          </cell>
          <cell r="F313">
            <v>-173.23062999999999</v>
          </cell>
        </row>
        <row r="314">
          <cell r="B314" t="str">
            <v xml:space="preserve">         ALN-2002-0026 - L.CANIÇADA - OLEIROS  Uprating</v>
          </cell>
          <cell r="C314" t="str">
            <v>EQ</v>
          </cell>
          <cell r="E314">
            <v>1.4585600000000001</v>
          </cell>
          <cell r="G314">
            <v>1.4585600000000001</v>
          </cell>
        </row>
        <row r="315">
          <cell r="B315" t="str">
            <v xml:space="preserve">         ALN-2002-0040 - L.F. Ferro - Trafaria 1/2 (Uprating)</v>
          </cell>
          <cell r="C315" t="str">
            <v>EQ</v>
          </cell>
          <cell r="D315">
            <v>11.44652</v>
          </cell>
          <cell r="E315">
            <v>105.70681999999999</v>
          </cell>
          <cell r="G315">
            <v>117.15334</v>
          </cell>
        </row>
        <row r="316">
          <cell r="B316" t="str">
            <v xml:space="preserve">         ALN-2003-0002 - L.CANIÇADA-VILA FRIA 1 - 150kV  Uprating</v>
          </cell>
          <cell r="C316" t="str">
            <v>EQ</v>
          </cell>
          <cell r="E316">
            <v>252.67789999999999</v>
          </cell>
          <cell r="G316">
            <v>252.67789999999999</v>
          </cell>
        </row>
        <row r="317">
          <cell r="B317" t="str">
            <v xml:space="preserve">         ALN-2003-0004 - L.PMQAJ/FFQAJ    Uprating</v>
          </cell>
          <cell r="C317" t="str">
            <v>EQ</v>
          </cell>
          <cell r="D317">
            <v>170.32639</v>
          </cell>
          <cell r="E317">
            <v>101.80287</v>
          </cell>
          <cell r="F317">
            <v>-272.12925999999999</v>
          </cell>
        </row>
        <row r="318">
          <cell r="B318" t="str">
            <v xml:space="preserve">         ALN-2003-0005 - L.Mogadouro - Valeira, Uprating</v>
          </cell>
          <cell r="C318" t="str">
            <v>EQ</v>
          </cell>
          <cell r="E318">
            <v>55.748379999999997</v>
          </cell>
          <cell r="G318">
            <v>55.748379999999997</v>
          </cell>
        </row>
        <row r="319">
          <cell r="B319" t="str">
            <v xml:space="preserve">         ALN-2003-0007 - L.CDRA2, Troço CD-RA, Uprating</v>
          </cell>
          <cell r="C319" t="str">
            <v>EQ</v>
          </cell>
          <cell r="D319">
            <v>244.12508</v>
          </cell>
          <cell r="E319">
            <v>115.40173</v>
          </cell>
          <cell r="F319">
            <v>-359.52681000000001</v>
          </cell>
        </row>
        <row r="320">
          <cell r="B320" t="str">
            <v xml:space="preserve">         ALN-2003-0009 - L.PMMP / L.MPSN,  Uprating</v>
          </cell>
          <cell r="C320" t="str">
            <v>EQ</v>
          </cell>
          <cell r="E320">
            <v>68.555530000000005</v>
          </cell>
          <cell r="G320">
            <v>68.555530000000005</v>
          </cell>
        </row>
        <row r="321">
          <cell r="B321" t="str">
            <v xml:space="preserve">         ALN-2003-0012 - L.Torrão-Carrapatelo, Uprating</v>
          </cell>
          <cell r="C321" t="str">
            <v>EQ</v>
          </cell>
          <cell r="E321">
            <v>62.083269999999999</v>
          </cell>
          <cell r="G321">
            <v>62.083269999999999</v>
          </cell>
        </row>
        <row r="322">
          <cell r="B322" t="str">
            <v xml:space="preserve">         ECL-2006-0001 - LINHAS 400kV - Obras Encerradas ( 2006 )</v>
          </cell>
          <cell r="C322" t="str">
            <v>EQ</v>
          </cell>
          <cell r="E322">
            <v>1.0438499999999999</v>
          </cell>
          <cell r="G322">
            <v>1.0438499999999999</v>
          </cell>
        </row>
        <row r="323">
          <cell r="B323" t="str">
            <v xml:space="preserve">         ECL-2006-0002 - LINHAS 220kV - Obras Encerradas ( 2006 )</v>
          </cell>
          <cell r="C323" t="str">
            <v>EQ</v>
          </cell>
          <cell r="E323">
            <v>59.95017</v>
          </cell>
          <cell r="G323">
            <v>59.95017</v>
          </cell>
        </row>
        <row r="324">
          <cell r="B324" t="str">
            <v xml:space="preserve">         LNH-2002-0034 - L.CASTELO BRANCO - FERRO 1/2</v>
          </cell>
          <cell r="C324" t="str">
            <v>EQ</v>
          </cell>
          <cell r="D324">
            <v>40.8904</v>
          </cell>
          <cell r="E324">
            <v>244.52761000000001</v>
          </cell>
          <cell r="G324">
            <v>285.41800999999998</v>
          </cell>
        </row>
        <row r="325">
          <cell r="B325" t="str">
            <v xml:space="preserve">         LNH-2002-0039 - L.FRCC, troço Ródão  - Castelo Branco</v>
          </cell>
          <cell r="C325" t="str">
            <v>EQ</v>
          </cell>
          <cell r="E325">
            <v>7.1513999999999998</v>
          </cell>
          <cell r="F325">
            <v>-7.1513999999999998</v>
          </cell>
        </row>
        <row r="326">
          <cell r="B326" t="str">
            <v xml:space="preserve">         LNH-2002-0052 - L.SNTN 1/2 - Desvio P/ PORTIMÃO</v>
          </cell>
          <cell r="C326" t="str">
            <v>EQ</v>
          </cell>
          <cell r="E326">
            <v>48.963360000000002</v>
          </cell>
          <cell r="G326">
            <v>48.963360000000002</v>
          </cell>
        </row>
        <row r="327">
          <cell r="B327" t="str">
            <v xml:space="preserve">         LNH-2002-0060 - L.ESTARREJA-PEREIROS - Desvio p/ PARAIMO</v>
          </cell>
          <cell r="C327" t="str">
            <v>EQ</v>
          </cell>
          <cell r="D327">
            <v>4.8938699999999997</v>
          </cell>
          <cell r="E327">
            <v>29.714320000000001</v>
          </cell>
          <cell r="G327">
            <v>34.60819</v>
          </cell>
        </row>
        <row r="328">
          <cell r="B328" t="str">
            <v xml:space="preserve">         LNH-2005-0047 - L.Mod. de Linhas 150kV e 400kV (SFR)</v>
          </cell>
          <cell r="C328" t="str">
            <v>EQ</v>
          </cell>
          <cell r="D328">
            <v>13.548439999999999</v>
          </cell>
          <cell r="E328">
            <v>12.49192</v>
          </cell>
          <cell r="F328">
            <v>-26.04036</v>
          </cell>
        </row>
        <row r="329">
          <cell r="B329" t="str">
            <v xml:space="preserve">         MFO-2006-0003 - L.PEGO - CEDILLO ( Mont. Fibras Opticas)</v>
          </cell>
          <cell r="C329" t="str">
            <v>EQ</v>
          </cell>
          <cell r="E329">
            <v>1165.7457300000001</v>
          </cell>
          <cell r="F329">
            <v>-1165.7457300000001</v>
          </cell>
        </row>
        <row r="330">
          <cell r="B330" t="str">
            <v xml:space="preserve">         TFO-2002-0001 - RS - Fibras Ópticas</v>
          </cell>
          <cell r="C330" t="str">
            <v>SI</v>
          </cell>
          <cell r="E330">
            <v>11.004</v>
          </cell>
          <cell r="F330">
            <v>-11.004</v>
          </cell>
        </row>
        <row r="331">
          <cell r="B331" t="str">
            <v xml:space="preserve">         TFO-2005-0001 - RS - Fibras Opticas 2005</v>
          </cell>
          <cell r="C331" t="str">
            <v>SI</v>
          </cell>
          <cell r="D331">
            <v>510.93923999999998</v>
          </cell>
          <cell r="E331">
            <v>481.71436999999997</v>
          </cell>
          <cell r="G331">
            <v>992.65360999999996</v>
          </cell>
        </row>
        <row r="332">
          <cell r="B332" t="str">
            <v xml:space="preserve">      44238230 - Telecomunicações Não Reguladas no Sist.Eléctrico (Linhas)</v>
          </cell>
          <cell r="D332">
            <v>890.26948000000004</v>
          </cell>
          <cell r="E332">
            <v>1395.43523</v>
          </cell>
          <cell r="F332">
            <v>-1139.7832100000001</v>
          </cell>
          <cell r="G332">
            <v>1145.9214999999999</v>
          </cell>
        </row>
        <row r="333">
          <cell r="B333" t="str">
            <v xml:space="preserve">         ALN-2002-0011 - L.PMER - Uprating</v>
          </cell>
          <cell r="C333" t="str">
            <v>EQ</v>
          </cell>
          <cell r="D333">
            <v>661.02755999999999</v>
          </cell>
          <cell r="E333">
            <v>44.915999999999997</v>
          </cell>
          <cell r="F333">
            <v>-705.94356000000005</v>
          </cell>
        </row>
        <row r="334">
          <cell r="B334" t="str">
            <v xml:space="preserve">         LNH-2002-0001 - L.TUNES-ESTOI</v>
          </cell>
          <cell r="C334" t="str">
            <v>EQ</v>
          </cell>
          <cell r="D334">
            <v>44.174230000000001</v>
          </cell>
          <cell r="E334">
            <v>389.66541999999998</v>
          </cell>
          <cell r="F334">
            <v>-433.83965000000001</v>
          </cell>
        </row>
        <row r="335">
          <cell r="B335" t="str">
            <v xml:space="preserve">         LNH-2002-0003 - L.FANHÕES-ALTO MIRA II, mod.p/ 400/220kV</v>
          </cell>
          <cell r="C335" t="str">
            <v>EQ</v>
          </cell>
          <cell r="D335">
            <v>16.655139999999999</v>
          </cell>
          <cell r="E335">
            <v>89.370670000000004</v>
          </cell>
          <cell r="G335">
            <v>106.02581000000001</v>
          </cell>
        </row>
        <row r="336">
          <cell r="B336" t="str">
            <v xml:space="preserve">         LNH-2002-0019 - L.BODIOSA-PARAIMO</v>
          </cell>
          <cell r="C336" t="str">
            <v>EQ</v>
          </cell>
          <cell r="D336">
            <v>42.594380000000001</v>
          </cell>
          <cell r="E336">
            <v>231.18803</v>
          </cell>
          <cell r="G336">
            <v>273.78241000000003</v>
          </cell>
        </row>
        <row r="337">
          <cell r="B337" t="str">
            <v xml:space="preserve">         LNH-2002-0023 - L.SINES-PORTIMÃO 3</v>
          </cell>
          <cell r="C337" t="str">
            <v>EQ</v>
          </cell>
          <cell r="D337">
            <v>76.197320000000005</v>
          </cell>
          <cell r="E337">
            <v>362.17622</v>
          </cell>
          <cell r="G337">
            <v>438.37353999999999</v>
          </cell>
        </row>
        <row r="338">
          <cell r="B338" t="str">
            <v xml:space="preserve">         LNH-2002-0024 - L."FANHOES"-TRAJOUCE</v>
          </cell>
          <cell r="C338" t="str">
            <v>EQ</v>
          </cell>
          <cell r="E338">
            <v>8.4980200000000004</v>
          </cell>
          <cell r="G338">
            <v>8.4980200000000004</v>
          </cell>
        </row>
        <row r="339">
          <cell r="B339" t="str">
            <v xml:space="preserve">         LNH-2002-0025 - L.BATALHA - PEGO</v>
          </cell>
          <cell r="C339" t="str">
            <v>EQ</v>
          </cell>
          <cell r="D339">
            <v>49.620849999999997</v>
          </cell>
          <cell r="E339">
            <v>269.62087000000002</v>
          </cell>
          <cell r="G339">
            <v>319.24171999999999</v>
          </cell>
        </row>
        <row r="340">
          <cell r="B340" t="str">
            <v>Gestão do sistema</v>
          </cell>
          <cell r="D340">
            <v>46.660049999999998</v>
          </cell>
          <cell r="E340">
            <v>56.992829999999998</v>
          </cell>
          <cell r="F340">
            <v>-47.248719999999999</v>
          </cell>
          <cell r="G340">
            <v>56.404159999999997</v>
          </cell>
        </row>
        <row r="341">
          <cell r="B341" t="str">
            <v xml:space="preserve">      44232310 - Transporte Electricidade - Gestor Sistema</v>
          </cell>
          <cell r="E341">
            <v>56.404159999999997</v>
          </cell>
          <cell r="G341">
            <v>56.404159999999997</v>
          </cell>
        </row>
        <row r="342">
          <cell r="B342" t="str">
            <v xml:space="preserve">         GSM-2005-0001 - GS-Melhoramento nos Sistemas Siemens(1)</v>
          </cell>
          <cell r="C342" t="str">
            <v>GS</v>
          </cell>
          <cell r="E342">
            <v>56.404159999999997</v>
          </cell>
          <cell r="G342">
            <v>56.404159999999997</v>
          </cell>
        </row>
        <row r="343">
          <cell r="B343" t="str">
            <v xml:space="preserve">      44232520 - Transporte Electricidade - Cont.Medida-Fact.Prod.</v>
          </cell>
          <cell r="D343">
            <v>46.660049999999998</v>
          </cell>
          <cell r="E343">
            <v>0.58866999999999803</v>
          </cell>
          <cell r="F343">
            <v>-47.248719999999999</v>
          </cell>
        </row>
        <row r="344">
          <cell r="B344" t="str">
            <v xml:space="preserve">         SEP-2002-0001 - CS-Sistema Fact. Produção - SIME</v>
          </cell>
          <cell r="C344" t="str">
            <v>CS</v>
          </cell>
          <cell r="D344">
            <v>46.660049999999998</v>
          </cell>
          <cell r="E344">
            <v>0.58866999999999803</v>
          </cell>
          <cell r="F344">
            <v>-47.248719999999999</v>
          </cell>
        </row>
        <row r="345">
          <cell r="B345" t="str">
            <v>Equipamento acessório</v>
          </cell>
          <cell r="D345">
            <v>894.90201999999999</v>
          </cell>
          <cell r="E345">
            <v>2170.3753299999998</v>
          </cell>
          <cell r="F345">
            <v>-486.41118999999998</v>
          </cell>
          <cell r="G345">
            <v>2578.86616</v>
          </cell>
        </row>
        <row r="346">
          <cell r="B346" t="str">
            <v xml:space="preserve">      44238110 - Telecomunicações-Segurança - Comutação Telefónica</v>
          </cell>
          <cell r="D346">
            <v>12.092370000000001</v>
          </cell>
          <cell r="E346">
            <v>134.79814999999999</v>
          </cell>
          <cell r="F346">
            <v>-105.904</v>
          </cell>
          <cell r="G346">
            <v>40.986519999999999</v>
          </cell>
        </row>
        <row r="347">
          <cell r="B347" t="str">
            <v xml:space="preserve">         TCT-2002-0001 - RS-Comutação Telefónica</v>
          </cell>
          <cell r="C347" t="str">
            <v>SI</v>
          </cell>
          <cell r="E347">
            <v>105.904</v>
          </cell>
          <cell r="F347">
            <v>-105.904</v>
          </cell>
        </row>
        <row r="348">
          <cell r="B348" t="str">
            <v xml:space="preserve">         TCT-2005-0001 - RS - Rede Telefónica de Segurança - 2005</v>
          </cell>
          <cell r="C348" t="str">
            <v>SI</v>
          </cell>
          <cell r="D348">
            <v>12.092370000000001</v>
          </cell>
          <cell r="E348">
            <v>28.89415</v>
          </cell>
          <cell r="G348">
            <v>40.986519999999999</v>
          </cell>
        </row>
        <row r="349">
          <cell r="B349" t="str">
            <v xml:space="preserve">      44238120 - Telecomunicações-Segurança - transmissão de dados</v>
          </cell>
          <cell r="D349">
            <v>882.80965000000003</v>
          </cell>
          <cell r="E349">
            <v>1881.57322</v>
          </cell>
          <cell r="F349">
            <v>-380.50718999999998</v>
          </cell>
          <cell r="G349">
            <v>2383.8756800000001</v>
          </cell>
        </row>
        <row r="350">
          <cell r="B350" t="str">
            <v xml:space="preserve">         TFD-2002-0001 - RS-Sist. Transmissão Fonia e Dados</v>
          </cell>
          <cell r="C350" t="str">
            <v>SI</v>
          </cell>
          <cell r="E350">
            <v>316.9649</v>
          </cell>
          <cell r="F350">
            <v>-316.9649</v>
          </cell>
        </row>
        <row r="351">
          <cell r="B351" t="str">
            <v xml:space="preserve">         TFD-2002-0004 - RS-Remodelação Rede Feixes Hertzianos</v>
          </cell>
          <cell r="C351" t="str">
            <v>SI</v>
          </cell>
          <cell r="E351">
            <v>32.994</v>
          </cell>
          <cell r="F351">
            <v>-32.994</v>
          </cell>
        </row>
        <row r="352">
          <cell r="B352" t="str">
            <v xml:space="preserve">         TFD-2002-0007 - RS-Rede de Dados de Alto Débito</v>
          </cell>
          <cell r="C352" t="str">
            <v>SI</v>
          </cell>
          <cell r="E352">
            <v>32.416539999999998</v>
          </cell>
          <cell r="F352">
            <v>-30.548290000000001</v>
          </cell>
          <cell r="G352">
            <v>1.86825</v>
          </cell>
        </row>
        <row r="353">
          <cell r="B353" t="str">
            <v xml:space="preserve">         TFD-2004-0001 - Rede de Dados Industrial</v>
          </cell>
          <cell r="C353" t="str">
            <v>SI</v>
          </cell>
          <cell r="D353">
            <v>257.27206000000001</v>
          </cell>
          <cell r="E353">
            <v>155.02001999999999</v>
          </cell>
          <cell r="G353">
            <v>412.29208</v>
          </cell>
        </row>
        <row r="354">
          <cell r="B354" t="str">
            <v xml:space="preserve">         TFD-2005-0001 - RS - Rede de Dados Alto Debito - 2005</v>
          </cell>
          <cell r="C354" t="str">
            <v>SI</v>
          </cell>
          <cell r="D354">
            <v>586.88824999999997</v>
          </cell>
          <cell r="E354">
            <v>1324.80744</v>
          </cell>
          <cell r="G354">
            <v>1911.69569</v>
          </cell>
        </row>
        <row r="355">
          <cell r="B355" t="str">
            <v xml:space="preserve">         TFD-2005-0002 - RS - Rede Transm. Fonia e Dados - 2005</v>
          </cell>
          <cell r="C355" t="str">
            <v>SI</v>
          </cell>
          <cell r="D355">
            <v>38.649340000000002</v>
          </cell>
          <cell r="E355">
            <v>13.11623</v>
          </cell>
          <cell r="G355">
            <v>51.765569999999997</v>
          </cell>
        </row>
        <row r="356">
          <cell r="B356" t="str">
            <v xml:space="preserve">         TFD-2006-0001 - Remodelação da Rede de Feixes Hertzianos</v>
          </cell>
          <cell r="C356" t="str">
            <v>SI</v>
          </cell>
          <cell r="E356">
            <v>6.2540899999999997</v>
          </cell>
          <cell r="G356">
            <v>6.2540899999999997</v>
          </cell>
        </row>
        <row r="357">
          <cell r="B357" t="str">
            <v xml:space="preserve">      44238140 - Telecomunicações - Segurança-Sist. de Alimentação</v>
          </cell>
          <cell r="E357">
            <v>154.00396000000001</v>
          </cell>
          <cell r="G357">
            <v>154.00396000000001</v>
          </cell>
        </row>
        <row r="358">
          <cell r="B358" t="str">
            <v xml:space="preserve">         SAT-2005-0001 - ST - Remod. S. A. Principais de Telecom</v>
          </cell>
          <cell r="C358" t="str">
            <v>EX</v>
          </cell>
          <cell r="E358">
            <v>150.57347999999999</v>
          </cell>
          <cell r="G358">
            <v>150.57347999999999</v>
          </cell>
        </row>
        <row r="359">
          <cell r="B359" t="str">
            <v xml:space="preserve">         SAT-2006-0001 - ST-Bateria acida s/  manut. de Telecom.</v>
          </cell>
          <cell r="C359" t="str">
            <v>EX</v>
          </cell>
          <cell r="E359">
            <v>3.4304800000000002</v>
          </cell>
          <cell r="G359">
            <v>3.4304800000000002</v>
          </cell>
        </row>
        <row r="360">
          <cell r="B360" t="str">
            <v>Sistemas informáticos</v>
          </cell>
          <cell r="D360">
            <v>48.917430000000003</v>
          </cell>
          <cell r="E360">
            <v>489.97800000000001</v>
          </cell>
          <cell r="F360">
            <v>-56.032200000000003</v>
          </cell>
          <cell r="G360">
            <v>482.86322999999999</v>
          </cell>
        </row>
        <row r="361">
          <cell r="B361" t="str">
            <v xml:space="preserve">      44261100 - Equip Informático Próprio - Equipamento central</v>
          </cell>
          <cell r="D361">
            <v>48.917430000000003</v>
          </cell>
          <cell r="E361">
            <v>489.97800000000001</v>
          </cell>
          <cell r="F361">
            <v>-56.032200000000003</v>
          </cell>
          <cell r="G361">
            <v>482.86322999999999</v>
          </cell>
        </row>
        <row r="362">
          <cell r="B362" t="str">
            <v xml:space="preserve">         IFM-2004-0002 - DRS  Corporativo</v>
          </cell>
          <cell r="C362" t="str">
            <v>SI</v>
          </cell>
          <cell r="E362">
            <v>2.6749999999999998</v>
          </cell>
          <cell r="F362">
            <v>-2.6749999999999998</v>
          </cell>
        </row>
        <row r="363">
          <cell r="B363" t="str">
            <v xml:space="preserve">         IFM-2004-0003 - Sistemas Informáticos  SAP (3)</v>
          </cell>
          <cell r="C363" t="str">
            <v>SI</v>
          </cell>
          <cell r="E363">
            <v>53.357199999999999</v>
          </cell>
          <cell r="F363">
            <v>-53.357199999999999</v>
          </cell>
        </row>
        <row r="364">
          <cell r="B364" t="str">
            <v xml:space="preserve">         IFM-2005-0001 - Interligação Redes Informáticas REN (3)</v>
          </cell>
          <cell r="C364" t="str">
            <v>SI</v>
          </cell>
          <cell r="D364">
            <v>15.762589999999999</v>
          </cell>
          <cell r="E364">
            <v>108.12757999999999</v>
          </cell>
          <cell r="G364">
            <v>123.89017</v>
          </cell>
        </row>
        <row r="367">
          <cell r="B367" t="str">
            <v xml:space="preserve">IMOBILIZADO  EM  CURSO  POR  OBRA  </v>
          </cell>
        </row>
        <row r="368">
          <cell r="B368" t="str">
            <v>Período: 2006-01 até 2006-08</v>
          </cell>
        </row>
        <row r="369">
          <cell r="C369" t="str">
            <v>Divisão</v>
          </cell>
          <cell r="G369" t="str">
            <v>(Un: mil euros)</v>
          </cell>
        </row>
        <row r="370">
          <cell r="D370" t="str">
            <v xml:space="preserve">Situação em </v>
          </cell>
          <cell r="E370" t="str">
            <v>Investimento</v>
          </cell>
          <cell r="F370" t="str">
            <v>Transfer. p/</v>
          </cell>
          <cell r="G370" t="str">
            <v>Situação em</v>
          </cell>
        </row>
        <row r="371">
          <cell r="B371" t="str">
            <v>Classes do imobilizado  /  Obra</v>
          </cell>
          <cell r="D371" t="str">
            <v>2005-12-31</v>
          </cell>
          <cell r="E371" t="str">
            <v>realizado</v>
          </cell>
          <cell r="F371" t="str">
            <v>exploração</v>
          </cell>
          <cell r="G371" t="str">
            <v>2006-08-31</v>
          </cell>
        </row>
        <row r="372">
          <cell r="B372" t="str">
            <v xml:space="preserve">         IFM-2005-0002 - Sistemas Informáticos SAP (4)</v>
          </cell>
          <cell r="C372" t="str">
            <v>SI</v>
          </cell>
          <cell r="D372">
            <v>33.15484</v>
          </cell>
          <cell r="G372">
            <v>33.15484</v>
          </cell>
          <cell r="H372" t="str">
            <v xml:space="preserve"> ?</v>
          </cell>
        </row>
        <row r="373">
          <cell r="B373" t="str">
            <v xml:space="preserve">         IFM-2006-0001 - Data Center</v>
          </cell>
          <cell r="C373" t="str">
            <v>SI</v>
          </cell>
          <cell r="E373">
            <v>78.032849999999996</v>
          </cell>
          <cell r="G373">
            <v>78.032849999999996</v>
          </cell>
        </row>
        <row r="374">
          <cell r="B374" t="str">
            <v xml:space="preserve">         IFM-2006-0002 - Projecto DRS</v>
          </cell>
          <cell r="C374" t="str">
            <v>SI</v>
          </cell>
          <cell r="E374">
            <v>247.78537</v>
          </cell>
          <cell r="G374">
            <v>247.78537</v>
          </cell>
        </row>
        <row r="375">
          <cell r="B375" t="str">
            <v>TOTAL  GLOBAL</v>
          </cell>
          <cell r="D375">
            <v>119459.90626</v>
          </cell>
          <cell r="E375">
            <v>126065.93294</v>
          </cell>
          <cell r="F375">
            <v>-83769.248449999999</v>
          </cell>
          <cell r="G375">
            <v>161756.59075</v>
          </cell>
        </row>
        <row r="440">
          <cell r="B440" t="str">
            <v xml:space="preserve">IMOBILIZADO  EM  CURSO  POR  OBRA  </v>
          </cell>
        </row>
        <row r="441">
          <cell r="B441" t="str">
            <v>Período: 2006-01 até 2006-08</v>
          </cell>
        </row>
        <row r="442">
          <cell r="C442" t="str">
            <v>Divisão</v>
          </cell>
          <cell r="G442" t="str">
            <v>(Un: mil euros)</v>
          </cell>
        </row>
        <row r="443">
          <cell r="D443" t="str">
            <v xml:space="preserve">Situação em </v>
          </cell>
          <cell r="E443" t="str">
            <v>Investimento</v>
          </cell>
          <cell r="F443" t="str">
            <v>Transfer. p/</v>
          </cell>
          <cell r="G443" t="str">
            <v>Situação em</v>
          </cell>
        </row>
        <row r="444">
          <cell r="B444" t="str">
            <v>Classes do imobilizado  /  Obra</v>
          </cell>
          <cell r="D444" t="str">
            <v>2005-12-31</v>
          </cell>
          <cell r="E444" t="str">
            <v>realizado</v>
          </cell>
          <cell r="F444" t="str">
            <v>exploração</v>
          </cell>
          <cell r="G444" t="str">
            <v>2006-08-31</v>
          </cell>
        </row>
      </sheetData>
      <sheetData sheetId="7">
        <row r="2">
          <cell r="B2" t="str">
            <v>IMOBILIZADO  EM  EXPLORAÇÃO</v>
          </cell>
        </row>
        <row r="3">
          <cell r="B3" t="str">
            <v>No mês 2006-08</v>
          </cell>
        </row>
        <row r="4">
          <cell r="I4" t="str">
            <v>(Un: mil euros)</v>
          </cell>
        </row>
        <row r="5">
          <cell r="C5" t="str">
            <v>Imobilizado Bruto</v>
          </cell>
          <cell r="I5" t="str">
            <v>Imob. Liquido</v>
          </cell>
        </row>
        <row r="6">
          <cell r="C6" t="str">
            <v xml:space="preserve">Situação em </v>
          </cell>
          <cell r="D6" t="str">
            <v>Transfer. do</v>
          </cell>
          <cell r="E6" t="str">
            <v xml:space="preserve">Aquisições </v>
          </cell>
          <cell r="F6" t="str">
            <v>Abates e</v>
          </cell>
          <cell r="G6" t="str">
            <v>Situação em</v>
          </cell>
          <cell r="I6" t="str">
            <v>Situação em</v>
          </cell>
        </row>
        <row r="7">
          <cell r="B7" t="str">
            <v>Classes do imobilizado</v>
          </cell>
          <cell r="C7" t="str">
            <v>2006-07-31</v>
          </cell>
          <cell r="D7" t="str">
            <v>imob. Curso</v>
          </cell>
          <cell r="E7" t="str">
            <v>Directas</v>
          </cell>
          <cell r="F7" t="str">
            <v>regulariz.</v>
          </cell>
          <cell r="G7" t="str">
            <v>2006-08-31</v>
          </cell>
          <cell r="H7" t="str">
            <v>Amortizações</v>
          </cell>
          <cell r="I7" t="str">
            <v>2006-08-31</v>
          </cell>
        </row>
        <row r="8">
          <cell r="B8" t="str">
            <v>Imobilizado Corpóreo</v>
          </cell>
          <cell r="C8">
            <v>3253554.9652200001</v>
          </cell>
          <cell r="D8">
            <v>12928.06731</v>
          </cell>
          <cell r="E8">
            <v>141.84220999999999</v>
          </cell>
          <cell r="G8">
            <v>3266624.8747399999</v>
          </cell>
          <cell r="H8">
            <v>-1743536.43707</v>
          </cell>
          <cell r="I8">
            <v>1523088.4376699999</v>
          </cell>
        </row>
        <row r="9">
          <cell r="B9" t="str">
            <v xml:space="preserve">    Terrenos e recursos naturais</v>
          </cell>
          <cell r="C9">
            <v>1921.21398</v>
          </cell>
          <cell r="G9">
            <v>1921.21398</v>
          </cell>
          <cell r="I9">
            <v>1921.21398</v>
          </cell>
        </row>
        <row r="10">
          <cell r="B10" t="str">
            <v xml:space="preserve">    Edifícios e Outras Construções</v>
          </cell>
          <cell r="C10">
            <v>52289.103430000003</v>
          </cell>
          <cell r="D10">
            <v>6.1188099999999999</v>
          </cell>
          <cell r="G10">
            <v>52295.222240000003</v>
          </cell>
          <cell r="H10">
            <v>-22559.379239999998</v>
          </cell>
          <cell r="I10">
            <v>29735.843000000001</v>
          </cell>
        </row>
        <row r="11">
          <cell r="B11" t="str">
            <v xml:space="preserve">    Terrenos de centrais</v>
          </cell>
          <cell r="C11">
            <v>891717.73825000005</v>
          </cell>
          <cell r="G11">
            <v>891717.73825000005</v>
          </cell>
          <cell r="H11">
            <v>-485872.59824999998</v>
          </cell>
          <cell r="I11">
            <v>405845.14</v>
          </cell>
        </row>
        <row r="12">
          <cell r="B12" t="str">
            <v xml:space="preserve">    Subestações</v>
          </cell>
          <cell r="C12">
            <v>1048270.23402</v>
          </cell>
          <cell r="D12">
            <v>7203.9810600000001</v>
          </cell>
          <cell r="G12">
            <v>1055474.21508</v>
          </cell>
          <cell r="H12">
            <v>-554908.26108000102</v>
          </cell>
          <cell r="I12">
            <v>500565.95400000102</v>
          </cell>
        </row>
        <row r="13">
          <cell r="B13" t="str">
            <v xml:space="preserve">    Linhas</v>
          </cell>
          <cell r="C13">
            <v>1028338.08428</v>
          </cell>
          <cell r="D13">
            <v>3920.5656399999998</v>
          </cell>
          <cell r="G13">
            <v>1032258.64992</v>
          </cell>
          <cell r="H13">
            <v>-517907.23592000001</v>
          </cell>
          <cell r="I13">
            <v>514351.41399999999</v>
          </cell>
        </row>
        <row r="14">
          <cell r="B14" t="str">
            <v xml:space="preserve">    Equipamento Diverso</v>
          </cell>
          <cell r="C14">
            <v>2884.9220799999998</v>
          </cell>
          <cell r="G14">
            <v>2884.9220799999998</v>
          </cell>
          <cell r="H14">
            <v>-2025.29008</v>
          </cell>
          <cell r="I14">
            <v>859.63199999999995</v>
          </cell>
        </row>
        <row r="15">
          <cell r="B15" t="str">
            <v xml:space="preserve">    Gestão do sistema</v>
          </cell>
          <cell r="C15">
            <v>47691.06783</v>
          </cell>
          <cell r="G15">
            <v>47691.06783</v>
          </cell>
          <cell r="H15">
            <v>-39737.522830000002</v>
          </cell>
          <cell r="I15">
            <v>7953.5450000000001</v>
          </cell>
        </row>
        <row r="16">
          <cell r="B16" t="str">
            <v xml:space="preserve">    Equipamentos Acessórios</v>
          </cell>
          <cell r="C16">
            <v>144090.61038999999</v>
          </cell>
          <cell r="D16">
            <v>1797.4018000000001</v>
          </cell>
          <cell r="G16">
            <v>145888.01219000001</v>
          </cell>
          <cell r="H16">
            <v>-91738.913190000007</v>
          </cell>
          <cell r="I16">
            <v>54149.099000000002</v>
          </cell>
        </row>
        <row r="17">
          <cell r="B17" t="str">
            <v xml:space="preserve">    Outro Equipamento Básico</v>
          </cell>
          <cell r="C17">
            <v>9937.2524099999991</v>
          </cell>
          <cell r="G17">
            <v>9937.2524099999991</v>
          </cell>
          <cell r="H17">
            <v>-9890.1124099999997</v>
          </cell>
          <cell r="I17">
            <v>47.14</v>
          </cell>
        </row>
        <row r="18">
          <cell r="B18" t="str">
            <v xml:space="preserve">    Equipamento de Transporte</v>
          </cell>
          <cell r="C18">
            <v>1316.56197</v>
          </cell>
          <cell r="G18">
            <v>1316.56197</v>
          </cell>
          <cell r="H18">
            <v>-1306.75297</v>
          </cell>
          <cell r="I18">
            <v>9.8089999999999993</v>
          </cell>
        </row>
        <row r="19">
          <cell r="B19" t="str">
            <v xml:space="preserve">    Ferramentas e utensílios</v>
          </cell>
          <cell r="C19">
            <v>2251.2201100000002</v>
          </cell>
          <cell r="E19">
            <v>8.3993000000000002</v>
          </cell>
          <cell r="G19">
            <v>2259.6194099999998</v>
          </cell>
          <cell r="H19">
            <v>-1812.84141</v>
          </cell>
          <cell r="I19">
            <v>446.77800000000002</v>
          </cell>
        </row>
        <row r="20">
          <cell r="B20" t="str">
            <v xml:space="preserve">    Equipamento administrativo-Informático</v>
          </cell>
          <cell r="C20">
            <v>12887.99173</v>
          </cell>
          <cell r="E20">
            <v>127.74021999999999</v>
          </cell>
          <cell r="G20">
            <v>13015.731949999999</v>
          </cell>
          <cell r="H20">
            <v>-10845.10295</v>
          </cell>
          <cell r="I20">
            <v>2170.6289999999999</v>
          </cell>
        </row>
        <row r="21">
          <cell r="B21" t="str">
            <v xml:space="preserve">    Equipamento administrativo-resto</v>
          </cell>
          <cell r="C21">
            <v>5576.7734300000002</v>
          </cell>
          <cell r="E21">
            <v>5.7026899999999996</v>
          </cell>
          <cell r="G21">
            <v>5582.4761200000003</v>
          </cell>
          <cell r="H21">
            <v>-3496.0704300000002</v>
          </cell>
          <cell r="I21">
            <v>2086.40569</v>
          </cell>
        </row>
        <row r="22">
          <cell r="B22" t="str">
            <v xml:space="preserve">    Outras imobilizações corpóreas</v>
          </cell>
          <cell r="C22">
            <v>569.82899999999995</v>
          </cell>
          <cell r="G22">
            <v>569.82899999999995</v>
          </cell>
          <cell r="H22">
            <v>-24.13</v>
          </cell>
          <cell r="I22">
            <v>545.69899999999996</v>
          </cell>
        </row>
        <row r="23">
          <cell r="B23" t="str">
            <v xml:space="preserve">    Equipamento de Transporte-Leasing</v>
          </cell>
          <cell r="C23">
            <v>2423.6066799999999</v>
          </cell>
          <cell r="G23">
            <v>2423.6066799999999</v>
          </cell>
          <cell r="H23">
            <v>-1007.17168</v>
          </cell>
          <cell r="I23">
            <v>1416.4349999999999</v>
          </cell>
        </row>
        <row r="24">
          <cell r="B24" t="str">
            <v xml:space="preserve">    Equipamento informático-Leasing</v>
          </cell>
          <cell r="C24">
            <v>1388.7556300000001</v>
          </cell>
          <cell r="G24">
            <v>1388.7556300000001</v>
          </cell>
          <cell r="H24">
            <v>-405.05462999999997</v>
          </cell>
          <cell r="I24">
            <v>983.70100000000002</v>
          </cell>
        </row>
        <row r="25">
          <cell r="B25" t="str">
            <v>Imobilizado Incorpóreo</v>
          </cell>
          <cell r="C25">
            <v>118.58114</v>
          </cell>
          <cell r="G25">
            <v>118.58114</v>
          </cell>
          <cell r="H25">
            <v>-40.923139999999997</v>
          </cell>
          <cell r="I25">
            <v>77.658000000000001</v>
          </cell>
        </row>
        <row r="26">
          <cell r="B26" t="str">
            <v xml:space="preserve">    Imobilizações incorpóreas</v>
          </cell>
          <cell r="C26">
            <v>118.58114</v>
          </cell>
          <cell r="G26">
            <v>118.58114</v>
          </cell>
          <cell r="H26">
            <v>-40.923139999999997</v>
          </cell>
          <cell r="I26">
            <v>77.658000000000001</v>
          </cell>
        </row>
        <row r="27">
          <cell r="B27" t="str">
            <v>TOTAL  GLOBAL</v>
          </cell>
          <cell r="C27">
            <v>3253673.54636</v>
          </cell>
          <cell r="D27">
            <v>12928.06731</v>
          </cell>
          <cell r="E27">
            <v>141.84220999999999</v>
          </cell>
          <cell r="G27">
            <v>3266743.4558799998</v>
          </cell>
          <cell r="H27">
            <v>-1743577.3602100001</v>
          </cell>
          <cell r="I27">
            <v>1523166.09567</v>
          </cell>
        </row>
      </sheetData>
      <sheetData sheetId="8">
        <row r="2">
          <cell r="B2" t="str">
            <v>IMOBILIZADO  EM  EXPLORAÇÃO</v>
          </cell>
        </row>
        <row r="3">
          <cell r="B3" t="str">
            <v>Período: 2006-01 até 2006-08</v>
          </cell>
        </row>
        <row r="4">
          <cell r="I4" t="str">
            <v>(Un: mil euros)</v>
          </cell>
        </row>
        <row r="5">
          <cell r="C5" t="str">
            <v>Imobilizado Bruto</v>
          </cell>
          <cell r="I5" t="str">
            <v>Imob. Liquido</v>
          </cell>
        </row>
        <row r="6">
          <cell r="C6" t="str">
            <v xml:space="preserve">Situação em </v>
          </cell>
          <cell r="D6" t="str">
            <v>Transfer. do</v>
          </cell>
          <cell r="E6" t="str">
            <v xml:space="preserve">Aquisições </v>
          </cell>
          <cell r="F6" t="str">
            <v>Abates e</v>
          </cell>
          <cell r="G6" t="str">
            <v>Situação em</v>
          </cell>
          <cell r="I6" t="str">
            <v>Situação em</v>
          </cell>
        </row>
        <row r="7">
          <cell r="B7" t="str">
            <v>Classes do imobilizado</v>
          </cell>
          <cell r="C7" t="str">
            <v>2005-12-31</v>
          </cell>
          <cell r="D7" t="str">
            <v>imob. Curso</v>
          </cell>
          <cell r="E7" t="str">
            <v>Directas</v>
          </cell>
          <cell r="F7" t="str">
            <v>regulariz.</v>
          </cell>
          <cell r="G7" t="str">
            <v>2006-08-31</v>
          </cell>
          <cell r="H7" t="str">
            <v>Amortizações</v>
          </cell>
          <cell r="I7" t="str">
            <v>2006-08-31</v>
          </cell>
        </row>
        <row r="8">
          <cell r="B8" t="str">
            <v>Imobilizado Corpóreo</v>
          </cell>
          <cell r="C8">
            <v>3172896.5502599999</v>
          </cell>
          <cell r="D8">
            <v>83769.248449999999</v>
          </cell>
          <cell r="E8">
            <v>10888.040059999999</v>
          </cell>
          <cell r="F8">
            <v>-928.96402999999998</v>
          </cell>
          <cell r="G8">
            <v>3266624.8747399999</v>
          </cell>
          <cell r="H8">
            <v>-1743536.43707</v>
          </cell>
          <cell r="I8">
            <v>1523088.4376699999</v>
          </cell>
        </row>
        <row r="9">
          <cell r="B9" t="str">
            <v xml:space="preserve">    Terrenos e recursos naturais</v>
          </cell>
          <cell r="C9">
            <v>1921.21398</v>
          </cell>
          <cell r="G9">
            <v>1921.21398</v>
          </cell>
          <cell r="I9">
            <v>1921.21398</v>
          </cell>
        </row>
        <row r="10">
          <cell r="B10" t="str">
            <v xml:space="preserve">    Edifícios e Outras Construções</v>
          </cell>
          <cell r="C10">
            <v>50970.278429999998</v>
          </cell>
          <cell r="D10">
            <v>6.1188099999999999</v>
          </cell>
          <cell r="E10">
            <v>1318.825</v>
          </cell>
          <cell r="G10">
            <v>52295.222240000003</v>
          </cell>
          <cell r="H10">
            <v>-22559.379239999998</v>
          </cell>
          <cell r="I10">
            <v>29735.843000000001</v>
          </cell>
        </row>
        <row r="11">
          <cell r="B11" t="str">
            <v xml:space="preserve">    Terrenos de centrais</v>
          </cell>
          <cell r="C11">
            <v>891717.73825000005</v>
          </cell>
          <cell r="G11">
            <v>891717.73825000005</v>
          </cell>
          <cell r="H11">
            <v>-485872.59824999998</v>
          </cell>
          <cell r="I11">
            <v>405845.14</v>
          </cell>
        </row>
        <row r="12">
          <cell r="B12" t="str">
            <v xml:space="preserve">    Subestações</v>
          </cell>
          <cell r="C12">
            <v>1005733.29837</v>
          </cell>
          <cell r="D12">
            <v>49971.460270000003</v>
          </cell>
          <cell r="F12">
            <v>-230.54356000000001</v>
          </cell>
          <cell r="G12">
            <v>1055474.21508</v>
          </cell>
          <cell r="H12">
            <v>-554908.26108000102</v>
          </cell>
          <cell r="I12">
            <v>500565.95400000102</v>
          </cell>
        </row>
        <row r="13">
          <cell r="B13" t="str">
            <v xml:space="preserve">    Linhas</v>
          </cell>
          <cell r="C13">
            <v>993489.69590000005</v>
          </cell>
          <cell r="D13">
            <v>30047.365860000002</v>
          </cell>
          <cell r="E13">
            <v>8721.5881599999993</v>
          </cell>
          <cell r="G13">
            <v>1032258.64992</v>
          </cell>
          <cell r="H13">
            <v>-517907.23592000001</v>
          </cell>
          <cell r="I13">
            <v>514351.41399999999</v>
          </cell>
        </row>
        <row r="14">
          <cell r="B14" t="str">
            <v xml:space="preserve">    Equipamento Diverso</v>
          </cell>
          <cell r="C14">
            <v>2884.9220799999998</v>
          </cell>
          <cell r="G14">
            <v>2884.9220799999998</v>
          </cell>
          <cell r="H14">
            <v>-2025.29008</v>
          </cell>
          <cell r="I14">
            <v>859.63199999999995</v>
          </cell>
        </row>
        <row r="15">
          <cell r="B15" t="str">
            <v xml:space="preserve">    Gestão do sistema</v>
          </cell>
          <cell r="C15">
            <v>47643.819109999997</v>
          </cell>
          <cell r="D15">
            <v>47.248719999999999</v>
          </cell>
          <cell r="G15">
            <v>47691.06783</v>
          </cell>
          <cell r="H15">
            <v>-39737.522830000002</v>
          </cell>
          <cell r="I15">
            <v>7953.5450000000001</v>
          </cell>
        </row>
        <row r="16">
          <cell r="B16" t="str">
            <v xml:space="preserve">    Equipamentos Acessórios</v>
          </cell>
          <cell r="C16">
            <v>142246.9896</v>
          </cell>
          <cell r="D16">
            <v>3641.02259</v>
          </cell>
          <cell r="G16">
            <v>145888.01219000001</v>
          </cell>
          <cell r="H16">
            <v>-91738.913190000007</v>
          </cell>
          <cell r="I16">
            <v>54149.099000000002</v>
          </cell>
        </row>
        <row r="17">
          <cell r="B17" t="str">
            <v xml:space="preserve">    Outro Equipamento Básico</v>
          </cell>
          <cell r="C17">
            <v>9932.2311599999994</v>
          </cell>
          <cell r="E17">
            <v>5.0212500000000002</v>
          </cell>
          <cell r="G17">
            <v>9937.2524099999991</v>
          </cell>
          <cell r="H17">
            <v>-9890.1124099999997</v>
          </cell>
          <cell r="I17">
            <v>47.14</v>
          </cell>
        </row>
        <row r="18">
          <cell r="B18" t="str">
            <v xml:space="preserve">    Equipamento de Transporte</v>
          </cell>
          <cell r="C18">
            <v>1694.17768</v>
          </cell>
          <cell r="E18">
            <v>32.826870000000099</v>
          </cell>
          <cell r="F18">
            <v>-410.44258000000002</v>
          </cell>
          <cell r="G18">
            <v>1316.56197</v>
          </cell>
          <cell r="H18">
            <v>-1306.75297</v>
          </cell>
          <cell r="I18">
            <v>9.8089999999999993</v>
          </cell>
        </row>
        <row r="19">
          <cell r="B19" t="str">
            <v xml:space="preserve">    Ferramentas e utensílios</v>
          </cell>
          <cell r="C19">
            <v>2188.10295</v>
          </cell>
          <cell r="E19">
            <v>71.516459999999995</v>
          </cell>
          <cell r="G19">
            <v>2259.6194099999998</v>
          </cell>
          <cell r="H19">
            <v>-1812.84141</v>
          </cell>
          <cell r="I19">
            <v>446.77800000000002</v>
          </cell>
        </row>
        <row r="20">
          <cell r="B20" t="str">
            <v xml:space="preserve">    Equipamento administrativo-Informático</v>
          </cell>
          <cell r="C20">
            <v>12764.628629999999</v>
          </cell>
          <cell r="D20">
            <v>56.032200000000003</v>
          </cell>
          <cell r="E20">
            <v>372.57987000000003</v>
          </cell>
          <cell r="F20">
            <v>-177.50874999999999</v>
          </cell>
          <cell r="G20">
            <v>13015.731949999999</v>
          </cell>
          <cell r="H20">
            <v>-10845.10295</v>
          </cell>
          <cell r="I20">
            <v>2170.6289999999999</v>
          </cell>
        </row>
        <row r="21">
          <cell r="B21" t="str">
            <v xml:space="preserve">    Equipamento administrativo-resto</v>
          </cell>
          <cell r="C21">
            <v>5473.9695400000001</v>
          </cell>
          <cell r="E21">
            <v>136.81223999999901</v>
          </cell>
          <cell r="F21">
            <v>-28.30566</v>
          </cell>
          <cell r="G21">
            <v>5582.4761200000003</v>
          </cell>
          <cell r="H21">
            <v>-3496.0704300000002</v>
          </cell>
          <cell r="I21">
            <v>2086.40569</v>
          </cell>
        </row>
        <row r="22">
          <cell r="B22" t="str">
            <v xml:space="preserve">    Outras imobilizações corpóreas</v>
          </cell>
          <cell r="C22">
            <v>569.82899999999995</v>
          </cell>
          <cell r="G22">
            <v>569.82899999999995</v>
          </cell>
          <cell r="H22">
            <v>-24.13</v>
          </cell>
          <cell r="I22">
            <v>545.69899999999996</v>
          </cell>
        </row>
        <row r="23">
          <cell r="B23" t="str">
            <v xml:space="preserve">    Equipamento de Transporte-Leasing</v>
          </cell>
          <cell r="C23">
            <v>2276.89995</v>
          </cell>
          <cell r="E23">
            <v>228.87020999999999</v>
          </cell>
          <cell r="F23">
            <v>-82.163480000000007</v>
          </cell>
          <cell r="G23">
            <v>2423.6066799999999</v>
          </cell>
          <cell r="H23">
            <v>-1007.17168</v>
          </cell>
          <cell r="I23">
            <v>1416.4349999999999</v>
          </cell>
        </row>
        <row r="24">
          <cell r="B24" t="str">
            <v xml:space="preserve">    Equipamento informático-Leasing</v>
          </cell>
          <cell r="C24">
            <v>1388.7556300000001</v>
          </cell>
          <cell r="G24">
            <v>1388.7556300000001</v>
          </cell>
          <cell r="H24">
            <v>-405.05462999999997</v>
          </cell>
          <cell r="I24">
            <v>983.70100000000002</v>
          </cell>
        </row>
        <row r="25">
          <cell r="B25" t="str">
            <v>Imobilizado Incorpóreo</v>
          </cell>
          <cell r="C25">
            <v>118.58114</v>
          </cell>
          <cell r="G25">
            <v>118.58114</v>
          </cell>
          <cell r="H25">
            <v>-40.923139999999997</v>
          </cell>
          <cell r="I25">
            <v>77.658000000000001</v>
          </cell>
        </row>
        <row r="26">
          <cell r="B26" t="str">
            <v xml:space="preserve">    Imobilizações incorpóreas</v>
          </cell>
          <cell r="C26">
            <v>118.58114</v>
          </cell>
          <cell r="G26">
            <v>118.58114</v>
          </cell>
          <cell r="H26">
            <v>-40.923139999999997</v>
          </cell>
          <cell r="I26">
            <v>77.658000000000001</v>
          </cell>
        </row>
        <row r="27">
          <cell r="B27" t="str">
            <v>TOTAL  GLOBAL</v>
          </cell>
          <cell r="C27">
            <v>3173015.1313999998</v>
          </cell>
          <cell r="D27">
            <v>83769.248449999999</v>
          </cell>
          <cell r="E27">
            <v>10888.040059999999</v>
          </cell>
          <cell r="F27">
            <v>-928.96402999999998</v>
          </cell>
          <cell r="G27">
            <v>3266743.4558799998</v>
          </cell>
          <cell r="H27">
            <v>-1743577.3602100001</v>
          </cell>
          <cell r="I27">
            <v>1523166.09567</v>
          </cell>
        </row>
      </sheetData>
      <sheetData sheetId="9">
        <row r="2">
          <cell r="B2" t="str">
            <v>IMOBILIZADO  EM  EXPLORAÇÃO</v>
          </cell>
        </row>
        <row r="3">
          <cell r="B3" t="str">
            <v>Período: 2006-01 até 2006-08</v>
          </cell>
        </row>
        <row r="4">
          <cell r="I4" t="str">
            <v>(Un: mil euros)</v>
          </cell>
        </row>
        <row r="5">
          <cell r="C5" t="str">
            <v>Imobilizado Bruto</v>
          </cell>
          <cell r="I5" t="str">
            <v>Imob. Liquido</v>
          </cell>
        </row>
        <row r="6">
          <cell r="C6" t="str">
            <v xml:space="preserve">Situação em </v>
          </cell>
          <cell r="D6" t="str">
            <v>Transfer. do</v>
          </cell>
          <cell r="E6" t="str">
            <v xml:space="preserve">Aquisições </v>
          </cell>
          <cell r="F6" t="str">
            <v>Abates e</v>
          </cell>
          <cell r="G6" t="str">
            <v>Situação em</v>
          </cell>
          <cell r="I6" t="str">
            <v>Situação em</v>
          </cell>
        </row>
        <row r="7">
          <cell r="B7" t="str">
            <v>Classes do imobilizado</v>
          </cell>
          <cell r="C7" t="str">
            <v>2005-12-31</v>
          </cell>
          <cell r="D7" t="str">
            <v>imob. Curso</v>
          </cell>
          <cell r="E7" t="str">
            <v>Directas</v>
          </cell>
          <cell r="F7" t="str">
            <v>regulariz.</v>
          </cell>
          <cell r="G7" t="str">
            <v>2006-08-31</v>
          </cell>
          <cell r="H7" t="str">
            <v>Amortizações</v>
          </cell>
          <cell r="I7" t="str">
            <v>2006-08-31</v>
          </cell>
        </row>
        <row r="8">
          <cell r="B8" t="str">
            <v>Imobilizado Corpóreo</v>
          </cell>
          <cell r="C8">
            <v>3172896.5502599999</v>
          </cell>
          <cell r="D8">
            <v>83769.248449999999</v>
          </cell>
          <cell r="E8">
            <v>10888.040059999999</v>
          </cell>
          <cell r="F8">
            <v>-928.96402999999998</v>
          </cell>
          <cell r="G8">
            <v>3266624.8747399999</v>
          </cell>
          <cell r="H8">
            <v>-1743536.43707</v>
          </cell>
          <cell r="I8">
            <v>1523088.4376699999</v>
          </cell>
        </row>
        <row r="9">
          <cell r="B9" t="str">
            <v xml:space="preserve">    Terrenos e recursos naturais</v>
          </cell>
          <cell r="C9">
            <v>1921.21398</v>
          </cell>
          <cell r="G9">
            <v>1921.21398</v>
          </cell>
          <cell r="I9">
            <v>1921.21398</v>
          </cell>
        </row>
        <row r="10">
          <cell r="B10" t="str">
            <v xml:space="preserve">        42100000 - Terrenos e recursos naturais</v>
          </cell>
          <cell r="C10">
            <v>1921.21398</v>
          </cell>
          <cell r="G10">
            <v>1921.21398</v>
          </cell>
          <cell r="I10">
            <v>1921.21398</v>
          </cell>
        </row>
        <row r="11">
          <cell r="B11" t="str">
            <v xml:space="preserve">    Edifícios e Outras Construções</v>
          </cell>
          <cell r="C11">
            <v>50970.278429999998</v>
          </cell>
          <cell r="D11">
            <v>6.1188099999999999</v>
          </cell>
          <cell r="E11">
            <v>1318.825</v>
          </cell>
          <cell r="G11">
            <v>52295.222240000003</v>
          </cell>
          <cell r="H11">
            <v>-22559.379239999998</v>
          </cell>
          <cell r="I11">
            <v>29735.843000000001</v>
          </cell>
        </row>
        <row r="12">
          <cell r="B12" t="str">
            <v xml:space="preserve">        42200000 - Edifícios e Outras Construções</v>
          </cell>
          <cell r="C12">
            <v>50970.278429999998</v>
          </cell>
          <cell r="D12">
            <v>6.1188099999999999</v>
          </cell>
          <cell r="E12">
            <v>1318.825</v>
          </cell>
          <cell r="G12">
            <v>52295.222240000003</v>
          </cell>
          <cell r="H12">
            <v>-22559.379239999998</v>
          </cell>
          <cell r="I12">
            <v>29735.843000000001</v>
          </cell>
        </row>
        <row r="13">
          <cell r="B13" t="str">
            <v xml:space="preserve">    Terrenos de centrais</v>
          </cell>
          <cell r="C13">
            <v>891717.73825000005</v>
          </cell>
          <cell r="G13">
            <v>891717.73825000005</v>
          </cell>
          <cell r="H13">
            <v>-485872.59824999998</v>
          </cell>
          <cell r="I13">
            <v>405845.14</v>
          </cell>
        </row>
        <row r="14">
          <cell r="B14" t="str">
            <v xml:space="preserve">        42311100 - Electricidade-Sítios C.Electropd.- Aprov.hidrol. D. Público</v>
          </cell>
          <cell r="C14">
            <v>845842.92833999998</v>
          </cell>
          <cell r="G14">
            <v>845842.92833999998</v>
          </cell>
          <cell r="H14">
            <v>-459193.35733999999</v>
          </cell>
          <cell r="I14">
            <v>386649.571</v>
          </cell>
        </row>
        <row r="15">
          <cell r="B15" t="str">
            <v xml:space="preserve">        42311200 - Electricidade-Sítios C.Electropd.- Aprov.hidrol. Z. Protecção</v>
          </cell>
          <cell r="C15">
            <v>43343.542690000002</v>
          </cell>
          <cell r="G15">
            <v>43343.542690000002</v>
          </cell>
          <cell r="H15">
            <v>-24208.511689999999</v>
          </cell>
          <cell r="I15">
            <v>19135.030999999999</v>
          </cell>
        </row>
        <row r="16">
          <cell r="B16" t="str">
            <v xml:space="preserve">        42312100 - Electricidade-Sítios C.Electropd.- C.Térmica Clas</v>
          </cell>
          <cell r="C16">
            <v>2531.2672200000002</v>
          </cell>
          <cell r="G16">
            <v>2531.2672200000002</v>
          </cell>
          <cell r="H16">
            <v>-2470.7292200000002</v>
          </cell>
          <cell r="I16">
            <v>60.537999999999997</v>
          </cell>
        </row>
        <row r="17">
          <cell r="B17" t="str">
            <v xml:space="preserve">    Subestações</v>
          </cell>
          <cell r="C17">
            <v>1005733.29837</v>
          </cell>
          <cell r="D17">
            <v>49971.460270000003</v>
          </cell>
          <cell r="F17">
            <v>-230.54356000000001</v>
          </cell>
          <cell r="G17">
            <v>1055474.21508</v>
          </cell>
          <cell r="H17">
            <v>-554908.26108000102</v>
          </cell>
          <cell r="I17">
            <v>500565.95400000102</v>
          </cell>
        </row>
        <row r="18">
          <cell r="B18" t="str">
            <v xml:space="preserve">        42321100 - Transporte Electricidade - Subestações</v>
          </cell>
          <cell r="C18">
            <v>1005733.29837</v>
          </cell>
          <cell r="D18">
            <v>49971.460270000003</v>
          </cell>
          <cell r="F18">
            <v>-230.54356000000001</v>
          </cell>
          <cell r="G18">
            <v>1055474.21508</v>
          </cell>
          <cell r="H18">
            <v>-554908.26108000102</v>
          </cell>
          <cell r="I18">
            <v>500565.95400000102</v>
          </cell>
        </row>
        <row r="19">
          <cell r="B19" t="str">
            <v xml:space="preserve">    Linhas</v>
          </cell>
          <cell r="C19">
            <v>993489.69590000005</v>
          </cell>
          <cell r="D19">
            <v>30047.365860000002</v>
          </cell>
          <cell r="E19">
            <v>8721.5881599999993</v>
          </cell>
          <cell r="G19">
            <v>1032258.64992</v>
          </cell>
          <cell r="H19">
            <v>-517907.23592000001</v>
          </cell>
          <cell r="I19">
            <v>514351.41399999999</v>
          </cell>
        </row>
        <row r="20">
          <cell r="B20" t="str">
            <v xml:space="preserve">        42322100 - Transporte Electricidade - Linhas 150kv</v>
          </cell>
          <cell r="C20">
            <v>205559.15014000001</v>
          </cell>
          <cell r="D20">
            <v>26157.059089999999</v>
          </cell>
          <cell r="E20">
            <v>5038.36607</v>
          </cell>
          <cell r="F20">
            <v>-545.44843000000003</v>
          </cell>
          <cell r="G20">
            <v>236209.12687000001</v>
          </cell>
          <cell r="H20">
            <v>-110575.40487</v>
          </cell>
          <cell r="I20">
            <v>125633.72199999999</v>
          </cell>
        </row>
        <row r="21">
          <cell r="B21" t="str">
            <v xml:space="preserve">        42322200 - Transporte Electricidade - Linhas 220Kv</v>
          </cell>
          <cell r="C21">
            <v>406420.174330001</v>
          </cell>
          <cell r="D21">
            <v>1181.94003</v>
          </cell>
          <cell r="F21">
            <v>-2242.4277000000002</v>
          </cell>
          <cell r="G21">
            <v>405359.68666000001</v>
          </cell>
          <cell r="H21">
            <v>-216958.63566</v>
          </cell>
          <cell r="I21">
            <v>188401.05100000001</v>
          </cell>
        </row>
        <row r="22">
          <cell r="B22" t="str">
            <v xml:space="preserve">        42322300 - Transporte Electricidade - Linhas 400KV</v>
          </cell>
          <cell r="C22">
            <v>332054.33363000001</v>
          </cell>
          <cell r="D22">
            <v>2657.4548500000001</v>
          </cell>
          <cell r="F22">
            <v>-211.6936</v>
          </cell>
          <cell r="G22">
            <v>334500.09487999999</v>
          </cell>
          <cell r="H22">
            <v>-170498.45188000001</v>
          </cell>
          <cell r="I22">
            <v>164001.64300000001</v>
          </cell>
        </row>
        <row r="23">
          <cell r="B23" t="str">
            <v xml:space="preserve">        42322700 - Transporte Electricidade - Ramais 150KV</v>
          </cell>
          <cell r="C23">
            <v>19679.84736</v>
          </cell>
          <cell r="D23">
            <v>48.525590000000001</v>
          </cell>
          <cell r="F23">
            <v>510.41838000000001</v>
          </cell>
          <cell r="G23">
            <v>20238.79133</v>
          </cell>
          <cell r="H23">
            <v>-5244.2503299999998</v>
          </cell>
          <cell r="I23">
            <v>14994.540999999999</v>
          </cell>
        </row>
        <row r="24">
          <cell r="B24" t="str">
            <v xml:space="preserve">        42322800 - Transporte Electricidade - Ramais 220KV</v>
          </cell>
          <cell r="C24">
            <v>28929.36679</v>
          </cell>
          <cell r="D24">
            <v>2.3862999999999999</v>
          </cell>
          <cell r="E24">
            <v>3683.2220900000002</v>
          </cell>
          <cell r="F24">
            <v>2489.1513500000001</v>
          </cell>
          <cell r="G24">
            <v>35104.126530000001</v>
          </cell>
          <cell r="H24">
            <v>-14461.15753</v>
          </cell>
          <cell r="I24">
            <v>20642.969000000001</v>
          </cell>
        </row>
        <row r="25">
          <cell r="B25" t="str">
            <v xml:space="preserve">        42322900 - Transporte Electricidade - Ramais 400KV</v>
          </cell>
          <cell r="C25">
            <v>846.82365000000004</v>
          </cell>
          <cell r="G25">
            <v>846.82365000000004</v>
          </cell>
          <cell r="H25">
            <v>-169.33564999999999</v>
          </cell>
          <cell r="I25">
            <v>677.48800000000006</v>
          </cell>
        </row>
        <row r="26">
          <cell r="B26" t="str">
            <v xml:space="preserve">    Equipamento Diverso</v>
          </cell>
          <cell r="C26">
            <v>2884.9220799999998</v>
          </cell>
          <cell r="G26">
            <v>2884.9220799999998</v>
          </cell>
          <cell r="H26">
            <v>-2025.29008</v>
          </cell>
          <cell r="I26">
            <v>859.63199999999995</v>
          </cell>
        </row>
        <row r="27">
          <cell r="B27" t="str">
            <v xml:space="preserve">        42325300 - Transporte Elect.- Cont.Medida-Monit.Qual.Serviço</v>
          </cell>
          <cell r="C27">
            <v>1685.32791</v>
          </cell>
          <cell r="G27">
            <v>1685.32791</v>
          </cell>
          <cell r="H27">
            <v>-1683.54591</v>
          </cell>
          <cell r="I27">
            <v>1.782</v>
          </cell>
        </row>
        <row r="28">
          <cell r="B28" t="str">
            <v xml:space="preserve">        42325400 - Sistema de emergência para construção de linhas</v>
          </cell>
          <cell r="C28">
            <v>1197</v>
          </cell>
          <cell r="G28">
            <v>1197</v>
          </cell>
          <cell r="H28">
            <v>-339.15</v>
          </cell>
          <cell r="I28">
            <v>857.85</v>
          </cell>
        </row>
        <row r="29">
          <cell r="B29" t="str">
            <v xml:space="preserve">        42329000 - Transporte Elect.- Equipamentos Diversos</v>
          </cell>
          <cell r="C29">
            <v>2.5941700000000001</v>
          </cell>
          <cell r="G29">
            <v>2.5941700000000001</v>
          </cell>
          <cell r="H29">
            <v>-2.5941700000000001</v>
          </cell>
        </row>
        <row r="30">
          <cell r="B30" t="str">
            <v xml:space="preserve">    Gestão do sistema</v>
          </cell>
          <cell r="C30">
            <v>47643.819109999997</v>
          </cell>
          <cell r="D30">
            <v>47.248719999999999</v>
          </cell>
          <cell r="G30">
            <v>47691.06783</v>
          </cell>
          <cell r="H30">
            <v>-39737.522830000002</v>
          </cell>
          <cell r="I30">
            <v>7953.5450000000001</v>
          </cell>
        </row>
        <row r="31">
          <cell r="B31" t="str">
            <v xml:space="preserve">        42323100 - Transporte Elect.- Gestor do Sistema</v>
          </cell>
          <cell r="C31">
            <v>36319.106610000003</v>
          </cell>
          <cell r="G31">
            <v>36319.106610000003</v>
          </cell>
          <cell r="H31">
            <v>-31464.302609999999</v>
          </cell>
          <cell r="I31">
            <v>4854.8040000000001</v>
          </cell>
        </row>
        <row r="32">
          <cell r="B32" t="str">
            <v xml:space="preserve">        42325100 - Transporte Elect.- Cont.Medida-Telecontagem</v>
          </cell>
          <cell r="C32">
            <v>4708.5366400000003</v>
          </cell>
          <cell r="G32">
            <v>4708.5366400000003</v>
          </cell>
          <cell r="H32">
            <v>-3546.1756399999999</v>
          </cell>
          <cell r="I32">
            <v>1162.3610000000001</v>
          </cell>
        </row>
        <row r="33">
          <cell r="B33" t="str">
            <v xml:space="preserve">        42325200 - Transporte Elect.- Cont.Medida-Fact.Prod.</v>
          </cell>
          <cell r="C33">
            <v>6616.1758600000003</v>
          </cell>
          <cell r="D33">
            <v>47.248719999999999</v>
          </cell>
          <cell r="G33">
            <v>6663.4245799999999</v>
          </cell>
          <cell r="H33">
            <v>-4727.0445799999998</v>
          </cell>
          <cell r="I33">
            <v>1936.38</v>
          </cell>
        </row>
        <row r="34">
          <cell r="B34" t="str">
            <v xml:space="preserve">    Equipamentos Acessórios</v>
          </cell>
          <cell r="C34">
            <v>142246.9896</v>
          </cell>
          <cell r="D34">
            <v>3641.02259</v>
          </cell>
          <cell r="G34">
            <v>145888.01219000001</v>
          </cell>
          <cell r="H34">
            <v>-91738.913190000007</v>
          </cell>
          <cell r="I34">
            <v>54149.099000000002</v>
          </cell>
        </row>
        <row r="35">
          <cell r="B35" t="str">
            <v xml:space="preserve">        42381100 - Telecomunicações - Segurança-Comutação Telefónica</v>
          </cell>
          <cell r="C35">
            <v>14608.65137</v>
          </cell>
          <cell r="D35">
            <v>105.904</v>
          </cell>
          <cell r="F35">
            <v>2201.5039099999999</v>
          </cell>
          <cell r="G35">
            <v>16916.059280000001</v>
          </cell>
          <cell r="H35">
            <v>-12498.35528</v>
          </cell>
          <cell r="I35">
            <v>4417.7039999999997</v>
          </cell>
        </row>
        <row r="36">
          <cell r="B36" t="str">
            <v xml:space="preserve">        42381200 - Telecomunicações - Segurança-transmissão de dados</v>
          </cell>
          <cell r="C36">
            <v>66384.503290000095</v>
          </cell>
          <cell r="D36">
            <v>380.50718999999998</v>
          </cell>
          <cell r="F36">
            <v>-2201.5039099999999</v>
          </cell>
          <cell r="G36">
            <v>64563.506569999998</v>
          </cell>
          <cell r="H36">
            <v>-51116.32357</v>
          </cell>
          <cell r="I36">
            <v>13447.183000000099</v>
          </cell>
        </row>
        <row r="37">
          <cell r="B37" t="str">
            <v xml:space="preserve">        42381300 - Telecomunicações - Segurança-Fibra Óptica</v>
          </cell>
          <cell r="C37">
            <v>16116.003650000001</v>
          </cell>
          <cell r="D37">
            <v>1176.74973</v>
          </cell>
          <cell r="G37">
            <v>17292.753379999998</v>
          </cell>
          <cell r="H37">
            <v>-8295.9443800000099</v>
          </cell>
          <cell r="I37">
            <v>8996.8089999999702</v>
          </cell>
        </row>
        <row r="38">
          <cell r="B38" t="str">
            <v xml:space="preserve">        42381400 - Telecomunicações - Segurança-Sist. de Alimentação</v>
          </cell>
          <cell r="C38">
            <v>5002.4613799999997</v>
          </cell>
          <cell r="G38">
            <v>5002.4613799999997</v>
          </cell>
          <cell r="H38">
            <v>-4227.9723800000002</v>
          </cell>
          <cell r="I38">
            <v>774.48900000000106</v>
          </cell>
        </row>
        <row r="39">
          <cell r="B39" t="str">
            <v xml:space="preserve">        42382300 - Telecomunicações Não Reguladas no Sist.Eléctrico</v>
          </cell>
          <cell r="C39">
            <v>40135.369910000001</v>
          </cell>
          <cell r="D39">
            <v>1977.86167</v>
          </cell>
          <cell r="G39">
            <v>42113.23158</v>
          </cell>
          <cell r="H39">
            <v>-15600.317580000001</v>
          </cell>
          <cell r="I39">
            <v>26512.914000000001</v>
          </cell>
        </row>
        <row r="40">
          <cell r="B40" t="str">
            <v xml:space="preserve">    Outro Equipamento Básico</v>
          </cell>
          <cell r="C40">
            <v>9932.2311599999994</v>
          </cell>
          <cell r="E40">
            <v>5.0212500000000002</v>
          </cell>
          <cell r="G40">
            <v>9937.2524099999991</v>
          </cell>
          <cell r="H40">
            <v>-9890.1124099999997</v>
          </cell>
          <cell r="I40">
            <v>47.14</v>
          </cell>
        </row>
        <row r="41">
          <cell r="B41" t="str">
            <v xml:space="preserve">        42391000 - Outro Equip Básico - Equipamentos de estaleiro</v>
          </cell>
          <cell r="C41">
            <v>22.372530000000001</v>
          </cell>
          <cell r="G41">
            <v>22.372530000000001</v>
          </cell>
          <cell r="H41">
            <v>-21.276530000000001</v>
          </cell>
          <cell r="I41">
            <v>1.0960000000000001</v>
          </cell>
        </row>
        <row r="42">
          <cell r="B42" t="str">
            <v xml:space="preserve">        42392000 - Outro Equip Básico - Equipamentos de laboratório</v>
          </cell>
          <cell r="C42">
            <v>8544.5542499999992</v>
          </cell>
          <cell r="G42">
            <v>8544.5542499999992</v>
          </cell>
          <cell r="H42">
            <v>-8543.1672500000004</v>
          </cell>
          <cell r="I42">
            <v>1.387</v>
          </cell>
        </row>
        <row r="43">
          <cell r="B43" t="str">
            <v xml:space="preserve">        42393000 - Outro Equip Básico - Equipamentos de oficinas</v>
          </cell>
          <cell r="C43">
            <v>663.59063000000003</v>
          </cell>
          <cell r="G43">
            <v>663.59063000000003</v>
          </cell>
          <cell r="H43">
            <v>-663.59063000000003</v>
          </cell>
        </row>
        <row r="44">
          <cell r="B44" t="str">
            <v xml:space="preserve">        42394000 - Outro Equip Básico - Equipamentos de armazém</v>
          </cell>
          <cell r="C44">
            <v>172.49923999999999</v>
          </cell>
          <cell r="E44">
            <v>5.0212500000000002</v>
          </cell>
          <cell r="G44">
            <v>177.52049</v>
          </cell>
          <cell r="H44">
            <v>-156.13749000000001</v>
          </cell>
          <cell r="I44">
            <v>21.382999999999999</v>
          </cell>
        </row>
        <row r="45">
          <cell r="B45" t="str">
            <v xml:space="preserve">        42399000 - Outro Equip Básico - Equipamento diverso</v>
          </cell>
          <cell r="C45">
            <v>529.21451000000002</v>
          </cell>
          <cell r="G45">
            <v>529.21451000000002</v>
          </cell>
          <cell r="H45">
            <v>-505.94051000000002</v>
          </cell>
          <cell r="I45">
            <v>23.274000000000001</v>
          </cell>
        </row>
        <row r="46">
          <cell r="B46" t="str">
            <v xml:space="preserve">    Equipamento de Transporte</v>
          </cell>
          <cell r="C46">
            <v>1694.17768</v>
          </cell>
          <cell r="E46">
            <v>32.826870000000099</v>
          </cell>
          <cell r="F46">
            <v>-410.44258000000002</v>
          </cell>
          <cell r="G46">
            <v>1316.56197</v>
          </cell>
          <cell r="H46">
            <v>-1306.75297</v>
          </cell>
          <cell r="I46">
            <v>9.8089999999999993</v>
          </cell>
        </row>
        <row r="47">
          <cell r="B47" t="str">
            <v xml:space="preserve">        42411000 - Eq Transporte Próprio - Veíc.Automóveis Ligeiros</v>
          </cell>
          <cell r="C47">
            <v>1480.6859899999999</v>
          </cell>
          <cell r="E47">
            <v>32.826870000000099</v>
          </cell>
          <cell r="F47">
            <v>-410.44258000000002</v>
          </cell>
          <cell r="G47">
            <v>1103.0702799999999</v>
          </cell>
          <cell r="H47">
            <v>-1093.2612799999999</v>
          </cell>
          <cell r="I47">
            <v>9.8089999999999993</v>
          </cell>
        </row>
        <row r="48">
          <cell r="B48" t="str">
            <v xml:space="preserve">        42412000 - Eq Transporte Próprio-Veíc.Autom Pesad e Reboques</v>
          </cell>
          <cell r="C48">
            <v>186.78107</v>
          </cell>
          <cell r="G48">
            <v>186.78107</v>
          </cell>
          <cell r="H48">
            <v>-186.78107</v>
          </cell>
        </row>
        <row r="49">
          <cell r="B49" t="str">
            <v xml:space="preserve">        42419100 - Eq Transporte Próprio - Tractores e atrelados</v>
          </cell>
          <cell r="C49">
            <v>26.504079999999998</v>
          </cell>
          <cell r="G49">
            <v>26.504079999999998</v>
          </cell>
          <cell r="H49">
            <v>-26.504079999999998</v>
          </cell>
        </row>
        <row r="50">
          <cell r="B50" t="str">
            <v xml:space="preserve">        42419200 - Eq Transp Próprio-Bicicletas/Triciclos/Motociclos</v>
          </cell>
          <cell r="C50">
            <v>0.20654</v>
          </cell>
          <cell r="G50">
            <v>0.20654</v>
          </cell>
          <cell r="H50">
            <v>-0.20654</v>
          </cell>
        </row>
        <row r="51">
          <cell r="B51" t="str">
            <v xml:space="preserve">    Ferramentas e utensílios</v>
          </cell>
          <cell r="C51">
            <v>2188.10295</v>
          </cell>
          <cell r="E51">
            <v>71.516459999999995</v>
          </cell>
          <cell r="G51">
            <v>2259.6194099999998</v>
          </cell>
          <cell r="H51">
            <v>-1812.84141</v>
          </cell>
          <cell r="I51">
            <v>446.77800000000002</v>
          </cell>
        </row>
        <row r="52">
          <cell r="B52" t="str">
            <v xml:space="preserve">        42500000 - Ferramentas e utensílios</v>
          </cell>
          <cell r="C52">
            <v>2188.10295</v>
          </cell>
          <cell r="E52">
            <v>71.516459999999995</v>
          </cell>
          <cell r="G52">
            <v>2259.6194099999998</v>
          </cell>
          <cell r="H52">
            <v>-1812.84141</v>
          </cell>
          <cell r="I52">
            <v>446.77800000000002</v>
          </cell>
        </row>
        <row r="53">
          <cell r="B53" t="str">
            <v xml:space="preserve">    Equipamento administrativo-Informático</v>
          </cell>
          <cell r="C53">
            <v>12764.628629999999</v>
          </cell>
          <cell r="D53">
            <v>56.032200000000003</v>
          </cell>
          <cell r="E53">
            <v>372.57987000000003</v>
          </cell>
          <cell r="F53">
            <v>-177.50874999999999</v>
          </cell>
          <cell r="G53">
            <v>13015.731949999999</v>
          </cell>
          <cell r="H53">
            <v>-10845.10295</v>
          </cell>
          <cell r="I53">
            <v>2170.6289999999999</v>
          </cell>
        </row>
        <row r="54">
          <cell r="B54" t="str">
            <v xml:space="preserve">        42611100 - Equip Informático Próprio - Equipamento central</v>
          </cell>
          <cell r="C54">
            <v>5136.6870600000002</v>
          </cell>
          <cell r="D54">
            <v>56.032200000000003</v>
          </cell>
          <cell r="E54">
            <v>37.739609999999999</v>
          </cell>
          <cell r="F54">
            <v>-8.4695900000000002</v>
          </cell>
          <cell r="G54">
            <v>5221.9892799999998</v>
          </cell>
          <cell r="H54">
            <v>-4435.6412799999998</v>
          </cell>
          <cell r="I54">
            <v>786.34799999999996</v>
          </cell>
        </row>
        <row r="55">
          <cell r="B55" t="str">
            <v xml:space="preserve">        42611200 - Equip Informático Próprio - Equipam. departamental</v>
          </cell>
          <cell r="C55">
            <v>1407.88185</v>
          </cell>
          <cell r="E55">
            <v>33.926780000000001</v>
          </cell>
          <cell r="F55">
            <v>-41.866070000000001</v>
          </cell>
          <cell r="G55">
            <v>1399.94256</v>
          </cell>
          <cell r="H55">
            <v>-1315.58556</v>
          </cell>
          <cell r="I55">
            <v>84.356999999999999</v>
          </cell>
        </row>
        <row r="56">
          <cell r="B56" t="str">
            <v xml:space="preserve">        42611300 - Equip Informático Próprio - Equipamento individual</v>
          </cell>
          <cell r="C56">
            <v>4310.3233399999999</v>
          </cell>
          <cell r="E56">
            <v>300.91347999999999</v>
          </cell>
          <cell r="F56">
            <v>-127.17309</v>
          </cell>
          <cell r="G56">
            <v>4484.0637299999999</v>
          </cell>
          <cell r="H56">
            <v>-3601.2167300000001</v>
          </cell>
          <cell r="I56">
            <v>882.84699999999998</v>
          </cell>
        </row>
        <row r="57">
          <cell r="B57" t="str">
            <v xml:space="preserve">        42611400 - Equip Informático Próprio - Infraest. comunicações</v>
          </cell>
          <cell r="C57">
            <v>1909.7363800000001</v>
          </cell>
          <cell r="G57">
            <v>1909.7363800000001</v>
          </cell>
          <cell r="H57">
            <v>-1492.6593800000001</v>
          </cell>
          <cell r="I57">
            <v>417.077</v>
          </cell>
        </row>
        <row r="58">
          <cell r="B58" t="str">
            <v xml:space="preserve">    Equipamento administrativo-resto</v>
          </cell>
          <cell r="C58">
            <v>5473.9695400000001</v>
          </cell>
          <cell r="E58">
            <v>136.81223999999901</v>
          </cell>
          <cell r="F58">
            <v>-28.30566</v>
          </cell>
          <cell r="G58">
            <v>5582.4761200000003</v>
          </cell>
          <cell r="H58">
            <v>-3496.0704300000002</v>
          </cell>
          <cell r="I58">
            <v>2086.40569</v>
          </cell>
        </row>
        <row r="59">
          <cell r="B59" t="str">
            <v xml:space="preserve">        42612100 - Equip Admn Próprio - Mobiliário</v>
          </cell>
          <cell r="C59">
            <v>1986.4240600000001</v>
          </cell>
          <cell r="E59">
            <v>88.919959999999406</v>
          </cell>
          <cell r="F59">
            <v>-22.091529999999999</v>
          </cell>
          <cell r="G59">
            <v>2053.2524899999999</v>
          </cell>
          <cell r="H59">
            <v>-1256.3598</v>
          </cell>
          <cell r="I59">
            <v>796.89269000000002</v>
          </cell>
        </row>
        <row r="60">
          <cell r="B60" t="str">
            <v xml:space="preserve">        42612200 - Equip Admn Próprio - Artigos de conforto decoração</v>
          </cell>
          <cell r="C60">
            <v>169.91641999999999</v>
          </cell>
          <cell r="E60">
            <v>0.69747000000000003</v>
          </cell>
          <cell r="G60">
            <v>170.61389</v>
          </cell>
          <cell r="H60">
            <v>-95.894890000000004</v>
          </cell>
          <cell r="I60">
            <v>74.718999999999994</v>
          </cell>
        </row>
        <row r="61">
          <cell r="B61" t="str">
            <v xml:space="preserve">        42613100 - Equip Admn Próprio - Equipamento escritório</v>
          </cell>
          <cell r="C61">
            <v>904.68267000000003</v>
          </cell>
          <cell r="E61">
            <v>7.3408100000000003</v>
          </cell>
          <cell r="F61">
            <v>-1.5476000000000001</v>
          </cell>
          <cell r="G61">
            <v>910.47587999999996</v>
          </cell>
          <cell r="H61">
            <v>-780.89588000000003</v>
          </cell>
          <cell r="I61">
            <v>129.58000000000001</v>
          </cell>
        </row>
        <row r="62">
          <cell r="B62" t="str">
            <v xml:space="preserve">        42613200 - Equip Admn Próprio - Equipamentos de audio visual</v>
          </cell>
          <cell r="C62">
            <v>220.14176</v>
          </cell>
          <cell r="E62">
            <v>23.687339999999999</v>
          </cell>
          <cell r="G62">
            <v>243.82910000000001</v>
          </cell>
          <cell r="H62">
            <v>-162.7441</v>
          </cell>
          <cell r="I62">
            <v>81.084999999999994</v>
          </cell>
        </row>
        <row r="63">
          <cell r="B63" t="str">
            <v xml:space="preserve">        42613300 - Equip Admn Próprio - Equip. pedagógico e desenho</v>
          </cell>
          <cell r="C63">
            <v>256.09437000000003</v>
          </cell>
          <cell r="E63">
            <v>1.1532</v>
          </cell>
          <cell r="F63">
            <v>-0.34077000000000002</v>
          </cell>
          <cell r="G63">
            <v>256.90679999999998</v>
          </cell>
          <cell r="H63">
            <v>-248.2458</v>
          </cell>
          <cell r="I63">
            <v>8.6609999999999996</v>
          </cell>
        </row>
        <row r="64">
          <cell r="B64" t="str">
            <v xml:space="preserve">        42613400 - Equip Admn Próprio-Comunicação,segurança,recepção</v>
          </cell>
          <cell r="C64">
            <v>619.33520999999996</v>
          </cell>
          <cell r="E64">
            <v>1.20177</v>
          </cell>
          <cell r="F64">
            <v>-0.76144000000000001</v>
          </cell>
          <cell r="G64">
            <v>619.77553999999998</v>
          </cell>
          <cell r="H64">
            <v>-171.45254</v>
          </cell>
          <cell r="I64">
            <v>448.32299999999998</v>
          </cell>
        </row>
        <row r="65">
          <cell r="B65" t="str">
            <v xml:space="preserve">        42613500 - Equip Admn Próprio - Eq.aquecimento e refrigeração</v>
          </cell>
          <cell r="C65">
            <v>856.40678000000003</v>
          </cell>
          <cell r="G65">
            <v>856.40678000000003</v>
          </cell>
          <cell r="H65">
            <v>-365.51177999999999</v>
          </cell>
          <cell r="I65">
            <v>490.89499999999998</v>
          </cell>
        </row>
        <row r="66">
          <cell r="B66" t="str">
            <v xml:space="preserve">        42614100 - Equip Admn Próprio - Equipamento social</v>
          </cell>
          <cell r="C66">
            <v>349.005</v>
          </cell>
          <cell r="E66">
            <v>1.2589699999999999</v>
          </cell>
          <cell r="F66">
            <v>-0.18936</v>
          </cell>
          <cell r="G66">
            <v>350.07461000000001</v>
          </cell>
          <cell r="H66">
            <v>-322.12061</v>
          </cell>
          <cell r="I66">
            <v>27.954000000000001</v>
          </cell>
        </row>
        <row r="67">
          <cell r="B67" t="str">
            <v xml:space="preserve">        42619000 - Equip Admn Próprio - Equipamentos diversos</v>
          </cell>
          <cell r="C67">
            <v>111.96326999999999</v>
          </cell>
          <cell r="E67">
            <v>12.552720000000001</v>
          </cell>
          <cell r="F67">
            <v>-3.3749600000000002</v>
          </cell>
          <cell r="G67">
            <v>121.14103</v>
          </cell>
          <cell r="H67">
            <v>-92.845029999999994</v>
          </cell>
          <cell r="I67">
            <v>28.295999999999999</v>
          </cell>
        </row>
        <row r="68">
          <cell r="B68" t="str">
            <v xml:space="preserve">    Outras imobilizações corpóreas</v>
          </cell>
          <cell r="C68">
            <v>569.82899999999995</v>
          </cell>
          <cell r="G68">
            <v>569.82899999999995</v>
          </cell>
          <cell r="H68">
            <v>-24.13</v>
          </cell>
          <cell r="I68">
            <v>545.69899999999996</v>
          </cell>
        </row>
        <row r="69">
          <cell r="B69" t="str">
            <v xml:space="preserve">        42900000 - Outras Imob.Corpórea</v>
          </cell>
          <cell r="C69">
            <v>569.82899999999995</v>
          </cell>
          <cell r="G69">
            <v>569.82899999999995</v>
          </cell>
          <cell r="H69">
            <v>-24.13</v>
          </cell>
          <cell r="I69">
            <v>545.69899999999996</v>
          </cell>
        </row>
        <row r="70">
          <cell r="B70" t="str">
            <v xml:space="preserve">    Equipamento de Transporte-Leasing</v>
          </cell>
          <cell r="C70">
            <v>2276.89995</v>
          </cell>
          <cell r="E70">
            <v>228.87020999999999</v>
          </cell>
          <cell r="F70">
            <v>-82.163480000000007</v>
          </cell>
          <cell r="G70">
            <v>2423.6066799999999</v>
          </cell>
          <cell r="H70">
            <v>-1007.17168</v>
          </cell>
          <cell r="I70">
            <v>1416.4349999999999</v>
          </cell>
        </row>
        <row r="71">
          <cell r="B71" t="str">
            <v xml:space="preserve">        42421000 - Eq Transporte Leasing - Veículos Autom. Ligeiros</v>
          </cell>
          <cell r="C71">
            <v>2089.3469500000001</v>
          </cell>
          <cell r="E71">
            <v>228.87020999999999</v>
          </cell>
          <cell r="F71">
            <v>-82.163480000000007</v>
          </cell>
          <cell r="G71">
            <v>2236.05368</v>
          </cell>
          <cell r="H71">
            <v>-939.85767999999996</v>
          </cell>
          <cell r="I71">
            <v>1296.1959999999999</v>
          </cell>
        </row>
        <row r="72">
          <cell r="B72" t="str">
            <v xml:space="preserve">        42422000 - Eq.Tr.Leas.V.Aut.Pes</v>
          </cell>
          <cell r="C72">
            <v>187.553</v>
          </cell>
          <cell r="G72">
            <v>187.553</v>
          </cell>
          <cell r="H72">
            <v>-67.313999999999993</v>
          </cell>
          <cell r="I72">
            <v>120.239</v>
          </cell>
        </row>
        <row r="73">
          <cell r="B73" t="str">
            <v xml:space="preserve">    Equipamento informático-Leasing</v>
          </cell>
          <cell r="C73">
            <v>1388.7556300000001</v>
          </cell>
          <cell r="G73">
            <v>1388.7556300000001</v>
          </cell>
          <cell r="H73">
            <v>-405.05462999999997</v>
          </cell>
          <cell r="I73">
            <v>983.70100000000002</v>
          </cell>
        </row>
        <row r="74">
          <cell r="B74" t="str">
            <v xml:space="preserve">        42621100 - Eq.Adm Leasing- Eq. Informáticoil</v>
          </cell>
          <cell r="C74">
            <v>1388.7556300000001</v>
          </cell>
          <cell r="G74">
            <v>1388.7556300000001</v>
          </cell>
          <cell r="H74">
            <v>-405.05462999999997</v>
          </cell>
          <cell r="I74">
            <v>983.70100000000002</v>
          </cell>
        </row>
        <row r="75">
          <cell r="B75" t="str">
            <v>Imobilizado Incorpóreo</v>
          </cell>
          <cell r="C75">
            <v>118.58114</v>
          </cell>
          <cell r="G75">
            <v>118.58114</v>
          </cell>
          <cell r="H75">
            <v>-40.923139999999997</v>
          </cell>
          <cell r="I75">
            <v>77.658000000000001</v>
          </cell>
        </row>
        <row r="76">
          <cell r="B76" t="str">
            <v xml:space="preserve">    Imobilizações incorpóreas</v>
          </cell>
          <cell r="C76">
            <v>118.58114</v>
          </cell>
          <cell r="G76">
            <v>118.58114</v>
          </cell>
          <cell r="H76">
            <v>-40.923139999999997</v>
          </cell>
          <cell r="I76">
            <v>77.658000000000001</v>
          </cell>
        </row>
        <row r="77">
          <cell r="B77" t="str">
            <v xml:space="preserve">        43100000 - Imob Incorpóreas - Despesas de instalação</v>
          </cell>
          <cell r="C77">
            <v>31.790299999999998</v>
          </cell>
          <cell r="G77">
            <v>31.790299999999998</v>
          </cell>
          <cell r="H77">
            <v>-31.790299999999998</v>
          </cell>
        </row>
        <row r="78">
          <cell r="B78" t="str">
            <v xml:space="preserve">        43300000 - Imob Incorpóreas-Propriedade industrial/out direit</v>
          </cell>
          <cell r="C78">
            <v>86.790840000000003</v>
          </cell>
          <cell r="G78">
            <v>86.790840000000003</v>
          </cell>
          <cell r="H78">
            <v>-9.1328399999999998</v>
          </cell>
          <cell r="I78">
            <v>77.658000000000001</v>
          </cell>
        </row>
        <row r="79">
          <cell r="B79" t="str">
            <v>TOTAL  GLOBAL</v>
          </cell>
          <cell r="C79">
            <v>3173015.1313999998</v>
          </cell>
          <cell r="D79">
            <v>83769.248449999999</v>
          </cell>
          <cell r="E79">
            <v>10888.040059999999</v>
          </cell>
          <cell r="F79">
            <v>-928.96402999999998</v>
          </cell>
          <cell r="G79">
            <v>3266743.4558799998</v>
          </cell>
          <cell r="H79">
            <v>-1743577.3602100001</v>
          </cell>
          <cell r="I79">
            <v>1523166.09567</v>
          </cell>
        </row>
        <row r="82">
          <cell r="B82" t="str">
            <v xml:space="preserve">IMOBILIZADO  EM  EXPLORAÇÃO </v>
          </cell>
        </row>
        <row r="83">
          <cell r="B83" t="str">
            <v>Período: 2006-01 até 2006-08</v>
          </cell>
        </row>
        <row r="84">
          <cell r="I84" t="str">
            <v>(Un: mil euros)</v>
          </cell>
        </row>
        <row r="85">
          <cell r="C85" t="str">
            <v>Imobilizado Bruto</v>
          </cell>
          <cell r="I85" t="str">
            <v>Imob. Liquido</v>
          </cell>
        </row>
        <row r="86">
          <cell r="C86" t="str">
            <v xml:space="preserve">Situação em </v>
          </cell>
          <cell r="D86" t="str">
            <v>Transfer. do</v>
          </cell>
          <cell r="E86" t="str">
            <v xml:space="preserve">Aquisições </v>
          </cell>
          <cell r="F86" t="str">
            <v>Abates e</v>
          </cell>
          <cell r="G86" t="str">
            <v>Situação em</v>
          </cell>
          <cell r="I86" t="str">
            <v>Situação em</v>
          </cell>
        </row>
        <row r="87">
          <cell r="B87" t="str">
            <v>Classes do imobilizado</v>
          </cell>
          <cell r="C87" t="str">
            <v>2005-12-31</v>
          </cell>
          <cell r="D87" t="str">
            <v>imob. Curso</v>
          </cell>
          <cell r="E87" t="str">
            <v>Directas</v>
          </cell>
          <cell r="F87" t="str">
            <v>regulariz.</v>
          </cell>
          <cell r="G87" t="str">
            <v>2006-08-31</v>
          </cell>
          <cell r="H87" t="str">
            <v>Amortizações</v>
          </cell>
          <cell r="I87" t="str">
            <v>2006-08-31</v>
          </cell>
        </row>
      </sheetData>
      <sheetData sheetId="10">
        <row r="2">
          <cell r="B2" t="str">
            <v>IMOBILIZADO  EM  EXPLORAÇÃO  POR  ACTIVIDADE</v>
          </cell>
        </row>
        <row r="3">
          <cell r="B3" t="str">
            <v>Situação em 2006-08-31</v>
          </cell>
        </row>
        <row r="4">
          <cell r="G4" t="str">
            <v>(Un: mil euros)</v>
          </cell>
        </row>
        <row r="5">
          <cell r="C5" t="str">
            <v>Imobilizado</v>
          </cell>
          <cell r="E5" t="str">
            <v>Imobilizado</v>
          </cell>
          <cell r="F5" t="str">
            <v>Comparticipações</v>
          </cell>
          <cell r="G5" t="str">
            <v>Imob. Líquido</v>
          </cell>
        </row>
        <row r="6">
          <cell r="B6" t="str">
            <v>Grupos de imobilizado / Actividades</v>
          </cell>
          <cell r="C6" t="str">
            <v>Bruto</v>
          </cell>
          <cell r="D6" t="str">
            <v>Amortizações</v>
          </cell>
          <cell r="E6" t="str">
            <v>Líquido</v>
          </cell>
          <cell r="F6" t="str">
            <v>Líquidas</v>
          </cell>
          <cell r="G6" t="str">
            <v>(Líquido)</v>
          </cell>
        </row>
        <row r="7">
          <cell r="B7" t="str">
            <v>Imobilizado Corpóreo</v>
          </cell>
          <cell r="C7">
            <v>3266624.8747399999</v>
          </cell>
          <cell r="D7">
            <v>-1743536.43707</v>
          </cell>
          <cell r="E7">
            <v>1523088.4376699999</v>
          </cell>
          <cell r="F7">
            <v>-92979.774000000005</v>
          </cell>
          <cell r="G7">
            <v>1430108.6636699999</v>
          </cell>
        </row>
        <row r="8">
          <cell r="B8" t="str">
            <v xml:space="preserve">    2701 - Transporte de Energia Eléctrica</v>
          </cell>
          <cell r="C8">
            <v>2152756.9920999999</v>
          </cell>
          <cell r="D8">
            <v>-1107762.5724599999</v>
          </cell>
          <cell r="E8">
            <v>1044994.41964</v>
          </cell>
          <cell r="F8">
            <v>-88477.097241760901</v>
          </cell>
          <cell r="G8">
            <v>956517.32239823998</v>
          </cell>
        </row>
        <row r="9">
          <cell r="B9" t="str">
            <v xml:space="preserve">    2702 - Aquisição de Energia Eléctrica</v>
          </cell>
          <cell r="C9">
            <v>12693.764289999999</v>
          </cell>
          <cell r="D9">
            <v>-7890.0963300000003</v>
          </cell>
          <cell r="E9">
            <v>4803.6679599999998</v>
          </cell>
          <cell r="F9">
            <v>-155.90394537223199</v>
          </cell>
          <cell r="G9">
            <v>4647.7640146277699</v>
          </cell>
        </row>
        <row r="10">
          <cell r="B10" t="str">
            <v xml:space="preserve">    2703 - Gestão Global do Sistema</v>
          </cell>
          <cell r="C10">
            <v>1059058.82103</v>
          </cell>
          <cell r="D10">
            <v>-612280.50496000005</v>
          </cell>
          <cell r="E10">
            <v>446778.31607</v>
          </cell>
          <cell r="F10">
            <v>-229.45681286686499</v>
          </cell>
          <cell r="G10">
            <v>446548.85925713298</v>
          </cell>
        </row>
        <row r="11">
          <cell r="B11" t="str">
            <v xml:space="preserve">          Terrenos de centrais hídricas - Domínio Público</v>
          </cell>
          <cell r="C11">
            <v>845842.92833999998</v>
          </cell>
          <cell r="D11">
            <v>-459193.35733999999</v>
          </cell>
          <cell r="E11">
            <v>386649.571</v>
          </cell>
          <cell r="G11">
            <v>386649.571</v>
          </cell>
        </row>
        <row r="12">
          <cell r="B12" t="str">
            <v xml:space="preserve">          Terrenos de centrais hídricas - Zona de Protecção</v>
          </cell>
          <cell r="C12">
            <v>43343.542690000002</v>
          </cell>
          <cell r="D12">
            <v>-24208.511689999999</v>
          </cell>
          <cell r="E12">
            <v>19135.030999999999</v>
          </cell>
          <cell r="G12">
            <v>19135.030999999999</v>
          </cell>
        </row>
        <row r="13">
          <cell r="B13" t="str">
            <v xml:space="preserve">          Terrenos de centrais térmicas</v>
          </cell>
          <cell r="C13">
            <v>2531.2672200000002</v>
          </cell>
          <cell r="D13">
            <v>-2470.7292200000002</v>
          </cell>
          <cell r="E13">
            <v>60.537999999999997</v>
          </cell>
          <cell r="G13">
            <v>60.537999999999997</v>
          </cell>
        </row>
        <row r="14">
          <cell r="B14" t="str">
            <v xml:space="preserve">          Outro imobilizado de GGS</v>
          </cell>
          <cell r="C14">
            <v>167341.08278</v>
          </cell>
          <cell r="D14">
            <v>-126407.90671</v>
          </cell>
          <cell r="E14">
            <v>40933.176070000001</v>
          </cell>
          <cell r="F14">
            <v>-229.45681286686499</v>
          </cell>
          <cell r="G14">
            <v>40703.719257133103</v>
          </cell>
        </row>
        <row r="15">
          <cell r="B15" t="str">
            <v xml:space="preserve">    2709 - Não Regulada</v>
          </cell>
          <cell r="C15">
            <v>42113.23158</v>
          </cell>
          <cell r="D15">
            <v>-15600.317580000001</v>
          </cell>
          <cell r="E15">
            <v>26512.914000000001</v>
          </cell>
          <cell r="F15">
            <v>-4117.3159999999998</v>
          </cell>
          <cell r="G15">
            <v>22395.598000000002</v>
          </cell>
        </row>
        <row r="16">
          <cell r="B16" t="str">
            <v>Imobilizado Incorpóreo</v>
          </cell>
          <cell r="C16">
            <v>118.58114</v>
          </cell>
          <cell r="D16">
            <v>-40.923139999999997</v>
          </cell>
          <cell r="E16">
            <v>77.658000000000001</v>
          </cell>
          <cell r="G16">
            <v>77.658000000000001</v>
          </cell>
        </row>
        <row r="17">
          <cell r="B17" t="str">
            <v xml:space="preserve">    2701 - Transporte de Energia Eléctrica</v>
          </cell>
          <cell r="C17">
            <v>83.187629999999999</v>
          </cell>
          <cell r="D17">
            <v>-28.751270000000002</v>
          </cell>
          <cell r="E17">
            <v>54.436360000000001</v>
          </cell>
          <cell r="G17">
            <v>54.436360000000001</v>
          </cell>
        </row>
        <row r="18">
          <cell r="B18" t="str">
            <v xml:space="preserve">    2702 - Aquisição de Energia Eléctrica</v>
          </cell>
          <cell r="C18">
            <v>11.36731</v>
          </cell>
          <cell r="D18">
            <v>-3.9069600000000002</v>
          </cell>
          <cell r="E18">
            <v>7.46035</v>
          </cell>
          <cell r="G18">
            <v>7.46035</v>
          </cell>
        </row>
        <row r="19">
          <cell r="B19" t="str">
            <v xml:space="preserve">    2703 - Gestão Global do Sistema</v>
          </cell>
          <cell r="C19">
            <v>24.026199999999999</v>
          </cell>
          <cell r="D19">
            <v>-8.2649100000000004</v>
          </cell>
          <cell r="E19">
            <v>15.761290000000001</v>
          </cell>
          <cell r="G19">
            <v>15.761290000000001</v>
          </cell>
        </row>
        <row r="20">
          <cell r="B20" t="str">
            <v>RAB  (Regulatory Asset Base)</v>
          </cell>
          <cell r="C20">
            <v>3224630.2242999999</v>
          </cell>
          <cell r="D20">
            <v>-1727977.04263</v>
          </cell>
          <cell r="E20">
            <v>1496653.1816700001</v>
          </cell>
          <cell r="F20">
            <v>-88862.457999999999</v>
          </cell>
          <cell r="G20">
            <v>1407790.72367</v>
          </cell>
        </row>
        <row r="21">
          <cell r="B21" t="str">
            <v>TOTAL  NÃO  REGULADO</v>
          </cell>
          <cell r="C21">
            <v>42113.23158</v>
          </cell>
          <cell r="D21">
            <v>-15600.317580000001</v>
          </cell>
          <cell r="E21">
            <v>26512.914000000001</v>
          </cell>
        </row>
        <row r="22">
          <cell r="B22" t="str">
            <v>TOTAL  GLOBAL</v>
          </cell>
          <cell r="C22">
            <v>3266743.4558799998</v>
          </cell>
          <cell r="D22">
            <v>-1743577.3602100001</v>
          </cell>
          <cell r="E22">
            <v>1523166.09567</v>
          </cell>
        </row>
      </sheetData>
      <sheetData sheetId="1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dos"/>
      <sheetName val="auxiliar"/>
      <sheetName val="encfixa"/>
      <sheetName val="encfixb"/>
      <sheetName val="quadro 1a"/>
      <sheetName val="quadro 1b"/>
      <sheetName val="quadro 2"/>
      <sheetName val="quadro 3a"/>
      <sheetName val="quadro 3b"/>
      <sheetName val="quadro 4a"/>
      <sheetName val="quadro 4b"/>
      <sheetName val="quadro 5"/>
      <sheetName val="quadro 6"/>
      <sheetName val="quadro 7"/>
      <sheetName val="quadro 8"/>
      <sheetName val="quadro9"/>
      <sheetName val="quadro 10"/>
      <sheetName val="quadro 13"/>
      <sheetName val="quadro 14"/>
      <sheetName val="quadro 16"/>
      <sheetName val="quadro 17"/>
      <sheetName val="quadro 19"/>
      <sheetName val="quadro 20"/>
      <sheetName val="quadro 21"/>
      <sheetName val="quadro 22"/>
      <sheetName val="quadro 23"/>
      <sheetName val="quadro 24"/>
      <sheetName val="quadro 25"/>
      <sheetName val="quadro 26"/>
      <sheetName val="quadro 27"/>
      <sheetName val="quadro 28"/>
      <sheetName val="quadro 29"/>
      <sheetName val="quadro 30"/>
      <sheetName val="quadro 31"/>
      <sheetName val="Custos Médios"/>
      <sheetName val="jmb2002"/>
      <sheetName val="jmb2003"/>
      <sheetName val="OV2002"/>
      <sheetName val="OV2003"/>
      <sheetName val="quadro 15"/>
      <sheetName val="quadro 20.orig"/>
      <sheetName val="quadro 21.orig"/>
      <sheetName val="quadro 1.old"/>
      <sheetName val="pre$"/>
      <sheetName val="quadro 20.jmb"/>
      <sheetName val="quadro 21.jmb"/>
      <sheetName val="Gráfico 1a)"/>
      <sheetName val="Gráfico 1b)"/>
      <sheetName val="Gráfico 2a)"/>
      <sheetName val="Gráfico 2b)"/>
      <sheetName val="Gráfico 3"/>
      <sheetName val="Gráfico 4"/>
      <sheetName val="Gráfico 8a)"/>
      <sheetName val="Gráfico 8b)"/>
      <sheetName val="Gráfico_cms"/>
      <sheetName val="Para_gráficos"/>
      <sheetName val="cons.esp.1"/>
      <sheetName val="cons.esp.2"/>
      <sheetName val="custos1"/>
      <sheetName val="custos2"/>
      <sheetName val="custos_verificados"/>
      <sheetName val="construcao_custos"/>
      <sheetName val="Emis"/>
      <sheetName val="Prod"/>
    </sheetNames>
    <sheetDataSet>
      <sheetData sheetId="0" refreshError="1">
        <row r="1">
          <cell r="A1">
            <v>8</v>
          </cell>
        </row>
        <row r="2">
          <cell r="A2">
            <v>2002</v>
          </cell>
        </row>
        <row r="3">
          <cell r="A3">
            <v>2003</v>
          </cell>
        </row>
      </sheetData>
      <sheetData sheetId="1" refreshError="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sheetData sheetId="61"/>
      <sheetData sheetId="62"/>
      <sheetData sheetId="63"/>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dos"/>
      <sheetName val="auxiliar"/>
      <sheetName val="encfixa"/>
      <sheetName val="encfixb"/>
      <sheetName val="quadro 1a"/>
      <sheetName val="quadro 1b"/>
      <sheetName val="quadro 2"/>
      <sheetName val="quadro 3a"/>
      <sheetName val="quadro 3b"/>
      <sheetName val="quadro 4a"/>
      <sheetName val="quadro 4b"/>
      <sheetName val="quadro 5"/>
      <sheetName val="quadro 6"/>
      <sheetName val="quadro 7"/>
      <sheetName val="quadro 8"/>
      <sheetName val="quadro9"/>
      <sheetName val="quadro 10"/>
      <sheetName val="quadro 13"/>
      <sheetName val="quadro 14"/>
      <sheetName val="quadro 16"/>
      <sheetName val="quadro 17"/>
      <sheetName val="quadro 19"/>
      <sheetName val="quadro 20"/>
      <sheetName val="quadro 21"/>
      <sheetName val="quadro 22"/>
      <sheetName val="quadro 23"/>
      <sheetName val="quadro 24"/>
      <sheetName val="quadro 25"/>
      <sheetName val="quadro 26"/>
      <sheetName val="quadro 27"/>
      <sheetName val="quadro 28"/>
      <sheetName val="quadro 29"/>
      <sheetName val="quadro 30"/>
      <sheetName val="quadro 31"/>
      <sheetName val="Custos Médios"/>
      <sheetName val="jmb2002"/>
      <sheetName val="jmb2003"/>
      <sheetName val="OV2002"/>
      <sheetName val="OV2003"/>
      <sheetName val="quadro 15"/>
      <sheetName val="quadro 20.orig"/>
      <sheetName val="quadro 21.orig"/>
      <sheetName val="quadro 1.old"/>
      <sheetName val="pre$"/>
      <sheetName val="quadro 20.jmb"/>
      <sheetName val="quadro 21.jmb"/>
      <sheetName val="Gráfico 1a)"/>
      <sheetName val="Gráfico 1b)"/>
      <sheetName val="Gráfico 2a)"/>
      <sheetName val="Gráfico 2b)"/>
      <sheetName val="Gráfico 3"/>
      <sheetName val="Gráfico 4"/>
      <sheetName val="Gráfico 8a)"/>
      <sheetName val="Gráfico 8b)"/>
      <sheetName val="Gráfico_cms"/>
      <sheetName val="Para_gráficos"/>
      <sheetName val="cons.esp.1"/>
      <sheetName val="cons.esp.2"/>
      <sheetName val="custos1"/>
      <sheetName val="custos2"/>
      <sheetName val="custos_verificados"/>
      <sheetName val="construcao_custos"/>
      <sheetName val="Emis"/>
      <sheetName val="Prod"/>
    </sheetNames>
    <sheetDataSet>
      <sheetData sheetId="0" refreshError="1">
        <row r="1">
          <cell r="A1">
            <v>8</v>
          </cell>
        </row>
        <row r="2">
          <cell r="A2">
            <v>2002</v>
          </cell>
        </row>
        <row r="3">
          <cell r="A3">
            <v>2003</v>
          </cell>
        </row>
      </sheetData>
      <sheetData sheetId="1" refreshError="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sheetData sheetId="61"/>
      <sheetData sheetId="62"/>
      <sheetData sheetId="6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scr ERSE"/>
      <sheetName val="notas"/>
      <sheetName val="valid transf"/>
      <sheetName val="Zam"/>
      <sheetName val="ot não liq"/>
      <sheetName val="TPE"/>
      <sheetName val="TPE detalhe"/>
      <sheetName val="valid novos"/>
      <sheetName val="bal"/>
      <sheetName val="ctrl bal"/>
      <sheetName val="Imo base"/>
      <sheetName val="Crit de repart finais"/>
      <sheetName val="im dir"/>
      <sheetName val="im ind"/>
      <sheetName val="valid repart"/>
      <sheetName val="Ind final"/>
      <sheetName val="Mudam1"/>
      <sheetName val="Mudam2"/>
      <sheetName val="Imob ERSE 2005"/>
      <sheetName val="Modelo 2005"/>
    </sheetNames>
    <sheetDataSet>
      <sheetData sheetId="0" refreshError="1"/>
      <sheetData sheetId="1" refreshError="1"/>
      <sheetData sheetId="2"/>
      <sheetData sheetId="3"/>
      <sheetData sheetId="4" refreshError="1"/>
      <sheetData sheetId="5" refreshError="1"/>
      <sheetData sheetId="6" refreshError="1"/>
      <sheetData sheetId="7" refreshError="1"/>
      <sheetData sheetId="8"/>
      <sheetData sheetId="9" refreshError="1"/>
      <sheetData sheetId="10"/>
      <sheetData sheetId="11" refreshError="1"/>
      <sheetData sheetId="12"/>
      <sheetData sheetId="13" refreshError="1"/>
      <sheetData sheetId="14" refreshError="1"/>
      <sheetData sheetId="15"/>
      <sheetData sheetId="16"/>
      <sheetData sheetId="17"/>
      <sheetData sheetId="18" refreshError="1"/>
      <sheetData sheetId="19"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dos"/>
      <sheetName val="encfixa"/>
      <sheetName val="encfixb"/>
      <sheetName val="encfixc"/>
      <sheetName val="encfixd"/>
      <sheetName val="quadro 1a"/>
      <sheetName val="quadro 1b"/>
      <sheetName val="quadro 1c"/>
      <sheetName val="quadro 1d"/>
      <sheetName val="quadro 2"/>
      <sheetName val="quadro 3a"/>
      <sheetName val="quadro 3b"/>
      <sheetName val="quadro 3c"/>
      <sheetName val="quadro 3d"/>
      <sheetName val="quadro 4a"/>
      <sheetName val="quadro 4b"/>
      <sheetName val="quadro 4c"/>
      <sheetName val="quadro 4d"/>
      <sheetName val="quadro 5"/>
      <sheetName val="quadro 6"/>
      <sheetName val="quadro 7"/>
      <sheetName val="quadro 8"/>
      <sheetName val="quadro9"/>
      <sheetName val="quadro 10"/>
      <sheetName val="quadro 13"/>
      <sheetName val="quadro 14"/>
      <sheetName val="quadro 16"/>
      <sheetName val="quadro 17"/>
      <sheetName val="quadro 19"/>
      <sheetName val="quadro 20"/>
      <sheetName val="quadro 21"/>
      <sheetName val="custos"/>
      <sheetName val="quadro 22"/>
      <sheetName val="quadro 23"/>
      <sheetName val="quadro 24"/>
      <sheetName val="quadro 25a"/>
      <sheetName val="quadro 25b"/>
      <sheetName val="quadro 25c"/>
      <sheetName val="quadro 25d"/>
      <sheetName val="quadro 27a"/>
      <sheetName val="quadro 27b"/>
      <sheetName val="quadro 27c"/>
      <sheetName val="quadro 27d"/>
      <sheetName val="quadro 29a"/>
      <sheetName val="quadro 29b"/>
      <sheetName val="quadro 29c"/>
      <sheetName val="quadro 29d"/>
      <sheetName val="auxiliar"/>
      <sheetName val="quadro 31"/>
      <sheetName val="cons.esp.1"/>
      <sheetName val="cons.esp.2"/>
    </sheetNames>
    <sheetDataSet>
      <sheetData sheetId="0" refreshError="1">
        <row r="2">
          <cell r="A2">
            <v>2004</v>
          </cell>
        </row>
        <row r="3">
          <cell r="A3">
            <v>2005</v>
          </cell>
        </row>
        <row r="4">
          <cell r="A4">
            <v>2006</v>
          </cell>
        </row>
        <row r="5">
          <cell r="A5">
            <v>2007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row r="7">
          <cell r="C7" t="str">
            <v>CTG</v>
          </cell>
          <cell r="D7">
            <v>13588.261400000001</v>
          </cell>
          <cell r="E7">
            <v>12304.809380000001</v>
          </cell>
          <cell r="F7">
            <v>15346.511770000001</v>
          </cell>
          <cell r="G7">
            <v>16213.5229</v>
          </cell>
          <cell r="H7">
            <v>9055.8747140946798</v>
          </cell>
          <cell r="I7">
            <v>12866.00139607934</v>
          </cell>
          <cell r="J7">
            <v>21430.132767255589</v>
          </cell>
          <cell r="K7">
            <v>20889.181088782901</v>
          </cell>
          <cell r="L7">
            <v>15889.140660444991</v>
          </cell>
          <cell r="M7">
            <v>18148.04917016246</v>
          </cell>
          <cell r="N7">
            <v>18236.901339549277</v>
          </cell>
          <cell r="O7">
            <v>15020.088736774185</v>
          </cell>
          <cell r="P7">
            <v>188988.47532314347</v>
          </cell>
        </row>
        <row r="8">
          <cell r="C8" t="str">
            <v>CTO</v>
          </cell>
          <cell r="D8">
            <v>0</v>
          </cell>
          <cell r="E8">
            <v>0</v>
          </cell>
          <cell r="F8">
            <v>0</v>
          </cell>
          <cell r="G8">
            <v>-6.5700000000000003E-3</v>
          </cell>
          <cell r="H8">
            <v>0</v>
          </cell>
          <cell r="I8">
            <v>0</v>
          </cell>
          <cell r="J8">
            <v>673.97796789034339</v>
          </cell>
          <cell r="K8">
            <v>0</v>
          </cell>
          <cell r="L8">
            <v>0</v>
          </cell>
          <cell r="M8">
            <v>0</v>
          </cell>
          <cell r="N8">
            <v>0</v>
          </cell>
          <cell r="O8">
            <v>0</v>
          </cell>
          <cell r="P8">
            <v>673.97139789034338</v>
          </cell>
        </row>
        <row r="9">
          <cell r="C9" t="str">
            <v>CPG</v>
          </cell>
          <cell r="D9">
            <v>7564.9050499999994</v>
          </cell>
          <cell r="E9">
            <v>4014.5333799999999</v>
          </cell>
          <cell r="F9">
            <v>6771.0106299999998</v>
          </cell>
          <cell r="G9">
            <v>4922.37914</v>
          </cell>
          <cell r="H9">
            <v>7819.9018048637508</v>
          </cell>
          <cell r="I9">
            <v>8428.6535186640886</v>
          </cell>
          <cell r="J9">
            <v>9194.9005508906139</v>
          </cell>
          <cell r="K9">
            <v>9197.0544278057914</v>
          </cell>
          <cell r="L9">
            <v>8899.8194135113645</v>
          </cell>
          <cell r="M9">
            <v>9169.0540279084889</v>
          </cell>
          <cell r="N9">
            <v>8557.352983998222</v>
          </cell>
          <cell r="O9">
            <v>8413.0432306813618</v>
          </cell>
          <cell r="P9">
            <v>92952.608158323681</v>
          </cell>
        </row>
        <row r="10">
          <cell r="C10" t="str">
            <v>CCG - Fuel</v>
          </cell>
          <cell r="D10">
            <v>1274.305032389565</v>
          </cell>
          <cell r="E10">
            <v>988.14038232927589</v>
          </cell>
          <cell r="F10">
            <v>492.38294070380397</v>
          </cell>
          <cell r="G10">
            <v>76.834847296152006</v>
          </cell>
          <cell r="H10">
            <v>153.687975021108</v>
          </cell>
          <cell r="I10">
            <v>136.23963555068102</v>
          </cell>
          <cell r="J10">
            <v>800.30828173141754</v>
          </cell>
          <cell r="K10">
            <v>921.43262738106102</v>
          </cell>
          <cell r="L10">
            <v>1288.4431659944905</v>
          </cell>
          <cell r="M10">
            <v>235.73914265345249</v>
          </cell>
          <cell r="N10">
            <v>139.81605251508</v>
          </cell>
          <cell r="O10">
            <v>492.55209479973007</v>
          </cell>
          <cell r="P10">
            <v>6999.8821783658168</v>
          </cell>
        </row>
        <row r="11">
          <cell r="C11" t="str">
            <v>CCG - Gás</v>
          </cell>
          <cell r="D11">
            <v>-145.76460238956474</v>
          </cell>
          <cell r="E11">
            <v>691.71245767072412</v>
          </cell>
          <cell r="F11">
            <v>870.80052929619592</v>
          </cell>
          <cell r="G11">
            <v>701.17954270384826</v>
          </cell>
          <cell r="H11">
            <v>-58.847233584616845</v>
          </cell>
          <cell r="I11">
            <v>426.5652571855727</v>
          </cell>
          <cell r="J11">
            <v>1860.3754732551747</v>
          </cell>
          <cell r="K11">
            <v>-76.161961806945897</v>
          </cell>
          <cell r="L11">
            <v>2911.6350501465231</v>
          </cell>
          <cell r="M11">
            <v>462.28898706701534</v>
          </cell>
          <cell r="N11">
            <v>265.09546791729684</v>
          </cell>
          <cell r="O11">
            <v>701.48250033866509</v>
          </cell>
          <cell r="P11">
            <v>8610.3614677998885</v>
          </cell>
        </row>
        <row r="12">
          <cell r="C12" t="str">
            <v>CAM</v>
          </cell>
          <cell r="D12">
            <v>0</v>
          </cell>
          <cell r="E12">
            <v>0</v>
          </cell>
          <cell r="F12">
            <v>0</v>
          </cell>
          <cell r="G12">
            <v>6.3340000000000007E-2</v>
          </cell>
          <cell r="H12">
            <v>0</v>
          </cell>
          <cell r="I12">
            <v>0</v>
          </cell>
          <cell r="J12">
            <v>0</v>
          </cell>
          <cell r="K12">
            <v>0</v>
          </cell>
          <cell r="L12">
            <v>0</v>
          </cell>
          <cell r="M12">
            <v>0</v>
          </cell>
          <cell r="N12">
            <v>0</v>
          </cell>
          <cell r="O12">
            <v>0</v>
          </cell>
          <cell r="P12">
            <v>6.3340000000000007E-2</v>
          </cell>
        </row>
        <row r="13">
          <cell r="C13" t="str">
            <v>CBR</v>
          </cell>
          <cell r="D13">
            <v>397.5573</v>
          </cell>
          <cell r="E13">
            <v>703.14463000000001</v>
          </cell>
          <cell r="F13">
            <v>728.99457000000007</v>
          </cell>
          <cell r="G13">
            <v>529.01893000000007</v>
          </cell>
          <cell r="H13">
            <v>248.62128098348802</v>
          </cell>
          <cell r="I13">
            <v>285.29615768447997</v>
          </cell>
          <cell r="J13">
            <v>294.78531224727999</v>
          </cell>
          <cell r="K13">
            <v>294.792218033952</v>
          </cell>
          <cell r="L13">
            <v>285.29615768447997</v>
          </cell>
          <cell r="M13">
            <v>294.84746432732794</v>
          </cell>
          <cell r="N13">
            <v>285.35630479560001</v>
          </cell>
          <cell r="O13">
            <v>318.64787368842002</v>
          </cell>
          <cell r="P13">
            <v>4666.3581994450278</v>
          </cell>
        </row>
        <row r="14">
          <cell r="C14" t="str">
            <v>CSB</v>
          </cell>
          <cell r="D14">
            <v>1319.25344</v>
          </cell>
          <cell r="E14">
            <v>1157.8441</v>
          </cell>
          <cell r="F14">
            <v>2197.5670599999999</v>
          </cell>
          <cell r="G14">
            <v>680.9529500000001</v>
          </cell>
          <cell r="H14">
            <v>206.180359506352</v>
          </cell>
          <cell r="I14">
            <v>83.323936900159993</v>
          </cell>
          <cell r="J14">
            <v>3116.2556203347799</v>
          </cell>
          <cell r="K14">
            <v>8036.4912139279804</v>
          </cell>
          <cell r="L14">
            <v>15085.798775773967</v>
          </cell>
          <cell r="M14">
            <v>6237.0353124954836</v>
          </cell>
          <cell r="N14">
            <v>5103.8840506263759</v>
          </cell>
          <cell r="O14">
            <v>6974.6137965294311</v>
          </cell>
          <cell r="P14">
            <v>50199.200616094531</v>
          </cell>
        </row>
        <row r="15">
          <cell r="C15" t="str">
            <v>CSN</v>
          </cell>
          <cell r="D15">
            <v>13171.619719999999</v>
          </cell>
          <cell r="E15">
            <v>13101.59384</v>
          </cell>
          <cell r="F15">
            <v>16395.169160000001</v>
          </cell>
          <cell r="G15">
            <v>14164.80099</v>
          </cell>
          <cell r="H15">
            <v>16597.205551614388</v>
          </cell>
          <cell r="I15">
            <v>16139.40604050102</v>
          </cell>
          <cell r="J15">
            <v>17240.130749687702</v>
          </cell>
          <cell r="K15">
            <v>13689.792912359888</v>
          </cell>
          <cell r="L15">
            <v>13985.314718566851</v>
          </cell>
          <cell r="M15">
            <v>17203.445284089594</v>
          </cell>
          <cell r="N15">
            <v>16058.043524859842</v>
          </cell>
          <cell r="O15">
            <v>16286.308644136945</v>
          </cell>
          <cell r="P15">
            <v>184032.83113581623</v>
          </cell>
        </row>
        <row r="16">
          <cell r="C16" t="str">
            <v>CTN</v>
          </cell>
          <cell r="D16">
            <v>34.837309999999995</v>
          </cell>
          <cell r="E16">
            <v>364.40096</v>
          </cell>
          <cell r="F16">
            <v>42.774759999999993</v>
          </cell>
          <cell r="G16">
            <v>1.7897400000000001</v>
          </cell>
          <cell r="H16">
            <v>36.723484519259998</v>
          </cell>
          <cell r="I16">
            <v>36.723484519259998</v>
          </cell>
          <cell r="J16">
            <v>36.723484519259998</v>
          </cell>
          <cell r="K16">
            <v>36.723484519259998</v>
          </cell>
          <cell r="L16">
            <v>36.723484519259998</v>
          </cell>
          <cell r="M16">
            <v>36.723484519259998</v>
          </cell>
          <cell r="N16">
            <v>36.723484519259998</v>
          </cell>
          <cell r="O16">
            <v>36.723484519259998</v>
          </cell>
          <cell r="P16">
            <v>737.59064615407976</v>
          </cell>
        </row>
      </sheetData>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dos"/>
      <sheetName val="encfixa"/>
      <sheetName val="encfixb"/>
      <sheetName val="encfixc"/>
      <sheetName val="encfixd"/>
      <sheetName val="quadro 1a"/>
      <sheetName val="quadro 1b"/>
      <sheetName val="quadro 1c"/>
      <sheetName val="quadro 1d"/>
      <sheetName val="quadro 2"/>
      <sheetName val="quadro 3a"/>
      <sheetName val="quadro 3b"/>
      <sheetName val="quadro 3c"/>
      <sheetName val="quadro 3d"/>
      <sheetName val="quadro 4a"/>
      <sheetName val="quadro 4b"/>
      <sheetName val="quadro 4c"/>
      <sheetName val="quadro 4d"/>
      <sheetName val="quadro 5"/>
      <sheetName val="quadro 6"/>
      <sheetName val="quadro 7"/>
      <sheetName val="quadro 8"/>
      <sheetName val="quadro9"/>
      <sheetName val="quadro 10"/>
      <sheetName val="quadro 13"/>
      <sheetName val="quadro 14"/>
      <sheetName val="quadro 16"/>
      <sheetName val="quadro 17"/>
      <sheetName val="quadro 19"/>
      <sheetName val="quadro 20"/>
      <sheetName val="quadro 21"/>
      <sheetName val="custos"/>
      <sheetName val="quadro 22"/>
      <sheetName val="quadro 23"/>
      <sheetName val="quadro 24"/>
      <sheetName val="quadro 25a"/>
      <sheetName val="quadro 25b"/>
      <sheetName val="quadro 25c"/>
      <sheetName val="quadro 25d"/>
      <sheetName val="quadro 27a"/>
      <sheetName val="quadro 27b"/>
      <sheetName val="quadro 27c"/>
      <sheetName val="quadro 27d"/>
      <sheetName val="quadro 29a"/>
      <sheetName val="quadro 29b"/>
      <sheetName val="quadro 29c"/>
      <sheetName val="quadro 29d"/>
      <sheetName val="auxiliar"/>
      <sheetName val="quadro 31"/>
      <sheetName val="cons.esp.1"/>
      <sheetName val="cons.esp.2"/>
    </sheetNames>
    <sheetDataSet>
      <sheetData sheetId="0" refreshError="1">
        <row r="2">
          <cell r="A2">
            <v>2004</v>
          </cell>
        </row>
        <row r="3">
          <cell r="A3">
            <v>2005</v>
          </cell>
        </row>
        <row r="4">
          <cell r="A4">
            <v>2006</v>
          </cell>
        </row>
        <row r="5">
          <cell r="A5">
            <v>2007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row r="7">
          <cell r="C7" t="str">
            <v>CTG</v>
          </cell>
          <cell r="D7">
            <v>13588.261400000001</v>
          </cell>
          <cell r="E7">
            <v>12304.809380000001</v>
          </cell>
          <cell r="F7">
            <v>15346.511770000001</v>
          </cell>
          <cell r="G7">
            <v>16213.5229</v>
          </cell>
          <cell r="H7">
            <v>9055.8747140946798</v>
          </cell>
          <cell r="I7">
            <v>12866.00139607934</v>
          </cell>
          <cell r="J7">
            <v>21430.132767255589</v>
          </cell>
          <cell r="K7">
            <v>20889.181088782901</v>
          </cell>
          <cell r="L7">
            <v>15889.140660444991</v>
          </cell>
          <cell r="M7">
            <v>18148.04917016246</v>
          </cell>
          <cell r="N7">
            <v>18236.901339549277</v>
          </cell>
          <cell r="O7">
            <v>15020.088736774185</v>
          </cell>
          <cell r="P7">
            <v>188988.47532314347</v>
          </cell>
        </row>
        <row r="8">
          <cell r="C8" t="str">
            <v>CTO</v>
          </cell>
          <cell r="D8">
            <v>0</v>
          </cell>
          <cell r="E8">
            <v>0</v>
          </cell>
          <cell r="F8">
            <v>0</v>
          </cell>
          <cell r="G8">
            <v>-6.5700000000000003E-3</v>
          </cell>
          <cell r="H8">
            <v>0</v>
          </cell>
          <cell r="I8">
            <v>0</v>
          </cell>
          <cell r="J8">
            <v>673.97796789034339</v>
          </cell>
          <cell r="K8">
            <v>0</v>
          </cell>
          <cell r="L8">
            <v>0</v>
          </cell>
          <cell r="M8">
            <v>0</v>
          </cell>
          <cell r="N8">
            <v>0</v>
          </cell>
          <cell r="O8">
            <v>0</v>
          </cell>
          <cell r="P8">
            <v>673.97139789034338</v>
          </cell>
        </row>
        <row r="9">
          <cell r="C9" t="str">
            <v>CPG</v>
          </cell>
          <cell r="D9">
            <v>7564.9050499999994</v>
          </cell>
          <cell r="E9">
            <v>4014.5333799999999</v>
          </cell>
          <cell r="F9">
            <v>6771.0106299999998</v>
          </cell>
          <cell r="G9">
            <v>4922.37914</v>
          </cell>
          <cell r="H9">
            <v>7819.9018048637508</v>
          </cell>
          <cell r="I9">
            <v>8428.6535186640886</v>
          </cell>
          <cell r="J9">
            <v>9194.9005508906139</v>
          </cell>
          <cell r="K9">
            <v>9197.0544278057914</v>
          </cell>
          <cell r="L9">
            <v>8899.8194135113645</v>
          </cell>
          <cell r="M9">
            <v>9169.0540279084889</v>
          </cell>
          <cell r="N9">
            <v>8557.352983998222</v>
          </cell>
          <cell r="O9">
            <v>8413.0432306813618</v>
          </cell>
          <cell r="P9">
            <v>92952.608158323681</v>
          </cell>
        </row>
        <row r="10">
          <cell r="C10" t="str">
            <v>CCG - Fuel</v>
          </cell>
          <cell r="D10">
            <v>1274.305032389565</v>
          </cell>
          <cell r="E10">
            <v>988.14038232927589</v>
          </cell>
          <cell r="F10">
            <v>492.38294070380397</v>
          </cell>
          <cell r="G10">
            <v>76.834847296152006</v>
          </cell>
          <cell r="H10">
            <v>153.687975021108</v>
          </cell>
          <cell r="I10">
            <v>136.23963555068102</v>
          </cell>
          <cell r="J10">
            <v>800.30828173141754</v>
          </cell>
          <cell r="K10">
            <v>921.43262738106102</v>
          </cell>
          <cell r="L10">
            <v>1288.4431659944905</v>
          </cell>
          <cell r="M10">
            <v>235.73914265345249</v>
          </cell>
          <cell r="N10">
            <v>139.81605251508</v>
          </cell>
          <cell r="O10">
            <v>492.55209479973007</v>
          </cell>
          <cell r="P10">
            <v>6999.8821783658168</v>
          </cell>
        </row>
        <row r="11">
          <cell r="C11" t="str">
            <v>CCG - Gás</v>
          </cell>
          <cell r="D11">
            <v>-145.76460238956474</v>
          </cell>
          <cell r="E11">
            <v>691.71245767072412</v>
          </cell>
          <cell r="F11">
            <v>870.80052929619592</v>
          </cell>
          <cell r="G11">
            <v>701.17954270384826</v>
          </cell>
          <cell r="H11">
            <v>-58.847233584616845</v>
          </cell>
          <cell r="I11">
            <v>426.5652571855727</v>
          </cell>
          <cell r="J11">
            <v>1860.3754732551747</v>
          </cell>
          <cell r="K11">
            <v>-76.161961806945897</v>
          </cell>
          <cell r="L11">
            <v>2911.6350501465231</v>
          </cell>
          <cell r="M11">
            <v>462.28898706701534</v>
          </cell>
          <cell r="N11">
            <v>265.09546791729684</v>
          </cell>
          <cell r="O11">
            <v>701.48250033866509</v>
          </cell>
          <cell r="P11">
            <v>8610.3614677998885</v>
          </cell>
        </row>
        <row r="12">
          <cell r="C12" t="str">
            <v>CAM</v>
          </cell>
          <cell r="D12">
            <v>0</v>
          </cell>
          <cell r="E12">
            <v>0</v>
          </cell>
          <cell r="F12">
            <v>0</v>
          </cell>
          <cell r="G12">
            <v>6.3340000000000007E-2</v>
          </cell>
          <cell r="H12">
            <v>0</v>
          </cell>
          <cell r="I12">
            <v>0</v>
          </cell>
          <cell r="J12">
            <v>0</v>
          </cell>
          <cell r="K12">
            <v>0</v>
          </cell>
          <cell r="L12">
            <v>0</v>
          </cell>
          <cell r="M12">
            <v>0</v>
          </cell>
          <cell r="N12">
            <v>0</v>
          </cell>
          <cell r="O12">
            <v>0</v>
          </cell>
          <cell r="P12">
            <v>6.3340000000000007E-2</v>
          </cell>
        </row>
        <row r="13">
          <cell r="C13" t="str">
            <v>CBR</v>
          </cell>
          <cell r="D13">
            <v>397.5573</v>
          </cell>
          <cell r="E13">
            <v>703.14463000000001</v>
          </cell>
          <cell r="F13">
            <v>728.99457000000007</v>
          </cell>
          <cell r="G13">
            <v>529.01893000000007</v>
          </cell>
          <cell r="H13">
            <v>248.62128098348802</v>
          </cell>
          <cell r="I13">
            <v>285.29615768447997</v>
          </cell>
          <cell r="J13">
            <v>294.78531224727999</v>
          </cell>
          <cell r="K13">
            <v>294.792218033952</v>
          </cell>
          <cell r="L13">
            <v>285.29615768447997</v>
          </cell>
          <cell r="M13">
            <v>294.84746432732794</v>
          </cell>
          <cell r="N13">
            <v>285.35630479560001</v>
          </cell>
          <cell r="O13">
            <v>318.64787368842002</v>
          </cell>
          <cell r="P13">
            <v>4666.3581994450278</v>
          </cell>
        </row>
        <row r="14">
          <cell r="C14" t="str">
            <v>CSB</v>
          </cell>
          <cell r="D14">
            <v>1319.25344</v>
          </cell>
          <cell r="E14">
            <v>1157.8441</v>
          </cell>
          <cell r="F14">
            <v>2197.5670599999999</v>
          </cell>
          <cell r="G14">
            <v>680.9529500000001</v>
          </cell>
          <cell r="H14">
            <v>206.180359506352</v>
          </cell>
          <cell r="I14">
            <v>83.323936900159993</v>
          </cell>
          <cell r="J14">
            <v>3116.2556203347799</v>
          </cell>
          <cell r="K14">
            <v>8036.4912139279804</v>
          </cell>
          <cell r="L14">
            <v>15085.798775773967</v>
          </cell>
          <cell r="M14">
            <v>6237.0353124954836</v>
          </cell>
          <cell r="N14">
            <v>5103.8840506263759</v>
          </cell>
          <cell r="O14">
            <v>6974.6137965294311</v>
          </cell>
          <cell r="P14">
            <v>50199.200616094531</v>
          </cell>
        </row>
        <row r="15">
          <cell r="C15" t="str">
            <v>CSN</v>
          </cell>
          <cell r="D15">
            <v>13171.619719999999</v>
          </cell>
          <cell r="E15">
            <v>13101.59384</v>
          </cell>
          <cell r="F15">
            <v>16395.169160000001</v>
          </cell>
          <cell r="G15">
            <v>14164.80099</v>
          </cell>
          <cell r="H15">
            <v>16597.205551614388</v>
          </cell>
          <cell r="I15">
            <v>16139.40604050102</v>
          </cell>
          <cell r="J15">
            <v>17240.130749687702</v>
          </cell>
          <cell r="K15">
            <v>13689.792912359888</v>
          </cell>
          <cell r="L15">
            <v>13985.314718566851</v>
          </cell>
          <cell r="M15">
            <v>17203.445284089594</v>
          </cell>
          <cell r="N15">
            <v>16058.043524859842</v>
          </cell>
          <cell r="O15">
            <v>16286.308644136945</v>
          </cell>
          <cell r="P15">
            <v>184032.83113581623</v>
          </cell>
        </row>
        <row r="16">
          <cell r="C16" t="str">
            <v>CTN</v>
          </cell>
          <cell r="D16">
            <v>34.837309999999995</v>
          </cell>
          <cell r="E16">
            <v>364.40096</v>
          </cell>
          <cell r="F16">
            <v>42.774759999999993</v>
          </cell>
          <cell r="G16">
            <v>1.7897400000000001</v>
          </cell>
          <cell r="H16">
            <v>36.723484519259998</v>
          </cell>
          <cell r="I16">
            <v>36.723484519259998</v>
          </cell>
          <cell r="J16">
            <v>36.723484519259998</v>
          </cell>
          <cell r="K16">
            <v>36.723484519259998</v>
          </cell>
          <cell r="L16">
            <v>36.723484519259998</v>
          </cell>
          <cell r="M16">
            <v>36.723484519259998</v>
          </cell>
          <cell r="N16">
            <v>36.723484519259998</v>
          </cell>
          <cell r="O16">
            <v>36.723484519259998</v>
          </cell>
          <cell r="P16">
            <v>737.59064615407976</v>
          </cell>
        </row>
      </sheetData>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j"/>
      <sheetName val="Folha1"/>
      <sheetName val="BEI"/>
      <sheetName val="dif.camb"/>
      <sheetName val="emac"/>
      <sheetName val="ener"/>
      <sheetName val="Od"/>
      <sheetName val="68$"/>
      <sheetName val="68€"/>
      <sheetName val="balancete"/>
      <sheetName val="DF'S INDIV"/>
      <sheetName val=" DF'S DR.Ana"/>
      <sheetName val="leasing"/>
      <sheetName val="COOPEREME"/>
      <sheetName val="Equivalência"/>
      <sheetName val="Museu"/>
      <sheetName val="72"/>
      <sheetName val="mod22"/>
      <sheetName val="mod22 2"/>
      <sheetName val="mod22 es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scr ERSE"/>
      <sheetName val="notas"/>
      <sheetName val="valid transf"/>
      <sheetName val="Zam"/>
      <sheetName val="ot não liq"/>
      <sheetName val="TPE"/>
      <sheetName val="TPE detalhe"/>
      <sheetName val="valid novos"/>
      <sheetName val="bal"/>
      <sheetName val="ctrl bal"/>
      <sheetName val="Imo base"/>
      <sheetName val="Crit de repart finais"/>
      <sheetName val="im dir"/>
      <sheetName val="im ind"/>
      <sheetName val="valid repart"/>
      <sheetName val="Ind final"/>
      <sheetName val="Mudam1"/>
      <sheetName val="Mudam2"/>
      <sheetName val="Imob ERSE 2005"/>
      <sheetName val="Modelo 2005"/>
    </sheetNames>
    <sheetDataSet>
      <sheetData sheetId="0" refreshError="1"/>
      <sheetData sheetId="1" refreshError="1"/>
      <sheetData sheetId="2"/>
      <sheetData sheetId="3"/>
      <sheetData sheetId="4" refreshError="1"/>
      <sheetData sheetId="5" refreshError="1"/>
      <sheetData sheetId="6" refreshError="1"/>
      <sheetData sheetId="7" refreshError="1"/>
      <sheetData sheetId="8"/>
      <sheetData sheetId="9" refreshError="1"/>
      <sheetData sheetId="10"/>
      <sheetData sheetId="11" refreshError="1"/>
      <sheetData sheetId="12"/>
      <sheetData sheetId="13" refreshError="1"/>
      <sheetData sheetId="14" refreshError="1"/>
      <sheetData sheetId="15"/>
      <sheetData sheetId="16"/>
      <sheetData sheetId="17"/>
      <sheetData sheetId="18" refreshError="1"/>
      <sheetData sheetId="19"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ginal"/>
      <sheetName val="Trabalho"/>
    </sheetNames>
    <sheetDataSet>
      <sheetData sheetId="0">
        <row r="2">
          <cell r="A2" t="str">
            <v>8968</v>
          </cell>
        </row>
        <row r="3">
          <cell r="A3" t="str">
            <v>9851</v>
          </cell>
        </row>
        <row r="4">
          <cell r="A4" t="str">
            <v>8868</v>
          </cell>
        </row>
        <row r="5">
          <cell r="A5" t="str">
            <v>8620</v>
          </cell>
        </row>
        <row r="6">
          <cell r="A6" t="str">
            <v>3941</v>
          </cell>
        </row>
        <row r="7">
          <cell r="A7" t="str">
            <v>8946</v>
          </cell>
        </row>
        <row r="8">
          <cell r="A8" t="str">
            <v>8953</v>
          </cell>
        </row>
        <row r="9">
          <cell r="A9" t="str">
            <v>19738</v>
          </cell>
        </row>
        <row r="10">
          <cell r="A10" t="str">
            <v>32203</v>
          </cell>
        </row>
        <row r="11">
          <cell r="A11" t="str">
            <v>8569</v>
          </cell>
        </row>
        <row r="12">
          <cell r="A12" t="str">
            <v>8923</v>
          </cell>
        </row>
        <row r="13">
          <cell r="A13" t="str">
            <v>3942</v>
          </cell>
        </row>
        <row r="14">
          <cell r="A14" t="str">
            <v>9630</v>
          </cell>
        </row>
        <row r="15">
          <cell r="A15" t="str">
            <v>4985</v>
          </cell>
        </row>
        <row r="16">
          <cell r="A16" t="str">
            <v>4881</v>
          </cell>
        </row>
        <row r="17">
          <cell r="A17" t="str">
            <v>9827</v>
          </cell>
        </row>
        <row r="18">
          <cell r="A18" t="str">
            <v>4992</v>
          </cell>
        </row>
        <row r="19">
          <cell r="A19" t="str">
            <v>32158</v>
          </cell>
        </row>
        <row r="20">
          <cell r="A20" t="str">
            <v>5780</v>
          </cell>
        </row>
        <row r="21">
          <cell r="A21" t="str">
            <v>7492</v>
          </cell>
        </row>
        <row r="22">
          <cell r="A22" t="str">
            <v>4882</v>
          </cell>
        </row>
        <row r="23">
          <cell r="A23" t="str">
            <v>9820</v>
          </cell>
        </row>
        <row r="24">
          <cell r="A24" t="str">
            <v>7471</v>
          </cell>
        </row>
        <row r="25">
          <cell r="A25" t="str">
            <v>8977</v>
          </cell>
        </row>
        <row r="26">
          <cell r="A26" t="str">
            <v>8972</v>
          </cell>
        </row>
        <row r="27">
          <cell r="A27" t="str">
            <v>9934</v>
          </cell>
        </row>
        <row r="28">
          <cell r="A28" t="str">
            <v>9145</v>
          </cell>
        </row>
        <row r="29">
          <cell r="A29" t="str">
            <v>4861</v>
          </cell>
        </row>
        <row r="30">
          <cell r="A30" t="str">
            <v>4843</v>
          </cell>
        </row>
        <row r="31">
          <cell r="A31" t="str">
            <v>9105</v>
          </cell>
        </row>
        <row r="32">
          <cell r="A32" t="str">
            <v>4987</v>
          </cell>
        </row>
        <row r="33">
          <cell r="A33" t="str">
            <v>10102</v>
          </cell>
        </row>
        <row r="34">
          <cell r="A34" t="str">
            <v>4994</v>
          </cell>
        </row>
        <row r="35">
          <cell r="A35" t="str">
            <v>4979</v>
          </cell>
        </row>
        <row r="36">
          <cell r="A36" t="str">
            <v>4952</v>
          </cell>
        </row>
        <row r="37">
          <cell r="A37" t="str">
            <v>8103</v>
          </cell>
        </row>
        <row r="38">
          <cell r="A38" t="str">
            <v>8112</v>
          </cell>
        </row>
        <row r="39">
          <cell r="A39" t="str">
            <v>1587</v>
          </cell>
        </row>
        <row r="40">
          <cell r="A40" t="str">
            <v>4927</v>
          </cell>
        </row>
        <row r="41">
          <cell r="A41" t="str">
            <v>32231</v>
          </cell>
        </row>
        <row r="42">
          <cell r="A42" t="str">
            <v>8962</v>
          </cell>
        </row>
        <row r="43">
          <cell r="A43" t="str">
            <v>4996</v>
          </cell>
        </row>
        <row r="44">
          <cell r="A44" t="str">
            <v>9813</v>
          </cell>
        </row>
        <row r="45">
          <cell r="A45" t="str">
            <v>9842</v>
          </cell>
        </row>
        <row r="46">
          <cell r="A46" t="str">
            <v>4872</v>
          </cell>
        </row>
        <row r="47">
          <cell r="A47" t="str">
            <v>5013</v>
          </cell>
        </row>
        <row r="48">
          <cell r="A48" t="str">
            <v>1560</v>
          </cell>
        </row>
        <row r="49">
          <cell r="A49" t="str">
            <v>4998</v>
          </cell>
        </row>
        <row r="50">
          <cell r="A50" t="str">
            <v>9796</v>
          </cell>
        </row>
        <row r="51">
          <cell r="A51" t="str">
            <v>1588</v>
          </cell>
        </row>
        <row r="52">
          <cell r="A52" t="str">
            <v>8916</v>
          </cell>
        </row>
        <row r="53">
          <cell r="A53" t="str">
            <v>5012</v>
          </cell>
        </row>
        <row r="54">
          <cell r="A54" t="str">
            <v>1602</v>
          </cell>
        </row>
        <row r="55">
          <cell r="A55" t="str">
            <v>1514</v>
          </cell>
        </row>
        <row r="56">
          <cell r="A56" t="str">
            <v>13982</v>
          </cell>
        </row>
        <row r="57">
          <cell r="A57" t="str">
            <v>13986</v>
          </cell>
        </row>
        <row r="58">
          <cell r="A58" t="str">
            <v>13987</v>
          </cell>
        </row>
        <row r="59">
          <cell r="A59" t="str">
            <v>13990</v>
          </cell>
        </row>
        <row r="60">
          <cell r="A60" t="str">
            <v>13991</v>
          </cell>
        </row>
        <row r="61">
          <cell r="A61" t="str">
            <v>13992</v>
          </cell>
        </row>
        <row r="62">
          <cell r="A62" t="str">
            <v>13993</v>
          </cell>
        </row>
        <row r="63">
          <cell r="A63" t="str">
            <v>14274</v>
          </cell>
        </row>
        <row r="64">
          <cell r="A64" t="str">
            <v>14277</v>
          </cell>
        </row>
        <row r="65">
          <cell r="A65" t="str">
            <v>14279</v>
          </cell>
        </row>
        <row r="66">
          <cell r="A66" t="str">
            <v>14281</v>
          </cell>
        </row>
        <row r="67">
          <cell r="A67" t="str">
            <v>14282</v>
          </cell>
        </row>
        <row r="68">
          <cell r="A68" t="str">
            <v>14299</v>
          </cell>
        </row>
        <row r="69">
          <cell r="A69" t="str">
            <v>14309</v>
          </cell>
        </row>
        <row r="70">
          <cell r="A70" t="str">
            <v>14322</v>
          </cell>
        </row>
        <row r="71">
          <cell r="A71" t="str">
            <v>14323</v>
          </cell>
        </row>
        <row r="72">
          <cell r="A72" t="str">
            <v>1286</v>
          </cell>
        </row>
        <row r="73">
          <cell r="A73" t="str">
            <v>1304</v>
          </cell>
        </row>
        <row r="74">
          <cell r="A74" t="str">
            <v>1315</v>
          </cell>
        </row>
        <row r="75">
          <cell r="A75" t="str">
            <v>963</v>
          </cell>
        </row>
        <row r="76">
          <cell r="A76" t="str">
            <v>966</v>
          </cell>
        </row>
        <row r="77">
          <cell r="A77" t="str">
            <v>630</v>
          </cell>
        </row>
        <row r="78">
          <cell r="A78" t="str">
            <v>648</v>
          </cell>
        </row>
        <row r="79">
          <cell r="A79" t="str">
            <v>634</v>
          </cell>
        </row>
        <row r="80">
          <cell r="A80" t="str">
            <v>660</v>
          </cell>
        </row>
        <row r="81">
          <cell r="A81" t="str">
            <v>665</v>
          </cell>
        </row>
        <row r="82">
          <cell r="A82" t="str">
            <v>667</v>
          </cell>
        </row>
        <row r="83">
          <cell r="A83" t="str">
            <v>669</v>
          </cell>
        </row>
        <row r="84">
          <cell r="A84" t="str">
            <v>671</v>
          </cell>
        </row>
        <row r="85">
          <cell r="A85" t="str">
            <v>672</v>
          </cell>
        </row>
        <row r="86">
          <cell r="A86" t="str">
            <v>675</v>
          </cell>
        </row>
        <row r="87">
          <cell r="A87" t="str">
            <v>677</v>
          </cell>
        </row>
        <row r="88">
          <cell r="A88" t="str">
            <v>645</v>
          </cell>
        </row>
        <row r="89">
          <cell r="A89" t="str">
            <v>653</v>
          </cell>
        </row>
        <row r="90">
          <cell r="A90" t="str">
            <v>656</v>
          </cell>
        </row>
        <row r="91">
          <cell r="A91" t="str">
            <v>658</v>
          </cell>
        </row>
        <row r="92">
          <cell r="A92" t="str">
            <v>662</v>
          </cell>
        </row>
        <row r="93">
          <cell r="A93" t="str">
            <v>664</v>
          </cell>
        </row>
        <row r="94">
          <cell r="A94" t="str">
            <v>14247</v>
          </cell>
        </row>
        <row r="95">
          <cell r="A95" t="str">
            <v>14248</v>
          </cell>
        </row>
        <row r="96">
          <cell r="A96" t="str">
            <v>14261</v>
          </cell>
        </row>
        <row r="97">
          <cell r="A97" t="str">
            <v>14263</v>
          </cell>
        </row>
        <row r="98">
          <cell r="A98" t="str">
            <v>14304</v>
          </cell>
        </row>
        <row r="99">
          <cell r="A99" t="str">
            <v>14301</v>
          </cell>
        </row>
        <row r="100">
          <cell r="A100" t="str">
            <v>14246</v>
          </cell>
        </row>
        <row r="101">
          <cell r="A101" t="str">
            <v>597</v>
          </cell>
        </row>
        <row r="102">
          <cell r="A102" t="str">
            <v>639</v>
          </cell>
        </row>
        <row r="103">
          <cell r="A103" t="str">
            <v>14262</v>
          </cell>
        </row>
        <row r="104">
          <cell r="A104" t="str">
            <v>14302</v>
          </cell>
        </row>
        <row r="105">
          <cell r="A105" t="str">
            <v>14313</v>
          </cell>
        </row>
        <row r="106">
          <cell r="A106" t="str">
            <v>14303</v>
          </cell>
        </row>
        <row r="107">
          <cell r="A107" t="str">
            <v>14300</v>
          </cell>
        </row>
        <row r="108">
          <cell r="A108" t="str">
            <v>14249</v>
          </cell>
        </row>
        <row r="109">
          <cell r="A109" t="str">
            <v>14307</v>
          </cell>
        </row>
        <row r="110">
          <cell r="A110" t="str">
            <v>14305</v>
          </cell>
        </row>
        <row r="111">
          <cell r="A111" t="str">
            <v>14306</v>
          </cell>
        </row>
        <row r="112">
          <cell r="A112" t="str">
            <v>14266</v>
          </cell>
        </row>
        <row r="113">
          <cell r="A113" t="str">
            <v>14252</v>
          </cell>
        </row>
        <row r="114">
          <cell r="A114" t="str">
            <v>14255</v>
          </cell>
        </row>
        <row r="115">
          <cell r="A115" t="str">
            <v>14264</v>
          </cell>
        </row>
        <row r="116">
          <cell r="A116" t="str">
            <v>14265</v>
          </cell>
        </row>
        <row r="117">
          <cell r="A117" t="str">
            <v>14298</v>
          </cell>
        </row>
        <row r="118">
          <cell r="A118" t="str">
            <v>14260</v>
          </cell>
        </row>
        <row r="119">
          <cell r="A119" t="str">
            <v>14245</v>
          </cell>
        </row>
        <row r="120">
          <cell r="A120" t="str">
            <v>14320</v>
          </cell>
        </row>
        <row r="121">
          <cell r="A121" t="str">
            <v>14242</v>
          </cell>
        </row>
        <row r="122">
          <cell r="A122" t="str">
            <v>14243</v>
          </cell>
        </row>
        <row r="123">
          <cell r="A123" t="str">
            <v>14244</v>
          </cell>
        </row>
        <row r="124">
          <cell r="A124" t="str">
            <v>14311</v>
          </cell>
        </row>
        <row r="125">
          <cell r="A125" t="str">
            <v>595</v>
          </cell>
        </row>
        <row r="126">
          <cell r="A126" t="str">
            <v>627</v>
          </cell>
        </row>
        <row r="127">
          <cell r="A127" t="str">
            <v>14256</v>
          </cell>
        </row>
        <row r="128">
          <cell r="A128" t="str">
            <v>14258</v>
          </cell>
        </row>
        <row r="129">
          <cell r="A129" t="str">
            <v>14321</v>
          </cell>
        </row>
        <row r="130">
          <cell r="A130" t="str">
            <v>14257</v>
          </cell>
        </row>
        <row r="131">
          <cell r="A131" t="str">
            <v>14259</v>
          </cell>
        </row>
        <row r="132">
          <cell r="A132" t="str">
            <v>14250</v>
          </cell>
        </row>
        <row r="133">
          <cell r="A133" t="str">
            <v>14268</v>
          </cell>
        </row>
        <row r="134">
          <cell r="A134" t="str">
            <v>14325</v>
          </cell>
        </row>
        <row r="135">
          <cell r="A135" t="str">
            <v>926</v>
          </cell>
        </row>
        <row r="136">
          <cell r="A136" t="str">
            <v>14308</v>
          </cell>
        </row>
        <row r="137">
          <cell r="A137" t="str">
            <v>14296</v>
          </cell>
        </row>
        <row r="138">
          <cell r="A138" t="str">
            <v>641</v>
          </cell>
        </row>
        <row r="139">
          <cell r="A139" t="str">
            <v>14297</v>
          </cell>
        </row>
        <row r="140">
          <cell r="A140" t="str">
            <v>1272</v>
          </cell>
        </row>
        <row r="141">
          <cell r="A141" t="str">
            <v>14295</v>
          </cell>
        </row>
        <row r="142">
          <cell r="A142" t="str">
            <v>637</v>
          </cell>
        </row>
        <row r="143">
          <cell r="A143" t="str">
            <v>1016</v>
          </cell>
        </row>
        <row r="144">
          <cell r="A144" t="str">
            <v>933</v>
          </cell>
        </row>
        <row r="145">
          <cell r="A145" t="str">
            <v>975</v>
          </cell>
        </row>
        <row r="146">
          <cell r="A146" t="str">
            <v>976</v>
          </cell>
        </row>
        <row r="147">
          <cell r="A147" t="str">
            <v>977</v>
          </cell>
        </row>
        <row r="148">
          <cell r="A148" t="str">
            <v>978</v>
          </cell>
        </row>
        <row r="149">
          <cell r="A149" t="str">
            <v>979</v>
          </cell>
        </row>
        <row r="150">
          <cell r="A150" t="str">
            <v>980</v>
          </cell>
        </row>
        <row r="151">
          <cell r="A151" t="str">
            <v>981</v>
          </cell>
        </row>
        <row r="152">
          <cell r="A152" t="str">
            <v>982</v>
          </cell>
        </row>
        <row r="153">
          <cell r="A153" t="str">
            <v>983</v>
          </cell>
        </row>
        <row r="154">
          <cell r="A154" t="str">
            <v>984</v>
          </cell>
        </row>
        <row r="155">
          <cell r="A155" t="str">
            <v>985</v>
          </cell>
        </row>
        <row r="156">
          <cell r="A156" t="str">
            <v>986</v>
          </cell>
        </row>
        <row r="157">
          <cell r="A157" t="str">
            <v>987</v>
          </cell>
        </row>
        <row r="158">
          <cell r="A158" t="str">
            <v>988</v>
          </cell>
        </row>
        <row r="159">
          <cell r="A159" t="str">
            <v>989</v>
          </cell>
        </row>
        <row r="160">
          <cell r="A160" t="str">
            <v>990</v>
          </cell>
        </row>
        <row r="161">
          <cell r="A161" t="str">
            <v>991</v>
          </cell>
        </row>
        <row r="162">
          <cell r="A162" t="str">
            <v>992</v>
          </cell>
        </row>
        <row r="163">
          <cell r="A163" t="str">
            <v>993</v>
          </cell>
        </row>
        <row r="164">
          <cell r="A164" t="str">
            <v>994</v>
          </cell>
        </row>
        <row r="165">
          <cell r="A165" t="str">
            <v>995</v>
          </cell>
        </row>
        <row r="166">
          <cell r="A166" t="str">
            <v>996</v>
          </cell>
        </row>
        <row r="167">
          <cell r="A167" t="str">
            <v>997</v>
          </cell>
        </row>
        <row r="168">
          <cell r="A168" t="str">
            <v>998</v>
          </cell>
        </row>
        <row r="169">
          <cell r="A169" t="str">
            <v>999</v>
          </cell>
        </row>
        <row r="170">
          <cell r="A170" t="str">
            <v>1000</v>
          </cell>
        </row>
        <row r="171">
          <cell r="A171" t="str">
            <v>1001</v>
          </cell>
        </row>
        <row r="172">
          <cell r="A172" t="str">
            <v>1002</v>
          </cell>
        </row>
        <row r="173">
          <cell r="A173" t="str">
            <v>1003</v>
          </cell>
        </row>
        <row r="174">
          <cell r="A174" t="str">
            <v>1004</v>
          </cell>
        </row>
        <row r="175">
          <cell r="A175" t="str">
            <v>1005</v>
          </cell>
        </row>
        <row r="176">
          <cell r="A176" t="str">
            <v>1007</v>
          </cell>
        </row>
        <row r="177">
          <cell r="A177" t="str">
            <v>1008</v>
          </cell>
        </row>
        <row r="178">
          <cell r="A178" t="str">
            <v>1009</v>
          </cell>
        </row>
        <row r="179">
          <cell r="A179" t="str">
            <v>1010</v>
          </cell>
        </row>
        <row r="180">
          <cell r="A180" t="str">
            <v>1011</v>
          </cell>
        </row>
        <row r="181">
          <cell r="A181" t="str">
            <v>1012</v>
          </cell>
        </row>
        <row r="182">
          <cell r="A182" t="str">
            <v>1013</v>
          </cell>
        </row>
        <row r="183">
          <cell r="A183" t="str">
            <v>1014</v>
          </cell>
        </row>
        <row r="184">
          <cell r="A184" t="str">
            <v>1015</v>
          </cell>
        </row>
        <row r="185">
          <cell r="A185" t="str">
            <v>670</v>
          </cell>
        </row>
        <row r="186">
          <cell r="A186" t="str">
            <v>596</v>
          </cell>
        </row>
        <row r="187">
          <cell r="A187" t="str">
            <v>600</v>
          </cell>
        </row>
        <row r="188">
          <cell r="A188" t="str">
            <v>628</v>
          </cell>
        </row>
        <row r="189">
          <cell r="A189" t="str">
            <v>659</v>
          </cell>
        </row>
        <row r="190">
          <cell r="A190" t="str">
            <v>927</v>
          </cell>
        </row>
        <row r="191">
          <cell r="A191" t="str">
            <v>928</v>
          </cell>
        </row>
        <row r="192">
          <cell r="A192" t="str">
            <v>929</v>
          </cell>
        </row>
        <row r="193">
          <cell r="A193" t="str">
            <v>930</v>
          </cell>
        </row>
        <row r="194">
          <cell r="A194" t="str">
            <v>931</v>
          </cell>
        </row>
        <row r="195">
          <cell r="A195" t="str">
            <v>932</v>
          </cell>
        </row>
        <row r="196">
          <cell r="A196" t="str">
            <v>934</v>
          </cell>
        </row>
        <row r="197">
          <cell r="A197" t="str">
            <v>935</v>
          </cell>
        </row>
        <row r="198">
          <cell r="A198" t="str">
            <v>936</v>
          </cell>
        </row>
        <row r="199">
          <cell r="A199" t="str">
            <v>937</v>
          </cell>
        </row>
        <row r="200">
          <cell r="A200" t="str">
            <v>938</v>
          </cell>
        </row>
        <row r="201">
          <cell r="A201" t="str">
            <v>939</v>
          </cell>
        </row>
        <row r="202">
          <cell r="A202" t="str">
            <v>940</v>
          </cell>
        </row>
        <row r="203">
          <cell r="A203" t="str">
            <v>941</v>
          </cell>
        </row>
        <row r="204">
          <cell r="A204" t="str">
            <v>942</v>
          </cell>
        </row>
        <row r="205">
          <cell r="A205" t="str">
            <v>943</v>
          </cell>
        </row>
        <row r="206">
          <cell r="A206" t="str">
            <v>944</v>
          </cell>
        </row>
        <row r="207">
          <cell r="A207" t="str">
            <v>945</v>
          </cell>
        </row>
        <row r="208">
          <cell r="A208" t="str">
            <v>946</v>
          </cell>
        </row>
        <row r="209">
          <cell r="A209" t="str">
            <v>947</v>
          </cell>
        </row>
        <row r="210">
          <cell r="A210" t="str">
            <v>948</v>
          </cell>
        </row>
        <row r="211">
          <cell r="A211" t="str">
            <v>949</v>
          </cell>
        </row>
        <row r="212">
          <cell r="A212" t="str">
            <v>950</v>
          </cell>
        </row>
        <row r="213">
          <cell r="A213" t="str">
            <v>951</v>
          </cell>
        </row>
        <row r="214">
          <cell r="A214" t="str">
            <v>952</v>
          </cell>
        </row>
        <row r="215">
          <cell r="A215" t="str">
            <v>953</v>
          </cell>
        </row>
        <row r="216">
          <cell r="A216" t="str">
            <v>954</v>
          </cell>
        </row>
        <row r="217">
          <cell r="A217" t="str">
            <v>955</v>
          </cell>
        </row>
        <row r="218">
          <cell r="A218" t="str">
            <v>956</v>
          </cell>
        </row>
        <row r="219">
          <cell r="A219" t="str">
            <v>957</v>
          </cell>
        </row>
        <row r="220">
          <cell r="A220" t="str">
            <v>958</v>
          </cell>
        </row>
        <row r="221">
          <cell r="A221" t="str">
            <v>959</v>
          </cell>
        </row>
        <row r="222">
          <cell r="A222" t="str">
            <v>960</v>
          </cell>
        </row>
        <row r="223">
          <cell r="A223" t="str">
            <v>961</v>
          </cell>
        </row>
        <row r="224">
          <cell r="A224" t="str">
            <v>962</v>
          </cell>
        </row>
        <row r="225">
          <cell r="A225" t="str">
            <v>964</v>
          </cell>
        </row>
        <row r="226">
          <cell r="A226" t="str">
            <v>965</v>
          </cell>
        </row>
        <row r="227">
          <cell r="A227" t="str">
            <v>967</v>
          </cell>
        </row>
        <row r="228">
          <cell r="A228" t="str">
            <v>968</v>
          </cell>
        </row>
        <row r="229">
          <cell r="A229" t="str">
            <v>969</v>
          </cell>
        </row>
        <row r="230">
          <cell r="A230" t="str">
            <v>970</v>
          </cell>
        </row>
        <row r="231">
          <cell r="A231" t="str">
            <v>971</v>
          </cell>
        </row>
        <row r="232">
          <cell r="A232" t="str">
            <v>972</v>
          </cell>
        </row>
        <row r="233">
          <cell r="A233" t="str">
            <v>973</v>
          </cell>
        </row>
        <row r="234">
          <cell r="A234" t="str">
            <v>974</v>
          </cell>
        </row>
        <row r="235">
          <cell r="A235" t="str">
            <v>1006</v>
          </cell>
        </row>
        <row r="236">
          <cell r="A236" t="str">
            <v>633</v>
          </cell>
        </row>
        <row r="237">
          <cell r="A237" t="str">
            <v>638</v>
          </cell>
        </row>
        <row r="238">
          <cell r="A238" t="str">
            <v>668</v>
          </cell>
        </row>
        <row r="239">
          <cell r="A239" t="str">
            <v>678</v>
          </cell>
        </row>
        <row r="240">
          <cell r="A240" t="str">
            <v>1455</v>
          </cell>
        </row>
        <row r="241">
          <cell r="A241" t="str">
            <v>615</v>
          </cell>
        </row>
        <row r="242">
          <cell r="A242" t="str">
            <v>602</v>
          </cell>
        </row>
        <row r="243">
          <cell r="A243" t="str">
            <v>1302</v>
          </cell>
        </row>
        <row r="244">
          <cell r="A244" t="str">
            <v>649</v>
          </cell>
        </row>
        <row r="245">
          <cell r="A245" t="str">
            <v>636</v>
          </cell>
        </row>
        <row r="246">
          <cell r="A246" t="str">
            <v>620</v>
          </cell>
        </row>
        <row r="247">
          <cell r="A247" t="str">
            <v>1280</v>
          </cell>
        </row>
        <row r="248">
          <cell r="A248" t="str">
            <v>599</v>
          </cell>
        </row>
        <row r="249">
          <cell r="A249" t="str">
            <v>14324</v>
          </cell>
        </row>
        <row r="250">
          <cell r="A250" t="str">
            <v>14991</v>
          </cell>
        </row>
        <row r="251">
          <cell r="A251" t="str">
            <v>1306</v>
          </cell>
        </row>
        <row r="252">
          <cell r="A252" t="str">
            <v>626</v>
          </cell>
        </row>
        <row r="253">
          <cell r="A253" t="str">
            <v>1283</v>
          </cell>
        </row>
        <row r="254">
          <cell r="A254" t="str">
            <v>2183</v>
          </cell>
        </row>
        <row r="255">
          <cell r="A255" t="str">
            <v>1316</v>
          </cell>
        </row>
        <row r="256">
          <cell r="A256" t="str">
            <v>15000</v>
          </cell>
        </row>
        <row r="257">
          <cell r="A257" t="str">
            <v>14291</v>
          </cell>
        </row>
        <row r="258">
          <cell r="A258" t="str">
            <v>14990</v>
          </cell>
        </row>
        <row r="259">
          <cell r="A259" t="str">
            <v>605</v>
          </cell>
        </row>
        <row r="260">
          <cell r="A260" t="str">
            <v>14318</v>
          </cell>
        </row>
        <row r="261">
          <cell r="A261" t="str">
            <v>1298</v>
          </cell>
        </row>
        <row r="262">
          <cell r="A262" t="str">
            <v>1307</v>
          </cell>
        </row>
        <row r="263">
          <cell r="A263" t="str">
            <v>1308</v>
          </cell>
        </row>
        <row r="264">
          <cell r="A264" t="str">
            <v>15001</v>
          </cell>
        </row>
        <row r="265">
          <cell r="A265" t="str">
            <v>640</v>
          </cell>
        </row>
        <row r="266">
          <cell r="A266" t="str">
            <v>617</v>
          </cell>
        </row>
        <row r="267">
          <cell r="A267" t="str">
            <v>14289</v>
          </cell>
        </row>
        <row r="268">
          <cell r="A268" t="str">
            <v>657</v>
          </cell>
        </row>
        <row r="269">
          <cell r="A269" t="str">
            <v>604</v>
          </cell>
        </row>
        <row r="270">
          <cell r="A270" t="str">
            <v>14999</v>
          </cell>
        </row>
        <row r="271">
          <cell r="A271" t="str">
            <v>14280</v>
          </cell>
        </row>
        <row r="272">
          <cell r="A272" t="str">
            <v>647</v>
          </cell>
        </row>
        <row r="273">
          <cell r="A273" t="str">
            <v>14993</v>
          </cell>
        </row>
        <row r="274">
          <cell r="A274" t="str">
            <v>14286</v>
          </cell>
        </row>
        <row r="275">
          <cell r="A275" t="str">
            <v>14288</v>
          </cell>
        </row>
        <row r="276">
          <cell r="A276" t="str">
            <v>14287</v>
          </cell>
        </row>
        <row r="277">
          <cell r="A277" t="str">
            <v>607</v>
          </cell>
        </row>
        <row r="278">
          <cell r="A278" t="str">
            <v>1297</v>
          </cell>
        </row>
        <row r="279">
          <cell r="A279" t="str">
            <v>1299</v>
          </cell>
        </row>
        <row r="280">
          <cell r="A280" t="str">
            <v>15003</v>
          </cell>
        </row>
        <row r="281">
          <cell r="A281" t="str">
            <v>14989</v>
          </cell>
        </row>
        <row r="282">
          <cell r="A282" t="str">
            <v>14994</v>
          </cell>
        </row>
        <row r="283">
          <cell r="A283" t="str">
            <v>15002</v>
          </cell>
        </row>
        <row r="284">
          <cell r="A284" t="str">
            <v>14290</v>
          </cell>
        </row>
        <row r="285">
          <cell r="A285" t="str">
            <v>14992</v>
          </cell>
        </row>
        <row r="286">
          <cell r="A286" t="str">
            <v>644</v>
          </cell>
        </row>
        <row r="287">
          <cell r="A287" t="str">
            <v>1470</v>
          </cell>
        </row>
        <row r="288">
          <cell r="A288" t="str">
            <v>14326</v>
          </cell>
        </row>
        <row r="289">
          <cell r="A289" t="str">
            <v>14270</v>
          </cell>
        </row>
        <row r="290">
          <cell r="A290" t="str">
            <v>654</v>
          </cell>
        </row>
        <row r="291">
          <cell r="A291" t="str">
            <v>663</v>
          </cell>
        </row>
        <row r="292">
          <cell r="A292" t="str">
            <v>616</v>
          </cell>
        </row>
        <row r="293">
          <cell r="A293" t="str">
            <v>14998</v>
          </cell>
        </row>
        <row r="294">
          <cell r="A294" t="str">
            <v>14995</v>
          </cell>
        </row>
        <row r="295">
          <cell r="A295" t="str">
            <v>14269</v>
          </cell>
        </row>
        <row r="296">
          <cell r="A296" t="str">
            <v>1318</v>
          </cell>
        </row>
        <row r="297">
          <cell r="A297" t="str">
            <v>14272</v>
          </cell>
        </row>
        <row r="298">
          <cell r="A298" t="str">
            <v>651</v>
          </cell>
        </row>
        <row r="299">
          <cell r="A299" t="str">
            <v>13979</v>
          </cell>
        </row>
        <row r="300">
          <cell r="A300" t="str">
            <v>14310</v>
          </cell>
        </row>
        <row r="301">
          <cell r="A301" t="str">
            <v>650</v>
          </cell>
        </row>
        <row r="302">
          <cell r="A302" t="str">
            <v>14996</v>
          </cell>
        </row>
        <row r="303">
          <cell r="A303" t="str">
            <v>646</v>
          </cell>
        </row>
        <row r="304">
          <cell r="A304" t="str">
            <v>652</v>
          </cell>
        </row>
        <row r="305">
          <cell r="A305" t="str">
            <v>13983</v>
          </cell>
        </row>
        <row r="306">
          <cell r="A306" t="str">
            <v>13984</v>
          </cell>
        </row>
        <row r="307">
          <cell r="A307" t="str">
            <v>632</v>
          </cell>
        </row>
        <row r="308">
          <cell r="A308" t="str">
            <v>635</v>
          </cell>
        </row>
        <row r="309">
          <cell r="A309" t="str">
            <v>1282</v>
          </cell>
        </row>
        <row r="310">
          <cell r="A310" t="str">
            <v>1289</v>
          </cell>
        </row>
        <row r="311">
          <cell r="A311" t="str">
            <v>610</v>
          </cell>
        </row>
        <row r="312">
          <cell r="A312" t="str">
            <v>676</v>
          </cell>
        </row>
        <row r="313">
          <cell r="A313" t="str">
            <v>14251</v>
          </cell>
        </row>
        <row r="314">
          <cell r="A314" t="str">
            <v>1303</v>
          </cell>
        </row>
        <row r="315">
          <cell r="A315" t="str">
            <v>655</v>
          </cell>
        </row>
        <row r="316">
          <cell r="A316" t="str">
            <v>14271</v>
          </cell>
        </row>
        <row r="317">
          <cell r="A317" t="str">
            <v>673</v>
          </cell>
        </row>
        <row r="318">
          <cell r="A318" t="str">
            <v>1278</v>
          </cell>
        </row>
        <row r="319">
          <cell r="A319" t="str">
            <v>1281</v>
          </cell>
        </row>
        <row r="320">
          <cell r="A320" t="str">
            <v>613</v>
          </cell>
        </row>
        <row r="321">
          <cell r="A321" t="str">
            <v>622</v>
          </cell>
        </row>
        <row r="322">
          <cell r="A322" t="str">
            <v>1277</v>
          </cell>
        </row>
        <row r="323">
          <cell r="A323" t="str">
            <v>1287</v>
          </cell>
        </row>
        <row r="324">
          <cell r="A324" t="str">
            <v>1288</v>
          </cell>
        </row>
        <row r="325">
          <cell r="A325" t="str">
            <v>1291</v>
          </cell>
        </row>
        <row r="326">
          <cell r="A326" t="str">
            <v>1275</v>
          </cell>
        </row>
        <row r="327">
          <cell r="A327" t="str">
            <v>643</v>
          </cell>
        </row>
        <row r="328">
          <cell r="A328" t="str">
            <v>14292</v>
          </cell>
        </row>
        <row r="329">
          <cell r="A329" t="str">
            <v>14293</v>
          </cell>
        </row>
        <row r="330">
          <cell r="A330" t="str">
            <v>666</v>
          </cell>
        </row>
        <row r="331">
          <cell r="A331" t="str">
            <v>614</v>
          </cell>
        </row>
        <row r="332">
          <cell r="A332" t="str">
            <v>14267</v>
          </cell>
        </row>
        <row r="333">
          <cell r="A333" t="str">
            <v>14253</v>
          </cell>
        </row>
        <row r="334">
          <cell r="A334" t="str">
            <v>631</v>
          </cell>
        </row>
        <row r="335">
          <cell r="A335" t="str">
            <v>14294</v>
          </cell>
        </row>
        <row r="336">
          <cell r="A336" t="str">
            <v>1320</v>
          </cell>
        </row>
        <row r="337">
          <cell r="A337" t="str">
            <v>625</v>
          </cell>
        </row>
        <row r="338">
          <cell r="A338" t="str">
            <v>611</v>
          </cell>
        </row>
        <row r="339">
          <cell r="A339" t="str">
            <v>1296</v>
          </cell>
        </row>
        <row r="340">
          <cell r="A340" t="str">
            <v>1300</v>
          </cell>
        </row>
        <row r="341">
          <cell r="A341" t="str">
            <v>14285</v>
          </cell>
        </row>
        <row r="342">
          <cell r="A342" t="str">
            <v>612</v>
          </cell>
        </row>
        <row r="343">
          <cell r="A343" t="str">
            <v>1311</v>
          </cell>
        </row>
        <row r="344">
          <cell r="A344" t="str">
            <v>624</v>
          </cell>
        </row>
        <row r="345">
          <cell r="A345" t="str">
            <v>603</v>
          </cell>
        </row>
        <row r="346">
          <cell r="A346" t="str">
            <v>623</v>
          </cell>
        </row>
        <row r="347">
          <cell r="A347" t="str">
            <v>14314</v>
          </cell>
        </row>
        <row r="348">
          <cell r="A348" t="str">
            <v>1285</v>
          </cell>
        </row>
        <row r="349">
          <cell r="A349" t="str">
            <v>13985</v>
          </cell>
        </row>
        <row r="350">
          <cell r="A350" t="str">
            <v>14997</v>
          </cell>
        </row>
        <row r="351">
          <cell r="A351" t="str">
            <v>1319</v>
          </cell>
        </row>
        <row r="352">
          <cell r="A352" t="str">
            <v>608</v>
          </cell>
        </row>
        <row r="353">
          <cell r="A353" t="str">
            <v>609</v>
          </cell>
        </row>
        <row r="354">
          <cell r="A354" t="str">
            <v>619</v>
          </cell>
        </row>
        <row r="355">
          <cell r="A355" t="str">
            <v>621</v>
          </cell>
        </row>
        <row r="356">
          <cell r="A356" t="str">
            <v>674</v>
          </cell>
        </row>
        <row r="357">
          <cell r="A357" t="str">
            <v>606</v>
          </cell>
        </row>
        <row r="358">
          <cell r="A358" t="str">
            <v>1314</v>
          </cell>
        </row>
        <row r="359">
          <cell r="A359" t="str">
            <v>14276</v>
          </cell>
        </row>
        <row r="360">
          <cell r="A360" t="str">
            <v>14315</v>
          </cell>
        </row>
        <row r="361">
          <cell r="A361" t="str">
            <v>629</v>
          </cell>
        </row>
        <row r="362">
          <cell r="A362" t="str">
            <v>1292</v>
          </cell>
        </row>
        <row r="363">
          <cell r="A363" t="str">
            <v>14316</v>
          </cell>
        </row>
        <row r="364">
          <cell r="A364" t="str">
            <v>14600</v>
          </cell>
        </row>
        <row r="365">
          <cell r="A365" t="str">
            <v>601</v>
          </cell>
        </row>
        <row r="366">
          <cell r="A366" t="str">
            <v>14275</v>
          </cell>
        </row>
        <row r="367">
          <cell r="A367" t="str">
            <v>598</v>
          </cell>
        </row>
        <row r="368">
          <cell r="A368" t="str">
            <v>14312</v>
          </cell>
        </row>
        <row r="369">
          <cell r="A369" t="str">
            <v>13988</v>
          </cell>
        </row>
        <row r="370">
          <cell r="A370" t="str">
            <v>13980</v>
          </cell>
        </row>
        <row r="371">
          <cell r="A371" t="str">
            <v>1313</v>
          </cell>
        </row>
        <row r="372">
          <cell r="A372" t="str">
            <v>642</v>
          </cell>
        </row>
        <row r="373">
          <cell r="A373" t="str">
            <v>1312</v>
          </cell>
        </row>
        <row r="374">
          <cell r="A374" t="str">
            <v>661</v>
          </cell>
        </row>
        <row r="375">
          <cell r="A375" t="str">
            <v>14317</v>
          </cell>
        </row>
        <row r="376">
          <cell r="A376" t="str">
            <v>1293</v>
          </cell>
        </row>
        <row r="377">
          <cell r="A377" t="str">
            <v>1294</v>
          </cell>
        </row>
        <row r="378">
          <cell r="A378" t="str">
            <v>14283</v>
          </cell>
        </row>
        <row r="379">
          <cell r="A379" t="str">
            <v>1276</v>
          </cell>
        </row>
        <row r="380">
          <cell r="A380" t="str">
            <v>13981</v>
          </cell>
        </row>
        <row r="381">
          <cell r="A381" t="str">
            <v>13989</v>
          </cell>
        </row>
        <row r="382">
          <cell r="A382" t="str">
            <v>14284</v>
          </cell>
        </row>
        <row r="383">
          <cell r="A383" t="str">
            <v>1301</v>
          </cell>
        </row>
        <row r="384">
          <cell r="A384" t="str">
            <v>1310</v>
          </cell>
        </row>
        <row r="385">
          <cell r="A385" t="str">
            <v>618</v>
          </cell>
        </row>
        <row r="386">
          <cell r="A386" t="str">
            <v>14319</v>
          </cell>
        </row>
        <row r="387">
          <cell r="A387" t="str">
            <v>1295</v>
          </cell>
        </row>
        <row r="388">
          <cell r="A388" t="str">
            <v>1279</v>
          </cell>
        </row>
        <row r="389">
          <cell r="A389" t="str">
            <v>1290</v>
          </cell>
        </row>
        <row r="390">
          <cell r="A390" t="str">
            <v>14278</v>
          </cell>
        </row>
        <row r="391">
          <cell r="A391" t="str">
            <v>1305</v>
          </cell>
        </row>
        <row r="392">
          <cell r="A392" t="str">
            <v>1284</v>
          </cell>
        </row>
        <row r="393">
          <cell r="A393" t="str">
            <v>1309</v>
          </cell>
        </row>
        <row r="394">
          <cell r="A394" t="str">
            <v>14254</v>
          </cell>
        </row>
        <row r="395">
          <cell r="A395" t="str">
            <v>14241</v>
          </cell>
        </row>
        <row r="396">
          <cell r="A396" t="str">
            <v>1317</v>
          </cell>
        </row>
        <row r="397">
          <cell r="A397" t="str">
            <v>14273</v>
          </cell>
        </row>
        <row r="398">
          <cell r="A398" t="str">
            <v>1553</v>
          </cell>
        </row>
        <row r="399">
          <cell r="A399" t="str">
            <v>2083</v>
          </cell>
        </row>
        <row r="400">
          <cell r="A400" t="str">
            <v>1382</v>
          </cell>
        </row>
        <row r="401">
          <cell r="A401" t="str">
            <v>2084</v>
          </cell>
        </row>
        <row r="402">
          <cell r="A402" t="str">
            <v>2082</v>
          </cell>
        </row>
        <row r="403">
          <cell r="A403" t="str">
            <v>2190</v>
          </cell>
        </row>
        <row r="404">
          <cell r="A404" t="str">
            <v>1469</v>
          </cell>
        </row>
        <row r="405">
          <cell r="A405" t="str">
            <v>214</v>
          </cell>
        </row>
        <row r="406">
          <cell r="A406" t="str">
            <v>1549</v>
          </cell>
        </row>
        <row r="407">
          <cell r="A407" t="str">
            <v>1392</v>
          </cell>
        </row>
        <row r="408">
          <cell r="A408" t="str">
            <v>1459</v>
          </cell>
        </row>
        <row r="409">
          <cell r="A409" t="str">
            <v>692</v>
          </cell>
        </row>
        <row r="410">
          <cell r="A410" t="str">
            <v>693</v>
          </cell>
        </row>
        <row r="411">
          <cell r="A411" t="str">
            <v>697</v>
          </cell>
        </row>
        <row r="412">
          <cell r="A412" t="str">
            <v>700</v>
          </cell>
        </row>
        <row r="413">
          <cell r="A413" t="str">
            <v>702</v>
          </cell>
        </row>
        <row r="414">
          <cell r="A414" t="str">
            <v>704</v>
          </cell>
        </row>
        <row r="415">
          <cell r="A415" t="str">
            <v>14027</v>
          </cell>
        </row>
        <row r="416">
          <cell r="A416" t="str">
            <v>681</v>
          </cell>
        </row>
        <row r="417">
          <cell r="A417" t="str">
            <v>682</v>
          </cell>
        </row>
        <row r="418">
          <cell r="A418" t="str">
            <v>683</v>
          </cell>
        </row>
        <row r="419">
          <cell r="A419" t="str">
            <v>684</v>
          </cell>
        </row>
        <row r="420">
          <cell r="A420" t="str">
            <v>685</v>
          </cell>
        </row>
        <row r="421">
          <cell r="A421" t="str">
            <v>686</v>
          </cell>
        </row>
        <row r="422">
          <cell r="A422" t="str">
            <v>687</v>
          </cell>
        </row>
        <row r="423">
          <cell r="A423" t="str">
            <v>688</v>
          </cell>
        </row>
        <row r="424">
          <cell r="A424" t="str">
            <v>680</v>
          </cell>
        </row>
        <row r="425">
          <cell r="A425" t="str">
            <v>689</v>
          </cell>
        </row>
        <row r="426">
          <cell r="A426" t="str">
            <v>703</v>
          </cell>
        </row>
        <row r="427">
          <cell r="A427" t="str">
            <v>679</v>
          </cell>
        </row>
        <row r="428">
          <cell r="A428" t="str">
            <v>691</v>
          </cell>
        </row>
        <row r="429">
          <cell r="A429" t="str">
            <v>694</v>
          </cell>
        </row>
        <row r="430">
          <cell r="A430" t="str">
            <v>698</v>
          </cell>
        </row>
        <row r="431">
          <cell r="A431" t="str">
            <v>690</v>
          </cell>
        </row>
        <row r="432">
          <cell r="A432" t="str">
            <v>695</v>
          </cell>
        </row>
        <row r="433">
          <cell r="A433" t="str">
            <v>696</v>
          </cell>
        </row>
        <row r="434">
          <cell r="A434" t="str">
            <v>699</v>
          </cell>
        </row>
        <row r="435">
          <cell r="A435" t="str">
            <v>701</v>
          </cell>
        </row>
        <row r="436">
          <cell r="A436" t="str">
            <v>14327</v>
          </cell>
        </row>
        <row r="437">
          <cell r="A437" t="str">
            <v>14328</v>
          </cell>
        </row>
        <row r="438">
          <cell r="A438" t="str">
            <v>1028</v>
          </cell>
        </row>
        <row r="439">
          <cell r="A439" t="str">
            <v>1029</v>
          </cell>
        </row>
        <row r="440">
          <cell r="A440" t="str">
            <v>2232</v>
          </cell>
        </row>
        <row r="441">
          <cell r="A441" t="str">
            <v>1542</v>
          </cell>
        </row>
        <row r="442">
          <cell r="A442" t="str">
            <v>1523</v>
          </cell>
        </row>
        <row r="443">
          <cell r="A443" t="str">
            <v>736</v>
          </cell>
        </row>
        <row r="444">
          <cell r="A444" t="str">
            <v>714</v>
          </cell>
        </row>
        <row r="445">
          <cell r="A445" t="str">
            <v>716</v>
          </cell>
        </row>
        <row r="446">
          <cell r="A446" t="str">
            <v>720</v>
          </cell>
        </row>
        <row r="447">
          <cell r="A447" t="str">
            <v>731</v>
          </cell>
        </row>
        <row r="448">
          <cell r="A448" t="str">
            <v>708</v>
          </cell>
        </row>
        <row r="449">
          <cell r="A449" t="str">
            <v>710</v>
          </cell>
        </row>
        <row r="450">
          <cell r="A450" t="str">
            <v>726</v>
          </cell>
        </row>
        <row r="451">
          <cell r="A451" t="str">
            <v>739</v>
          </cell>
        </row>
        <row r="452">
          <cell r="A452" t="str">
            <v>706</v>
          </cell>
        </row>
        <row r="453">
          <cell r="A453" t="str">
            <v>705</v>
          </cell>
        </row>
        <row r="454">
          <cell r="A454" t="str">
            <v>712</v>
          </cell>
        </row>
        <row r="455">
          <cell r="A455" t="str">
            <v>709</v>
          </cell>
        </row>
        <row r="456">
          <cell r="A456" t="str">
            <v>734</v>
          </cell>
        </row>
        <row r="457">
          <cell r="A457" t="str">
            <v>746</v>
          </cell>
        </row>
        <row r="458">
          <cell r="A458" t="str">
            <v>742</v>
          </cell>
        </row>
        <row r="459">
          <cell r="A459" t="str">
            <v>748</v>
          </cell>
        </row>
        <row r="460">
          <cell r="A460" t="str">
            <v>743</v>
          </cell>
        </row>
        <row r="461">
          <cell r="A461" t="str">
            <v>738</v>
          </cell>
        </row>
        <row r="462">
          <cell r="A462" t="str">
            <v>725</v>
          </cell>
        </row>
        <row r="463">
          <cell r="A463" t="str">
            <v>749</v>
          </cell>
        </row>
        <row r="464">
          <cell r="A464" t="str">
            <v>707</v>
          </cell>
        </row>
        <row r="465">
          <cell r="A465" t="str">
            <v>730</v>
          </cell>
        </row>
        <row r="466">
          <cell r="A466" t="str">
            <v>747</v>
          </cell>
        </row>
        <row r="467">
          <cell r="A467" t="str">
            <v>745</v>
          </cell>
        </row>
        <row r="468">
          <cell r="A468" t="str">
            <v>722</v>
          </cell>
        </row>
        <row r="469">
          <cell r="A469" t="str">
            <v>719</v>
          </cell>
        </row>
        <row r="470">
          <cell r="A470" t="str">
            <v>729</v>
          </cell>
        </row>
        <row r="471">
          <cell r="A471" t="str">
            <v>723</v>
          </cell>
        </row>
        <row r="472">
          <cell r="A472" t="str">
            <v>752</v>
          </cell>
        </row>
        <row r="473">
          <cell r="A473" t="str">
            <v>754</v>
          </cell>
        </row>
        <row r="474">
          <cell r="A474" t="str">
            <v>755</v>
          </cell>
        </row>
        <row r="475">
          <cell r="A475" t="str">
            <v>751</v>
          </cell>
        </row>
        <row r="476">
          <cell r="A476" t="str">
            <v>744</v>
          </cell>
        </row>
        <row r="477">
          <cell r="A477" t="str">
            <v>724</v>
          </cell>
        </row>
        <row r="478">
          <cell r="A478" t="str">
            <v>732</v>
          </cell>
        </row>
        <row r="479">
          <cell r="A479" t="str">
            <v>733</v>
          </cell>
        </row>
        <row r="480">
          <cell r="A480" t="str">
            <v>717</v>
          </cell>
        </row>
        <row r="481">
          <cell r="A481" t="str">
            <v>727</v>
          </cell>
        </row>
        <row r="482">
          <cell r="A482" t="str">
            <v>750</v>
          </cell>
        </row>
        <row r="483">
          <cell r="A483" t="str">
            <v>711</v>
          </cell>
        </row>
        <row r="484">
          <cell r="A484" t="str">
            <v>721</v>
          </cell>
        </row>
        <row r="485">
          <cell r="A485" t="str">
            <v>715</v>
          </cell>
        </row>
        <row r="486">
          <cell r="A486" t="str">
            <v>718</v>
          </cell>
        </row>
        <row r="487">
          <cell r="A487" t="str">
            <v>737</v>
          </cell>
        </row>
        <row r="488">
          <cell r="A488" t="str">
            <v>735</v>
          </cell>
        </row>
        <row r="489">
          <cell r="A489" t="str">
            <v>753</v>
          </cell>
        </row>
        <row r="490">
          <cell r="A490" t="str">
            <v>728</v>
          </cell>
        </row>
        <row r="491">
          <cell r="A491" t="str">
            <v>741</v>
          </cell>
        </row>
        <row r="492">
          <cell r="A492" t="str">
            <v>713</v>
          </cell>
        </row>
        <row r="493">
          <cell r="A493" t="str">
            <v>740</v>
          </cell>
        </row>
        <row r="494">
          <cell r="A494" t="str">
            <v>757</v>
          </cell>
        </row>
        <row r="495">
          <cell r="A495" t="str">
            <v>756</v>
          </cell>
        </row>
        <row r="496">
          <cell r="A496" t="str">
            <v>32234</v>
          </cell>
        </row>
        <row r="497">
          <cell r="A497" t="str">
            <v>2085</v>
          </cell>
        </row>
        <row r="498">
          <cell r="A498" t="str">
            <v>2088</v>
          </cell>
        </row>
        <row r="499">
          <cell r="A499" t="str">
            <v>2089</v>
          </cell>
        </row>
        <row r="500">
          <cell r="A500" t="str">
            <v>2091</v>
          </cell>
        </row>
        <row r="501">
          <cell r="A501" t="str">
            <v>2087</v>
          </cell>
        </row>
        <row r="502">
          <cell r="A502" t="str">
            <v>2142</v>
          </cell>
        </row>
        <row r="503">
          <cell r="A503" t="str">
            <v>2094</v>
          </cell>
        </row>
        <row r="504">
          <cell r="A504" t="str">
            <v>2100</v>
          </cell>
        </row>
        <row r="505">
          <cell r="A505" t="str">
            <v>2246</v>
          </cell>
        </row>
        <row r="506">
          <cell r="A506" t="str">
            <v>2248</v>
          </cell>
        </row>
        <row r="507">
          <cell r="A507" t="str">
            <v>2249</v>
          </cell>
        </row>
        <row r="508">
          <cell r="A508" t="str">
            <v>2250</v>
          </cell>
        </row>
        <row r="509">
          <cell r="A509" t="str">
            <v>2251</v>
          </cell>
        </row>
        <row r="510">
          <cell r="A510" t="str">
            <v>243</v>
          </cell>
        </row>
        <row r="511">
          <cell r="A511" t="str">
            <v>1688</v>
          </cell>
        </row>
        <row r="512">
          <cell r="A512" t="str">
            <v>1689</v>
          </cell>
        </row>
        <row r="513">
          <cell r="A513" t="str">
            <v>2267</v>
          </cell>
        </row>
        <row r="514">
          <cell r="A514" t="str">
            <v>2268</v>
          </cell>
        </row>
        <row r="515">
          <cell r="A515" t="str">
            <v>2101</v>
          </cell>
        </row>
        <row r="516">
          <cell r="A516" t="str">
            <v>24363</v>
          </cell>
        </row>
        <row r="517">
          <cell r="A517" t="str">
            <v>24364</v>
          </cell>
        </row>
        <row r="518">
          <cell r="A518" t="str">
            <v>249</v>
          </cell>
        </row>
        <row r="519">
          <cell r="A519" t="str">
            <v>2279</v>
          </cell>
        </row>
        <row r="520">
          <cell r="A520" t="str">
            <v>2280</v>
          </cell>
        </row>
        <row r="521">
          <cell r="A521" t="str">
            <v>2281</v>
          </cell>
        </row>
        <row r="522">
          <cell r="A522" t="str">
            <v>1702</v>
          </cell>
        </row>
        <row r="523">
          <cell r="A523" t="str">
            <v>2313</v>
          </cell>
        </row>
        <row r="524">
          <cell r="A524" t="str">
            <v>1730</v>
          </cell>
        </row>
        <row r="525">
          <cell r="A525" t="str">
            <v>1738</v>
          </cell>
        </row>
        <row r="526">
          <cell r="A526" t="str">
            <v>1740</v>
          </cell>
        </row>
        <row r="527">
          <cell r="A527" t="str">
            <v>2335</v>
          </cell>
        </row>
        <row r="528">
          <cell r="A528" t="str">
            <v>15149</v>
          </cell>
        </row>
        <row r="529">
          <cell r="A529" t="str">
            <v>1743</v>
          </cell>
        </row>
        <row r="530">
          <cell r="A530" t="str">
            <v>1995</v>
          </cell>
        </row>
        <row r="531">
          <cell r="A531" t="str">
            <v>13668</v>
          </cell>
        </row>
        <row r="532">
          <cell r="A532" t="str">
            <v>2386</v>
          </cell>
        </row>
        <row r="533">
          <cell r="A533" t="str">
            <v>2387</v>
          </cell>
        </row>
        <row r="534">
          <cell r="A534" t="str">
            <v>14558</v>
          </cell>
        </row>
        <row r="535">
          <cell r="A535" t="str">
            <v>14559</v>
          </cell>
        </row>
        <row r="536">
          <cell r="A536" t="str">
            <v>14560</v>
          </cell>
        </row>
        <row r="537">
          <cell r="A537" t="str">
            <v>587</v>
          </cell>
        </row>
        <row r="538">
          <cell r="A538" t="str">
            <v>588</v>
          </cell>
        </row>
        <row r="539">
          <cell r="A539" t="str">
            <v>14498</v>
          </cell>
        </row>
        <row r="540">
          <cell r="A540" t="str">
            <v>14499</v>
          </cell>
        </row>
        <row r="541">
          <cell r="A541" t="str">
            <v>14500</v>
          </cell>
        </row>
        <row r="542">
          <cell r="A542" t="str">
            <v>14603</v>
          </cell>
        </row>
        <row r="543">
          <cell r="A543" t="str">
            <v>14604</v>
          </cell>
        </row>
        <row r="544">
          <cell r="A544" t="str">
            <v>14605</v>
          </cell>
        </row>
        <row r="545">
          <cell r="A545" t="str">
            <v>2391</v>
          </cell>
        </row>
        <row r="546">
          <cell r="A546" t="str">
            <v>2392</v>
          </cell>
        </row>
        <row r="547">
          <cell r="A547" t="str">
            <v>586</v>
          </cell>
        </row>
        <row r="548">
          <cell r="A548" t="str">
            <v>263</v>
          </cell>
        </row>
        <row r="549">
          <cell r="A549" t="str">
            <v>2389</v>
          </cell>
        </row>
        <row r="550">
          <cell r="A550" t="str">
            <v>2390</v>
          </cell>
        </row>
        <row r="551">
          <cell r="A551" t="str">
            <v>266</v>
          </cell>
        </row>
        <row r="552">
          <cell r="A552" t="str">
            <v>265</v>
          </cell>
        </row>
        <row r="553">
          <cell r="A553" t="str">
            <v>1807</v>
          </cell>
        </row>
        <row r="554">
          <cell r="A554" t="str">
            <v>1806</v>
          </cell>
        </row>
        <row r="555">
          <cell r="A555" t="str">
            <v>264</v>
          </cell>
        </row>
        <row r="556">
          <cell r="A556" t="str">
            <v>1805</v>
          </cell>
        </row>
        <row r="557">
          <cell r="A557" t="str">
            <v>1804</v>
          </cell>
        </row>
        <row r="558">
          <cell r="A558" t="str">
            <v>2396</v>
          </cell>
        </row>
        <row r="559">
          <cell r="A559" t="str">
            <v>2402</v>
          </cell>
        </row>
        <row r="560">
          <cell r="A560" t="str">
            <v>31583</v>
          </cell>
        </row>
        <row r="561">
          <cell r="A561" t="str">
            <v>31582</v>
          </cell>
        </row>
        <row r="562">
          <cell r="A562" t="str">
            <v>31585</v>
          </cell>
        </row>
        <row r="563">
          <cell r="A563" t="str">
            <v>31584</v>
          </cell>
        </row>
        <row r="564">
          <cell r="A564" t="str">
            <v>31581</v>
          </cell>
        </row>
        <row r="565">
          <cell r="A565" t="str">
            <v>31752</v>
          </cell>
        </row>
        <row r="566">
          <cell r="A566" t="str">
            <v>31758</v>
          </cell>
        </row>
        <row r="567">
          <cell r="A567" t="str">
            <v>31757</v>
          </cell>
        </row>
        <row r="568">
          <cell r="A568" t="str">
            <v>31756</v>
          </cell>
        </row>
        <row r="569">
          <cell r="A569" t="str">
            <v>31754</v>
          </cell>
        </row>
        <row r="570">
          <cell r="A570" t="str">
            <v>31755</v>
          </cell>
        </row>
        <row r="571">
          <cell r="A571" t="str">
            <v>32477</v>
          </cell>
        </row>
        <row r="572">
          <cell r="A572" t="str">
            <v>32484</v>
          </cell>
        </row>
        <row r="573">
          <cell r="A573" t="str">
            <v>32485</v>
          </cell>
        </row>
        <row r="574">
          <cell r="A574" t="str">
            <v>32486</v>
          </cell>
        </row>
        <row r="575">
          <cell r="A575" t="str">
            <v>32475</v>
          </cell>
        </row>
        <row r="576">
          <cell r="A576" t="str">
            <v>32478</v>
          </cell>
        </row>
        <row r="577">
          <cell r="A577" t="str">
            <v>32476</v>
          </cell>
        </row>
        <row r="578">
          <cell r="A578" t="str">
            <v>32487</v>
          </cell>
        </row>
        <row r="579">
          <cell r="A579" t="str">
            <v>32500</v>
          </cell>
        </row>
        <row r="580">
          <cell r="A580" t="str">
            <v>32489</v>
          </cell>
        </row>
        <row r="581">
          <cell r="A581" t="str">
            <v>32502</v>
          </cell>
        </row>
        <row r="582">
          <cell r="A582" t="str">
            <v>32460</v>
          </cell>
        </row>
        <row r="583">
          <cell r="A583" t="str">
            <v>32462</v>
          </cell>
        </row>
        <row r="584">
          <cell r="A584" t="str">
            <v>31753</v>
          </cell>
        </row>
        <row r="585">
          <cell r="A585" t="str">
            <v>32458</v>
          </cell>
        </row>
        <row r="586">
          <cell r="A586" t="str">
            <v>32461</v>
          </cell>
        </row>
        <row r="587">
          <cell r="A587" t="str">
            <v>32488</v>
          </cell>
        </row>
        <row r="588">
          <cell r="A588" t="str">
            <v>32501</v>
          </cell>
        </row>
        <row r="589">
          <cell r="A589" t="str">
            <v>32459</v>
          </cell>
        </row>
      </sheetData>
      <sheetData sheetId="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CONTR"/>
      <sheetName val="Real_Servicios_Técnicos"/>
      <sheetName val="Pres_Obj_Servicios_Técnicos"/>
      <sheetName val="BSC_Servicios_Técnicos"/>
      <sheetName val="AV1"/>
      <sheetName val="AV2"/>
      <sheetName val="Fontes"/>
      <sheetName val="Glossário"/>
      <sheetName val="Link Consolidado"/>
      <sheetName val="Links_Com"/>
      <sheetName val="var 97 98"/>
      <sheetName val="Link_Consolidado"/>
      <sheetName val="var_97_98"/>
      <sheetName val="Tabelas de Suporte"/>
      <sheetName val="Link_Consolidado1"/>
      <sheetName val="var_97_981"/>
      <sheetName val="Link_Consolidado2"/>
      <sheetName val="var_97_982"/>
      <sheetName val="Link_Consolidado3"/>
      <sheetName val="var_97_983"/>
      <sheetName val="BASE"/>
      <sheetName val="Link_Consolidado4"/>
      <sheetName val="var_97_984"/>
      <sheetName val="Tabelas_de_Suporte"/>
      <sheetName val="Link_Consolidado10"/>
      <sheetName val="var_97_9810"/>
      <sheetName val="Tabelas_de_Suporte6"/>
      <sheetName val="Link_Consolidado9"/>
      <sheetName val="var_97_989"/>
      <sheetName val="Tabelas_de_Suporte5"/>
      <sheetName val="Link_Consolidado5"/>
      <sheetName val="var_97_985"/>
      <sheetName val="Tabelas_de_Suporte1"/>
      <sheetName val="Link_Consolidado6"/>
      <sheetName val="var_97_986"/>
      <sheetName val="Tabelas_de_Suporte2"/>
      <sheetName val="Link_Consolidado7"/>
      <sheetName val="var_97_987"/>
      <sheetName val="Tabelas_de_Suporte3"/>
      <sheetName val="Link_Consolidado8"/>
      <sheetName val="var_97_988"/>
      <sheetName val="Tabelas_de_Suporte4"/>
      <sheetName val="Link_Consolidado11"/>
      <sheetName val="var_97_9811"/>
      <sheetName val="Tabelas_de_Suporte7"/>
    </sheetNames>
    <sheetDataSet>
      <sheetData sheetId="0" refreshError="1"/>
      <sheetData sheetId="1"/>
      <sheetData sheetId="2"/>
      <sheetData sheetId="3"/>
      <sheetData sheetId="4"/>
      <sheetData sheetId="5"/>
      <sheetData sheetId="6"/>
      <sheetData sheetId="7"/>
      <sheetData sheetId="8"/>
      <sheetData sheetId="9"/>
      <sheetData sheetId="10" refreshError="1"/>
      <sheetData sheetId="11"/>
      <sheetData sheetId="12"/>
      <sheetData sheetId="13" refreshError="1"/>
      <sheetData sheetId="14"/>
      <sheetData sheetId="15"/>
      <sheetData sheetId="16"/>
      <sheetData sheetId="17"/>
      <sheetData sheetId="18"/>
      <sheetData sheetId="19"/>
      <sheetData sheetId="20" refreshError="1"/>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ral"/>
      <sheetName val="Resumo legal"/>
      <sheetName val="Pot Mes"/>
      <sheetName val="Energ Mes"/>
      <sheetName val="Prc Unit Mes"/>
      <sheetName val="Cust Mes"/>
      <sheetName val="Evolucao anual PRE Proveitos"/>
      <sheetName val="Comparacao dados DCP-DMC"/>
      <sheetName val="Remuneração Mensal_Solar150MVA"/>
      <sheetName val="Remuneração Mensal_Biomassa"/>
      <sheetName val="Remuneração Mensal_CogP57-2002"/>
      <sheetName val="Imobilizado"/>
    </sheetNames>
    <sheetDataSet>
      <sheetData sheetId="0"/>
      <sheetData sheetId="1"/>
      <sheetData sheetId="2"/>
      <sheetData sheetId="3">
        <row r="14">
          <cell r="M14">
            <v>18527208659.435238</v>
          </cell>
        </row>
      </sheetData>
      <sheetData sheetId="4"/>
      <sheetData sheetId="5">
        <row r="14">
          <cell r="M14">
            <v>1873536285.4817495</v>
          </cell>
        </row>
      </sheetData>
      <sheetData sheetId="6"/>
      <sheetData sheetId="7"/>
      <sheetData sheetId="8">
        <row r="7">
          <cell r="L7">
            <v>101.80800000000001</v>
          </cell>
        </row>
        <row r="8">
          <cell r="H8">
            <v>1960</v>
          </cell>
          <cell r="L8">
            <v>103.742352</v>
          </cell>
          <cell r="O8">
            <v>2.0000000000000002E-5</v>
          </cell>
        </row>
        <row r="9">
          <cell r="O9">
            <v>370</v>
          </cell>
        </row>
        <row r="11">
          <cell r="O11">
            <v>5.44</v>
          </cell>
        </row>
        <row r="12">
          <cell r="C12">
            <v>699.9513888888888</v>
          </cell>
          <cell r="O12">
            <v>3.5999999999999997E-2</v>
          </cell>
        </row>
        <row r="14">
          <cell r="O14">
            <v>165</v>
          </cell>
        </row>
        <row r="15">
          <cell r="O15">
            <v>576.00000000000011</v>
          </cell>
        </row>
        <row r="16">
          <cell r="O16">
            <v>30</v>
          </cell>
        </row>
        <row r="18">
          <cell r="H18">
            <v>323400</v>
          </cell>
          <cell r="O18">
            <v>3.5000000000000003E-2</v>
          </cell>
        </row>
        <row r="22">
          <cell r="C22">
            <v>11642.4</v>
          </cell>
          <cell r="H22">
            <v>1.25</v>
          </cell>
        </row>
        <row r="30">
          <cell r="C30">
            <v>2393.1600000000003</v>
          </cell>
        </row>
      </sheetData>
      <sheetData sheetId="9"/>
      <sheetData sheetId="10">
        <row r="8">
          <cell r="H8">
            <v>40</v>
          </cell>
        </row>
        <row r="43">
          <cell r="C43">
            <v>370</v>
          </cell>
        </row>
      </sheetData>
      <sheetData sheetId="11"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ral"/>
      <sheetName val="Resumo legal"/>
      <sheetName val="Pot Mes"/>
      <sheetName val="Energ Mes"/>
      <sheetName val="Prc Unit Mes"/>
      <sheetName val="Cust Mes"/>
      <sheetName val="Evolucao anual PRE Proveitos"/>
      <sheetName val="Comparacao dados DCP-DMC"/>
      <sheetName val="Remuneração Mensal_Solar150MVA"/>
      <sheetName val="Remuneração Mensal_Biomassa"/>
      <sheetName val="Remuneração Mensal_CogP57-2002"/>
    </sheetNames>
    <sheetDataSet>
      <sheetData sheetId="0"/>
      <sheetData sheetId="1"/>
      <sheetData sheetId="2"/>
      <sheetData sheetId="3">
        <row r="14">
          <cell r="M14">
            <v>18527208659.435238</v>
          </cell>
        </row>
      </sheetData>
      <sheetData sheetId="4"/>
      <sheetData sheetId="5">
        <row r="14">
          <cell r="M14">
            <v>1873536285.4817495</v>
          </cell>
        </row>
      </sheetData>
      <sheetData sheetId="6"/>
      <sheetData sheetId="7"/>
      <sheetData sheetId="8">
        <row r="7">
          <cell r="L7">
            <v>101.80800000000001</v>
          </cell>
          <cell r="O7">
            <v>28.4</v>
          </cell>
        </row>
        <row r="8">
          <cell r="H8">
            <v>1960</v>
          </cell>
          <cell r="L8">
            <v>103.742352</v>
          </cell>
          <cell r="O8">
            <v>2.0000000000000002E-5</v>
          </cell>
        </row>
        <row r="9">
          <cell r="O9">
            <v>370</v>
          </cell>
        </row>
        <row r="11">
          <cell r="O11">
            <v>5.44</v>
          </cell>
        </row>
        <row r="12">
          <cell r="C12">
            <v>699.9513888888888</v>
          </cell>
          <cell r="O12">
            <v>3.5999999999999997E-2</v>
          </cell>
        </row>
        <row r="14">
          <cell r="O14">
            <v>165</v>
          </cell>
        </row>
        <row r="15">
          <cell r="O15">
            <v>576.00000000000011</v>
          </cell>
        </row>
        <row r="16">
          <cell r="O16">
            <v>30</v>
          </cell>
        </row>
        <row r="18">
          <cell r="H18">
            <v>323400</v>
          </cell>
          <cell r="O18">
            <v>3.5000000000000003E-2</v>
          </cell>
        </row>
        <row r="22">
          <cell r="C22">
            <v>11642.4</v>
          </cell>
          <cell r="H22">
            <v>1.25</v>
          </cell>
        </row>
        <row r="30">
          <cell r="C30">
            <v>2393.1600000000003</v>
          </cell>
        </row>
      </sheetData>
      <sheetData sheetId="9"/>
      <sheetData sheetId="10">
        <row r="8">
          <cell r="H8">
            <v>40</v>
          </cell>
        </row>
        <row r="43">
          <cell r="C43">
            <v>370</v>
          </cell>
        </row>
      </sheetData>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rga 15min"/>
      <sheetName val="2000"/>
      <sheetName val="1999"/>
      <sheetName val="1998"/>
      <sheetName val="1997"/>
    </sheetNames>
    <sheetDataSet>
      <sheetData sheetId="0" refreshError="1"/>
      <sheetData sheetId="1" refreshError="1"/>
      <sheetData sheetId="2" refreshError="1"/>
      <sheetData sheetId="3" refreshError="1"/>
      <sheetData sheetId="4">
        <row r="40">
          <cell r="D40" t="str">
            <v>Fonte: EDP</v>
          </cell>
        </row>
      </sheetData>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rga 15min"/>
      <sheetName val="2000"/>
      <sheetName val="1999"/>
      <sheetName val="1998"/>
      <sheetName val="1997"/>
    </sheetNames>
    <sheetDataSet>
      <sheetData sheetId="0" refreshError="1"/>
      <sheetData sheetId="1" refreshError="1"/>
      <sheetData sheetId="2" refreshError="1"/>
      <sheetData sheetId="3" refreshError="1"/>
      <sheetData sheetId="4">
        <row r="40">
          <cell r="D40" t="str">
            <v>Fonte: EDP</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scr ERSE"/>
      <sheetName val="valid Transf ZAM"/>
      <sheetName val="ZAM2006"/>
      <sheetName val="OT´s Não Liquidadas 2006"/>
      <sheetName val="44999999 2005"/>
      <sheetName val="Pivot 4499 2005"/>
      <sheetName val="SD 4499 2006"/>
      <sheetName val="valid transf total"/>
      <sheetName val="Valid Class ERSE"/>
      <sheetName val="Valid novos"/>
      <sheetName val="bal"/>
      <sheetName val="ctrl bal"/>
      <sheetName val="Imo Base"/>
      <sheetName val="Crit de repart finais"/>
      <sheetName val="Imo dir"/>
      <sheetName val="Imo ind"/>
      <sheetName val="valid repart"/>
      <sheetName val="ind final"/>
      <sheetName val="Mudam 1"/>
      <sheetName val="Mudam 2"/>
      <sheetName val="Imob ERSE 2006"/>
      <sheetName val="CO2"/>
      <sheetName val="Imob ERSE 2006 com licenças co2"/>
      <sheetName val="Modelo 2006 sem licenças CO2"/>
      <sheetName val="Modelo 2006 com licenças CO"/>
      <sheetName val="valid Modelo 2006"/>
    </sheetNames>
    <sheetDataSet>
      <sheetData sheetId="0" refreshError="1"/>
      <sheetData sheetId="1" refreshError="1"/>
      <sheetData sheetId="2"/>
      <sheetData sheetId="3"/>
      <sheetData sheetId="4" refreshError="1"/>
      <sheetData sheetId="5" refreshError="1"/>
      <sheetData sheetId="6" refreshError="1"/>
      <sheetData sheetId="7"/>
      <sheetData sheetId="8" refreshError="1"/>
      <sheetData sheetId="9" refreshError="1"/>
      <sheetData sheetId="10"/>
      <sheetData sheetId="11" refreshError="1"/>
      <sheetData sheetId="12"/>
      <sheetData sheetId="13" refreshError="1"/>
      <sheetData sheetId="14"/>
      <sheetData sheetId="15" refreshError="1"/>
      <sheetData sheetId="16" refreshError="1"/>
      <sheetData sheetId="17"/>
      <sheetData sheetId="18"/>
      <sheetData sheetId="19"/>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j"/>
      <sheetName val="Folha1"/>
      <sheetName val="BEI"/>
      <sheetName val="dif.camb"/>
      <sheetName val="emac"/>
      <sheetName val="ener"/>
      <sheetName val="f_pensoes"/>
      <sheetName val="imp dif"/>
      <sheetName val="Od"/>
      <sheetName val="68$"/>
      <sheetName val="68€"/>
      <sheetName val="balancete"/>
      <sheetName val="DF'S INDIV"/>
      <sheetName val="Consolidação"/>
      <sheetName val="DF'S Cons"/>
      <sheetName val="Ajust cons 2003"/>
      <sheetName val=" DF'S DR.Ana"/>
      <sheetName val="leasing"/>
      <sheetName val="COOPEREME"/>
      <sheetName val="Equivalência"/>
      <sheetName val="Museu"/>
      <sheetName val="72"/>
      <sheetName val="mod22"/>
      <sheetName val="mod22 2"/>
      <sheetName val="mod22 est"/>
      <sheetName val="dif_camb"/>
      <sheetName val="imp_dif"/>
      <sheetName val="DF'S_INDIV"/>
      <sheetName val="DF'S_Cons"/>
      <sheetName val="Ajust_cons_2003"/>
      <sheetName val="_DF'S_DR_Ana"/>
      <sheetName val="mod22_2"/>
      <sheetName val="mod22_es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j"/>
      <sheetName val="Folha1"/>
      <sheetName val="BEI"/>
      <sheetName val="dif.camb"/>
      <sheetName val="emac"/>
      <sheetName val="ener"/>
      <sheetName val="Od"/>
      <sheetName val="68$"/>
      <sheetName val="68€"/>
      <sheetName val="balancete"/>
      <sheetName val="DF'S INDIV"/>
      <sheetName val=" DF'S DR.Ana"/>
      <sheetName val="leasing"/>
      <sheetName val="COOPEREME"/>
      <sheetName val="Equivalência"/>
      <sheetName val="Museu"/>
      <sheetName val="72"/>
      <sheetName val="mod22"/>
      <sheetName val="mod22 2"/>
      <sheetName val="mod22 est"/>
      <sheetName val="Consolidação"/>
      <sheetName val="DF'S Cons"/>
      <sheetName val="Ajust cons 2003"/>
    </sheetNames>
    <sheetDataSet>
      <sheetData sheetId="0"/>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scr ERSE"/>
      <sheetName val="valid Transf ZAM"/>
      <sheetName val="ZAM2006"/>
      <sheetName val="OT´s Não Liquidadas 2006"/>
      <sheetName val="44999999 2005"/>
      <sheetName val="Pivot 4499 2005"/>
      <sheetName val="SD 4499 2006"/>
      <sheetName val="valid transf total"/>
      <sheetName val="Valid Class ERSE"/>
      <sheetName val="Valid novos"/>
      <sheetName val="bal"/>
      <sheetName val="ctrl bal"/>
      <sheetName val="Imo Base"/>
      <sheetName val="Crit de repart finais"/>
      <sheetName val="Imo dir"/>
      <sheetName val="Imo ind"/>
      <sheetName val="valid repart"/>
      <sheetName val="ind final"/>
      <sheetName val="Mudam 1"/>
      <sheetName val="Mudam 2"/>
      <sheetName val="Imob ERSE 2006"/>
      <sheetName val="CO2"/>
      <sheetName val="Imob ERSE 2006 com licenças co2"/>
      <sheetName val="Modelo 2006 sem licenças CO2"/>
      <sheetName val="Modelo 2006 com licenças CO"/>
      <sheetName val="valid Modelo 2006"/>
    </sheetNames>
    <sheetDataSet>
      <sheetData sheetId="0" refreshError="1"/>
      <sheetData sheetId="1" refreshError="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l"/>
      <sheetName val="dados"/>
    </sheetNames>
    <sheetDataSet>
      <sheetData sheetId="0" refreshError="1"/>
      <sheetData sheetId="1" refreshError="1">
        <row r="1">
          <cell r="C1">
            <v>6</v>
          </cell>
        </row>
        <row r="6">
          <cell r="D6" t="str">
            <v>c_HIDR</v>
          </cell>
          <cell r="F6">
            <v>2230.5976409999998</v>
          </cell>
          <cell r="G6">
            <v>1865.4819259999995</v>
          </cell>
          <cell r="H6">
            <v>1986.6305889999999</v>
          </cell>
          <cell r="I6">
            <v>1499.5845659999998</v>
          </cell>
          <cell r="J6">
            <v>983.95572899999979</v>
          </cell>
          <cell r="K6">
            <v>562.07098099999996</v>
          </cell>
          <cell r="L6">
            <v>0</v>
          </cell>
          <cell r="M6">
            <v>0</v>
          </cell>
          <cell r="N6">
            <v>0</v>
          </cell>
          <cell r="O6">
            <v>0</v>
          </cell>
          <cell r="P6">
            <v>0</v>
          </cell>
          <cell r="Q6">
            <v>0</v>
          </cell>
          <cell r="AJ6">
            <v>9654.4953260000002</v>
          </cell>
        </row>
        <row r="8">
          <cell r="D8" t="str">
            <v>c_CTO</v>
          </cell>
          <cell r="F8">
            <v>0</v>
          </cell>
          <cell r="G8">
            <v>0</v>
          </cell>
          <cell r="H8">
            <v>0</v>
          </cell>
          <cell r="I8">
            <v>0</v>
          </cell>
          <cell r="J8">
            <v>0</v>
          </cell>
          <cell r="K8">
            <v>0</v>
          </cell>
          <cell r="L8">
            <v>0</v>
          </cell>
          <cell r="M8">
            <v>0</v>
          </cell>
          <cell r="N8">
            <v>0</v>
          </cell>
          <cell r="O8">
            <v>0</v>
          </cell>
          <cell r="P8">
            <v>0</v>
          </cell>
          <cell r="Q8">
            <v>0</v>
          </cell>
          <cell r="AJ8">
            <v>12.768839999999999</v>
          </cell>
        </row>
        <row r="9">
          <cell r="D9" t="str">
            <v>c_CCG</v>
          </cell>
          <cell r="F9">
            <v>35.2928</v>
          </cell>
          <cell r="G9">
            <v>25.076499999999999</v>
          </cell>
          <cell r="H9">
            <v>47.319400000000002</v>
          </cell>
          <cell r="I9">
            <v>3.3934000000000002</v>
          </cell>
          <cell r="J9">
            <v>15.776899999999999</v>
          </cell>
          <cell r="K9">
            <v>141.32670000000002</v>
          </cell>
          <cell r="L9">
            <v>0</v>
          </cell>
          <cell r="M9">
            <v>0</v>
          </cell>
          <cell r="N9">
            <v>0</v>
          </cell>
          <cell r="O9">
            <v>0</v>
          </cell>
          <cell r="P9">
            <v>0</v>
          </cell>
          <cell r="Q9">
            <v>0</v>
          </cell>
          <cell r="AJ9">
            <v>1285.4269999999999</v>
          </cell>
        </row>
        <row r="10">
          <cell r="D10" t="str">
            <v>c_CBR</v>
          </cell>
          <cell r="F10">
            <v>6.7276800000000003</v>
          </cell>
          <cell r="G10">
            <v>7.9982799999999994</v>
          </cell>
          <cell r="H10">
            <v>11.467409999999999</v>
          </cell>
          <cell r="I10">
            <v>7.3086899999999995</v>
          </cell>
          <cell r="J10">
            <v>9.5121699999999993</v>
          </cell>
          <cell r="K10">
            <v>23.938320000000001</v>
          </cell>
          <cell r="L10">
            <v>0</v>
          </cell>
          <cell r="M10">
            <v>0</v>
          </cell>
          <cell r="N10">
            <v>0</v>
          </cell>
          <cell r="O10">
            <v>0</v>
          </cell>
          <cell r="P10">
            <v>0</v>
          </cell>
          <cell r="Q10">
            <v>0</v>
          </cell>
          <cell r="AJ10">
            <v>180.29669999999999</v>
          </cell>
        </row>
        <row r="11">
          <cell r="D11" t="str">
            <v>c_CSB</v>
          </cell>
          <cell r="F11">
            <v>106.4572</v>
          </cell>
          <cell r="G11">
            <v>71.931100000000001</v>
          </cell>
          <cell r="H11">
            <v>82.441999999999993</v>
          </cell>
          <cell r="I11">
            <v>2.5030999999999999</v>
          </cell>
          <cell r="J11">
            <v>113.9646</v>
          </cell>
          <cell r="K11">
            <v>383.17140000000001</v>
          </cell>
          <cell r="L11">
            <v>0</v>
          </cell>
          <cell r="M11">
            <v>0</v>
          </cell>
          <cell r="N11">
            <v>0</v>
          </cell>
          <cell r="O11">
            <v>0</v>
          </cell>
          <cell r="P11">
            <v>0</v>
          </cell>
          <cell r="Q11">
            <v>0</v>
          </cell>
          <cell r="AJ11">
            <v>3218.1948000000002</v>
          </cell>
        </row>
        <row r="12">
          <cell r="D12" t="str">
            <v>c_CSN</v>
          </cell>
          <cell r="F12">
            <v>569.20719999999994</v>
          </cell>
          <cell r="G12">
            <v>529.32799999999997</v>
          </cell>
          <cell r="H12">
            <v>625.94550000000004</v>
          </cell>
          <cell r="I12">
            <v>663.71759999999995</v>
          </cell>
          <cell r="J12">
            <v>868.17059999999992</v>
          </cell>
          <cell r="K12">
            <v>830.55290000000002</v>
          </cell>
          <cell r="L12">
            <v>0</v>
          </cell>
          <cell r="M12">
            <v>0</v>
          </cell>
          <cell r="N12">
            <v>0</v>
          </cell>
          <cell r="O12">
            <v>0</v>
          </cell>
          <cell r="P12">
            <v>0</v>
          </cell>
          <cell r="Q12">
            <v>0</v>
          </cell>
          <cell r="AJ12">
            <v>9103.9365500000004</v>
          </cell>
        </row>
        <row r="13">
          <cell r="D13" t="str">
            <v>c_TG</v>
          </cell>
          <cell r="F13">
            <v>4.4697300000000002</v>
          </cell>
          <cell r="G13">
            <v>2.7044200000000003</v>
          </cell>
          <cell r="H13">
            <v>1.8414600000000001</v>
          </cell>
          <cell r="I13">
            <v>1.4000000000000001E-4</v>
          </cell>
          <cell r="J13">
            <v>3.0336100000000004</v>
          </cell>
          <cell r="K13">
            <v>1.0715999999999999</v>
          </cell>
          <cell r="L13">
            <v>0</v>
          </cell>
          <cell r="M13">
            <v>0</v>
          </cell>
          <cell r="N13">
            <v>0</v>
          </cell>
          <cell r="O13">
            <v>0</v>
          </cell>
          <cell r="P13">
            <v>0</v>
          </cell>
          <cell r="Q13">
            <v>0</v>
          </cell>
          <cell r="AJ13">
            <v>39.954059999999998</v>
          </cell>
        </row>
        <row r="14">
          <cell r="F14">
            <v>0.64766999999999997</v>
          </cell>
          <cell r="G14">
            <v>0.56725000000000003</v>
          </cell>
          <cell r="H14">
            <v>1.0016499999999999</v>
          </cell>
          <cell r="I14">
            <v>1.4000000000000001E-4</v>
          </cell>
          <cell r="J14">
            <v>1.13741</v>
          </cell>
          <cell r="K14">
            <v>0.74042999999999992</v>
          </cell>
          <cell r="L14">
            <v>0</v>
          </cell>
          <cell r="M14">
            <v>0</v>
          </cell>
          <cell r="N14">
            <v>0</v>
          </cell>
          <cell r="O14">
            <v>0</v>
          </cell>
          <cell r="P14">
            <v>0</v>
          </cell>
          <cell r="Q14">
            <v>0</v>
          </cell>
          <cell r="AJ14">
            <v>11.034819999999998</v>
          </cell>
        </row>
        <row r="15">
          <cell r="F15">
            <v>3.82206</v>
          </cell>
          <cell r="G15">
            <v>2.1371700000000002</v>
          </cell>
          <cell r="H15">
            <v>0.83981000000000006</v>
          </cell>
          <cell r="I15">
            <v>0</v>
          </cell>
          <cell r="J15">
            <v>1.8962000000000001</v>
          </cell>
          <cell r="K15">
            <v>0.33117000000000002</v>
          </cell>
          <cell r="L15">
            <v>0</v>
          </cell>
          <cell r="M15">
            <v>0</v>
          </cell>
          <cell r="N15">
            <v>0</v>
          </cell>
          <cell r="O15">
            <v>0</v>
          </cell>
          <cell r="P15">
            <v>0</v>
          </cell>
          <cell r="Q15">
            <v>0</v>
          </cell>
          <cell r="AJ15">
            <v>28.919240000000002</v>
          </cell>
        </row>
        <row r="16">
          <cell r="D16" t="str">
            <v>c_CPG</v>
          </cell>
          <cell r="F16">
            <v>221.11109999999999</v>
          </cell>
          <cell r="G16">
            <v>198.4537</v>
          </cell>
          <cell r="H16">
            <v>200.62320000000003</v>
          </cell>
          <cell r="I16">
            <v>201.1884</v>
          </cell>
          <cell r="J16">
            <v>308.49715000000003</v>
          </cell>
          <cell r="K16">
            <v>344.7679</v>
          </cell>
          <cell r="L16">
            <v>0</v>
          </cell>
          <cell r="M16">
            <v>0</v>
          </cell>
          <cell r="N16">
            <v>0</v>
          </cell>
          <cell r="O16">
            <v>0</v>
          </cell>
          <cell r="P16">
            <v>0</v>
          </cell>
          <cell r="Q16">
            <v>0</v>
          </cell>
          <cell r="AJ16">
            <v>4603.2748000000001</v>
          </cell>
        </row>
        <row r="17">
          <cell r="D17" t="str">
            <v>c_CTG</v>
          </cell>
          <cell r="F17">
            <v>168.77099999999999</v>
          </cell>
          <cell r="G17">
            <v>125.5873</v>
          </cell>
          <cell r="H17">
            <v>121.7325</v>
          </cell>
          <cell r="I17">
            <v>543.69490000000008</v>
          </cell>
          <cell r="J17">
            <v>690.4873</v>
          </cell>
          <cell r="K17">
            <v>662.6943</v>
          </cell>
          <cell r="L17">
            <v>0</v>
          </cell>
          <cell r="M17">
            <v>0</v>
          </cell>
          <cell r="N17">
            <v>0</v>
          </cell>
          <cell r="O17">
            <v>0</v>
          </cell>
          <cell r="P17">
            <v>0</v>
          </cell>
          <cell r="Q17">
            <v>0</v>
          </cell>
          <cell r="AJ17">
            <v>5903.2302000000009</v>
          </cell>
        </row>
        <row r="18">
          <cell r="AJ18">
            <v>0</v>
          </cell>
        </row>
        <row r="19">
          <cell r="D19" t="str">
            <v>c_PRE</v>
          </cell>
          <cell r="F19">
            <v>290.21394321500003</v>
          </cell>
          <cell r="G19">
            <v>258.41141977899997</v>
          </cell>
          <cell r="H19">
            <v>216.61892481000001</v>
          </cell>
          <cell r="I19">
            <v>300.24273520899999</v>
          </cell>
          <cell r="J19">
            <v>224.80672534399997</v>
          </cell>
          <cell r="K19">
            <v>168.888754955</v>
          </cell>
          <cell r="L19">
            <v>174.34</v>
          </cell>
          <cell r="M19">
            <v>169.99</v>
          </cell>
          <cell r="N19">
            <v>169.55</v>
          </cell>
          <cell r="O19">
            <v>185.67</v>
          </cell>
          <cell r="P19">
            <v>215.39</v>
          </cell>
          <cell r="Q19">
            <v>235.26</v>
          </cell>
          <cell r="AJ19">
            <v>2456.2657799799999</v>
          </cell>
        </row>
        <row r="21">
          <cell r="D21" t="str">
            <v>c_IMP</v>
          </cell>
          <cell r="F21">
            <v>9.7910000000000004</v>
          </cell>
          <cell r="G21">
            <v>36.164999999999999</v>
          </cell>
          <cell r="H21">
            <v>68.406999999999996</v>
          </cell>
          <cell r="I21">
            <v>0</v>
          </cell>
          <cell r="J21">
            <v>23.606999999999999</v>
          </cell>
          <cell r="K21">
            <v>78.436999999999998</v>
          </cell>
          <cell r="L21">
            <v>0</v>
          </cell>
          <cell r="M21">
            <v>0</v>
          </cell>
          <cell r="N21">
            <v>0</v>
          </cell>
          <cell r="O21">
            <v>0</v>
          </cell>
          <cell r="P21">
            <v>0</v>
          </cell>
          <cell r="Q21">
            <v>0</v>
          </cell>
          <cell r="AJ21">
            <v>1358.9340000000004</v>
          </cell>
        </row>
        <row r="22">
          <cell r="F22">
            <v>21.338999999999999</v>
          </cell>
          <cell r="G22">
            <v>40.994</v>
          </cell>
          <cell r="H22">
            <v>75.820999999999998</v>
          </cell>
          <cell r="I22">
            <v>8.3919999999999995</v>
          </cell>
          <cell r="J22">
            <v>32.527000000000001</v>
          </cell>
          <cell r="K22">
            <v>87.388999999999996</v>
          </cell>
          <cell r="L22">
            <v>0</v>
          </cell>
          <cell r="M22">
            <v>0</v>
          </cell>
          <cell r="N22">
            <v>0</v>
          </cell>
          <cell r="O22">
            <v>0</v>
          </cell>
          <cell r="P22">
            <v>0</v>
          </cell>
          <cell r="Q22">
            <v>0</v>
          </cell>
          <cell r="AJ22">
            <v>1496.6709999999998</v>
          </cell>
        </row>
        <row r="23">
          <cell r="D23" t="str">
            <v>c_DSV</v>
          </cell>
          <cell r="F23">
            <v>11.547999999999998</v>
          </cell>
          <cell r="G23">
            <v>4.8290000000000006</v>
          </cell>
          <cell r="H23">
            <v>7.4140000000000015</v>
          </cell>
          <cell r="I23">
            <v>8.3919999999999995</v>
          </cell>
          <cell r="J23">
            <v>8.9200000000000017</v>
          </cell>
          <cell r="K23">
            <v>8.9519999999999982</v>
          </cell>
          <cell r="L23">
            <v>0</v>
          </cell>
          <cell r="M23">
            <v>0</v>
          </cell>
          <cell r="N23">
            <v>0</v>
          </cell>
          <cell r="O23">
            <v>0</v>
          </cell>
          <cell r="P23">
            <v>0</v>
          </cell>
          <cell r="Q23">
            <v>0</v>
          </cell>
          <cell r="AJ23">
            <v>137.73700000000005</v>
          </cell>
        </row>
        <row r="24">
          <cell r="D24" t="str">
            <v>C_NV</v>
          </cell>
          <cell r="F24">
            <v>0</v>
          </cell>
          <cell r="G24">
            <v>0</v>
          </cell>
          <cell r="H24">
            <v>0</v>
          </cell>
          <cell r="I24">
            <v>5.6162000000000001</v>
          </cell>
          <cell r="J24">
            <v>5.1352000000000002</v>
          </cell>
          <cell r="K24">
            <v>3.5921999999999996</v>
          </cell>
          <cell r="L24">
            <v>0</v>
          </cell>
          <cell r="M24">
            <v>0</v>
          </cell>
          <cell r="N24">
            <v>0</v>
          </cell>
          <cell r="O24">
            <v>0</v>
          </cell>
          <cell r="P24">
            <v>0</v>
          </cell>
          <cell r="Q24">
            <v>0</v>
          </cell>
          <cell r="AJ24">
            <v>7.6842999999999995</v>
          </cell>
        </row>
        <row r="25">
          <cell r="D25" t="str">
            <v>C_NVDSV</v>
          </cell>
          <cell r="F25">
            <v>8.5719530000000006</v>
          </cell>
          <cell r="G25">
            <v>6.5326599999999999</v>
          </cell>
          <cell r="H25">
            <v>7.734128000000001</v>
          </cell>
          <cell r="I25">
            <v>2.720783</v>
          </cell>
          <cell r="J25">
            <v>2.596152</v>
          </cell>
          <cell r="K25">
            <v>2.7975699999999999</v>
          </cell>
          <cell r="L25">
            <v>0</v>
          </cell>
          <cell r="M25">
            <v>0</v>
          </cell>
          <cell r="N25">
            <v>0</v>
          </cell>
          <cell r="O25">
            <v>0</v>
          </cell>
          <cell r="P25">
            <v>0</v>
          </cell>
          <cell r="Q25">
            <v>0</v>
          </cell>
          <cell r="AJ25">
            <v>63.988379056999996</v>
          </cell>
        </row>
        <row r="28">
          <cell r="F28" t="str">
            <v>JAN</v>
          </cell>
          <cell r="G28" t="str">
            <v>FEV</v>
          </cell>
          <cell r="H28" t="str">
            <v>MAR</v>
          </cell>
          <cell r="I28" t="str">
            <v>ABR</v>
          </cell>
          <cell r="J28" t="str">
            <v>MAI</v>
          </cell>
          <cell r="K28" t="str">
            <v>JUN</v>
          </cell>
          <cell r="L28" t="str">
            <v>JUL</v>
          </cell>
          <cell r="M28" t="str">
            <v>AGO</v>
          </cell>
          <cell r="N28" t="str">
            <v>SET</v>
          </cell>
          <cell r="O28" t="str">
            <v>OUT</v>
          </cell>
          <cell r="P28" t="str">
            <v>NOV</v>
          </cell>
          <cell r="Q28" t="str">
            <v>DEZ</v>
          </cell>
          <cell r="AJ28">
            <v>0</v>
          </cell>
        </row>
        <row r="29">
          <cell r="D29" t="str">
            <v>ef_HIDR</v>
          </cell>
          <cell r="F29">
            <v>7712250.9790000003</v>
          </cell>
          <cell r="G29">
            <v>7723055.0659999996</v>
          </cell>
          <cell r="H29">
            <v>7723636.2359999996</v>
          </cell>
          <cell r="I29">
            <v>7760296.9040000001</v>
          </cell>
          <cell r="J29">
            <v>7970478.7939999998</v>
          </cell>
          <cell r="K29">
            <v>7908896.9639999997</v>
          </cell>
          <cell r="L29">
            <v>0</v>
          </cell>
          <cell r="M29">
            <v>0</v>
          </cell>
          <cell r="N29">
            <v>0</v>
          </cell>
          <cell r="O29">
            <v>0</v>
          </cell>
          <cell r="P29">
            <v>0</v>
          </cell>
          <cell r="Q29">
            <v>0</v>
          </cell>
          <cell r="AJ29">
            <v>92343046.773000002</v>
          </cell>
        </row>
        <row r="31">
          <cell r="D31" t="str">
            <v>ef_CTO</v>
          </cell>
          <cell r="F31">
            <v>132479.655</v>
          </cell>
          <cell r="G31">
            <v>132864.83100000001</v>
          </cell>
          <cell r="H31">
            <v>132977.59</v>
          </cell>
          <cell r="I31">
            <v>134065.853</v>
          </cell>
          <cell r="J31">
            <v>135031.28200000001</v>
          </cell>
          <cell r="K31">
            <v>135706.592</v>
          </cell>
          <cell r="L31">
            <v>0</v>
          </cell>
          <cell r="M31">
            <v>0</v>
          </cell>
          <cell r="N31">
            <v>0</v>
          </cell>
          <cell r="O31">
            <v>0</v>
          </cell>
          <cell r="P31">
            <v>0</v>
          </cell>
          <cell r="Q31">
            <v>0</v>
          </cell>
          <cell r="AJ31">
            <v>1541220.2439999999</v>
          </cell>
        </row>
        <row r="32">
          <cell r="D32" t="str">
            <v>ef_CCG</v>
          </cell>
          <cell r="F32">
            <v>1465231.0530000001</v>
          </cell>
          <cell r="G32">
            <v>1469903.7849999999</v>
          </cell>
          <cell r="H32">
            <v>1478247.4920000001</v>
          </cell>
          <cell r="I32">
            <v>1489725.7150000001</v>
          </cell>
          <cell r="J32">
            <v>1497915.9140000001</v>
          </cell>
          <cell r="K32">
            <v>1502746.7409999999</v>
          </cell>
          <cell r="L32">
            <v>0</v>
          </cell>
          <cell r="M32">
            <v>0</v>
          </cell>
          <cell r="N32">
            <v>0</v>
          </cell>
          <cell r="O32">
            <v>0</v>
          </cell>
          <cell r="P32">
            <v>0</v>
          </cell>
          <cell r="Q32">
            <v>0</v>
          </cell>
          <cell r="AJ32">
            <v>17674613.206999999</v>
          </cell>
        </row>
        <row r="33">
          <cell r="D33" t="str">
            <v>ef_CBR</v>
          </cell>
          <cell r="F33">
            <v>347930.71799999999</v>
          </cell>
          <cell r="G33">
            <v>338627.27100000001</v>
          </cell>
          <cell r="H33">
            <v>334782.94200000004</v>
          </cell>
          <cell r="I33">
            <v>345129.95300000004</v>
          </cell>
          <cell r="J33">
            <v>349795.55499999999</v>
          </cell>
          <cell r="K33">
            <v>359791.05200000003</v>
          </cell>
          <cell r="L33">
            <v>0</v>
          </cell>
          <cell r="M33">
            <v>0</v>
          </cell>
          <cell r="N33">
            <v>0</v>
          </cell>
          <cell r="O33">
            <v>0</v>
          </cell>
          <cell r="P33">
            <v>0</v>
          </cell>
          <cell r="Q33">
            <v>0</v>
          </cell>
          <cell r="AJ33">
            <v>4233797.17</v>
          </cell>
        </row>
        <row r="34">
          <cell r="F34">
            <v>347624.36499999999</v>
          </cell>
          <cell r="G34">
            <v>338320.91800000001</v>
          </cell>
          <cell r="H34">
            <v>334470.03100000002</v>
          </cell>
          <cell r="I34">
            <v>344817.04200000002</v>
          </cell>
          <cell r="J34">
            <v>349482.64399999997</v>
          </cell>
          <cell r="K34">
            <v>359478.141</v>
          </cell>
          <cell r="L34">
            <v>0</v>
          </cell>
          <cell r="M34">
            <v>0</v>
          </cell>
          <cell r="N34">
            <v>0</v>
          </cell>
          <cell r="O34">
            <v>0</v>
          </cell>
          <cell r="P34">
            <v>0</v>
          </cell>
          <cell r="Q34">
            <v>0</v>
          </cell>
          <cell r="AJ34">
            <v>4230186.3960000006</v>
          </cell>
        </row>
        <row r="35">
          <cell r="F35">
            <v>306.35300000000001</v>
          </cell>
          <cell r="G35">
            <v>306.35300000000001</v>
          </cell>
          <cell r="H35">
            <v>312.911</v>
          </cell>
          <cell r="I35">
            <v>312.911</v>
          </cell>
          <cell r="J35">
            <v>312.911</v>
          </cell>
          <cell r="K35">
            <v>312.911</v>
          </cell>
          <cell r="L35">
            <v>0</v>
          </cell>
          <cell r="M35">
            <v>0</v>
          </cell>
          <cell r="N35">
            <v>0</v>
          </cell>
          <cell r="O35">
            <v>0</v>
          </cell>
          <cell r="P35">
            <v>0</v>
          </cell>
          <cell r="Q35">
            <v>0</v>
          </cell>
          <cell r="AJ35">
            <v>3610.7740000000003</v>
          </cell>
        </row>
        <row r="36">
          <cell r="D36" t="str">
            <v>ef_CSB</v>
          </cell>
          <cell r="F36">
            <v>1559587.594</v>
          </cell>
          <cell r="G36">
            <v>1566458.969</v>
          </cell>
          <cell r="H36">
            <v>1570542.943</v>
          </cell>
          <cell r="I36">
            <v>1581967.4890000001</v>
          </cell>
          <cell r="J36">
            <v>1594594.42</v>
          </cell>
          <cell r="K36">
            <v>1616076.77</v>
          </cell>
          <cell r="L36">
            <v>0</v>
          </cell>
          <cell r="M36">
            <v>0</v>
          </cell>
          <cell r="N36">
            <v>0</v>
          </cell>
          <cell r="O36">
            <v>0</v>
          </cell>
          <cell r="P36">
            <v>0</v>
          </cell>
          <cell r="Q36">
            <v>0</v>
          </cell>
          <cell r="AJ36">
            <v>18378245.670000006</v>
          </cell>
        </row>
        <row r="37">
          <cell r="D37" t="str">
            <v>ef_CSN</v>
          </cell>
          <cell r="F37">
            <v>2482728.2080000001</v>
          </cell>
          <cell r="G37">
            <v>2480768.7829999998</v>
          </cell>
          <cell r="H37">
            <v>2476889.2560000001</v>
          </cell>
          <cell r="I37">
            <v>2489736.4020000002</v>
          </cell>
          <cell r="J37">
            <v>2505706.2719999999</v>
          </cell>
          <cell r="K37">
            <v>2519741.9780000001</v>
          </cell>
          <cell r="L37">
            <v>0</v>
          </cell>
          <cell r="M37">
            <v>0</v>
          </cell>
          <cell r="N37">
            <v>0</v>
          </cell>
          <cell r="O37">
            <v>0</v>
          </cell>
          <cell r="P37">
            <v>0</v>
          </cell>
          <cell r="Q37">
            <v>0</v>
          </cell>
          <cell r="AJ37">
            <v>29390460.408999998</v>
          </cell>
        </row>
        <row r="38">
          <cell r="F38">
            <v>2467506.2650000001</v>
          </cell>
          <cell r="G38">
            <v>2465546.84</v>
          </cell>
          <cell r="H38">
            <v>2459950.514</v>
          </cell>
          <cell r="I38">
            <v>2472797.66</v>
          </cell>
          <cell r="J38">
            <v>2488767.5299999998</v>
          </cell>
          <cell r="K38">
            <v>2502803.236</v>
          </cell>
          <cell r="L38">
            <v>0</v>
          </cell>
          <cell r="M38">
            <v>0</v>
          </cell>
          <cell r="N38">
            <v>0</v>
          </cell>
          <cell r="O38">
            <v>0</v>
          </cell>
          <cell r="P38">
            <v>0</v>
          </cell>
          <cell r="Q38">
            <v>0</v>
          </cell>
          <cell r="AJ38">
            <v>29208715.750999998</v>
          </cell>
        </row>
        <row r="39">
          <cell r="F39">
            <v>15221.942999999999</v>
          </cell>
          <cell r="G39">
            <v>15221.942999999999</v>
          </cell>
          <cell r="H39">
            <v>16938.741999999998</v>
          </cell>
          <cell r="I39">
            <v>16938.741999999998</v>
          </cell>
          <cell r="J39">
            <v>16938.741999999998</v>
          </cell>
          <cell r="K39">
            <v>16938.741999999998</v>
          </cell>
          <cell r="L39">
            <v>0</v>
          </cell>
          <cell r="M39">
            <v>0</v>
          </cell>
          <cell r="N39">
            <v>0</v>
          </cell>
          <cell r="O39">
            <v>0</v>
          </cell>
          <cell r="P39">
            <v>0</v>
          </cell>
          <cell r="Q39">
            <v>0</v>
          </cell>
          <cell r="AJ39">
            <v>181744.658</v>
          </cell>
        </row>
        <row r="40">
          <cell r="D40" t="str">
            <v>ef_TG</v>
          </cell>
          <cell r="F40">
            <v>198063.75899999999</v>
          </cell>
          <cell r="G40">
            <v>198817.46600000001</v>
          </cell>
          <cell r="H40">
            <v>199007.47400000002</v>
          </cell>
          <cell r="I40">
            <v>200059.12800000003</v>
          </cell>
          <cell r="J40">
            <v>201040.37</v>
          </cell>
          <cell r="K40">
            <v>202311.62599999999</v>
          </cell>
          <cell r="L40">
            <v>0</v>
          </cell>
          <cell r="M40">
            <v>0</v>
          </cell>
          <cell r="N40">
            <v>0</v>
          </cell>
          <cell r="O40">
            <v>0</v>
          </cell>
          <cell r="P40">
            <v>0</v>
          </cell>
          <cell r="Q40">
            <v>0</v>
          </cell>
          <cell r="AJ40">
            <v>2419387.2030000002</v>
          </cell>
        </row>
        <row r="41">
          <cell r="F41">
            <v>86554.513999999996</v>
          </cell>
          <cell r="G41">
            <v>86971.707999999999</v>
          </cell>
          <cell r="H41">
            <v>87078.797000000006</v>
          </cell>
          <cell r="I41">
            <v>87552.581000000006</v>
          </cell>
          <cell r="J41">
            <v>88110.267999999996</v>
          </cell>
          <cell r="K41">
            <v>88548.941999999995</v>
          </cell>
          <cell r="L41">
            <v>0</v>
          </cell>
          <cell r="M41">
            <v>0</v>
          </cell>
          <cell r="N41">
            <v>0</v>
          </cell>
          <cell r="O41">
            <v>0</v>
          </cell>
          <cell r="P41">
            <v>0</v>
          </cell>
          <cell r="Q41">
            <v>0</v>
          </cell>
          <cell r="AJ41">
            <v>1060015.6270000001</v>
          </cell>
        </row>
        <row r="42">
          <cell r="F42">
            <v>1748.6089999999999</v>
          </cell>
          <cell r="G42">
            <v>1785.4059999999999</v>
          </cell>
          <cell r="H42">
            <v>1785.857</v>
          </cell>
          <cell r="I42">
            <v>1804.8389999999999</v>
          </cell>
          <cell r="J42">
            <v>1819.5219999999999</v>
          </cell>
          <cell r="K42">
            <v>1812.627</v>
          </cell>
          <cell r="L42">
            <v>0</v>
          </cell>
          <cell r="M42">
            <v>0</v>
          </cell>
          <cell r="N42">
            <v>0</v>
          </cell>
          <cell r="O42">
            <v>0</v>
          </cell>
          <cell r="P42">
            <v>0</v>
          </cell>
          <cell r="Q42">
            <v>0</v>
          </cell>
          <cell r="AJ42">
            <v>20937.946</v>
          </cell>
        </row>
        <row r="43">
          <cell r="F43">
            <v>109760.636</v>
          </cell>
          <cell r="G43">
            <v>110060.352</v>
          </cell>
          <cell r="H43">
            <v>110142.82</v>
          </cell>
          <cell r="I43">
            <v>110701.708</v>
          </cell>
          <cell r="J43">
            <v>111110.58</v>
          </cell>
          <cell r="K43">
            <v>111950.057</v>
          </cell>
          <cell r="L43">
            <v>0</v>
          </cell>
          <cell r="M43">
            <v>0</v>
          </cell>
          <cell r="N43">
            <v>0</v>
          </cell>
          <cell r="O43">
            <v>0</v>
          </cell>
          <cell r="P43">
            <v>0</v>
          </cell>
          <cell r="Q43">
            <v>0</v>
          </cell>
          <cell r="AJ43">
            <v>1338433.6299999999</v>
          </cell>
        </row>
        <row r="44">
          <cell r="D44" t="str">
            <v>ef_CPG</v>
          </cell>
          <cell r="F44">
            <v>2781938.4026204995</v>
          </cell>
          <cell r="G44">
            <v>2799818.2133663404</v>
          </cell>
          <cell r="H44">
            <v>2885040.2907846002</v>
          </cell>
          <cell r="I44">
            <v>2801052.3504860406</v>
          </cell>
          <cell r="J44">
            <v>2772907.6526019396</v>
          </cell>
          <cell r="K44">
            <v>2735330.1728411601</v>
          </cell>
          <cell r="L44">
            <v>0</v>
          </cell>
          <cell r="M44">
            <v>0</v>
          </cell>
          <cell r="N44">
            <v>0</v>
          </cell>
          <cell r="O44">
            <v>0</v>
          </cell>
          <cell r="P44">
            <v>0</v>
          </cell>
          <cell r="Q44">
            <v>0</v>
          </cell>
          <cell r="AJ44">
            <v>31024483.93254194</v>
          </cell>
        </row>
        <row r="45">
          <cell r="F45">
            <v>2762646.1781412796</v>
          </cell>
          <cell r="G45">
            <v>2799818.2133663404</v>
          </cell>
          <cell r="H45">
            <v>2804351.1294297203</v>
          </cell>
          <cell r="I45">
            <v>2784442.3506269804</v>
          </cell>
          <cell r="J45">
            <v>2755593.9929999998</v>
          </cell>
          <cell r="K45">
            <v>2735330.1728411601</v>
          </cell>
          <cell r="L45">
            <v>0</v>
          </cell>
          <cell r="M45">
            <v>0</v>
          </cell>
          <cell r="N45">
            <v>0</v>
          </cell>
          <cell r="O45">
            <v>0</v>
          </cell>
          <cell r="P45">
            <v>0</v>
          </cell>
          <cell r="Q45">
            <v>0</v>
          </cell>
          <cell r="AJ45">
            <v>30635748.682858154</v>
          </cell>
        </row>
        <row r="46">
          <cell r="F46">
            <v>0</v>
          </cell>
          <cell r="G46">
            <v>0</v>
          </cell>
          <cell r="H46">
            <v>0</v>
          </cell>
          <cell r="I46">
            <v>0</v>
          </cell>
          <cell r="J46">
            <v>0</v>
          </cell>
          <cell r="K46">
            <v>0</v>
          </cell>
          <cell r="L46">
            <v>0</v>
          </cell>
          <cell r="M46">
            <v>0</v>
          </cell>
          <cell r="N46">
            <v>0</v>
          </cell>
          <cell r="O46">
            <v>0</v>
          </cell>
          <cell r="P46">
            <v>0</v>
          </cell>
          <cell r="Q46">
            <v>0</v>
          </cell>
          <cell r="AJ46">
            <v>0</v>
          </cell>
        </row>
        <row r="47">
          <cell r="F47">
            <v>0</v>
          </cell>
          <cell r="G47">
            <v>0</v>
          </cell>
          <cell r="H47">
            <v>80689.161354880009</v>
          </cell>
          <cell r="I47">
            <v>0</v>
          </cell>
          <cell r="J47">
            <v>0</v>
          </cell>
          <cell r="K47">
            <v>0</v>
          </cell>
          <cell r="L47">
            <v>0</v>
          </cell>
          <cell r="M47">
            <v>0</v>
          </cell>
          <cell r="N47">
            <v>0</v>
          </cell>
          <cell r="O47">
            <v>0</v>
          </cell>
          <cell r="P47">
            <v>0</v>
          </cell>
          <cell r="Q47">
            <v>0</v>
          </cell>
          <cell r="AJ47">
            <v>253646.24178183998</v>
          </cell>
        </row>
        <row r="48">
          <cell r="F48">
            <v>19292.224479220004</v>
          </cell>
          <cell r="G48">
            <v>0</v>
          </cell>
          <cell r="H48">
            <v>0</v>
          </cell>
          <cell r="I48">
            <v>16609.999859060001</v>
          </cell>
          <cell r="J48">
            <v>17313.659601939999</v>
          </cell>
          <cell r="K48">
            <v>0</v>
          </cell>
          <cell r="L48">
            <v>0</v>
          </cell>
          <cell r="M48">
            <v>0</v>
          </cell>
          <cell r="N48">
            <v>0</v>
          </cell>
          <cell r="O48">
            <v>0</v>
          </cell>
          <cell r="P48">
            <v>0</v>
          </cell>
          <cell r="Q48">
            <v>0</v>
          </cell>
          <cell r="AJ48">
            <v>135089.00790194</v>
          </cell>
        </row>
        <row r="49">
          <cell r="D49" t="str">
            <v>ef_CTG</v>
          </cell>
          <cell r="F49">
            <v>1612028.422</v>
          </cell>
          <cell r="G49">
            <v>1550403.8149999999</v>
          </cell>
          <cell r="H49">
            <v>1470739.986</v>
          </cell>
          <cell r="I49">
            <v>1455457.929</v>
          </cell>
          <cell r="J49">
            <v>1489919.621</v>
          </cell>
          <cell r="K49">
            <v>1477020.33</v>
          </cell>
          <cell r="L49">
            <v>0</v>
          </cell>
          <cell r="M49">
            <v>0</v>
          </cell>
          <cell r="N49">
            <v>0</v>
          </cell>
          <cell r="O49">
            <v>0</v>
          </cell>
          <cell r="P49">
            <v>0</v>
          </cell>
          <cell r="Q49">
            <v>0</v>
          </cell>
          <cell r="AJ49">
            <v>20263769.001999997</v>
          </cell>
        </row>
        <row r="50">
          <cell r="F50">
            <v>1612028.422</v>
          </cell>
          <cell r="G50">
            <v>1550403.8149999999</v>
          </cell>
          <cell r="H50">
            <v>1470739.986</v>
          </cell>
          <cell r="I50">
            <v>1455457.929</v>
          </cell>
          <cell r="J50">
            <v>1489919.621</v>
          </cell>
          <cell r="K50">
            <v>1477020.33</v>
          </cell>
          <cell r="L50">
            <v>0</v>
          </cell>
          <cell r="M50">
            <v>0</v>
          </cell>
          <cell r="N50">
            <v>0</v>
          </cell>
          <cell r="O50">
            <v>0</v>
          </cell>
          <cell r="P50">
            <v>0</v>
          </cell>
          <cell r="Q50">
            <v>0</v>
          </cell>
          <cell r="AJ50">
            <v>20263769.001999997</v>
          </cell>
        </row>
        <row r="51">
          <cell r="F51">
            <v>0</v>
          </cell>
          <cell r="G51">
            <v>0</v>
          </cell>
          <cell r="H51">
            <v>0</v>
          </cell>
          <cell r="I51">
            <v>0</v>
          </cell>
          <cell r="J51">
            <v>0</v>
          </cell>
          <cell r="K51">
            <v>0</v>
          </cell>
          <cell r="L51">
            <v>0</v>
          </cell>
          <cell r="M51">
            <v>0</v>
          </cell>
          <cell r="N51">
            <v>0</v>
          </cell>
          <cell r="O51">
            <v>0</v>
          </cell>
          <cell r="P51">
            <v>0</v>
          </cell>
          <cell r="Q51">
            <v>0</v>
          </cell>
          <cell r="AJ51">
            <v>0</v>
          </cell>
        </row>
        <row r="54">
          <cell r="F54" t="str">
            <v>JAN</v>
          </cell>
          <cell r="G54" t="str">
            <v>FEV</v>
          </cell>
          <cell r="H54" t="str">
            <v>MAR</v>
          </cell>
          <cell r="I54" t="str">
            <v>ABR</v>
          </cell>
          <cell r="J54" t="str">
            <v>MAI</v>
          </cell>
          <cell r="K54" t="str">
            <v>JUN</v>
          </cell>
          <cell r="L54" t="str">
            <v>JUL</v>
          </cell>
          <cell r="M54" t="str">
            <v>AGO</v>
          </cell>
          <cell r="N54" t="str">
            <v>SET</v>
          </cell>
          <cell r="O54" t="str">
            <v>OUT</v>
          </cell>
          <cell r="P54" t="str">
            <v>NOV</v>
          </cell>
          <cell r="Q54" t="str">
            <v>DEZ</v>
          </cell>
        </row>
        <row r="55">
          <cell r="D55" t="str">
            <v>ev_HIDR</v>
          </cell>
        </row>
        <row r="57">
          <cell r="D57" t="str">
            <v>ev_CTO</v>
          </cell>
          <cell r="F57">
            <v>0</v>
          </cell>
          <cell r="G57">
            <v>0</v>
          </cell>
          <cell r="H57">
            <v>0</v>
          </cell>
          <cell r="I57">
            <v>0</v>
          </cell>
          <cell r="J57">
            <v>0</v>
          </cell>
          <cell r="K57">
            <v>0</v>
          </cell>
          <cell r="L57">
            <v>0</v>
          </cell>
          <cell r="M57">
            <v>0</v>
          </cell>
          <cell r="N57">
            <v>0</v>
          </cell>
          <cell r="O57">
            <v>0</v>
          </cell>
          <cell r="P57">
            <v>0</v>
          </cell>
          <cell r="Q57">
            <v>0</v>
          </cell>
          <cell r="AJ57">
            <v>67158.676999999996</v>
          </cell>
        </row>
        <row r="58">
          <cell r="D58" t="str">
            <v>ev_CCG</v>
          </cell>
          <cell r="F58">
            <v>446432.114</v>
          </cell>
          <cell r="G58">
            <v>319154.28399999999</v>
          </cell>
          <cell r="H58">
            <v>559571.63300000003</v>
          </cell>
          <cell r="I58">
            <v>53876.794000000002</v>
          </cell>
          <cell r="J58">
            <v>131659.44099999999</v>
          </cell>
          <cell r="K58">
            <v>1139773.834</v>
          </cell>
          <cell r="L58">
            <v>0</v>
          </cell>
          <cell r="M58">
            <v>0</v>
          </cell>
          <cell r="N58">
            <v>0</v>
          </cell>
          <cell r="O58">
            <v>0</v>
          </cell>
          <cell r="P58">
            <v>0</v>
          </cell>
          <cell r="Q58">
            <v>0</v>
          </cell>
          <cell r="AJ58">
            <v>11112328.201000001</v>
          </cell>
        </row>
        <row r="59">
          <cell r="D59" t="str">
            <v>ev_CBR</v>
          </cell>
          <cell r="F59">
            <v>49214.267</v>
          </cell>
          <cell r="G59">
            <v>73697.167000000001</v>
          </cell>
          <cell r="H59">
            <v>102091.49400000001</v>
          </cell>
          <cell r="I59">
            <v>62022.565999999999</v>
          </cell>
          <cell r="J59">
            <v>86934.343999999997</v>
          </cell>
          <cell r="K59">
            <v>199422.25099999999</v>
          </cell>
          <cell r="L59">
            <v>0</v>
          </cell>
          <cell r="M59">
            <v>0</v>
          </cell>
          <cell r="N59">
            <v>0</v>
          </cell>
          <cell r="O59">
            <v>0</v>
          </cell>
          <cell r="P59">
            <v>0</v>
          </cell>
          <cell r="Q59">
            <v>0</v>
          </cell>
          <cell r="AJ59">
            <v>1668715.8350000002</v>
          </cell>
        </row>
        <row r="60">
          <cell r="D60" t="str">
            <v>ev_CSB</v>
          </cell>
          <cell r="F60">
            <v>691701.87600000005</v>
          </cell>
          <cell r="G60">
            <v>514230.07199999999</v>
          </cell>
          <cell r="H60">
            <v>604989.36300000001</v>
          </cell>
          <cell r="I60">
            <v>19473.016</v>
          </cell>
          <cell r="J60">
            <v>820275.44900000002</v>
          </cell>
          <cell r="K60">
            <v>2735550.4879999999</v>
          </cell>
          <cell r="L60">
            <v>0</v>
          </cell>
          <cell r="M60">
            <v>0</v>
          </cell>
          <cell r="N60">
            <v>0</v>
          </cell>
          <cell r="O60">
            <v>0</v>
          </cell>
          <cell r="P60">
            <v>0</v>
          </cell>
          <cell r="Q60">
            <v>0</v>
          </cell>
          <cell r="AJ60">
            <v>24704081.948999997</v>
          </cell>
        </row>
        <row r="61">
          <cell r="D61" t="str">
            <v>ev_CSN</v>
          </cell>
          <cell r="F61">
            <v>2053645.341</v>
          </cell>
          <cell r="G61">
            <v>1813739.632</v>
          </cell>
          <cell r="H61">
            <v>2290768.4179999996</v>
          </cell>
          <cell r="I61">
            <v>2312354.48</v>
          </cell>
          <cell r="J61">
            <v>3033711.8229999999</v>
          </cell>
          <cell r="K61">
            <v>2955536.2039999999</v>
          </cell>
          <cell r="L61">
            <v>0</v>
          </cell>
          <cell r="M61">
            <v>0</v>
          </cell>
          <cell r="N61">
            <v>0</v>
          </cell>
          <cell r="O61">
            <v>0</v>
          </cell>
          <cell r="P61">
            <v>0</v>
          </cell>
          <cell r="Q61">
            <v>0</v>
          </cell>
          <cell r="AJ61">
            <v>25562111.432999998</v>
          </cell>
        </row>
        <row r="62">
          <cell r="F62">
            <v>2053645.341</v>
          </cell>
          <cell r="G62">
            <v>1813739.632</v>
          </cell>
          <cell r="H62">
            <v>2183357.0129999998</v>
          </cell>
          <cell r="I62">
            <v>2312354.48</v>
          </cell>
          <cell r="J62">
            <v>3033711.8229999999</v>
          </cell>
          <cell r="K62">
            <v>2955536.2039999999</v>
          </cell>
          <cell r="L62">
            <v>0</v>
          </cell>
          <cell r="M62">
            <v>0</v>
          </cell>
          <cell r="N62">
            <v>0</v>
          </cell>
          <cell r="O62">
            <v>0</v>
          </cell>
          <cell r="P62">
            <v>0</v>
          </cell>
          <cell r="Q62">
            <v>0</v>
          </cell>
          <cell r="AJ62">
            <v>25458346.175000001</v>
          </cell>
        </row>
        <row r="63">
          <cell r="F63">
            <v>0</v>
          </cell>
          <cell r="G63">
            <v>0</v>
          </cell>
          <cell r="H63">
            <v>107411.405</v>
          </cell>
          <cell r="I63">
            <v>0</v>
          </cell>
          <cell r="J63">
            <v>0</v>
          </cell>
          <cell r="K63">
            <v>0</v>
          </cell>
          <cell r="L63">
            <v>0</v>
          </cell>
          <cell r="M63">
            <v>0</v>
          </cell>
          <cell r="N63">
            <v>0</v>
          </cell>
          <cell r="O63">
            <v>0</v>
          </cell>
          <cell r="P63">
            <v>0</v>
          </cell>
          <cell r="Q63">
            <v>0</v>
          </cell>
          <cell r="AJ63">
            <v>103765.25799999999</v>
          </cell>
        </row>
        <row r="64">
          <cell r="D64" t="str">
            <v>ev_TG</v>
          </cell>
          <cell r="F64">
            <v>77444.084999999992</v>
          </cell>
          <cell r="G64">
            <v>52678.789999999994</v>
          </cell>
          <cell r="H64">
            <v>50007.611000000004</v>
          </cell>
          <cell r="I64">
            <v>16536.490000000002</v>
          </cell>
          <cell r="J64">
            <v>116587.147</v>
          </cell>
          <cell r="K64">
            <v>47349.113000000005</v>
          </cell>
          <cell r="L64">
            <v>0</v>
          </cell>
          <cell r="M64">
            <v>0</v>
          </cell>
          <cell r="N64">
            <v>0</v>
          </cell>
          <cell r="O64">
            <v>0</v>
          </cell>
          <cell r="P64">
            <v>0</v>
          </cell>
          <cell r="Q64">
            <v>0</v>
          </cell>
          <cell r="AJ64">
            <v>681580.83400000003</v>
          </cell>
        </row>
        <row r="65">
          <cell r="F65">
            <v>23356.053</v>
          </cell>
          <cell r="G65">
            <v>22949.710999999999</v>
          </cell>
          <cell r="H65">
            <v>29630.618999999999</v>
          </cell>
          <cell r="I65">
            <v>16536.490000000002</v>
          </cell>
          <cell r="J65">
            <v>32106.159</v>
          </cell>
          <cell r="K65">
            <v>27805.216</v>
          </cell>
          <cell r="L65">
            <v>0</v>
          </cell>
          <cell r="M65">
            <v>0</v>
          </cell>
          <cell r="N65">
            <v>0</v>
          </cell>
          <cell r="O65">
            <v>0</v>
          </cell>
          <cell r="P65">
            <v>0</v>
          </cell>
          <cell r="Q65">
            <v>0</v>
          </cell>
          <cell r="AJ65">
            <v>300655.31099999999</v>
          </cell>
        </row>
        <row r="66">
          <cell r="F66">
            <v>0</v>
          </cell>
          <cell r="G66">
            <v>775.49300000000005</v>
          </cell>
          <cell r="H66">
            <v>6370.98</v>
          </cell>
          <cell r="I66">
            <v>0</v>
          </cell>
          <cell r="J66">
            <v>786.08399999999995</v>
          </cell>
          <cell r="K66">
            <v>4321.777</v>
          </cell>
          <cell r="L66">
            <v>0</v>
          </cell>
          <cell r="M66">
            <v>0</v>
          </cell>
          <cell r="N66">
            <v>0</v>
          </cell>
          <cell r="O66">
            <v>0</v>
          </cell>
          <cell r="P66">
            <v>0</v>
          </cell>
          <cell r="Q66">
            <v>0</v>
          </cell>
          <cell r="AJ66">
            <v>32676.981</v>
          </cell>
        </row>
        <row r="67">
          <cell r="F67">
            <v>54088.031999999999</v>
          </cell>
          <cell r="G67">
            <v>28953.585999999999</v>
          </cell>
          <cell r="H67">
            <v>14006.012000000001</v>
          </cell>
          <cell r="I67">
            <v>0</v>
          </cell>
          <cell r="J67">
            <v>83694.903999999995</v>
          </cell>
          <cell r="K67">
            <v>15222.12</v>
          </cell>
          <cell r="L67">
            <v>0</v>
          </cell>
          <cell r="M67">
            <v>0</v>
          </cell>
          <cell r="N67">
            <v>0</v>
          </cell>
          <cell r="O67">
            <v>0</v>
          </cell>
          <cell r="P67">
            <v>0</v>
          </cell>
          <cell r="Q67">
            <v>0</v>
          </cell>
          <cell r="AJ67">
            <v>348248.54200000002</v>
          </cell>
        </row>
        <row r="68">
          <cell r="D68" t="str">
            <v>ev_CPG</v>
          </cell>
          <cell r="F68">
            <v>991483.74302892003</v>
          </cell>
          <cell r="G68">
            <v>841095.69520248007</v>
          </cell>
          <cell r="H68">
            <v>879082.26674052002</v>
          </cell>
          <cell r="I68">
            <v>856242.99242328003</v>
          </cell>
          <cell r="J68">
            <v>1292475.0859999999</v>
          </cell>
          <cell r="K68">
            <v>1464212.9493588</v>
          </cell>
          <cell r="L68">
            <v>0</v>
          </cell>
          <cell r="M68">
            <v>0</v>
          </cell>
          <cell r="N68">
            <v>0</v>
          </cell>
          <cell r="O68">
            <v>0</v>
          </cell>
          <cell r="P68">
            <v>0</v>
          </cell>
          <cell r="Q68">
            <v>0</v>
          </cell>
          <cell r="AJ68">
            <v>15962404.622923898</v>
          </cell>
        </row>
        <row r="69">
          <cell r="F69">
            <v>991483.74302892003</v>
          </cell>
          <cell r="G69">
            <v>841095.69520248007</v>
          </cell>
          <cell r="H69">
            <v>871197.53221554006</v>
          </cell>
          <cell r="I69">
            <v>856242.99242328003</v>
          </cell>
          <cell r="J69">
            <v>1292475.0859999999</v>
          </cell>
          <cell r="K69">
            <v>1464212.9493588</v>
          </cell>
          <cell r="L69">
            <v>0</v>
          </cell>
          <cell r="M69">
            <v>0</v>
          </cell>
          <cell r="N69">
            <v>0</v>
          </cell>
          <cell r="O69">
            <v>0</v>
          </cell>
          <cell r="P69">
            <v>0</v>
          </cell>
          <cell r="Q69">
            <v>0</v>
          </cell>
          <cell r="AJ69">
            <v>15727297.463229841</v>
          </cell>
        </row>
        <row r="70">
          <cell r="F70">
            <v>0</v>
          </cell>
          <cell r="G70">
            <v>0</v>
          </cell>
          <cell r="H70">
            <v>7884.7345249800046</v>
          </cell>
          <cell r="I70">
            <v>0</v>
          </cell>
          <cell r="J70">
            <v>0</v>
          </cell>
          <cell r="K70">
            <v>0</v>
          </cell>
          <cell r="L70">
            <v>0</v>
          </cell>
          <cell r="M70">
            <v>0</v>
          </cell>
          <cell r="N70">
            <v>0</v>
          </cell>
          <cell r="O70">
            <v>0</v>
          </cell>
          <cell r="P70">
            <v>0</v>
          </cell>
          <cell r="Q70">
            <v>0</v>
          </cell>
          <cell r="AJ70">
            <v>235107.15969405998</v>
          </cell>
        </row>
        <row r="71">
          <cell r="D71" t="str">
            <v>ev_CTG</v>
          </cell>
          <cell r="F71">
            <v>1524921.138</v>
          </cell>
          <cell r="G71">
            <v>1160563.996</v>
          </cell>
          <cell r="H71">
            <v>1288934.7960000001</v>
          </cell>
          <cell r="I71">
            <v>4068599.5809999998</v>
          </cell>
          <cell r="J71">
            <v>5101372.3820000002</v>
          </cell>
          <cell r="K71">
            <v>4899181.6459999997</v>
          </cell>
          <cell r="L71">
            <v>0</v>
          </cell>
          <cell r="M71">
            <v>0</v>
          </cell>
          <cell r="N71">
            <v>0</v>
          </cell>
          <cell r="O71">
            <v>0</v>
          </cell>
          <cell r="P71">
            <v>0</v>
          </cell>
          <cell r="Q71">
            <v>0</v>
          </cell>
          <cell r="AJ71">
            <v>38105128.050999999</v>
          </cell>
        </row>
        <row r="72">
          <cell r="F72">
            <v>1347755.53</v>
          </cell>
          <cell r="G72">
            <v>1003391.262</v>
          </cell>
          <cell r="H72">
            <v>976660.85699999996</v>
          </cell>
          <cell r="I72">
            <v>3876858.9709999999</v>
          </cell>
          <cell r="J72">
            <v>4886285.5080000004</v>
          </cell>
          <cell r="K72">
            <v>4689376.1679999996</v>
          </cell>
          <cell r="L72">
            <v>0</v>
          </cell>
          <cell r="M72">
            <v>0</v>
          </cell>
          <cell r="N72">
            <v>0</v>
          </cell>
          <cell r="O72">
            <v>0</v>
          </cell>
          <cell r="P72">
            <v>0</v>
          </cell>
          <cell r="Q72">
            <v>0</v>
          </cell>
          <cell r="AJ72">
            <v>37936524.983000003</v>
          </cell>
        </row>
        <row r="73">
          <cell r="F73">
            <v>177165.60800000001</v>
          </cell>
          <cell r="G73">
            <v>157172.734</v>
          </cell>
          <cell r="H73">
            <v>312273.93900000001</v>
          </cell>
          <cell r="I73">
            <v>191740.61</v>
          </cell>
          <cell r="J73">
            <v>215086.87400000001</v>
          </cell>
          <cell r="K73">
            <v>209805.478</v>
          </cell>
          <cell r="L73">
            <v>0</v>
          </cell>
          <cell r="M73">
            <v>0</v>
          </cell>
          <cell r="N73">
            <v>0</v>
          </cell>
          <cell r="O73">
            <v>0</v>
          </cell>
          <cell r="P73">
            <v>0</v>
          </cell>
          <cell r="Q73">
            <v>0</v>
          </cell>
          <cell r="AJ73">
            <v>168603.06800000003</v>
          </cell>
        </row>
        <row r="75">
          <cell r="D75" t="str">
            <v>ev_PRE</v>
          </cell>
          <cell r="F75">
            <v>3522368.9856130201</v>
          </cell>
          <cell r="G75">
            <v>3097083.4707780201</v>
          </cell>
          <cell r="H75">
            <v>2677448.1678491402</v>
          </cell>
          <cell r="I75">
            <v>3667219.5057028197</v>
          </cell>
          <cell r="J75">
            <v>2738396.3849999998</v>
          </cell>
          <cell r="K75">
            <v>2065063.2919999999</v>
          </cell>
          <cell r="L75">
            <v>1989420</v>
          </cell>
          <cell r="M75">
            <v>1932870</v>
          </cell>
          <cell r="N75">
            <v>1927150</v>
          </cell>
          <cell r="O75">
            <v>2136710</v>
          </cell>
          <cell r="P75">
            <v>2523070</v>
          </cell>
          <cell r="Q75">
            <v>2781380</v>
          </cell>
          <cell r="AJ75">
            <v>26188846.867999997</v>
          </cell>
        </row>
        <row r="77">
          <cell r="D77" t="str">
            <v>ev_IMP</v>
          </cell>
          <cell r="F77">
            <v>70239.767999999996</v>
          </cell>
          <cell r="G77">
            <v>197918.99301460001</v>
          </cell>
          <cell r="H77">
            <v>389235.80300000001</v>
          </cell>
          <cell r="I77">
            <v>0</v>
          </cell>
          <cell r="J77">
            <v>116881.00599999999</v>
          </cell>
          <cell r="K77">
            <v>388794.7426</v>
          </cell>
          <cell r="L77">
            <v>0</v>
          </cell>
          <cell r="M77">
            <v>0</v>
          </cell>
          <cell r="N77">
            <v>0</v>
          </cell>
          <cell r="O77">
            <v>0</v>
          </cell>
          <cell r="P77">
            <v>0</v>
          </cell>
          <cell r="Q77">
            <v>0</v>
          </cell>
          <cell r="AJ77">
            <v>7105488.8289999999</v>
          </cell>
        </row>
        <row r="78">
          <cell r="D78" t="str">
            <v>ev_CFG</v>
          </cell>
          <cell r="F78">
            <v>0</v>
          </cell>
          <cell r="G78">
            <v>10881.65</v>
          </cell>
          <cell r="H78">
            <v>17463.437699319999</v>
          </cell>
          <cell r="I78">
            <v>-10608.063969600002</v>
          </cell>
          <cell r="J78">
            <v>-12312.4215962</v>
          </cell>
          <cell r="K78">
            <v>-14412.819384879998</v>
          </cell>
          <cell r="L78">
            <v>0</v>
          </cell>
          <cell r="M78">
            <v>0</v>
          </cell>
          <cell r="N78">
            <v>0</v>
          </cell>
          <cell r="O78">
            <v>0</v>
          </cell>
          <cell r="P78">
            <v>0</v>
          </cell>
          <cell r="Q78">
            <v>0</v>
          </cell>
          <cell r="AJ78">
            <v>3141.9519995999999</v>
          </cell>
        </row>
        <row r="79">
          <cell r="D79" t="str">
            <v>ev_NV</v>
          </cell>
          <cell r="F79">
            <v>0</v>
          </cell>
          <cell r="G79">
            <v>0</v>
          </cell>
          <cell r="H79">
            <v>0</v>
          </cell>
          <cell r="I79">
            <v>35729.715992703997</v>
          </cell>
          <cell r="J79">
            <v>42920.499316136003</v>
          </cell>
          <cell r="K79">
            <v>29269.776969424001</v>
          </cell>
          <cell r="L79">
            <v>0</v>
          </cell>
          <cell r="M79">
            <v>0</v>
          </cell>
          <cell r="N79">
            <v>0</v>
          </cell>
          <cell r="O79">
            <v>0</v>
          </cell>
          <cell r="P79">
            <v>0</v>
          </cell>
          <cell r="Q79">
            <v>0</v>
          </cell>
          <cell r="AJ79">
            <v>38499.199999999997</v>
          </cell>
        </row>
        <row r="80">
          <cell r="D80" t="str">
            <v>ev_NVDSV</v>
          </cell>
          <cell r="F80">
            <v>7001.8668112456098</v>
          </cell>
          <cell r="G80">
            <v>9126.56884834218</v>
          </cell>
          <cell r="H80">
            <v>9737.3976565447101</v>
          </cell>
          <cell r="I80">
            <v>7839.5153928774298</v>
          </cell>
          <cell r="J80">
            <v>8338.7126157679304</v>
          </cell>
          <cell r="K80">
            <v>8938.9139312902207</v>
          </cell>
          <cell r="L80">
            <v>0</v>
          </cell>
          <cell r="M80">
            <v>0</v>
          </cell>
          <cell r="N80">
            <v>0</v>
          </cell>
          <cell r="O80">
            <v>0</v>
          </cell>
          <cell r="P80">
            <v>0</v>
          </cell>
          <cell r="Q80">
            <v>0</v>
          </cell>
          <cell r="AJ80">
            <v>91509.27778727343</v>
          </cell>
        </row>
        <row r="84">
          <cell r="D84" t="str">
            <v>cc_CTGg</v>
          </cell>
          <cell r="F84">
            <v>31210.098000000002</v>
          </cell>
          <cell r="G84">
            <v>23644.012000000002</v>
          </cell>
          <cell r="H84">
            <v>22754.321</v>
          </cell>
          <cell r="I84">
            <v>91532.483000000007</v>
          </cell>
          <cell r="J84">
            <v>114938.21200000001</v>
          </cell>
          <cell r="K84">
            <v>110732.41200000001</v>
          </cell>
          <cell r="L84">
            <v>0</v>
          </cell>
          <cell r="M84">
            <v>0</v>
          </cell>
          <cell r="N84">
            <v>0</v>
          </cell>
          <cell r="O84">
            <v>0</v>
          </cell>
          <cell r="P84">
            <v>0</v>
          </cell>
          <cell r="Q84">
            <v>0</v>
          </cell>
          <cell r="AJ84">
            <v>988214.07199999993</v>
          </cell>
        </row>
        <row r="85">
          <cell r="D85" t="str">
            <v>cc_CTOf</v>
          </cell>
          <cell r="F85">
            <v>0</v>
          </cell>
          <cell r="G85">
            <v>0</v>
          </cell>
          <cell r="H85">
            <v>0</v>
          </cell>
          <cell r="I85">
            <v>0</v>
          </cell>
          <cell r="J85">
            <v>0</v>
          </cell>
          <cell r="K85">
            <v>0</v>
          </cell>
          <cell r="L85">
            <v>0</v>
          </cell>
          <cell r="M85">
            <v>0</v>
          </cell>
          <cell r="N85">
            <v>0</v>
          </cell>
          <cell r="O85">
            <v>0</v>
          </cell>
          <cell r="P85">
            <v>0</v>
          </cell>
          <cell r="Q85">
            <v>0</v>
          </cell>
          <cell r="AJ85">
            <v>3831.2210000000005</v>
          </cell>
        </row>
        <row r="86">
          <cell r="D86" t="str">
            <v>cc_CCGf</v>
          </cell>
          <cell r="F86">
            <v>2233.5390000000002</v>
          </cell>
          <cell r="G86">
            <v>1252.5319999999999</v>
          </cell>
          <cell r="H86">
            <v>2816.7870000000003</v>
          </cell>
          <cell r="I86">
            <v>582.52099999999996</v>
          </cell>
          <cell r="J86">
            <v>4091.5880000000002</v>
          </cell>
          <cell r="K86">
            <v>34782.143000000004</v>
          </cell>
          <cell r="L86">
            <v>0</v>
          </cell>
          <cell r="M86">
            <v>0</v>
          </cell>
          <cell r="N86">
            <v>0</v>
          </cell>
          <cell r="O86">
            <v>0</v>
          </cell>
          <cell r="P86">
            <v>0</v>
          </cell>
          <cell r="Q86">
            <v>0</v>
          </cell>
          <cell r="AJ86">
            <v>173370.51800000001</v>
          </cell>
        </row>
        <row r="87">
          <cell r="D87" t="str">
            <v>cc_CCGg</v>
          </cell>
          <cell r="F87">
            <v>8397.3140000000003</v>
          </cell>
          <cell r="G87">
            <v>5924.4120000000012</v>
          </cell>
          <cell r="H87">
            <v>10297.693000000001</v>
          </cell>
          <cell r="I87">
            <v>1095.79</v>
          </cell>
          <cell r="J87">
            <v>137.87</v>
          </cell>
          <cell r="K87">
            <v>465.71600000000001</v>
          </cell>
          <cell r="L87">
            <v>0</v>
          </cell>
          <cell r="M87">
            <v>0</v>
          </cell>
          <cell r="N87">
            <v>0</v>
          </cell>
          <cell r="O87">
            <v>0</v>
          </cell>
          <cell r="P87">
            <v>0</v>
          </cell>
          <cell r="Q87">
            <v>0</v>
          </cell>
          <cell r="AJ87">
            <v>142083.65400000001</v>
          </cell>
        </row>
        <row r="88">
          <cell r="F88">
            <v>8397.3140000000003</v>
          </cell>
          <cell r="G88">
            <v>5924.4120000000012</v>
          </cell>
          <cell r="H88">
            <v>10297.693000000001</v>
          </cell>
          <cell r="I88">
            <v>1095.79</v>
          </cell>
          <cell r="J88">
            <v>0</v>
          </cell>
          <cell r="K88">
            <v>0</v>
          </cell>
          <cell r="L88">
            <v>0</v>
          </cell>
          <cell r="M88">
            <v>0</v>
          </cell>
          <cell r="N88">
            <v>0</v>
          </cell>
          <cell r="O88">
            <v>0</v>
          </cell>
          <cell r="P88">
            <v>0</v>
          </cell>
          <cell r="Q88">
            <v>0</v>
          </cell>
          <cell r="AJ88">
            <v>140127.28399999999</v>
          </cell>
        </row>
        <row r="89">
          <cell r="F89">
            <v>0</v>
          </cell>
          <cell r="G89">
            <v>0</v>
          </cell>
          <cell r="H89">
            <v>0</v>
          </cell>
          <cell r="I89">
            <v>0</v>
          </cell>
          <cell r="J89">
            <v>137.87</v>
          </cell>
          <cell r="K89">
            <v>465.71600000000001</v>
          </cell>
          <cell r="L89">
            <v>0</v>
          </cell>
          <cell r="M89">
            <v>0</v>
          </cell>
          <cell r="N89">
            <v>0</v>
          </cell>
          <cell r="O89">
            <v>0</v>
          </cell>
          <cell r="P89">
            <v>0</v>
          </cell>
          <cell r="Q89">
            <v>0</v>
          </cell>
          <cell r="AJ89">
            <v>1956.37</v>
          </cell>
        </row>
        <row r="90">
          <cell r="D90" t="str">
            <v>cc_CBRf</v>
          </cell>
          <cell r="F90">
            <v>6122.8370000000004</v>
          </cell>
          <cell r="G90">
            <v>5948.362000000001</v>
          </cell>
          <cell r="H90">
            <v>7031.06</v>
          </cell>
          <cell r="I90">
            <v>6101.665</v>
          </cell>
          <cell r="J90">
            <v>6678.6430000000009</v>
          </cell>
          <cell r="K90">
            <v>10363.736000000001</v>
          </cell>
          <cell r="L90">
            <v>0</v>
          </cell>
          <cell r="M90">
            <v>0</v>
          </cell>
          <cell r="N90">
            <v>0</v>
          </cell>
          <cell r="O90">
            <v>0</v>
          </cell>
          <cell r="P90">
            <v>0</v>
          </cell>
          <cell r="Q90">
            <v>0</v>
          </cell>
          <cell r="AJ90">
            <v>97006.412999999986</v>
          </cell>
        </row>
        <row r="91">
          <cell r="D91" t="str">
            <v>cc_CSBf</v>
          </cell>
          <cell r="F91">
            <v>29129.063999999998</v>
          </cell>
          <cell r="G91">
            <v>18498.369000000002</v>
          </cell>
          <cell r="H91">
            <v>21520.172000000002</v>
          </cell>
          <cell r="I91">
            <v>1115.019</v>
          </cell>
          <cell r="J91">
            <v>28999.973999999998</v>
          </cell>
          <cell r="K91">
            <v>91894.053000000014</v>
          </cell>
          <cell r="L91">
            <v>0</v>
          </cell>
          <cell r="M91">
            <v>0</v>
          </cell>
          <cell r="N91">
            <v>0</v>
          </cell>
          <cell r="O91">
            <v>0</v>
          </cell>
          <cell r="P91">
            <v>0</v>
          </cell>
          <cell r="Q91">
            <v>0</v>
          </cell>
          <cell r="AJ91">
            <v>771264.52600000007</v>
          </cell>
        </row>
        <row r="92">
          <cell r="D92" t="str">
            <v>cc_CSNc</v>
          </cell>
          <cell r="F92">
            <v>220301</v>
          </cell>
          <cell r="G92">
            <v>199838</v>
          </cell>
          <cell r="H92">
            <v>240123.49300000002</v>
          </cell>
          <cell r="I92">
            <v>248395.95</v>
          </cell>
          <cell r="J92">
            <v>323655.01</v>
          </cell>
          <cell r="K92">
            <v>317243.495</v>
          </cell>
          <cell r="L92">
            <v>0</v>
          </cell>
          <cell r="M92">
            <v>0</v>
          </cell>
          <cell r="N92">
            <v>0</v>
          </cell>
          <cell r="O92">
            <v>0</v>
          </cell>
          <cell r="P92">
            <v>0</v>
          </cell>
          <cell r="Q92">
            <v>0</v>
          </cell>
          <cell r="AJ92">
            <v>3455762.46</v>
          </cell>
        </row>
        <row r="93">
          <cell r="D93" t="str">
            <v>cc_CPGc</v>
          </cell>
          <cell r="F93">
            <v>88836</v>
          </cell>
          <cell r="G93">
            <v>79125</v>
          </cell>
          <cell r="H93">
            <v>78851</v>
          </cell>
          <cell r="I93">
            <v>78518</v>
          </cell>
          <cell r="J93">
            <v>117951</v>
          </cell>
          <cell r="K93">
            <v>130905</v>
          </cell>
          <cell r="L93">
            <v>0</v>
          </cell>
          <cell r="M93">
            <v>0</v>
          </cell>
          <cell r="N93">
            <v>0</v>
          </cell>
          <cell r="O93">
            <v>0</v>
          </cell>
          <cell r="P93">
            <v>0</v>
          </cell>
          <cell r="Q93">
            <v>0</v>
          </cell>
          <cell r="AJ93">
            <v>1715358</v>
          </cell>
        </row>
        <row r="94">
          <cell r="D94" t="str">
            <v>cc_TGgo</v>
          </cell>
          <cell r="F94">
            <v>1711.0509999999999</v>
          </cell>
          <cell r="G94">
            <v>1000.326</v>
          </cell>
          <cell r="H94">
            <v>990.06799999999998</v>
          </cell>
          <cell r="I94">
            <v>1.5149999999999999</v>
          </cell>
          <cell r="J94">
            <v>1201.8320000000001</v>
          </cell>
          <cell r="K94">
            <v>457.44400000000002</v>
          </cell>
          <cell r="L94">
            <v>0</v>
          </cell>
          <cell r="M94">
            <v>0</v>
          </cell>
          <cell r="N94">
            <v>0</v>
          </cell>
          <cell r="O94">
            <v>0</v>
          </cell>
          <cell r="P94">
            <v>0</v>
          </cell>
          <cell r="Q94">
            <v>0</v>
          </cell>
          <cell r="AJ94">
            <v>14338.971000000001</v>
          </cell>
        </row>
        <row r="95">
          <cell r="F95">
            <v>293.57100000000003</v>
          </cell>
          <cell r="G95">
            <v>245.94100000000003</v>
          </cell>
          <cell r="H95">
            <v>514.87300000000005</v>
          </cell>
          <cell r="I95">
            <v>1.5149999999999999</v>
          </cell>
          <cell r="J95">
            <v>470.49300000000005</v>
          </cell>
          <cell r="K95">
            <v>329.81900000000002</v>
          </cell>
          <cell r="L95">
            <v>0</v>
          </cell>
          <cell r="M95">
            <v>0</v>
          </cell>
          <cell r="N95">
            <v>0</v>
          </cell>
          <cell r="O95">
            <v>0</v>
          </cell>
          <cell r="P95">
            <v>0</v>
          </cell>
          <cell r="Q95">
            <v>0</v>
          </cell>
          <cell r="AJ95">
            <v>4487.018</v>
          </cell>
        </row>
        <row r="96">
          <cell r="F96">
            <v>1417.48</v>
          </cell>
          <cell r="G96">
            <v>754.38499999999999</v>
          </cell>
          <cell r="H96">
            <v>475.19499999999999</v>
          </cell>
          <cell r="I96">
            <v>0</v>
          </cell>
          <cell r="J96">
            <v>731.33900000000006</v>
          </cell>
          <cell r="K96">
            <v>127.625</v>
          </cell>
          <cell r="L96">
            <v>0</v>
          </cell>
          <cell r="M96">
            <v>0</v>
          </cell>
          <cell r="N96">
            <v>0</v>
          </cell>
          <cell r="O96">
            <v>0</v>
          </cell>
          <cell r="P96">
            <v>0</v>
          </cell>
          <cell r="Q96">
            <v>0</v>
          </cell>
          <cell r="AJ96">
            <v>9851.9529999999995</v>
          </cell>
        </row>
        <row r="100">
          <cell r="F100">
            <v>3698.4865369999998</v>
          </cell>
          <cell r="G100">
            <v>3184.9102499999999</v>
          </cell>
          <cell r="H100">
            <v>3491.5855300000003</v>
          </cell>
          <cell r="I100">
            <v>3019.8381640000002</v>
          </cell>
          <cell r="J100">
            <v>3251.9121380000001</v>
          </cell>
          <cell r="K100">
            <v>3167.0573920000006</v>
          </cell>
          <cell r="L100">
            <v>3375.6</v>
          </cell>
          <cell r="M100">
            <v>3061.9</v>
          </cell>
          <cell r="N100">
            <v>3170.4</v>
          </cell>
          <cell r="O100">
            <v>3311.6</v>
          </cell>
          <cell r="P100">
            <v>3408.3</v>
          </cell>
          <cell r="Q100">
            <v>3610.8</v>
          </cell>
          <cell r="AJ100">
            <v>37943.481117999996</v>
          </cell>
        </row>
        <row r="102">
          <cell r="D102" t="str">
            <v>cns_SEP</v>
          </cell>
          <cell r="F102">
            <v>3660.207543</v>
          </cell>
          <cell r="G102">
            <v>3149.9713539999998</v>
          </cell>
          <cell r="H102">
            <v>3448.6525520000005</v>
          </cell>
          <cell r="I102">
            <v>2977.3018910000001</v>
          </cell>
          <cell r="J102">
            <v>3207.54205</v>
          </cell>
          <cell r="K102">
            <v>3121.9749720000004</v>
          </cell>
          <cell r="L102">
            <v>3375.6</v>
          </cell>
          <cell r="M102">
            <v>3061.9</v>
          </cell>
          <cell r="N102">
            <v>3170.4</v>
          </cell>
          <cell r="O102">
            <v>3311.6</v>
          </cell>
          <cell r="P102">
            <v>3408.3</v>
          </cell>
          <cell r="Q102">
            <v>3610.8</v>
          </cell>
          <cell r="AJ102">
            <v>37716.110760200005</v>
          </cell>
        </row>
        <row r="103">
          <cell r="D103" t="str">
            <v>cns_SENV</v>
          </cell>
          <cell r="F103">
            <v>38.278993999999997</v>
          </cell>
          <cell r="G103">
            <v>34.938896</v>
          </cell>
          <cell r="H103">
            <v>42.932977999999999</v>
          </cell>
          <cell r="I103">
            <v>42.536273000000001</v>
          </cell>
          <cell r="J103">
            <v>44.370088000000003</v>
          </cell>
          <cell r="K103">
            <v>45.082419999999999</v>
          </cell>
          <cell r="L103">
            <v>0</v>
          </cell>
          <cell r="M103">
            <v>0</v>
          </cell>
          <cell r="N103">
            <v>0</v>
          </cell>
          <cell r="O103">
            <v>0</v>
          </cell>
          <cell r="P103">
            <v>0</v>
          </cell>
          <cell r="Q103">
            <v>0</v>
          </cell>
          <cell r="AJ103">
            <v>227.37035779999997</v>
          </cell>
        </row>
        <row r="107">
          <cell r="D107" t="str">
            <v>v_TEP</v>
          </cell>
          <cell r="F107">
            <v>3426.3626789999998</v>
          </cell>
          <cell r="G107">
            <v>2938.2501590000002</v>
          </cell>
          <cell r="H107">
            <v>3150.724514</v>
          </cell>
          <cell r="I107">
            <v>2842.3916800000002</v>
          </cell>
          <cell r="J107">
            <v>3047.1896029999998</v>
          </cell>
          <cell r="K107">
            <v>3004.191002</v>
          </cell>
          <cell r="L107">
            <v>3247.0099600000003</v>
          </cell>
          <cell r="M107">
            <v>2947.5359200000003</v>
          </cell>
          <cell r="N107">
            <v>3045.2940200000003</v>
          </cell>
          <cell r="O107">
            <v>3172.0904400000004</v>
          </cell>
          <cell r="P107">
            <v>3231.9177999999997</v>
          </cell>
          <cell r="Q107">
            <v>3412.5763999999999</v>
          </cell>
          <cell r="AJ107">
            <v>36371.453404999993</v>
          </cell>
        </row>
        <row r="108">
          <cell r="D108" t="str">
            <v>v_UGS</v>
          </cell>
          <cell r="F108">
            <v>3571.769284948155</v>
          </cell>
          <cell r="G108">
            <v>3069.3028401680467</v>
          </cell>
          <cell r="H108">
            <v>3303.8211863012252</v>
          </cell>
          <cell r="I108">
            <v>2951.4952241370584</v>
          </cell>
          <cell r="J108">
            <v>3137.3685592255488</v>
          </cell>
          <cell r="K108">
            <v>3061.7947264769605</v>
          </cell>
          <cell r="L108">
            <v>3271.6736371300453</v>
          </cell>
          <cell r="M108">
            <v>2965.473139730942</v>
          </cell>
          <cell r="N108">
            <v>3066.7065760538121</v>
          </cell>
          <cell r="O108">
            <v>3208.5254175784758</v>
          </cell>
          <cell r="P108">
            <v>3296.0433605381163</v>
          </cell>
          <cell r="Q108">
            <v>3496.2086869955156</v>
          </cell>
          <cell r="AJ108">
            <v>36992.591677199998</v>
          </cell>
        </row>
        <row r="109">
          <cell r="F109">
            <v>3529.032878</v>
          </cell>
          <cell r="G109">
            <v>3030.5487360000002</v>
          </cell>
          <cell r="H109">
            <v>3263.8630050000002</v>
          </cell>
          <cell r="I109">
            <v>2915.039143</v>
          </cell>
          <cell r="J109">
            <v>3099.8669420000001</v>
          </cell>
          <cell r="K109">
            <v>3028.3667660000001</v>
          </cell>
          <cell r="L109">
            <v>3271.6736371300453</v>
          </cell>
          <cell r="M109">
            <v>2965.473139730942</v>
          </cell>
          <cell r="N109">
            <v>3066.7065760538121</v>
          </cell>
          <cell r="O109">
            <v>3208.5254175784758</v>
          </cell>
          <cell r="P109">
            <v>3296.0433605381163</v>
          </cell>
          <cell r="Q109">
            <v>3496.2086869955156</v>
          </cell>
          <cell r="AJ109">
            <v>36880.621874999997</v>
          </cell>
        </row>
        <row r="110">
          <cell r="F110">
            <v>42.736406948155107</v>
          </cell>
          <cell r="G110">
            <v>38.754104168046517</v>
          </cell>
          <cell r="H110">
            <v>39.958181301225068</v>
          </cell>
          <cell r="I110">
            <v>36.456081137058305</v>
          </cell>
          <cell r="J110">
            <v>37.501617225548557</v>
          </cell>
          <cell r="K110">
            <v>33.42796047696055</v>
          </cell>
          <cell r="L110">
            <v>0</v>
          </cell>
          <cell r="M110">
            <v>0</v>
          </cell>
          <cell r="N110">
            <v>0</v>
          </cell>
          <cell r="O110">
            <v>0</v>
          </cell>
          <cell r="P110">
            <v>0</v>
          </cell>
          <cell r="Q110">
            <v>0</v>
          </cell>
          <cell r="AJ110">
            <v>111.9698022</v>
          </cell>
        </row>
        <row r="111">
          <cell r="D111" t="str">
            <v>v_URT</v>
          </cell>
        </row>
        <row r="112">
          <cell r="D112" t="str">
            <v>v_CPPE</v>
          </cell>
          <cell r="F112">
            <v>13.107606000000001</v>
          </cell>
          <cell r="G112">
            <v>8.8356150000000007</v>
          </cell>
          <cell r="H112">
            <v>10.112501999999997</v>
          </cell>
          <cell r="I112">
            <v>8.0295130000000015</v>
          </cell>
          <cell r="J112">
            <v>7.3978560000000009</v>
          </cell>
          <cell r="K112">
            <v>7.3923860000000001</v>
          </cell>
          <cell r="L112">
            <v>0</v>
          </cell>
          <cell r="M112">
            <v>0</v>
          </cell>
          <cell r="N112">
            <v>0</v>
          </cell>
          <cell r="O112">
            <v>0</v>
          </cell>
          <cell r="P112">
            <v>0</v>
          </cell>
          <cell r="Q112">
            <v>0</v>
          </cell>
          <cell r="AJ112">
            <v>88.017441999999988</v>
          </cell>
        </row>
        <row r="114">
          <cell r="F114">
            <v>13.107606000000001</v>
          </cell>
          <cell r="G114">
            <v>8.8356150000000007</v>
          </cell>
          <cell r="H114">
            <v>10.112501999999997</v>
          </cell>
          <cell r="I114">
            <v>8.0295130000000015</v>
          </cell>
          <cell r="J114">
            <v>7.3978560000000009</v>
          </cell>
          <cell r="K114">
            <v>7.3923860000000001</v>
          </cell>
          <cell r="L114">
            <v>0</v>
          </cell>
          <cell r="M114">
            <v>0</v>
          </cell>
          <cell r="N114">
            <v>0</v>
          </cell>
          <cell r="O114">
            <v>0</v>
          </cell>
          <cell r="P114">
            <v>0</v>
          </cell>
          <cell r="Q114">
            <v>0</v>
          </cell>
          <cell r="AJ114">
            <v>88.017441999999988</v>
          </cell>
        </row>
        <row r="115">
          <cell r="D115" t="str">
            <v>v_CPG</v>
          </cell>
          <cell r="F115">
            <v>2.6436999999999999</v>
          </cell>
          <cell r="G115">
            <v>1.6319999999999999</v>
          </cell>
          <cell r="H115">
            <v>2.0125000000000002</v>
          </cell>
          <cell r="I115">
            <v>1.6408</v>
          </cell>
          <cell r="J115">
            <v>0.12830000000000003</v>
          </cell>
          <cell r="K115">
            <v>0.3906</v>
          </cell>
          <cell r="L115">
            <v>0</v>
          </cell>
          <cell r="M115">
            <v>0</v>
          </cell>
          <cell r="N115">
            <v>0</v>
          </cell>
          <cell r="O115">
            <v>0</v>
          </cell>
          <cell r="P115">
            <v>0</v>
          </cell>
          <cell r="Q115">
            <v>0</v>
          </cell>
          <cell r="AJ115">
            <v>3.9331000000000005</v>
          </cell>
        </row>
        <row r="116">
          <cell r="D116" t="str">
            <v>v_CTG</v>
          </cell>
          <cell r="F116">
            <v>1.8186</v>
          </cell>
          <cell r="G116">
            <v>1.8547</v>
          </cell>
          <cell r="H116">
            <v>1.5331999999999999</v>
          </cell>
          <cell r="I116">
            <v>0.36930000000000002</v>
          </cell>
          <cell r="J116">
            <v>8.3000000000000004E-2</v>
          </cell>
          <cell r="K116">
            <v>0.1105</v>
          </cell>
          <cell r="L116">
            <v>0</v>
          </cell>
          <cell r="M116">
            <v>0</v>
          </cell>
          <cell r="N116">
            <v>0</v>
          </cell>
          <cell r="O116">
            <v>0</v>
          </cell>
          <cell r="P116">
            <v>0</v>
          </cell>
          <cell r="Q116">
            <v>0</v>
          </cell>
          <cell r="AJ116">
            <v>9.5251999999999981</v>
          </cell>
        </row>
        <row r="118">
          <cell r="D118" t="str">
            <v>v_EXP</v>
          </cell>
          <cell r="F118">
            <v>82.1</v>
          </cell>
          <cell r="G118">
            <v>65.22</v>
          </cell>
          <cell r="H118">
            <v>93.843999999999994</v>
          </cell>
          <cell r="I118">
            <v>250.797</v>
          </cell>
          <cell r="J118">
            <v>77.171000000000006</v>
          </cell>
          <cell r="K118">
            <v>99.91</v>
          </cell>
          <cell r="L118">
            <v>0</v>
          </cell>
          <cell r="M118">
            <v>0</v>
          </cell>
          <cell r="N118">
            <v>0</v>
          </cell>
          <cell r="O118">
            <v>0</v>
          </cell>
          <cell r="P118">
            <v>0</v>
          </cell>
          <cell r="Q118">
            <v>0</v>
          </cell>
          <cell r="AJ118">
            <v>709.53399999999988</v>
          </cell>
        </row>
        <row r="119">
          <cell r="F119">
            <v>97.846999999999994</v>
          </cell>
          <cell r="G119">
            <v>78.424000000000007</v>
          </cell>
          <cell r="H119">
            <v>103.89700000000001</v>
          </cell>
          <cell r="I119">
            <v>259.55500000000001</v>
          </cell>
          <cell r="J119">
            <v>95.022999999999996</v>
          </cell>
          <cell r="K119">
            <v>111.63</v>
          </cell>
          <cell r="L119">
            <v>0</v>
          </cell>
          <cell r="M119">
            <v>0</v>
          </cell>
          <cell r="N119">
            <v>0</v>
          </cell>
          <cell r="O119">
            <v>0</v>
          </cell>
          <cell r="P119">
            <v>0</v>
          </cell>
          <cell r="Q119">
            <v>0</v>
          </cell>
          <cell r="AJ119">
            <v>839.048</v>
          </cell>
        </row>
        <row r="120">
          <cell r="D120" t="str">
            <v>v_DSV</v>
          </cell>
          <cell r="F120">
            <v>15.747</v>
          </cell>
          <cell r="G120">
            <v>13.204000000000008</v>
          </cell>
          <cell r="H120">
            <v>10.053000000000011</v>
          </cell>
          <cell r="I120">
            <v>8.7580000000000098</v>
          </cell>
          <cell r="J120">
            <v>17.85199999999999</v>
          </cell>
          <cell r="K120">
            <v>11.719999999999999</v>
          </cell>
          <cell r="L120">
            <v>0</v>
          </cell>
          <cell r="M120">
            <v>0</v>
          </cell>
          <cell r="N120">
            <v>0</v>
          </cell>
          <cell r="O120">
            <v>0</v>
          </cell>
          <cell r="P120">
            <v>0</v>
          </cell>
          <cell r="Q120">
            <v>0</v>
          </cell>
          <cell r="AJ120">
            <v>129.51399999999998</v>
          </cell>
        </row>
        <row r="121">
          <cell r="D121" t="str">
            <v>v_BOMB</v>
          </cell>
          <cell r="F121">
            <v>14.027200000000001</v>
          </cell>
          <cell r="G121">
            <v>10.245239999999999</v>
          </cell>
          <cell r="H121">
            <v>10.202879999999999</v>
          </cell>
          <cell r="I121">
            <v>38.448560000000001</v>
          </cell>
          <cell r="J121">
            <v>48.994427000000002</v>
          </cell>
          <cell r="K121">
            <v>38.135229999999993</v>
          </cell>
          <cell r="L121">
            <v>0</v>
          </cell>
          <cell r="M121">
            <v>0</v>
          </cell>
          <cell r="N121">
            <v>0</v>
          </cell>
          <cell r="O121">
            <v>0</v>
          </cell>
          <cell r="P121">
            <v>0</v>
          </cell>
          <cell r="Q121">
            <v>0</v>
          </cell>
          <cell r="AJ121">
            <v>558.26038000000005</v>
          </cell>
        </row>
        <row r="123">
          <cell r="D123" t="str">
            <v>v_NV</v>
          </cell>
          <cell r="F123">
            <v>38.83</v>
          </cell>
          <cell r="G123">
            <v>32.503</v>
          </cell>
          <cell r="H123">
            <v>32.535400000000003</v>
          </cell>
          <cell r="I123">
            <v>59.780199999999994</v>
          </cell>
          <cell r="J123">
            <v>52.632899999999999</v>
          </cell>
          <cell r="K123">
            <v>31.6844</v>
          </cell>
          <cell r="L123">
            <v>0</v>
          </cell>
          <cell r="M123">
            <v>0</v>
          </cell>
          <cell r="N123">
            <v>0</v>
          </cell>
          <cell r="O123">
            <v>0</v>
          </cell>
          <cell r="P123">
            <v>0</v>
          </cell>
          <cell r="Q123">
            <v>0</v>
          </cell>
          <cell r="AJ123">
            <v>0.66700000000000004</v>
          </cell>
        </row>
        <row r="124">
          <cell r="D124" t="str">
            <v>v_NVDSV</v>
          </cell>
          <cell r="F124">
            <v>6.4738110000000013</v>
          </cell>
          <cell r="G124">
            <v>3.944426</v>
          </cell>
          <cell r="H124">
            <v>5.613334</v>
          </cell>
          <cell r="I124">
            <v>3.5756489999999999</v>
          </cell>
          <cell r="J124">
            <v>1.948507</v>
          </cell>
          <cell r="K124">
            <v>1.7823830000000001</v>
          </cell>
          <cell r="L124">
            <v>0</v>
          </cell>
          <cell r="M124">
            <v>0</v>
          </cell>
          <cell r="N124">
            <v>0</v>
          </cell>
          <cell r="O124">
            <v>0</v>
          </cell>
          <cell r="P124">
            <v>0</v>
          </cell>
          <cell r="Q124">
            <v>0</v>
          </cell>
          <cell r="AJ124">
            <v>25.9261931114</v>
          </cell>
        </row>
        <row r="128">
          <cell r="D128" t="str">
            <v>v$_TEP</v>
          </cell>
          <cell r="F128">
            <v>32419976.011999998</v>
          </cell>
          <cell r="G128">
            <v>28386340.919</v>
          </cell>
          <cell r="H128">
            <v>29842020.243999999</v>
          </cell>
          <cell r="I128">
            <v>25949963.103</v>
          </cell>
          <cell r="J128">
            <v>29882331.964000002</v>
          </cell>
          <cell r="K128">
            <v>29233515.603999998</v>
          </cell>
          <cell r="L128">
            <v>31598648.790354855</v>
          </cell>
          <cell r="M128">
            <v>28599115.160937645</v>
          </cell>
          <cell r="N128">
            <v>29594588.25432628</v>
          </cell>
          <cell r="O128">
            <v>30999408.633559775</v>
          </cell>
          <cell r="P128">
            <v>30647717.442392226</v>
          </cell>
          <cell r="Q128">
            <v>31629751.257714357</v>
          </cell>
          <cell r="AJ128">
            <v>323850344.78600001</v>
          </cell>
        </row>
        <row r="129">
          <cell r="D129" t="str">
            <v>v$_UGS</v>
          </cell>
          <cell r="F129">
            <v>2000162.8</v>
          </cell>
          <cell r="G129">
            <v>1718784.1979999999</v>
          </cell>
          <cell r="H129">
            <v>1850113.6810000001</v>
          </cell>
          <cell r="I129">
            <v>1652813.438606607</v>
          </cell>
          <cell r="J129">
            <v>1756901.8217105092</v>
          </cell>
          <cell r="K129">
            <v>1714583.1439320487</v>
          </cell>
          <cell r="L129">
            <v>1832137.2367928256</v>
          </cell>
          <cell r="M129">
            <v>1660664.9582493277</v>
          </cell>
          <cell r="N129">
            <v>1717355.6825901349</v>
          </cell>
          <cell r="O129">
            <v>1796774.2338439466</v>
          </cell>
          <cell r="P129">
            <v>1845784.2819013456</v>
          </cell>
          <cell r="Q129">
            <v>1957876.8647174889</v>
          </cell>
          <cell r="AJ129">
            <v>19606008.405499998</v>
          </cell>
        </row>
        <row r="130">
          <cell r="F130">
            <v>1976258.412</v>
          </cell>
          <cell r="G130">
            <v>1697107.2919999999</v>
          </cell>
          <cell r="H130">
            <v>1827763.2830000001</v>
          </cell>
          <cell r="I130">
            <v>1632421.92</v>
          </cell>
          <cell r="J130">
            <v>1735925.4879999999</v>
          </cell>
          <cell r="K130">
            <v>1695885.389</v>
          </cell>
          <cell r="L130">
            <v>1832137.2367928256</v>
          </cell>
          <cell r="M130">
            <v>1660664.9582493277</v>
          </cell>
          <cell r="N130">
            <v>1717355.6825901349</v>
          </cell>
          <cell r="O130">
            <v>1796774.2338439466</v>
          </cell>
          <cell r="P130">
            <v>1845784.2819013456</v>
          </cell>
          <cell r="Q130">
            <v>1957876.8647174889</v>
          </cell>
          <cell r="AJ130">
            <v>19546729.592999998</v>
          </cell>
        </row>
        <row r="131">
          <cell r="F131">
            <v>23904.387999999999</v>
          </cell>
          <cell r="G131">
            <v>21676.905999999999</v>
          </cell>
          <cell r="H131">
            <v>22350.398000000001</v>
          </cell>
          <cell r="I131">
            <v>20391.51860660718</v>
          </cell>
          <cell r="J131">
            <v>20976.333710509258</v>
          </cell>
          <cell r="K131">
            <v>18697.7549320488</v>
          </cell>
          <cell r="L131">
            <v>0</v>
          </cell>
          <cell r="M131">
            <v>0</v>
          </cell>
          <cell r="N131">
            <v>0</v>
          </cell>
          <cell r="O131">
            <v>0</v>
          </cell>
          <cell r="P131">
            <v>0</v>
          </cell>
          <cell r="Q131">
            <v>0</v>
          </cell>
          <cell r="AJ131">
            <v>59278.8125</v>
          </cell>
        </row>
        <row r="132">
          <cell r="D132" t="str">
            <v>v$_URT</v>
          </cell>
          <cell r="F132">
            <v>2107814.5970000001</v>
          </cell>
          <cell r="G132">
            <v>2010358.406</v>
          </cell>
          <cell r="H132">
            <v>1986627.4620000001</v>
          </cell>
          <cell r="I132">
            <v>1974997.4705349975</v>
          </cell>
          <cell r="J132">
            <v>1961052.360935783</v>
          </cell>
          <cell r="K132">
            <v>2006546.0808473099</v>
          </cell>
          <cell r="L132">
            <v>2012079.2868349778</v>
          </cell>
          <cell r="M132">
            <v>1734801.7867426008</v>
          </cell>
          <cell r="N132">
            <v>1916691.6100336325</v>
          </cell>
          <cell r="O132">
            <v>1941157.8776349779</v>
          </cell>
          <cell r="P132">
            <v>2027066.6667309415</v>
          </cell>
          <cell r="Q132">
            <v>2150168.342502242</v>
          </cell>
          <cell r="AJ132">
            <v>25881206.492000002</v>
          </cell>
        </row>
        <row r="133">
          <cell r="F133">
            <v>2089613.183</v>
          </cell>
          <cell r="G133">
            <v>1991978.824</v>
          </cell>
          <cell r="H133">
            <v>1969783.81</v>
          </cell>
          <cell r="I133">
            <v>1959465.034</v>
          </cell>
          <cell r="J133">
            <v>1945531.379</v>
          </cell>
          <cell r="K133">
            <v>1991193.2120000001</v>
          </cell>
          <cell r="L133">
            <v>2012079.2868349778</v>
          </cell>
          <cell r="M133">
            <v>1734801.7867426008</v>
          </cell>
          <cell r="N133">
            <v>1916691.6100336325</v>
          </cell>
          <cell r="O133">
            <v>1941157.8776349779</v>
          </cell>
          <cell r="P133">
            <v>2027066.6667309415</v>
          </cell>
          <cell r="Q133">
            <v>2150168.342502242</v>
          </cell>
          <cell r="AJ133">
            <v>25798350.318999998</v>
          </cell>
        </row>
        <row r="134">
          <cell r="F134">
            <v>18201.414000000001</v>
          </cell>
          <cell r="G134">
            <v>18379.581999999999</v>
          </cell>
          <cell r="H134">
            <v>16843.651999999998</v>
          </cell>
          <cell r="I134">
            <v>15532.4365349976</v>
          </cell>
          <cell r="J134">
            <v>15520.981935783</v>
          </cell>
          <cell r="K134">
            <v>15352.868847309901</v>
          </cell>
          <cell r="L134">
            <v>0</v>
          </cell>
          <cell r="M134">
            <v>0</v>
          </cell>
          <cell r="N134">
            <v>0</v>
          </cell>
          <cell r="O134">
            <v>0</v>
          </cell>
          <cell r="P134">
            <v>0</v>
          </cell>
          <cell r="Q134">
            <v>0</v>
          </cell>
          <cell r="AJ134">
            <v>82856.17300000001</v>
          </cell>
        </row>
        <row r="135">
          <cell r="D135" t="str">
            <v>v$_CPPE</v>
          </cell>
          <cell r="F135">
            <v>43021.968000000001</v>
          </cell>
          <cell r="G135">
            <v>47469.220999999998</v>
          </cell>
          <cell r="H135">
            <v>60380.142</v>
          </cell>
          <cell r="I135">
            <v>36941.980000000003</v>
          </cell>
          <cell r="J135">
            <v>32382.752</v>
          </cell>
          <cell r="K135">
            <v>46146.358</v>
          </cell>
          <cell r="L135">
            <v>0</v>
          </cell>
          <cell r="M135">
            <v>0</v>
          </cell>
          <cell r="N135">
            <v>0</v>
          </cell>
          <cell r="O135">
            <v>0</v>
          </cell>
          <cell r="P135">
            <v>0</v>
          </cell>
          <cell r="Q135">
            <v>0</v>
          </cell>
          <cell r="AJ135">
            <v>529923.21799999999</v>
          </cell>
        </row>
        <row r="137">
          <cell r="F137">
            <v>43021.968000000001</v>
          </cell>
          <cell r="G137">
            <v>47469.220999999998</v>
          </cell>
          <cell r="H137">
            <v>60380.142</v>
          </cell>
          <cell r="I137">
            <v>36941.980000000003</v>
          </cell>
          <cell r="J137">
            <v>32382.752</v>
          </cell>
          <cell r="K137">
            <v>46146.358</v>
          </cell>
          <cell r="L137">
            <v>0</v>
          </cell>
          <cell r="M137">
            <v>0</v>
          </cell>
          <cell r="N137">
            <v>0</v>
          </cell>
          <cell r="O137">
            <v>0</v>
          </cell>
          <cell r="P137">
            <v>0</v>
          </cell>
          <cell r="Q137">
            <v>0</v>
          </cell>
          <cell r="AJ137">
            <v>529923.21799999999</v>
          </cell>
        </row>
        <row r="138">
          <cell r="D138" t="str">
            <v>v$_CPG</v>
          </cell>
          <cell r="F138">
            <v>11049.687</v>
          </cell>
          <cell r="G138">
            <v>6596.4409999999998</v>
          </cell>
          <cell r="H138">
            <v>8402.0879999999997</v>
          </cell>
          <cell r="I138">
            <v>6869.2809999999999</v>
          </cell>
          <cell r="J138">
            <v>512.94399999999996</v>
          </cell>
          <cell r="K138">
            <v>1627.681</v>
          </cell>
          <cell r="L138">
            <v>0</v>
          </cell>
          <cell r="M138">
            <v>0</v>
          </cell>
          <cell r="N138">
            <v>0</v>
          </cell>
          <cell r="O138">
            <v>0</v>
          </cell>
          <cell r="P138">
            <v>0</v>
          </cell>
          <cell r="Q138">
            <v>0</v>
          </cell>
          <cell r="AJ138">
            <v>14481.315000000001</v>
          </cell>
        </row>
        <row r="139">
          <cell r="D139" t="str">
            <v>v$_CTG</v>
          </cell>
          <cell r="F139">
            <v>13848.239</v>
          </cell>
          <cell r="G139">
            <v>14159.433999999999</v>
          </cell>
          <cell r="H139">
            <v>14328.489</v>
          </cell>
          <cell r="I139">
            <v>2422.3069999999998</v>
          </cell>
          <cell r="J139">
            <v>497.024</v>
          </cell>
          <cell r="K139">
            <v>736.85</v>
          </cell>
          <cell r="L139">
            <v>0</v>
          </cell>
          <cell r="M139">
            <v>0</v>
          </cell>
          <cell r="N139">
            <v>0</v>
          </cell>
          <cell r="O139">
            <v>0</v>
          </cell>
          <cell r="P139">
            <v>0</v>
          </cell>
          <cell r="Q139">
            <v>0</v>
          </cell>
          <cell r="AJ139">
            <v>65936.566999999995</v>
          </cell>
        </row>
        <row r="141">
          <cell r="D141" t="str">
            <v>v$_EXP</v>
          </cell>
          <cell r="F141">
            <v>317126.64299999998</v>
          </cell>
          <cell r="G141">
            <v>278869.44601459999</v>
          </cell>
          <cell r="H141">
            <v>327627.68440000003</v>
          </cell>
          <cell r="I141">
            <v>1002169.4216</v>
          </cell>
          <cell r="J141">
            <v>394107.51559999998</v>
          </cell>
          <cell r="K141">
            <v>759826.78</v>
          </cell>
          <cell r="L141">
            <v>0</v>
          </cell>
          <cell r="M141">
            <v>0</v>
          </cell>
          <cell r="N141">
            <v>0</v>
          </cell>
          <cell r="O141">
            <v>0</v>
          </cell>
          <cell r="P141">
            <v>0</v>
          </cell>
          <cell r="Q141">
            <v>0</v>
          </cell>
          <cell r="AJ141">
            <v>5320499.392</v>
          </cell>
        </row>
        <row r="142">
          <cell r="D142" t="str">
            <v>v$_CFG</v>
          </cell>
          <cell r="F142">
            <v>1370.0807263909999</v>
          </cell>
          <cell r="G142">
            <v>8491.7540000000008</v>
          </cell>
          <cell r="H142">
            <v>16046.631405319999</v>
          </cell>
          <cell r="I142">
            <v>-10273.098644</v>
          </cell>
          <cell r="J142">
            <v>4195.5670068000009</v>
          </cell>
          <cell r="K142">
            <v>41672.348905599996</v>
          </cell>
          <cell r="L142">
            <v>0</v>
          </cell>
          <cell r="M142">
            <v>0</v>
          </cell>
          <cell r="N142">
            <v>0</v>
          </cell>
          <cell r="O142">
            <v>0</v>
          </cell>
          <cell r="P142">
            <v>0</v>
          </cell>
          <cell r="Q142">
            <v>0</v>
          </cell>
          <cell r="AJ142">
            <v>-102269.119394963</v>
          </cell>
        </row>
        <row r="143">
          <cell r="D143" t="str">
            <v>v$_INT</v>
          </cell>
          <cell r="F143">
            <v>-357445.28399999999</v>
          </cell>
          <cell r="G143">
            <v>-411371.26799999998</v>
          </cell>
          <cell r="H143">
            <v>-403947.91100000002</v>
          </cell>
          <cell r="I143">
            <v>-393241.41499999998</v>
          </cell>
          <cell r="J143">
            <v>-387830.125</v>
          </cell>
          <cell r="K143">
            <v>-400000</v>
          </cell>
          <cell r="L143">
            <v>-400000</v>
          </cell>
          <cell r="M143">
            <v>-400000</v>
          </cell>
          <cell r="N143">
            <v>-400000</v>
          </cell>
          <cell r="O143">
            <v>-400000</v>
          </cell>
          <cell r="P143">
            <v>-400000</v>
          </cell>
          <cell r="Q143">
            <v>-400000</v>
          </cell>
          <cell r="AJ143">
            <v>3324084.6410000003</v>
          </cell>
        </row>
        <row r="145">
          <cell r="D145" t="str">
            <v>v$_NV</v>
          </cell>
          <cell r="F145">
            <v>163573</v>
          </cell>
          <cell r="G145">
            <v>143617</v>
          </cell>
          <cell r="H145">
            <v>136378.96900000001</v>
          </cell>
          <cell r="I145">
            <v>250331.33025210199</v>
          </cell>
          <cell r="J145">
            <v>284207.39047473395</v>
          </cell>
          <cell r="K145">
            <v>270467.16073382</v>
          </cell>
          <cell r="L145">
            <v>0</v>
          </cell>
          <cell r="M145">
            <v>0</v>
          </cell>
          <cell r="N145">
            <v>0</v>
          </cell>
          <cell r="O145">
            <v>0</v>
          </cell>
          <cell r="P145">
            <v>0</v>
          </cell>
          <cell r="Q145">
            <v>0</v>
          </cell>
          <cell r="AJ145">
            <v>2032</v>
          </cell>
        </row>
        <row r="146">
          <cell r="D146" t="str">
            <v>v$_NVDSV</v>
          </cell>
          <cell r="F146">
            <v>82379.800503434759</v>
          </cell>
          <cell r="G146">
            <v>52114.549389234635</v>
          </cell>
          <cell r="H146">
            <v>71017.245455961092</v>
          </cell>
          <cell r="I146">
            <v>42335.155587310823</v>
          </cell>
          <cell r="J146">
            <v>22225.743851697091</v>
          </cell>
          <cell r="K146">
            <v>18634.063462644561</v>
          </cell>
          <cell r="L146">
            <v>0</v>
          </cell>
          <cell r="M146">
            <v>0</v>
          </cell>
          <cell r="N146">
            <v>0</v>
          </cell>
          <cell r="O146">
            <v>0</v>
          </cell>
          <cell r="P146">
            <v>0</v>
          </cell>
          <cell r="Q146">
            <v>0</v>
          </cell>
          <cell r="AJ146">
            <v>276290.73354046792</v>
          </cell>
        </row>
      </sheetData>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l"/>
      <sheetName val="dados"/>
    </sheetNames>
    <sheetDataSet>
      <sheetData sheetId="0" refreshError="1"/>
      <sheetData sheetId="1" refreshError="1">
        <row r="1">
          <cell r="C1">
            <v>6</v>
          </cell>
        </row>
        <row r="6">
          <cell r="D6" t="str">
            <v>c_HIDR</v>
          </cell>
          <cell r="F6">
            <v>2230.5976409999998</v>
          </cell>
          <cell r="G6">
            <v>1865.4819259999995</v>
          </cell>
          <cell r="H6">
            <v>1986.6305889999999</v>
          </cell>
          <cell r="I6">
            <v>1499.5845659999998</v>
          </cell>
          <cell r="J6">
            <v>983.95572899999979</v>
          </cell>
          <cell r="K6">
            <v>562.07098099999996</v>
          </cell>
          <cell r="L6">
            <v>0</v>
          </cell>
          <cell r="M6">
            <v>0</v>
          </cell>
          <cell r="N6">
            <v>0</v>
          </cell>
          <cell r="O6">
            <v>0</v>
          </cell>
          <cell r="P6">
            <v>0</v>
          </cell>
          <cell r="Q6">
            <v>0</v>
          </cell>
          <cell r="AJ6">
            <v>9654.4953260000002</v>
          </cell>
        </row>
        <row r="8">
          <cell r="D8" t="str">
            <v>c_CTO</v>
          </cell>
          <cell r="F8">
            <v>0</v>
          </cell>
          <cell r="G8">
            <v>0</v>
          </cell>
          <cell r="H8">
            <v>0</v>
          </cell>
          <cell r="I8">
            <v>0</v>
          </cell>
          <cell r="J8">
            <v>0</v>
          </cell>
          <cell r="K8">
            <v>0</v>
          </cell>
          <cell r="L8">
            <v>0</v>
          </cell>
          <cell r="M8">
            <v>0</v>
          </cell>
          <cell r="N8">
            <v>0</v>
          </cell>
          <cell r="O8">
            <v>0</v>
          </cell>
          <cell r="P8">
            <v>0</v>
          </cell>
          <cell r="Q8">
            <v>0</v>
          </cell>
          <cell r="AJ8">
            <v>12.768839999999999</v>
          </cell>
        </row>
        <row r="9">
          <cell r="D9" t="str">
            <v>c_CCG</v>
          </cell>
          <cell r="F9">
            <v>35.2928</v>
          </cell>
          <cell r="G9">
            <v>25.076499999999999</v>
          </cell>
          <cell r="H9">
            <v>47.319400000000002</v>
          </cell>
          <cell r="I9">
            <v>3.3934000000000002</v>
          </cell>
          <cell r="J9">
            <v>15.776899999999999</v>
          </cell>
          <cell r="K9">
            <v>141.32670000000002</v>
          </cell>
          <cell r="L9">
            <v>0</v>
          </cell>
          <cell r="M9">
            <v>0</v>
          </cell>
          <cell r="N9">
            <v>0</v>
          </cell>
          <cell r="O9">
            <v>0</v>
          </cell>
          <cell r="P9">
            <v>0</v>
          </cell>
          <cell r="Q9">
            <v>0</v>
          </cell>
          <cell r="AJ9">
            <v>1285.4269999999999</v>
          </cell>
        </row>
        <row r="10">
          <cell r="D10" t="str">
            <v>c_CBR</v>
          </cell>
          <cell r="F10">
            <v>6.7276800000000003</v>
          </cell>
          <cell r="G10">
            <v>7.9982799999999994</v>
          </cell>
          <cell r="H10">
            <v>11.467409999999999</v>
          </cell>
          <cell r="I10">
            <v>7.3086899999999995</v>
          </cell>
          <cell r="J10">
            <v>9.5121699999999993</v>
          </cell>
          <cell r="K10">
            <v>23.938320000000001</v>
          </cell>
          <cell r="L10">
            <v>0</v>
          </cell>
          <cell r="M10">
            <v>0</v>
          </cell>
          <cell r="N10">
            <v>0</v>
          </cell>
          <cell r="O10">
            <v>0</v>
          </cell>
          <cell r="P10">
            <v>0</v>
          </cell>
          <cell r="Q10">
            <v>0</v>
          </cell>
          <cell r="AJ10">
            <v>180.29669999999999</v>
          </cell>
        </row>
        <row r="11">
          <cell r="D11" t="str">
            <v>c_CSB</v>
          </cell>
          <cell r="F11">
            <v>106.4572</v>
          </cell>
          <cell r="G11">
            <v>71.931100000000001</v>
          </cell>
          <cell r="H11">
            <v>82.441999999999993</v>
          </cell>
          <cell r="I11">
            <v>2.5030999999999999</v>
          </cell>
          <cell r="J11">
            <v>113.9646</v>
          </cell>
          <cell r="K11">
            <v>383.17140000000001</v>
          </cell>
          <cell r="L11">
            <v>0</v>
          </cell>
          <cell r="M11">
            <v>0</v>
          </cell>
          <cell r="N11">
            <v>0</v>
          </cell>
          <cell r="O11">
            <v>0</v>
          </cell>
          <cell r="P11">
            <v>0</v>
          </cell>
          <cell r="Q11">
            <v>0</v>
          </cell>
          <cell r="AJ11">
            <v>3218.1948000000002</v>
          </cell>
        </row>
        <row r="12">
          <cell r="D12" t="str">
            <v>c_CSN</v>
          </cell>
          <cell r="F12">
            <v>569.20719999999994</v>
          </cell>
          <cell r="G12">
            <v>529.32799999999997</v>
          </cell>
          <cell r="H12">
            <v>625.94550000000004</v>
          </cell>
          <cell r="I12">
            <v>663.71759999999995</v>
          </cell>
          <cell r="J12">
            <v>868.17059999999992</v>
          </cell>
          <cell r="K12">
            <v>830.55290000000002</v>
          </cell>
          <cell r="L12">
            <v>0</v>
          </cell>
          <cell r="M12">
            <v>0</v>
          </cell>
          <cell r="N12">
            <v>0</v>
          </cell>
          <cell r="O12">
            <v>0</v>
          </cell>
          <cell r="P12">
            <v>0</v>
          </cell>
          <cell r="Q12">
            <v>0</v>
          </cell>
          <cell r="AJ12">
            <v>9103.9365500000004</v>
          </cell>
        </row>
        <row r="13">
          <cell r="D13" t="str">
            <v>c_TG</v>
          </cell>
          <cell r="F13">
            <v>4.4697300000000002</v>
          </cell>
          <cell r="G13">
            <v>2.7044200000000003</v>
          </cell>
          <cell r="H13">
            <v>1.8414600000000001</v>
          </cell>
          <cell r="I13">
            <v>1.4000000000000001E-4</v>
          </cell>
          <cell r="J13">
            <v>3.0336100000000004</v>
          </cell>
          <cell r="K13">
            <v>1.0715999999999999</v>
          </cell>
          <cell r="L13">
            <v>0</v>
          </cell>
          <cell r="M13">
            <v>0</v>
          </cell>
          <cell r="N13">
            <v>0</v>
          </cell>
          <cell r="O13">
            <v>0</v>
          </cell>
          <cell r="P13">
            <v>0</v>
          </cell>
          <cell r="Q13">
            <v>0</v>
          </cell>
          <cell r="AJ13">
            <v>39.954059999999998</v>
          </cell>
        </row>
        <row r="14">
          <cell r="F14">
            <v>0.64766999999999997</v>
          </cell>
          <cell r="G14">
            <v>0.56725000000000003</v>
          </cell>
          <cell r="H14">
            <v>1.0016499999999999</v>
          </cell>
          <cell r="I14">
            <v>1.4000000000000001E-4</v>
          </cell>
          <cell r="J14">
            <v>1.13741</v>
          </cell>
          <cell r="K14">
            <v>0.74042999999999992</v>
          </cell>
          <cell r="L14">
            <v>0</v>
          </cell>
          <cell r="M14">
            <v>0</v>
          </cell>
          <cell r="N14">
            <v>0</v>
          </cell>
          <cell r="O14">
            <v>0</v>
          </cell>
          <cell r="P14">
            <v>0</v>
          </cell>
          <cell r="Q14">
            <v>0</v>
          </cell>
          <cell r="AJ14">
            <v>11.034819999999998</v>
          </cell>
        </row>
        <row r="15">
          <cell r="F15">
            <v>3.82206</v>
          </cell>
          <cell r="G15">
            <v>2.1371700000000002</v>
          </cell>
          <cell r="H15">
            <v>0.83981000000000006</v>
          </cell>
          <cell r="I15">
            <v>0</v>
          </cell>
          <cell r="J15">
            <v>1.8962000000000001</v>
          </cell>
          <cell r="K15">
            <v>0.33117000000000002</v>
          </cell>
          <cell r="L15">
            <v>0</v>
          </cell>
          <cell r="M15">
            <v>0</v>
          </cell>
          <cell r="N15">
            <v>0</v>
          </cell>
          <cell r="O15">
            <v>0</v>
          </cell>
          <cell r="P15">
            <v>0</v>
          </cell>
          <cell r="Q15">
            <v>0</v>
          </cell>
          <cell r="AJ15">
            <v>28.919240000000002</v>
          </cell>
        </row>
        <row r="16">
          <cell r="D16" t="str">
            <v>c_CPG</v>
          </cell>
          <cell r="F16">
            <v>221.11109999999999</v>
          </cell>
          <cell r="G16">
            <v>198.4537</v>
          </cell>
          <cell r="H16">
            <v>200.62320000000003</v>
          </cell>
          <cell r="I16">
            <v>201.1884</v>
          </cell>
          <cell r="J16">
            <v>308.49715000000003</v>
          </cell>
          <cell r="K16">
            <v>344.7679</v>
          </cell>
          <cell r="L16">
            <v>0</v>
          </cell>
          <cell r="M16">
            <v>0</v>
          </cell>
          <cell r="N16">
            <v>0</v>
          </cell>
          <cell r="O16">
            <v>0</v>
          </cell>
          <cell r="P16">
            <v>0</v>
          </cell>
          <cell r="Q16">
            <v>0</v>
          </cell>
          <cell r="AJ16">
            <v>4603.2748000000001</v>
          </cell>
        </row>
        <row r="17">
          <cell r="D17" t="str">
            <v>c_CTG</v>
          </cell>
          <cell r="F17">
            <v>168.77099999999999</v>
          </cell>
          <cell r="G17">
            <v>125.5873</v>
          </cell>
          <cell r="H17">
            <v>121.7325</v>
          </cell>
          <cell r="I17">
            <v>543.69490000000008</v>
          </cell>
          <cell r="J17">
            <v>690.4873</v>
          </cell>
          <cell r="K17">
            <v>662.6943</v>
          </cell>
          <cell r="L17">
            <v>0</v>
          </cell>
          <cell r="M17">
            <v>0</v>
          </cell>
          <cell r="N17">
            <v>0</v>
          </cell>
          <cell r="O17">
            <v>0</v>
          </cell>
          <cell r="P17">
            <v>0</v>
          </cell>
          <cell r="Q17">
            <v>0</v>
          </cell>
          <cell r="AJ17">
            <v>5903.2302000000009</v>
          </cell>
        </row>
        <row r="18">
          <cell r="AJ18">
            <v>0</v>
          </cell>
        </row>
        <row r="19">
          <cell r="D19" t="str">
            <v>c_PRE</v>
          </cell>
          <cell r="F19">
            <v>290.21394321500003</v>
          </cell>
          <cell r="G19">
            <v>258.41141977899997</v>
          </cell>
          <cell r="H19">
            <v>216.61892481000001</v>
          </cell>
          <cell r="I19">
            <v>300.24273520899999</v>
          </cell>
          <cell r="J19">
            <v>224.80672534399997</v>
          </cell>
          <cell r="K19">
            <v>168.888754955</v>
          </cell>
          <cell r="L19">
            <v>174.34</v>
          </cell>
          <cell r="M19">
            <v>169.99</v>
          </cell>
          <cell r="N19">
            <v>169.55</v>
          </cell>
          <cell r="O19">
            <v>185.67</v>
          </cell>
          <cell r="P19">
            <v>215.39</v>
          </cell>
          <cell r="Q19">
            <v>235.26</v>
          </cell>
          <cell r="AJ19">
            <v>2456.2657799799999</v>
          </cell>
        </row>
        <row r="21">
          <cell r="D21" t="str">
            <v>c_IMP</v>
          </cell>
          <cell r="F21">
            <v>9.7910000000000004</v>
          </cell>
          <cell r="G21">
            <v>36.164999999999999</v>
          </cell>
          <cell r="H21">
            <v>68.406999999999996</v>
          </cell>
          <cell r="I21">
            <v>0</v>
          </cell>
          <cell r="J21">
            <v>23.606999999999999</v>
          </cell>
          <cell r="K21">
            <v>78.436999999999998</v>
          </cell>
          <cell r="L21">
            <v>0</v>
          </cell>
          <cell r="M21">
            <v>0</v>
          </cell>
          <cell r="N21">
            <v>0</v>
          </cell>
          <cell r="O21">
            <v>0</v>
          </cell>
          <cell r="P21">
            <v>0</v>
          </cell>
          <cell r="Q21">
            <v>0</v>
          </cell>
          <cell r="AJ21">
            <v>1358.9340000000004</v>
          </cell>
        </row>
        <row r="22">
          <cell r="F22">
            <v>21.338999999999999</v>
          </cell>
          <cell r="G22">
            <v>40.994</v>
          </cell>
          <cell r="H22">
            <v>75.820999999999998</v>
          </cell>
          <cell r="I22">
            <v>8.3919999999999995</v>
          </cell>
          <cell r="J22">
            <v>32.527000000000001</v>
          </cell>
          <cell r="K22">
            <v>87.388999999999996</v>
          </cell>
          <cell r="L22">
            <v>0</v>
          </cell>
          <cell r="M22">
            <v>0</v>
          </cell>
          <cell r="N22">
            <v>0</v>
          </cell>
          <cell r="O22">
            <v>0</v>
          </cell>
          <cell r="P22">
            <v>0</v>
          </cell>
          <cell r="Q22">
            <v>0</v>
          </cell>
          <cell r="AJ22">
            <v>1496.6709999999998</v>
          </cell>
        </row>
        <row r="23">
          <cell r="D23" t="str">
            <v>c_DSV</v>
          </cell>
          <cell r="F23">
            <v>11.547999999999998</v>
          </cell>
          <cell r="G23">
            <v>4.8290000000000006</v>
          </cell>
          <cell r="H23">
            <v>7.4140000000000015</v>
          </cell>
          <cell r="I23">
            <v>8.3919999999999995</v>
          </cell>
          <cell r="J23">
            <v>8.9200000000000017</v>
          </cell>
          <cell r="K23">
            <v>8.9519999999999982</v>
          </cell>
          <cell r="L23">
            <v>0</v>
          </cell>
          <cell r="M23">
            <v>0</v>
          </cell>
          <cell r="N23">
            <v>0</v>
          </cell>
          <cell r="O23">
            <v>0</v>
          </cell>
          <cell r="P23">
            <v>0</v>
          </cell>
          <cell r="Q23">
            <v>0</v>
          </cell>
          <cell r="AJ23">
            <v>137.73700000000005</v>
          </cell>
        </row>
        <row r="24">
          <cell r="D24" t="str">
            <v>C_NV</v>
          </cell>
          <cell r="F24">
            <v>0</v>
          </cell>
          <cell r="G24">
            <v>0</v>
          </cell>
          <cell r="H24">
            <v>0</v>
          </cell>
          <cell r="I24">
            <v>5.6162000000000001</v>
          </cell>
          <cell r="J24">
            <v>5.1352000000000002</v>
          </cell>
          <cell r="K24">
            <v>3.5921999999999996</v>
          </cell>
          <cell r="L24">
            <v>0</v>
          </cell>
          <cell r="M24">
            <v>0</v>
          </cell>
          <cell r="N24">
            <v>0</v>
          </cell>
          <cell r="O24">
            <v>0</v>
          </cell>
          <cell r="P24">
            <v>0</v>
          </cell>
          <cell r="Q24">
            <v>0</v>
          </cell>
          <cell r="AJ24">
            <v>7.6842999999999995</v>
          </cell>
        </row>
        <row r="25">
          <cell r="D25" t="str">
            <v>C_NVDSV</v>
          </cell>
          <cell r="F25">
            <v>8.5719530000000006</v>
          </cell>
          <cell r="G25">
            <v>6.5326599999999999</v>
          </cell>
          <cell r="H25">
            <v>7.734128000000001</v>
          </cell>
          <cell r="I25">
            <v>2.720783</v>
          </cell>
          <cell r="J25">
            <v>2.596152</v>
          </cell>
          <cell r="K25">
            <v>2.7975699999999999</v>
          </cell>
          <cell r="L25">
            <v>0</v>
          </cell>
          <cell r="M25">
            <v>0</v>
          </cell>
          <cell r="N25">
            <v>0</v>
          </cell>
          <cell r="O25">
            <v>0</v>
          </cell>
          <cell r="P25">
            <v>0</v>
          </cell>
          <cell r="Q25">
            <v>0</v>
          </cell>
          <cell r="AJ25">
            <v>63.988379056999996</v>
          </cell>
        </row>
        <row r="28">
          <cell r="F28" t="str">
            <v>JAN</v>
          </cell>
          <cell r="G28" t="str">
            <v>FEV</v>
          </cell>
          <cell r="H28" t="str">
            <v>MAR</v>
          </cell>
          <cell r="I28" t="str">
            <v>ABR</v>
          </cell>
          <cell r="J28" t="str">
            <v>MAI</v>
          </cell>
          <cell r="K28" t="str">
            <v>JUN</v>
          </cell>
          <cell r="L28" t="str">
            <v>JUL</v>
          </cell>
          <cell r="M28" t="str">
            <v>AGO</v>
          </cell>
          <cell r="N28" t="str">
            <v>SET</v>
          </cell>
          <cell r="O28" t="str">
            <v>OUT</v>
          </cell>
          <cell r="P28" t="str">
            <v>NOV</v>
          </cell>
          <cell r="Q28" t="str">
            <v>DEZ</v>
          </cell>
          <cell r="AJ28">
            <v>0</v>
          </cell>
        </row>
        <row r="29">
          <cell r="D29" t="str">
            <v>ef_HIDR</v>
          </cell>
          <cell r="F29">
            <v>7712250.9790000003</v>
          </cell>
          <cell r="G29">
            <v>7723055.0659999996</v>
          </cell>
          <cell r="H29">
            <v>7723636.2359999996</v>
          </cell>
          <cell r="I29">
            <v>7760296.9040000001</v>
          </cell>
          <cell r="J29">
            <v>7970478.7939999998</v>
          </cell>
          <cell r="K29">
            <v>7908896.9639999997</v>
          </cell>
          <cell r="L29">
            <v>0</v>
          </cell>
          <cell r="M29">
            <v>0</v>
          </cell>
          <cell r="N29">
            <v>0</v>
          </cell>
          <cell r="O29">
            <v>0</v>
          </cell>
          <cell r="P29">
            <v>0</v>
          </cell>
          <cell r="Q29">
            <v>0</v>
          </cell>
          <cell r="AJ29">
            <v>92343046.773000002</v>
          </cell>
        </row>
        <row r="31">
          <cell r="D31" t="str">
            <v>ef_CTO</v>
          </cell>
          <cell r="F31">
            <v>132479.655</v>
          </cell>
          <cell r="G31">
            <v>132864.83100000001</v>
          </cell>
          <cell r="H31">
            <v>132977.59</v>
          </cell>
          <cell r="I31">
            <v>134065.853</v>
          </cell>
          <cell r="J31">
            <v>135031.28200000001</v>
          </cell>
          <cell r="K31">
            <v>135706.592</v>
          </cell>
          <cell r="L31">
            <v>0</v>
          </cell>
          <cell r="M31">
            <v>0</v>
          </cell>
          <cell r="N31">
            <v>0</v>
          </cell>
          <cell r="O31">
            <v>0</v>
          </cell>
          <cell r="P31">
            <v>0</v>
          </cell>
          <cell r="Q31">
            <v>0</v>
          </cell>
          <cell r="AJ31">
            <v>1541220.2439999999</v>
          </cell>
        </row>
        <row r="32">
          <cell r="D32" t="str">
            <v>ef_CCG</v>
          </cell>
          <cell r="F32">
            <v>1465231.0530000001</v>
          </cell>
          <cell r="G32">
            <v>1469903.7849999999</v>
          </cell>
          <cell r="H32">
            <v>1478247.4920000001</v>
          </cell>
          <cell r="I32">
            <v>1489725.7150000001</v>
          </cell>
          <cell r="J32">
            <v>1497915.9140000001</v>
          </cell>
          <cell r="K32">
            <v>1502746.7409999999</v>
          </cell>
          <cell r="L32">
            <v>0</v>
          </cell>
          <cell r="M32">
            <v>0</v>
          </cell>
          <cell r="N32">
            <v>0</v>
          </cell>
          <cell r="O32">
            <v>0</v>
          </cell>
          <cell r="P32">
            <v>0</v>
          </cell>
          <cell r="Q32">
            <v>0</v>
          </cell>
          <cell r="AJ32">
            <v>17674613.206999999</v>
          </cell>
        </row>
        <row r="33">
          <cell r="D33" t="str">
            <v>ef_CBR</v>
          </cell>
          <cell r="F33">
            <v>347930.71799999999</v>
          </cell>
          <cell r="G33">
            <v>338627.27100000001</v>
          </cell>
          <cell r="H33">
            <v>334782.94200000004</v>
          </cell>
          <cell r="I33">
            <v>345129.95300000004</v>
          </cell>
          <cell r="J33">
            <v>349795.55499999999</v>
          </cell>
          <cell r="K33">
            <v>359791.05200000003</v>
          </cell>
          <cell r="L33">
            <v>0</v>
          </cell>
          <cell r="M33">
            <v>0</v>
          </cell>
          <cell r="N33">
            <v>0</v>
          </cell>
          <cell r="O33">
            <v>0</v>
          </cell>
          <cell r="P33">
            <v>0</v>
          </cell>
          <cell r="Q33">
            <v>0</v>
          </cell>
          <cell r="AJ33">
            <v>4233797.17</v>
          </cell>
        </row>
        <row r="34">
          <cell r="F34">
            <v>347624.36499999999</v>
          </cell>
          <cell r="G34">
            <v>338320.91800000001</v>
          </cell>
          <cell r="H34">
            <v>334470.03100000002</v>
          </cell>
          <cell r="I34">
            <v>344817.04200000002</v>
          </cell>
          <cell r="J34">
            <v>349482.64399999997</v>
          </cell>
          <cell r="K34">
            <v>359478.141</v>
          </cell>
          <cell r="L34">
            <v>0</v>
          </cell>
          <cell r="M34">
            <v>0</v>
          </cell>
          <cell r="N34">
            <v>0</v>
          </cell>
          <cell r="O34">
            <v>0</v>
          </cell>
          <cell r="P34">
            <v>0</v>
          </cell>
          <cell r="Q34">
            <v>0</v>
          </cell>
          <cell r="AJ34">
            <v>4230186.3960000006</v>
          </cell>
        </row>
        <row r="35">
          <cell r="F35">
            <v>306.35300000000001</v>
          </cell>
          <cell r="G35">
            <v>306.35300000000001</v>
          </cell>
          <cell r="H35">
            <v>312.911</v>
          </cell>
          <cell r="I35">
            <v>312.911</v>
          </cell>
          <cell r="J35">
            <v>312.911</v>
          </cell>
          <cell r="K35">
            <v>312.911</v>
          </cell>
          <cell r="L35">
            <v>0</v>
          </cell>
          <cell r="M35">
            <v>0</v>
          </cell>
          <cell r="N35">
            <v>0</v>
          </cell>
          <cell r="O35">
            <v>0</v>
          </cell>
          <cell r="P35">
            <v>0</v>
          </cell>
          <cell r="Q35">
            <v>0</v>
          </cell>
          <cell r="AJ35">
            <v>3610.7740000000003</v>
          </cell>
        </row>
        <row r="36">
          <cell r="D36" t="str">
            <v>ef_CSB</v>
          </cell>
          <cell r="F36">
            <v>1559587.594</v>
          </cell>
          <cell r="G36">
            <v>1566458.969</v>
          </cell>
          <cell r="H36">
            <v>1570542.943</v>
          </cell>
          <cell r="I36">
            <v>1581967.4890000001</v>
          </cell>
          <cell r="J36">
            <v>1594594.42</v>
          </cell>
          <cell r="K36">
            <v>1616076.77</v>
          </cell>
          <cell r="L36">
            <v>0</v>
          </cell>
          <cell r="M36">
            <v>0</v>
          </cell>
          <cell r="N36">
            <v>0</v>
          </cell>
          <cell r="O36">
            <v>0</v>
          </cell>
          <cell r="P36">
            <v>0</v>
          </cell>
          <cell r="Q36">
            <v>0</v>
          </cell>
          <cell r="AJ36">
            <v>18378245.670000006</v>
          </cell>
        </row>
        <row r="37">
          <cell r="D37" t="str">
            <v>ef_CSN</v>
          </cell>
          <cell r="F37">
            <v>2482728.2080000001</v>
          </cell>
          <cell r="G37">
            <v>2480768.7829999998</v>
          </cell>
          <cell r="H37">
            <v>2476889.2560000001</v>
          </cell>
          <cell r="I37">
            <v>2489736.4020000002</v>
          </cell>
          <cell r="J37">
            <v>2505706.2719999999</v>
          </cell>
          <cell r="K37">
            <v>2519741.9780000001</v>
          </cell>
          <cell r="L37">
            <v>0</v>
          </cell>
          <cell r="M37">
            <v>0</v>
          </cell>
          <cell r="N37">
            <v>0</v>
          </cell>
          <cell r="O37">
            <v>0</v>
          </cell>
          <cell r="P37">
            <v>0</v>
          </cell>
          <cell r="Q37">
            <v>0</v>
          </cell>
          <cell r="AJ37">
            <v>29390460.408999998</v>
          </cell>
        </row>
        <row r="38">
          <cell r="F38">
            <v>2467506.2650000001</v>
          </cell>
          <cell r="G38">
            <v>2465546.84</v>
          </cell>
          <cell r="H38">
            <v>2459950.514</v>
          </cell>
          <cell r="I38">
            <v>2472797.66</v>
          </cell>
          <cell r="J38">
            <v>2488767.5299999998</v>
          </cell>
          <cell r="K38">
            <v>2502803.236</v>
          </cell>
          <cell r="L38">
            <v>0</v>
          </cell>
          <cell r="M38">
            <v>0</v>
          </cell>
          <cell r="N38">
            <v>0</v>
          </cell>
          <cell r="O38">
            <v>0</v>
          </cell>
          <cell r="P38">
            <v>0</v>
          </cell>
          <cell r="Q38">
            <v>0</v>
          </cell>
          <cell r="AJ38">
            <v>29208715.750999998</v>
          </cell>
        </row>
        <row r="39">
          <cell r="F39">
            <v>15221.942999999999</v>
          </cell>
          <cell r="G39">
            <v>15221.942999999999</v>
          </cell>
          <cell r="H39">
            <v>16938.741999999998</v>
          </cell>
          <cell r="I39">
            <v>16938.741999999998</v>
          </cell>
          <cell r="J39">
            <v>16938.741999999998</v>
          </cell>
          <cell r="K39">
            <v>16938.741999999998</v>
          </cell>
          <cell r="L39">
            <v>0</v>
          </cell>
          <cell r="M39">
            <v>0</v>
          </cell>
          <cell r="N39">
            <v>0</v>
          </cell>
          <cell r="O39">
            <v>0</v>
          </cell>
          <cell r="P39">
            <v>0</v>
          </cell>
          <cell r="Q39">
            <v>0</v>
          </cell>
          <cell r="AJ39">
            <v>181744.658</v>
          </cell>
        </row>
        <row r="40">
          <cell r="D40" t="str">
            <v>ef_TG</v>
          </cell>
          <cell r="F40">
            <v>198063.75899999999</v>
          </cell>
          <cell r="G40">
            <v>198817.46600000001</v>
          </cell>
          <cell r="H40">
            <v>199007.47400000002</v>
          </cell>
          <cell r="I40">
            <v>200059.12800000003</v>
          </cell>
          <cell r="J40">
            <v>201040.37</v>
          </cell>
          <cell r="K40">
            <v>202311.62599999999</v>
          </cell>
          <cell r="L40">
            <v>0</v>
          </cell>
          <cell r="M40">
            <v>0</v>
          </cell>
          <cell r="N40">
            <v>0</v>
          </cell>
          <cell r="O40">
            <v>0</v>
          </cell>
          <cell r="P40">
            <v>0</v>
          </cell>
          <cell r="Q40">
            <v>0</v>
          </cell>
          <cell r="AJ40">
            <v>2419387.2030000002</v>
          </cell>
        </row>
        <row r="41">
          <cell r="F41">
            <v>86554.513999999996</v>
          </cell>
          <cell r="G41">
            <v>86971.707999999999</v>
          </cell>
          <cell r="H41">
            <v>87078.797000000006</v>
          </cell>
          <cell r="I41">
            <v>87552.581000000006</v>
          </cell>
          <cell r="J41">
            <v>88110.267999999996</v>
          </cell>
          <cell r="K41">
            <v>88548.941999999995</v>
          </cell>
          <cell r="L41">
            <v>0</v>
          </cell>
          <cell r="M41">
            <v>0</v>
          </cell>
          <cell r="N41">
            <v>0</v>
          </cell>
          <cell r="O41">
            <v>0</v>
          </cell>
          <cell r="P41">
            <v>0</v>
          </cell>
          <cell r="Q41">
            <v>0</v>
          </cell>
          <cell r="AJ41">
            <v>1060015.6270000001</v>
          </cell>
        </row>
        <row r="42">
          <cell r="F42">
            <v>1748.6089999999999</v>
          </cell>
          <cell r="G42">
            <v>1785.4059999999999</v>
          </cell>
          <cell r="H42">
            <v>1785.857</v>
          </cell>
          <cell r="I42">
            <v>1804.8389999999999</v>
          </cell>
          <cell r="J42">
            <v>1819.5219999999999</v>
          </cell>
          <cell r="K42">
            <v>1812.627</v>
          </cell>
          <cell r="L42">
            <v>0</v>
          </cell>
          <cell r="M42">
            <v>0</v>
          </cell>
          <cell r="N42">
            <v>0</v>
          </cell>
          <cell r="O42">
            <v>0</v>
          </cell>
          <cell r="P42">
            <v>0</v>
          </cell>
          <cell r="Q42">
            <v>0</v>
          </cell>
          <cell r="AJ42">
            <v>20937.946</v>
          </cell>
        </row>
        <row r="43">
          <cell r="F43">
            <v>109760.636</v>
          </cell>
          <cell r="G43">
            <v>110060.352</v>
          </cell>
          <cell r="H43">
            <v>110142.82</v>
          </cell>
          <cell r="I43">
            <v>110701.708</v>
          </cell>
          <cell r="J43">
            <v>111110.58</v>
          </cell>
          <cell r="K43">
            <v>111950.057</v>
          </cell>
          <cell r="L43">
            <v>0</v>
          </cell>
          <cell r="M43">
            <v>0</v>
          </cell>
          <cell r="N43">
            <v>0</v>
          </cell>
          <cell r="O43">
            <v>0</v>
          </cell>
          <cell r="P43">
            <v>0</v>
          </cell>
          <cell r="Q43">
            <v>0</v>
          </cell>
          <cell r="AJ43">
            <v>1338433.6299999999</v>
          </cell>
        </row>
        <row r="44">
          <cell r="D44" t="str">
            <v>ef_CPG</v>
          </cell>
          <cell r="F44">
            <v>2781938.4026204995</v>
          </cell>
          <cell r="G44">
            <v>2799818.2133663404</v>
          </cell>
          <cell r="H44">
            <v>2885040.2907846002</v>
          </cell>
          <cell r="I44">
            <v>2801052.3504860406</v>
          </cell>
          <cell r="J44">
            <v>2772907.6526019396</v>
          </cell>
          <cell r="K44">
            <v>2735330.1728411601</v>
          </cell>
          <cell r="L44">
            <v>0</v>
          </cell>
          <cell r="M44">
            <v>0</v>
          </cell>
          <cell r="N44">
            <v>0</v>
          </cell>
          <cell r="O44">
            <v>0</v>
          </cell>
          <cell r="P44">
            <v>0</v>
          </cell>
          <cell r="Q44">
            <v>0</v>
          </cell>
          <cell r="AJ44">
            <v>31024483.93254194</v>
          </cell>
        </row>
        <row r="45">
          <cell r="F45">
            <v>2762646.1781412796</v>
          </cell>
          <cell r="G45">
            <v>2799818.2133663404</v>
          </cell>
          <cell r="H45">
            <v>2804351.1294297203</v>
          </cell>
          <cell r="I45">
            <v>2784442.3506269804</v>
          </cell>
          <cell r="J45">
            <v>2755593.9929999998</v>
          </cell>
          <cell r="K45">
            <v>2735330.1728411601</v>
          </cell>
          <cell r="L45">
            <v>0</v>
          </cell>
          <cell r="M45">
            <v>0</v>
          </cell>
          <cell r="N45">
            <v>0</v>
          </cell>
          <cell r="O45">
            <v>0</v>
          </cell>
          <cell r="P45">
            <v>0</v>
          </cell>
          <cell r="Q45">
            <v>0</v>
          </cell>
          <cell r="AJ45">
            <v>30635748.682858154</v>
          </cell>
        </row>
        <row r="46">
          <cell r="F46">
            <v>0</v>
          </cell>
          <cell r="G46">
            <v>0</v>
          </cell>
          <cell r="H46">
            <v>0</v>
          </cell>
          <cell r="I46">
            <v>0</v>
          </cell>
          <cell r="J46">
            <v>0</v>
          </cell>
          <cell r="K46">
            <v>0</v>
          </cell>
          <cell r="L46">
            <v>0</v>
          </cell>
          <cell r="M46">
            <v>0</v>
          </cell>
          <cell r="N46">
            <v>0</v>
          </cell>
          <cell r="O46">
            <v>0</v>
          </cell>
          <cell r="P46">
            <v>0</v>
          </cell>
          <cell r="Q46">
            <v>0</v>
          </cell>
          <cell r="AJ46">
            <v>0</v>
          </cell>
        </row>
        <row r="47">
          <cell r="F47">
            <v>0</v>
          </cell>
          <cell r="G47">
            <v>0</v>
          </cell>
          <cell r="H47">
            <v>80689.161354880009</v>
          </cell>
          <cell r="I47">
            <v>0</v>
          </cell>
          <cell r="J47">
            <v>0</v>
          </cell>
          <cell r="K47">
            <v>0</v>
          </cell>
          <cell r="L47">
            <v>0</v>
          </cell>
          <cell r="M47">
            <v>0</v>
          </cell>
          <cell r="N47">
            <v>0</v>
          </cell>
          <cell r="O47">
            <v>0</v>
          </cell>
          <cell r="P47">
            <v>0</v>
          </cell>
          <cell r="Q47">
            <v>0</v>
          </cell>
          <cell r="AJ47">
            <v>253646.24178183998</v>
          </cell>
        </row>
        <row r="48">
          <cell r="F48">
            <v>19292.224479220004</v>
          </cell>
          <cell r="G48">
            <v>0</v>
          </cell>
          <cell r="H48">
            <v>0</v>
          </cell>
          <cell r="I48">
            <v>16609.999859060001</v>
          </cell>
          <cell r="J48">
            <v>17313.659601939999</v>
          </cell>
          <cell r="K48">
            <v>0</v>
          </cell>
          <cell r="L48">
            <v>0</v>
          </cell>
          <cell r="M48">
            <v>0</v>
          </cell>
          <cell r="N48">
            <v>0</v>
          </cell>
          <cell r="O48">
            <v>0</v>
          </cell>
          <cell r="P48">
            <v>0</v>
          </cell>
          <cell r="Q48">
            <v>0</v>
          </cell>
          <cell r="AJ48">
            <v>135089.00790194</v>
          </cell>
        </row>
        <row r="49">
          <cell r="D49" t="str">
            <v>ef_CTG</v>
          </cell>
          <cell r="F49">
            <v>1612028.422</v>
          </cell>
          <cell r="G49">
            <v>1550403.8149999999</v>
          </cell>
          <cell r="H49">
            <v>1470739.986</v>
          </cell>
          <cell r="I49">
            <v>1455457.929</v>
          </cell>
          <cell r="J49">
            <v>1489919.621</v>
          </cell>
          <cell r="K49">
            <v>1477020.33</v>
          </cell>
          <cell r="L49">
            <v>0</v>
          </cell>
          <cell r="M49">
            <v>0</v>
          </cell>
          <cell r="N49">
            <v>0</v>
          </cell>
          <cell r="O49">
            <v>0</v>
          </cell>
          <cell r="P49">
            <v>0</v>
          </cell>
          <cell r="Q49">
            <v>0</v>
          </cell>
          <cell r="AJ49">
            <v>20263769.001999997</v>
          </cell>
        </row>
        <row r="50">
          <cell r="F50">
            <v>1612028.422</v>
          </cell>
          <cell r="G50">
            <v>1550403.8149999999</v>
          </cell>
          <cell r="H50">
            <v>1470739.986</v>
          </cell>
          <cell r="I50">
            <v>1455457.929</v>
          </cell>
          <cell r="J50">
            <v>1489919.621</v>
          </cell>
          <cell r="K50">
            <v>1477020.33</v>
          </cell>
          <cell r="L50">
            <v>0</v>
          </cell>
          <cell r="M50">
            <v>0</v>
          </cell>
          <cell r="N50">
            <v>0</v>
          </cell>
          <cell r="O50">
            <v>0</v>
          </cell>
          <cell r="P50">
            <v>0</v>
          </cell>
          <cell r="Q50">
            <v>0</v>
          </cell>
          <cell r="AJ50">
            <v>20263769.001999997</v>
          </cell>
        </row>
        <row r="51">
          <cell r="F51">
            <v>0</v>
          </cell>
          <cell r="G51">
            <v>0</v>
          </cell>
          <cell r="H51">
            <v>0</v>
          </cell>
          <cell r="I51">
            <v>0</v>
          </cell>
          <cell r="J51">
            <v>0</v>
          </cell>
          <cell r="K51">
            <v>0</v>
          </cell>
          <cell r="L51">
            <v>0</v>
          </cell>
          <cell r="M51">
            <v>0</v>
          </cell>
          <cell r="N51">
            <v>0</v>
          </cell>
          <cell r="O51">
            <v>0</v>
          </cell>
          <cell r="P51">
            <v>0</v>
          </cell>
          <cell r="Q51">
            <v>0</v>
          </cell>
          <cell r="AJ51">
            <v>0</v>
          </cell>
        </row>
        <row r="54">
          <cell r="F54" t="str">
            <v>JAN</v>
          </cell>
          <cell r="G54" t="str">
            <v>FEV</v>
          </cell>
          <cell r="H54" t="str">
            <v>MAR</v>
          </cell>
          <cell r="I54" t="str">
            <v>ABR</v>
          </cell>
          <cell r="J54" t="str">
            <v>MAI</v>
          </cell>
          <cell r="K54" t="str">
            <v>JUN</v>
          </cell>
          <cell r="L54" t="str">
            <v>JUL</v>
          </cell>
          <cell r="M54" t="str">
            <v>AGO</v>
          </cell>
          <cell r="N54" t="str">
            <v>SET</v>
          </cell>
          <cell r="O54" t="str">
            <v>OUT</v>
          </cell>
          <cell r="P54" t="str">
            <v>NOV</v>
          </cell>
          <cell r="Q54" t="str">
            <v>DEZ</v>
          </cell>
        </row>
        <row r="55">
          <cell r="D55" t="str">
            <v>ev_HIDR</v>
          </cell>
        </row>
        <row r="57">
          <cell r="D57" t="str">
            <v>ev_CTO</v>
          </cell>
          <cell r="F57">
            <v>0</v>
          </cell>
          <cell r="G57">
            <v>0</v>
          </cell>
          <cell r="H57">
            <v>0</v>
          </cell>
          <cell r="I57">
            <v>0</v>
          </cell>
          <cell r="J57">
            <v>0</v>
          </cell>
          <cell r="K57">
            <v>0</v>
          </cell>
          <cell r="L57">
            <v>0</v>
          </cell>
          <cell r="M57">
            <v>0</v>
          </cell>
          <cell r="N57">
            <v>0</v>
          </cell>
          <cell r="O57">
            <v>0</v>
          </cell>
          <cell r="P57">
            <v>0</v>
          </cell>
          <cell r="Q57">
            <v>0</v>
          </cell>
          <cell r="AJ57">
            <v>67158.676999999996</v>
          </cell>
        </row>
        <row r="58">
          <cell r="D58" t="str">
            <v>ev_CCG</v>
          </cell>
          <cell r="F58">
            <v>446432.114</v>
          </cell>
          <cell r="G58">
            <v>319154.28399999999</v>
          </cell>
          <cell r="H58">
            <v>559571.63300000003</v>
          </cell>
          <cell r="I58">
            <v>53876.794000000002</v>
          </cell>
          <cell r="J58">
            <v>131659.44099999999</v>
          </cell>
          <cell r="K58">
            <v>1139773.834</v>
          </cell>
          <cell r="L58">
            <v>0</v>
          </cell>
          <cell r="M58">
            <v>0</v>
          </cell>
          <cell r="N58">
            <v>0</v>
          </cell>
          <cell r="O58">
            <v>0</v>
          </cell>
          <cell r="P58">
            <v>0</v>
          </cell>
          <cell r="Q58">
            <v>0</v>
          </cell>
          <cell r="AJ58">
            <v>11112328.201000001</v>
          </cell>
        </row>
        <row r="59">
          <cell r="D59" t="str">
            <v>ev_CBR</v>
          </cell>
          <cell r="F59">
            <v>49214.267</v>
          </cell>
          <cell r="G59">
            <v>73697.167000000001</v>
          </cell>
          <cell r="H59">
            <v>102091.49400000001</v>
          </cell>
          <cell r="I59">
            <v>62022.565999999999</v>
          </cell>
          <cell r="J59">
            <v>86934.343999999997</v>
          </cell>
          <cell r="K59">
            <v>199422.25099999999</v>
          </cell>
          <cell r="L59">
            <v>0</v>
          </cell>
          <cell r="M59">
            <v>0</v>
          </cell>
          <cell r="N59">
            <v>0</v>
          </cell>
          <cell r="O59">
            <v>0</v>
          </cell>
          <cell r="P59">
            <v>0</v>
          </cell>
          <cell r="Q59">
            <v>0</v>
          </cell>
          <cell r="AJ59">
            <v>1668715.8350000002</v>
          </cell>
        </row>
        <row r="60">
          <cell r="D60" t="str">
            <v>ev_CSB</v>
          </cell>
          <cell r="F60">
            <v>691701.87600000005</v>
          </cell>
          <cell r="G60">
            <v>514230.07199999999</v>
          </cell>
          <cell r="H60">
            <v>604989.36300000001</v>
          </cell>
          <cell r="I60">
            <v>19473.016</v>
          </cell>
          <cell r="J60">
            <v>820275.44900000002</v>
          </cell>
          <cell r="K60">
            <v>2735550.4879999999</v>
          </cell>
          <cell r="L60">
            <v>0</v>
          </cell>
          <cell r="M60">
            <v>0</v>
          </cell>
          <cell r="N60">
            <v>0</v>
          </cell>
          <cell r="O60">
            <v>0</v>
          </cell>
          <cell r="P60">
            <v>0</v>
          </cell>
          <cell r="Q60">
            <v>0</v>
          </cell>
          <cell r="AJ60">
            <v>24704081.948999997</v>
          </cell>
        </row>
        <row r="61">
          <cell r="D61" t="str">
            <v>ev_CSN</v>
          </cell>
          <cell r="F61">
            <v>2053645.341</v>
          </cell>
          <cell r="G61">
            <v>1813739.632</v>
          </cell>
          <cell r="H61">
            <v>2290768.4179999996</v>
          </cell>
          <cell r="I61">
            <v>2312354.48</v>
          </cell>
          <cell r="J61">
            <v>3033711.8229999999</v>
          </cell>
          <cell r="K61">
            <v>2955536.2039999999</v>
          </cell>
          <cell r="L61">
            <v>0</v>
          </cell>
          <cell r="M61">
            <v>0</v>
          </cell>
          <cell r="N61">
            <v>0</v>
          </cell>
          <cell r="O61">
            <v>0</v>
          </cell>
          <cell r="P61">
            <v>0</v>
          </cell>
          <cell r="Q61">
            <v>0</v>
          </cell>
          <cell r="AJ61">
            <v>25562111.432999998</v>
          </cell>
        </row>
        <row r="62">
          <cell r="F62">
            <v>2053645.341</v>
          </cell>
          <cell r="G62">
            <v>1813739.632</v>
          </cell>
          <cell r="H62">
            <v>2183357.0129999998</v>
          </cell>
          <cell r="I62">
            <v>2312354.48</v>
          </cell>
          <cell r="J62">
            <v>3033711.8229999999</v>
          </cell>
          <cell r="K62">
            <v>2955536.2039999999</v>
          </cell>
          <cell r="L62">
            <v>0</v>
          </cell>
          <cell r="M62">
            <v>0</v>
          </cell>
          <cell r="N62">
            <v>0</v>
          </cell>
          <cell r="O62">
            <v>0</v>
          </cell>
          <cell r="P62">
            <v>0</v>
          </cell>
          <cell r="Q62">
            <v>0</v>
          </cell>
          <cell r="AJ62">
            <v>25458346.175000001</v>
          </cell>
        </row>
        <row r="63">
          <cell r="F63">
            <v>0</v>
          </cell>
          <cell r="G63">
            <v>0</v>
          </cell>
          <cell r="H63">
            <v>107411.405</v>
          </cell>
          <cell r="I63">
            <v>0</v>
          </cell>
          <cell r="J63">
            <v>0</v>
          </cell>
          <cell r="K63">
            <v>0</v>
          </cell>
          <cell r="L63">
            <v>0</v>
          </cell>
          <cell r="M63">
            <v>0</v>
          </cell>
          <cell r="N63">
            <v>0</v>
          </cell>
          <cell r="O63">
            <v>0</v>
          </cell>
          <cell r="P63">
            <v>0</v>
          </cell>
          <cell r="Q63">
            <v>0</v>
          </cell>
          <cell r="AJ63">
            <v>103765.25799999999</v>
          </cell>
        </row>
        <row r="64">
          <cell r="D64" t="str">
            <v>ev_TG</v>
          </cell>
          <cell r="F64">
            <v>77444.084999999992</v>
          </cell>
          <cell r="G64">
            <v>52678.789999999994</v>
          </cell>
          <cell r="H64">
            <v>50007.611000000004</v>
          </cell>
          <cell r="I64">
            <v>16536.490000000002</v>
          </cell>
          <cell r="J64">
            <v>116587.147</v>
          </cell>
          <cell r="K64">
            <v>47349.113000000005</v>
          </cell>
          <cell r="L64">
            <v>0</v>
          </cell>
          <cell r="M64">
            <v>0</v>
          </cell>
          <cell r="N64">
            <v>0</v>
          </cell>
          <cell r="O64">
            <v>0</v>
          </cell>
          <cell r="P64">
            <v>0</v>
          </cell>
          <cell r="Q64">
            <v>0</v>
          </cell>
          <cell r="AJ64">
            <v>681580.83400000003</v>
          </cell>
        </row>
        <row r="65">
          <cell r="F65">
            <v>23356.053</v>
          </cell>
          <cell r="G65">
            <v>22949.710999999999</v>
          </cell>
          <cell r="H65">
            <v>29630.618999999999</v>
          </cell>
          <cell r="I65">
            <v>16536.490000000002</v>
          </cell>
          <cell r="J65">
            <v>32106.159</v>
          </cell>
          <cell r="K65">
            <v>27805.216</v>
          </cell>
          <cell r="L65">
            <v>0</v>
          </cell>
          <cell r="M65">
            <v>0</v>
          </cell>
          <cell r="N65">
            <v>0</v>
          </cell>
          <cell r="O65">
            <v>0</v>
          </cell>
          <cell r="P65">
            <v>0</v>
          </cell>
          <cell r="Q65">
            <v>0</v>
          </cell>
          <cell r="AJ65">
            <v>300655.31099999999</v>
          </cell>
        </row>
        <row r="66">
          <cell r="F66">
            <v>0</v>
          </cell>
          <cell r="G66">
            <v>775.49300000000005</v>
          </cell>
          <cell r="H66">
            <v>6370.98</v>
          </cell>
          <cell r="I66">
            <v>0</v>
          </cell>
          <cell r="J66">
            <v>786.08399999999995</v>
          </cell>
          <cell r="K66">
            <v>4321.777</v>
          </cell>
          <cell r="L66">
            <v>0</v>
          </cell>
          <cell r="M66">
            <v>0</v>
          </cell>
          <cell r="N66">
            <v>0</v>
          </cell>
          <cell r="O66">
            <v>0</v>
          </cell>
          <cell r="P66">
            <v>0</v>
          </cell>
          <cell r="Q66">
            <v>0</v>
          </cell>
          <cell r="AJ66">
            <v>32676.981</v>
          </cell>
        </row>
        <row r="67">
          <cell r="F67">
            <v>54088.031999999999</v>
          </cell>
          <cell r="G67">
            <v>28953.585999999999</v>
          </cell>
          <cell r="H67">
            <v>14006.012000000001</v>
          </cell>
          <cell r="I67">
            <v>0</v>
          </cell>
          <cell r="J67">
            <v>83694.903999999995</v>
          </cell>
          <cell r="K67">
            <v>15222.12</v>
          </cell>
          <cell r="L67">
            <v>0</v>
          </cell>
          <cell r="M67">
            <v>0</v>
          </cell>
          <cell r="N67">
            <v>0</v>
          </cell>
          <cell r="O67">
            <v>0</v>
          </cell>
          <cell r="P67">
            <v>0</v>
          </cell>
          <cell r="Q67">
            <v>0</v>
          </cell>
          <cell r="AJ67">
            <v>348248.54200000002</v>
          </cell>
        </row>
        <row r="68">
          <cell r="D68" t="str">
            <v>ev_CPG</v>
          </cell>
          <cell r="F68">
            <v>991483.74302892003</v>
          </cell>
          <cell r="G68">
            <v>841095.69520248007</v>
          </cell>
          <cell r="H68">
            <v>879082.26674052002</v>
          </cell>
          <cell r="I68">
            <v>856242.99242328003</v>
          </cell>
          <cell r="J68">
            <v>1292475.0859999999</v>
          </cell>
          <cell r="K68">
            <v>1464212.9493588</v>
          </cell>
          <cell r="L68">
            <v>0</v>
          </cell>
          <cell r="M68">
            <v>0</v>
          </cell>
          <cell r="N68">
            <v>0</v>
          </cell>
          <cell r="O68">
            <v>0</v>
          </cell>
          <cell r="P68">
            <v>0</v>
          </cell>
          <cell r="Q68">
            <v>0</v>
          </cell>
          <cell r="AJ68">
            <v>15962404.622923898</v>
          </cell>
        </row>
        <row r="69">
          <cell r="F69">
            <v>991483.74302892003</v>
          </cell>
          <cell r="G69">
            <v>841095.69520248007</v>
          </cell>
          <cell r="H69">
            <v>871197.53221554006</v>
          </cell>
          <cell r="I69">
            <v>856242.99242328003</v>
          </cell>
          <cell r="J69">
            <v>1292475.0859999999</v>
          </cell>
          <cell r="K69">
            <v>1464212.9493588</v>
          </cell>
          <cell r="L69">
            <v>0</v>
          </cell>
          <cell r="M69">
            <v>0</v>
          </cell>
          <cell r="N69">
            <v>0</v>
          </cell>
          <cell r="O69">
            <v>0</v>
          </cell>
          <cell r="P69">
            <v>0</v>
          </cell>
          <cell r="Q69">
            <v>0</v>
          </cell>
          <cell r="AJ69">
            <v>15727297.463229841</v>
          </cell>
        </row>
        <row r="70">
          <cell r="F70">
            <v>0</v>
          </cell>
          <cell r="G70">
            <v>0</v>
          </cell>
          <cell r="H70">
            <v>7884.7345249800046</v>
          </cell>
          <cell r="I70">
            <v>0</v>
          </cell>
          <cell r="J70">
            <v>0</v>
          </cell>
          <cell r="K70">
            <v>0</v>
          </cell>
          <cell r="L70">
            <v>0</v>
          </cell>
          <cell r="M70">
            <v>0</v>
          </cell>
          <cell r="N70">
            <v>0</v>
          </cell>
          <cell r="O70">
            <v>0</v>
          </cell>
          <cell r="P70">
            <v>0</v>
          </cell>
          <cell r="Q70">
            <v>0</v>
          </cell>
          <cell r="AJ70">
            <v>235107.15969405998</v>
          </cell>
        </row>
        <row r="71">
          <cell r="D71" t="str">
            <v>ev_CTG</v>
          </cell>
          <cell r="F71">
            <v>1524921.138</v>
          </cell>
          <cell r="G71">
            <v>1160563.996</v>
          </cell>
          <cell r="H71">
            <v>1288934.7960000001</v>
          </cell>
          <cell r="I71">
            <v>4068599.5809999998</v>
          </cell>
          <cell r="J71">
            <v>5101372.3820000002</v>
          </cell>
          <cell r="K71">
            <v>4899181.6459999997</v>
          </cell>
          <cell r="L71">
            <v>0</v>
          </cell>
          <cell r="M71">
            <v>0</v>
          </cell>
          <cell r="N71">
            <v>0</v>
          </cell>
          <cell r="O71">
            <v>0</v>
          </cell>
          <cell r="P71">
            <v>0</v>
          </cell>
          <cell r="Q71">
            <v>0</v>
          </cell>
          <cell r="AJ71">
            <v>38105128.050999999</v>
          </cell>
        </row>
        <row r="72">
          <cell r="F72">
            <v>1347755.53</v>
          </cell>
          <cell r="G72">
            <v>1003391.262</v>
          </cell>
          <cell r="H72">
            <v>976660.85699999996</v>
          </cell>
          <cell r="I72">
            <v>3876858.9709999999</v>
          </cell>
          <cell r="J72">
            <v>4886285.5080000004</v>
          </cell>
          <cell r="K72">
            <v>4689376.1679999996</v>
          </cell>
          <cell r="L72">
            <v>0</v>
          </cell>
          <cell r="M72">
            <v>0</v>
          </cell>
          <cell r="N72">
            <v>0</v>
          </cell>
          <cell r="O72">
            <v>0</v>
          </cell>
          <cell r="P72">
            <v>0</v>
          </cell>
          <cell r="Q72">
            <v>0</v>
          </cell>
          <cell r="AJ72">
            <v>37936524.983000003</v>
          </cell>
        </row>
        <row r="73">
          <cell r="F73">
            <v>177165.60800000001</v>
          </cell>
          <cell r="G73">
            <v>157172.734</v>
          </cell>
          <cell r="H73">
            <v>312273.93900000001</v>
          </cell>
          <cell r="I73">
            <v>191740.61</v>
          </cell>
          <cell r="J73">
            <v>215086.87400000001</v>
          </cell>
          <cell r="K73">
            <v>209805.478</v>
          </cell>
          <cell r="L73">
            <v>0</v>
          </cell>
          <cell r="M73">
            <v>0</v>
          </cell>
          <cell r="N73">
            <v>0</v>
          </cell>
          <cell r="O73">
            <v>0</v>
          </cell>
          <cell r="P73">
            <v>0</v>
          </cell>
          <cell r="Q73">
            <v>0</v>
          </cell>
          <cell r="AJ73">
            <v>168603.06800000003</v>
          </cell>
        </row>
        <row r="75">
          <cell r="D75" t="str">
            <v>ev_PRE</v>
          </cell>
          <cell r="F75">
            <v>3522368.9856130201</v>
          </cell>
          <cell r="G75">
            <v>3097083.4707780201</v>
          </cell>
          <cell r="H75">
            <v>2677448.1678491402</v>
          </cell>
          <cell r="I75">
            <v>3667219.5057028197</v>
          </cell>
          <cell r="J75">
            <v>2738396.3849999998</v>
          </cell>
          <cell r="K75">
            <v>2065063.2919999999</v>
          </cell>
          <cell r="L75">
            <v>1989420</v>
          </cell>
          <cell r="M75">
            <v>1932870</v>
          </cell>
          <cell r="N75">
            <v>1927150</v>
          </cell>
          <cell r="O75">
            <v>2136710</v>
          </cell>
          <cell r="P75">
            <v>2523070</v>
          </cell>
          <cell r="Q75">
            <v>2781380</v>
          </cell>
          <cell r="AJ75">
            <v>26188846.867999997</v>
          </cell>
        </row>
        <row r="77">
          <cell r="D77" t="str">
            <v>ev_IMP</v>
          </cell>
          <cell r="F77">
            <v>70239.767999999996</v>
          </cell>
          <cell r="G77">
            <v>197918.99301460001</v>
          </cell>
          <cell r="H77">
            <v>389235.80300000001</v>
          </cell>
          <cell r="I77">
            <v>0</v>
          </cell>
          <cell r="J77">
            <v>116881.00599999999</v>
          </cell>
          <cell r="K77">
            <v>388794.7426</v>
          </cell>
          <cell r="L77">
            <v>0</v>
          </cell>
          <cell r="M77">
            <v>0</v>
          </cell>
          <cell r="N77">
            <v>0</v>
          </cell>
          <cell r="O77">
            <v>0</v>
          </cell>
          <cell r="P77">
            <v>0</v>
          </cell>
          <cell r="Q77">
            <v>0</v>
          </cell>
          <cell r="AJ77">
            <v>7105488.8289999999</v>
          </cell>
        </row>
        <row r="78">
          <cell r="D78" t="str">
            <v>ev_CFG</v>
          </cell>
          <cell r="F78">
            <v>0</v>
          </cell>
          <cell r="G78">
            <v>10881.65</v>
          </cell>
          <cell r="H78">
            <v>17463.437699319999</v>
          </cell>
          <cell r="I78">
            <v>-10608.063969600002</v>
          </cell>
          <cell r="J78">
            <v>-12312.4215962</v>
          </cell>
          <cell r="K78">
            <v>-14412.819384879998</v>
          </cell>
          <cell r="L78">
            <v>0</v>
          </cell>
          <cell r="M78">
            <v>0</v>
          </cell>
          <cell r="N78">
            <v>0</v>
          </cell>
          <cell r="O78">
            <v>0</v>
          </cell>
          <cell r="P78">
            <v>0</v>
          </cell>
          <cell r="Q78">
            <v>0</v>
          </cell>
          <cell r="AJ78">
            <v>3141.9519995999999</v>
          </cell>
        </row>
        <row r="79">
          <cell r="D79" t="str">
            <v>ev_NV</v>
          </cell>
          <cell r="F79">
            <v>0</v>
          </cell>
          <cell r="G79">
            <v>0</v>
          </cell>
          <cell r="H79">
            <v>0</v>
          </cell>
          <cell r="I79">
            <v>35729.715992703997</v>
          </cell>
          <cell r="J79">
            <v>42920.499316136003</v>
          </cell>
          <cell r="K79">
            <v>29269.776969424001</v>
          </cell>
          <cell r="L79">
            <v>0</v>
          </cell>
          <cell r="M79">
            <v>0</v>
          </cell>
          <cell r="N79">
            <v>0</v>
          </cell>
          <cell r="O79">
            <v>0</v>
          </cell>
          <cell r="P79">
            <v>0</v>
          </cell>
          <cell r="Q79">
            <v>0</v>
          </cell>
          <cell r="AJ79">
            <v>38499.199999999997</v>
          </cell>
        </row>
        <row r="80">
          <cell r="D80" t="str">
            <v>ev_NVDSV</v>
          </cell>
          <cell r="F80">
            <v>7001.8668112456098</v>
          </cell>
          <cell r="G80">
            <v>9126.56884834218</v>
          </cell>
          <cell r="H80">
            <v>9737.3976565447101</v>
          </cell>
          <cell r="I80">
            <v>7839.5153928774298</v>
          </cell>
          <cell r="J80">
            <v>8338.7126157679304</v>
          </cell>
          <cell r="K80">
            <v>8938.9139312902207</v>
          </cell>
          <cell r="L80">
            <v>0</v>
          </cell>
          <cell r="M80">
            <v>0</v>
          </cell>
          <cell r="N80">
            <v>0</v>
          </cell>
          <cell r="O80">
            <v>0</v>
          </cell>
          <cell r="P80">
            <v>0</v>
          </cell>
          <cell r="Q80">
            <v>0</v>
          </cell>
          <cell r="AJ80">
            <v>91509.27778727343</v>
          </cell>
        </row>
        <row r="84">
          <cell r="D84" t="str">
            <v>cc_CTGg</v>
          </cell>
          <cell r="F84">
            <v>31210.098000000002</v>
          </cell>
          <cell r="G84">
            <v>23644.012000000002</v>
          </cell>
          <cell r="H84">
            <v>22754.321</v>
          </cell>
          <cell r="I84">
            <v>91532.483000000007</v>
          </cell>
          <cell r="J84">
            <v>114938.21200000001</v>
          </cell>
          <cell r="K84">
            <v>110732.41200000001</v>
          </cell>
          <cell r="L84">
            <v>0</v>
          </cell>
          <cell r="M84">
            <v>0</v>
          </cell>
          <cell r="N84">
            <v>0</v>
          </cell>
          <cell r="O84">
            <v>0</v>
          </cell>
          <cell r="P84">
            <v>0</v>
          </cell>
          <cell r="Q84">
            <v>0</v>
          </cell>
          <cell r="AJ84">
            <v>988214.07199999993</v>
          </cell>
        </row>
        <row r="85">
          <cell r="D85" t="str">
            <v>cc_CTOf</v>
          </cell>
          <cell r="F85">
            <v>0</v>
          </cell>
          <cell r="G85">
            <v>0</v>
          </cell>
          <cell r="H85">
            <v>0</v>
          </cell>
          <cell r="I85">
            <v>0</v>
          </cell>
          <cell r="J85">
            <v>0</v>
          </cell>
          <cell r="K85">
            <v>0</v>
          </cell>
          <cell r="L85">
            <v>0</v>
          </cell>
          <cell r="M85">
            <v>0</v>
          </cell>
          <cell r="N85">
            <v>0</v>
          </cell>
          <cell r="O85">
            <v>0</v>
          </cell>
          <cell r="P85">
            <v>0</v>
          </cell>
          <cell r="Q85">
            <v>0</v>
          </cell>
          <cell r="AJ85">
            <v>3831.2210000000005</v>
          </cell>
        </row>
        <row r="86">
          <cell r="D86" t="str">
            <v>cc_CCGf</v>
          </cell>
          <cell r="F86">
            <v>2233.5390000000002</v>
          </cell>
          <cell r="G86">
            <v>1252.5319999999999</v>
          </cell>
          <cell r="H86">
            <v>2816.7870000000003</v>
          </cell>
          <cell r="I86">
            <v>582.52099999999996</v>
          </cell>
          <cell r="J86">
            <v>4091.5880000000002</v>
          </cell>
          <cell r="K86">
            <v>34782.143000000004</v>
          </cell>
          <cell r="L86">
            <v>0</v>
          </cell>
          <cell r="M86">
            <v>0</v>
          </cell>
          <cell r="N86">
            <v>0</v>
          </cell>
          <cell r="O86">
            <v>0</v>
          </cell>
          <cell r="P86">
            <v>0</v>
          </cell>
          <cell r="Q86">
            <v>0</v>
          </cell>
          <cell r="AJ86">
            <v>173370.51800000001</v>
          </cell>
        </row>
        <row r="87">
          <cell r="D87" t="str">
            <v>cc_CCGg</v>
          </cell>
          <cell r="F87">
            <v>8397.3140000000003</v>
          </cell>
          <cell r="G87">
            <v>5924.4120000000012</v>
          </cell>
          <cell r="H87">
            <v>10297.693000000001</v>
          </cell>
          <cell r="I87">
            <v>1095.79</v>
          </cell>
          <cell r="J87">
            <v>137.87</v>
          </cell>
          <cell r="K87">
            <v>465.71600000000001</v>
          </cell>
          <cell r="L87">
            <v>0</v>
          </cell>
          <cell r="M87">
            <v>0</v>
          </cell>
          <cell r="N87">
            <v>0</v>
          </cell>
          <cell r="O87">
            <v>0</v>
          </cell>
          <cell r="P87">
            <v>0</v>
          </cell>
          <cell r="Q87">
            <v>0</v>
          </cell>
          <cell r="AJ87">
            <v>142083.65400000001</v>
          </cell>
        </row>
        <row r="88">
          <cell r="F88">
            <v>8397.3140000000003</v>
          </cell>
          <cell r="G88">
            <v>5924.4120000000012</v>
          </cell>
          <cell r="H88">
            <v>10297.693000000001</v>
          </cell>
          <cell r="I88">
            <v>1095.79</v>
          </cell>
          <cell r="J88">
            <v>0</v>
          </cell>
          <cell r="K88">
            <v>0</v>
          </cell>
          <cell r="L88">
            <v>0</v>
          </cell>
          <cell r="M88">
            <v>0</v>
          </cell>
          <cell r="N88">
            <v>0</v>
          </cell>
          <cell r="O88">
            <v>0</v>
          </cell>
          <cell r="P88">
            <v>0</v>
          </cell>
          <cell r="Q88">
            <v>0</v>
          </cell>
          <cell r="AJ88">
            <v>140127.28399999999</v>
          </cell>
        </row>
        <row r="89">
          <cell r="F89">
            <v>0</v>
          </cell>
          <cell r="G89">
            <v>0</v>
          </cell>
          <cell r="H89">
            <v>0</v>
          </cell>
          <cell r="I89">
            <v>0</v>
          </cell>
          <cell r="J89">
            <v>137.87</v>
          </cell>
          <cell r="K89">
            <v>465.71600000000001</v>
          </cell>
          <cell r="L89">
            <v>0</v>
          </cell>
          <cell r="M89">
            <v>0</v>
          </cell>
          <cell r="N89">
            <v>0</v>
          </cell>
          <cell r="O89">
            <v>0</v>
          </cell>
          <cell r="P89">
            <v>0</v>
          </cell>
          <cell r="Q89">
            <v>0</v>
          </cell>
          <cell r="AJ89">
            <v>1956.37</v>
          </cell>
        </row>
        <row r="90">
          <cell r="D90" t="str">
            <v>cc_CBRf</v>
          </cell>
          <cell r="F90">
            <v>6122.8370000000004</v>
          </cell>
          <cell r="G90">
            <v>5948.362000000001</v>
          </cell>
          <cell r="H90">
            <v>7031.06</v>
          </cell>
          <cell r="I90">
            <v>6101.665</v>
          </cell>
          <cell r="J90">
            <v>6678.6430000000009</v>
          </cell>
          <cell r="K90">
            <v>10363.736000000001</v>
          </cell>
          <cell r="L90">
            <v>0</v>
          </cell>
          <cell r="M90">
            <v>0</v>
          </cell>
          <cell r="N90">
            <v>0</v>
          </cell>
          <cell r="O90">
            <v>0</v>
          </cell>
          <cell r="P90">
            <v>0</v>
          </cell>
          <cell r="Q90">
            <v>0</v>
          </cell>
          <cell r="AJ90">
            <v>97006.412999999986</v>
          </cell>
        </row>
        <row r="91">
          <cell r="D91" t="str">
            <v>cc_CSBf</v>
          </cell>
          <cell r="F91">
            <v>29129.063999999998</v>
          </cell>
          <cell r="G91">
            <v>18498.369000000002</v>
          </cell>
          <cell r="H91">
            <v>21520.172000000002</v>
          </cell>
          <cell r="I91">
            <v>1115.019</v>
          </cell>
          <cell r="J91">
            <v>28999.973999999998</v>
          </cell>
          <cell r="K91">
            <v>91894.053000000014</v>
          </cell>
          <cell r="L91">
            <v>0</v>
          </cell>
          <cell r="M91">
            <v>0</v>
          </cell>
          <cell r="N91">
            <v>0</v>
          </cell>
          <cell r="O91">
            <v>0</v>
          </cell>
          <cell r="P91">
            <v>0</v>
          </cell>
          <cell r="Q91">
            <v>0</v>
          </cell>
          <cell r="AJ91">
            <v>771264.52600000007</v>
          </cell>
        </row>
        <row r="92">
          <cell r="D92" t="str">
            <v>cc_CSNc</v>
          </cell>
          <cell r="F92">
            <v>220301</v>
          </cell>
          <cell r="G92">
            <v>199838</v>
          </cell>
          <cell r="H92">
            <v>240123.49300000002</v>
          </cell>
          <cell r="I92">
            <v>248395.95</v>
          </cell>
          <cell r="J92">
            <v>323655.01</v>
          </cell>
          <cell r="K92">
            <v>317243.495</v>
          </cell>
          <cell r="L92">
            <v>0</v>
          </cell>
          <cell r="M92">
            <v>0</v>
          </cell>
          <cell r="N92">
            <v>0</v>
          </cell>
          <cell r="O92">
            <v>0</v>
          </cell>
          <cell r="P92">
            <v>0</v>
          </cell>
          <cell r="Q92">
            <v>0</v>
          </cell>
          <cell r="AJ92">
            <v>3455762.46</v>
          </cell>
        </row>
        <row r="93">
          <cell r="D93" t="str">
            <v>cc_CPGc</v>
          </cell>
          <cell r="F93">
            <v>88836</v>
          </cell>
          <cell r="G93">
            <v>79125</v>
          </cell>
          <cell r="H93">
            <v>78851</v>
          </cell>
          <cell r="I93">
            <v>78518</v>
          </cell>
          <cell r="J93">
            <v>117951</v>
          </cell>
          <cell r="K93">
            <v>130905</v>
          </cell>
          <cell r="L93">
            <v>0</v>
          </cell>
          <cell r="M93">
            <v>0</v>
          </cell>
          <cell r="N93">
            <v>0</v>
          </cell>
          <cell r="O93">
            <v>0</v>
          </cell>
          <cell r="P93">
            <v>0</v>
          </cell>
          <cell r="Q93">
            <v>0</v>
          </cell>
          <cell r="AJ93">
            <v>1715358</v>
          </cell>
        </row>
        <row r="94">
          <cell r="D94" t="str">
            <v>cc_TGgo</v>
          </cell>
          <cell r="F94">
            <v>1711.0509999999999</v>
          </cell>
          <cell r="G94">
            <v>1000.326</v>
          </cell>
          <cell r="H94">
            <v>990.06799999999998</v>
          </cell>
          <cell r="I94">
            <v>1.5149999999999999</v>
          </cell>
          <cell r="J94">
            <v>1201.8320000000001</v>
          </cell>
          <cell r="K94">
            <v>457.44400000000002</v>
          </cell>
          <cell r="L94">
            <v>0</v>
          </cell>
          <cell r="M94">
            <v>0</v>
          </cell>
          <cell r="N94">
            <v>0</v>
          </cell>
          <cell r="O94">
            <v>0</v>
          </cell>
          <cell r="P94">
            <v>0</v>
          </cell>
          <cell r="Q94">
            <v>0</v>
          </cell>
          <cell r="AJ94">
            <v>14338.971000000001</v>
          </cell>
        </row>
        <row r="95">
          <cell r="F95">
            <v>293.57100000000003</v>
          </cell>
          <cell r="G95">
            <v>245.94100000000003</v>
          </cell>
          <cell r="H95">
            <v>514.87300000000005</v>
          </cell>
          <cell r="I95">
            <v>1.5149999999999999</v>
          </cell>
          <cell r="J95">
            <v>470.49300000000005</v>
          </cell>
          <cell r="K95">
            <v>329.81900000000002</v>
          </cell>
          <cell r="L95">
            <v>0</v>
          </cell>
          <cell r="M95">
            <v>0</v>
          </cell>
          <cell r="N95">
            <v>0</v>
          </cell>
          <cell r="O95">
            <v>0</v>
          </cell>
          <cell r="P95">
            <v>0</v>
          </cell>
          <cell r="Q95">
            <v>0</v>
          </cell>
          <cell r="AJ95">
            <v>4487.018</v>
          </cell>
        </row>
        <row r="96">
          <cell r="F96">
            <v>1417.48</v>
          </cell>
          <cell r="G96">
            <v>754.38499999999999</v>
          </cell>
          <cell r="H96">
            <v>475.19499999999999</v>
          </cell>
          <cell r="I96">
            <v>0</v>
          </cell>
          <cell r="J96">
            <v>731.33900000000006</v>
          </cell>
          <cell r="K96">
            <v>127.625</v>
          </cell>
          <cell r="L96">
            <v>0</v>
          </cell>
          <cell r="M96">
            <v>0</v>
          </cell>
          <cell r="N96">
            <v>0</v>
          </cell>
          <cell r="O96">
            <v>0</v>
          </cell>
          <cell r="P96">
            <v>0</v>
          </cell>
          <cell r="Q96">
            <v>0</v>
          </cell>
          <cell r="AJ96">
            <v>9851.9529999999995</v>
          </cell>
        </row>
        <row r="100">
          <cell r="F100">
            <v>3698.4865369999998</v>
          </cell>
          <cell r="G100">
            <v>3184.9102499999999</v>
          </cell>
          <cell r="H100">
            <v>3491.5855300000003</v>
          </cell>
          <cell r="I100">
            <v>3019.8381640000002</v>
          </cell>
          <cell r="J100">
            <v>3251.9121380000001</v>
          </cell>
          <cell r="K100">
            <v>3167.0573920000006</v>
          </cell>
          <cell r="L100">
            <v>3375.6</v>
          </cell>
          <cell r="M100">
            <v>3061.9</v>
          </cell>
          <cell r="N100">
            <v>3170.4</v>
          </cell>
          <cell r="O100">
            <v>3311.6</v>
          </cell>
          <cell r="P100">
            <v>3408.3</v>
          </cell>
          <cell r="Q100">
            <v>3610.8</v>
          </cell>
          <cell r="AJ100">
            <v>37943.481117999996</v>
          </cell>
        </row>
        <row r="102">
          <cell r="D102" t="str">
            <v>cns_SEP</v>
          </cell>
          <cell r="F102">
            <v>3660.207543</v>
          </cell>
          <cell r="G102">
            <v>3149.9713539999998</v>
          </cell>
          <cell r="H102">
            <v>3448.6525520000005</v>
          </cell>
          <cell r="I102">
            <v>2977.3018910000001</v>
          </cell>
          <cell r="J102">
            <v>3207.54205</v>
          </cell>
          <cell r="K102">
            <v>3121.9749720000004</v>
          </cell>
          <cell r="L102">
            <v>3375.6</v>
          </cell>
          <cell r="M102">
            <v>3061.9</v>
          </cell>
          <cell r="N102">
            <v>3170.4</v>
          </cell>
          <cell r="O102">
            <v>3311.6</v>
          </cell>
          <cell r="P102">
            <v>3408.3</v>
          </cell>
          <cell r="Q102">
            <v>3610.8</v>
          </cell>
          <cell r="AJ102">
            <v>37716.110760200005</v>
          </cell>
        </row>
        <row r="103">
          <cell r="D103" t="str">
            <v>cns_SENV</v>
          </cell>
          <cell r="F103">
            <v>38.278993999999997</v>
          </cell>
          <cell r="G103">
            <v>34.938896</v>
          </cell>
          <cell r="H103">
            <v>42.932977999999999</v>
          </cell>
          <cell r="I103">
            <v>42.536273000000001</v>
          </cell>
          <cell r="J103">
            <v>44.370088000000003</v>
          </cell>
          <cell r="K103">
            <v>45.082419999999999</v>
          </cell>
          <cell r="L103">
            <v>0</v>
          </cell>
          <cell r="M103">
            <v>0</v>
          </cell>
          <cell r="N103">
            <v>0</v>
          </cell>
          <cell r="O103">
            <v>0</v>
          </cell>
          <cell r="P103">
            <v>0</v>
          </cell>
          <cell r="Q103">
            <v>0</v>
          </cell>
          <cell r="AJ103">
            <v>227.37035779999997</v>
          </cell>
        </row>
        <row r="107">
          <cell r="D107" t="str">
            <v>v_TEP</v>
          </cell>
          <cell r="F107">
            <v>3426.3626789999998</v>
          </cell>
          <cell r="G107">
            <v>2938.2501590000002</v>
          </cell>
          <cell r="H107">
            <v>3150.724514</v>
          </cell>
          <cell r="I107">
            <v>2842.3916800000002</v>
          </cell>
          <cell r="J107">
            <v>3047.1896029999998</v>
          </cell>
          <cell r="K107">
            <v>3004.191002</v>
          </cell>
          <cell r="L107">
            <v>3247.0099600000003</v>
          </cell>
          <cell r="M107">
            <v>2947.5359200000003</v>
          </cell>
          <cell r="N107">
            <v>3045.2940200000003</v>
          </cell>
          <cell r="O107">
            <v>3172.0904400000004</v>
          </cell>
          <cell r="P107">
            <v>3231.9177999999997</v>
          </cell>
          <cell r="Q107">
            <v>3412.5763999999999</v>
          </cell>
          <cell r="AJ107">
            <v>36371.453404999993</v>
          </cell>
        </row>
        <row r="108">
          <cell r="D108" t="str">
            <v>v_UGS</v>
          </cell>
          <cell r="F108">
            <v>3571.769284948155</v>
          </cell>
          <cell r="G108">
            <v>3069.3028401680467</v>
          </cell>
          <cell r="H108">
            <v>3303.8211863012252</v>
          </cell>
          <cell r="I108">
            <v>2951.4952241370584</v>
          </cell>
          <cell r="J108">
            <v>3137.3685592255488</v>
          </cell>
          <cell r="K108">
            <v>3061.7947264769605</v>
          </cell>
          <cell r="L108">
            <v>3271.6736371300453</v>
          </cell>
          <cell r="M108">
            <v>2965.473139730942</v>
          </cell>
          <cell r="N108">
            <v>3066.7065760538121</v>
          </cell>
          <cell r="O108">
            <v>3208.5254175784758</v>
          </cell>
          <cell r="P108">
            <v>3296.0433605381163</v>
          </cell>
          <cell r="Q108">
            <v>3496.2086869955156</v>
          </cell>
          <cell r="AJ108">
            <v>36992.591677199998</v>
          </cell>
        </row>
        <row r="109">
          <cell r="F109">
            <v>3529.032878</v>
          </cell>
          <cell r="G109">
            <v>3030.5487360000002</v>
          </cell>
          <cell r="H109">
            <v>3263.8630050000002</v>
          </cell>
          <cell r="I109">
            <v>2915.039143</v>
          </cell>
          <cell r="J109">
            <v>3099.8669420000001</v>
          </cell>
          <cell r="K109">
            <v>3028.3667660000001</v>
          </cell>
          <cell r="L109">
            <v>3271.6736371300453</v>
          </cell>
          <cell r="M109">
            <v>2965.473139730942</v>
          </cell>
          <cell r="N109">
            <v>3066.7065760538121</v>
          </cell>
          <cell r="O109">
            <v>3208.5254175784758</v>
          </cell>
          <cell r="P109">
            <v>3296.0433605381163</v>
          </cell>
          <cell r="Q109">
            <v>3496.2086869955156</v>
          </cell>
          <cell r="AJ109">
            <v>36880.621874999997</v>
          </cell>
        </row>
        <row r="110">
          <cell r="F110">
            <v>42.736406948155107</v>
          </cell>
          <cell r="G110">
            <v>38.754104168046517</v>
          </cell>
          <cell r="H110">
            <v>39.958181301225068</v>
          </cell>
          <cell r="I110">
            <v>36.456081137058305</v>
          </cell>
          <cell r="J110">
            <v>37.501617225548557</v>
          </cell>
          <cell r="K110">
            <v>33.42796047696055</v>
          </cell>
          <cell r="L110">
            <v>0</v>
          </cell>
          <cell r="M110">
            <v>0</v>
          </cell>
          <cell r="N110">
            <v>0</v>
          </cell>
          <cell r="O110">
            <v>0</v>
          </cell>
          <cell r="P110">
            <v>0</v>
          </cell>
          <cell r="Q110">
            <v>0</v>
          </cell>
          <cell r="AJ110">
            <v>111.9698022</v>
          </cell>
        </row>
        <row r="111">
          <cell r="D111" t="str">
            <v>v_URT</v>
          </cell>
        </row>
        <row r="112">
          <cell r="D112" t="str">
            <v>v_CPPE</v>
          </cell>
          <cell r="F112">
            <v>13.107606000000001</v>
          </cell>
          <cell r="G112">
            <v>8.8356150000000007</v>
          </cell>
          <cell r="H112">
            <v>10.112501999999997</v>
          </cell>
          <cell r="I112">
            <v>8.0295130000000015</v>
          </cell>
          <cell r="J112">
            <v>7.3978560000000009</v>
          </cell>
          <cell r="K112">
            <v>7.3923860000000001</v>
          </cell>
          <cell r="L112">
            <v>0</v>
          </cell>
          <cell r="M112">
            <v>0</v>
          </cell>
          <cell r="N112">
            <v>0</v>
          </cell>
          <cell r="O112">
            <v>0</v>
          </cell>
          <cell r="P112">
            <v>0</v>
          </cell>
          <cell r="Q112">
            <v>0</v>
          </cell>
          <cell r="AJ112">
            <v>88.017441999999988</v>
          </cell>
        </row>
        <row r="114">
          <cell r="F114">
            <v>13.107606000000001</v>
          </cell>
          <cell r="G114">
            <v>8.8356150000000007</v>
          </cell>
          <cell r="H114">
            <v>10.112501999999997</v>
          </cell>
          <cell r="I114">
            <v>8.0295130000000015</v>
          </cell>
          <cell r="J114">
            <v>7.3978560000000009</v>
          </cell>
          <cell r="K114">
            <v>7.3923860000000001</v>
          </cell>
          <cell r="L114">
            <v>0</v>
          </cell>
          <cell r="M114">
            <v>0</v>
          </cell>
          <cell r="N114">
            <v>0</v>
          </cell>
          <cell r="O114">
            <v>0</v>
          </cell>
          <cell r="P114">
            <v>0</v>
          </cell>
          <cell r="Q114">
            <v>0</v>
          </cell>
          <cell r="AJ114">
            <v>88.017441999999988</v>
          </cell>
        </row>
        <row r="115">
          <cell r="D115" t="str">
            <v>v_CPG</v>
          </cell>
          <cell r="F115">
            <v>2.6436999999999999</v>
          </cell>
          <cell r="G115">
            <v>1.6319999999999999</v>
          </cell>
          <cell r="H115">
            <v>2.0125000000000002</v>
          </cell>
          <cell r="I115">
            <v>1.6408</v>
          </cell>
          <cell r="J115">
            <v>0.12830000000000003</v>
          </cell>
          <cell r="K115">
            <v>0.3906</v>
          </cell>
          <cell r="L115">
            <v>0</v>
          </cell>
          <cell r="M115">
            <v>0</v>
          </cell>
          <cell r="N115">
            <v>0</v>
          </cell>
          <cell r="O115">
            <v>0</v>
          </cell>
          <cell r="P115">
            <v>0</v>
          </cell>
          <cell r="Q115">
            <v>0</v>
          </cell>
          <cell r="AJ115">
            <v>3.9331000000000005</v>
          </cell>
        </row>
        <row r="116">
          <cell r="D116" t="str">
            <v>v_CTG</v>
          </cell>
          <cell r="F116">
            <v>1.8186</v>
          </cell>
          <cell r="G116">
            <v>1.8547</v>
          </cell>
          <cell r="H116">
            <v>1.5331999999999999</v>
          </cell>
          <cell r="I116">
            <v>0.36930000000000002</v>
          </cell>
          <cell r="J116">
            <v>8.3000000000000004E-2</v>
          </cell>
          <cell r="K116">
            <v>0.1105</v>
          </cell>
          <cell r="L116">
            <v>0</v>
          </cell>
          <cell r="M116">
            <v>0</v>
          </cell>
          <cell r="N116">
            <v>0</v>
          </cell>
          <cell r="O116">
            <v>0</v>
          </cell>
          <cell r="P116">
            <v>0</v>
          </cell>
          <cell r="Q116">
            <v>0</v>
          </cell>
          <cell r="AJ116">
            <v>9.5251999999999981</v>
          </cell>
        </row>
        <row r="118">
          <cell r="D118" t="str">
            <v>v_EXP</v>
          </cell>
          <cell r="F118">
            <v>82.1</v>
          </cell>
          <cell r="G118">
            <v>65.22</v>
          </cell>
          <cell r="H118">
            <v>93.843999999999994</v>
          </cell>
          <cell r="I118">
            <v>250.797</v>
          </cell>
          <cell r="J118">
            <v>77.171000000000006</v>
          </cell>
          <cell r="K118">
            <v>99.91</v>
          </cell>
          <cell r="L118">
            <v>0</v>
          </cell>
          <cell r="M118">
            <v>0</v>
          </cell>
          <cell r="N118">
            <v>0</v>
          </cell>
          <cell r="O118">
            <v>0</v>
          </cell>
          <cell r="P118">
            <v>0</v>
          </cell>
          <cell r="Q118">
            <v>0</v>
          </cell>
          <cell r="AJ118">
            <v>709.53399999999988</v>
          </cell>
        </row>
        <row r="119">
          <cell r="F119">
            <v>97.846999999999994</v>
          </cell>
          <cell r="G119">
            <v>78.424000000000007</v>
          </cell>
          <cell r="H119">
            <v>103.89700000000001</v>
          </cell>
          <cell r="I119">
            <v>259.55500000000001</v>
          </cell>
          <cell r="J119">
            <v>95.022999999999996</v>
          </cell>
          <cell r="K119">
            <v>111.63</v>
          </cell>
          <cell r="L119">
            <v>0</v>
          </cell>
          <cell r="M119">
            <v>0</v>
          </cell>
          <cell r="N119">
            <v>0</v>
          </cell>
          <cell r="O119">
            <v>0</v>
          </cell>
          <cell r="P119">
            <v>0</v>
          </cell>
          <cell r="Q119">
            <v>0</v>
          </cell>
          <cell r="AJ119">
            <v>839.048</v>
          </cell>
        </row>
        <row r="120">
          <cell r="D120" t="str">
            <v>v_DSV</v>
          </cell>
          <cell r="F120">
            <v>15.747</v>
          </cell>
          <cell r="G120">
            <v>13.204000000000008</v>
          </cell>
          <cell r="H120">
            <v>10.053000000000011</v>
          </cell>
          <cell r="I120">
            <v>8.7580000000000098</v>
          </cell>
          <cell r="J120">
            <v>17.85199999999999</v>
          </cell>
          <cell r="K120">
            <v>11.719999999999999</v>
          </cell>
          <cell r="L120">
            <v>0</v>
          </cell>
          <cell r="M120">
            <v>0</v>
          </cell>
          <cell r="N120">
            <v>0</v>
          </cell>
          <cell r="O120">
            <v>0</v>
          </cell>
          <cell r="P120">
            <v>0</v>
          </cell>
          <cell r="Q120">
            <v>0</v>
          </cell>
          <cell r="AJ120">
            <v>129.51399999999998</v>
          </cell>
        </row>
        <row r="121">
          <cell r="D121" t="str">
            <v>v_BOMB</v>
          </cell>
          <cell r="F121">
            <v>14.027200000000001</v>
          </cell>
          <cell r="G121">
            <v>10.245239999999999</v>
          </cell>
          <cell r="H121">
            <v>10.202879999999999</v>
          </cell>
          <cell r="I121">
            <v>38.448560000000001</v>
          </cell>
          <cell r="J121">
            <v>48.994427000000002</v>
          </cell>
          <cell r="K121">
            <v>38.135229999999993</v>
          </cell>
          <cell r="L121">
            <v>0</v>
          </cell>
          <cell r="M121">
            <v>0</v>
          </cell>
          <cell r="N121">
            <v>0</v>
          </cell>
          <cell r="O121">
            <v>0</v>
          </cell>
          <cell r="P121">
            <v>0</v>
          </cell>
          <cell r="Q121">
            <v>0</v>
          </cell>
          <cell r="AJ121">
            <v>558.26038000000005</v>
          </cell>
        </row>
        <row r="123">
          <cell r="D123" t="str">
            <v>v_NV</v>
          </cell>
          <cell r="F123">
            <v>38.83</v>
          </cell>
          <cell r="G123">
            <v>32.503</v>
          </cell>
          <cell r="H123">
            <v>32.535400000000003</v>
          </cell>
          <cell r="I123">
            <v>59.780199999999994</v>
          </cell>
          <cell r="J123">
            <v>52.632899999999999</v>
          </cell>
          <cell r="K123">
            <v>31.6844</v>
          </cell>
          <cell r="L123">
            <v>0</v>
          </cell>
          <cell r="M123">
            <v>0</v>
          </cell>
          <cell r="N123">
            <v>0</v>
          </cell>
          <cell r="O123">
            <v>0</v>
          </cell>
          <cell r="P123">
            <v>0</v>
          </cell>
          <cell r="Q123">
            <v>0</v>
          </cell>
          <cell r="AJ123">
            <v>0.66700000000000004</v>
          </cell>
        </row>
        <row r="124">
          <cell r="D124" t="str">
            <v>v_NVDSV</v>
          </cell>
          <cell r="F124">
            <v>6.4738110000000013</v>
          </cell>
          <cell r="G124">
            <v>3.944426</v>
          </cell>
          <cell r="H124">
            <v>5.613334</v>
          </cell>
          <cell r="I124">
            <v>3.5756489999999999</v>
          </cell>
          <cell r="J124">
            <v>1.948507</v>
          </cell>
          <cell r="K124">
            <v>1.7823830000000001</v>
          </cell>
          <cell r="L124">
            <v>0</v>
          </cell>
          <cell r="M124">
            <v>0</v>
          </cell>
          <cell r="N124">
            <v>0</v>
          </cell>
          <cell r="O124">
            <v>0</v>
          </cell>
          <cell r="P124">
            <v>0</v>
          </cell>
          <cell r="Q124">
            <v>0</v>
          </cell>
          <cell r="AJ124">
            <v>25.9261931114</v>
          </cell>
        </row>
        <row r="128">
          <cell r="D128" t="str">
            <v>v$_TEP</v>
          </cell>
          <cell r="F128">
            <v>32419976.011999998</v>
          </cell>
          <cell r="G128">
            <v>28386340.919</v>
          </cell>
          <cell r="H128">
            <v>29842020.243999999</v>
          </cell>
          <cell r="I128">
            <v>25949963.103</v>
          </cell>
          <cell r="J128">
            <v>29882331.964000002</v>
          </cell>
          <cell r="K128">
            <v>29233515.603999998</v>
          </cell>
          <cell r="L128">
            <v>31598648.790354855</v>
          </cell>
          <cell r="M128">
            <v>28599115.160937645</v>
          </cell>
          <cell r="N128">
            <v>29594588.25432628</v>
          </cell>
          <cell r="O128">
            <v>30999408.633559775</v>
          </cell>
          <cell r="P128">
            <v>30647717.442392226</v>
          </cell>
          <cell r="Q128">
            <v>31629751.257714357</v>
          </cell>
          <cell r="AJ128">
            <v>323850344.78600001</v>
          </cell>
        </row>
        <row r="129">
          <cell r="D129" t="str">
            <v>v$_UGS</v>
          </cell>
          <cell r="F129">
            <v>2000162.8</v>
          </cell>
          <cell r="G129">
            <v>1718784.1979999999</v>
          </cell>
          <cell r="H129">
            <v>1850113.6810000001</v>
          </cell>
          <cell r="I129">
            <v>1652813.438606607</v>
          </cell>
          <cell r="J129">
            <v>1756901.8217105092</v>
          </cell>
          <cell r="K129">
            <v>1714583.1439320487</v>
          </cell>
          <cell r="L129">
            <v>1832137.2367928256</v>
          </cell>
          <cell r="M129">
            <v>1660664.9582493277</v>
          </cell>
          <cell r="N129">
            <v>1717355.6825901349</v>
          </cell>
          <cell r="O129">
            <v>1796774.2338439466</v>
          </cell>
          <cell r="P129">
            <v>1845784.2819013456</v>
          </cell>
          <cell r="Q129">
            <v>1957876.8647174889</v>
          </cell>
          <cell r="AJ129">
            <v>19606008.405499998</v>
          </cell>
        </row>
        <row r="130">
          <cell r="F130">
            <v>1976258.412</v>
          </cell>
          <cell r="G130">
            <v>1697107.2919999999</v>
          </cell>
          <cell r="H130">
            <v>1827763.2830000001</v>
          </cell>
          <cell r="I130">
            <v>1632421.92</v>
          </cell>
          <cell r="J130">
            <v>1735925.4879999999</v>
          </cell>
          <cell r="K130">
            <v>1695885.389</v>
          </cell>
          <cell r="L130">
            <v>1832137.2367928256</v>
          </cell>
          <cell r="M130">
            <v>1660664.9582493277</v>
          </cell>
          <cell r="N130">
            <v>1717355.6825901349</v>
          </cell>
          <cell r="O130">
            <v>1796774.2338439466</v>
          </cell>
          <cell r="P130">
            <v>1845784.2819013456</v>
          </cell>
          <cell r="Q130">
            <v>1957876.8647174889</v>
          </cell>
          <cell r="AJ130">
            <v>19546729.592999998</v>
          </cell>
        </row>
        <row r="131">
          <cell r="F131">
            <v>23904.387999999999</v>
          </cell>
          <cell r="G131">
            <v>21676.905999999999</v>
          </cell>
          <cell r="H131">
            <v>22350.398000000001</v>
          </cell>
          <cell r="I131">
            <v>20391.51860660718</v>
          </cell>
          <cell r="J131">
            <v>20976.333710509258</v>
          </cell>
          <cell r="K131">
            <v>18697.7549320488</v>
          </cell>
          <cell r="L131">
            <v>0</v>
          </cell>
          <cell r="M131">
            <v>0</v>
          </cell>
          <cell r="N131">
            <v>0</v>
          </cell>
          <cell r="O131">
            <v>0</v>
          </cell>
          <cell r="P131">
            <v>0</v>
          </cell>
          <cell r="Q131">
            <v>0</v>
          </cell>
          <cell r="AJ131">
            <v>59278.8125</v>
          </cell>
        </row>
        <row r="132">
          <cell r="D132" t="str">
            <v>v$_URT</v>
          </cell>
          <cell r="F132">
            <v>2107814.5970000001</v>
          </cell>
          <cell r="G132">
            <v>2010358.406</v>
          </cell>
          <cell r="H132">
            <v>1986627.4620000001</v>
          </cell>
          <cell r="I132">
            <v>1974997.4705349975</v>
          </cell>
          <cell r="J132">
            <v>1961052.360935783</v>
          </cell>
          <cell r="K132">
            <v>2006546.0808473099</v>
          </cell>
          <cell r="L132">
            <v>2012079.2868349778</v>
          </cell>
          <cell r="M132">
            <v>1734801.7867426008</v>
          </cell>
          <cell r="N132">
            <v>1916691.6100336325</v>
          </cell>
          <cell r="O132">
            <v>1941157.8776349779</v>
          </cell>
          <cell r="P132">
            <v>2027066.6667309415</v>
          </cell>
          <cell r="Q132">
            <v>2150168.342502242</v>
          </cell>
          <cell r="AJ132">
            <v>25881206.492000002</v>
          </cell>
        </row>
        <row r="133">
          <cell r="F133">
            <v>2089613.183</v>
          </cell>
          <cell r="G133">
            <v>1991978.824</v>
          </cell>
          <cell r="H133">
            <v>1969783.81</v>
          </cell>
          <cell r="I133">
            <v>1959465.034</v>
          </cell>
          <cell r="J133">
            <v>1945531.379</v>
          </cell>
          <cell r="K133">
            <v>1991193.2120000001</v>
          </cell>
          <cell r="L133">
            <v>2012079.2868349778</v>
          </cell>
          <cell r="M133">
            <v>1734801.7867426008</v>
          </cell>
          <cell r="N133">
            <v>1916691.6100336325</v>
          </cell>
          <cell r="O133">
            <v>1941157.8776349779</v>
          </cell>
          <cell r="P133">
            <v>2027066.6667309415</v>
          </cell>
          <cell r="Q133">
            <v>2150168.342502242</v>
          </cell>
          <cell r="AJ133">
            <v>25798350.318999998</v>
          </cell>
        </row>
        <row r="134">
          <cell r="F134">
            <v>18201.414000000001</v>
          </cell>
          <cell r="G134">
            <v>18379.581999999999</v>
          </cell>
          <cell r="H134">
            <v>16843.651999999998</v>
          </cell>
          <cell r="I134">
            <v>15532.4365349976</v>
          </cell>
          <cell r="J134">
            <v>15520.981935783</v>
          </cell>
          <cell r="K134">
            <v>15352.868847309901</v>
          </cell>
          <cell r="L134">
            <v>0</v>
          </cell>
          <cell r="M134">
            <v>0</v>
          </cell>
          <cell r="N134">
            <v>0</v>
          </cell>
          <cell r="O134">
            <v>0</v>
          </cell>
          <cell r="P134">
            <v>0</v>
          </cell>
          <cell r="Q134">
            <v>0</v>
          </cell>
          <cell r="AJ134">
            <v>82856.17300000001</v>
          </cell>
        </row>
        <row r="135">
          <cell r="D135" t="str">
            <v>v$_CPPE</v>
          </cell>
          <cell r="F135">
            <v>43021.968000000001</v>
          </cell>
          <cell r="G135">
            <v>47469.220999999998</v>
          </cell>
          <cell r="H135">
            <v>60380.142</v>
          </cell>
          <cell r="I135">
            <v>36941.980000000003</v>
          </cell>
          <cell r="J135">
            <v>32382.752</v>
          </cell>
          <cell r="K135">
            <v>46146.358</v>
          </cell>
          <cell r="L135">
            <v>0</v>
          </cell>
          <cell r="M135">
            <v>0</v>
          </cell>
          <cell r="N135">
            <v>0</v>
          </cell>
          <cell r="O135">
            <v>0</v>
          </cell>
          <cell r="P135">
            <v>0</v>
          </cell>
          <cell r="Q135">
            <v>0</v>
          </cell>
          <cell r="AJ135">
            <v>529923.21799999999</v>
          </cell>
        </row>
        <row r="137">
          <cell r="F137">
            <v>43021.968000000001</v>
          </cell>
          <cell r="G137">
            <v>47469.220999999998</v>
          </cell>
          <cell r="H137">
            <v>60380.142</v>
          </cell>
          <cell r="I137">
            <v>36941.980000000003</v>
          </cell>
          <cell r="J137">
            <v>32382.752</v>
          </cell>
          <cell r="K137">
            <v>46146.358</v>
          </cell>
          <cell r="L137">
            <v>0</v>
          </cell>
          <cell r="M137">
            <v>0</v>
          </cell>
          <cell r="N137">
            <v>0</v>
          </cell>
          <cell r="O137">
            <v>0</v>
          </cell>
          <cell r="P137">
            <v>0</v>
          </cell>
          <cell r="Q137">
            <v>0</v>
          </cell>
          <cell r="AJ137">
            <v>529923.21799999999</v>
          </cell>
        </row>
        <row r="138">
          <cell r="D138" t="str">
            <v>v$_CPG</v>
          </cell>
          <cell r="F138">
            <v>11049.687</v>
          </cell>
          <cell r="G138">
            <v>6596.4409999999998</v>
          </cell>
          <cell r="H138">
            <v>8402.0879999999997</v>
          </cell>
          <cell r="I138">
            <v>6869.2809999999999</v>
          </cell>
          <cell r="J138">
            <v>512.94399999999996</v>
          </cell>
          <cell r="K138">
            <v>1627.681</v>
          </cell>
          <cell r="L138">
            <v>0</v>
          </cell>
          <cell r="M138">
            <v>0</v>
          </cell>
          <cell r="N138">
            <v>0</v>
          </cell>
          <cell r="O138">
            <v>0</v>
          </cell>
          <cell r="P138">
            <v>0</v>
          </cell>
          <cell r="Q138">
            <v>0</v>
          </cell>
          <cell r="AJ138">
            <v>14481.315000000001</v>
          </cell>
        </row>
        <row r="139">
          <cell r="D139" t="str">
            <v>v$_CTG</v>
          </cell>
          <cell r="F139">
            <v>13848.239</v>
          </cell>
          <cell r="G139">
            <v>14159.433999999999</v>
          </cell>
          <cell r="H139">
            <v>14328.489</v>
          </cell>
          <cell r="I139">
            <v>2422.3069999999998</v>
          </cell>
          <cell r="J139">
            <v>497.024</v>
          </cell>
          <cell r="K139">
            <v>736.85</v>
          </cell>
          <cell r="L139">
            <v>0</v>
          </cell>
          <cell r="M139">
            <v>0</v>
          </cell>
          <cell r="N139">
            <v>0</v>
          </cell>
          <cell r="O139">
            <v>0</v>
          </cell>
          <cell r="P139">
            <v>0</v>
          </cell>
          <cell r="Q139">
            <v>0</v>
          </cell>
          <cell r="AJ139">
            <v>65936.566999999995</v>
          </cell>
        </row>
        <row r="141">
          <cell r="D141" t="str">
            <v>v$_EXP</v>
          </cell>
          <cell r="F141">
            <v>317126.64299999998</v>
          </cell>
          <cell r="G141">
            <v>278869.44601459999</v>
          </cell>
          <cell r="H141">
            <v>327627.68440000003</v>
          </cell>
          <cell r="I141">
            <v>1002169.4216</v>
          </cell>
          <cell r="J141">
            <v>394107.51559999998</v>
          </cell>
          <cell r="K141">
            <v>759826.78</v>
          </cell>
          <cell r="L141">
            <v>0</v>
          </cell>
          <cell r="M141">
            <v>0</v>
          </cell>
          <cell r="N141">
            <v>0</v>
          </cell>
          <cell r="O141">
            <v>0</v>
          </cell>
          <cell r="P141">
            <v>0</v>
          </cell>
          <cell r="Q141">
            <v>0</v>
          </cell>
          <cell r="AJ141">
            <v>5320499.392</v>
          </cell>
        </row>
        <row r="142">
          <cell r="D142" t="str">
            <v>v$_CFG</v>
          </cell>
          <cell r="F142">
            <v>1370.0807263909999</v>
          </cell>
          <cell r="G142">
            <v>8491.7540000000008</v>
          </cell>
          <cell r="H142">
            <v>16046.631405319999</v>
          </cell>
          <cell r="I142">
            <v>-10273.098644</v>
          </cell>
          <cell r="J142">
            <v>4195.5670068000009</v>
          </cell>
          <cell r="K142">
            <v>41672.348905599996</v>
          </cell>
          <cell r="L142">
            <v>0</v>
          </cell>
          <cell r="M142">
            <v>0</v>
          </cell>
          <cell r="N142">
            <v>0</v>
          </cell>
          <cell r="O142">
            <v>0</v>
          </cell>
          <cell r="P142">
            <v>0</v>
          </cell>
          <cell r="Q142">
            <v>0</v>
          </cell>
          <cell r="AJ142">
            <v>-102269.119394963</v>
          </cell>
        </row>
        <row r="143">
          <cell r="D143" t="str">
            <v>v$_INT</v>
          </cell>
          <cell r="F143">
            <v>-357445.28399999999</v>
          </cell>
          <cell r="G143">
            <v>-411371.26799999998</v>
          </cell>
          <cell r="H143">
            <v>-403947.91100000002</v>
          </cell>
          <cell r="I143">
            <v>-393241.41499999998</v>
          </cell>
          <cell r="J143">
            <v>-387830.125</v>
          </cell>
          <cell r="K143">
            <v>-400000</v>
          </cell>
          <cell r="L143">
            <v>-400000</v>
          </cell>
          <cell r="M143">
            <v>-400000</v>
          </cell>
          <cell r="N143">
            <v>-400000</v>
          </cell>
          <cell r="O143">
            <v>-400000</v>
          </cell>
          <cell r="P143">
            <v>-400000</v>
          </cell>
          <cell r="Q143">
            <v>-400000</v>
          </cell>
          <cell r="AJ143">
            <v>3324084.6410000003</v>
          </cell>
        </row>
        <row r="145">
          <cell r="D145" t="str">
            <v>v$_NV</v>
          </cell>
          <cell r="F145">
            <v>163573</v>
          </cell>
          <cell r="G145">
            <v>143617</v>
          </cell>
          <cell r="H145">
            <v>136378.96900000001</v>
          </cell>
          <cell r="I145">
            <v>250331.33025210199</v>
          </cell>
          <cell r="J145">
            <v>284207.39047473395</v>
          </cell>
          <cell r="K145">
            <v>270467.16073382</v>
          </cell>
          <cell r="L145">
            <v>0</v>
          </cell>
          <cell r="M145">
            <v>0</v>
          </cell>
          <cell r="N145">
            <v>0</v>
          </cell>
          <cell r="O145">
            <v>0</v>
          </cell>
          <cell r="P145">
            <v>0</v>
          </cell>
          <cell r="Q145">
            <v>0</v>
          </cell>
          <cell r="AJ145">
            <v>2032</v>
          </cell>
        </row>
        <row r="146">
          <cell r="D146" t="str">
            <v>v$_NVDSV</v>
          </cell>
          <cell r="F146">
            <v>82379.800503434759</v>
          </cell>
          <cell r="G146">
            <v>52114.549389234635</v>
          </cell>
          <cell r="H146">
            <v>71017.245455961092</v>
          </cell>
          <cell r="I146">
            <v>42335.155587310823</v>
          </cell>
          <cell r="J146">
            <v>22225.743851697091</v>
          </cell>
          <cell r="K146">
            <v>18634.063462644561</v>
          </cell>
          <cell r="L146">
            <v>0</v>
          </cell>
          <cell r="M146">
            <v>0</v>
          </cell>
          <cell r="N146">
            <v>0</v>
          </cell>
          <cell r="O146">
            <v>0</v>
          </cell>
          <cell r="P146">
            <v>0</v>
          </cell>
          <cell r="Q146">
            <v>0</v>
          </cell>
          <cell r="AJ146">
            <v>276290.73354046792</v>
          </cell>
        </row>
      </sheetData>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l"/>
      <sheetName val="dados"/>
    </sheetNames>
    <sheetDataSet>
      <sheetData sheetId="0" refreshError="1"/>
      <sheetData sheetId="1" refreshError="1">
        <row r="1">
          <cell r="C1">
            <v>6</v>
          </cell>
        </row>
        <row r="6">
          <cell r="D6" t="str">
            <v>c_HIDR</v>
          </cell>
          <cell r="F6">
            <v>2230.5976409999998</v>
          </cell>
          <cell r="G6">
            <v>1865.4819259999995</v>
          </cell>
          <cell r="H6">
            <v>1986.6305889999999</v>
          </cell>
          <cell r="I6">
            <v>1499.5845659999998</v>
          </cell>
          <cell r="J6">
            <v>983.95572899999979</v>
          </cell>
          <cell r="K6">
            <v>562.07098099999996</v>
          </cell>
          <cell r="L6">
            <v>0</v>
          </cell>
          <cell r="M6">
            <v>0</v>
          </cell>
          <cell r="N6">
            <v>0</v>
          </cell>
          <cell r="O6">
            <v>0</v>
          </cell>
          <cell r="P6">
            <v>0</v>
          </cell>
          <cell r="Q6">
            <v>0</v>
          </cell>
          <cell r="AJ6">
            <v>9654.4953260000002</v>
          </cell>
        </row>
        <row r="8">
          <cell r="D8" t="str">
            <v>c_CTO</v>
          </cell>
          <cell r="F8">
            <v>0</v>
          </cell>
          <cell r="G8">
            <v>0</v>
          </cell>
          <cell r="H8">
            <v>0</v>
          </cell>
          <cell r="I8">
            <v>0</v>
          </cell>
          <cell r="J8">
            <v>0</v>
          </cell>
          <cell r="K8">
            <v>0</v>
          </cell>
          <cell r="L8">
            <v>0</v>
          </cell>
          <cell r="M8">
            <v>0</v>
          </cell>
          <cell r="N8">
            <v>0</v>
          </cell>
          <cell r="O8">
            <v>0</v>
          </cell>
          <cell r="P8">
            <v>0</v>
          </cell>
          <cell r="Q8">
            <v>0</v>
          </cell>
          <cell r="AJ8">
            <v>12.768839999999999</v>
          </cell>
        </row>
        <row r="9">
          <cell r="D9" t="str">
            <v>c_CCG</v>
          </cell>
          <cell r="F9">
            <v>35.2928</v>
          </cell>
          <cell r="G9">
            <v>25.076499999999999</v>
          </cell>
          <cell r="H9">
            <v>47.319400000000002</v>
          </cell>
          <cell r="I9">
            <v>3.3934000000000002</v>
          </cell>
          <cell r="J9">
            <v>15.776899999999999</v>
          </cell>
          <cell r="K9">
            <v>141.32670000000002</v>
          </cell>
          <cell r="L9">
            <v>0</v>
          </cell>
          <cell r="M9">
            <v>0</v>
          </cell>
          <cell r="N9">
            <v>0</v>
          </cell>
          <cell r="O9">
            <v>0</v>
          </cell>
          <cell r="P9">
            <v>0</v>
          </cell>
          <cell r="Q9">
            <v>0</v>
          </cell>
          <cell r="AJ9">
            <v>1285.4269999999999</v>
          </cell>
        </row>
        <row r="10">
          <cell r="D10" t="str">
            <v>c_CBR</v>
          </cell>
          <cell r="F10">
            <v>6.7276800000000003</v>
          </cell>
          <cell r="G10">
            <v>7.9982799999999994</v>
          </cell>
          <cell r="H10">
            <v>11.467409999999999</v>
          </cell>
          <cell r="I10">
            <v>7.3086899999999995</v>
          </cell>
          <cell r="J10">
            <v>9.5121699999999993</v>
          </cell>
          <cell r="K10">
            <v>23.938320000000001</v>
          </cell>
          <cell r="L10">
            <v>0</v>
          </cell>
          <cell r="M10">
            <v>0</v>
          </cell>
          <cell r="N10">
            <v>0</v>
          </cell>
          <cell r="O10">
            <v>0</v>
          </cell>
          <cell r="P10">
            <v>0</v>
          </cell>
          <cell r="Q10">
            <v>0</v>
          </cell>
          <cell r="AJ10">
            <v>180.29669999999999</v>
          </cell>
        </row>
        <row r="11">
          <cell r="D11" t="str">
            <v>c_CSB</v>
          </cell>
          <cell r="F11">
            <v>106.4572</v>
          </cell>
          <cell r="G11">
            <v>71.931100000000001</v>
          </cell>
          <cell r="H11">
            <v>82.441999999999993</v>
          </cell>
          <cell r="I11">
            <v>2.5030999999999999</v>
          </cell>
          <cell r="J11">
            <v>113.9646</v>
          </cell>
          <cell r="K11">
            <v>383.17140000000001</v>
          </cell>
          <cell r="L11">
            <v>0</v>
          </cell>
          <cell r="M11">
            <v>0</v>
          </cell>
          <cell r="N11">
            <v>0</v>
          </cell>
          <cell r="O11">
            <v>0</v>
          </cell>
          <cell r="P11">
            <v>0</v>
          </cell>
          <cell r="Q11">
            <v>0</v>
          </cell>
          <cell r="AJ11">
            <v>3218.1948000000002</v>
          </cell>
        </row>
        <row r="12">
          <cell r="D12" t="str">
            <v>c_CSN</v>
          </cell>
          <cell r="F12">
            <v>569.20719999999994</v>
          </cell>
          <cell r="G12">
            <v>529.32799999999997</v>
          </cell>
          <cell r="H12">
            <v>625.94550000000004</v>
          </cell>
          <cell r="I12">
            <v>663.71759999999995</v>
          </cell>
          <cell r="J12">
            <v>868.17059999999992</v>
          </cell>
          <cell r="K12">
            <v>830.55290000000002</v>
          </cell>
          <cell r="L12">
            <v>0</v>
          </cell>
          <cell r="M12">
            <v>0</v>
          </cell>
          <cell r="N12">
            <v>0</v>
          </cell>
          <cell r="O12">
            <v>0</v>
          </cell>
          <cell r="P12">
            <v>0</v>
          </cell>
          <cell r="Q12">
            <v>0</v>
          </cell>
          <cell r="AJ12">
            <v>9103.9365500000004</v>
          </cell>
        </row>
        <row r="13">
          <cell r="D13" t="str">
            <v>c_TG</v>
          </cell>
          <cell r="F13">
            <v>4.4697300000000002</v>
          </cell>
          <cell r="G13">
            <v>2.7044200000000003</v>
          </cell>
          <cell r="H13">
            <v>1.8414600000000001</v>
          </cell>
          <cell r="I13">
            <v>1.4000000000000001E-4</v>
          </cell>
          <cell r="J13">
            <v>3.0336100000000004</v>
          </cell>
          <cell r="K13">
            <v>1.0715999999999999</v>
          </cell>
          <cell r="L13">
            <v>0</v>
          </cell>
          <cell r="M13">
            <v>0</v>
          </cell>
          <cell r="N13">
            <v>0</v>
          </cell>
          <cell r="O13">
            <v>0</v>
          </cell>
          <cell r="P13">
            <v>0</v>
          </cell>
          <cell r="Q13">
            <v>0</v>
          </cell>
          <cell r="AJ13">
            <v>39.954059999999998</v>
          </cell>
        </row>
        <row r="14">
          <cell r="F14">
            <v>0.64766999999999997</v>
          </cell>
          <cell r="G14">
            <v>0.56725000000000003</v>
          </cell>
          <cell r="H14">
            <v>1.0016499999999999</v>
          </cell>
          <cell r="I14">
            <v>1.4000000000000001E-4</v>
          </cell>
          <cell r="J14">
            <v>1.13741</v>
          </cell>
          <cell r="K14">
            <v>0.74042999999999992</v>
          </cell>
          <cell r="L14">
            <v>0</v>
          </cell>
          <cell r="M14">
            <v>0</v>
          </cell>
          <cell r="N14">
            <v>0</v>
          </cell>
          <cell r="O14">
            <v>0</v>
          </cell>
          <cell r="P14">
            <v>0</v>
          </cell>
          <cell r="Q14">
            <v>0</v>
          </cell>
          <cell r="AJ14">
            <v>11.034819999999998</v>
          </cell>
        </row>
        <row r="15">
          <cell r="F15">
            <v>3.82206</v>
          </cell>
          <cell r="G15">
            <v>2.1371700000000002</v>
          </cell>
          <cell r="H15">
            <v>0.83981000000000006</v>
          </cell>
          <cell r="I15">
            <v>0</v>
          </cell>
          <cell r="J15">
            <v>1.8962000000000001</v>
          </cell>
          <cell r="K15">
            <v>0.33117000000000002</v>
          </cell>
          <cell r="L15">
            <v>0</v>
          </cell>
          <cell r="M15">
            <v>0</v>
          </cell>
          <cell r="N15">
            <v>0</v>
          </cell>
          <cell r="O15">
            <v>0</v>
          </cell>
          <cell r="P15">
            <v>0</v>
          </cell>
          <cell r="Q15">
            <v>0</v>
          </cell>
          <cell r="AJ15">
            <v>28.919240000000002</v>
          </cell>
        </row>
        <row r="16">
          <cell r="D16" t="str">
            <v>c_CPG</v>
          </cell>
          <cell r="F16">
            <v>221.11109999999999</v>
          </cell>
          <cell r="G16">
            <v>198.4537</v>
          </cell>
          <cell r="H16">
            <v>200.62320000000003</v>
          </cell>
          <cell r="I16">
            <v>201.1884</v>
          </cell>
          <cell r="J16">
            <v>308.49715000000003</v>
          </cell>
          <cell r="K16">
            <v>344.7679</v>
          </cell>
          <cell r="L16">
            <v>0</v>
          </cell>
          <cell r="M16">
            <v>0</v>
          </cell>
          <cell r="N16">
            <v>0</v>
          </cell>
          <cell r="O16">
            <v>0</v>
          </cell>
          <cell r="P16">
            <v>0</v>
          </cell>
          <cell r="Q16">
            <v>0</v>
          </cell>
          <cell r="AJ16">
            <v>4603.2748000000001</v>
          </cell>
        </row>
        <row r="17">
          <cell r="D17" t="str">
            <v>c_CTG</v>
          </cell>
          <cell r="F17">
            <v>168.77099999999999</v>
          </cell>
          <cell r="G17">
            <v>125.5873</v>
          </cell>
          <cell r="H17">
            <v>121.7325</v>
          </cell>
          <cell r="I17">
            <v>543.69490000000008</v>
          </cell>
          <cell r="J17">
            <v>690.4873</v>
          </cell>
          <cell r="K17">
            <v>662.6943</v>
          </cell>
          <cell r="L17">
            <v>0</v>
          </cell>
          <cell r="M17">
            <v>0</v>
          </cell>
          <cell r="N17">
            <v>0</v>
          </cell>
          <cell r="O17">
            <v>0</v>
          </cell>
          <cell r="P17">
            <v>0</v>
          </cell>
          <cell r="Q17">
            <v>0</v>
          </cell>
          <cell r="AJ17">
            <v>5903.2302000000009</v>
          </cell>
        </row>
        <row r="18">
          <cell r="AJ18">
            <v>0</v>
          </cell>
        </row>
        <row r="19">
          <cell r="D19" t="str">
            <v>c_PRE</v>
          </cell>
          <cell r="F19">
            <v>290.21394321500003</v>
          </cell>
          <cell r="G19">
            <v>258.41141977899997</v>
          </cell>
          <cell r="H19">
            <v>216.61892481000001</v>
          </cell>
          <cell r="I19">
            <v>300.24273520899999</v>
          </cell>
          <cell r="J19">
            <v>224.80672534399997</v>
          </cell>
          <cell r="K19">
            <v>168.888754955</v>
          </cell>
          <cell r="L19">
            <v>174.34</v>
          </cell>
          <cell r="M19">
            <v>169.99</v>
          </cell>
          <cell r="N19">
            <v>169.55</v>
          </cell>
          <cell r="O19">
            <v>185.67</v>
          </cell>
          <cell r="P19">
            <v>215.39</v>
          </cell>
          <cell r="Q19">
            <v>235.26</v>
          </cell>
          <cell r="AJ19">
            <v>2456.2657799799999</v>
          </cell>
        </row>
        <row r="21">
          <cell r="D21" t="str">
            <v>c_IMP</v>
          </cell>
          <cell r="F21">
            <v>9.7910000000000004</v>
          </cell>
          <cell r="G21">
            <v>36.164999999999999</v>
          </cell>
          <cell r="H21">
            <v>68.406999999999996</v>
          </cell>
          <cell r="I21">
            <v>0</v>
          </cell>
          <cell r="J21">
            <v>23.606999999999999</v>
          </cell>
          <cell r="K21">
            <v>78.436999999999998</v>
          </cell>
          <cell r="L21">
            <v>0</v>
          </cell>
          <cell r="M21">
            <v>0</v>
          </cell>
          <cell r="N21">
            <v>0</v>
          </cell>
          <cell r="O21">
            <v>0</v>
          </cell>
          <cell r="P21">
            <v>0</v>
          </cell>
          <cell r="Q21">
            <v>0</v>
          </cell>
          <cell r="AJ21">
            <v>1358.9340000000004</v>
          </cell>
        </row>
        <row r="22">
          <cell r="F22">
            <v>21.338999999999999</v>
          </cell>
          <cell r="G22">
            <v>40.994</v>
          </cell>
          <cell r="H22">
            <v>75.820999999999998</v>
          </cell>
          <cell r="I22">
            <v>8.3919999999999995</v>
          </cell>
          <cell r="J22">
            <v>32.527000000000001</v>
          </cell>
          <cell r="K22">
            <v>87.388999999999996</v>
          </cell>
          <cell r="L22">
            <v>0</v>
          </cell>
          <cell r="M22">
            <v>0</v>
          </cell>
          <cell r="N22">
            <v>0</v>
          </cell>
          <cell r="O22">
            <v>0</v>
          </cell>
          <cell r="P22">
            <v>0</v>
          </cell>
          <cell r="Q22">
            <v>0</v>
          </cell>
          <cell r="AJ22">
            <v>1496.6709999999998</v>
          </cell>
        </row>
        <row r="23">
          <cell r="D23" t="str">
            <v>c_DSV</v>
          </cell>
          <cell r="F23">
            <v>11.547999999999998</v>
          </cell>
          <cell r="G23">
            <v>4.8290000000000006</v>
          </cell>
          <cell r="H23">
            <v>7.4140000000000015</v>
          </cell>
          <cell r="I23">
            <v>8.3919999999999995</v>
          </cell>
          <cell r="J23">
            <v>8.9200000000000017</v>
          </cell>
          <cell r="K23">
            <v>8.9519999999999982</v>
          </cell>
          <cell r="L23">
            <v>0</v>
          </cell>
          <cell r="M23">
            <v>0</v>
          </cell>
          <cell r="N23">
            <v>0</v>
          </cell>
          <cell r="O23">
            <v>0</v>
          </cell>
          <cell r="P23">
            <v>0</v>
          </cell>
          <cell r="Q23">
            <v>0</v>
          </cell>
          <cell r="AJ23">
            <v>137.73700000000005</v>
          </cell>
        </row>
        <row r="24">
          <cell r="D24" t="str">
            <v>C_NV</v>
          </cell>
          <cell r="F24">
            <v>0</v>
          </cell>
          <cell r="G24">
            <v>0</v>
          </cell>
          <cell r="H24">
            <v>0</v>
          </cell>
          <cell r="I24">
            <v>5.6162000000000001</v>
          </cell>
          <cell r="J24">
            <v>5.1352000000000002</v>
          </cell>
          <cell r="K24">
            <v>3.5921999999999996</v>
          </cell>
          <cell r="L24">
            <v>0</v>
          </cell>
          <cell r="M24">
            <v>0</v>
          </cell>
          <cell r="N24">
            <v>0</v>
          </cell>
          <cell r="O24">
            <v>0</v>
          </cell>
          <cell r="P24">
            <v>0</v>
          </cell>
          <cell r="Q24">
            <v>0</v>
          </cell>
          <cell r="AJ24">
            <v>7.6842999999999995</v>
          </cell>
        </row>
        <row r="25">
          <cell r="D25" t="str">
            <v>C_NVDSV</v>
          </cell>
          <cell r="F25">
            <v>8.5719530000000006</v>
          </cell>
          <cell r="G25">
            <v>6.5326599999999999</v>
          </cell>
          <cell r="H25">
            <v>7.734128000000001</v>
          </cell>
          <cell r="I25">
            <v>2.720783</v>
          </cell>
          <cell r="J25">
            <v>2.596152</v>
          </cell>
          <cell r="K25">
            <v>2.7975699999999999</v>
          </cell>
          <cell r="L25">
            <v>0</v>
          </cell>
          <cell r="M25">
            <v>0</v>
          </cell>
          <cell r="N25">
            <v>0</v>
          </cell>
          <cell r="O25">
            <v>0</v>
          </cell>
          <cell r="P25">
            <v>0</v>
          </cell>
          <cell r="Q25">
            <v>0</v>
          </cell>
          <cell r="AJ25">
            <v>63.988379056999996</v>
          </cell>
        </row>
        <row r="28">
          <cell r="F28" t="str">
            <v>JAN</v>
          </cell>
          <cell r="G28" t="str">
            <v>FEV</v>
          </cell>
          <cell r="H28" t="str">
            <v>MAR</v>
          </cell>
          <cell r="I28" t="str">
            <v>ABR</v>
          </cell>
          <cell r="J28" t="str">
            <v>MAI</v>
          </cell>
          <cell r="K28" t="str">
            <v>JUN</v>
          </cell>
          <cell r="L28" t="str">
            <v>JUL</v>
          </cell>
          <cell r="M28" t="str">
            <v>AGO</v>
          </cell>
          <cell r="N28" t="str">
            <v>SET</v>
          </cell>
          <cell r="O28" t="str">
            <v>OUT</v>
          </cell>
          <cell r="P28" t="str">
            <v>NOV</v>
          </cell>
          <cell r="Q28" t="str">
            <v>DEZ</v>
          </cell>
          <cell r="AJ28">
            <v>0</v>
          </cell>
        </row>
        <row r="29">
          <cell r="D29" t="str">
            <v>ef_HIDR</v>
          </cell>
          <cell r="F29">
            <v>7712250.9790000003</v>
          </cell>
          <cell r="G29">
            <v>7723055.0659999996</v>
          </cell>
          <cell r="H29">
            <v>7723636.2359999996</v>
          </cell>
          <cell r="I29">
            <v>7760296.9040000001</v>
          </cell>
          <cell r="J29">
            <v>7970478.7939999998</v>
          </cell>
          <cell r="K29">
            <v>7908896.9639999997</v>
          </cell>
          <cell r="L29">
            <v>0</v>
          </cell>
          <cell r="M29">
            <v>0</v>
          </cell>
          <cell r="N29">
            <v>0</v>
          </cell>
          <cell r="O29">
            <v>0</v>
          </cell>
          <cell r="P29">
            <v>0</v>
          </cell>
          <cell r="Q29">
            <v>0</v>
          </cell>
          <cell r="AJ29">
            <v>92343046.773000002</v>
          </cell>
        </row>
        <row r="31">
          <cell r="D31" t="str">
            <v>ef_CTO</v>
          </cell>
          <cell r="F31">
            <v>132479.655</v>
          </cell>
          <cell r="G31">
            <v>132864.83100000001</v>
          </cell>
          <cell r="H31">
            <v>132977.59</v>
          </cell>
          <cell r="I31">
            <v>134065.853</v>
          </cell>
          <cell r="J31">
            <v>135031.28200000001</v>
          </cell>
          <cell r="K31">
            <v>135706.592</v>
          </cell>
          <cell r="L31">
            <v>0</v>
          </cell>
          <cell r="M31">
            <v>0</v>
          </cell>
          <cell r="N31">
            <v>0</v>
          </cell>
          <cell r="O31">
            <v>0</v>
          </cell>
          <cell r="P31">
            <v>0</v>
          </cell>
          <cell r="Q31">
            <v>0</v>
          </cell>
          <cell r="AJ31">
            <v>1541220.2439999999</v>
          </cell>
        </row>
        <row r="32">
          <cell r="D32" t="str">
            <v>ef_CCG</v>
          </cell>
          <cell r="F32">
            <v>1465231.0530000001</v>
          </cell>
          <cell r="G32">
            <v>1469903.7849999999</v>
          </cell>
          <cell r="H32">
            <v>1478247.4920000001</v>
          </cell>
          <cell r="I32">
            <v>1489725.7150000001</v>
          </cell>
          <cell r="J32">
            <v>1497915.9140000001</v>
          </cell>
          <cell r="K32">
            <v>1502746.7409999999</v>
          </cell>
          <cell r="L32">
            <v>0</v>
          </cell>
          <cell r="M32">
            <v>0</v>
          </cell>
          <cell r="N32">
            <v>0</v>
          </cell>
          <cell r="O32">
            <v>0</v>
          </cell>
          <cell r="P32">
            <v>0</v>
          </cell>
          <cell r="Q32">
            <v>0</v>
          </cell>
          <cell r="AJ32">
            <v>17674613.206999999</v>
          </cell>
        </row>
        <row r="33">
          <cell r="D33" t="str">
            <v>ef_CBR</v>
          </cell>
          <cell r="F33">
            <v>347930.71799999999</v>
          </cell>
          <cell r="G33">
            <v>338627.27100000001</v>
          </cell>
          <cell r="H33">
            <v>334782.94200000004</v>
          </cell>
          <cell r="I33">
            <v>345129.95300000004</v>
          </cell>
          <cell r="J33">
            <v>349795.55499999999</v>
          </cell>
          <cell r="K33">
            <v>359791.05200000003</v>
          </cell>
          <cell r="L33">
            <v>0</v>
          </cell>
          <cell r="M33">
            <v>0</v>
          </cell>
          <cell r="N33">
            <v>0</v>
          </cell>
          <cell r="O33">
            <v>0</v>
          </cell>
          <cell r="P33">
            <v>0</v>
          </cell>
          <cell r="Q33">
            <v>0</v>
          </cell>
          <cell r="AJ33">
            <v>4233797.17</v>
          </cell>
        </row>
        <row r="34">
          <cell r="F34">
            <v>347624.36499999999</v>
          </cell>
          <cell r="G34">
            <v>338320.91800000001</v>
          </cell>
          <cell r="H34">
            <v>334470.03100000002</v>
          </cell>
          <cell r="I34">
            <v>344817.04200000002</v>
          </cell>
          <cell r="J34">
            <v>349482.64399999997</v>
          </cell>
          <cell r="K34">
            <v>359478.141</v>
          </cell>
          <cell r="L34">
            <v>0</v>
          </cell>
          <cell r="M34">
            <v>0</v>
          </cell>
          <cell r="N34">
            <v>0</v>
          </cell>
          <cell r="O34">
            <v>0</v>
          </cell>
          <cell r="P34">
            <v>0</v>
          </cell>
          <cell r="Q34">
            <v>0</v>
          </cell>
          <cell r="AJ34">
            <v>4230186.3960000006</v>
          </cell>
        </row>
        <row r="35">
          <cell r="F35">
            <v>306.35300000000001</v>
          </cell>
          <cell r="G35">
            <v>306.35300000000001</v>
          </cell>
          <cell r="H35">
            <v>312.911</v>
          </cell>
          <cell r="I35">
            <v>312.911</v>
          </cell>
          <cell r="J35">
            <v>312.911</v>
          </cell>
          <cell r="K35">
            <v>312.911</v>
          </cell>
          <cell r="L35">
            <v>0</v>
          </cell>
          <cell r="M35">
            <v>0</v>
          </cell>
          <cell r="N35">
            <v>0</v>
          </cell>
          <cell r="O35">
            <v>0</v>
          </cell>
          <cell r="P35">
            <v>0</v>
          </cell>
          <cell r="Q35">
            <v>0</v>
          </cell>
          <cell r="AJ35">
            <v>3610.7740000000003</v>
          </cell>
        </row>
        <row r="36">
          <cell r="D36" t="str">
            <v>ef_CSB</v>
          </cell>
          <cell r="F36">
            <v>1559587.594</v>
          </cell>
          <cell r="G36">
            <v>1566458.969</v>
          </cell>
          <cell r="H36">
            <v>1570542.943</v>
          </cell>
          <cell r="I36">
            <v>1581967.4890000001</v>
          </cell>
          <cell r="J36">
            <v>1594594.42</v>
          </cell>
          <cell r="K36">
            <v>1616076.77</v>
          </cell>
          <cell r="L36">
            <v>0</v>
          </cell>
          <cell r="M36">
            <v>0</v>
          </cell>
          <cell r="N36">
            <v>0</v>
          </cell>
          <cell r="O36">
            <v>0</v>
          </cell>
          <cell r="P36">
            <v>0</v>
          </cell>
          <cell r="Q36">
            <v>0</v>
          </cell>
          <cell r="AJ36">
            <v>18378245.670000006</v>
          </cell>
        </row>
        <row r="37">
          <cell r="D37" t="str">
            <v>ef_CSN</v>
          </cell>
          <cell r="F37">
            <v>2482728.2080000001</v>
          </cell>
          <cell r="G37">
            <v>2480768.7829999998</v>
          </cell>
          <cell r="H37">
            <v>2476889.2560000001</v>
          </cell>
          <cell r="I37">
            <v>2489736.4020000002</v>
          </cell>
          <cell r="J37">
            <v>2505706.2719999999</v>
          </cell>
          <cell r="K37">
            <v>2519741.9780000001</v>
          </cell>
          <cell r="L37">
            <v>0</v>
          </cell>
          <cell r="M37">
            <v>0</v>
          </cell>
          <cell r="N37">
            <v>0</v>
          </cell>
          <cell r="O37">
            <v>0</v>
          </cell>
          <cell r="P37">
            <v>0</v>
          </cell>
          <cell r="Q37">
            <v>0</v>
          </cell>
          <cell r="AJ37">
            <v>29390460.408999998</v>
          </cell>
        </row>
        <row r="38">
          <cell r="F38">
            <v>2467506.2650000001</v>
          </cell>
          <cell r="G38">
            <v>2465546.84</v>
          </cell>
          <cell r="H38">
            <v>2459950.514</v>
          </cell>
          <cell r="I38">
            <v>2472797.66</v>
          </cell>
          <cell r="J38">
            <v>2488767.5299999998</v>
          </cell>
          <cell r="K38">
            <v>2502803.236</v>
          </cell>
          <cell r="L38">
            <v>0</v>
          </cell>
          <cell r="M38">
            <v>0</v>
          </cell>
          <cell r="N38">
            <v>0</v>
          </cell>
          <cell r="O38">
            <v>0</v>
          </cell>
          <cell r="P38">
            <v>0</v>
          </cell>
          <cell r="Q38">
            <v>0</v>
          </cell>
          <cell r="AJ38">
            <v>29208715.750999998</v>
          </cell>
        </row>
        <row r="39">
          <cell r="F39">
            <v>15221.942999999999</v>
          </cell>
          <cell r="G39">
            <v>15221.942999999999</v>
          </cell>
          <cell r="H39">
            <v>16938.741999999998</v>
          </cell>
          <cell r="I39">
            <v>16938.741999999998</v>
          </cell>
          <cell r="J39">
            <v>16938.741999999998</v>
          </cell>
          <cell r="K39">
            <v>16938.741999999998</v>
          </cell>
          <cell r="L39">
            <v>0</v>
          </cell>
          <cell r="M39">
            <v>0</v>
          </cell>
          <cell r="N39">
            <v>0</v>
          </cell>
          <cell r="O39">
            <v>0</v>
          </cell>
          <cell r="P39">
            <v>0</v>
          </cell>
          <cell r="Q39">
            <v>0</v>
          </cell>
          <cell r="AJ39">
            <v>181744.658</v>
          </cell>
        </row>
        <row r="40">
          <cell r="D40" t="str">
            <v>ef_TG</v>
          </cell>
          <cell r="F40">
            <v>198063.75899999999</v>
          </cell>
          <cell r="G40">
            <v>198817.46600000001</v>
          </cell>
          <cell r="H40">
            <v>199007.47400000002</v>
          </cell>
          <cell r="I40">
            <v>200059.12800000003</v>
          </cell>
          <cell r="J40">
            <v>201040.37</v>
          </cell>
          <cell r="K40">
            <v>202311.62599999999</v>
          </cell>
          <cell r="L40">
            <v>0</v>
          </cell>
          <cell r="M40">
            <v>0</v>
          </cell>
          <cell r="N40">
            <v>0</v>
          </cell>
          <cell r="O40">
            <v>0</v>
          </cell>
          <cell r="P40">
            <v>0</v>
          </cell>
          <cell r="Q40">
            <v>0</v>
          </cell>
          <cell r="AJ40">
            <v>2419387.2030000002</v>
          </cell>
        </row>
        <row r="41">
          <cell r="F41">
            <v>86554.513999999996</v>
          </cell>
          <cell r="G41">
            <v>86971.707999999999</v>
          </cell>
          <cell r="H41">
            <v>87078.797000000006</v>
          </cell>
          <cell r="I41">
            <v>87552.581000000006</v>
          </cell>
          <cell r="J41">
            <v>88110.267999999996</v>
          </cell>
          <cell r="K41">
            <v>88548.941999999995</v>
          </cell>
          <cell r="L41">
            <v>0</v>
          </cell>
          <cell r="M41">
            <v>0</v>
          </cell>
          <cell r="N41">
            <v>0</v>
          </cell>
          <cell r="O41">
            <v>0</v>
          </cell>
          <cell r="P41">
            <v>0</v>
          </cell>
          <cell r="Q41">
            <v>0</v>
          </cell>
          <cell r="AJ41">
            <v>1060015.6270000001</v>
          </cell>
        </row>
        <row r="42">
          <cell r="F42">
            <v>1748.6089999999999</v>
          </cell>
          <cell r="G42">
            <v>1785.4059999999999</v>
          </cell>
          <cell r="H42">
            <v>1785.857</v>
          </cell>
          <cell r="I42">
            <v>1804.8389999999999</v>
          </cell>
          <cell r="J42">
            <v>1819.5219999999999</v>
          </cell>
          <cell r="K42">
            <v>1812.627</v>
          </cell>
          <cell r="L42">
            <v>0</v>
          </cell>
          <cell r="M42">
            <v>0</v>
          </cell>
          <cell r="N42">
            <v>0</v>
          </cell>
          <cell r="O42">
            <v>0</v>
          </cell>
          <cell r="P42">
            <v>0</v>
          </cell>
          <cell r="Q42">
            <v>0</v>
          </cell>
          <cell r="AJ42">
            <v>20937.946</v>
          </cell>
        </row>
        <row r="43">
          <cell r="F43">
            <v>109760.636</v>
          </cell>
          <cell r="G43">
            <v>110060.352</v>
          </cell>
          <cell r="H43">
            <v>110142.82</v>
          </cell>
          <cell r="I43">
            <v>110701.708</v>
          </cell>
          <cell r="J43">
            <v>111110.58</v>
          </cell>
          <cell r="K43">
            <v>111950.057</v>
          </cell>
          <cell r="L43">
            <v>0</v>
          </cell>
          <cell r="M43">
            <v>0</v>
          </cell>
          <cell r="N43">
            <v>0</v>
          </cell>
          <cell r="O43">
            <v>0</v>
          </cell>
          <cell r="P43">
            <v>0</v>
          </cell>
          <cell r="Q43">
            <v>0</v>
          </cell>
          <cell r="AJ43">
            <v>1338433.6299999999</v>
          </cell>
        </row>
        <row r="44">
          <cell r="D44" t="str">
            <v>ef_CPG</v>
          </cell>
          <cell r="F44">
            <v>2781938.4026204995</v>
          </cell>
          <cell r="G44">
            <v>2799818.2133663404</v>
          </cell>
          <cell r="H44">
            <v>2885040.2907846002</v>
          </cell>
          <cell r="I44">
            <v>2801052.3504860406</v>
          </cell>
          <cell r="J44">
            <v>2772907.6526019396</v>
          </cell>
          <cell r="K44">
            <v>2735330.1728411601</v>
          </cell>
          <cell r="L44">
            <v>0</v>
          </cell>
          <cell r="M44">
            <v>0</v>
          </cell>
          <cell r="N44">
            <v>0</v>
          </cell>
          <cell r="O44">
            <v>0</v>
          </cell>
          <cell r="P44">
            <v>0</v>
          </cell>
          <cell r="Q44">
            <v>0</v>
          </cell>
          <cell r="AJ44">
            <v>31024483.93254194</v>
          </cell>
        </row>
        <row r="45">
          <cell r="F45">
            <v>2762646.1781412796</v>
          </cell>
          <cell r="G45">
            <v>2799818.2133663404</v>
          </cell>
          <cell r="H45">
            <v>2804351.1294297203</v>
          </cell>
          <cell r="I45">
            <v>2784442.3506269804</v>
          </cell>
          <cell r="J45">
            <v>2755593.9929999998</v>
          </cell>
          <cell r="K45">
            <v>2735330.1728411601</v>
          </cell>
          <cell r="L45">
            <v>0</v>
          </cell>
          <cell r="M45">
            <v>0</v>
          </cell>
          <cell r="N45">
            <v>0</v>
          </cell>
          <cell r="O45">
            <v>0</v>
          </cell>
          <cell r="P45">
            <v>0</v>
          </cell>
          <cell r="Q45">
            <v>0</v>
          </cell>
          <cell r="AJ45">
            <v>30635748.682858154</v>
          </cell>
        </row>
        <row r="46">
          <cell r="F46">
            <v>0</v>
          </cell>
          <cell r="G46">
            <v>0</v>
          </cell>
          <cell r="H46">
            <v>0</v>
          </cell>
          <cell r="I46">
            <v>0</v>
          </cell>
          <cell r="J46">
            <v>0</v>
          </cell>
          <cell r="K46">
            <v>0</v>
          </cell>
          <cell r="L46">
            <v>0</v>
          </cell>
          <cell r="M46">
            <v>0</v>
          </cell>
          <cell r="N46">
            <v>0</v>
          </cell>
          <cell r="O46">
            <v>0</v>
          </cell>
          <cell r="P46">
            <v>0</v>
          </cell>
          <cell r="Q46">
            <v>0</v>
          </cell>
          <cell r="AJ46">
            <v>0</v>
          </cell>
        </row>
        <row r="47">
          <cell r="F47">
            <v>0</v>
          </cell>
          <cell r="G47">
            <v>0</v>
          </cell>
          <cell r="H47">
            <v>80689.161354880009</v>
          </cell>
          <cell r="I47">
            <v>0</v>
          </cell>
          <cell r="J47">
            <v>0</v>
          </cell>
          <cell r="K47">
            <v>0</v>
          </cell>
          <cell r="L47">
            <v>0</v>
          </cell>
          <cell r="M47">
            <v>0</v>
          </cell>
          <cell r="N47">
            <v>0</v>
          </cell>
          <cell r="O47">
            <v>0</v>
          </cell>
          <cell r="P47">
            <v>0</v>
          </cell>
          <cell r="Q47">
            <v>0</v>
          </cell>
          <cell r="AJ47">
            <v>253646.24178183998</v>
          </cell>
        </row>
        <row r="48">
          <cell r="F48">
            <v>19292.224479220004</v>
          </cell>
          <cell r="G48">
            <v>0</v>
          </cell>
          <cell r="H48">
            <v>0</v>
          </cell>
          <cell r="I48">
            <v>16609.999859060001</v>
          </cell>
          <cell r="J48">
            <v>17313.659601939999</v>
          </cell>
          <cell r="K48">
            <v>0</v>
          </cell>
          <cell r="L48">
            <v>0</v>
          </cell>
          <cell r="M48">
            <v>0</v>
          </cell>
          <cell r="N48">
            <v>0</v>
          </cell>
          <cell r="O48">
            <v>0</v>
          </cell>
          <cell r="P48">
            <v>0</v>
          </cell>
          <cell r="Q48">
            <v>0</v>
          </cell>
          <cell r="AJ48">
            <v>135089.00790194</v>
          </cell>
        </row>
        <row r="49">
          <cell r="D49" t="str">
            <v>ef_CTG</v>
          </cell>
          <cell r="F49">
            <v>1612028.422</v>
          </cell>
          <cell r="G49">
            <v>1550403.8149999999</v>
          </cell>
          <cell r="H49">
            <v>1470739.986</v>
          </cell>
          <cell r="I49">
            <v>1455457.929</v>
          </cell>
          <cell r="J49">
            <v>1489919.621</v>
          </cell>
          <cell r="K49">
            <v>1477020.33</v>
          </cell>
          <cell r="L49">
            <v>0</v>
          </cell>
          <cell r="M49">
            <v>0</v>
          </cell>
          <cell r="N49">
            <v>0</v>
          </cell>
          <cell r="O49">
            <v>0</v>
          </cell>
          <cell r="P49">
            <v>0</v>
          </cell>
          <cell r="Q49">
            <v>0</v>
          </cell>
          <cell r="AJ49">
            <v>20263769.001999997</v>
          </cell>
        </row>
        <row r="50">
          <cell r="F50">
            <v>1612028.422</v>
          </cell>
          <cell r="G50">
            <v>1550403.8149999999</v>
          </cell>
          <cell r="H50">
            <v>1470739.986</v>
          </cell>
          <cell r="I50">
            <v>1455457.929</v>
          </cell>
          <cell r="J50">
            <v>1489919.621</v>
          </cell>
          <cell r="K50">
            <v>1477020.33</v>
          </cell>
          <cell r="L50">
            <v>0</v>
          </cell>
          <cell r="M50">
            <v>0</v>
          </cell>
          <cell r="N50">
            <v>0</v>
          </cell>
          <cell r="O50">
            <v>0</v>
          </cell>
          <cell r="P50">
            <v>0</v>
          </cell>
          <cell r="Q50">
            <v>0</v>
          </cell>
          <cell r="AJ50">
            <v>20263769.001999997</v>
          </cell>
        </row>
        <row r="51">
          <cell r="F51">
            <v>0</v>
          </cell>
          <cell r="G51">
            <v>0</v>
          </cell>
          <cell r="H51">
            <v>0</v>
          </cell>
          <cell r="I51">
            <v>0</v>
          </cell>
          <cell r="J51">
            <v>0</v>
          </cell>
          <cell r="K51">
            <v>0</v>
          </cell>
          <cell r="L51">
            <v>0</v>
          </cell>
          <cell r="M51">
            <v>0</v>
          </cell>
          <cell r="N51">
            <v>0</v>
          </cell>
          <cell r="O51">
            <v>0</v>
          </cell>
          <cell r="P51">
            <v>0</v>
          </cell>
          <cell r="Q51">
            <v>0</v>
          </cell>
          <cell r="AJ51">
            <v>0</v>
          </cell>
        </row>
        <row r="54">
          <cell r="F54" t="str">
            <v>JAN</v>
          </cell>
          <cell r="G54" t="str">
            <v>FEV</v>
          </cell>
          <cell r="H54" t="str">
            <v>MAR</v>
          </cell>
          <cell r="I54" t="str">
            <v>ABR</v>
          </cell>
          <cell r="J54" t="str">
            <v>MAI</v>
          </cell>
          <cell r="K54" t="str">
            <v>JUN</v>
          </cell>
          <cell r="L54" t="str">
            <v>JUL</v>
          </cell>
          <cell r="M54" t="str">
            <v>AGO</v>
          </cell>
          <cell r="N54" t="str">
            <v>SET</v>
          </cell>
          <cell r="O54" t="str">
            <v>OUT</v>
          </cell>
          <cell r="P54" t="str">
            <v>NOV</v>
          </cell>
          <cell r="Q54" t="str">
            <v>DEZ</v>
          </cell>
        </row>
        <row r="55">
          <cell r="D55" t="str">
            <v>ev_HIDR</v>
          </cell>
        </row>
        <row r="57">
          <cell r="D57" t="str">
            <v>ev_CTO</v>
          </cell>
          <cell r="F57">
            <v>0</v>
          </cell>
          <cell r="G57">
            <v>0</v>
          </cell>
          <cell r="H57">
            <v>0</v>
          </cell>
          <cell r="I57">
            <v>0</v>
          </cell>
          <cell r="J57">
            <v>0</v>
          </cell>
          <cell r="K57">
            <v>0</v>
          </cell>
          <cell r="L57">
            <v>0</v>
          </cell>
          <cell r="M57">
            <v>0</v>
          </cell>
          <cell r="N57">
            <v>0</v>
          </cell>
          <cell r="O57">
            <v>0</v>
          </cell>
          <cell r="P57">
            <v>0</v>
          </cell>
          <cell r="Q57">
            <v>0</v>
          </cell>
          <cell r="AJ57">
            <v>67158.676999999996</v>
          </cell>
        </row>
        <row r="58">
          <cell r="D58" t="str">
            <v>ev_CCG</v>
          </cell>
          <cell r="F58">
            <v>446432.114</v>
          </cell>
          <cell r="G58">
            <v>319154.28399999999</v>
          </cell>
          <cell r="H58">
            <v>559571.63300000003</v>
          </cell>
          <cell r="I58">
            <v>53876.794000000002</v>
          </cell>
          <cell r="J58">
            <v>131659.44099999999</v>
          </cell>
          <cell r="K58">
            <v>1139773.834</v>
          </cell>
          <cell r="L58">
            <v>0</v>
          </cell>
          <cell r="M58">
            <v>0</v>
          </cell>
          <cell r="N58">
            <v>0</v>
          </cell>
          <cell r="O58">
            <v>0</v>
          </cell>
          <cell r="P58">
            <v>0</v>
          </cell>
          <cell r="Q58">
            <v>0</v>
          </cell>
          <cell r="AJ58">
            <v>11112328.201000001</v>
          </cell>
        </row>
        <row r="59">
          <cell r="D59" t="str">
            <v>ev_CBR</v>
          </cell>
          <cell r="F59">
            <v>49214.267</v>
          </cell>
          <cell r="G59">
            <v>73697.167000000001</v>
          </cell>
          <cell r="H59">
            <v>102091.49400000001</v>
          </cell>
          <cell r="I59">
            <v>62022.565999999999</v>
          </cell>
          <cell r="J59">
            <v>86934.343999999997</v>
          </cell>
          <cell r="K59">
            <v>199422.25099999999</v>
          </cell>
          <cell r="L59">
            <v>0</v>
          </cell>
          <cell r="M59">
            <v>0</v>
          </cell>
          <cell r="N59">
            <v>0</v>
          </cell>
          <cell r="O59">
            <v>0</v>
          </cell>
          <cell r="P59">
            <v>0</v>
          </cell>
          <cell r="Q59">
            <v>0</v>
          </cell>
          <cell r="AJ59">
            <v>1668715.8350000002</v>
          </cell>
        </row>
        <row r="60">
          <cell r="D60" t="str">
            <v>ev_CSB</v>
          </cell>
          <cell r="F60">
            <v>691701.87600000005</v>
          </cell>
          <cell r="G60">
            <v>514230.07199999999</v>
          </cell>
          <cell r="H60">
            <v>604989.36300000001</v>
          </cell>
          <cell r="I60">
            <v>19473.016</v>
          </cell>
          <cell r="J60">
            <v>820275.44900000002</v>
          </cell>
          <cell r="K60">
            <v>2735550.4879999999</v>
          </cell>
          <cell r="L60">
            <v>0</v>
          </cell>
          <cell r="M60">
            <v>0</v>
          </cell>
          <cell r="N60">
            <v>0</v>
          </cell>
          <cell r="O60">
            <v>0</v>
          </cell>
          <cell r="P60">
            <v>0</v>
          </cell>
          <cell r="Q60">
            <v>0</v>
          </cell>
          <cell r="AJ60">
            <v>24704081.948999997</v>
          </cell>
        </row>
        <row r="61">
          <cell r="D61" t="str">
            <v>ev_CSN</v>
          </cell>
          <cell r="F61">
            <v>2053645.341</v>
          </cell>
          <cell r="G61">
            <v>1813739.632</v>
          </cell>
          <cell r="H61">
            <v>2290768.4179999996</v>
          </cell>
          <cell r="I61">
            <v>2312354.48</v>
          </cell>
          <cell r="J61">
            <v>3033711.8229999999</v>
          </cell>
          <cell r="K61">
            <v>2955536.2039999999</v>
          </cell>
          <cell r="L61">
            <v>0</v>
          </cell>
          <cell r="M61">
            <v>0</v>
          </cell>
          <cell r="N61">
            <v>0</v>
          </cell>
          <cell r="O61">
            <v>0</v>
          </cell>
          <cell r="P61">
            <v>0</v>
          </cell>
          <cell r="Q61">
            <v>0</v>
          </cell>
          <cell r="AJ61">
            <v>25562111.432999998</v>
          </cell>
        </row>
        <row r="62">
          <cell r="F62">
            <v>2053645.341</v>
          </cell>
          <cell r="G62">
            <v>1813739.632</v>
          </cell>
          <cell r="H62">
            <v>2183357.0129999998</v>
          </cell>
          <cell r="I62">
            <v>2312354.48</v>
          </cell>
          <cell r="J62">
            <v>3033711.8229999999</v>
          </cell>
          <cell r="K62">
            <v>2955536.2039999999</v>
          </cell>
          <cell r="L62">
            <v>0</v>
          </cell>
          <cell r="M62">
            <v>0</v>
          </cell>
          <cell r="N62">
            <v>0</v>
          </cell>
          <cell r="O62">
            <v>0</v>
          </cell>
          <cell r="P62">
            <v>0</v>
          </cell>
          <cell r="Q62">
            <v>0</v>
          </cell>
          <cell r="AJ62">
            <v>25458346.175000001</v>
          </cell>
        </row>
        <row r="63">
          <cell r="F63">
            <v>0</v>
          </cell>
          <cell r="G63">
            <v>0</v>
          </cell>
          <cell r="H63">
            <v>107411.405</v>
          </cell>
          <cell r="I63">
            <v>0</v>
          </cell>
          <cell r="J63">
            <v>0</v>
          </cell>
          <cell r="K63">
            <v>0</v>
          </cell>
          <cell r="L63">
            <v>0</v>
          </cell>
          <cell r="M63">
            <v>0</v>
          </cell>
          <cell r="N63">
            <v>0</v>
          </cell>
          <cell r="O63">
            <v>0</v>
          </cell>
          <cell r="P63">
            <v>0</v>
          </cell>
          <cell r="Q63">
            <v>0</v>
          </cell>
          <cell r="AJ63">
            <v>103765.25799999999</v>
          </cell>
        </row>
        <row r="64">
          <cell r="D64" t="str">
            <v>ev_TG</v>
          </cell>
          <cell r="F64">
            <v>77444.084999999992</v>
          </cell>
          <cell r="G64">
            <v>52678.789999999994</v>
          </cell>
          <cell r="H64">
            <v>50007.611000000004</v>
          </cell>
          <cell r="I64">
            <v>16536.490000000002</v>
          </cell>
          <cell r="J64">
            <v>116587.147</v>
          </cell>
          <cell r="K64">
            <v>47349.113000000005</v>
          </cell>
          <cell r="L64">
            <v>0</v>
          </cell>
          <cell r="M64">
            <v>0</v>
          </cell>
          <cell r="N64">
            <v>0</v>
          </cell>
          <cell r="O64">
            <v>0</v>
          </cell>
          <cell r="P64">
            <v>0</v>
          </cell>
          <cell r="Q64">
            <v>0</v>
          </cell>
          <cell r="AJ64">
            <v>681580.83400000003</v>
          </cell>
        </row>
        <row r="65">
          <cell r="F65">
            <v>23356.053</v>
          </cell>
          <cell r="G65">
            <v>22949.710999999999</v>
          </cell>
          <cell r="H65">
            <v>29630.618999999999</v>
          </cell>
          <cell r="I65">
            <v>16536.490000000002</v>
          </cell>
          <cell r="J65">
            <v>32106.159</v>
          </cell>
          <cell r="K65">
            <v>27805.216</v>
          </cell>
          <cell r="L65">
            <v>0</v>
          </cell>
          <cell r="M65">
            <v>0</v>
          </cell>
          <cell r="N65">
            <v>0</v>
          </cell>
          <cell r="O65">
            <v>0</v>
          </cell>
          <cell r="P65">
            <v>0</v>
          </cell>
          <cell r="Q65">
            <v>0</v>
          </cell>
          <cell r="AJ65">
            <v>300655.31099999999</v>
          </cell>
        </row>
        <row r="66">
          <cell r="F66">
            <v>0</v>
          </cell>
          <cell r="G66">
            <v>775.49300000000005</v>
          </cell>
          <cell r="H66">
            <v>6370.98</v>
          </cell>
          <cell r="I66">
            <v>0</v>
          </cell>
          <cell r="J66">
            <v>786.08399999999995</v>
          </cell>
          <cell r="K66">
            <v>4321.777</v>
          </cell>
          <cell r="L66">
            <v>0</v>
          </cell>
          <cell r="M66">
            <v>0</v>
          </cell>
          <cell r="N66">
            <v>0</v>
          </cell>
          <cell r="O66">
            <v>0</v>
          </cell>
          <cell r="P66">
            <v>0</v>
          </cell>
          <cell r="Q66">
            <v>0</v>
          </cell>
          <cell r="AJ66">
            <v>32676.981</v>
          </cell>
        </row>
        <row r="67">
          <cell r="F67">
            <v>54088.031999999999</v>
          </cell>
          <cell r="G67">
            <v>28953.585999999999</v>
          </cell>
          <cell r="H67">
            <v>14006.012000000001</v>
          </cell>
          <cell r="I67">
            <v>0</v>
          </cell>
          <cell r="J67">
            <v>83694.903999999995</v>
          </cell>
          <cell r="K67">
            <v>15222.12</v>
          </cell>
          <cell r="L67">
            <v>0</v>
          </cell>
          <cell r="M67">
            <v>0</v>
          </cell>
          <cell r="N67">
            <v>0</v>
          </cell>
          <cell r="O67">
            <v>0</v>
          </cell>
          <cell r="P67">
            <v>0</v>
          </cell>
          <cell r="Q67">
            <v>0</v>
          </cell>
          <cell r="AJ67">
            <v>348248.54200000002</v>
          </cell>
        </row>
        <row r="68">
          <cell r="D68" t="str">
            <v>ev_CPG</v>
          </cell>
          <cell r="F68">
            <v>991483.74302892003</v>
          </cell>
          <cell r="G68">
            <v>841095.69520248007</v>
          </cell>
          <cell r="H68">
            <v>879082.26674052002</v>
          </cell>
          <cell r="I68">
            <v>856242.99242328003</v>
          </cell>
          <cell r="J68">
            <v>1292475.0859999999</v>
          </cell>
          <cell r="K68">
            <v>1464212.9493588</v>
          </cell>
          <cell r="L68">
            <v>0</v>
          </cell>
          <cell r="M68">
            <v>0</v>
          </cell>
          <cell r="N68">
            <v>0</v>
          </cell>
          <cell r="O68">
            <v>0</v>
          </cell>
          <cell r="P68">
            <v>0</v>
          </cell>
          <cell r="Q68">
            <v>0</v>
          </cell>
          <cell r="AJ68">
            <v>15962404.622923898</v>
          </cell>
        </row>
        <row r="69">
          <cell r="F69">
            <v>991483.74302892003</v>
          </cell>
          <cell r="G69">
            <v>841095.69520248007</v>
          </cell>
          <cell r="H69">
            <v>871197.53221554006</v>
          </cell>
          <cell r="I69">
            <v>856242.99242328003</v>
          </cell>
          <cell r="J69">
            <v>1292475.0859999999</v>
          </cell>
          <cell r="K69">
            <v>1464212.9493588</v>
          </cell>
          <cell r="L69">
            <v>0</v>
          </cell>
          <cell r="M69">
            <v>0</v>
          </cell>
          <cell r="N69">
            <v>0</v>
          </cell>
          <cell r="O69">
            <v>0</v>
          </cell>
          <cell r="P69">
            <v>0</v>
          </cell>
          <cell r="Q69">
            <v>0</v>
          </cell>
          <cell r="AJ69">
            <v>15727297.463229841</v>
          </cell>
        </row>
        <row r="70">
          <cell r="F70">
            <v>0</v>
          </cell>
          <cell r="G70">
            <v>0</v>
          </cell>
          <cell r="H70">
            <v>7884.7345249800046</v>
          </cell>
          <cell r="I70">
            <v>0</v>
          </cell>
          <cell r="J70">
            <v>0</v>
          </cell>
          <cell r="K70">
            <v>0</v>
          </cell>
          <cell r="L70">
            <v>0</v>
          </cell>
          <cell r="M70">
            <v>0</v>
          </cell>
          <cell r="N70">
            <v>0</v>
          </cell>
          <cell r="O70">
            <v>0</v>
          </cell>
          <cell r="P70">
            <v>0</v>
          </cell>
          <cell r="Q70">
            <v>0</v>
          </cell>
          <cell r="AJ70">
            <v>235107.15969405998</v>
          </cell>
        </row>
        <row r="71">
          <cell r="D71" t="str">
            <v>ev_CTG</v>
          </cell>
          <cell r="F71">
            <v>1524921.138</v>
          </cell>
          <cell r="G71">
            <v>1160563.996</v>
          </cell>
          <cell r="H71">
            <v>1288934.7960000001</v>
          </cell>
          <cell r="I71">
            <v>4068599.5809999998</v>
          </cell>
          <cell r="J71">
            <v>5101372.3820000002</v>
          </cell>
          <cell r="K71">
            <v>4899181.6459999997</v>
          </cell>
          <cell r="L71">
            <v>0</v>
          </cell>
          <cell r="M71">
            <v>0</v>
          </cell>
          <cell r="N71">
            <v>0</v>
          </cell>
          <cell r="O71">
            <v>0</v>
          </cell>
          <cell r="P71">
            <v>0</v>
          </cell>
          <cell r="Q71">
            <v>0</v>
          </cell>
          <cell r="AJ71">
            <v>38105128.050999999</v>
          </cell>
        </row>
        <row r="72">
          <cell r="F72">
            <v>1347755.53</v>
          </cell>
          <cell r="G72">
            <v>1003391.262</v>
          </cell>
          <cell r="H72">
            <v>976660.85699999996</v>
          </cell>
          <cell r="I72">
            <v>3876858.9709999999</v>
          </cell>
          <cell r="J72">
            <v>4886285.5080000004</v>
          </cell>
          <cell r="K72">
            <v>4689376.1679999996</v>
          </cell>
          <cell r="L72">
            <v>0</v>
          </cell>
          <cell r="M72">
            <v>0</v>
          </cell>
          <cell r="N72">
            <v>0</v>
          </cell>
          <cell r="O72">
            <v>0</v>
          </cell>
          <cell r="P72">
            <v>0</v>
          </cell>
          <cell r="Q72">
            <v>0</v>
          </cell>
          <cell r="AJ72">
            <v>37936524.983000003</v>
          </cell>
        </row>
        <row r="73">
          <cell r="F73">
            <v>177165.60800000001</v>
          </cell>
          <cell r="G73">
            <v>157172.734</v>
          </cell>
          <cell r="H73">
            <v>312273.93900000001</v>
          </cell>
          <cell r="I73">
            <v>191740.61</v>
          </cell>
          <cell r="J73">
            <v>215086.87400000001</v>
          </cell>
          <cell r="K73">
            <v>209805.478</v>
          </cell>
          <cell r="L73">
            <v>0</v>
          </cell>
          <cell r="M73">
            <v>0</v>
          </cell>
          <cell r="N73">
            <v>0</v>
          </cell>
          <cell r="O73">
            <v>0</v>
          </cell>
          <cell r="P73">
            <v>0</v>
          </cell>
          <cell r="Q73">
            <v>0</v>
          </cell>
          <cell r="AJ73">
            <v>168603.06800000003</v>
          </cell>
        </row>
        <row r="75">
          <cell r="D75" t="str">
            <v>ev_PRE</v>
          </cell>
          <cell r="F75">
            <v>3522368.9856130201</v>
          </cell>
          <cell r="G75">
            <v>3097083.4707780201</v>
          </cell>
          <cell r="H75">
            <v>2677448.1678491402</v>
          </cell>
          <cell r="I75">
            <v>3667219.5057028197</v>
          </cell>
          <cell r="J75">
            <v>2738396.3849999998</v>
          </cell>
          <cell r="K75">
            <v>2065063.2919999999</v>
          </cell>
          <cell r="L75">
            <v>1989420</v>
          </cell>
          <cell r="M75">
            <v>1932870</v>
          </cell>
          <cell r="N75">
            <v>1927150</v>
          </cell>
          <cell r="O75">
            <v>2136710</v>
          </cell>
          <cell r="P75">
            <v>2523070</v>
          </cell>
          <cell r="Q75">
            <v>2781380</v>
          </cell>
          <cell r="AJ75">
            <v>26188846.867999997</v>
          </cell>
        </row>
        <row r="77">
          <cell r="D77" t="str">
            <v>ev_IMP</v>
          </cell>
          <cell r="F77">
            <v>70239.767999999996</v>
          </cell>
          <cell r="G77">
            <v>197918.99301460001</v>
          </cell>
          <cell r="H77">
            <v>389235.80300000001</v>
          </cell>
          <cell r="I77">
            <v>0</v>
          </cell>
          <cell r="J77">
            <v>116881.00599999999</v>
          </cell>
          <cell r="K77">
            <v>388794.7426</v>
          </cell>
          <cell r="L77">
            <v>0</v>
          </cell>
          <cell r="M77">
            <v>0</v>
          </cell>
          <cell r="N77">
            <v>0</v>
          </cell>
          <cell r="O77">
            <v>0</v>
          </cell>
          <cell r="P77">
            <v>0</v>
          </cell>
          <cell r="Q77">
            <v>0</v>
          </cell>
          <cell r="AJ77">
            <v>7105488.8289999999</v>
          </cell>
        </row>
        <row r="78">
          <cell r="D78" t="str">
            <v>ev_CFG</v>
          </cell>
          <cell r="F78">
            <v>0</v>
          </cell>
          <cell r="G78">
            <v>10881.65</v>
          </cell>
          <cell r="H78">
            <v>17463.437699319999</v>
          </cell>
          <cell r="I78">
            <v>-10608.063969600002</v>
          </cell>
          <cell r="J78">
            <v>-12312.4215962</v>
          </cell>
          <cell r="K78">
            <v>-14412.819384879998</v>
          </cell>
          <cell r="L78">
            <v>0</v>
          </cell>
          <cell r="M78">
            <v>0</v>
          </cell>
          <cell r="N78">
            <v>0</v>
          </cell>
          <cell r="O78">
            <v>0</v>
          </cell>
          <cell r="P78">
            <v>0</v>
          </cell>
          <cell r="Q78">
            <v>0</v>
          </cell>
          <cell r="AJ78">
            <v>3141.9519995999999</v>
          </cell>
        </row>
        <row r="79">
          <cell r="D79" t="str">
            <v>ev_NV</v>
          </cell>
          <cell r="F79">
            <v>0</v>
          </cell>
          <cell r="G79">
            <v>0</v>
          </cell>
          <cell r="H79">
            <v>0</v>
          </cell>
          <cell r="I79">
            <v>35729.715992703997</v>
          </cell>
          <cell r="J79">
            <v>42920.499316136003</v>
          </cell>
          <cell r="K79">
            <v>29269.776969424001</v>
          </cell>
          <cell r="L79">
            <v>0</v>
          </cell>
          <cell r="M79">
            <v>0</v>
          </cell>
          <cell r="N79">
            <v>0</v>
          </cell>
          <cell r="O79">
            <v>0</v>
          </cell>
          <cell r="P79">
            <v>0</v>
          </cell>
          <cell r="Q79">
            <v>0</v>
          </cell>
          <cell r="AJ79">
            <v>38499.199999999997</v>
          </cell>
        </row>
        <row r="80">
          <cell r="D80" t="str">
            <v>ev_NVDSV</v>
          </cell>
          <cell r="F80">
            <v>7001.8668112456098</v>
          </cell>
          <cell r="G80">
            <v>9126.56884834218</v>
          </cell>
          <cell r="H80">
            <v>9737.3976565447101</v>
          </cell>
          <cell r="I80">
            <v>7839.5153928774298</v>
          </cell>
          <cell r="J80">
            <v>8338.7126157679304</v>
          </cell>
          <cell r="K80">
            <v>8938.9139312902207</v>
          </cell>
          <cell r="L80">
            <v>0</v>
          </cell>
          <cell r="M80">
            <v>0</v>
          </cell>
          <cell r="N80">
            <v>0</v>
          </cell>
          <cell r="O80">
            <v>0</v>
          </cell>
          <cell r="P80">
            <v>0</v>
          </cell>
          <cell r="Q80">
            <v>0</v>
          </cell>
          <cell r="AJ80">
            <v>91509.27778727343</v>
          </cell>
        </row>
        <row r="84">
          <cell r="D84" t="str">
            <v>cc_CTGg</v>
          </cell>
          <cell r="F84">
            <v>31210.098000000002</v>
          </cell>
          <cell r="G84">
            <v>23644.012000000002</v>
          </cell>
          <cell r="H84">
            <v>22754.321</v>
          </cell>
          <cell r="I84">
            <v>91532.483000000007</v>
          </cell>
          <cell r="J84">
            <v>114938.21200000001</v>
          </cell>
          <cell r="K84">
            <v>110732.41200000001</v>
          </cell>
          <cell r="L84">
            <v>0</v>
          </cell>
          <cell r="M84">
            <v>0</v>
          </cell>
          <cell r="N84">
            <v>0</v>
          </cell>
          <cell r="O84">
            <v>0</v>
          </cell>
          <cell r="P84">
            <v>0</v>
          </cell>
          <cell r="Q84">
            <v>0</v>
          </cell>
          <cell r="AJ84">
            <v>988214.07199999993</v>
          </cell>
        </row>
        <row r="85">
          <cell r="D85" t="str">
            <v>cc_CTOf</v>
          </cell>
          <cell r="F85">
            <v>0</v>
          </cell>
          <cell r="G85">
            <v>0</v>
          </cell>
          <cell r="H85">
            <v>0</v>
          </cell>
          <cell r="I85">
            <v>0</v>
          </cell>
          <cell r="J85">
            <v>0</v>
          </cell>
          <cell r="K85">
            <v>0</v>
          </cell>
          <cell r="L85">
            <v>0</v>
          </cell>
          <cell r="M85">
            <v>0</v>
          </cell>
          <cell r="N85">
            <v>0</v>
          </cell>
          <cell r="O85">
            <v>0</v>
          </cell>
          <cell r="P85">
            <v>0</v>
          </cell>
          <cell r="Q85">
            <v>0</v>
          </cell>
          <cell r="AJ85">
            <v>3831.2210000000005</v>
          </cell>
        </row>
        <row r="86">
          <cell r="D86" t="str">
            <v>cc_CCGf</v>
          </cell>
          <cell r="F86">
            <v>2233.5390000000002</v>
          </cell>
          <cell r="G86">
            <v>1252.5319999999999</v>
          </cell>
          <cell r="H86">
            <v>2816.7870000000003</v>
          </cell>
          <cell r="I86">
            <v>582.52099999999996</v>
          </cell>
          <cell r="J86">
            <v>4091.5880000000002</v>
          </cell>
          <cell r="K86">
            <v>34782.143000000004</v>
          </cell>
          <cell r="L86">
            <v>0</v>
          </cell>
          <cell r="M86">
            <v>0</v>
          </cell>
          <cell r="N86">
            <v>0</v>
          </cell>
          <cell r="O86">
            <v>0</v>
          </cell>
          <cell r="P86">
            <v>0</v>
          </cell>
          <cell r="Q86">
            <v>0</v>
          </cell>
          <cell r="AJ86">
            <v>173370.51800000001</v>
          </cell>
        </row>
        <row r="87">
          <cell r="D87" t="str">
            <v>cc_CCGg</v>
          </cell>
          <cell r="F87">
            <v>8397.3140000000003</v>
          </cell>
          <cell r="G87">
            <v>5924.4120000000012</v>
          </cell>
          <cell r="H87">
            <v>10297.693000000001</v>
          </cell>
          <cell r="I87">
            <v>1095.79</v>
          </cell>
          <cell r="J87">
            <v>137.87</v>
          </cell>
          <cell r="K87">
            <v>465.71600000000001</v>
          </cell>
          <cell r="L87">
            <v>0</v>
          </cell>
          <cell r="M87">
            <v>0</v>
          </cell>
          <cell r="N87">
            <v>0</v>
          </cell>
          <cell r="O87">
            <v>0</v>
          </cell>
          <cell r="P87">
            <v>0</v>
          </cell>
          <cell r="Q87">
            <v>0</v>
          </cell>
          <cell r="AJ87">
            <v>142083.65400000001</v>
          </cell>
        </row>
        <row r="88">
          <cell r="F88">
            <v>8397.3140000000003</v>
          </cell>
          <cell r="G88">
            <v>5924.4120000000012</v>
          </cell>
          <cell r="H88">
            <v>10297.693000000001</v>
          </cell>
          <cell r="I88">
            <v>1095.79</v>
          </cell>
          <cell r="J88">
            <v>0</v>
          </cell>
          <cell r="K88">
            <v>0</v>
          </cell>
          <cell r="L88">
            <v>0</v>
          </cell>
          <cell r="M88">
            <v>0</v>
          </cell>
          <cell r="N88">
            <v>0</v>
          </cell>
          <cell r="O88">
            <v>0</v>
          </cell>
          <cell r="P88">
            <v>0</v>
          </cell>
          <cell r="Q88">
            <v>0</v>
          </cell>
          <cell r="AJ88">
            <v>140127.28399999999</v>
          </cell>
        </row>
        <row r="89">
          <cell r="F89">
            <v>0</v>
          </cell>
          <cell r="G89">
            <v>0</v>
          </cell>
          <cell r="H89">
            <v>0</v>
          </cell>
          <cell r="I89">
            <v>0</v>
          </cell>
          <cell r="J89">
            <v>137.87</v>
          </cell>
          <cell r="K89">
            <v>465.71600000000001</v>
          </cell>
          <cell r="L89">
            <v>0</v>
          </cell>
          <cell r="M89">
            <v>0</v>
          </cell>
          <cell r="N89">
            <v>0</v>
          </cell>
          <cell r="O89">
            <v>0</v>
          </cell>
          <cell r="P89">
            <v>0</v>
          </cell>
          <cell r="Q89">
            <v>0</v>
          </cell>
          <cell r="AJ89">
            <v>1956.37</v>
          </cell>
        </row>
        <row r="90">
          <cell r="D90" t="str">
            <v>cc_CBRf</v>
          </cell>
          <cell r="F90">
            <v>6122.8370000000004</v>
          </cell>
          <cell r="G90">
            <v>5948.362000000001</v>
          </cell>
          <cell r="H90">
            <v>7031.06</v>
          </cell>
          <cell r="I90">
            <v>6101.665</v>
          </cell>
          <cell r="J90">
            <v>6678.6430000000009</v>
          </cell>
          <cell r="K90">
            <v>10363.736000000001</v>
          </cell>
          <cell r="L90">
            <v>0</v>
          </cell>
          <cell r="M90">
            <v>0</v>
          </cell>
          <cell r="N90">
            <v>0</v>
          </cell>
          <cell r="O90">
            <v>0</v>
          </cell>
          <cell r="P90">
            <v>0</v>
          </cell>
          <cell r="Q90">
            <v>0</v>
          </cell>
          <cell r="AJ90">
            <v>97006.412999999986</v>
          </cell>
        </row>
        <row r="91">
          <cell r="D91" t="str">
            <v>cc_CSBf</v>
          </cell>
          <cell r="F91">
            <v>29129.063999999998</v>
          </cell>
          <cell r="G91">
            <v>18498.369000000002</v>
          </cell>
          <cell r="H91">
            <v>21520.172000000002</v>
          </cell>
          <cell r="I91">
            <v>1115.019</v>
          </cell>
          <cell r="J91">
            <v>28999.973999999998</v>
          </cell>
          <cell r="K91">
            <v>91894.053000000014</v>
          </cell>
          <cell r="L91">
            <v>0</v>
          </cell>
          <cell r="M91">
            <v>0</v>
          </cell>
          <cell r="N91">
            <v>0</v>
          </cell>
          <cell r="O91">
            <v>0</v>
          </cell>
          <cell r="P91">
            <v>0</v>
          </cell>
          <cell r="Q91">
            <v>0</v>
          </cell>
          <cell r="AJ91">
            <v>771264.52600000007</v>
          </cell>
        </row>
        <row r="92">
          <cell r="D92" t="str">
            <v>cc_CSNc</v>
          </cell>
          <cell r="F92">
            <v>220301</v>
          </cell>
          <cell r="G92">
            <v>199838</v>
          </cell>
          <cell r="H92">
            <v>240123.49300000002</v>
          </cell>
          <cell r="I92">
            <v>248395.95</v>
          </cell>
          <cell r="J92">
            <v>323655.01</v>
          </cell>
          <cell r="K92">
            <v>317243.495</v>
          </cell>
          <cell r="L92">
            <v>0</v>
          </cell>
          <cell r="M92">
            <v>0</v>
          </cell>
          <cell r="N92">
            <v>0</v>
          </cell>
          <cell r="O92">
            <v>0</v>
          </cell>
          <cell r="P92">
            <v>0</v>
          </cell>
          <cell r="Q92">
            <v>0</v>
          </cell>
          <cell r="AJ92">
            <v>3455762.46</v>
          </cell>
        </row>
        <row r="93">
          <cell r="D93" t="str">
            <v>cc_CPGc</v>
          </cell>
          <cell r="F93">
            <v>88836</v>
          </cell>
          <cell r="G93">
            <v>79125</v>
          </cell>
          <cell r="H93">
            <v>78851</v>
          </cell>
          <cell r="I93">
            <v>78518</v>
          </cell>
          <cell r="J93">
            <v>117951</v>
          </cell>
          <cell r="K93">
            <v>130905</v>
          </cell>
          <cell r="L93">
            <v>0</v>
          </cell>
          <cell r="M93">
            <v>0</v>
          </cell>
          <cell r="N93">
            <v>0</v>
          </cell>
          <cell r="O93">
            <v>0</v>
          </cell>
          <cell r="P93">
            <v>0</v>
          </cell>
          <cell r="Q93">
            <v>0</v>
          </cell>
          <cell r="AJ93">
            <v>1715358</v>
          </cell>
        </row>
        <row r="94">
          <cell r="D94" t="str">
            <v>cc_TGgo</v>
          </cell>
          <cell r="F94">
            <v>1711.0509999999999</v>
          </cell>
          <cell r="G94">
            <v>1000.326</v>
          </cell>
          <cell r="H94">
            <v>990.06799999999998</v>
          </cell>
          <cell r="I94">
            <v>1.5149999999999999</v>
          </cell>
          <cell r="J94">
            <v>1201.8320000000001</v>
          </cell>
          <cell r="K94">
            <v>457.44400000000002</v>
          </cell>
          <cell r="L94">
            <v>0</v>
          </cell>
          <cell r="M94">
            <v>0</v>
          </cell>
          <cell r="N94">
            <v>0</v>
          </cell>
          <cell r="O94">
            <v>0</v>
          </cell>
          <cell r="P94">
            <v>0</v>
          </cell>
          <cell r="Q94">
            <v>0</v>
          </cell>
          <cell r="AJ94">
            <v>14338.971000000001</v>
          </cell>
        </row>
        <row r="95">
          <cell r="F95">
            <v>293.57100000000003</v>
          </cell>
          <cell r="G95">
            <v>245.94100000000003</v>
          </cell>
          <cell r="H95">
            <v>514.87300000000005</v>
          </cell>
          <cell r="I95">
            <v>1.5149999999999999</v>
          </cell>
          <cell r="J95">
            <v>470.49300000000005</v>
          </cell>
          <cell r="K95">
            <v>329.81900000000002</v>
          </cell>
          <cell r="L95">
            <v>0</v>
          </cell>
          <cell r="M95">
            <v>0</v>
          </cell>
          <cell r="N95">
            <v>0</v>
          </cell>
          <cell r="O95">
            <v>0</v>
          </cell>
          <cell r="P95">
            <v>0</v>
          </cell>
          <cell r="Q95">
            <v>0</v>
          </cell>
          <cell r="AJ95">
            <v>4487.018</v>
          </cell>
        </row>
        <row r="96">
          <cell r="F96">
            <v>1417.48</v>
          </cell>
          <cell r="G96">
            <v>754.38499999999999</v>
          </cell>
          <cell r="H96">
            <v>475.19499999999999</v>
          </cell>
          <cell r="I96">
            <v>0</v>
          </cell>
          <cell r="J96">
            <v>731.33900000000006</v>
          </cell>
          <cell r="K96">
            <v>127.625</v>
          </cell>
          <cell r="L96">
            <v>0</v>
          </cell>
          <cell r="M96">
            <v>0</v>
          </cell>
          <cell r="N96">
            <v>0</v>
          </cell>
          <cell r="O96">
            <v>0</v>
          </cell>
          <cell r="P96">
            <v>0</v>
          </cell>
          <cell r="Q96">
            <v>0</v>
          </cell>
          <cell r="AJ96">
            <v>9851.9529999999995</v>
          </cell>
        </row>
        <row r="100">
          <cell r="F100">
            <v>3698.4865369999998</v>
          </cell>
          <cell r="G100">
            <v>3184.9102499999999</v>
          </cell>
          <cell r="H100">
            <v>3491.5855300000003</v>
          </cell>
          <cell r="I100">
            <v>3019.8381640000002</v>
          </cell>
          <cell r="J100">
            <v>3251.9121380000001</v>
          </cell>
          <cell r="K100">
            <v>3167.0573920000006</v>
          </cell>
          <cell r="L100">
            <v>3375.6</v>
          </cell>
          <cell r="M100">
            <v>3061.9</v>
          </cell>
          <cell r="N100">
            <v>3170.4</v>
          </cell>
          <cell r="O100">
            <v>3311.6</v>
          </cell>
          <cell r="P100">
            <v>3408.3</v>
          </cell>
          <cell r="Q100">
            <v>3610.8</v>
          </cell>
          <cell r="AJ100">
            <v>37943.481117999996</v>
          </cell>
        </row>
        <row r="102">
          <cell r="D102" t="str">
            <v>cns_SEP</v>
          </cell>
          <cell r="F102">
            <v>3660.207543</v>
          </cell>
          <cell r="G102">
            <v>3149.9713539999998</v>
          </cell>
          <cell r="H102">
            <v>3448.6525520000005</v>
          </cell>
          <cell r="I102">
            <v>2977.3018910000001</v>
          </cell>
          <cell r="J102">
            <v>3207.54205</v>
          </cell>
          <cell r="K102">
            <v>3121.9749720000004</v>
          </cell>
          <cell r="L102">
            <v>3375.6</v>
          </cell>
          <cell r="M102">
            <v>3061.9</v>
          </cell>
          <cell r="N102">
            <v>3170.4</v>
          </cell>
          <cell r="O102">
            <v>3311.6</v>
          </cell>
          <cell r="P102">
            <v>3408.3</v>
          </cell>
          <cell r="Q102">
            <v>3610.8</v>
          </cell>
          <cell r="AJ102">
            <v>37716.110760200005</v>
          </cell>
        </row>
        <row r="103">
          <cell r="D103" t="str">
            <v>cns_SENV</v>
          </cell>
          <cell r="F103">
            <v>38.278993999999997</v>
          </cell>
          <cell r="G103">
            <v>34.938896</v>
          </cell>
          <cell r="H103">
            <v>42.932977999999999</v>
          </cell>
          <cell r="I103">
            <v>42.536273000000001</v>
          </cell>
          <cell r="J103">
            <v>44.370088000000003</v>
          </cell>
          <cell r="K103">
            <v>45.082419999999999</v>
          </cell>
          <cell r="L103">
            <v>0</v>
          </cell>
          <cell r="M103">
            <v>0</v>
          </cell>
          <cell r="N103">
            <v>0</v>
          </cell>
          <cell r="O103">
            <v>0</v>
          </cell>
          <cell r="P103">
            <v>0</v>
          </cell>
          <cell r="Q103">
            <v>0</v>
          </cell>
          <cell r="AJ103">
            <v>227.37035779999997</v>
          </cell>
        </row>
        <row r="107">
          <cell r="D107" t="str">
            <v>v_TEP</v>
          </cell>
          <cell r="F107">
            <v>3426.3626789999998</v>
          </cell>
          <cell r="G107">
            <v>2938.2501590000002</v>
          </cell>
          <cell r="H107">
            <v>3150.724514</v>
          </cell>
          <cell r="I107">
            <v>2842.3916800000002</v>
          </cell>
          <cell r="J107">
            <v>3047.1896029999998</v>
          </cell>
          <cell r="K107">
            <v>3004.191002</v>
          </cell>
          <cell r="L107">
            <v>3247.0099600000003</v>
          </cell>
          <cell r="M107">
            <v>2947.5359200000003</v>
          </cell>
          <cell r="N107">
            <v>3045.2940200000003</v>
          </cell>
          <cell r="O107">
            <v>3172.0904400000004</v>
          </cell>
          <cell r="P107">
            <v>3231.9177999999997</v>
          </cell>
          <cell r="Q107">
            <v>3412.5763999999999</v>
          </cell>
          <cell r="AJ107">
            <v>36371.453404999993</v>
          </cell>
        </row>
        <row r="108">
          <cell r="D108" t="str">
            <v>v_UGS</v>
          </cell>
          <cell r="F108">
            <v>3571.769284948155</v>
          </cell>
          <cell r="G108">
            <v>3069.3028401680467</v>
          </cell>
          <cell r="H108">
            <v>3303.8211863012252</v>
          </cell>
          <cell r="I108">
            <v>2951.4952241370584</v>
          </cell>
          <cell r="J108">
            <v>3137.3685592255488</v>
          </cell>
          <cell r="K108">
            <v>3061.7947264769605</v>
          </cell>
          <cell r="L108">
            <v>3271.6736371300453</v>
          </cell>
          <cell r="M108">
            <v>2965.473139730942</v>
          </cell>
          <cell r="N108">
            <v>3066.7065760538121</v>
          </cell>
          <cell r="O108">
            <v>3208.5254175784758</v>
          </cell>
          <cell r="P108">
            <v>3296.0433605381163</v>
          </cell>
          <cell r="Q108">
            <v>3496.2086869955156</v>
          </cell>
          <cell r="AJ108">
            <v>36992.591677199998</v>
          </cell>
        </row>
        <row r="109">
          <cell r="F109">
            <v>3529.032878</v>
          </cell>
          <cell r="G109">
            <v>3030.5487360000002</v>
          </cell>
          <cell r="H109">
            <v>3263.8630050000002</v>
          </cell>
          <cell r="I109">
            <v>2915.039143</v>
          </cell>
          <cell r="J109">
            <v>3099.8669420000001</v>
          </cell>
          <cell r="K109">
            <v>3028.3667660000001</v>
          </cell>
          <cell r="L109">
            <v>3271.6736371300453</v>
          </cell>
          <cell r="M109">
            <v>2965.473139730942</v>
          </cell>
          <cell r="N109">
            <v>3066.7065760538121</v>
          </cell>
          <cell r="O109">
            <v>3208.5254175784758</v>
          </cell>
          <cell r="P109">
            <v>3296.0433605381163</v>
          </cell>
          <cell r="Q109">
            <v>3496.2086869955156</v>
          </cell>
          <cell r="AJ109">
            <v>36880.621874999997</v>
          </cell>
        </row>
        <row r="110">
          <cell r="F110">
            <v>42.736406948155107</v>
          </cell>
          <cell r="G110">
            <v>38.754104168046517</v>
          </cell>
          <cell r="H110">
            <v>39.958181301225068</v>
          </cell>
          <cell r="I110">
            <v>36.456081137058305</v>
          </cell>
          <cell r="J110">
            <v>37.501617225548557</v>
          </cell>
          <cell r="K110">
            <v>33.42796047696055</v>
          </cell>
          <cell r="L110">
            <v>0</v>
          </cell>
          <cell r="M110">
            <v>0</v>
          </cell>
          <cell r="N110">
            <v>0</v>
          </cell>
          <cell r="O110">
            <v>0</v>
          </cell>
          <cell r="P110">
            <v>0</v>
          </cell>
          <cell r="Q110">
            <v>0</v>
          </cell>
          <cell r="AJ110">
            <v>111.9698022</v>
          </cell>
        </row>
        <row r="111">
          <cell r="D111" t="str">
            <v>v_URT</v>
          </cell>
        </row>
        <row r="112">
          <cell r="D112" t="str">
            <v>v_CPPE</v>
          </cell>
          <cell r="F112">
            <v>13.107606000000001</v>
          </cell>
          <cell r="G112">
            <v>8.8356150000000007</v>
          </cell>
          <cell r="H112">
            <v>10.112501999999997</v>
          </cell>
          <cell r="I112">
            <v>8.0295130000000015</v>
          </cell>
          <cell r="J112">
            <v>7.3978560000000009</v>
          </cell>
          <cell r="K112">
            <v>7.3923860000000001</v>
          </cell>
          <cell r="L112">
            <v>0</v>
          </cell>
          <cell r="M112">
            <v>0</v>
          </cell>
          <cell r="N112">
            <v>0</v>
          </cell>
          <cell r="O112">
            <v>0</v>
          </cell>
          <cell r="P112">
            <v>0</v>
          </cell>
          <cell r="Q112">
            <v>0</v>
          </cell>
          <cell r="AJ112">
            <v>88.017441999999988</v>
          </cell>
        </row>
        <row r="114">
          <cell r="F114">
            <v>13.107606000000001</v>
          </cell>
          <cell r="G114">
            <v>8.8356150000000007</v>
          </cell>
          <cell r="H114">
            <v>10.112501999999997</v>
          </cell>
          <cell r="I114">
            <v>8.0295130000000015</v>
          </cell>
          <cell r="J114">
            <v>7.3978560000000009</v>
          </cell>
          <cell r="K114">
            <v>7.3923860000000001</v>
          </cell>
          <cell r="L114">
            <v>0</v>
          </cell>
          <cell r="M114">
            <v>0</v>
          </cell>
          <cell r="N114">
            <v>0</v>
          </cell>
          <cell r="O114">
            <v>0</v>
          </cell>
          <cell r="P114">
            <v>0</v>
          </cell>
          <cell r="Q114">
            <v>0</v>
          </cell>
          <cell r="AJ114">
            <v>88.017441999999988</v>
          </cell>
        </row>
        <row r="115">
          <cell r="D115" t="str">
            <v>v_CPG</v>
          </cell>
          <cell r="F115">
            <v>2.6436999999999999</v>
          </cell>
          <cell r="G115">
            <v>1.6319999999999999</v>
          </cell>
          <cell r="H115">
            <v>2.0125000000000002</v>
          </cell>
          <cell r="I115">
            <v>1.6408</v>
          </cell>
          <cell r="J115">
            <v>0.12830000000000003</v>
          </cell>
          <cell r="K115">
            <v>0.3906</v>
          </cell>
          <cell r="L115">
            <v>0</v>
          </cell>
          <cell r="M115">
            <v>0</v>
          </cell>
          <cell r="N115">
            <v>0</v>
          </cell>
          <cell r="O115">
            <v>0</v>
          </cell>
          <cell r="P115">
            <v>0</v>
          </cell>
          <cell r="Q115">
            <v>0</v>
          </cell>
          <cell r="AJ115">
            <v>3.9331000000000005</v>
          </cell>
        </row>
        <row r="116">
          <cell r="D116" t="str">
            <v>v_CTG</v>
          </cell>
          <cell r="F116">
            <v>1.8186</v>
          </cell>
          <cell r="G116">
            <v>1.8547</v>
          </cell>
          <cell r="H116">
            <v>1.5331999999999999</v>
          </cell>
          <cell r="I116">
            <v>0.36930000000000002</v>
          </cell>
          <cell r="J116">
            <v>8.3000000000000004E-2</v>
          </cell>
          <cell r="K116">
            <v>0.1105</v>
          </cell>
          <cell r="L116">
            <v>0</v>
          </cell>
          <cell r="M116">
            <v>0</v>
          </cell>
          <cell r="N116">
            <v>0</v>
          </cell>
          <cell r="O116">
            <v>0</v>
          </cell>
          <cell r="P116">
            <v>0</v>
          </cell>
          <cell r="Q116">
            <v>0</v>
          </cell>
          <cell r="AJ116">
            <v>9.5251999999999981</v>
          </cell>
        </row>
        <row r="118">
          <cell r="D118" t="str">
            <v>v_EXP</v>
          </cell>
          <cell r="F118">
            <v>82.1</v>
          </cell>
          <cell r="G118">
            <v>65.22</v>
          </cell>
          <cell r="H118">
            <v>93.843999999999994</v>
          </cell>
          <cell r="I118">
            <v>250.797</v>
          </cell>
          <cell r="J118">
            <v>77.171000000000006</v>
          </cell>
          <cell r="K118">
            <v>99.91</v>
          </cell>
          <cell r="L118">
            <v>0</v>
          </cell>
          <cell r="M118">
            <v>0</v>
          </cell>
          <cell r="N118">
            <v>0</v>
          </cell>
          <cell r="O118">
            <v>0</v>
          </cell>
          <cell r="P118">
            <v>0</v>
          </cell>
          <cell r="Q118">
            <v>0</v>
          </cell>
          <cell r="AJ118">
            <v>709.53399999999988</v>
          </cell>
        </row>
        <row r="119">
          <cell r="F119">
            <v>97.846999999999994</v>
          </cell>
          <cell r="G119">
            <v>78.424000000000007</v>
          </cell>
          <cell r="H119">
            <v>103.89700000000001</v>
          </cell>
          <cell r="I119">
            <v>259.55500000000001</v>
          </cell>
          <cell r="J119">
            <v>95.022999999999996</v>
          </cell>
          <cell r="K119">
            <v>111.63</v>
          </cell>
          <cell r="L119">
            <v>0</v>
          </cell>
          <cell r="M119">
            <v>0</v>
          </cell>
          <cell r="N119">
            <v>0</v>
          </cell>
          <cell r="O119">
            <v>0</v>
          </cell>
          <cell r="P119">
            <v>0</v>
          </cell>
          <cell r="Q119">
            <v>0</v>
          </cell>
          <cell r="AJ119">
            <v>839.048</v>
          </cell>
        </row>
        <row r="120">
          <cell r="D120" t="str">
            <v>v_DSV</v>
          </cell>
          <cell r="F120">
            <v>15.747</v>
          </cell>
          <cell r="G120">
            <v>13.204000000000008</v>
          </cell>
          <cell r="H120">
            <v>10.053000000000011</v>
          </cell>
          <cell r="I120">
            <v>8.7580000000000098</v>
          </cell>
          <cell r="J120">
            <v>17.85199999999999</v>
          </cell>
          <cell r="K120">
            <v>11.719999999999999</v>
          </cell>
          <cell r="L120">
            <v>0</v>
          </cell>
          <cell r="M120">
            <v>0</v>
          </cell>
          <cell r="N120">
            <v>0</v>
          </cell>
          <cell r="O120">
            <v>0</v>
          </cell>
          <cell r="P120">
            <v>0</v>
          </cell>
          <cell r="Q120">
            <v>0</v>
          </cell>
          <cell r="AJ120">
            <v>129.51399999999998</v>
          </cell>
        </row>
        <row r="121">
          <cell r="D121" t="str">
            <v>v_BOMB</v>
          </cell>
          <cell r="F121">
            <v>14.027200000000001</v>
          </cell>
          <cell r="G121">
            <v>10.245239999999999</v>
          </cell>
          <cell r="H121">
            <v>10.202879999999999</v>
          </cell>
          <cell r="I121">
            <v>38.448560000000001</v>
          </cell>
          <cell r="J121">
            <v>48.994427000000002</v>
          </cell>
          <cell r="K121">
            <v>38.135229999999993</v>
          </cell>
          <cell r="L121">
            <v>0</v>
          </cell>
          <cell r="M121">
            <v>0</v>
          </cell>
          <cell r="N121">
            <v>0</v>
          </cell>
          <cell r="O121">
            <v>0</v>
          </cell>
          <cell r="P121">
            <v>0</v>
          </cell>
          <cell r="Q121">
            <v>0</v>
          </cell>
          <cell r="AJ121">
            <v>558.26038000000005</v>
          </cell>
        </row>
        <row r="123">
          <cell r="D123" t="str">
            <v>v_NV</v>
          </cell>
          <cell r="F123">
            <v>38.83</v>
          </cell>
          <cell r="G123">
            <v>32.503</v>
          </cell>
          <cell r="H123">
            <v>32.535400000000003</v>
          </cell>
          <cell r="I123">
            <v>59.780199999999994</v>
          </cell>
          <cell r="J123">
            <v>52.632899999999999</v>
          </cell>
          <cell r="K123">
            <v>31.6844</v>
          </cell>
          <cell r="L123">
            <v>0</v>
          </cell>
          <cell r="M123">
            <v>0</v>
          </cell>
          <cell r="N123">
            <v>0</v>
          </cell>
          <cell r="O123">
            <v>0</v>
          </cell>
          <cell r="P123">
            <v>0</v>
          </cell>
          <cell r="Q123">
            <v>0</v>
          </cell>
          <cell r="AJ123">
            <v>0.66700000000000004</v>
          </cell>
        </row>
        <row r="124">
          <cell r="D124" t="str">
            <v>v_NVDSV</v>
          </cell>
          <cell r="F124">
            <v>6.4738110000000013</v>
          </cell>
          <cell r="G124">
            <v>3.944426</v>
          </cell>
          <cell r="H124">
            <v>5.613334</v>
          </cell>
          <cell r="I124">
            <v>3.5756489999999999</v>
          </cell>
          <cell r="J124">
            <v>1.948507</v>
          </cell>
          <cell r="K124">
            <v>1.7823830000000001</v>
          </cell>
          <cell r="L124">
            <v>0</v>
          </cell>
          <cell r="M124">
            <v>0</v>
          </cell>
          <cell r="N124">
            <v>0</v>
          </cell>
          <cell r="O124">
            <v>0</v>
          </cell>
          <cell r="P124">
            <v>0</v>
          </cell>
          <cell r="Q124">
            <v>0</v>
          </cell>
          <cell r="AJ124">
            <v>25.9261931114</v>
          </cell>
        </row>
        <row r="128">
          <cell r="D128" t="str">
            <v>v$_TEP</v>
          </cell>
          <cell r="F128">
            <v>32419976.011999998</v>
          </cell>
          <cell r="G128">
            <v>28386340.919</v>
          </cell>
          <cell r="H128">
            <v>29842020.243999999</v>
          </cell>
          <cell r="I128">
            <v>25949963.103</v>
          </cell>
          <cell r="J128">
            <v>29882331.964000002</v>
          </cell>
          <cell r="K128">
            <v>29233515.603999998</v>
          </cell>
          <cell r="L128">
            <v>31598648.790354855</v>
          </cell>
          <cell r="M128">
            <v>28599115.160937645</v>
          </cell>
          <cell r="N128">
            <v>29594588.25432628</v>
          </cell>
          <cell r="O128">
            <v>30999408.633559775</v>
          </cell>
          <cell r="P128">
            <v>30647717.442392226</v>
          </cell>
          <cell r="Q128">
            <v>31629751.257714357</v>
          </cell>
          <cell r="AJ128">
            <v>323850344.78600001</v>
          </cell>
        </row>
        <row r="129">
          <cell r="D129" t="str">
            <v>v$_UGS</v>
          </cell>
          <cell r="F129">
            <v>2000162.8</v>
          </cell>
          <cell r="G129">
            <v>1718784.1979999999</v>
          </cell>
          <cell r="H129">
            <v>1850113.6810000001</v>
          </cell>
          <cell r="I129">
            <v>1652813.438606607</v>
          </cell>
          <cell r="J129">
            <v>1756901.8217105092</v>
          </cell>
          <cell r="K129">
            <v>1714583.1439320487</v>
          </cell>
          <cell r="L129">
            <v>1832137.2367928256</v>
          </cell>
          <cell r="M129">
            <v>1660664.9582493277</v>
          </cell>
          <cell r="N129">
            <v>1717355.6825901349</v>
          </cell>
          <cell r="O129">
            <v>1796774.2338439466</v>
          </cell>
          <cell r="P129">
            <v>1845784.2819013456</v>
          </cell>
          <cell r="Q129">
            <v>1957876.8647174889</v>
          </cell>
          <cell r="AJ129">
            <v>19606008.405499998</v>
          </cell>
        </row>
        <row r="130">
          <cell r="F130">
            <v>1976258.412</v>
          </cell>
          <cell r="G130">
            <v>1697107.2919999999</v>
          </cell>
          <cell r="H130">
            <v>1827763.2830000001</v>
          </cell>
          <cell r="I130">
            <v>1632421.92</v>
          </cell>
          <cell r="J130">
            <v>1735925.4879999999</v>
          </cell>
          <cell r="K130">
            <v>1695885.389</v>
          </cell>
          <cell r="L130">
            <v>1832137.2367928256</v>
          </cell>
          <cell r="M130">
            <v>1660664.9582493277</v>
          </cell>
          <cell r="N130">
            <v>1717355.6825901349</v>
          </cell>
          <cell r="O130">
            <v>1796774.2338439466</v>
          </cell>
          <cell r="P130">
            <v>1845784.2819013456</v>
          </cell>
          <cell r="Q130">
            <v>1957876.8647174889</v>
          </cell>
          <cell r="AJ130">
            <v>19546729.592999998</v>
          </cell>
        </row>
        <row r="131">
          <cell r="F131">
            <v>23904.387999999999</v>
          </cell>
          <cell r="G131">
            <v>21676.905999999999</v>
          </cell>
          <cell r="H131">
            <v>22350.398000000001</v>
          </cell>
          <cell r="I131">
            <v>20391.51860660718</v>
          </cell>
          <cell r="J131">
            <v>20976.333710509258</v>
          </cell>
          <cell r="K131">
            <v>18697.7549320488</v>
          </cell>
          <cell r="L131">
            <v>0</v>
          </cell>
          <cell r="M131">
            <v>0</v>
          </cell>
          <cell r="N131">
            <v>0</v>
          </cell>
          <cell r="O131">
            <v>0</v>
          </cell>
          <cell r="P131">
            <v>0</v>
          </cell>
          <cell r="Q131">
            <v>0</v>
          </cell>
          <cell r="AJ131">
            <v>59278.8125</v>
          </cell>
        </row>
        <row r="132">
          <cell r="D132" t="str">
            <v>v$_URT</v>
          </cell>
          <cell r="F132">
            <v>2107814.5970000001</v>
          </cell>
          <cell r="G132">
            <v>2010358.406</v>
          </cell>
          <cell r="H132">
            <v>1986627.4620000001</v>
          </cell>
          <cell r="I132">
            <v>1974997.4705349975</v>
          </cell>
          <cell r="J132">
            <v>1961052.360935783</v>
          </cell>
          <cell r="K132">
            <v>2006546.0808473099</v>
          </cell>
          <cell r="L132">
            <v>2012079.2868349778</v>
          </cell>
          <cell r="M132">
            <v>1734801.7867426008</v>
          </cell>
          <cell r="N132">
            <v>1916691.6100336325</v>
          </cell>
          <cell r="O132">
            <v>1941157.8776349779</v>
          </cell>
          <cell r="P132">
            <v>2027066.6667309415</v>
          </cell>
          <cell r="Q132">
            <v>2150168.342502242</v>
          </cell>
          <cell r="AJ132">
            <v>25881206.492000002</v>
          </cell>
        </row>
        <row r="133">
          <cell r="F133">
            <v>2089613.183</v>
          </cell>
          <cell r="G133">
            <v>1991978.824</v>
          </cell>
          <cell r="H133">
            <v>1969783.81</v>
          </cell>
          <cell r="I133">
            <v>1959465.034</v>
          </cell>
          <cell r="J133">
            <v>1945531.379</v>
          </cell>
          <cell r="K133">
            <v>1991193.2120000001</v>
          </cell>
          <cell r="L133">
            <v>2012079.2868349778</v>
          </cell>
          <cell r="M133">
            <v>1734801.7867426008</v>
          </cell>
          <cell r="N133">
            <v>1916691.6100336325</v>
          </cell>
          <cell r="O133">
            <v>1941157.8776349779</v>
          </cell>
          <cell r="P133">
            <v>2027066.6667309415</v>
          </cell>
          <cell r="Q133">
            <v>2150168.342502242</v>
          </cell>
          <cell r="AJ133">
            <v>25798350.318999998</v>
          </cell>
        </row>
        <row r="134">
          <cell r="F134">
            <v>18201.414000000001</v>
          </cell>
          <cell r="G134">
            <v>18379.581999999999</v>
          </cell>
          <cell r="H134">
            <v>16843.651999999998</v>
          </cell>
          <cell r="I134">
            <v>15532.4365349976</v>
          </cell>
          <cell r="J134">
            <v>15520.981935783</v>
          </cell>
          <cell r="K134">
            <v>15352.868847309901</v>
          </cell>
          <cell r="L134">
            <v>0</v>
          </cell>
          <cell r="M134">
            <v>0</v>
          </cell>
          <cell r="N134">
            <v>0</v>
          </cell>
          <cell r="O134">
            <v>0</v>
          </cell>
          <cell r="P134">
            <v>0</v>
          </cell>
          <cell r="Q134">
            <v>0</v>
          </cell>
          <cell r="AJ134">
            <v>82856.17300000001</v>
          </cell>
        </row>
        <row r="135">
          <cell r="D135" t="str">
            <v>v$_CPPE</v>
          </cell>
          <cell r="F135">
            <v>43021.968000000001</v>
          </cell>
          <cell r="G135">
            <v>47469.220999999998</v>
          </cell>
          <cell r="H135">
            <v>60380.142</v>
          </cell>
          <cell r="I135">
            <v>36941.980000000003</v>
          </cell>
          <cell r="J135">
            <v>32382.752</v>
          </cell>
          <cell r="K135">
            <v>46146.358</v>
          </cell>
          <cell r="L135">
            <v>0</v>
          </cell>
          <cell r="M135">
            <v>0</v>
          </cell>
          <cell r="N135">
            <v>0</v>
          </cell>
          <cell r="O135">
            <v>0</v>
          </cell>
          <cell r="P135">
            <v>0</v>
          </cell>
          <cell r="Q135">
            <v>0</v>
          </cell>
          <cell r="AJ135">
            <v>529923.21799999999</v>
          </cell>
        </row>
        <row r="137">
          <cell r="F137">
            <v>43021.968000000001</v>
          </cell>
          <cell r="G137">
            <v>47469.220999999998</v>
          </cell>
          <cell r="H137">
            <v>60380.142</v>
          </cell>
          <cell r="I137">
            <v>36941.980000000003</v>
          </cell>
          <cell r="J137">
            <v>32382.752</v>
          </cell>
          <cell r="K137">
            <v>46146.358</v>
          </cell>
          <cell r="L137">
            <v>0</v>
          </cell>
          <cell r="M137">
            <v>0</v>
          </cell>
          <cell r="N137">
            <v>0</v>
          </cell>
          <cell r="O137">
            <v>0</v>
          </cell>
          <cell r="P137">
            <v>0</v>
          </cell>
          <cell r="Q137">
            <v>0</v>
          </cell>
          <cell r="AJ137">
            <v>529923.21799999999</v>
          </cell>
        </row>
        <row r="138">
          <cell r="D138" t="str">
            <v>v$_CPG</v>
          </cell>
          <cell r="F138">
            <v>11049.687</v>
          </cell>
          <cell r="G138">
            <v>6596.4409999999998</v>
          </cell>
          <cell r="H138">
            <v>8402.0879999999997</v>
          </cell>
          <cell r="I138">
            <v>6869.2809999999999</v>
          </cell>
          <cell r="J138">
            <v>512.94399999999996</v>
          </cell>
          <cell r="K138">
            <v>1627.681</v>
          </cell>
          <cell r="L138">
            <v>0</v>
          </cell>
          <cell r="M138">
            <v>0</v>
          </cell>
          <cell r="N138">
            <v>0</v>
          </cell>
          <cell r="O138">
            <v>0</v>
          </cell>
          <cell r="P138">
            <v>0</v>
          </cell>
          <cell r="Q138">
            <v>0</v>
          </cell>
          <cell r="AJ138">
            <v>14481.315000000001</v>
          </cell>
        </row>
        <row r="139">
          <cell r="D139" t="str">
            <v>v$_CTG</v>
          </cell>
          <cell r="F139">
            <v>13848.239</v>
          </cell>
          <cell r="G139">
            <v>14159.433999999999</v>
          </cell>
          <cell r="H139">
            <v>14328.489</v>
          </cell>
          <cell r="I139">
            <v>2422.3069999999998</v>
          </cell>
          <cell r="J139">
            <v>497.024</v>
          </cell>
          <cell r="K139">
            <v>736.85</v>
          </cell>
          <cell r="L139">
            <v>0</v>
          </cell>
          <cell r="M139">
            <v>0</v>
          </cell>
          <cell r="N139">
            <v>0</v>
          </cell>
          <cell r="O139">
            <v>0</v>
          </cell>
          <cell r="P139">
            <v>0</v>
          </cell>
          <cell r="Q139">
            <v>0</v>
          </cell>
          <cell r="AJ139">
            <v>65936.566999999995</v>
          </cell>
        </row>
        <row r="141">
          <cell r="D141" t="str">
            <v>v$_EXP</v>
          </cell>
          <cell r="F141">
            <v>317126.64299999998</v>
          </cell>
          <cell r="G141">
            <v>278869.44601459999</v>
          </cell>
          <cell r="H141">
            <v>327627.68440000003</v>
          </cell>
          <cell r="I141">
            <v>1002169.4216</v>
          </cell>
          <cell r="J141">
            <v>394107.51559999998</v>
          </cell>
          <cell r="K141">
            <v>759826.78</v>
          </cell>
          <cell r="L141">
            <v>0</v>
          </cell>
          <cell r="M141">
            <v>0</v>
          </cell>
          <cell r="N141">
            <v>0</v>
          </cell>
          <cell r="O141">
            <v>0</v>
          </cell>
          <cell r="P141">
            <v>0</v>
          </cell>
          <cell r="Q141">
            <v>0</v>
          </cell>
          <cell r="AJ141">
            <v>5320499.392</v>
          </cell>
        </row>
        <row r="142">
          <cell r="D142" t="str">
            <v>v$_CFG</v>
          </cell>
          <cell r="F142">
            <v>1370.0807263909999</v>
          </cell>
          <cell r="G142">
            <v>8491.7540000000008</v>
          </cell>
          <cell r="H142">
            <v>16046.631405319999</v>
          </cell>
          <cell r="I142">
            <v>-10273.098644</v>
          </cell>
          <cell r="J142">
            <v>4195.5670068000009</v>
          </cell>
          <cell r="K142">
            <v>41672.348905599996</v>
          </cell>
          <cell r="L142">
            <v>0</v>
          </cell>
          <cell r="M142">
            <v>0</v>
          </cell>
          <cell r="N142">
            <v>0</v>
          </cell>
          <cell r="O142">
            <v>0</v>
          </cell>
          <cell r="P142">
            <v>0</v>
          </cell>
          <cell r="Q142">
            <v>0</v>
          </cell>
          <cell r="AJ142">
            <v>-102269.119394963</v>
          </cell>
        </row>
        <row r="143">
          <cell r="D143" t="str">
            <v>v$_INT</v>
          </cell>
          <cell r="F143">
            <v>-357445.28399999999</v>
          </cell>
          <cell r="G143">
            <v>-411371.26799999998</v>
          </cell>
          <cell r="H143">
            <v>-403947.91100000002</v>
          </cell>
          <cell r="I143">
            <v>-393241.41499999998</v>
          </cell>
          <cell r="J143">
            <v>-387830.125</v>
          </cell>
          <cell r="K143">
            <v>-400000</v>
          </cell>
          <cell r="L143">
            <v>-400000</v>
          </cell>
          <cell r="M143">
            <v>-400000</v>
          </cell>
          <cell r="N143">
            <v>-400000</v>
          </cell>
          <cell r="O143">
            <v>-400000</v>
          </cell>
          <cell r="P143">
            <v>-400000</v>
          </cell>
          <cell r="Q143">
            <v>-400000</v>
          </cell>
          <cell r="AJ143">
            <v>3324084.6410000003</v>
          </cell>
        </row>
        <row r="145">
          <cell r="D145" t="str">
            <v>v$_NV</v>
          </cell>
          <cell r="F145">
            <v>163573</v>
          </cell>
          <cell r="G145">
            <v>143617</v>
          </cell>
          <cell r="H145">
            <v>136378.96900000001</v>
          </cell>
          <cell r="I145">
            <v>250331.33025210199</v>
          </cell>
          <cell r="J145">
            <v>284207.39047473395</v>
          </cell>
          <cell r="K145">
            <v>270467.16073382</v>
          </cell>
          <cell r="L145">
            <v>0</v>
          </cell>
          <cell r="M145">
            <v>0</v>
          </cell>
          <cell r="N145">
            <v>0</v>
          </cell>
          <cell r="O145">
            <v>0</v>
          </cell>
          <cell r="P145">
            <v>0</v>
          </cell>
          <cell r="Q145">
            <v>0</v>
          </cell>
          <cell r="AJ145">
            <v>2032</v>
          </cell>
        </row>
        <row r="146">
          <cell r="D146" t="str">
            <v>v$_NVDSV</v>
          </cell>
          <cell r="F146">
            <v>82379.800503434759</v>
          </cell>
          <cell r="G146">
            <v>52114.549389234635</v>
          </cell>
          <cell r="H146">
            <v>71017.245455961092</v>
          </cell>
          <cell r="I146">
            <v>42335.155587310823</v>
          </cell>
          <cell r="J146">
            <v>22225.743851697091</v>
          </cell>
          <cell r="K146">
            <v>18634.063462644561</v>
          </cell>
          <cell r="L146">
            <v>0</v>
          </cell>
          <cell r="M146">
            <v>0</v>
          </cell>
          <cell r="N146">
            <v>0</v>
          </cell>
          <cell r="O146">
            <v>0</v>
          </cell>
          <cell r="P146">
            <v>0</v>
          </cell>
          <cell r="Q146">
            <v>0</v>
          </cell>
          <cell r="AJ146">
            <v>276290.73354046792</v>
          </cell>
        </row>
      </sheetData>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dos"/>
      <sheetName val="auxiliar"/>
      <sheetName val="encfixa"/>
      <sheetName val="encfixb"/>
      <sheetName val="quadro 1a"/>
      <sheetName val="quadro 1b"/>
      <sheetName val="quadro 2"/>
      <sheetName val="quadro 3a"/>
      <sheetName val="quadro 3b"/>
      <sheetName val="quadro 4a"/>
      <sheetName val="quadro 4b"/>
      <sheetName val="quadro 5"/>
      <sheetName val="quadro 6"/>
      <sheetName val="quadro 7"/>
      <sheetName val="quadro 8"/>
      <sheetName val="quadro9"/>
      <sheetName val="quadro 10"/>
      <sheetName val="quadro 13"/>
      <sheetName val="quadro 14"/>
      <sheetName val="quadro 16"/>
      <sheetName val="quadro 17"/>
      <sheetName val="quadro 19"/>
      <sheetName val="quadro 20"/>
      <sheetName val="quadro 21"/>
      <sheetName val="quadro 22"/>
      <sheetName val="quadro 23"/>
      <sheetName val="quadro 24"/>
      <sheetName val="quadro 25"/>
      <sheetName val="quadro 26"/>
      <sheetName val="quadro 27"/>
      <sheetName val="quadro 28"/>
      <sheetName val="quadro 29"/>
      <sheetName val="quadro 30"/>
      <sheetName val="quadro 31"/>
      <sheetName val="Custos Médios"/>
      <sheetName val="jmb2002"/>
      <sheetName val="jmb2003"/>
      <sheetName val="OV2002"/>
      <sheetName val="OV2003"/>
      <sheetName val="quadro 15"/>
      <sheetName val="quadro 20.orig"/>
      <sheetName val="quadro 21.orig"/>
      <sheetName val="quadro 1.old"/>
      <sheetName val="pre$"/>
      <sheetName val="quadro 20.jmb"/>
      <sheetName val="quadro 21.jmb"/>
      <sheetName val="Gráfico 1a)"/>
      <sheetName val="Gráfico 1b)"/>
      <sheetName val="Gráfico 2a)"/>
      <sheetName val="Gráfico 2b)"/>
      <sheetName val="Gráfico 3"/>
      <sheetName val="Gráfico 4"/>
      <sheetName val="Gráfico 8a)"/>
      <sheetName val="Gráfico 8b)"/>
      <sheetName val="Gráfico_cms"/>
      <sheetName val="Para_gráficos"/>
      <sheetName val="cons.esp.1"/>
      <sheetName val="cons.esp.2"/>
      <sheetName val="custos1"/>
      <sheetName val="custos2"/>
      <sheetName val="custos_verificados"/>
      <sheetName val="construcao_custos"/>
      <sheetName val="Emis"/>
      <sheetName val="Prod"/>
    </sheetNames>
    <sheetDataSet>
      <sheetData sheetId="0" refreshError="1">
        <row r="1">
          <cell r="A1">
            <v>8</v>
          </cell>
        </row>
        <row r="2">
          <cell r="A2">
            <v>2002</v>
          </cell>
        </row>
        <row r="3">
          <cell r="A3">
            <v>2003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otações"/>
      <sheetName val="Procura"/>
      <sheetName val="Oferta"/>
      <sheetName val="DR ACTIVIDADES"/>
      <sheetName val="dr+ot+of TOTAL"/>
      <sheetName val="resumo DR"/>
      <sheetName val="Balanço"/>
      <sheetName val="Serv.dívida"/>
      <sheetName val="Serv.dívida (Anexo)"/>
      <sheetName val="Indicadores"/>
      <sheetName val="APOIO"/>
      <sheetName val="Investimento"/>
      <sheetName val="Pessoal"/>
      <sheetName val="dr+ot+of TOTALback"/>
      <sheetName val="DR ACTIVIDADES back"/>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3">
          <cell r="A3" t="str">
            <v>Taxas de juros nominais</v>
          </cell>
        </row>
        <row r="4">
          <cell r="A4" t="str">
            <v>Euribor 12 m</v>
          </cell>
          <cell r="G4">
            <v>0</v>
          </cell>
          <cell r="H4">
            <v>0</v>
          </cell>
          <cell r="I4">
            <v>0</v>
          </cell>
          <cell r="J4">
            <v>0</v>
          </cell>
          <cell r="K4">
            <v>0</v>
          </cell>
          <cell r="L4">
            <v>0</v>
          </cell>
          <cell r="M4">
            <v>0</v>
          </cell>
          <cell r="N4">
            <v>0</v>
          </cell>
          <cell r="O4">
            <v>0</v>
          </cell>
          <cell r="P4">
            <v>0</v>
          </cell>
          <cell r="Q4">
            <v>0</v>
          </cell>
          <cell r="R4">
            <v>0</v>
          </cell>
        </row>
        <row r="5">
          <cell r="A5" t="str">
            <v>Lisbor 6m</v>
          </cell>
          <cell r="G5">
            <v>0</v>
          </cell>
          <cell r="H5">
            <v>0</v>
          </cell>
          <cell r="I5">
            <v>0</v>
          </cell>
          <cell r="J5">
            <v>0</v>
          </cell>
          <cell r="K5">
            <v>0</v>
          </cell>
          <cell r="L5">
            <v>0</v>
          </cell>
          <cell r="M5">
            <v>0</v>
          </cell>
          <cell r="N5">
            <v>0</v>
          </cell>
          <cell r="O5">
            <v>0</v>
          </cell>
          <cell r="P5">
            <v>0</v>
          </cell>
          <cell r="Q5">
            <v>0</v>
          </cell>
          <cell r="R5">
            <v>0</v>
          </cell>
        </row>
        <row r="6">
          <cell r="A6" t="str">
            <v>Emprést.c.prazo</v>
          </cell>
          <cell r="G6">
            <v>0</v>
          </cell>
          <cell r="H6">
            <v>0</v>
          </cell>
          <cell r="I6">
            <v>0</v>
          </cell>
          <cell r="J6">
            <v>0</v>
          </cell>
          <cell r="K6">
            <v>0</v>
          </cell>
          <cell r="L6">
            <v>0</v>
          </cell>
          <cell r="M6">
            <v>0</v>
          </cell>
          <cell r="N6">
            <v>0</v>
          </cell>
          <cell r="O6">
            <v>0</v>
          </cell>
          <cell r="P6">
            <v>0</v>
          </cell>
          <cell r="Q6">
            <v>0</v>
          </cell>
          <cell r="R6">
            <v>0</v>
          </cell>
        </row>
        <row r="7">
          <cell r="A7" t="str">
            <v>Emprést.m.l.prazo</v>
          </cell>
          <cell r="G7">
            <v>0</v>
          </cell>
          <cell r="H7">
            <v>0</v>
          </cell>
          <cell r="I7">
            <v>0</v>
          </cell>
          <cell r="J7">
            <v>0</v>
          </cell>
          <cell r="K7">
            <v>0</v>
          </cell>
          <cell r="L7">
            <v>0</v>
          </cell>
          <cell r="M7">
            <v>0</v>
          </cell>
          <cell r="N7">
            <v>0</v>
          </cell>
          <cell r="O7">
            <v>0</v>
          </cell>
          <cell r="P7">
            <v>0</v>
          </cell>
          <cell r="Q7">
            <v>0</v>
          </cell>
          <cell r="R7">
            <v>0</v>
          </cell>
        </row>
        <row r="8">
          <cell r="A8" t="str">
            <v>Empréstimo separação</v>
          </cell>
          <cell r="F8">
            <v>3.5000000000000003E-2</v>
          </cell>
          <cell r="G8">
            <v>2.9166666666666668E-3</v>
          </cell>
          <cell r="H8">
            <v>2.9166666666666668E-3</v>
          </cell>
          <cell r="I8">
            <v>2.9166666666666668E-3</v>
          </cell>
          <cell r="J8">
            <v>2.9166666666666668E-3</v>
          </cell>
          <cell r="K8">
            <v>2.9166666666666668E-3</v>
          </cell>
          <cell r="L8">
            <v>2.9166666666666668E-3</v>
          </cell>
          <cell r="M8">
            <v>2.9166666666666668E-3</v>
          </cell>
          <cell r="N8">
            <v>2.9166666666666668E-3</v>
          </cell>
          <cell r="O8">
            <v>2.9166666666666668E-3</v>
          </cell>
          <cell r="P8">
            <v>2.9166666666666668E-3</v>
          </cell>
          <cell r="Q8">
            <v>2.9166666666666668E-3</v>
          </cell>
          <cell r="R8">
            <v>2.9166666666666668E-3</v>
          </cell>
        </row>
        <row r="10">
          <cell r="A10" t="str">
            <v xml:space="preserve"> TAXAS DE JUROS</v>
          </cell>
        </row>
        <row r="11">
          <cell r="G11" t="str">
            <v>JAN</v>
          </cell>
          <cell r="H11" t="str">
            <v>FEV</v>
          </cell>
          <cell r="I11" t="str">
            <v>MAR</v>
          </cell>
          <cell r="J11" t="str">
            <v>ABR</v>
          </cell>
          <cell r="K11" t="str">
            <v>MAI</v>
          </cell>
          <cell r="L11" t="str">
            <v>JUN</v>
          </cell>
          <cell r="M11" t="str">
            <v>JUL</v>
          </cell>
          <cell r="N11" t="str">
            <v>AGO</v>
          </cell>
          <cell r="O11" t="str">
            <v>SET</v>
          </cell>
          <cell r="P11" t="str">
            <v>OUT</v>
          </cell>
          <cell r="Q11" t="str">
            <v>NOV</v>
          </cell>
          <cell r="R11" t="str">
            <v>DEZ</v>
          </cell>
        </row>
        <row r="13">
          <cell r="A13" t="str">
            <v>papel comercial existente</v>
          </cell>
          <cell r="F13">
            <v>0</v>
          </cell>
          <cell r="G13">
            <v>0</v>
          </cell>
          <cell r="H13">
            <v>0</v>
          </cell>
          <cell r="I13">
            <v>0</v>
          </cell>
          <cell r="J13">
            <v>0</v>
          </cell>
          <cell r="K13">
            <v>0</v>
          </cell>
          <cell r="L13">
            <v>0</v>
          </cell>
          <cell r="M13">
            <v>0</v>
          </cell>
          <cell r="N13">
            <v>0</v>
          </cell>
          <cell r="O13">
            <v>0</v>
          </cell>
          <cell r="P13">
            <v>0</v>
          </cell>
          <cell r="Q13">
            <v>0</v>
          </cell>
          <cell r="R13">
            <v>0</v>
          </cell>
        </row>
        <row r="14">
          <cell r="A14" t="str">
            <v>Empréstimo Sumitomo</v>
          </cell>
          <cell r="D14" t="str">
            <v>Tx Juro</v>
          </cell>
          <cell r="E14" t="str">
            <v>Spread</v>
          </cell>
          <cell r="F14">
            <v>0.04</v>
          </cell>
          <cell r="G14">
            <v>3.3333333333333335E-3</v>
          </cell>
          <cell r="H14">
            <v>3.3333333333333335E-3</v>
          </cell>
          <cell r="I14">
            <v>3.3333333333333335E-3</v>
          </cell>
          <cell r="J14">
            <v>3.3333333333333335E-3</v>
          </cell>
          <cell r="K14">
            <v>3.3333333333333335E-3</v>
          </cell>
          <cell r="L14">
            <v>3.3333333333333335E-3</v>
          </cell>
          <cell r="M14">
            <v>3.3333333333333335E-3</v>
          </cell>
          <cell r="N14">
            <v>3.3333333333333335E-3</v>
          </cell>
          <cell r="O14">
            <v>3.3333333333333335E-3</v>
          </cell>
          <cell r="P14">
            <v>3.3333333333333335E-3</v>
          </cell>
          <cell r="Q14">
            <v>3.3333333333333335E-3</v>
          </cell>
          <cell r="R14">
            <v>3.3333333333333335E-3</v>
          </cell>
        </row>
        <row r="15">
          <cell r="A15" t="str">
            <v xml:space="preserve">   Maio/2003</v>
          </cell>
          <cell r="D15">
            <v>2.9829999999999999E-2</v>
          </cell>
          <cell r="E15">
            <v>3.2499999999999999E-3</v>
          </cell>
        </row>
        <row r="16">
          <cell r="A16" t="str">
            <v xml:space="preserve">   Nov/2003</v>
          </cell>
          <cell r="D16">
            <v>0.04</v>
          </cell>
          <cell r="E16">
            <v>3.2499999999999999E-3</v>
          </cell>
        </row>
        <row r="17">
          <cell r="A17" t="str">
            <v>taxas de referência</v>
          </cell>
          <cell r="F17">
            <v>0.04</v>
          </cell>
          <cell r="G17">
            <v>3.3333333333333335E-3</v>
          </cell>
          <cell r="H17">
            <v>3.3333333333333335E-3</v>
          </cell>
          <cell r="I17">
            <v>3.3333333333333335E-3</v>
          </cell>
          <cell r="J17">
            <v>3.3333333333333335E-3</v>
          </cell>
          <cell r="K17">
            <v>3.3333333333333335E-3</v>
          </cell>
          <cell r="L17">
            <v>3.3333333333333335E-3</v>
          </cell>
          <cell r="M17">
            <v>3.3333333333333335E-3</v>
          </cell>
          <cell r="N17">
            <v>3.3333333333333335E-3</v>
          </cell>
          <cell r="O17">
            <v>3.3333333333333335E-3</v>
          </cell>
          <cell r="P17">
            <v>3.3333333333333335E-3</v>
          </cell>
          <cell r="Q17">
            <v>3.3333333333333335E-3</v>
          </cell>
          <cell r="R17">
            <v>3.3333333333333335E-3</v>
          </cell>
        </row>
        <row r="18">
          <cell r="A18" t="str">
            <v>Papel comerc. utiliz. Jan</v>
          </cell>
          <cell r="B18">
            <v>1</v>
          </cell>
          <cell r="F18">
            <v>0.04</v>
          </cell>
        </row>
        <row r="19">
          <cell r="A19" t="str">
            <v>Papel comerc. utiliz. Jan</v>
          </cell>
          <cell r="B19">
            <v>1</v>
          </cell>
          <cell r="F19">
            <v>0.04</v>
          </cell>
        </row>
        <row r="20">
          <cell r="A20" t="str">
            <v>Papel comerc. utiliz. Jan</v>
          </cell>
          <cell r="B20">
            <v>1</v>
          </cell>
          <cell r="F20">
            <v>0.04</v>
          </cell>
        </row>
        <row r="21">
          <cell r="A21" t="str">
            <v>Papel comerc. utiliz. Fev</v>
          </cell>
          <cell r="B21">
            <v>2</v>
          </cell>
          <cell r="F21">
            <v>0.04</v>
          </cell>
        </row>
        <row r="22">
          <cell r="A22" t="str">
            <v>Papel comerc. utiliz. Mar</v>
          </cell>
          <cell r="B22">
            <v>3</v>
          </cell>
          <cell r="F22">
            <v>0.04</v>
          </cell>
        </row>
        <row r="23">
          <cell r="A23" t="str">
            <v>Papel comerc. utiliz. Abr</v>
          </cell>
          <cell r="B23">
            <v>4</v>
          </cell>
          <cell r="F23">
            <v>0.04</v>
          </cell>
        </row>
        <row r="24">
          <cell r="A24" t="str">
            <v>Papel comerc. utiliz. Abr</v>
          </cell>
          <cell r="B24">
            <v>4</v>
          </cell>
          <cell r="F24">
            <v>0.04</v>
          </cell>
        </row>
        <row r="25">
          <cell r="A25" t="str">
            <v>Papel comerc. utiliz. Mai</v>
          </cell>
          <cell r="B25">
            <v>5</v>
          </cell>
          <cell r="F25">
            <v>0.04</v>
          </cell>
        </row>
        <row r="26">
          <cell r="A26" t="str">
            <v>Papel comerc. utiliz. Jun</v>
          </cell>
          <cell r="B26">
            <v>6</v>
          </cell>
          <cell r="F26">
            <v>0.04</v>
          </cell>
        </row>
        <row r="27">
          <cell r="A27" t="str">
            <v>Papel comerc. utiliz. Jul</v>
          </cell>
          <cell r="B27">
            <v>7</v>
          </cell>
          <cell r="F27">
            <v>0.04</v>
          </cell>
        </row>
        <row r="28">
          <cell r="A28" t="str">
            <v>Papel comerc. utiliz. Jul</v>
          </cell>
          <cell r="B28">
            <v>7</v>
          </cell>
          <cell r="F28">
            <v>0.04</v>
          </cell>
        </row>
        <row r="29">
          <cell r="A29" t="str">
            <v>Papel comerc. utiliz. Ago</v>
          </cell>
          <cell r="B29">
            <v>8</v>
          </cell>
          <cell r="F29">
            <v>0.04</v>
          </cell>
        </row>
        <row r="30">
          <cell r="A30" t="str">
            <v>Papel comerc. utiliz. Set</v>
          </cell>
          <cell r="B30">
            <v>9</v>
          </cell>
          <cell r="F30">
            <v>0.04</v>
          </cell>
        </row>
        <row r="31">
          <cell r="A31" t="str">
            <v>Papel comerc. utiliz. Out</v>
          </cell>
          <cell r="B31">
            <v>10</v>
          </cell>
          <cell r="F31">
            <v>0.04</v>
          </cell>
        </row>
        <row r="32">
          <cell r="A32" t="str">
            <v>Papel comerc. utiliz. Out</v>
          </cell>
          <cell r="B32">
            <v>10</v>
          </cell>
          <cell r="F32">
            <v>0.04</v>
          </cell>
        </row>
        <row r="33">
          <cell r="A33" t="str">
            <v>Papel comerc. utiliz. Nov</v>
          </cell>
          <cell r="B33">
            <v>11</v>
          </cell>
          <cell r="F33">
            <v>0.04</v>
          </cell>
        </row>
        <row r="34">
          <cell r="A34" t="str">
            <v>Papel comerc. utiliz. Dez</v>
          </cell>
          <cell r="B34">
            <v>12</v>
          </cell>
          <cell r="F34">
            <v>0.04</v>
          </cell>
        </row>
        <row r="36">
          <cell r="A36" t="str">
            <v>Outros empréstimos</v>
          </cell>
          <cell r="F36">
            <v>0.04</v>
          </cell>
          <cell r="G36">
            <v>3.3333333333333335E-3</v>
          </cell>
          <cell r="H36">
            <v>3.3333333333333335E-3</v>
          </cell>
          <cell r="I36">
            <v>3.3333333333333335E-3</v>
          </cell>
          <cell r="J36">
            <v>3.3333333333333335E-3</v>
          </cell>
          <cell r="K36">
            <v>3.3333333333333335E-3</v>
          </cell>
          <cell r="L36">
            <v>3.3333333333333335E-3</v>
          </cell>
          <cell r="M36">
            <v>3.3333333333333335E-3</v>
          </cell>
          <cell r="N36">
            <v>3.3333333333333335E-3</v>
          </cell>
          <cell r="O36">
            <v>3.3333333333333335E-3</v>
          </cell>
          <cell r="P36">
            <v>3.3333333333333335E-3</v>
          </cell>
          <cell r="Q36">
            <v>3.3333333333333335E-3</v>
          </cell>
          <cell r="R36">
            <v>3.3333333333333335E-3</v>
          </cell>
        </row>
        <row r="39">
          <cell r="A39" t="str">
            <v xml:space="preserve"> Capital em Dívida (milhões de euros)</v>
          </cell>
        </row>
        <row r="42">
          <cell r="F42" t="str">
            <v xml:space="preserve"> 31.Dez.02</v>
          </cell>
          <cell r="G42" t="str">
            <v>JAN</v>
          </cell>
          <cell r="H42" t="str">
            <v>FEV</v>
          </cell>
          <cell r="I42" t="str">
            <v>MAR</v>
          </cell>
          <cell r="J42" t="str">
            <v>ABR</v>
          </cell>
          <cell r="K42" t="str">
            <v>MAI</v>
          </cell>
          <cell r="L42" t="str">
            <v>JUN</v>
          </cell>
          <cell r="M42" t="str">
            <v>JUL</v>
          </cell>
          <cell r="N42" t="str">
            <v>AGO</v>
          </cell>
          <cell r="O42" t="str">
            <v>SET</v>
          </cell>
          <cell r="P42" t="str">
            <v>OUT</v>
          </cell>
          <cell r="Q42" t="str">
            <v>NOV</v>
          </cell>
          <cell r="R42" t="str">
            <v>DEZ</v>
          </cell>
        </row>
        <row r="43">
          <cell r="D43" t="str">
            <v>montante</v>
          </cell>
          <cell r="E43" t="str">
            <v>nº meses</v>
          </cell>
          <cell r="G43">
            <v>1</v>
          </cell>
          <cell r="H43">
            <v>2</v>
          </cell>
          <cell r="I43">
            <v>3</v>
          </cell>
          <cell r="J43">
            <v>4</v>
          </cell>
          <cell r="K43">
            <v>5</v>
          </cell>
          <cell r="L43">
            <v>6</v>
          </cell>
          <cell r="M43">
            <v>7</v>
          </cell>
          <cell r="N43">
            <v>8</v>
          </cell>
          <cell r="O43">
            <v>9</v>
          </cell>
          <cell r="P43">
            <v>10</v>
          </cell>
          <cell r="Q43">
            <v>11</v>
          </cell>
          <cell r="R43">
            <v>12</v>
          </cell>
        </row>
        <row r="44">
          <cell r="A44" t="str">
            <v>Papel comercial existente</v>
          </cell>
          <cell r="F44">
            <v>309</v>
          </cell>
          <cell r="G44">
            <v>80</v>
          </cell>
          <cell r="H44">
            <v>80</v>
          </cell>
          <cell r="I44">
            <v>80</v>
          </cell>
          <cell r="J44">
            <v>0</v>
          </cell>
          <cell r="K44">
            <v>0</v>
          </cell>
          <cell r="L44">
            <v>0</v>
          </cell>
          <cell r="M44">
            <v>0</v>
          </cell>
          <cell r="N44">
            <v>0</v>
          </cell>
          <cell r="O44">
            <v>0</v>
          </cell>
          <cell r="P44">
            <v>0</v>
          </cell>
          <cell r="Q44">
            <v>0</v>
          </cell>
          <cell r="R44">
            <v>0</v>
          </cell>
        </row>
        <row r="45">
          <cell r="A45" t="str">
            <v>Empréstimo Sumitomo</v>
          </cell>
          <cell r="F45">
            <v>350</v>
          </cell>
          <cell r="G45">
            <v>350</v>
          </cell>
          <cell r="H45">
            <v>350</v>
          </cell>
          <cell r="I45">
            <v>350</v>
          </cell>
          <cell r="J45">
            <v>350</v>
          </cell>
          <cell r="K45">
            <v>350</v>
          </cell>
          <cell r="L45">
            <v>350</v>
          </cell>
          <cell r="M45">
            <v>350</v>
          </cell>
          <cell r="N45">
            <v>350</v>
          </cell>
          <cell r="O45">
            <v>350</v>
          </cell>
          <cell r="P45">
            <v>350</v>
          </cell>
          <cell r="Q45">
            <v>326.66700000000003</v>
          </cell>
          <cell r="R45">
            <v>326.66700000000003</v>
          </cell>
        </row>
        <row r="46">
          <cell r="A46" t="str">
            <v>Papel comerc. utiliz. Jan</v>
          </cell>
          <cell r="B46">
            <v>1</v>
          </cell>
          <cell r="D46">
            <v>67.5</v>
          </cell>
          <cell r="E46">
            <v>1.0333333333333332</v>
          </cell>
          <cell r="G46">
            <v>67.5</v>
          </cell>
          <cell r="H46">
            <v>0</v>
          </cell>
          <cell r="I46">
            <v>0</v>
          </cell>
          <cell r="J46">
            <v>0</v>
          </cell>
          <cell r="K46">
            <v>0</v>
          </cell>
          <cell r="L46">
            <v>0</v>
          </cell>
          <cell r="M46">
            <v>0</v>
          </cell>
          <cell r="N46">
            <v>0</v>
          </cell>
          <cell r="O46">
            <v>0</v>
          </cell>
          <cell r="P46">
            <v>0</v>
          </cell>
          <cell r="Q46">
            <v>0</v>
          </cell>
          <cell r="R46">
            <v>0</v>
          </cell>
        </row>
        <row r="47">
          <cell r="A47" t="str">
            <v>Papel comerc. utiliz. Jan</v>
          </cell>
          <cell r="B47">
            <v>1</v>
          </cell>
          <cell r="D47">
            <v>110</v>
          </cell>
          <cell r="E47">
            <v>6.0330000000000004</v>
          </cell>
          <cell r="G47">
            <v>110</v>
          </cell>
          <cell r="H47">
            <v>110</v>
          </cell>
          <cell r="I47">
            <v>110</v>
          </cell>
          <cell r="J47">
            <v>110</v>
          </cell>
          <cell r="K47">
            <v>110</v>
          </cell>
          <cell r="L47">
            <v>110</v>
          </cell>
          <cell r="M47">
            <v>0</v>
          </cell>
          <cell r="N47">
            <v>0</v>
          </cell>
          <cell r="O47">
            <v>0</v>
          </cell>
          <cell r="P47">
            <v>0</v>
          </cell>
          <cell r="Q47">
            <v>0</v>
          </cell>
          <cell r="R47">
            <v>0</v>
          </cell>
        </row>
        <row r="48">
          <cell r="A48" t="str">
            <v>Papel comerc. utiliz. Jan</v>
          </cell>
          <cell r="B48">
            <v>1</v>
          </cell>
          <cell r="D48">
            <v>50</v>
          </cell>
          <cell r="E48">
            <v>3</v>
          </cell>
          <cell r="G48">
            <v>50</v>
          </cell>
          <cell r="H48">
            <v>50</v>
          </cell>
          <cell r="I48">
            <v>50</v>
          </cell>
          <cell r="J48">
            <v>0</v>
          </cell>
          <cell r="K48">
            <v>0</v>
          </cell>
          <cell r="L48">
            <v>0</v>
          </cell>
          <cell r="M48">
            <v>0</v>
          </cell>
          <cell r="N48">
            <v>0</v>
          </cell>
          <cell r="O48">
            <v>0</v>
          </cell>
          <cell r="P48">
            <v>0</v>
          </cell>
          <cell r="Q48">
            <v>0</v>
          </cell>
          <cell r="R48">
            <v>0</v>
          </cell>
        </row>
        <row r="49">
          <cell r="A49" t="str">
            <v>Papel comerc. utiliz. Fev</v>
          </cell>
          <cell r="B49">
            <v>2</v>
          </cell>
          <cell r="D49">
            <v>57.6</v>
          </cell>
          <cell r="E49">
            <v>0.93333333333333335</v>
          </cell>
          <cell r="H49">
            <v>57.6</v>
          </cell>
          <cell r="I49">
            <v>0</v>
          </cell>
          <cell r="J49">
            <v>0</v>
          </cell>
          <cell r="K49">
            <v>0</v>
          </cell>
          <cell r="L49">
            <v>0</v>
          </cell>
          <cell r="M49">
            <v>0</v>
          </cell>
          <cell r="N49">
            <v>0</v>
          </cell>
          <cell r="O49">
            <v>0</v>
          </cell>
          <cell r="P49">
            <v>0</v>
          </cell>
          <cell r="Q49">
            <v>0</v>
          </cell>
          <cell r="R49">
            <v>0</v>
          </cell>
        </row>
        <row r="50">
          <cell r="A50" t="str">
            <v>Papel comerc. utiliz. Mar</v>
          </cell>
          <cell r="B50">
            <v>3</v>
          </cell>
          <cell r="D50">
            <v>50.9</v>
          </cell>
          <cell r="E50">
            <v>1.0333333333333332</v>
          </cell>
          <cell r="I50">
            <v>50.9</v>
          </cell>
          <cell r="J50">
            <v>0</v>
          </cell>
          <cell r="K50">
            <v>0</v>
          </cell>
          <cell r="L50">
            <v>0</v>
          </cell>
          <cell r="M50">
            <v>0</v>
          </cell>
          <cell r="N50">
            <v>0</v>
          </cell>
          <cell r="O50">
            <v>0</v>
          </cell>
          <cell r="P50">
            <v>0</v>
          </cell>
          <cell r="Q50">
            <v>0</v>
          </cell>
          <cell r="R50">
            <v>0</v>
          </cell>
        </row>
        <row r="51">
          <cell r="A51" t="str">
            <v>Papel comerc. utiliz. Abr</v>
          </cell>
          <cell r="B51">
            <v>4</v>
          </cell>
          <cell r="D51">
            <v>41.2</v>
          </cell>
          <cell r="E51">
            <v>1</v>
          </cell>
          <cell r="J51">
            <v>41.2</v>
          </cell>
          <cell r="K51">
            <v>0</v>
          </cell>
          <cell r="L51">
            <v>0</v>
          </cell>
          <cell r="M51">
            <v>0</v>
          </cell>
          <cell r="N51">
            <v>0</v>
          </cell>
          <cell r="O51">
            <v>0</v>
          </cell>
          <cell r="P51">
            <v>0</v>
          </cell>
          <cell r="Q51">
            <v>0</v>
          </cell>
          <cell r="R51">
            <v>0</v>
          </cell>
        </row>
        <row r="52">
          <cell r="A52" t="str">
            <v>Papel comerc. utiliz. Abr</v>
          </cell>
          <cell r="B52">
            <v>4</v>
          </cell>
          <cell r="D52">
            <v>130</v>
          </cell>
          <cell r="E52">
            <v>6.1</v>
          </cell>
          <cell r="J52">
            <v>130</v>
          </cell>
          <cell r="K52">
            <v>130</v>
          </cell>
          <cell r="L52">
            <v>130</v>
          </cell>
          <cell r="M52">
            <v>130</v>
          </cell>
          <cell r="N52">
            <v>130</v>
          </cell>
          <cell r="O52">
            <v>130</v>
          </cell>
          <cell r="P52">
            <v>0</v>
          </cell>
          <cell r="Q52">
            <v>0</v>
          </cell>
          <cell r="R52">
            <v>0</v>
          </cell>
        </row>
        <row r="53">
          <cell r="A53" t="str">
            <v>Papel comerc. utiliz. Mai</v>
          </cell>
          <cell r="B53">
            <v>5</v>
          </cell>
          <cell r="D53">
            <v>64.8</v>
          </cell>
          <cell r="E53">
            <v>1.0333333333333332</v>
          </cell>
          <cell r="K53">
            <v>64.8</v>
          </cell>
          <cell r="L53">
            <v>0</v>
          </cell>
          <cell r="M53">
            <v>0</v>
          </cell>
          <cell r="N53">
            <v>0</v>
          </cell>
          <cell r="O53">
            <v>0</v>
          </cell>
          <cell r="P53">
            <v>0</v>
          </cell>
          <cell r="Q53">
            <v>0</v>
          </cell>
          <cell r="R53">
            <v>0</v>
          </cell>
        </row>
        <row r="54">
          <cell r="A54" t="str">
            <v>Papel comerc. utiliz. Jun</v>
          </cell>
          <cell r="B54">
            <v>6</v>
          </cell>
          <cell r="D54">
            <v>47</v>
          </cell>
          <cell r="E54">
            <v>1</v>
          </cell>
          <cell r="L54">
            <v>47</v>
          </cell>
          <cell r="M54">
            <v>0</v>
          </cell>
          <cell r="N54">
            <v>0</v>
          </cell>
          <cell r="O54">
            <v>0</v>
          </cell>
          <cell r="P54">
            <v>0</v>
          </cell>
          <cell r="Q54">
            <v>0</v>
          </cell>
          <cell r="R54">
            <v>0</v>
          </cell>
        </row>
        <row r="55">
          <cell r="A55" t="str">
            <v>Papel comerc. utiliz. Jul</v>
          </cell>
          <cell r="B55">
            <v>7</v>
          </cell>
          <cell r="D55">
            <v>46.8</v>
          </cell>
          <cell r="E55">
            <v>1.0333333333333332</v>
          </cell>
          <cell r="M55">
            <v>46.8</v>
          </cell>
          <cell r="N55">
            <v>0</v>
          </cell>
          <cell r="O55">
            <v>0</v>
          </cell>
          <cell r="P55">
            <v>0</v>
          </cell>
          <cell r="Q55">
            <v>0</v>
          </cell>
          <cell r="R55">
            <v>0</v>
          </cell>
        </row>
        <row r="56">
          <cell r="A56" t="str">
            <v>Papel comerc. utiliz. Jul</v>
          </cell>
          <cell r="B56">
            <v>7</v>
          </cell>
          <cell r="D56">
            <v>110</v>
          </cell>
          <cell r="E56">
            <v>6.1333333333333329</v>
          </cell>
          <cell r="M56">
            <v>110</v>
          </cell>
          <cell r="N56">
            <v>110</v>
          </cell>
          <cell r="O56">
            <v>110</v>
          </cell>
          <cell r="P56">
            <v>110</v>
          </cell>
          <cell r="Q56">
            <v>110</v>
          </cell>
          <cell r="R56">
            <v>110</v>
          </cell>
        </row>
        <row r="57">
          <cell r="A57" t="str">
            <v>Papel comerc. utiliz. Ago</v>
          </cell>
          <cell r="B57">
            <v>8</v>
          </cell>
          <cell r="D57">
            <v>34.700000000000003</v>
          </cell>
          <cell r="E57">
            <v>1.0333333333333332</v>
          </cell>
          <cell r="N57">
            <v>34.700000000000003</v>
          </cell>
          <cell r="O57">
            <v>0</v>
          </cell>
          <cell r="P57">
            <v>0</v>
          </cell>
          <cell r="Q57">
            <v>0</v>
          </cell>
          <cell r="R57">
            <v>0</v>
          </cell>
        </row>
        <row r="58">
          <cell r="A58" t="str">
            <v>Papel comerc. utiliz. Set</v>
          </cell>
          <cell r="B58">
            <v>9</v>
          </cell>
          <cell r="D58">
            <v>42.1</v>
          </cell>
          <cell r="E58">
            <v>1</v>
          </cell>
          <cell r="O58">
            <v>42.1</v>
          </cell>
          <cell r="P58">
            <v>0</v>
          </cell>
          <cell r="Q58">
            <v>0</v>
          </cell>
          <cell r="R58">
            <v>0</v>
          </cell>
        </row>
        <row r="59">
          <cell r="A59" t="str">
            <v>Papel comerc. utiliz. Out</v>
          </cell>
          <cell r="B59">
            <v>10</v>
          </cell>
          <cell r="D59">
            <v>34.1</v>
          </cell>
          <cell r="E59">
            <v>1.0333333333333332</v>
          </cell>
          <cell r="P59">
            <v>34.1</v>
          </cell>
          <cell r="Q59">
            <v>0</v>
          </cell>
          <cell r="R59">
            <v>0</v>
          </cell>
        </row>
        <row r="60">
          <cell r="A60" t="str">
            <v>Papel comerc. utiliz. Out</v>
          </cell>
          <cell r="B60">
            <v>10</v>
          </cell>
          <cell r="D60">
            <v>130</v>
          </cell>
          <cell r="E60">
            <v>3.0666666666666664</v>
          </cell>
          <cell r="P60">
            <v>130</v>
          </cell>
          <cell r="Q60">
            <v>130</v>
          </cell>
          <cell r="R60">
            <v>130</v>
          </cell>
        </row>
        <row r="61">
          <cell r="A61" t="str">
            <v>Papel comerc. utiliz. Nov</v>
          </cell>
          <cell r="B61">
            <v>11</v>
          </cell>
          <cell r="D61">
            <v>58.2</v>
          </cell>
          <cell r="E61">
            <v>1</v>
          </cell>
          <cell r="Q61">
            <v>58.2</v>
          </cell>
          <cell r="R61">
            <v>0</v>
          </cell>
        </row>
        <row r="62">
          <cell r="A62" t="str">
            <v>Papel comerc. utiliz. Dez</v>
          </cell>
          <cell r="B62">
            <v>12</v>
          </cell>
          <cell r="D62">
            <v>70</v>
          </cell>
          <cell r="E62">
            <v>1.0333333333333332</v>
          </cell>
          <cell r="R62">
            <v>70</v>
          </cell>
        </row>
        <row r="64">
          <cell r="A64" t="str">
            <v>Outros empréstimos</v>
          </cell>
          <cell r="F64">
            <v>0</v>
          </cell>
          <cell r="G64">
            <v>0</v>
          </cell>
          <cell r="H64">
            <v>0</v>
          </cell>
          <cell r="I64">
            <v>0</v>
          </cell>
          <cell r="J64">
            <v>0</v>
          </cell>
          <cell r="K64">
            <v>0</v>
          </cell>
          <cell r="L64">
            <v>0</v>
          </cell>
          <cell r="M64">
            <v>0</v>
          </cell>
          <cell r="N64">
            <v>0</v>
          </cell>
          <cell r="O64">
            <v>0</v>
          </cell>
          <cell r="P64">
            <v>0</v>
          </cell>
          <cell r="Q64">
            <v>0</v>
          </cell>
          <cell r="R64">
            <v>0.36130000000000001</v>
          </cell>
        </row>
        <row r="65">
          <cell r="A65" t="str">
            <v>Total</v>
          </cell>
          <cell r="F65">
            <v>659</v>
          </cell>
          <cell r="G65">
            <v>657.5</v>
          </cell>
          <cell r="H65">
            <v>647.6</v>
          </cell>
          <cell r="I65">
            <v>640.9</v>
          </cell>
          <cell r="J65">
            <v>631.20000000000005</v>
          </cell>
          <cell r="K65">
            <v>654.79999999999995</v>
          </cell>
          <cell r="L65">
            <v>637</v>
          </cell>
          <cell r="M65">
            <v>636.79999999999995</v>
          </cell>
          <cell r="N65">
            <v>624.70000000000005</v>
          </cell>
          <cell r="O65">
            <v>632.1</v>
          </cell>
          <cell r="P65">
            <v>624.1</v>
          </cell>
          <cell r="Q65">
            <v>624.86700000000008</v>
          </cell>
          <cell r="R65">
            <v>637.02830000000006</v>
          </cell>
        </row>
        <row r="68">
          <cell r="A68" t="str">
            <v xml:space="preserve"> Reembolsos (milhões de euros)</v>
          </cell>
        </row>
        <row r="71">
          <cell r="F71" t="str">
            <v>Ano orçam.</v>
          </cell>
          <cell r="G71" t="str">
            <v>JAN</v>
          </cell>
          <cell r="H71" t="str">
            <v>FEV</v>
          </cell>
          <cell r="I71" t="str">
            <v>MAR</v>
          </cell>
          <cell r="J71" t="str">
            <v>ABR</v>
          </cell>
          <cell r="K71" t="str">
            <v>MAI</v>
          </cell>
          <cell r="L71" t="str">
            <v>JUN</v>
          </cell>
          <cell r="M71" t="str">
            <v>JUL</v>
          </cell>
          <cell r="N71" t="str">
            <v>AGO</v>
          </cell>
          <cell r="O71" t="str">
            <v>SET</v>
          </cell>
          <cell r="P71" t="str">
            <v>OUT</v>
          </cell>
          <cell r="Q71" t="str">
            <v>NOV</v>
          </cell>
          <cell r="R71" t="str">
            <v>DEZ</v>
          </cell>
        </row>
        <row r="72">
          <cell r="G72">
            <v>1</v>
          </cell>
          <cell r="H72">
            <v>2</v>
          </cell>
          <cell r="I72">
            <v>3</v>
          </cell>
          <cell r="J72">
            <v>4</v>
          </cell>
          <cell r="K72">
            <v>5</v>
          </cell>
          <cell r="L72">
            <v>6</v>
          </cell>
          <cell r="M72">
            <v>7</v>
          </cell>
          <cell r="N72">
            <v>8</v>
          </cell>
          <cell r="O72">
            <v>9</v>
          </cell>
          <cell r="P72">
            <v>10</v>
          </cell>
          <cell r="Q72">
            <v>11</v>
          </cell>
          <cell r="R72">
            <v>12</v>
          </cell>
        </row>
        <row r="73">
          <cell r="A73" t="str">
            <v>Papel comercial existente</v>
          </cell>
          <cell r="F73">
            <v>309</v>
          </cell>
          <cell r="G73">
            <v>229</v>
          </cell>
          <cell r="H73">
            <v>0</v>
          </cell>
          <cell r="J73">
            <v>80</v>
          </cell>
        </row>
        <row r="74">
          <cell r="A74" t="str">
            <v>Empréstimo Sumitomo</v>
          </cell>
          <cell r="F74">
            <v>23.332999999999998</v>
          </cell>
          <cell r="Q74">
            <v>23.332999999999998</v>
          </cell>
        </row>
        <row r="75">
          <cell r="A75" t="str">
            <v>Papel comerc. utiliz. Jan</v>
          </cell>
          <cell r="B75">
            <v>1</v>
          </cell>
          <cell r="F75">
            <v>67.5</v>
          </cell>
          <cell r="G75">
            <v>0</v>
          </cell>
          <cell r="H75">
            <v>67.5</v>
          </cell>
          <cell r="I75">
            <v>0</v>
          </cell>
          <cell r="J75">
            <v>0</v>
          </cell>
          <cell r="K75">
            <v>0</v>
          </cell>
          <cell r="L75">
            <v>0</v>
          </cell>
          <cell r="M75">
            <v>0</v>
          </cell>
          <cell r="N75">
            <v>0</v>
          </cell>
          <cell r="O75">
            <v>0</v>
          </cell>
          <cell r="P75">
            <v>0</v>
          </cell>
          <cell r="Q75">
            <v>0</v>
          </cell>
          <cell r="R75">
            <v>0</v>
          </cell>
        </row>
        <row r="76">
          <cell r="A76" t="str">
            <v>Papel comerc. utiliz. Jan</v>
          </cell>
          <cell r="B76">
            <v>1</v>
          </cell>
          <cell r="F76">
            <v>110</v>
          </cell>
          <cell r="G76">
            <v>0</v>
          </cell>
          <cell r="H76">
            <v>0</v>
          </cell>
          <cell r="I76">
            <v>0</v>
          </cell>
          <cell r="J76">
            <v>0</v>
          </cell>
          <cell r="K76">
            <v>0</v>
          </cell>
          <cell r="L76">
            <v>0</v>
          </cell>
          <cell r="M76">
            <v>110</v>
          </cell>
          <cell r="N76">
            <v>0</v>
          </cell>
          <cell r="O76">
            <v>0</v>
          </cell>
          <cell r="P76">
            <v>0</v>
          </cell>
          <cell r="Q76">
            <v>0</v>
          </cell>
          <cell r="R76">
            <v>0</v>
          </cell>
        </row>
        <row r="77">
          <cell r="A77" t="str">
            <v>Papel comerc. utiliz. Jan</v>
          </cell>
          <cell r="B77">
            <v>1</v>
          </cell>
          <cell r="F77">
            <v>50</v>
          </cell>
          <cell r="G77">
            <v>0</v>
          </cell>
          <cell r="H77">
            <v>0</v>
          </cell>
          <cell r="I77">
            <v>0</v>
          </cell>
          <cell r="J77">
            <v>50</v>
          </cell>
          <cell r="K77">
            <v>0</v>
          </cell>
          <cell r="L77">
            <v>0</v>
          </cell>
          <cell r="M77">
            <v>0</v>
          </cell>
          <cell r="N77">
            <v>0</v>
          </cell>
          <cell r="O77">
            <v>0</v>
          </cell>
          <cell r="P77">
            <v>0</v>
          </cell>
          <cell r="Q77">
            <v>0</v>
          </cell>
          <cell r="R77">
            <v>0</v>
          </cell>
        </row>
        <row r="78">
          <cell r="A78" t="str">
            <v>Papel comerc. utiliz. Fev</v>
          </cell>
          <cell r="B78">
            <v>2</v>
          </cell>
          <cell r="F78">
            <v>57.6</v>
          </cell>
          <cell r="G78">
            <v>0</v>
          </cell>
          <cell r="H78">
            <v>0</v>
          </cell>
          <cell r="I78">
            <v>57.6</v>
          </cell>
          <cell r="J78">
            <v>0</v>
          </cell>
          <cell r="K78">
            <v>0</v>
          </cell>
          <cell r="L78">
            <v>0</v>
          </cell>
          <cell r="M78">
            <v>0</v>
          </cell>
          <cell r="N78">
            <v>0</v>
          </cell>
          <cell r="O78">
            <v>0</v>
          </cell>
          <cell r="P78">
            <v>0</v>
          </cell>
          <cell r="Q78">
            <v>0</v>
          </cell>
          <cell r="R78">
            <v>0</v>
          </cell>
        </row>
        <row r="79">
          <cell r="A79" t="str">
            <v>Papel comerc. utiliz. Mar</v>
          </cell>
          <cell r="B79">
            <v>3</v>
          </cell>
          <cell r="F79">
            <v>50.9</v>
          </cell>
          <cell r="G79">
            <v>0</v>
          </cell>
          <cell r="H79">
            <v>0</v>
          </cell>
          <cell r="I79">
            <v>0</v>
          </cell>
          <cell r="J79">
            <v>50.9</v>
          </cell>
          <cell r="K79">
            <v>0</v>
          </cell>
          <cell r="L79">
            <v>0</v>
          </cell>
          <cell r="M79">
            <v>0</v>
          </cell>
          <cell r="N79">
            <v>0</v>
          </cell>
          <cell r="O79">
            <v>0</v>
          </cell>
          <cell r="P79">
            <v>0</v>
          </cell>
          <cell r="Q79">
            <v>0</v>
          </cell>
          <cell r="R79">
            <v>0</v>
          </cell>
        </row>
        <row r="80">
          <cell r="A80" t="str">
            <v>Papel comerc. utiliz. Abr</v>
          </cell>
          <cell r="B80">
            <v>4</v>
          </cell>
          <cell r="F80">
            <v>41.2</v>
          </cell>
          <cell r="G80">
            <v>0</v>
          </cell>
          <cell r="H80">
            <v>0</v>
          </cell>
          <cell r="I80">
            <v>0</v>
          </cell>
          <cell r="J80">
            <v>0</v>
          </cell>
          <cell r="K80">
            <v>41.2</v>
          </cell>
          <cell r="L80">
            <v>0</v>
          </cell>
          <cell r="M80">
            <v>0</v>
          </cell>
          <cell r="N80">
            <v>0</v>
          </cell>
          <cell r="O80">
            <v>0</v>
          </cell>
          <cell r="P80">
            <v>0</v>
          </cell>
          <cell r="Q80">
            <v>0</v>
          </cell>
          <cell r="R80">
            <v>0</v>
          </cell>
        </row>
        <row r="81">
          <cell r="A81" t="str">
            <v>Papel comerc. utiliz. Abr</v>
          </cell>
          <cell r="B81">
            <v>4</v>
          </cell>
          <cell r="F81">
            <v>130</v>
          </cell>
          <cell r="G81">
            <v>0</v>
          </cell>
          <cell r="H81">
            <v>0</v>
          </cell>
          <cell r="I81">
            <v>0</v>
          </cell>
          <cell r="J81">
            <v>0</v>
          </cell>
          <cell r="K81">
            <v>0</v>
          </cell>
          <cell r="L81">
            <v>0</v>
          </cell>
          <cell r="M81">
            <v>0</v>
          </cell>
          <cell r="N81">
            <v>0</v>
          </cell>
          <cell r="O81">
            <v>0</v>
          </cell>
          <cell r="P81">
            <v>130</v>
          </cell>
          <cell r="Q81">
            <v>0</v>
          </cell>
          <cell r="R81">
            <v>0</v>
          </cell>
        </row>
        <row r="82">
          <cell r="A82" t="str">
            <v>Papel comerc. utiliz. Mai</v>
          </cell>
          <cell r="B82">
            <v>5</v>
          </cell>
          <cell r="F82">
            <v>64.8</v>
          </cell>
          <cell r="G82">
            <v>0</v>
          </cell>
          <cell r="H82">
            <v>0</v>
          </cell>
          <cell r="I82">
            <v>0</v>
          </cell>
          <cell r="J82">
            <v>0</v>
          </cell>
          <cell r="K82">
            <v>0</v>
          </cell>
          <cell r="L82">
            <v>64.8</v>
          </cell>
          <cell r="M82">
            <v>0</v>
          </cell>
          <cell r="N82">
            <v>0</v>
          </cell>
          <cell r="O82">
            <v>0</v>
          </cell>
          <cell r="P82">
            <v>0</v>
          </cell>
          <cell r="Q82">
            <v>0</v>
          </cell>
          <cell r="R82">
            <v>0</v>
          </cell>
        </row>
        <row r="83">
          <cell r="A83" t="str">
            <v>Papel comerc. utiliz. Jun</v>
          </cell>
          <cell r="B83">
            <v>6</v>
          </cell>
          <cell r="F83">
            <v>47</v>
          </cell>
          <cell r="G83">
            <v>0</v>
          </cell>
          <cell r="H83">
            <v>0</v>
          </cell>
          <cell r="I83">
            <v>0</v>
          </cell>
          <cell r="J83">
            <v>0</v>
          </cell>
          <cell r="K83">
            <v>0</v>
          </cell>
          <cell r="L83">
            <v>0</v>
          </cell>
          <cell r="M83">
            <v>47</v>
          </cell>
          <cell r="N83">
            <v>0</v>
          </cell>
          <cell r="O83">
            <v>0</v>
          </cell>
          <cell r="P83">
            <v>0</v>
          </cell>
          <cell r="Q83">
            <v>0</v>
          </cell>
          <cell r="R83">
            <v>0</v>
          </cell>
        </row>
        <row r="84">
          <cell r="A84" t="str">
            <v>Papel comerc. utiliz. Jul</v>
          </cell>
          <cell r="B84">
            <v>7</v>
          </cell>
          <cell r="F84">
            <v>46.8</v>
          </cell>
          <cell r="G84">
            <v>0</v>
          </cell>
          <cell r="H84">
            <v>0</v>
          </cell>
          <cell r="I84">
            <v>0</v>
          </cell>
          <cell r="J84">
            <v>0</v>
          </cell>
          <cell r="K84">
            <v>0</v>
          </cell>
          <cell r="L84">
            <v>0</v>
          </cell>
          <cell r="M84">
            <v>0</v>
          </cell>
          <cell r="N84">
            <v>46.8</v>
          </cell>
          <cell r="O84">
            <v>0</v>
          </cell>
          <cell r="P84">
            <v>0</v>
          </cell>
          <cell r="Q84">
            <v>0</v>
          </cell>
          <cell r="R84">
            <v>0</v>
          </cell>
        </row>
        <row r="85">
          <cell r="A85" t="str">
            <v>Papel comerc. utiliz. Jul</v>
          </cell>
          <cell r="B85">
            <v>7</v>
          </cell>
          <cell r="F85">
            <v>0</v>
          </cell>
          <cell r="G85">
            <v>0</v>
          </cell>
          <cell r="H85">
            <v>0</v>
          </cell>
          <cell r="I85">
            <v>0</v>
          </cell>
          <cell r="J85">
            <v>0</v>
          </cell>
          <cell r="K85">
            <v>0</v>
          </cell>
          <cell r="L85">
            <v>0</v>
          </cell>
          <cell r="M85">
            <v>0</v>
          </cell>
          <cell r="N85">
            <v>0</v>
          </cell>
          <cell r="O85">
            <v>0</v>
          </cell>
          <cell r="P85">
            <v>0</v>
          </cell>
          <cell r="Q85">
            <v>0</v>
          </cell>
          <cell r="R85">
            <v>0</v>
          </cell>
        </row>
        <row r="86">
          <cell r="A86" t="str">
            <v>Papel comerc. utiliz. Ago</v>
          </cell>
          <cell r="B86">
            <v>8</v>
          </cell>
          <cell r="F86">
            <v>34.700000000000003</v>
          </cell>
          <cell r="G86">
            <v>0</v>
          </cell>
          <cell r="H86">
            <v>0</v>
          </cell>
          <cell r="I86">
            <v>0</v>
          </cell>
          <cell r="J86">
            <v>0</v>
          </cell>
          <cell r="K86">
            <v>0</v>
          </cell>
          <cell r="L86">
            <v>0</v>
          </cell>
          <cell r="M86">
            <v>0</v>
          </cell>
          <cell r="N86">
            <v>0</v>
          </cell>
          <cell r="O86">
            <v>34.700000000000003</v>
          </cell>
          <cell r="P86">
            <v>0</v>
          </cell>
          <cell r="Q86">
            <v>0</v>
          </cell>
          <cell r="R86">
            <v>0</v>
          </cell>
        </row>
        <row r="87">
          <cell r="A87" t="str">
            <v>Papel comerc. utiliz. Set</v>
          </cell>
          <cell r="B87">
            <v>9</v>
          </cell>
          <cell r="F87">
            <v>42.1</v>
          </cell>
          <cell r="G87">
            <v>0</v>
          </cell>
          <cell r="H87">
            <v>0</v>
          </cell>
          <cell r="I87">
            <v>0</v>
          </cell>
          <cell r="J87">
            <v>0</v>
          </cell>
          <cell r="K87">
            <v>0</v>
          </cell>
          <cell r="L87">
            <v>0</v>
          </cell>
          <cell r="M87">
            <v>0</v>
          </cell>
          <cell r="N87">
            <v>0</v>
          </cell>
          <cell r="O87">
            <v>0</v>
          </cell>
          <cell r="P87">
            <v>42.1</v>
          </cell>
          <cell r="Q87">
            <v>0</v>
          </cell>
          <cell r="R87">
            <v>0</v>
          </cell>
        </row>
        <row r="88">
          <cell r="A88" t="str">
            <v>Papel comerc. utiliz. Out</v>
          </cell>
          <cell r="B88">
            <v>10</v>
          </cell>
          <cell r="F88">
            <v>34.1</v>
          </cell>
          <cell r="G88">
            <v>0</v>
          </cell>
          <cell r="H88">
            <v>0</v>
          </cell>
          <cell r="I88">
            <v>0</v>
          </cell>
          <cell r="J88">
            <v>0</v>
          </cell>
          <cell r="K88">
            <v>0</v>
          </cell>
          <cell r="L88">
            <v>0</v>
          </cell>
          <cell r="M88">
            <v>0</v>
          </cell>
          <cell r="N88">
            <v>0</v>
          </cell>
          <cell r="O88">
            <v>0</v>
          </cell>
          <cell r="P88">
            <v>0</v>
          </cell>
          <cell r="Q88">
            <v>34.1</v>
          </cell>
          <cell r="R88">
            <v>0</v>
          </cell>
        </row>
        <row r="89">
          <cell r="A89" t="str">
            <v>Papel comerc. utiliz. Out</v>
          </cell>
          <cell r="B89">
            <v>10</v>
          </cell>
          <cell r="F89">
            <v>0</v>
          </cell>
          <cell r="G89">
            <v>0</v>
          </cell>
          <cell r="H89">
            <v>0</v>
          </cell>
          <cell r="I89">
            <v>0</v>
          </cell>
          <cell r="J89">
            <v>0</v>
          </cell>
          <cell r="K89">
            <v>0</v>
          </cell>
          <cell r="L89">
            <v>0</v>
          </cell>
          <cell r="M89">
            <v>0</v>
          </cell>
          <cell r="N89">
            <v>0</v>
          </cell>
          <cell r="O89">
            <v>0</v>
          </cell>
          <cell r="P89">
            <v>0</v>
          </cell>
          <cell r="Q89">
            <v>0</v>
          </cell>
          <cell r="R89">
            <v>0</v>
          </cell>
        </row>
        <row r="90">
          <cell r="A90" t="str">
            <v>Papel comerc. utiliz. Nov</v>
          </cell>
          <cell r="B90">
            <v>11</v>
          </cell>
          <cell r="F90">
            <v>58.2</v>
          </cell>
          <cell r="G90">
            <v>0</v>
          </cell>
          <cell r="H90">
            <v>0</v>
          </cell>
          <cell r="I90">
            <v>0</v>
          </cell>
          <cell r="J90">
            <v>0</v>
          </cell>
          <cell r="K90">
            <v>0</v>
          </cell>
          <cell r="L90">
            <v>0</v>
          </cell>
          <cell r="M90">
            <v>0</v>
          </cell>
          <cell r="N90">
            <v>0</v>
          </cell>
          <cell r="O90">
            <v>0</v>
          </cell>
          <cell r="P90">
            <v>0</v>
          </cell>
          <cell r="Q90">
            <v>0</v>
          </cell>
          <cell r="R90">
            <v>58.2</v>
          </cell>
        </row>
        <row r="91">
          <cell r="A91" t="str">
            <v>Papel comerc. utiliz. Dez</v>
          </cell>
          <cell r="B91">
            <v>12</v>
          </cell>
          <cell r="F91">
            <v>0</v>
          </cell>
          <cell r="G91">
            <v>0</v>
          </cell>
          <cell r="H91">
            <v>0</v>
          </cell>
          <cell r="I91">
            <v>0</v>
          </cell>
          <cell r="J91">
            <v>0</v>
          </cell>
          <cell r="K91">
            <v>0</v>
          </cell>
          <cell r="L91">
            <v>0</v>
          </cell>
          <cell r="M91">
            <v>0</v>
          </cell>
          <cell r="N91">
            <v>0</v>
          </cell>
          <cell r="O91">
            <v>0</v>
          </cell>
          <cell r="P91">
            <v>0</v>
          </cell>
          <cell r="Q91">
            <v>0</v>
          </cell>
          <cell r="R91">
            <v>0</v>
          </cell>
        </row>
        <row r="92">
          <cell r="F92" t="str">
            <v xml:space="preserve"> </v>
          </cell>
        </row>
        <row r="93">
          <cell r="A93" t="str">
            <v>Outros empréstimos</v>
          </cell>
          <cell r="F93">
            <v>0</v>
          </cell>
          <cell r="G93">
            <v>0</v>
          </cell>
          <cell r="H93">
            <v>0</v>
          </cell>
          <cell r="I93">
            <v>0</v>
          </cell>
          <cell r="J93">
            <v>0</v>
          </cell>
          <cell r="K93">
            <v>0</v>
          </cell>
          <cell r="L93">
            <v>0</v>
          </cell>
          <cell r="M93">
            <v>0</v>
          </cell>
          <cell r="N93">
            <v>0</v>
          </cell>
          <cell r="O93">
            <v>0</v>
          </cell>
          <cell r="P93">
            <v>0</v>
          </cell>
          <cell r="Q93">
            <v>0</v>
          </cell>
          <cell r="R93">
            <v>0</v>
          </cell>
        </row>
        <row r="94">
          <cell r="A94" t="str">
            <v>Total</v>
          </cell>
          <cell r="F94">
            <v>1167.2329999999999</v>
          </cell>
          <cell r="G94">
            <v>229</v>
          </cell>
          <cell r="H94">
            <v>67.5</v>
          </cell>
          <cell r="I94">
            <v>57.6</v>
          </cell>
          <cell r="J94">
            <v>180.9</v>
          </cell>
          <cell r="K94">
            <v>41.2</v>
          </cell>
          <cell r="L94">
            <v>64.8</v>
          </cell>
          <cell r="M94">
            <v>157</v>
          </cell>
          <cell r="N94">
            <v>46.8</v>
          </cell>
          <cell r="O94">
            <v>34.700000000000003</v>
          </cell>
          <cell r="P94">
            <v>172.1</v>
          </cell>
          <cell r="Q94">
            <v>57.433</v>
          </cell>
          <cell r="R94">
            <v>58.2</v>
          </cell>
        </row>
        <row r="95">
          <cell r="F95" t="str">
            <v xml:space="preserve"> </v>
          </cell>
        </row>
        <row r="97">
          <cell r="A97" t="str">
            <v xml:space="preserve"> Pagamento de Encargos Financeiros (milhões de euros)</v>
          </cell>
        </row>
        <row r="100">
          <cell r="F100" t="str">
            <v>Ano orçam.</v>
          </cell>
          <cell r="G100" t="str">
            <v>JAN</v>
          </cell>
          <cell r="H100" t="str">
            <v>FEV</v>
          </cell>
          <cell r="I100" t="str">
            <v>MAR</v>
          </cell>
          <cell r="J100" t="str">
            <v>ABR</v>
          </cell>
          <cell r="K100" t="str">
            <v>MAI</v>
          </cell>
          <cell r="L100" t="str">
            <v>JUN</v>
          </cell>
          <cell r="M100" t="str">
            <v>JUL</v>
          </cell>
          <cell r="N100" t="str">
            <v>AGO</v>
          </cell>
          <cell r="O100" t="str">
            <v>SET</v>
          </cell>
          <cell r="P100" t="str">
            <v>OUT</v>
          </cell>
          <cell r="Q100" t="str">
            <v>NOV</v>
          </cell>
          <cell r="R100" t="str">
            <v>DEZ</v>
          </cell>
        </row>
        <row r="101">
          <cell r="G101">
            <v>1</v>
          </cell>
          <cell r="H101">
            <v>2</v>
          </cell>
          <cell r="I101">
            <v>3</v>
          </cell>
          <cell r="J101">
            <v>4</v>
          </cell>
          <cell r="K101">
            <v>5</v>
          </cell>
          <cell r="L101">
            <v>6</v>
          </cell>
          <cell r="M101">
            <v>7</v>
          </cell>
          <cell r="N101">
            <v>8</v>
          </cell>
          <cell r="O101">
            <v>9</v>
          </cell>
          <cell r="P101">
            <v>10</v>
          </cell>
          <cell r="Q101">
            <v>11</v>
          </cell>
          <cell r="R101">
            <v>12</v>
          </cell>
        </row>
        <row r="102">
          <cell r="A102" t="str">
            <v>Papel comercial existente</v>
          </cell>
          <cell r="F102">
            <v>0</v>
          </cell>
          <cell r="G102">
            <v>0</v>
          </cell>
          <cell r="H102">
            <v>0</v>
          </cell>
          <cell r="I102">
            <v>0</v>
          </cell>
          <cell r="J102">
            <v>0</v>
          </cell>
          <cell r="K102">
            <v>0</v>
          </cell>
          <cell r="L102">
            <v>0</v>
          </cell>
          <cell r="M102">
            <v>0</v>
          </cell>
          <cell r="N102">
            <v>0</v>
          </cell>
          <cell r="O102">
            <v>0</v>
          </cell>
          <cell r="P102">
            <v>0</v>
          </cell>
          <cell r="Q102">
            <v>0</v>
          </cell>
          <cell r="R102">
            <v>0</v>
          </cell>
        </row>
        <row r="103">
          <cell r="A103" t="str">
            <v>Empréstimo Sumitomo</v>
          </cell>
          <cell r="F103">
            <v>12.97716111111111</v>
          </cell>
          <cell r="G103">
            <v>0</v>
          </cell>
          <cell r="H103">
            <v>0</v>
          </cell>
          <cell r="I103">
            <v>0</v>
          </cell>
          <cell r="J103">
            <v>0</v>
          </cell>
          <cell r="K103">
            <v>5.8211611111111106</v>
          </cell>
          <cell r="L103">
            <v>0</v>
          </cell>
          <cell r="M103">
            <v>0</v>
          </cell>
          <cell r="N103">
            <v>0</v>
          </cell>
          <cell r="O103">
            <v>0</v>
          </cell>
          <cell r="P103">
            <v>0</v>
          </cell>
          <cell r="Q103">
            <v>7.1559999999999997</v>
          </cell>
          <cell r="R103">
            <v>0</v>
          </cell>
        </row>
        <row r="104">
          <cell r="A104" t="str">
            <v>Papel comerc. utiliz. Jan</v>
          </cell>
          <cell r="D104">
            <v>1</v>
          </cell>
          <cell r="E104">
            <v>0.23170191562395814</v>
          </cell>
          <cell r="F104">
            <v>0.23170191562395814</v>
          </cell>
          <cell r="G104">
            <v>0.23170191562395814</v>
          </cell>
          <cell r="H104">
            <v>0</v>
          </cell>
          <cell r="I104">
            <v>0</v>
          </cell>
          <cell r="J104">
            <v>0</v>
          </cell>
          <cell r="K104">
            <v>0</v>
          </cell>
          <cell r="L104">
            <v>0</v>
          </cell>
          <cell r="M104">
            <v>0</v>
          </cell>
          <cell r="N104">
            <v>0</v>
          </cell>
          <cell r="O104">
            <v>0</v>
          </cell>
          <cell r="P104">
            <v>0</v>
          </cell>
          <cell r="Q104">
            <v>0</v>
          </cell>
          <cell r="R104">
            <v>0</v>
          </cell>
        </row>
        <row r="105">
          <cell r="A105" t="str">
            <v>Papel comerc. utiliz. Jan</v>
          </cell>
          <cell r="D105">
            <v>1</v>
          </cell>
          <cell r="E105">
            <v>2.1684916332552433</v>
          </cell>
          <cell r="F105">
            <v>2.1684916332552433</v>
          </cell>
          <cell r="G105">
            <v>2.1684916332552433</v>
          </cell>
          <cell r="H105">
            <v>0</v>
          </cell>
          <cell r="I105">
            <v>0</v>
          </cell>
          <cell r="J105">
            <v>0</v>
          </cell>
          <cell r="K105">
            <v>0</v>
          </cell>
          <cell r="L105">
            <v>0</v>
          </cell>
          <cell r="M105">
            <v>0</v>
          </cell>
          <cell r="N105">
            <v>0</v>
          </cell>
          <cell r="O105">
            <v>0</v>
          </cell>
          <cell r="P105">
            <v>0</v>
          </cell>
          <cell r="Q105">
            <v>0</v>
          </cell>
          <cell r="R105">
            <v>0</v>
          </cell>
        </row>
        <row r="106">
          <cell r="A106" t="str">
            <v>Papel comerc. utiliz. Jan</v>
          </cell>
          <cell r="D106">
            <v>1</v>
          </cell>
          <cell r="E106">
            <v>0.49504950495049371</v>
          </cell>
          <cell r="F106">
            <v>0.49504950495049371</v>
          </cell>
          <cell r="G106">
            <v>0.49504950495049371</v>
          </cell>
          <cell r="H106">
            <v>0</v>
          </cell>
          <cell r="I106">
            <v>0</v>
          </cell>
          <cell r="J106">
            <v>0</v>
          </cell>
          <cell r="K106">
            <v>0</v>
          </cell>
          <cell r="L106">
            <v>0</v>
          </cell>
          <cell r="M106">
            <v>0</v>
          </cell>
          <cell r="N106">
            <v>0</v>
          </cell>
          <cell r="O106">
            <v>0</v>
          </cell>
          <cell r="P106">
            <v>0</v>
          </cell>
          <cell r="Q106">
            <v>0</v>
          </cell>
          <cell r="R106">
            <v>0</v>
          </cell>
        </row>
        <row r="107">
          <cell r="A107" t="str">
            <v>Papel comerc. utiliz. Fev</v>
          </cell>
          <cell r="D107">
            <v>2</v>
          </cell>
          <cell r="E107">
            <v>0.17864421798847729</v>
          </cell>
          <cell r="F107">
            <v>0.17864421798847729</v>
          </cell>
          <cell r="G107">
            <v>0</v>
          </cell>
          <cell r="H107">
            <v>0.17864421798847729</v>
          </cell>
          <cell r="I107">
            <v>0</v>
          </cell>
          <cell r="J107">
            <v>0</v>
          </cell>
          <cell r="K107">
            <v>0</v>
          </cell>
          <cell r="L107">
            <v>0</v>
          </cell>
          <cell r="M107">
            <v>0</v>
          </cell>
          <cell r="N107">
            <v>0</v>
          </cell>
          <cell r="O107">
            <v>0</v>
          </cell>
          <cell r="P107">
            <v>0</v>
          </cell>
          <cell r="Q107">
            <v>0</v>
          </cell>
          <cell r="R107">
            <v>0</v>
          </cell>
        </row>
        <row r="108">
          <cell r="A108" t="str">
            <v>Papel comerc. utiliz. Mar</v>
          </cell>
          <cell r="D108">
            <v>3</v>
          </cell>
          <cell r="E108">
            <v>0.17472040748532436</v>
          </cell>
          <cell r="F108">
            <v>0.17472040748532436</v>
          </cell>
          <cell r="G108">
            <v>0</v>
          </cell>
          <cell r="H108">
            <v>0</v>
          </cell>
          <cell r="I108">
            <v>0.17472040748532436</v>
          </cell>
          <cell r="J108">
            <v>0</v>
          </cell>
          <cell r="K108">
            <v>0</v>
          </cell>
          <cell r="L108">
            <v>0</v>
          </cell>
          <cell r="M108">
            <v>0</v>
          </cell>
          <cell r="N108">
            <v>0</v>
          </cell>
          <cell r="O108">
            <v>0</v>
          </cell>
          <cell r="P108">
            <v>0</v>
          </cell>
          <cell r="Q108">
            <v>0</v>
          </cell>
          <cell r="R108">
            <v>0</v>
          </cell>
        </row>
        <row r="109">
          <cell r="A109" t="str">
            <v>Papel comerc. utiliz. Abr</v>
          </cell>
          <cell r="D109">
            <v>4</v>
          </cell>
          <cell r="E109">
            <v>0.13687707641196312</v>
          </cell>
          <cell r="F109">
            <v>0.13687707641196312</v>
          </cell>
          <cell r="G109">
            <v>0</v>
          </cell>
          <cell r="H109">
            <v>0</v>
          </cell>
          <cell r="I109">
            <v>0</v>
          </cell>
          <cell r="J109">
            <v>0.13687707641196312</v>
          </cell>
          <cell r="K109">
            <v>0</v>
          </cell>
          <cell r="L109">
            <v>0</v>
          </cell>
          <cell r="M109">
            <v>0</v>
          </cell>
          <cell r="N109">
            <v>0</v>
          </cell>
          <cell r="O109">
            <v>0</v>
          </cell>
          <cell r="P109">
            <v>0</v>
          </cell>
          <cell r="Q109">
            <v>0</v>
          </cell>
          <cell r="R109">
            <v>0</v>
          </cell>
        </row>
        <row r="110">
          <cell r="A110" t="str">
            <v>Papel comerc. utiliz. Abr</v>
          </cell>
          <cell r="D110">
            <v>4</v>
          </cell>
          <cell r="E110">
            <v>2.5906566481541944</v>
          </cell>
          <cell r="F110">
            <v>2.5906566481541944</v>
          </cell>
          <cell r="G110">
            <v>0</v>
          </cell>
          <cell r="H110">
            <v>0</v>
          </cell>
          <cell r="I110">
            <v>0</v>
          </cell>
          <cell r="J110">
            <v>2.5906566481541944</v>
          </cell>
          <cell r="K110">
            <v>0</v>
          </cell>
          <cell r="L110">
            <v>0</v>
          </cell>
          <cell r="M110">
            <v>0</v>
          </cell>
          <cell r="N110">
            <v>0</v>
          </cell>
          <cell r="O110">
            <v>0</v>
          </cell>
          <cell r="P110">
            <v>0</v>
          </cell>
          <cell r="Q110">
            <v>0</v>
          </cell>
          <cell r="R110">
            <v>0</v>
          </cell>
        </row>
        <row r="111">
          <cell r="A111" t="str">
            <v>Papel comerc. utiliz. Mai</v>
          </cell>
          <cell r="D111">
            <v>5</v>
          </cell>
          <cell r="E111">
            <v>0.22243383899899527</v>
          </cell>
          <cell r="F111">
            <v>0.22243383899899527</v>
          </cell>
          <cell r="G111">
            <v>0</v>
          </cell>
          <cell r="H111">
            <v>0</v>
          </cell>
          <cell r="I111">
            <v>0</v>
          </cell>
          <cell r="J111">
            <v>0</v>
          </cell>
          <cell r="K111">
            <v>0.22243383899899527</v>
          </cell>
          <cell r="L111">
            <v>0</v>
          </cell>
          <cell r="M111">
            <v>0</v>
          </cell>
          <cell r="N111">
            <v>0</v>
          </cell>
          <cell r="O111">
            <v>0</v>
          </cell>
          <cell r="P111">
            <v>0</v>
          </cell>
          <cell r="Q111">
            <v>0</v>
          </cell>
          <cell r="R111">
            <v>0</v>
          </cell>
        </row>
        <row r="112">
          <cell r="A112" t="str">
            <v>Papel comerc. utiliz. Jun</v>
          </cell>
          <cell r="D112">
            <v>6</v>
          </cell>
          <cell r="E112">
            <v>0.15614617940200048</v>
          </cell>
          <cell r="F112">
            <v>0.15614617940200048</v>
          </cell>
          <cell r="G112">
            <v>0</v>
          </cell>
          <cell r="H112">
            <v>0</v>
          </cell>
          <cell r="I112">
            <v>0</v>
          </cell>
          <cell r="J112">
            <v>0</v>
          </cell>
          <cell r="K112">
            <v>0</v>
          </cell>
          <cell r="L112">
            <v>0.15614617940200048</v>
          </cell>
          <cell r="M112">
            <v>0</v>
          </cell>
          <cell r="N112">
            <v>0</v>
          </cell>
          <cell r="O112">
            <v>0</v>
          </cell>
          <cell r="P112">
            <v>0</v>
          </cell>
          <cell r="Q112">
            <v>0</v>
          </cell>
          <cell r="R112">
            <v>0</v>
          </cell>
        </row>
        <row r="113">
          <cell r="A113" t="str">
            <v>Papel comerc. utiliz. Jul</v>
          </cell>
          <cell r="D113">
            <v>7</v>
          </cell>
          <cell r="E113">
            <v>0.16064666149927831</v>
          </cell>
          <cell r="F113">
            <v>0.16064666149927831</v>
          </cell>
          <cell r="G113">
            <v>0</v>
          </cell>
          <cell r="H113">
            <v>0</v>
          </cell>
          <cell r="I113">
            <v>0</v>
          </cell>
          <cell r="J113">
            <v>0</v>
          </cell>
          <cell r="K113">
            <v>0</v>
          </cell>
          <cell r="L113">
            <v>0</v>
          </cell>
          <cell r="M113">
            <v>0.16064666149927831</v>
          </cell>
          <cell r="N113">
            <v>0</v>
          </cell>
          <cell r="O113">
            <v>0</v>
          </cell>
          <cell r="P113">
            <v>0</v>
          </cell>
          <cell r="Q113">
            <v>0</v>
          </cell>
          <cell r="R113">
            <v>0</v>
          </cell>
        </row>
        <row r="114">
          <cell r="A114" t="str">
            <v>Papel comerc. utiliz. Jul</v>
          </cell>
          <cell r="D114">
            <v>7</v>
          </cell>
          <cell r="E114">
            <v>2.203832752613252</v>
          </cell>
          <cell r="F114">
            <v>2.203832752613252</v>
          </cell>
          <cell r="G114">
            <v>0</v>
          </cell>
          <cell r="H114">
            <v>0</v>
          </cell>
          <cell r="I114">
            <v>0</v>
          </cell>
          <cell r="J114">
            <v>0</v>
          </cell>
          <cell r="K114">
            <v>0</v>
          </cell>
          <cell r="L114">
            <v>0</v>
          </cell>
          <cell r="M114">
            <v>2.203832752613252</v>
          </cell>
          <cell r="N114">
            <v>0</v>
          </cell>
          <cell r="O114">
            <v>0</v>
          </cell>
          <cell r="P114">
            <v>0</v>
          </cell>
          <cell r="Q114">
            <v>0</v>
          </cell>
          <cell r="R114">
            <v>0</v>
          </cell>
        </row>
        <row r="115">
          <cell r="A115" t="str">
            <v>Papel comerc. utiliz. Ago</v>
          </cell>
          <cell r="D115">
            <v>8</v>
          </cell>
          <cell r="E115">
            <v>0.11911194773557554</v>
          </cell>
          <cell r="F115">
            <v>0.11911194773557554</v>
          </cell>
          <cell r="G115">
            <v>0</v>
          </cell>
          <cell r="H115">
            <v>0</v>
          </cell>
          <cell r="I115">
            <v>0</v>
          </cell>
          <cell r="J115">
            <v>0</v>
          </cell>
          <cell r="K115">
            <v>0</v>
          </cell>
          <cell r="L115">
            <v>0</v>
          </cell>
          <cell r="M115">
            <v>0</v>
          </cell>
          <cell r="N115">
            <v>0.11911194773557554</v>
          </cell>
          <cell r="O115">
            <v>0</v>
          </cell>
          <cell r="P115">
            <v>0</v>
          </cell>
          <cell r="Q115">
            <v>0</v>
          </cell>
          <cell r="R115">
            <v>0</v>
          </cell>
        </row>
        <row r="116">
          <cell r="A116" t="str">
            <v>Papel comerc. utiliz. Set</v>
          </cell>
          <cell r="D116">
            <v>9</v>
          </cell>
          <cell r="E116">
            <v>0.13986710963455806</v>
          </cell>
          <cell r="F116">
            <v>0.13986710963455806</v>
          </cell>
          <cell r="G116">
            <v>0</v>
          </cell>
          <cell r="H116">
            <v>0</v>
          </cell>
          <cell r="I116">
            <v>0</v>
          </cell>
          <cell r="J116">
            <v>0</v>
          </cell>
          <cell r="K116">
            <v>0</v>
          </cell>
          <cell r="L116">
            <v>0</v>
          </cell>
          <cell r="M116">
            <v>0</v>
          </cell>
          <cell r="N116">
            <v>0</v>
          </cell>
          <cell r="O116">
            <v>0.13986710963455806</v>
          </cell>
          <cell r="P116">
            <v>0</v>
          </cell>
          <cell r="Q116">
            <v>0</v>
          </cell>
          <cell r="R116">
            <v>0</v>
          </cell>
        </row>
        <row r="117">
          <cell r="A117" t="str">
            <v>Papel comerc. utiliz. Out</v>
          </cell>
          <cell r="D117">
            <v>10</v>
          </cell>
          <cell r="E117">
            <v>0.11705237515224809</v>
          </cell>
          <cell r="F117">
            <v>0.11705237515224809</v>
          </cell>
          <cell r="G117">
            <v>0</v>
          </cell>
          <cell r="H117">
            <v>0</v>
          </cell>
          <cell r="I117">
            <v>0</v>
          </cell>
          <cell r="J117">
            <v>0</v>
          </cell>
          <cell r="K117">
            <v>0</v>
          </cell>
          <cell r="L117">
            <v>0</v>
          </cell>
          <cell r="M117">
            <v>0</v>
          </cell>
          <cell r="N117">
            <v>0</v>
          </cell>
          <cell r="O117">
            <v>0</v>
          </cell>
          <cell r="P117">
            <v>0.11705237515224809</v>
          </cell>
          <cell r="Q117">
            <v>0</v>
          </cell>
          <cell r="R117">
            <v>0</v>
          </cell>
        </row>
        <row r="118">
          <cell r="A118" t="str">
            <v>Papel comerc. utiliz. Out</v>
          </cell>
          <cell r="D118">
            <v>10</v>
          </cell>
          <cell r="E118">
            <v>1.3154421469423596</v>
          </cell>
          <cell r="F118">
            <v>1.3154421469423596</v>
          </cell>
          <cell r="G118">
            <v>0</v>
          </cell>
          <cell r="H118">
            <v>0</v>
          </cell>
          <cell r="I118">
            <v>0</v>
          </cell>
          <cell r="J118">
            <v>0</v>
          </cell>
          <cell r="K118">
            <v>0</v>
          </cell>
          <cell r="L118">
            <v>0</v>
          </cell>
          <cell r="M118">
            <v>0</v>
          </cell>
          <cell r="N118">
            <v>0</v>
          </cell>
          <cell r="O118">
            <v>0</v>
          </cell>
          <cell r="P118">
            <v>1.3154421469423596</v>
          </cell>
          <cell r="Q118">
            <v>0</v>
          </cell>
          <cell r="R118">
            <v>0</v>
          </cell>
        </row>
        <row r="119">
          <cell r="A119" t="str">
            <v>Papel comerc. utiliz. Nov</v>
          </cell>
          <cell r="D119">
            <v>11</v>
          </cell>
          <cell r="E119">
            <v>0.1933554817275791</v>
          </cell>
          <cell r="F119">
            <v>0.1933554817275791</v>
          </cell>
          <cell r="G119">
            <v>0</v>
          </cell>
          <cell r="H119">
            <v>0</v>
          </cell>
          <cell r="I119">
            <v>0</v>
          </cell>
          <cell r="J119">
            <v>0</v>
          </cell>
          <cell r="K119">
            <v>0</v>
          </cell>
          <cell r="L119">
            <v>0</v>
          </cell>
          <cell r="M119">
            <v>0</v>
          </cell>
          <cell r="N119">
            <v>0</v>
          </cell>
          <cell r="O119">
            <v>0</v>
          </cell>
          <cell r="P119">
            <v>0</v>
          </cell>
          <cell r="Q119">
            <v>0.1933554817275791</v>
          </cell>
          <cell r="R119">
            <v>0</v>
          </cell>
        </row>
        <row r="120">
          <cell r="A120" t="str">
            <v>Papel comerc. utiliz. Dez</v>
          </cell>
          <cell r="D120">
            <v>12</v>
          </cell>
          <cell r="E120">
            <v>0.24028346805447143</v>
          </cell>
          <cell r="F120">
            <v>0.24028346805447143</v>
          </cell>
          <cell r="G120">
            <v>0</v>
          </cell>
          <cell r="H120">
            <v>0</v>
          </cell>
          <cell r="I120">
            <v>0</v>
          </cell>
          <cell r="J120">
            <v>0</v>
          </cell>
          <cell r="K120">
            <v>0</v>
          </cell>
          <cell r="L120">
            <v>0</v>
          </cell>
          <cell r="M120">
            <v>0</v>
          </cell>
          <cell r="N120">
            <v>0</v>
          </cell>
          <cell r="O120">
            <v>0</v>
          </cell>
          <cell r="P120">
            <v>0</v>
          </cell>
          <cell r="Q120">
            <v>0</v>
          </cell>
          <cell r="R120">
            <v>0.24028346805447143</v>
          </cell>
        </row>
        <row r="122">
          <cell r="A122" t="str">
            <v>Outros empréstimos</v>
          </cell>
          <cell r="F122">
            <v>0</v>
          </cell>
          <cell r="G122">
            <v>0</v>
          </cell>
          <cell r="H122">
            <v>0</v>
          </cell>
          <cell r="I122">
            <v>0</v>
          </cell>
          <cell r="J122">
            <v>0</v>
          </cell>
          <cell r="K122">
            <v>0</v>
          </cell>
          <cell r="L122">
            <v>0</v>
          </cell>
          <cell r="M122">
            <v>0</v>
          </cell>
          <cell r="N122">
            <v>0</v>
          </cell>
          <cell r="O122">
            <v>0</v>
          </cell>
          <cell r="P122">
            <v>0</v>
          </cell>
          <cell r="Q122">
            <v>0</v>
          </cell>
          <cell r="R122">
            <v>0</v>
          </cell>
        </row>
        <row r="123">
          <cell r="A123" t="str">
            <v>Total</v>
          </cell>
          <cell r="F123">
            <v>23.821474476741081</v>
          </cell>
          <cell r="G123">
            <v>2.8952430538296952</v>
          </cell>
          <cell r="H123">
            <v>0.17864421798847729</v>
          </cell>
          <cell r="I123">
            <v>0.17472040748532436</v>
          </cell>
          <cell r="J123">
            <v>2.7275337245661575</v>
          </cell>
          <cell r="K123">
            <v>6.0435949501101058</v>
          </cell>
          <cell r="L123">
            <v>0.15614617940200048</v>
          </cell>
          <cell r="M123">
            <v>2.3644794141125303</v>
          </cell>
          <cell r="N123">
            <v>0.11911194773557554</v>
          </cell>
          <cell r="O123">
            <v>0.13986710963455806</v>
          </cell>
          <cell r="P123">
            <v>1.4324945220946077</v>
          </cell>
          <cell r="Q123">
            <v>7.3493554817275788</v>
          </cell>
          <cell r="R123">
            <v>0.24028346805447143</v>
          </cell>
        </row>
        <row r="126">
          <cell r="A126" t="str">
            <v xml:space="preserve"> Encargos Financeiros Especializados (milhões de euros)</v>
          </cell>
        </row>
        <row r="129">
          <cell r="F129" t="str">
            <v>Ano orçam.</v>
          </cell>
          <cell r="G129" t="str">
            <v>JAN</v>
          </cell>
          <cell r="H129" t="str">
            <v>FEV</v>
          </cell>
          <cell r="I129" t="str">
            <v>MAR</v>
          </cell>
          <cell r="J129" t="str">
            <v>ABR</v>
          </cell>
          <cell r="K129" t="str">
            <v>MAI</v>
          </cell>
          <cell r="L129" t="str">
            <v>JUN</v>
          </cell>
          <cell r="M129" t="str">
            <v>JUL</v>
          </cell>
          <cell r="N129" t="str">
            <v>AGO</v>
          </cell>
          <cell r="O129" t="str">
            <v>SET</v>
          </cell>
          <cell r="P129" t="str">
            <v>OUT</v>
          </cell>
          <cell r="Q129" t="str">
            <v>NOV</v>
          </cell>
          <cell r="R129" t="str">
            <v>DEZ</v>
          </cell>
        </row>
        <row r="130">
          <cell r="E130" t="str">
            <v>tesouraria</v>
          </cell>
          <cell r="G130">
            <v>1</v>
          </cell>
          <cell r="H130">
            <v>2</v>
          </cell>
          <cell r="I130">
            <v>3</v>
          </cell>
          <cell r="J130">
            <v>4</v>
          </cell>
          <cell r="K130">
            <v>5</v>
          </cell>
          <cell r="L130">
            <v>6</v>
          </cell>
          <cell r="M130">
            <v>7</v>
          </cell>
          <cell r="N130">
            <v>8</v>
          </cell>
          <cell r="O130">
            <v>9</v>
          </cell>
          <cell r="P130">
            <v>10</v>
          </cell>
          <cell r="Q130">
            <v>11</v>
          </cell>
          <cell r="R130">
            <v>12</v>
          </cell>
        </row>
        <row r="131">
          <cell r="A131" t="str">
            <v>Papel comercial 2002</v>
          </cell>
          <cell r="E131">
            <v>0</v>
          </cell>
          <cell r="F131">
            <v>0.72299999999999998</v>
          </cell>
          <cell r="G131">
            <v>0.26900000000000002</v>
          </cell>
          <cell r="H131">
            <v>0.20499999999999999</v>
          </cell>
          <cell r="I131">
            <v>0.22700000000000001</v>
          </cell>
          <cell r="J131">
            <v>2.1999999999999999E-2</v>
          </cell>
        </row>
        <row r="132">
          <cell r="A132" t="str">
            <v>Empréstimo Sumitomo</v>
          </cell>
          <cell r="F132">
            <v>13.199634259259255</v>
          </cell>
          <cell r="G132">
            <v>0.97019351851851843</v>
          </cell>
          <cell r="H132">
            <v>0.97019351851851843</v>
          </cell>
          <cell r="I132">
            <v>0.97019351851851843</v>
          </cell>
          <cell r="J132">
            <v>0.97019351851851843</v>
          </cell>
          <cell r="K132">
            <v>0.97019351851851843</v>
          </cell>
          <cell r="L132">
            <v>1.1926666666666665</v>
          </cell>
          <cell r="M132">
            <v>1.1926666666666665</v>
          </cell>
          <cell r="N132">
            <v>1.1926666666666665</v>
          </cell>
          <cell r="O132">
            <v>1.1926666666666665</v>
          </cell>
          <cell r="P132">
            <v>1.1926666666666665</v>
          </cell>
          <cell r="Q132">
            <v>1.1926666666666665</v>
          </cell>
          <cell r="R132">
            <v>1.1926666666666665</v>
          </cell>
        </row>
        <row r="133">
          <cell r="A133" t="str">
            <v>Papel comerc. utiliz. Jan</v>
          </cell>
          <cell r="D133">
            <v>1</v>
          </cell>
          <cell r="E133">
            <v>0.23170191562395814</v>
          </cell>
          <cell r="F133">
            <v>0.23170191562395814</v>
          </cell>
          <cell r="G133">
            <v>0.23170191562395814</v>
          </cell>
        </row>
        <row r="134">
          <cell r="A134" t="str">
            <v>Papel comerc. utiliz. Jan</v>
          </cell>
          <cell r="D134">
            <v>1</v>
          </cell>
          <cell r="E134">
            <v>2.1684916332552433</v>
          </cell>
          <cell r="F134">
            <v>2.1684916332552433</v>
          </cell>
          <cell r="G134">
            <v>0.36141527220920722</v>
          </cell>
          <cell r="H134">
            <v>0.36141527220920722</v>
          </cell>
          <cell r="I134">
            <v>0.36141527220920722</v>
          </cell>
          <cell r="J134">
            <v>0.36141527220920722</v>
          </cell>
          <cell r="K134">
            <v>0.36141527220920722</v>
          </cell>
          <cell r="L134">
            <v>0.36141527220920722</v>
          </cell>
        </row>
        <row r="135">
          <cell r="A135" t="str">
            <v>Papel comerc. utiliz. Jan</v>
          </cell>
          <cell r="D135">
            <v>1</v>
          </cell>
          <cell r="E135">
            <v>0.49504950495049371</v>
          </cell>
          <cell r="F135">
            <v>0.49504950495049371</v>
          </cell>
          <cell r="G135">
            <v>0.16501650165016457</v>
          </cell>
          <cell r="H135">
            <v>0.16501650165016457</v>
          </cell>
          <cell r="I135">
            <v>0.16501650165016457</v>
          </cell>
        </row>
        <row r="136">
          <cell r="A136" t="str">
            <v>Papel comerc. utiliz. Fev</v>
          </cell>
          <cell r="D136">
            <v>2</v>
          </cell>
          <cell r="E136">
            <v>0.17864421798847729</v>
          </cell>
          <cell r="F136">
            <v>0.17864421798847729</v>
          </cell>
          <cell r="G136" t="str">
            <v xml:space="preserve"> </v>
          </cell>
          <cell r="H136">
            <v>0.17864421798847729</v>
          </cell>
          <cell r="I136" t="str">
            <v xml:space="preserve"> </v>
          </cell>
        </row>
        <row r="137">
          <cell r="A137" t="str">
            <v>Papel comerc. utiliz. Mar</v>
          </cell>
          <cell r="D137">
            <v>3</v>
          </cell>
          <cell r="E137">
            <v>0.17472040748532436</v>
          </cell>
          <cell r="F137">
            <v>0.17472040748532436</v>
          </cell>
          <cell r="I137">
            <v>0.17472040748532436</v>
          </cell>
        </row>
        <row r="138">
          <cell r="A138" t="str">
            <v>Papel comerc. utiliz. Abr</v>
          </cell>
          <cell r="D138">
            <v>4</v>
          </cell>
          <cell r="E138">
            <v>0.13687707641196312</v>
          </cell>
          <cell r="F138">
            <v>0.13687707641196312</v>
          </cell>
          <cell r="J138">
            <v>0.13687707641196312</v>
          </cell>
        </row>
        <row r="139">
          <cell r="A139" t="str">
            <v>Papel comerc. utiliz. Abr</v>
          </cell>
          <cell r="D139">
            <v>4</v>
          </cell>
          <cell r="E139">
            <v>2.5906566481541944</v>
          </cell>
          <cell r="F139">
            <v>2.5906566481541944</v>
          </cell>
          <cell r="J139">
            <v>0.43177610802569905</v>
          </cell>
          <cell r="K139">
            <v>0.43177610802569905</v>
          </cell>
          <cell r="L139">
            <v>0.43177610802569905</v>
          </cell>
          <cell r="M139">
            <v>0.43177610802569905</v>
          </cell>
          <cell r="N139">
            <v>0.43177610802569905</v>
          </cell>
          <cell r="O139">
            <v>0.43177610802569905</v>
          </cell>
        </row>
        <row r="140">
          <cell r="A140" t="str">
            <v>Papel comerc. utiliz. Mai</v>
          </cell>
          <cell r="D140">
            <v>5</v>
          </cell>
          <cell r="E140">
            <v>0.22243383899899527</v>
          </cell>
          <cell r="F140">
            <v>0.22243383899899527</v>
          </cell>
          <cell r="K140">
            <v>0.22243383899899527</v>
          </cell>
        </row>
        <row r="141">
          <cell r="A141" t="str">
            <v>Papel comerc. utiliz. Jun</v>
          </cell>
          <cell r="D141">
            <v>6</v>
          </cell>
          <cell r="E141">
            <v>0.15614617940200048</v>
          </cell>
          <cell r="F141">
            <v>0.15614617940200048</v>
          </cell>
          <cell r="L141">
            <v>0.15614617940200048</v>
          </cell>
        </row>
        <row r="142">
          <cell r="A142" t="str">
            <v>Papel comerc. utiliz. Jul</v>
          </cell>
          <cell r="D142">
            <v>7</v>
          </cell>
          <cell r="E142">
            <v>0.16064666149927831</v>
          </cell>
          <cell r="F142">
            <v>0.16064666149927831</v>
          </cell>
          <cell r="M142">
            <v>0.16064666149927831</v>
          </cell>
        </row>
        <row r="143">
          <cell r="A143" t="str">
            <v>Papel comerc. utiliz. Jul</v>
          </cell>
          <cell r="D143">
            <v>7</v>
          </cell>
          <cell r="E143">
            <v>2.203832752613252</v>
          </cell>
          <cell r="F143">
            <v>2.203832752613252</v>
          </cell>
          <cell r="M143">
            <v>0.36730545876887533</v>
          </cell>
          <cell r="N143">
            <v>0.36730545876887533</v>
          </cell>
          <cell r="O143">
            <v>0.36730545876887533</v>
          </cell>
          <cell r="P143">
            <v>0.36730545876887533</v>
          </cell>
          <cell r="Q143">
            <v>0.36730545876887533</v>
          </cell>
          <cell r="R143">
            <v>0.36730545876887533</v>
          </cell>
        </row>
        <row r="144">
          <cell r="A144" t="str">
            <v>Papel comerc. utiliz. Ago</v>
          </cell>
          <cell r="D144">
            <v>8</v>
          </cell>
          <cell r="E144">
            <v>0.11911194773557554</v>
          </cell>
          <cell r="F144">
            <v>0.11911194773557554</v>
          </cell>
          <cell r="N144">
            <v>0.11911194773557554</v>
          </cell>
        </row>
        <row r="145">
          <cell r="A145" t="str">
            <v>Papel comerc. utiliz. Set</v>
          </cell>
          <cell r="D145">
            <v>9</v>
          </cell>
          <cell r="E145">
            <v>0.13986710963455806</v>
          </cell>
          <cell r="F145">
            <v>0.13986710963455806</v>
          </cell>
          <cell r="O145">
            <v>0.13986710963455806</v>
          </cell>
        </row>
        <row r="146">
          <cell r="A146" t="str">
            <v>Papel comerc. utiliz. Out</v>
          </cell>
          <cell r="D146">
            <v>10</v>
          </cell>
          <cell r="E146">
            <v>0.11705237515224809</v>
          </cell>
          <cell r="F146">
            <v>0.11705237515224809</v>
          </cell>
          <cell r="P146">
            <v>0.11705237515224809</v>
          </cell>
        </row>
        <row r="147">
          <cell r="A147" t="str">
            <v>Papel comerc. utiliz. Out</v>
          </cell>
          <cell r="D147">
            <v>10</v>
          </cell>
          <cell r="E147">
            <v>1.3154421469423596</v>
          </cell>
          <cell r="F147">
            <v>1.3154421469423596</v>
          </cell>
          <cell r="P147">
            <v>0.43848071564745322</v>
          </cell>
          <cell r="Q147">
            <v>0.43848071564745322</v>
          </cell>
          <cell r="R147">
            <v>0.43848071564745322</v>
          </cell>
        </row>
        <row r="148">
          <cell r="A148" t="str">
            <v>Papel comerc. utiliz. Nov</v>
          </cell>
          <cell r="D148">
            <v>11</v>
          </cell>
          <cell r="E148">
            <v>0.1933554817275791</v>
          </cell>
          <cell r="F148">
            <v>0.1933554817275791</v>
          </cell>
          <cell r="Q148">
            <v>0.1933554817275791</v>
          </cell>
          <cell r="R148" t="str">
            <v xml:space="preserve"> </v>
          </cell>
        </row>
        <row r="149">
          <cell r="A149" t="str">
            <v>Papel comerc. utiliz. Dez</v>
          </cell>
          <cell r="D149">
            <v>12</v>
          </cell>
          <cell r="E149">
            <v>0.24028346805447143</v>
          </cell>
          <cell r="F149">
            <v>0.24028346805447143</v>
          </cell>
          <cell r="R149">
            <v>0.24028346805447143</v>
          </cell>
        </row>
        <row r="151">
          <cell r="A151" t="str">
            <v>Outros empréstimos</v>
          </cell>
          <cell r="F151">
            <v>0</v>
          </cell>
          <cell r="G151">
            <v>0</v>
          </cell>
          <cell r="H151">
            <v>0</v>
          </cell>
          <cell r="I151">
            <v>0</v>
          </cell>
          <cell r="J151">
            <v>0</v>
          </cell>
          <cell r="K151">
            <v>0</v>
          </cell>
          <cell r="L151">
            <v>0</v>
          </cell>
          <cell r="M151">
            <v>0</v>
          </cell>
          <cell r="N151">
            <v>0</v>
          </cell>
          <cell r="O151">
            <v>0</v>
          </cell>
          <cell r="P151">
            <v>0</v>
          </cell>
          <cell r="Q151">
            <v>0</v>
          </cell>
          <cell r="R151">
            <v>0</v>
          </cell>
        </row>
        <row r="152">
          <cell r="A152" t="str">
            <v>Total</v>
          </cell>
          <cell r="F152">
            <v>24.766947624889227</v>
          </cell>
          <cell r="G152">
            <v>1.9973272080018485</v>
          </cell>
          <cell r="H152">
            <v>1.8802695103663676</v>
          </cell>
          <cell r="I152">
            <v>1.8983456998632147</v>
          </cell>
          <cell r="J152">
            <v>1.9222619751653878</v>
          </cell>
          <cell r="K152">
            <v>1.9858187377524199</v>
          </cell>
          <cell r="L152">
            <v>2.1420042263035732</v>
          </cell>
          <cell r="M152">
            <v>2.1523948949605192</v>
          </cell>
          <cell r="N152">
            <v>2.1108601811968164</v>
          </cell>
          <cell r="O152">
            <v>2.1316153430957989</v>
          </cell>
          <cell r="P152">
            <v>2.1155052162352432</v>
          </cell>
          <cell r="Q152">
            <v>2.1918083228105742</v>
          </cell>
          <cell r="R152">
            <v>2.2387363091374666</v>
          </cell>
        </row>
        <row r="160">
          <cell r="A160" t="str">
            <v xml:space="preserve"> </v>
          </cell>
          <cell r="H160" t="str">
            <v xml:space="preserve"> VALORES PARA BALANÇO e DEMONST.RESULTADOS   (milhões de euros)</v>
          </cell>
        </row>
        <row r="162">
          <cell r="F162" t="str">
            <v>total</v>
          </cell>
          <cell r="G162" t="str">
            <v>JAN</v>
          </cell>
          <cell r="H162" t="str">
            <v>FEV</v>
          </cell>
          <cell r="I162" t="str">
            <v>MAR</v>
          </cell>
          <cell r="J162" t="str">
            <v>ABR</v>
          </cell>
          <cell r="K162" t="str">
            <v>MAI</v>
          </cell>
          <cell r="L162" t="str">
            <v>JUN</v>
          </cell>
          <cell r="M162" t="str">
            <v>JUL</v>
          </cell>
          <cell r="N162" t="str">
            <v>AGO</v>
          </cell>
          <cell r="O162" t="str">
            <v>SET</v>
          </cell>
          <cell r="P162" t="str">
            <v>OUT</v>
          </cell>
          <cell r="Q162" t="str">
            <v>NOV</v>
          </cell>
          <cell r="R162" t="str">
            <v>DEZ</v>
          </cell>
        </row>
        <row r="163">
          <cell r="A163" t="str">
            <v>Empréstimos</v>
          </cell>
        </row>
        <row r="164">
          <cell r="A164" t="str">
            <v>C.prazo</v>
          </cell>
          <cell r="E164" t="str">
            <v xml:space="preserve"> </v>
          </cell>
          <cell r="G164">
            <v>307.5</v>
          </cell>
          <cell r="H164">
            <v>297.60000000000002</v>
          </cell>
          <cell r="I164">
            <v>290.89999999999998</v>
          </cell>
          <cell r="J164">
            <v>281.20000000000005</v>
          </cell>
          <cell r="K164">
            <v>304.79999999999995</v>
          </cell>
          <cell r="L164">
            <v>287</v>
          </cell>
          <cell r="M164">
            <v>286.79999999999995</v>
          </cell>
          <cell r="N164">
            <v>274.70000000000005</v>
          </cell>
          <cell r="O164">
            <v>282.10000000000002</v>
          </cell>
          <cell r="P164">
            <v>274.10000000000002</v>
          </cell>
          <cell r="Q164">
            <v>298.20000000000005</v>
          </cell>
          <cell r="R164">
            <v>310.36130000000003</v>
          </cell>
        </row>
        <row r="165">
          <cell r="A165" t="str">
            <v>M.l.prazo</v>
          </cell>
          <cell r="G165">
            <v>350</v>
          </cell>
          <cell r="H165">
            <v>350</v>
          </cell>
          <cell r="I165">
            <v>350</v>
          </cell>
          <cell r="J165">
            <v>350</v>
          </cell>
          <cell r="K165">
            <v>350</v>
          </cell>
          <cell r="L165">
            <v>350</v>
          </cell>
          <cell r="M165">
            <v>350</v>
          </cell>
          <cell r="N165">
            <v>350</v>
          </cell>
          <cell r="O165">
            <v>350</v>
          </cell>
          <cell r="P165">
            <v>350</v>
          </cell>
          <cell r="Q165">
            <v>326.66700000000003</v>
          </cell>
          <cell r="R165">
            <v>326.66700000000003</v>
          </cell>
        </row>
        <row r="166">
          <cell r="A166" t="str">
            <v>Total</v>
          </cell>
          <cell r="E166" t="str">
            <v xml:space="preserve"> </v>
          </cell>
          <cell r="G166">
            <v>657.5</v>
          </cell>
          <cell r="H166">
            <v>647.6</v>
          </cell>
          <cell r="I166">
            <v>640.9</v>
          </cell>
          <cell r="J166">
            <v>631.20000000000005</v>
          </cell>
          <cell r="K166">
            <v>654.79999999999995</v>
          </cell>
          <cell r="L166">
            <v>637</v>
          </cell>
          <cell r="M166">
            <v>636.79999999999995</v>
          </cell>
          <cell r="N166">
            <v>624.70000000000005</v>
          </cell>
          <cell r="O166">
            <v>632.1</v>
          </cell>
          <cell r="P166">
            <v>624.1</v>
          </cell>
          <cell r="Q166">
            <v>624.86700000000008</v>
          </cell>
          <cell r="R166">
            <v>637.02830000000006</v>
          </cell>
        </row>
        <row r="167">
          <cell r="A167" t="str">
            <v>Reembolsos</v>
          </cell>
          <cell r="F167">
            <v>1167.2329999999999</v>
          </cell>
          <cell r="G167">
            <v>229</v>
          </cell>
          <cell r="H167">
            <v>67.5</v>
          </cell>
          <cell r="I167">
            <v>57.6</v>
          </cell>
          <cell r="J167">
            <v>180.9</v>
          </cell>
          <cell r="K167">
            <v>41.2</v>
          </cell>
          <cell r="L167">
            <v>64.8</v>
          </cell>
          <cell r="M167">
            <v>157</v>
          </cell>
          <cell r="N167">
            <v>46.8</v>
          </cell>
          <cell r="O167">
            <v>34.700000000000003</v>
          </cell>
          <cell r="P167">
            <v>172.1</v>
          </cell>
          <cell r="Q167">
            <v>57.433</v>
          </cell>
          <cell r="R167">
            <v>58.2</v>
          </cell>
        </row>
        <row r="168">
          <cell r="A168" t="str">
            <v xml:space="preserve">Enc. Finac. Especializados </v>
          </cell>
          <cell r="E168" t="str">
            <v>DR</v>
          </cell>
          <cell r="F168">
            <v>24.766947624889223</v>
          </cell>
          <cell r="G168">
            <v>1.9973272080018485</v>
          </cell>
          <cell r="H168">
            <v>1.8802695103663676</v>
          </cell>
          <cell r="I168">
            <v>1.8983456998632147</v>
          </cell>
          <cell r="J168">
            <v>1.9222619751653878</v>
          </cell>
          <cell r="K168">
            <v>1.9858187377524199</v>
          </cell>
          <cell r="L168">
            <v>2.1420042263035732</v>
          </cell>
          <cell r="M168">
            <v>2.1523948949605192</v>
          </cell>
          <cell r="N168">
            <v>2.1108601811968164</v>
          </cell>
          <cell r="O168">
            <v>2.1316153430957989</v>
          </cell>
          <cell r="P168">
            <v>2.1155052162352432</v>
          </cell>
          <cell r="Q168">
            <v>2.1918083228105742</v>
          </cell>
          <cell r="R168">
            <v>2.2387363091374666</v>
          </cell>
        </row>
        <row r="169">
          <cell r="A169" t="str">
            <v>Outros custos financeiros</v>
          </cell>
          <cell r="E169" t="str">
            <v>DR</v>
          </cell>
          <cell r="F169">
            <v>0.36199999999999999</v>
          </cell>
          <cell r="G169">
            <v>3.0166666666666665E-2</v>
          </cell>
          <cell r="H169">
            <v>3.0166666666666665E-2</v>
          </cell>
          <cell r="I169">
            <v>3.0166666666666665E-2</v>
          </cell>
          <cell r="J169">
            <v>3.0166666666666665E-2</v>
          </cell>
          <cell r="K169">
            <v>3.0166666666666665E-2</v>
          </cell>
          <cell r="L169">
            <v>3.0166666666666665E-2</v>
          </cell>
          <cell r="M169">
            <v>3.0166666666666665E-2</v>
          </cell>
          <cell r="N169">
            <v>3.0166666666666665E-2</v>
          </cell>
          <cell r="O169">
            <v>3.0166666666666665E-2</v>
          </cell>
          <cell r="P169">
            <v>3.0166666666666665E-2</v>
          </cell>
          <cell r="Q169">
            <v>3.0166666666666665E-2</v>
          </cell>
          <cell r="R169">
            <v>3.0166666666666665E-2</v>
          </cell>
        </row>
        <row r="170">
          <cell r="A170" t="str">
            <v xml:space="preserve">  total EF pª DR</v>
          </cell>
          <cell r="F170">
            <v>25.128947624889221</v>
          </cell>
          <cell r="G170">
            <v>2.0274938746685152</v>
          </cell>
          <cell r="H170">
            <v>1.9104361770330343</v>
          </cell>
          <cell r="I170">
            <v>1.9285123665298813</v>
          </cell>
          <cell r="J170">
            <v>1.9524286418320544</v>
          </cell>
          <cell r="K170">
            <v>2.0159854044190864</v>
          </cell>
          <cell r="L170">
            <v>2.1721708929702399</v>
          </cell>
          <cell r="M170">
            <v>2.1825615616271858</v>
          </cell>
          <cell r="N170">
            <v>2.1410268478634831</v>
          </cell>
          <cell r="O170">
            <v>2.1617820097624656</v>
          </cell>
          <cell r="P170">
            <v>2.1456718829019099</v>
          </cell>
          <cell r="Q170">
            <v>2.2219749894772409</v>
          </cell>
          <cell r="R170">
            <v>2.2689029758041332</v>
          </cell>
        </row>
        <row r="171">
          <cell r="A171" t="str">
            <v>Pagam.encargos financeiros</v>
          </cell>
          <cell r="E171" t="str">
            <v>OF</v>
          </cell>
          <cell r="F171">
            <v>23.821474476741081</v>
          </cell>
          <cell r="G171">
            <v>2.8952430538296952</v>
          </cell>
          <cell r="H171">
            <v>0.17864421798847729</v>
          </cell>
          <cell r="I171">
            <v>0.17472040748532436</v>
          </cell>
          <cell r="J171">
            <v>2.7275337245661575</v>
          </cell>
          <cell r="K171">
            <v>6.0435949501101058</v>
          </cell>
          <cell r="L171">
            <v>0.15614617940200048</v>
          </cell>
          <cell r="M171">
            <v>2.3644794141125303</v>
          </cell>
          <cell r="N171">
            <v>0.11911194773557554</v>
          </cell>
          <cell r="O171">
            <v>0.13986710963455806</v>
          </cell>
          <cell r="P171">
            <v>1.4324945220946077</v>
          </cell>
          <cell r="Q171">
            <v>7.3493554817275788</v>
          </cell>
          <cell r="R171">
            <v>0.24028346805447143</v>
          </cell>
        </row>
      </sheetData>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o"/>
      <sheetName val="Estimativa por Negócio"/>
      <sheetName val="DR Evolutiva"/>
      <sheetName val="Listagem Acertos"/>
      <sheetName val="I.0) Nov03"/>
      <sheetName val="I.1) Dez03 - estimativa"/>
      <sheetName val="Reconciliação 01 Mar vs 05 Mar"/>
      <sheetName val="I.2) Cálculo Impostos"/>
      <sheetName val="I.2.1 - Imposto EDIS"/>
      <sheetName val="I.2.2 - Imposto Produção"/>
      <sheetName val="I.3) Cálculo Evolutivo Consolid"/>
      <sheetName val="I.X) Dez03 - plano negócios"/>
      <sheetName val="I.Y) Nov-03 (% G e T)"/>
      <sheetName val="Acertos às DRs - Set e Dez"/>
      <sheetName val="Impacto Contas EDIS"/>
      <sheetName val="Conceitos"/>
      <sheetName val="Estimativa_por_Negócio"/>
      <sheetName val="DR_Evolutiva"/>
      <sheetName val="Listagem_Acertos"/>
      <sheetName val="I_0)_Nov03"/>
      <sheetName val="I_1)_Dez03_-_estimativa"/>
      <sheetName val="Reconciliação_01_Mar_vs_05_Mar"/>
      <sheetName val="I_2)_Cálculo_Impostos"/>
      <sheetName val="I_2_1_-_Imposto_EDIS"/>
      <sheetName val="I_2_2_-_Imposto_Produção"/>
      <sheetName val="I_3)_Cálculo_Evolutivo_Consolid"/>
      <sheetName val="I_X)_Dez03_-_plano_negócios"/>
      <sheetName val="I_Y)_Nov-03_(%_G_e_T)"/>
      <sheetName val="Acertos_às_DRs_-_Set_e_Dez"/>
      <sheetName val="Impacto_Contas_EDIS"/>
      <sheetName val="Estimativa_por_Negócio1"/>
      <sheetName val="DR_Evolutiva1"/>
      <sheetName val="Listagem_Acertos1"/>
      <sheetName val="I_0)_Nov031"/>
      <sheetName val="I_1)_Dez03_-_estimativa1"/>
      <sheetName val="Reconciliação_01_Mar_vs_05_Mar1"/>
      <sheetName val="I_2)_Cálculo_Impostos1"/>
      <sheetName val="I_2_1_-_Imposto_EDIS1"/>
      <sheetName val="I_2_2_-_Imposto_Produção1"/>
      <sheetName val="I_3)_Cálculo_Evolutivo_Consoli1"/>
      <sheetName val="I_X)_Dez03_-_plano_negócios1"/>
      <sheetName val="I_Y)_Nov-03_(%_G_e_T)1"/>
      <sheetName val="Acertos_às_DRs_-_Set_e_Dez1"/>
      <sheetName val="Impacto_Contas_EDIS1"/>
      <sheetName val="Estimativa_por_Negócio2"/>
      <sheetName val="DR_Evolutiva2"/>
      <sheetName val="Listagem_Acertos2"/>
      <sheetName val="I_0)_Nov032"/>
      <sheetName val="I_1)_Dez03_-_estimativa2"/>
      <sheetName val="Reconciliação_01_Mar_vs_05_Mar2"/>
      <sheetName val="I_2)_Cálculo_Impostos2"/>
      <sheetName val="I_2_1_-_Imposto_EDIS2"/>
      <sheetName val="I_2_2_-_Imposto_Produção2"/>
      <sheetName val="I_3)_Cálculo_Evolutivo_Consoli2"/>
      <sheetName val="I_X)_Dez03_-_plano_negócios2"/>
      <sheetName val="I_Y)_Nov-03_(%_G_e_T)2"/>
      <sheetName val="Acertos_às_DRs_-_Set_e_Dez2"/>
      <sheetName val="Impacto_Contas_EDIS2"/>
      <sheetName val="Estimativa_por_Negócio3"/>
      <sheetName val="DR_Evolutiva3"/>
      <sheetName val="Listagem_Acertos3"/>
      <sheetName val="I_0)_Nov033"/>
      <sheetName val="I_1)_Dez03_-_estimativa3"/>
      <sheetName val="Reconciliação_01_Mar_vs_05_Mar3"/>
      <sheetName val="I_2)_Cálculo_Impostos3"/>
      <sheetName val="I_2_1_-_Imposto_EDIS3"/>
      <sheetName val="I_2_2_-_Imposto_Produção3"/>
      <sheetName val="I_3)_Cálculo_Evolutivo_Consoli3"/>
      <sheetName val="I_X)_Dez03_-_plano_negócios3"/>
      <sheetName val="I_Y)_Nov-03_(%_G_e_T)3"/>
      <sheetName val="Acertos_às_DRs_-_Set_e_Dez3"/>
      <sheetName val="Impacto_Contas_EDIS3"/>
      <sheetName val=""/>
      <sheetName val="1.Inputs"/>
      <sheetName val="Estimativa_por_Negócio4"/>
      <sheetName val="DR_Evolutiva4"/>
      <sheetName val="Listagem_Acertos4"/>
      <sheetName val="I_0)_Nov034"/>
      <sheetName val="I_1)_Dez03_-_estimativa4"/>
      <sheetName val="Reconciliação_01_Mar_vs_05_Mar4"/>
      <sheetName val="I_2)_Cálculo_Impostos4"/>
      <sheetName val="I_2_1_-_Imposto_EDIS4"/>
      <sheetName val="I_2_2_-_Imposto_Produção4"/>
      <sheetName val="I_3)_Cálculo_Evolutivo_Consoli4"/>
      <sheetName val="I_X)_Dez03_-_plano_negócios4"/>
      <sheetName val="I_Y)_Nov-03_(%_G_e_T)4"/>
      <sheetName val="Acertos_às_DRs_-_Set_e_Dez4"/>
      <sheetName val="Impacto_Contas_EDIS4"/>
      <sheetName val="1_Inputs"/>
      <sheetName val="Estimativa_por_Negócio10"/>
      <sheetName val="DR_Evolutiva10"/>
      <sheetName val="Listagem_Acertos10"/>
      <sheetName val="I_0)_Nov0310"/>
      <sheetName val="I_1)_Dez03_-_estimativa10"/>
      <sheetName val="Reconciliação_01_Mar_vs_05_Ma10"/>
      <sheetName val="I_2)_Cálculo_Impostos10"/>
      <sheetName val="I_2_1_-_Imposto_EDIS10"/>
      <sheetName val="I_2_2_-_Imposto_Produção10"/>
      <sheetName val="I_3)_Cálculo_Evolutivo_Consol10"/>
      <sheetName val="I_X)_Dez03_-_plano_negócios10"/>
      <sheetName val="I_Y)_Nov-03_(%_G_e_T)10"/>
      <sheetName val="Acertos_às_DRs_-_Set_e_Dez10"/>
      <sheetName val="Impacto_Contas_EDIS10"/>
      <sheetName val="1_Inputs6"/>
      <sheetName val="Estimativa_por_Negócio9"/>
      <sheetName val="DR_Evolutiva9"/>
      <sheetName val="Listagem_Acertos9"/>
      <sheetName val="I_0)_Nov039"/>
      <sheetName val="I_1)_Dez03_-_estimativa9"/>
      <sheetName val="Reconciliação_01_Mar_vs_05_Mar9"/>
      <sheetName val="I_2)_Cálculo_Impostos9"/>
      <sheetName val="I_2_1_-_Imposto_EDIS9"/>
      <sheetName val="I_2_2_-_Imposto_Produção9"/>
      <sheetName val="I_3)_Cálculo_Evolutivo_Consoli9"/>
      <sheetName val="I_X)_Dez03_-_plano_negócios9"/>
      <sheetName val="I_Y)_Nov-03_(%_G_e_T)9"/>
      <sheetName val="Acertos_às_DRs_-_Set_e_Dez9"/>
      <sheetName val="Impacto_Contas_EDIS9"/>
      <sheetName val="1_Inputs5"/>
      <sheetName val="Estimativa_por_Negócio5"/>
      <sheetName val="DR_Evolutiva5"/>
      <sheetName val="Listagem_Acertos5"/>
      <sheetName val="I_0)_Nov035"/>
      <sheetName val="I_1)_Dez03_-_estimativa5"/>
      <sheetName val="Reconciliação_01_Mar_vs_05_Mar5"/>
      <sheetName val="I_2)_Cálculo_Impostos5"/>
      <sheetName val="I_2_1_-_Imposto_EDIS5"/>
      <sheetName val="I_2_2_-_Imposto_Produção5"/>
      <sheetName val="I_3)_Cálculo_Evolutivo_Consoli5"/>
      <sheetName val="I_X)_Dez03_-_plano_negócios5"/>
      <sheetName val="I_Y)_Nov-03_(%_G_e_T)5"/>
      <sheetName val="Acertos_às_DRs_-_Set_e_Dez5"/>
      <sheetName val="Impacto_Contas_EDIS5"/>
      <sheetName val="1_Inputs1"/>
      <sheetName val="Estimativa_por_Negócio6"/>
      <sheetName val="DR_Evolutiva6"/>
      <sheetName val="Listagem_Acertos6"/>
      <sheetName val="I_0)_Nov036"/>
      <sheetName val="I_1)_Dez03_-_estimativa6"/>
      <sheetName val="Reconciliação_01_Mar_vs_05_Mar6"/>
      <sheetName val="I_2)_Cálculo_Impostos6"/>
      <sheetName val="I_2_1_-_Imposto_EDIS6"/>
      <sheetName val="I_2_2_-_Imposto_Produção6"/>
      <sheetName val="I_3)_Cálculo_Evolutivo_Consoli6"/>
      <sheetName val="I_X)_Dez03_-_plano_negócios6"/>
      <sheetName val="I_Y)_Nov-03_(%_G_e_T)6"/>
      <sheetName val="Acertos_às_DRs_-_Set_e_Dez6"/>
      <sheetName val="Impacto_Contas_EDIS6"/>
      <sheetName val="1_Inputs2"/>
      <sheetName val="Estimativa_por_Negócio7"/>
      <sheetName val="DR_Evolutiva7"/>
      <sheetName val="Listagem_Acertos7"/>
      <sheetName val="I_0)_Nov037"/>
      <sheetName val="I_1)_Dez03_-_estimativa7"/>
      <sheetName val="Reconciliação_01_Mar_vs_05_Mar7"/>
      <sheetName val="I_2)_Cálculo_Impostos7"/>
      <sheetName val="I_2_1_-_Imposto_EDIS7"/>
      <sheetName val="I_2_2_-_Imposto_Produção7"/>
      <sheetName val="I_3)_Cálculo_Evolutivo_Consoli7"/>
      <sheetName val="I_X)_Dez03_-_plano_negócios7"/>
      <sheetName val="I_Y)_Nov-03_(%_G_e_T)7"/>
      <sheetName val="Acertos_às_DRs_-_Set_e_Dez7"/>
      <sheetName val="Impacto_Contas_EDIS7"/>
      <sheetName val="1_Inputs3"/>
      <sheetName val="Estimativa_por_Negócio8"/>
      <sheetName val="DR_Evolutiva8"/>
      <sheetName val="Listagem_Acertos8"/>
      <sheetName val="I_0)_Nov038"/>
      <sheetName val="I_1)_Dez03_-_estimativa8"/>
      <sheetName val="Reconciliação_01_Mar_vs_05_Mar8"/>
      <sheetName val="I_2)_Cálculo_Impostos8"/>
      <sheetName val="I_2_1_-_Imposto_EDIS8"/>
      <sheetName val="I_2_2_-_Imposto_Produção8"/>
      <sheetName val="I_3)_Cálculo_Evolutivo_Consoli8"/>
      <sheetName val="I_X)_Dez03_-_plano_negócios8"/>
      <sheetName val="I_Y)_Nov-03_(%_G_e_T)8"/>
      <sheetName val="Acertos_às_DRs_-_Set_e_Dez8"/>
      <sheetName val="Impacto_Contas_EDIS8"/>
      <sheetName val="1_Inputs4"/>
      <sheetName val="Estimativa_por_Negócio11"/>
      <sheetName val="DR_Evolutiva11"/>
      <sheetName val="Listagem_Acertos11"/>
      <sheetName val="I_0)_Nov0311"/>
      <sheetName val="I_1)_Dez03_-_estimativa11"/>
      <sheetName val="Reconciliação_01_Mar_vs_05_Ma11"/>
      <sheetName val="I_2)_Cálculo_Impostos11"/>
      <sheetName val="I_2_1_-_Imposto_EDIS11"/>
      <sheetName val="I_2_2_-_Imposto_Produção11"/>
      <sheetName val="I_3)_Cálculo_Evolutivo_Consol11"/>
      <sheetName val="I_X)_Dez03_-_plano_negócios11"/>
      <sheetName val="I_Y)_Nov-03_(%_G_e_T)11"/>
      <sheetName val="Acertos_às_DRs_-_Set_e_Dez11"/>
      <sheetName val="Impacto_Contas_EDIS11"/>
      <sheetName val="1_Inputs7"/>
    </sheetNames>
    <sheetDataSet>
      <sheetData sheetId="0" refreshError="1"/>
      <sheetData sheetId="1" refreshError="1"/>
      <sheetData sheetId="2" refreshError="1">
        <row r="58">
          <cell r="C58" t="str">
            <v>Demonstração de Resultados</v>
          </cell>
        </row>
        <row r="59">
          <cell r="C59" t="str">
            <v>EDP Produção (sem renováveis)</v>
          </cell>
        </row>
        <row r="62">
          <cell r="E62" t="str">
            <v>Acumulado</v>
          </cell>
          <cell r="L62" t="str">
            <v>Auxiliar</v>
          </cell>
          <cell r="N62" t="str">
            <v>Acumulado</v>
          </cell>
          <cell r="Z62" t="str">
            <v>Plan Neg</v>
          </cell>
          <cell r="AC62" t="str">
            <v>2003  vs  2002</v>
          </cell>
          <cell r="AG62" t="str">
            <v>Anualizado vs Plan Neg</v>
          </cell>
          <cell r="AK62" t="str">
            <v>Movimento Trimestral</v>
          </cell>
        </row>
        <row r="63">
          <cell r="C63" t="str">
            <v>(Milhares de Euros)</v>
          </cell>
          <cell r="F63" t="str">
            <v>1ºT 2002</v>
          </cell>
          <cell r="G63" t="str">
            <v>2ºT 2002</v>
          </cell>
          <cell r="H63" t="str">
            <v>3ºT 2002</v>
          </cell>
          <cell r="I63">
            <v>37530</v>
          </cell>
          <cell r="J63">
            <v>37561</v>
          </cell>
          <cell r="K63" t="str">
            <v>4ºT 2002</v>
          </cell>
          <cell r="L63" t="str">
            <v>mês actual</v>
          </cell>
          <cell r="O63" t="str">
            <v>1ºT 2003</v>
          </cell>
          <cell r="P63" t="str">
            <v>2ºT 2003</v>
          </cell>
          <cell r="Q63" t="str">
            <v>3ºT 2003</v>
          </cell>
          <cell r="R63">
            <v>37895</v>
          </cell>
          <cell r="S63">
            <v>37926</v>
          </cell>
          <cell r="T63" t="str">
            <v>4ºT 2003 *</v>
          </cell>
          <cell r="V63" t="str">
            <v>mês actual</v>
          </cell>
          <cell r="W63" t="str">
            <v>anualizado</v>
          </cell>
          <cell r="Z63">
            <v>37956</v>
          </cell>
          <cell r="AC63" t="str">
            <v>Valor</v>
          </cell>
          <cell r="AD63" t="str">
            <v>%</v>
          </cell>
          <cell r="AG63" t="str">
            <v>Valor</v>
          </cell>
          <cell r="AH63" t="str">
            <v>%</v>
          </cell>
          <cell r="AL63" t="str">
            <v>1ºT 2002</v>
          </cell>
          <cell r="AM63" t="str">
            <v>2ºT 2002</v>
          </cell>
          <cell r="AN63" t="str">
            <v>3ºT 2002</v>
          </cell>
          <cell r="AO63">
            <v>37530</v>
          </cell>
          <cell r="AP63" t="str">
            <v>Nov02-Set-02</v>
          </cell>
          <cell r="AQ63" t="str">
            <v>4ºT 2002</v>
          </cell>
          <cell r="AT63" t="str">
            <v>1ºT 2003</v>
          </cell>
          <cell r="AU63" t="str">
            <v>2ºT 2003</v>
          </cell>
          <cell r="AV63" t="str">
            <v>3ºT 2003</v>
          </cell>
          <cell r="AW63">
            <v>37895</v>
          </cell>
          <cell r="AX63" t="str">
            <v>Nov03-Set-03</v>
          </cell>
          <cell r="AY63" t="str">
            <v>4ºT 2003 *</v>
          </cell>
        </row>
        <row r="66">
          <cell r="C66" t="str">
            <v>Parcela Fixa</v>
          </cell>
          <cell r="F66">
            <v>211895.48686999996</v>
          </cell>
          <cell r="G66">
            <v>430213.27781</v>
          </cell>
          <cell r="H66">
            <v>647444.68371000001</v>
          </cell>
          <cell r="I66">
            <v>720482.93574999995</v>
          </cell>
          <cell r="K66">
            <v>864918.72164</v>
          </cell>
          <cell r="L66">
            <v>864918.72164</v>
          </cell>
          <cell r="O66">
            <v>219061.97558</v>
          </cell>
          <cell r="P66">
            <v>439953.34160000004</v>
          </cell>
          <cell r="Q66">
            <v>662146.11792999995</v>
          </cell>
          <cell r="R66">
            <v>739475</v>
          </cell>
          <cell r="W66">
            <v>0</v>
          </cell>
          <cell r="AC66">
            <v>-864918.72164</v>
          </cell>
          <cell r="AD66">
            <v>-1</v>
          </cell>
          <cell r="AG66">
            <v>0</v>
          </cell>
          <cell r="AH66" t="str">
            <v>-</v>
          </cell>
          <cell r="AL66">
            <v>211895.48686999996</v>
          </cell>
          <cell r="AM66">
            <v>218317.79094000004</v>
          </cell>
          <cell r="AN66">
            <v>217231.40590000001</v>
          </cell>
          <cell r="AO66">
            <v>73038.252039999934</v>
          </cell>
          <cell r="AP66">
            <v>-647444.68371000001</v>
          </cell>
          <cell r="AQ66">
            <v>217474.03792999999</v>
          </cell>
          <cell r="AT66">
            <v>219061.97558</v>
          </cell>
          <cell r="AU66">
            <v>220891.36602000004</v>
          </cell>
          <cell r="AV66">
            <v>222192.77632999991</v>
          </cell>
          <cell r="AW66">
            <v>77328.882070000051</v>
          </cell>
          <cell r="AX66">
            <v>-662146.11792999995</v>
          </cell>
          <cell r="AY66">
            <v>-662146.11792999995</v>
          </cell>
        </row>
        <row r="67">
          <cell r="C67" t="str">
            <v>Parcela Variável</v>
          </cell>
          <cell r="F67">
            <v>118751.02574999997</v>
          </cell>
          <cell r="G67">
            <v>241258.65305999992</v>
          </cell>
          <cell r="H67">
            <v>372073.45594000001</v>
          </cell>
          <cell r="I67">
            <v>419441.3700900001</v>
          </cell>
          <cell r="K67">
            <v>458978.64255999995</v>
          </cell>
          <cell r="L67">
            <v>458978.64255999995</v>
          </cell>
          <cell r="O67">
            <v>40113.361329999985</v>
          </cell>
          <cell r="P67">
            <v>114961.01532999997</v>
          </cell>
          <cell r="Q67">
            <v>223542.68613000005</v>
          </cell>
          <cell r="R67">
            <v>248731</v>
          </cell>
          <cell r="S67">
            <v>0</v>
          </cell>
          <cell r="T67">
            <v>0</v>
          </cell>
          <cell r="V67">
            <v>0</v>
          </cell>
          <cell r="W67">
            <v>0</v>
          </cell>
          <cell r="Z67">
            <v>0</v>
          </cell>
          <cell r="AC67">
            <v>-458978.64255999995</v>
          </cell>
          <cell r="AD67">
            <v>-1</v>
          </cell>
          <cell r="AG67">
            <v>0</v>
          </cell>
          <cell r="AH67" t="str">
            <v>-</v>
          </cell>
          <cell r="AL67">
            <v>118751.02574999997</v>
          </cell>
          <cell r="AM67">
            <v>122507.62730999995</v>
          </cell>
          <cell r="AN67">
            <v>130814.80288000009</v>
          </cell>
          <cell r="AO67">
            <v>47367.914150000084</v>
          </cell>
          <cell r="AP67">
            <v>-372073.45594000001</v>
          </cell>
          <cell r="AQ67">
            <v>86905.186619999935</v>
          </cell>
          <cell r="AT67">
            <v>40113.361329999985</v>
          </cell>
          <cell r="AU67">
            <v>74847.65399999998</v>
          </cell>
          <cell r="AV67">
            <v>108581.67080000008</v>
          </cell>
          <cell r="AW67">
            <v>25188.313869999954</v>
          </cell>
          <cell r="AX67">
            <v>-223542.68613000005</v>
          </cell>
          <cell r="AY67">
            <v>-223542.68613000005</v>
          </cell>
        </row>
        <row r="68">
          <cell r="C68" t="str">
            <v>Produção Vinculada</v>
          </cell>
          <cell r="F68">
            <v>330646.51261999994</v>
          </cell>
          <cell r="G68">
            <v>671471.93086999992</v>
          </cell>
          <cell r="H68">
            <v>1019518.13965</v>
          </cell>
          <cell r="I68">
            <v>1139924.30584</v>
          </cell>
          <cell r="K68">
            <v>1323897.3642</v>
          </cell>
          <cell r="L68">
            <v>1323897.3642</v>
          </cell>
          <cell r="O68">
            <v>259175.33690999998</v>
          </cell>
          <cell r="P68">
            <v>554914.35693000001</v>
          </cell>
          <cell r="Q68">
            <v>885688.80405999999</v>
          </cell>
          <cell r="R68">
            <v>988206</v>
          </cell>
          <cell r="W68">
            <v>0</v>
          </cell>
          <cell r="AC68">
            <v>-1323897.3642</v>
          </cell>
          <cell r="AD68">
            <v>-1</v>
          </cell>
          <cell r="AG68">
            <v>0</v>
          </cell>
          <cell r="AH68" t="str">
            <v>-</v>
          </cell>
          <cell r="AL68">
            <v>330646.51261999994</v>
          </cell>
          <cell r="AM68">
            <v>340825.41824999999</v>
          </cell>
          <cell r="AN68">
            <v>348046.2087800001</v>
          </cell>
          <cell r="AO68">
            <v>120406.16619000002</v>
          </cell>
          <cell r="AP68">
            <v>-1019518.13965</v>
          </cell>
          <cell r="AQ68">
            <v>304379.22454999993</v>
          </cell>
          <cell r="AT68">
            <v>259175.33690999998</v>
          </cell>
          <cell r="AU68">
            <v>295739.02002000005</v>
          </cell>
          <cell r="AV68">
            <v>330774.44712999999</v>
          </cell>
          <cell r="AW68">
            <v>102517.19594000001</v>
          </cell>
          <cell r="AX68">
            <v>-885688.80405999999</v>
          </cell>
          <cell r="AY68">
            <v>-885688.80405999999</v>
          </cell>
        </row>
        <row r="69">
          <cell r="C69" t="str">
            <v>Produção Não Vinculada</v>
          </cell>
          <cell r="F69">
            <v>8048</v>
          </cell>
          <cell r="G69">
            <v>18028</v>
          </cell>
          <cell r="H69">
            <v>28668</v>
          </cell>
          <cell r="I69">
            <v>31355</v>
          </cell>
          <cell r="K69">
            <v>46761</v>
          </cell>
          <cell r="L69">
            <v>46761</v>
          </cell>
          <cell r="O69">
            <v>12553</v>
          </cell>
          <cell r="P69">
            <v>35774</v>
          </cell>
          <cell r="Q69">
            <v>51959</v>
          </cell>
          <cell r="R69">
            <v>56180</v>
          </cell>
          <cell r="W69">
            <v>0</v>
          </cell>
          <cell r="AC69">
            <v>-46761</v>
          </cell>
          <cell r="AD69">
            <v>-1</v>
          </cell>
          <cell r="AG69">
            <v>0</v>
          </cell>
          <cell r="AH69" t="str">
            <v>-</v>
          </cell>
          <cell r="AL69">
            <v>8048</v>
          </cell>
          <cell r="AM69">
            <v>9980</v>
          </cell>
          <cell r="AN69">
            <v>10640</v>
          </cell>
          <cell r="AO69">
            <v>2687</v>
          </cell>
          <cell r="AP69">
            <v>-28668</v>
          </cell>
          <cell r="AQ69">
            <v>18093</v>
          </cell>
          <cell r="AT69">
            <v>12553</v>
          </cell>
          <cell r="AU69">
            <v>23221</v>
          </cell>
          <cell r="AV69">
            <v>16185</v>
          </cell>
          <cell r="AW69">
            <v>4221</v>
          </cell>
          <cell r="AX69">
            <v>-51959</v>
          </cell>
          <cell r="AY69">
            <v>-51959</v>
          </cell>
        </row>
        <row r="70">
          <cell r="C70" t="str">
            <v>Produção em Regime Especial</v>
          </cell>
          <cell r="F70">
            <v>2392.7335899999989</v>
          </cell>
          <cell r="G70">
            <v>7225.4093400000038</v>
          </cell>
          <cell r="H70">
            <v>10112.04026</v>
          </cell>
          <cell r="I70">
            <v>9783.9648399999933</v>
          </cell>
          <cell r="K70">
            <v>21514.852979999967</v>
          </cell>
          <cell r="L70">
            <v>21514.852979999967</v>
          </cell>
          <cell r="O70">
            <v>8344.4533199999969</v>
          </cell>
          <cell r="P70">
            <v>15504.796929999786</v>
          </cell>
          <cell r="Q70">
            <v>19221.280779999794</v>
          </cell>
          <cell r="R70">
            <v>19626.803589999996</v>
          </cell>
          <cell r="W70">
            <v>0</v>
          </cell>
          <cell r="AC70">
            <v>-21514.852979999967</v>
          </cell>
          <cell r="AD70">
            <v>-1</v>
          </cell>
          <cell r="AG70">
            <v>0</v>
          </cell>
          <cell r="AH70" t="str">
            <v>-</v>
          </cell>
          <cell r="AL70">
            <v>2392.7335899999989</v>
          </cell>
          <cell r="AM70">
            <v>4832.6757500000049</v>
          </cell>
          <cell r="AN70">
            <v>2886.630919999996</v>
          </cell>
          <cell r="AO70">
            <v>-328.07542000000649</v>
          </cell>
          <cell r="AP70">
            <v>-10112.04026</v>
          </cell>
          <cell r="AQ70">
            <v>11402.812719999967</v>
          </cell>
          <cell r="AT70">
            <v>8344.4533199999969</v>
          </cell>
          <cell r="AU70">
            <v>7160.3436099997889</v>
          </cell>
          <cell r="AV70">
            <v>3716.4838500000078</v>
          </cell>
          <cell r="AW70">
            <v>405.5228100002023</v>
          </cell>
          <cell r="AX70">
            <v>-19221.280779999794</v>
          </cell>
          <cell r="AY70">
            <v>-19221.280779999794</v>
          </cell>
        </row>
        <row r="71">
          <cell r="C71" t="str">
            <v>Produção p/ Clientes Industriais</v>
          </cell>
          <cell r="F71">
            <v>6792</v>
          </cell>
          <cell r="G71">
            <v>9747.0241300000343</v>
          </cell>
          <cell r="H71">
            <v>13350.030240000226</v>
          </cell>
          <cell r="I71">
            <v>16545.012630000012</v>
          </cell>
          <cell r="K71">
            <v>22119</v>
          </cell>
          <cell r="L71">
            <v>22119</v>
          </cell>
          <cell r="O71">
            <v>4858</v>
          </cell>
          <cell r="P71">
            <v>13969</v>
          </cell>
          <cell r="Q71">
            <v>21556</v>
          </cell>
          <cell r="R71">
            <v>24019.408059999812</v>
          </cell>
          <cell r="W71">
            <v>0</v>
          </cell>
          <cell r="AC71">
            <v>-22119</v>
          </cell>
          <cell r="AD71">
            <v>-1</v>
          </cell>
          <cell r="AG71">
            <v>0</v>
          </cell>
          <cell r="AH71" t="str">
            <v>-</v>
          </cell>
          <cell r="AL71">
            <v>6792</v>
          </cell>
          <cell r="AM71">
            <v>2955.0241300000343</v>
          </cell>
          <cell r="AN71">
            <v>3603.0061100001913</v>
          </cell>
          <cell r="AO71">
            <v>3194.9823899997864</v>
          </cell>
          <cell r="AP71">
            <v>-13350.030240000226</v>
          </cell>
          <cell r="AQ71">
            <v>8768.9697599997744</v>
          </cell>
          <cell r="AT71">
            <v>4858</v>
          </cell>
          <cell r="AU71">
            <v>9111</v>
          </cell>
          <cell r="AV71">
            <v>7587</v>
          </cell>
          <cell r="AW71">
            <v>2463.4080599998124</v>
          </cell>
          <cell r="AX71">
            <v>-21556</v>
          </cell>
          <cell r="AY71">
            <v>-21556</v>
          </cell>
        </row>
        <row r="72">
          <cell r="C72" t="str">
            <v>Vendas de Electricidade</v>
          </cell>
          <cell r="F72">
            <v>347879.24620999995</v>
          </cell>
          <cell r="G72">
            <v>706472.36433999997</v>
          </cell>
          <cell r="H72">
            <v>1071648.2101500002</v>
          </cell>
          <cell r="I72">
            <v>1197608.2833100001</v>
          </cell>
          <cell r="J72">
            <v>1310478.77364</v>
          </cell>
          <cell r="K72">
            <v>1414292.2171800002</v>
          </cell>
          <cell r="L72">
            <v>1414292.2171800002</v>
          </cell>
          <cell r="O72">
            <v>284930.79022999993</v>
          </cell>
          <cell r="P72">
            <v>620162.15385999985</v>
          </cell>
          <cell r="Q72">
            <v>978425.08483999979</v>
          </cell>
          <cell r="R72">
            <v>1088032.2116499997</v>
          </cell>
          <cell r="S72">
            <v>1196082.8091836628</v>
          </cell>
          <cell r="T72">
            <v>1304817.6100185411</v>
          </cell>
          <cell r="V72">
            <v>1304817.6100185411</v>
          </cell>
          <cell r="W72">
            <v>1304817.6100185411</v>
          </cell>
          <cell r="Z72">
            <v>1388328</v>
          </cell>
          <cell r="AC72">
            <v>-109474.60716145905</v>
          </cell>
          <cell r="AD72">
            <v>-7.7405931978996367E-2</v>
          </cell>
          <cell r="AG72">
            <v>-83510.389981458895</v>
          </cell>
          <cell r="AH72">
            <v>-6.0151772478448051E-2</v>
          </cell>
          <cell r="AL72">
            <v>347879.24620999995</v>
          </cell>
          <cell r="AM72">
            <v>358593.11813000002</v>
          </cell>
          <cell r="AN72">
            <v>365175.8458100002</v>
          </cell>
          <cell r="AO72">
            <v>125960.07315999991</v>
          </cell>
          <cell r="AP72">
            <v>238830.56348999985</v>
          </cell>
          <cell r="AQ72">
            <v>342644.00702999998</v>
          </cell>
          <cell r="AT72">
            <v>284930.79022999993</v>
          </cell>
          <cell r="AU72">
            <v>335231.36362999992</v>
          </cell>
          <cell r="AV72">
            <v>358262.93097999995</v>
          </cell>
          <cell r="AW72">
            <v>109607.12680999993</v>
          </cell>
          <cell r="AX72">
            <v>217657.72434366297</v>
          </cell>
          <cell r="AY72">
            <v>326392.52517854131</v>
          </cell>
        </row>
        <row r="73">
          <cell r="C73" t="str">
            <v>Outras Vendas</v>
          </cell>
          <cell r="F73">
            <v>3508.4348200000004</v>
          </cell>
          <cell r="G73">
            <v>6546.4725200000003</v>
          </cell>
          <cell r="H73">
            <v>9533.05465</v>
          </cell>
          <cell r="I73">
            <v>10501.769490000001</v>
          </cell>
          <cell r="J73">
            <v>17020.518409999997</v>
          </cell>
          <cell r="K73">
            <v>18651.057719999997</v>
          </cell>
          <cell r="L73">
            <v>18651.057719999997</v>
          </cell>
          <cell r="O73">
            <v>4782.9891200000002</v>
          </cell>
          <cell r="P73">
            <v>9602.7772199999999</v>
          </cell>
          <cell r="Q73">
            <v>14673.206290000002</v>
          </cell>
          <cell r="R73">
            <v>16414.819380000001</v>
          </cell>
          <cell r="S73">
            <v>17837.088266337581</v>
          </cell>
          <cell r="T73">
            <v>19458.641745095545</v>
          </cell>
          <cell r="V73">
            <v>19458.641745095545</v>
          </cell>
          <cell r="W73">
            <v>19458.641745095545</v>
          </cell>
          <cell r="Z73">
            <v>22060</v>
          </cell>
          <cell r="AC73">
            <v>807.58402509554799</v>
          </cell>
          <cell r="AD73">
            <v>4.3299636793765028E-2</v>
          </cell>
          <cell r="AG73">
            <v>-2601.358254904455</v>
          </cell>
          <cell r="AH73">
            <v>-0.1179219517182436</v>
          </cell>
          <cell r="AL73">
            <v>3508.4348200000004</v>
          </cell>
          <cell r="AM73">
            <v>3038.0376999999999</v>
          </cell>
          <cell r="AN73">
            <v>2986.5821299999998</v>
          </cell>
          <cell r="AO73">
            <v>968.71484000000055</v>
          </cell>
          <cell r="AP73">
            <v>7487.4637599999969</v>
          </cell>
          <cell r="AQ73">
            <v>9118.003069999997</v>
          </cell>
          <cell r="AT73">
            <v>4782.9891200000002</v>
          </cell>
          <cell r="AU73">
            <v>4819.7880999999998</v>
          </cell>
          <cell r="AV73">
            <v>5070.429070000002</v>
          </cell>
          <cell r="AW73">
            <v>1741.6130899999989</v>
          </cell>
          <cell r="AX73">
            <v>3163.8819763375795</v>
          </cell>
          <cell r="AY73">
            <v>4785.4354550955431</v>
          </cell>
        </row>
        <row r="74">
          <cell r="C74" t="str">
            <v>Grupo</v>
          </cell>
          <cell r="F74">
            <v>247</v>
          </cell>
          <cell r="G74">
            <v>2418.8895499999999</v>
          </cell>
          <cell r="H74">
            <v>3269.081180000001</v>
          </cell>
          <cell r="I74">
            <v>3814.7135500000004</v>
          </cell>
          <cell r="J74">
            <v>4418.5280899999998</v>
          </cell>
          <cell r="K74">
            <v>6308.814790000004</v>
          </cell>
          <cell r="L74">
            <v>6308.814790000004</v>
          </cell>
          <cell r="O74">
            <v>78.658610000000408</v>
          </cell>
          <cell r="P74">
            <v>2627.8895399999965</v>
          </cell>
          <cell r="Q74">
            <v>4043.6113299999997</v>
          </cell>
          <cell r="R74">
            <v>6342.8590600000025</v>
          </cell>
          <cell r="S74">
            <v>7122.336629999998</v>
          </cell>
          <cell r="T74">
            <v>7769.8217781818157</v>
          </cell>
          <cell r="V74">
            <v>7769.8217781818157</v>
          </cell>
          <cell r="W74">
            <v>7769.8217781818157</v>
          </cell>
          <cell r="AC74">
            <v>1461.0069881818117</v>
          </cell>
          <cell r="AD74">
            <v>0.23158184806718829</v>
          </cell>
          <cell r="AG74">
            <v>7769.8217781818157</v>
          </cell>
          <cell r="AH74" t="str">
            <v>-</v>
          </cell>
          <cell r="AL74">
            <v>247</v>
          </cell>
          <cell r="AM74">
            <v>2171.8895499999999</v>
          </cell>
          <cell r="AN74">
            <v>850.19163000000117</v>
          </cell>
          <cell r="AO74">
            <v>545.63236999999936</v>
          </cell>
          <cell r="AP74">
            <v>1149.4469099999988</v>
          </cell>
          <cell r="AQ74">
            <v>3039.733610000003</v>
          </cell>
          <cell r="AT74">
            <v>78.658610000000408</v>
          </cell>
          <cell r="AU74">
            <v>2549.2309299999961</v>
          </cell>
          <cell r="AV74">
            <v>1415.7217900000032</v>
          </cell>
          <cell r="AW74">
            <v>2299.2477300000028</v>
          </cell>
          <cell r="AX74">
            <v>3078.7252999999982</v>
          </cell>
          <cell r="AY74">
            <v>3726.210448181816</v>
          </cell>
        </row>
        <row r="75">
          <cell r="C75" t="str">
            <v>Terceiros</v>
          </cell>
          <cell r="F75">
            <v>2496.7897799999996</v>
          </cell>
          <cell r="G75">
            <v>6621.0658999999996</v>
          </cell>
          <cell r="H75">
            <v>10976.314540000001</v>
          </cell>
          <cell r="I75">
            <v>10758.886590000002</v>
          </cell>
          <cell r="J75">
            <v>8338.7268300000014</v>
          </cell>
          <cell r="K75">
            <v>6381.5929169999954</v>
          </cell>
          <cell r="L75">
            <v>6381.5929169999954</v>
          </cell>
          <cell r="O75">
            <v>1478.9187799999995</v>
          </cell>
          <cell r="P75">
            <v>5710.3748699999987</v>
          </cell>
          <cell r="Q75">
            <v>6954.0039099999958</v>
          </cell>
          <cell r="R75">
            <v>8173.298060000001</v>
          </cell>
          <cell r="S75">
            <v>7726.6160489999975</v>
          </cell>
          <cell r="T75">
            <v>8429.0356898181799</v>
          </cell>
          <cell r="V75">
            <v>8429.0356898181799</v>
          </cell>
          <cell r="W75">
            <v>8429.0356898181799</v>
          </cell>
          <cell r="AC75">
            <v>2047.4427728181845</v>
          </cell>
          <cell r="AD75">
            <v>0.32083569093916653</v>
          </cell>
          <cell r="AG75">
            <v>8429.0356898181799</v>
          </cell>
          <cell r="AH75" t="str">
            <v>-</v>
          </cell>
          <cell r="AL75">
            <v>2496.7897799999996</v>
          </cell>
          <cell r="AM75">
            <v>4124.2761200000004</v>
          </cell>
          <cell r="AN75">
            <v>4355.2486400000016</v>
          </cell>
          <cell r="AO75">
            <v>-217.42794999999933</v>
          </cell>
          <cell r="AP75">
            <v>-2637.5877099999998</v>
          </cell>
          <cell r="AQ75">
            <v>-4594.7216230000058</v>
          </cell>
          <cell r="AT75">
            <v>1478.9187799999995</v>
          </cell>
          <cell r="AU75">
            <v>4231.4560899999997</v>
          </cell>
          <cell r="AV75">
            <v>1243.6290399999971</v>
          </cell>
          <cell r="AW75">
            <v>1219.2941500000052</v>
          </cell>
          <cell r="AX75">
            <v>772.61213900000166</v>
          </cell>
          <cell r="AY75">
            <v>1475.0317798181841</v>
          </cell>
        </row>
        <row r="76">
          <cell r="C76" t="str">
            <v>Prestação de Serviços</v>
          </cell>
          <cell r="F76">
            <v>2743.7897799999996</v>
          </cell>
          <cell r="G76">
            <v>9039.9554499999995</v>
          </cell>
          <cell r="H76">
            <v>14245.395720000002</v>
          </cell>
          <cell r="I76">
            <v>14573.600140000002</v>
          </cell>
          <cell r="J76">
            <v>12757.254920000001</v>
          </cell>
          <cell r="K76">
            <v>12690.407706999998</v>
          </cell>
          <cell r="L76">
            <v>12690.407706999998</v>
          </cell>
          <cell r="O76">
            <v>1557.5773899999999</v>
          </cell>
          <cell r="P76">
            <v>8338.2644099999961</v>
          </cell>
          <cell r="Q76">
            <v>10997.615239999996</v>
          </cell>
          <cell r="R76">
            <v>14516.157120000003</v>
          </cell>
          <cell r="S76">
            <v>14848.952678999995</v>
          </cell>
          <cell r="T76">
            <v>16198.857467999995</v>
          </cell>
          <cell r="V76">
            <v>16198.857467999995</v>
          </cell>
          <cell r="W76">
            <v>16198.857467999995</v>
          </cell>
          <cell r="Z76">
            <v>11280</v>
          </cell>
          <cell r="AC76">
            <v>3508.4497609999962</v>
          </cell>
          <cell r="AD76">
            <v>0.27646470011083601</v>
          </cell>
          <cell r="AG76">
            <v>4918.8574679999947</v>
          </cell>
          <cell r="AH76">
            <v>0.43606892446808465</v>
          </cell>
          <cell r="AL76">
            <v>2743.7897799999996</v>
          </cell>
          <cell r="AM76">
            <v>6296.1656700000003</v>
          </cell>
          <cell r="AN76">
            <v>5205.4402700000028</v>
          </cell>
          <cell r="AO76">
            <v>328.20442000000003</v>
          </cell>
          <cell r="AP76">
            <v>-1488.140800000001</v>
          </cell>
          <cell r="AQ76">
            <v>-1554.9880130000038</v>
          </cell>
          <cell r="AT76">
            <v>1557.5773899999999</v>
          </cell>
          <cell r="AU76">
            <v>6780.6870199999958</v>
          </cell>
          <cell r="AV76">
            <v>2659.3508299999994</v>
          </cell>
          <cell r="AW76">
            <v>3518.541880000008</v>
          </cell>
          <cell r="AX76">
            <v>3851.337438999999</v>
          </cell>
          <cell r="AY76">
            <v>5201.2422279999992</v>
          </cell>
        </row>
        <row r="77">
          <cell r="C77" t="str">
            <v>Volume de Negócios</v>
          </cell>
          <cell r="F77">
            <v>354131.47080999997</v>
          </cell>
          <cell r="G77">
            <v>722058.79230999993</v>
          </cell>
          <cell r="H77">
            <v>1095426.6605200002</v>
          </cell>
          <cell r="I77">
            <v>1222683.6529400002</v>
          </cell>
          <cell r="J77">
            <v>1340256.54697</v>
          </cell>
          <cell r="K77">
            <v>1445633.682607</v>
          </cell>
          <cell r="L77">
            <v>1445633.682607</v>
          </cell>
          <cell r="O77">
            <v>291271.3567399999</v>
          </cell>
          <cell r="P77">
            <v>638103.19548999984</v>
          </cell>
          <cell r="Q77">
            <v>1004095.9063699997</v>
          </cell>
          <cell r="R77">
            <v>1118963.1881499998</v>
          </cell>
          <cell r="S77">
            <v>1228768.8501290004</v>
          </cell>
          <cell r="T77">
            <v>1340475.1092316366</v>
          </cell>
          <cell r="V77">
            <v>1340475.1092316366</v>
          </cell>
          <cell r="W77">
            <v>1340475.1092316366</v>
          </cell>
          <cell r="Z77">
            <v>1421668</v>
          </cell>
          <cell r="AC77">
            <v>-105158.57337536337</v>
          </cell>
          <cell r="AD77">
            <v>-7.2742199244918315E-2</v>
          </cell>
          <cell r="AG77">
            <v>-81192.890768363373</v>
          </cell>
          <cell r="AH77">
            <v>-5.7111006766955019E-2</v>
          </cell>
          <cell r="AL77">
            <v>354131.47080999997</v>
          </cell>
          <cell r="AM77">
            <v>367927.32149999996</v>
          </cell>
          <cell r="AN77">
            <v>373367.86821000022</v>
          </cell>
          <cell r="AO77">
            <v>127256.99242000002</v>
          </cell>
          <cell r="AP77">
            <v>244829.88644999987</v>
          </cell>
          <cell r="AQ77">
            <v>350207.02208699984</v>
          </cell>
          <cell r="AT77">
            <v>291271.3567399999</v>
          </cell>
          <cell r="AU77">
            <v>346831.83874999994</v>
          </cell>
          <cell r="AV77">
            <v>365992.71087999991</v>
          </cell>
          <cell r="AW77">
            <v>114867.28178000008</v>
          </cell>
          <cell r="AX77">
            <v>224672.94375900063</v>
          </cell>
          <cell r="AY77">
            <v>336379.20286163688</v>
          </cell>
        </row>
        <row r="79">
          <cell r="C79" t="str">
            <v>Trabalhos para a Própria Empresa</v>
          </cell>
          <cell r="F79">
            <v>4092.0687100000005</v>
          </cell>
          <cell r="G79">
            <v>14505.61384</v>
          </cell>
          <cell r="H79">
            <v>18117.214260000001</v>
          </cell>
          <cell r="I79">
            <v>21942.618309999998</v>
          </cell>
          <cell r="J79">
            <v>27078.792099999999</v>
          </cell>
          <cell r="K79">
            <v>40909.413339999999</v>
          </cell>
          <cell r="L79">
            <v>40909.413339999999</v>
          </cell>
          <cell r="O79">
            <v>4863.7073800000007</v>
          </cell>
          <cell r="P79">
            <v>20034.312720000002</v>
          </cell>
          <cell r="Q79">
            <v>28621.737150000001</v>
          </cell>
          <cell r="R79">
            <v>31325.334869999999</v>
          </cell>
          <cell r="S79">
            <v>34129.203120000006</v>
          </cell>
          <cell r="T79">
            <v>37231.857949090918</v>
          </cell>
          <cell r="V79">
            <v>37231.857949090918</v>
          </cell>
          <cell r="W79">
            <v>37231.857949090918</v>
          </cell>
          <cell r="Z79">
            <v>35556</v>
          </cell>
          <cell r="AC79">
            <v>-3677.5553909090813</v>
          </cell>
          <cell r="AD79">
            <v>-8.989508992330808E-2</v>
          </cell>
          <cell r="AG79">
            <v>1675.8579490909178</v>
          </cell>
          <cell r="AH79">
            <v>4.7132915656736385E-2</v>
          </cell>
          <cell r="AL79">
            <v>4092.0687100000005</v>
          </cell>
          <cell r="AM79">
            <v>10413.545129999999</v>
          </cell>
          <cell r="AN79">
            <v>3611.6004200000007</v>
          </cell>
          <cell r="AO79">
            <v>3825.4040499999974</v>
          </cell>
          <cell r="AP79">
            <v>8961.5778399999981</v>
          </cell>
          <cell r="AQ79">
            <v>22792.199079999999</v>
          </cell>
          <cell r="AT79">
            <v>4863.7073800000007</v>
          </cell>
          <cell r="AU79">
            <v>15170.605340000002</v>
          </cell>
          <cell r="AV79">
            <v>8587.4244299999991</v>
          </cell>
          <cell r="AW79">
            <v>2703.5977199999979</v>
          </cell>
          <cell r="AX79">
            <v>5507.4659700000047</v>
          </cell>
          <cell r="AY79">
            <v>8610.120799090917</v>
          </cell>
        </row>
        <row r="80">
          <cell r="C80" t="str">
            <v>Outros Proveitos Operacionais</v>
          </cell>
          <cell r="F80">
            <v>1178.8152153078083</v>
          </cell>
          <cell r="G80">
            <v>3133.3221599999997</v>
          </cell>
          <cell r="H80">
            <v>4081.7104000000004</v>
          </cell>
          <cell r="I80">
            <v>4029.9846600000005</v>
          </cell>
          <cell r="J80">
            <v>4423.3095800000001</v>
          </cell>
          <cell r="K80">
            <v>6484.0183999999999</v>
          </cell>
          <cell r="L80">
            <v>6484.0183999999999</v>
          </cell>
          <cell r="O80">
            <v>1567.02144</v>
          </cell>
          <cell r="P80">
            <v>2682.1942499999996</v>
          </cell>
          <cell r="Q80">
            <v>7297.76487</v>
          </cell>
          <cell r="R80">
            <v>10268.776890000001</v>
          </cell>
          <cell r="S80">
            <v>11003.87369</v>
          </cell>
          <cell r="T80">
            <v>12004.225843636365</v>
          </cell>
          <cell r="V80">
            <v>12004.225843636365</v>
          </cell>
          <cell r="W80">
            <v>12004.225843636365</v>
          </cell>
          <cell r="Z80">
            <v>5021</v>
          </cell>
          <cell r="AC80">
            <v>5520.2074436363646</v>
          </cell>
          <cell r="AD80">
            <v>0.85135591898325957</v>
          </cell>
          <cell r="AG80">
            <v>6983.2258436363645</v>
          </cell>
          <cell r="AH80">
            <v>1.3908037927975232</v>
          </cell>
          <cell r="AL80">
            <v>1178.8152153078083</v>
          </cell>
          <cell r="AM80">
            <v>1954.5069446921914</v>
          </cell>
          <cell r="AN80">
            <v>948.38824000000068</v>
          </cell>
          <cell r="AO80">
            <v>-51.72573999999986</v>
          </cell>
          <cell r="AP80">
            <v>341.59917999999971</v>
          </cell>
          <cell r="AQ80">
            <v>2402.3079999999995</v>
          </cell>
          <cell r="AT80">
            <v>1567.02144</v>
          </cell>
          <cell r="AU80">
            <v>1115.1728099999996</v>
          </cell>
          <cell r="AV80">
            <v>4615.5706200000004</v>
          </cell>
          <cell r="AW80">
            <v>2971.012020000001</v>
          </cell>
          <cell r="AX80">
            <v>3706.1088200000004</v>
          </cell>
          <cell r="AY80">
            <v>4706.4609736363645</v>
          </cell>
        </row>
        <row r="81">
          <cell r="C81" t="str">
            <v>Outros Proveitos Operacionais</v>
          </cell>
          <cell r="F81">
            <v>5270.8839253078086</v>
          </cell>
          <cell r="G81">
            <v>17638.936000000002</v>
          </cell>
          <cell r="H81">
            <v>22198.924660000001</v>
          </cell>
          <cell r="I81">
            <v>25972.60297</v>
          </cell>
          <cell r="J81">
            <v>31502.10168</v>
          </cell>
          <cell r="K81">
            <v>47393.43174</v>
          </cell>
          <cell r="L81">
            <v>47393.43174</v>
          </cell>
          <cell r="O81">
            <v>6430.7288200000003</v>
          </cell>
          <cell r="P81">
            <v>22716.506970000002</v>
          </cell>
          <cell r="Q81">
            <v>35919.50202</v>
          </cell>
          <cell r="R81">
            <v>41594.11176</v>
          </cell>
          <cell r="S81">
            <v>45133.076810000006</v>
          </cell>
          <cell r="T81">
            <v>49236.083792727281</v>
          </cell>
          <cell r="V81">
            <v>49236.083792727281</v>
          </cell>
          <cell r="W81">
            <v>49236.083792727281</v>
          </cell>
          <cell r="Z81">
            <v>40577</v>
          </cell>
          <cell r="AC81">
            <v>1842.6520527272805</v>
          </cell>
          <cell r="AD81">
            <v>3.8879903503001412E-2</v>
          </cell>
          <cell r="AG81">
            <v>8659.0837927272805</v>
          </cell>
          <cell r="AH81">
            <v>0.21339881688462126</v>
          </cell>
          <cell r="AL81">
            <v>5270.8839253078086</v>
          </cell>
          <cell r="AM81">
            <v>12368.052074692194</v>
          </cell>
          <cell r="AN81">
            <v>4559.9886599999991</v>
          </cell>
          <cell r="AO81">
            <v>3773.6783099999993</v>
          </cell>
          <cell r="AP81">
            <v>9303.1770199999992</v>
          </cell>
          <cell r="AQ81">
            <v>25194.507079999999</v>
          </cell>
          <cell r="AT81">
            <v>6430.7288200000003</v>
          </cell>
          <cell r="AU81">
            <v>16285.778150000002</v>
          </cell>
          <cell r="AV81">
            <v>13202.995049999998</v>
          </cell>
          <cell r="AW81">
            <v>5674.6097399999999</v>
          </cell>
          <cell r="AX81">
            <v>9213.574790000006</v>
          </cell>
          <cell r="AY81">
            <v>13316.581772727281</v>
          </cell>
        </row>
        <row r="82">
          <cell r="C82" t="str">
            <v>Proveitos Operacionais</v>
          </cell>
          <cell r="F82">
            <v>359402.3547353078</v>
          </cell>
          <cell r="G82">
            <v>739697.72830999992</v>
          </cell>
          <cell r="H82">
            <v>1117625.5851800002</v>
          </cell>
          <cell r="I82">
            <v>1248656.2559100001</v>
          </cell>
          <cell r="J82">
            <v>1371758.6486500001</v>
          </cell>
          <cell r="K82">
            <v>1493027.1143469999</v>
          </cell>
          <cell r="L82">
            <v>1493027.1143469999</v>
          </cell>
          <cell r="O82">
            <v>297702.08555999992</v>
          </cell>
          <cell r="P82">
            <v>660819.70245999983</v>
          </cell>
          <cell r="Q82">
            <v>1040015.4083899998</v>
          </cell>
          <cell r="R82">
            <v>1160557.2999099998</v>
          </cell>
          <cell r="S82">
            <v>1273901.9269390004</v>
          </cell>
          <cell r="T82">
            <v>1389711.1930243638</v>
          </cell>
          <cell r="V82">
            <v>1389711.1930243638</v>
          </cell>
          <cell r="W82">
            <v>1389711.1930243638</v>
          </cell>
          <cell r="Z82">
            <v>1462245</v>
          </cell>
          <cell r="AC82">
            <v>-103315.92132263607</v>
          </cell>
          <cell r="AD82">
            <v>-6.919895849836788E-2</v>
          </cell>
          <cell r="AG82">
            <v>-72533.806975636166</v>
          </cell>
          <cell r="AH82">
            <v>-4.960441442824981E-2</v>
          </cell>
          <cell r="AL82">
            <v>359402.3547353078</v>
          </cell>
          <cell r="AM82">
            <v>380295.37357469212</v>
          </cell>
          <cell r="AN82">
            <v>377927.85687000025</v>
          </cell>
          <cell r="AO82">
            <v>131030.6707299999</v>
          </cell>
          <cell r="AP82">
            <v>254133.06346999994</v>
          </cell>
          <cell r="AQ82">
            <v>375401.52916699974</v>
          </cell>
          <cell r="AT82">
            <v>297702.08555999992</v>
          </cell>
          <cell r="AU82">
            <v>363117.61689999991</v>
          </cell>
          <cell r="AV82">
            <v>379195.70592999994</v>
          </cell>
          <cell r="AW82">
            <v>120541.89152000006</v>
          </cell>
          <cell r="AX82">
            <v>233886.51854900061</v>
          </cell>
          <cell r="AY82">
            <v>349695.78463436407</v>
          </cell>
        </row>
        <row r="84">
          <cell r="C84" t="str">
            <v>Combustíveis</v>
          </cell>
          <cell r="F84">
            <v>121360.70415000001</v>
          </cell>
          <cell r="G84">
            <v>239681.01621999999</v>
          </cell>
          <cell r="H84">
            <v>374869.03469</v>
          </cell>
          <cell r="I84">
            <v>411533.98460999998</v>
          </cell>
          <cell r="J84">
            <v>448427.98015000002</v>
          </cell>
          <cell r="K84">
            <v>465527.05789</v>
          </cell>
          <cell r="L84">
            <v>465527.05789</v>
          </cell>
          <cell r="O84">
            <v>46394.462420000003</v>
          </cell>
          <cell r="P84">
            <v>129992.96275999998</v>
          </cell>
          <cell r="Q84">
            <v>246257.26321999996</v>
          </cell>
          <cell r="R84">
            <v>269217.40237999998</v>
          </cell>
          <cell r="S84">
            <v>290167.66335691669</v>
          </cell>
          <cell r="T84">
            <v>316546.54184390913</v>
          </cell>
          <cell r="V84">
            <v>316546.54184390913</v>
          </cell>
          <cell r="W84">
            <v>316546.54184390913</v>
          </cell>
          <cell r="Z84">
            <v>317909</v>
          </cell>
          <cell r="AC84">
            <v>-148980.51604609087</v>
          </cell>
          <cell r="AD84">
            <v>-0.32002547117528379</v>
          </cell>
          <cell r="AG84">
            <v>-1362.45815609087</v>
          </cell>
          <cell r="AH84">
            <v>-4.2856860173535738E-3</v>
          </cell>
          <cell r="AL84">
            <v>121360.70415000001</v>
          </cell>
          <cell r="AM84">
            <v>118320.31206999999</v>
          </cell>
          <cell r="AN84">
            <v>135188.01847000001</v>
          </cell>
          <cell r="AO84">
            <v>36664.949919999985</v>
          </cell>
          <cell r="AP84">
            <v>73558.945460000017</v>
          </cell>
          <cell r="AQ84">
            <v>90658.023199999996</v>
          </cell>
          <cell r="AT84">
            <v>46394.462420000003</v>
          </cell>
          <cell r="AU84">
            <v>83598.50033999997</v>
          </cell>
          <cell r="AV84">
            <v>116264.30045999998</v>
          </cell>
          <cell r="AW84">
            <v>22960.139160000021</v>
          </cell>
          <cell r="AX84">
            <v>43910.400136916724</v>
          </cell>
          <cell r="AY84">
            <v>70289.278623909166</v>
          </cell>
        </row>
        <row r="85">
          <cell r="C85" t="str">
            <v>Electricidade</v>
          </cell>
          <cell r="F85">
            <v>898.43002000000013</v>
          </cell>
          <cell r="G85">
            <v>6735.2748000000011</v>
          </cell>
          <cell r="H85">
            <v>14161.84834</v>
          </cell>
          <cell r="I85">
            <v>16589.308239999998</v>
          </cell>
          <cell r="J85">
            <v>26926.991599999998</v>
          </cell>
          <cell r="K85">
            <v>37248.651599999997</v>
          </cell>
          <cell r="L85">
            <v>37248.651599999997</v>
          </cell>
          <cell r="O85">
            <v>5000.5785699999997</v>
          </cell>
          <cell r="P85">
            <v>30371.899110000006</v>
          </cell>
          <cell r="Q85">
            <v>44017.739109999995</v>
          </cell>
          <cell r="R85">
            <v>47498.832040000008</v>
          </cell>
          <cell r="S85">
            <v>55545.302353083302</v>
          </cell>
          <cell r="T85">
            <v>60594.875294272686</v>
          </cell>
          <cell r="V85">
            <v>60594.875294272686</v>
          </cell>
          <cell r="W85">
            <v>60594.875294272686</v>
          </cell>
          <cell r="Z85">
            <v>151151</v>
          </cell>
          <cell r="AC85">
            <v>23346.223694272689</v>
          </cell>
          <cell r="AD85">
            <v>0.62676694837116442</v>
          </cell>
          <cell r="AG85">
            <v>-90556.124705727314</v>
          </cell>
          <cell r="AH85">
            <v>-0.59911032481245452</v>
          </cell>
          <cell r="AL85">
            <v>898.43002000000013</v>
          </cell>
          <cell r="AM85">
            <v>5836.8447800000013</v>
          </cell>
          <cell r="AN85">
            <v>7426.5735399999994</v>
          </cell>
          <cell r="AO85">
            <v>2427.459899999998</v>
          </cell>
          <cell r="AP85">
            <v>12765.143259999997</v>
          </cell>
          <cell r="AQ85">
            <v>23086.803259999997</v>
          </cell>
          <cell r="AT85">
            <v>5000.5785699999997</v>
          </cell>
          <cell r="AU85">
            <v>25371.320540000008</v>
          </cell>
          <cell r="AV85">
            <v>13645.84</v>
          </cell>
          <cell r="AW85">
            <v>3481.0929300000134</v>
          </cell>
          <cell r="AX85">
            <v>11527.563243083307</v>
          </cell>
          <cell r="AY85">
            <v>16577.136184272691</v>
          </cell>
        </row>
        <row r="86">
          <cell r="C86" t="str">
            <v>Outras</v>
          </cell>
          <cell r="F86">
            <v>906.42894000001252</v>
          </cell>
          <cell r="G86">
            <v>2354.20037</v>
          </cell>
          <cell r="H86">
            <v>3583.6999000000001</v>
          </cell>
          <cell r="I86">
            <v>3931.79162</v>
          </cell>
          <cell r="J86">
            <v>4114.0166900000004</v>
          </cell>
          <cell r="K86">
            <v>4375.5</v>
          </cell>
          <cell r="L86">
            <v>4375.5</v>
          </cell>
          <cell r="O86">
            <v>1352.6502199999989</v>
          </cell>
          <cell r="P86">
            <v>1979.6761199999999</v>
          </cell>
          <cell r="Q86">
            <v>2686.0870500000001</v>
          </cell>
          <cell r="R86">
            <v>2992.30701</v>
          </cell>
          <cell r="S86">
            <v>3241.9618300000002</v>
          </cell>
          <cell r="T86">
            <v>3536.6856327272731</v>
          </cell>
          <cell r="V86">
            <v>3536.6856327272731</v>
          </cell>
          <cell r="W86">
            <v>3536.6856327272731</v>
          </cell>
          <cell r="Z86">
            <v>0</v>
          </cell>
          <cell r="AC86">
            <v>-838.81436727272694</v>
          </cell>
          <cell r="AD86">
            <v>-0.19170708885218302</v>
          </cell>
          <cell r="AG86">
            <v>3536.6856327272731</v>
          </cell>
          <cell r="AH86" t="str">
            <v>-</v>
          </cell>
          <cell r="AL86">
            <v>906.42894000001252</v>
          </cell>
          <cell r="AM86">
            <v>1447.7714299999875</v>
          </cell>
          <cell r="AN86">
            <v>1229.49953</v>
          </cell>
          <cell r="AO86">
            <v>348.0917199999999</v>
          </cell>
          <cell r="AP86">
            <v>530.31679000000031</v>
          </cell>
          <cell r="AQ86">
            <v>791.80009999999993</v>
          </cell>
          <cell r="AT86">
            <v>1352.6502199999989</v>
          </cell>
          <cell r="AU86">
            <v>627.025900000001</v>
          </cell>
          <cell r="AV86">
            <v>706.41093000000023</v>
          </cell>
          <cell r="AW86">
            <v>306.2199599999999</v>
          </cell>
          <cell r="AX86">
            <v>555.8747800000001</v>
          </cell>
          <cell r="AY86">
            <v>850.59858272727297</v>
          </cell>
        </row>
        <row r="87">
          <cell r="C87" t="str">
            <v>CMVMC</v>
          </cell>
          <cell r="F87">
            <v>123165.56311000002</v>
          </cell>
          <cell r="G87">
            <v>248770.49139000001</v>
          </cell>
          <cell r="H87">
            <v>392614.58293000003</v>
          </cell>
          <cell r="I87">
            <v>432055.08446999994</v>
          </cell>
          <cell r="J87">
            <v>479468.98844000004</v>
          </cell>
          <cell r="K87">
            <v>507151.20948999998</v>
          </cell>
          <cell r="L87">
            <v>507151.20948999998</v>
          </cell>
          <cell r="O87">
            <v>52747.691209999997</v>
          </cell>
          <cell r="P87">
            <v>162344.53798999998</v>
          </cell>
          <cell r="Q87">
            <v>292961.0893799999</v>
          </cell>
          <cell r="R87">
            <v>319708.54142999998</v>
          </cell>
          <cell r="S87">
            <v>348954.92754</v>
          </cell>
          <cell r="T87">
            <v>380678.10277090908</v>
          </cell>
          <cell r="V87">
            <v>380678.10277090908</v>
          </cell>
          <cell r="W87">
            <v>380678.10277090908</v>
          </cell>
          <cell r="Z87">
            <v>469060</v>
          </cell>
          <cell r="AC87">
            <v>-126473.10671909089</v>
          </cell>
          <cell r="AD87">
            <v>-0.24937948357901862</v>
          </cell>
          <cell r="AG87">
            <v>-88381.897229090915</v>
          </cell>
          <cell r="AH87">
            <v>-0.18842343672257478</v>
          </cell>
          <cell r="AL87">
            <v>123165.56311000002</v>
          </cell>
          <cell r="AM87">
            <v>125604.92827999999</v>
          </cell>
          <cell r="AN87">
            <v>143844.09154000002</v>
          </cell>
          <cell r="AO87">
            <v>39440.50153999991</v>
          </cell>
          <cell r="AP87">
            <v>86854.405510000011</v>
          </cell>
          <cell r="AQ87">
            <v>114536.62655999995</v>
          </cell>
          <cell r="AT87">
            <v>52747.691209999997</v>
          </cell>
          <cell r="AU87">
            <v>109596.84677999999</v>
          </cell>
          <cell r="AV87">
            <v>130616.55138999992</v>
          </cell>
          <cell r="AW87">
            <v>26747.45205000008</v>
          </cell>
          <cell r="AX87">
            <v>55993.838160000101</v>
          </cell>
          <cell r="AY87">
            <v>87717.013390909182</v>
          </cell>
        </row>
        <row r="88">
          <cell r="C88" t="str">
            <v>Grupo</v>
          </cell>
          <cell r="F88">
            <v>1962.8500300000012</v>
          </cell>
          <cell r="G88">
            <v>5477.3536999999997</v>
          </cell>
          <cell r="H88">
            <v>8562.6479299999992</v>
          </cell>
          <cell r="I88">
            <v>11205.394599999898</v>
          </cell>
          <cell r="J88">
            <v>1754.3166259999998</v>
          </cell>
          <cell r="K88">
            <v>21054.803319999999</v>
          </cell>
          <cell r="L88">
            <v>21054.803319999999</v>
          </cell>
          <cell r="O88">
            <v>-2977.2889799999994</v>
          </cell>
          <cell r="P88">
            <v>8401.2414800000024</v>
          </cell>
          <cell r="Q88">
            <v>12157.43058</v>
          </cell>
          <cell r="R88">
            <v>11546.309430000001</v>
          </cell>
          <cell r="S88">
            <v>13820.913639999999</v>
          </cell>
          <cell r="T88">
            <v>15077.360334545454</v>
          </cell>
          <cell r="V88">
            <v>15077.360334545454</v>
          </cell>
          <cell r="W88">
            <v>15077.360334545454</v>
          </cell>
          <cell r="Z88">
            <v>19800</v>
          </cell>
          <cell r="AC88">
            <v>-5977.4429854545451</v>
          </cell>
          <cell r="AD88">
            <v>-0.2838992554148706</v>
          </cell>
          <cell r="AG88">
            <v>-4722.639665454546</v>
          </cell>
          <cell r="AH88">
            <v>-0.23851715482093672</v>
          </cell>
          <cell r="AL88">
            <v>1962.8500300000012</v>
          </cell>
          <cell r="AM88">
            <v>3514.5036699999982</v>
          </cell>
          <cell r="AN88">
            <v>3085.2942299999995</v>
          </cell>
          <cell r="AO88">
            <v>2642.7466699998986</v>
          </cell>
          <cell r="AP88">
            <v>-6808.3313039999994</v>
          </cell>
          <cell r="AQ88">
            <v>12492.15539</v>
          </cell>
          <cell r="AT88">
            <v>-2977.2889799999994</v>
          </cell>
          <cell r="AU88">
            <v>11378.530460000002</v>
          </cell>
          <cell r="AV88">
            <v>3756.1890999999978</v>
          </cell>
          <cell r="AW88">
            <v>-611.12114999999903</v>
          </cell>
          <cell r="AX88">
            <v>1663.4830599999987</v>
          </cell>
          <cell r="AY88">
            <v>2919.9297545454538</v>
          </cell>
        </row>
        <row r="89">
          <cell r="C89" t="str">
            <v>Terceiros</v>
          </cell>
          <cell r="F89">
            <v>13012.532860999996</v>
          </cell>
          <cell r="G89">
            <v>22193.663969999998</v>
          </cell>
          <cell r="H89">
            <v>34673.913110000001</v>
          </cell>
          <cell r="I89">
            <v>38665.586869999992</v>
          </cell>
          <cell r="J89">
            <v>42752.865689999991</v>
          </cell>
          <cell r="K89">
            <v>51634.205550999977</v>
          </cell>
          <cell r="L89">
            <v>51634.205550999977</v>
          </cell>
          <cell r="O89">
            <v>8563.2785100000001</v>
          </cell>
          <cell r="P89">
            <v>20364.821940000005</v>
          </cell>
          <cell r="Q89">
            <v>32173.291430000001</v>
          </cell>
          <cell r="R89">
            <v>37148.410109999997</v>
          </cell>
          <cell r="S89">
            <v>40997.115926820239</v>
          </cell>
          <cell r="T89">
            <v>44724.126465622081</v>
          </cell>
          <cell r="V89">
            <v>44724.126465622081</v>
          </cell>
          <cell r="W89">
            <v>44724.126465622081</v>
          </cell>
          <cell r="Z89">
            <v>53080</v>
          </cell>
          <cell r="AC89">
            <v>-6910.0790853778963</v>
          </cell>
          <cell r="AD89">
            <v>-0.13382754729425816</v>
          </cell>
          <cell r="AG89">
            <v>-8355.873534377919</v>
          </cell>
          <cell r="AH89">
            <v>-0.15742037555346489</v>
          </cell>
          <cell r="AL89">
            <v>13012.532860999996</v>
          </cell>
          <cell r="AM89">
            <v>9181.1311090000017</v>
          </cell>
          <cell r="AN89">
            <v>12480.249140000004</v>
          </cell>
          <cell r="AO89">
            <v>3991.6737599999906</v>
          </cell>
          <cell r="AP89">
            <v>8078.9525799999901</v>
          </cell>
          <cell r="AQ89">
            <v>16960.292440999976</v>
          </cell>
          <cell r="AT89">
            <v>8563.2785100000001</v>
          </cell>
          <cell r="AU89">
            <v>11801.543430000005</v>
          </cell>
          <cell r="AV89">
            <v>11808.469489999996</v>
          </cell>
          <cell r="AW89">
            <v>4975.1186799999959</v>
          </cell>
          <cell r="AX89">
            <v>8823.824496820238</v>
          </cell>
          <cell r="AY89">
            <v>12550.83503562208</v>
          </cell>
        </row>
        <row r="90">
          <cell r="C90" t="str">
            <v>Fornecimentos e Serviços Externos</v>
          </cell>
          <cell r="F90">
            <v>14975.382890999997</v>
          </cell>
          <cell r="G90">
            <v>27671.017669999997</v>
          </cell>
          <cell r="H90">
            <v>43236.561040000001</v>
          </cell>
          <cell r="I90">
            <v>49870.98146999989</v>
          </cell>
          <cell r="J90">
            <v>44507.182315999991</v>
          </cell>
          <cell r="K90">
            <v>72689.008870999969</v>
          </cell>
          <cell r="L90">
            <v>72689.008870999969</v>
          </cell>
          <cell r="O90">
            <v>5585.9895300000007</v>
          </cell>
          <cell r="P90">
            <v>28766.063420000006</v>
          </cell>
          <cell r="Q90">
            <v>44330.722009999998</v>
          </cell>
          <cell r="R90">
            <v>48694.719539999998</v>
          </cell>
          <cell r="S90">
            <v>54818.029566820238</v>
          </cell>
          <cell r="T90">
            <v>59801.486800167535</v>
          </cell>
          <cell r="V90">
            <v>59801.486800167535</v>
          </cell>
          <cell r="W90">
            <v>59801.486800167535</v>
          </cell>
          <cell r="Z90">
            <v>72880</v>
          </cell>
          <cell r="AC90">
            <v>-12887.522070832434</v>
          </cell>
          <cell r="AD90">
            <v>-0.17729670924119645</v>
          </cell>
          <cell r="AG90">
            <v>-13078.513199832465</v>
          </cell>
          <cell r="AH90">
            <v>-0.17945270581548389</v>
          </cell>
          <cell r="AL90">
            <v>14975.382890999997</v>
          </cell>
          <cell r="AM90">
            <v>12695.634779</v>
          </cell>
          <cell r="AN90">
            <v>15565.543370000003</v>
          </cell>
          <cell r="AO90">
            <v>6634.4204299998892</v>
          </cell>
          <cell r="AP90">
            <v>1270.6212759999908</v>
          </cell>
          <cell r="AQ90">
            <v>29452.447830999969</v>
          </cell>
          <cell r="AT90">
            <v>5585.9895300000007</v>
          </cell>
          <cell r="AU90">
            <v>23180.073890000007</v>
          </cell>
          <cell r="AV90">
            <v>15564.658589999992</v>
          </cell>
          <cell r="AW90">
            <v>4363.9975300000006</v>
          </cell>
          <cell r="AX90">
            <v>10487.30755682024</v>
          </cell>
          <cell r="AY90">
            <v>15470.764790167537</v>
          </cell>
        </row>
        <row r="91">
          <cell r="C91" t="str">
            <v>Custos com Pessoal</v>
          </cell>
          <cell r="F91">
            <v>27540.992070000004</v>
          </cell>
          <cell r="G91">
            <v>60732.933440000001</v>
          </cell>
          <cell r="H91">
            <v>90471.532930000016</v>
          </cell>
          <cell r="I91">
            <v>101035.2001</v>
          </cell>
          <cell r="J91">
            <v>109885.80619999999</v>
          </cell>
          <cell r="K91">
            <v>119591.33291000001</v>
          </cell>
          <cell r="L91">
            <v>119591.33291000001</v>
          </cell>
          <cell r="O91">
            <v>29550.753850000001</v>
          </cell>
          <cell r="P91">
            <v>60725.90907999999</v>
          </cell>
          <cell r="Q91">
            <v>91187.495750000016</v>
          </cell>
          <cell r="R91">
            <v>101385.84099000001</v>
          </cell>
          <cell r="S91">
            <v>111241.08081300002</v>
          </cell>
          <cell r="T91">
            <v>121353.90634145457</v>
          </cell>
          <cell r="V91">
            <v>121353.90634145457</v>
          </cell>
          <cell r="W91">
            <v>121353.90634145457</v>
          </cell>
          <cell r="Z91">
            <v>124874</v>
          </cell>
          <cell r="AC91">
            <v>1762.5734314545552</v>
          </cell>
          <cell r="AD91">
            <v>1.4738304094168875E-2</v>
          </cell>
          <cell r="AG91">
            <v>-3520.0936585454328</v>
          </cell>
          <cell r="AH91">
            <v>-2.8189163945620654E-2</v>
          </cell>
          <cell r="AL91">
            <v>27540.992070000004</v>
          </cell>
          <cell r="AM91">
            <v>33191.94137</v>
          </cell>
          <cell r="AN91">
            <v>29738.599490000015</v>
          </cell>
          <cell r="AO91">
            <v>10563.667169999986</v>
          </cell>
          <cell r="AP91">
            <v>19414.273269999976</v>
          </cell>
          <cell r="AQ91">
            <v>29119.799979999996</v>
          </cell>
          <cell r="AT91">
            <v>29550.753850000001</v>
          </cell>
          <cell r="AU91">
            <v>31175.155229999989</v>
          </cell>
          <cell r="AV91">
            <v>30461.586670000026</v>
          </cell>
          <cell r="AW91">
            <v>10198.345239999995</v>
          </cell>
          <cell r="AX91">
            <v>20053.585063000006</v>
          </cell>
          <cell r="AY91">
            <v>30166.410591454551</v>
          </cell>
        </row>
        <row r="92">
          <cell r="C92" t="str">
            <v>Amortizações</v>
          </cell>
          <cell r="F92">
            <v>56081.923920000001</v>
          </cell>
          <cell r="G92">
            <v>112321.60352999999</v>
          </cell>
          <cell r="H92">
            <v>168566.81666000001</v>
          </cell>
          <cell r="I92">
            <v>187326.03352</v>
          </cell>
          <cell r="J92">
            <v>206512.89969000002</v>
          </cell>
          <cell r="K92">
            <v>225892.26918800001</v>
          </cell>
          <cell r="L92">
            <v>225892.26918800001</v>
          </cell>
          <cell r="O92">
            <v>57650.92598</v>
          </cell>
          <cell r="P92">
            <v>116230.27812999999</v>
          </cell>
          <cell r="Q92">
            <v>174323.76392999999</v>
          </cell>
          <cell r="R92">
            <v>193679.84236999997</v>
          </cell>
          <cell r="S92">
            <v>213024.50758700003</v>
          </cell>
          <cell r="T92">
            <v>232390.37191309093</v>
          </cell>
          <cell r="V92">
            <v>232390.37191309093</v>
          </cell>
          <cell r="W92">
            <v>232390.37191309093</v>
          </cell>
          <cell r="Z92">
            <v>232816</v>
          </cell>
          <cell r="AC92">
            <v>6498.1027250909247</v>
          </cell>
          <cell r="AD92">
            <v>2.8766379427012767E-2</v>
          </cell>
          <cell r="AG92">
            <v>-425.62808690906968</v>
          </cell>
          <cell r="AH92">
            <v>-1.8281736947163285E-3</v>
          </cell>
          <cell r="AL92">
            <v>56081.923920000001</v>
          </cell>
          <cell r="AM92">
            <v>56239.679609999992</v>
          </cell>
          <cell r="AN92">
            <v>56245.213130000018</v>
          </cell>
          <cell r="AO92">
            <v>18759.216859999986</v>
          </cell>
          <cell r="AP92">
            <v>37946.083030000009</v>
          </cell>
          <cell r="AQ92">
            <v>57325.452527999994</v>
          </cell>
          <cell r="AT92">
            <v>57650.92598</v>
          </cell>
          <cell r="AU92">
            <v>58579.352149999992</v>
          </cell>
          <cell r="AV92">
            <v>58093.485799999995</v>
          </cell>
          <cell r="AW92">
            <v>19356.078439999983</v>
          </cell>
          <cell r="AX92">
            <v>38700.743657000043</v>
          </cell>
          <cell r="AY92">
            <v>58066.607983090944</v>
          </cell>
        </row>
        <row r="93">
          <cell r="C93" t="str">
            <v>Provisões</v>
          </cell>
          <cell r="F93">
            <v>2354.327040000001</v>
          </cell>
          <cell r="G93">
            <v>8547.328590000001</v>
          </cell>
          <cell r="H93">
            <v>15358.12148</v>
          </cell>
          <cell r="I93">
            <v>16172.787480000001</v>
          </cell>
          <cell r="J93">
            <v>17048.620140000003</v>
          </cell>
          <cell r="K93">
            <v>11504.821439999996</v>
          </cell>
          <cell r="L93">
            <v>11504.821439999996</v>
          </cell>
          <cell r="O93">
            <v>2380.99899</v>
          </cell>
          <cell r="P93">
            <v>4902.5721299999987</v>
          </cell>
          <cell r="Q93">
            <v>7354.769760000001</v>
          </cell>
          <cell r="R93">
            <v>8171.9664000000002</v>
          </cell>
          <cell r="S93">
            <v>8989.1630400000013</v>
          </cell>
          <cell r="T93">
            <v>9806.3596800000014</v>
          </cell>
          <cell r="V93">
            <v>9806.3596800000014</v>
          </cell>
          <cell r="W93">
            <v>9806.3596800000014</v>
          </cell>
          <cell r="Z93">
            <v>8409</v>
          </cell>
          <cell r="AC93">
            <v>-1698.4617599999947</v>
          </cell>
          <cell r="AD93">
            <v>-0.14763043206344584</v>
          </cell>
          <cell r="AG93">
            <v>1397.3596800000014</v>
          </cell>
          <cell r="AH93">
            <v>0.16617429896539448</v>
          </cell>
          <cell r="AL93">
            <v>2354.327040000001</v>
          </cell>
          <cell r="AM93">
            <v>6193.00155</v>
          </cell>
          <cell r="AN93">
            <v>6810.7928899999988</v>
          </cell>
          <cell r="AO93">
            <v>814.66600000000108</v>
          </cell>
          <cell r="AP93">
            <v>1690.4986600000029</v>
          </cell>
          <cell r="AQ93">
            <v>-3853.3000400000037</v>
          </cell>
          <cell r="AT93">
            <v>2380.99899</v>
          </cell>
          <cell r="AU93">
            <v>2521.5731399999986</v>
          </cell>
          <cell r="AV93">
            <v>2452.1976300000024</v>
          </cell>
          <cell r="AW93">
            <v>817.19663999999921</v>
          </cell>
          <cell r="AX93">
            <v>1634.3932800000002</v>
          </cell>
          <cell r="AY93">
            <v>2451.5899200000003</v>
          </cell>
        </row>
        <row r="95">
          <cell r="C95" t="str">
            <v>Rendas de Concessão</v>
          </cell>
          <cell r="F95">
            <v>853.06305000000009</v>
          </cell>
          <cell r="G95">
            <v>1703</v>
          </cell>
          <cell r="H95">
            <v>2553.1873500000002</v>
          </cell>
          <cell r="I95">
            <v>2836.5414000000001</v>
          </cell>
          <cell r="J95">
            <v>3119.89545</v>
          </cell>
          <cell r="K95">
            <v>3443.06655</v>
          </cell>
          <cell r="L95">
            <v>3443.06655</v>
          </cell>
          <cell r="O95">
            <v>878.71789000000012</v>
          </cell>
          <cell r="P95">
            <v>1758.0357999999999</v>
          </cell>
          <cell r="Q95">
            <v>2637.3537099999994</v>
          </cell>
          <cell r="R95">
            <v>2930.4596799999999</v>
          </cell>
          <cell r="S95">
            <v>3223.56565</v>
          </cell>
          <cell r="T95">
            <v>3516.6170727272729</v>
          </cell>
          <cell r="V95">
            <v>3516.6170727272729</v>
          </cell>
          <cell r="W95">
            <v>3516.6170727272729</v>
          </cell>
          <cell r="AC95">
            <v>73.550522727272892</v>
          </cell>
          <cell r="AD95">
            <v>2.136192305875495E-2</v>
          </cell>
          <cell r="AG95">
            <v>3516.6170727272729</v>
          </cell>
          <cell r="AH95" t="str">
            <v>-</v>
          </cell>
          <cell r="AL95">
            <v>853.06305000000009</v>
          </cell>
          <cell r="AM95">
            <v>849.93694999999991</v>
          </cell>
          <cell r="AN95">
            <v>850.18735000000015</v>
          </cell>
          <cell r="AO95">
            <v>283.35404999999992</v>
          </cell>
          <cell r="AP95">
            <v>566.70809999999983</v>
          </cell>
          <cell r="AQ95">
            <v>889.87919999999986</v>
          </cell>
          <cell r="AT95">
            <v>878.71789000000012</v>
          </cell>
          <cell r="AU95">
            <v>879.31790999999976</v>
          </cell>
          <cell r="AV95">
            <v>879.31790999999953</v>
          </cell>
          <cell r="AW95">
            <v>293.10597000000053</v>
          </cell>
          <cell r="AX95">
            <v>586.2119400000006</v>
          </cell>
          <cell r="AY95">
            <v>879.26336272727349</v>
          </cell>
        </row>
        <row r="96">
          <cell r="C96" t="str">
            <v>Outros Custos Operacionais</v>
          </cell>
          <cell r="F96">
            <v>369.81724000000008</v>
          </cell>
          <cell r="G96">
            <v>736.43765999999982</v>
          </cell>
          <cell r="H96">
            <v>1042.2928099999999</v>
          </cell>
          <cell r="I96">
            <v>1154.5603800000001</v>
          </cell>
          <cell r="J96">
            <v>1272.7998299999999</v>
          </cell>
          <cell r="K96">
            <v>1011.9418210000001</v>
          </cell>
          <cell r="L96">
            <v>1011.9418210000001</v>
          </cell>
          <cell r="O96">
            <v>410.49711999999988</v>
          </cell>
          <cell r="P96">
            <v>721.79981999999995</v>
          </cell>
          <cell r="Q96">
            <v>5985.1657500000001</v>
          </cell>
          <cell r="R96">
            <v>9095.0756399999991</v>
          </cell>
          <cell r="S96">
            <v>11099.270436000001</v>
          </cell>
          <cell r="T96">
            <v>12108.295021090909</v>
          </cell>
          <cell r="V96">
            <v>12108.295021090909</v>
          </cell>
          <cell r="W96">
            <v>12108.295021090909</v>
          </cell>
          <cell r="AC96">
            <v>11096.353200090909</v>
          </cell>
          <cell r="AD96">
            <v>10.965406281089857</v>
          </cell>
          <cell r="AG96">
            <v>12108.295021090909</v>
          </cell>
          <cell r="AH96" t="str">
            <v>-</v>
          </cell>
          <cell r="AL96">
            <v>369.81724000000008</v>
          </cell>
          <cell r="AM96">
            <v>366.62041999999974</v>
          </cell>
          <cell r="AN96">
            <v>305.85515000000009</v>
          </cell>
          <cell r="AO96">
            <v>112.26757000000021</v>
          </cell>
          <cell r="AP96">
            <v>230.50702000000001</v>
          </cell>
          <cell r="AQ96">
            <v>-30.350988999999799</v>
          </cell>
          <cell r="AT96">
            <v>410.49711999999988</v>
          </cell>
          <cell r="AU96">
            <v>311.30270000000007</v>
          </cell>
          <cell r="AV96">
            <v>5263.3659299999999</v>
          </cell>
          <cell r="AW96">
            <v>3109.909889999999</v>
          </cell>
          <cell r="AX96">
            <v>5114.1046860000006</v>
          </cell>
          <cell r="AY96">
            <v>6123.1292710909092</v>
          </cell>
        </row>
        <row r="97">
          <cell r="C97" t="str">
            <v>Outros Custos Operacionais</v>
          </cell>
          <cell r="F97">
            <v>1222.8802900000001</v>
          </cell>
          <cell r="G97">
            <v>2439.4376599999996</v>
          </cell>
          <cell r="H97">
            <v>3595.4801600000001</v>
          </cell>
          <cell r="I97">
            <v>3991.10178</v>
          </cell>
          <cell r="J97">
            <v>4392.6952799999999</v>
          </cell>
          <cell r="K97">
            <v>4455.0083709999999</v>
          </cell>
          <cell r="L97">
            <v>4455.0083709999999</v>
          </cell>
          <cell r="O97">
            <v>1289.2150099999999</v>
          </cell>
          <cell r="P97">
            <v>2479.8356199999998</v>
          </cell>
          <cell r="Q97">
            <v>8622.5194599999995</v>
          </cell>
          <cell r="R97">
            <v>12025.535319999999</v>
          </cell>
          <cell r="S97">
            <v>14322.836086000001</v>
          </cell>
          <cell r="T97">
            <v>15624.912093818182</v>
          </cell>
          <cell r="V97">
            <v>15624.912093818182</v>
          </cell>
          <cell r="W97">
            <v>15624.91209381818</v>
          </cell>
          <cell r="Z97">
            <v>5107</v>
          </cell>
          <cell r="AC97">
            <v>11169.903722818182</v>
          </cell>
          <cell r="AD97">
            <v>2.5072688517330248</v>
          </cell>
          <cell r="AG97">
            <v>10517.91209381818</v>
          </cell>
          <cell r="AH97">
            <v>2.0595089277106284</v>
          </cell>
          <cell r="AL97">
            <v>1222.8802900000001</v>
          </cell>
          <cell r="AM97">
            <v>1216.5573699999995</v>
          </cell>
          <cell r="AN97">
            <v>1156.0425</v>
          </cell>
          <cell r="AO97">
            <v>395.62161999999989</v>
          </cell>
          <cell r="AP97">
            <v>797.21511999999984</v>
          </cell>
          <cell r="AQ97">
            <v>859.52821099999983</v>
          </cell>
          <cell r="AT97">
            <v>1289.2150099999999</v>
          </cell>
          <cell r="AU97">
            <v>1190.6206099999999</v>
          </cell>
          <cell r="AV97">
            <v>6142.6838399999997</v>
          </cell>
          <cell r="AW97">
            <v>3403.0158599999995</v>
          </cell>
          <cell r="AX97">
            <v>5700.3166260000016</v>
          </cell>
          <cell r="AY97">
            <v>7002.3926338181827</v>
          </cell>
        </row>
        <row r="98">
          <cell r="C98" t="str">
            <v>Custos Operacionais</v>
          </cell>
          <cell r="F98">
            <v>225341.06932100002</v>
          </cell>
          <cell r="G98">
            <v>460482.81228000001</v>
          </cell>
          <cell r="H98">
            <v>713843.0952000001</v>
          </cell>
          <cell r="I98">
            <v>790451.18881999992</v>
          </cell>
          <cell r="J98">
            <v>861816.19206599996</v>
          </cell>
          <cell r="K98">
            <v>941283.65026999987</v>
          </cell>
          <cell r="L98">
            <v>941283.65026999987</v>
          </cell>
          <cell r="O98">
            <v>149205.57457</v>
          </cell>
          <cell r="P98">
            <v>375449.19637000002</v>
          </cell>
          <cell r="Q98">
            <v>618780.36028999987</v>
          </cell>
          <cell r="R98">
            <v>683666.44604999991</v>
          </cell>
          <cell r="S98">
            <v>751350.5446328203</v>
          </cell>
          <cell r="T98">
            <v>819655.13959944027</v>
          </cell>
          <cell r="V98">
            <v>819655.13959944027</v>
          </cell>
          <cell r="W98">
            <v>819655.13959944015</v>
          </cell>
          <cell r="Z98">
            <v>913146</v>
          </cell>
          <cell r="AC98">
            <v>-121628.5106705596</v>
          </cell>
          <cell r="AD98">
            <v>-0.12921557772268899</v>
          </cell>
          <cell r="AG98">
            <v>-93490.860400559846</v>
          </cell>
          <cell r="AH98">
            <v>-0.10238325569028373</v>
          </cell>
          <cell r="AL98">
            <v>225341.06932100002</v>
          </cell>
          <cell r="AM98">
            <v>235141.742959</v>
          </cell>
          <cell r="AN98">
            <v>253360.28292000009</v>
          </cell>
          <cell r="AO98">
            <v>76608.093619999825</v>
          </cell>
          <cell r="AP98">
            <v>147973.09686599986</v>
          </cell>
          <cell r="AQ98">
            <v>227440.55506999977</v>
          </cell>
          <cell r="AT98">
            <v>149205.57457</v>
          </cell>
          <cell r="AU98">
            <v>226243.62180000002</v>
          </cell>
          <cell r="AV98">
            <v>243331.16391999985</v>
          </cell>
          <cell r="AW98">
            <v>64886.085760000045</v>
          </cell>
          <cell r="AX98">
            <v>132570.18434282043</v>
          </cell>
          <cell r="AY98">
            <v>200874.7793094404</v>
          </cell>
        </row>
        <row r="100">
          <cell r="C100" t="str">
            <v>EBITDA</v>
          </cell>
          <cell r="F100">
            <v>192497.53637430779</v>
          </cell>
          <cell r="G100">
            <v>400083.84814999992</v>
          </cell>
          <cell r="H100">
            <v>587707.42812000006</v>
          </cell>
          <cell r="I100">
            <v>661703.88809000014</v>
          </cell>
          <cell r="J100">
            <v>733503.97641400015</v>
          </cell>
          <cell r="K100">
            <v>789140.55470500002</v>
          </cell>
          <cell r="L100">
            <v>789140.55470500002</v>
          </cell>
          <cell r="O100">
            <v>208528.43595999992</v>
          </cell>
          <cell r="P100">
            <v>406503.35634999978</v>
          </cell>
          <cell r="Q100">
            <v>602913.58178999997</v>
          </cell>
          <cell r="R100">
            <v>678742.66262999992</v>
          </cell>
          <cell r="S100">
            <v>744565.05293318012</v>
          </cell>
          <cell r="T100">
            <v>812252.78501801449</v>
          </cell>
          <cell r="V100">
            <v>812252.78501801449</v>
          </cell>
          <cell r="W100">
            <v>812252.78501801449</v>
          </cell>
          <cell r="Z100">
            <v>790324</v>
          </cell>
          <cell r="AC100">
            <v>23112.230313014472</v>
          </cell>
          <cell r="AD100">
            <v>2.9287850149400052E-2</v>
          </cell>
          <cell r="AG100">
            <v>21928.785018014489</v>
          </cell>
          <cell r="AH100">
            <v>2.7746576110575516E-2</v>
          </cell>
          <cell r="AL100">
            <v>192497.53637430779</v>
          </cell>
          <cell r="AM100">
            <v>207586.31177569213</v>
          </cell>
          <cell r="AN100">
            <v>187623.57997000014</v>
          </cell>
          <cell r="AO100">
            <v>73996.459970000084</v>
          </cell>
          <cell r="AP100">
            <v>145796.54829400009</v>
          </cell>
          <cell r="AQ100">
            <v>201433.12658499996</v>
          </cell>
          <cell r="AT100">
            <v>208528.43595999992</v>
          </cell>
          <cell r="AU100">
            <v>197974.92038999987</v>
          </cell>
          <cell r="AV100">
            <v>196410.22544000018</v>
          </cell>
          <cell r="AW100">
            <v>75829.080839999951</v>
          </cell>
          <cell r="AX100">
            <v>141651.47114318016</v>
          </cell>
          <cell r="AY100">
            <v>209339.20322801452</v>
          </cell>
        </row>
        <row r="101">
          <cell r="C101" t="str">
            <v>EBITDA / Volume de Negócios</v>
          </cell>
          <cell r="F101">
            <v>0.54357647439243639</v>
          </cell>
          <cell r="G101">
            <v>0.55408763442940367</v>
          </cell>
          <cell r="H101">
            <v>0.53651006434425719</v>
          </cell>
          <cell r="I101">
            <v>0.54118977259481804</v>
          </cell>
          <cell r="J101">
            <v>0.54728624760108613</v>
          </cell>
          <cell r="K101">
            <v>0.54587864422326848</v>
          </cell>
          <cell r="L101">
            <v>0.54587864422326848</v>
          </cell>
          <cell r="O101">
            <v>0.71592496527607574</v>
          </cell>
          <cell r="P101">
            <v>0.63704955440294508</v>
          </cell>
          <cell r="Q101">
            <v>0.60045417769867104</v>
          </cell>
          <cell r="R101">
            <v>0.60658176231174887</v>
          </cell>
          <cell r="S101">
            <v>0.60594395183033256</v>
          </cell>
          <cell r="T101">
            <v>0.60594395183033245</v>
          </cell>
          <cell r="V101">
            <v>0.60594395183033245</v>
          </cell>
          <cell r="W101">
            <v>0.60594395183033245</v>
          </cell>
          <cell r="Z101">
            <v>0.55591319492314661</v>
          </cell>
          <cell r="AC101">
            <v>6.0065307607063967E-2</v>
          </cell>
          <cell r="AD101">
            <v>0.11003417745446153</v>
          </cell>
          <cell r="AG101">
            <v>5.0030756907185836E-2</v>
          </cell>
          <cell r="AH101">
            <v>8.9997426512069767E-2</v>
          </cell>
        </row>
        <row r="103">
          <cell r="C103" t="str">
            <v>EBIT</v>
          </cell>
          <cell r="F103">
            <v>134061.28541430779</v>
          </cell>
          <cell r="G103">
            <v>279214.91602999991</v>
          </cell>
          <cell r="H103">
            <v>403782.48998000007</v>
          </cell>
          <cell r="I103">
            <v>458205.06709000014</v>
          </cell>
          <cell r="J103">
            <v>509942.45658400015</v>
          </cell>
          <cell r="K103">
            <v>551743.46407700004</v>
          </cell>
          <cell r="L103">
            <v>551743.46407700004</v>
          </cell>
          <cell r="O103">
            <v>148496.51098999992</v>
          </cell>
          <cell r="P103">
            <v>285370.50608999981</v>
          </cell>
          <cell r="Q103">
            <v>421235.0480999999</v>
          </cell>
          <cell r="R103">
            <v>476890.85385999992</v>
          </cell>
          <cell r="S103">
            <v>522551.38230618008</v>
          </cell>
          <cell r="T103">
            <v>570056.05342492356</v>
          </cell>
          <cell r="V103">
            <v>570056.05342492356</v>
          </cell>
          <cell r="W103">
            <v>570056.05342492356</v>
          </cell>
          <cell r="Z103">
            <v>549099</v>
          </cell>
          <cell r="AC103">
            <v>18312.589347923524</v>
          </cell>
          <cell r="AD103">
            <v>3.3190405578357396E-2</v>
          </cell>
          <cell r="AG103">
            <v>20957.053424923564</v>
          </cell>
          <cell r="AH103">
            <v>3.8166256767766082E-2</v>
          </cell>
          <cell r="AL103">
            <v>134061.28541430779</v>
          </cell>
          <cell r="AM103">
            <v>145153.63061569212</v>
          </cell>
          <cell r="AN103">
            <v>124567.57395000017</v>
          </cell>
          <cell r="AO103">
            <v>54422.577110000071</v>
          </cell>
          <cell r="AP103">
            <v>106159.96660400007</v>
          </cell>
          <cell r="AQ103">
            <v>147960.97409699997</v>
          </cell>
          <cell r="AT103">
            <v>148496.51098999992</v>
          </cell>
          <cell r="AU103">
            <v>136873.99509999988</v>
          </cell>
          <cell r="AV103">
            <v>135864.54201000009</v>
          </cell>
          <cell r="AW103">
            <v>55655.805760000017</v>
          </cell>
          <cell r="AX103">
            <v>101316.33420618018</v>
          </cell>
          <cell r="AY103">
            <v>148821.00532492367</v>
          </cell>
        </row>
        <row r="104">
          <cell r="C104" t="str">
            <v>EBIT / Volume de Negócios</v>
          </cell>
          <cell r="F104">
            <v>0.37856360268594957</v>
          </cell>
          <cell r="G104">
            <v>0.3866927721172671</v>
          </cell>
          <cell r="H104">
            <v>0.36860750658407759</v>
          </cell>
          <cell r="I104">
            <v>0.37475357259273451</v>
          </cell>
          <cell r="J104">
            <v>0.38048122781929944</v>
          </cell>
          <cell r="K104">
            <v>0.38166201487641543</v>
          </cell>
          <cell r="L104">
            <v>0.38166201487641543</v>
          </cell>
          <cell r="O104">
            <v>0.50982188105284121</v>
          </cell>
          <cell r="P104">
            <v>0.44721685787964693</v>
          </cell>
          <cell r="Q104">
            <v>0.41951674678452361</v>
          </cell>
          <cell r="R104">
            <v>0.4261899398571381</v>
          </cell>
          <cell r="S104">
            <v>0.42526418394421445</v>
          </cell>
          <cell r="T104">
            <v>0.42526418394421439</v>
          </cell>
          <cell r="V104">
            <v>0.42526418394421439</v>
          </cell>
          <cell r="W104">
            <v>0.42526418394421439</v>
          </cell>
          <cell r="Z104">
            <v>0.38623574561712015</v>
          </cell>
          <cell r="AC104">
            <v>4.3602169067798957E-2</v>
          </cell>
          <cell r="AD104">
            <v>0.11424288341064703</v>
          </cell>
          <cell r="AG104">
            <v>3.9028438327094239E-2</v>
          </cell>
          <cell r="AH104">
            <v>0.10104822966278104</v>
          </cell>
        </row>
        <row r="106">
          <cell r="C106" t="str">
            <v>Resultados Financeiros</v>
          </cell>
          <cell r="F106">
            <v>-20488.441100000004</v>
          </cell>
          <cell r="G106">
            <v>-42066.891174118617</v>
          </cell>
          <cell r="H106">
            <v>-63208.381892321719</v>
          </cell>
          <cell r="I106">
            <v>-70627.066673811933</v>
          </cell>
          <cell r="J106">
            <v>-79061.427903811986</v>
          </cell>
          <cell r="K106">
            <v>-85638.677510000009</v>
          </cell>
          <cell r="L106">
            <v>-85809.219431272213</v>
          </cell>
          <cell r="O106">
            <v>-21378.711960000001</v>
          </cell>
          <cell r="P106">
            <v>-41214.671034130355</v>
          </cell>
          <cell r="Q106">
            <v>-64636.661789999998</v>
          </cell>
          <cell r="R106">
            <v>-70328.951449999979</v>
          </cell>
          <cell r="S106">
            <v>-79789.803429000007</v>
          </cell>
          <cell r="T106">
            <v>-87002</v>
          </cell>
          <cell r="V106">
            <v>-87002</v>
          </cell>
          <cell r="W106">
            <v>-87002</v>
          </cell>
          <cell r="Z106">
            <v>-106916</v>
          </cell>
          <cell r="AC106">
            <v>-1192.7805687277869</v>
          </cell>
          <cell r="AD106">
            <v>-1.3900377798951258E-2</v>
          </cell>
          <cell r="AG106">
            <v>19914</v>
          </cell>
          <cell r="AH106">
            <v>0.18625837105765275</v>
          </cell>
          <cell r="AL106">
            <v>-20488.441100000004</v>
          </cell>
          <cell r="AM106">
            <v>-21578.450074118613</v>
          </cell>
          <cell r="AN106">
            <v>-21141.490718203102</v>
          </cell>
          <cell r="AO106">
            <v>-7418.6847814902139</v>
          </cell>
          <cell r="AP106">
            <v>-15853.046011490267</v>
          </cell>
          <cell r="AQ106">
            <v>-22430.29561767829</v>
          </cell>
          <cell r="AT106">
            <v>-21378.711960000001</v>
          </cell>
          <cell r="AU106">
            <v>-19835.959074130355</v>
          </cell>
          <cell r="AV106">
            <v>-23421.990755869643</v>
          </cell>
          <cell r="AW106">
            <v>-5692.2896599999804</v>
          </cell>
          <cell r="AX106">
            <v>-15153.141639000009</v>
          </cell>
          <cell r="AY106">
            <v>-22365.338210000002</v>
          </cell>
        </row>
        <row r="107">
          <cell r="C107" t="str">
            <v>Resultados Extraordinários</v>
          </cell>
          <cell r="F107">
            <v>1204.05782</v>
          </cell>
          <cell r="G107">
            <v>5705.1634600000016</v>
          </cell>
          <cell r="H107">
            <v>12630.089280000002</v>
          </cell>
          <cell r="I107">
            <v>13320.898900000004</v>
          </cell>
          <cell r="J107">
            <v>13768.814549999999</v>
          </cell>
          <cell r="K107">
            <v>7101.8997070000069</v>
          </cell>
          <cell r="L107">
            <v>7101.8997070000069</v>
          </cell>
          <cell r="O107">
            <v>2326.2782299999994</v>
          </cell>
          <cell r="P107">
            <v>6693.5761900000034</v>
          </cell>
          <cell r="Q107">
            <v>7646.645120000001</v>
          </cell>
          <cell r="R107">
            <v>8305.0741100000014</v>
          </cell>
          <cell r="S107">
            <v>9385.7937559999991</v>
          </cell>
          <cell r="T107">
            <v>-25760.952266181819</v>
          </cell>
          <cell r="V107">
            <v>-25760.952266181819</v>
          </cell>
          <cell r="W107">
            <v>-25760.952266181819</v>
          </cell>
          <cell r="Z107">
            <v>-15090</v>
          </cell>
          <cell r="AC107">
            <v>-32862.851973181823</v>
          </cell>
          <cell r="AD107">
            <v>-4.6273325911362093</v>
          </cell>
          <cell r="AG107">
            <v>-10670.952266181819</v>
          </cell>
          <cell r="AH107">
            <v>-0.70715389437917953</v>
          </cell>
          <cell r="AL107">
            <v>1204.05782</v>
          </cell>
          <cell r="AM107">
            <v>4501.1056400000016</v>
          </cell>
          <cell r="AN107">
            <v>6924.9258200000004</v>
          </cell>
          <cell r="AO107">
            <v>690.80962000000181</v>
          </cell>
          <cell r="AP107">
            <v>1138.7252699999972</v>
          </cell>
          <cell r="AQ107">
            <v>-5528.1895729999951</v>
          </cell>
          <cell r="AT107">
            <v>2326.2782299999994</v>
          </cell>
          <cell r="AU107">
            <v>4367.2979600000035</v>
          </cell>
          <cell r="AV107">
            <v>953.06892999999764</v>
          </cell>
          <cell r="AW107">
            <v>658.42899000000034</v>
          </cell>
          <cell r="AX107">
            <v>1739.1486359999981</v>
          </cell>
          <cell r="AY107">
            <v>-33407.59738618182</v>
          </cell>
        </row>
        <row r="109">
          <cell r="C109" t="str">
            <v>Resultados Antes de Impostos</v>
          </cell>
          <cell r="F109">
            <v>114776.90213430779</v>
          </cell>
          <cell r="G109">
            <v>242853.1883158813</v>
          </cell>
          <cell r="H109">
            <v>353204.19736767834</v>
          </cell>
          <cell r="I109">
            <v>400898.89931618824</v>
          </cell>
          <cell r="J109">
            <v>444649.84323018818</v>
          </cell>
          <cell r="K109">
            <v>473206.68627400004</v>
          </cell>
          <cell r="L109">
            <v>473036.1443527278</v>
          </cell>
          <cell r="O109">
            <v>129444.07725999992</v>
          </cell>
          <cell r="P109">
            <v>250849.41124586944</v>
          </cell>
          <cell r="Q109">
            <v>364245.03142999992</v>
          </cell>
          <cell r="R109">
            <v>414866.97651999991</v>
          </cell>
          <cell r="S109">
            <v>452147.37263318006</v>
          </cell>
          <cell r="T109">
            <v>457293.10115874175</v>
          </cell>
          <cell r="V109">
            <v>457293.10115874175</v>
          </cell>
          <cell r="W109">
            <v>457293.10115874175</v>
          </cell>
          <cell r="Z109">
            <v>427093</v>
          </cell>
          <cell r="AC109">
            <v>-15743.043193986057</v>
          </cell>
          <cell r="AD109">
            <v>-3.3280846256532493E-2</v>
          </cell>
          <cell r="AG109">
            <v>30200.101158741745</v>
          </cell>
          <cell r="AH109">
            <v>7.0710831502135862E-2</v>
          </cell>
          <cell r="AL109">
            <v>114776.90213430779</v>
          </cell>
          <cell r="AM109">
            <v>128076.28618157351</v>
          </cell>
          <cell r="AN109">
            <v>110351.00905179704</v>
          </cell>
          <cell r="AO109">
            <v>47694.701948509901</v>
          </cell>
          <cell r="AP109">
            <v>91445.645862509846</v>
          </cell>
          <cell r="AQ109">
            <v>120002.4889063217</v>
          </cell>
          <cell r="AT109">
            <v>129444.07725999992</v>
          </cell>
          <cell r="AU109">
            <v>121405.33398586953</v>
          </cell>
          <cell r="AV109">
            <v>113395.62018413047</v>
          </cell>
          <cell r="AW109">
            <v>50621.945089999994</v>
          </cell>
          <cell r="AX109">
            <v>87902.341203180142</v>
          </cell>
          <cell r="AY109">
            <v>93048.06972874183</v>
          </cell>
        </row>
        <row r="111">
          <cell r="C111" t="str">
            <v>Impostos</v>
          </cell>
          <cell r="F111">
            <v>37876.382000921578</v>
          </cell>
          <cell r="G111">
            <v>80111.852144240824</v>
          </cell>
          <cell r="H111">
            <v>116557.38513133388</v>
          </cell>
          <cell r="I111">
            <v>132296.63677434213</v>
          </cell>
          <cell r="J111">
            <v>146734.44826596207</v>
          </cell>
          <cell r="K111">
            <v>156158.31481890011</v>
          </cell>
          <cell r="L111">
            <v>156101.9276364001</v>
          </cell>
          <cell r="O111">
            <v>49663.593910000003</v>
          </cell>
          <cell r="P111">
            <v>82780.306176437007</v>
          </cell>
          <cell r="Q111">
            <v>120202.40609299728</v>
          </cell>
          <cell r="R111">
            <v>136917.49211689728</v>
          </cell>
          <cell r="S111">
            <v>149207.43665162934</v>
          </cell>
          <cell r="T111">
            <v>150906.72338238478</v>
          </cell>
          <cell r="V111">
            <v>150906.72338238478</v>
          </cell>
          <cell r="W111">
            <v>150906.72338238478</v>
          </cell>
          <cell r="Z111">
            <v>140941</v>
          </cell>
          <cell r="AC111">
            <v>-5195.2042540153197</v>
          </cell>
          <cell r="AD111">
            <v>-3.3280846256532048E-2</v>
          </cell>
          <cell r="AG111">
            <v>9965.7233823847782</v>
          </cell>
          <cell r="AH111">
            <v>7.0708476471607051E-2</v>
          </cell>
          <cell r="AL111">
            <v>37876.382000921578</v>
          </cell>
          <cell r="AM111">
            <v>42235.470143319246</v>
          </cell>
          <cell r="AN111">
            <v>36445.532987093058</v>
          </cell>
          <cell r="AO111">
            <v>15739.251643008247</v>
          </cell>
          <cell r="AP111">
            <v>30177.063134628188</v>
          </cell>
          <cell r="AQ111">
            <v>39600.929687566226</v>
          </cell>
          <cell r="AT111">
            <v>49663.593910000003</v>
          </cell>
          <cell r="AU111">
            <v>33116.712266437004</v>
          </cell>
          <cell r="AV111">
            <v>37422.09991656027</v>
          </cell>
          <cell r="AW111">
            <v>16715.086023900003</v>
          </cell>
          <cell r="AX111">
            <v>29005.030558632061</v>
          </cell>
          <cell r="AY111">
            <v>30704.317289387502</v>
          </cell>
        </row>
        <row r="112">
          <cell r="C112" t="str">
            <v>Taxa Efectiva (%)</v>
          </cell>
          <cell r="F112">
            <v>0.33000003743436118</v>
          </cell>
          <cell r="G112">
            <v>0.32987770389095583</v>
          </cell>
          <cell r="H112">
            <v>0.33</v>
          </cell>
          <cell r="I112">
            <v>0.33</v>
          </cell>
          <cell r="J112">
            <v>0.33</v>
          </cell>
          <cell r="K112">
            <v>0.33000022896650288</v>
          </cell>
          <cell r="L112">
            <v>0.33</v>
          </cell>
          <cell r="O112">
            <v>0.38366833741065082</v>
          </cell>
          <cell r="P112">
            <v>0.33000000185489808</v>
          </cell>
          <cell r="Q112">
            <v>0.33000424362987529</v>
          </cell>
          <cell r="R112">
            <v>0.33002745425869479</v>
          </cell>
          <cell r="S112">
            <v>0.32999735414293552</v>
          </cell>
          <cell r="T112">
            <v>0.33</v>
          </cell>
          <cell r="V112">
            <v>0.33</v>
          </cell>
          <cell r="Z112">
            <v>0.33000072583722984</v>
          </cell>
          <cell r="AL112">
            <v>0.33000003743436118</v>
          </cell>
          <cell r="AM112">
            <v>0.32976807340776654</v>
          </cell>
          <cell r="AN112">
            <v>0.33026914117283779</v>
          </cell>
          <cell r="AO112">
            <v>0.33</v>
          </cell>
          <cell r="AP112">
            <v>0.32999999999999935</v>
          </cell>
          <cell r="AQ112">
            <v>0.33000090288527389</v>
          </cell>
          <cell r="AR112" t="e">
            <v>#DIV/0!</v>
          </cell>
          <cell r="AT112">
            <v>0.38366833741065082</v>
          </cell>
          <cell r="AU112">
            <v>0.27277806649163772</v>
          </cell>
          <cell r="AV112">
            <v>0.33001362712064808</v>
          </cell>
          <cell r="AW112">
            <v>0.33019446396582558</v>
          </cell>
          <cell r="AX112">
            <v>0.32996880585454436</v>
          </cell>
          <cell r="AY112">
            <v>0.32998338792946691</v>
          </cell>
          <cell r="AZ112" t="e">
            <v>#DIV/0!</v>
          </cell>
        </row>
        <row r="114">
          <cell r="C114" t="str">
            <v>Interesses Minoritários</v>
          </cell>
          <cell r="F114">
            <v>714.21165659999997</v>
          </cell>
          <cell r="G114">
            <v>-439.11992591500018</v>
          </cell>
          <cell r="H114">
            <v>-379.7746553125009</v>
          </cell>
          <cell r="I114">
            <v>-520.05285285949969</v>
          </cell>
          <cell r="J114">
            <v>-381.5539212820018</v>
          </cell>
          <cell r="K114">
            <v>-458.32316113199948</v>
          </cell>
          <cell r="L114">
            <v>-458.32316113199948</v>
          </cell>
          <cell r="O114">
            <v>-160.54294870000001</v>
          </cell>
          <cell r="P114">
            <v>-347.68625794450071</v>
          </cell>
          <cell r="Q114">
            <v>-341.90886422549841</v>
          </cell>
          <cell r="R114">
            <v>-585.62028803799979</v>
          </cell>
          <cell r="S114">
            <v>234.68694557750104</v>
          </cell>
          <cell r="T114">
            <v>253</v>
          </cell>
          <cell r="V114">
            <v>253</v>
          </cell>
          <cell r="W114">
            <v>253</v>
          </cell>
          <cell r="Z114">
            <v>-1831</v>
          </cell>
          <cell r="AC114">
            <v>711.32316113199954</v>
          </cell>
          <cell r="AD114">
            <v>1.5520122513012924</v>
          </cell>
          <cell r="AG114">
            <v>2084</v>
          </cell>
          <cell r="AH114">
            <v>1.1381758601856908</v>
          </cell>
          <cell r="AL114">
            <v>714.21165659999997</v>
          </cell>
          <cell r="AM114">
            <v>-1153.3315825150003</v>
          </cell>
          <cell r="AN114">
            <v>59.345270602499284</v>
          </cell>
          <cell r="AO114">
            <v>-140.2781975469988</v>
          </cell>
          <cell r="AP114">
            <v>-1.7792659695008979</v>
          </cell>
          <cell r="AQ114">
            <v>-78.548505819498587</v>
          </cell>
          <cell r="AT114">
            <v>-160.54294870000001</v>
          </cell>
          <cell r="AU114">
            <v>-187.1433092445007</v>
          </cell>
          <cell r="AV114">
            <v>5.7773937190023048</v>
          </cell>
          <cell r="AW114">
            <v>-243.71142381250138</v>
          </cell>
          <cell r="AX114">
            <v>576.59580980299938</v>
          </cell>
          <cell r="AY114">
            <v>594.90886422549841</v>
          </cell>
        </row>
        <row r="116">
          <cell r="C116" t="str">
            <v>Resultados Líquidos</v>
          </cell>
          <cell r="F116">
            <v>76186.308476786216</v>
          </cell>
          <cell r="G116">
            <v>163180.45609755549</v>
          </cell>
          <cell r="H116">
            <v>237026.58689165695</v>
          </cell>
          <cell r="I116">
            <v>269122.31539470563</v>
          </cell>
          <cell r="J116">
            <v>298296.94888550811</v>
          </cell>
          <cell r="K116">
            <v>317506.69461623189</v>
          </cell>
          <cell r="L116">
            <v>317392.5398774597</v>
          </cell>
          <cell r="O116">
            <v>79941.026298699901</v>
          </cell>
          <cell r="P116">
            <v>168416.79132737694</v>
          </cell>
          <cell r="Q116">
            <v>244384.53420122812</v>
          </cell>
          <cell r="R116">
            <v>278535.10469114064</v>
          </cell>
          <cell r="S116">
            <v>302705.24903597322</v>
          </cell>
          <cell r="T116">
            <v>306133.377776357</v>
          </cell>
          <cell r="V116">
            <v>306133.377776357</v>
          </cell>
          <cell r="W116">
            <v>306133.377776357</v>
          </cell>
          <cell r="Z116">
            <v>284321</v>
          </cell>
          <cell r="AC116">
            <v>-11259.162101102702</v>
          </cell>
          <cell r="AD116">
            <v>-3.5473934281661679E-2</v>
          </cell>
          <cell r="AG116">
            <v>21812.377776356996</v>
          </cell>
          <cell r="AH116">
            <v>7.6717434787993088E-2</v>
          </cell>
          <cell r="AL116">
            <v>76186.308476786216</v>
          </cell>
          <cell r="AM116">
            <v>86994.147620769276</v>
          </cell>
          <cell r="AN116">
            <v>73846.130794101453</v>
          </cell>
          <cell r="AO116">
            <v>32095.728503048682</v>
          </cell>
          <cell r="AP116">
            <v>61270.361993851169</v>
          </cell>
          <cell r="AQ116">
            <v>80480.107724574947</v>
          </cell>
          <cell r="AT116">
            <v>79941.026298699901</v>
          </cell>
          <cell r="AU116">
            <v>88475.765028677037</v>
          </cell>
          <cell r="AV116">
            <v>75967.742873851181</v>
          </cell>
          <cell r="AW116">
            <v>34150.570489912527</v>
          </cell>
          <cell r="AX116">
            <v>58320.7148347451</v>
          </cell>
          <cell r="AY116">
            <v>61748.843575128878</v>
          </cell>
        </row>
        <row r="119">
          <cell r="B119" t="str">
            <v>*</v>
          </cell>
          <cell r="C119" t="str">
            <v>4ºT 2003 estimado por extrapolação do fecho de Nov-03 para o final do ano</v>
          </cell>
        </row>
        <row r="184">
          <cell r="C184" t="str">
            <v>Demonstração de Resultados</v>
          </cell>
        </row>
        <row r="185">
          <cell r="C185" t="str">
            <v>EDP Distribuição</v>
          </cell>
        </row>
        <row r="188">
          <cell r="E188" t="str">
            <v>Acumulado</v>
          </cell>
          <cell r="L188" t="str">
            <v>Auxiliar</v>
          </cell>
          <cell r="N188" t="str">
            <v>Acumulado</v>
          </cell>
          <cell r="V188" t="str">
            <v>Auxiliar</v>
          </cell>
          <cell r="Z188" t="str">
            <v>Plano Neg.</v>
          </cell>
          <cell r="AC188" t="str">
            <v>2003  vs  2002</v>
          </cell>
          <cell r="AG188" t="str">
            <v>Anualizado vs Plano Neg.</v>
          </cell>
          <cell r="AK188" t="str">
            <v>Movimento Trimestral</v>
          </cell>
        </row>
        <row r="189">
          <cell r="C189" t="str">
            <v>(Milhares de Euros)</v>
          </cell>
          <cell r="F189" t="str">
            <v>1ºT 2002</v>
          </cell>
          <cell r="G189" t="str">
            <v>2ºT 2002</v>
          </cell>
          <cell r="H189" t="str">
            <v>3ºT 2002</v>
          </cell>
          <cell r="I189">
            <v>37530</v>
          </cell>
          <cell r="J189">
            <v>37561</v>
          </cell>
          <cell r="K189" t="str">
            <v>4ºT 2002</v>
          </cell>
          <cell r="L189" t="str">
            <v>mês actual</v>
          </cell>
          <cell r="O189" t="str">
            <v>1ºT 2003</v>
          </cell>
          <cell r="P189" t="str">
            <v>2ºT 2003</v>
          </cell>
          <cell r="Q189" t="str">
            <v>3ºT 2003</v>
          </cell>
          <cell r="R189">
            <v>37895</v>
          </cell>
          <cell r="S189">
            <v>37926</v>
          </cell>
          <cell r="T189" t="str">
            <v>4ºT 2003 *</v>
          </cell>
          <cell r="V189" t="str">
            <v>mês actual</v>
          </cell>
          <cell r="W189" t="str">
            <v>anualizado</v>
          </cell>
          <cell r="Z189">
            <v>37956</v>
          </cell>
          <cell r="AC189" t="str">
            <v>Valor</v>
          </cell>
          <cell r="AD189" t="str">
            <v>%</v>
          </cell>
          <cell r="AG189" t="str">
            <v>Valor</v>
          </cell>
          <cell r="AH189" t="str">
            <v>%</v>
          </cell>
          <cell r="AL189" t="str">
            <v>1ºT 2002</v>
          </cell>
          <cell r="AM189" t="str">
            <v>2ºT 2002</v>
          </cell>
          <cell r="AN189" t="str">
            <v>3ºT 2002</v>
          </cell>
          <cell r="AO189">
            <v>37530</v>
          </cell>
          <cell r="AP189" t="str">
            <v>Nov02-Set02</v>
          </cell>
          <cell r="AQ189" t="str">
            <v>4ºT 2002</v>
          </cell>
          <cell r="AT189" t="str">
            <v>1ºT 2003</v>
          </cell>
          <cell r="AU189" t="str">
            <v>2ºT 2003</v>
          </cell>
          <cell r="AV189" t="str">
            <v>3ºT 2003</v>
          </cell>
          <cell r="AW189">
            <v>37895</v>
          </cell>
          <cell r="AX189" t="str">
            <v>Nov03-Set03</v>
          </cell>
          <cell r="AY189" t="str">
            <v>4ºT 2003 *</v>
          </cell>
        </row>
        <row r="192">
          <cell r="C192" t="str">
            <v>Vendas de Electricidade</v>
          </cell>
          <cell r="F192">
            <v>840548</v>
          </cell>
          <cell r="G192">
            <v>1714503.67701</v>
          </cell>
          <cell r="H192">
            <v>2583686.8428200004</v>
          </cell>
          <cell r="I192">
            <v>2878418.0016599996</v>
          </cell>
          <cell r="J192">
            <v>3168211.3183200005</v>
          </cell>
          <cell r="K192">
            <v>3456384.5127900001</v>
          </cell>
          <cell r="L192">
            <v>3456384.51272</v>
          </cell>
          <cell r="O192">
            <v>897241.42035999999</v>
          </cell>
          <cell r="P192">
            <v>1778840.8746300002</v>
          </cell>
          <cell r="Q192">
            <v>2671098.7245200002</v>
          </cell>
          <cell r="R192">
            <v>2955282.5545899994</v>
          </cell>
          <cell r="S192">
            <v>3237095.5878900005</v>
          </cell>
          <cell r="T192">
            <v>3552384.5218000002</v>
          </cell>
          <cell r="V192">
            <v>3552384.5218000002</v>
          </cell>
          <cell r="W192">
            <v>3552384.5218000002</v>
          </cell>
          <cell r="Z192">
            <v>3552429</v>
          </cell>
          <cell r="AC192">
            <v>96000.009080000222</v>
          </cell>
          <cell r="AD192">
            <v>2.7774690207847508E-2</v>
          </cell>
          <cell r="AG192">
            <v>-44.478199999779463</v>
          </cell>
          <cell r="AH192">
            <v>-1.2520503576474162E-5</v>
          </cell>
          <cell r="AL192">
            <v>840548</v>
          </cell>
          <cell r="AM192">
            <v>873955.67700999998</v>
          </cell>
          <cell r="AN192">
            <v>869183.16581000038</v>
          </cell>
          <cell r="AO192">
            <v>294731.15883999923</v>
          </cell>
          <cell r="AP192">
            <v>584524.47550000018</v>
          </cell>
          <cell r="AQ192">
            <v>872697.6699699997</v>
          </cell>
          <cell r="AT192">
            <v>897241.42035999999</v>
          </cell>
          <cell r="AU192">
            <v>881599.45427000022</v>
          </cell>
          <cell r="AV192">
            <v>892257.84988999995</v>
          </cell>
          <cell r="AW192">
            <v>284183.83006999921</v>
          </cell>
          <cell r="AX192">
            <v>565996.86337000038</v>
          </cell>
          <cell r="AY192">
            <v>881285.79728000006</v>
          </cell>
        </row>
        <row r="193">
          <cell r="C193" t="str">
            <v>Outras Vendas</v>
          </cell>
          <cell r="F193">
            <v>411.09083000000004</v>
          </cell>
          <cell r="G193">
            <v>695.18156999999997</v>
          </cell>
          <cell r="H193">
            <v>1265.72045</v>
          </cell>
          <cell r="I193">
            <v>1453.3265800000001</v>
          </cell>
          <cell r="J193">
            <v>1618.0691399999998</v>
          </cell>
          <cell r="K193">
            <v>1737.8113000000001</v>
          </cell>
          <cell r="L193">
            <v>1737.8113000000001</v>
          </cell>
          <cell r="O193">
            <v>406.61205000000001</v>
          </cell>
          <cell r="P193">
            <v>831.74404000000004</v>
          </cell>
          <cell r="Q193">
            <v>1352.28251</v>
          </cell>
          <cell r="R193">
            <v>1556.04053</v>
          </cell>
          <cell r="S193">
            <v>1822.48964</v>
          </cell>
          <cell r="T193">
            <v>1946.1344999999999</v>
          </cell>
          <cell r="V193">
            <v>1946.1344999999999</v>
          </cell>
          <cell r="W193">
            <v>1946.1345000000001</v>
          </cell>
          <cell r="Z193">
            <v>0</v>
          </cell>
          <cell r="AC193">
            <v>208.32319999999982</v>
          </cell>
          <cell r="AD193">
            <v>0.11987676682733039</v>
          </cell>
          <cell r="AG193">
            <v>1946.1345000000001</v>
          </cell>
          <cell r="AH193" t="str">
            <v>-</v>
          </cell>
          <cell r="AL193">
            <v>411.09083000000004</v>
          </cell>
          <cell r="AM193">
            <v>284.09073999999993</v>
          </cell>
          <cell r="AN193">
            <v>570.53888000000006</v>
          </cell>
          <cell r="AO193">
            <v>187.60613000000012</v>
          </cell>
          <cell r="AP193">
            <v>352.34868999999981</v>
          </cell>
          <cell r="AQ193">
            <v>472.09085000000005</v>
          </cell>
          <cell r="AT193">
            <v>406.61205000000001</v>
          </cell>
          <cell r="AU193">
            <v>425.13199000000003</v>
          </cell>
          <cell r="AV193">
            <v>520.53846999999996</v>
          </cell>
          <cell r="AW193">
            <v>203.75801999999999</v>
          </cell>
          <cell r="AX193">
            <v>470.20713000000001</v>
          </cell>
          <cell r="AY193">
            <v>593.85198999999989</v>
          </cell>
        </row>
        <row r="194">
          <cell r="C194" t="str">
            <v>Prestação de Serviços</v>
          </cell>
          <cell r="F194">
            <v>5144.5098899999994</v>
          </cell>
          <cell r="G194">
            <v>12491.853289999999</v>
          </cell>
          <cell r="H194">
            <v>18323.034079999998</v>
          </cell>
          <cell r="I194">
            <v>20309.007679999999</v>
          </cell>
          <cell r="J194">
            <v>23221.88006</v>
          </cell>
          <cell r="K194">
            <v>21573.349329999997</v>
          </cell>
          <cell r="L194">
            <v>21573.349329999997</v>
          </cell>
          <cell r="O194">
            <v>5340.2945499999996</v>
          </cell>
          <cell r="P194">
            <v>8622.0951999999997</v>
          </cell>
          <cell r="Q194">
            <v>13792.02924</v>
          </cell>
          <cell r="R194">
            <v>15922.103709999999</v>
          </cell>
          <cell r="S194">
            <v>17839.481859999996</v>
          </cell>
          <cell r="T194">
            <v>24732.249749999999</v>
          </cell>
          <cell r="V194">
            <v>24732.249749999999</v>
          </cell>
          <cell r="W194">
            <v>24732.249749999999</v>
          </cell>
          <cell r="Z194">
            <v>18912</v>
          </cell>
          <cell r="AC194">
            <v>3158.9004200000018</v>
          </cell>
          <cell r="AD194">
            <v>0.14642605428018629</v>
          </cell>
          <cell r="AG194">
            <v>5820.249749999999</v>
          </cell>
          <cell r="AH194">
            <v>0.30775432265228431</v>
          </cell>
          <cell r="AL194">
            <v>5144.5098899999994</v>
          </cell>
          <cell r="AM194">
            <v>7347.3433999999997</v>
          </cell>
          <cell r="AN194">
            <v>5831.1807899999985</v>
          </cell>
          <cell r="AO194">
            <v>1985.9736000000012</v>
          </cell>
          <cell r="AP194">
            <v>4898.8459800000019</v>
          </cell>
          <cell r="AQ194">
            <v>3250.3152499999997</v>
          </cell>
          <cell r="AT194">
            <v>5340.2945499999996</v>
          </cell>
          <cell r="AU194">
            <v>3281.8006500000001</v>
          </cell>
          <cell r="AV194">
            <v>5169.9340400000001</v>
          </cell>
          <cell r="AW194">
            <v>2130.0744699999996</v>
          </cell>
          <cell r="AX194">
            <v>4047.4526199999964</v>
          </cell>
          <cell r="AY194">
            <v>10940.220509999999</v>
          </cell>
        </row>
        <row r="195">
          <cell r="C195" t="str">
            <v>Volume de Negócios</v>
          </cell>
          <cell r="F195">
            <v>846103.60071999999</v>
          </cell>
          <cell r="G195">
            <v>1727690.71187</v>
          </cell>
          <cell r="H195">
            <v>2603275.5973500004</v>
          </cell>
          <cell r="I195">
            <v>2900180.3359199995</v>
          </cell>
          <cell r="J195">
            <v>3193051.2675200002</v>
          </cell>
          <cell r="K195">
            <v>3479695.6734200004</v>
          </cell>
          <cell r="L195">
            <v>3479695.6733500003</v>
          </cell>
          <cell r="O195">
            <v>902988.32695999998</v>
          </cell>
          <cell r="P195">
            <v>1788294.7138700003</v>
          </cell>
          <cell r="Q195">
            <v>2686243.03627</v>
          </cell>
          <cell r="R195">
            <v>2972760.6988299992</v>
          </cell>
          <cell r="S195">
            <v>3256757.5593900005</v>
          </cell>
          <cell r="T195">
            <v>3579062.9060500003</v>
          </cell>
          <cell r="V195">
            <v>3579062.9060500003</v>
          </cell>
          <cell r="W195">
            <v>3579062.9060500003</v>
          </cell>
          <cell r="Z195">
            <v>3571341</v>
          </cell>
          <cell r="AC195">
            <v>99367.232700000051</v>
          </cell>
          <cell r="AD195">
            <v>2.8556299753747183E-2</v>
          </cell>
          <cell r="AG195">
            <v>7721.9060500003397</v>
          </cell>
          <cell r="AH195">
            <v>2.162186710818137E-3</v>
          </cell>
          <cell r="AL195">
            <v>846103.60071999999</v>
          </cell>
          <cell r="AM195">
            <v>881587.11115000001</v>
          </cell>
          <cell r="AN195">
            <v>875584.8854800004</v>
          </cell>
          <cell r="AO195">
            <v>296904.73856999911</v>
          </cell>
          <cell r="AP195">
            <v>589775.67016999982</v>
          </cell>
          <cell r="AQ195">
            <v>876420.07606999995</v>
          </cell>
          <cell r="AT195">
            <v>902988.32695999998</v>
          </cell>
          <cell r="AU195">
            <v>885306.38691000035</v>
          </cell>
          <cell r="AV195">
            <v>897948.32239999971</v>
          </cell>
          <cell r="AW195">
            <v>286517.66255999915</v>
          </cell>
          <cell r="AX195">
            <v>570514.52312000049</v>
          </cell>
          <cell r="AY195">
            <v>892819.8697800003</v>
          </cell>
        </row>
        <row r="197">
          <cell r="C197" t="str">
            <v>Trabalhos para a Própria Empresa</v>
          </cell>
          <cell r="F197">
            <v>30902.04738</v>
          </cell>
          <cell r="G197">
            <v>67896.408309999999</v>
          </cell>
          <cell r="H197">
            <v>102805.52060999999</v>
          </cell>
          <cell r="I197">
            <v>117380.202</v>
          </cell>
          <cell r="J197">
            <v>131047.28444</v>
          </cell>
          <cell r="K197">
            <v>160691.34930999999</v>
          </cell>
          <cell r="L197">
            <v>160691.34930999999</v>
          </cell>
          <cell r="O197">
            <v>40916.688700000006</v>
          </cell>
          <cell r="P197">
            <v>88104.896009999997</v>
          </cell>
          <cell r="Q197">
            <v>129759.73985</v>
          </cell>
          <cell r="R197">
            <v>146239.90452000001</v>
          </cell>
          <cell r="S197">
            <v>162134.66005000001</v>
          </cell>
          <cell r="T197">
            <v>183806.73594000001</v>
          </cell>
          <cell r="V197">
            <v>183806.73594000001</v>
          </cell>
          <cell r="W197">
            <v>183806.73594000001</v>
          </cell>
          <cell r="Z197">
            <v>169968</v>
          </cell>
          <cell r="AC197">
            <v>23115.386630000023</v>
          </cell>
          <cell r="AD197">
            <v>0.14384960191856155</v>
          </cell>
          <cell r="AG197">
            <v>13838.735940000013</v>
          </cell>
          <cell r="AH197">
            <v>8.1419655111550471E-2</v>
          </cell>
          <cell r="AL197">
            <v>30902.04738</v>
          </cell>
          <cell r="AM197">
            <v>36994.360929999995</v>
          </cell>
          <cell r="AN197">
            <v>34909.112299999993</v>
          </cell>
          <cell r="AO197">
            <v>14574.681390000012</v>
          </cell>
          <cell r="AP197">
            <v>28241.763830000011</v>
          </cell>
          <cell r="AQ197">
            <v>57885.828699999998</v>
          </cell>
          <cell r="AT197">
            <v>40916.688700000006</v>
          </cell>
          <cell r="AU197">
            <v>47188.207309999991</v>
          </cell>
          <cell r="AV197">
            <v>41654.843840000001</v>
          </cell>
          <cell r="AW197">
            <v>16480.164670000013</v>
          </cell>
          <cell r="AX197">
            <v>32374.920200000008</v>
          </cell>
          <cell r="AY197">
            <v>54046.996090000015</v>
          </cell>
        </row>
        <row r="198">
          <cell r="C198" t="str">
            <v>Outros Proveitos Operacionais</v>
          </cell>
          <cell r="F198">
            <v>942.63251000000002</v>
          </cell>
          <cell r="G198">
            <v>6466.1325899999993</v>
          </cell>
          <cell r="H198">
            <v>10704.624019999999</v>
          </cell>
          <cell r="I198">
            <v>11250.47694</v>
          </cell>
          <cell r="J198">
            <v>11858.550310000001</v>
          </cell>
          <cell r="K198">
            <v>15480.933659999999</v>
          </cell>
          <cell r="L198">
            <v>15480.933659999999</v>
          </cell>
          <cell r="O198">
            <v>2536.55816</v>
          </cell>
          <cell r="P198">
            <v>7183.8734199999999</v>
          </cell>
          <cell r="Q198">
            <v>17680.136190000001</v>
          </cell>
          <cell r="R198">
            <v>20121.701860000001</v>
          </cell>
          <cell r="S198">
            <v>24198.996199999998</v>
          </cell>
          <cell r="T198">
            <v>16298.206920000001</v>
          </cell>
          <cell r="V198">
            <v>16298.206920000001</v>
          </cell>
          <cell r="W198">
            <v>16298.206920000001</v>
          </cell>
          <cell r="Z198">
            <v>15385</v>
          </cell>
          <cell r="AC198">
            <v>817.27326000000176</v>
          </cell>
          <cell r="AD198">
            <v>5.2792246123481101E-2</v>
          </cell>
          <cell r="AG198">
            <v>913.20692000000054</v>
          </cell>
          <cell r="AH198">
            <v>5.9356965875853041E-2</v>
          </cell>
          <cell r="AL198">
            <v>942.63251000000002</v>
          </cell>
          <cell r="AM198">
            <v>5523.5000799999989</v>
          </cell>
          <cell r="AN198">
            <v>4238.49143</v>
          </cell>
          <cell r="AO198">
            <v>545.85292000000118</v>
          </cell>
          <cell r="AP198">
            <v>1153.9262900000012</v>
          </cell>
          <cell r="AQ198">
            <v>4776.3096399999995</v>
          </cell>
          <cell r="AT198">
            <v>2536.55816</v>
          </cell>
          <cell r="AU198">
            <v>4647.3152599999994</v>
          </cell>
          <cell r="AV198">
            <v>10496.262770000001</v>
          </cell>
          <cell r="AW198">
            <v>2441.56567</v>
          </cell>
          <cell r="AX198">
            <v>6518.8600099999967</v>
          </cell>
          <cell r="AY198">
            <v>-1381.9292700000005</v>
          </cell>
        </row>
        <row r="199">
          <cell r="C199" t="str">
            <v>Outros Proveitos Operacionais</v>
          </cell>
          <cell r="F199">
            <v>31844.679889999999</v>
          </cell>
          <cell r="G199">
            <v>74362.540899999993</v>
          </cell>
          <cell r="H199">
            <v>113510.14463</v>
          </cell>
          <cell r="I199">
            <v>128630.67894000001</v>
          </cell>
          <cell r="J199">
            <v>142905.83475000001</v>
          </cell>
          <cell r="K199">
            <v>176172.28297</v>
          </cell>
          <cell r="L199">
            <v>176172.28297</v>
          </cell>
          <cell r="O199">
            <v>43453.246860000007</v>
          </cell>
          <cell r="P199">
            <v>95288.76943</v>
          </cell>
          <cell r="Q199">
            <v>147439.87604</v>
          </cell>
          <cell r="R199">
            <v>166361.60638000001</v>
          </cell>
          <cell r="S199">
            <v>186333.65625</v>
          </cell>
          <cell r="T199">
            <v>200104.94286000001</v>
          </cell>
          <cell r="V199">
            <v>200104.94286000001</v>
          </cell>
          <cell r="W199">
            <v>200104.94286000001</v>
          </cell>
          <cell r="Z199">
            <v>185353</v>
          </cell>
          <cell r="AC199">
            <v>23932.65989000001</v>
          </cell>
          <cell r="AD199">
            <v>0.13584804310037502</v>
          </cell>
          <cell r="AG199">
            <v>14751.94286000001</v>
          </cell>
          <cell r="AH199">
            <v>7.9588368464497572E-2</v>
          </cell>
          <cell r="AL199">
            <v>31844.679889999999</v>
          </cell>
          <cell r="AM199">
            <v>42517.861009999993</v>
          </cell>
          <cell r="AN199">
            <v>39147.603730000003</v>
          </cell>
          <cell r="AO199">
            <v>15120.534310000017</v>
          </cell>
          <cell r="AP199">
            <v>29395.690120000014</v>
          </cell>
          <cell r="AQ199">
            <v>62662.138340000005</v>
          </cell>
          <cell r="AT199">
            <v>43453.246860000007</v>
          </cell>
          <cell r="AU199">
            <v>51835.522569999994</v>
          </cell>
          <cell r="AV199">
            <v>52151.106610000003</v>
          </cell>
          <cell r="AW199">
            <v>18921.730340000009</v>
          </cell>
          <cell r="AX199">
            <v>38893.780209999997</v>
          </cell>
          <cell r="AY199">
            <v>52665.066820000007</v>
          </cell>
        </row>
        <row r="200">
          <cell r="C200" t="str">
            <v>Proveitos Operacionais</v>
          </cell>
          <cell r="F200">
            <v>877948.28061000002</v>
          </cell>
          <cell r="G200">
            <v>1802053.2527699999</v>
          </cell>
          <cell r="H200">
            <v>2716785.7419800004</v>
          </cell>
          <cell r="I200">
            <v>3028811.0148599995</v>
          </cell>
          <cell r="J200">
            <v>3335957.1022700001</v>
          </cell>
          <cell r="K200">
            <v>3655867.9563900004</v>
          </cell>
          <cell r="L200">
            <v>3655867.9563200003</v>
          </cell>
          <cell r="O200">
            <v>946441.57381999993</v>
          </cell>
          <cell r="P200">
            <v>1883583.4833000004</v>
          </cell>
          <cell r="Q200">
            <v>2833682.91231</v>
          </cell>
          <cell r="R200">
            <v>3139122.305209999</v>
          </cell>
          <cell r="S200">
            <v>3443091.2156400005</v>
          </cell>
          <cell r="T200">
            <v>3779167.8489100002</v>
          </cell>
          <cell r="V200">
            <v>3779167.8489100002</v>
          </cell>
          <cell r="W200">
            <v>3779167.8489100002</v>
          </cell>
          <cell r="Z200">
            <v>3756694</v>
          </cell>
          <cell r="AC200">
            <v>123299.89258999983</v>
          </cell>
          <cell r="AD200">
            <v>3.3726571654987714E-2</v>
          </cell>
          <cell r="AG200">
            <v>22473.848910000175</v>
          </cell>
          <cell r="AH200">
            <v>5.9823474869127313E-3</v>
          </cell>
          <cell r="AL200">
            <v>877948.28061000002</v>
          </cell>
          <cell r="AM200">
            <v>924104.97215999989</v>
          </cell>
          <cell r="AN200">
            <v>914732.48921000049</v>
          </cell>
          <cell r="AO200">
            <v>312025.27287999913</v>
          </cell>
          <cell r="AP200">
            <v>619171.36028999975</v>
          </cell>
          <cell r="AQ200">
            <v>939082.21441000002</v>
          </cell>
          <cell r="AT200">
            <v>946441.57381999993</v>
          </cell>
          <cell r="AU200">
            <v>937141.9094800005</v>
          </cell>
          <cell r="AV200">
            <v>950099.42900999961</v>
          </cell>
          <cell r="AW200">
            <v>305439.39289999893</v>
          </cell>
          <cell r="AX200">
            <v>609408.30333000049</v>
          </cell>
          <cell r="AY200">
            <v>945484.93660000013</v>
          </cell>
        </row>
        <row r="202">
          <cell r="C202" t="str">
            <v>Compras de Electricidade</v>
          </cell>
          <cell r="F202">
            <v>548260.65281</v>
          </cell>
          <cell r="G202">
            <v>1141614.7633499999</v>
          </cell>
          <cell r="H202">
            <v>1748700.2535000001</v>
          </cell>
          <cell r="I202">
            <v>1954677.4198099999</v>
          </cell>
          <cell r="J202">
            <v>2153015.1561400001</v>
          </cell>
          <cell r="K202">
            <v>2346799.9470000002</v>
          </cell>
          <cell r="L202">
            <v>2346799.9470000002</v>
          </cell>
          <cell r="O202">
            <v>590095.50067999994</v>
          </cell>
          <cell r="P202">
            <v>1182214.0323399999</v>
          </cell>
          <cell r="Q202">
            <v>1792241.5422</v>
          </cell>
          <cell r="R202">
            <v>1979813.1185399999</v>
          </cell>
          <cell r="S202">
            <v>2167247.3170400001</v>
          </cell>
          <cell r="T202">
            <v>2369974.5603399999</v>
          </cell>
          <cell r="V202">
            <v>2369974.5603399999</v>
          </cell>
          <cell r="W202">
            <v>2369974.5603399999</v>
          </cell>
          <cell r="Z202">
            <v>2474399</v>
          </cell>
          <cell r="AC202">
            <v>23174.613339999691</v>
          </cell>
          <cell r="AD202">
            <v>9.8749846017445186E-3</v>
          </cell>
          <cell r="AG202">
            <v>-104424.43966000015</v>
          </cell>
          <cell r="AH202">
            <v>-4.2201940616691247E-2</v>
          </cell>
          <cell r="AL202">
            <v>548260.65281</v>
          </cell>
          <cell r="AM202">
            <v>593354.11053999991</v>
          </cell>
          <cell r="AN202">
            <v>607085.4901500002</v>
          </cell>
          <cell r="AO202">
            <v>205977.16630999977</v>
          </cell>
          <cell r="AP202">
            <v>404314.90263999999</v>
          </cell>
          <cell r="AQ202">
            <v>598099.69350000005</v>
          </cell>
          <cell r="AT202">
            <v>590095.50067999994</v>
          </cell>
          <cell r="AU202">
            <v>592118.53165999998</v>
          </cell>
          <cell r="AV202">
            <v>610027.50986000011</v>
          </cell>
          <cell r="AW202">
            <v>187571.57633999991</v>
          </cell>
          <cell r="AX202">
            <v>375005.77484000009</v>
          </cell>
          <cell r="AY202">
            <v>577733.01813999983</v>
          </cell>
        </row>
        <row r="203">
          <cell r="C203" t="str">
            <v>Combustíveis</v>
          </cell>
          <cell r="F203">
            <v>0</v>
          </cell>
          <cell r="G203">
            <v>0</v>
          </cell>
          <cell r="H203">
            <v>0</v>
          </cell>
          <cell r="I203">
            <v>0</v>
          </cell>
          <cell r="J203">
            <v>0</v>
          </cell>
          <cell r="K203">
            <v>0</v>
          </cell>
          <cell r="L203">
            <v>0</v>
          </cell>
          <cell r="O203">
            <v>0</v>
          </cell>
          <cell r="P203">
            <v>0</v>
          </cell>
          <cell r="Q203">
            <v>0</v>
          </cell>
          <cell r="R203">
            <v>0</v>
          </cell>
          <cell r="S203">
            <v>0</v>
          </cell>
          <cell r="T203">
            <v>0</v>
          </cell>
          <cell r="V203">
            <v>0</v>
          </cell>
          <cell r="W203">
            <v>0</v>
          </cell>
          <cell r="Z203">
            <v>0</v>
          </cell>
          <cell r="AC203">
            <v>0</v>
          </cell>
          <cell r="AD203" t="str">
            <v>-</v>
          </cell>
          <cell r="AG203">
            <v>0</v>
          </cell>
          <cell r="AH203" t="str">
            <v>-</v>
          </cell>
          <cell r="AL203">
            <v>0</v>
          </cell>
          <cell r="AM203">
            <v>0</v>
          </cell>
          <cell r="AN203">
            <v>0</v>
          </cell>
          <cell r="AO203">
            <v>0</v>
          </cell>
          <cell r="AP203">
            <v>0</v>
          </cell>
          <cell r="AQ203">
            <v>0</v>
          </cell>
          <cell r="AT203">
            <v>0</v>
          </cell>
          <cell r="AU203">
            <v>0</v>
          </cell>
          <cell r="AV203">
            <v>0</v>
          </cell>
          <cell r="AW203">
            <v>0</v>
          </cell>
          <cell r="AX203">
            <v>0</v>
          </cell>
          <cell r="AY203">
            <v>0</v>
          </cell>
        </row>
        <row r="204">
          <cell r="C204" t="str">
            <v>Materiais diversos e mercadorias</v>
          </cell>
          <cell r="F204">
            <v>12168.921960000001</v>
          </cell>
          <cell r="G204">
            <v>30996.868059999997</v>
          </cell>
          <cell r="H204">
            <v>50790.754070000003</v>
          </cell>
          <cell r="I204">
            <v>60590.191009999995</v>
          </cell>
          <cell r="J204">
            <v>69885.309290000005</v>
          </cell>
          <cell r="K204">
            <v>80120.498930000002</v>
          </cell>
          <cell r="L204">
            <v>80120.498930000002</v>
          </cell>
          <cell r="O204">
            <v>24647.730100000001</v>
          </cell>
          <cell r="P204">
            <v>51341.896930000003</v>
          </cell>
          <cell r="Q204">
            <v>77285.900829999999</v>
          </cell>
          <cell r="R204">
            <v>87402.487299999993</v>
          </cell>
          <cell r="S204">
            <v>98599.04333</v>
          </cell>
          <cell r="T204">
            <v>111335.74204</v>
          </cell>
          <cell r="V204">
            <v>111335.74204</v>
          </cell>
          <cell r="W204">
            <v>111335.74204000001</v>
          </cell>
          <cell r="Z204">
            <v>0</v>
          </cell>
          <cell r="AC204">
            <v>31215.243109999996</v>
          </cell>
          <cell r="AD204">
            <v>0.38960370350754125</v>
          </cell>
          <cell r="AG204">
            <v>111335.74204000001</v>
          </cell>
          <cell r="AH204" t="str">
            <v>-</v>
          </cell>
          <cell r="AL204">
            <v>12168.921960000001</v>
          </cell>
          <cell r="AM204">
            <v>18827.946099999994</v>
          </cell>
          <cell r="AN204">
            <v>19793.886010000006</v>
          </cell>
          <cell r="AO204">
            <v>9799.4369399999923</v>
          </cell>
          <cell r="AP204">
            <v>19094.555220000002</v>
          </cell>
          <cell r="AQ204">
            <v>29329.744859999999</v>
          </cell>
          <cell r="AT204">
            <v>24647.730100000001</v>
          </cell>
          <cell r="AU204">
            <v>26694.166830000002</v>
          </cell>
          <cell r="AV204">
            <v>25944.003899999996</v>
          </cell>
          <cell r="AW204">
            <v>10116.586469999995</v>
          </cell>
          <cell r="AX204">
            <v>21313.142500000002</v>
          </cell>
          <cell r="AY204">
            <v>34049.841209999999</v>
          </cell>
        </row>
        <row r="205">
          <cell r="C205" t="str">
            <v>Fornecimentos e Serviços Externos</v>
          </cell>
          <cell r="F205">
            <v>33460.504090000002</v>
          </cell>
          <cell r="G205">
            <v>89094.61937</v>
          </cell>
          <cell r="H205">
            <v>147293.2971</v>
          </cell>
          <cell r="I205">
            <v>159129.59741999998</v>
          </cell>
          <cell r="J205">
            <v>176523.58085</v>
          </cell>
          <cell r="K205">
            <v>203302.13801000005</v>
          </cell>
          <cell r="L205">
            <v>203302.13793</v>
          </cell>
          <cell r="O205">
            <v>49722.772239999998</v>
          </cell>
          <cell r="P205">
            <v>95452.678280000007</v>
          </cell>
          <cell r="Q205">
            <v>136701.40299</v>
          </cell>
          <cell r="R205">
            <v>158107.00714999999</v>
          </cell>
          <cell r="S205">
            <v>175082.22701999999</v>
          </cell>
          <cell r="T205">
            <v>202898.91996000003</v>
          </cell>
          <cell r="V205">
            <v>202898.91996000003</v>
          </cell>
          <cell r="W205">
            <v>202898.91996000003</v>
          </cell>
          <cell r="Z205">
            <v>198509</v>
          </cell>
          <cell r="AC205">
            <v>-403.21796999996877</v>
          </cell>
          <cell r="AD205">
            <v>-1.9833434813105733E-3</v>
          </cell>
          <cell r="AG205">
            <v>4389.9199600000284</v>
          </cell>
          <cell r="AH205">
            <v>2.211446312257892E-2</v>
          </cell>
          <cell r="AL205">
            <v>33460.504090000002</v>
          </cell>
          <cell r="AM205">
            <v>55634.115279999998</v>
          </cell>
          <cell r="AN205">
            <v>58198.677729999996</v>
          </cell>
          <cell r="AO205">
            <v>11836.30031999998</v>
          </cell>
          <cell r="AP205">
            <v>29230.283750000002</v>
          </cell>
          <cell r="AQ205">
            <v>56008.840910000057</v>
          </cell>
          <cell r="AT205">
            <v>49722.772239999998</v>
          </cell>
          <cell r="AU205">
            <v>45729.906040000009</v>
          </cell>
          <cell r="AV205">
            <v>41248.724709999995</v>
          </cell>
          <cell r="AW205">
            <v>21405.604159999988</v>
          </cell>
          <cell r="AX205">
            <v>38380.824029999989</v>
          </cell>
          <cell r="AY205">
            <v>66197.516970000026</v>
          </cell>
        </row>
        <row r="206">
          <cell r="C206" t="str">
            <v>Custos com Pessoal</v>
          </cell>
          <cell r="F206">
            <v>94113</v>
          </cell>
          <cell r="G206">
            <v>196051.44147999998</v>
          </cell>
          <cell r="H206">
            <v>289704.11029000004</v>
          </cell>
          <cell r="I206">
            <v>320197.96414</v>
          </cell>
          <cell r="J206">
            <v>347169.39444</v>
          </cell>
          <cell r="K206">
            <v>379552.09263999999</v>
          </cell>
          <cell r="L206">
            <v>379552.09263999999</v>
          </cell>
          <cell r="O206">
            <v>99274.742969999992</v>
          </cell>
          <cell r="P206">
            <v>202524.71602000002</v>
          </cell>
          <cell r="Q206">
            <v>300784.35133999999</v>
          </cell>
          <cell r="R206">
            <v>334038.16139999998</v>
          </cell>
          <cell r="S206">
            <v>364979.24946000002</v>
          </cell>
          <cell r="T206">
            <v>393780.49547000002</v>
          </cell>
          <cell r="V206">
            <v>393780.49547000002</v>
          </cell>
          <cell r="W206">
            <v>393780.49547000008</v>
          </cell>
          <cell r="Z206">
            <v>397761</v>
          </cell>
          <cell r="AC206">
            <v>14228.402830000035</v>
          </cell>
          <cell r="AD206">
            <v>3.7487351817858228E-2</v>
          </cell>
          <cell r="AG206">
            <v>-3980.5045299999183</v>
          </cell>
          <cell r="AH206">
            <v>-1.0007277058333819E-2</v>
          </cell>
          <cell r="AL206">
            <v>94113</v>
          </cell>
          <cell r="AM206">
            <v>101938.44147999998</v>
          </cell>
          <cell r="AN206">
            <v>93652.668810000061</v>
          </cell>
          <cell r="AO206">
            <v>30493.853849999956</v>
          </cell>
          <cell r="AP206">
            <v>57465.284149999963</v>
          </cell>
          <cell r="AQ206">
            <v>89847.982349999947</v>
          </cell>
          <cell r="AT206">
            <v>99274.742969999992</v>
          </cell>
          <cell r="AU206">
            <v>103249.97305000003</v>
          </cell>
          <cell r="AV206">
            <v>98259.635319999972</v>
          </cell>
          <cell r="AW206">
            <v>33253.810059999989</v>
          </cell>
          <cell r="AX206">
            <v>64194.898120000027</v>
          </cell>
          <cell r="AY206">
            <v>92996.14413000003</v>
          </cell>
        </row>
        <row r="207">
          <cell r="C207" t="str">
            <v>Amortizações</v>
          </cell>
          <cell r="F207">
            <v>81969.599930000011</v>
          </cell>
          <cell r="G207">
            <v>164067.26246999999</v>
          </cell>
          <cell r="H207">
            <v>246653.51646000001</v>
          </cell>
          <cell r="I207">
            <v>274283.29016999999</v>
          </cell>
          <cell r="J207">
            <v>302350.91667000001</v>
          </cell>
          <cell r="K207">
            <v>330239.15514999995</v>
          </cell>
          <cell r="L207">
            <v>330239.15514999995</v>
          </cell>
          <cell r="O207">
            <v>85429.951090000002</v>
          </cell>
          <cell r="P207">
            <v>173059.57809999998</v>
          </cell>
          <cell r="Q207">
            <v>260921.05489</v>
          </cell>
          <cell r="R207">
            <v>290387.75344</v>
          </cell>
          <cell r="S207">
            <v>320023.98447999998</v>
          </cell>
          <cell r="T207">
            <v>345461.41748</v>
          </cell>
          <cell r="V207">
            <v>345461.41748</v>
          </cell>
          <cell r="W207">
            <v>345461.41748</v>
          </cell>
          <cell r="Z207">
            <v>360449</v>
          </cell>
          <cell r="AC207">
            <v>15222.262330000056</v>
          </cell>
          <cell r="AD207">
            <v>4.6094662285233401E-2</v>
          </cell>
          <cell r="AG207">
            <v>-14987.582519999996</v>
          </cell>
          <cell r="AH207">
            <v>-4.1580313775319122E-2</v>
          </cell>
          <cell r="AL207">
            <v>81969.599930000011</v>
          </cell>
          <cell r="AM207">
            <v>82097.662539999976</v>
          </cell>
          <cell r="AN207">
            <v>82586.253990000027</v>
          </cell>
          <cell r="AO207">
            <v>27629.773709999979</v>
          </cell>
          <cell r="AP207">
            <v>55697.400209999993</v>
          </cell>
          <cell r="AQ207">
            <v>83585.638689999934</v>
          </cell>
          <cell r="AT207">
            <v>85429.951090000002</v>
          </cell>
          <cell r="AU207">
            <v>87629.627009999982</v>
          </cell>
          <cell r="AV207">
            <v>87861.476790000015</v>
          </cell>
          <cell r="AW207">
            <v>29466.698550000001</v>
          </cell>
          <cell r="AX207">
            <v>59102.929589999985</v>
          </cell>
          <cell r="AY207">
            <v>84540.362590000004</v>
          </cell>
        </row>
        <row r="208">
          <cell r="C208" t="str">
            <v>Provisões</v>
          </cell>
          <cell r="F208">
            <v>18691.0949</v>
          </cell>
          <cell r="G208">
            <v>27926.053390000001</v>
          </cell>
          <cell r="H208">
            <v>42732.78658</v>
          </cell>
          <cell r="I208">
            <v>45205.53658</v>
          </cell>
          <cell r="J208">
            <v>47678.28658</v>
          </cell>
          <cell r="K208">
            <v>65093.579810000003</v>
          </cell>
          <cell r="L208">
            <v>65093.579810000003</v>
          </cell>
          <cell r="O208">
            <v>17428.923010000002</v>
          </cell>
          <cell r="P208">
            <v>41954.49682</v>
          </cell>
          <cell r="Q208">
            <v>58380.228060000001</v>
          </cell>
          <cell r="R208">
            <v>63456.93909</v>
          </cell>
          <cell r="S208">
            <v>67454.047749999998</v>
          </cell>
          <cell r="T208">
            <v>83282.714810000005</v>
          </cell>
          <cell r="V208">
            <v>83282.714810000005</v>
          </cell>
          <cell r="W208">
            <v>83282.714810000005</v>
          </cell>
          <cell r="Z208">
            <v>53536</v>
          </cell>
          <cell r="AC208">
            <v>18189.135000000002</v>
          </cell>
          <cell r="AD208">
            <v>0.27943055295302255</v>
          </cell>
          <cell r="AG208">
            <v>29746.714810000005</v>
          </cell>
          <cell r="AH208">
            <v>0.55563947269127323</v>
          </cell>
          <cell r="AL208">
            <v>18691.0949</v>
          </cell>
          <cell r="AM208">
            <v>9234.9584900000009</v>
          </cell>
          <cell r="AN208">
            <v>14806.733189999999</v>
          </cell>
          <cell r="AO208">
            <v>2472.75</v>
          </cell>
          <cell r="AP208">
            <v>4945.5</v>
          </cell>
          <cell r="AQ208">
            <v>22360.793230000003</v>
          </cell>
          <cell r="AT208">
            <v>17428.923010000002</v>
          </cell>
          <cell r="AU208">
            <v>24525.573809999998</v>
          </cell>
          <cell r="AV208">
            <v>16425.731240000001</v>
          </cell>
          <cell r="AW208">
            <v>5076.7110299999986</v>
          </cell>
          <cell r="AX208">
            <v>9073.8196899999966</v>
          </cell>
          <cell r="AY208">
            <v>24902.486750000004</v>
          </cell>
        </row>
        <row r="210">
          <cell r="C210" t="str">
            <v>Rendas de Concessão</v>
          </cell>
          <cell r="F210">
            <v>39251.780229999997</v>
          </cell>
          <cell r="G210">
            <v>76355.16489</v>
          </cell>
          <cell r="H210">
            <v>115310.59868000001</v>
          </cell>
          <cell r="I210">
            <v>128205.31616</v>
          </cell>
          <cell r="J210">
            <v>141076.87654</v>
          </cell>
          <cell r="K210">
            <v>153991.02635</v>
          </cell>
          <cell r="L210">
            <v>153991.02635</v>
          </cell>
          <cell r="O210">
            <v>42784.019420000004</v>
          </cell>
          <cell r="P210">
            <v>85535.545169999998</v>
          </cell>
          <cell r="Q210">
            <v>128542.44376000001</v>
          </cell>
          <cell r="R210">
            <v>143000.20898</v>
          </cell>
          <cell r="S210">
            <v>157284.64087999999</v>
          </cell>
          <cell r="T210">
            <v>171732.12341</v>
          </cell>
          <cell r="V210">
            <v>171732.12341</v>
          </cell>
          <cell r="W210">
            <v>171732.12341</v>
          </cell>
          <cell r="Z210">
            <v>171410</v>
          </cell>
          <cell r="AC210">
            <v>17741.09706</v>
          </cell>
          <cell r="AD210">
            <v>0.11520864222098881</v>
          </cell>
          <cell r="AG210">
            <v>322.12341000000015</v>
          </cell>
          <cell r="AH210">
            <v>1.8792568111545283E-3</v>
          </cell>
          <cell r="AL210">
            <v>39251.780229999997</v>
          </cell>
          <cell r="AM210">
            <v>37103.384660000003</v>
          </cell>
          <cell r="AN210">
            <v>38955.43379000001</v>
          </cell>
          <cell r="AO210">
            <v>12894.717479999992</v>
          </cell>
          <cell r="AP210">
            <v>25766.277859999987</v>
          </cell>
          <cell r="AQ210">
            <v>38680.42766999999</v>
          </cell>
          <cell r="AT210">
            <v>42784.019420000004</v>
          </cell>
          <cell r="AU210">
            <v>42751.525749999993</v>
          </cell>
          <cell r="AV210">
            <v>43006.898590000012</v>
          </cell>
          <cell r="AW210">
            <v>14457.765219999987</v>
          </cell>
          <cell r="AX210">
            <v>28742.197119999983</v>
          </cell>
          <cell r="AY210">
            <v>43189.679649999991</v>
          </cell>
        </row>
        <row r="211">
          <cell r="C211" t="str">
            <v>Outros Custos Operacionais</v>
          </cell>
          <cell r="F211">
            <v>343.86538000001019</v>
          </cell>
          <cell r="G211">
            <v>1164.1897400000016</v>
          </cell>
          <cell r="H211">
            <v>2006.8064699999813</v>
          </cell>
          <cell r="I211">
            <v>2121.829310000001</v>
          </cell>
          <cell r="J211">
            <v>2232.3121399999945</v>
          </cell>
          <cell r="K211">
            <v>2853.1371999999974</v>
          </cell>
          <cell r="L211">
            <v>2853.1371999999974</v>
          </cell>
          <cell r="O211">
            <v>313.94215999999142</v>
          </cell>
          <cell r="P211">
            <v>1371.3309900000022</v>
          </cell>
          <cell r="Q211">
            <v>1999.8988300000055</v>
          </cell>
          <cell r="R211">
            <v>2149.3391799999999</v>
          </cell>
          <cell r="S211">
            <v>2363.6351800000321</v>
          </cell>
          <cell r="T211">
            <v>2887.7284199999999</v>
          </cell>
          <cell r="V211">
            <v>2887.7284199999999</v>
          </cell>
          <cell r="W211">
            <v>2887.7284199999999</v>
          </cell>
          <cell r="Z211">
            <v>1676</v>
          </cell>
          <cell r="AC211">
            <v>34.591220000002522</v>
          </cell>
          <cell r="AD211">
            <v>1.2123924499670924E-2</v>
          </cell>
          <cell r="AG211">
            <v>1211.7284199999999</v>
          </cell>
          <cell r="AH211">
            <v>0.7229883174224343</v>
          </cell>
          <cell r="AL211">
            <v>343.86538000001019</v>
          </cell>
          <cell r="AM211">
            <v>820.32435999999143</v>
          </cell>
          <cell r="AN211">
            <v>842.61672999997973</v>
          </cell>
          <cell r="AO211">
            <v>115.02284000001964</v>
          </cell>
          <cell r="AP211">
            <v>225.5056700000132</v>
          </cell>
          <cell r="AQ211">
            <v>846.33073000001605</v>
          </cell>
          <cell r="AT211">
            <v>313.94215999999142</v>
          </cell>
          <cell r="AU211">
            <v>1057.3888300000108</v>
          </cell>
          <cell r="AV211">
            <v>628.56784000000334</v>
          </cell>
          <cell r="AW211">
            <v>149.4403499999944</v>
          </cell>
          <cell r="AX211">
            <v>363.7363500000265</v>
          </cell>
          <cell r="AY211">
            <v>887.82958999999437</v>
          </cell>
        </row>
        <row r="212">
          <cell r="C212" t="str">
            <v>Outros Custos Operacionais</v>
          </cell>
          <cell r="F212">
            <v>39595.645610000007</v>
          </cell>
          <cell r="G212">
            <v>77519.354630000002</v>
          </cell>
          <cell r="H212">
            <v>117317.40514999999</v>
          </cell>
          <cell r="I212">
            <v>130327.14547</v>
          </cell>
          <cell r="J212">
            <v>143309.18867999999</v>
          </cell>
          <cell r="K212">
            <v>156844.16355</v>
          </cell>
          <cell r="L212">
            <v>156844.16355</v>
          </cell>
          <cell r="O212">
            <v>43097.961579999996</v>
          </cell>
          <cell r="P212">
            <v>86906.87616</v>
          </cell>
          <cell r="Q212">
            <v>130542.34259000001</v>
          </cell>
          <cell r="R212">
            <v>145149.54816000001</v>
          </cell>
          <cell r="S212">
            <v>159648.27606000003</v>
          </cell>
          <cell r="T212">
            <v>174619.85183</v>
          </cell>
          <cell r="V212">
            <v>174619.85183</v>
          </cell>
          <cell r="W212">
            <v>174619.85183</v>
          </cell>
          <cell r="Z212">
            <v>173086</v>
          </cell>
          <cell r="AC212">
            <v>17775.688280000002</v>
          </cell>
          <cell r="AD212">
            <v>0.11333343796585282</v>
          </cell>
          <cell r="AG212">
            <v>1533.8518299999996</v>
          </cell>
          <cell r="AH212">
            <v>8.8617902661105585E-3</v>
          </cell>
          <cell r="AL212">
            <v>39595.645610000007</v>
          </cell>
          <cell r="AM212">
            <v>37923.709019999995</v>
          </cell>
          <cell r="AN212">
            <v>39798.05051999999</v>
          </cell>
          <cell r="AO212">
            <v>13009.740320000012</v>
          </cell>
          <cell r="AP212">
            <v>25991.783530000001</v>
          </cell>
          <cell r="AQ212">
            <v>39526.758400000006</v>
          </cell>
          <cell r="AT212">
            <v>43097.961579999996</v>
          </cell>
          <cell r="AU212">
            <v>43808.914580000004</v>
          </cell>
          <cell r="AV212">
            <v>43635.466430000015</v>
          </cell>
          <cell r="AW212">
            <v>14607.205569999991</v>
          </cell>
          <cell r="AX212">
            <v>29105.933470000018</v>
          </cell>
          <cell r="AY212">
            <v>44077.509239999985</v>
          </cell>
        </row>
        <row r="213">
          <cell r="C213" t="str">
            <v>Custos Operacionais</v>
          </cell>
          <cell r="F213">
            <v>828259.41930000007</v>
          </cell>
          <cell r="G213">
            <v>1727270.3627499999</v>
          </cell>
          <cell r="H213">
            <v>2643192.1231500003</v>
          </cell>
          <cell r="I213">
            <v>2944411.1445999993</v>
          </cell>
          <cell r="J213">
            <v>3239931.8326500002</v>
          </cell>
          <cell r="K213">
            <v>3561951.5750900004</v>
          </cell>
          <cell r="L213">
            <v>3561951.5750100007</v>
          </cell>
          <cell r="O213">
            <v>909697.58166999999</v>
          </cell>
          <cell r="P213">
            <v>1833454.27465</v>
          </cell>
          <cell r="Q213">
            <v>2756856.8229</v>
          </cell>
          <cell r="R213">
            <v>3058355.0150800003</v>
          </cell>
          <cell r="S213">
            <v>3353034.1451400002</v>
          </cell>
          <cell r="T213">
            <v>3681353.7019299995</v>
          </cell>
          <cell r="V213">
            <v>3681353.7019299995</v>
          </cell>
          <cell r="W213">
            <v>3681353.7019299995</v>
          </cell>
          <cell r="Z213">
            <v>3657740</v>
          </cell>
          <cell r="AC213">
            <v>119402.12691999981</v>
          </cell>
          <cell r="AD213">
            <v>3.3521546940082469E-2</v>
          </cell>
          <cell r="AG213">
            <v>23613.701929999981</v>
          </cell>
          <cell r="AH213">
            <v>6.4558175075317692E-3</v>
          </cell>
          <cell r="AL213">
            <v>828259.41930000007</v>
          </cell>
          <cell r="AM213">
            <v>899010.94344999979</v>
          </cell>
          <cell r="AN213">
            <v>915921.76040000026</v>
          </cell>
          <cell r="AO213">
            <v>301219.02144999895</v>
          </cell>
          <cell r="AP213">
            <v>596739.70949999988</v>
          </cell>
          <cell r="AQ213">
            <v>918759.45193999994</v>
          </cell>
          <cell r="AT213">
            <v>909697.58166999999</v>
          </cell>
          <cell r="AU213">
            <v>923756.69297999993</v>
          </cell>
          <cell r="AV213">
            <v>923402.54825000011</v>
          </cell>
          <cell r="AW213">
            <v>301498.19218000025</v>
          </cell>
          <cell r="AX213">
            <v>596177.32224000013</v>
          </cell>
          <cell r="AY213">
            <v>924496.87902999949</v>
          </cell>
        </row>
        <row r="215">
          <cell r="C215" t="str">
            <v>EBITDA</v>
          </cell>
          <cell r="F215">
            <v>150349.55613999997</v>
          </cell>
          <cell r="G215">
            <v>266776.20588000002</v>
          </cell>
          <cell r="H215">
            <v>362979.92187000008</v>
          </cell>
          <cell r="I215">
            <v>403888.69701000024</v>
          </cell>
          <cell r="J215">
            <v>446054.47286999994</v>
          </cell>
          <cell r="K215">
            <v>489249.11625999998</v>
          </cell>
          <cell r="L215">
            <v>489249.11626999959</v>
          </cell>
          <cell r="O215">
            <v>139602.86624999996</v>
          </cell>
          <cell r="P215">
            <v>265143.28357000038</v>
          </cell>
          <cell r="Q215">
            <v>396127.37236000004</v>
          </cell>
          <cell r="R215">
            <v>434611.9826599987</v>
          </cell>
          <cell r="S215">
            <v>477535.10273000039</v>
          </cell>
          <cell r="T215">
            <v>526558.27927000064</v>
          </cell>
          <cell r="V215">
            <v>526558.27927000064</v>
          </cell>
          <cell r="W215">
            <v>526558.27927000064</v>
          </cell>
          <cell r="Z215">
            <v>512939</v>
          </cell>
          <cell r="AC215">
            <v>37309.163000001048</v>
          </cell>
          <cell r="AD215">
            <v>7.6258007953991624E-2</v>
          </cell>
          <cell r="AG215">
            <v>13619.279270000639</v>
          </cell>
          <cell r="AH215">
            <v>2.6551459861700266E-2</v>
          </cell>
          <cell r="AL215">
            <v>150349.55613999997</v>
          </cell>
          <cell r="AM215">
            <v>116426.64974000005</v>
          </cell>
          <cell r="AN215">
            <v>96203.715990000055</v>
          </cell>
          <cell r="AO215">
            <v>40908.775140000158</v>
          </cell>
          <cell r="AP215">
            <v>83074.550999999861</v>
          </cell>
          <cell r="AQ215">
            <v>126269.1943899999</v>
          </cell>
          <cell r="AT215">
            <v>139602.86624999996</v>
          </cell>
          <cell r="AU215">
            <v>125540.41732000042</v>
          </cell>
          <cell r="AV215">
            <v>130984.08878999966</v>
          </cell>
          <cell r="AW215">
            <v>38484.610299998662</v>
          </cell>
          <cell r="AX215">
            <v>81407.730370000354</v>
          </cell>
          <cell r="AY215">
            <v>130430.9069100006</v>
          </cell>
        </row>
        <row r="216">
          <cell r="C216" t="str">
            <v>EBITDA / Volume de Negócios</v>
          </cell>
          <cell r="F216">
            <v>0.17769639085811545</v>
          </cell>
          <cell r="G216">
            <v>0.1544120160206508</v>
          </cell>
          <cell r="H216">
            <v>0.13943199953147289</v>
          </cell>
          <cell r="I216">
            <v>0.13926330442547397</v>
          </cell>
          <cell r="J216">
            <v>0.1396953683166022</v>
          </cell>
          <cell r="K216">
            <v>0.14060112210305567</v>
          </cell>
          <cell r="L216">
            <v>0.1406011221087578</v>
          </cell>
          <cell r="O216">
            <v>0.15460096446649194</v>
          </cell>
          <cell r="P216">
            <v>0.14826598854962275</v>
          </cell>
          <cell r="Q216">
            <v>0.14746520214717623</v>
          </cell>
          <cell r="R216">
            <v>0.14619810562991181</v>
          </cell>
          <cell r="S216">
            <v>0.14662899955606276</v>
          </cell>
          <cell r="T216">
            <v>0.1471218285601836</v>
          </cell>
          <cell r="V216">
            <v>0.1471218285601836</v>
          </cell>
          <cell r="W216">
            <v>0.1471218285601836</v>
          </cell>
          <cell r="Z216">
            <v>0.14362644172035099</v>
          </cell>
          <cell r="AC216">
            <v>6.5207064514258006E-3</v>
          </cell>
          <cell r="AG216">
            <v>3.4953868398326093E-3</v>
          </cell>
        </row>
        <row r="218">
          <cell r="C218" t="str">
            <v>EBIT</v>
          </cell>
          <cell r="F218">
            <v>49688.861309999949</v>
          </cell>
          <cell r="G218">
            <v>74782.89002000005</v>
          </cell>
          <cell r="H218">
            <v>73593.61883000005</v>
          </cell>
          <cell r="I218">
            <v>84399.870260000229</v>
          </cell>
          <cell r="J218">
            <v>96025.269619999919</v>
          </cell>
          <cell r="K218">
            <v>93916.381300000008</v>
          </cell>
          <cell r="L218">
            <v>93916.381309999619</v>
          </cell>
          <cell r="O218">
            <v>36743.992149999947</v>
          </cell>
          <cell r="P218">
            <v>50129.208650000393</v>
          </cell>
          <cell r="Q218">
            <v>76826.089410000015</v>
          </cell>
          <cell r="R218">
            <v>80767.290129998699</v>
          </cell>
          <cell r="S218">
            <v>90057.07050000038</v>
          </cell>
          <cell r="T218">
            <v>97814.14698000066</v>
          </cell>
          <cell r="V218">
            <v>97814.14698000066</v>
          </cell>
          <cell r="W218">
            <v>97814.14698000066</v>
          </cell>
          <cell r="Z218">
            <v>98954</v>
          </cell>
          <cell r="AC218">
            <v>3897.7656700010411</v>
          </cell>
          <cell r="AD218">
            <v>4.1502511230019357E-2</v>
          </cell>
          <cell r="AG218">
            <v>-1139.8530199993402</v>
          </cell>
          <cell r="AH218">
            <v>-1.1519019140199926E-2</v>
          </cell>
          <cell r="AL218">
            <v>49688.861309999949</v>
          </cell>
          <cell r="AM218">
            <v>25094.028710000101</v>
          </cell>
          <cell r="AN218">
            <v>-1189.2711899999995</v>
          </cell>
          <cell r="AO218">
            <v>10806.251430000179</v>
          </cell>
          <cell r="AP218">
            <v>22431.650789999869</v>
          </cell>
          <cell r="AQ218">
            <v>20322.762469999958</v>
          </cell>
          <cell r="AT218">
            <v>36743.992149999947</v>
          </cell>
          <cell r="AU218">
            <v>13385.216500000446</v>
          </cell>
          <cell r="AV218">
            <v>26696.880759999622</v>
          </cell>
          <cell r="AW218">
            <v>3941.2007199986838</v>
          </cell>
          <cell r="AX218">
            <v>13230.981090000365</v>
          </cell>
          <cell r="AY218">
            <v>20988.057570000645</v>
          </cell>
        </row>
        <row r="219">
          <cell r="C219" t="str">
            <v>EBIT / Volume de Negócios</v>
          </cell>
          <cell r="F219">
            <v>5.8726686977477384E-2</v>
          </cell>
          <cell r="G219">
            <v>4.3284882824343784E-2</v>
          </cell>
          <cell r="H219">
            <v>2.8269622664966604E-2</v>
          </cell>
          <cell r="I219">
            <v>2.9101593861137181E-2</v>
          </cell>
          <cell r="J219">
            <v>3.0073200075669767E-2</v>
          </cell>
          <cell r="K219">
            <v>2.6989826155600208E-2</v>
          </cell>
          <cell r="L219">
            <v>2.6989826159016857E-2</v>
          </cell>
          <cell r="O219">
            <v>4.0691547224870839E-2</v>
          </cell>
          <cell r="P219">
            <v>2.8031849706426255E-2</v>
          </cell>
          <cell r="Q219">
            <v>2.8599828225772665E-2</v>
          </cell>
          <cell r="R219">
            <v>2.7169119317873986E-2</v>
          </cell>
          <cell r="S219">
            <v>2.7652371678802003E-2</v>
          </cell>
          <cell r="T219">
            <v>2.7329541152980835E-2</v>
          </cell>
          <cell r="V219">
            <v>2.7329541152980835E-2</v>
          </cell>
          <cell r="W219">
            <v>2.7329541152980835E-2</v>
          </cell>
          <cell r="Z219">
            <v>2.7707799395241171E-2</v>
          </cell>
          <cell r="AC219">
            <v>3.3971499396397847E-4</v>
          </cell>
          <cell r="AG219">
            <v>-3.7825824226033616E-4</v>
          </cell>
        </row>
        <row r="221">
          <cell r="C221" t="str">
            <v>Resultados Financeiros</v>
          </cell>
          <cell r="F221">
            <v>-17385.563989999999</v>
          </cell>
          <cell r="G221">
            <v>-14588.321749999999</v>
          </cell>
          <cell r="H221">
            <v>-20942.752520000002</v>
          </cell>
          <cell r="I221">
            <v>-39790.108199999995</v>
          </cell>
          <cell r="J221">
            <v>-41801.486530000002</v>
          </cell>
          <cell r="K221">
            <v>-46762.857480000006</v>
          </cell>
          <cell r="L221">
            <v>-46762.3056</v>
          </cell>
          <cell r="O221">
            <v>-8343.7454099999995</v>
          </cell>
          <cell r="P221">
            <v>-17270.185890000004</v>
          </cell>
          <cell r="Q221">
            <v>-26169.054600000007</v>
          </cell>
          <cell r="R221">
            <v>-30586.416069999999</v>
          </cell>
          <cell r="S221">
            <v>-33789.968830000005</v>
          </cell>
          <cell r="T221">
            <v>-37152.926370000001</v>
          </cell>
          <cell r="V221">
            <v>-37152.926370000001</v>
          </cell>
          <cell r="W221">
            <v>-37152.926370000001</v>
          </cell>
          <cell r="Z221">
            <v>-46060</v>
          </cell>
          <cell r="AC221">
            <v>9609.3792299999986</v>
          </cell>
          <cell r="AD221">
            <v>0.20549412837334524</v>
          </cell>
          <cell r="AG221">
            <v>8907.073629999999</v>
          </cell>
          <cell r="AH221">
            <v>0.19337980091185403</v>
          </cell>
          <cell r="AL221">
            <v>-17385.563989999999</v>
          </cell>
          <cell r="AM221">
            <v>2797.2422399999996</v>
          </cell>
          <cell r="AN221">
            <v>-6354.4307700000027</v>
          </cell>
          <cell r="AO221">
            <v>-18847.355679999993</v>
          </cell>
          <cell r="AP221">
            <v>-20858.73401</v>
          </cell>
          <cell r="AQ221">
            <v>-25820.104960000004</v>
          </cell>
          <cell r="AT221">
            <v>-8343.7454099999995</v>
          </cell>
          <cell r="AU221">
            <v>-8926.4404800000048</v>
          </cell>
          <cell r="AV221">
            <v>-8898.8687100000025</v>
          </cell>
          <cell r="AW221">
            <v>-4417.3614699999926</v>
          </cell>
          <cell r="AX221">
            <v>-7620.9142299999985</v>
          </cell>
          <cell r="AY221">
            <v>-10983.871769999994</v>
          </cell>
        </row>
        <row r="222">
          <cell r="C222" t="str">
            <v>Resultados Extraordinários</v>
          </cell>
          <cell r="F222">
            <v>20535.889259999996</v>
          </cell>
          <cell r="G222">
            <v>54826.833999999995</v>
          </cell>
          <cell r="H222">
            <v>73967.410169999988</v>
          </cell>
          <cell r="I222">
            <v>80548.066429999992</v>
          </cell>
          <cell r="J222">
            <v>87572.613190000004</v>
          </cell>
          <cell r="K222">
            <v>85674.952279999998</v>
          </cell>
          <cell r="L222">
            <v>85673.821479999999</v>
          </cell>
          <cell r="O222">
            <v>24367.509530000007</v>
          </cell>
          <cell r="P222">
            <v>44895.528150000006</v>
          </cell>
          <cell r="Q222">
            <v>81041.003339999996</v>
          </cell>
          <cell r="R222">
            <v>91438.960689999993</v>
          </cell>
          <cell r="S222">
            <v>101710.87344000002</v>
          </cell>
          <cell r="T222">
            <v>117109.18436000001</v>
          </cell>
          <cell r="V222">
            <v>117109.18436000001</v>
          </cell>
          <cell r="W222">
            <v>117109.18436000001</v>
          </cell>
          <cell r="Z222">
            <v>104870</v>
          </cell>
          <cell r="AC222">
            <v>31435.362880000015</v>
          </cell>
          <cell r="AD222">
            <v>0.366919116446071</v>
          </cell>
          <cell r="AG222">
            <v>12239.184360000014</v>
          </cell>
          <cell r="AH222">
            <v>0.11670815638409482</v>
          </cell>
          <cell r="AL222">
            <v>20535.889259999996</v>
          </cell>
          <cell r="AM222">
            <v>34290.944739999999</v>
          </cell>
          <cell r="AN222">
            <v>19140.576169999993</v>
          </cell>
          <cell r="AO222">
            <v>6580.6562600000034</v>
          </cell>
          <cell r="AP222">
            <v>13605.203020000015</v>
          </cell>
          <cell r="AQ222">
            <v>11707.542110000009</v>
          </cell>
          <cell r="AT222">
            <v>24367.509530000007</v>
          </cell>
          <cell r="AU222">
            <v>20528.018619999999</v>
          </cell>
          <cell r="AV222">
            <v>36145.47518999999</v>
          </cell>
          <cell r="AW222">
            <v>10397.957349999997</v>
          </cell>
          <cell r="AX222">
            <v>20669.870100000029</v>
          </cell>
          <cell r="AY222">
            <v>36068.181020000018</v>
          </cell>
        </row>
        <row r="224">
          <cell r="C224" t="str">
            <v>Resultados Antes de Impostos</v>
          </cell>
          <cell r="F224">
            <v>52839.18657999995</v>
          </cell>
          <cell r="G224">
            <v>115021.40227000005</v>
          </cell>
          <cell r="H224">
            <v>126618.27648000003</v>
          </cell>
          <cell r="I224">
            <v>125157.82849000022</v>
          </cell>
          <cell r="J224">
            <v>141796.39627999993</v>
          </cell>
          <cell r="K224">
            <v>132828.4761</v>
          </cell>
          <cell r="L224">
            <v>132827.89718999961</v>
          </cell>
          <cell r="O224">
            <v>52767.756269999954</v>
          </cell>
          <cell r="P224">
            <v>77754.550910000398</v>
          </cell>
          <cell r="Q224">
            <v>131698.03815000001</v>
          </cell>
          <cell r="R224">
            <v>141619.8347499987</v>
          </cell>
          <cell r="S224">
            <v>157977.97511000041</v>
          </cell>
          <cell r="T224">
            <v>177770.40497000067</v>
          </cell>
          <cell r="V224">
            <v>177770.40497000067</v>
          </cell>
          <cell r="W224">
            <v>177770.40497000067</v>
          </cell>
          <cell r="Z224">
            <v>157764</v>
          </cell>
          <cell r="AC224">
            <v>44942.507780001062</v>
          </cell>
          <cell r="AD224">
            <v>0.33835142113041528</v>
          </cell>
          <cell r="AG224">
            <v>20006.404970000673</v>
          </cell>
          <cell r="AH224">
            <v>0.12681223200477088</v>
          </cell>
          <cell r="AL224">
            <v>52839.18657999995</v>
          </cell>
          <cell r="AM224">
            <v>62182.215690000099</v>
          </cell>
          <cell r="AN224">
            <v>11596.87420999998</v>
          </cell>
          <cell r="AO224">
            <v>-1460.4479899998114</v>
          </cell>
          <cell r="AP224">
            <v>15178.119799999899</v>
          </cell>
          <cell r="AQ224">
            <v>6210.1996199999703</v>
          </cell>
          <cell r="AT224">
            <v>52767.756269999954</v>
          </cell>
          <cell r="AU224">
            <v>24986.794640000444</v>
          </cell>
          <cell r="AV224">
            <v>53943.487239999609</v>
          </cell>
          <cell r="AW224">
            <v>9921.7965999986918</v>
          </cell>
          <cell r="AX224">
            <v>26279.936960000399</v>
          </cell>
          <cell r="AY224">
            <v>46072.366820000665</v>
          </cell>
        </row>
        <row r="226">
          <cell r="C226" t="str">
            <v>Impostos</v>
          </cell>
          <cell r="F226">
            <v>17436.931571399986</v>
          </cell>
          <cell r="G226">
            <v>44103.644</v>
          </cell>
          <cell r="H226">
            <v>41784.048200000005</v>
          </cell>
          <cell r="I226">
            <v>41302.476259999996</v>
          </cell>
          <cell r="J226">
            <v>46545.470540000002</v>
          </cell>
          <cell r="K226">
            <v>40007.865759999993</v>
          </cell>
          <cell r="L226">
            <v>40007.865760000001</v>
          </cell>
          <cell r="O226">
            <v>16885.682006400024</v>
          </cell>
          <cell r="P226">
            <v>25659.001799999998</v>
          </cell>
          <cell r="Q226">
            <v>41879.870030000005</v>
          </cell>
          <cell r="R226">
            <v>45154.062910000001</v>
          </cell>
          <cell r="S226">
            <v>50562.658189999995</v>
          </cell>
          <cell r="T226">
            <v>58664.233640100225</v>
          </cell>
          <cell r="V226">
            <v>58664.233640100225</v>
          </cell>
          <cell r="W226">
            <v>58664.233640100225</v>
          </cell>
          <cell r="Z226">
            <v>52062</v>
          </cell>
          <cell r="AC226">
            <v>18656.367880100224</v>
          </cell>
          <cell r="AD226">
            <v>0.46631749846433768</v>
          </cell>
          <cell r="AG226">
            <v>6602.2336401002249</v>
          </cell>
          <cell r="AH226">
            <v>0.12681482924398257</v>
          </cell>
          <cell r="AL226">
            <v>17436.931571399986</v>
          </cell>
          <cell r="AM226">
            <v>26666.712428600014</v>
          </cell>
          <cell r="AN226">
            <v>-2319.5957999999955</v>
          </cell>
          <cell r="AO226">
            <v>-481.57194000000891</v>
          </cell>
          <cell r="AP226">
            <v>4761.4223399999973</v>
          </cell>
          <cell r="AQ226">
            <v>-1776.1824400000114</v>
          </cell>
          <cell r="AT226">
            <v>16885.682006400024</v>
          </cell>
          <cell r="AU226">
            <v>8773.3197935999742</v>
          </cell>
          <cell r="AV226">
            <v>16220.868230000007</v>
          </cell>
          <cell r="AW226">
            <v>3274.1928799999951</v>
          </cell>
          <cell r="AX226">
            <v>8682.7881599999891</v>
          </cell>
          <cell r="AY226">
            <v>16784.363610100219</v>
          </cell>
        </row>
        <row r="227">
          <cell r="C227" t="str">
            <v>Taxa efectiva (%)</v>
          </cell>
          <cell r="F227">
            <v>0.33</v>
          </cell>
          <cell r="G227">
            <v>0.38343858733761188</v>
          </cell>
          <cell r="H227">
            <v>0.33000013395854427</v>
          </cell>
          <cell r="I227">
            <v>0.33000313890313265</v>
          </cell>
          <cell r="J227">
            <v>0.3282556663011974</v>
          </cell>
          <cell r="K227">
            <v>0.30119946365928379</v>
          </cell>
          <cell r="L227">
            <v>0.30120077639091108</v>
          </cell>
          <cell r="O227">
            <v>0.32000000000000073</v>
          </cell>
          <cell r="P227">
            <v>0.32999999999613999</v>
          </cell>
          <cell r="Q227">
            <v>0.31799919435626006</v>
          </cell>
          <cell r="R227">
            <v>0.31883996327004904</v>
          </cell>
          <cell r="S227">
            <v>0.32006143992409769</v>
          </cell>
          <cell r="T227">
            <v>0.33</v>
          </cell>
          <cell r="V227">
            <v>0.33</v>
          </cell>
          <cell r="W227">
            <v>0.33</v>
          </cell>
          <cell r="Z227">
            <v>0.32999923937019854</v>
          </cell>
          <cell r="AC227">
            <v>2.8799223609088931E-2</v>
          </cell>
          <cell r="AG227">
            <v>7.6062980147728609E-7</v>
          </cell>
          <cell r="AL227">
            <v>0.33</v>
          </cell>
          <cell r="AM227">
            <v>0.428847896986219</v>
          </cell>
          <cell r="AN227">
            <v>-0.20001905323762234</v>
          </cell>
          <cell r="AO227">
            <v>0.32974261548339773</v>
          </cell>
          <cell r="AP227">
            <v>0.31370304113688896</v>
          </cell>
          <cell r="AQ227">
            <v>-0.2860105227986246</v>
          </cell>
          <cell r="AT227">
            <v>0.32000000000000073</v>
          </cell>
          <cell r="AU227">
            <v>0.35111825746368797</v>
          </cell>
          <cell r="AV227">
            <v>0.30070114224970013</v>
          </cell>
          <cell r="AW227">
            <v>0.3300000002016194</v>
          </cell>
          <cell r="AX227">
            <v>0.33039608021951122</v>
          </cell>
          <cell r="AY227">
            <v>0.3643043491921038</v>
          </cell>
        </row>
        <row r="229">
          <cell r="C229" t="str">
            <v>Interesses Minoritários</v>
          </cell>
          <cell r="F229">
            <v>0</v>
          </cell>
          <cell r="G229">
            <v>0</v>
          </cell>
          <cell r="H229">
            <v>0</v>
          </cell>
          <cell r="I229">
            <v>0</v>
          </cell>
          <cell r="J229">
            <v>0</v>
          </cell>
          <cell r="K229">
            <v>0</v>
          </cell>
          <cell r="L229">
            <v>0</v>
          </cell>
          <cell r="O229">
            <v>0</v>
          </cell>
          <cell r="P229">
            <v>0</v>
          </cell>
          <cell r="Q229">
            <v>0</v>
          </cell>
          <cell r="R229">
            <v>0</v>
          </cell>
          <cell r="S229">
            <v>0</v>
          </cell>
          <cell r="T229">
            <v>0</v>
          </cell>
          <cell r="V229">
            <v>0</v>
          </cell>
          <cell r="W229">
            <v>0</v>
          </cell>
          <cell r="Z229">
            <v>0</v>
          </cell>
          <cell r="AC229">
            <v>0</v>
          </cell>
          <cell r="AD229" t="str">
            <v>-</v>
          </cell>
          <cell r="AG229">
            <v>0</v>
          </cell>
          <cell r="AH229" t="str">
            <v>-</v>
          </cell>
          <cell r="AL229">
            <v>0</v>
          </cell>
          <cell r="AM229">
            <v>0</v>
          </cell>
          <cell r="AN229">
            <v>0</v>
          </cell>
          <cell r="AO229">
            <v>0</v>
          </cell>
          <cell r="AP229">
            <v>0</v>
          </cell>
          <cell r="AQ229">
            <v>0</v>
          </cell>
          <cell r="AT229">
            <v>0</v>
          </cell>
          <cell r="AU229">
            <v>0</v>
          </cell>
          <cell r="AV229">
            <v>0</v>
          </cell>
          <cell r="AW229">
            <v>0</v>
          </cell>
          <cell r="AX229">
            <v>0</v>
          </cell>
          <cell r="AY229">
            <v>0</v>
          </cell>
        </row>
        <row r="231">
          <cell r="C231" t="str">
            <v>Resultados Líquidos</v>
          </cell>
          <cell r="F231">
            <v>35402.255008599968</v>
          </cell>
          <cell r="G231">
            <v>70917.758270000049</v>
          </cell>
          <cell r="H231">
            <v>84834.228280000025</v>
          </cell>
          <cell r="I231">
            <v>83855.352230000222</v>
          </cell>
          <cell r="J231">
            <v>95250.925739999919</v>
          </cell>
          <cell r="K231">
            <v>92820.610340000014</v>
          </cell>
          <cell r="L231">
            <v>92820.03142999961</v>
          </cell>
          <cell r="O231">
            <v>35882.074263599934</v>
          </cell>
          <cell r="P231">
            <v>52095.5491100004</v>
          </cell>
          <cell r="Q231">
            <v>89818.168120000002</v>
          </cell>
          <cell r="R231">
            <v>96465.771839998692</v>
          </cell>
          <cell r="S231">
            <v>107415.31692000042</v>
          </cell>
          <cell r="T231">
            <v>119106.17132990045</v>
          </cell>
          <cell r="V231">
            <v>119106.17132990045</v>
          </cell>
          <cell r="W231">
            <v>119106.17132990045</v>
          </cell>
          <cell r="Z231">
            <v>105702</v>
          </cell>
          <cell r="AC231">
            <v>26286.139899900838</v>
          </cell>
          <cell r="AD231">
            <v>0.28319468863490505</v>
          </cell>
          <cell r="AG231">
            <v>13404.171329900448</v>
          </cell>
          <cell r="AH231">
            <v>0.12681095277194809</v>
          </cell>
          <cell r="AL231">
            <v>35402.255008599968</v>
          </cell>
          <cell r="AM231">
            <v>35515.503261400081</v>
          </cell>
          <cell r="AN231">
            <v>13916.470009999975</v>
          </cell>
          <cell r="AO231">
            <v>-978.87604999980249</v>
          </cell>
          <cell r="AP231">
            <v>10416.697459999894</v>
          </cell>
          <cell r="AQ231">
            <v>7986.382059999989</v>
          </cell>
          <cell r="AT231">
            <v>35882.074263599934</v>
          </cell>
          <cell r="AU231">
            <v>16213.474846400466</v>
          </cell>
          <cell r="AV231">
            <v>37722.619009999602</v>
          </cell>
          <cell r="AW231">
            <v>6647.6037199986895</v>
          </cell>
          <cell r="AX231">
            <v>17597.148800000417</v>
          </cell>
          <cell r="AY231">
            <v>29288.003209900446</v>
          </cell>
        </row>
        <row r="234">
          <cell r="B234" t="str">
            <v>*</v>
          </cell>
          <cell r="C234" t="str">
            <v>4ºT 2003 corresponde ao fecho de contas das EDP Distribuição em 02 Fev 04 após correcção do IRC por cálculo de impostos diferidos</v>
          </cell>
        </row>
        <row r="240">
          <cell r="C240" t="str">
            <v>Demonstração de Resultados</v>
          </cell>
        </row>
        <row r="241">
          <cell r="C241" t="str">
            <v>EDP Energia</v>
          </cell>
        </row>
        <row r="243">
          <cell r="L243" t="str">
            <v>copy values</v>
          </cell>
          <cell r="V243" t="str">
            <v>copy values</v>
          </cell>
          <cell r="W243" t="str">
            <v>link</v>
          </cell>
        </row>
        <row r="244">
          <cell r="E244" t="str">
            <v>Acumulado</v>
          </cell>
          <cell r="L244" t="str">
            <v>Auxiliar</v>
          </cell>
          <cell r="N244" t="str">
            <v>Acumulado</v>
          </cell>
          <cell r="V244" t="str">
            <v>Auxiliar</v>
          </cell>
          <cell r="Z244" t="str">
            <v>Plano Neg.</v>
          </cell>
          <cell r="AC244" t="str">
            <v>2003  vs  2002</v>
          </cell>
          <cell r="AG244" t="str">
            <v>Anualizado vs Plano Neg.</v>
          </cell>
          <cell r="AK244" t="str">
            <v>Movimento Trimestral</v>
          </cell>
        </row>
        <row r="245">
          <cell r="C245" t="str">
            <v>(Milhares de Euros)</v>
          </cell>
          <cell r="F245" t="str">
            <v>1ºT 2002</v>
          </cell>
          <cell r="G245" t="str">
            <v>2ºT 2002</v>
          </cell>
          <cell r="H245" t="str">
            <v>3ºT 2002</v>
          </cell>
          <cell r="I245">
            <v>37530</v>
          </cell>
          <cell r="J245">
            <v>37561</v>
          </cell>
          <cell r="K245" t="str">
            <v>4ºT 2002</v>
          </cell>
          <cell r="L245" t="str">
            <v>mês actual</v>
          </cell>
          <cell r="O245" t="str">
            <v>1ºT 2003</v>
          </cell>
          <cell r="P245" t="str">
            <v>2ºT 2003</v>
          </cell>
          <cell r="Q245" t="str">
            <v>3ºT 2003</v>
          </cell>
          <cell r="R245">
            <v>37895</v>
          </cell>
          <cell r="S245">
            <v>37926</v>
          </cell>
          <cell r="T245" t="str">
            <v>4ºT 2003 *</v>
          </cell>
          <cell r="V245" t="str">
            <v>mês actual</v>
          </cell>
          <cell r="W245" t="str">
            <v>anualizado</v>
          </cell>
          <cell r="Z245">
            <v>37956</v>
          </cell>
          <cell r="AC245" t="str">
            <v>Valor</v>
          </cell>
          <cell r="AD245" t="str">
            <v>%</v>
          </cell>
          <cell r="AG245" t="str">
            <v>Valor</v>
          </cell>
          <cell r="AH245" t="str">
            <v>%</v>
          </cell>
          <cell r="AL245" t="str">
            <v>1ºT 2002</v>
          </cell>
          <cell r="AM245" t="str">
            <v>2ºT 2002</v>
          </cell>
          <cell r="AN245" t="str">
            <v>3ºT 2002</v>
          </cell>
          <cell r="AO245">
            <v>37530</v>
          </cell>
          <cell r="AP245" t="str">
            <v>Nov02-Set02</v>
          </cell>
          <cell r="AQ245" t="str">
            <v>4ºT 2002</v>
          </cell>
          <cell r="AT245" t="str">
            <v>1ºT 2003</v>
          </cell>
          <cell r="AU245" t="str">
            <v>2ºT 2003</v>
          </cell>
          <cell r="AV245" t="str">
            <v>3ºT 2003</v>
          </cell>
          <cell r="AW245">
            <v>37895</v>
          </cell>
          <cell r="AX245" t="str">
            <v>Nov03-Set03</v>
          </cell>
          <cell r="AY245" t="str">
            <v>4ºT 2003 *</v>
          </cell>
        </row>
        <row r="248">
          <cell r="C248" t="str">
            <v>Vendas de Electricidade</v>
          </cell>
          <cell r="F248">
            <v>4497.1944300000005</v>
          </cell>
          <cell r="G248">
            <v>15513.219130000001</v>
          </cell>
          <cell r="H248">
            <v>35616.160130000004</v>
          </cell>
          <cell r="I248">
            <v>36985.911749999999</v>
          </cell>
          <cell r="J248">
            <v>42046.413010000004</v>
          </cell>
          <cell r="K248">
            <v>47009.584040000002</v>
          </cell>
          <cell r="L248">
            <v>47009.584040000002</v>
          </cell>
          <cell r="O248">
            <v>17605.943330000002</v>
          </cell>
          <cell r="P248">
            <v>32910.374320000003</v>
          </cell>
          <cell r="Q248">
            <v>49654.607749999996</v>
          </cell>
          <cell r="R248">
            <v>55513.234100000001</v>
          </cell>
          <cell r="S248">
            <v>59463.803469999999</v>
          </cell>
          <cell r="T248">
            <v>64869.603785454543</v>
          </cell>
          <cell r="V248">
            <v>64869.603785454543</v>
          </cell>
          <cell r="W248">
            <v>64869.603785454543</v>
          </cell>
          <cell r="Z248">
            <v>169722</v>
          </cell>
          <cell r="AC248">
            <v>17860.019745454541</v>
          </cell>
          <cell r="AD248">
            <v>0.37992294784522285</v>
          </cell>
          <cell r="AG248">
            <v>-104852.39621454546</v>
          </cell>
          <cell r="AH248">
            <v>-0.61778906809102807</v>
          </cell>
          <cell r="AL248">
            <v>4497.1944300000005</v>
          </cell>
          <cell r="AM248">
            <v>11016.024700000002</v>
          </cell>
          <cell r="AN248">
            <v>20102.941000000003</v>
          </cell>
          <cell r="AO248">
            <v>1369.7516199999955</v>
          </cell>
          <cell r="AP248">
            <v>6430.25288</v>
          </cell>
          <cell r="AQ248">
            <v>11393.423909999998</v>
          </cell>
          <cell r="AT248">
            <v>17605.943330000002</v>
          </cell>
          <cell r="AU248">
            <v>15304.430990000001</v>
          </cell>
          <cell r="AV248">
            <v>16744.233429999993</v>
          </cell>
          <cell r="AW248">
            <v>5858.6263500000059</v>
          </cell>
          <cell r="AX248">
            <v>9809.1957200000033</v>
          </cell>
          <cell r="AY248">
            <v>15214.996035454547</v>
          </cell>
        </row>
        <row r="249">
          <cell r="C249" t="str">
            <v>Outras Vendas</v>
          </cell>
          <cell r="F249">
            <v>0</v>
          </cell>
          <cell r="G249">
            <v>0</v>
          </cell>
          <cell r="H249">
            <v>0</v>
          </cell>
          <cell r="I249">
            <v>0</v>
          </cell>
          <cell r="J249">
            <v>0</v>
          </cell>
          <cell r="K249">
            <v>0</v>
          </cell>
          <cell r="L249">
            <v>0</v>
          </cell>
          <cell r="O249">
            <v>0</v>
          </cell>
          <cell r="P249">
            <v>0</v>
          </cell>
          <cell r="Q249">
            <v>0</v>
          </cell>
          <cell r="R249">
            <v>0</v>
          </cell>
          <cell r="S249">
            <v>0</v>
          </cell>
          <cell r="T249">
            <v>0</v>
          </cell>
          <cell r="V249">
            <v>0</v>
          </cell>
          <cell r="W249">
            <v>0</v>
          </cell>
          <cell r="Z249">
            <v>8000</v>
          </cell>
          <cell r="AC249">
            <v>0</v>
          </cell>
          <cell r="AD249" t="str">
            <v>-</v>
          </cell>
          <cell r="AG249">
            <v>-8000</v>
          </cell>
          <cell r="AH249">
            <v>-1</v>
          </cell>
          <cell r="AL249">
            <v>0</v>
          </cell>
          <cell r="AM249">
            <v>0</v>
          </cell>
          <cell r="AN249">
            <v>0</v>
          </cell>
          <cell r="AO249">
            <v>0</v>
          </cell>
          <cell r="AP249">
            <v>0</v>
          </cell>
          <cell r="AQ249">
            <v>0</v>
          </cell>
          <cell r="AT249">
            <v>0</v>
          </cell>
          <cell r="AU249">
            <v>0</v>
          </cell>
          <cell r="AV249">
            <v>0</v>
          </cell>
          <cell r="AW249">
            <v>0</v>
          </cell>
          <cell r="AX249">
            <v>0</v>
          </cell>
          <cell r="AY249">
            <v>0</v>
          </cell>
        </row>
        <row r="250">
          <cell r="C250" t="str">
            <v>Prestação de Serviços</v>
          </cell>
          <cell r="F250">
            <v>12.3851</v>
          </cell>
          <cell r="G250">
            <v>236.18607</v>
          </cell>
          <cell r="H250">
            <v>1006.3425100000001</v>
          </cell>
          <cell r="I250">
            <v>1058.30061</v>
          </cell>
          <cell r="J250">
            <v>4647.7249499999998</v>
          </cell>
          <cell r="K250">
            <v>11502.185550000002</v>
          </cell>
          <cell r="L250">
            <v>11502.185550000002</v>
          </cell>
          <cell r="O250">
            <v>8666.86744</v>
          </cell>
          <cell r="P250">
            <v>27074.900949999999</v>
          </cell>
          <cell r="Q250">
            <v>31229.030400000003</v>
          </cell>
          <cell r="R250">
            <v>35366.378140000001</v>
          </cell>
          <cell r="S250">
            <v>35456.091690000001</v>
          </cell>
          <cell r="T250">
            <v>38679.372752727271</v>
          </cell>
          <cell r="V250">
            <v>38679.372752727271</v>
          </cell>
          <cell r="W250">
            <v>38679.372752727271</v>
          </cell>
          <cell r="Z250">
            <v>603</v>
          </cell>
          <cell r="AC250">
            <v>27177.187202727269</v>
          </cell>
          <cell r="AD250">
            <v>2.362784627720361</v>
          </cell>
          <cell r="AG250">
            <v>38076.372752727271</v>
          </cell>
          <cell r="AH250">
            <v>63.144896770691986</v>
          </cell>
          <cell r="AL250">
            <v>12.3851</v>
          </cell>
          <cell r="AM250">
            <v>223.80097000000001</v>
          </cell>
          <cell r="AN250">
            <v>770.15644000000009</v>
          </cell>
          <cell r="AO250">
            <v>51.958099999999945</v>
          </cell>
          <cell r="AP250">
            <v>3641.3824399999999</v>
          </cell>
          <cell r="AQ250">
            <v>10495.843040000002</v>
          </cell>
          <cell r="AT250">
            <v>8666.86744</v>
          </cell>
          <cell r="AU250">
            <v>18408.033510000001</v>
          </cell>
          <cell r="AV250">
            <v>4154.129450000004</v>
          </cell>
          <cell r="AW250">
            <v>4137.3477399999974</v>
          </cell>
          <cell r="AX250">
            <v>4227.0612899999978</v>
          </cell>
          <cell r="AY250">
            <v>7450.342352727268</v>
          </cell>
        </row>
        <row r="251">
          <cell r="C251" t="str">
            <v>Volume de Negócios</v>
          </cell>
          <cell r="F251">
            <v>4509.5795300000009</v>
          </cell>
          <cell r="G251">
            <v>15749.405200000001</v>
          </cell>
          <cell r="H251">
            <v>36622.502640000006</v>
          </cell>
          <cell r="I251">
            <v>38044.212359999998</v>
          </cell>
          <cell r="J251">
            <v>46694.137960000007</v>
          </cell>
          <cell r="K251">
            <v>58511.769590000004</v>
          </cell>
          <cell r="L251">
            <v>58511.769590000004</v>
          </cell>
          <cell r="O251">
            <v>26272.810770000004</v>
          </cell>
          <cell r="P251">
            <v>59985.275269999998</v>
          </cell>
          <cell r="Q251">
            <v>80883.638149999999</v>
          </cell>
          <cell r="R251">
            <v>90879.612240000002</v>
          </cell>
          <cell r="S251">
            <v>94919.89516</v>
          </cell>
          <cell r="T251">
            <v>103548.97653818181</v>
          </cell>
          <cell r="V251">
            <v>103548.97653818181</v>
          </cell>
          <cell r="W251">
            <v>103548.97653818181</v>
          </cell>
          <cell r="Z251">
            <v>178325</v>
          </cell>
          <cell r="AC251">
            <v>45037.206948181811</v>
          </cell>
          <cell r="AD251">
            <v>0.76971192742526329</v>
          </cell>
          <cell r="AG251">
            <v>-74776.023461818186</v>
          </cell>
          <cell r="AH251">
            <v>-0.41932439905688035</v>
          </cell>
          <cell r="AL251">
            <v>4509.5795300000009</v>
          </cell>
          <cell r="AM251">
            <v>11239.82567</v>
          </cell>
          <cell r="AN251">
            <v>20873.097440000005</v>
          </cell>
          <cell r="AO251">
            <v>1421.7097199999916</v>
          </cell>
          <cell r="AP251">
            <v>10071.635320000001</v>
          </cell>
          <cell r="AQ251">
            <v>21889.266949999997</v>
          </cell>
          <cell r="AT251">
            <v>26272.810770000004</v>
          </cell>
          <cell r="AU251">
            <v>33712.464499999995</v>
          </cell>
          <cell r="AV251">
            <v>20898.362880000001</v>
          </cell>
          <cell r="AW251">
            <v>9995.9740900000033</v>
          </cell>
          <cell r="AX251">
            <v>14036.257010000001</v>
          </cell>
          <cell r="AY251">
            <v>22665.338388181815</v>
          </cell>
        </row>
        <row r="253">
          <cell r="C253" t="str">
            <v>Trabalhos para a Própria Empresa</v>
          </cell>
          <cell r="F253">
            <v>85.809820000000002</v>
          </cell>
          <cell r="G253">
            <v>634.93290999999999</v>
          </cell>
          <cell r="H253">
            <v>817.84618</v>
          </cell>
          <cell r="I253">
            <v>952.57918000000006</v>
          </cell>
          <cell r="J253">
            <v>994.01879000000008</v>
          </cell>
          <cell r="K253">
            <v>1085.9583700000001</v>
          </cell>
          <cell r="L253">
            <v>1085.9583700000001</v>
          </cell>
          <cell r="O253">
            <v>294.36761999999999</v>
          </cell>
          <cell r="P253">
            <v>540.12293</v>
          </cell>
          <cell r="Q253">
            <v>695.76976000000002</v>
          </cell>
          <cell r="R253">
            <v>952.1075699999999</v>
          </cell>
          <cell r="S253">
            <v>1009.1939199999999</v>
          </cell>
          <cell r="T253">
            <v>1100.9388218181819</v>
          </cell>
          <cell r="V253">
            <v>1100.9388218181819</v>
          </cell>
          <cell r="W253">
            <v>1100.9388218181819</v>
          </cell>
          <cell r="Z253">
            <v>1049</v>
          </cell>
          <cell r="AC253">
            <v>14.980451818181791</v>
          </cell>
          <cell r="AD253">
            <v>1.3794683324906742E-2</v>
          </cell>
          <cell r="AG253">
            <v>51.93882181818185</v>
          </cell>
          <cell r="AH253">
            <v>4.9512699540688043E-2</v>
          </cell>
          <cell r="AL253">
            <v>85.809820000000002</v>
          </cell>
          <cell r="AM253">
            <v>549.12309000000005</v>
          </cell>
          <cell r="AN253">
            <v>182.91327000000001</v>
          </cell>
          <cell r="AO253">
            <v>134.73300000000006</v>
          </cell>
          <cell r="AP253">
            <v>176.17261000000008</v>
          </cell>
          <cell r="AQ253">
            <v>268.11219000000006</v>
          </cell>
          <cell r="AT253">
            <v>294.36761999999999</v>
          </cell>
          <cell r="AU253">
            <v>245.75531000000001</v>
          </cell>
          <cell r="AV253">
            <v>155.64683000000002</v>
          </cell>
          <cell r="AW253">
            <v>256.33780999999988</v>
          </cell>
          <cell r="AX253">
            <v>313.42415999999992</v>
          </cell>
          <cell r="AY253">
            <v>405.16906181818183</v>
          </cell>
        </row>
        <row r="254">
          <cell r="C254" t="str">
            <v>Outros Proveitos Operacionais</v>
          </cell>
          <cell r="F254">
            <v>1.3058699999999999</v>
          </cell>
          <cell r="G254">
            <v>2.8491900000000001</v>
          </cell>
          <cell r="H254">
            <v>4.2552299999999992</v>
          </cell>
          <cell r="I254">
            <v>4.8818599999999996</v>
          </cell>
          <cell r="J254">
            <v>6.1350299999999995</v>
          </cell>
          <cell r="K254">
            <v>6.8185099999999998</v>
          </cell>
          <cell r="L254">
            <v>6.8185099999999998</v>
          </cell>
          <cell r="O254">
            <v>2.0819000000000001</v>
          </cell>
          <cell r="P254">
            <v>4.8263299999999996</v>
          </cell>
          <cell r="Q254">
            <v>6.8806600000000007</v>
          </cell>
          <cell r="R254">
            <v>7.4767899999999994</v>
          </cell>
          <cell r="S254">
            <v>9.9546499999999991</v>
          </cell>
          <cell r="T254">
            <v>10.859618181818181</v>
          </cell>
          <cell r="V254">
            <v>10.859618181818181</v>
          </cell>
          <cell r="W254">
            <v>10.859618181818181</v>
          </cell>
          <cell r="Z254">
            <v>5</v>
          </cell>
          <cell r="AC254">
            <v>4.0411081818181813</v>
          </cell>
          <cell r="AD254">
            <v>0.5926673396120532</v>
          </cell>
          <cell r="AG254">
            <v>5.8596181818181812</v>
          </cell>
          <cell r="AH254">
            <v>1.1719236363636361</v>
          </cell>
          <cell r="AL254">
            <v>1.3058699999999999</v>
          </cell>
          <cell r="AM254">
            <v>1.5433200000000002</v>
          </cell>
          <cell r="AN254">
            <v>1.4060399999999991</v>
          </cell>
          <cell r="AO254">
            <v>0.62663000000000046</v>
          </cell>
          <cell r="AP254">
            <v>1.8798000000000004</v>
          </cell>
          <cell r="AQ254">
            <v>2.5632800000000007</v>
          </cell>
          <cell r="AT254">
            <v>2.0819000000000001</v>
          </cell>
          <cell r="AU254">
            <v>2.7444299999999995</v>
          </cell>
          <cell r="AV254">
            <v>2.0543300000000011</v>
          </cell>
          <cell r="AW254">
            <v>0.59612999999999872</v>
          </cell>
          <cell r="AX254">
            <v>3.0739899999999984</v>
          </cell>
          <cell r="AY254">
            <v>3.9789581818181805</v>
          </cell>
        </row>
        <row r="255">
          <cell r="C255" t="str">
            <v>Outros Proveitos Operacionais</v>
          </cell>
          <cell r="F255">
            <v>87.115690000000001</v>
          </cell>
          <cell r="G255">
            <v>637.78210000000001</v>
          </cell>
          <cell r="H255">
            <v>822.10140999999999</v>
          </cell>
          <cell r="I255">
            <v>957.46104000000003</v>
          </cell>
          <cell r="J255">
            <v>1000.1538200000001</v>
          </cell>
          <cell r="K255">
            <v>1092.7768800000001</v>
          </cell>
          <cell r="L255">
            <v>1092.7768800000001</v>
          </cell>
          <cell r="O255">
            <v>296.44952000000001</v>
          </cell>
          <cell r="P255">
            <v>544.94925999999998</v>
          </cell>
          <cell r="Q255">
            <v>702.65042000000005</v>
          </cell>
          <cell r="R255">
            <v>959.58435999999995</v>
          </cell>
          <cell r="S255">
            <v>1019.1485699999999</v>
          </cell>
          <cell r="T255">
            <v>1111.79844</v>
          </cell>
          <cell r="V255">
            <v>1111.79844</v>
          </cell>
          <cell r="W255">
            <v>1111.79844</v>
          </cell>
          <cell r="Z255">
            <v>1054</v>
          </cell>
          <cell r="AC255">
            <v>19.021559999999909</v>
          </cell>
          <cell r="AD255">
            <v>1.7406627416934217E-2</v>
          </cell>
          <cell r="AG255">
            <v>57.798440000000028</v>
          </cell>
          <cell r="AH255">
            <v>5.4837229601518045E-2</v>
          </cell>
          <cell r="AL255">
            <v>87.115690000000001</v>
          </cell>
          <cell r="AM255">
            <v>550.66641000000004</v>
          </cell>
          <cell r="AN255">
            <v>184.31930999999997</v>
          </cell>
          <cell r="AO255">
            <v>135.35963000000004</v>
          </cell>
          <cell r="AP255">
            <v>178.05241000000012</v>
          </cell>
          <cell r="AQ255">
            <v>270.67547000000013</v>
          </cell>
          <cell r="AT255">
            <v>296.44952000000001</v>
          </cell>
          <cell r="AU255">
            <v>248.49973999999997</v>
          </cell>
          <cell r="AV255">
            <v>157.70116000000007</v>
          </cell>
          <cell r="AW255">
            <v>256.93393999999989</v>
          </cell>
          <cell r="AX255">
            <v>316.4981499999999</v>
          </cell>
          <cell r="AY255">
            <v>409.14801999999997</v>
          </cell>
        </row>
        <row r="256">
          <cell r="C256" t="str">
            <v>Proveitos Operacionais</v>
          </cell>
          <cell r="F256">
            <v>4596.6952200000005</v>
          </cell>
          <cell r="G256">
            <v>16387.187300000001</v>
          </cell>
          <cell r="H256">
            <v>37444.604050000009</v>
          </cell>
          <cell r="I256">
            <v>39001.6734</v>
          </cell>
          <cell r="J256">
            <v>47694.291780000007</v>
          </cell>
          <cell r="K256">
            <v>59604.546470000001</v>
          </cell>
          <cell r="L256">
            <v>59604.546470000001</v>
          </cell>
          <cell r="O256">
            <v>26569.260290000002</v>
          </cell>
          <cell r="P256">
            <v>60530.22453</v>
          </cell>
          <cell r="Q256">
            <v>81586.288570000004</v>
          </cell>
          <cell r="R256">
            <v>91839.196599999996</v>
          </cell>
          <cell r="S256">
            <v>95939.043730000005</v>
          </cell>
          <cell r="T256">
            <v>104660.77497818181</v>
          </cell>
          <cell r="V256">
            <v>104660.77497818181</v>
          </cell>
          <cell r="W256">
            <v>104660.77497818181</v>
          </cell>
          <cell r="Z256">
            <v>179379</v>
          </cell>
          <cell r="AC256">
            <v>45056.228508181812</v>
          </cell>
          <cell r="AD256">
            <v>0.75591932455789079</v>
          </cell>
          <cell r="AG256">
            <v>-74718.225021818187</v>
          </cell>
          <cell r="AH256">
            <v>-0.41653830728133279</v>
          </cell>
          <cell r="AL256">
            <v>4596.6952200000005</v>
          </cell>
          <cell r="AM256">
            <v>11790.49208</v>
          </cell>
          <cell r="AN256">
            <v>21057.416750000008</v>
          </cell>
          <cell r="AO256">
            <v>1557.0693499999907</v>
          </cell>
          <cell r="AP256">
            <v>10249.687729999998</v>
          </cell>
          <cell r="AQ256">
            <v>22159.942419999992</v>
          </cell>
          <cell r="AT256">
            <v>26569.260290000002</v>
          </cell>
          <cell r="AU256">
            <v>33960.964240000001</v>
          </cell>
          <cell r="AV256">
            <v>21056.064040000005</v>
          </cell>
          <cell r="AW256">
            <v>10252.908029999991</v>
          </cell>
          <cell r="AX256">
            <v>14352.755160000001</v>
          </cell>
          <cell r="AY256">
            <v>23074.486408181809</v>
          </cell>
        </row>
        <row r="258">
          <cell r="C258" t="str">
            <v>Compras de Electricidade</v>
          </cell>
          <cell r="F258">
            <v>3805.2270900000021</v>
          </cell>
          <cell r="G258">
            <v>17703.888760000002</v>
          </cell>
          <cell r="H258">
            <v>24388.85874</v>
          </cell>
          <cell r="I258">
            <v>32307.803319999999</v>
          </cell>
          <cell r="J258">
            <v>37319.118689999996</v>
          </cell>
          <cell r="K258">
            <v>39552.425280000003</v>
          </cell>
          <cell r="L258">
            <v>39552.425280000003</v>
          </cell>
          <cell r="O258">
            <v>5298.1204000000007</v>
          </cell>
          <cell r="P258">
            <v>20401.131890000001</v>
          </cell>
          <cell r="Q258">
            <v>36661.350549999996</v>
          </cell>
          <cell r="R258">
            <v>42363.232580000004</v>
          </cell>
          <cell r="S258">
            <v>45861.714319999999</v>
          </cell>
          <cell r="T258">
            <v>50030.961076363637</v>
          </cell>
          <cell r="V258">
            <v>50030.961076363637</v>
          </cell>
          <cell r="W258">
            <v>50030.961076363637</v>
          </cell>
          <cell r="Z258">
            <v>169006.08880156829</v>
          </cell>
          <cell r="AC258">
            <v>10478.535796363634</v>
          </cell>
          <cell r="AD258">
            <v>0.26492776921222561</v>
          </cell>
          <cell r="AG258">
            <v>-118975.12772520466</v>
          </cell>
          <cell r="AH258">
            <v>-0.7039694757086209</v>
          </cell>
          <cell r="AL258">
            <v>3805.2270900000021</v>
          </cell>
          <cell r="AM258">
            <v>13898.66167</v>
          </cell>
          <cell r="AN258">
            <v>6684.969979999998</v>
          </cell>
          <cell r="AO258">
            <v>7918.9445799999994</v>
          </cell>
          <cell r="AP258">
            <v>12930.259949999996</v>
          </cell>
          <cell r="AQ258">
            <v>15163.566540000003</v>
          </cell>
          <cell r="AT258">
            <v>5298.1204000000007</v>
          </cell>
          <cell r="AU258">
            <v>15103.011490000001</v>
          </cell>
          <cell r="AV258">
            <v>16260.218659999995</v>
          </cell>
          <cell r="AW258">
            <v>5701.8820300000079</v>
          </cell>
          <cell r="AX258">
            <v>9200.3637700000036</v>
          </cell>
          <cell r="AY258">
            <v>13369.610526363642</v>
          </cell>
        </row>
        <row r="259">
          <cell r="C259" t="str">
            <v>Combustíveis</v>
          </cell>
          <cell r="F259">
            <v>0</v>
          </cell>
          <cell r="G259">
            <v>0</v>
          </cell>
          <cell r="H259">
            <v>0</v>
          </cell>
          <cell r="I259">
            <v>0</v>
          </cell>
          <cell r="J259">
            <v>0</v>
          </cell>
          <cell r="K259">
            <v>0</v>
          </cell>
          <cell r="L259">
            <v>0</v>
          </cell>
          <cell r="O259">
            <v>0</v>
          </cell>
          <cell r="P259">
            <v>0</v>
          </cell>
          <cell r="Q259">
            <v>0</v>
          </cell>
          <cell r="R259">
            <v>0</v>
          </cell>
          <cell r="S259">
            <v>0</v>
          </cell>
          <cell r="T259">
            <v>0</v>
          </cell>
          <cell r="V259">
            <v>0</v>
          </cell>
          <cell r="W259">
            <v>0</v>
          </cell>
          <cell r="Z259">
            <v>0</v>
          </cell>
          <cell r="AC259">
            <v>0</v>
          </cell>
          <cell r="AD259" t="str">
            <v>-</v>
          </cell>
          <cell r="AG259">
            <v>0</v>
          </cell>
          <cell r="AH259" t="str">
            <v>-</v>
          </cell>
          <cell r="AL259">
            <v>0</v>
          </cell>
          <cell r="AM259">
            <v>0</v>
          </cell>
          <cell r="AN259">
            <v>0</v>
          </cell>
          <cell r="AO259">
            <v>0</v>
          </cell>
          <cell r="AP259">
            <v>0</v>
          </cell>
          <cell r="AQ259">
            <v>0</v>
          </cell>
          <cell r="AT259">
            <v>0</v>
          </cell>
          <cell r="AU259">
            <v>0</v>
          </cell>
          <cell r="AV259">
            <v>0</v>
          </cell>
          <cell r="AW259">
            <v>0</v>
          </cell>
          <cell r="AX259">
            <v>0</v>
          </cell>
          <cell r="AY259">
            <v>0</v>
          </cell>
        </row>
        <row r="260">
          <cell r="C260" t="str">
            <v>Materiais diversos e mercadorias</v>
          </cell>
          <cell r="F260">
            <v>0</v>
          </cell>
          <cell r="G260">
            <v>0</v>
          </cell>
          <cell r="H260">
            <v>0</v>
          </cell>
          <cell r="I260">
            <v>0</v>
          </cell>
          <cell r="J260">
            <v>0</v>
          </cell>
          <cell r="K260">
            <v>0</v>
          </cell>
          <cell r="L260">
            <v>0</v>
          </cell>
          <cell r="O260">
            <v>0</v>
          </cell>
          <cell r="P260">
            <v>0</v>
          </cell>
          <cell r="Q260">
            <v>0</v>
          </cell>
          <cell r="R260">
            <v>0</v>
          </cell>
          <cell r="S260">
            <v>0</v>
          </cell>
          <cell r="T260">
            <v>0</v>
          </cell>
          <cell r="V260">
            <v>0</v>
          </cell>
          <cell r="W260">
            <v>0</v>
          </cell>
          <cell r="Z260">
            <v>0</v>
          </cell>
          <cell r="AC260">
            <v>0</v>
          </cell>
          <cell r="AD260" t="str">
            <v>-</v>
          </cell>
          <cell r="AG260">
            <v>0</v>
          </cell>
          <cell r="AH260" t="str">
            <v>-</v>
          </cell>
          <cell r="AL260">
            <v>0</v>
          </cell>
          <cell r="AM260">
            <v>0</v>
          </cell>
          <cell r="AN260">
            <v>0</v>
          </cell>
          <cell r="AO260">
            <v>0</v>
          </cell>
          <cell r="AP260">
            <v>0</v>
          </cell>
          <cell r="AQ260">
            <v>0</v>
          </cell>
          <cell r="AT260">
            <v>0</v>
          </cell>
          <cell r="AU260">
            <v>0</v>
          </cell>
          <cell r="AV260">
            <v>0</v>
          </cell>
          <cell r="AW260">
            <v>0</v>
          </cell>
          <cell r="AX260">
            <v>0</v>
          </cell>
          <cell r="AY260">
            <v>0</v>
          </cell>
        </row>
        <row r="261">
          <cell r="C261" t="str">
            <v>Fornecimentos e Serviços Externos</v>
          </cell>
          <cell r="F261">
            <v>427.03537</v>
          </cell>
          <cell r="G261">
            <v>2380.6593800000001</v>
          </cell>
          <cell r="H261">
            <v>2456.3831099999998</v>
          </cell>
          <cell r="I261">
            <v>2739.13987</v>
          </cell>
          <cell r="J261">
            <v>2941.05186</v>
          </cell>
          <cell r="K261">
            <v>4779.9619000000002</v>
          </cell>
          <cell r="L261">
            <v>4779.9619000000002</v>
          </cell>
          <cell r="O261">
            <v>1383.27234</v>
          </cell>
          <cell r="P261">
            <v>3236.1403400000004</v>
          </cell>
          <cell r="Q261">
            <v>5068.4654499999997</v>
          </cell>
          <cell r="R261">
            <v>6143.5474500000009</v>
          </cell>
          <cell r="S261">
            <v>6407.4725000000008</v>
          </cell>
          <cell r="T261">
            <v>6989.97</v>
          </cell>
          <cell r="V261">
            <v>6989.97</v>
          </cell>
          <cell r="W261">
            <v>6989.97</v>
          </cell>
          <cell r="Z261">
            <v>4623</v>
          </cell>
          <cell r="AC261">
            <v>2210.0081</v>
          </cell>
          <cell r="AD261">
            <v>0.46234847604120022</v>
          </cell>
          <cell r="AG261">
            <v>2366.9699999999998</v>
          </cell>
          <cell r="AH261">
            <v>0.51199870214146692</v>
          </cell>
          <cell r="AL261">
            <v>427.03537</v>
          </cell>
          <cell r="AM261">
            <v>1953.62401</v>
          </cell>
          <cell r="AN261">
            <v>75.723729999999705</v>
          </cell>
          <cell r="AO261">
            <v>282.75676000000021</v>
          </cell>
          <cell r="AP261">
            <v>484.66874999999999</v>
          </cell>
          <cell r="AQ261">
            <v>2323.5787900000005</v>
          </cell>
          <cell r="AT261">
            <v>1383.27234</v>
          </cell>
          <cell r="AU261">
            <v>1852.8680000000004</v>
          </cell>
          <cell r="AV261">
            <v>1832.3251099999993</v>
          </cell>
          <cell r="AW261">
            <v>1075.0820000000012</v>
          </cell>
          <cell r="AX261">
            <v>1339.0070500000011</v>
          </cell>
          <cell r="AY261">
            <v>1921.5045500000006</v>
          </cell>
        </row>
        <row r="262">
          <cell r="C262" t="str">
            <v>Custos com Pessoal</v>
          </cell>
          <cell r="F262">
            <v>286.09638000000001</v>
          </cell>
          <cell r="G262">
            <v>648.38609999999994</v>
          </cell>
          <cell r="H262">
            <v>980.73724000000004</v>
          </cell>
          <cell r="I262">
            <v>1219.8948400000002</v>
          </cell>
          <cell r="J262">
            <v>1450.8314499999999</v>
          </cell>
          <cell r="K262">
            <v>1797.1517900000001</v>
          </cell>
          <cell r="L262">
            <v>1797.1517900000001</v>
          </cell>
          <cell r="O262">
            <v>802.67665</v>
          </cell>
          <cell r="P262">
            <v>1769.2161799999999</v>
          </cell>
          <cell r="Q262">
            <v>2535.4100800000001</v>
          </cell>
          <cell r="R262">
            <v>2787.5635199999997</v>
          </cell>
          <cell r="S262">
            <v>3028.0317399999999</v>
          </cell>
          <cell r="T262">
            <v>3303.3073527272727</v>
          </cell>
          <cell r="V262">
            <v>3303.3073527272727</v>
          </cell>
          <cell r="W262">
            <v>3303.3073527272727</v>
          </cell>
          <cell r="Z262">
            <v>2723</v>
          </cell>
          <cell r="AC262">
            <v>1506.1555627272726</v>
          </cell>
          <cell r="AD262">
            <v>0.83807921573907374</v>
          </cell>
          <cell r="AG262">
            <v>580.3073527272727</v>
          </cell>
          <cell r="AH262">
            <v>0.21311324007611931</v>
          </cell>
          <cell r="AL262">
            <v>286.09638000000001</v>
          </cell>
          <cell r="AM262">
            <v>362.28971999999993</v>
          </cell>
          <cell r="AN262">
            <v>332.3511400000001</v>
          </cell>
          <cell r="AO262">
            <v>239.15760000000012</v>
          </cell>
          <cell r="AP262">
            <v>470.09420999999986</v>
          </cell>
          <cell r="AQ262">
            <v>816.41455000000008</v>
          </cell>
          <cell r="AT262">
            <v>802.67665</v>
          </cell>
          <cell r="AU262">
            <v>966.5395299999999</v>
          </cell>
          <cell r="AV262">
            <v>766.19390000000021</v>
          </cell>
          <cell r="AW262">
            <v>252.15343999999959</v>
          </cell>
          <cell r="AX262">
            <v>492.62165999999979</v>
          </cell>
          <cell r="AY262">
            <v>767.89727272727259</v>
          </cell>
        </row>
        <row r="263">
          <cell r="C263" t="str">
            <v>Amortizações</v>
          </cell>
          <cell r="F263">
            <v>836.47973000000002</v>
          </cell>
          <cell r="G263">
            <v>1675.6030800000001</v>
          </cell>
          <cell r="H263">
            <v>2518.8008199999999</v>
          </cell>
          <cell r="I263">
            <v>2803.8276599999999</v>
          </cell>
          <cell r="J263">
            <v>3090.2816800000001</v>
          </cell>
          <cell r="K263">
            <v>3379.80861</v>
          </cell>
          <cell r="L263">
            <v>3379.80861</v>
          </cell>
          <cell r="O263">
            <v>862.46470999999997</v>
          </cell>
          <cell r="P263">
            <v>1727.07996</v>
          </cell>
          <cell r="Q263">
            <v>2594.17857</v>
          </cell>
          <cell r="R263">
            <v>2884.2619800000002</v>
          </cell>
          <cell r="S263">
            <v>3174.3489499999991</v>
          </cell>
          <cell r="T263">
            <v>3462.9261272727263</v>
          </cell>
          <cell r="V263">
            <v>3462.9261272727263</v>
          </cell>
          <cell r="W263">
            <v>3462.9261272727263</v>
          </cell>
          <cell r="Z263">
            <v>3918</v>
          </cell>
          <cell r="AC263">
            <v>83.117517272726218</v>
          </cell>
          <cell r="AD263">
            <v>2.4592373966621173E-2</v>
          </cell>
          <cell r="AG263">
            <v>-455.07387272727374</v>
          </cell>
          <cell r="AH263">
            <v>-0.11614953362104996</v>
          </cell>
          <cell r="AL263">
            <v>836.47973000000002</v>
          </cell>
          <cell r="AM263">
            <v>839.12335000000007</v>
          </cell>
          <cell r="AN263">
            <v>843.19773999999984</v>
          </cell>
          <cell r="AO263">
            <v>285.02683999999999</v>
          </cell>
          <cell r="AP263">
            <v>571.48086000000012</v>
          </cell>
          <cell r="AQ263">
            <v>861.00779000000011</v>
          </cell>
          <cell r="AT263">
            <v>862.46470999999997</v>
          </cell>
          <cell r="AU263">
            <v>864.61525000000006</v>
          </cell>
          <cell r="AV263">
            <v>867.09861000000001</v>
          </cell>
          <cell r="AW263">
            <v>290.08341000000019</v>
          </cell>
          <cell r="AX263">
            <v>580.17037999999911</v>
          </cell>
          <cell r="AY263">
            <v>868.74755727272623</v>
          </cell>
        </row>
        <row r="264">
          <cell r="C264" t="str">
            <v>Provisões</v>
          </cell>
          <cell r="F264">
            <v>17.457930000000001</v>
          </cell>
          <cell r="G264">
            <v>40.5</v>
          </cell>
          <cell r="H264">
            <v>57.957929999999998</v>
          </cell>
          <cell r="I264">
            <v>63.777239999999999</v>
          </cell>
          <cell r="J264">
            <v>69.596550000000008</v>
          </cell>
          <cell r="K264">
            <v>237.31585999999999</v>
          </cell>
          <cell r="L264">
            <v>237.31585999999999</v>
          </cell>
          <cell r="O264">
            <v>18.85398</v>
          </cell>
          <cell r="P264">
            <v>27.646840000000001</v>
          </cell>
          <cell r="Q264">
            <v>41.470269999999999</v>
          </cell>
          <cell r="R264">
            <v>46.07808</v>
          </cell>
          <cell r="S264">
            <v>50.685890000000001</v>
          </cell>
          <cell r="T264">
            <v>55.293698181818186</v>
          </cell>
          <cell r="V264">
            <v>55.293698181818186</v>
          </cell>
          <cell r="W264">
            <v>55.293698181818186</v>
          </cell>
          <cell r="Z264">
            <v>237</v>
          </cell>
          <cell r="AC264">
            <v>-182.02216181818181</v>
          </cell>
          <cell r="AD264">
            <v>-0.76700378060775964</v>
          </cell>
          <cell r="AG264">
            <v>-181.70630181818183</v>
          </cell>
          <cell r="AH264">
            <v>-0.76669325661680088</v>
          </cell>
          <cell r="AL264">
            <v>17.457930000000001</v>
          </cell>
          <cell r="AM264">
            <v>23.042069999999999</v>
          </cell>
          <cell r="AN264">
            <v>17.457929999999998</v>
          </cell>
          <cell r="AO264">
            <v>5.8193100000000015</v>
          </cell>
          <cell r="AP264">
            <v>11.63862000000001</v>
          </cell>
          <cell r="AQ264">
            <v>179.35792999999998</v>
          </cell>
          <cell r="AT264">
            <v>18.85398</v>
          </cell>
          <cell r="AU264">
            <v>8.792860000000001</v>
          </cell>
          <cell r="AV264">
            <v>13.823429999999998</v>
          </cell>
          <cell r="AW264">
            <v>4.6078100000000006</v>
          </cell>
          <cell r="AX264">
            <v>9.2156200000000013</v>
          </cell>
          <cell r="AY264">
            <v>13.823428181818187</v>
          </cell>
        </row>
        <row r="266">
          <cell r="C266" t="str">
            <v>Rendas de Concessão</v>
          </cell>
          <cell r="F266">
            <v>4.0368599999999999</v>
          </cell>
          <cell r="G266">
            <v>8.0737199999999998</v>
          </cell>
          <cell r="H266">
            <v>12.110580000000001</v>
          </cell>
          <cell r="I266">
            <v>13.456200000000001</v>
          </cell>
          <cell r="J266">
            <v>14.801819999999999</v>
          </cell>
          <cell r="K266">
            <v>17.178090000000001</v>
          </cell>
          <cell r="L266">
            <v>17.178090000000001</v>
          </cell>
          <cell r="O266">
            <v>4.0368599999999999</v>
          </cell>
          <cell r="P266">
            <v>8.4516299999999998</v>
          </cell>
          <cell r="Q266">
            <v>8.4516299999999998</v>
          </cell>
          <cell r="R266">
            <v>13.834110000000001</v>
          </cell>
          <cell r="S266">
            <v>15.179729999999999</v>
          </cell>
          <cell r="T266">
            <v>16.559705454545455</v>
          </cell>
          <cell r="V266">
            <v>16.559705454545455</v>
          </cell>
          <cell r="W266">
            <v>16.559705454545455</v>
          </cell>
          <cell r="Z266">
            <v>0</v>
          </cell>
          <cell r="AC266">
            <v>-0.61838454545454624</v>
          </cell>
          <cell r="AD266">
            <v>-3.5998446012015628E-2</v>
          </cell>
          <cell r="AG266">
            <v>16.559705454545455</v>
          </cell>
          <cell r="AH266" t="str">
            <v>-</v>
          </cell>
          <cell r="AL266">
            <v>4.0368599999999999</v>
          </cell>
          <cell r="AM266">
            <v>4.0368599999999999</v>
          </cell>
          <cell r="AN266">
            <v>4.0368600000000008</v>
          </cell>
          <cell r="AO266">
            <v>1.3456200000000003</v>
          </cell>
          <cell r="AP266">
            <v>2.6912399999999987</v>
          </cell>
          <cell r="AQ266">
            <v>5.0675100000000004</v>
          </cell>
          <cell r="AT266">
            <v>4.0368599999999999</v>
          </cell>
          <cell r="AU266">
            <v>4.4147699999999999</v>
          </cell>
          <cell r="AV266">
            <v>0</v>
          </cell>
          <cell r="AW266">
            <v>5.382480000000001</v>
          </cell>
          <cell r="AX266">
            <v>6.7280999999999995</v>
          </cell>
          <cell r="AY266">
            <v>8.108075454545455</v>
          </cell>
        </row>
        <row r="267">
          <cell r="C267" t="str">
            <v>Outros Custos Operacionais</v>
          </cell>
          <cell r="F267">
            <v>0.22379000000000016</v>
          </cell>
          <cell r="G267">
            <v>1.5194899999999993</v>
          </cell>
          <cell r="H267">
            <v>3038.4029399999999</v>
          </cell>
          <cell r="I267">
            <v>3927.3052699999998</v>
          </cell>
          <cell r="J267">
            <v>3785.3673599999997</v>
          </cell>
          <cell r="K267">
            <v>3801.9112100000007</v>
          </cell>
          <cell r="L267">
            <v>3801.9112100000007</v>
          </cell>
          <cell r="O267">
            <v>1.4749299999999996</v>
          </cell>
          <cell r="P267">
            <v>2472.87952</v>
          </cell>
          <cell r="Q267">
            <v>8550.3910200000009</v>
          </cell>
          <cell r="R267">
            <v>11548.068670000001</v>
          </cell>
          <cell r="S267">
            <v>10464.33987</v>
          </cell>
          <cell r="T267">
            <v>11415.643494545455</v>
          </cell>
          <cell r="V267">
            <v>11415.643494545455</v>
          </cell>
          <cell r="W267">
            <v>11415.643494545455</v>
          </cell>
          <cell r="Z267">
            <v>32</v>
          </cell>
          <cell r="AC267">
            <v>7613.7322845454546</v>
          </cell>
          <cell r="AD267">
            <v>2.0026065481275279</v>
          </cell>
          <cell r="AG267">
            <v>11383.643494545455</v>
          </cell>
          <cell r="AH267">
            <v>355.73885920454546</v>
          </cell>
          <cell r="AL267">
            <v>0.22379000000000016</v>
          </cell>
          <cell r="AM267">
            <v>1.2956999999999992</v>
          </cell>
          <cell r="AN267">
            <v>3036.8834499999998</v>
          </cell>
          <cell r="AO267">
            <v>888.90232999999989</v>
          </cell>
          <cell r="AP267">
            <v>746.96441999999979</v>
          </cell>
          <cell r="AQ267">
            <v>763.50827000000072</v>
          </cell>
          <cell r="AT267">
            <v>1.4749299999999996</v>
          </cell>
          <cell r="AU267">
            <v>2471.4045900000001</v>
          </cell>
          <cell r="AV267">
            <v>6077.5115000000005</v>
          </cell>
          <cell r="AW267">
            <v>2997.6776499999996</v>
          </cell>
          <cell r="AX267">
            <v>1913.9488499999989</v>
          </cell>
          <cell r="AY267">
            <v>2865.2524745454539</v>
          </cell>
        </row>
        <row r="268">
          <cell r="C268" t="str">
            <v>Outros Custos Operacionais</v>
          </cell>
          <cell r="F268">
            <v>4.26065</v>
          </cell>
          <cell r="G268">
            <v>9.5932099999999991</v>
          </cell>
          <cell r="H268">
            <v>3050.51352</v>
          </cell>
          <cell r="I268">
            <v>3940.7614699999999</v>
          </cell>
          <cell r="J268">
            <v>3800.1691799999999</v>
          </cell>
          <cell r="K268">
            <v>3819.0893000000005</v>
          </cell>
          <cell r="L268">
            <v>3819.0893000000005</v>
          </cell>
          <cell r="O268">
            <v>5.5117899999999995</v>
          </cell>
          <cell r="P268">
            <v>2481.33115</v>
          </cell>
          <cell r="Q268">
            <v>8558.8426500000005</v>
          </cell>
          <cell r="R268">
            <v>11561.90278</v>
          </cell>
          <cell r="S268">
            <v>10479.5196</v>
          </cell>
          <cell r="T268">
            <v>11432.2032</v>
          </cell>
          <cell r="V268">
            <v>11432.2032</v>
          </cell>
          <cell r="W268">
            <v>11432.2032</v>
          </cell>
          <cell r="Z268">
            <v>33</v>
          </cell>
          <cell r="AC268">
            <v>7613.1138999999994</v>
          </cell>
          <cell r="AD268">
            <v>1.9934369955685503</v>
          </cell>
          <cell r="AG268">
            <v>11399.2032</v>
          </cell>
          <cell r="AH268">
            <v>345.43040000000002</v>
          </cell>
          <cell r="AL268">
            <v>4.26065</v>
          </cell>
          <cell r="AM268">
            <v>5.3325599999999991</v>
          </cell>
          <cell r="AN268">
            <v>3040.92031</v>
          </cell>
          <cell r="AO268">
            <v>890.24794999999995</v>
          </cell>
          <cell r="AP268">
            <v>749.6556599999999</v>
          </cell>
          <cell r="AQ268">
            <v>768.57578000000058</v>
          </cell>
          <cell r="AT268">
            <v>5.5117899999999995</v>
          </cell>
          <cell r="AU268">
            <v>2475.81936</v>
          </cell>
          <cell r="AV268">
            <v>6077.5115000000005</v>
          </cell>
          <cell r="AW268">
            <v>3003.0601299999998</v>
          </cell>
          <cell r="AX268">
            <v>1920.6769499999991</v>
          </cell>
          <cell r="AY268">
            <v>2873.3605499999994</v>
          </cell>
        </row>
        <row r="269">
          <cell r="C269" t="str">
            <v>Custos Operacionais</v>
          </cell>
          <cell r="F269">
            <v>5376.5571500000015</v>
          </cell>
          <cell r="G269">
            <v>22458.630530000002</v>
          </cell>
          <cell r="H269">
            <v>33453.251359999995</v>
          </cell>
          <cell r="I269">
            <v>43075.204400000002</v>
          </cell>
          <cell r="J269">
            <v>48671.049409999992</v>
          </cell>
          <cell r="K269">
            <v>53565.752740000011</v>
          </cell>
          <cell r="L269">
            <v>53565.752740000011</v>
          </cell>
          <cell r="O269">
            <v>8370.8998700000011</v>
          </cell>
          <cell r="P269">
            <v>29642.54636</v>
          </cell>
          <cell r="Q269">
            <v>55459.717569999993</v>
          </cell>
          <cell r="R269">
            <v>65786.586390000011</v>
          </cell>
          <cell r="S269">
            <v>69001.773000000001</v>
          </cell>
          <cell r="T269">
            <v>75274.66145454545</v>
          </cell>
          <cell r="U269">
            <v>0</v>
          </cell>
          <cell r="V269">
            <v>75274.66145454545</v>
          </cell>
          <cell r="W269">
            <v>75274.66145454545</v>
          </cell>
          <cell r="Z269">
            <v>180540.08880156829</v>
          </cell>
          <cell r="AC269">
            <v>21708.90871454545</v>
          </cell>
          <cell r="AD269">
            <v>0.40527590118852941</v>
          </cell>
          <cell r="AG269">
            <v>-105265.42734702284</v>
          </cell>
          <cell r="AH269">
            <v>-0.58305846665845018</v>
          </cell>
          <cell r="AL269">
            <v>5376.5571500000015</v>
          </cell>
          <cell r="AM269">
            <v>17082.073380000002</v>
          </cell>
          <cell r="AN269">
            <v>10994.620829999993</v>
          </cell>
          <cell r="AO269">
            <v>9621.9530400000076</v>
          </cell>
          <cell r="AP269">
            <v>15217.798049999998</v>
          </cell>
          <cell r="AQ269">
            <v>20112.501380000016</v>
          </cell>
          <cell r="AT269">
            <v>8370.8998700000011</v>
          </cell>
          <cell r="AU269">
            <v>21271.646489999999</v>
          </cell>
          <cell r="AV269">
            <v>25817.171209999993</v>
          </cell>
          <cell r="AW269">
            <v>10326.868820000018</v>
          </cell>
          <cell r="AX269">
            <v>13542.055430000008</v>
          </cell>
          <cell r="AY269">
            <v>19814.943884545457</v>
          </cell>
        </row>
        <row r="271">
          <cell r="C271" t="str">
            <v>EBITDA</v>
          </cell>
          <cell r="F271">
            <v>74.075729999999083</v>
          </cell>
          <cell r="G271">
            <v>-4355.3401500000009</v>
          </cell>
          <cell r="H271">
            <v>6568.1114400000142</v>
          </cell>
          <cell r="I271">
            <v>-1205.9261000000029</v>
          </cell>
          <cell r="J271">
            <v>2183.1206000000147</v>
          </cell>
          <cell r="K271">
            <v>9655.918199999991</v>
          </cell>
          <cell r="L271">
            <v>9655.918199999991</v>
          </cell>
          <cell r="O271">
            <v>19079.679110000001</v>
          </cell>
          <cell r="P271">
            <v>32642.40497</v>
          </cell>
          <cell r="Q271">
            <v>28762.219840000012</v>
          </cell>
          <cell r="R271">
            <v>28982.950269999983</v>
          </cell>
          <cell r="S271">
            <v>30162.305570000004</v>
          </cell>
          <cell r="T271">
            <v>32904.333349090906</v>
          </cell>
          <cell r="V271">
            <v>32904.333349090906</v>
          </cell>
          <cell r="W271">
            <v>32904.333349090906</v>
          </cell>
          <cell r="Z271">
            <v>2993.9111984317133</v>
          </cell>
          <cell r="AC271">
            <v>23248.415149090913</v>
          </cell>
          <cell r="AD271">
            <v>2.4076855942183664</v>
          </cell>
          <cell r="AG271">
            <v>29910.422150659193</v>
          </cell>
          <cell r="AH271">
            <v>9.9904172730063046</v>
          </cell>
          <cell r="AL271">
            <v>74.075729999999083</v>
          </cell>
          <cell r="AM271">
            <v>-4429.4158799999996</v>
          </cell>
          <cell r="AN271">
            <v>10923.451590000015</v>
          </cell>
          <cell r="AO271">
            <v>-7774.0375400000175</v>
          </cell>
          <cell r="AP271">
            <v>-4384.9908399999995</v>
          </cell>
          <cell r="AQ271">
            <v>3087.8067599999767</v>
          </cell>
          <cell r="AT271">
            <v>19079.679110000001</v>
          </cell>
          <cell r="AU271">
            <v>13562.725859999999</v>
          </cell>
          <cell r="AV271">
            <v>-3880.1851299999871</v>
          </cell>
          <cell r="AW271">
            <v>220.73042999997051</v>
          </cell>
          <cell r="AX271">
            <v>1400.0857299999916</v>
          </cell>
          <cell r="AY271">
            <v>4142.1135090908938</v>
          </cell>
        </row>
        <row r="272">
          <cell r="C272" t="str">
            <v>EBITDA / Volume de Negócios</v>
          </cell>
          <cell r="F272">
            <v>1.6426305270194241E-2</v>
          </cell>
          <cell r="G272">
            <v>-0.27653997688750814</v>
          </cell>
          <cell r="H272">
            <v>0.17934632989352725</v>
          </cell>
          <cell r="I272">
            <v>-3.1698017259201391E-2</v>
          </cell>
          <cell r="J272">
            <v>4.6753633226298337E-2</v>
          </cell>
          <cell r="K272">
            <v>0.16502522941384842</v>
          </cell>
          <cell r="L272">
            <v>0.16502522941384842</v>
          </cell>
          <cell r="O272">
            <v>0.72621385191821253</v>
          </cell>
          <cell r="P272">
            <v>0.54417362966283178</v>
          </cell>
          <cell r="Q272">
            <v>0.35559997668082161</v>
          </cell>
          <cell r="R272">
            <v>0.31891586633820768</v>
          </cell>
          <cell r="S272">
            <v>0.31776589638196989</v>
          </cell>
          <cell r="T272">
            <v>0.31776589638196984</v>
          </cell>
          <cell r="V272">
            <v>0.31776589638196984</v>
          </cell>
          <cell r="W272">
            <v>0.31776589638196984</v>
          </cell>
          <cell r="Z272">
            <v>1.6789071630067088E-2</v>
          </cell>
          <cell r="AC272">
            <v>0.15274066696812141</v>
          </cell>
          <cell r="AG272">
            <v>0.30097682475190274</v>
          </cell>
        </row>
        <row r="274">
          <cell r="C274" t="str">
            <v>EBIT</v>
          </cell>
          <cell r="F274">
            <v>-779.86193000000094</v>
          </cell>
          <cell r="G274">
            <v>-6071.4432300000008</v>
          </cell>
          <cell r="H274">
            <v>3991.3526900000143</v>
          </cell>
          <cell r="I274">
            <v>-4073.5310000000027</v>
          </cell>
          <cell r="J274">
            <v>-976.75762999998551</v>
          </cell>
          <cell r="K274">
            <v>6038.7937299999903</v>
          </cell>
          <cell r="L274">
            <v>6038.7937299999903</v>
          </cell>
          <cell r="O274">
            <v>18198.360420000001</v>
          </cell>
          <cell r="P274">
            <v>30887.678169999999</v>
          </cell>
          <cell r="Q274">
            <v>26126.571000000011</v>
          </cell>
          <cell r="R274">
            <v>26052.610209999984</v>
          </cell>
          <cell r="S274">
            <v>26937.270730000004</v>
          </cell>
          <cell r="T274">
            <v>29386.113523636363</v>
          </cell>
          <cell r="V274">
            <v>29386.113523636363</v>
          </cell>
          <cell r="W274">
            <v>29386.113523636363</v>
          </cell>
          <cell r="Z274">
            <v>-1161.0888015682867</v>
          </cell>
          <cell r="AC274">
            <v>23347.319793636372</v>
          </cell>
          <cell r="AD274">
            <v>3.8662224340682041</v>
          </cell>
          <cell r="AG274">
            <v>30547.202325204649</v>
          </cell>
          <cell r="AH274">
            <v>26.309100806023135</v>
          </cell>
          <cell r="AL274">
            <v>-779.86193000000094</v>
          </cell>
          <cell r="AM274">
            <v>-5291.5812999999998</v>
          </cell>
          <cell r="AN274">
            <v>10062.795920000015</v>
          </cell>
          <cell r="AO274">
            <v>-8064.8836900000169</v>
          </cell>
          <cell r="AP274">
            <v>-4968.1103199999998</v>
          </cell>
          <cell r="AQ274">
            <v>2047.4410399999761</v>
          </cell>
          <cell r="AT274">
            <v>18198.360420000001</v>
          </cell>
          <cell r="AU274">
            <v>12689.317749999998</v>
          </cell>
          <cell r="AV274">
            <v>-4761.1071699999884</v>
          </cell>
          <cell r="AW274">
            <v>-73.960790000026464</v>
          </cell>
          <cell r="AX274">
            <v>810.699729999993</v>
          </cell>
          <cell r="AY274">
            <v>3259.5425236363517</v>
          </cell>
        </row>
        <row r="275">
          <cell r="C275" t="str">
            <v>EBIT / Volume de Negócios</v>
          </cell>
          <cell r="F275">
            <v>-0.17293451081458158</v>
          </cell>
          <cell r="G275">
            <v>-0.3855030175996742</v>
          </cell>
          <cell r="H275">
            <v>0.10898634452252205</v>
          </cell>
          <cell r="I275">
            <v>-0.10707360587343759</v>
          </cell>
          <cell r="J275">
            <v>-2.0918206710159499E-2</v>
          </cell>
          <cell r="K275">
            <v>0.1032064791804221</v>
          </cell>
          <cell r="L275">
            <v>0.1032064791804221</v>
          </cell>
          <cell r="O275">
            <v>0.69266895648561766</v>
          </cell>
          <cell r="P275">
            <v>0.51492100404593177</v>
          </cell>
          <cell r="Q275">
            <v>0.32301429062263332</v>
          </cell>
          <cell r="R275">
            <v>0.28667167000227489</v>
          </cell>
          <cell r="S275">
            <v>0.28378951203637215</v>
          </cell>
          <cell r="T275">
            <v>0.28378951203637215</v>
          </cell>
          <cell r="V275">
            <v>0.28378951203637215</v>
          </cell>
          <cell r="W275">
            <v>0.28378951203637215</v>
          </cell>
          <cell r="Z275">
            <v>-6.5110825827465963E-3</v>
          </cell>
          <cell r="AC275">
            <v>0.18058303285595007</v>
          </cell>
          <cell r="AG275">
            <v>0.29030059461911872</v>
          </cell>
        </row>
        <row r="277">
          <cell r="C277" t="str">
            <v>Resultados Financeiros</v>
          </cell>
          <cell r="F277">
            <v>-76.509739999999994</v>
          </cell>
          <cell r="G277">
            <v>-666.41701999999998</v>
          </cell>
          <cell r="H277">
            <v>-714.44699000000003</v>
          </cell>
          <cell r="I277">
            <v>-727.8900900000001</v>
          </cell>
          <cell r="J277">
            <v>-739.84212000000002</v>
          </cell>
          <cell r="K277">
            <v>-401.97805999999997</v>
          </cell>
          <cell r="L277">
            <v>-401.97805999999997</v>
          </cell>
          <cell r="O277">
            <v>-29.847840000000001</v>
          </cell>
          <cell r="P277">
            <v>99.982923000000099</v>
          </cell>
          <cell r="Q277">
            <v>202.97867050000011</v>
          </cell>
          <cell r="R277">
            <v>240.63682999999997</v>
          </cell>
          <cell r="S277">
            <v>285.14759179999999</v>
          </cell>
          <cell r="T277">
            <v>311.07010014545455</v>
          </cell>
          <cell r="V277">
            <v>311.07010014545455</v>
          </cell>
          <cell r="W277">
            <v>311.07010014545455</v>
          </cell>
          <cell r="Z277">
            <v>-586</v>
          </cell>
          <cell r="AC277">
            <v>713.04816014545452</v>
          </cell>
          <cell r="AD277">
            <v>1.7738484536829064</v>
          </cell>
          <cell r="AG277">
            <v>897.07010014545449</v>
          </cell>
          <cell r="AH277">
            <v>1.530836348371083</v>
          </cell>
          <cell r="AL277">
            <v>-76.509739999999994</v>
          </cell>
          <cell r="AM277">
            <v>-589.90728000000001</v>
          </cell>
          <cell r="AN277">
            <v>-48.029970000000048</v>
          </cell>
          <cell r="AO277">
            <v>-13.443100000000072</v>
          </cell>
          <cell r="AP277">
            <v>-25.395129999999995</v>
          </cell>
          <cell r="AQ277">
            <v>312.46893000000006</v>
          </cell>
          <cell r="AT277">
            <v>-29.847840000000001</v>
          </cell>
          <cell r="AU277">
            <v>129.8307630000001</v>
          </cell>
          <cell r="AV277">
            <v>102.99574750000001</v>
          </cell>
          <cell r="AW277">
            <v>37.658159499999869</v>
          </cell>
          <cell r="AX277">
            <v>82.16892129999988</v>
          </cell>
          <cell r="AY277">
            <v>108.09142964545444</v>
          </cell>
        </row>
        <row r="278">
          <cell r="C278" t="str">
            <v>Resultados Extraordinários</v>
          </cell>
          <cell r="F278">
            <v>-0.70074999999999998</v>
          </cell>
          <cell r="G278">
            <v>-392.68894</v>
          </cell>
          <cell r="H278">
            <v>-6.9519200000000039</v>
          </cell>
          <cell r="I278">
            <v>-7.5041000000000002</v>
          </cell>
          <cell r="J278">
            <v>-8.0843200000000284</v>
          </cell>
          <cell r="K278">
            <v>-14.147760000000002</v>
          </cell>
          <cell r="L278">
            <v>-14.147760000000002</v>
          </cell>
          <cell r="O278">
            <v>1.9999999999999998E-4</v>
          </cell>
          <cell r="P278">
            <v>-165.67543999999998</v>
          </cell>
          <cell r="Q278">
            <v>237.48479999999995</v>
          </cell>
          <cell r="R278">
            <v>239.45930999999996</v>
          </cell>
          <cell r="S278">
            <v>242.13029000000006</v>
          </cell>
          <cell r="T278">
            <v>264.14213454545461</v>
          </cell>
          <cell r="V278">
            <v>264.14213454545461</v>
          </cell>
          <cell r="W278">
            <v>264.14213454545461</v>
          </cell>
          <cell r="Z278">
            <v>-164</v>
          </cell>
          <cell r="AC278">
            <v>278.28989454545462</v>
          </cell>
          <cell r="AD278">
            <v>19.670244232688042</v>
          </cell>
          <cell r="AG278">
            <v>428.14213454545461</v>
          </cell>
          <cell r="AH278">
            <v>2.6106227716186257</v>
          </cell>
          <cell r="AL278">
            <v>-0.70074999999999998</v>
          </cell>
          <cell r="AM278">
            <v>-391.98818999999997</v>
          </cell>
          <cell r="AN278">
            <v>385.73701999999997</v>
          </cell>
          <cell r="AO278">
            <v>-0.55217999999999634</v>
          </cell>
          <cell r="AP278">
            <v>-1.1324000000000245</v>
          </cell>
          <cell r="AQ278">
            <v>-7.1958399999999978</v>
          </cell>
          <cell r="AT278">
            <v>1.9999999999999998E-4</v>
          </cell>
          <cell r="AU278">
            <v>-165.67563999999999</v>
          </cell>
          <cell r="AV278">
            <v>403.16023999999993</v>
          </cell>
          <cell r="AW278">
            <v>1.9745100000000093</v>
          </cell>
          <cell r="AX278">
            <v>4.6454900000001089</v>
          </cell>
          <cell r="AY278">
            <v>26.65733454545466</v>
          </cell>
        </row>
        <row r="280">
          <cell r="C280" t="str">
            <v>Resultados Antes de Impostos</v>
          </cell>
          <cell r="F280">
            <v>-857.07242000000088</v>
          </cell>
          <cell r="G280">
            <v>-7130.5491900000006</v>
          </cell>
          <cell r="H280">
            <v>3269.9537800000144</v>
          </cell>
          <cell r="I280">
            <v>-4808.9251900000027</v>
          </cell>
          <cell r="J280">
            <v>-1724.6840699999855</v>
          </cell>
          <cell r="K280">
            <v>5622.6679099999901</v>
          </cell>
          <cell r="L280">
            <v>5622.6679099999901</v>
          </cell>
          <cell r="O280">
            <v>18168.512780000001</v>
          </cell>
          <cell r="P280">
            <v>30821.985653</v>
          </cell>
          <cell r="Q280">
            <v>26567.03447050001</v>
          </cell>
          <cell r="R280">
            <v>26532.706349999982</v>
          </cell>
          <cell r="S280">
            <v>27464.548611800004</v>
          </cell>
          <cell r="T280">
            <v>29961.325758327272</v>
          </cell>
          <cell r="V280">
            <v>29961.325758327272</v>
          </cell>
          <cell r="W280">
            <v>29961.325758327272</v>
          </cell>
          <cell r="Z280">
            <v>-1911.0888015682867</v>
          </cell>
          <cell r="AC280">
            <v>24338.657848327282</v>
          </cell>
          <cell r="AD280">
            <v>4.3286671448336209</v>
          </cell>
          <cell r="AG280">
            <v>31872.414559895558</v>
          </cell>
          <cell r="AH280">
            <v>16.6776209110431</v>
          </cell>
          <cell r="AL280">
            <v>-857.07242000000088</v>
          </cell>
          <cell r="AM280">
            <v>-6273.4767699999993</v>
          </cell>
          <cell r="AN280">
            <v>10400.502970000016</v>
          </cell>
          <cell r="AO280">
            <v>-8078.878970000017</v>
          </cell>
          <cell r="AP280">
            <v>-4994.6378500000001</v>
          </cell>
          <cell r="AQ280">
            <v>2352.7141299999757</v>
          </cell>
          <cell r="AT280">
            <v>18168.512780000001</v>
          </cell>
          <cell r="AU280">
            <v>12653.472872999999</v>
          </cell>
          <cell r="AV280">
            <v>-4254.95118249999</v>
          </cell>
          <cell r="AW280">
            <v>-34.32812050002758</v>
          </cell>
          <cell r="AX280">
            <v>897.51414129999466</v>
          </cell>
          <cell r="AY280">
            <v>3394.2912878272618</v>
          </cell>
        </row>
        <row r="282">
          <cell r="C282" t="str">
            <v>Impostos</v>
          </cell>
          <cell r="F282">
            <v>0</v>
          </cell>
          <cell r="G282">
            <v>-100.35335000000001</v>
          </cell>
          <cell r="H282">
            <v>1050.68319</v>
          </cell>
          <cell r="I282">
            <v>1050.68319</v>
          </cell>
          <cell r="J282">
            <v>-100.35335000000001</v>
          </cell>
          <cell r="K282">
            <v>1923.8438999999998</v>
          </cell>
          <cell r="L282">
            <v>1923.8438999999998</v>
          </cell>
          <cell r="O282">
            <v>0</v>
          </cell>
          <cell r="P282">
            <v>10171.25527</v>
          </cell>
          <cell r="Q282">
            <v>8925.1060100000013</v>
          </cell>
          <cell r="R282">
            <v>8917.8561399999999</v>
          </cell>
          <cell r="S282">
            <v>9153.55278</v>
          </cell>
          <cell r="T282">
            <v>9985.693941818181</v>
          </cell>
          <cell r="V282">
            <v>9985.693941818181</v>
          </cell>
          <cell r="W282">
            <v>9985.693941818181</v>
          </cell>
          <cell r="Z282">
            <v>0</v>
          </cell>
          <cell r="AC282">
            <v>8061.8500418181811</v>
          </cell>
          <cell r="AD282">
            <v>4.1904907367059154</v>
          </cell>
          <cell r="AG282">
            <v>9985.693941818181</v>
          </cell>
          <cell r="AH282" t="str">
            <v>-</v>
          </cell>
          <cell r="AL282">
            <v>0</v>
          </cell>
          <cell r="AM282">
            <v>-100.35335000000001</v>
          </cell>
          <cell r="AN282">
            <v>1151.0365400000001</v>
          </cell>
          <cell r="AO282">
            <v>0</v>
          </cell>
          <cell r="AP282">
            <v>-1151.0365400000001</v>
          </cell>
          <cell r="AQ282">
            <v>873.16070999999988</v>
          </cell>
          <cell r="AT282">
            <v>0</v>
          </cell>
          <cell r="AU282">
            <v>10171.25527</v>
          </cell>
          <cell r="AV282">
            <v>-1246.1492599999983</v>
          </cell>
          <cell r="AW282">
            <v>-7.2498700000014651</v>
          </cell>
          <cell r="AX282">
            <v>228.44676999999865</v>
          </cell>
          <cell r="AY282">
            <v>1060.5879318181796</v>
          </cell>
        </row>
        <row r="283">
          <cell r="C283" t="str">
            <v>Taxa Efectiva (%)</v>
          </cell>
          <cell r="F283">
            <v>0</v>
          </cell>
          <cell r="G283">
            <v>1.4073719614856201E-2</v>
          </cell>
          <cell r="H283">
            <v>0.32131438567305848</v>
          </cell>
          <cell r="I283">
            <v>-0.21848607505578588</v>
          </cell>
          <cell r="J283">
            <v>5.8186511805609041E-2</v>
          </cell>
          <cell r="K283">
            <v>0.34215855013923507</v>
          </cell>
          <cell r="L283">
            <v>0.34215855013923507</v>
          </cell>
          <cell r="O283">
            <v>0</v>
          </cell>
          <cell r="P283">
            <v>0.33000000014632414</v>
          </cell>
          <cell r="Q283">
            <v>0.3359466416889858</v>
          </cell>
          <cell r="R283">
            <v>0.33610804802051436</v>
          </cell>
          <cell r="S283">
            <v>0.3332861176559524</v>
          </cell>
          <cell r="T283">
            <v>0.3332861176559524</v>
          </cell>
          <cell r="V283">
            <v>0.3332861176559524</v>
          </cell>
          <cell r="W283">
            <v>0.3332861176559524</v>
          </cell>
          <cell r="Z283">
            <v>0</v>
          </cell>
          <cell r="AC283">
            <v>-8.8724324832826773E-3</v>
          </cell>
          <cell r="AG283">
            <v>0.3332861176559524</v>
          </cell>
          <cell r="AL283">
            <v>0</v>
          </cell>
          <cell r="AM283">
            <v>1.5996448808082542E-2</v>
          </cell>
          <cell r="AN283">
            <v>0.11067123804686518</v>
          </cell>
          <cell r="AO283">
            <v>0</v>
          </cell>
          <cell r="AP283">
            <v>0.23045445427039321</v>
          </cell>
          <cell r="AQ283">
            <v>0.3711291137610539</v>
          </cell>
          <cell r="AT283">
            <v>0</v>
          </cell>
          <cell r="AU283">
            <v>0.80383111988989531</v>
          </cell>
          <cell r="AV283">
            <v>0.29287040122228269</v>
          </cell>
          <cell r="AW283">
            <v>0.21119332763923501</v>
          </cell>
          <cell r="AX283">
            <v>0.25453278058561551</v>
          </cell>
          <cell r="AY283">
            <v>0.31246226145107253</v>
          </cell>
        </row>
        <row r="285">
          <cell r="C285" t="str">
            <v>Interesses Minoritários</v>
          </cell>
          <cell r="F285">
            <v>0</v>
          </cell>
          <cell r="G285">
            <v>0</v>
          </cell>
          <cell r="H285">
            <v>0</v>
          </cell>
          <cell r="I285">
            <v>0</v>
          </cell>
          <cell r="J285">
            <v>0</v>
          </cell>
          <cell r="K285">
            <v>0</v>
          </cell>
          <cell r="L285">
            <v>0</v>
          </cell>
          <cell r="O285">
            <v>0</v>
          </cell>
          <cell r="P285">
            <v>0</v>
          </cell>
          <cell r="Q285">
            <v>0</v>
          </cell>
          <cell r="R285">
            <v>0</v>
          </cell>
          <cell r="S285">
            <v>0</v>
          </cell>
          <cell r="T285">
            <v>0</v>
          </cell>
          <cell r="V285">
            <v>0</v>
          </cell>
          <cell r="W285">
            <v>0</v>
          </cell>
          <cell r="Z285">
            <v>0</v>
          </cell>
          <cell r="AC285">
            <v>0</v>
          </cell>
          <cell r="AD285" t="str">
            <v>-</v>
          </cell>
          <cell r="AG285">
            <v>0</v>
          </cell>
          <cell r="AH285" t="str">
            <v>-</v>
          </cell>
          <cell r="AL285">
            <v>0</v>
          </cell>
          <cell r="AM285">
            <v>0</v>
          </cell>
          <cell r="AN285">
            <v>0</v>
          </cell>
          <cell r="AO285">
            <v>0</v>
          </cell>
          <cell r="AP285">
            <v>0</v>
          </cell>
          <cell r="AQ285">
            <v>0</v>
          </cell>
          <cell r="AT285">
            <v>0</v>
          </cell>
          <cell r="AU285">
            <v>0</v>
          </cell>
          <cell r="AV285">
            <v>0</v>
          </cell>
          <cell r="AW285">
            <v>0</v>
          </cell>
          <cell r="AX285">
            <v>0</v>
          </cell>
          <cell r="AY285">
            <v>0</v>
          </cell>
        </row>
        <row r="287">
          <cell r="C287" t="str">
            <v>Resultados Líquidos</v>
          </cell>
          <cell r="F287">
            <v>-857.07242000000088</v>
          </cell>
          <cell r="G287">
            <v>-7030.1958400000003</v>
          </cell>
          <cell r="H287">
            <v>2219.2705900000146</v>
          </cell>
          <cell r="I287">
            <v>-5859.6083800000024</v>
          </cell>
          <cell r="J287">
            <v>-1624.3307199999854</v>
          </cell>
          <cell r="K287">
            <v>3698.8240099999903</v>
          </cell>
          <cell r="L287">
            <v>3698.8240099999903</v>
          </cell>
          <cell r="O287">
            <v>18168.512780000001</v>
          </cell>
          <cell r="P287">
            <v>20650.730383000002</v>
          </cell>
          <cell r="Q287">
            <v>17641.928460500007</v>
          </cell>
          <cell r="R287">
            <v>17614.850209999982</v>
          </cell>
          <cell r="S287">
            <v>18310.995831800006</v>
          </cell>
          <cell r="T287">
            <v>19975.631816509092</v>
          </cell>
          <cell r="V287">
            <v>19975.631816509092</v>
          </cell>
          <cell r="W287">
            <v>19975.631816509092</v>
          </cell>
          <cell r="Z287">
            <v>-1911.0888015682867</v>
          </cell>
          <cell r="AC287">
            <v>16276.807806509103</v>
          </cell>
          <cell r="AD287">
            <v>4.400535889921712</v>
          </cell>
          <cell r="AG287">
            <v>21886.720618077379</v>
          </cell>
          <cell r="AH287">
            <v>11.452487503519771</v>
          </cell>
          <cell r="AL287">
            <v>-857.07242000000088</v>
          </cell>
          <cell r="AM287">
            <v>-6173.1234199999999</v>
          </cell>
          <cell r="AN287">
            <v>9249.466430000015</v>
          </cell>
          <cell r="AO287">
            <v>-8078.878970000017</v>
          </cell>
          <cell r="AP287">
            <v>-3843.60131</v>
          </cell>
          <cell r="AQ287">
            <v>1479.5534199999756</v>
          </cell>
          <cell r="AT287">
            <v>18168.512780000001</v>
          </cell>
          <cell r="AU287">
            <v>2482.217603000001</v>
          </cell>
          <cell r="AV287">
            <v>-3008.8019224999953</v>
          </cell>
          <cell r="AW287">
            <v>-27.078250500024296</v>
          </cell>
          <cell r="AX287">
            <v>669.06737129999965</v>
          </cell>
          <cell r="AY287">
            <v>2333.7033560090858</v>
          </cell>
        </row>
        <row r="290">
          <cell r="B290" t="str">
            <v>*</v>
          </cell>
          <cell r="C290" t="str">
            <v>4ºT 2003 estimado por extrapolação do fecho de Nov-03 para o final do ano</v>
          </cell>
        </row>
        <row r="373">
          <cell r="C373" t="str">
            <v>Demonstração de Resultados</v>
          </cell>
          <cell r="BC373" t="str">
            <v>Demonstração de Resultados</v>
          </cell>
          <cell r="DC373" t="str">
            <v>Demonstração de Resultados</v>
          </cell>
          <cell r="FC373" t="str">
            <v>Demonstração de Resultados</v>
          </cell>
        </row>
        <row r="374">
          <cell r="C374" t="str">
            <v>Empresas do Brasil</v>
          </cell>
          <cell r="BC374" t="str">
            <v>Bandeirante</v>
          </cell>
          <cell r="DC374" t="str">
            <v>Escelsa</v>
          </cell>
          <cell r="FC374" t="str">
            <v>Enersul</v>
          </cell>
        </row>
        <row r="377">
          <cell r="E377" t="str">
            <v>Acumulado</v>
          </cell>
          <cell r="L377" t="str">
            <v>Auxiliar</v>
          </cell>
          <cell r="O377" t="str">
            <v>Acumulado</v>
          </cell>
          <cell r="Z377" t="str">
            <v>Pl. Negócios</v>
          </cell>
          <cell r="AC377" t="str">
            <v>2003  vs  2002</v>
          </cell>
          <cell r="AG377" t="str">
            <v>Anualizado vs Plano Neg.</v>
          </cell>
          <cell r="AK377" t="str">
            <v>Movimento Trimestral</v>
          </cell>
          <cell r="BE377" t="str">
            <v>Acumulado</v>
          </cell>
          <cell r="BL377" t="str">
            <v>Auxiliar</v>
          </cell>
          <cell r="BN377" t="str">
            <v>Acumulado</v>
          </cell>
          <cell r="BV377" t="str">
            <v>Auxiliar</v>
          </cell>
          <cell r="BZ377" t="str">
            <v>Pl. Negócios</v>
          </cell>
          <cell r="CC377" t="str">
            <v>2003  vs  2002</v>
          </cell>
          <cell r="CG377" t="str">
            <v>Anualizado  vs  Plano Neg.</v>
          </cell>
          <cell r="CK377" t="str">
            <v>Movimento Trimestral</v>
          </cell>
          <cell r="DE377" t="str">
            <v>Acumulado</v>
          </cell>
          <cell r="DL377" t="str">
            <v>Auxiliar</v>
          </cell>
          <cell r="DN377" t="str">
            <v>Acumulado</v>
          </cell>
          <cell r="DV377" t="str">
            <v>Auxiliar</v>
          </cell>
          <cell r="DZ377" t="str">
            <v>Pl. Negócios</v>
          </cell>
          <cell r="EC377" t="str">
            <v>2003  vs  2002</v>
          </cell>
          <cell r="EG377" t="str">
            <v>Anualizado  vs  Pl. Negócios</v>
          </cell>
          <cell r="EK377" t="str">
            <v>Movimento Trimestral</v>
          </cell>
          <cell r="FE377" t="str">
            <v>Acumulado</v>
          </cell>
          <cell r="FL377" t="str">
            <v>Auxiliar</v>
          </cell>
          <cell r="FN377" t="str">
            <v>Acumulado</v>
          </cell>
          <cell r="FV377" t="str">
            <v>Auxiliar</v>
          </cell>
          <cell r="FZ377" t="str">
            <v>Pl. Negócios</v>
          </cell>
          <cell r="GC377" t="str">
            <v>2003  vs  2002</v>
          </cell>
          <cell r="GG377" t="str">
            <v>Anualizado  vs  Plano Neg.</v>
          </cell>
          <cell r="GK377" t="str">
            <v>Movimento Trimestral</v>
          </cell>
        </row>
        <row r="378">
          <cell r="C378" t="str">
            <v>(Milhares de Euros)</v>
          </cell>
          <cell r="F378" t="str">
            <v>1ºT 2002</v>
          </cell>
          <cell r="G378" t="str">
            <v>2ºT 2002</v>
          </cell>
          <cell r="H378" t="str">
            <v>3ºT 2002</v>
          </cell>
          <cell r="I378">
            <v>37530</v>
          </cell>
          <cell r="J378">
            <v>37561</v>
          </cell>
          <cell r="K378" t="str">
            <v>4ºT 2002</v>
          </cell>
          <cell r="L378" t="str">
            <v>mês actual</v>
          </cell>
          <cell r="O378" t="str">
            <v>1ºT 2003</v>
          </cell>
          <cell r="P378" t="str">
            <v>2ºT 2003</v>
          </cell>
          <cell r="Q378" t="str">
            <v>3ºT 2003</v>
          </cell>
          <cell r="R378">
            <v>37895</v>
          </cell>
          <cell r="S378">
            <v>37926</v>
          </cell>
          <cell r="T378" t="str">
            <v>4ºT 2003</v>
          </cell>
          <cell r="V378" t="str">
            <v>mês actual</v>
          </cell>
          <cell r="W378" t="str">
            <v>anualizado</v>
          </cell>
          <cell r="Z378">
            <v>37956</v>
          </cell>
          <cell r="AC378" t="str">
            <v>Valor</v>
          </cell>
          <cell r="AD378" t="str">
            <v>%</v>
          </cell>
          <cell r="AG378" t="str">
            <v>Valor</v>
          </cell>
          <cell r="AH378" t="str">
            <v>%</v>
          </cell>
          <cell r="AL378" t="str">
            <v>1ºT 2002</v>
          </cell>
          <cell r="AM378" t="str">
            <v>2ºT 2002</v>
          </cell>
          <cell r="AN378" t="str">
            <v>3ºT 2002</v>
          </cell>
          <cell r="AO378">
            <v>37530</v>
          </cell>
          <cell r="AP378" t="str">
            <v>Nov02-Set-02</v>
          </cell>
          <cell r="AQ378" t="str">
            <v>4ºT 2002</v>
          </cell>
          <cell r="AT378" t="str">
            <v>1ºT 2003</v>
          </cell>
          <cell r="AU378" t="str">
            <v>2ºT 2003</v>
          </cell>
          <cell r="AV378" t="str">
            <v>3ºT 2003</v>
          </cell>
          <cell r="AW378">
            <v>37895</v>
          </cell>
          <cell r="AX378" t="str">
            <v>Nov03-Set-03</v>
          </cell>
          <cell r="AY378" t="str">
            <v>4ºT 2003 *</v>
          </cell>
          <cell r="BC378" t="str">
            <v>(Milhares de Euros)</v>
          </cell>
          <cell r="BF378" t="str">
            <v>1ºT 2002</v>
          </cell>
          <cell r="BG378" t="str">
            <v>2ºT 2002</v>
          </cell>
          <cell r="BH378" t="str">
            <v>3ºT 2002</v>
          </cell>
          <cell r="BI378">
            <v>37530</v>
          </cell>
          <cell r="BJ378">
            <v>37561</v>
          </cell>
          <cell r="BK378" t="str">
            <v>4ºT 2002</v>
          </cell>
          <cell r="BL378" t="str">
            <v>mês actual</v>
          </cell>
          <cell r="BO378" t="str">
            <v>1ºT 2003</v>
          </cell>
          <cell r="BP378" t="str">
            <v>2ºT 2003</v>
          </cell>
          <cell r="BQ378" t="str">
            <v>3ºT 2003</v>
          </cell>
          <cell r="BR378">
            <v>37895</v>
          </cell>
          <cell r="BS378">
            <v>37926</v>
          </cell>
          <cell r="BT378" t="str">
            <v>4ºT 2003 *</v>
          </cell>
          <cell r="BV378" t="str">
            <v>mês actual</v>
          </cell>
          <cell r="BW378" t="str">
            <v>anualizado</v>
          </cell>
          <cell r="BZ378">
            <v>37956</v>
          </cell>
          <cell r="CC378" t="str">
            <v>Valor</v>
          </cell>
          <cell r="CD378" t="str">
            <v>%</v>
          </cell>
          <cell r="CG378" t="str">
            <v>Valor</v>
          </cell>
          <cell r="CH378" t="str">
            <v>%</v>
          </cell>
          <cell r="CL378" t="str">
            <v>1ºT 2002</v>
          </cell>
          <cell r="CM378" t="str">
            <v>2ºT 2002</v>
          </cell>
          <cell r="CN378" t="str">
            <v>3ºT 2002</v>
          </cell>
          <cell r="CO378">
            <v>37530</v>
          </cell>
          <cell r="CP378" t="str">
            <v>Nov02-Set-02</v>
          </cell>
          <cell r="CQ378" t="str">
            <v>4ºT 2002</v>
          </cell>
          <cell r="CT378" t="str">
            <v>1ºT 2003</v>
          </cell>
          <cell r="CU378" t="str">
            <v>2ºT 2003</v>
          </cell>
          <cell r="CV378" t="str">
            <v>3ºT 2003</v>
          </cell>
          <cell r="CW378">
            <v>37895</v>
          </cell>
          <cell r="CX378" t="str">
            <v>Nov03-Set03</v>
          </cell>
          <cell r="CY378" t="str">
            <v>4ºT 2003 *</v>
          </cell>
          <cell r="DC378" t="str">
            <v>(Milhares de Euros)</v>
          </cell>
          <cell r="DF378" t="str">
            <v>1ºT 2002</v>
          </cell>
          <cell r="DG378" t="str">
            <v>2ºT 2002</v>
          </cell>
          <cell r="DH378" t="str">
            <v>3ºT 2002</v>
          </cell>
          <cell r="DI378">
            <v>37530</v>
          </cell>
          <cell r="DJ378">
            <v>37561</v>
          </cell>
          <cell r="DK378" t="str">
            <v>4ºT 2002</v>
          </cell>
          <cell r="DL378" t="str">
            <v>mês actual</v>
          </cell>
          <cell r="DO378" t="str">
            <v>1ºT 2003</v>
          </cell>
          <cell r="DP378" t="str">
            <v>2ºT 2003</v>
          </cell>
          <cell r="DQ378" t="str">
            <v>3ºT 2003</v>
          </cell>
          <cell r="DR378">
            <v>37895</v>
          </cell>
          <cell r="DS378">
            <v>37926</v>
          </cell>
          <cell r="DT378" t="str">
            <v>4ºT 2003</v>
          </cell>
          <cell r="DV378" t="str">
            <v>mês actual</v>
          </cell>
          <cell r="DW378" t="str">
            <v>anualizado</v>
          </cell>
          <cell r="DZ378">
            <v>37956</v>
          </cell>
          <cell r="EC378" t="str">
            <v>Valor</v>
          </cell>
          <cell r="ED378" t="str">
            <v>%</v>
          </cell>
          <cell r="EG378" t="str">
            <v>Valor</v>
          </cell>
          <cell r="EH378" t="str">
            <v>%</v>
          </cell>
          <cell r="EL378" t="str">
            <v>1ºT 2002</v>
          </cell>
          <cell r="EM378" t="str">
            <v>2ºT 2002</v>
          </cell>
          <cell r="EN378" t="str">
            <v>3ºT 2002</v>
          </cell>
          <cell r="EO378">
            <v>37530</v>
          </cell>
          <cell r="EP378" t="str">
            <v>Nov02-Set02</v>
          </cell>
          <cell r="EQ378" t="str">
            <v>4ºT 2002</v>
          </cell>
          <cell r="ET378" t="str">
            <v>1ºT 2003</v>
          </cell>
          <cell r="EU378" t="str">
            <v>2ºT 2003</v>
          </cell>
          <cell r="EV378" t="str">
            <v>3ºT 2003</v>
          </cell>
          <cell r="EW378">
            <v>37895</v>
          </cell>
          <cell r="EX378" t="str">
            <v>Nov03-Set03</v>
          </cell>
          <cell r="EY378" t="str">
            <v>4ºT 2003 (*)</v>
          </cell>
          <cell r="FC378" t="str">
            <v>(Milhares de Euros)</v>
          </cell>
          <cell r="FF378" t="str">
            <v>1ºT 2002</v>
          </cell>
          <cell r="FG378" t="str">
            <v>2ºT 2002</v>
          </cell>
          <cell r="FH378" t="str">
            <v>3ºT 2002</v>
          </cell>
          <cell r="FI378">
            <v>37530</v>
          </cell>
          <cell r="FJ378">
            <v>37561</v>
          </cell>
          <cell r="FK378" t="str">
            <v>4ºT 2002</v>
          </cell>
          <cell r="FL378" t="str">
            <v>mês actual</v>
          </cell>
          <cell r="FO378" t="str">
            <v>1ºT 2003</v>
          </cell>
          <cell r="FP378" t="str">
            <v>2ºT 2003</v>
          </cell>
          <cell r="FQ378" t="str">
            <v>3ºT 2003</v>
          </cell>
          <cell r="FR378">
            <v>37895</v>
          </cell>
          <cell r="FS378">
            <v>37926</v>
          </cell>
          <cell r="FT378" t="str">
            <v>4ºT 2003 *</v>
          </cell>
          <cell r="FV378" t="str">
            <v>mês actual</v>
          </cell>
          <cell r="FW378" t="str">
            <v>anualizado</v>
          </cell>
          <cell r="FZ378">
            <v>37956</v>
          </cell>
          <cell r="GC378" t="str">
            <v>Valor</v>
          </cell>
          <cell r="GD378" t="str">
            <v>%</v>
          </cell>
          <cell r="GG378" t="str">
            <v>Valor</v>
          </cell>
          <cell r="GH378" t="str">
            <v>%</v>
          </cell>
          <cell r="GL378" t="str">
            <v>1ºT 2002</v>
          </cell>
          <cell r="GM378" t="str">
            <v>2ºT 2002</v>
          </cell>
          <cell r="GN378" t="str">
            <v>3ºT 2002</v>
          </cell>
          <cell r="GO378">
            <v>37530</v>
          </cell>
          <cell r="GP378" t="str">
            <v>Nov02-Set02</v>
          </cell>
          <cell r="GQ378" t="str">
            <v>4ºT 2002</v>
          </cell>
          <cell r="GT378" t="str">
            <v>1ºT 2003</v>
          </cell>
          <cell r="GU378" t="str">
            <v>2ºT 2003</v>
          </cell>
          <cell r="GV378" t="str">
            <v>3ºT 2003</v>
          </cell>
          <cell r="GW378">
            <v>37895</v>
          </cell>
          <cell r="GX378" t="str">
            <v>Nov03-Set03</v>
          </cell>
          <cell r="GY378" t="str">
            <v>4ºT 2003 *</v>
          </cell>
        </row>
        <row r="381">
          <cell r="C381" t="str">
            <v>Vendas de Electricidade</v>
          </cell>
          <cell r="F381">
            <v>119250.12334000001</v>
          </cell>
          <cell r="G381">
            <v>348776.09616000002</v>
          </cell>
          <cell r="H381">
            <v>459957.82512999995</v>
          </cell>
          <cell r="I381">
            <v>521044.59025000001</v>
          </cell>
          <cell r="J381">
            <v>527075.34852</v>
          </cell>
          <cell r="K381">
            <v>699404.98965000012</v>
          </cell>
          <cell r="L381">
            <v>699404.98965000012</v>
          </cell>
          <cell r="O381">
            <v>205002.88812999998</v>
          </cell>
          <cell r="P381">
            <v>452312.82890999998</v>
          </cell>
          <cell r="Q381">
            <v>668092.71196999995</v>
          </cell>
          <cell r="R381">
            <v>777890.8636214257</v>
          </cell>
          <cell r="S381">
            <v>882144.95549134316</v>
          </cell>
          <cell r="T381">
            <v>967758.90283423197</v>
          </cell>
          <cell r="V381">
            <v>967758.90283423197</v>
          </cell>
          <cell r="W381">
            <v>967758.90283423197</v>
          </cell>
          <cell r="Z381">
            <v>895731</v>
          </cell>
          <cell r="AC381">
            <v>268353.91318423185</v>
          </cell>
          <cell r="AD381">
            <v>0.38368887433663135</v>
          </cell>
          <cell r="AG381">
            <v>72027.902834231965</v>
          </cell>
          <cell r="AH381">
            <v>8.0412426090234579E-2</v>
          </cell>
          <cell r="AL381">
            <v>119250.12334000001</v>
          </cell>
          <cell r="AM381">
            <v>229525.97282000002</v>
          </cell>
          <cell r="AN381">
            <v>111181.72896999994</v>
          </cell>
          <cell r="AO381">
            <v>61086.765120000055</v>
          </cell>
          <cell r="AP381">
            <v>67117.523390000046</v>
          </cell>
          <cell r="AQ381">
            <v>239447.16452000017</v>
          </cell>
          <cell r="AT381">
            <v>205002.88812999998</v>
          </cell>
          <cell r="AU381">
            <v>247309.94078</v>
          </cell>
          <cell r="AV381">
            <v>215779.8830600002</v>
          </cell>
          <cell r="AW381">
            <v>109798.15165142552</v>
          </cell>
          <cell r="AX381">
            <v>214052.24352134299</v>
          </cell>
          <cell r="AY381">
            <v>299666.19086423179</v>
          </cell>
          <cell r="BC381" t="str">
            <v>Vendas de Electricidade</v>
          </cell>
          <cell r="BF381">
            <v>116575.72768000001</v>
          </cell>
          <cell r="BG381">
            <v>345425.72119999997</v>
          </cell>
          <cell r="BH381">
            <v>444370.87462999998</v>
          </cell>
          <cell r="BI381">
            <v>482338.56264999998</v>
          </cell>
          <cell r="BJ381">
            <v>482338.56264999998</v>
          </cell>
          <cell r="BK381">
            <v>567780.62245999998</v>
          </cell>
          <cell r="BL381">
            <v>567780.62245999998</v>
          </cell>
          <cell r="BO381">
            <v>104298.71422999998</v>
          </cell>
          <cell r="BP381">
            <v>226569.20207999999</v>
          </cell>
          <cell r="BQ381">
            <v>338539.52442000003</v>
          </cell>
          <cell r="BR381">
            <v>388285.95797010895</v>
          </cell>
          <cell r="BS381">
            <v>429887.14844629943</v>
          </cell>
          <cell r="BT381">
            <v>471907.07202708547</v>
          </cell>
          <cell r="BV381">
            <v>471907.07202708547</v>
          </cell>
          <cell r="BW381">
            <v>471907.07202708547</v>
          </cell>
          <cell r="CC381">
            <v>-95873.550432914519</v>
          </cell>
          <cell r="CD381">
            <v>-0.16885667921798231</v>
          </cell>
          <cell r="CG381">
            <v>471907.07202708547</v>
          </cell>
          <cell r="CH381" t="str">
            <v>-</v>
          </cell>
          <cell r="CL381">
            <v>116575.72768000001</v>
          </cell>
          <cell r="CM381">
            <v>228849.99351999996</v>
          </cell>
          <cell r="CN381">
            <v>98945.153430000006</v>
          </cell>
          <cell r="CO381">
            <v>37967.688020000001</v>
          </cell>
          <cell r="CP381">
            <v>37967.688020000001</v>
          </cell>
          <cell r="CQ381">
            <v>123409.74783000001</v>
          </cell>
          <cell r="CT381">
            <v>104298.71422999998</v>
          </cell>
          <cell r="CU381">
            <v>122270.48785</v>
          </cell>
          <cell r="CV381">
            <v>111970.32234000004</v>
          </cell>
          <cell r="CW381">
            <v>49746.433550108923</v>
          </cell>
          <cell r="CX381">
            <v>91347.624026299396</v>
          </cell>
          <cell r="CY381">
            <v>133367.54760708543</v>
          </cell>
          <cell r="DC381" t="str">
            <v>Vendas de Electricidade</v>
          </cell>
          <cell r="DF381">
            <v>0</v>
          </cell>
          <cell r="DG381">
            <v>0</v>
          </cell>
          <cell r="DH381">
            <v>0</v>
          </cell>
          <cell r="DI381">
            <v>20259.888579999999</v>
          </cell>
          <cell r="DJ381">
            <v>20259.888579999999</v>
          </cell>
          <cell r="DK381">
            <v>68035.794099999999</v>
          </cell>
          <cell r="DL381">
            <v>20259.888579999999</v>
          </cell>
          <cell r="DO381">
            <v>63058.683709999998</v>
          </cell>
          <cell r="DP381">
            <v>124746.15193000001</v>
          </cell>
          <cell r="DQ381">
            <v>180922.66600999999</v>
          </cell>
          <cell r="DR381">
            <v>219507.17144508669</v>
          </cell>
          <cell r="DS381">
            <v>243440.85628855444</v>
          </cell>
          <cell r="DT381">
            <v>266320.92266462481</v>
          </cell>
          <cell r="DV381">
            <v>266320.92266462481</v>
          </cell>
          <cell r="DW381">
            <v>266320.92266462481</v>
          </cell>
          <cell r="EC381">
            <v>246061.03408462481</v>
          </cell>
          <cell r="ED381">
            <v>12.145231357665484</v>
          </cell>
          <cell r="EG381">
            <v>266320.92266462481</v>
          </cell>
          <cell r="EH381" t="str">
            <v>-</v>
          </cell>
          <cell r="EL381">
            <v>0</v>
          </cell>
          <cell r="EM381">
            <v>0</v>
          </cell>
          <cell r="EN381">
            <v>0</v>
          </cell>
          <cell r="EO381">
            <v>20259.888579999999</v>
          </cell>
          <cell r="EP381">
            <v>20259.888579999999</v>
          </cell>
          <cell r="EQ381">
            <v>68035.794099999999</v>
          </cell>
          <cell r="ET381">
            <v>63058.683709999998</v>
          </cell>
          <cell r="EU381">
            <v>61687.46822000001</v>
          </cell>
          <cell r="EV381">
            <v>56176.514079999979</v>
          </cell>
          <cell r="EW381">
            <v>38584.505435086699</v>
          </cell>
          <cell r="EX381">
            <v>62518.190278554452</v>
          </cell>
          <cell r="EY381">
            <v>85398.256654624827</v>
          </cell>
          <cell r="FC381" t="str">
            <v>Vendas de Electricidade</v>
          </cell>
          <cell r="FF381">
            <v>0</v>
          </cell>
          <cell r="FG381">
            <v>0</v>
          </cell>
          <cell r="FH381">
            <v>0</v>
          </cell>
          <cell r="FI381">
            <v>0</v>
          </cell>
          <cell r="FJ381">
            <v>0</v>
          </cell>
          <cell r="FK381">
            <v>32779.503819999998</v>
          </cell>
          <cell r="FL381">
            <v>32779.503819999998</v>
          </cell>
          <cell r="FO381">
            <v>28749.756570000001</v>
          </cell>
          <cell r="FP381">
            <v>72222.530010000002</v>
          </cell>
          <cell r="FQ381">
            <v>113686.38652000001</v>
          </cell>
          <cell r="FR381">
            <v>131270.91751734103</v>
          </cell>
          <cell r="FS381">
            <v>145675.74980093373</v>
          </cell>
          <cell r="FT381">
            <v>160649.59800918837</v>
          </cell>
          <cell r="FV381">
            <v>160649.59800918837</v>
          </cell>
          <cell r="FW381">
            <v>160649.59800918837</v>
          </cell>
          <cell r="GC381">
            <v>127870.09418918837</v>
          </cell>
          <cell r="GD381">
            <v>3.9009160996259515</v>
          </cell>
          <cell r="GG381">
            <v>160649.59800918837</v>
          </cell>
          <cell r="GH381" t="str">
            <v>-</v>
          </cell>
          <cell r="GL381">
            <v>0</v>
          </cell>
          <cell r="GM381">
            <v>0</v>
          </cell>
          <cell r="GN381">
            <v>0</v>
          </cell>
          <cell r="GO381">
            <v>0</v>
          </cell>
          <cell r="GP381">
            <v>0</v>
          </cell>
          <cell r="GQ381">
            <v>32779.503819999998</v>
          </cell>
          <cell r="GT381">
            <v>28749.756570000001</v>
          </cell>
          <cell r="GU381">
            <v>43472.773440000004</v>
          </cell>
          <cell r="GV381">
            <v>41463.856510000012</v>
          </cell>
          <cell r="GW381">
            <v>17584.530997341019</v>
          </cell>
          <cell r="GX381">
            <v>31989.363280933714</v>
          </cell>
          <cell r="GY381">
            <v>46963.211489188354</v>
          </cell>
        </row>
        <row r="382">
          <cell r="C382" t="str">
            <v>Outras Vendas</v>
          </cell>
          <cell r="F382">
            <v>0</v>
          </cell>
          <cell r="G382">
            <v>0</v>
          </cell>
          <cell r="H382">
            <v>0</v>
          </cell>
          <cell r="I382">
            <v>0</v>
          </cell>
          <cell r="J382">
            <v>0</v>
          </cell>
          <cell r="K382">
            <v>0</v>
          </cell>
          <cell r="L382">
            <v>0</v>
          </cell>
          <cell r="O382">
            <v>0</v>
          </cell>
          <cell r="P382">
            <v>0</v>
          </cell>
          <cell r="Q382">
            <v>31173.556059999999</v>
          </cell>
          <cell r="R382">
            <v>11322.90053333333</v>
          </cell>
          <cell r="S382">
            <v>12455.190586666664</v>
          </cell>
          <cell r="T382">
            <v>13587.480639999998</v>
          </cell>
          <cell r="V382">
            <v>13587.480639999998</v>
          </cell>
          <cell r="W382">
            <v>13587.480639999998</v>
          </cell>
          <cell r="AC382">
            <v>13587.480639999998</v>
          </cell>
          <cell r="AD382" t="str">
            <v>-</v>
          </cell>
          <cell r="AG382">
            <v>13587.480639999998</v>
          </cell>
          <cell r="AH382" t="str">
            <v>-</v>
          </cell>
          <cell r="AL382">
            <v>0</v>
          </cell>
          <cell r="AM382">
            <v>0</v>
          </cell>
          <cell r="AN382">
            <v>0</v>
          </cell>
          <cell r="AO382">
            <v>0</v>
          </cell>
          <cell r="AP382">
            <v>0</v>
          </cell>
          <cell r="AQ382">
            <v>0</v>
          </cell>
          <cell r="AT382">
            <v>0</v>
          </cell>
          <cell r="AU382">
            <v>0</v>
          </cell>
          <cell r="AV382">
            <v>0</v>
          </cell>
          <cell r="AW382">
            <v>0</v>
          </cell>
          <cell r="AX382">
            <v>0</v>
          </cell>
          <cell r="AY382">
            <v>0</v>
          </cell>
          <cell r="BC382" t="str">
            <v>Outras Vendas</v>
          </cell>
          <cell r="BF382">
            <v>0</v>
          </cell>
          <cell r="BG382">
            <v>0</v>
          </cell>
          <cell r="BH382">
            <v>0</v>
          </cell>
          <cell r="BI382">
            <v>0</v>
          </cell>
          <cell r="BJ382">
            <v>0</v>
          </cell>
          <cell r="BK382">
            <v>0</v>
          </cell>
          <cell r="BL382">
            <v>0</v>
          </cell>
          <cell r="BO382">
            <v>0</v>
          </cell>
          <cell r="BP382">
            <v>0</v>
          </cell>
          <cell r="BQ382">
            <v>0</v>
          </cell>
          <cell r="BR382">
            <v>0</v>
          </cell>
          <cell r="BS382">
            <v>0</v>
          </cell>
          <cell r="BT382">
            <v>0</v>
          </cell>
          <cell r="BV382">
            <v>0</v>
          </cell>
          <cell r="BW382">
            <v>0</v>
          </cell>
          <cell r="CC382">
            <v>0</v>
          </cell>
          <cell r="CD382" t="str">
            <v>-</v>
          </cell>
          <cell r="CG382">
            <v>0</v>
          </cell>
          <cell r="CH382" t="str">
            <v>-</v>
          </cell>
          <cell r="CL382">
            <v>0</v>
          </cell>
          <cell r="CM382">
            <v>0</v>
          </cell>
          <cell r="CN382">
            <v>0</v>
          </cell>
          <cell r="CO382">
            <v>0</v>
          </cell>
          <cell r="CP382">
            <v>0</v>
          </cell>
          <cell r="CQ382">
            <v>0</v>
          </cell>
          <cell r="CT382">
            <v>0</v>
          </cell>
          <cell r="CU382">
            <v>0</v>
          </cell>
          <cell r="CV382">
            <v>0</v>
          </cell>
          <cell r="CW382">
            <v>0</v>
          </cell>
          <cell r="CX382">
            <v>0</v>
          </cell>
          <cell r="CY382">
            <v>0</v>
          </cell>
          <cell r="DC382" t="str">
            <v>Outras Vendas</v>
          </cell>
          <cell r="DF382">
            <v>0</v>
          </cell>
          <cell r="DG382">
            <v>0</v>
          </cell>
          <cell r="DH382">
            <v>0</v>
          </cell>
          <cell r="DI382">
            <v>0</v>
          </cell>
          <cell r="DJ382">
            <v>0</v>
          </cell>
          <cell r="DK382">
            <v>0</v>
          </cell>
          <cell r="DL382">
            <v>0</v>
          </cell>
          <cell r="DO382">
            <v>0</v>
          </cell>
          <cell r="DP382">
            <v>0</v>
          </cell>
          <cell r="DQ382">
            <v>0</v>
          </cell>
          <cell r="DR382">
            <v>0</v>
          </cell>
          <cell r="DS382">
            <v>0</v>
          </cell>
          <cell r="DT382">
            <v>0</v>
          </cell>
          <cell r="DV382">
            <v>0</v>
          </cell>
          <cell r="DW382">
            <v>0</v>
          </cell>
          <cell r="EC382">
            <v>0</v>
          </cell>
          <cell r="ED382" t="str">
            <v>-</v>
          </cell>
          <cell r="EG382">
            <v>0</v>
          </cell>
          <cell r="EH382" t="str">
            <v>-</v>
          </cell>
          <cell r="EL382">
            <v>0</v>
          </cell>
          <cell r="EM382">
            <v>0</v>
          </cell>
          <cell r="EN382">
            <v>0</v>
          </cell>
          <cell r="EO382">
            <v>0</v>
          </cell>
          <cell r="EP382">
            <v>0</v>
          </cell>
          <cell r="EQ382">
            <v>0</v>
          </cell>
          <cell r="ET382">
            <v>0</v>
          </cell>
          <cell r="EU382">
            <v>0</v>
          </cell>
          <cell r="EV382">
            <v>0</v>
          </cell>
          <cell r="EW382">
            <v>0</v>
          </cell>
          <cell r="EX382">
            <v>0</v>
          </cell>
          <cell r="EY382">
            <v>0</v>
          </cell>
          <cell r="FC382" t="str">
            <v>Outras Vendas</v>
          </cell>
          <cell r="FF382">
            <v>0</v>
          </cell>
          <cell r="FG382">
            <v>0</v>
          </cell>
          <cell r="FH382">
            <v>0</v>
          </cell>
          <cell r="FI382">
            <v>0</v>
          </cell>
          <cell r="FJ382">
            <v>0</v>
          </cell>
          <cell r="FK382">
            <v>0</v>
          </cell>
          <cell r="FL382">
            <v>0</v>
          </cell>
          <cell r="FO382">
            <v>0</v>
          </cell>
          <cell r="FP382">
            <v>0</v>
          </cell>
          <cell r="FQ382">
            <v>0</v>
          </cell>
          <cell r="FR382">
            <v>0</v>
          </cell>
          <cell r="FS382">
            <v>0</v>
          </cell>
          <cell r="FT382">
            <v>0</v>
          </cell>
          <cell r="FV382">
            <v>0</v>
          </cell>
          <cell r="FW382">
            <v>0</v>
          </cell>
          <cell r="GC382">
            <v>0</v>
          </cell>
          <cell r="GD382" t="str">
            <v>-</v>
          </cell>
          <cell r="GG382">
            <v>0</v>
          </cell>
          <cell r="GH382" t="str">
            <v>-</v>
          </cell>
          <cell r="GL382">
            <v>0</v>
          </cell>
          <cell r="GM382">
            <v>0</v>
          </cell>
          <cell r="GN382">
            <v>0</v>
          </cell>
          <cell r="GO382">
            <v>0</v>
          </cell>
          <cell r="GP382">
            <v>0</v>
          </cell>
          <cell r="GQ382">
            <v>0</v>
          </cell>
          <cell r="GT382">
            <v>0</v>
          </cell>
          <cell r="GU382">
            <v>0</v>
          </cell>
          <cell r="GV382">
            <v>0</v>
          </cell>
          <cell r="GW382">
            <v>0</v>
          </cell>
          <cell r="GX382">
            <v>0</v>
          </cell>
          <cell r="GY382">
            <v>0</v>
          </cell>
        </row>
        <row r="383">
          <cell r="C383" t="str">
            <v>Prestação de Serviços</v>
          </cell>
          <cell r="F383">
            <v>0</v>
          </cell>
          <cell r="G383">
            <v>0</v>
          </cell>
          <cell r="H383">
            <v>0</v>
          </cell>
          <cell r="I383">
            <v>0</v>
          </cell>
          <cell r="J383">
            <v>0</v>
          </cell>
          <cell r="K383">
            <v>0</v>
          </cell>
          <cell r="L383">
            <v>0</v>
          </cell>
          <cell r="O383">
            <v>0</v>
          </cell>
          <cell r="P383">
            <v>0</v>
          </cell>
          <cell r="Q383">
            <v>0</v>
          </cell>
          <cell r="R383">
            <v>0</v>
          </cell>
          <cell r="S383">
            <v>0</v>
          </cell>
          <cell r="T383">
            <v>0</v>
          </cell>
          <cell r="V383">
            <v>0</v>
          </cell>
          <cell r="W383">
            <v>0</v>
          </cell>
          <cell r="AC383">
            <v>0</v>
          </cell>
          <cell r="AD383" t="str">
            <v>-</v>
          </cell>
          <cell r="AG383">
            <v>0</v>
          </cell>
          <cell r="AH383" t="str">
            <v>-</v>
          </cell>
          <cell r="AL383">
            <v>0</v>
          </cell>
          <cell r="AM383">
            <v>0</v>
          </cell>
          <cell r="AN383">
            <v>0</v>
          </cell>
          <cell r="AO383">
            <v>0</v>
          </cell>
          <cell r="AP383">
            <v>0</v>
          </cell>
          <cell r="AQ383">
            <v>0</v>
          </cell>
          <cell r="AT383">
            <v>0</v>
          </cell>
          <cell r="AU383">
            <v>0</v>
          </cell>
          <cell r="AV383">
            <v>31173.556059999995</v>
          </cell>
          <cell r="AW383">
            <v>-19850.655526666666</v>
          </cell>
          <cell r="AX383">
            <v>-18718.365473333331</v>
          </cell>
          <cell r="AY383">
            <v>-17586.075419999997</v>
          </cell>
          <cell r="BC383" t="str">
            <v>Prestação de Serviços</v>
          </cell>
          <cell r="BF383">
            <v>0</v>
          </cell>
          <cell r="BG383">
            <v>0</v>
          </cell>
          <cell r="BH383">
            <v>0</v>
          </cell>
          <cell r="BI383">
            <v>0</v>
          </cell>
          <cell r="BJ383">
            <v>0</v>
          </cell>
          <cell r="BK383">
            <v>0</v>
          </cell>
          <cell r="BL383">
            <v>0</v>
          </cell>
          <cell r="BO383">
            <v>0</v>
          </cell>
          <cell r="BP383">
            <v>0</v>
          </cell>
          <cell r="BQ383">
            <v>7368.8240099999994</v>
          </cell>
          <cell r="BR383">
            <v>0</v>
          </cell>
          <cell r="BS383">
            <v>0</v>
          </cell>
          <cell r="BT383">
            <v>0</v>
          </cell>
          <cell r="BV383">
            <v>0</v>
          </cell>
          <cell r="BW383">
            <v>0</v>
          </cell>
          <cell r="CC383">
            <v>0</v>
          </cell>
          <cell r="CD383" t="str">
            <v>-</v>
          </cell>
          <cell r="CG383">
            <v>0</v>
          </cell>
          <cell r="CH383" t="str">
            <v>-</v>
          </cell>
          <cell r="CL383">
            <v>0</v>
          </cell>
          <cell r="CM383">
            <v>0</v>
          </cell>
          <cell r="CN383">
            <v>0</v>
          </cell>
          <cell r="CO383">
            <v>0</v>
          </cell>
          <cell r="CP383">
            <v>0</v>
          </cell>
          <cell r="CQ383">
            <v>0</v>
          </cell>
          <cell r="CT383">
            <v>0</v>
          </cell>
          <cell r="CU383">
            <v>0</v>
          </cell>
          <cell r="CV383">
            <v>7368.8240099999994</v>
          </cell>
          <cell r="CW383">
            <v>-7368.8240099999994</v>
          </cell>
          <cell r="CX383">
            <v>-7368.8240099999994</v>
          </cell>
          <cell r="CY383">
            <v>-7368.8240099999994</v>
          </cell>
          <cell r="DC383" t="str">
            <v>Prestação de Serviços</v>
          </cell>
          <cell r="DF383">
            <v>0</v>
          </cell>
          <cell r="DG383">
            <v>0</v>
          </cell>
          <cell r="DH383">
            <v>0</v>
          </cell>
          <cell r="DI383">
            <v>0</v>
          </cell>
          <cell r="DJ383">
            <v>0</v>
          </cell>
          <cell r="DK383">
            <v>0</v>
          </cell>
          <cell r="DL383">
            <v>0</v>
          </cell>
          <cell r="DO383">
            <v>0</v>
          </cell>
          <cell r="DP383">
            <v>0</v>
          </cell>
          <cell r="DQ383">
            <v>12082.63832</v>
          </cell>
          <cell r="DR383">
            <v>0</v>
          </cell>
          <cell r="DS383">
            <v>0</v>
          </cell>
          <cell r="DT383">
            <v>0</v>
          </cell>
          <cell r="DV383">
            <v>0</v>
          </cell>
          <cell r="DW383">
            <v>0</v>
          </cell>
          <cell r="EC383">
            <v>0</v>
          </cell>
          <cell r="ED383" t="str">
            <v>-</v>
          </cell>
          <cell r="EG383">
            <v>0</v>
          </cell>
          <cell r="EH383" t="str">
            <v>-</v>
          </cell>
          <cell r="EL383">
            <v>0</v>
          </cell>
          <cell r="EM383">
            <v>0</v>
          </cell>
          <cell r="EN383">
            <v>0</v>
          </cell>
          <cell r="EO383">
            <v>0</v>
          </cell>
          <cell r="EP383">
            <v>0</v>
          </cell>
          <cell r="EQ383">
            <v>0</v>
          </cell>
          <cell r="ET383">
            <v>0</v>
          </cell>
          <cell r="EU383">
            <v>0</v>
          </cell>
          <cell r="EV383">
            <v>12082.63832</v>
          </cell>
          <cell r="EW383">
            <v>-12082.63832</v>
          </cell>
          <cell r="EX383">
            <v>-12082.63832</v>
          </cell>
          <cell r="EY383">
            <v>-12082.63832</v>
          </cell>
          <cell r="FC383" t="str">
            <v>Prestação de Serviços</v>
          </cell>
          <cell r="FF383">
            <v>0</v>
          </cell>
          <cell r="FG383">
            <v>0</v>
          </cell>
          <cell r="FH383">
            <v>0</v>
          </cell>
          <cell r="FI383">
            <v>0</v>
          </cell>
          <cell r="FJ383">
            <v>0</v>
          </cell>
          <cell r="FK383">
            <v>0</v>
          </cell>
          <cell r="FL383">
            <v>0</v>
          </cell>
          <cell r="FO383">
            <v>0</v>
          </cell>
          <cell r="FP383">
            <v>0</v>
          </cell>
          <cell r="FQ383">
            <v>1531.48325</v>
          </cell>
          <cell r="FR383">
            <v>0</v>
          </cell>
          <cell r="FS383">
            <v>0</v>
          </cell>
          <cell r="FT383">
            <v>0</v>
          </cell>
          <cell r="FV383">
            <v>0</v>
          </cell>
          <cell r="FW383">
            <v>0</v>
          </cell>
          <cell r="GC383">
            <v>0</v>
          </cell>
          <cell r="GD383" t="str">
            <v>-</v>
          </cell>
          <cell r="GG383">
            <v>0</v>
          </cell>
          <cell r="GH383" t="str">
            <v>-</v>
          </cell>
          <cell r="GL383">
            <v>0</v>
          </cell>
          <cell r="GM383">
            <v>0</v>
          </cell>
          <cell r="GN383">
            <v>0</v>
          </cell>
          <cell r="GO383">
            <v>0</v>
          </cell>
          <cell r="GP383">
            <v>0</v>
          </cell>
          <cell r="GQ383">
            <v>0</v>
          </cell>
          <cell r="GT383">
            <v>0</v>
          </cell>
          <cell r="GU383">
            <v>0</v>
          </cell>
          <cell r="GV383">
            <v>1531.48325</v>
          </cell>
          <cell r="GW383">
            <v>-1531.48325</v>
          </cell>
          <cell r="GX383">
            <v>-1531.48325</v>
          </cell>
          <cell r="GY383">
            <v>-1531.48325</v>
          </cell>
        </row>
        <row r="384">
          <cell r="C384" t="str">
            <v>Volume de Negócios</v>
          </cell>
          <cell r="F384">
            <v>119250.12334000001</v>
          </cell>
          <cell r="G384">
            <v>348776.09616000002</v>
          </cell>
          <cell r="H384">
            <v>459957.82512999995</v>
          </cell>
          <cell r="I384">
            <v>521044.59025000001</v>
          </cell>
          <cell r="J384">
            <v>527075.34852</v>
          </cell>
          <cell r="K384">
            <v>699404.98965000012</v>
          </cell>
          <cell r="L384">
            <v>699404.98965000012</v>
          </cell>
          <cell r="O384">
            <v>205002.88812999998</v>
          </cell>
          <cell r="P384">
            <v>452312.82890999998</v>
          </cell>
          <cell r="Q384">
            <v>699266.26803000015</v>
          </cell>
          <cell r="R384">
            <v>789213.764154759</v>
          </cell>
          <cell r="S384">
            <v>894600.14607800986</v>
          </cell>
          <cell r="T384">
            <v>981346.38347423193</v>
          </cell>
          <cell r="V384">
            <v>981346.38347423193</v>
          </cell>
          <cell r="W384">
            <v>981346.38347423193</v>
          </cell>
          <cell r="Z384">
            <v>895731</v>
          </cell>
          <cell r="AC384">
            <v>281941.39382423181</v>
          </cell>
          <cell r="AD384">
            <v>0.40311607437247821</v>
          </cell>
          <cell r="AG384">
            <v>85615.38347423193</v>
          </cell>
          <cell r="AH384">
            <v>9.5581579150695761E-2</v>
          </cell>
          <cell r="AL384">
            <v>119250.12334000001</v>
          </cell>
          <cell r="AM384">
            <v>229525.97282000002</v>
          </cell>
          <cell r="AN384">
            <v>111181.72896999994</v>
          </cell>
          <cell r="AO384">
            <v>61086.765120000055</v>
          </cell>
          <cell r="AP384">
            <v>67117.523390000046</v>
          </cell>
          <cell r="AQ384">
            <v>239447.16452000017</v>
          </cell>
          <cell r="AT384">
            <v>205002.88812999998</v>
          </cell>
          <cell r="AU384">
            <v>247309.94078</v>
          </cell>
          <cell r="AV384">
            <v>246953.43912000017</v>
          </cell>
          <cell r="AW384">
            <v>89947.496124758851</v>
          </cell>
          <cell r="AX384">
            <v>195333.8780480097</v>
          </cell>
          <cell r="AY384">
            <v>282080.11544423178</v>
          </cell>
          <cell r="BC384" t="str">
            <v>Volume de Negócios</v>
          </cell>
          <cell r="BF384">
            <v>116575.72768000001</v>
          </cell>
          <cell r="BG384">
            <v>345425.72119999997</v>
          </cell>
          <cell r="BH384">
            <v>444370.87462999998</v>
          </cell>
          <cell r="BI384">
            <v>482338.56264999998</v>
          </cell>
          <cell r="BJ384">
            <v>482338.56264999998</v>
          </cell>
          <cell r="BK384">
            <v>567780.62245999998</v>
          </cell>
          <cell r="BL384">
            <v>567780.62245999998</v>
          </cell>
          <cell r="BO384">
            <v>104298.71422999998</v>
          </cell>
          <cell r="BP384">
            <v>226569.20207999999</v>
          </cell>
          <cell r="BQ384">
            <v>345908.34843000001</v>
          </cell>
          <cell r="BR384">
            <v>388285.95797010895</v>
          </cell>
          <cell r="BS384">
            <v>429887.14844629943</v>
          </cell>
          <cell r="BT384">
            <v>471907.07202708547</v>
          </cell>
          <cell r="BV384">
            <v>471907.07202708547</v>
          </cell>
          <cell r="BW384">
            <v>471907.07202708547</v>
          </cell>
          <cell r="CC384">
            <v>-95873.550432914519</v>
          </cell>
          <cell r="CD384">
            <v>-0.16885667921798231</v>
          </cell>
          <cell r="CG384">
            <v>471907.07202708547</v>
          </cell>
          <cell r="CH384" t="str">
            <v>-</v>
          </cell>
          <cell r="CL384">
            <v>116575.72768000001</v>
          </cell>
          <cell r="CM384">
            <v>228849.99351999996</v>
          </cell>
          <cell r="CN384">
            <v>98945.153430000006</v>
          </cell>
          <cell r="CO384">
            <v>37967.688020000001</v>
          </cell>
          <cell r="CP384">
            <v>37967.688020000001</v>
          </cell>
          <cell r="CQ384">
            <v>123409.74783000001</v>
          </cell>
          <cell r="CT384">
            <v>104298.71422999998</v>
          </cell>
          <cell r="CU384">
            <v>122270.48785</v>
          </cell>
          <cell r="CV384">
            <v>119339.14635000002</v>
          </cell>
          <cell r="CW384">
            <v>42377.609540108941</v>
          </cell>
          <cell r="CX384">
            <v>83978.800016299414</v>
          </cell>
          <cell r="CY384">
            <v>125998.72359708545</v>
          </cell>
          <cell r="DC384" t="str">
            <v>Volume de Negócios</v>
          </cell>
          <cell r="DF384">
            <v>0</v>
          </cell>
          <cell r="DG384">
            <v>0</v>
          </cell>
          <cell r="DH384">
            <v>0</v>
          </cell>
          <cell r="DI384">
            <v>20259.888579999999</v>
          </cell>
          <cell r="DJ384">
            <v>20259.888579999999</v>
          </cell>
          <cell r="DK384">
            <v>68035.794099999999</v>
          </cell>
          <cell r="DL384">
            <v>20259.888579999999</v>
          </cell>
          <cell r="DO384">
            <v>63058.683709999998</v>
          </cell>
          <cell r="DP384">
            <v>124746.15193000001</v>
          </cell>
          <cell r="DQ384">
            <v>193005.30432999998</v>
          </cell>
          <cell r="DR384">
            <v>219507.17144508669</v>
          </cell>
          <cell r="DS384">
            <v>243440.85628855444</v>
          </cell>
          <cell r="DT384">
            <v>266320.92266462481</v>
          </cell>
          <cell r="DV384">
            <v>266320.92266462481</v>
          </cell>
          <cell r="DW384">
            <v>266320.92266462481</v>
          </cell>
          <cell r="EC384">
            <v>246061.03408462481</v>
          </cell>
          <cell r="ED384">
            <v>12.145231357665484</v>
          </cell>
          <cell r="EG384">
            <v>266320.92266462481</v>
          </cell>
          <cell r="EH384" t="str">
            <v>-</v>
          </cell>
          <cell r="EL384">
            <v>0</v>
          </cell>
          <cell r="EM384">
            <v>0</v>
          </cell>
          <cell r="EN384">
            <v>0</v>
          </cell>
          <cell r="EO384">
            <v>20259.888579999999</v>
          </cell>
          <cell r="EP384">
            <v>20259.888579999999</v>
          </cell>
          <cell r="EQ384">
            <v>68035.794099999999</v>
          </cell>
          <cell r="ET384">
            <v>63058.683709999998</v>
          </cell>
          <cell r="EU384">
            <v>61687.46822000001</v>
          </cell>
          <cell r="EV384">
            <v>68259.152399999977</v>
          </cell>
          <cell r="EW384">
            <v>26501.867115086701</v>
          </cell>
          <cell r="EX384">
            <v>50435.551958554453</v>
          </cell>
          <cell r="EY384">
            <v>73315.618334624829</v>
          </cell>
          <cell r="FC384" t="str">
            <v>Volume de Negócios</v>
          </cell>
          <cell r="FF384">
            <v>0</v>
          </cell>
          <cell r="FG384">
            <v>0</v>
          </cell>
          <cell r="FH384">
            <v>0</v>
          </cell>
          <cell r="FI384">
            <v>0</v>
          </cell>
          <cell r="FJ384">
            <v>0</v>
          </cell>
          <cell r="FK384">
            <v>32779.503819999998</v>
          </cell>
          <cell r="FL384">
            <v>32779.503819999998</v>
          </cell>
          <cell r="FO384">
            <v>28749.756570000001</v>
          </cell>
          <cell r="FP384">
            <v>72222.530010000002</v>
          </cell>
          <cell r="FQ384">
            <v>115217.86977000002</v>
          </cell>
          <cell r="FR384">
            <v>131270.91751734103</v>
          </cell>
          <cell r="FS384">
            <v>145675.74980093373</v>
          </cell>
          <cell r="FT384">
            <v>160649.59800918837</v>
          </cell>
          <cell r="FV384">
            <v>160649.59800918837</v>
          </cell>
          <cell r="FW384">
            <v>160649.59800918837</v>
          </cell>
          <cell r="GC384">
            <v>127870.09418918837</v>
          </cell>
          <cell r="GD384">
            <v>3.9009160996259515</v>
          </cell>
          <cell r="GG384">
            <v>160649.59800918837</v>
          </cell>
          <cell r="GH384" t="str">
            <v>-</v>
          </cell>
          <cell r="GL384">
            <v>0</v>
          </cell>
          <cell r="GM384">
            <v>0</v>
          </cell>
          <cell r="GN384">
            <v>0</v>
          </cell>
          <cell r="GO384">
            <v>0</v>
          </cell>
          <cell r="GP384">
            <v>0</v>
          </cell>
          <cell r="GQ384">
            <v>32779.503819999998</v>
          </cell>
          <cell r="GT384">
            <v>28749.756570000001</v>
          </cell>
          <cell r="GU384">
            <v>43472.773440000004</v>
          </cell>
          <cell r="GV384">
            <v>42995.339760000017</v>
          </cell>
          <cell r="GW384">
            <v>16053.047747341014</v>
          </cell>
          <cell r="GX384">
            <v>30457.880030933709</v>
          </cell>
          <cell r="GY384">
            <v>45431.728239188349</v>
          </cell>
        </row>
        <row r="386">
          <cell r="C386" t="str">
            <v>Trabalhos para a Própria Empresa</v>
          </cell>
          <cell r="F386">
            <v>176.61569</v>
          </cell>
          <cell r="G386">
            <v>542.93270999999993</v>
          </cell>
          <cell r="H386">
            <v>562.81025999999997</v>
          </cell>
          <cell r="I386">
            <v>656.40356999999995</v>
          </cell>
          <cell r="J386">
            <v>656.40356999999995</v>
          </cell>
          <cell r="K386">
            <v>792.84857999999997</v>
          </cell>
          <cell r="L386">
            <v>792.84857999999997</v>
          </cell>
          <cell r="O386">
            <v>121.65482</v>
          </cell>
          <cell r="P386">
            <v>235.17133999999999</v>
          </cell>
          <cell r="Q386">
            <v>0</v>
          </cell>
          <cell r="R386">
            <v>357.54167782372838</v>
          </cell>
          <cell r="S386">
            <v>390.70494312985085</v>
          </cell>
          <cell r="T386">
            <v>390.70494312985085</v>
          </cell>
          <cell r="V386">
            <v>390.70494312985085</v>
          </cell>
          <cell r="W386">
            <v>390.7049431298509</v>
          </cell>
          <cell r="AC386">
            <v>-402.14363687014912</v>
          </cell>
          <cell r="AD386">
            <v>-0.50721366855465533</v>
          </cell>
          <cell r="AG386">
            <v>390.7049431298509</v>
          </cell>
          <cell r="AH386" t="str">
            <v>-</v>
          </cell>
          <cell r="AL386">
            <v>176.61569</v>
          </cell>
          <cell r="AM386">
            <v>366.31701999999996</v>
          </cell>
          <cell r="AN386">
            <v>19.877550000000042</v>
          </cell>
          <cell r="AO386">
            <v>93.593309999999974</v>
          </cell>
          <cell r="AP386">
            <v>93.593309999999974</v>
          </cell>
          <cell r="AQ386">
            <v>230.03832</v>
          </cell>
          <cell r="AT386">
            <v>121.65482</v>
          </cell>
          <cell r="AU386">
            <v>113.51651999999999</v>
          </cell>
          <cell r="AV386">
            <v>-235.17133999999999</v>
          </cell>
          <cell r="AW386">
            <v>357.54167782372838</v>
          </cell>
          <cell r="AX386">
            <v>390.70494312985085</v>
          </cell>
          <cell r="AY386">
            <v>390.70494312985085</v>
          </cell>
          <cell r="BC386" t="str">
            <v>Trabalhos para a Própria Empresa</v>
          </cell>
          <cell r="BF386">
            <v>176.61569</v>
          </cell>
          <cell r="BG386">
            <v>542.93270999999993</v>
          </cell>
          <cell r="BH386">
            <v>562.81025999999997</v>
          </cell>
          <cell r="BI386">
            <v>656.40356999999995</v>
          </cell>
          <cell r="BJ386">
            <v>656.40356999999995</v>
          </cell>
          <cell r="BK386">
            <v>792.84857999999997</v>
          </cell>
          <cell r="BL386">
            <v>792.84857999999997</v>
          </cell>
          <cell r="BO386">
            <v>121.65482</v>
          </cell>
          <cell r="BP386">
            <v>235.17133999999999</v>
          </cell>
          <cell r="BQ386">
            <v>0</v>
          </cell>
          <cell r="BR386">
            <v>357.54167782372838</v>
          </cell>
          <cell r="BS386">
            <v>390.70494312985085</v>
          </cell>
          <cell r="BT386">
            <v>390.70494312985085</v>
          </cell>
          <cell r="BV386">
            <v>390.70494312985085</v>
          </cell>
          <cell r="BW386">
            <v>390.7049431298509</v>
          </cell>
          <cell r="CC386">
            <v>-402.14363687014912</v>
          </cell>
          <cell r="CD386">
            <v>-0.50721366855465533</v>
          </cell>
          <cell r="CG386">
            <v>390.7049431298509</v>
          </cell>
          <cell r="CH386" t="str">
            <v>-</v>
          </cell>
          <cell r="CL386">
            <v>176.61569</v>
          </cell>
          <cell r="CM386">
            <v>366.31701999999996</v>
          </cell>
          <cell r="CN386">
            <v>19.877550000000042</v>
          </cell>
          <cell r="CO386">
            <v>93.593309999999974</v>
          </cell>
          <cell r="CP386">
            <v>93.593309999999974</v>
          </cell>
          <cell r="CQ386">
            <v>230.03832</v>
          </cell>
          <cell r="CT386">
            <v>121.65482</v>
          </cell>
          <cell r="CU386">
            <v>113.51651999999999</v>
          </cell>
          <cell r="CV386">
            <v>-235.17133999999999</v>
          </cell>
          <cell r="CW386">
            <v>357.54167782372838</v>
          </cell>
          <cell r="CX386">
            <v>390.70494312985085</v>
          </cell>
          <cell r="CY386">
            <v>390.70494312985085</v>
          </cell>
          <cell r="DC386" t="str">
            <v>Trabalhos para a Própria Empresa</v>
          </cell>
          <cell r="DF386">
            <v>0</v>
          </cell>
          <cell r="DG386">
            <v>0</v>
          </cell>
          <cell r="DH386">
            <v>0</v>
          </cell>
          <cell r="DI386">
            <v>0</v>
          </cell>
          <cell r="DJ386">
            <v>0</v>
          </cell>
          <cell r="DK386">
            <v>0</v>
          </cell>
          <cell r="DL386">
            <v>0</v>
          </cell>
          <cell r="DO386">
            <v>0</v>
          </cell>
          <cell r="DP386">
            <v>0</v>
          </cell>
          <cell r="DQ386">
            <v>0</v>
          </cell>
          <cell r="DR386">
            <v>0</v>
          </cell>
          <cell r="DS386">
            <v>0</v>
          </cell>
          <cell r="DT386">
            <v>0</v>
          </cell>
          <cell r="DV386">
            <v>0</v>
          </cell>
          <cell r="DW386">
            <v>0</v>
          </cell>
          <cell r="EC386">
            <v>0</v>
          </cell>
          <cell r="ED386" t="str">
            <v>-</v>
          </cell>
          <cell r="EG386">
            <v>0</v>
          </cell>
          <cell r="EH386" t="str">
            <v>-</v>
          </cell>
          <cell r="EL386">
            <v>0</v>
          </cell>
          <cell r="EM386">
            <v>0</v>
          </cell>
          <cell r="EN386">
            <v>0</v>
          </cell>
          <cell r="EO386">
            <v>0</v>
          </cell>
          <cell r="EP386">
            <v>0</v>
          </cell>
          <cell r="EQ386">
            <v>0</v>
          </cell>
          <cell r="ET386">
            <v>0</v>
          </cell>
          <cell r="EU386">
            <v>0</v>
          </cell>
          <cell r="EV386">
            <v>0</v>
          </cell>
          <cell r="EW386">
            <v>0</v>
          </cell>
          <cell r="EX386">
            <v>0</v>
          </cell>
          <cell r="EY386">
            <v>0</v>
          </cell>
          <cell r="FC386" t="str">
            <v>Trabalhos para a Própria Empresa</v>
          </cell>
          <cell r="FF386">
            <v>0</v>
          </cell>
          <cell r="FG386">
            <v>0</v>
          </cell>
          <cell r="FH386">
            <v>0</v>
          </cell>
          <cell r="FI386">
            <v>0</v>
          </cell>
          <cell r="FJ386">
            <v>0</v>
          </cell>
          <cell r="FK386">
            <v>0</v>
          </cell>
          <cell r="FL386">
            <v>0</v>
          </cell>
          <cell r="FO386">
            <v>0</v>
          </cell>
          <cell r="FP386">
            <v>0</v>
          </cell>
          <cell r="FQ386">
            <v>0</v>
          </cell>
          <cell r="FR386">
            <v>0</v>
          </cell>
          <cell r="FS386">
            <v>0</v>
          </cell>
          <cell r="FT386">
            <v>0</v>
          </cell>
          <cell r="FV386">
            <v>0</v>
          </cell>
          <cell r="FW386">
            <v>0</v>
          </cell>
          <cell r="GC386">
            <v>0</v>
          </cell>
          <cell r="GD386" t="str">
            <v>-</v>
          </cell>
          <cell r="GG386">
            <v>0</v>
          </cell>
          <cell r="GH386" t="str">
            <v>-</v>
          </cell>
          <cell r="GL386">
            <v>0</v>
          </cell>
          <cell r="GM386">
            <v>0</v>
          </cell>
          <cell r="GN386">
            <v>0</v>
          </cell>
          <cell r="GO386">
            <v>0</v>
          </cell>
          <cell r="GP386">
            <v>0</v>
          </cell>
          <cell r="GQ386">
            <v>0</v>
          </cell>
          <cell r="GT386">
            <v>0</v>
          </cell>
          <cell r="GU386">
            <v>0</v>
          </cell>
          <cell r="GV386">
            <v>0</v>
          </cell>
          <cell r="GW386">
            <v>0</v>
          </cell>
          <cell r="GX386">
            <v>0</v>
          </cell>
          <cell r="GY386">
            <v>0</v>
          </cell>
        </row>
        <row r="387">
          <cell r="C387" t="str">
            <v>Outros Proveitos Operacionais</v>
          </cell>
          <cell r="F387">
            <v>0</v>
          </cell>
          <cell r="G387">
            <v>0</v>
          </cell>
          <cell r="H387">
            <v>0</v>
          </cell>
          <cell r="I387">
            <v>0</v>
          </cell>
          <cell r="J387">
            <v>0</v>
          </cell>
          <cell r="K387">
            <v>0</v>
          </cell>
          <cell r="L387">
            <v>0</v>
          </cell>
          <cell r="O387">
            <v>0</v>
          </cell>
          <cell r="P387">
            <v>0</v>
          </cell>
          <cell r="Q387">
            <v>390.83582000000001</v>
          </cell>
          <cell r="R387">
            <v>0</v>
          </cell>
          <cell r="S387">
            <v>0</v>
          </cell>
          <cell r="T387">
            <v>0</v>
          </cell>
          <cell r="V387">
            <v>0</v>
          </cell>
          <cell r="W387">
            <v>0</v>
          </cell>
          <cell r="AC387">
            <v>0</v>
          </cell>
          <cell r="AD387" t="str">
            <v>-</v>
          </cell>
          <cell r="AG387">
            <v>0</v>
          </cell>
          <cell r="AH387" t="str">
            <v>-</v>
          </cell>
          <cell r="AL387">
            <v>0</v>
          </cell>
          <cell r="AM387">
            <v>0</v>
          </cell>
          <cell r="AN387">
            <v>0</v>
          </cell>
          <cell r="AO387">
            <v>0</v>
          </cell>
          <cell r="AP387">
            <v>0</v>
          </cell>
          <cell r="AQ387">
            <v>0</v>
          </cell>
          <cell r="AT387">
            <v>0</v>
          </cell>
          <cell r="AU387">
            <v>0</v>
          </cell>
          <cell r="AV387">
            <v>390.83582000000001</v>
          </cell>
          <cell r="AW387">
            <v>-390.83582000000001</v>
          </cell>
          <cell r="AX387">
            <v>-390.83582000000001</v>
          </cell>
          <cell r="AY387">
            <v>-390.83582000000001</v>
          </cell>
          <cell r="BC387" t="str">
            <v>Outros Proveitos Operacionais</v>
          </cell>
          <cell r="BF387">
            <v>0</v>
          </cell>
          <cell r="BG387">
            <v>0</v>
          </cell>
          <cell r="BH387">
            <v>0</v>
          </cell>
          <cell r="BI387">
            <v>0</v>
          </cell>
          <cell r="BJ387">
            <v>0</v>
          </cell>
          <cell r="BK387">
            <v>0</v>
          </cell>
          <cell r="BL387">
            <v>0</v>
          </cell>
          <cell r="BO387">
            <v>0</v>
          </cell>
          <cell r="BP387">
            <v>0</v>
          </cell>
          <cell r="BQ387">
            <v>327.28728000000001</v>
          </cell>
          <cell r="BR387">
            <v>0</v>
          </cell>
          <cell r="BS387">
            <v>0</v>
          </cell>
          <cell r="BT387">
            <v>0</v>
          </cell>
          <cell r="BV387">
            <v>0</v>
          </cell>
          <cell r="BW387">
            <v>0</v>
          </cell>
          <cell r="CC387">
            <v>0</v>
          </cell>
          <cell r="CD387" t="str">
            <v>-</v>
          </cell>
          <cell r="CG387">
            <v>0</v>
          </cell>
          <cell r="CH387" t="str">
            <v>-</v>
          </cell>
          <cell r="CL387">
            <v>0</v>
          </cell>
          <cell r="CM387">
            <v>0</v>
          </cell>
          <cell r="CN387">
            <v>0</v>
          </cell>
          <cell r="CO387">
            <v>0</v>
          </cell>
          <cell r="CP387">
            <v>0</v>
          </cell>
          <cell r="CQ387">
            <v>0</v>
          </cell>
          <cell r="CT387">
            <v>0</v>
          </cell>
          <cell r="CU387">
            <v>0</v>
          </cell>
          <cell r="CV387">
            <v>327.28728000000001</v>
          </cell>
          <cell r="CW387">
            <v>-327.28728000000001</v>
          </cell>
          <cell r="CX387">
            <v>-327.28728000000001</v>
          </cell>
          <cell r="CY387">
            <v>-327.28728000000001</v>
          </cell>
          <cell r="DC387" t="str">
            <v>Outros Proveitos Operacionais</v>
          </cell>
          <cell r="DF387">
            <v>0</v>
          </cell>
          <cell r="DG387">
            <v>0</v>
          </cell>
          <cell r="DH387">
            <v>0</v>
          </cell>
          <cell r="DI387">
            <v>0</v>
          </cell>
          <cell r="DJ387">
            <v>0</v>
          </cell>
          <cell r="DK387">
            <v>0</v>
          </cell>
          <cell r="DL387">
            <v>0</v>
          </cell>
          <cell r="DO387">
            <v>0</v>
          </cell>
          <cell r="DP387">
            <v>0</v>
          </cell>
          <cell r="DQ387">
            <v>40.527380000000001</v>
          </cell>
          <cell r="DR387">
            <v>0</v>
          </cell>
          <cell r="DS387">
            <v>0</v>
          </cell>
          <cell r="DT387">
            <v>0</v>
          </cell>
          <cell r="DV387">
            <v>0</v>
          </cell>
          <cell r="DW387">
            <v>0</v>
          </cell>
          <cell r="EC387">
            <v>0</v>
          </cell>
          <cell r="ED387" t="str">
            <v>-</v>
          </cell>
          <cell r="EG387">
            <v>0</v>
          </cell>
          <cell r="EH387" t="str">
            <v>-</v>
          </cell>
          <cell r="EL387">
            <v>0</v>
          </cell>
          <cell r="EM387">
            <v>0</v>
          </cell>
          <cell r="EN387">
            <v>0</v>
          </cell>
          <cell r="EO387">
            <v>0</v>
          </cell>
          <cell r="EP387">
            <v>0</v>
          </cell>
          <cell r="EQ387">
            <v>0</v>
          </cell>
          <cell r="ET387">
            <v>0</v>
          </cell>
          <cell r="EU387">
            <v>0</v>
          </cell>
          <cell r="EV387">
            <v>40.527380000000001</v>
          </cell>
          <cell r="EW387">
            <v>-40.527380000000001</v>
          </cell>
          <cell r="EX387">
            <v>-40.527380000000001</v>
          </cell>
          <cell r="EY387">
            <v>-40.527380000000001</v>
          </cell>
          <cell r="FC387" t="str">
            <v>Outros Proveitos Operacionais</v>
          </cell>
          <cell r="FF387">
            <v>0</v>
          </cell>
          <cell r="FG387">
            <v>0</v>
          </cell>
          <cell r="FH387">
            <v>0</v>
          </cell>
          <cell r="FI387">
            <v>0</v>
          </cell>
          <cell r="FJ387">
            <v>0</v>
          </cell>
          <cell r="FK387">
            <v>0</v>
          </cell>
          <cell r="FL387">
            <v>0</v>
          </cell>
          <cell r="FO387">
            <v>0</v>
          </cell>
          <cell r="FP387">
            <v>0</v>
          </cell>
          <cell r="FQ387">
            <v>23.021159999999998</v>
          </cell>
          <cell r="FR387">
            <v>0</v>
          </cell>
          <cell r="FS387">
            <v>0</v>
          </cell>
          <cell r="FT387">
            <v>0</v>
          </cell>
          <cell r="FV387">
            <v>0</v>
          </cell>
          <cell r="FW387">
            <v>0</v>
          </cell>
          <cell r="GC387">
            <v>0</v>
          </cell>
          <cell r="GD387" t="str">
            <v>-</v>
          </cell>
          <cell r="GG387">
            <v>0</v>
          </cell>
          <cell r="GH387" t="str">
            <v>-</v>
          </cell>
          <cell r="GL387">
            <v>0</v>
          </cell>
          <cell r="GM387">
            <v>0</v>
          </cell>
          <cell r="GN387">
            <v>0</v>
          </cell>
          <cell r="GO387">
            <v>0</v>
          </cell>
          <cell r="GP387">
            <v>0</v>
          </cell>
          <cell r="GQ387">
            <v>0</v>
          </cell>
          <cell r="GT387">
            <v>0</v>
          </cell>
          <cell r="GU387">
            <v>0</v>
          </cell>
          <cell r="GV387">
            <v>23.021159999999998</v>
          </cell>
          <cell r="GW387">
            <v>-23.021159999999998</v>
          </cell>
          <cell r="GX387">
            <v>-23.021159999999998</v>
          </cell>
          <cell r="GY387">
            <v>-23.021159999999998</v>
          </cell>
        </row>
        <row r="388">
          <cell r="C388" t="str">
            <v>Outros Proveitos Operacionais</v>
          </cell>
          <cell r="F388">
            <v>176.61569</v>
          </cell>
          <cell r="G388">
            <v>542.93270999999993</v>
          </cell>
          <cell r="H388">
            <v>562.81025999999997</v>
          </cell>
          <cell r="I388">
            <v>656.40356999999995</v>
          </cell>
          <cell r="J388">
            <v>656.40356999999995</v>
          </cell>
          <cell r="K388">
            <v>792.84857999999997</v>
          </cell>
          <cell r="L388">
            <v>792.84857999999997</v>
          </cell>
          <cell r="O388">
            <v>121.65482</v>
          </cell>
          <cell r="P388">
            <v>235.17133999999999</v>
          </cell>
          <cell r="Q388">
            <v>390.83582000000001</v>
          </cell>
          <cell r="R388">
            <v>357.54167782372838</v>
          </cell>
          <cell r="S388">
            <v>390.70494312985085</v>
          </cell>
          <cell r="T388">
            <v>390.70494312985085</v>
          </cell>
          <cell r="V388">
            <v>390.70494312985085</v>
          </cell>
          <cell r="W388">
            <v>390.7049431298509</v>
          </cell>
          <cell r="Z388">
            <v>0</v>
          </cell>
          <cell r="AC388">
            <v>-402.14363687014912</v>
          </cell>
          <cell r="AD388">
            <v>-0.50721366855465533</v>
          </cell>
          <cell r="AG388">
            <v>390.7049431298509</v>
          </cell>
          <cell r="AH388" t="str">
            <v>-</v>
          </cell>
          <cell r="AL388">
            <v>176.61569</v>
          </cell>
          <cell r="AM388">
            <v>366.31701999999996</v>
          </cell>
          <cell r="AN388">
            <v>19.877550000000042</v>
          </cell>
          <cell r="AO388">
            <v>93.593309999999974</v>
          </cell>
          <cell r="AP388">
            <v>93.593309999999974</v>
          </cell>
          <cell r="AQ388">
            <v>230.03832</v>
          </cell>
          <cell r="AT388">
            <v>121.65482</v>
          </cell>
          <cell r="AU388">
            <v>113.51651999999999</v>
          </cell>
          <cell r="AV388">
            <v>155.66448000000003</v>
          </cell>
          <cell r="AW388">
            <v>-33.294142176271635</v>
          </cell>
          <cell r="AX388">
            <v>-0.13087687014916582</v>
          </cell>
          <cell r="AY388">
            <v>-0.13087687014916582</v>
          </cell>
          <cell r="BC388" t="str">
            <v>Outros Proveitos Operacionais</v>
          </cell>
          <cell r="BF388">
            <v>176.61569</v>
          </cell>
          <cell r="BG388">
            <v>542.93270999999993</v>
          </cell>
          <cell r="BH388">
            <v>562.81025999999997</v>
          </cell>
          <cell r="BI388">
            <v>656.40356999999995</v>
          </cell>
          <cell r="BJ388">
            <v>656.40356999999995</v>
          </cell>
          <cell r="BK388">
            <v>792.84857999999997</v>
          </cell>
          <cell r="BL388">
            <v>792.84857999999997</v>
          </cell>
          <cell r="BO388">
            <v>121.65482</v>
          </cell>
          <cell r="BP388">
            <v>235.17133999999999</v>
          </cell>
          <cell r="BQ388">
            <v>327.28728000000001</v>
          </cell>
          <cell r="BR388">
            <v>357.54167782372838</v>
          </cell>
          <cell r="BS388">
            <v>390.70494312985085</v>
          </cell>
          <cell r="BT388">
            <v>390.70494312985085</v>
          </cell>
          <cell r="BV388">
            <v>390.70494312985085</v>
          </cell>
          <cell r="BW388">
            <v>390.7049431298509</v>
          </cell>
          <cell r="CC388">
            <v>-402.14363687014912</v>
          </cell>
          <cell r="CD388">
            <v>-0.50721366855465533</v>
          </cell>
          <cell r="CG388">
            <v>390.7049431298509</v>
          </cell>
          <cell r="CH388" t="str">
            <v>-</v>
          </cell>
          <cell r="CL388">
            <v>176.61569</v>
          </cell>
          <cell r="CM388">
            <v>366.31701999999996</v>
          </cell>
          <cell r="CN388">
            <v>19.877550000000042</v>
          </cell>
          <cell r="CO388">
            <v>93.593309999999974</v>
          </cell>
          <cell r="CP388">
            <v>93.593309999999974</v>
          </cell>
          <cell r="CQ388">
            <v>230.03832</v>
          </cell>
          <cell r="CT388">
            <v>121.65482</v>
          </cell>
          <cell r="CU388">
            <v>113.51651999999999</v>
          </cell>
          <cell r="CV388">
            <v>92.115940000000023</v>
          </cell>
          <cell r="CW388">
            <v>30.254397823728368</v>
          </cell>
          <cell r="CX388">
            <v>63.417663129850837</v>
          </cell>
          <cell r="CY388">
            <v>63.417663129850837</v>
          </cell>
          <cell r="DC388" t="str">
            <v>Outros Proveitos Operacionais</v>
          </cell>
          <cell r="DF388">
            <v>0</v>
          </cell>
          <cell r="DG388">
            <v>0</v>
          </cell>
          <cell r="DH388">
            <v>0</v>
          </cell>
          <cell r="DI388">
            <v>0</v>
          </cell>
          <cell r="DJ388">
            <v>0</v>
          </cell>
          <cell r="DK388">
            <v>0</v>
          </cell>
          <cell r="DL388">
            <v>0</v>
          </cell>
          <cell r="DO388">
            <v>0</v>
          </cell>
          <cell r="DP388">
            <v>0</v>
          </cell>
          <cell r="DQ388">
            <v>40.527380000000001</v>
          </cell>
          <cell r="DR388">
            <v>0</v>
          </cell>
          <cell r="DS388">
            <v>0</v>
          </cell>
          <cell r="DT388">
            <v>0</v>
          </cell>
          <cell r="DV388">
            <v>0</v>
          </cell>
          <cell r="DW388">
            <v>0</v>
          </cell>
          <cell r="EC388">
            <v>0</v>
          </cell>
          <cell r="ED388" t="str">
            <v>-</v>
          </cell>
          <cell r="EG388">
            <v>0</v>
          </cell>
          <cell r="EH388" t="str">
            <v>-</v>
          </cell>
          <cell r="EL388">
            <v>0</v>
          </cell>
          <cell r="EM388">
            <v>0</v>
          </cell>
          <cell r="EN388">
            <v>0</v>
          </cell>
          <cell r="EO388">
            <v>0</v>
          </cell>
          <cell r="EP388">
            <v>0</v>
          </cell>
          <cell r="EQ388">
            <v>0</v>
          </cell>
          <cell r="ET388">
            <v>0</v>
          </cell>
          <cell r="EU388">
            <v>0</v>
          </cell>
          <cell r="EV388">
            <v>40.527380000000001</v>
          </cell>
          <cell r="EW388">
            <v>-40.527380000000001</v>
          </cell>
          <cell r="EX388">
            <v>-40.527380000000001</v>
          </cell>
          <cell r="EY388">
            <v>-40.527380000000001</v>
          </cell>
          <cell r="FC388" t="str">
            <v>Outros Proveitos Operacionais</v>
          </cell>
          <cell r="FF388">
            <v>0</v>
          </cell>
          <cell r="FG388">
            <v>0</v>
          </cell>
          <cell r="FH388">
            <v>0</v>
          </cell>
          <cell r="FI388">
            <v>0</v>
          </cell>
          <cell r="FJ388">
            <v>0</v>
          </cell>
          <cell r="FK388">
            <v>0</v>
          </cell>
          <cell r="FL388">
            <v>0</v>
          </cell>
          <cell r="FO388">
            <v>0</v>
          </cell>
          <cell r="FP388">
            <v>0</v>
          </cell>
          <cell r="FQ388">
            <v>23.021159999999998</v>
          </cell>
          <cell r="FR388">
            <v>0</v>
          </cell>
          <cell r="FS388">
            <v>0</v>
          </cell>
          <cell r="FT388">
            <v>0</v>
          </cell>
          <cell r="FV388">
            <v>0</v>
          </cell>
          <cell r="FW388">
            <v>0</v>
          </cell>
          <cell r="GC388">
            <v>0</v>
          </cell>
          <cell r="GD388" t="str">
            <v>-</v>
          </cell>
          <cell r="GG388">
            <v>0</v>
          </cell>
          <cell r="GH388" t="str">
            <v>-</v>
          </cell>
          <cell r="GL388">
            <v>0</v>
          </cell>
          <cell r="GM388">
            <v>0</v>
          </cell>
          <cell r="GN388">
            <v>0</v>
          </cell>
          <cell r="GO388">
            <v>0</v>
          </cell>
          <cell r="GP388">
            <v>0</v>
          </cell>
          <cell r="GQ388">
            <v>0</v>
          </cell>
          <cell r="GT388">
            <v>0</v>
          </cell>
          <cell r="GU388">
            <v>0</v>
          </cell>
          <cell r="GV388">
            <v>23.021159999999998</v>
          </cell>
          <cell r="GW388">
            <v>-23.021159999999998</v>
          </cell>
          <cell r="GX388">
            <v>-23.021159999999998</v>
          </cell>
          <cell r="GY388">
            <v>-23.021159999999998</v>
          </cell>
        </row>
        <row r="389">
          <cell r="C389" t="str">
            <v>Proveitos Operacionais</v>
          </cell>
          <cell r="F389">
            <v>119426.73903000001</v>
          </cell>
          <cell r="G389">
            <v>349319.02887000004</v>
          </cell>
          <cell r="H389">
            <v>460520.63538999995</v>
          </cell>
          <cell r="I389">
            <v>521700.99382000003</v>
          </cell>
          <cell r="J389">
            <v>527731.75208999997</v>
          </cell>
          <cell r="K389">
            <v>700197.83823000011</v>
          </cell>
          <cell r="L389">
            <v>700197.83823000011</v>
          </cell>
          <cell r="O389">
            <v>205124.54294999997</v>
          </cell>
          <cell r="P389">
            <v>452548.00024999998</v>
          </cell>
          <cell r="Q389">
            <v>699657.10385000019</v>
          </cell>
          <cell r="R389">
            <v>789571.30583258276</v>
          </cell>
          <cell r="S389">
            <v>894990.85102113965</v>
          </cell>
          <cell r="T389">
            <v>981737.08841736172</v>
          </cell>
          <cell r="V389">
            <v>981737.08841736172</v>
          </cell>
          <cell r="W389">
            <v>981737.08841736172</v>
          </cell>
          <cell r="Z389">
            <v>895731</v>
          </cell>
          <cell r="AC389">
            <v>281539.25018736161</v>
          </cell>
          <cell r="AD389">
            <v>0.40208528906494845</v>
          </cell>
          <cell r="AG389">
            <v>86006.088417361723</v>
          </cell>
          <cell r="AH389">
            <v>9.601776472776069E-2</v>
          </cell>
          <cell r="AL389">
            <v>119426.73903000001</v>
          </cell>
          <cell r="AM389">
            <v>229892.28984000004</v>
          </cell>
          <cell r="AN389">
            <v>111201.60651999991</v>
          </cell>
          <cell r="AO389">
            <v>61180.35843000008</v>
          </cell>
          <cell r="AP389">
            <v>67211.116700000013</v>
          </cell>
          <cell r="AQ389">
            <v>239677.20284000016</v>
          </cell>
          <cell r="AT389">
            <v>205124.54294999997</v>
          </cell>
          <cell r="AU389">
            <v>247423.45730000001</v>
          </cell>
          <cell r="AV389">
            <v>247109.10360000021</v>
          </cell>
          <cell r="AW389">
            <v>89914.20198258257</v>
          </cell>
          <cell r="AX389">
            <v>195333.74717113946</v>
          </cell>
          <cell r="AY389">
            <v>282079.98456736153</v>
          </cell>
          <cell r="BC389" t="str">
            <v>Proveitos Operacionais</v>
          </cell>
          <cell r="BF389">
            <v>116752.34337000002</v>
          </cell>
          <cell r="BG389">
            <v>345968.65390999999</v>
          </cell>
          <cell r="BH389">
            <v>444933.68488999997</v>
          </cell>
          <cell r="BI389">
            <v>482994.96622</v>
          </cell>
          <cell r="BJ389">
            <v>482994.96622</v>
          </cell>
          <cell r="BK389">
            <v>568573.47103999997</v>
          </cell>
          <cell r="BL389">
            <v>568573.47103999997</v>
          </cell>
          <cell r="BO389">
            <v>104420.36904999998</v>
          </cell>
          <cell r="BP389">
            <v>226804.37341999999</v>
          </cell>
          <cell r="BQ389">
            <v>346235.63571</v>
          </cell>
          <cell r="BR389">
            <v>388643.49964793271</v>
          </cell>
          <cell r="BS389">
            <v>430277.85338942928</v>
          </cell>
          <cell r="BT389">
            <v>472297.77697021532</v>
          </cell>
          <cell r="BV389">
            <v>472297.77697021532</v>
          </cell>
          <cell r="BW389">
            <v>472297.77697021537</v>
          </cell>
          <cell r="CC389">
            <v>-96275.694069784658</v>
          </cell>
          <cell r="CD389">
            <v>-0.16932850189735904</v>
          </cell>
          <cell r="CG389">
            <v>472297.77697021537</v>
          </cell>
          <cell r="CH389" t="str">
            <v>-</v>
          </cell>
          <cell r="CL389">
            <v>116752.34337000002</v>
          </cell>
          <cell r="CM389">
            <v>229216.31053999998</v>
          </cell>
          <cell r="CN389">
            <v>98965.030979999981</v>
          </cell>
          <cell r="CO389">
            <v>38061.281330000027</v>
          </cell>
          <cell r="CP389">
            <v>38061.281330000027</v>
          </cell>
          <cell r="CQ389">
            <v>123639.78615</v>
          </cell>
          <cell r="CT389">
            <v>104420.36904999998</v>
          </cell>
          <cell r="CU389">
            <v>122384.00437000001</v>
          </cell>
          <cell r="CV389">
            <v>119431.26229000001</v>
          </cell>
          <cell r="CW389">
            <v>42407.863937932707</v>
          </cell>
          <cell r="CX389">
            <v>84042.217679429275</v>
          </cell>
          <cell r="CY389">
            <v>126062.14126021531</v>
          </cell>
          <cell r="DC389" t="str">
            <v>Proveitos Operacionais</v>
          </cell>
          <cell r="DF389">
            <v>0</v>
          </cell>
          <cell r="DG389">
            <v>0</v>
          </cell>
          <cell r="DH389">
            <v>0</v>
          </cell>
          <cell r="DI389">
            <v>20259.888579999999</v>
          </cell>
          <cell r="DJ389">
            <v>20259.888579999999</v>
          </cell>
          <cell r="DK389">
            <v>68035.794099999999</v>
          </cell>
          <cell r="DL389">
            <v>20259.888579999999</v>
          </cell>
          <cell r="DO389">
            <v>63058.683709999998</v>
          </cell>
          <cell r="DP389">
            <v>124746.15193000001</v>
          </cell>
          <cell r="DQ389">
            <v>193045.83171</v>
          </cell>
          <cell r="DR389">
            <v>219507.17144508669</v>
          </cell>
          <cell r="DS389">
            <v>243440.85628855444</v>
          </cell>
          <cell r="DT389">
            <v>266320.92266462481</v>
          </cell>
          <cell r="DV389">
            <v>266320.92266462481</v>
          </cell>
          <cell r="DW389">
            <v>266320.92266462481</v>
          </cell>
          <cell r="EC389">
            <v>246061.03408462481</v>
          </cell>
          <cell r="ED389">
            <v>12.145231357665484</v>
          </cell>
          <cell r="EG389">
            <v>266320.92266462481</v>
          </cell>
          <cell r="EH389" t="str">
            <v>-</v>
          </cell>
          <cell r="EL389">
            <v>0</v>
          </cell>
          <cell r="EM389">
            <v>0</v>
          </cell>
          <cell r="EN389">
            <v>0</v>
          </cell>
          <cell r="EO389">
            <v>20259.888579999999</v>
          </cell>
          <cell r="EP389">
            <v>20259.888579999999</v>
          </cell>
          <cell r="EQ389">
            <v>68035.794099999999</v>
          </cell>
          <cell r="ET389">
            <v>63058.683709999998</v>
          </cell>
          <cell r="EU389">
            <v>61687.46822000001</v>
          </cell>
          <cell r="EV389">
            <v>68299.679779999991</v>
          </cell>
          <cell r="EW389">
            <v>26461.339735086687</v>
          </cell>
          <cell r="EX389">
            <v>50395.024578554439</v>
          </cell>
          <cell r="EY389">
            <v>73275.090954624815</v>
          </cell>
          <cell r="FC389" t="str">
            <v>Proveitos Operacionais</v>
          </cell>
          <cell r="FF389">
            <v>0</v>
          </cell>
          <cell r="FG389">
            <v>0</v>
          </cell>
          <cell r="FH389">
            <v>0</v>
          </cell>
          <cell r="FI389">
            <v>0</v>
          </cell>
          <cell r="FJ389">
            <v>0</v>
          </cell>
          <cell r="FK389">
            <v>32779.503819999998</v>
          </cell>
          <cell r="FL389">
            <v>32779.503819999998</v>
          </cell>
          <cell r="FO389">
            <v>28749.756570000001</v>
          </cell>
          <cell r="FP389">
            <v>72222.530010000002</v>
          </cell>
          <cell r="FQ389">
            <v>115240.89093000002</v>
          </cell>
          <cell r="FR389">
            <v>131270.91751734103</v>
          </cell>
          <cell r="FS389">
            <v>145675.74980093373</v>
          </cell>
          <cell r="FT389">
            <v>160649.59800918837</v>
          </cell>
          <cell r="FV389">
            <v>160649.59800918837</v>
          </cell>
          <cell r="FW389">
            <v>160649.59800918837</v>
          </cell>
          <cell r="GC389">
            <v>127870.09418918837</v>
          </cell>
          <cell r="GD389">
            <v>3.9009160996259515</v>
          </cell>
          <cell r="GG389">
            <v>160649.59800918837</v>
          </cell>
          <cell r="GH389" t="str">
            <v>-</v>
          </cell>
          <cell r="GL389">
            <v>0</v>
          </cell>
          <cell r="GM389">
            <v>0</v>
          </cell>
          <cell r="GN389">
            <v>0</v>
          </cell>
          <cell r="GO389">
            <v>0</v>
          </cell>
          <cell r="GP389">
            <v>0</v>
          </cell>
          <cell r="GQ389">
            <v>32779.503819999998</v>
          </cell>
          <cell r="GT389">
            <v>28749.756570000001</v>
          </cell>
          <cell r="GU389">
            <v>43472.773440000004</v>
          </cell>
          <cell r="GV389">
            <v>43018.360920000021</v>
          </cell>
          <cell r="GW389">
            <v>16030.02658734101</v>
          </cell>
          <cell r="GX389">
            <v>30434.858870933705</v>
          </cell>
          <cell r="GY389">
            <v>45408.707079188345</v>
          </cell>
        </row>
        <row r="391">
          <cell r="C391" t="str">
            <v>Compras de Electricidade</v>
          </cell>
          <cell r="F391">
            <v>86934.385799999989</v>
          </cell>
          <cell r="G391">
            <v>258606.70293999999</v>
          </cell>
          <cell r="H391">
            <v>329637.50379000005</v>
          </cell>
          <cell r="I391">
            <v>373209.89579400007</v>
          </cell>
          <cell r="J391">
            <v>375435.14606000006</v>
          </cell>
          <cell r="K391">
            <v>490851.23860000004</v>
          </cell>
          <cell r="L391">
            <v>490851.23860000004</v>
          </cell>
          <cell r="O391">
            <v>135307.69077999998</v>
          </cell>
          <cell r="P391">
            <v>290803.02373999992</v>
          </cell>
          <cell r="Q391">
            <v>454478.77155999996</v>
          </cell>
          <cell r="R391">
            <v>494087.73672724789</v>
          </cell>
          <cell r="S391">
            <v>565640.73383034253</v>
          </cell>
          <cell r="T391">
            <v>636013.9090468525</v>
          </cell>
          <cell r="V391">
            <v>636013.9090468525</v>
          </cell>
          <cell r="W391">
            <v>636013.9090468525</v>
          </cell>
          <cell r="Z391">
            <v>541070</v>
          </cell>
          <cell r="AC391">
            <v>145162.67044685245</v>
          </cell>
          <cell r="AD391">
            <v>0.29573658785273449</v>
          </cell>
          <cell r="AG391">
            <v>94943.909046852496</v>
          </cell>
          <cell r="AH391">
            <v>0.1754743546063402</v>
          </cell>
          <cell r="AL391">
            <v>86934.385799999989</v>
          </cell>
          <cell r="AM391">
            <v>171672.31714</v>
          </cell>
          <cell r="AN391">
            <v>71030.800850000058</v>
          </cell>
          <cell r="AO391">
            <v>43572.392004000023</v>
          </cell>
          <cell r="AP391">
            <v>45797.642270000011</v>
          </cell>
          <cell r="AQ391">
            <v>161213.73480999999</v>
          </cell>
          <cell r="AT391">
            <v>135307.69077999998</v>
          </cell>
          <cell r="AU391">
            <v>155495.33295999994</v>
          </cell>
          <cell r="AV391">
            <v>163675.74782000005</v>
          </cell>
          <cell r="AW391">
            <v>39608.965167247923</v>
          </cell>
          <cell r="AX391">
            <v>111161.96227034257</v>
          </cell>
          <cell r="AY391">
            <v>162752.5289110486</v>
          </cell>
          <cell r="BC391" t="str">
            <v>Compras de Electricidade</v>
          </cell>
          <cell r="BF391">
            <v>88020.720279999994</v>
          </cell>
          <cell r="BG391">
            <v>265178.28088999999</v>
          </cell>
          <cell r="BH391">
            <v>335106.40657000005</v>
          </cell>
          <cell r="BI391">
            <v>364010.30629000004</v>
          </cell>
          <cell r="BJ391">
            <v>364010.30629000004</v>
          </cell>
          <cell r="BK391">
            <v>429063.16016000009</v>
          </cell>
          <cell r="BL391">
            <v>429063.16016000009</v>
          </cell>
          <cell r="BO391">
            <v>81597.335729999992</v>
          </cell>
          <cell r="BP391">
            <v>171736.57001000002</v>
          </cell>
          <cell r="BQ391">
            <v>263668.89555999998</v>
          </cell>
          <cell r="BR391">
            <v>295128.72273957927</v>
          </cell>
          <cell r="BS391">
            <v>324397.43022257247</v>
          </cell>
          <cell r="BT391">
            <v>352734.49354134977</v>
          </cell>
          <cell r="BV391">
            <v>352734.49354134977</v>
          </cell>
          <cell r="BW391">
            <v>352734.49354134977</v>
          </cell>
          <cell r="CC391">
            <v>-76328.666618650313</v>
          </cell>
          <cell r="CD391">
            <v>-0.17789610879243722</v>
          </cell>
          <cell r="CG391">
            <v>352734.49354134977</v>
          </cell>
          <cell r="CH391" t="str">
            <v>-</v>
          </cell>
          <cell r="CL391">
            <v>88020.720279999994</v>
          </cell>
          <cell r="CM391">
            <v>177157.56060999999</v>
          </cell>
          <cell r="CN391">
            <v>69928.125680000056</v>
          </cell>
          <cell r="CO391">
            <v>28903.899719999987</v>
          </cell>
          <cell r="CP391">
            <v>28903.899719999987</v>
          </cell>
          <cell r="CQ391">
            <v>93956.753590000037</v>
          </cell>
          <cell r="CT391">
            <v>81597.335729999992</v>
          </cell>
          <cell r="CU391">
            <v>90139.234280000033</v>
          </cell>
          <cell r="CV391">
            <v>91932.32554999995</v>
          </cell>
          <cell r="CW391">
            <v>31459.827179579297</v>
          </cell>
          <cell r="CX391">
            <v>60728.534662572492</v>
          </cell>
          <cell r="CY391">
            <v>89065.597981349798</v>
          </cell>
          <cell r="DC391" t="str">
            <v>Compras de Electricidade</v>
          </cell>
          <cell r="DF391">
            <v>0</v>
          </cell>
          <cell r="DG391">
            <v>0</v>
          </cell>
          <cell r="DH391">
            <v>0</v>
          </cell>
          <cell r="DI391">
            <v>13913.37048</v>
          </cell>
          <cell r="DJ391">
            <v>13913.37048</v>
          </cell>
          <cell r="DK391">
            <v>42190.379659999999</v>
          </cell>
          <cell r="DL391">
            <v>13913.37048</v>
          </cell>
          <cell r="DO391">
            <v>35363.649570000001</v>
          </cell>
          <cell r="DP391">
            <v>75208.446039999995</v>
          </cell>
          <cell r="DQ391">
            <v>118065.82676000001</v>
          </cell>
          <cell r="DR391">
            <v>122281.06965606936</v>
          </cell>
          <cell r="DS391">
            <v>135535.16697413975</v>
          </cell>
          <cell r="DT391">
            <v>161238.51454823889</v>
          </cell>
          <cell r="DV391">
            <v>161238.51454823889</v>
          </cell>
          <cell r="DW391">
            <v>161238.51454823889</v>
          </cell>
          <cell r="EC391">
            <v>147325.14406823888</v>
          </cell>
          <cell r="ED391">
            <v>10.588745859963538</v>
          </cell>
          <cell r="EG391">
            <v>161238.51454823889</v>
          </cell>
          <cell r="EH391" t="str">
            <v>-</v>
          </cell>
          <cell r="EL391">
            <v>0</v>
          </cell>
          <cell r="EM391">
            <v>0</v>
          </cell>
          <cell r="EN391">
            <v>0</v>
          </cell>
          <cell r="EO391">
            <v>13913.37048</v>
          </cell>
          <cell r="EP391">
            <v>13913.37048</v>
          </cell>
          <cell r="EQ391">
            <v>42190.379659999999</v>
          </cell>
          <cell r="ET391">
            <v>35363.649570000001</v>
          </cell>
          <cell r="EU391">
            <v>39844.796469999994</v>
          </cell>
          <cell r="EV391">
            <v>42857.380720000016</v>
          </cell>
          <cell r="EW391">
            <v>4215.2428960693505</v>
          </cell>
          <cell r="EX391">
            <v>17469.340214139738</v>
          </cell>
          <cell r="EY391">
            <v>43172.68778823888</v>
          </cell>
          <cell r="FC391" t="str">
            <v>Compras de Electricidade</v>
          </cell>
          <cell r="FF391">
            <v>0</v>
          </cell>
          <cell r="FG391">
            <v>0</v>
          </cell>
          <cell r="FH391">
            <v>0</v>
          </cell>
          <cell r="FI391">
            <v>0</v>
          </cell>
          <cell r="FJ391">
            <v>0</v>
          </cell>
          <cell r="FK391">
            <v>18151.31048</v>
          </cell>
          <cell r="FL391">
            <v>18151.31048</v>
          </cell>
          <cell r="FO391">
            <v>15266.560660000001</v>
          </cell>
          <cell r="FP391">
            <v>37065.624400000001</v>
          </cell>
          <cell r="FQ391">
            <v>59198.910880000003</v>
          </cell>
          <cell r="FR391">
            <v>61627.790598265899</v>
          </cell>
          <cell r="FS391">
            <v>68721.264929185898</v>
          </cell>
          <cell r="FT391">
            <v>81691.586370597244</v>
          </cell>
          <cell r="FV391">
            <v>81691.586370597244</v>
          </cell>
          <cell r="FW391">
            <v>81691.586370597244</v>
          </cell>
          <cell r="GC391">
            <v>63540.275890597244</v>
          </cell>
          <cell r="GD391">
            <v>3.5005888947031689</v>
          </cell>
          <cell r="GG391">
            <v>81691.586370597244</v>
          </cell>
          <cell r="GH391" t="str">
            <v>-</v>
          </cell>
          <cell r="GL391">
            <v>0</v>
          </cell>
          <cell r="GM391">
            <v>0</v>
          </cell>
          <cell r="GN391">
            <v>0</v>
          </cell>
          <cell r="GO391">
            <v>0</v>
          </cell>
          <cell r="GP391">
            <v>0</v>
          </cell>
          <cell r="GQ391">
            <v>18151.31048</v>
          </cell>
          <cell r="GT391">
            <v>15266.560660000001</v>
          </cell>
          <cell r="GU391">
            <v>21799.063739999998</v>
          </cell>
          <cell r="GV391">
            <v>22133.286480000002</v>
          </cell>
          <cell r="GW391">
            <v>2428.8797182658964</v>
          </cell>
          <cell r="GX391">
            <v>9522.3540491858948</v>
          </cell>
          <cell r="GY391">
            <v>22492.675490597241</v>
          </cell>
        </row>
        <row r="392">
          <cell r="C392" t="str">
            <v>Combustíveis</v>
          </cell>
          <cell r="F392">
            <v>0</v>
          </cell>
          <cell r="G392">
            <v>0</v>
          </cell>
          <cell r="H392">
            <v>0</v>
          </cell>
          <cell r="I392">
            <v>0</v>
          </cell>
          <cell r="J392">
            <v>0</v>
          </cell>
          <cell r="K392">
            <v>0</v>
          </cell>
          <cell r="L392">
            <v>0</v>
          </cell>
          <cell r="O392">
            <v>0</v>
          </cell>
          <cell r="P392">
            <v>793.40386000000001</v>
          </cell>
          <cell r="Q392">
            <v>0</v>
          </cell>
          <cell r="R392">
            <v>0</v>
          </cell>
          <cell r="S392">
            <v>0</v>
          </cell>
          <cell r="T392">
            <v>0</v>
          </cell>
          <cell r="V392">
            <v>0</v>
          </cell>
          <cell r="W392">
            <v>0</v>
          </cell>
          <cell r="Z392">
            <v>0</v>
          </cell>
          <cell r="AC392">
            <v>0</v>
          </cell>
          <cell r="AD392" t="str">
            <v>-</v>
          </cell>
          <cell r="AG392">
            <v>0</v>
          </cell>
          <cell r="AH392" t="str">
            <v>-</v>
          </cell>
          <cell r="AL392">
            <v>0</v>
          </cell>
          <cell r="AM392">
            <v>0</v>
          </cell>
          <cell r="AN392">
            <v>0</v>
          </cell>
          <cell r="AO392">
            <v>0</v>
          </cell>
          <cell r="AP392">
            <v>0</v>
          </cell>
          <cell r="AQ392">
            <v>0</v>
          </cell>
          <cell r="AT392">
            <v>0</v>
          </cell>
          <cell r="AU392">
            <v>793.40386000000001</v>
          </cell>
          <cell r="AV392">
            <v>-793.40386000000001</v>
          </cell>
          <cell r="AW392">
            <v>0</v>
          </cell>
          <cell r="AX392">
            <v>0</v>
          </cell>
          <cell r="AY392">
            <v>0</v>
          </cell>
          <cell r="BC392" t="str">
            <v>Combustíveis</v>
          </cell>
          <cell r="BF392">
            <v>0</v>
          </cell>
          <cell r="BG392">
            <v>0</v>
          </cell>
          <cell r="BH392">
            <v>0</v>
          </cell>
          <cell r="BI392">
            <v>0</v>
          </cell>
          <cell r="BJ392">
            <v>0</v>
          </cell>
          <cell r="BK392">
            <v>0</v>
          </cell>
          <cell r="BL392">
            <v>0</v>
          </cell>
          <cell r="BO392">
            <v>0</v>
          </cell>
          <cell r="BP392">
            <v>0</v>
          </cell>
          <cell r="BQ392">
            <v>0</v>
          </cell>
          <cell r="BR392">
            <v>0</v>
          </cell>
          <cell r="BS392">
            <v>0</v>
          </cell>
          <cell r="BT392">
            <v>0</v>
          </cell>
          <cell r="BV392">
            <v>0</v>
          </cell>
          <cell r="BW392">
            <v>0</v>
          </cell>
          <cell r="CC392">
            <v>0</v>
          </cell>
          <cell r="CD392" t="str">
            <v>-</v>
          </cell>
          <cell r="CG392">
            <v>0</v>
          </cell>
          <cell r="CH392" t="str">
            <v>-</v>
          </cell>
          <cell r="CL392">
            <v>0</v>
          </cell>
          <cell r="CM392">
            <v>0</v>
          </cell>
          <cell r="CN392">
            <v>0</v>
          </cell>
          <cell r="CO392">
            <v>0</v>
          </cell>
          <cell r="CP392">
            <v>0</v>
          </cell>
          <cell r="CQ392">
            <v>0</v>
          </cell>
          <cell r="CT392">
            <v>0</v>
          </cell>
          <cell r="CU392">
            <v>0</v>
          </cell>
          <cell r="CV392">
            <v>0</v>
          </cell>
          <cell r="CW392">
            <v>0</v>
          </cell>
          <cell r="CX392">
            <v>0</v>
          </cell>
          <cell r="CY392">
            <v>0</v>
          </cell>
          <cell r="DC392" t="str">
            <v>Combustíveis</v>
          </cell>
          <cell r="DF392">
            <v>0</v>
          </cell>
          <cell r="DG392">
            <v>0</v>
          </cell>
          <cell r="DH392">
            <v>0</v>
          </cell>
          <cell r="DI392">
            <v>0</v>
          </cell>
          <cell r="DJ392">
            <v>0</v>
          </cell>
          <cell r="DK392">
            <v>0</v>
          </cell>
          <cell r="DL392">
            <v>0</v>
          </cell>
          <cell r="DO392">
            <v>0</v>
          </cell>
          <cell r="DP392">
            <v>0</v>
          </cell>
          <cell r="DQ392">
            <v>0</v>
          </cell>
          <cell r="DR392">
            <v>0</v>
          </cell>
          <cell r="DS392">
            <v>0</v>
          </cell>
          <cell r="DT392">
            <v>0</v>
          </cell>
          <cell r="DV392">
            <v>0</v>
          </cell>
          <cell r="DW392">
            <v>0</v>
          </cell>
          <cell r="EC392">
            <v>0</v>
          </cell>
          <cell r="ED392" t="str">
            <v>-</v>
          </cell>
          <cell r="EG392">
            <v>0</v>
          </cell>
          <cell r="EH392" t="str">
            <v>-</v>
          </cell>
          <cell r="EL392">
            <v>0</v>
          </cell>
          <cell r="EM392">
            <v>0</v>
          </cell>
          <cell r="EN392">
            <v>0</v>
          </cell>
          <cell r="EO392">
            <v>0</v>
          </cell>
          <cell r="EP392">
            <v>0</v>
          </cell>
          <cell r="EQ392">
            <v>0</v>
          </cell>
          <cell r="ET392">
            <v>0</v>
          </cell>
          <cell r="EU392">
            <v>0</v>
          </cell>
          <cell r="EV392">
            <v>0</v>
          </cell>
          <cell r="EW392">
            <v>0</v>
          </cell>
          <cell r="EX392">
            <v>0</v>
          </cell>
          <cell r="EY392">
            <v>0</v>
          </cell>
          <cell r="FC392" t="str">
            <v>Combustíveis</v>
          </cell>
          <cell r="FF392">
            <v>0</v>
          </cell>
          <cell r="FG392">
            <v>0</v>
          </cell>
          <cell r="FH392">
            <v>0</v>
          </cell>
          <cell r="FI392">
            <v>0</v>
          </cell>
          <cell r="FJ392">
            <v>0</v>
          </cell>
          <cell r="FK392">
            <v>0</v>
          </cell>
          <cell r="FL392">
            <v>0</v>
          </cell>
          <cell r="FO392">
            <v>0</v>
          </cell>
          <cell r="FP392">
            <v>0</v>
          </cell>
          <cell r="FQ392">
            <v>0</v>
          </cell>
          <cell r="FR392">
            <v>0</v>
          </cell>
          <cell r="FS392">
            <v>0</v>
          </cell>
          <cell r="FT392">
            <v>0</v>
          </cell>
          <cell r="FV392">
            <v>0</v>
          </cell>
          <cell r="FW392">
            <v>0</v>
          </cell>
          <cell r="GC392">
            <v>0</v>
          </cell>
          <cell r="GD392" t="str">
            <v>-</v>
          </cell>
          <cell r="GG392">
            <v>0</v>
          </cell>
          <cell r="GH392" t="str">
            <v>-</v>
          </cell>
          <cell r="GL392">
            <v>0</v>
          </cell>
          <cell r="GM392">
            <v>0</v>
          </cell>
          <cell r="GN392">
            <v>0</v>
          </cell>
          <cell r="GO392">
            <v>0</v>
          </cell>
          <cell r="GP392">
            <v>0</v>
          </cell>
          <cell r="GQ392">
            <v>0</v>
          </cell>
          <cell r="GT392">
            <v>0</v>
          </cell>
          <cell r="GU392">
            <v>0</v>
          </cell>
          <cell r="GV392">
            <v>0</v>
          </cell>
          <cell r="GW392">
            <v>0</v>
          </cell>
          <cell r="GX392">
            <v>0</v>
          </cell>
          <cell r="GY392">
            <v>0</v>
          </cell>
        </row>
        <row r="393">
          <cell r="C393" t="str">
            <v>Materiais diversos e mercadorias</v>
          </cell>
          <cell r="F393">
            <v>497.77996999999999</v>
          </cell>
          <cell r="G393">
            <v>1851.7572</v>
          </cell>
          <cell r="H393">
            <v>2392.1648699999996</v>
          </cell>
          <cell r="I393">
            <v>2721.4127800000001</v>
          </cell>
          <cell r="J393">
            <v>2721.5746500000005</v>
          </cell>
          <cell r="K393">
            <v>3980.1456999999996</v>
          </cell>
          <cell r="L393">
            <v>3980.1456999999996</v>
          </cell>
          <cell r="O393">
            <v>1856.4938400000001</v>
          </cell>
          <cell r="P393">
            <v>3818.8956600000001</v>
          </cell>
          <cell r="Q393">
            <v>5723.3657399999993</v>
          </cell>
          <cell r="R393">
            <v>22288.657207713273</v>
          </cell>
          <cell r="S393">
            <v>26030.069878283168</v>
          </cell>
          <cell r="T393">
            <v>8175.2919922001538</v>
          </cell>
          <cell r="V393">
            <v>8175.2919922001538</v>
          </cell>
          <cell r="W393">
            <v>8175.2919922001547</v>
          </cell>
          <cell r="Z393">
            <v>7807</v>
          </cell>
          <cell r="AC393">
            <v>4195.1462922001538</v>
          </cell>
          <cell r="AD393">
            <v>1.0540182717934559</v>
          </cell>
          <cell r="AG393">
            <v>368.29199220015471</v>
          </cell>
          <cell r="AH393">
            <v>4.7174585910100486E-2</v>
          </cell>
          <cell r="AL393">
            <v>497.77996999999999</v>
          </cell>
          <cell r="AM393">
            <v>1353.97723</v>
          </cell>
          <cell r="AN393">
            <v>540.4076699999996</v>
          </cell>
          <cell r="AO393">
            <v>329.2479100000005</v>
          </cell>
          <cell r="AP393">
            <v>329.40978000000086</v>
          </cell>
          <cell r="AQ393">
            <v>1587.98083</v>
          </cell>
          <cell r="AT393">
            <v>1856.4938400000001</v>
          </cell>
          <cell r="AU393">
            <v>1962.40182</v>
          </cell>
          <cell r="AV393">
            <v>1904.4700799999991</v>
          </cell>
          <cell r="AW393">
            <v>16565.291467713272</v>
          </cell>
          <cell r="AX393">
            <v>20306.704138283167</v>
          </cell>
          <cell r="AY393">
            <v>21234.534828004136</v>
          </cell>
          <cell r="BC393" t="str">
            <v>Materiais diversos e mercadorias</v>
          </cell>
          <cell r="BF393">
            <v>497.77996999999999</v>
          </cell>
          <cell r="BG393">
            <v>1851.39751</v>
          </cell>
          <cell r="BH393">
            <v>2388.5775199999998</v>
          </cell>
          <cell r="BI393">
            <v>2516.7112200000001</v>
          </cell>
          <cell r="BJ393">
            <v>2516.7112200000001</v>
          </cell>
          <cell r="BK393">
            <v>2865.7883199999997</v>
          </cell>
          <cell r="BL393">
            <v>2865.7883199999997</v>
          </cell>
          <cell r="BO393">
            <v>483.8005</v>
          </cell>
          <cell r="BP393">
            <v>1011.73948</v>
          </cell>
          <cell r="BQ393">
            <v>1477.8156100000001</v>
          </cell>
          <cell r="BR393">
            <v>1697.5990003272739</v>
          </cell>
          <cell r="BS393">
            <v>3526.1662106354747</v>
          </cell>
          <cell r="BT393">
            <v>2211.3845363757546</v>
          </cell>
          <cell r="BV393">
            <v>2211.3845363757546</v>
          </cell>
          <cell r="BW393">
            <v>2211.3845363757546</v>
          </cell>
          <cell r="CC393">
            <v>-654.40378362424508</v>
          </cell>
          <cell r="CD393">
            <v>-0.22835035618549981</v>
          </cell>
          <cell r="CG393">
            <v>2211.3845363757546</v>
          </cell>
          <cell r="CH393" t="str">
            <v>-</v>
          </cell>
          <cell r="CL393">
            <v>497.77996999999999</v>
          </cell>
          <cell r="CM393">
            <v>1353.61754</v>
          </cell>
          <cell r="CN393">
            <v>537.18000999999981</v>
          </cell>
          <cell r="CO393">
            <v>128.13370000000032</v>
          </cell>
          <cell r="CP393">
            <v>128.13370000000032</v>
          </cell>
          <cell r="CQ393">
            <v>477.21079999999984</v>
          </cell>
          <cell r="CT393">
            <v>483.8005</v>
          </cell>
          <cell r="CU393">
            <v>527.9389799999999</v>
          </cell>
          <cell r="CV393">
            <v>466.07613000000015</v>
          </cell>
          <cell r="CW393">
            <v>219.78339032727376</v>
          </cell>
          <cell r="CX393">
            <v>2048.3506006354746</v>
          </cell>
          <cell r="CY393">
            <v>733.56892637575447</v>
          </cell>
          <cell r="DC393" t="str">
            <v>Materiais diversos e mercadorias</v>
          </cell>
          <cell r="DF393">
            <v>0</v>
          </cell>
          <cell r="DG393">
            <v>0</v>
          </cell>
          <cell r="DH393">
            <v>0</v>
          </cell>
          <cell r="DI393">
            <v>201.11420999999999</v>
          </cell>
          <cell r="DJ393">
            <v>201.11420999999999</v>
          </cell>
          <cell r="DK393">
            <v>469.08555999999999</v>
          </cell>
          <cell r="DL393">
            <v>201.11420999999999</v>
          </cell>
          <cell r="DO393">
            <v>513.42052000000001</v>
          </cell>
          <cell r="DP393">
            <v>1015.61629</v>
          </cell>
          <cell r="DQ393">
            <v>1686.30351</v>
          </cell>
          <cell r="DR393">
            <v>12431.637364161848</v>
          </cell>
          <cell r="DS393">
            <v>13651.377657626943</v>
          </cell>
          <cell r="DT393">
            <v>2478.5604900459416</v>
          </cell>
          <cell r="DV393">
            <v>2478.5604900459416</v>
          </cell>
          <cell r="DW393">
            <v>2478.5604900459416</v>
          </cell>
          <cell r="EC393">
            <v>2277.4462800459414</v>
          </cell>
          <cell r="ED393">
            <v>11.3241440276445</v>
          </cell>
          <cell r="EG393">
            <v>2478.5604900459416</v>
          </cell>
          <cell r="EH393" t="str">
            <v>-</v>
          </cell>
          <cell r="EL393">
            <v>0</v>
          </cell>
          <cell r="EM393">
            <v>0</v>
          </cell>
          <cell r="EN393">
            <v>0</v>
          </cell>
          <cell r="EO393">
            <v>201.11420999999999</v>
          </cell>
          <cell r="EP393">
            <v>201.11420999999999</v>
          </cell>
          <cell r="EQ393">
            <v>469.08555999999999</v>
          </cell>
          <cell r="ET393">
            <v>513.42052000000001</v>
          </cell>
          <cell r="EU393">
            <v>502.19577000000004</v>
          </cell>
          <cell r="EV393">
            <v>670.68721999999991</v>
          </cell>
          <cell r="EW393">
            <v>10745.333854161849</v>
          </cell>
          <cell r="EX393">
            <v>11965.074147626943</v>
          </cell>
          <cell r="EY393">
            <v>792.25698004594165</v>
          </cell>
          <cell r="FC393" t="str">
            <v>Materiais diversos e mercadorias</v>
          </cell>
          <cell r="FF393">
            <v>0</v>
          </cell>
          <cell r="FG393">
            <v>0</v>
          </cell>
          <cell r="FH393">
            <v>0</v>
          </cell>
          <cell r="FI393">
            <v>0</v>
          </cell>
          <cell r="FJ393">
            <v>0</v>
          </cell>
          <cell r="FK393">
            <v>644.42476999999997</v>
          </cell>
          <cell r="FL393">
            <v>644.42476999999997</v>
          </cell>
          <cell r="FO393">
            <v>847.70845999999995</v>
          </cell>
          <cell r="FP393">
            <v>1674.95478</v>
          </cell>
          <cell r="FQ393">
            <v>2490.4842899999999</v>
          </cell>
          <cell r="FR393">
            <v>8083.0182543352594</v>
          </cell>
          <cell r="FS393">
            <v>8768.4831622429701</v>
          </cell>
          <cell r="FT393">
            <v>3393.6638591117917</v>
          </cell>
          <cell r="FV393">
            <v>3393.6638591117917</v>
          </cell>
          <cell r="FW393">
            <v>3393.6638591117917</v>
          </cell>
          <cell r="GC393">
            <v>2749.2390891117916</v>
          </cell>
          <cell r="GD393">
            <v>4.266190899384255</v>
          </cell>
          <cell r="GG393">
            <v>3393.6638591117917</v>
          </cell>
          <cell r="GH393" t="str">
            <v>-</v>
          </cell>
          <cell r="GL393">
            <v>0</v>
          </cell>
          <cell r="GM393">
            <v>0</v>
          </cell>
          <cell r="GN393">
            <v>0</v>
          </cell>
          <cell r="GO393">
            <v>0</v>
          </cell>
          <cell r="GP393">
            <v>0</v>
          </cell>
          <cell r="GQ393">
            <v>644.42476999999997</v>
          </cell>
          <cell r="GT393">
            <v>847.70845999999995</v>
          </cell>
          <cell r="GU393">
            <v>827.24632000000008</v>
          </cell>
          <cell r="GV393">
            <v>815.52950999999985</v>
          </cell>
          <cell r="GW393">
            <v>5592.53396433526</v>
          </cell>
          <cell r="GX393">
            <v>6277.9988722429698</v>
          </cell>
          <cell r="GY393">
            <v>903.17956911179181</v>
          </cell>
        </row>
        <row r="394">
          <cell r="C394" t="str">
            <v>Fornecimentos e Serviços Externos</v>
          </cell>
          <cell r="F394">
            <v>6926.9857000000002</v>
          </cell>
          <cell r="G394">
            <v>21401.623190000002</v>
          </cell>
          <cell r="H394">
            <v>40350.560219999999</v>
          </cell>
          <cell r="I394">
            <v>42137.057979999998</v>
          </cell>
          <cell r="J394">
            <v>42619.242259999999</v>
          </cell>
          <cell r="K394">
            <v>57839.625689999993</v>
          </cell>
          <cell r="L394">
            <v>57839.625689999993</v>
          </cell>
          <cell r="O394">
            <v>16330.59827</v>
          </cell>
          <cell r="P394">
            <v>36823.596559999998</v>
          </cell>
          <cell r="Q394">
            <v>47998.280959999996</v>
          </cell>
          <cell r="R394">
            <v>62638.105031398627</v>
          </cell>
          <cell r="S394">
            <v>61220.228383594862</v>
          </cell>
          <cell r="T394">
            <v>68244.229159390015</v>
          </cell>
          <cell r="V394">
            <v>68244.229159390015</v>
          </cell>
          <cell r="W394">
            <v>68244.229159390015</v>
          </cell>
          <cell r="Z394">
            <v>44827</v>
          </cell>
          <cell r="AC394">
            <v>10404.603469390022</v>
          </cell>
          <cell r="AD394">
            <v>0.17988711623334197</v>
          </cell>
          <cell r="AG394">
            <v>23417.229159390015</v>
          </cell>
          <cell r="AH394">
            <v>0.52239117405559177</v>
          </cell>
          <cell r="AL394">
            <v>6926.9857000000002</v>
          </cell>
          <cell r="AM394">
            <v>14474.637490000001</v>
          </cell>
          <cell r="AN394">
            <v>18948.937029999997</v>
          </cell>
          <cell r="AO394">
            <v>1786.4977599999984</v>
          </cell>
          <cell r="AP394">
            <v>2268.6820399999997</v>
          </cell>
          <cell r="AQ394">
            <v>17489.065469999994</v>
          </cell>
          <cell r="AT394">
            <v>16330.59827</v>
          </cell>
          <cell r="AU394">
            <v>20492.998289999996</v>
          </cell>
          <cell r="AV394">
            <v>11174.684399999998</v>
          </cell>
          <cell r="AW394">
            <v>14639.824071398631</v>
          </cell>
          <cell r="AX394">
            <v>13221.947423594866</v>
          </cell>
          <cell r="AY394">
            <v>20245.948199390019</v>
          </cell>
          <cell r="BC394" t="str">
            <v>Fornecimentos e Serviços Externos</v>
          </cell>
          <cell r="BF394">
            <v>5002.4666999999999</v>
          </cell>
          <cell r="BG394">
            <v>14626.14659</v>
          </cell>
          <cell r="BH394">
            <v>24796.266359999998</v>
          </cell>
          <cell r="BI394">
            <v>25582.124299999996</v>
          </cell>
          <cell r="BJ394">
            <v>25582.124299999996</v>
          </cell>
          <cell r="BK394">
            <v>27682.518979999997</v>
          </cell>
          <cell r="BL394">
            <v>27682.518979999997</v>
          </cell>
          <cell r="BO394">
            <v>5034.8352199999999</v>
          </cell>
          <cell r="BP394">
            <v>11110.56561</v>
          </cell>
          <cell r="BQ394">
            <v>15132.555569999999</v>
          </cell>
          <cell r="BR394">
            <v>19276.491823113465</v>
          </cell>
          <cell r="BS394">
            <v>20650.425223196893</v>
          </cell>
          <cell r="BT394">
            <v>23527.062777782045</v>
          </cell>
          <cell r="BV394">
            <v>23527.062777782045</v>
          </cell>
          <cell r="BW394">
            <v>23527.062777782045</v>
          </cell>
          <cell r="CC394">
            <v>-4155.4562022179525</v>
          </cell>
          <cell r="CD394">
            <v>-0.1501112021351878</v>
          </cell>
          <cell r="CG394">
            <v>23527.062777782045</v>
          </cell>
          <cell r="CH394" t="str">
            <v>-</v>
          </cell>
          <cell r="CL394">
            <v>5002.4666999999999</v>
          </cell>
          <cell r="CM394">
            <v>9623.6798899999994</v>
          </cell>
          <cell r="CN394">
            <v>10170.119769999998</v>
          </cell>
          <cell r="CO394">
            <v>785.85793999999805</v>
          </cell>
          <cell r="CP394">
            <v>785.85793999999805</v>
          </cell>
          <cell r="CQ394">
            <v>2886.2526199999993</v>
          </cell>
          <cell r="CT394">
            <v>5034.8352199999999</v>
          </cell>
          <cell r="CU394">
            <v>6075.7303899999997</v>
          </cell>
          <cell r="CV394">
            <v>4021.989959999999</v>
          </cell>
          <cell r="CW394">
            <v>4143.9362531134666</v>
          </cell>
          <cell r="CX394">
            <v>5517.8696531968944</v>
          </cell>
          <cell r="CY394">
            <v>8394.507207782046</v>
          </cell>
          <cell r="DC394" t="str">
            <v>Fornecimentos e Serviços Externos</v>
          </cell>
          <cell r="DF394">
            <v>0</v>
          </cell>
          <cell r="DG394">
            <v>0</v>
          </cell>
          <cell r="DH394">
            <v>0</v>
          </cell>
          <cell r="DI394">
            <v>1311.4206099999999</v>
          </cell>
          <cell r="DJ394">
            <v>1311.4206099999999</v>
          </cell>
          <cell r="DK394">
            <v>3989.57863</v>
          </cell>
          <cell r="DL394">
            <v>1311.4206099999999</v>
          </cell>
          <cell r="DO394">
            <v>2883.8325199999999</v>
          </cell>
          <cell r="DP394">
            <v>8101.6778300000005</v>
          </cell>
          <cell r="DQ394">
            <v>8590.5979900000002</v>
          </cell>
          <cell r="DR394">
            <v>13733.408736994219</v>
          </cell>
          <cell r="DS394">
            <v>10748.104673730595</v>
          </cell>
          <cell r="DT394">
            <v>12056.691093032157</v>
          </cell>
          <cell r="DV394">
            <v>12056.691093032157</v>
          </cell>
          <cell r="DW394">
            <v>12056.691093032157</v>
          </cell>
          <cell r="EC394">
            <v>10745.270483032158</v>
          </cell>
          <cell r="ED394">
            <v>8.1936111123281474</v>
          </cell>
          <cell r="EG394">
            <v>12056.691093032157</v>
          </cell>
          <cell r="EH394" t="str">
            <v>-</v>
          </cell>
          <cell r="EL394">
            <v>0</v>
          </cell>
          <cell r="EM394">
            <v>0</v>
          </cell>
          <cell r="EN394">
            <v>0</v>
          </cell>
          <cell r="EO394">
            <v>1311.4206099999999</v>
          </cell>
          <cell r="EP394">
            <v>1311.4206099999999</v>
          </cell>
          <cell r="EQ394">
            <v>3989.57863</v>
          </cell>
          <cell r="ET394">
            <v>2883.8325199999999</v>
          </cell>
          <cell r="EU394">
            <v>5217.8453100000006</v>
          </cell>
          <cell r="EV394">
            <v>488.92015999999967</v>
          </cell>
          <cell r="EW394">
            <v>5142.8107469942188</v>
          </cell>
          <cell r="EX394">
            <v>2157.5066837305949</v>
          </cell>
          <cell r="EY394">
            <v>3466.0931030321572</v>
          </cell>
          <cell r="FC394" t="str">
            <v>Fornecimentos e Serviços Externos</v>
          </cell>
          <cell r="FF394">
            <v>0</v>
          </cell>
          <cell r="FG394">
            <v>0</v>
          </cell>
          <cell r="FH394">
            <v>0</v>
          </cell>
          <cell r="FI394">
            <v>0</v>
          </cell>
          <cell r="FJ394">
            <v>0</v>
          </cell>
          <cell r="FK394">
            <v>4032.8827000000001</v>
          </cell>
          <cell r="FL394">
            <v>4032.8827000000001</v>
          </cell>
          <cell r="FO394">
            <v>3193.2015200000001</v>
          </cell>
          <cell r="FP394">
            <v>5843.1521399999992</v>
          </cell>
          <cell r="FQ394">
            <v>7262.6145400000005</v>
          </cell>
          <cell r="FR394">
            <v>10725.412404624278</v>
          </cell>
          <cell r="FS394">
            <v>9028.6272133340335</v>
          </cell>
          <cell r="FT394">
            <v>9977.1248085758034</v>
          </cell>
          <cell r="FV394">
            <v>9977.1248085758034</v>
          </cell>
          <cell r="FW394">
            <v>9977.1248085758034</v>
          </cell>
          <cell r="GC394">
            <v>5944.2421085758033</v>
          </cell>
          <cell r="GD394">
            <v>1.4739437148955021</v>
          </cell>
          <cell r="GG394">
            <v>9977.1248085758034</v>
          </cell>
          <cell r="GH394" t="str">
            <v>-</v>
          </cell>
          <cell r="GL394">
            <v>0</v>
          </cell>
          <cell r="GM394">
            <v>0</v>
          </cell>
          <cell r="GN394">
            <v>0</v>
          </cell>
          <cell r="GO394">
            <v>0</v>
          </cell>
          <cell r="GP394">
            <v>0</v>
          </cell>
          <cell r="GQ394">
            <v>4032.8827000000001</v>
          </cell>
          <cell r="GT394">
            <v>3193.2015200000001</v>
          </cell>
          <cell r="GU394">
            <v>2649.9506199999992</v>
          </cell>
          <cell r="GV394">
            <v>1419.4624000000013</v>
          </cell>
          <cell r="GW394">
            <v>3462.7978646242773</v>
          </cell>
          <cell r="GX394">
            <v>1766.012673334033</v>
          </cell>
          <cell r="GY394">
            <v>2714.5102685758029</v>
          </cell>
        </row>
        <row r="395">
          <cell r="C395" t="str">
            <v>Custos com Pessoal</v>
          </cell>
          <cell r="F395">
            <v>7373.9516600000006</v>
          </cell>
          <cell r="G395">
            <v>21805.28213</v>
          </cell>
          <cell r="H395">
            <v>29699.062669999999</v>
          </cell>
          <cell r="I395">
            <v>32772.797180000001</v>
          </cell>
          <cell r="J395">
            <v>33276.695660000012</v>
          </cell>
          <cell r="K395">
            <v>45894.62444</v>
          </cell>
          <cell r="L395">
            <v>45894.62444</v>
          </cell>
          <cell r="O395">
            <v>13584.030520000002</v>
          </cell>
          <cell r="P395">
            <v>31923.031430000003</v>
          </cell>
          <cell r="Q395">
            <v>50975.748070000001</v>
          </cell>
          <cell r="R395">
            <v>57210.765291667325</v>
          </cell>
          <cell r="S395">
            <v>63544.535789519898</v>
          </cell>
          <cell r="T395">
            <v>70504.687391988962</v>
          </cell>
          <cell r="V395">
            <v>70504.687391988962</v>
          </cell>
          <cell r="W395">
            <v>70504.687391988962</v>
          </cell>
          <cell r="Z395">
            <v>65665</v>
          </cell>
          <cell r="AC395">
            <v>24610.062951988963</v>
          </cell>
          <cell r="AD395">
            <v>0.53622974917602284</v>
          </cell>
          <cell r="AG395">
            <v>4839.6873919889622</v>
          </cell>
          <cell r="AH395">
            <v>7.370269385500583E-2</v>
          </cell>
          <cell r="AL395">
            <v>7373.9516600000006</v>
          </cell>
          <cell r="AM395">
            <v>14431.330469999999</v>
          </cell>
          <cell r="AN395">
            <v>7893.7805399999997</v>
          </cell>
          <cell r="AO395">
            <v>3073.734510000002</v>
          </cell>
          <cell r="AP395">
            <v>3577.6329900000128</v>
          </cell>
          <cell r="AQ395">
            <v>16195.56177</v>
          </cell>
          <cell r="AT395">
            <v>13584.030520000002</v>
          </cell>
          <cell r="AU395">
            <v>18339.000910000002</v>
          </cell>
          <cell r="AV395">
            <v>19052.716639999999</v>
          </cell>
          <cell r="AW395">
            <v>6235.0172216673236</v>
          </cell>
          <cell r="AX395">
            <v>12568.787719519896</v>
          </cell>
          <cell r="AY395">
            <v>19528.939321988961</v>
          </cell>
          <cell r="BC395" t="str">
            <v>Custos com Pessoal</v>
          </cell>
          <cell r="BF395">
            <v>6382.8317699999998</v>
          </cell>
          <cell r="BG395">
            <v>18112.06466</v>
          </cell>
          <cell r="BH395">
            <v>24725.410960000001</v>
          </cell>
          <cell r="BI395">
            <v>26044.352460000002</v>
          </cell>
          <cell r="BJ395">
            <v>26044.352460000002</v>
          </cell>
          <cell r="BK395">
            <v>31769.323760000003</v>
          </cell>
          <cell r="BL395">
            <v>31769.323760000003</v>
          </cell>
          <cell r="BO395">
            <v>5408.6588000000011</v>
          </cell>
          <cell r="BP395">
            <v>11872.090279999999</v>
          </cell>
          <cell r="BQ395">
            <v>19192.139890000002</v>
          </cell>
          <cell r="BR395">
            <v>21554.491089226743</v>
          </cell>
          <cell r="BS395">
            <v>24040.318753625837</v>
          </cell>
          <cell r="BT395">
            <v>27297.414823494833</v>
          </cell>
          <cell r="BV395">
            <v>27297.414823494833</v>
          </cell>
          <cell r="BW395">
            <v>27297.414823494837</v>
          </cell>
          <cell r="CC395">
            <v>-4471.9089365051695</v>
          </cell>
          <cell r="CD395">
            <v>-0.14076185474667369</v>
          </cell>
          <cell r="CG395">
            <v>27297.414823494837</v>
          </cell>
          <cell r="CH395" t="str">
            <v>-</v>
          </cell>
          <cell r="CL395">
            <v>6382.8317699999998</v>
          </cell>
          <cell r="CM395">
            <v>11729.232889999999</v>
          </cell>
          <cell r="CN395">
            <v>6613.3463000000011</v>
          </cell>
          <cell r="CO395">
            <v>1318.9415000000008</v>
          </cell>
          <cell r="CP395">
            <v>1318.9415000000008</v>
          </cell>
          <cell r="CQ395">
            <v>7043.9128000000019</v>
          </cell>
          <cell r="CT395">
            <v>5408.6588000000011</v>
          </cell>
          <cell r="CU395">
            <v>6463.4314799999975</v>
          </cell>
          <cell r="CV395">
            <v>7320.0496100000037</v>
          </cell>
          <cell r="CW395">
            <v>2362.3511992267413</v>
          </cell>
          <cell r="CX395">
            <v>4848.1788636258352</v>
          </cell>
          <cell r="CY395">
            <v>8105.2749334948312</v>
          </cell>
          <cell r="DC395" t="str">
            <v>Custos com Pessoal</v>
          </cell>
          <cell r="DF395">
            <v>0</v>
          </cell>
          <cell r="DG395">
            <v>0</v>
          </cell>
          <cell r="DH395">
            <v>0</v>
          </cell>
          <cell r="DI395">
            <v>1426.7409499999999</v>
          </cell>
          <cell r="DJ395">
            <v>1426.7409499999999</v>
          </cell>
          <cell r="DK395">
            <v>4371.8883299999998</v>
          </cell>
          <cell r="DL395">
            <v>1426.7409499999999</v>
          </cell>
          <cell r="DO395">
            <v>4190.0056500000001</v>
          </cell>
          <cell r="DP395">
            <v>9428.7171100000014</v>
          </cell>
          <cell r="DQ395">
            <v>14750.575540000002</v>
          </cell>
          <cell r="DR395">
            <v>16601.161075144508</v>
          </cell>
          <cell r="DS395">
            <v>18414.965364823751</v>
          </cell>
          <cell r="DT395">
            <v>20150.937978560491</v>
          </cell>
          <cell r="DV395">
            <v>20150.937978560491</v>
          </cell>
          <cell r="DW395">
            <v>20150.937978560491</v>
          </cell>
          <cell r="EC395">
            <v>18724.197028560491</v>
          </cell>
          <cell r="ED395">
            <v>13.123753845125488</v>
          </cell>
          <cell r="EG395">
            <v>20150.937978560491</v>
          </cell>
          <cell r="EH395" t="str">
            <v>-</v>
          </cell>
          <cell r="EL395">
            <v>0</v>
          </cell>
          <cell r="EM395">
            <v>0</v>
          </cell>
          <cell r="EN395">
            <v>0</v>
          </cell>
          <cell r="EO395">
            <v>1426.7409499999999</v>
          </cell>
          <cell r="EP395">
            <v>1426.7409499999999</v>
          </cell>
          <cell r="EQ395">
            <v>4371.8883299999998</v>
          </cell>
          <cell r="ET395">
            <v>4190.0056500000001</v>
          </cell>
          <cell r="EU395">
            <v>5238.7114600000014</v>
          </cell>
          <cell r="EV395">
            <v>5321.8584300000002</v>
          </cell>
          <cell r="EW395">
            <v>1850.5855351445061</v>
          </cell>
          <cell r="EX395">
            <v>3664.3898248237492</v>
          </cell>
          <cell r="EY395">
            <v>5400.362438560489</v>
          </cell>
          <cell r="FC395" t="str">
            <v>Custos com Pessoal</v>
          </cell>
          <cell r="FF395">
            <v>0</v>
          </cell>
          <cell r="FG395">
            <v>0</v>
          </cell>
          <cell r="FH395">
            <v>0</v>
          </cell>
          <cell r="FI395">
            <v>0</v>
          </cell>
          <cell r="FJ395">
            <v>0</v>
          </cell>
          <cell r="FK395">
            <v>3428.0088900000001</v>
          </cell>
          <cell r="FL395">
            <v>3428.0088900000001</v>
          </cell>
          <cell r="FO395">
            <v>3231.9420299999997</v>
          </cell>
          <cell r="FP395">
            <v>7135.6090900000008</v>
          </cell>
          <cell r="FQ395">
            <v>11243.174499999997</v>
          </cell>
          <cell r="FR395">
            <v>12621.93741618497</v>
          </cell>
          <cell r="FS395">
            <v>14012.758388848091</v>
          </cell>
          <cell r="FT395">
            <v>15336.523736600306</v>
          </cell>
          <cell r="FV395">
            <v>15336.523736600306</v>
          </cell>
          <cell r="FW395">
            <v>15336.523736600306</v>
          </cell>
          <cell r="GC395">
            <v>11908.514846600305</v>
          </cell>
          <cell r="GD395">
            <v>3.4738868038934125</v>
          </cell>
          <cell r="GG395">
            <v>15336.523736600306</v>
          </cell>
          <cell r="GH395" t="str">
            <v>-</v>
          </cell>
          <cell r="GL395">
            <v>0</v>
          </cell>
          <cell r="GM395">
            <v>0</v>
          </cell>
          <cell r="GN395">
            <v>0</v>
          </cell>
          <cell r="GO395">
            <v>0</v>
          </cell>
          <cell r="GP395">
            <v>0</v>
          </cell>
          <cell r="GQ395">
            <v>3428.0088900000001</v>
          </cell>
          <cell r="GT395">
            <v>3231.9420299999997</v>
          </cell>
          <cell r="GU395">
            <v>3903.6670600000011</v>
          </cell>
          <cell r="GV395">
            <v>4107.5654099999965</v>
          </cell>
          <cell r="GW395">
            <v>1378.7629161849727</v>
          </cell>
          <cell r="GX395">
            <v>2769.5838888480939</v>
          </cell>
          <cell r="GY395">
            <v>4093.3492366003084</v>
          </cell>
        </row>
        <row r="396">
          <cell r="C396" t="str">
            <v>Amortizações</v>
          </cell>
          <cell r="F396">
            <v>5865.3181999999997</v>
          </cell>
          <cell r="G396">
            <v>17089.601350000001</v>
          </cell>
          <cell r="H396">
            <v>23120.365670000003</v>
          </cell>
          <cell r="I396">
            <v>26267.769640000002</v>
          </cell>
          <cell r="J396">
            <v>26871.325450000004</v>
          </cell>
          <cell r="K396">
            <v>53657.204389999992</v>
          </cell>
          <cell r="L396">
            <v>53657.204389999992</v>
          </cell>
          <cell r="O396">
            <v>15555.066799999997</v>
          </cell>
          <cell r="P396">
            <v>34744.772219999992</v>
          </cell>
          <cell r="Q396">
            <v>52651.992389882078</v>
          </cell>
          <cell r="R396">
            <v>58742.700698748522</v>
          </cell>
          <cell r="S396">
            <v>64495.018090181795</v>
          </cell>
          <cell r="T396">
            <v>70241.641075311141</v>
          </cell>
          <cell r="V396">
            <v>70241.641075311141</v>
          </cell>
          <cell r="W396">
            <v>70241.641075311141</v>
          </cell>
          <cell r="Z396">
            <v>56288</v>
          </cell>
          <cell r="AC396">
            <v>16584.43668531115</v>
          </cell>
          <cell r="AD396">
            <v>0.30908126641800893</v>
          </cell>
          <cell r="AG396">
            <v>13953.641075311141</v>
          </cell>
          <cell r="AH396">
            <v>0.24789726185530037</v>
          </cell>
          <cell r="AL396">
            <v>5865.3181999999997</v>
          </cell>
          <cell r="AM396">
            <v>11224.283150000001</v>
          </cell>
          <cell r="AN396">
            <v>6030.764320000002</v>
          </cell>
          <cell r="AO396">
            <v>3147.4039699999994</v>
          </cell>
          <cell r="AP396">
            <v>3750.959780000001</v>
          </cell>
          <cell r="AQ396">
            <v>30536.838719999989</v>
          </cell>
          <cell r="AT396">
            <v>15555.066799999997</v>
          </cell>
          <cell r="AU396">
            <v>19189.705419999995</v>
          </cell>
          <cell r="AV396">
            <v>17907.220169882086</v>
          </cell>
          <cell r="AW396">
            <v>6090.708308866444</v>
          </cell>
          <cell r="AX396">
            <v>11843.025700299717</v>
          </cell>
          <cell r="AY396">
            <v>17589.648685429063</v>
          </cell>
          <cell r="BC396" t="str">
            <v>Amortizações</v>
          </cell>
          <cell r="BF396">
            <v>5765.1702000000005</v>
          </cell>
          <cell r="BG396">
            <v>16117.147710000001</v>
          </cell>
          <cell r="BH396">
            <v>21396.765400000004</v>
          </cell>
          <cell r="BI396">
            <v>23050.804400000001</v>
          </cell>
          <cell r="BJ396">
            <v>23050.804400000001</v>
          </cell>
          <cell r="BK396">
            <v>41335.511119999996</v>
          </cell>
          <cell r="BL396">
            <v>41335.511119999996</v>
          </cell>
          <cell r="BO396">
            <v>7471.5568999999996</v>
          </cell>
          <cell r="BP396">
            <v>15968.971549999998</v>
          </cell>
          <cell r="BQ396">
            <v>24303.648749882079</v>
          </cell>
          <cell r="BR396">
            <v>27103.770590977161</v>
          </cell>
          <cell r="BS396">
            <v>29741.242246305959</v>
          </cell>
          <cell r="BT396">
            <v>32494.335359884913</v>
          </cell>
          <cell r="BV396">
            <v>32494.335359884913</v>
          </cell>
          <cell r="BW396">
            <v>32494.335359884913</v>
          </cell>
          <cell r="CC396">
            <v>-8841.1757601150821</v>
          </cell>
          <cell r="CD396">
            <v>-0.21388814412983803</v>
          </cell>
          <cell r="CG396">
            <v>32494.335359884913</v>
          </cell>
          <cell r="CH396" t="str">
            <v>-</v>
          </cell>
          <cell r="CL396">
            <v>5765.1702000000005</v>
          </cell>
          <cell r="CM396">
            <v>10351.977510000001</v>
          </cell>
          <cell r="CN396">
            <v>5279.6176900000028</v>
          </cell>
          <cell r="CO396">
            <v>1654.038999999997</v>
          </cell>
          <cell r="CP396">
            <v>1654.038999999997</v>
          </cell>
          <cell r="CQ396">
            <v>19938.745719999992</v>
          </cell>
          <cell r="CT396">
            <v>7471.5568999999996</v>
          </cell>
          <cell r="CU396">
            <v>8497.4146499999988</v>
          </cell>
          <cell r="CV396">
            <v>8334.6771998820805</v>
          </cell>
          <cell r="CW396">
            <v>2800.1218410950823</v>
          </cell>
          <cell r="CX396">
            <v>5437.5934964238804</v>
          </cell>
          <cell r="CY396">
            <v>8190.6866100028346</v>
          </cell>
          <cell r="DC396" t="str">
            <v>Amortizações</v>
          </cell>
          <cell r="DF396">
            <v>0</v>
          </cell>
          <cell r="DG396">
            <v>0</v>
          </cell>
          <cell r="DH396">
            <v>0</v>
          </cell>
          <cell r="DI396">
            <v>1337.32591</v>
          </cell>
          <cell r="DJ396">
            <v>1337.32591</v>
          </cell>
          <cell r="DK396">
            <v>3981.00117</v>
          </cell>
          <cell r="DL396">
            <v>1337.32591</v>
          </cell>
          <cell r="DO396">
            <v>3860.5429199999999</v>
          </cell>
          <cell r="DP396">
            <v>8299.8482199999999</v>
          </cell>
          <cell r="DQ396">
            <v>12697.905690000001</v>
          </cell>
          <cell r="DR396">
            <v>14204.911604046243</v>
          </cell>
          <cell r="DS396">
            <v>15617.657586812844</v>
          </cell>
          <cell r="DT396">
            <v>16982.38897396631</v>
          </cell>
          <cell r="DV396">
            <v>16982.38897396631</v>
          </cell>
          <cell r="DW396">
            <v>16982.38897396631</v>
          </cell>
          <cell r="EC396">
            <v>15645.06306396631</v>
          </cell>
          <cell r="ED396">
            <v>11.698766132457802</v>
          </cell>
          <cell r="EG396">
            <v>16982.38897396631</v>
          </cell>
          <cell r="EH396" t="str">
            <v>-</v>
          </cell>
          <cell r="EL396">
            <v>0</v>
          </cell>
          <cell r="EM396">
            <v>0</v>
          </cell>
          <cell r="EN396">
            <v>0</v>
          </cell>
          <cell r="EO396">
            <v>1337.32591</v>
          </cell>
          <cell r="EP396">
            <v>1337.32591</v>
          </cell>
          <cell r="EQ396">
            <v>3981.00117</v>
          </cell>
          <cell r="ET396">
            <v>3860.5429199999999</v>
          </cell>
          <cell r="EU396">
            <v>4439.3053</v>
          </cell>
          <cell r="EV396">
            <v>4398.0574700000016</v>
          </cell>
          <cell r="EW396">
            <v>1507.0059140462417</v>
          </cell>
          <cell r="EX396">
            <v>2919.7518968128425</v>
          </cell>
          <cell r="EY396">
            <v>4284.4832839663086</v>
          </cell>
          <cell r="FC396" t="str">
            <v>Amortizações</v>
          </cell>
          <cell r="FF396">
            <v>0</v>
          </cell>
          <cell r="FG396">
            <v>0</v>
          </cell>
          <cell r="FH396">
            <v>0</v>
          </cell>
          <cell r="FI396">
            <v>0</v>
          </cell>
          <cell r="FJ396">
            <v>0</v>
          </cell>
          <cell r="FK396">
            <v>3942.48504</v>
          </cell>
          <cell r="FL396">
            <v>3942.48504</v>
          </cell>
          <cell r="FO396">
            <v>3762.8777700000001</v>
          </cell>
          <cell r="FP396">
            <v>7801.8301700000002</v>
          </cell>
          <cell r="FQ396">
            <v>11820.98374</v>
          </cell>
          <cell r="FR396">
            <v>13179.06938150289</v>
          </cell>
          <cell r="FS396">
            <v>14455.674222618549</v>
          </cell>
          <cell r="FT396">
            <v>15658.977794793262</v>
          </cell>
          <cell r="FV396">
            <v>15658.977794793262</v>
          </cell>
          <cell r="FW396">
            <v>15658.97779479326</v>
          </cell>
          <cell r="GC396">
            <v>11716.492754793262</v>
          </cell>
          <cell r="GD396">
            <v>2.9718547149625358</v>
          </cell>
          <cell r="GG396">
            <v>15658.97779479326</v>
          </cell>
          <cell r="GH396" t="str">
            <v>-</v>
          </cell>
          <cell r="GL396">
            <v>0</v>
          </cell>
          <cell r="GM396">
            <v>0</v>
          </cell>
          <cell r="GN396">
            <v>0</v>
          </cell>
          <cell r="GO396">
            <v>0</v>
          </cell>
          <cell r="GP396">
            <v>0</v>
          </cell>
          <cell r="GQ396">
            <v>3942.48504</v>
          </cell>
          <cell r="GT396">
            <v>3762.8777700000001</v>
          </cell>
          <cell r="GU396">
            <v>4038.9524000000001</v>
          </cell>
          <cell r="GV396">
            <v>4019.1535699999995</v>
          </cell>
          <cell r="GW396">
            <v>1358.0856415028902</v>
          </cell>
          <cell r="GX396">
            <v>2634.6904826185491</v>
          </cell>
          <cell r="GY396">
            <v>3837.994054793262</v>
          </cell>
        </row>
        <row r="397">
          <cell r="C397" t="str">
            <v>Provisões</v>
          </cell>
          <cell r="F397">
            <v>0</v>
          </cell>
          <cell r="G397">
            <v>0</v>
          </cell>
          <cell r="H397">
            <v>1851</v>
          </cell>
          <cell r="I397">
            <v>1839</v>
          </cell>
          <cell r="J397">
            <v>1839</v>
          </cell>
          <cell r="K397">
            <v>346.71335999999997</v>
          </cell>
          <cell r="L397">
            <v>346.71335999999997</v>
          </cell>
          <cell r="O397">
            <v>3914.3359099999998</v>
          </cell>
          <cell r="P397">
            <v>10675.81805</v>
          </cell>
          <cell r="Q397">
            <v>12849.766129999996</v>
          </cell>
          <cell r="R397">
            <v>12947.037661153317</v>
          </cell>
          <cell r="S397">
            <v>12515.925230533723</v>
          </cell>
          <cell r="T397">
            <v>13879.979031733972</v>
          </cell>
          <cell r="V397">
            <v>13879.979031733972</v>
          </cell>
          <cell r="W397">
            <v>13879.979031733972</v>
          </cell>
          <cell r="Z397">
            <v>12322</v>
          </cell>
          <cell r="AC397">
            <v>13533.265671733972</v>
          </cell>
          <cell r="AD397">
            <v>39.033008914724178</v>
          </cell>
          <cell r="AG397">
            <v>1557.9790317339721</v>
          </cell>
          <cell r="AH397">
            <v>0.12643881121035316</v>
          </cell>
          <cell r="AL397">
            <v>0</v>
          </cell>
          <cell r="AM397">
            <v>0</v>
          </cell>
          <cell r="AN397">
            <v>1851</v>
          </cell>
          <cell r="AO397">
            <v>-12</v>
          </cell>
          <cell r="AP397">
            <v>-12</v>
          </cell>
          <cell r="AQ397">
            <v>-1504.28664</v>
          </cell>
          <cell r="AT397">
            <v>3914.3359099999998</v>
          </cell>
          <cell r="AU397">
            <v>6761.4821400000001</v>
          </cell>
          <cell r="AV397">
            <v>2173.9480799999965</v>
          </cell>
          <cell r="AW397">
            <v>97.271531153321121</v>
          </cell>
          <cell r="AX397">
            <v>-333.84089946627319</v>
          </cell>
          <cell r="AY397">
            <v>1030.2129017339757</v>
          </cell>
          <cell r="BC397" t="str">
            <v>Provisões</v>
          </cell>
          <cell r="BF397">
            <v>0</v>
          </cell>
          <cell r="BG397">
            <v>0</v>
          </cell>
          <cell r="BH397">
            <v>1851</v>
          </cell>
          <cell r="BI397">
            <v>1839</v>
          </cell>
          <cell r="BJ397">
            <v>1839</v>
          </cell>
          <cell r="BK397">
            <v>0</v>
          </cell>
          <cell r="BL397">
            <v>0</v>
          </cell>
          <cell r="BO397">
            <v>1961.0845400000001</v>
          </cell>
          <cell r="BP397">
            <v>2103.6956099999998</v>
          </cell>
          <cell r="BQ397">
            <v>1871.5973799999999</v>
          </cell>
          <cell r="BR397">
            <v>1500.8876062400211</v>
          </cell>
          <cell r="BS397">
            <v>1444.4817105484112</v>
          </cell>
          <cell r="BT397">
            <v>1462.7677367492845</v>
          </cell>
          <cell r="BV397">
            <v>1462.7677367492845</v>
          </cell>
          <cell r="BW397">
            <v>1462.7677367492845</v>
          </cell>
          <cell r="CC397">
            <v>1462.7677367492845</v>
          </cell>
          <cell r="CD397" t="str">
            <v>-</v>
          </cell>
          <cell r="CG397">
            <v>1462.7677367492845</v>
          </cell>
          <cell r="CH397" t="str">
            <v>-</v>
          </cell>
          <cell r="CL397">
            <v>0</v>
          </cell>
          <cell r="CM397">
            <v>0</v>
          </cell>
          <cell r="CN397">
            <v>1851</v>
          </cell>
          <cell r="CO397">
            <v>-12</v>
          </cell>
          <cell r="CP397">
            <v>-12</v>
          </cell>
          <cell r="CQ397">
            <v>-1851</v>
          </cell>
          <cell r="CT397">
            <v>1961.0845400000001</v>
          </cell>
          <cell r="CU397">
            <v>142.6110699999997</v>
          </cell>
          <cell r="CV397">
            <v>-232.09822999999983</v>
          </cell>
          <cell r="CW397">
            <v>-370.70977375997882</v>
          </cell>
          <cell r="CX397">
            <v>-427.1156694515887</v>
          </cell>
          <cell r="CY397">
            <v>-408.82964325071543</v>
          </cell>
          <cell r="DC397" t="str">
            <v>Provisões</v>
          </cell>
          <cell r="DF397">
            <v>0</v>
          </cell>
          <cell r="DG397">
            <v>0</v>
          </cell>
          <cell r="DH397">
            <v>0</v>
          </cell>
          <cell r="DI397">
            <v>0</v>
          </cell>
          <cell r="DJ397">
            <v>0</v>
          </cell>
          <cell r="DK397">
            <v>346.71335999999997</v>
          </cell>
          <cell r="DL397">
            <v>0</v>
          </cell>
          <cell r="DO397">
            <v>1953.25137</v>
          </cell>
          <cell r="DP397">
            <v>6572.9334399999998</v>
          </cell>
          <cell r="DQ397">
            <v>7839.7125899999992</v>
          </cell>
          <cell r="DR397">
            <v>8479.2633468208096</v>
          </cell>
          <cell r="DS397">
            <v>8397.0402064099871</v>
          </cell>
          <cell r="DT397">
            <v>8881.1278340352219</v>
          </cell>
          <cell r="DV397">
            <v>8881.1278340352219</v>
          </cell>
          <cell r="DW397">
            <v>8881.1278340352219</v>
          </cell>
          <cell r="EC397">
            <v>8881.1278340352219</v>
          </cell>
          <cell r="ED397" t="str">
            <v>-</v>
          </cell>
          <cell r="EG397">
            <v>8881.1278340352219</v>
          </cell>
          <cell r="EH397" t="str">
            <v>-</v>
          </cell>
          <cell r="EL397">
            <v>0</v>
          </cell>
          <cell r="EM397">
            <v>0</v>
          </cell>
          <cell r="EN397">
            <v>0</v>
          </cell>
          <cell r="EO397">
            <v>0</v>
          </cell>
          <cell r="EP397">
            <v>0</v>
          </cell>
          <cell r="EQ397">
            <v>346.71335999999997</v>
          </cell>
          <cell r="ET397">
            <v>1953.25137</v>
          </cell>
          <cell r="EU397">
            <v>4619.6820699999998</v>
          </cell>
          <cell r="EV397">
            <v>1266.7791499999994</v>
          </cell>
          <cell r="EW397">
            <v>639.55075682081042</v>
          </cell>
          <cell r="EX397">
            <v>557.32761640998797</v>
          </cell>
          <cell r="EY397">
            <v>1041.4152440352227</v>
          </cell>
          <cell r="FC397" t="str">
            <v>Provisões</v>
          </cell>
          <cell r="FF397">
            <v>0</v>
          </cell>
          <cell r="FG397">
            <v>0</v>
          </cell>
          <cell r="FH397">
            <v>0</v>
          </cell>
          <cell r="FI397">
            <v>0</v>
          </cell>
          <cell r="FJ397">
            <v>0</v>
          </cell>
          <cell r="FK397">
            <v>0</v>
          </cell>
          <cell r="FL397">
            <v>0</v>
          </cell>
          <cell r="FO397">
            <v>0</v>
          </cell>
          <cell r="FP397">
            <v>1999.1890000000001</v>
          </cell>
          <cell r="FQ397">
            <v>3138.4561599999988</v>
          </cell>
          <cell r="FR397">
            <v>2966.8867080924856</v>
          </cell>
          <cell r="FS397">
            <v>2674.4033135753257</v>
          </cell>
          <cell r="FT397">
            <v>3536.0834609494641</v>
          </cell>
          <cell r="FV397">
            <v>3536.0834609494641</v>
          </cell>
          <cell r="FW397">
            <v>3536.0834609494641</v>
          </cell>
          <cell r="GC397">
            <v>3536.0834609494641</v>
          </cell>
          <cell r="GD397" t="str">
            <v>-</v>
          </cell>
          <cell r="GG397">
            <v>3536.0834609494641</v>
          </cell>
          <cell r="GH397" t="str">
            <v>-</v>
          </cell>
          <cell r="GL397">
            <v>0</v>
          </cell>
          <cell r="GM397">
            <v>0</v>
          </cell>
          <cell r="GN397">
            <v>0</v>
          </cell>
          <cell r="GO397">
            <v>0</v>
          </cell>
          <cell r="GP397">
            <v>0</v>
          </cell>
          <cell r="GQ397">
            <v>0</v>
          </cell>
          <cell r="GT397">
            <v>0</v>
          </cell>
          <cell r="GU397">
            <v>1999.1890000000001</v>
          </cell>
          <cell r="GV397">
            <v>1139.2671599999987</v>
          </cell>
          <cell r="GW397">
            <v>-171.56945190751321</v>
          </cell>
          <cell r="GX397">
            <v>-464.05284642467313</v>
          </cell>
          <cell r="GY397">
            <v>397.62730094946528</v>
          </cell>
        </row>
        <row r="399">
          <cell r="C399" t="str">
            <v>CCC / Encargos regulatórios</v>
          </cell>
          <cell r="F399">
            <v>0</v>
          </cell>
          <cell r="G399">
            <v>0</v>
          </cell>
          <cell r="H399">
            <v>0</v>
          </cell>
          <cell r="I399">
            <v>0</v>
          </cell>
          <cell r="J399">
            <v>1839</v>
          </cell>
          <cell r="K399">
            <v>0</v>
          </cell>
          <cell r="L399">
            <v>0</v>
          </cell>
          <cell r="O399">
            <v>0</v>
          </cell>
          <cell r="P399">
            <v>0</v>
          </cell>
          <cell r="Q399">
            <v>0</v>
          </cell>
          <cell r="R399">
            <v>0</v>
          </cell>
          <cell r="S399">
            <v>0</v>
          </cell>
          <cell r="T399">
            <v>0</v>
          </cell>
          <cell r="V399">
            <v>0</v>
          </cell>
          <cell r="W399">
            <v>0</v>
          </cell>
          <cell r="Z399">
            <v>53021</v>
          </cell>
          <cell r="AC399">
            <v>0</v>
          </cell>
          <cell r="AD399" t="str">
            <v>-</v>
          </cell>
          <cell r="AG399">
            <v>-53021</v>
          </cell>
          <cell r="AH399">
            <v>-1</v>
          </cell>
          <cell r="AL399">
            <v>0</v>
          </cell>
          <cell r="AM399">
            <v>0</v>
          </cell>
          <cell r="AN399">
            <v>0</v>
          </cell>
          <cell r="AO399">
            <v>0</v>
          </cell>
          <cell r="AP399">
            <v>1839</v>
          </cell>
          <cell r="AQ399">
            <v>0</v>
          </cell>
          <cell r="AT399">
            <v>0</v>
          </cell>
          <cell r="AU399">
            <v>0</v>
          </cell>
          <cell r="AV399">
            <v>0</v>
          </cell>
          <cell r="AW399">
            <v>0</v>
          </cell>
          <cell r="AX399">
            <v>0</v>
          </cell>
          <cell r="AY399">
            <v>0</v>
          </cell>
          <cell r="BC399" t="str">
            <v>Rendas de Concessão</v>
          </cell>
          <cell r="BF399">
            <v>0</v>
          </cell>
          <cell r="BG399">
            <v>0</v>
          </cell>
          <cell r="BH399">
            <v>0</v>
          </cell>
          <cell r="BI399">
            <v>0</v>
          </cell>
          <cell r="BJ399">
            <v>1839</v>
          </cell>
          <cell r="BK399">
            <v>0</v>
          </cell>
          <cell r="BL399">
            <v>0</v>
          </cell>
          <cell r="BO399">
            <v>0</v>
          </cell>
          <cell r="BP399">
            <v>0</v>
          </cell>
          <cell r="BQ399">
            <v>0</v>
          </cell>
          <cell r="BR399">
            <v>0</v>
          </cell>
          <cell r="BS399">
            <v>0</v>
          </cell>
          <cell r="BT399">
            <v>0</v>
          </cell>
          <cell r="BV399">
            <v>0</v>
          </cell>
          <cell r="BW399">
            <v>0</v>
          </cell>
          <cell r="CC399">
            <v>0</v>
          </cell>
          <cell r="CD399" t="str">
            <v>-</v>
          </cell>
          <cell r="CG399">
            <v>0</v>
          </cell>
          <cell r="CH399" t="str">
            <v>-</v>
          </cell>
          <cell r="CL399">
            <v>0</v>
          </cell>
          <cell r="CM399">
            <v>0</v>
          </cell>
          <cell r="CN399">
            <v>0</v>
          </cell>
          <cell r="CO399">
            <v>0</v>
          </cell>
          <cell r="CP399">
            <v>1839</v>
          </cell>
          <cell r="CQ399">
            <v>0</v>
          </cell>
          <cell r="CT399">
            <v>0</v>
          </cell>
          <cell r="CU399">
            <v>0</v>
          </cell>
          <cell r="CV399">
            <v>0</v>
          </cell>
          <cell r="CW399">
            <v>0</v>
          </cell>
          <cell r="CX399">
            <v>0</v>
          </cell>
          <cell r="CY399">
            <v>0</v>
          </cell>
          <cell r="DC399" t="str">
            <v>Rendas de Concessão</v>
          </cell>
          <cell r="DF399">
            <v>0</v>
          </cell>
          <cell r="DG399">
            <v>0</v>
          </cell>
          <cell r="DH399">
            <v>0</v>
          </cell>
          <cell r="DI399">
            <v>0</v>
          </cell>
          <cell r="DJ399">
            <v>0</v>
          </cell>
          <cell r="DK399">
            <v>0</v>
          </cell>
          <cell r="DL399">
            <v>0</v>
          </cell>
          <cell r="DO399">
            <v>0</v>
          </cell>
          <cell r="DP399">
            <v>0</v>
          </cell>
          <cell r="DQ399">
            <v>0</v>
          </cell>
          <cell r="DR399">
            <v>0</v>
          </cell>
          <cell r="DS399">
            <v>0</v>
          </cell>
          <cell r="DT399">
            <v>0</v>
          </cell>
          <cell r="DV399">
            <v>0</v>
          </cell>
          <cell r="DW399">
            <v>0</v>
          </cell>
          <cell r="EC399">
            <v>0</v>
          </cell>
          <cell r="ED399" t="str">
            <v>-</v>
          </cell>
          <cell r="EG399">
            <v>0</v>
          </cell>
          <cell r="EH399" t="str">
            <v>-</v>
          </cell>
          <cell r="EL399">
            <v>0</v>
          </cell>
          <cell r="EM399">
            <v>0</v>
          </cell>
          <cell r="EN399">
            <v>0</v>
          </cell>
          <cell r="EO399">
            <v>0</v>
          </cell>
          <cell r="EP399">
            <v>0</v>
          </cell>
          <cell r="EQ399">
            <v>0</v>
          </cell>
          <cell r="ET399">
            <v>0</v>
          </cell>
          <cell r="EU399">
            <v>0</v>
          </cell>
          <cell r="EV399">
            <v>0</v>
          </cell>
          <cell r="EW399">
            <v>0</v>
          </cell>
          <cell r="EX399">
            <v>0</v>
          </cell>
          <cell r="EY399">
            <v>0</v>
          </cell>
          <cell r="FC399" t="str">
            <v>Rendas de Concessão</v>
          </cell>
          <cell r="FF399">
            <v>0</v>
          </cell>
          <cell r="FG399">
            <v>0</v>
          </cell>
          <cell r="FH399">
            <v>0</v>
          </cell>
          <cell r="FI399">
            <v>0</v>
          </cell>
          <cell r="FJ399">
            <v>0</v>
          </cell>
          <cell r="FK399">
            <v>0</v>
          </cell>
          <cell r="FL399">
            <v>0</v>
          </cell>
          <cell r="FO399">
            <v>0</v>
          </cell>
          <cell r="FP399">
            <v>0</v>
          </cell>
          <cell r="FQ399">
            <v>0</v>
          </cell>
          <cell r="FR399">
            <v>0</v>
          </cell>
          <cell r="FS399">
            <v>0</v>
          </cell>
          <cell r="FT399">
            <v>0</v>
          </cell>
          <cell r="FV399">
            <v>0</v>
          </cell>
          <cell r="FW399">
            <v>0</v>
          </cell>
          <cell r="GC399">
            <v>0</v>
          </cell>
          <cell r="GD399" t="str">
            <v>-</v>
          </cell>
          <cell r="GG399">
            <v>0</v>
          </cell>
          <cell r="GH399" t="str">
            <v>-</v>
          </cell>
          <cell r="GL399">
            <v>0</v>
          </cell>
          <cell r="GM399">
            <v>0</v>
          </cell>
          <cell r="GN399">
            <v>0</v>
          </cell>
          <cell r="GO399">
            <v>0</v>
          </cell>
          <cell r="GP399">
            <v>0</v>
          </cell>
          <cell r="GQ399">
            <v>0</v>
          </cell>
          <cell r="GT399">
            <v>0</v>
          </cell>
          <cell r="GU399">
            <v>0</v>
          </cell>
          <cell r="GV399">
            <v>0</v>
          </cell>
          <cell r="GW399">
            <v>0</v>
          </cell>
          <cell r="GX399">
            <v>0</v>
          </cell>
          <cell r="GY399">
            <v>0</v>
          </cell>
        </row>
        <row r="400">
          <cell r="C400" t="str">
            <v>Outros Custos Operacionais</v>
          </cell>
          <cell r="F400">
            <v>1131.2284099999999</v>
          </cell>
          <cell r="G400">
            <v>3111.3948699999996</v>
          </cell>
          <cell r="H400">
            <v>1895.83365</v>
          </cell>
          <cell r="I400">
            <v>2007.6491600000004</v>
          </cell>
          <cell r="J400">
            <v>2126.4823799999999</v>
          </cell>
          <cell r="K400">
            <v>4440.0370500000008</v>
          </cell>
          <cell r="L400">
            <v>4440.0370500000008</v>
          </cell>
          <cell r="O400">
            <v>248.97036</v>
          </cell>
          <cell r="P400">
            <v>1259.1668</v>
          </cell>
          <cell r="Q400">
            <v>9736.5742600000012</v>
          </cell>
          <cell r="R400">
            <v>3112.0027418990762</v>
          </cell>
          <cell r="S400">
            <v>15355.198225793545</v>
          </cell>
          <cell r="T400">
            <v>18573.827661385127</v>
          </cell>
          <cell r="V400">
            <v>18573.827661385127</v>
          </cell>
          <cell r="W400">
            <v>18573.827661385127</v>
          </cell>
          <cell r="Z400">
            <v>33000</v>
          </cell>
          <cell r="AC400">
            <v>14133.790611385126</v>
          </cell>
          <cell r="AD400">
            <v>3.1832596107244475</v>
          </cell>
          <cell r="AG400">
            <v>-14426.172338614873</v>
          </cell>
          <cell r="AH400">
            <v>-0.43715673753378403</v>
          </cell>
          <cell r="AL400">
            <v>1131.2284099999999</v>
          </cell>
          <cell r="AM400">
            <v>1980.1664599999997</v>
          </cell>
          <cell r="AN400">
            <v>-1215.5612199999996</v>
          </cell>
          <cell r="AO400">
            <v>111.81551000000036</v>
          </cell>
          <cell r="AP400">
            <v>230.64872999999989</v>
          </cell>
          <cell r="AQ400">
            <v>2544.2034000000008</v>
          </cell>
          <cell r="AT400">
            <v>248.97036</v>
          </cell>
          <cell r="AU400">
            <v>1010.1964399999999</v>
          </cell>
          <cell r="AV400">
            <v>8477.4074600000022</v>
          </cell>
          <cell r="AW400">
            <v>-6624.5715181009255</v>
          </cell>
          <cell r="AX400">
            <v>5618.6239657935439</v>
          </cell>
          <cell r="AY400">
            <v>8837.2534013851255</v>
          </cell>
          <cell r="BC400" t="str">
            <v>Outros Custos Operacionais</v>
          </cell>
          <cell r="BF400">
            <v>1020.72027</v>
          </cell>
          <cell r="BG400">
            <v>2770.2071299999998</v>
          </cell>
          <cell r="BH400">
            <v>776.18579</v>
          </cell>
          <cell r="BI400">
            <v>823.75125000000025</v>
          </cell>
          <cell r="BJ400">
            <v>823.75125000000025</v>
          </cell>
          <cell r="BK400">
            <v>4758.9552300000005</v>
          </cell>
          <cell r="BL400">
            <v>4758.9552300000005</v>
          </cell>
          <cell r="BO400">
            <v>-371.67074000000002</v>
          </cell>
          <cell r="BP400">
            <v>-840.49997000000008</v>
          </cell>
          <cell r="BQ400">
            <v>1477.9347</v>
          </cell>
          <cell r="BR400">
            <v>-1488.7338470540401</v>
          </cell>
          <cell r="BS400">
            <v>2302.2874219655032</v>
          </cell>
          <cell r="BT400">
            <v>5128.8049040854858</v>
          </cell>
          <cell r="BV400">
            <v>5128.8049040854858</v>
          </cell>
          <cell r="BW400">
            <v>5128.8049040854858</v>
          </cell>
          <cell r="CC400">
            <v>369.84967408548528</v>
          </cell>
          <cell r="CD400">
            <v>7.7716569333114993E-2</v>
          </cell>
          <cell r="CG400">
            <v>5128.8049040854858</v>
          </cell>
          <cell r="CH400" t="str">
            <v>-</v>
          </cell>
          <cell r="CL400">
            <v>1020.72027</v>
          </cell>
          <cell r="CM400">
            <v>1749.4868599999998</v>
          </cell>
          <cell r="CN400">
            <v>-1994.0213399999998</v>
          </cell>
          <cell r="CO400">
            <v>47.565460000000257</v>
          </cell>
          <cell r="CP400">
            <v>47.565460000000257</v>
          </cell>
          <cell r="CQ400">
            <v>3982.7694400000005</v>
          </cell>
          <cell r="CT400">
            <v>-371.67074000000002</v>
          </cell>
          <cell r="CU400">
            <v>-468.82923000000005</v>
          </cell>
          <cell r="CV400">
            <v>2318.4346700000001</v>
          </cell>
          <cell r="CW400">
            <v>-2966.6685470540401</v>
          </cell>
          <cell r="CX400">
            <v>824.35272196550318</v>
          </cell>
          <cell r="CY400">
            <v>3650.870204085486</v>
          </cell>
          <cell r="DC400" t="str">
            <v>Outros Custos Operacionais</v>
          </cell>
          <cell r="DF400">
            <v>0</v>
          </cell>
          <cell r="DG400">
            <v>0</v>
          </cell>
          <cell r="DH400">
            <v>0</v>
          </cell>
          <cell r="DI400">
            <v>0</v>
          </cell>
          <cell r="DJ400">
            <v>0</v>
          </cell>
          <cell r="DK400">
            <v>0</v>
          </cell>
          <cell r="DL400">
            <v>0</v>
          </cell>
          <cell r="DO400">
            <v>204.01964999999998</v>
          </cell>
          <cell r="DP400">
            <v>430.01638000000003</v>
          </cell>
          <cell r="DQ400">
            <v>4336.0559900000007</v>
          </cell>
          <cell r="DR400">
            <v>2191.6972572254335</v>
          </cell>
          <cell r="DS400">
            <v>7563.2241599349582</v>
          </cell>
          <cell r="DT400">
            <v>8097.118248468606</v>
          </cell>
          <cell r="DV400">
            <v>8097.118248468606</v>
          </cell>
          <cell r="DW400">
            <v>8097.1182484686069</v>
          </cell>
          <cell r="EC400">
            <v>8097.118248468606</v>
          </cell>
          <cell r="ED400" t="str">
            <v>-</v>
          </cell>
          <cell r="EG400">
            <v>8097.1182484686069</v>
          </cell>
          <cell r="EH400" t="str">
            <v>-</v>
          </cell>
          <cell r="EL400">
            <v>0</v>
          </cell>
          <cell r="EM400">
            <v>0</v>
          </cell>
          <cell r="EN400">
            <v>0</v>
          </cell>
          <cell r="EO400">
            <v>0</v>
          </cell>
          <cell r="EP400">
            <v>0</v>
          </cell>
          <cell r="EQ400">
            <v>0</v>
          </cell>
          <cell r="ET400">
            <v>204.01964999999998</v>
          </cell>
          <cell r="EU400">
            <v>225.99673000000004</v>
          </cell>
          <cell r="EV400">
            <v>3906.0396100000007</v>
          </cell>
          <cell r="EW400">
            <v>-2144.3587327745672</v>
          </cell>
          <cell r="EX400">
            <v>3227.1681699349574</v>
          </cell>
          <cell r="EY400">
            <v>3761.0622584686053</v>
          </cell>
          <cell r="FC400" t="str">
            <v>Outros Custos Operacionais</v>
          </cell>
          <cell r="FF400">
            <v>0</v>
          </cell>
          <cell r="FG400">
            <v>0</v>
          </cell>
          <cell r="FH400">
            <v>0</v>
          </cell>
          <cell r="FI400">
            <v>0</v>
          </cell>
          <cell r="FJ400">
            <v>0</v>
          </cell>
          <cell r="FK400">
            <v>0</v>
          </cell>
          <cell r="FL400">
            <v>0</v>
          </cell>
          <cell r="FO400">
            <v>0</v>
          </cell>
          <cell r="FP400">
            <v>0</v>
          </cell>
          <cell r="FQ400">
            <v>2259.7341699999997</v>
          </cell>
          <cell r="FR400">
            <v>561.42888728323715</v>
          </cell>
          <cell r="FS400">
            <v>3457.3151550041966</v>
          </cell>
          <cell r="FT400">
            <v>3130.7719754977006</v>
          </cell>
          <cell r="FV400">
            <v>3130.7719754977006</v>
          </cell>
          <cell r="FW400">
            <v>3130.7719754977006</v>
          </cell>
          <cell r="GC400">
            <v>3130.7719754977006</v>
          </cell>
          <cell r="GD400" t="str">
            <v>-</v>
          </cell>
          <cell r="GG400">
            <v>3130.7719754977006</v>
          </cell>
          <cell r="GH400" t="str">
            <v>-</v>
          </cell>
          <cell r="GL400">
            <v>0</v>
          </cell>
          <cell r="GM400">
            <v>0</v>
          </cell>
          <cell r="GN400">
            <v>0</v>
          </cell>
          <cell r="GO400">
            <v>0</v>
          </cell>
          <cell r="GP400">
            <v>0</v>
          </cell>
          <cell r="GQ400">
            <v>0</v>
          </cell>
          <cell r="GT400">
            <v>0</v>
          </cell>
          <cell r="GU400">
            <v>0</v>
          </cell>
          <cell r="GV400">
            <v>2259.7341699999997</v>
          </cell>
          <cell r="GW400">
            <v>-1698.3052827167626</v>
          </cell>
          <cell r="GX400">
            <v>1197.5809850041969</v>
          </cell>
          <cell r="GY400">
            <v>871.0378054977009</v>
          </cell>
        </row>
        <row r="401">
          <cell r="C401" t="str">
            <v>Outros Custos Operacionais</v>
          </cell>
          <cell r="F401">
            <v>1131.2284099999999</v>
          </cell>
          <cell r="G401">
            <v>3111.3948699999996</v>
          </cell>
          <cell r="H401">
            <v>1895.83365</v>
          </cell>
          <cell r="I401">
            <v>2007.6491600000004</v>
          </cell>
          <cell r="J401">
            <v>3965.4823799999999</v>
          </cell>
          <cell r="K401">
            <v>4440.0370500000008</v>
          </cell>
          <cell r="L401">
            <v>4440.0370500000008</v>
          </cell>
          <cell r="O401">
            <v>248.97036</v>
          </cell>
          <cell r="P401">
            <v>1259.1668</v>
          </cell>
          <cell r="Q401">
            <v>9736.5742600000012</v>
          </cell>
          <cell r="R401">
            <v>3112.0027418990762</v>
          </cell>
          <cell r="S401">
            <v>15355.198225793545</v>
          </cell>
          <cell r="T401">
            <v>18573.827661385127</v>
          </cell>
          <cell r="V401">
            <v>18573.827661385127</v>
          </cell>
          <cell r="W401">
            <v>18573.827661385127</v>
          </cell>
          <cell r="Z401">
            <v>86021</v>
          </cell>
          <cell r="AC401">
            <v>14133.790611385126</v>
          </cell>
          <cell r="AD401">
            <v>3.1832596107244475</v>
          </cell>
          <cell r="AG401">
            <v>-67447.172338614881</v>
          </cell>
          <cell r="AH401">
            <v>-0.78407798489455915</v>
          </cell>
          <cell r="AL401">
            <v>1131.2284099999999</v>
          </cell>
          <cell r="AM401">
            <v>1980.1664599999997</v>
          </cell>
          <cell r="AN401">
            <v>-1215.5612199999996</v>
          </cell>
          <cell r="AO401">
            <v>111.81551000000036</v>
          </cell>
          <cell r="AP401">
            <v>2069.6487299999999</v>
          </cell>
          <cell r="AQ401">
            <v>2544.2034000000008</v>
          </cell>
          <cell r="AT401">
            <v>248.97036</v>
          </cell>
          <cell r="AU401">
            <v>1010.1964399999999</v>
          </cell>
          <cell r="AV401">
            <v>8477.4074600000022</v>
          </cell>
          <cell r="AW401">
            <v>-6624.5715181009255</v>
          </cell>
          <cell r="AX401">
            <v>5618.6239657935439</v>
          </cell>
          <cell r="AY401">
            <v>8837.2534013851255</v>
          </cell>
          <cell r="BC401" t="str">
            <v>Outros Custos Operacionais</v>
          </cell>
          <cell r="BF401">
            <v>1020.72027</v>
          </cell>
          <cell r="BG401">
            <v>2770.2071299999998</v>
          </cell>
          <cell r="BH401">
            <v>776.18579</v>
          </cell>
          <cell r="BI401">
            <v>823.75125000000025</v>
          </cell>
          <cell r="BJ401">
            <v>2662.7512500000003</v>
          </cell>
          <cell r="BK401">
            <v>4758.9552300000005</v>
          </cell>
          <cell r="BL401">
            <v>4758.9552300000005</v>
          </cell>
          <cell r="BO401">
            <v>-371.67074000000002</v>
          </cell>
          <cell r="BP401">
            <v>-840.49997000000008</v>
          </cell>
          <cell r="BQ401">
            <v>1477.9347</v>
          </cell>
          <cell r="BR401">
            <v>-1488.7338470540401</v>
          </cell>
          <cell r="BS401">
            <v>2302.2874219655032</v>
          </cell>
          <cell r="BT401">
            <v>5128.8049040854858</v>
          </cell>
          <cell r="BV401">
            <v>5128.8049040854858</v>
          </cell>
          <cell r="BW401">
            <v>5128.8049040854858</v>
          </cell>
          <cell r="CC401">
            <v>369.84967408548528</v>
          </cell>
          <cell r="CD401">
            <v>7.7716569333114993E-2</v>
          </cell>
          <cell r="CG401">
            <v>5128.8049040854858</v>
          </cell>
          <cell r="CH401" t="str">
            <v>-</v>
          </cell>
          <cell r="CL401">
            <v>1020.72027</v>
          </cell>
          <cell r="CM401">
            <v>1749.4868599999998</v>
          </cell>
          <cell r="CN401">
            <v>-1994.0213399999998</v>
          </cell>
          <cell r="CO401">
            <v>47.565460000000257</v>
          </cell>
          <cell r="CP401">
            <v>1886.5654600000003</v>
          </cell>
          <cell r="CQ401">
            <v>3982.7694400000005</v>
          </cell>
          <cell r="CT401">
            <v>-371.67074000000002</v>
          </cell>
          <cell r="CU401">
            <v>-468.82923000000005</v>
          </cell>
          <cell r="CV401">
            <v>2318.4346700000001</v>
          </cell>
          <cell r="CW401">
            <v>-2966.6685470540401</v>
          </cell>
          <cell r="CX401">
            <v>824.35272196550318</v>
          </cell>
          <cell r="CY401">
            <v>3650.870204085486</v>
          </cell>
          <cell r="DC401" t="str">
            <v>Outros Custos Operacionais</v>
          </cell>
          <cell r="DF401">
            <v>0</v>
          </cell>
          <cell r="DG401">
            <v>0</v>
          </cell>
          <cell r="DH401">
            <v>0</v>
          </cell>
          <cell r="DI401">
            <v>0</v>
          </cell>
          <cell r="DJ401">
            <v>0</v>
          </cell>
          <cell r="DK401">
            <v>0</v>
          </cell>
          <cell r="DL401">
            <v>0</v>
          </cell>
          <cell r="DO401">
            <v>204.01964999999998</v>
          </cell>
          <cell r="DP401">
            <v>430.01638000000003</v>
          </cell>
          <cell r="DQ401">
            <v>4336.0559900000007</v>
          </cell>
          <cell r="DR401">
            <v>2191.6972572254335</v>
          </cell>
          <cell r="DS401">
            <v>7563.2241599349582</v>
          </cell>
          <cell r="DT401">
            <v>8097.118248468606</v>
          </cell>
          <cell r="DV401">
            <v>8097.118248468606</v>
          </cell>
          <cell r="DW401">
            <v>8097.1182484686069</v>
          </cell>
          <cell r="EC401">
            <v>8097.118248468606</v>
          </cell>
          <cell r="ED401" t="str">
            <v>-</v>
          </cell>
          <cell r="EG401">
            <v>8097.1182484686069</v>
          </cell>
          <cell r="EH401" t="str">
            <v>-</v>
          </cell>
          <cell r="EL401">
            <v>0</v>
          </cell>
          <cell r="EM401">
            <v>0</v>
          </cell>
          <cell r="EN401">
            <v>0</v>
          </cell>
          <cell r="EO401">
            <v>0</v>
          </cell>
          <cell r="EP401">
            <v>0</v>
          </cell>
          <cell r="EQ401">
            <v>0</v>
          </cell>
          <cell r="ET401">
            <v>204.01964999999998</v>
          </cell>
          <cell r="EU401">
            <v>225.99673000000004</v>
          </cell>
          <cell r="EV401">
            <v>3906.0396100000007</v>
          </cell>
          <cell r="EW401">
            <v>-2144.3587327745672</v>
          </cell>
          <cell r="EX401">
            <v>3227.1681699349574</v>
          </cell>
          <cell r="EY401">
            <v>3761.0622584686053</v>
          </cell>
          <cell r="FC401" t="str">
            <v>Outros Custos Operacionais</v>
          </cell>
          <cell r="FF401">
            <v>0</v>
          </cell>
          <cell r="FG401">
            <v>0</v>
          </cell>
          <cell r="FH401">
            <v>0</v>
          </cell>
          <cell r="FI401">
            <v>0</v>
          </cell>
          <cell r="FJ401">
            <v>0</v>
          </cell>
          <cell r="FK401">
            <v>0</v>
          </cell>
          <cell r="FL401">
            <v>0</v>
          </cell>
          <cell r="FO401">
            <v>0</v>
          </cell>
          <cell r="FP401">
            <v>0</v>
          </cell>
          <cell r="FQ401">
            <v>2259.7341699999997</v>
          </cell>
          <cell r="FR401">
            <v>561.42888728323715</v>
          </cell>
          <cell r="FS401">
            <v>3457.3151550041966</v>
          </cell>
          <cell r="FT401">
            <v>3130.7719754977006</v>
          </cell>
          <cell r="FV401">
            <v>3130.7719754977006</v>
          </cell>
          <cell r="FW401">
            <v>3130.7719754977006</v>
          </cell>
          <cell r="GC401">
            <v>3130.7719754977006</v>
          </cell>
          <cell r="GD401" t="str">
            <v>-</v>
          </cell>
          <cell r="GG401">
            <v>3130.7719754977006</v>
          </cell>
          <cell r="GH401" t="str">
            <v>-</v>
          </cell>
          <cell r="GL401">
            <v>0</v>
          </cell>
          <cell r="GM401">
            <v>0</v>
          </cell>
          <cell r="GN401">
            <v>0</v>
          </cell>
          <cell r="GO401">
            <v>0</v>
          </cell>
          <cell r="GP401">
            <v>0</v>
          </cell>
          <cell r="GQ401">
            <v>0</v>
          </cell>
          <cell r="GT401">
            <v>0</v>
          </cell>
          <cell r="GU401">
            <v>0</v>
          </cell>
          <cell r="GV401">
            <v>2259.7341699999997</v>
          </cell>
          <cell r="GW401">
            <v>-1698.3052827167626</v>
          </cell>
          <cell r="GX401">
            <v>1197.5809850041969</v>
          </cell>
          <cell r="GY401">
            <v>871.0378054977009</v>
          </cell>
        </row>
        <row r="402">
          <cell r="C402" t="str">
            <v>Custos Operacionais</v>
          </cell>
          <cell r="F402">
            <v>108729.64973999999</v>
          </cell>
          <cell r="G402">
            <v>323866.36168000003</v>
          </cell>
          <cell r="H402">
            <v>428946.49087000004</v>
          </cell>
          <cell r="I402">
            <v>480955.58253400004</v>
          </cell>
          <cell r="J402">
            <v>486728.46646000014</v>
          </cell>
          <cell r="K402">
            <v>657009.58923000016</v>
          </cell>
          <cell r="L402">
            <v>657009.58923000016</v>
          </cell>
          <cell r="O402">
            <v>186797.18647999997</v>
          </cell>
          <cell r="P402">
            <v>410841.70831999992</v>
          </cell>
          <cell r="Q402">
            <v>634414.49910988205</v>
          </cell>
          <cell r="R402">
            <v>711027.00535982801</v>
          </cell>
          <cell r="S402">
            <v>808801.70942824951</v>
          </cell>
          <cell r="T402">
            <v>885633.56535886182</v>
          </cell>
          <cell r="V402">
            <v>885633.56535886182</v>
          </cell>
          <cell r="W402">
            <v>885633.56535886182</v>
          </cell>
          <cell r="Z402">
            <v>814000</v>
          </cell>
          <cell r="AC402">
            <v>228623.97612886166</v>
          </cell>
          <cell r="AD402">
            <v>0.34797661994066731</v>
          </cell>
          <cell r="AG402">
            <v>71633.565358861815</v>
          </cell>
          <cell r="AH402">
            <v>8.8001923045284869E-2</v>
          </cell>
          <cell r="AL402">
            <v>108729.64973999999</v>
          </cell>
          <cell r="AM402">
            <v>215136.71194000004</v>
          </cell>
          <cell r="AN402">
            <v>105080.12919000001</v>
          </cell>
          <cell r="AO402">
            <v>52009.091664000007</v>
          </cell>
          <cell r="AP402">
            <v>57781.975590000104</v>
          </cell>
          <cell r="AQ402">
            <v>228063.09836000012</v>
          </cell>
          <cell r="AT402">
            <v>186797.18647999997</v>
          </cell>
          <cell r="AU402">
            <v>224044.52183999994</v>
          </cell>
          <cell r="AV402">
            <v>223572.79078988213</v>
          </cell>
          <cell r="AW402">
            <v>76612.50624994596</v>
          </cell>
          <cell r="AX402">
            <v>174387.21031836746</v>
          </cell>
          <cell r="AY402">
            <v>251219.06624897977</v>
          </cell>
          <cell r="BC402" t="str">
            <v>Custos Operacionais</v>
          </cell>
          <cell r="BF402">
            <v>106689.68919000002</v>
          </cell>
          <cell r="BG402">
            <v>318655.24448999995</v>
          </cell>
          <cell r="BH402">
            <v>411040.61260000011</v>
          </cell>
          <cell r="BI402">
            <v>443867.04992000008</v>
          </cell>
          <cell r="BJ402">
            <v>445706.04992000008</v>
          </cell>
          <cell r="BK402">
            <v>537475.25757000002</v>
          </cell>
          <cell r="BL402">
            <v>537475.25757000002</v>
          </cell>
          <cell r="BO402">
            <v>101585.60094999998</v>
          </cell>
          <cell r="BP402">
            <v>212963.13256999999</v>
          </cell>
          <cell r="BQ402">
            <v>327124.58745988202</v>
          </cell>
          <cell r="BR402">
            <v>364773.22900240991</v>
          </cell>
          <cell r="BS402">
            <v>406102.35178885056</v>
          </cell>
          <cell r="BT402">
            <v>444856.26367972203</v>
          </cell>
          <cell r="BV402">
            <v>444856.26367972203</v>
          </cell>
          <cell r="BW402">
            <v>444856.26367972209</v>
          </cell>
          <cell r="CC402">
            <v>-92618.993890277983</v>
          </cell>
          <cell r="CD402">
            <v>-0.17232233965340338</v>
          </cell>
          <cell r="CG402">
            <v>444856.26367972209</v>
          </cell>
          <cell r="CH402" t="str">
            <v>-</v>
          </cell>
          <cell r="CL402">
            <v>106689.68919000002</v>
          </cell>
          <cell r="CM402">
            <v>211965.55529999995</v>
          </cell>
          <cell r="CN402">
            <v>92385.368110000156</v>
          </cell>
          <cell r="CO402">
            <v>32826.437319999968</v>
          </cell>
          <cell r="CP402">
            <v>34665.437319999968</v>
          </cell>
          <cell r="CQ402">
            <v>126434.64496999991</v>
          </cell>
          <cell r="CT402">
            <v>101585.60094999998</v>
          </cell>
          <cell r="CU402">
            <v>111377.53162000001</v>
          </cell>
          <cell r="CV402">
            <v>114161.45488988204</v>
          </cell>
          <cell r="CW402">
            <v>37648.641542527883</v>
          </cell>
          <cell r="CX402">
            <v>78977.764328968537</v>
          </cell>
          <cell r="CY402">
            <v>117731.67621984001</v>
          </cell>
          <cell r="DC402" t="str">
            <v>Custos Operacionais</v>
          </cell>
          <cell r="DF402">
            <v>0</v>
          </cell>
          <cell r="DG402">
            <v>0</v>
          </cell>
          <cell r="DH402">
            <v>0</v>
          </cell>
          <cell r="DI402">
            <v>18189.972159999998</v>
          </cell>
          <cell r="DJ402">
            <v>18189.972159999998</v>
          </cell>
          <cell r="DK402">
            <v>55348.646710000008</v>
          </cell>
          <cell r="DL402">
            <v>18189.972159999998</v>
          </cell>
          <cell r="DO402">
            <v>48968.722200000004</v>
          </cell>
          <cell r="DP402">
            <v>109057.25530999999</v>
          </cell>
          <cell r="DQ402">
            <v>167966.97807000001</v>
          </cell>
          <cell r="DR402">
            <v>189923.14904046242</v>
          </cell>
          <cell r="DS402">
            <v>209927.53662347884</v>
          </cell>
          <cell r="DT402">
            <v>229885.33916634761</v>
          </cell>
          <cell r="DV402">
            <v>229885.33916634761</v>
          </cell>
          <cell r="DW402">
            <v>229885.33916634764</v>
          </cell>
          <cell r="EC402">
            <v>211695.3670063476</v>
          </cell>
          <cell r="ED402">
            <v>11.638025893842141</v>
          </cell>
          <cell r="EG402">
            <v>229885.33916634764</v>
          </cell>
          <cell r="EH402" t="str">
            <v>-</v>
          </cell>
          <cell r="EL402">
            <v>0</v>
          </cell>
          <cell r="EM402">
            <v>0</v>
          </cell>
          <cell r="EN402">
            <v>0</v>
          </cell>
          <cell r="EO402">
            <v>18189.972159999998</v>
          </cell>
          <cell r="EP402">
            <v>18189.972159999998</v>
          </cell>
          <cell r="EQ402">
            <v>55348.646710000008</v>
          </cell>
          <cell r="ET402">
            <v>48968.722200000004</v>
          </cell>
          <cell r="EU402">
            <v>60088.533109999989</v>
          </cell>
          <cell r="EV402">
            <v>58909.722760000019</v>
          </cell>
          <cell r="EW402">
            <v>21956.170970462408</v>
          </cell>
          <cell r="EX402">
            <v>41960.558553478826</v>
          </cell>
          <cell r="EY402">
            <v>61918.361096347595</v>
          </cell>
          <cell r="FC402" t="str">
            <v>Custos Operacionais</v>
          </cell>
          <cell r="FF402">
            <v>0</v>
          </cell>
          <cell r="FG402">
            <v>0</v>
          </cell>
          <cell r="FH402">
            <v>0</v>
          </cell>
          <cell r="FI402">
            <v>0</v>
          </cell>
          <cell r="FJ402">
            <v>0</v>
          </cell>
          <cell r="FK402">
            <v>30199.11188</v>
          </cell>
          <cell r="FL402">
            <v>30199.11188</v>
          </cell>
          <cell r="FO402">
            <v>26302.290439999997</v>
          </cell>
          <cell r="FP402">
            <v>61520.359579999997</v>
          </cell>
          <cell r="FQ402">
            <v>97414.358279999986</v>
          </cell>
          <cell r="FR402">
            <v>109765.54365028902</v>
          </cell>
          <cell r="FS402">
            <v>121118.52638480905</v>
          </cell>
          <cell r="FT402">
            <v>132724.73200612556</v>
          </cell>
          <cell r="FV402">
            <v>132724.73200612556</v>
          </cell>
          <cell r="FW402">
            <v>132724.73200612556</v>
          </cell>
          <cell r="GC402">
            <v>102525.62012612556</v>
          </cell>
          <cell r="GD402">
            <v>3.3949879232715219</v>
          </cell>
          <cell r="GG402">
            <v>132724.73200612556</v>
          </cell>
          <cell r="GH402" t="str">
            <v>-</v>
          </cell>
          <cell r="GL402">
            <v>0</v>
          </cell>
          <cell r="GM402">
            <v>0</v>
          </cell>
          <cell r="GN402">
            <v>0</v>
          </cell>
          <cell r="GO402">
            <v>0</v>
          </cell>
          <cell r="GP402">
            <v>0</v>
          </cell>
          <cell r="GQ402">
            <v>30199.11188</v>
          </cell>
          <cell r="GT402">
            <v>26302.290439999997</v>
          </cell>
          <cell r="GU402">
            <v>35218.06914</v>
          </cell>
          <cell r="GV402">
            <v>35893.998699999989</v>
          </cell>
          <cell r="GW402">
            <v>12351.185370289037</v>
          </cell>
          <cell r="GX402">
            <v>23704.168104809069</v>
          </cell>
          <cell r="GY402">
            <v>35310.373726125574</v>
          </cell>
        </row>
        <row r="404">
          <cell r="C404" t="str">
            <v>EBITDA</v>
          </cell>
          <cell r="F404">
            <v>16562.40749000002</v>
          </cell>
          <cell r="G404">
            <v>42542.268540000005</v>
          </cell>
          <cell r="H404">
            <v>56545.510189999914</v>
          </cell>
          <cell r="I404">
            <v>68852.180925999986</v>
          </cell>
          <cell r="J404">
            <v>69713.611079999828</v>
          </cell>
          <cell r="K404">
            <v>97192.166749999946</v>
          </cell>
          <cell r="L404">
            <v>97192.166749999946</v>
          </cell>
          <cell r="O404">
            <v>37796.759180000001</v>
          </cell>
          <cell r="P404">
            <v>87126.882200000051</v>
          </cell>
          <cell r="Q404">
            <v>130744.36326000022</v>
          </cell>
          <cell r="R404">
            <v>150234.0388326566</v>
          </cell>
          <cell r="S404">
            <v>163200.08491360568</v>
          </cell>
          <cell r="T404">
            <v>180225.14316554501</v>
          </cell>
          <cell r="V404">
            <v>180225.14316554501</v>
          </cell>
          <cell r="W404">
            <v>180225.14316554501</v>
          </cell>
          <cell r="Z404">
            <v>150341</v>
          </cell>
          <cell r="AC404">
            <v>83032.976415545068</v>
          </cell>
          <cell r="AD404">
            <v>0.85431757714718426</v>
          </cell>
          <cell r="AG404">
            <v>29884.143165545014</v>
          </cell>
          <cell r="AH404">
            <v>0.1987757375935042</v>
          </cell>
          <cell r="AL404">
            <v>16562.40749000002</v>
          </cell>
          <cell r="AM404">
            <v>25979.861049999985</v>
          </cell>
          <cell r="AN404">
            <v>14003.241649999909</v>
          </cell>
          <cell r="AO404">
            <v>12306.670736000073</v>
          </cell>
          <cell r="AP404">
            <v>13168.100889999914</v>
          </cell>
          <cell r="AQ404">
            <v>40646.656560000032</v>
          </cell>
          <cell r="AT404">
            <v>37796.759180000001</v>
          </cell>
          <cell r="AU404">
            <v>49330.12302000005</v>
          </cell>
          <cell r="AV404">
            <v>43617.481060000166</v>
          </cell>
          <cell r="AW404">
            <v>19489.675572656386</v>
          </cell>
          <cell r="AX404">
            <v>32455.721653605462</v>
          </cell>
          <cell r="AY404">
            <v>49480.779905544798</v>
          </cell>
          <cell r="BC404" t="str">
            <v>EBITDA</v>
          </cell>
          <cell r="BF404">
            <v>15827.824379999998</v>
          </cell>
          <cell r="BG404">
            <v>43430.557130000045</v>
          </cell>
          <cell r="BH404">
            <v>57140.837689999869</v>
          </cell>
          <cell r="BI404">
            <v>64017.720699999925</v>
          </cell>
          <cell r="BJ404">
            <v>62178.720699999925</v>
          </cell>
          <cell r="BK404">
            <v>72433.724589999954</v>
          </cell>
          <cell r="BL404">
            <v>72433.724589999954</v>
          </cell>
          <cell r="BO404">
            <v>12267.409540000001</v>
          </cell>
          <cell r="BP404">
            <v>31913.908009999999</v>
          </cell>
          <cell r="BQ404">
            <v>45286.294380000058</v>
          </cell>
          <cell r="BR404">
            <v>52474.928842739988</v>
          </cell>
          <cell r="BS404">
            <v>55361.225557433092</v>
          </cell>
          <cell r="BT404">
            <v>61398.616387127484</v>
          </cell>
          <cell r="BV404">
            <v>61398.616387127484</v>
          </cell>
          <cell r="BW404">
            <v>61398.616387127477</v>
          </cell>
          <cell r="CC404">
            <v>-11035.10820287247</v>
          </cell>
          <cell r="CD404">
            <v>-0.15234765663832717</v>
          </cell>
          <cell r="CG404">
            <v>61398.616387127477</v>
          </cell>
          <cell r="CH404" t="str">
            <v>-</v>
          </cell>
          <cell r="CL404">
            <v>15827.824379999998</v>
          </cell>
          <cell r="CM404">
            <v>27602.732750000047</v>
          </cell>
          <cell r="CN404">
            <v>13710.280559999825</v>
          </cell>
          <cell r="CO404">
            <v>6876.8830100000559</v>
          </cell>
          <cell r="CP404">
            <v>5037.8830100000559</v>
          </cell>
          <cell r="CQ404">
            <v>15292.886900000085</v>
          </cell>
          <cell r="CT404">
            <v>12267.409540000001</v>
          </cell>
          <cell r="CU404">
            <v>19646.498469999999</v>
          </cell>
          <cell r="CV404">
            <v>13372.386370000058</v>
          </cell>
          <cell r="CW404">
            <v>7188.6344627399303</v>
          </cell>
          <cell r="CX404">
            <v>10074.931177433034</v>
          </cell>
          <cell r="CY404">
            <v>16112.322007127426</v>
          </cell>
          <cell r="DC404" t="str">
            <v>EBITDA</v>
          </cell>
          <cell r="DF404">
            <v>0</v>
          </cell>
          <cell r="DG404">
            <v>0</v>
          </cell>
          <cell r="DH404">
            <v>0</v>
          </cell>
          <cell r="DI404">
            <v>3407.2423300000014</v>
          </cell>
          <cell r="DJ404">
            <v>3407.2423300000014</v>
          </cell>
          <cell r="DK404">
            <v>17014.861919999992</v>
          </cell>
          <cell r="DL404">
            <v>3407.2423300000014</v>
          </cell>
          <cell r="DO404">
            <v>19903.755799999992</v>
          </cell>
          <cell r="DP404">
            <v>30561.678280000015</v>
          </cell>
          <cell r="DQ404">
            <v>45616.471919999982</v>
          </cell>
          <cell r="DR404">
            <v>52268.197355491313</v>
          </cell>
          <cell r="DS404">
            <v>57528.017458298433</v>
          </cell>
          <cell r="DT404">
            <v>62299.100306278742</v>
          </cell>
          <cell r="DV404">
            <v>62299.100306278742</v>
          </cell>
          <cell r="DW404">
            <v>62299.100306278742</v>
          </cell>
          <cell r="EC404">
            <v>58891.857976278741</v>
          </cell>
          <cell r="ED404">
            <v>17.284317425194327</v>
          </cell>
          <cell r="EG404">
            <v>62299.100306278742</v>
          </cell>
          <cell r="EH404" t="str">
            <v>-</v>
          </cell>
          <cell r="EL404">
            <v>0</v>
          </cell>
          <cell r="EM404">
            <v>0</v>
          </cell>
          <cell r="EN404">
            <v>0</v>
          </cell>
          <cell r="EO404">
            <v>3407.2423300000014</v>
          </cell>
          <cell r="EP404">
            <v>3407.2423300000014</v>
          </cell>
          <cell r="EQ404">
            <v>17014.861919999992</v>
          </cell>
          <cell r="ET404">
            <v>19903.755799999992</v>
          </cell>
          <cell r="EU404">
            <v>10657.922480000023</v>
          </cell>
          <cell r="EV404">
            <v>15054.793639999967</v>
          </cell>
          <cell r="EW404">
            <v>6651.7254354913312</v>
          </cell>
          <cell r="EX404">
            <v>11911.545538298451</v>
          </cell>
          <cell r="EY404">
            <v>16682.62838627876</v>
          </cell>
          <cell r="FC404" t="str">
            <v>EBITDA</v>
          </cell>
          <cell r="FF404">
            <v>0</v>
          </cell>
          <cell r="FG404">
            <v>0</v>
          </cell>
          <cell r="FH404">
            <v>0</v>
          </cell>
          <cell r="FI404">
            <v>0</v>
          </cell>
          <cell r="FJ404">
            <v>0</v>
          </cell>
          <cell r="FK404">
            <v>6522.8769799999973</v>
          </cell>
          <cell r="FL404">
            <v>6522.8769799999973</v>
          </cell>
          <cell r="FO404">
            <v>6210.3439000000044</v>
          </cell>
          <cell r="FP404">
            <v>20503.189600000005</v>
          </cell>
          <cell r="FQ404">
            <v>32785.972550000035</v>
          </cell>
          <cell r="FR404">
            <v>37651.329956647387</v>
          </cell>
          <cell r="FS404">
            <v>41687.300952318546</v>
          </cell>
          <cell r="FT404">
            <v>47119.927258805532</v>
          </cell>
          <cell r="FV404">
            <v>47119.927258805532</v>
          </cell>
          <cell r="FW404">
            <v>47119.927258805532</v>
          </cell>
          <cell r="GC404">
            <v>40597.050278805531</v>
          </cell>
          <cell r="GD404">
            <v>6.2237951755462282</v>
          </cell>
          <cell r="GG404">
            <v>47119.927258805532</v>
          </cell>
          <cell r="GH404" t="str">
            <v>-</v>
          </cell>
          <cell r="GL404">
            <v>0</v>
          </cell>
          <cell r="GM404">
            <v>0</v>
          </cell>
          <cell r="GN404">
            <v>0</v>
          </cell>
          <cell r="GO404">
            <v>0</v>
          </cell>
          <cell r="GP404">
            <v>0</v>
          </cell>
          <cell r="GQ404">
            <v>6522.8769799999973</v>
          </cell>
          <cell r="GT404">
            <v>6210.3439000000044</v>
          </cell>
          <cell r="GU404">
            <v>14292.845700000002</v>
          </cell>
          <cell r="GV404">
            <v>12282.78295000003</v>
          </cell>
          <cell r="GW404">
            <v>4865.357406647352</v>
          </cell>
          <cell r="GX404">
            <v>8901.3284023185115</v>
          </cell>
          <cell r="GY404">
            <v>14333.954708805497</v>
          </cell>
        </row>
        <row r="405">
          <cell r="C405" t="str">
            <v>EBITDA / Volume de Negócios</v>
          </cell>
          <cell r="F405">
            <v>0.13888796947218335</v>
          </cell>
          <cell r="G405">
            <v>0.1219758722240066</v>
          </cell>
          <cell r="H405">
            <v>0.12293629350477557</v>
          </cell>
          <cell r="I405">
            <v>0.13214258858913464</v>
          </cell>
          <cell r="J405">
            <v>0.13226498123228869</v>
          </cell>
          <cell r="K405">
            <v>0.13896407401759794</v>
          </cell>
          <cell r="L405">
            <v>0.13896407401759794</v>
          </cell>
          <cell r="O405">
            <v>0.18437183751299965</v>
          </cell>
          <cell r="P405">
            <v>0.1926252731101207</v>
          </cell>
          <cell r="Q405">
            <v>0.18697364543028547</v>
          </cell>
          <cell r="R405">
            <v>0.19035912151577328</v>
          </cell>
          <cell r="S405">
            <v>0.18242796586730547</v>
          </cell>
          <cell r="T405">
            <v>0.18365089656467598</v>
          </cell>
          <cell r="V405">
            <v>0.18365089656467598</v>
          </cell>
          <cell r="W405">
            <v>0.18365089656467598</v>
          </cell>
          <cell r="Z405">
            <v>0.16822684488981626</v>
          </cell>
          <cell r="AC405">
            <v>4.4686822547078037E-2</v>
          </cell>
          <cell r="AD405">
            <v>0.32157104534384229</v>
          </cell>
          <cell r="AG405">
            <v>1.5424051674859718E-2</v>
          </cell>
          <cell r="AH405">
            <v>9.1686030757825998E-2</v>
          </cell>
          <cell r="AL405">
            <v>0.13888796947218335</v>
          </cell>
          <cell r="AM405">
            <v>0.11318919916036708</v>
          </cell>
          <cell r="AN405">
            <v>0.12594912653119822</v>
          </cell>
          <cell r="AO405">
            <v>0.20146214506243054</v>
          </cell>
          <cell r="AP405">
            <v>0.19619467800508641</v>
          </cell>
          <cell r="AQ405">
            <v>0.16975208974172237</v>
          </cell>
          <cell r="AT405">
            <v>0.18437183751299965</v>
          </cell>
          <cell r="AU405">
            <v>0.19946680212051301</v>
          </cell>
          <cell r="AV405">
            <v>0.17662228643353883</v>
          </cell>
          <cell r="AW405">
            <v>0.21667835584465678</v>
          </cell>
          <cell r="AX405">
            <v>0.16615510825842716</v>
          </cell>
          <cell r="AY405">
            <v>0.17541392390463381</v>
          </cell>
          <cell r="BC405" t="str">
            <v>EBITDA / Volume de Negócios</v>
          </cell>
          <cell r="BF405">
            <v>0.13577289796935538</v>
          </cell>
          <cell r="BG405">
            <v>0.12573052458028725</v>
          </cell>
          <cell r="BH405">
            <v>0.12858817027010938</v>
          </cell>
          <cell r="BI405">
            <v>0.13272362124289283</v>
          </cell>
          <cell r="BJ405">
            <v>0.12891094661473038</v>
          </cell>
          <cell r="BK405">
            <v>0.12757343545147651</v>
          </cell>
          <cell r="BL405">
            <v>0.12757343545147651</v>
          </cell>
          <cell r="BO405">
            <v>0.11761803230812468</v>
          </cell>
          <cell r="BP405">
            <v>0.14085722029744988</v>
          </cell>
          <cell r="BQ405">
            <v>0.13091992311126441</v>
          </cell>
          <cell r="BR405">
            <v>0.13514505937085577</v>
          </cell>
          <cell r="BS405">
            <v>0.12878083412709579</v>
          </cell>
          <cell r="BT405">
            <v>0.13010743009929604</v>
          </cell>
          <cell r="BV405">
            <v>0.13010743009929604</v>
          </cell>
          <cell r="BW405">
            <v>0.13010743009929604</v>
          </cell>
          <cell r="CC405">
            <v>2.5339946478195319E-3</v>
          </cell>
          <cell r="CD405">
            <v>1.9863027430842894E-2</v>
          </cell>
          <cell r="CG405">
            <v>0.13010743009929604</v>
          </cell>
          <cell r="CH405" t="str">
            <v>-</v>
          </cell>
          <cell r="CO405">
            <v>4.1354509727834499E-3</v>
          </cell>
          <cell r="CP405">
            <v>3.2277634462099525E-4</v>
          </cell>
          <cell r="CW405">
            <v>4.2251362595913666E-3</v>
          </cell>
          <cell r="CX405">
            <v>-2.1390889841686189E-3</v>
          </cell>
          <cell r="DC405" t="str">
            <v>EBITDA / Volume de Negócios</v>
          </cell>
          <cell r="DF405" t="str">
            <v>-</v>
          </cell>
          <cell r="DG405" t="str">
            <v>-</v>
          </cell>
          <cell r="DH405" t="str">
            <v>-</v>
          </cell>
          <cell r="DI405">
            <v>0.168176755590035</v>
          </cell>
          <cell r="DJ405">
            <v>0.168176755590035</v>
          </cell>
          <cell r="DK405">
            <v>0.25008691594003152</v>
          </cell>
          <cell r="DL405">
            <v>0.168176755590035</v>
          </cell>
          <cell r="DO405">
            <v>0.31563861833106432</v>
          </cell>
          <cell r="DP405">
            <v>0.24499095007875979</v>
          </cell>
          <cell r="DQ405">
            <v>0.23634828109182457</v>
          </cell>
          <cell r="DR405">
            <v>0.23811612628140061</v>
          </cell>
          <cell r="DS405">
            <v>0.23631208966053557</v>
          </cell>
          <cell r="DT405">
            <v>0.23392491916503066</v>
          </cell>
          <cell r="DV405">
            <v>0.23392491916503066</v>
          </cell>
          <cell r="DW405">
            <v>0.23392491916503066</v>
          </cell>
          <cell r="EC405">
            <v>6.5748163574995661E-2</v>
          </cell>
          <cell r="ED405">
            <v>0.39094679490232376</v>
          </cell>
          <cell r="EG405">
            <v>0.23392491916503066</v>
          </cell>
          <cell r="EH405" t="str">
            <v>-</v>
          </cell>
          <cell r="EO405" t="e">
            <v>#VALUE!</v>
          </cell>
          <cell r="EP405" t="e">
            <v>#VALUE!</v>
          </cell>
          <cell r="EW405">
            <v>1.7678451895760394E-3</v>
          </cell>
          <cell r="EX405">
            <v>-3.619143128899549E-5</v>
          </cell>
          <cell r="FC405" t="str">
            <v>EBITDA / Volume de Negócios</v>
          </cell>
          <cell r="FF405" t="e">
            <v>#DIV/0!</v>
          </cell>
          <cell r="FG405" t="e">
            <v>#DIV/0!</v>
          </cell>
          <cell r="FH405" t="e">
            <v>#DIV/0!</v>
          </cell>
          <cell r="FI405" t="e">
            <v>#DIV/0!</v>
          </cell>
          <cell r="FJ405" t="e">
            <v>#DIV/0!</v>
          </cell>
          <cell r="FK405">
            <v>0.19899254777676489</v>
          </cell>
          <cell r="FL405">
            <v>0.19899254777676489</v>
          </cell>
          <cell r="FO405">
            <v>0.21601379075607263</v>
          </cell>
          <cell r="FP405">
            <v>0.28388910769480263</v>
          </cell>
          <cell r="FQ405">
            <v>0.28455631592085484</v>
          </cell>
          <cell r="FR405">
            <v>0.28682156465977016</v>
          </cell>
          <cell r="FS405">
            <v>0.28616500007231366</v>
          </cell>
          <cell r="FT405">
            <v>0.29330871563158534</v>
          </cell>
          <cell r="FV405">
            <v>0.29330871563158534</v>
          </cell>
          <cell r="FW405">
            <v>0.29330871563158534</v>
          </cell>
          <cell r="GC405" t="str">
            <v>-</v>
          </cell>
          <cell r="GD405" t="str">
            <v>-</v>
          </cell>
          <cell r="GG405">
            <v>0.29330871563158534</v>
          </cell>
          <cell r="GH405" t="str">
            <v>-</v>
          </cell>
          <cell r="GO405" t="e">
            <v>#DIV/0!</v>
          </cell>
          <cell r="GP405" t="e">
            <v>#DIV/0!</v>
          </cell>
          <cell r="GQ405">
            <v>0.19899254777676489</v>
          </cell>
          <cell r="GT405">
            <v>0.21601379075607263</v>
          </cell>
          <cell r="GU405">
            <v>0.32877694632771975</v>
          </cell>
          <cell r="GV405">
            <v>0.28567707613342569</v>
          </cell>
          <cell r="GW405">
            <v>0.30307998102436579</v>
          </cell>
          <cell r="GX405">
            <v>0.29225042561327713</v>
          </cell>
          <cell r="GY405">
            <v>0.31550538058645461</v>
          </cell>
        </row>
        <row r="407">
          <cell r="C407" t="str">
            <v>EBIT</v>
          </cell>
          <cell r="F407">
            <v>10697.089290000018</v>
          </cell>
          <cell r="G407">
            <v>25452.667190000007</v>
          </cell>
          <cell r="H407">
            <v>31574.144519999914</v>
          </cell>
          <cell r="I407">
            <v>40745.411285999988</v>
          </cell>
          <cell r="J407">
            <v>41003.285629999824</v>
          </cell>
          <cell r="K407">
            <v>43188.248999999953</v>
          </cell>
          <cell r="L407">
            <v>43188.248999999953</v>
          </cell>
          <cell r="O407">
            <v>18327.356469999999</v>
          </cell>
          <cell r="P407">
            <v>41706.291930000065</v>
          </cell>
          <cell r="Q407">
            <v>65242.604740118142</v>
          </cell>
          <cell r="R407">
            <v>78544.300472754752</v>
          </cell>
          <cell r="S407">
            <v>86189.141592890141</v>
          </cell>
          <cell r="T407">
            <v>96103.523058499908</v>
          </cell>
          <cell r="V407">
            <v>96103.523058499908</v>
          </cell>
          <cell r="W407">
            <v>96103.523058499908</v>
          </cell>
          <cell r="Z407">
            <v>81731</v>
          </cell>
          <cell r="AC407">
            <v>52915.274058499956</v>
          </cell>
          <cell r="AD407">
            <v>1.2252238811186813</v>
          </cell>
          <cell r="AG407">
            <v>14372.523058499908</v>
          </cell>
          <cell r="AH407">
            <v>0.17585155031138622</v>
          </cell>
          <cell r="AL407">
            <v>10697.089290000018</v>
          </cell>
          <cell r="AM407">
            <v>14755.577899999989</v>
          </cell>
          <cell r="AN407">
            <v>6121.4773299999069</v>
          </cell>
          <cell r="AO407">
            <v>9171.2667660000734</v>
          </cell>
          <cell r="AP407">
            <v>9429.1411099999095</v>
          </cell>
          <cell r="AQ407">
            <v>11614.104480000038</v>
          </cell>
          <cell r="AT407">
            <v>18327.356469999999</v>
          </cell>
          <cell r="AU407">
            <v>23378.935460000066</v>
          </cell>
          <cell r="AV407">
            <v>23536.312810118077</v>
          </cell>
          <cell r="AW407">
            <v>13301.69573263661</v>
          </cell>
          <cell r="AX407">
            <v>20946.536852771998</v>
          </cell>
          <cell r="AY407">
            <v>30860.918318381766</v>
          </cell>
          <cell r="BC407" t="str">
            <v>EBIT</v>
          </cell>
          <cell r="BF407">
            <v>10062.654179999998</v>
          </cell>
          <cell r="BG407">
            <v>27313.40942000004</v>
          </cell>
          <cell r="BH407">
            <v>33893.072289999865</v>
          </cell>
          <cell r="BI407">
            <v>39127.916299999924</v>
          </cell>
          <cell r="BJ407">
            <v>37288.916299999924</v>
          </cell>
          <cell r="BK407">
            <v>31098.213469999959</v>
          </cell>
          <cell r="BL407">
            <v>31098.213469999959</v>
          </cell>
          <cell r="BO407">
            <v>2834.7681000000011</v>
          </cell>
          <cell r="BP407">
            <v>13841.240850000002</v>
          </cell>
          <cell r="BQ407">
            <v>19111.048250117979</v>
          </cell>
          <cell r="BR407">
            <v>23870.270645522804</v>
          </cell>
          <cell r="BS407">
            <v>24175.501600578718</v>
          </cell>
          <cell r="BT407">
            <v>27441.513290493283</v>
          </cell>
          <cell r="BV407">
            <v>27441.513290493283</v>
          </cell>
          <cell r="BW407">
            <v>27441.513290493283</v>
          </cell>
          <cell r="CC407">
            <v>-3656.7001795066753</v>
          </cell>
          <cell r="CD407">
            <v>-0.11758553857231213</v>
          </cell>
          <cell r="CG407">
            <v>27441.513290493283</v>
          </cell>
          <cell r="CH407" t="str">
            <v>-</v>
          </cell>
          <cell r="CL407">
            <v>10062.654179999998</v>
          </cell>
          <cell r="CM407">
            <v>17250.755240000042</v>
          </cell>
          <cell r="CN407">
            <v>6579.6628699998255</v>
          </cell>
          <cell r="CO407">
            <v>5234.8440100000589</v>
          </cell>
          <cell r="CP407">
            <v>3395.8440100000589</v>
          </cell>
          <cell r="CQ407">
            <v>-2794.8588199999067</v>
          </cell>
          <cell r="CT407">
            <v>2834.7681000000011</v>
          </cell>
          <cell r="CU407">
            <v>11006.472750000001</v>
          </cell>
          <cell r="CV407">
            <v>5269.8074001179775</v>
          </cell>
          <cell r="CW407">
            <v>4759.2223954048241</v>
          </cell>
          <cell r="CX407">
            <v>5064.4533504607389</v>
          </cell>
          <cell r="CY407">
            <v>8330.4650403753039</v>
          </cell>
          <cell r="DC407" t="str">
            <v>EBIT</v>
          </cell>
          <cell r="DF407">
            <v>0</v>
          </cell>
          <cell r="DG407">
            <v>0</v>
          </cell>
          <cell r="DH407">
            <v>0</v>
          </cell>
          <cell r="DI407">
            <v>2069.9164200000014</v>
          </cell>
          <cell r="DJ407">
            <v>2069.9164200000014</v>
          </cell>
          <cell r="DK407">
            <v>12687.147389999991</v>
          </cell>
          <cell r="DL407">
            <v>2069.9164200000014</v>
          </cell>
          <cell r="DO407">
            <v>14089.961509999994</v>
          </cell>
          <cell r="DP407">
            <v>15688.896620000014</v>
          </cell>
          <cell r="DQ407">
            <v>25078.853639999987</v>
          </cell>
          <cell r="DR407">
            <v>29584.022404624266</v>
          </cell>
          <cell r="DS407">
            <v>33513.3196650756</v>
          </cell>
          <cell r="DT407">
            <v>36435.583498277207</v>
          </cell>
          <cell r="DV407">
            <v>36435.583498277207</v>
          </cell>
          <cell r="DW407">
            <v>36435.583498277207</v>
          </cell>
          <cell r="EC407">
            <v>34365.667078277205</v>
          </cell>
          <cell r="ED407">
            <v>16.602441889067762</v>
          </cell>
          <cell r="EG407">
            <v>36435.583498277207</v>
          </cell>
          <cell r="EH407" t="str">
            <v>-</v>
          </cell>
          <cell r="EL407">
            <v>0</v>
          </cell>
          <cell r="EM407">
            <v>0</v>
          </cell>
          <cell r="EN407">
            <v>0</v>
          </cell>
          <cell r="EO407">
            <v>2069.9164200000014</v>
          </cell>
          <cell r="EP407">
            <v>2069.9164200000014</v>
          </cell>
          <cell r="EQ407">
            <v>12687.147389999991</v>
          </cell>
          <cell r="ET407">
            <v>14089.961509999994</v>
          </cell>
          <cell r="EU407">
            <v>1598.9351100000204</v>
          </cell>
          <cell r="EV407">
            <v>9389.9570199999725</v>
          </cell>
          <cell r="EW407">
            <v>4505.168764624279</v>
          </cell>
          <cell r="EX407">
            <v>8434.4660250756133</v>
          </cell>
          <cell r="EY407">
            <v>11356.72985827722</v>
          </cell>
          <cell r="FC407" t="str">
            <v>EBIT</v>
          </cell>
          <cell r="FF407">
            <v>0</v>
          </cell>
          <cell r="FG407">
            <v>0</v>
          </cell>
          <cell r="FH407">
            <v>0</v>
          </cell>
          <cell r="FI407">
            <v>0</v>
          </cell>
          <cell r="FJ407">
            <v>0</v>
          </cell>
          <cell r="FK407">
            <v>2580.3919399999977</v>
          </cell>
          <cell r="FL407">
            <v>2580.3919399999977</v>
          </cell>
          <cell r="FO407">
            <v>2447.4661300000043</v>
          </cell>
          <cell r="FP407">
            <v>10702.170430000006</v>
          </cell>
          <cell r="FQ407">
            <v>17826.532650000037</v>
          </cell>
          <cell r="FR407">
            <v>21505.373867052011</v>
          </cell>
          <cell r="FS407">
            <v>24557.223416124674</v>
          </cell>
          <cell r="FT407">
            <v>27924.866003062809</v>
          </cell>
          <cell r="FV407">
            <v>27924.866003062809</v>
          </cell>
          <cell r="FW407">
            <v>27924.866003062809</v>
          </cell>
          <cell r="GC407">
            <v>25344.474063062811</v>
          </cell>
          <cell r="GD407">
            <v>9.8219474608430346</v>
          </cell>
          <cell r="GG407">
            <v>27924.866003062809</v>
          </cell>
          <cell r="GH407" t="str">
            <v>-</v>
          </cell>
          <cell r="GL407">
            <v>0</v>
          </cell>
          <cell r="GM407">
            <v>0</v>
          </cell>
          <cell r="GN407">
            <v>0</v>
          </cell>
          <cell r="GO407">
            <v>0</v>
          </cell>
          <cell r="GP407">
            <v>0</v>
          </cell>
          <cell r="GQ407">
            <v>2580.3919399999977</v>
          </cell>
          <cell r="GT407">
            <v>2447.4661300000043</v>
          </cell>
          <cell r="GU407">
            <v>8254.7043000000012</v>
          </cell>
          <cell r="GV407">
            <v>7124.3622200000318</v>
          </cell>
          <cell r="GW407">
            <v>3678.8412170519732</v>
          </cell>
          <cell r="GX407">
            <v>6730.6907661246369</v>
          </cell>
          <cell r="GY407">
            <v>10098.333353062771</v>
          </cell>
        </row>
        <row r="408">
          <cell r="C408" t="str">
            <v>EBIT / Volume de Negócios</v>
          </cell>
          <cell r="F408">
            <v>8.9702962063200636E-2</v>
          </cell>
          <cell r="G408">
            <v>7.2977097542612751E-2</v>
          </cell>
          <cell r="H408">
            <v>6.8645738358894037E-2</v>
          </cell>
          <cell r="I408">
            <v>7.8199470925223724E-2</v>
          </cell>
          <cell r="J408">
            <v>7.7793973376168904E-2</v>
          </cell>
          <cell r="K408">
            <v>6.1749986973373527E-2</v>
          </cell>
          <cell r="L408">
            <v>6.1749986973373527E-2</v>
          </cell>
          <cell r="O408">
            <v>8.9400479364846505E-2</v>
          </cell>
          <cell r="P408">
            <v>9.2206741140872378E-2</v>
          </cell>
          <cell r="Q408">
            <v>9.3301518638847142E-2</v>
          </cell>
          <cell r="R408">
            <v>9.9522213169805779E-2</v>
          </cell>
          <cell r="S408">
            <v>9.6343759802353504E-2</v>
          </cell>
          <cell r="T408">
            <v>9.7930276889865747E-2</v>
          </cell>
          <cell r="V408">
            <v>9.7930276889865747E-2</v>
          </cell>
          <cell r="W408">
            <v>9.7930276889865747E-2</v>
          </cell>
          <cell r="Z408">
            <v>9.1630188081019859E-2</v>
          </cell>
          <cell r="AC408">
            <v>3.618028991649222E-2</v>
          </cell>
          <cell r="AD408">
            <v>0.58591574978134142</v>
          </cell>
          <cell r="AG408">
            <v>6.3000888088458884E-3</v>
          </cell>
          <cell r="AH408">
            <v>6.8755602719873465E-2</v>
          </cell>
          <cell r="AL408">
            <v>8.9702962063200636E-2</v>
          </cell>
          <cell r="AM408">
            <v>6.4287181614830491E-2</v>
          </cell>
          <cell r="AN408">
            <v>5.5058303074704475E-2</v>
          </cell>
          <cell r="AO408">
            <v>0.15013508651151938</v>
          </cell>
          <cell r="AP408">
            <v>0.14048702386126444</v>
          </cell>
          <cell r="AQ408">
            <v>4.8503829658128834E-2</v>
          </cell>
          <cell r="AT408">
            <v>8.9400479364846505E-2</v>
          </cell>
          <cell r="AU408">
            <v>9.4532938652867632E-2</v>
          </cell>
          <cell r="AV408">
            <v>9.5306681672415419E-2</v>
          </cell>
          <cell r="AW408">
            <v>0.14788289063863336</v>
          </cell>
          <cell r="AX408">
            <v>0.10723453126560924</v>
          </cell>
          <cell r="AY408">
            <v>0.10940479895146341</v>
          </cell>
          <cell r="BC408" t="str">
            <v>EBIT / Volume de Negócios</v>
          </cell>
          <cell r="BF408">
            <v>8.6318604912524757E-2</v>
          </cell>
          <cell r="BG408">
            <v>7.907173016854091E-2</v>
          </cell>
          <cell r="BH408">
            <v>7.6272038121806524E-2</v>
          </cell>
          <cell r="BI408">
            <v>8.1121269021138517E-2</v>
          </cell>
          <cell r="BJ408">
            <v>7.7308594392976063E-2</v>
          </cell>
          <cell r="BK408">
            <v>5.4771530129474999E-2</v>
          </cell>
          <cell r="BL408">
            <v>5.4771530129474999E-2</v>
          </cell>
          <cell r="BO408">
            <v>2.7179319715761385E-2</v>
          </cell>
          <cell r="BP408">
            <v>6.1090566250539019E-2</v>
          </cell>
          <cell r="BQ408">
            <v>5.5248878313746162E-2</v>
          </cell>
          <cell r="BR408">
            <v>6.1476007966686209E-2</v>
          </cell>
          <cell r="BS408">
            <v>5.6236855853807104E-2</v>
          </cell>
          <cell r="BT408">
            <v>5.8150248040610537E-2</v>
          </cell>
          <cell r="BV408">
            <v>5.8150248040610537E-2</v>
          </cell>
          <cell r="BW408">
            <v>5.8150248040610537E-2</v>
          </cell>
          <cell r="CC408">
            <v>3.3787179111355384E-3</v>
          </cell>
          <cell r="CD408">
            <v>6.1687484412952243E-2</v>
          </cell>
          <cell r="CG408">
            <v>5.8150248040610537E-2</v>
          </cell>
          <cell r="CH408" t="str">
            <v>-</v>
          </cell>
          <cell r="CO408">
            <v>4.8492308993319938E-3</v>
          </cell>
          <cell r="CP408">
            <v>1.0365562711695392E-3</v>
          </cell>
          <cell r="CW408">
            <v>6.2271296529400472E-3</v>
          </cell>
          <cell r="CX408">
            <v>9.8797754006094141E-4</v>
          </cell>
          <cell r="DC408" t="str">
            <v>EBIT / Volume de Negócios</v>
          </cell>
          <cell r="DF408" t="str">
            <v>-</v>
          </cell>
          <cell r="DG408" t="str">
            <v>-</v>
          </cell>
          <cell r="DH408" t="str">
            <v>-</v>
          </cell>
          <cell r="DI408">
            <v>0.10216820353313125</v>
          </cell>
          <cell r="DJ408">
            <v>0.10216820353313125</v>
          </cell>
          <cell r="DK408">
            <v>0.18647753815222964</v>
          </cell>
          <cell r="DL408">
            <v>0.10216820353313125</v>
          </cell>
          <cell r="DO408">
            <v>0.22344204923144587</v>
          </cell>
          <cell r="DP408">
            <v>0.12576657778432856</v>
          </cell>
          <cell r="DQ408">
            <v>0.12993867566002346</v>
          </cell>
          <cell r="DR408">
            <v>0.13477474202716513</v>
          </cell>
          <cell r="DS408">
            <v>0.13766514042060266</v>
          </cell>
          <cell r="DT408">
            <v>0.13681081881861817</v>
          </cell>
          <cell r="DV408">
            <v>0.13681081881861817</v>
          </cell>
          <cell r="DW408">
            <v>0.13681081881861817</v>
          </cell>
          <cell r="EC408">
            <v>3.4642615285486927E-2</v>
          </cell>
          <cell r="ED408">
            <v>0.33907433122530106</v>
          </cell>
          <cell r="EG408">
            <v>0.13681081881861817</v>
          </cell>
          <cell r="EH408" t="str">
            <v>-</v>
          </cell>
          <cell r="EO408" t="e">
            <v>#VALUE!</v>
          </cell>
          <cell r="EP408" t="e">
            <v>#VALUE!</v>
          </cell>
          <cell r="EW408">
            <v>4.8360663671416781E-3</v>
          </cell>
          <cell r="EX408">
            <v>7.7264647605791992E-3</v>
          </cell>
          <cell r="FC408" t="str">
            <v>EBIT / Volume de Negócios</v>
          </cell>
          <cell r="FF408" t="e">
            <v>#DIV/0!</v>
          </cell>
          <cell r="FG408" t="e">
            <v>#DIV/0!</v>
          </cell>
          <cell r="FH408" t="e">
            <v>#DIV/0!</v>
          </cell>
          <cell r="FI408" t="e">
            <v>#DIV/0!</v>
          </cell>
          <cell r="FJ408" t="e">
            <v>#DIV/0!</v>
          </cell>
          <cell r="FK408">
            <v>7.8719676605525812E-2</v>
          </cell>
          <cell r="FL408">
            <v>7.8719676605525812E-2</v>
          </cell>
          <cell r="FO408">
            <v>8.5129977502275744E-2</v>
          </cell>
          <cell r="FP408">
            <v>0.14818326675233023</v>
          </cell>
          <cell r="FQ408">
            <v>0.15472020690528024</v>
          </cell>
          <cell r="FR408">
            <v>0.16382435861477945</v>
          </cell>
          <cell r="FS408">
            <v>0.16857454620746543</v>
          </cell>
          <cell r="FT408">
            <v>0.17382468645496171</v>
          </cell>
          <cell r="FV408">
            <v>0.17382468645496171</v>
          </cell>
          <cell r="FW408">
            <v>0.17382468645496171</v>
          </cell>
          <cell r="FZ408" t="e">
            <v>#DIV/0!</v>
          </cell>
          <cell r="GC408" t="str">
            <v>-</v>
          </cell>
          <cell r="GD408" t="str">
            <v>-</v>
          </cell>
          <cell r="GG408" t="e">
            <v>#DIV/0!</v>
          </cell>
          <cell r="GH408" t="e">
            <v>#DIV/0!</v>
          </cell>
          <cell r="GO408" t="e">
            <v>#DIV/0!</v>
          </cell>
          <cell r="GP408" t="e">
            <v>#DIV/0!</v>
          </cell>
          <cell r="GQ408">
            <v>7.8719676605525812E-2</v>
          </cell>
          <cell r="GT408">
            <v>8.5129977502275744E-2</v>
          </cell>
          <cell r="GU408">
            <v>0.18988216409502676</v>
          </cell>
          <cell r="GV408">
            <v>0.16570080059299963</v>
          </cell>
          <cell r="GW408">
            <v>0.22916777393011412</v>
          </cell>
          <cell r="GX408">
            <v>0.22098356022444096</v>
          </cell>
          <cell r="GY408">
            <v>0.22227491104668531</v>
          </cell>
        </row>
        <row r="410">
          <cell r="C410" t="str">
            <v>Resultados Financeiros</v>
          </cell>
          <cell r="F410">
            <v>-2418.8455899999999</v>
          </cell>
          <cell r="G410">
            <v>-34907.547169999998</v>
          </cell>
          <cell r="H410">
            <v>-87381.53171000001</v>
          </cell>
          <cell r="I410">
            <v>-64418.301260000015</v>
          </cell>
          <cell r="J410">
            <v>-64845.281090000011</v>
          </cell>
          <cell r="K410">
            <v>-117018.263051346</v>
          </cell>
          <cell r="L410">
            <v>-117018.263051346</v>
          </cell>
          <cell r="O410">
            <v>12708.574099999998</v>
          </cell>
          <cell r="P410">
            <v>30058.749680000037</v>
          </cell>
          <cell r="Q410">
            <v>-3031.7458899999974</v>
          </cell>
          <cell r="R410">
            <v>-6907.3660129457485</v>
          </cell>
          <cell r="S410">
            <v>-22163.668677754813</v>
          </cell>
          <cell r="T410">
            <v>-18080.990009950838</v>
          </cell>
          <cell r="V410">
            <v>-18080.990009950838</v>
          </cell>
          <cell r="W410">
            <v>-18080.990009950838</v>
          </cell>
          <cell r="Z410">
            <v>-13778</v>
          </cell>
          <cell r="AC410">
            <v>98937.273041395165</v>
          </cell>
          <cell r="AD410">
            <v>0.84548574266550902</v>
          </cell>
          <cell r="AG410">
            <v>-4302.9900099508377</v>
          </cell>
          <cell r="AH410">
            <v>-0.3123087538068543</v>
          </cell>
          <cell r="AL410">
            <v>-2418.8455899999999</v>
          </cell>
          <cell r="AM410">
            <v>-32488.701579999997</v>
          </cell>
          <cell r="AN410">
            <v>-52473.984540000012</v>
          </cell>
          <cell r="AO410">
            <v>22963.230449999995</v>
          </cell>
          <cell r="AP410">
            <v>22536.250619999999</v>
          </cell>
          <cell r="AQ410">
            <v>-29636.731341345992</v>
          </cell>
          <cell r="AT410">
            <v>12708.574099999998</v>
          </cell>
          <cell r="AU410">
            <v>17350.175580000039</v>
          </cell>
          <cell r="AV410">
            <v>-33090.495570000036</v>
          </cell>
          <cell r="AW410">
            <v>-3875.6201229457511</v>
          </cell>
          <cell r="AX410">
            <v>-19131.922787754815</v>
          </cell>
          <cell r="AY410">
            <v>-15049.244119950839</v>
          </cell>
          <cell r="BC410" t="str">
            <v>Resultados Financeiros</v>
          </cell>
          <cell r="BF410">
            <v>-4521.46029</v>
          </cell>
          <cell r="BG410">
            <v>-10959.711239999999</v>
          </cell>
          <cell r="BH410">
            <v>-18367.361020000004</v>
          </cell>
          <cell r="BI410">
            <v>-23753.990560000006</v>
          </cell>
          <cell r="BJ410">
            <v>-23753.990560000006</v>
          </cell>
          <cell r="BK410">
            <v>-34516.521269999997</v>
          </cell>
          <cell r="BL410">
            <v>-34516.521269999997</v>
          </cell>
          <cell r="BO410">
            <v>-11612.96874</v>
          </cell>
          <cell r="BP410">
            <v>-14862.976369999997</v>
          </cell>
          <cell r="BQ410">
            <v>-22247.582310000005</v>
          </cell>
          <cell r="BR410">
            <v>-19787.262106651593</v>
          </cell>
          <cell r="BS410">
            <v>-23814.124609013721</v>
          </cell>
          <cell r="BT410">
            <v>-22384.930387715001</v>
          </cell>
          <cell r="BV410">
            <v>-22384.930387715001</v>
          </cell>
          <cell r="BW410">
            <v>-22384.930387715001</v>
          </cell>
          <cell r="CC410">
            <v>12131.590882284996</v>
          </cell>
          <cell r="CD410">
            <v>0.35147200343243035</v>
          </cell>
          <cell r="CG410">
            <v>-22384.930387715001</v>
          </cell>
          <cell r="CH410" t="str">
            <v>-</v>
          </cell>
          <cell r="CL410">
            <v>-4521.46029</v>
          </cell>
          <cell r="CM410">
            <v>-6438.2509499999987</v>
          </cell>
          <cell r="CN410">
            <v>-7407.6497800000052</v>
          </cell>
          <cell r="CO410">
            <v>-5386.6295400000017</v>
          </cell>
          <cell r="CP410">
            <v>-5386.6295400000017</v>
          </cell>
          <cell r="CQ410">
            <v>-16149.160249999994</v>
          </cell>
          <cell r="CT410">
            <v>-11612.96874</v>
          </cell>
          <cell r="CU410">
            <v>-3250.0076299999964</v>
          </cell>
          <cell r="CV410">
            <v>-7384.6059400000086</v>
          </cell>
          <cell r="CW410">
            <v>2460.3202033484122</v>
          </cell>
          <cell r="CX410">
            <v>-1566.5422990137158</v>
          </cell>
          <cell r="CY410">
            <v>-137.34807771499618</v>
          </cell>
          <cell r="DC410" t="str">
            <v>Resultados Financeiros</v>
          </cell>
          <cell r="DF410">
            <v>0</v>
          </cell>
          <cell r="DG410">
            <v>-31625.06</v>
          </cell>
          <cell r="DH410">
            <v>-63402</v>
          </cell>
          <cell r="DI410">
            <v>-35737.376050000006</v>
          </cell>
          <cell r="DJ410">
            <v>-35737.376050000006</v>
          </cell>
          <cell r="DK410">
            <v>-72910.522761345987</v>
          </cell>
          <cell r="DL410">
            <v>-35737.376050000006</v>
          </cell>
          <cell r="DO410">
            <v>23395.277349999997</v>
          </cell>
          <cell r="DP410">
            <v>48094.557600000022</v>
          </cell>
          <cell r="DQ410">
            <v>29624.419450000001</v>
          </cell>
          <cell r="DR410">
            <v>33634.57647398844</v>
          </cell>
          <cell r="DS410">
            <v>21225.304262484264</v>
          </cell>
          <cell r="DT410">
            <v>26390.219310872897</v>
          </cell>
          <cell r="DV410">
            <v>26390.219310872897</v>
          </cell>
          <cell r="DW410">
            <v>26390.219310872897</v>
          </cell>
          <cell r="EC410">
            <v>62127.595360872903</v>
          </cell>
          <cell r="ED410">
            <v>1.7384487119018044</v>
          </cell>
          <cell r="EG410">
            <v>26390.219310872897</v>
          </cell>
          <cell r="EH410" t="str">
            <v>-</v>
          </cell>
          <cell r="EL410">
            <v>0</v>
          </cell>
          <cell r="EM410">
            <v>-31625.06</v>
          </cell>
          <cell r="EN410">
            <v>-31776.94</v>
          </cell>
          <cell r="EO410">
            <v>27664.623949999994</v>
          </cell>
          <cell r="EP410">
            <v>27664.623949999994</v>
          </cell>
          <cell r="EQ410">
            <v>-9508.5227613459865</v>
          </cell>
          <cell r="ET410">
            <v>23395.277349999997</v>
          </cell>
          <cell r="EU410">
            <v>24699.280250000025</v>
          </cell>
          <cell r="EV410">
            <v>-18470.138150000021</v>
          </cell>
          <cell r="EW410">
            <v>4010.1570239884386</v>
          </cell>
          <cell r="EX410">
            <v>-8399.1151875157375</v>
          </cell>
          <cell r="EY410">
            <v>-3234.2001391271042</v>
          </cell>
          <cell r="FC410" t="str">
            <v>Resultados Financeiros</v>
          </cell>
          <cell r="FF410">
            <v>0</v>
          </cell>
          <cell r="FG410">
            <v>0</v>
          </cell>
          <cell r="FH410">
            <v>0</v>
          </cell>
          <cell r="FI410">
            <v>0</v>
          </cell>
          <cell r="FJ410">
            <v>0</v>
          </cell>
          <cell r="FK410">
            <v>-1387.0477400000004</v>
          </cell>
          <cell r="FL410">
            <v>-1387.0477400000004</v>
          </cell>
          <cell r="FO410">
            <v>-2845.1318299999998</v>
          </cell>
          <cell r="FP410">
            <v>-3096.0155400000021</v>
          </cell>
          <cell r="FQ410">
            <v>-7646.4436999999962</v>
          </cell>
          <cell r="FR410">
            <v>-8309.3612196531831</v>
          </cell>
          <cell r="FS410">
            <v>-10029.282436267311</v>
          </cell>
          <cell r="FT410">
            <v>-10401.512251148544</v>
          </cell>
          <cell r="FV410">
            <v>-10401.512251148544</v>
          </cell>
          <cell r="FW410">
            <v>-10401.512251148544</v>
          </cell>
          <cell r="GC410">
            <v>-9014.4645111485443</v>
          </cell>
          <cell r="GD410">
            <v>-6.4990297386220757</v>
          </cell>
          <cell r="GG410">
            <v>-10401.512251148544</v>
          </cell>
          <cell r="GH410" t="str">
            <v>-</v>
          </cell>
          <cell r="GL410">
            <v>0</v>
          </cell>
          <cell r="GM410">
            <v>0</v>
          </cell>
          <cell r="GN410">
            <v>0</v>
          </cell>
          <cell r="GO410">
            <v>0</v>
          </cell>
          <cell r="GP410">
            <v>0</v>
          </cell>
          <cell r="GQ410">
            <v>-1387.0477400000004</v>
          </cell>
          <cell r="GT410">
            <v>-2845.1318299999998</v>
          </cell>
          <cell r="GU410">
            <v>-250.88371000000234</v>
          </cell>
          <cell r="GV410">
            <v>-4550.428159999994</v>
          </cell>
          <cell r="GW410">
            <v>-662.9175196531869</v>
          </cell>
          <cell r="GX410">
            <v>-2382.8387362673147</v>
          </cell>
          <cell r="GY410">
            <v>-2755.0685511485481</v>
          </cell>
        </row>
        <row r="411">
          <cell r="C411" t="str">
            <v>Resultados Extraordinários</v>
          </cell>
          <cell r="F411">
            <v>-2974.83968</v>
          </cell>
          <cell r="G411">
            <v>-8066.3463600000005</v>
          </cell>
          <cell r="H411">
            <v>-12015.879800000002</v>
          </cell>
          <cell r="I411">
            <v>-20567.478800000004</v>
          </cell>
          <cell r="J411">
            <v>-19112.119300000002</v>
          </cell>
          <cell r="K411">
            <v>-32848.868390000003</v>
          </cell>
          <cell r="L411">
            <v>-32848.868390000003</v>
          </cell>
          <cell r="O411">
            <v>-3768.1056899999994</v>
          </cell>
          <cell r="P411">
            <v>11894.452799999999</v>
          </cell>
          <cell r="Q411">
            <v>15880.485239999998</v>
          </cell>
          <cell r="R411">
            <v>9994.9515551501881</v>
          </cell>
          <cell r="S411">
            <v>18747.218586456449</v>
          </cell>
          <cell r="T411">
            <v>18977.008565621014</v>
          </cell>
          <cell r="V411">
            <v>18977.008565621014</v>
          </cell>
          <cell r="W411">
            <v>18977.008565621014</v>
          </cell>
          <cell r="Z411">
            <v>-4517</v>
          </cell>
          <cell r="AC411">
            <v>51825.876955621017</v>
          </cell>
          <cell r="AD411">
            <v>1.5777066150442516</v>
          </cell>
          <cell r="AG411">
            <v>23494.008565621014</v>
          </cell>
          <cell r="AH411">
            <v>5.2012416572107627</v>
          </cell>
          <cell r="AL411">
            <v>-2974.83968</v>
          </cell>
          <cell r="AM411">
            <v>-5091.5066800000004</v>
          </cell>
          <cell r="AN411">
            <v>-3949.533440000002</v>
          </cell>
          <cell r="AO411">
            <v>-8551.599000000002</v>
          </cell>
          <cell r="AP411">
            <v>-7096.2394999999997</v>
          </cell>
          <cell r="AQ411">
            <v>-20832.988590000001</v>
          </cell>
          <cell r="AT411">
            <v>-3768.1056899999994</v>
          </cell>
          <cell r="AU411">
            <v>15662.558489999999</v>
          </cell>
          <cell r="AV411">
            <v>3986.032439999999</v>
          </cell>
          <cell r="AW411">
            <v>-5885.53368484981</v>
          </cell>
          <cell r="AX411">
            <v>2866.7333464564508</v>
          </cell>
          <cell r="AY411">
            <v>3096.5233256210158</v>
          </cell>
          <cell r="BC411" t="str">
            <v>Resultados Extraordinários</v>
          </cell>
          <cell r="BF411">
            <v>-2977.30638</v>
          </cell>
          <cell r="BG411">
            <v>-8015.1559200000011</v>
          </cell>
          <cell r="BH411">
            <v>-6461.7778700000017</v>
          </cell>
          <cell r="BI411">
            <v>-8625.03413</v>
          </cell>
          <cell r="BJ411">
            <v>-8625.03413</v>
          </cell>
          <cell r="BK411">
            <v>-6488.9753300000002</v>
          </cell>
          <cell r="BL411">
            <v>-6488.9753300000002</v>
          </cell>
          <cell r="BO411">
            <v>-925.19007000000011</v>
          </cell>
          <cell r="BP411">
            <v>-1708.3259199999998</v>
          </cell>
          <cell r="BQ411">
            <v>2320.0665199999985</v>
          </cell>
          <cell r="BR411">
            <v>-3215.6089772197593</v>
          </cell>
          <cell r="BS411">
            <v>1960.9020717963581</v>
          </cell>
          <cell r="BT411">
            <v>2946.8279378338848</v>
          </cell>
          <cell r="BV411">
            <v>2946.8279378338848</v>
          </cell>
          <cell r="BW411">
            <v>2946.8279378338848</v>
          </cell>
          <cell r="CC411">
            <v>9435.8032678338859</v>
          </cell>
          <cell r="CD411">
            <v>1.4541283928465614</v>
          </cell>
          <cell r="CG411">
            <v>2946.8279378338848</v>
          </cell>
          <cell r="CH411" t="str">
            <v>-</v>
          </cell>
          <cell r="CL411">
            <v>-2977.30638</v>
          </cell>
          <cell r="CM411">
            <v>-5037.8495400000011</v>
          </cell>
          <cell r="CN411">
            <v>1553.3780499999993</v>
          </cell>
          <cell r="CO411">
            <v>-2163.2562599999983</v>
          </cell>
          <cell r="CP411">
            <v>-2163.2562599999983</v>
          </cell>
          <cell r="CQ411">
            <v>-27.1974599999985</v>
          </cell>
          <cell r="CT411">
            <v>-925.19007000000011</v>
          </cell>
          <cell r="CU411">
            <v>-783.13584999999966</v>
          </cell>
          <cell r="CV411">
            <v>4028.3924399999983</v>
          </cell>
          <cell r="CW411">
            <v>-5535.6754972197577</v>
          </cell>
          <cell r="CX411">
            <v>-359.1644482036404</v>
          </cell>
          <cell r="CY411">
            <v>626.7614178338863</v>
          </cell>
          <cell r="DC411" t="str">
            <v>Resultados Extraordinários</v>
          </cell>
          <cell r="DF411">
            <v>0</v>
          </cell>
          <cell r="DG411">
            <v>0</v>
          </cell>
          <cell r="DH411">
            <v>0</v>
          </cell>
          <cell r="DI411">
            <v>-35.933150000000005</v>
          </cell>
          <cell r="DJ411">
            <v>-35.933150000000005</v>
          </cell>
          <cell r="DK411">
            <v>-2572.28431</v>
          </cell>
          <cell r="DL411">
            <v>-35.933150000000005</v>
          </cell>
          <cell r="DO411">
            <v>-2569.1803299999997</v>
          </cell>
          <cell r="DP411">
            <v>21095.268759999999</v>
          </cell>
          <cell r="DQ411">
            <v>20191.50474</v>
          </cell>
          <cell r="DR411">
            <v>20714.478254335259</v>
          </cell>
          <cell r="DS411">
            <v>24347.727715065044</v>
          </cell>
          <cell r="DT411">
            <v>24211.812045367529</v>
          </cell>
          <cell r="DV411">
            <v>24211.812045367529</v>
          </cell>
          <cell r="DW411">
            <v>24211.812045367529</v>
          </cell>
          <cell r="EC411">
            <v>24247.74519536753</v>
          </cell>
          <cell r="ED411">
            <v>674.80154663221913</v>
          </cell>
          <cell r="EG411">
            <v>24211.812045367529</v>
          </cell>
          <cell r="EH411" t="str">
            <v>-</v>
          </cell>
          <cell r="EL411">
            <v>0</v>
          </cell>
          <cell r="EM411">
            <v>0</v>
          </cell>
          <cell r="EN411">
            <v>0</v>
          </cell>
          <cell r="EO411">
            <v>-35.933150000000005</v>
          </cell>
          <cell r="EP411">
            <v>-35.933150000000005</v>
          </cell>
          <cell r="EQ411">
            <v>-2572.28431</v>
          </cell>
          <cell r="ET411">
            <v>-2569.1803299999997</v>
          </cell>
          <cell r="EU411">
            <v>23664.449089999998</v>
          </cell>
          <cell r="EV411">
            <v>-903.76401999999871</v>
          </cell>
          <cell r="EW411">
            <v>522.9735143352591</v>
          </cell>
          <cell r="EX411">
            <v>4156.222975065044</v>
          </cell>
          <cell r="EY411">
            <v>4020.3073053675289</v>
          </cell>
          <cell r="FC411" t="str">
            <v>Resultados Extraordinários</v>
          </cell>
          <cell r="FF411">
            <v>0</v>
          </cell>
          <cell r="FG411">
            <v>0</v>
          </cell>
          <cell r="FH411">
            <v>0</v>
          </cell>
          <cell r="FI411">
            <v>0</v>
          </cell>
          <cell r="FJ411">
            <v>0</v>
          </cell>
          <cell r="FK411">
            <v>-14625.50995</v>
          </cell>
          <cell r="FL411">
            <v>-14625.50995</v>
          </cell>
          <cell r="FO411">
            <v>-614.76601000000005</v>
          </cell>
          <cell r="FP411">
            <v>-6891.3159100000012</v>
          </cell>
          <cell r="FQ411">
            <v>-5857.3481000000011</v>
          </cell>
          <cell r="FR411">
            <v>-6644.208921965318</v>
          </cell>
          <cell r="FS411">
            <v>-6615.7315204049519</v>
          </cell>
          <cell r="FT411">
            <v>-7149.9808575803982</v>
          </cell>
          <cell r="FV411">
            <v>-7149.9808575803982</v>
          </cell>
          <cell r="FW411">
            <v>-7149.9808575803982</v>
          </cell>
          <cell r="GC411">
            <v>7475.5290924196015</v>
          </cell>
          <cell r="GD411">
            <v>0.51112946611612686</v>
          </cell>
          <cell r="GG411">
            <v>-7149.9808575803982</v>
          </cell>
          <cell r="GH411" t="str">
            <v>-</v>
          </cell>
          <cell r="GL411">
            <v>0</v>
          </cell>
          <cell r="GM411">
            <v>0</v>
          </cell>
          <cell r="GN411">
            <v>0</v>
          </cell>
          <cell r="GO411">
            <v>0</v>
          </cell>
          <cell r="GP411">
            <v>0</v>
          </cell>
          <cell r="GQ411">
            <v>-14625.50995</v>
          </cell>
          <cell r="GT411">
            <v>-614.76601000000005</v>
          </cell>
          <cell r="GU411">
            <v>-6276.5499000000009</v>
          </cell>
          <cell r="GV411">
            <v>1033.9678100000001</v>
          </cell>
          <cell r="GW411">
            <v>-786.86082196531697</v>
          </cell>
          <cell r="GX411">
            <v>-758.38342040495081</v>
          </cell>
          <cell r="GY411">
            <v>-1292.6327575803971</v>
          </cell>
        </row>
        <row r="413">
          <cell r="C413" t="str">
            <v>Resultados Antes de Impostos</v>
          </cell>
          <cell r="F413">
            <v>5303.4040200000172</v>
          </cell>
          <cell r="G413">
            <v>-17521.22633999999</v>
          </cell>
          <cell r="H413">
            <v>-67823.266990000091</v>
          </cell>
          <cell r="I413">
            <v>-44240.368774000031</v>
          </cell>
          <cell r="J413">
            <v>-42954.114760000186</v>
          </cell>
          <cell r="K413">
            <v>-106678.88244134605</v>
          </cell>
          <cell r="L413">
            <v>-106678.88244134605</v>
          </cell>
          <cell r="O413">
            <v>27267.824879999996</v>
          </cell>
          <cell r="P413">
            <v>83659.494410000101</v>
          </cell>
          <cell r="Q413">
            <v>78091.344090118146</v>
          </cell>
          <cell r="R413">
            <v>81631.886014959193</v>
          </cell>
          <cell r="S413">
            <v>82772.691501591777</v>
          </cell>
          <cell r="T413">
            <v>96999.541614170084</v>
          </cell>
          <cell r="V413">
            <v>96999.541614170084</v>
          </cell>
          <cell r="W413">
            <v>96999.541614170084</v>
          </cell>
          <cell r="Z413">
            <v>63436</v>
          </cell>
          <cell r="AC413">
            <v>203678.42405551614</v>
          </cell>
          <cell r="AD413">
            <v>1.9092665707995409</v>
          </cell>
          <cell r="AG413">
            <v>33563.541614170084</v>
          </cell>
          <cell r="AH413">
            <v>0.52909296951526086</v>
          </cell>
          <cell r="AL413">
            <v>5303.4040200000172</v>
          </cell>
          <cell r="AM413">
            <v>-22824.630360000006</v>
          </cell>
          <cell r="AN413">
            <v>-50302.040650000097</v>
          </cell>
          <cell r="AO413">
            <v>23582.89821600006</v>
          </cell>
          <cell r="AP413">
            <v>24869.152229999905</v>
          </cell>
          <cell r="AQ413">
            <v>-38855.615451345962</v>
          </cell>
          <cell r="AT413">
            <v>27267.824879999996</v>
          </cell>
          <cell r="AU413">
            <v>56391.669530000101</v>
          </cell>
          <cell r="AV413">
            <v>-5568.1503198819555</v>
          </cell>
          <cell r="AW413">
            <v>3540.5419248410471</v>
          </cell>
          <cell r="AX413">
            <v>4681.3474114736309</v>
          </cell>
          <cell r="AY413">
            <v>18908.197524051939</v>
          </cell>
          <cell r="BC413" t="str">
            <v>Resultados Antes de Impostos</v>
          </cell>
          <cell r="BF413">
            <v>2563.8875099999977</v>
          </cell>
          <cell r="BG413">
            <v>8338.5422600000402</v>
          </cell>
          <cell r="BH413">
            <v>9063.9333999998598</v>
          </cell>
          <cell r="BI413">
            <v>6748.8916099999187</v>
          </cell>
          <cell r="BJ413">
            <v>4909.8916099999187</v>
          </cell>
          <cell r="BK413">
            <v>-9907.2831300000398</v>
          </cell>
          <cell r="BL413">
            <v>-9907.2831300000398</v>
          </cell>
          <cell r="BO413">
            <v>-9703.3907099999997</v>
          </cell>
          <cell r="BP413">
            <v>-2730.0614399999945</v>
          </cell>
          <cell r="BQ413">
            <v>-816.46753988202727</v>
          </cell>
          <cell r="BR413">
            <v>867.39956165145122</v>
          </cell>
          <cell r="BS413">
            <v>2322.2790633613554</v>
          </cell>
          <cell r="BT413">
            <v>8003.4108406121668</v>
          </cell>
          <cell r="BV413">
            <v>8003.4108406121668</v>
          </cell>
          <cell r="BW413">
            <v>8003.4108406121668</v>
          </cell>
          <cell r="CC413">
            <v>17910.693970612207</v>
          </cell>
          <cell r="CD413">
            <v>1.8078310406187144</v>
          </cell>
          <cell r="CG413">
            <v>8003.4108406121668</v>
          </cell>
          <cell r="CH413" t="str">
            <v>-</v>
          </cell>
          <cell r="CL413">
            <v>2563.8875099999977</v>
          </cell>
          <cell r="CM413">
            <v>5774.6547500000424</v>
          </cell>
          <cell r="CN413">
            <v>725.39113999981964</v>
          </cell>
          <cell r="CO413">
            <v>-2315.0417899999411</v>
          </cell>
          <cell r="CP413">
            <v>-4154.0417899999411</v>
          </cell>
          <cell r="CQ413">
            <v>-18971.2165299999</v>
          </cell>
          <cell r="CT413">
            <v>-9703.3907099999997</v>
          </cell>
          <cell r="CU413">
            <v>6973.3292700000056</v>
          </cell>
          <cell r="CV413">
            <v>1913.5939001179672</v>
          </cell>
          <cell r="CW413">
            <v>1683.8671015334785</v>
          </cell>
          <cell r="CX413">
            <v>3138.7466032433827</v>
          </cell>
          <cell r="CY413">
            <v>8819.8783804941941</v>
          </cell>
          <cell r="DC413" t="str">
            <v>Resultados Antes de Impostos</v>
          </cell>
          <cell r="DF413">
            <v>0</v>
          </cell>
          <cell r="DG413">
            <v>-31625.06</v>
          </cell>
          <cell r="DH413">
            <v>-63402</v>
          </cell>
          <cell r="DI413">
            <v>-33703.392780000002</v>
          </cell>
          <cell r="DJ413">
            <v>-33703.392780000002</v>
          </cell>
          <cell r="DK413">
            <v>-62795.659681345998</v>
          </cell>
          <cell r="DL413">
            <v>-33703.392780000002</v>
          </cell>
          <cell r="DO413">
            <v>34916.058529999988</v>
          </cell>
          <cell r="DP413">
            <v>84878.722980000035</v>
          </cell>
          <cell r="DQ413">
            <v>74894.777829999992</v>
          </cell>
          <cell r="DR413">
            <v>83933.077132947961</v>
          </cell>
          <cell r="DS413">
            <v>79086.351642624912</v>
          </cell>
          <cell r="DT413">
            <v>87037.614854517626</v>
          </cell>
          <cell r="DV413">
            <v>87037.614854517626</v>
          </cell>
          <cell r="DW413">
            <v>87037.614854517626</v>
          </cell>
          <cell r="EC413">
            <v>120741.00763451762</v>
          </cell>
          <cell r="ED413">
            <v>3.5824585501720407</v>
          </cell>
          <cell r="EG413">
            <v>87037.614854517626</v>
          </cell>
          <cell r="EH413" t="str">
            <v>-</v>
          </cell>
          <cell r="EL413">
            <v>0</v>
          </cell>
          <cell r="EM413">
            <v>-31625.06</v>
          </cell>
          <cell r="EN413">
            <v>-31776.94</v>
          </cell>
          <cell r="EO413">
            <v>29698.607219999998</v>
          </cell>
          <cell r="EP413">
            <v>29698.607219999998</v>
          </cell>
          <cell r="EQ413">
            <v>606.34031865400175</v>
          </cell>
          <cell r="ET413">
            <v>34916.058529999988</v>
          </cell>
          <cell r="EU413">
            <v>49962.664450000048</v>
          </cell>
          <cell r="EV413">
            <v>-9983.9451500000432</v>
          </cell>
          <cell r="EW413">
            <v>9038.2993029479694</v>
          </cell>
          <cell r="EX413">
            <v>4191.5738126249198</v>
          </cell>
          <cell r="EY413">
            <v>12142.837024517634</v>
          </cell>
          <cell r="FC413" t="str">
            <v>Resultados Antes de Impostos</v>
          </cell>
          <cell r="FF413">
            <v>0</v>
          </cell>
          <cell r="FG413">
            <v>0</v>
          </cell>
          <cell r="FH413">
            <v>0</v>
          </cell>
          <cell r="FI413">
            <v>0</v>
          </cell>
          <cell r="FJ413">
            <v>0</v>
          </cell>
          <cell r="FK413">
            <v>-13432.165750000002</v>
          </cell>
          <cell r="FL413">
            <v>-13432.165750000002</v>
          </cell>
          <cell r="FO413">
            <v>-1012.4317099999955</v>
          </cell>
          <cell r="FP413">
            <v>714.83898000000227</v>
          </cell>
          <cell r="FQ413">
            <v>4322.7408500000402</v>
          </cell>
          <cell r="FR413">
            <v>6551.8037254335095</v>
          </cell>
          <cell r="FS413">
            <v>7912.2094594524115</v>
          </cell>
          <cell r="FT413">
            <v>10373.372894333865</v>
          </cell>
          <cell r="FV413">
            <v>10373.372894333865</v>
          </cell>
          <cell r="FW413">
            <v>10373.372894333865</v>
          </cell>
          <cell r="GC413">
            <v>23805.538644333865</v>
          </cell>
          <cell r="GD413">
            <v>1.7722785057453496</v>
          </cell>
          <cell r="GG413">
            <v>10373.372894333865</v>
          </cell>
          <cell r="GH413" t="str">
            <v>-</v>
          </cell>
          <cell r="GL413">
            <v>0</v>
          </cell>
          <cell r="GM413">
            <v>0</v>
          </cell>
          <cell r="GN413">
            <v>0</v>
          </cell>
          <cell r="GO413">
            <v>0</v>
          </cell>
          <cell r="GP413">
            <v>0</v>
          </cell>
          <cell r="GQ413">
            <v>-13432.165750000002</v>
          </cell>
          <cell r="GT413">
            <v>-1012.4317099999955</v>
          </cell>
          <cell r="GU413">
            <v>1727.2706899999978</v>
          </cell>
          <cell r="GV413">
            <v>3607.9018700000379</v>
          </cell>
          <cell r="GW413">
            <v>2229.0628754334693</v>
          </cell>
          <cell r="GX413">
            <v>3589.4686094523713</v>
          </cell>
          <cell r="GY413">
            <v>6050.6320443338245</v>
          </cell>
        </row>
        <row r="415">
          <cell r="C415" t="str">
            <v>Impostos</v>
          </cell>
          <cell r="F415">
            <v>1169.70893</v>
          </cell>
          <cell r="G415">
            <v>6966.21371</v>
          </cell>
          <cell r="H415">
            <v>7394.4449600000007</v>
          </cell>
          <cell r="I415">
            <v>8132.0024300000005</v>
          </cell>
          <cell r="J415">
            <v>8640.0669500000004</v>
          </cell>
          <cell r="K415">
            <v>-27228.46515</v>
          </cell>
          <cell r="L415">
            <v>-27228.46515</v>
          </cell>
          <cell r="O415">
            <v>9375.0750499999995</v>
          </cell>
          <cell r="P415">
            <v>35261.487069999996</v>
          </cell>
          <cell r="Q415">
            <v>35103.251099999994</v>
          </cell>
          <cell r="R415">
            <v>39561.862614102378</v>
          </cell>
          <cell r="S415">
            <v>42220.376304965219</v>
          </cell>
          <cell r="T415">
            <v>47339.744965496837</v>
          </cell>
          <cell r="V415">
            <v>47339.744965496837</v>
          </cell>
          <cell r="W415">
            <v>47339.744965496837</v>
          </cell>
          <cell r="Z415">
            <v>32576</v>
          </cell>
          <cell r="AC415">
            <v>74568.21011549684</v>
          </cell>
          <cell r="AD415">
            <v>2.7386123200373209</v>
          </cell>
          <cell r="AG415">
            <v>14763.744965496837</v>
          </cell>
          <cell r="AH415">
            <v>0.45320926343003554</v>
          </cell>
          <cell r="AL415">
            <v>1169.70893</v>
          </cell>
          <cell r="AM415">
            <v>5796.5047800000002</v>
          </cell>
          <cell r="AN415">
            <v>428.23125000000073</v>
          </cell>
          <cell r="AO415">
            <v>737.55746999999974</v>
          </cell>
          <cell r="AP415">
            <v>1245.6219899999996</v>
          </cell>
          <cell r="AQ415">
            <v>-34622.910109999997</v>
          </cell>
          <cell r="AT415">
            <v>9375.0750499999995</v>
          </cell>
          <cell r="AU415">
            <v>25886.412019999996</v>
          </cell>
          <cell r="AV415">
            <v>-158.23597000000154</v>
          </cell>
          <cell r="AW415">
            <v>4458.6115141023838</v>
          </cell>
          <cell r="AX415">
            <v>7117.1252049652248</v>
          </cell>
          <cell r="AY415">
            <v>12236.493865496843</v>
          </cell>
          <cell r="BC415" t="str">
            <v>Impostos</v>
          </cell>
          <cell r="BF415">
            <v>1169.70893</v>
          </cell>
          <cell r="BG415">
            <v>4299.5138299999999</v>
          </cell>
          <cell r="BH415">
            <v>5133.8799399999998</v>
          </cell>
          <cell r="BI415">
            <v>4714.1027800000002</v>
          </cell>
          <cell r="BJ415">
            <v>4714.1027800000002</v>
          </cell>
          <cell r="BK415">
            <v>-5289.65031</v>
          </cell>
          <cell r="BL415">
            <v>-5289.65031</v>
          </cell>
          <cell r="BO415">
            <v>-2925.8147400000003</v>
          </cell>
          <cell r="BP415">
            <v>-1352.80719</v>
          </cell>
          <cell r="BQ415">
            <v>-999.18885999999975</v>
          </cell>
          <cell r="BR415">
            <v>-774.54970099074762</v>
          </cell>
          <cell r="BS415">
            <v>-177.14040393859341</v>
          </cell>
          <cell r="BT415">
            <v>3835.6125225974001</v>
          </cell>
          <cell r="BV415">
            <v>3835.6125225974001</v>
          </cell>
          <cell r="BW415">
            <v>3835.6125225974001</v>
          </cell>
          <cell r="CC415">
            <v>9125.2628325974001</v>
          </cell>
          <cell r="CD415">
            <v>1.7251164628682987</v>
          </cell>
          <cell r="CG415">
            <v>3835.6125225974001</v>
          </cell>
          <cell r="CH415" t="str">
            <v>-</v>
          </cell>
          <cell r="CL415">
            <v>1169.70893</v>
          </cell>
          <cell r="CM415">
            <v>3129.8049000000001</v>
          </cell>
          <cell r="CN415">
            <v>834.36610999999994</v>
          </cell>
          <cell r="CO415">
            <v>-419.77715999999964</v>
          </cell>
          <cell r="CP415">
            <v>-419.77715999999964</v>
          </cell>
          <cell r="CQ415">
            <v>-10423.53025</v>
          </cell>
          <cell r="CT415">
            <v>-2925.8147400000003</v>
          </cell>
          <cell r="CU415">
            <v>1573.0075500000003</v>
          </cell>
          <cell r="CV415">
            <v>353.61833000000024</v>
          </cell>
          <cell r="CW415">
            <v>224.63915900925213</v>
          </cell>
          <cell r="CX415">
            <v>822.04845606140634</v>
          </cell>
          <cell r="CY415">
            <v>4834.8013825973994</v>
          </cell>
          <cell r="DC415" t="str">
            <v>Impostos</v>
          </cell>
          <cell r="DF415">
            <v>0</v>
          </cell>
          <cell r="DG415">
            <v>0</v>
          </cell>
          <cell r="DH415">
            <v>0</v>
          </cell>
          <cell r="DI415">
            <v>-57.103059999999999</v>
          </cell>
          <cell r="DJ415">
            <v>-57.103059999999999</v>
          </cell>
          <cell r="DK415">
            <v>-24482.266970000001</v>
          </cell>
          <cell r="DL415">
            <v>-57.103059999999999</v>
          </cell>
          <cell r="DO415">
            <v>11529.71012</v>
          </cell>
          <cell r="DP415">
            <v>30603.224579999998</v>
          </cell>
          <cell r="DQ415">
            <v>26770.737699999998</v>
          </cell>
          <cell r="DR415">
            <v>29585.827043352605</v>
          </cell>
          <cell r="DS415">
            <v>30680.666236886282</v>
          </cell>
          <cell r="DT415">
            <v>30643.185298621745</v>
          </cell>
          <cell r="DV415">
            <v>30643.185298621745</v>
          </cell>
          <cell r="DW415">
            <v>30643.185298621742</v>
          </cell>
          <cell r="EC415">
            <v>30700.288358621747</v>
          </cell>
          <cell r="ED415">
            <v>537.62947832606073</v>
          </cell>
          <cell r="EG415">
            <v>30643.185298621742</v>
          </cell>
          <cell r="EH415" t="str">
            <v>-</v>
          </cell>
          <cell r="EL415">
            <v>0</v>
          </cell>
          <cell r="EM415">
            <v>0</v>
          </cell>
          <cell r="EN415">
            <v>0</v>
          </cell>
          <cell r="EO415">
            <v>-57.103059999999999</v>
          </cell>
          <cell r="EP415">
            <v>-57.103059999999999</v>
          </cell>
          <cell r="EQ415">
            <v>-24482.266970000001</v>
          </cell>
          <cell r="ET415">
            <v>11529.71012</v>
          </cell>
          <cell r="EU415">
            <v>19073.514459999999</v>
          </cell>
          <cell r="EV415">
            <v>-3832.4868800000004</v>
          </cell>
          <cell r="EW415">
            <v>2815.0893433526071</v>
          </cell>
          <cell r="EX415">
            <v>3909.9285368862838</v>
          </cell>
          <cell r="EY415">
            <v>3872.4475986217476</v>
          </cell>
          <cell r="FC415" t="str">
            <v>Impostos</v>
          </cell>
          <cell r="FF415">
            <v>0</v>
          </cell>
          <cell r="FG415">
            <v>0</v>
          </cell>
          <cell r="FH415">
            <v>0</v>
          </cell>
          <cell r="FI415">
            <v>0</v>
          </cell>
          <cell r="FJ415">
            <v>0</v>
          </cell>
          <cell r="FK415">
            <v>0</v>
          </cell>
          <cell r="FL415">
            <v>0</v>
          </cell>
          <cell r="FO415">
            <v>0</v>
          </cell>
          <cell r="FP415">
            <v>3623.9958900000001</v>
          </cell>
          <cell r="FQ415">
            <v>5959.6327899999997</v>
          </cell>
          <cell r="FR415">
            <v>7003.8414161849714</v>
          </cell>
          <cell r="FS415">
            <v>7595.43223090642</v>
          </cell>
          <cell r="FT415">
            <v>8364.8545176110256</v>
          </cell>
          <cell r="FV415">
            <v>8364.8545176110256</v>
          </cell>
          <cell r="FW415">
            <v>8364.8545176110256</v>
          </cell>
          <cell r="GC415">
            <v>8364.8545176110256</v>
          </cell>
          <cell r="GD415" t="str">
            <v>-</v>
          </cell>
          <cell r="GG415">
            <v>8364.8545176110256</v>
          </cell>
          <cell r="GH415" t="str">
            <v>-</v>
          </cell>
          <cell r="GL415">
            <v>0</v>
          </cell>
          <cell r="GM415">
            <v>0</v>
          </cell>
          <cell r="GN415">
            <v>0</v>
          </cell>
          <cell r="GO415">
            <v>0</v>
          </cell>
          <cell r="GP415">
            <v>0</v>
          </cell>
          <cell r="GQ415">
            <v>0</v>
          </cell>
          <cell r="GT415">
            <v>0</v>
          </cell>
          <cell r="GU415">
            <v>3623.9958900000001</v>
          </cell>
          <cell r="GV415">
            <v>2335.6368999999995</v>
          </cell>
          <cell r="GW415">
            <v>1044.2086261849718</v>
          </cell>
          <cell r="GX415">
            <v>1635.7994409064204</v>
          </cell>
          <cell r="GY415">
            <v>2405.2217276110259</v>
          </cell>
        </row>
        <row r="416">
          <cell r="C416" t="str">
            <v>Taxa Efectiva (%)</v>
          </cell>
          <cell r="F416">
            <v>0.2205581406939455</v>
          </cell>
          <cell r="G416">
            <v>-0.3975871080494246</v>
          </cell>
          <cell r="H416">
            <v>-0.10902519575015816</v>
          </cell>
          <cell r="J416">
            <v>-0.20114643261245416</v>
          </cell>
          <cell r="K416">
            <v>0.25523763023080687</v>
          </cell>
          <cell r="L416">
            <v>0.25523763023080687</v>
          </cell>
          <cell r="O416">
            <v>0.34381455401220107</v>
          </cell>
          <cell r="P416">
            <v>0.4214881684222212</v>
          </cell>
          <cell r="Q416">
            <v>0.4495152632984587</v>
          </cell>
          <cell r="R416">
            <v>0.48463737082899927</v>
          </cell>
          <cell r="S416">
            <v>0.51007615602488043</v>
          </cell>
          <cell r="T416">
            <v>0.48804091419109608</v>
          </cell>
          <cell r="V416">
            <v>0.48804091419109608</v>
          </cell>
          <cell r="W416">
            <v>0.48804091419109608</v>
          </cell>
          <cell r="Z416">
            <v>0.51027735532525365</v>
          </cell>
          <cell r="AL416">
            <v>0.2205581406939455</v>
          </cell>
          <cell r="AM416">
            <v>-0.25395831996290863</v>
          </cell>
          <cell r="AN416">
            <v>-8.5131983606712754E-3</v>
          </cell>
          <cell r="AO416">
            <v>3.1275098728094253E-2</v>
          </cell>
          <cell r="AP416">
            <v>5.0087030650662612E-2</v>
          </cell>
          <cell r="AQ416">
            <v>0.89106580111577294</v>
          </cell>
          <cell r="AT416">
            <v>0.34381455401220107</v>
          </cell>
          <cell r="AU416">
            <v>0.45904673927464673</v>
          </cell>
          <cell r="AV416">
            <v>2.8418049246083595E-2</v>
          </cell>
          <cell r="AW416">
            <v>1.2593019963469443</v>
          </cell>
          <cell r="AX416">
            <v>1.5203155372578598</v>
          </cell>
          <cell r="AY416">
            <v>0.64715284732622247</v>
          </cell>
          <cell r="BC416" t="str">
            <v>Taxa Efectiva (%)</v>
          </cell>
          <cell r="BF416">
            <v>0.45622474677135932</v>
          </cell>
          <cell r="BG416">
            <v>0.51561936078740689</v>
          </cell>
          <cell r="BH416">
            <v>0.56640750912844073</v>
          </cell>
          <cell r="BK416">
            <v>0.53391532679453957</v>
          </cell>
          <cell r="BL416">
            <v>0.53391532679453957</v>
          </cell>
          <cell r="BO416">
            <v>0.30152498517706294</v>
          </cell>
          <cell r="BP416">
            <v>0.49552261724923036</v>
          </cell>
          <cell r="BQ416">
            <v>1.2237949596188162</v>
          </cell>
          <cell r="BU416" t="e">
            <v>#DIV/0!</v>
          </cell>
          <cell r="BW416">
            <v>0.47924723583276913</v>
          </cell>
          <cell r="CG416">
            <v>0.47924723583276913</v>
          </cell>
          <cell r="CL416">
            <v>0.45622474677135932</v>
          </cell>
          <cell r="CM416">
            <v>0.54198996052534176</v>
          </cell>
          <cell r="CN416">
            <v>1.1502292542478634</v>
          </cell>
          <cell r="CO416">
            <v>-0.56640750912844073</v>
          </cell>
          <cell r="CP416">
            <v>-0.56640750912844073</v>
          </cell>
          <cell r="CQ416">
            <v>0.54943921142415297</v>
          </cell>
          <cell r="CT416">
            <v>0.30152498517706294</v>
          </cell>
          <cell r="CU416">
            <v>0.22557482790426142</v>
          </cell>
          <cell r="CV416">
            <v>0.18479277655421078</v>
          </cell>
          <cell r="CW416">
            <v>-1.2237949596188162</v>
          </cell>
          <cell r="CX416">
            <v>-1.2237949596188162</v>
          </cell>
          <cell r="CY416">
            <v>0.54817098082553117</v>
          </cell>
          <cell r="DC416" t="str">
            <v>Taxa Efectiva (%)</v>
          </cell>
          <cell r="DF416">
            <v>0</v>
          </cell>
          <cell r="DG416">
            <v>0</v>
          </cell>
          <cell r="DH416">
            <v>0</v>
          </cell>
          <cell r="DI416">
            <v>1.6942822454920812E-3</v>
          </cell>
          <cell r="DJ416">
            <v>1.6942822454920812E-3</v>
          </cell>
          <cell r="DK416">
            <v>0.38987196080484321</v>
          </cell>
          <cell r="DL416">
            <v>1.6942822454920812E-3</v>
          </cell>
          <cell r="DO416">
            <v>0.33021224632481461</v>
          </cell>
          <cell r="DP416">
            <v>0.36055236819728109</v>
          </cell>
          <cell r="DQ416">
            <v>0.35744465069067421</v>
          </cell>
          <cell r="DR416">
            <v>0.35249305820742605</v>
          </cell>
          <cell r="DS416">
            <v>0.38793882382545541</v>
          </cell>
          <cell r="DT416">
            <v>0.35206830230632441</v>
          </cell>
          <cell r="DV416">
            <v>0.35206830230632441</v>
          </cell>
          <cell r="DW416">
            <v>0.35206830230632441</v>
          </cell>
          <cell r="EG416">
            <v>0.35206830230632441</v>
          </cell>
          <cell r="EL416" t="e">
            <v>#DIV/0!</v>
          </cell>
          <cell r="EM416">
            <v>0</v>
          </cell>
          <cell r="EN416">
            <v>0</v>
          </cell>
          <cell r="EO416">
            <v>-1.9227521202255223E-3</v>
          </cell>
          <cell r="EP416">
            <v>-1.9227521202255223E-3</v>
          </cell>
          <cell r="EQ416">
            <v>-40.377105425460599</v>
          </cell>
          <cell r="ET416">
            <v>0.33021224632481461</v>
          </cell>
          <cell r="EU416">
            <v>0.3817553501192425</v>
          </cell>
          <cell r="EV416">
            <v>0.38386497746334114</v>
          </cell>
          <cell r="EW416">
            <v>0.31146228388723812</v>
          </cell>
          <cell r="EX416">
            <v>0.93280679565028124</v>
          </cell>
          <cell r="EY416">
            <v>0.31890797766641177</v>
          </cell>
          <cell r="FC416" t="str">
            <v>Taxa Efectiva (%)</v>
          </cell>
          <cell r="FF416">
            <v>0</v>
          </cell>
          <cell r="FG416">
            <v>0</v>
          </cell>
          <cell r="FH416">
            <v>0</v>
          </cell>
          <cell r="FI416">
            <v>0</v>
          </cell>
          <cell r="FJ416">
            <v>0</v>
          </cell>
          <cell r="FK416">
            <v>0</v>
          </cell>
          <cell r="FL416">
            <v>0</v>
          </cell>
          <cell r="FO416">
            <v>0</v>
          </cell>
          <cell r="FP416">
            <v>5.069667423564379</v>
          </cell>
          <cell r="FQ416">
            <v>1.3786699218853113</v>
          </cell>
          <cell r="FR416">
            <v>1.0689943883692199</v>
          </cell>
          <cell r="FS416">
            <v>0.95996349310905182</v>
          </cell>
          <cell r="FT416">
            <v>0.80637750159160571</v>
          </cell>
          <cell r="FV416">
            <v>0.80637750159160571</v>
          </cell>
          <cell r="FW416">
            <v>0.80637750159160571</v>
          </cell>
          <cell r="GG416">
            <v>0.80637750159160571</v>
          </cell>
          <cell r="GO416">
            <v>0</v>
          </cell>
          <cell r="GP416">
            <v>0</v>
          </cell>
          <cell r="GQ416">
            <v>0</v>
          </cell>
          <cell r="GT416">
            <v>0</v>
          </cell>
          <cell r="GU416">
            <v>2.0981053583442701</v>
          </cell>
          <cell r="GV416">
            <v>0.64736708041340796</v>
          </cell>
          <cell r="GW416">
            <v>-0.30967553351609145</v>
          </cell>
          <cell r="GX416">
            <v>-0.41870642877625952</v>
          </cell>
          <cell r="GY416">
            <v>0.39751578182041664</v>
          </cell>
        </row>
        <row r="418">
          <cell r="C418" t="str">
            <v>Interesses Minoritários</v>
          </cell>
          <cell r="F418">
            <v>49.075086015999936</v>
          </cell>
          <cell r="G418">
            <v>141.36599505000154</v>
          </cell>
          <cell r="H418">
            <v>-2043.5393555400044</v>
          </cell>
          <cell r="I418">
            <v>11373.268592686793</v>
          </cell>
          <cell r="J418">
            <v>11308.903592686795</v>
          </cell>
          <cell r="K418">
            <v>18107.489562745832</v>
          </cell>
          <cell r="L418">
            <v>18107.489562745832</v>
          </cell>
          <cell r="O418">
            <v>8758.4167229786963</v>
          </cell>
          <cell r="P418">
            <v>21880.992967734641</v>
          </cell>
          <cell r="Q418">
            <v>19889.552920452643</v>
          </cell>
          <cell r="R418">
            <v>23425.26106660012</v>
          </cell>
          <cell r="S418">
            <v>22197.874382493061</v>
          </cell>
          <cell r="T418">
            <v>26959.599099019262</v>
          </cell>
          <cell r="V418">
            <v>26959.599099019262</v>
          </cell>
          <cell r="W418">
            <v>26959.599099019262</v>
          </cell>
          <cell r="Z418">
            <v>14317</v>
          </cell>
          <cell r="AC418">
            <v>8852.1095362734304</v>
          </cell>
          <cell r="AD418">
            <v>0.48886453893010495</v>
          </cell>
          <cell r="AG418">
            <v>12642.599099019262</v>
          </cell>
          <cell r="AH418">
            <v>0.88304806167627725</v>
          </cell>
          <cell r="AL418">
            <v>49.075086015999936</v>
          </cell>
          <cell r="AM418">
            <v>92.290909034001601</v>
          </cell>
          <cell r="AN418">
            <v>-2184.905350590006</v>
          </cell>
          <cell r="AO418">
            <v>13416.807948226797</v>
          </cell>
          <cell r="AP418">
            <v>13352.442948226799</v>
          </cell>
          <cell r="AQ418">
            <v>20151.028918285836</v>
          </cell>
          <cell r="AT418">
            <v>8758.4167229786963</v>
          </cell>
          <cell r="AU418">
            <v>13122.576244755945</v>
          </cell>
          <cell r="AV418">
            <v>-1991.440047281998</v>
          </cell>
          <cell r="AW418">
            <v>3535.7081461474772</v>
          </cell>
          <cell r="AX418">
            <v>2308.3214620404178</v>
          </cell>
          <cell r="AY418">
            <v>7070.0461785666193</v>
          </cell>
          <cell r="BC418" t="str">
            <v>Interesses Minoritários</v>
          </cell>
          <cell r="BF418">
            <v>49.075086015999936</v>
          </cell>
          <cell r="BG418">
            <v>141.36599505000154</v>
          </cell>
          <cell r="BH418">
            <v>137.55187109999522</v>
          </cell>
          <cell r="BI418">
            <v>71.217609049997208</v>
          </cell>
          <cell r="BJ418">
            <v>6.8526090499971559</v>
          </cell>
          <cell r="BK418">
            <v>-161.61714870000154</v>
          </cell>
          <cell r="BL418">
            <v>-161.61714870000154</v>
          </cell>
          <cell r="BO418">
            <v>-237.21515895000022</v>
          </cell>
          <cell r="BP418">
            <v>-48.203898749999851</v>
          </cell>
          <cell r="BQ418">
            <v>6.3952462041290428</v>
          </cell>
          <cell r="BR418">
            <v>57.468224192476768</v>
          </cell>
          <cell r="BS418">
            <v>87.479681355499295</v>
          </cell>
          <cell r="BT418">
            <v>145.8729411305153</v>
          </cell>
          <cell r="BV418">
            <v>145.8729411305153</v>
          </cell>
          <cell r="BW418">
            <v>145.8729411305153</v>
          </cell>
          <cell r="CC418">
            <v>307.49008983051681</v>
          </cell>
          <cell r="CD418">
            <v>1.9025833106441503</v>
          </cell>
          <cell r="CG418">
            <v>145.8729411305153</v>
          </cell>
          <cell r="CH418" t="str">
            <v>-</v>
          </cell>
          <cell r="CL418">
            <v>49.075086015999936</v>
          </cell>
          <cell r="CM418">
            <v>92.290909034001601</v>
          </cell>
          <cell r="CN418">
            <v>-3.8141239500063193</v>
          </cell>
          <cell r="CO418">
            <v>-66.334262049998017</v>
          </cell>
          <cell r="CP418">
            <v>-130.69926204999808</v>
          </cell>
          <cell r="CQ418">
            <v>-299.16901979999676</v>
          </cell>
          <cell r="CT418">
            <v>-237.21515895000022</v>
          </cell>
          <cell r="CU418">
            <v>189.01126020000038</v>
          </cell>
          <cell r="CV418">
            <v>54.599144954128896</v>
          </cell>
          <cell r="CW418">
            <v>51.072977988347724</v>
          </cell>
          <cell r="CX418">
            <v>81.084435151370258</v>
          </cell>
          <cell r="CY418">
            <v>139.47769492638625</v>
          </cell>
          <cell r="DC418" t="str">
            <v>Interesses Minoritários</v>
          </cell>
          <cell r="DF418">
            <v>0</v>
          </cell>
          <cell r="DG418">
            <v>0</v>
          </cell>
          <cell r="DH418">
            <v>0</v>
          </cell>
          <cell r="DI418">
            <v>13466.371598756796</v>
          </cell>
          <cell r="DJ418">
            <v>13466.371598756796</v>
          </cell>
          <cell r="DK418">
            <v>29216.277251736927</v>
          </cell>
          <cell r="DL418">
            <v>13466.371598756796</v>
          </cell>
          <cell r="DO418">
            <v>10151.565879169993</v>
          </cell>
          <cell r="DP418">
            <v>24563.151855037166</v>
          </cell>
          <cell r="DQ418">
            <v>21779.221572124552</v>
          </cell>
          <cell r="DR418">
            <v>24595.624106777643</v>
          </cell>
          <cell r="DS418">
            <v>21906.684163554601</v>
          </cell>
          <cell r="DT418">
            <v>25522.104407974737</v>
          </cell>
          <cell r="DV418">
            <v>25522.104407974737</v>
          </cell>
          <cell r="DW418">
            <v>25522.104407974737</v>
          </cell>
          <cell r="EC418">
            <v>12055.732809217941</v>
          </cell>
          <cell r="ED418">
            <v>0.89524729960154348</v>
          </cell>
          <cell r="EG418">
            <v>25522.104407974737</v>
          </cell>
          <cell r="EH418" t="str">
            <v>-</v>
          </cell>
          <cell r="EL418">
            <v>0</v>
          </cell>
          <cell r="EM418">
            <v>0</v>
          </cell>
          <cell r="EN418">
            <v>0</v>
          </cell>
          <cell r="EO418">
            <v>13466.371598756796</v>
          </cell>
          <cell r="EP418">
            <v>13466.371598756796</v>
          </cell>
          <cell r="EQ418">
            <v>29216.277251736927</v>
          </cell>
          <cell r="ET418">
            <v>10151.565879169993</v>
          </cell>
          <cell r="EU418">
            <v>14411.585975867172</v>
          </cell>
          <cell r="EV418">
            <v>-2783.9302829126136</v>
          </cell>
          <cell r="EW418">
            <v>2816.4025346530907</v>
          </cell>
          <cell r="EX418">
            <v>127.46259143004863</v>
          </cell>
          <cell r="EY418">
            <v>3742.8828358501851</v>
          </cell>
          <cell r="FC418" t="str">
            <v>Interesses Minoritários</v>
          </cell>
          <cell r="FF418">
            <v>0</v>
          </cell>
          <cell r="FG418">
            <v>0</v>
          </cell>
          <cell r="FH418">
            <v>0</v>
          </cell>
          <cell r="FI418">
            <v>0</v>
          </cell>
          <cell r="FJ418">
            <v>0</v>
          </cell>
          <cell r="FK418">
            <v>-8637.8484918110971</v>
          </cell>
          <cell r="FL418">
            <v>-8637.8484918110971</v>
          </cell>
          <cell r="FO418">
            <v>-651.02396248129708</v>
          </cell>
          <cell r="FP418">
            <v>-1870.7970922325246</v>
          </cell>
          <cell r="FQ418">
            <v>-1052.6392272360388</v>
          </cell>
          <cell r="FR418">
            <v>-290.69274143666723</v>
          </cell>
          <cell r="FS418">
            <v>203.7105375829596</v>
          </cell>
          <cell r="FT418">
            <v>1291.6217499140121</v>
          </cell>
          <cell r="FV418">
            <v>1291.6217499140121</v>
          </cell>
          <cell r="FW418">
            <v>1291.6217499140121</v>
          </cell>
          <cell r="GC418">
            <v>9929.4702417251101</v>
          </cell>
          <cell r="GD418">
            <v>1.1495304937495145</v>
          </cell>
          <cell r="GG418">
            <v>1291.6217499140121</v>
          </cell>
          <cell r="GH418" t="str">
            <v>-</v>
          </cell>
          <cell r="GL418">
            <v>0</v>
          </cell>
          <cell r="GM418">
            <v>0</v>
          </cell>
          <cell r="GN418">
            <v>0</v>
          </cell>
          <cell r="GO418">
            <v>0</v>
          </cell>
          <cell r="GP418">
            <v>0</v>
          </cell>
          <cell r="GQ418">
            <v>-8637.8484918110971</v>
          </cell>
          <cell r="GT418">
            <v>-651.02396248129708</v>
          </cell>
          <cell r="GU418">
            <v>-1219.7731297512275</v>
          </cell>
          <cell r="GV418">
            <v>818.15786499648584</v>
          </cell>
          <cell r="GW418">
            <v>761.94648579937154</v>
          </cell>
          <cell r="GX418">
            <v>1256.3497648189984</v>
          </cell>
          <cell r="GY418">
            <v>2344.2609771500511</v>
          </cell>
        </row>
        <row r="419">
          <cell r="AO419">
            <v>0</v>
          </cell>
          <cell r="AP419">
            <v>0</v>
          </cell>
          <cell r="AW419">
            <v>0</v>
          </cell>
          <cell r="AX419">
            <v>0</v>
          </cell>
        </row>
        <row r="420">
          <cell r="C420" t="str">
            <v>Resultados Líquidos</v>
          </cell>
          <cell r="F420">
            <v>4084.6200039840173</v>
          </cell>
          <cell r="G420">
            <v>-24628.806045049991</v>
          </cell>
          <cell r="H420">
            <v>-73174.172594460077</v>
          </cell>
          <cell r="I420">
            <v>-63745.639796686824</v>
          </cell>
          <cell r="J420">
            <v>-62903.085302686981</v>
          </cell>
          <cell r="K420">
            <v>-97557.906854091882</v>
          </cell>
          <cell r="L420">
            <v>-97557.906854091882</v>
          </cell>
          <cell r="O420">
            <v>9134.3331070213007</v>
          </cell>
          <cell r="P420">
            <v>26517.014372265465</v>
          </cell>
          <cell r="Q420">
            <v>23098.540069665509</v>
          </cell>
          <cell r="R420">
            <v>18644.762334256695</v>
          </cell>
          <cell r="S420">
            <v>18354.440814133497</v>
          </cell>
          <cell r="T420">
            <v>22700.197549653985</v>
          </cell>
          <cell r="V420">
            <v>22700.197549653985</v>
          </cell>
          <cell r="W420">
            <v>22700.197549653985</v>
          </cell>
          <cell r="Z420">
            <v>16918</v>
          </cell>
          <cell r="AC420">
            <v>120258.10440374586</v>
          </cell>
          <cell r="AD420">
            <v>1.2326843439107864</v>
          </cell>
          <cell r="AG420">
            <v>5782.1975496539853</v>
          </cell>
          <cell r="AH420">
            <v>0.34177784310521253</v>
          </cell>
          <cell r="AL420">
            <v>4084.6200039840173</v>
          </cell>
          <cell r="AM420">
            <v>-28713.426049034009</v>
          </cell>
          <cell r="AN420">
            <v>-48545.366549410086</v>
          </cell>
          <cell r="AO420">
            <v>9428.5327977732522</v>
          </cell>
          <cell r="AP420">
            <v>10271.087291773096</v>
          </cell>
          <cell r="AQ420">
            <v>-24383.734259631805</v>
          </cell>
          <cell r="AT420">
            <v>9134.3331070213007</v>
          </cell>
          <cell r="AU420">
            <v>17382.681265244166</v>
          </cell>
          <cell r="AV420">
            <v>-3418.474302599956</v>
          </cell>
          <cell r="AW420">
            <v>-4453.7777354088139</v>
          </cell>
          <cell r="AX420">
            <v>-4744.0992555320117</v>
          </cell>
          <cell r="AY420">
            <v>-398.34252001152345</v>
          </cell>
          <cell r="BC420" t="str">
            <v>Resultados Líquidos</v>
          </cell>
          <cell r="BF420">
            <v>1345.1034939839979</v>
          </cell>
          <cell r="BG420">
            <v>3897.6624349500389</v>
          </cell>
          <cell r="BH420">
            <v>3792.5015888998646</v>
          </cell>
          <cell r="BI420">
            <v>1963.5712209499213</v>
          </cell>
          <cell r="BJ420">
            <v>188.93622094992139</v>
          </cell>
          <cell r="BK420">
            <v>-4456.0156713000379</v>
          </cell>
          <cell r="BL420">
            <v>-4456.0156713000379</v>
          </cell>
          <cell r="BO420">
            <v>-6540.3608110499999</v>
          </cell>
          <cell r="BP420">
            <v>-1329.0503512499947</v>
          </cell>
          <cell r="BQ420">
            <v>176.32607391384343</v>
          </cell>
          <cell r="BR420">
            <v>1584.4810384497221</v>
          </cell>
          <cell r="BS420">
            <v>2411.9397859444493</v>
          </cell>
          <cell r="BT420">
            <v>4021.9253768842514</v>
          </cell>
          <cell r="BV420">
            <v>4021.9253768842514</v>
          </cell>
          <cell r="BW420">
            <v>4021.9253768842518</v>
          </cell>
          <cell r="CC420">
            <v>8477.9410481842897</v>
          </cell>
          <cell r="CD420">
            <v>1.902583310644161</v>
          </cell>
          <cell r="CG420">
            <v>4021.9253768842518</v>
          </cell>
          <cell r="CH420" t="str">
            <v>-</v>
          </cell>
          <cell r="CL420">
            <v>1345.1034939839979</v>
          </cell>
          <cell r="CM420">
            <v>2552.5589409660411</v>
          </cell>
          <cell r="CN420">
            <v>-105.16084605017431</v>
          </cell>
          <cell r="CO420">
            <v>-1828.9303679499433</v>
          </cell>
          <cell r="CP420">
            <v>-3603.5653679499433</v>
          </cell>
          <cell r="CQ420">
            <v>-8248.517260199902</v>
          </cell>
          <cell r="CT420">
            <v>-6540.3608110499999</v>
          </cell>
          <cell r="CU420">
            <v>5211.3104598000054</v>
          </cell>
          <cell r="CV420">
            <v>1505.3764251638381</v>
          </cell>
          <cell r="CW420">
            <v>1408.1549645358787</v>
          </cell>
          <cell r="CX420">
            <v>2235.6137120306057</v>
          </cell>
          <cell r="CY420">
            <v>3845.5993029704077</v>
          </cell>
          <cell r="DC420" t="str">
            <v>Resultados Líquidos</v>
          </cell>
          <cell r="DF420">
            <v>0</v>
          </cell>
          <cell r="DG420">
            <v>-31625.06</v>
          </cell>
          <cell r="DH420">
            <v>-63402</v>
          </cell>
          <cell r="DI420">
            <v>-47112.6613187568</v>
          </cell>
          <cell r="DJ420">
            <v>-47112.6613187568</v>
          </cell>
          <cell r="DK420">
            <v>-67529.669963082924</v>
          </cell>
          <cell r="DL420">
            <v>-47112.6613187568</v>
          </cell>
          <cell r="DO420">
            <v>13234.782530829994</v>
          </cell>
          <cell r="DP420">
            <v>29712.346544962875</v>
          </cell>
          <cell r="DQ420">
            <v>26344.818557875442</v>
          </cell>
          <cell r="DR420">
            <v>29751.625982817714</v>
          </cell>
          <cell r="DS420">
            <v>26499.001242184029</v>
          </cell>
          <cell r="DT420">
            <v>30872.325147921147</v>
          </cell>
          <cell r="DV420">
            <v>30872.325147921147</v>
          </cell>
          <cell r="DW420">
            <v>30872.325147921147</v>
          </cell>
          <cell r="EC420">
            <v>77984.986466677947</v>
          </cell>
          <cell r="ED420">
            <v>1.6552872260610347</v>
          </cell>
          <cell r="EG420">
            <v>30872.325147921147</v>
          </cell>
          <cell r="EH420" t="str">
            <v>-</v>
          </cell>
          <cell r="EL420">
            <v>0</v>
          </cell>
          <cell r="EM420">
            <v>-31625.06</v>
          </cell>
          <cell r="EN420">
            <v>-31776.94</v>
          </cell>
          <cell r="EO420">
            <v>16289.3386812432</v>
          </cell>
          <cell r="EP420">
            <v>16289.3386812432</v>
          </cell>
          <cell r="EQ420">
            <v>-4127.6699630829244</v>
          </cell>
          <cell r="ET420">
            <v>13234.782530829994</v>
          </cell>
          <cell r="EU420">
            <v>16477.56401413288</v>
          </cell>
          <cell r="EV420">
            <v>-3367.5279870874328</v>
          </cell>
          <cell r="EW420">
            <v>3406.8074249422716</v>
          </cell>
          <cell r="EX420">
            <v>154.18268430858734</v>
          </cell>
          <cell r="EY420">
            <v>4527.5065900457048</v>
          </cell>
          <cell r="FC420" t="str">
            <v>Resultados Líquidos</v>
          </cell>
          <cell r="FF420">
            <v>0</v>
          </cell>
          <cell r="FG420">
            <v>0</v>
          </cell>
          <cell r="FH420">
            <v>0</v>
          </cell>
          <cell r="FI420">
            <v>0</v>
          </cell>
          <cell r="FJ420">
            <v>0</v>
          </cell>
          <cell r="FK420">
            <v>-4794.3172581889048</v>
          </cell>
          <cell r="FL420">
            <v>-4794.3172581889048</v>
          </cell>
          <cell r="FO420">
            <v>-361.40774751869844</v>
          </cell>
          <cell r="FP420">
            <v>-1038.3598177674733</v>
          </cell>
          <cell r="FQ420">
            <v>-584.25271276392073</v>
          </cell>
          <cell r="FR420">
            <v>-161.34494931479469</v>
          </cell>
          <cell r="FS420">
            <v>113.06669096303182</v>
          </cell>
          <cell r="FT420">
            <v>716.89662680882702</v>
          </cell>
          <cell r="FV420">
            <v>716.89662680882702</v>
          </cell>
          <cell r="FW420">
            <v>716.89662680882702</v>
          </cell>
          <cell r="GC420">
            <v>5511.2138849977318</v>
          </cell>
          <cell r="GD420">
            <v>1.149530493749519</v>
          </cell>
          <cell r="GG420">
            <v>716.89662680882702</v>
          </cell>
          <cell r="GH420" t="str">
            <v>-</v>
          </cell>
          <cell r="GL420">
            <v>0</v>
          </cell>
          <cell r="GM420">
            <v>0</v>
          </cell>
          <cell r="GN420">
            <v>0</v>
          </cell>
          <cell r="GO420">
            <v>0</v>
          </cell>
          <cell r="GP420">
            <v>0</v>
          </cell>
          <cell r="GQ420">
            <v>-4794.3172581889048</v>
          </cell>
          <cell r="GT420">
            <v>-361.40774751869844</v>
          </cell>
          <cell r="GU420">
            <v>-676.95207024877482</v>
          </cell>
          <cell r="GV420">
            <v>454.10710500355253</v>
          </cell>
          <cell r="GW420">
            <v>422.90776344912604</v>
          </cell>
          <cell r="GX420">
            <v>697.31940372695249</v>
          </cell>
          <cell r="GY420">
            <v>1301.1493395727477</v>
          </cell>
        </row>
        <row r="423">
          <cell r="C423" t="str">
            <v>Nota:</v>
          </cell>
          <cell r="BB423" t="str">
            <v>*</v>
          </cell>
          <cell r="BC423" t="str">
            <v xml:space="preserve">4ºT 2003 segundo estimativa de EDP Brasil </v>
          </cell>
          <cell r="DB423" t="str">
            <v>*</v>
          </cell>
          <cell r="DC423" t="str">
            <v xml:space="preserve">4ºT 2003 segundo estimativa de EDP Brasil </v>
          </cell>
        </row>
        <row r="424">
          <cell r="C424" t="str">
            <v xml:space="preserve">Os valores acumulados do Brasil incluem: </v>
          </cell>
        </row>
        <row r="425">
          <cell r="C425" t="str">
            <v xml:space="preserve"> - Escelsa/Enersul:  Equity até 30 Set 2002 e Cons. Integral desde 1 Out 2002.</v>
          </cell>
        </row>
        <row r="426">
          <cell r="C426" t="str">
            <v xml:space="preserve"> - Bandeirante : Consolidação Integral desde 1 Jan 2002.</v>
          </cell>
        </row>
        <row r="428">
          <cell r="B428" t="str">
            <v>*</v>
          </cell>
          <cell r="C428" t="str">
            <v xml:space="preserve">4ºT 2003 segundo estimativa de EDP Brasil </v>
          </cell>
        </row>
        <row r="490">
          <cell r="C490" t="str">
            <v>Demonstração de Resultados</v>
          </cell>
        </row>
        <row r="491">
          <cell r="C491" t="str">
            <v>Grupo Edinfor</v>
          </cell>
        </row>
        <row r="494">
          <cell r="E494" t="str">
            <v>Acumulado</v>
          </cell>
          <cell r="L494" t="str">
            <v>Auxiliar</v>
          </cell>
          <cell r="O494" t="str">
            <v>Acumulado</v>
          </cell>
          <cell r="Z494" t="str">
            <v>Plano Neg</v>
          </cell>
          <cell r="AC494" t="str">
            <v>2003  vs  2002</v>
          </cell>
          <cell r="AG494" t="str">
            <v>Anualizado  vs  Plano Neg</v>
          </cell>
          <cell r="AK494" t="str">
            <v>Movimento Trimestral</v>
          </cell>
        </row>
        <row r="495">
          <cell r="C495" t="str">
            <v>(Milhares de Euros)</v>
          </cell>
          <cell r="F495" t="str">
            <v>1ºT 2002</v>
          </cell>
          <cell r="G495" t="str">
            <v>2ºT 2002</v>
          </cell>
          <cell r="H495" t="str">
            <v>3ºT 2002</v>
          </cell>
          <cell r="I495">
            <v>37530</v>
          </cell>
          <cell r="J495">
            <v>37561</v>
          </cell>
          <cell r="K495" t="str">
            <v>4ºT 2002</v>
          </cell>
          <cell r="L495" t="str">
            <v>mês actual</v>
          </cell>
          <cell r="O495" t="str">
            <v>1ºT 2003</v>
          </cell>
          <cell r="P495" t="str">
            <v>2ºT 2003</v>
          </cell>
          <cell r="Q495" t="str">
            <v>3ºT 2003</v>
          </cell>
          <cell r="R495">
            <v>37895</v>
          </cell>
          <cell r="S495">
            <v>37926</v>
          </cell>
          <cell r="T495" t="str">
            <v>4ºT 2003 *</v>
          </cell>
          <cell r="V495" t="str">
            <v>mês actual</v>
          </cell>
          <cell r="W495" t="str">
            <v>anualizado</v>
          </cell>
          <cell r="Z495">
            <v>37956</v>
          </cell>
          <cell r="AC495" t="str">
            <v>Valor</v>
          </cell>
          <cell r="AD495" t="str">
            <v>%</v>
          </cell>
          <cell r="AG495" t="str">
            <v>Valor</v>
          </cell>
          <cell r="AH495" t="str">
            <v>%</v>
          </cell>
          <cell r="AL495" t="str">
            <v>1ºT 2002</v>
          </cell>
          <cell r="AM495" t="str">
            <v>2ºT 2002</v>
          </cell>
          <cell r="AN495" t="str">
            <v>3ºT 2002</v>
          </cell>
          <cell r="AO495">
            <v>37530</v>
          </cell>
          <cell r="AP495" t="str">
            <v>Nov02-Set02</v>
          </cell>
          <cell r="AQ495" t="str">
            <v>4ºT 2002</v>
          </cell>
          <cell r="AT495" t="str">
            <v>1ºT 2003</v>
          </cell>
          <cell r="AU495" t="str">
            <v>2ºT 2003</v>
          </cell>
          <cell r="AV495" t="str">
            <v>3ºT 2003</v>
          </cell>
          <cell r="AW495">
            <v>37895</v>
          </cell>
          <cell r="AX495" t="str">
            <v>Nov03-Set03</v>
          </cell>
          <cell r="AY495" t="str">
            <v>4ºT 2003 *</v>
          </cell>
        </row>
        <row r="498">
          <cell r="C498" t="str">
            <v>Grupo</v>
          </cell>
          <cell r="F498">
            <v>-2212.40373</v>
          </cell>
          <cell r="G498">
            <v>11094.184614258238</v>
          </cell>
          <cell r="H498">
            <v>13123.864145414605</v>
          </cell>
          <cell r="I498">
            <v>14310.386994905104</v>
          </cell>
          <cell r="J498">
            <v>15726.82053490511</v>
          </cell>
          <cell r="K498">
            <v>-1577.5222000000012</v>
          </cell>
          <cell r="L498">
            <v>-1577.5222000000012</v>
          </cell>
          <cell r="O498">
            <v>-196.33593000000008</v>
          </cell>
          <cell r="P498">
            <v>5541.7704999999996</v>
          </cell>
          <cell r="Q498">
            <v>6573.2996099999782</v>
          </cell>
          <cell r="R498">
            <v>6434.024239999977</v>
          </cell>
          <cell r="S498">
            <v>6774.3964199999773</v>
          </cell>
          <cell r="T498">
            <v>7951.6439454713318</v>
          </cell>
          <cell r="V498">
            <v>7951.6439454713318</v>
          </cell>
          <cell r="W498">
            <v>7951.6439454713318</v>
          </cell>
          <cell r="AC498">
            <v>9529.1661454713321</v>
          </cell>
          <cell r="AD498">
            <v>6.0405908363580085</v>
          </cell>
          <cell r="AG498">
            <v>7951.6439454713318</v>
          </cell>
          <cell r="AH498" t="str">
            <v>-</v>
          </cell>
          <cell r="AL498">
            <v>-2212.40373</v>
          </cell>
          <cell r="AM498">
            <v>13306.588344258238</v>
          </cell>
          <cell r="AN498">
            <v>2029.6795311563674</v>
          </cell>
          <cell r="AO498">
            <v>1186.5228494904986</v>
          </cell>
          <cell r="AP498">
            <v>2602.9563894905041</v>
          </cell>
          <cell r="AQ498">
            <v>-14701.386345414607</v>
          </cell>
          <cell r="AT498">
            <v>-196.33593000000008</v>
          </cell>
          <cell r="AU498">
            <v>5738.1064299999998</v>
          </cell>
          <cell r="AV498">
            <v>1031.5291099999786</v>
          </cell>
          <cell r="AW498">
            <v>-139.2753700000012</v>
          </cell>
          <cell r="AX498">
            <v>201.0968099999991</v>
          </cell>
          <cell r="AY498">
            <v>1378.3443354713536</v>
          </cell>
        </row>
        <row r="499">
          <cell r="C499" t="str">
            <v>Terceiros</v>
          </cell>
          <cell r="F499">
            <v>13109.220060000001</v>
          </cell>
          <cell r="G499">
            <v>14327.992890000009</v>
          </cell>
          <cell r="H499">
            <v>15395.075439999997</v>
          </cell>
          <cell r="I499">
            <v>26039.86353000001</v>
          </cell>
          <cell r="J499">
            <v>28165.142620000006</v>
          </cell>
          <cell r="K499">
            <v>37086.9643</v>
          </cell>
          <cell r="L499">
            <v>37086.9643</v>
          </cell>
          <cell r="O499">
            <v>7862.2021299999997</v>
          </cell>
          <cell r="P499">
            <v>7529.0615000000007</v>
          </cell>
          <cell r="Q499">
            <v>15896.490730000003</v>
          </cell>
          <cell r="R499">
            <v>17516.53</v>
          </cell>
          <cell r="S499">
            <v>18335.87401</v>
          </cell>
          <cell r="T499">
            <v>21522.263020524879</v>
          </cell>
          <cell r="V499">
            <v>21522.263020524879</v>
          </cell>
          <cell r="W499">
            <v>21522.263020524879</v>
          </cell>
          <cell r="AC499">
            <v>-15564.701279475121</v>
          </cell>
          <cell r="AD499">
            <v>-0.41968118915235997</v>
          </cell>
          <cell r="AG499">
            <v>21522.263020524879</v>
          </cell>
          <cell r="AH499" t="str">
            <v>-</v>
          </cell>
          <cell r="AL499">
            <v>13109.220060000001</v>
          </cell>
          <cell r="AM499">
            <v>1218.7728300000072</v>
          </cell>
          <cell r="AN499">
            <v>1067.0825499999883</v>
          </cell>
          <cell r="AO499">
            <v>10644.788090000013</v>
          </cell>
          <cell r="AP499">
            <v>12770.067180000009</v>
          </cell>
          <cell r="AQ499">
            <v>21691.888860000003</v>
          </cell>
          <cell r="AT499">
            <v>7862.2021299999997</v>
          </cell>
          <cell r="AU499">
            <v>-333.14062999999896</v>
          </cell>
          <cell r="AV499">
            <v>8367.4292300000016</v>
          </cell>
          <cell r="AW499">
            <v>1620.0392699999957</v>
          </cell>
          <cell r="AX499">
            <v>2439.3832799999964</v>
          </cell>
          <cell r="AY499">
            <v>5625.7722905248756</v>
          </cell>
        </row>
        <row r="500">
          <cell r="C500" t="str">
            <v>Vendas</v>
          </cell>
          <cell r="F500">
            <v>10896.816330000001</v>
          </cell>
          <cell r="G500">
            <v>25422.177504258245</v>
          </cell>
          <cell r="H500">
            <v>28518.939585414602</v>
          </cell>
          <cell r="I500">
            <v>40350.250524905117</v>
          </cell>
          <cell r="J500">
            <v>43891.963154905112</v>
          </cell>
          <cell r="K500">
            <v>35509.4421</v>
          </cell>
          <cell r="L500">
            <v>35509.4421</v>
          </cell>
          <cell r="O500">
            <v>7665.8661999999995</v>
          </cell>
          <cell r="P500">
            <v>13070.832</v>
          </cell>
          <cell r="Q500">
            <v>22469.790339999981</v>
          </cell>
          <cell r="R500">
            <v>23950.554239999976</v>
          </cell>
          <cell r="S500">
            <v>25110.270429999975</v>
          </cell>
          <cell r="T500">
            <v>29473.906965996212</v>
          </cell>
          <cell r="V500">
            <v>29473.906965996212</v>
          </cell>
          <cell r="W500">
            <v>29473.906965996212</v>
          </cell>
          <cell r="Z500">
            <v>29178</v>
          </cell>
          <cell r="AC500">
            <v>-6035.5351340037887</v>
          </cell>
          <cell r="AD500">
            <v>-0.16996986652189017</v>
          </cell>
          <cell r="AG500">
            <v>295.90696599621151</v>
          </cell>
          <cell r="AH500">
            <v>1.0141441017074815E-2</v>
          </cell>
          <cell r="AL500">
            <v>10896.816330000001</v>
          </cell>
          <cell r="AM500">
            <v>14525.361174258243</v>
          </cell>
          <cell r="AN500">
            <v>3096.7620811563575</v>
          </cell>
          <cell r="AO500">
            <v>11831.310939490515</v>
          </cell>
          <cell r="AP500">
            <v>15373.02356949051</v>
          </cell>
          <cell r="AQ500">
            <v>6990.5025145853979</v>
          </cell>
          <cell r="AT500">
            <v>7665.8661999999995</v>
          </cell>
          <cell r="AU500">
            <v>5404.9658000000009</v>
          </cell>
          <cell r="AV500">
            <v>9398.958339999981</v>
          </cell>
          <cell r="AW500">
            <v>1480.7638999999945</v>
          </cell>
          <cell r="AX500">
            <v>2640.4800899999937</v>
          </cell>
          <cell r="AY500">
            <v>7004.1166259962301</v>
          </cell>
        </row>
        <row r="502">
          <cell r="C502" t="str">
            <v>Grupo</v>
          </cell>
          <cell r="F502">
            <v>15648.470382835392</v>
          </cell>
          <cell r="G502">
            <v>64111.916226353082</v>
          </cell>
          <cell r="H502">
            <v>84212.434100361861</v>
          </cell>
          <cell r="I502">
            <v>104497.26968574255</v>
          </cell>
          <cell r="J502">
            <v>116848.42110766242</v>
          </cell>
          <cell r="K502">
            <v>122478.1160111823</v>
          </cell>
          <cell r="L502">
            <v>122478.1160111823</v>
          </cell>
          <cell r="O502">
            <v>25835.5792090779</v>
          </cell>
          <cell r="P502">
            <v>45321.42543342249</v>
          </cell>
          <cell r="Q502">
            <v>77120.646927428577</v>
          </cell>
          <cell r="R502">
            <v>87038.780469447054</v>
          </cell>
          <cell r="S502">
            <v>93950.408050535654</v>
          </cell>
          <cell r="T502">
            <v>103994.24842640149</v>
          </cell>
          <cell r="V502">
            <v>103994.24842640149</v>
          </cell>
          <cell r="W502">
            <v>103994.24842640149</v>
          </cell>
          <cell r="AC502">
            <v>-18483.867584780804</v>
          </cell>
          <cell r="AD502">
            <v>-0.15091567527943706</v>
          </cell>
          <cell r="AG502">
            <v>103994.24842640149</v>
          </cell>
          <cell r="AH502" t="str">
            <v>-</v>
          </cell>
          <cell r="AL502">
            <v>15648.470382835392</v>
          </cell>
          <cell r="AM502">
            <v>48463.445843517693</v>
          </cell>
          <cell r="AN502">
            <v>20100.517874008779</v>
          </cell>
          <cell r="AO502">
            <v>20284.835585380686</v>
          </cell>
          <cell r="AP502">
            <v>32635.987007300559</v>
          </cell>
          <cell r="AQ502">
            <v>38265.681910820436</v>
          </cell>
          <cell r="AT502">
            <v>25835.5792090779</v>
          </cell>
          <cell r="AU502">
            <v>19485.84622434459</v>
          </cell>
          <cell r="AV502">
            <v>31799.221494006088</v>
          </cell>
          <cell r="AW502">
            <v>9918.1335420184769</v>
          </cell>
          <cell r="AX502">
            <v>16829.761123107077</v>
          </cell>
          <cell r="AY502">
            <v>26873.601498972916</v>
          </cell>
        </row>
        <row r="503">
          <cell r="C503" t="str">
            <v>Terceiros</v>
          </cell>
          <cell r="F503">
            <v>32389.478947164615</v>
          </cell>
          <cell r="G503">
            <v>24266.343484674107</v>
          </cell>
          <cell r="H503">
            <v>46679.50032099997</v>
          </cell>
          <cell r="I503">
            <v>34327.547207992844</v>
          </cell>
          <cell r="J503">
            <v>37075.572476072964</v>
          </cell>
          <cell r="K503">
            <v>66016.116348817668</v>
          </cell>
          <cell r="L503">
            <v>66016.116348817668</v>
          </cell>
          <cell r="O503">
            <v>17936.468990922105</v>
          </cell>
          <cell r="P503">
            <v>36837.231016577512</v>
          </cell>
          <cell r="Q503">
            <v>44003.956082067714</v>
          </cell>
          <cell r="R503">
            <v>48836.266984119255</v>
          </cell>
          <cell r="S503">
            <v>54090.241962472355</v>
          </cell>
          <cell r="T503">
            <v>59872.800734019227</v>
          </cell>
          <cell r="V503">
            <v>59872.800734019227</v>
          </cell>
          <cell r="W503">
            <v>59872.800734019227</v>
          </cell>
          <cell r="AC503">
            <v>-6143.3156147984409</v>
          </cell>
          <cell r="AD503">
            <v>-9.3057816099605617E-2</v>
          </cell>
          <cell r="AG503">
            <v>59872.800734019227</v>
          </cell>
          <cell r="AH503" t="str">
            <v>-</v>
          </cell>
          <cell r="AL503">
            <v>32389.478947164615</v>
          </cell>
          <cell r="AM503">
            <v>-8123.1354624905071</v>
          </cell>
          <cell r="AN503">
            <v>22413.156836325863</v>
          </cell>
          <cell r="AO503">
            <v>-12351.953113007126</v>
          </cell>
          <cell r="AP503">
            <v>-9603.9278449270059</v>
          </cell>
          <cell r="AQ503">
            <v>19336.616027817698</v>
          </cell>
          <cell r="AT503">
            <v>17936.468990922105</v>
          </cell>
          <cell r="AU503">
            <v>18900.762025655407</v>
          </cell>
          <cell r="AV503">
            <v>7166.7250654902018</v>
          </cell>
          <cell r="AW503">
            <v>4832.3109020515403</v>
          </cell>
          <cell r="AX503">
            <v>10086.285880404641</v>
          </cell>
          <cell r="AY503">
            <v>15868.844651951513</v>
          </cell>
        </row>
        <row r="504">
          <cell r="C504" t="str">
            <v>Prestação de Serviços</v>
          </cell>
          <cell r="F504">
            <v>48037.949330000003</v>
          </cell>
          <cell r="G504">
            <v>88378.259711027174</v>
          </cell>
          <cell r="H504">
            <v>130891.93442136183</v>
          </cell>
          <cell r="I504">
            <v>138824.81689373538</v>
          </cell>
          <cell r="J504">
            <v>153923.99358373537</v>
          </cell>
          <cell r="K504">
            <v>188494.23235999997</v>
          </cell>
          <cell r="L504">
            <v>188494.23235999997</v>
          </cell>
          <cell r="O504">
            <v>43772.048200000005</v>
          </cell>
          <cell r="P504">
            <v>82158.656450000009</v>
          </cell>
          <cell r="Q504">
            <v>121124.60300949629</v>
          </cell>
          <cell r="R504">
            <v>135875.04745356631</v>
          </cell>
          <cell r="S504">
            <v>148040.65001300801</v>
          </cell>
          <cell r="T504">
            <v>163867.04916042072</v>
          </cell>
          <cell r="V504">
            <v>163867.04916042072</v>
          </cell>
          <cell r="W504">
            <v>163867.04916042072</v>
          </cell>
          <cell r="Z504">
            <v>168710</v>
          </cell>
          <cell r="AC504">
            <v>-24627.183199579245</v>
          </cell>
          <cell r="AD504">
            <v>-0.13065218437317738</v>
          </cell>
          <cell r="AG504">
            <v>-4842.95083957928</v>
          </cell>
          <cell r="AH504">
            <v>-2.8705772269452146E-2</v>
          </cell>
          <cell r="AL504">
            <v>48037.949330000003</v>
          </cell>
          <cell r="AM504">
            <v>40340.310381027171</v>
          </cell>
          <cell r="AN504">
            <v>42513.674710334657</v>
          </cell>
          <cell r="AO504">
            <v>7932.8824723735452</v>
          </cell>
          <cell r="AP504">
            <v>23032.059162373538</v>
          </cell>
          <cell r="AQ504">
            <v>57602.297938638134</v>
          </cell>
          <cell r="AT504">
            <v>43772.048200000005</v>
          </cell>
          <cell r="AU504">
            <v>38386.608250000005</v>
          </cell>
          <cell r="AV504">
            <v>38965.946559496282</v>
          </cell>
          <cell r="AW504">
            <v>14750.444444070017</v>
          </cell>
          <cell r="AX504">
            <v>26916.047003511718</v>
          </cell>
          <cell r="AY504">
            <v>42742.446150924428</v>
          </cell>
        </row>
        <row r="505">
          <cell r="C505" t="str">
            <v>Volume de Negócios</v>
          </cell>
          <cell r="F505">
            <v>58934.765660000005</v>
          </cell>
          <cell r="G505">
            <v>113800.43721528542</v>
          </cell>
          <cell r="H505">
            <v>159410.87400677643</v>
          </cell>
          <cell r="I505">
            <v>179175.06741864048</v>
          </cell>
          <cell r="J505">
            <v>197815.9567386405</v>
          </cell>
          <cell r="K505">
            <v>224003.67445999995</v>
          </cell>
          <cell r="L505">
            <v>224003.67445999995</v>
          </cell>
          <cell r="O505">
            <v>51437.914400000001</v>
          </cell>
          <cell r="P505">
            <v>95229.488450000004</v>
          </cell>
          <cell r="Q505">
            <v>143594.39334949627</v>
          </cell>
          <cell r="R505">
            <v>159825.60169356628</v>
          </cell>
          <cell r="S505">
            <v>173150.92044300798</v>
          </cell>
          <cell r="T505">
            <v>193340.95612641692</v>
          </cell>
          <cell r="V505">
            <v>193340.95612641692</v>
          </cell>
          <cell r="W505">
            <v>193340.95612641692</v>
          </cell>
          <cell r="Z505">
            <v>197888</v>
          </cell>
          <cell r="AC505">
            <v>-30662.718333583034</v>
          </cell>
          <cell r="AD505">
            <v>-0.13688488998004555</v>
          </cell>
          <cell r="AG505">
            <v>-4547.043873583083</v>
          </cell>
          <cell r="AH505">
            <v>-2.2977865628957206E-2</v>
          </cell>
          <cell r="AL505">
            <v>58934.765660000005</v>
          </cell>
          <cell r="AM505">
            <v>54865.671555285415</v>
          </cell>
          <cell r="AN505">
            <v>45610.436791491011</v>
          </cell>
          <cell r="AO505">
            <v>19764.193411864049</v>
          </cell>
          <cell r="AP505">
            <v>38405.082731864066</v>
          </cell>
          <cell r="AQ505">
            <v>64592.800453223521</v>
          </cell>
          <cell r="AT505">
            <v>51437.914400000001</v>
          </cell>
          <cell r="AU505">
            <v>43791.574050000003</v>
          </cell>
          <cell r="AV505">
            <v>48364.904899496265</v>
          </cell>
          <cell r="AW505">
            <v>16231.208344070008</v>
          </cell>
          <cell r="AX505">
            <v>29556.527093511715</v>
          </cell>
          <cell r="AY505">
            <v>49746.562776920648</v>
          </cell>
        </row>
        <row r="507">
          <cell r="C507" t="str">
            <v>Trabalhos para a Própria Empresa</v>
          </cell>
          <cell r="F507">
            <v>5852.7281000000003</v>
          </cell>
          <cell r="G507">
            <v>10115.694164999999</v>
          </cell>
          <cell r="H507">
            <v>5711.5885199999993</v>
          </cell>
          <cell r="I507">
            <v>6186.7238333333335</v>
          </cell>
          <cell r="J507">
            <v>6036.8082633333343</v>
          </cell>
          <cell r="K507">
            <v>12633.21262</v>
          </cell>
          <cell r="L507">
            <v>12633.21262</v>
          </cell>
          <cell r="O507">
            <v>3482.3768200000004</v>
          </cell>
          <cell r="P507">
            <v>3610.3088600000001</v>
          </cell>
          <cell r="Q507">
            <v>5669.8715400000001</v>
          </cell>
          <cell r="R507">
            <v>5068.0444399999997</v>
          </cell>
          <cell r="S507">
            <v>6996.1465830248453</v>
          </cell>
          <cell r="T507">
            <v>5581.525882481651</v>
          </cell>
          <cell r="V507">
            <v>5581.525882481651</v>
          </cell>
          <cell r="W507">
            <v>5581.525882481651</v>
          </cell>
          <cell r="Z507">
            <v>7294</v>
          </cell>
          <cell r="AC507">
            <v>-7051.6867375183492</v>
          </cell>
          <cell r="AD507">
            <v>-0.55818634179833415</v>
          </cell>
          <cell r="AG507">
            <v>-1712.474117518349</v>
          </cell>
          <cell r="AH507">
            <v>-0.23477846415113091</v>
          </cell>
          <cell r="AL507">
            <v>5852.7281000000003</v>
          </cell>
          <cell r="AM507">
            <v>4262.9660649999987</v>
          </cell>
          <cell r="AN507">
            <v>-4404.1056449999996</v>
          </cell>
          <cell r="AO507">
            <v>475.13531333333412</v>
          </cell>
          <cell r="AP507">
            <v>325.21974333333492</v>
          </cell>
          <cell r="AQ507">
            <v>6921.6241000000009</v>
          </cell>
          <cell r="AT507">
            <v>3482.3768200000004</v>
          </cell>
          <cell r="AU507">
            <v>127.93203999999969</v>
          </cell>
          <cell r="AV507">
            <v>2059.56268</v>
          </cell>
          <cell r="AW507">
            <v>-601.82710000000043</v>
          </cell>
          <cell r="AX507">
            <v>1326.2750430248452</v>
          </cell>
          <cell r="AY507">
            <v>-88.345657518349071</v>
          </cell>
        </row>
        <row r="508">
          <cell r="C508" t="str">
            <v>Outros Proveitos Operacionais</v>
          </cell>
          <cell r="F508">
            <v>406.01368000000014</v>
          </cell>
          <cell r="G508">
            <v>871.97743228005493</v>
          </cell>
          <cell r="H508">
            <v>83.615407280055024</v>
          </cell>
          <cell r="I508">
            <v>483.47623586672671</v>
          </cell>
          <cell r="J508">
            <v>715.34670586672837</v>
          </cell>
          <cell r="K508">
            <v>1579.1283399999998</v>
          </cell>
          <cell r="L508">
            <v>1579.1283399999998</v>
          </cell>
          <cell r="O508">
            <v>830.77552999999989</v>
          </cell>
          <cell r="P508">
            <v>1574.7821399999998</v>
          </cell>
          <cell r="Q508">
            <v>1339.537389999999</v>
          </cell>
          <cell r="R508">
            <v>1208.1412895538201</v>
          </cell>
          <cell r="S508">
            <v>1707.3974959920392</v>
          </cell>
          <cell r="T508">
            <v>1756.2498580063709</v>
          </cell>
          <cell r="V508">
            <v>1756.2498580063709</v>
          </cell>
          <cell r="W508">
            <v>1756.2498580063709</v>
          </cell>
          <cell r="Z508">
            <v>1655</v>
          </cell>
          <cell r="AC508">
            <v>177.12151800637116</v>
          </cell>
          <cell r="AD508">
            <v>0.11216410567767476</v>
          </cell>
          <cell r="AG508">
            <v>101.24985800637091</v>
          </cell>
          <cell r="AH508">
            <v>6.1178161937384345E-2</v>
          </cell>
          <cell r="AL508">
            <v>406.01368000000014</v>
          </cell>
          <cell r="AM508">
            <v>465.96375228005479</v>
          </cell>
          <cell r="AN508">
            <v>-788.3620249999999</v>
          </cell>
          <cell r="AO508">
            <v>399.86082858667169</v>
          </cell>
          <cell r="AP508">
            <v>631.73129858667335</v>
          </cell>
          <cell r="AQ508">
            <v>1495.5129327199447</v>
          </cell>
          <cell r="AT508">
            <v>830.77552999999989</v>
          </cell>
          <cell r="AU508">
            <v>744.00660999999991</v>
          </cell>
          <cell r="AV508">
            <v>-235.24475000000075</v>
          </cell>
          <cell r="AW508">
            <v>-131.39610044617893</v>
          </cell>
          <cell r="AX508">
            <v>367.86010599204019</v>
          </cell>
          <cell r="AY508">
            <v>416.71246800637186</v>
          </cell>
        </row>
        <row r="509">
          <cell r="C509" t="str">
            <v>Outros Proveitos Operacionais</v>
          </cell>
          <cell r="F509">
            <v>6258.7417800000003</v>
          </cell>
          <cell r="G509">
            <v>10987.671597280054</v>
          </cell>
          <cell r="H509">
            <v>5795.2039272800539</v>
          </cell>
          <cell r="I509">
            <v>6670.2000692000602</v>
          </cell>
          <cell r="J509">
            <v>6752.1549692000626</v>
          </cell>
          <cell r="K509">
            <v>14212.34096</v>
          </cell>
          <cell r="L509">
            <v>14212.34096</v>
          </cell>
          <cell r="O509">
            <v>4313.1523500000003</v>
          </cell>
          <cell r="P509">
            <v>5185.0910000000003</v>
          </cell>
          <cell r="Q509">
            <v>7009.4089299999996</v>
          </cell>
          <cell r="R509">
            <v>6276.1857295538193</v>
          </cell>
          <cell r="S509">
            <v>8703.544079016885</v>
          </cell>
          <cell r="T509">
            <v>7337.7757404880222</v>
          </cell>
          <cell r="V509">
            <v>7337.7757404880222</v>
          </cell>
          <cell r="W509">
            <v>7337.7757404880222</v>
          </cell>
          <cell r="Z509">
            <v>8949</v>
          </cell>
          <cell r="AC509">
            <v>-6874.5652195119774</v>
          </cell>
          <cell r="AD509">
            <v>-0.48370393300161707</v>
          </cell>
          <cell r="AG509">
            <v>-1611.2242595119778</v>
          </cell>
          <cell r="AH509">
            <v>-0.18004517370789785</v>
          </cell>
          <cell r="AL509">
            <v>6258.7417800000003</v>
          </cell>
          <cell r="AM509">
            <v>4728.9298172800536</v>
          </cell>
          <cell r="AN509">
            <v>-5192.46767</v>
          </cell>
          <cell r="AO509">
            <v>874.99614192000627</v>
          </cell>
          <cell r="AP509">
            <v>956.95104192000872</v>
          </cell>
          <cell r="AQ509">
            <v>8417.1370327199456</v>
          </cell>
          <cell r="AT509">
            <v>4313.1523500000003</v>
          </cell>
          <cell r="AU509">
            <v>871.93865000000005</v>
          </cell>
          <cell r="AV509">
            <v>1824.3179299999993</v>
          </cell>
          <cell r="AW509">
            <v>-733.22320044618027</v>
          </cell>
          <cell r="AX509">
            <v>1694.1351490168854</v>
          </cell>
          <cell r="AY509">
            <v>328.36681048802257</v>
          </cell>
        </row>
        <row r="510">
          <cell r="C510" t="str">
            <v>Proveitos Operacionais</v>
          </cell>
          <cell r="F510">
            <v>65193.507440000001</v>
          </cell>
          <cell r="G510">
            <v>124788.10881256548</v>
          </cell>
          <cell r="H510">
            <v>165206.07793405649</v>
          </cell>
          <cell r="I510">
            <v>185845.26748784055</v>
          </cell>
          <cell r="J510">
            <v>204568.11170784055</v>
          </cell>
          <cell r="K510">
            <v>238216.01541999995</v>
          </cell>
          <cell r="L510">
            <v>238216.01541999995</v>
          </cell>
          <cell r="O510">
            <v>55751.066749999998</v>
          </cell>
          <cell r="P510">
            <v>100414.57945</v>
          </cell>
          <cell r="Q510">
            <v>150603.80227949627</v>
          </cell>
          <cell r="R510">
            <v>166101.78742312008</v>
          </cell>
          <cell r="S510">
            <v>181854.46452202488</v>
          </cell>
          <cell r="T510">
            <v>200678.73186690494</v>
          </cell>
          <cell r="V510">
            <v>200678.73186690494</v>
          </cell>
          <cell r="W510">
            <v>200678.73186690494</v>
          </cell>
          <cell r="Z510">
            <v>206837</v>
          </cell>
          <cell r="AC510">
            <v>-37537.283553095011</v>
          </cell>
          <cell r="AD510">
            <v>-0.1575766578368496</v>
          </cell>
          <cell r="AG510">
            <v>-6158.2681330950581</v>
          </cell>
          <cell r="AH510">
            <v>-2.9773532458385432E-2</v>
          </cell>
          <cell r="AL510">
            <v>65193.507440000001</v>
          </cell>
          <cell r="AM510">
            <v>59594.601372565478</v>
          </cell>
          <cell r="AN510">
            <v>40417.969121491013</v>
          </cell>
          <cell r="AO510">
            <v>20639.189553784061</v>
          </cell>
          <cell r="AP510">
            <v>39362.03377378406</v>
          </cell>
          <cell r="AQ510">
            <v>73009.937485943461</v>
          </cell>
          <cell r="AT510">
            <v>55751.066749999998</v>
          </cell>
          <cell r="AU510">
            <v>44663.512700000007</v>
          </cell>
          <cell r="AV510">
            <v>50189.22282949627</v>
          </cell>
          <cell r="AW510">
            <v>15497.98514362381</v>
          </cell>
          <cell r="AX510">
            <v>31250.662242528604</v>
          </cell>
          <cell r="AY510">
            <v>50074.929587408667</v>
          </cell>
        </row>
        <row r="512">
          <cell r="C512" t="str">
            <v>Materiais diversos e mercadorias</v>
          </cell>
          <cell r="F512">
            <v>9009.7770200000014</v>
          </cell>
          <cell r="G512">
            <v>15326.4656559143</v>
          </cell>
          <cell r="H512">
            <v>19856.286027304646</v>
          </cell>
          <cell r="I512">
            <v>21789.253734782942</v>
          </cell>
          <cell r="J512">
            <v>24795.068954782942</v>
          </cell>
          <cell r="K512">
            <v>31640.025980000002</v>
          </cell>
          <cell r="L512">
            <v>31640.025980000002</v>
          </cell>
          <cell r="O512">
            <v>6388.4567100000004</v>
          </cell>
          <cell r="P512">
            <v>10869.689030000001</v>
          </cell>
          <cell r="Q512">
            <v>20036.4539</v>
          </cell>
          <cell r="R512">
            <v>21104.057980000001</v>
          </cell>
          <cell r="S512">
            <v>22371.60168</v>
          </cell>
          <cell r="T512">
            <v>26235.499901938096</v>
          </cell>
          <cell r="V512">
            <v>26235.499901938096</v>
          </cell>
          <cell r="W512">
            <v>26235.499901938092</v>
          </cell>
          <cell r="Z512">
            <v>26753</v>
          </cell>
          <cell r="AC512">
            <v>-5404.5260780619064</v>
          </cell>
          <cell r="AD512">
            <v>-0.17081294691344961</v>
          </cell>
          <cell r="AG512">
            <v>-517.50009806190792</v>
          </cell>
          <cell r="AH512">
            <v>-1.9343628679471703E-2</v>
          </cell>
          <cell r="AL512">
            <v>9009.7770200000014</v>
          </cell>
          <cell r="AM512">
            <v>6316.6886359142991</v>
          </cell>
          <cell r="AN512">
            <v>4529.8203713903458</v>
          </cell>
          <cell r="AO512">
            <v>1932.9677074782958</v>
          </cell>
          <cell r="AP512">
            <v>4938.7829274782962</v>
          </cell>
          <cell r="AQ512">
            <v>11783.739952695356</v>
          </cell>
          <cell r="AT512">
            <v>6388.4567100000004</v>
          </cell>
          <cell r="AU512">
            <v>4481.232320000001</v>
          </cell>
          <cell r="AV512">
            <v>9166.7648699999991</v>
          </cell>
          <cell r="AW512">
            <v>1067.604080000001</v>
          </cell>
          <cell r="AX512">
            <v>2335.1477799999993</v>
          </cell>
          <cell r="AY512">
            <v>6199.0460019380953</v>
          </cell>
        </row>
        <row r="513">
          <cell r="C513" t="str">
            <v>Fornecimentos e Serviços Externos</v>
          </cell>
          <cell r="F513">
            <v>19818.35889</v>
          </cell>
          <cell r="G513">
            <v>48305.410370878439</v>
          </cell>
          <cell r="H513">
            <v>57511.956531440359</v>
          </cell>
          <cell r="I513">
            <v>65266.706533822602</v>
          </cell>
          <cell r="J513">
            <v>70750.817943822592</v>
          </cell>
          <cell r="K513">
            <v>75120.473669999992</v>
          </cell>
          <cell r="L513">
            <v>75120.473669999992</v>
          </cell>
          <cell r="O513">
            <v>20348.430919999999</v>
          </cell>
          <cell r="P513">
            <v>34684.582964819972</v>
          </cell>
          <cell r="Q513">
            <v>50477.750619496299</v>
          </cell>
          <cell r="R513">
            <v>56477.454606180698</v>
          </cell>
          <cell r="S513">
            <v>62708.676823641428</v>
          </cell>
          <cell r="T513">
            <v>72865.304380057409</v>
          </cell>
          <cell r="V513">
            <v>72865.304380057409</v>
          </cell>
          <cell r="W513">
            <v>72865.304380057409</v>
          </cell>
          <cell r="Z513">
            <v>70690</v>
          </cell>
          <cell r="AC513">
            <v>-2255.1692899425834</v>
          </cell>
          <cell r="AD513">
            <v>-3.0020701145328399E-2</v>
          </cell>
          <cell r="AG513">
            <v>2175.3043800574087</v>
          </cell>
          <cell r="AH513">
            <v>3.0772448437649036E-2</v>
          </cell>
          <cell r="AL513">
            <v>19818.35889</v>
          </cell>
          <cell r="AM513">
            <v>28487.051480878439</v>
          </cell>
          <cell r="AN513">
            <v>9206.5461605619203</v>
          </cell>
          <cell r="AO513">
            <v>7754.7500023822431</v>
          </cell>
          <cell r="AP513">
            <v>13238.861412382234</v>
          </cell>
          <cell r="AQ513">
            <v>17608.517138559633</v>
          </cell>
          <cell r="AT513">
            <v>20348.430919999999</v>
          </cell>
          <cell r="AU513">
            <v>14336.152044819974</v>
          </cell>
          <cell r="AV513">
            <v>15793.167654676326</v>
          </cell>
          <cell r="AW513">
            <v>5999.7039866843988</v>
          </cell>
          <cell r="AX513">
            <v>12230.926204145129</v>
          </cell>
          <cell r="AY513">
            <v>22387.55376056111</v>
          </cell>
        </row>
        <row r="514">
          <cell r="C514" t="str">
            <v>Custos com Pessoal</v>
          </cell>
          <cell r="F514">
            <v>20618.994429999999</v>
          </cell>
          <cell r="G514">
            <v>39242.932569999997</v>
          </cell>
          <cell r="H514">
            <v>57684.712890000003</v>
          </cell>
          <cell r="I514">
            <v>64029.604166666642</v>
          </cell>
          <cell r="J514">
            <v>69256.425576666661</v>
          </cell>
          <cell r="K514">
            <v>75470.058499999999</v>
          </cell>
          <cell r="L514">
            <v>75470.058499999999</v>
          </cell>
          <cell r="O514">
            <v>18249.323950000002</v>
          </cell>
          <cell r="P514">
            <v>33447.836530000008</v>
          </cell>
          <cell r="Q514">
            <v>50276.052779999998</v>
          </cell>
          <cell r="R514">
            <v>56419.389230673107</v>
          </cell>
          <cell r="S514">
            <v>61802.623604346627</v>
          </cell>
          <cell r="T514">
            <v>68071.149291521928</v>
          </cell>
          <cell r="V514">
            <v>68071.149291521928</v>
          </cell>
          <cell r="W514">
            <v>68071.149291521928</v>
          </cell>
          <cell r="Z514">
            <v>70227</v>
          </cell>
          <cell r="AC514">
            <v>-7398.9092084780714</v>
          </cell>
          <cell r="AD514">
            <v>-9.8037676868609758E-2</v>
          </cell>
          <cell r="AG514">
            <v>-2155.8507084780722</v>
          </cell>
          <cell r="AH514">
            <v>-3.069831700739134E-2</v>
          </cell>
          <cell r="AL514">
            <v>20618.994429999999</v>
          </cell>
          <cell r="AM514">
            <v>18623.938139999998</v>
          </cell>
          <cell r="AN514">
            <v>18441.780320000005</v>
          </cell>
          <cell r="AO514">
            <v>6344.8912766666399</v>
          </cell>
          <cell r="AP514">
            <v>11571.712686666659</v>
          </cell>
          <cell r="AQ514">
            <v>17785.345609999997</v>
          </cell>
          <cell r="AT514">
            <v>18249.323950000002</v>
          </cell>
          <cell r="AU514">
            <v>15198.512580000006</v>
          </cell>
          <cell r="AV514">
            <v>16828.21624999999</v>
          </cell>
          <cell r="AW514">
            <v>6143.3364506731086</v>
          </cell>
          <cell r="AX514">
            <v>11526.570824346629</v>
          </cell>
          <cell r="AY514">
            <v>17795.09651152193</v>
          </cell>
        </row>
        <row r="515">
          <cell r="C515" t="str">
            <v>Amortizações</v>
          </cell>
          <cell r="F515">
            <v>4747.7882099999997</v>
          </cell>
          <cell r="G515">
            <v>8862.2225699999999</v>
          </cell>
          <cell r="H515">
            <v>13233.117260000001</v>
          </cell>
          <cell r="I515">
            <v>14895.002510000004</v>
          </cell>
          <cell r="J515">
            <v>15683.839170000001</v>
          </cell>
          <cell r="K515">
            <v>18923.636569999999</v>
          </cell>
          <cell r="L515">
            <v>18923.636569999999</v>
          </cell>
          <cell r="O515">
            <v>5413.18001</v>
          </cell>
          <cell r="P515">
            <v>11259.506519999997</v>
          </cell>
          <cell r="Q515">
            <v>17040.724769999997</v>
          </cell>
          <cell r="R515">
            <v>19073.127277785003</v>
          </cell>
          <cell r="S515">
            <v>21199.862541928258</v>
          </cell>
          <cell r="T515">
            <v>21863.979241433441</v>
          </cell>
          <cell r="V515">
            <v>21863.979241433441</v>
          </cell>
          <cell r="W515">
            <v>21863.979241433441</v>
          </cell>
          <cell r="Z515">
            <v>23335</v>
          </cell>
          <cell r="AC515">
            <v>2940.3426714334419</v>
          </cell>
          <cell r="AD515">
            <v>0.1553793669920096</v>
          </cell>
          <cell r="AG515">
            <v>-1471.0207585665594</v>
          </cell>
          <cell r="AH515">
            <v>-6.3039243992567329E-2</v>
          </cell>
          <cell r="AL515">
            <v>4747.7882099999997</v>
          </cell>
          <cell r="AM515">
            <v>4114.4343600000002</v>
          </cell>
          <cell r="AN515">
            <v>4370.894690000001</v>
          </cell>
          <cell r="AO515">
            <v>1661.885250000003</v>
          </cell>
          <cell r="AP515">
            <v>2450.7219100000002</v>
          </cell>
          <cell r="AQ515">
            <v>5690.5193099999979</v>
          </cell>
          <cell r="AT515">
            <v>5413.18001</v>
          </cell>
          <cell r="AU515">
            <v>5846.3265099999971</v>
          </cell>
          <cell r="AV515">
            <v>5781.2182499999999</v>
          </cell>
          <cell r="AW515">
            <v>2032.4025077850056</v>
          </cell>
          <cell r="AX515">
            <v>4159.1377719282609</v>
          </cell>
          <cell r="AY515">
            <v>4823.2544714334435</v>
          </cell>
        </row>
        <row r="516">
          <cell r="C516" t="str">
            <v>Provisões</v>
          </cell>
          <cell r="F516">
            <v>73.572689999999994</v>
          </cell>
          <cell r="G516">
            <v>151.15351999999999</v>
          </cell>
          <cell r="H516">
            <v>221.15350999999998</v>
          </cell>
          <cell r="I516">
            <v>244.48684</v>
          </cell>
          <cell r="J516">
            <v>267.82016999999996</v>
          </cell>
          <cell r="K516">
            <v>781.11380999999994</v>
          </cell>
          <cell r="L516">
            <v>781.11380999999994</v>
          </cell>
          <cell r="O516">
            <v>114.39574</v>
          </cell>
          <cell r="P516">
            <v>364.46245999999996</v>
          </cell>
          <cell r="Q516">
            <v>551.39154000000008</v>
          </cell>
          <cell r="R516">
            <v>615.53180000000009</v>
          </cell>
          <cell r="S516">
            <v>681.79627000000005</v>
          </cell>
          <cell r="T516">
            <v>907.45395363636362</v>
          </cell>
          <cell r="V516">
            <v>907.45395363636362</v>
          </cell>
          <cell r="W516">
            <v>907.45395363636362</v>
          </cell>
          <cell r="Z516">
            <v>456</v>
          </cell>
          <cell r="AC516">
            <v>126.34014363636368</v>
          </cell>
          <cell r="AD516">
            <v>0.16174357951290563</v>
          </cell>
          <cell r="AG516">
            <v>451.45395363636362</v>
          </cell>
          <cell r="AH516">
            <v>0.99003060007974475</v>
          </cell>
          <cell r="AL516">
            <v>73.572689999999994</v>
          </cell>
          <cell r="AM516">
            <v>77.580829999999992</v>
          </cell>
          <cell r="AN516">
            <v>69.999989999999997</v>
          </cell>
          <cell r="AO516">
            <v>23.333330000000018</v>
          </cell>
          <cell r="AP516">
            <v>46.666659999999979</v>
          </cell>
          <cell r="AQ516">
            <v>559.96029999999996</v>
          </cell>
          <cell r="AT516">
            <v>114.39574</v>
          </cell>
          <cell r="AU516">
            <v>250.06671999999998</v>
          </cell>
          <cell r="AV516">
            <v>186.92908000000011</v>
          </cell>
          <cell r="AW516">
            <v>64.140260000000012</v>
          </cell>
          <cell r="AX516">
            <v>130.40472999999997</v>
          </cell>
          <cell r="AY516">
            <v>356.06241363636354</v>
          </cell>
        </row>
        <row r="518">
          <cell r="C518" t="str">
            <v>Rendas de Concessão</v>
          </cell>
          <cell r="F518">
            <v>0</v>
          </cell>
          <cell r="G518">
            <v>0</v>
          </cell>
          <cell r="H518">
            <v>0</v>
          </cell>
          <cell r="I518">
            <v>0</v>
          </cell>
          <cell r="J518">
            <v>0</v>
          </cell>
          <cell r="K518">
            <v>0</v>
          </cell>
          <cell r="L518">
            <v>0</v>
          </cell>
          <cell r="O518">
            <v>0</v>
          </cell>
          <cell r="P518">
            <v>0</v>
          </cell>
          <cell r="Q518">
            <v>0</v>
          </cell>
          <cell r="R518">
            <v>0</v>
          </cell>
          <cell r="S518">
            <v>0</v>
          </cell>
          <cell r="T518">
            <v>0</v>
          </cell>
          <cell r="V518">
            <v>0</v>
          </cell>
          <cell r="W518">
            <v>0</v>
          </cell>
          <cell r="Z518">
            <v>0</v>
          </cell>
          <cell r="AC518">
            <v>0</v>
          </cell>
          <cell r="AD518" t="str">
            <v>-</v>
          </cell>
          <cell r="AG518">
            <v>0</v>
          </cell>
          <cell r="AH518" t="str">
            <v>-</v>
          </cell>
          <cell r="AL518">
            <v>0</v>
          </cell>
          <cell r="AM518">
            <v>0</v>
          </cell>
          <cell r="AN518">
            <v>0</v>
          </cell>
          <cell r="AO518">
            <v>0</v>
          </cell>
          <cell r="AP518">
            <v>0</v>
          </cell>
          <cell r="AQ518">
            <v>0</v>
          </cell>
          <cell r="AT518">
            <v>0</v>
          </cell>
          <cell r="AU518">
            <v>0</v>
          </cell>
          <cell r="AV518">
            <v>0</v>
          </cell>
          <cell r="AW518">
            <v>0</v>
          </cell>
          <cell r="AX518">
            <v>0</v>
          </cell>
          <cell r="AY518">
            <v>0</v>
          </cell>
        </row>
        <row r="519">
          <cell r="C519" t="str">
            <v>Outros Custos Operacionais</v>
          </cell>
          <cell r="F519">
            <v>247.05615999999998</v>
          </cell>
          <cell r="G519">
            <v>420.96150999999992</v>
          </cell>
          <cell r="H519">
            <v>511.79735000000005</v>
          </cell>
          <cell r="I519">
            <v>596.22955666666667</v>
          </cell>
          <cell r="J519">
            <v>536.96494666666672</v>
          </cell>
          <cell r="K519">
            <v>717.67667000000006</v>
          </cell>
          <cell r="L519">
            <v>717.67667000000006</v>
          </cell>
          <cell r="O519">
            <v>151.03618</v>
          </cell>
          <cell r="P519">
            <v>275.49834000000004</v>
          </cell>
          <cell r="Q519">
            <v>359.23701000000005</v>
          </cell>
          <cell r="R519">
            <v>428.35902945182272</v>
          </cell>
          <cell r="S519">
            <v>445.28246191095468</v>
          </cell>
          <cell r="T519">
            <v>648.32947579400854</v>
          </cell>
          <cell r="V519">
            <v>648.32947579400854</v>
          </cell>
          <cell r="W519">
            <v>648.32947579400854</v>
          </cell>
          <cell r="Z519">
            <v>518</v>
          </cell>
          <cell r="AC519">
            <v>-69.347194205991514</v>
          </cell>
          <cell r="AD519">
            <v>-9.6627349201683699E-2</v>
          </cell>
          <cell r="AG519">
            <v>130.32947579400854</v>
          </cell>
          <cell r="AH519">
            <v>0.2516013046216381</v>
          </cell>
          <cell r="AL519">
            <v>247.05615999999998</v>
          </cell>
          <cell r="AM519">
            <v>173.90534999999994</v>
          </cell>
          <cell r="AN519">
            <v>90.835840000000132</v>
          </cell>
          <cell r="AO519">
            <v>84.432206666666616</v>
          </cell>
          <cell r="AP519">
            <v>25.167596666666668</v>
          </cell>
          <cell r="AQ519">
            <v>205.87932000000001</v>
          </cell>
          <cell r="AT519">
            <v>151.03618</v>
          </cell>
          <cell r="AU519">
            <v>124.46216000000004</v>
          </cell>
          <cell r="AV519">
            <v>83.738670000000013</v>
          </cell>
          <cell r="AW519">
            <v>69.122019451822666</v>
          </cell>
          <cell r="AX519">
            <v>86.045451910954625</v>
          </cell>
          <cell r="AY519">
            <v>289.09246579400849</v>
          </cell>
        </row>
        <row r="520">
          <cell r="C520" t="str">
            <v>Outros Custos Operacionais</v>
          </cell>
          <cell r="F520">
            <v>247.05615999999998</v>
          </cell>
          <cell r="G520">
            <v>420.96150999999992</v>
          </cell>
          <cell r="H520">
            <v>511.79735000000005</v>
          </cell>
          <cell r="I520">
            <v>596.22955666666667</v>
          </cell>
          <cell r="J520">
            <v>536.96494666666672</v>
          </cell>
          <cell r="K520">
            <v>717.67667000000006</v>
          </cell>
          <cell r="L520">
            <v>717.67667000000006</v>
          </cell>
          <cell r="O520">
            <v>151.03618</v>
          </cell>
          <cell r="P520">
            <v>275.49834000000004</v>
          </cell>
          <cell r="Q520">
            <v>359.23701000000005</v>
          </cell>
          <cell r="R520">
            <v>428.35902945182272</v>
          </cell>
          <cell r="S520">
            <v>445.28246191095468</v>
          </cell>
          <cell r="T520">
            <v>648.32947579400854</v>
          </cell>
          <cell r="V520">
            <v>648.32947579400854</v>
          </cell>
          <cell r="W520">
            <v>648.32947579400854</v>
          </cell>
          <cell r="Z520">
            <v>518</v>
          </cell>
          <cell r="AC520">
            <v>-69.347194205991514</v>
          </cell>
          <cell r="AD520">
            <v>-9.6627349201683699E-2</v>
          </cell>
          <cell r="AG520">
            <v>130.32947579400854</v>
          </cell>
          <cell r="AH520">
            <v>0.2516013046216381</v>
          </cell>
          <cell r="AL520">
            <v>247.05615999999998</v>
          </cell>
          <cell r="AM520">
            <v>173.90534999999994</v>
          </cell>
          <cell r="AN520">
            <v>90.835840000000132</v>
          </cell>
          <cell r="AO520">
            <v>84.432206666666616</v>
          </cell>
          <cell r="AP520">
            <v>25.167596666666668</v>
          </cell>
          <cell r="AQ520">
            <v>205.87932000000001</v>
          </cell>
          <cell r="AT520">
            <v>151.03618</v>
          </cell>
          <cell r="AU520">
            <v>124.46216000000004</v>
          </cell>
          <cell r="AV520">
            <v>83.738670000000013</v>
          </cell>
          <cell r="AW520">
            <v>69.122019451822666</v>
          </cell>
          <cell r="AX520">
            <v>86.045451910954625</v>
          </cell>
          <cell r="AY520">
            <v>289.09246579400849</v>
          </cell>
        </row>
        <row r="521">
          <cell r="C521" t="str">
            <v>Custos Operacionais</v>
          </cell>
          <cell r="F521">
            <v>54515.547400000003</v>
          </cell>
          <cell r="G521">
            <v>112309.14619679275</v>
          </cell>
          <cell r="H521">
            <v>149019.023568745</v>
          </cell>
          <cell r="I521">
            <v>166821.28334193883</v>
          </cell>
          <cell r="J521">
            <v>181290.93676193885</v>
          </cell>
          <cell r="K521">
            <v>202652.9852</v>
          </cell>
          <cell r="L521">
            <v>202652.9852</v>
          </cell>
          <cell r="O521">
            <v>50664.823510000002</v>
          </cell>
          <cell r="P521">
            <v>90901.575844819978</v>
          </cell>
          <cell r="Q521">
            <v>138741.61061949632</v>
          </cell>
          <cell r="R521">
            <v>154117.91992409065</v>
          </cell>
          <cell r="S521">
            <v>169209.84338182723</v>
          </cell>
          <cell r="T521">
            <v>190591.71624438127</v>
          </cell>
          <cell r="V521">
            <v>190591.71624438127</v>
          </cell>
          <cell r="W521">
            <v>190591.71624438127</v>
          </cell>
          <cell r="Z521">
            <v>191979</v>
          </cell>
          <cell r="AC521">
            <v>-12061.268955618725</v>
          </cell>
          <cell r="AD521">
            <v>-5.9516858060172928E-2</v>
          </cell>
          <cell r="AG521">
            <v>-1387.2837556187296</v>
          </cell>
          <cell r="AH521">
            <v>-7.2262265957148131E-3</v>
          </cell>
          <cell r="AL521">
            <v>54515.547400000003</v>
          </cell>
          <cell r="AM521">
            <v>57793.598796792743</v>
          </cell>
          <cell r="AN521">
            <v>36709.877371952258</v>
          </cell>
          <cell r="AO521">
            <v>17802.259773193829</v>
          </cell>
          <cell r="AP521">
            <v>32271.913193193846</v>
          </cell>
          <cell r="AQ521">
            <v>53633.961631254992</v>
          </cell>
          <cell r="AT521">
            <v>50664.823510000002</v>
          </cell>
          <cell r="AU521">
            <v>40236.752334819976</v>
          </cell>
          <cell r="AV521">
            <v>47840.034774676344</v>
          </cell>
          <cell r="AW521">
            <v>15376.309304594324</v>
          </cell>
          <cell r="AX521">
            <v>30468.23276233091</v>
          </cell>
          <cell r="AY521">
            <v>51850.105624884949</v>
          </cell>
        </row>
        <row r="523">
          <cell r="C523" t="str">
            <v>EBITDA</v>
          </cell>
          <cell r="F523">
            <v>15499.320939999998</v>
          </cell>
          <cell r="G523">
            <v>21492.33870577273</v>
          </cell>
          <cell r="H523">
            <v>29641.325135311487</v>
          </cell>
          <cell r="I523">
            <v>34163.473495901722</v>
          </cell>
          <cell r="J523">
            <v>39228.834285901699</v>
          </cell>
          <cell r="K523">
            <v>55267.780599999962</v>
          </cell>
          <cell r="L523">
            <v>55267.780599999962</v>
          </cell>
          <cell r="O523">
            <v>10613.818989999996</v>
          </cell>
          <cell r="P523">
            <v>21136.972585180021</v>
          </cell>
          <cell r="Q523">
            <v>29454.307969999951</v>
          </cell>
          <cell r="R523">
            <v>31672.526576814442</v>
          </cell>
          <cell r="S523">
            <v>34526.279952125908</v>
          </cell>
          <cell r="T523">
            <v>32858.448817593475</v>
          </cell>
          <cell r="V523">
            <v>32858.448817593475</v>
          </cell>
          <cell r="W523">
            <v>32858.448817593475</v>
          </cell>
          <cell r="Z523">
            <v>38649</v>
          </cell>
          <cell r="AC523">
            <v>-22409.331782406487</v>
          </cell>
          <cell r="AD523">
            <v>-0.40546827716122369</v>
          </cell>
          <cell r="AG523">
            <v>-5790.5511824065252</v>
          </cell>
          <cell r="AH523">
            <v>-0.14982408813699</v>
          </cell>
          <cell r="AL523">
            <v>15499.320939999998</v>
          </cell>
          <cell r="AM523">
            <v>5993.0177657727327</v>
          </cell>
          <cell r="AN523">
            <v>8148.9864295387561</v>
          </cell>
          <cell r="AO523">
            <v>4522.1483605902358</v>
          </cell>
          <cell r="AP523">
            <v>9587.5091505902128</v>
          </cell>
          <cell r="AQ523">
            <v>25626.455464688475</v>
          </cell>
          <cell r="AT523">
            <v>10613.818989999996</v>
          </cell>
          <cell r="AU523">
            <v>10523.153595180025</v>
          </cell>
          <cell r="AV523">
            <v>8317.3353848199295</v>
          </cell>
          <cell r="AW523">
            <v>2218.2186068144911</v>
          </cell>
          <cell r="AX523">
            <v>5071.9719821259569</v>
          </cell>
          <cell r="AY523">
            <v>3404.1408475935241</v>
          </cell>
        </row>
        <row r="524">
          <cell r="C524" t="str">
            <v>EBITDA / Volume de Negócios</v>
          </cell>
          <cell r="F524">
            <v>0.26299113547709652</v>
          </cell>
          <cell r="G524">
            <v>0.18885989572354583</v>
          </cell>
          <cell r="H524">
            <v>0.18594293093237452</v>
          </cell>
          <cell r="I524">
            <v>0.19067091190806787</v>
          </cell>
          <cell r="J524">
            <v>0.19830975687028038</v>
          </cell>
          <cell r="K524">
            <v>0.24672711612089676</v>
          </cell>
          <cell r="L524">
            <v>0.24672711612089676</v>
          </cell>
          <cell r="O524">
            <v>0.20634232771303798</v>
          </cell>
          <cell r="P524">
            <v>0.22195827079631889</v>
          </cell>
          <cell r="Q524">
            <v>0.20512157392044358</v>
          </cell>
          <cell r="R524">
            <v>0.1981692935374659</v>
          </cell>
          <cell r="S524">
            <v>0.19939992154699582</v>
          </cell>
          <cell r="T524">
            <v>0.1699507930234338</v>
          </cell>
          <cell r="V524">
            <v>0.1699507930234338</v>
          </cell>
          <cell r="W524">
            <v>0.1699507930234338</v>
          </cell>
          <cell r="Z524">
            <v>0.20213615531239171</v>
          </cell>
          <cell r="AC524">
            <v>-7.6776323097462962E-2</v>
          </cell>
          <cell r="AD524">
            <v>-0.31117910469087806</v>
          </cell>
          <cell r="AG524">
            <v>-3.2185362288957908E-2</v>
          </cell>
          <cell r="AH524">
            <v>-0.1592261524872528</v>
          </cell>
          <cell r="AO524">
            <v>4.7279809756933522E-3</v>
          </cell>
          <cell r="AP524">
            <v>1.2366825937905862E-2</v>
          </cell>
          <cell r="AW524">
            <v>-6.9522803829776825E-3</v>
          </cell>
          <cell r="AX524">
            <v>-5.7216523734477664E-3</v>
          </cell>
        </row>
        <row r="526">
          <cell r="C526" t="str">
            <v>EBIT</v>
          </cell>
          <cell r="F526">
            <v>10677.960039999998</v>
          </cell>
          <cell r="G526">
            <v>12478.962615772733</v>
          </cell>
          <cell r="H526">
            <v>16187.054365311487</v>
          </cell>
          <cell r="I526">
            <v>19023.984145901719</v>
          </cell>
          <cell r="J526">
            <v>23277.174945901701</v>
          </cell>
          <cell r="K526">
            <v>35563.030219999957</v>
          </cell>
          <cell r="L526">
            <v>35563.030219999957</v>
          </cell>
          <cell r="O526">
            <v>5086.2432399999961</v>
          </cell>
          <cell r="P526">
            <v>9513.0036051800271</v>
          </cell>
          <cell r="Q526">
            <v>11862.191659999953</v>
          </cell>
          <cell r="R526">
            <v>11983.867499029438</v>
          </cell>
          <cell r="S526">
            <v>12644.621140197647</v>
          </cell>
          <cell r="T526">
            <v>10087.015622523671</v>
          </cell>
          <cell r="V526">
            <v>10087.015622523671</v>
          </cell>
          <cell r="W526">
            <v>10087.015622523671</v>
          </cell>
          <cell r="Z526">
            <v>14858</v>
          </cell>
          <cell r="AC526">
            <v>-25476.014597476285</v>
          </cell>
          <cell r="AD526">
            <v>-0.71636231333147393</v>
          </cell>
          <cell r="AG526">
            <v>-4770.9843774763285</v>
          </cell>
          <cell r="AH526">
            <v>-0.32110542317110835</v>
          </cell>
          <cell r="AL526">
            <v>10677.960039999998</v>
          </cell>
          <cell r="AM526">
            <v>1801.0025757727344</v>
          </cell>
          <cell r="AN526">
            <v>3708.0917495387548</v>
          </cell>
          <cell r="AO526">
            <v>2836.9297805902315</v>
          </cell>
          <cell r="AP526">
            <v>7090.1205805902136</v>
          </cell>
          <cell r="AQ526">
            <v>19375.97585468847</v>
          </cell>
          <cell r="AT526">
            <v>5086.2432399999961</v>
          </cell>
          <cell r="AU526">
            <v>4426.7603651800309</v>
          </cell>
          <cell r="AV526">
            <v>2349.188054819926</v>
          </cell>
          <cell r="AW526">
            <v>121.67583902948536</v>
          </cell>
          <cell r="AX526">
            <v>782.42948019769392</v>
          </cell>
          <cell r="AY526">
            <v>-1775.1760374762816</v>
          </cell>
        </row>
        <row r="527">
          <cell r="C527" t="str">
            <v>EBIT / Volume de Negócios</v>
          </cell>
          <cell r="F527">
            <v>0.18118270125314684</v>
          </cell>
          <cell r="G527">
            <v>0.10965654369293219</v>
          </cell>
          <cell r="H527">
            <v>0.10154297482004514</v>
          </cell>
          <cell r="I527">
            <v>0.10617539828492097</v>
          </cell>
          <cell r="J527">
            <v>0.11767086603966989</v>
          </cell>
          <cell r="K527">
            <v>0.15876092347918339</v>
          </cell>
          <cell r="L527">
            <v>0.15876092347918339</v>
          </cell>
          <cell r="O527">
            <v>9.8881210471472691E-2</v>
          </cell>
          <cell r="P527">
            <v>9.9895565544015338E-2</v>
          </cell>
          <cell r="Q527">
            <v>8.2609016851573097E-2</v>
          </cell>
          <cell r="R527">
            <v>7.4980900256556612E-2</v>
          </cell>
          <cell r="S527">
            <v>7.3026589219660432E-2</v>
          </cell>
          <cell r="T527">
            <v>5.2172161680674775E-2</v>
          </cell>
          <cell r="V527">
            <v>5.2172161680674775E-2</v>
          </cell>
          <cell r="W527">
            <v>5.2172161680674775E-2</v>
          </cell>
          <cell r="Z527">
            <v>0.10218379032191401</v>
          </cell>
          <cell r="AC527">
            <v>-0.10658876179850861</v>
          </cell>
          <cell r="AD527">
            <v>-0.67137907403571162</v>
          </cell>
          <cell r="AG527">
            <v>-5.0011628641239231E-2</v>
          </cell>
          <cell r="AH527">
            <v>-0.48942820073208715</v>
          </cell>
          <cell r="AO527">
            <v>4.6324234648758289E-3</v>
          </cell>
          <cell r="AP527">
            <v>1.6127891219624754E-2</v>
          </cell>
          <cell r="AW527">
            <v>-7.6281165950164848E-3</v>
          </cell>
          <cell r="AX527">
            <v>-9.5824276319126656E-3</v>
          </cell>
        </row>
        <row r="529">
          <cell r="C529" t="str">
            <v>Resultados Financeiros</v>
          </cell>
          <cell r="F529">
            <v>-3288.9975300000001</v>
          </cell>
          <cell r="G529">
            <v>-6004.4676139240946</v>
          </cell>
          <cell r="H529">
            <v>-8497.7546368091389</v>
          </cell>
          <cell r="I529">
            <v>-9957.3971086768252</v>
          </cell>
          <cell r="J529">
            <v>-10220.941008676824</v>
          </cell>
          <cell r="K529">
            <v>-13855.987519999999</v>
          </cell>
          <cell r="L529">
            <v>-13855.987519999999</v>
          </cell>
          <cell r="O529">
            <v>-2506.3375500000002</v>
          </cell>
          <cell r="P529">
            <v>-5349.2001999999975</v>
          </cell>
          <cell r="Q529">
            <v>-8212.3098099999988</v>
          </cell>
          <cell r="R529">
            <v>-9393.4702602402285</v>
          </cell>
          <cell r="S529">
            <v>-10494.44299408263</v>
          </cell>
          <cell r="T529">
            <v>-11016.82330725214</v>
          </cell>
          <cell r="V529">
            <v>-11016.82330725214</v>
          </cell>
          <cell r="W529">
            <v>-11016.82330725214</v>
          </cell>
          <cell r="Z529">
            <v>-11809</v>
          </cell>
          <cell r="AC529">
            <v>2839.164212747859</v>
          </cell>
          <cell r="AD529">
            <v>0.20490522300556024</v>
          </cell>
          <cell r="AG529">
            <v>792.17669274786022</v>
          </cell>
          <cell r="AH529">
            <v>6.7082453446342671E-2</v>
          </cell>
          <cell r="AL529">
            <v>-3288.9975300000001</v>
          </cell>
          <cell r="AM529">
            <v>-2715.4700839240945</v>
          </cell>
          <cell r="AN529">
            <v>-2493.2870228850443</v>
          </cell>
          <cell r="AO529">
            <v>-1459.6424718676863</v>
          </cell>
          <cell r="AP529">
            <v>-1723.186371867685</v>
          </cell>
          <cell r="AQ529">
            <v>-5358.2328831908599</v>
          </cell>
          <cell r="AT529">
            <v>-2506.3375500000002</v>
          </cell>
          <cell r="AU529">
            <v>-2842.8626499999973</v>
          </cell>
          <cell r="AV529">
            <v>-2863.1096100000013</v>
          </cell>
          <cell r="AW529">
            <v>-1181.1604502402297</v>
          </cell>
          <cell r="AX529">
            <v>-2282.1331840826315</v>
          </cell>
          <cell r="AY529">
            <v>-2804.513497252141</v>
          </cell>
        </row>
        <row r="530">
          <cell r="C530" t="str">
            <v>Resultados Extraordinários</v>
          </cell>
          <cell r="F530">
            <v>59.389620000000001</v>
          </cell>
          <cell r="G530">
            <v>-115.13618251803156</v>
          </cell>
          <cell r="H530">
            <v>-301.92688996393724</v>
          </cell>
          <cell r="I530">
            <v>-391.55843995993007</v>
          </cell>
          <cell r="J530">
            <v>-570.2177899599302</v>
          </cell>
          <cell r="K530">
            <v>-6890.1620299999995</v>
          </cell>
          <cell r="L530">
            <v>-6890.1620299999995</v>
          </cell>
          <cell r="O530">
            <v>64.942460000000011</v>
          </cell>
          <cell r="P530">
            <v>-528.41242000000022</v>
          </cell>
          <cell r="Q530">
            <v>-851.52839000000006</v>
          </cell>
          <cell r="R530">
            <v>-934.00254483389779</v>
          </cell>
          <cell r="S530">
            <v>-1119.99189641884</v>
          </cell>
          <cell r="T530">
            <v>-1925.8607635900901</v>
          </cell>
          <cell r="V530">
            <v>-1925.8607635900901</v>
          </cell>
          <cell r="W530">
            <v>-1925.8607635900903</v>
          </cell>
          <cell r="Z530">
            <v>-1153</v>
          </cell>
          <cell r="AC530">
            <v>4964.3012664099097</v>
          </cell>
          <cell r="AD530">
            <v>0.72049122281815337</v>
          </cell>
          <cell r="AG530">
            <v>-772.8607635900903</v>
          </cell>
          <cell r="AH530">
            <v>-0.67030421820476183</v>
          </cell>
          <cell r="AL530">
            <v>59.389620000000001</v>
          </cell>
          <cell r="AM530">
            <v>-174.52580251803155</v>
          </cell>
          <cell r="AN530">
            <v>-186.7907074459057</v>
          </cell>
          <cell r="AO530">
            <v>-89.631549995992827</v>
          </cell>
          <cell r="AP530">
            <v>-268.29089999599296</v>
          </cell>
          <cell r="AQ530">
            <v>-6588.2351400360621</v>
          </cell>
          <cell r="AT530">
            <v>64.942460000000011</v>
          </cell>
          <cell r="AU530">
            <v>-593.35488000000021</v>
          </cell>
          <cell r="AV530">
            <v>-323.11596999999983</v>
          </cell>
          <cell r="AW530">
            <v>-82.474154833897728</v>
          </cell>
          <cell r="AX530">
            <v>-268.46350641883998</v>
          </cell>
          <cell r="AY530">
            <v>-1074.3323735900899</v>
          </cell>
        </row>
        <row r="532">
          <cell r="C532" t="str">
            <v>Resultados Antes de Impostos</v>
          </cell>
          <cell r="F532">
            <v>7448.3521299999975</v>
          </cell>
          <cell r="G532">
            <v>6359.3588193306059</v>
          </cell>
          <cell r="H532">
            <v>7387.3728385384111</v>
          </cell>
          <cell r="I532">
            <v>8675.0285972649635</v>
          </cell>
          <cell r="J532">
            <v>12486.016147264947</v>
          </cell>
          <cell r="K532">
            <v>14816.880669999959</v>
          </cell>
          <cell r="L532">
            <v>14816.880669999959</v>
          </cell>
          <cell r="O532">
            <v>2644.8481499999962</v>
          </cell>
          <cell r="P532">
            <v>3635.3909851800295</v>
          </cell>
          <cell r="Q532">
            <v>2798.3534599999543</v>
          </cell>
          <cell r="R532">
            <v>1656.3946939553121</v>
          </cell>
          <cell r="S532">
            <v>1030.1862496961767</v>
          </cell>
          <cell r="T532">
            <v>-2855.6684483185581</v>
          </cell>
          <cell r="V532">
            <v>-2855.6684483185581</v>
          </cell>
          <cell r="W532">
            <v>-2855.6684483185581</v>
          </cell>
          <cell r="Z532">
            <v>1896</v>
          </cell>
          <cell r="AC532">
            <v>-17672.549118318515</v>
          </cell>
          <cell r="AD532">
            <v>-1.1927307448794191</v>
          </cell>
          <cell r="AG532">
            <v>-4751.6684483185581</v>
          </cell>
          <cell r="AH532">
            <v>-2.5061542448937546</v>
          </cell>
          <cell r="AL532">
            <v>7448.3521299999975</v>
          </cell>
          <cell r="AM532">
            <v>-1088.9933106693916</v>
          </cell>
          <cell r="AN532">
            <v>1028.0140192078052</v>
          </cell>
          <cell r="AO532">
            <v>1287.6557587265524</v>
          </cell>
          <cell r="AP532">
            <v>5098.6433087265359</v>
          </cell>
          <cell r="AQ532">
            <v>7429.5078314615475</v>
          </cell>
          <cell r="AT532">
            <v>2644.8481499999962</v>
          </cell>
          <cell r="AU532">
            <v>990.54283518003331</v>
          </cell>
          <cell r="AV532">
            <v>-837.03752518007514</v>
          </cell>
          <cell r="AW532">
            <v>-1141.9587660446423</v>
          </cell>
          <cell r="AX532">
            <v>-1768.1672103037777</v>
          </cell>
          <cell r="AY532">
            <v>-5654.0219083185129</v>
          </cell>
        </row>
        <row r="534">
          <cell r="C534" t="str">
            <v>Impostos</v>
          </cell>
          <cell r="F534">
            <v>3760.97759</v>
          </cell>
          <cell r="G534">
            <v>3206.5955498600001</v>
          </cell>
          <cell r="H534">
            <v>4486.4101016191998</v>
          </cell>
          <cell r="I534">
            <v>4727.4789531567521</v>
          </cell>
          <cell r="J534">
            <v>5805.0869382000037</v>
          </cell>
          <cell r="K534">
            <v>6617.0611099999996</v>
          </cell>
          <cell r="L534">
            <v>6617.0611099999996</v>
          </cell>
          <cell r="O534">
            <v>1661.9623200000001</v>
          </cell>
          <cell r="P534">
            <v>2352.2122366093686</v>
          </cell>
          <cell r="Q534">
            <v>2127.52007</v>
          </cell>
          <cell r="R534">
            <v>2817.6227119093787</v>
          </cell>
          <cell r="S534">
            <v>3437.1433934093684</v>
          </cell>
          <cell r="T534">
            <v>3294.4642110401255</v>
          </cell>
          <cell r="V534">
            <v>3294.4642110401255</v>
          </cell>
          <cell r="W534">
            <v>3294.4642110401255</v>
          </cell>
          <cell r="Z534">
            <v>2249</v>
          </cell>
          <cell r="AC534">
            <v>-3322.5968989598741</v>
          </cell>
          <cell r="AD534">
            <v>-0.50212576908782314</v>
          </cell>
          <cell r="AG534">
            <v>1045.4642110401255</v>
          </cell>
          <cell r="AH534">
            <v>0.46485736373504905</v>
          </cell>
          <cell r="AL534">
            <v>3760.97759</v>
          </cell>
          <cell r="AM534">
            <v>-554.38204013999984</v>
          </cell>
          <cell r="AN534">
            <v>1279.8145517591997</v>
          </cell>
          <cell r="AO534">
            <v>241.06885153755229</v>
          </cell>
          <cell r="AP534">
            <v>1318.6768365808039</v>
          </cell>
          <cell r="AQ534">
            <v>2130.6510083807998</v>
          </cell>
          <cell r="AT534">
            <v>1661.9623200000001</v>
          </cell>
          <cell r="AU534">
            <v>690.24991660936848</v>
          </cell>
          <cell r="AV534">
            <v>-224.69216660936854</v>
          </cell>
          <cell r="AW534">
            <v>690.10264190937869</v>
          </cell>
          <cell r="AX534">
            <v>1309.6233234093684</v>
          </cell>
          <cell r="AY534">
            <v>1166.9441410401255</v>
          </cell>
        </row>
        <row r="535">
          <cell r="C535" t="str">
            <v>Taxa Efectiva (%)</v>
          </cell>
          <cell r="F535">
            <v>0.5049408948929488</v>
          </cell>
          <cell r="G535">
            <v>0.50423252421500098</v>
          </cell>
          <cell r="H535">
            <v>0.60730792931074462</v>
          </cell>
          <cell r="I535">
            <v>0.54495254974112906</v>
          </cell>
          <cell r="J535">
            <v>0.46492707279347895</v>
          </cell>
          <cell r="K535">
            <v>0.44658935017258378</v>
          </cell>
          <cell r="L535">
            <v>0.44658935017258378</v>
          </cell>
          <cell r="O535">
            <v>0.62837721704363347</v>
          </cell>
          <cell r="P535">
            <v>0.64703143243693884</v>
          </cell>
          <cell r="Q535">
            <v>0.76027567654017325</v>
          </cell>
          <cell r="R535">
            <v>1.701057557230617</v>
          </cell>
          <cell r="S535">
            <v>3.3364291111661153</v>
          </cell>
          <cell r="T535">
            <v>-1.153657811003912</v>
          </cell>
          <cell r="V535">
            <v>-1.153657811003912</v>
          </cell>
          <cell r="Z535">
            <v>1.1861814345991561</v>
          </cell>
          <cell r="AC535">
            <v>0.18800892144732137</v>
          </cell>
          <cell r="AG535">
            <v>-0.2200204459572673</v>
          </cell>
          <cell r="AH535">
            <v>-0.18548633416406343</v>
          </cell>
          <cell r="AL535">
            <v>0.5049408948929488</v>
          </cell>
          <cell r="AM535">
            <v>0.50907754410284456</v>
          </cell>
          <cell r="AN535">
            <v>1.244938811968181</v>
          </cell>
          <cell r="AO535">
            <v>0.18721529407515031</v>
          </cell>
          <cell r="AP535">
            <v>0.25863288658059974</v>
          </cell>
          <cell r="AQ535">
            <v>0.28678225485653119</v>
          </cell>
          <cell r="AT535">
            <v>0.62837721704363347</v>
          </cell>
          <cell r="AU535">
            <v>0.69684004779451469</v>
          </cell>
          <cell r="AV535">
            <v>0.2684373876320893</v>
          </cell>
          <cell r="AW535">
            <v>-0.60431485131434304</v>
          </cell>
          <cell r="AX535">
            <v>-0.74066712456700867</v>
          </cell>
          <cell r="AY535">
            <v>-0.20639186758778774</v>
          </cell>
        </row>
        <row r="537">
          <cell r="C537" t="str">
            <v>Interesses Minoritários</v>
          </cell>
          <cell r="F537">
            <v>-63.831569999999999</v>
          </cell>
          <cell r="G537">
            <v>-153.02114010249571</v>
          </cell>
          <cell r="H537">
            <v>-3.3435493476308782</v>
          </cell>
          <cell r="I537">
            <v>235.64191598982251</v>
          </cell>
          <cell r="J537">
            <v>159.14790535850801</v>
          </cell>
          <cell r="K537">
            <v>479.19357000000002</v>
          </cell>
          <cell r="L537">
            <v>479.19357000000002</v>
          </cell>
          <cell r="O537">
            <v>-33.913780000000003</v>
          </cell>
          <cell r="P537">
            <v>-182.82720887596054</v>
          </cell>
          <cell r="Q537">
            <v>-594.30153653700881</v>
          </cell>
          <cell r="R537">
            <v>-1075.1169032388766</v>
          </cell>
          <cell r="S537">
            <v>-1716.631155481736</v>
          </cell>
          <cell r="T537">
            <v>-3066.1813988154436</v>
          </cell>
          <cell r="V537">
            <v>-3066.1813988154436</v>
          </cell>
          <cell r="W537">
            <v>-3066.1813988154436</v>
          </cell>
          <cell r="Z537">
            <v>-503</v>
          </cell>
          <cell r="AC537">
            <v>-3545.3749688154435</v>
          </cell>
          <cell r="AD537">
            <v>-7.3986280091684939</v>
          </cell>
          <cell r="AG537">
            <v>-2563.1813988154436</v>
          </cell>
          <cell r="AH537">
            <v>-5.0957880692155939</v>
          </cell>
          <cell r="AL537">
            <v>-63.831569999999999</v>
          </cell>
          <cell r="AM537">
            <v>-89.189570102495708</v>
          </cell>
          <cell r="AN537">
            <v>149.67759075486484</v>
          </cell>
          <cell r="AO537">
            <v>238.98546533745338</v>
          </cell>
          <cell r="AP537">
            <v>162.49145470613888</v>
          </cell>
          <cell r="AQ537">
            <v>482.53711934763089</v>
          </cell>
          <cell r="AT537">
            <v>-33.913780000000003</v>
          </cell>
          <cell r="AU537">
            <v>-148.91342887596053</v>
          </cell>
          <cell r="AV537">
            <v>-411.47432766104828</v>
          </cell>
          <cell r="AW537">
            <v>-480.81536670186779</v>
          </cell>
          <cell r="AX537">
            <v>-1122.3296189447271</v>
          </cell>
          <cell r="AY537">
            <v>-2471.8798622784348</v>
          </cell>
        </row>
        <row r="539">
          <cell r="C539" t="str">
            <v>Resultados Líquidos</v>
          </cell>
          <cell r="F539">
            <v>3751.2061099999974</v>
          </cell>
          <cell r="G539">
            <v>3305.7844095731016</v>
          </cell>
          <cell r="H539">
            <v>2904.3062862668421</v>
          </cell>
          <cell r="I539">
            <v>3711.9077281183891</v>
          </cell>
          <cell r="J539">
            <v>6521.7813037064352</v>
          </cell>
          <cell r="K539">
            <v>7720.6259899999595</v>
          </cell>
          <cell r="L539">
            <v>7720.6259899999595</v>
          </cell>
          <cell r="O539">
            <v>1016.7996099999961</v>
          </cell>
          <cell r="P539">
            <v>1466.0059574466213</v>
          </cell>
          <cell r="Q539">
            <v>1265.1349265369631</v>
          </cell>
          <cell r="R539">
            <v>-86.11111471519007</v>
          </cell>
          <cell r="S539">
            <v>-690.32598823145577</v>
          </cell>
          <cell r="T539">
            <v>-3083.9512605432401</v>
          </cell>
          <cell r="U539">
            <v>0</v>
          </cell>
          <cell r="V539">
            <v>-3083.9512605432401</v>
          </cell>
          <cell r="W539">
            <v>-3083.9512605432401</v>
          </cell>
          <cell r="Z539">
            <v>150</v>
          </cell>
          <cell r="AC539">
            <v>-10804.5772505432</v>
          </cell>
          <cell r="AD539">
            <v>-1.3994431623209942</v>
          </cell>
          <cell r="AG539">
            <v>-3233.9512605432401</v>
          </cell>
          <cell r="AH539">
            <v>-21.559675070288268</v>
          </cell>
          <cell r="AL539">
            <v>3751.2061099999974</v>
          </cell>
          <cell r="AM539">
            <v>-445.42170042689577</v>
          </cell>
          <cell r="AN539">
            <v>-401.47812330625948</v>
          </cell>
          <cell r="AO539">
            <v>807.60144185154695</v>
          </cell>
          <cell r="AP539">
            <v>3617.4750174395931</v>
          </cell>
          <cell r="AQ539">
            <v>4816.3197037331174</v>
          </cell>
          <cell r="AT539">
            <v>1016.7996099999961</v>
          </cell>
          <cell r="AU539">
            <v>449.20634744662527</v>
          </cell>
          <cell r="AV539">
            <v>-200.8710309096582</v>
          </cell>
          <cell r="AW539">
            <v>-1351.2460412521532</v>
          </cell>
          <cell r="AX539">
            <v>-1955.4609147684189</v>
          </cell>
          <cell r="AY539">
            <v>-4349.0861870802037</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ow r="58">
          <cell r="C58" t="str">
            <v>Demonstração de Resultados</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row r="58">
          <cell r="C58" t="str">
            <v>Demonstração de Resultados</v>
          </cell>
        </row>
      </sheetData>
      <sheetData sheetId="60"/>
      <sheetData sheetId="61"/>
      <sheetData sheetId="62"/>
      <sheetData sheetId="63"/>
      <sheetData sheetId="64"/>
      <sheetData sheetId="65"/>
      <sheetData sheetId="66"/>
      <sheetData sheetId="67"/>
      <sheetData sheetId="68"/>
      <sheetData sheetId="69"/>
      <sheetData sheetId="70"/>
      <sheetData sheetId="71"/>
      <sheetData sheetId="72" refreshError="1"/>
      <sheetData sheetId="73" refreshError="1"/>
      <sheetData sheetId="74"/>
      <sheetData sheetId="75">
        <row r="58">
          <cell r="C58" t="str">
            <v>Demonstração de Resultados</v>
          </cell>
        </row>
      </sheetData>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row r="58">
          <cell r="C58" t="str">
            <v>Demonstração de Resultados</v>
          </cell>
        </row>
      </sheetData>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row r="58">
          <cell r="C58" t="str">
            <v>Demonstração de Resultados</v>
          </cell>
        </row>
      </sheetData>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row r="58">
          <cell r="C58" t="str">
            <v>Demonstração de Resultados</v>
          </cell>
        </row>
      </sheetData>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row r="58">
          <cell r="C58" t="str">
            <v>Demonstração de Resultados</v>
          </cell>
        </row>
      </sheetData>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row r="58">
          <cell r="C58" t="str">
            <v>Demonstração de Resultados</v>
          </cell>
        </row>
      </sheetData>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ço"/>
      <sheetName val="Bal_2003"/>
      <sheetName val="Bal_2002"/>
      <sheetName val="Análise_BalPrev_PO"/>
      <sheetName val="1.Inputs"/>
      <sheetName val="4.Partnership Allocation"/>
      <sheetName val="1_Inputs"/>
      <sheetName val="4_Partnership_Allocation"/>
      <sheetName val="1_Inputs6"/>
      <sheetName val="4_Partnership_Allocation6"/>
      <sheetName val="1_Inputs5"/>
      <sheetName val="4_Partnership_Allocation5"/>
      <sheetName val="1_Inputs1"/>
      <sheetName val="4_Partnership_Allocation1"/>
      <sheetName val="1_Inputs2"/>
      <sheetName val="4_Partnership_Allocation2"/>
      <sheetName val="1_Inputs3"/>
      <sheetName val="4_Partnership_Allocation3"/>
      <sheetName val="1_Inputs4"/>
      <sheetName val="4_Partnership_Allocation4"/>
      <sheetName val="1_Inputs7"/>
      <sheetName val="4_Partnership_Allocation7"/>
    </sheetNames>
    <sheetDataSet>
      <sheetData sheetId="0" refreshError="1"/>
      <sheetData sheetId="1" refreshError="1"/>
      <sheetData sheetId="2" refreshError="1">
        <row r="5">
          <cell r="B5" t="str">
            <v>1200701010</v>
          </cell>
          <cell r="C5">
            <v>20936.23</v>
          </cell>
        </row>
        <row r="6">
          <cell r="B6" t="str">
            <v>1200701011</v>
          </cell>
          <cell r="C6">
            <v>14260.12</v>
          </cell>
        </row>
        <row r="7">
          <cell r="B7" t="str">
            <v>1200701013</v>
          </cell>
          <cell r="C7">
            <v>1918970.7</v>
          </cell>
        </row>
        <row r="8">
          <cell r="B8" t="str">
            <v>1200701016</v>
          </cell>
          <cell r="C8">
            <v>6294.1999999999898</v>
          </cell>
        </row>
        <row r="9">
          <cell r="B9" t="str">
            <v>1200701017</v>
          </cell>
          <cell r="C9">
            <v>13</v>
          </cell>
        </row>
        <row r="10">
          <cell r="B10" t="str">
            <v>1200706011</v>
          </cell>
          <cell r="C10">
            <v>95653.21</v>
          </cell>
        </row>
        <row r="11">
          <cell r="B11" t="str">
            <v>1200706013</v>
          </cell>
          <cell r="C11">
            <v>665.00999999999897</v>
          </cell>
        </row>
        <row r="12">
          <cell r="B12" t="str">
            <v>1200706016</v>
          </cell>
          <cell r="C12">
            <v>-4101.3199999999897</v>
          </cell>
        </row>
        <row r="13">
          <cell r="B13" t="str">
            <v>1200706017</v>
          </cell>
          <cell r="C13">
            <v>-251.19</v>
          </cell>
        </row>
        <row r="14">
          <cell r="B14" t="str">
            <v>1200706023</v>
          </cell>
          <cell r="C14">
            <v>443.32999999999902</v>
          </cell>
        </row>
        <row r="15">
          <cell r="B15" t="str">
            <v>1200707016</v>
          </cell>
          <cell r="C15">
            <v>-222.94999999999899</v>
          </cell>
        </row>
        <row r="16">
          <cell r="B16" t="str">
            <v>1200709010</v>
          </cell>
          <cell r="C16">
            <v>0.01</v>
          </cell>
        </row>
        <row r="17">
          <cell r="B17" t="str">
            <v>1200715010</v>
          </cell>
          <cell r="C17">
            <v>159848.64000000001</v>
          </cell>
        </row>
        <row r="18">
          <cell r="B18" t="str">
            <v>1200715011</v>
          </cell>
          <cell r="C18">
            <v>83948.66</v>
          </cell>
        </row>
        <row r="19">
          <cell r="B19" t="str">
            <v>1200715013</v>
          </cell>
          <cell r="C19">
            <v>8805.42</v>
          </cell>
        </row>
        <row r="20">
          <cell r="B20" t="str">
            <v>1200715019</v>
          </cell>
          <cell r="C20">
            <v>-1617.8199999999899</v>
          </cell>
        </row>
        <row r="21">
          <cell r="B21" t="str">
            <v>1201001019</v>
          </cell>
          <cell r="C21">
            <v>-3800.98</v>
          </cell>
        </row>
        <row r="22">
          <cell r="B22" t="str">
            <v>1201001021</v>
          </cell>
          <cell r="C22">
            <v>84145.47</v>
          </cell>
        </row>
        <row r="23">
          <cell r="B23" t="str">
            <v>1201001023</v>
          </cell>
          <cell r="C23">
            <v>320.11</v>
          </cell>
        </row>
        <row r="24">
          <cell r="B24" t="str">
            <v>1201001030</v>
          </cell>
          <cell r="C24">
            <v>89092.19</v>
          </cell>
        </row>
        <row r="25">
          <cell r="B25" t="str">
            <v>1201001031</v>
          </cell>
          <cell r="C25">
            <v>26600.73</v>
          </cell>
        </row>
        <row r="26">
          <cell r="B26" t="str">
            <v>1201001033</v>
          </cell>
          <cell r="C26">
            <v>588.35</v>
          </cell>
        </row>
        <row r="27">
          <cell r="B27" t="str">
            <v>1201001040</v>
          </cell>
          <cell r="C27">
            <v>4437658.8499999903</v>
          </cell>
        </row>
        <row r="28">
          <cell r="B28" t="str">
            <v>1201001041</v>
          </cell>
          <cell r="C28">
            <v>773145.35999999905</v>
          </cell>
        </row>
        <row r="29">
          <cell r="B29" t="str">
            <v>1201001043</v>
          </cell>
          <cell r="C29">
            <v>-6806539.5099999905</v>
          </cell>
        </row>
        <row r="30">
          <cell r="B30" t="str">
            <v>1201001046</v>
          </cell>
          <cell r="C30">
            <v>-294.93</v>
          </cell>
        </row>
        <row r="31">
          <cell r="B31" t="str">
            <v>1201001047</v>
          </cell>
          <cell r="C31">
            <v>-109870.53</v>
          </cell>
        </row>
        <row r="32">
          <cell r="B32" t="str">
            <v>1201001083</v>
          </cell>
          <cell r="C32">
            <v>709.15999999999894</v>
          </cell>
        </row>
        <row r="33">
          <cell r="B33" t="str">
            <v>1201201010</v>
          </cell>
          <cell r="C33">
            <v>-3.3599999999999901</v>
          </cell>
        </row>
        <row r="34">
          <cell r="B34" t="str">
            <v>1201201013</v>
          </cell>
          <cell r="C34">
            <v>32.1099999999999</v>
          </cell>
        </row>
        <row r="35">
          <cell r="B35" t="str">
            <v>1201301010</v>
          </cell>
          <cell r="C35">
            <v>7365.8699999999899</v>
          </cell>
        </row>
        <row r="36">
          <cell r="B36" t="str">
            <v>1201301011</v>
          </cell>
          <cell r="C36">
            <v>-1764.8</v>
          </cell>
        </row>
        <row r="37">
          <cell r="B37" t="str">
            <v>1201301013</v>
          </cell>
          <cell r="C37">
            <v>-1029.67</v>
          </cell>
        </row>
        <row r="38">
          <cell r="B38" t="str">
            <v>1201304010</v>
          </cell>
          <cell r="C38">
            <v>8671.09</v>
          </cell>
        </row>
        <row r="39">
          <cell r="B39" t="str">
            <v>1201304013</v>
          </cell>
          <cell r="C39">
            <v>71502.83</v>
          </cell>
        </row>
        <row r="40">
          <cell r="B40" t="str">
            <v>1201801011</v>
          </cell>
          <cell r="C40">
            <v>294624.82</v>
          </cell>
        </row>
        <row r="41">
          <cell r="B41" t="str">
            <v>1201801013</v>
          </cell>
          <cell r="C41">
            <v>2062164.6699999899</v>
          </cell>
        </row>
        <row r="42">
          <cell r="B42" t="str">
            <v>1201801016</v>
          </cell>
          <cell r="C42">
            <v>437.43</v>
          </cell>
        </row>
        <row r="43">
          <cell r="B43" t="str">
            <v>1201801017</v>
          </cell>
          <cell r="C43">
            <v>2106.92</v>
          </cell>
        </row>
        <row r="44">
          <cell r="B44" t="str">
            <v>1201805011</v>
          </cell>
          <cell r="C44">
            <v>67466.649999999907</v>
          </cell>
        </row>
        <row r="45">
          <cell r="B45" t="str">
            <v>1201805013</v>
          </cell>
          <cell r="C45">
            <v>2767.1199999999899</v>
          </cell>
        </row>
        <row r="46">
          <cell r="B46" t="str">
            <v>1201808011</v>
          </cell>
          <cell r="C46">
            <v>341019.609999999</v>
          </cell>
        </row>
        <row r="47">
          <cell r="B47" t="str">
            <v>1201808013</v>
          </cell>
          <cell r="C47">
            <v>-984.44</v>
          </cell>
        </row>
        <row r="48">
          <cell r="B48" t="str">
            <v>1201808019</v>
          </cell>
          <cell r="C48">
            <v>-2226.9299999999898</v>
          </cell>
        </row>
        <row r="49">
          <cell r="B49" t="str">
            <v>1201901013</v>
          </cell>
          <cell r="C49">
            <v>227875.459999999</v>
          </cell>
        </row>
        <row r="50">
          <cell r="B50" t="str">
            <v>1202103011</v>
          </cell>
          <cell r="C50">
            <v>13601.78</v>
          </cell>
        </row>
        <row r="51">
          <cell r="B51" t="str">
            <v>1202103012</v>
          </cell>
          <cell r="C51">
            <v>12.47</v>
          </cell>
        </row>
        <row r="52">
          <cell r="B52" t="str">
            <v>1202103013</v>
          </cell>
          <cell r="C52">
            <v>-1105.3099999999899</v>
          </cell>
        </row>
        <row r="53">
          <cell r="B53" t="str">
            <v>1202104011</v>
          </cell>
          <cell r="C53">
            <v>44.74</v>
          </cell>
        </row>
        <row r="54">
          <cell r="B54" t="str">
            <v>1202104012</v>
          </cell>
          <cell r="C54">
            <v>49.88</v>
          </cell>
        </row>
        <row r="55">
          <cell r="B55" t="str">
            <v>1202105013</v>
          </cell>
          <cell r="C55">
            <v>1078377.72</v>
          </cell>
        </row>
        <row r="56">
          <cell r="B56" t="str">
            <v>1202201013</v>
          </cell>
          <cell r="C56">
            <v>181.36</v>
          </cell>
        </row>
        <row r="57">
          <cell r="B57" t="str">
            <v>1202702010</v>
          </cell>
          <cell r="C57">
            <v>2955.75</v>
          </cell>
        </row>
        <row r="58">
          <cell r="B58" t="str">
            <v>1202702013</v>
          </cell>
          <cell r="C58">
            <v>10501.58</v>
          </cell>
        </row>
        <row r="59">
          <cell r="B59" t="str">
            <v>1203001011</v>
          </cell>
          <cell r="C59">
            <v>8875.17</v>
          </cell>
        </row>
        <row r="60">
          <cell r="B60" t="str">
            <v>1203002013</v>
          </cell>
          <cell r="C60">
            <v>143468.22</v>
          </cell>
        </row>
        <row r="61">
          <cell r="B61" t="str">
            <v>1203102013</v>
          </cell>
          <cell r="C61">
            <v>349945.299999999</v>
          </cell>
        </row>
        <row r="62">
          <cell r="B62" t="str">
            <v>1203202010</v>
          </cell>
          <cell r="C62">
            <v>81015.649999999907</v>
          </cell>
        </row>
        <row r="63">
          <cell r="B63" t="str">
            <v>1203202013</v>
          </cell>
          <cell r="C63">
            <v>19911.619999999901</v>
          </cell>
        </row>
        <row r="64">
          <cell r="B64" t="str">
            <v>1203301010</v>
          </cell>
          <cell r="C64">
            <v>634690.72999999905</v>
          </cell>
        </row>
        <row r="65">
          <cell r="B65" t="str">
            <v>1203301011</v>
          </cell>
          <cell r="C65">
            <v>184363.899999999</v>
          </cell>
        </row>
        <row r="66">
          <cell r="B66" t="str">
            <v>1203301013</v>
          </cell>
          <cell r="C66">
            <v>2257.29</v>
          </cell>
        </row>
        <row r="67">
          <cell r="B67" t="str">
            <v>1203301020</v>
          </cell>
          <cell r="C67">
            <v>307466.14</v>
          </cell>
        </row>
        <row r="68">
          <cell r="B68" t="str">
            <v>1203301021</v>
          </cell>
          <cell r="C68">
            <v>84207.639999999898</v>
          </cell>
        </row>
        <row r="69">
          <cell r="B69" t="str">
            <v>1203301023</v>
          </cell>
          <cell r="C69">
            <v>4066.9</v>
          </cell>
        </row>
        <row r="70">
          <cell r="B70" t="str">
            <v>1203301030</v>
          </cell>
          <cell r="C70">
            <v>3672906.87</v>
          </cell>
        </row>
        <row r="71">
          <cell r="B71" t="str">
            <v>1203301031</v>
          </cell>
          <cell r="C71">
            <v>58524.629999999903</v>
          </cell>
        </row>
        <row r="72">
          <cell r="B72" t="str">
            <v>1203301033</v>
          </cell>
          <cell r="C72">
            <v>-120797.34</v>
          </cell>
        </row>
        <row r="73">
          <cell r="B73" t="str">
            <v>1203301037</v>
          </cell>
          <cell r="C73">
            <v>0.75</v>
          </cell>
        </row>
        <row r="74">
          <cell r="B74" t="str">
            <v>1203302010</v>
          </cell>
          <cell r="C74">
            <v>-0.01</v>
          </cell>
        </row>
        <row r="75">
          <cell r="B75" t="str">
            <v>1203302030</v>
          </cell>
          <cell r="C75">
            <v>7218.5699999999897</v>
          </cell>
        </row>
        <row r="76">
          <cell r="B76" t="str">
            <v>1203302033</v>
          </cell>
          <cell r="C76">
            <v>-7777.39</v>
          </cell>
        </row>
        <row r="77">
          <cell r="B77" t="str">
            <v>1203302036</v>
          </cell>
          <cell r="C77">
            <v>-1427.0999999999899</v>
          </cell>
        </row>
        <row r="78">
          <cell r="B78" t="str">
            <v>1203302037</v>
          </cell>
          <cell r="C78">
            <v>7777.39</v>
          </cell>
        </row>
        <row r="79">
          <cell r="B79" t="str">
            <v>1203302062</v>
          </cell>
          <cell r="C79">
            <v>2366.48</v>
          </cell>
        </row>
        <row r="80">
          <cell r="B80" t="str">
            <v>1203302063</v>
          </cell>
          <cell r="C80">
            <v>129902.75999999901</v>
          </cell>
        </row>
        <row r="81">
          <cell r="B81" t="str">
            <v>1203302066</v>
          </cell>
          <cell r="C81">
            <v>-18074.459999999901</v>
          </cell>
        </row>
        <row r="82">
          <cell r="B82" t="str">
            <v>1203302067</v>
          </cell>
          <cell r="C82">
            <v>-114310.02</v>
          </cell>
        </row>
        <row r="83">
          <cell r="B83" t="str">
            <v>1203302100</v>
          </cell>
          <cell r="C83">
            <v>673148.16</v>
          </cell>
        </row>
        <row r="84">
          <cell r="B84" t="str">
            <v>1203302101</v>
          </cell>
          <cell r="C84">
            <v>-3219.8099999999899</v>
          </cell>
        </row>
        <row r="85">
          <cell r="B85" t="str">
            <v>1203302103</v>
          </cell>
          <cell r="C85">
            <v>424.51999999999902</v>
          </cell>
        </row>
        <row r="86">
          <cell r="B86" t="str">
            <v>1203401010</v>
          </cell>
          <cell r="C86">
            <v>7801.76</v>
          </cell>
        </row>
        <row r="87">
          <cell r="B87" t="str">
            <v>1203401013</v>
          </cell>
          <cell r="C87">
            <v>2067.7600000000002</v>
          </cell>
        </row>
        <row r="88">
          <cell r="B88" t="str">
            <v>1203401017</v>
          </cell>
          <cell r="C88">
            <v>-43.119999999999898</v>
          </cell>
        </row>
        <row r="89">
          <cell r="B89" t="str">
            <v>1203502010</v>
          </cell>
          <cell r="C89">
            <v>879032.48999999894</v>
          </cell>
        </row>
        <row r="90">
          <cell r="B90" t="str">
            <v>1203502011</v>
          </cell>
          <cell r="C90">
            <v>-135305.1</v>
          </cell>
        </row>
        <row r="91">
          <cell r="B91" t="str">
            <v>1203502012</v>
          </cell>
          <cell r="C91">
            <v>190.03</v>
          </cell>
        </row>
        <row r="92">
          <cell r="B92" t="str">
            <v>1203502013</v>
          </cell>
          <cell r="C92">
            <v>-44710.11</v>
          </cell>
        </row>
        <row r="93">
          <cell r="B93" t="str">
            <v>1203502020</v>
          </cell>
          <cell r="C93">
            <v>-1144342.8799999901</v>
          </cell>
        </row>
        <row r="94">
          <cell r="B94" t="str">
            <v>1203502021</v>
          </cell>
          <cell r="C94">
            <v>1144581.02</v>
          </cell>
        </row>
        <row r="95">
          <cell r="B95" t="str">
            <v>1203502022</v>
          </cell>
          <cell r="C95">
            <v>-2466205.12</v>
          </cell>
        </row>
        <row r="96">
          <cell r="B96" t="str">
            <v>1203502023</v>
          </cell>
          <cell r="C96">
            <v>-199905.429999999</v>
          </cell>
        </row>
        <row r="97">
          <cell r="B97" t="str">
            <v>1203502026</v>
          </cell>
          <cell r="C97">
            <v>-67.34</v>
          </cell>
        </row>
        <row r="98">
          <cell r="B98" t="str">
            <v>1203502027</v>
          </cell>
          <cell r="C98">
            <v>-1144342.8799999901</v>
          </cell>
        </row>
        <row r="99">
          <cell r="B99" t="str">
            <v>1203502029</v>
          </cell>
          <cell r="C99">
            <v>-0.55000000000000004</v>
          </cell>
        </row>
        <row r="100">
          <cell r="B100" t="str">
            <v>1203504010</v>
          </cell>
          <cell r="C100">
            <v>324464.84000000003</v>
          </cell>
        </row>
        <row r="101">
          <cell r="B101" t="str">
            <v>1203504011</v>
          </cell>
          <cell r="C101">
            <v>-220401.62</v>
          </cell>
        </row>
        <row r="102">
          <cell r="B102" t="str">
            <v>1203504012</v>
          </cell>
          <cell r="C102">
            <v>-500536.14</v>
          </cell>
        </row>
        <row r="103">
          <cell r="B103" t="str">
            <v>1203504013</v>
          </cell>
          <cell r="C103">
            <v>-1121248.48</v>
          </cell>
        </row>
        <row r="104">
          <cell r="B104" t="str">
            <v>1203504017</v>
          </cell>
          <cell r="C104">
            <v>500536.14</v>
          </cell>
        </row>
        <row r="105">
          <cell r="B105" t="str">
            <v>1203504020</v>
          </cell>
          <cell r="C105">
            <v>-519464.78999999899</v>
          </cell>
        </row>
        <row r="106">
          <cell r="B106" t="str">
            <v>1203504021</v>
          </cell>
          <cell r="C106">
            <v>1640.3599999999899</v>
          </cell>
        </row>
        <row r="107">
          <cell r="B107" t="str">
            <v>1203504022</v>
          </cell>
          <cell r="C107">
            <v>-3791299.1099999901</v>
          </cell>
        </row>
        <row r="108">
          <cell r="B108" t="str">
            <v>1203504023</v>
          </cell>
          <cell r="C108">
            <v>241.75</v>
          </cell>
        </row>
        <row r="109">
          <cell r="B109" t="str">
            <v>1203504026</v>
          </cell>
          <cell r="C109">
            <v>99.76</v>
          </cell>
        </row>
        <row r="110">
          <cell r="B110" t="str">
            <v>1203504030</v>
          </cell>
          <cell r="C110">
            <v>10700.549999999899</v>
          </cell>
        </row>
        <row r="111">
          <cell r="B111" t="str">
            <v>1203504033</v>
          </cell>
          <cell r="C111">
            <v>-3461.01</v>
          </cell>
        </row>
        <row r="112">
          <cell r="B112" t="str">
            <v>1203504040</v>
          </cell>
          <cell r="C112">
            <v>7263.31</v>
          </cell>
        </row>
        <row r="113">
          <cell r="B113" t="str">
            <v>1203504043</v>
          </cell>
          <cell r="C113">
            <v>-3461.01</v>
          </cell>
        </row>
        <row r="114">
          <cell r="B114" t="str">
            <v>1203504050</v>
          </cell>
          <cell r="C114">
            <v>133482.049999999</v>
          </cell>
        </row>
        <row r="115">
          <cell r="B115" t="str">
            <v>1203504053</v>
          </cell>
          <cell r="C115">
            <v>-66753.66</v>
          </cell>
        </row>
        <row r="116">
          <cell r="B116" t="str">
            <v>1203504060</v>
          </cell>
          <cell r="C116">
            <v>63184.449999999903</v>
          </cell>
        </row>
        <row r="117">
          <cell r="B117" t="str">
            <v>1203504063</v>
          </cell>
          <cell r="C117">
            <v>-19020.3499999999</v>
          </cell>
        </row>
        <row r="118">
          <cell r="B118" t="str">
            <v>1203504070</v>
          </cell>
          <cell r="C118">
            <v>38161.33</v>
          </cell>
        </row>
        <row r="119">
          <cell r="B119" t="str">
            <v>1203504080</v>
          </cell>
          <cell r="C119">
            <v>1711997.9399999899</v>
          </cell>
        </row>
        <row r="120">
          <cell r="B120" t="str">
            <v>1203504083</v>
          </cell>
          <cell r="C120">
            <v>561508.58999999904</v>
          </cell>
        </row>
        <row r="121">
          <cell r="B121" t="str">
            <v>1203509010</v>
          </cell>
          <cell r="C121">
            <v>1685980.2</v>
          </cell>
        </row>
        <row r="122">
          <cell r="B122" t="str">
            <v>1203509011</v>
          </cell>
          <cell r="C122">
            <v>206424.67</v>
          </cell>
        </row>
        <row r="123">
          <cell r="B123" t="str">
            <v>1203509013</v>
          </cell>
          <cell r="C123">
            <v>-94494.63</v>
          </cell>
        </row>
        <row r="124">
          <cell r="B124" t="str">
            <v>1203509019</v>
          </cell>
          <cell r="C124">
            <v>-73734.669999999896</v>
          </cell>
        </row>
        <row r="125">
          <cell r="B125" t="str">
            <v>1203509020</v>
          </cell>
          <cell r="C125">
            <v>293082.78999999899</v>
          </cell>
        </row>
        <row r="126">
          <cell r="B126" t="str">
            <v>1203509021</v>
          </cell>
          <cell r="C126">
            <v>-752.13</v>
          </cell>
        </row>
        <row r="127">
          <cell r="B127" t="str">
            <v>1203509023</v>
          </cell>
          <cell r="C127">
            <v>-8926.6299999999901</v>
          </cell>
        </row>
        <row r="128">
          <cell r="B128" t="str">
            <v>1203509029</v>
          </cell>
          <cell r="C128">
            <v>-14946.219999999899</v>
          </cell>
        </row>
        <row r="129">
          <cell r="B129" t="str">
            <v>1203509030</v>
          </cell>
          <cell r="C129">
            <v>42930.79</v>
          </cell>
        </row>
        <row r="130">
          <cell r="B130" t="str">
            <v>1203510010</v>
          </cell>
          <cell r="C130">
            <v>6959815.2199999904</v>
          </cell>
        </row>
        <row r="131">
          <cell r="B131" t="str">
            <v>1203510011</v>
          </cell>
          <cell r="C131">
            <v>-8582704.9100000001</v>
          </cell>
        </row>
        <row r="132">
          <cell r="B132" t="str">
            <v>1203510012</v>
          </cell>
          <cell r="C132">
            <v>1508.8199999999899</v>
          </cell>
        </row>
        <row r="133">
          <cell r="B133" t="str">
            <v>1203510013</v>
          </cell>
          <cell r="C133">
            <v>11085704.390000001</v>
          </cell>
        </row>
        <row r="134">
          <cell r="B134" t="str">
            <v>1203510019</v>
          </cell>
          <cell r="C134">
            <v>-46.89</v>
          </cell>
        </row>
        <row r="135">
          <cell r="B135" t="str">
            <v>1203510020</v>
          </cell>
          <cell r="C135">
            <v>258931.07</v>
          </cell>
        </row>
        <row r="136">
          <cell r="B136" t="str">
            <v>1203510021</v>
          </cell>
          <cell r="C136">
            <v>8755.7199999999903</v>
          </cell>
        </row>
        <row r="137">
          <cell r="B137" t="str">
            <v>1203510029</v>
          </cell>
          <cell r="C137">
            <v>-15870.879999999899</v>
          </cell>
        </row>
        <row r="138">
          <cell r="B138" t="str">
            <v>1203519010</v>
          </cell>
          <cell r="C138">
            <v>-1760190.95</v>
          </cell>
        </row>
        <row r="139">
          <cell r="B139" t="str">
            <v>1203519012</v>
          </cell>
          <cell r="C139">
            <v>-4640108.8899999904</v>
          </cell>
        </row>
        <row r="140">
          <cell r="B140" t="str">
            <v>1203524010</v>
          </cell>
          <cell r="C140">
            <v>22.55</v>
          </cell>
        </row>
        <row r="141">
          <cell r="B141" t="str">
            <v>1203524013</v>
          </cell>
          <cell r="C141">
            <v>681.59</v>
          </cell>
        </row>
        <row r="142">
          <cell r="B142" t="str">
            <v>1203525012</v>
          </cell>
          <cell r="C142">
            <v>-280</v>
          </cell>
        </row>
        <row r="143">
          <cell r="B143" t="str">
            <v>1203525013</v>
          </cell>
          <cell r="C143">
            <v>27.37</v>
          </cell>
        </row>
        <row r="144">
          <cell r="B144" t="str">
            <v>1203526012</v>
          </cell>
          <cell r="C144">
            <v>-541283.31000000006</v>
          </cell>
        </row>
        <row r="145">
          <cell r="B145" t="str">
            <v>1203526013</v>
          </cell>
          <cell r="C145">
            <v>95.65</v>
          </cell>
        </row>
        <row r="146">
          <cell r="B146" t="str">
            <v>1203527012</v>
          </cell>
          <cell r="C146">
            <v>-417196.609999999</v>
          </cell>
        </row>
        <row r="147">
          <cell r="B147" t="str">
            <v>1203528012</v>
          </cell>
          <cell r="C147">
            <v>-843.25</v>
          </cell>
        </row>
        <row r="148">
          <cell r="B148" t="str">
            <v>1203528013</v>
          </cell>
          <cell r="C148">
            <v>118.849999999999</v>
          </cell>
        </row>
        <row r="149">
          <cell r="B149" t="str">
            <v>1203529010</v>
          </cell>
          <cell r="C149">
            <v>-71414.059999999896</v>
          </cell>
        </row>
        <row r="150">
          <cell r="B150" t="str">
            <v>1203529012</v>
          </cell>
          <cell r="C150">
            <v>-1107109.74</v>
          </cell>
        </row>
        <row r="151">
          <cell r="B151" t="str">
            <v>1203529013</v>
          </cell>
          <cell r="C151">
            <v>432.88</v>
          </cell>
        </row>
        <row r="152">
          <cell r="B152" t="str">
            <v>1203531012</v>
          </cell>
          <cell r="C152">
            <v>-1.37</v>
          </cell>
        </row>
        <row r="153">
          <cell r="B153" t="str">
            <v>1203531013</v>
          </cell>
          <cell r="C153">
            <v>165.28</v>
          </cell>
        </row>
        <row r="154">
          <cell r="B154" t="str">
            <v>1203531017</v>
          </cell>
          <cell r="C154">
            <v>-165.28</v>
          </cell>
        </row>
        <row r="155">
          <cell r="B155" t="str">
            <v>1203532011</v>
          </cell>
          <cell r="C155">
            <v>-1681.89</v>
          </cell>
        </row>
        <row r="156">
          <cell r="B156" t="str">
            <v>1203532013</v>
          </cell>
          <cell r="C156">
            <v>49536.18</v>
          </cell>
        </row>
        <row r="157">
          <cell r="B157" t="str">
            <v>1203532017</v>
          </cell>
          <cell r="C157">
            <v>-47943.849999999897</v>
          </cell>
        </row>
        <row r="158">
          <cell r="B158" t="str">
            <v>1203603010</v>
          </cell>
          <cell r="C158">
            <v>32618.279999999901</v>
          </cell>
        </row>
        <row r="159">
          <cell r="B159" t="str">
            <v>1203603011</v>
          </cell>
          <cell r="C159">
            <v>7033.81</v>
          </cell>
        </row>
        <row r="160">
          <cell r="B160" t="str">
            <v>1203604013</v>
          </cell>
          <cell r="C160">
            <v>629240.70999999903</v>
          </cell>
        </row>
        <row r="161">
          <cell r="B161" t="str">
            <v>1203801010</v>
          </cell>
          <cell r="C161">
            <v>117573</v>
          </cell>
        </row>
        <row r="162">
          <cell r="B162" t="str">
            <v>1203801013</v>
          </cell>
          <cell r="C162">
            <v>2578.61</v>
          </cell>
        </row>
        <row r="163">
          <cell r="B163" t="str">
            <v>1203803011</v>
          </cell>
          <cell r="C163">
            <v>4831.6000000000004</v>
          </cell>
        </row>
        <row r="164">
          <cell r="B164" t="str">
            <v>1204102010</v>
          </cell>
          <cell r="C164">
            <v>8338.02</v>
          </cell>
        </row>
        <row r="165">
          <cell r="B165" t="str">
            <v>1204102013</v>
          </cell>
          <cell r="C165">
            <v>1035.7</v>
          </cell>
        </row>
        <row r="166">
          <cell r="B166" t="str">
            <v>1204501010</v>
          </cell>
          <cell r="C166">
            <v>22568.3499999999</v>
          </cell>
        </row>
        <row r="167">
          <cell r="B167" t="str">
            <v>1204501011</v>
          </cell>
          <cell r="C167">
            <v>928.61</v>
          </cell>
        </row>
        <row r="168">
          <cell r="B168" t="str">
            <v>1204502013</v>
          </cell>
          <cell r="C168">
            <v>955467.20999999903</v>
          </cell>
        </row>
        <row r="169">
          <cell r="B169" t="str">
            <v>1204601010</v>
          </cell>
          <cell r="C169">
            <v>92524.33</v>
          </cell>
        </row>
        <row r="170">
          <cell r="B170" t="str">
            <v>1204601013</v>
          </cell>
          <cell r="C170">
            <v>213577.179999999</v>
          </cell>
        </row>
        <row r="171">
          <cell r="B171" t="str">
            <v>1207601013</v>
          </cell>
          <cell r="C171">
            <v>108622.86</v>
          </cell>
        </row>
        <row r="172">
          <cell r="B172" t="str">
            <v>1207902013</v>
          </cell>
          <cell r="C172">
            <v>160332.95000000001</v>
          </cell>
        </row>
        <row r="173">
          <cell r="B173" t="str">
            <v>1207902017</v>
          </cell>
          <cell r="C173">
            <v>94.26</v>
          </cell>
        </row>
        <row r="174">
          <cell r="B174" t="str">
            <v>2110001000</v>
          </cell>
          <cell r="C174">
            <v>-17541.389999999901</v>
          </cell>
        </row>
        <row r="175">
          <cell r="B175" t="str">
            <v>2110002000</v>
          </cell>
          <cell r="C175">
            <v>-191003.859999999</v>
          </cell>
        </row>
        <row r="176">
          <cell r="B176" t="str">
            <v>2110003000</v>
          </cell>
          <cell r="C176">
            <v>-7705685.5599999903</v>
          </cell>
        </row>
        <row r="177">
          <cell r="B177" t="str">
            <v>2110005000</v>
          </cell>
          <cell r="C177">
            <v>640.63</v>
          </cell>
        </row>
        <row r="178">
          <cell r="B178" t="str">
            <v>2110010000</v>
          </cell>
          <cell r="C178">
            <v>-47837.639999999898</v>
          </cell>
        </row>
        <row r="179">
          <cell r="B179" t="str">
            <v>2110021000</v>
          </cell>
          <cell r="C179">
            <v>136763.019999999</v>
          </cell>
        </row>
        <row r="180">
          <cell r="B180" t="str">
            <v>2110022000</v>
          </cell>
          <cell r="C180">
            <v>154390.47</v>
          </cell>
        </row>
        <row r="181">
          <cell r="B181" t="str">
            <v>2110023000</v>
          </cell>
          <cell r="C181">
            <v>912765.81</v>
          </cell>
        </row>
        <row r="182">
          <cell r="B182" t="str">
            <v>2110041000</v>
          </cell>
          <cell r="C182">
            <v>-5776664.7599999905</v>
          </cell>
        </row>
        <row r="183">
          <cell r="B183" t="str">
            <v>2110061000</v>
          </cell>
          <cell r="C183">
            <v>19408.95</v>
          </cell>
        </row>
        <row r="184">
          <cell r="B184" t="str">
            <v>2110062000</v>
          </cell>
          <cell r="C184">
            <v>29293.709999999901</v>
          </cell>
        </row>
        <row r="185">
          <cell r="B185" t="str">
            <v>2110063000</v>
          </cell>
          <cell r="C185">
            <v>29620.049999999901</v>
          </cell>
        </row>
        <row r="186">
          <cell r="B186" t="str">
            <v>2110063100</v>
          </cell>
          <cell r="C186">
            <v>-11288.43</v>
          </cell>
        </row>
        <row r="187">
          <cell r="B187" t="str">
            <v>2111010000</v>
          </cell>
          <cell r="C187">
            <v>1888.73</v>
          </cell>
        </row>
        <row r="188">
          <cell r="B188" t="str">
            <v>2111010200</v>
          </cell>
          <cell r="C188">
            <v>-368520.37</v>
          </cell>
        </row>
        <row r="189">
          <cell r="B189" t="str">
            <v>2111010300</v>
          </cell>
          <cell r="C189">
            <v>241185.769999999</v>
          </cell>
        </row>
        <row r="190">
          <cell r="B190" t="str">
            <v>2111010400</v>
          </cell>
          <cell r="C190">
            <v>82961.460000000006</v>
          </cell>
        </row>
        <row r="191">
          <cell r="B191" t="str">
            <v>2111010500</v>
          </cell>
          <cell r="C191">
            <v>37278.800000000003</v>
          </cell>
        </row>
        <row r="192">
          <cell r="B192" t="str">
            <v>2111010800</v>
          </cell>
          <cell r="C192">
            <v>71208.839999999895</v>
          </cell>
        </row>
        <row r="193">
          <cell r="B193" t="str">
            <v>2111011600</v>
          </cell>
          <cell r="C193">
            <v>593300.92000000004</v>
          </cell>
        </row>
        <row r="194">
          <cell r="B194" t="str">
            <v>2111110000</v>
          </cell>
          <cell r="C194">
            <v>169.88999999999899</v>
          </cell>
        </row>
        <row r="195">
          <cell r="B195" t="str">
            <v>2111110200</v>
          </cell>
          <cell r="C195">
            <v>114008.64</v>
          </cell>
        </row>
        <row r="196">
          <cell r="B196" t="str">
            <v>2111110300</v>
          </cell>
          <cell r="C196">
            <v>11889416.49</v>
          </cell>
        </row>
        <row r="197">
          <cell r="B197" t="str">
            <v>2111110400</v>
          </cell>
          <cell r="C197">
            <v>4253022.4400000004</v>
          </cell>
        </row>
        <row r="198">
          <cell r="B198" t="str">
            <v>2111110500</v>
          </cell>
          <cell r="C198">
            <v>2440159.64</v>
          </cell>
        </row>
        <row r="199">
          <cell r="B199" t="str">
            <v>2111110800</v>
          </cell>
          <cell r="C199">
            <v>373812.359999999</v>
          </cell>
        </row>
        <row r="200">
          <cell r="B200" t="str">
            <v>2111110900</v>
          </cell>
          <cell r="C200">
            <v>35648.349999999897</v>
          </cell>
        </row>
        <row r="201">
          <cell r="B201" t="str">
            <v>2111111200</v>
          </cell>
          <cell r="C201">
            <v>760.50999999999897</v>
          </cell>
        </row>
        <row r="202">
          <cell r="B202" t="str">
            <v>2111111300</v>
          </cell>
          <cell r="C202">
            <v>7344020.1500000004</v>
          </cell>
        </row>
        <row r="203">
          <cell r="B203" t="str">
            <v>2111111500</v>
          </cell>
          <cell r="C203">
            <v>33315.11</v>
          </cell>
        </row>
        <row r="204">
          <cell r="B204" t="str">
            <v>2111111600</v>
          </cell>
          <cell r="C204">
            <v>146791.239999999</v>
          </cell>
        </row>
        <row r="205">
          <cell r="B205" t="str">
            <v>2111111700</v>
          </cell>
          <cell r="C205">
            <v>36909.239999999903</v>
          </cell>
        </row>
        <row r="206">
          <cell r="B206" t="str">
            <v>2111111900</v>
          </cell>
          <cell r="C206">
            <v>1607.45</v>
          </cell>
        </row>
        <row r="207">
          <cell r="B207" t="str">
            <v>2111210000</v>
          </cell>
          <cell r="C207">
            <v>154466.6</v>
          </cell>
        </row>
        <row r="208">
          <cell r="B208" t="str">
            <v>2111210200</v>
          </cell>
          <cell r="C208">
            <v>185.56</v>
          </cell>
        </row>
        <row r="209">
          <cell r="B209" t="str">
            <v>2111210300</v>
          </cell>
          <cell r="C209">
            <v>4480943.1500000004</v>
          </cell>
        </row>
        <row r="210">
          <cell r="B210" t="str">
            <v>2111210400</v>
          </cell>
          <cell r="C210">
            <v>6708167.3099999903</v>
          </cell>
        </row>
        <row r="211">
          <cell r="B211" t="str">
            <v>2111210500</v>
          </cell>
          <cell r="C211">
            <v>7196925.3799999896</v>
          </cell>
        </row>
        <row r="212">
          <cell r="B212" t="str">
            <v>2111210600</v>
          </cell>
          <cell r="C212">
            <v>6720985.7000000002</v>
          </cell>
        </row>
        <row r="213">
          <cell r="B213" t="str">
            <v>2111210800</v>
          </cell>
          <cell r="C213">
            <v>4396975.0599999903</v>
          </cell>
        </row>
        <row r="214">
          <cell r="B214" t="str">
            <v>2111210900</v>
          </cell>
          <cell r="C214">
            <v>81377.139999999898</v>
          </cell>
        </row>
        <row r="215">
          <cell r="B215" t="str">
            <v>2111211300</v>
          </cell>
          <cell r="C215">
            <v>223186.38</v>
          </cell>
        </row>
        <row r="216">
          <cell r="B216" t="str">
            <v>2111211500</v>
          </cell>
          <cell r="C216">
            <v>285384.13</v>
          </cell>
        </row>
        <row r="217">
          <cell r="B217" t="str">
            <v>2111211600</v>
          </cell>
          <cell r="C217">
            <v>633513.42000000004</v>
          </cell>
        </row>
        <row r="218">
          <cell r="B218" t="str">
            <v>2111211700</v>
          </cell>
          <cell r="C218">
            <v>37761.449999999903</v>
          </cell>
        </row>
        <row r="219">
          <cell r="B219" t="str">
            <v>2111240000</v>
          </cell>
          <cell r="C219">
            <v>128344112.06999899</v>
          </cell>
        </row>
        <row r="220">
          <cell r="B220" t="str">
            <v>2111310000</v>
          </cell>
          <cell r="C220">
            <v>3492036.08</v>
          </cell>
        </row>
        <row r="221">
          <cell r="B221" t="str">
            <v>2111310100</v>
          </cell>
          <cell r="C221">
            <v>10553741.439999901</v>
          </cell>
        </row>
        <row r="222">
          <cell r="B222" t="str">
            <v>2111310200</v>
          </cell>
          <cell r="C222">
            <v>24961317.93</v>
          </cell>
        </row>
        <row r="223">
          <cell r="B223" t="str">
            <v>2111310300</v>
          </cell>
          <cell r="C223">
            <v>82324871.040000007</v>
          </cell>
        </row>
        <row r="224">
          <cell r="B224" t="str">
            <v>2111310400</v>
          </cell>
          <cell r="C224">
            <v>22405590.890000001</v>
          </cell>
        </row>
        <row r="225">
          <cell r="B225" t="str">
            <v>2111310500</v>
          </cell>
          <cell r="C225">
            <v>79184170.819999903</v>
          </cell>
        </row>
        <row r="226">
          <cell r="B226" t="str">
            <v>2111310800</v>
          </cell>
          <cell r="C226">
            <v>601605.77</v>
          </cell>
        </row>
        <row r="227">
          <cell r="B227" t="str">
            <v>2111310900</v>
          </cell>
          <cell r="C227">
            <v>219693.82</v>
          </cell>
        </row>
        <row r="228">
          <cell r="B228" t="str">
            <v>2111311200</v>
          </cell>
          <cell r="C228">
            <v>390499.739999999</v>
          </cell>
        </row>
        <row r="229">
          <cell r="B229" t="str">
            <v>2111311300</v>
          </cell>
          <cell r="C229">
            <v>544982.69999999902</v>
          </cell>
        </row>
        <row r="230">
          <cell r="B230" t="str">
            <v>2111311500</v>
          </cell>
          <cell r="C230">
            <v>2363724.5699999901</v>
          </cell>
        </row>
        <row r="231">
          <cell r="B231" t="str">
            <v>2111311600</v>
          </cell>
          <cell r="C231">
            <v>981223.16</v>
          </cell>
        </row>
        <row r="232">
          <cell r="B232" t="str">
            <v>2111311700</v>
          </cell>
          <cell r="C232">
            <v>3257296.58</v>
          </cell>
        </row>
        <row r="233">
          <cell r="B233" t="str">
            <v>2111311800</v>
          </cell>
          <cell r="C233">
            <v>14.96</v>
          </cell>
        </row>
        <row r="234">
          <cell r="B234" t="str">
            <v>2111311900</v>
          </cell>
          <cell r="C234">
            <v>389139.81</v>
          </cell>
        </row>
        <row r="235">
          <cell r="B235" t="str">
            <v>2111999999</v>
          </cell>
          <cell r="C235">
            <v>0.03</v>
          </cell>
        </row>
        <row r="236">
          <cell r="B236" t="str">
            <v>2181210200</v>
          </cell>
          <cell r="C236">
            <v>1855237.55</v>
          </cell>
        </row>
        <row r="237">
          <cell r="B237" t="str">
            <v>2181210300</v>
          </cell>
          <cell r="C237">
            <v>12080412.529999901</v>
          </cell>
        </row>
        <row r="238">
          <cell r="B238" t="str">
            <v>2181210400</v>
          </cell>
          <cell r="C238">
            <v>3637532.31</v>
          </cell>
        </row>
        <row r="239">
          <cell r="B239" t="str">
            <v>2181210500</v>
          </cell>
          <cell r="C239">
            <v>4008791.1899999902</v>
          </cell>
        </row>
        <row r="240">
          <cell r="B240" t="str">
            <v>2181210600</v>
          </cell>
          <cell r="C240">
            <v>2833467.58</v>
          </cell>
        </row>
        <row r="241">
          <cell r="B241" t="str">
            <v>2181210800</v>
          </cell>
          <cell r="C241">
            <v>3943905.06</v>
          </cell>
        </row>
        <row r="242">
          <cell r="B242" t="str">
            <v>2181210900</v>
          </cell>
          <cell r="C242">
            <v>890.44</v>
          </cell>
        </row>
        <row r="243">
          <cell r="B243" t="str">
            <v>2181211300</v>
          </cell>
          <cell r="C243">
            <v>16797707.460000001</v>
          </cell>
        </row>
        <row r="244">
          <cell r="B244" t="str">
            <v>2181211500</v>
          </cell>
          <cell r="C244">
            <v>201828.179999999</v>
          </cell>
        </row>
        <row r="245">
          <cell r="B245" t="str">
            <v>2181211600</v>
          </cell>
          <cell r="C245">
            <v>248204.149999999</v>
          </cell>
        </row>
        <row r="246">
          <cell r="B246" t="str">
            <v>2181211700</v>
          </cell>
          <cell r="C246">
            <v>1771.71</v>
          </cell>
        </row>
        <row r="247">
          <cell r="B247" t="str">
            <v>2181240000</v>
          </cell>
          <cell r="C247">
            <v>56999068.82</v>
          </cell>
        </row>
        <row r="248">
          <cell r="B248" t="str">
            <v>2181300100</v>
          </cell>
          <cell r="C248">
            <v>47961.769999999902</v>
          </cell>
        </row>
        <row r="249">
          <cell r="B249" t="str">
            <v>2181300200</v>
          </cell>
          <cell r="C249">
            <v>4520515.9299999904</v>
          </cell>
        </row>
        <row r="250">
          <cell r="B250" t="str">
            <v>2181300300</v>
          </cell>
          <cell r="C250">
            <v>29363480</v>
          </cell>
        </row>
        <row r="251">
          <cell r="B251" t="str">
            <v>2181300400</v>
          </cell>
          <cell r="C251">
            <v>2855982.6699999901</v>
          </cell>
        </row>
        <row r="252">
          <cell r="B252" t="str">
            <v>2181300500</v>
          </cell>
          <cell r="C252">
            <v>20346062.219999898</v>
          </cell>
        </row>
        <row r="253">
          <cell r="B253" t="str">
            <v>2181300800</v>
          </cell>
          <cell r="C253">
            <v>2494354.35</v>
          </cell>
        </row>
        <row r="254">
          <cell r="B254" t="str">
            <v>2181300900</v>
          </cell>
          <cell r="C254">
            <v>32414.400000000001</v>
          </cell>
        </row>
        <row r="255">
          <cell r="B255" t="str">
            <v>2181301200</v>
          </cell>
          <cell r="C255">
            <v>117565.429999999</v>
          </cell>
        </row>
        <row r="256">
          <cell r="B256" t="str">
            <v>2181301300</v>
          </cell>
          <cell r="C256">
            <v>22549643.559999902</v>
          </cell>
        </row>
        <row r="257">
          <cell r="B257" t="str">
            <v>2181301500</v>
          </cell>
          <cell r="C257">
            <v>258741.67</v>
          </cell>
        </row>
        <row r="258">
          <cell r="B258" t="str">
            <v>2181301600</v>
          </cell>
          <cell r="C258">
            <v>689085.53</v>
          </cell>
        </row>
        <row r="259">
          <cell r="B259" t="str">
            <v>2181301700</v>
          </cell>
          <cell r="C259">
            <v>90228.800000000003</v>
          </cell>
        </row>
        <row r="260">
          <cell r="B260" t="str">
            <v>2181301800</v>
          </cell>
          <cell r="C260">
            <v>316117.69</v>
          </cell>
        </row>
        <row r="261">
          <cell r="B261" t="str">
            <v>2181301900</v>
          </cell>
          <cell r="C261">
            <v>356458.82</v>
          </cell>
        </row>
        <row r="262">
          <cell r="B262" t="str">
            <v>2211000000</v>
          </cell>
          <cell r="C262">
            <v>-134822979.94</v>
          </cell>
        </row>
        <row r="263">
          <cell r="B263" t="str">
            <v>2211010000</v>
          </cell>
          <cell r="C263">
            <v>-319751896.19</v>
          </cell>
        </row>
        <row r="264">
          <cell r="B264" t="str">
            <v>2212010000</v>
          </cell>
          <cell r="C264">
            <v>-27151458.969999898</v>
          </cell>
        </row>
        <row r="265">
          <cell r="B265" t="str">
            <v>2280000000</v>
          </cell>
          <cell r="C265">
            <v>-20321643.539999899</v>
          </cell>
        </row>
        <row r="266">
          <cell r="B266" t="str">
            <v>2289900000</v>
          </cell>
          <cell r="C266">
            <v>181081.66</v>
          </cell>
        </row>
        <row r="267">
          <cell r="B267" t="str">
            <v>2291010000</v>
          </cell>
          <cell r="C267">
            <v>2025077.5</v>
          </cell>
        </row>
        <row r="268">
          <cell r="B268" t="str">
            <v>2412010000</v>
          </cell>
          <cell r="C268">
            <v>2952.7399999999898</v>
          </cell>
        </row>
        <row r="269">
          <cell r="B269" t="str">
            <v>2412020000</v>
          </cell>
          <cell r="C269">
            <v>5939.7399999999898</v>
          </cell>
        </row>
        <row r="270">
          <cell r="B270" t="str">
            <v>2412090000</v>
          </cell>
          <cell r="C270">
            <v>5.75999999999999</v>
          </cell>
        </row>
        <row r="271">
          <cell r="B271" t="str">
            <v>2413010000</v>
          </cell>
          <cell r="C271">
            <v>-41811191.009999901</v>
          </cell>
        </row>
        <row r="272">
          <cell r="B272" t="str">
            <v>2421010000</v>
          </cell>
          <cell r="C272">
            <v>-3467323.1099999901</v>
          </cell>
        </row>
        <row r="273">
          <cell r="B273" t="str">
            <v>2423010000</v>
          </cell>
          <cell r="C273">
            <v>-22.5</v>
          </cell>
        </row>
        <row r="274">
          <cell r="B274" t="str">
            <v>2423020000</v>
          </cell>
          <cell r="C274">
            <v>1484.7</v>
          </cell>
        </row>
        <row r="275">
          <cell r="B275" t="str">
            <v>2425010000</v>
          </cell>
          <cell r="C275">
            <v>-5903.04</v>
          </cell>
        </row>
        <row r="276">
          <cell r="B276" t="str">
            <v>2429990000</v>
          </cell>
          <cell r="C276">
            <v>-341.45999999999901</v>
          </cell>
        </row>
        <row r="277">
          <cell r="B277" t="str">
            <v>2437001000</v>
          </cell>
          <cell r="C277">
            <v>27137093.870000001</v>
          </cell>
        </row>
        <row r="278">
          <cell r="B278" t="str">
            <v>2441000100</v>
          </cell>
          <cell r="C278">
            <v>-8126.7399999999898</v>
          </cell>
        </row>
        <row r="279">
          <cell r="B279" t="str">
            <v>2441000200</v>
          </cell>
          <cell r="C279">
            <v>-179424.57</v>
          </cell>
        </row>
        <row r="280">
          <cell r="B280" t="str">
            <v>2441000300</v>
          </cell>
          <cell r="C280">
            <v>-308.76999999999902</v>
          </cell>
        </row>
        <row r="281">
          <cell r="B281" t="str">
            <v>2450000000</v>
          </cell>
          <cell r="C281">
            <v>-5248786.4800000004</v>
          </cell>
        </row>
        <row r="282">
          <cell r="B282" t="str">
            <v>2490000000</v>
          </cell>
          <cell r="C282">
            <v>-5601872.3499999903</v>
          </cell>
        </row>
        <row r="283">
          <cell r="B283" t="str">
            <v>2521211000</v>
          </cell>
          <cell r="C283">
            <v>-131650625.28</v>
          </cell>
        </row>
        <row r="284">
          <cell r="B284" t="str">
            <v>2521221000</v>
          </cell>
          <cell r="C284">
            <v>-778124719.63</v>
          </cell>
        </row>
        <row r="285">
          <cell r="B285" t="str">
            <v>2611100000</v>
          </cell>
          <cell r="C285">
            <v>-2686142.5899999901</v>
          </cell>
        </row>
        <row r="286">
          <cell r="B286" t="str">
            <v>2611101000</v>
          </cell>
          <cell r="C286">
            <v>-30890117.289999899</v>
          </cell>
        </row>
        <row r="287">
          <cell r="B287" t="str">
            <v>2611201000</v>
          </cell>
          <cell r="C287">
            <v>-130702.03</v>
          </cell>
        </row>
        <row r="288">
          <cell r="B288" t="str">
            <v>2615101000</v>
          </cell>
          <cell r="C288">
            <v>-293656.83</v>
          </cell>
        </row>
        <row r="289">
          <cell r="B289" t="str">
            <v>2621010000</v>
          </cell>
          <cell r="C289">
            <v>-1030177.96</v>
          </cell>
        </row>
        <row r="290">
          <cell r="B290" t="str">
            <v>2621020000</v>
          </cell>
          <cell r="C290">
            <v>1041258.26</v>
          </cell>
        </row>
        <row r="291">
          <cell r="B291" t="str">
            <v>2622000000</v>
          </cell>
          <cell r="C291">
            <v>-19045.63</v>
          </cell>
        </row>
        <row r="292">
          <cell r="B292" t="str">
            <v>2622010000</v>
          </cell>
          <cell r="C292">
            <v>-945268521.35000002</v>
          </cell>
        </row>
        <row r="293">
          <cell r="B293" t="str">
            <v>2622020000</v>
          </cell>
          <cell r="C293">
            <v>945454231.86000001</v>
          </cell>
        </row>
        <row r="294">
          <cell r="B294" t="str">
            <v>2623010000</v>
          </cell>
          <cell r="C294">
            <v>4171.47</v>
          </cell>
        </row>
        <row r="295">
          <cell r="B295" t="str">
            <v>2623020000</v>
          </cell>
          <cell r="C295">
            <v>997.6</v>
          </cell>
        </row>
        <row r="296">
          <cell r="B296" t="str">
            <v>2624010000</v>
          </cell>
          <cell r="C296">
            <v>3299.1599999999899</v>
          </cell>
        </row>
        <row r="297">
          <cell r="B297" t="str">
            <v>2624020000</v>
          </cell>
          <cell r="C297">
            <v>77675.72</v>
          </cell>
        </row>
        <row r="298">
          <cell r="B298" t="str">
            <v>2629010000</v>
          </cell>
          <cell r="C298">
            <v>6348.6199999999899</v>
          </cell>
        </row>
        <row r="299">
          <cell r="B299" t="str">
            <v>2629020000</v>
          </cell>
          <cell r="C299">
            <v>-1709.8</v>
          </cell>
        </row>
        <row r="300">
          <cell r="B300" t="str">
            <v>2629030000</v>
          </cell>
          <cell r="C300">
            <v>-6860.85</v>
          </cell>
        </row>
        <row r="301">
          <cell r="B301" t="str">
            <v>2629040000</v>
          </cell>
          <cell r="C301">
            <v>-23997.959999999901</v>
          </cell>
        </row>
        <row r="302">
          <cell r="B302" t="str">
            <v>2629990000</v>
          </cell>
          <cell r="C302">
            <v>28756.13</v>
          </cell>
        </row>
        <row r="303">
          <cell r="B303" t="str">
            <v>2629999999</v>
          </cell>
          <cell r="C303">
            <v>-0.02</v>
          </cell>
        </row>
        <row r="304">
          <cell r="B304" t="str">
            <v>2630000000</v>
          </cell>
          <cell r="C304">
            <v>-96362.21</v>
          </cell>
        </row>
        <row r="305">
          <cell r="B305" t="str">
            <v>2670000000</v>
          </cell>
          <cell r="C305">
            <v>-1166.1300000000001</v>
          </cell>
        </row>
        <row r="306">
          <cell r="B306" t="str">
            <v>2681104000</v>
          </cell>
          <cell r="C306">
            <v>42668.139999999898</v>
          </cell>
        </row>
        <row r="307">
          <cell r="B307" t="str">
            <v>2681107000</v>
          </cell>
          <cell r="C307">
            <v>98814366.269999906</v>
          </cell>
        </row>
        <row r="308">
          <cell r="B308" t="str">
            <v>2681109000</v>
          </cell>
          <cell r="C308">
            <v>20257785.850000001</v>
          </cell>
        </row>
        <row r="309">
          <cell r="B309" t="str">
            <v>2681114000</v>
          </cell>
          <cell r="C309">
            <v>6040856.5499999896</v>
          </cell>
        </row>
        <row r="310">
          <cell r="B310" t="str">
            <v>2681115000</v>
          </cell>
          <cell r="C310">
            <v>478.04</v>
          </cell>
        </row>
        <row r="311">
          <cell r="B311" t="str">
            <v>2681116000</v>
          </cell>
          <cell r="C311">
            <v>19246239.07</v>
          </cell>
        </row>
        <row r="312">
          <cell r="B312" t="str">
            <v>2681126010</v>
          </cell>
          <cell r="C312">
            <v>174421.87</v>
          </cell>
        </row>
        <row r="313">
          <cell r="B313" t="str">
            <v>2681130000</v>
          </cell>
          <cell r="C313">
            <v>-430487498.76999903</v>
          </cell>
        </row>
        <row r="314">
          <cell r="B314" t="str">
            <v>2681130001</v>
          </cell>
          <cell r="C314">
            <v>-2833632.75999999</v>
          </cell>
        </row>
        <row r="315">
          <cell r="B315" t="str">
            <v>2681130009</v>
          </cell>
          <cell r="C315">
            <v>-14342095.91</v>
          </cell>
        </row>
        <row r="316">
          <cell r="B316" t="str">
            <v>2681132000</v>
          </cell>
          <cell r="C316">
            <v>-1196691.5900000001</v>
          </cell>
        </row>
        <row r="317">
          <cell r="B317" t="str">
            <v>2681133010</v>
          </cell>
          <cell r="C317">
            <v>-140.31</v>
          </cell>
        </row>
        <row r="318">
          <cell r="B318" t="str">
            <v>2681136000</v>
          </cell>
          <cell r="C318">
            <v>2170748</v>
          </cell>
        </row>
        <row r="319">
          <cell r="B319" t="str">
            <v>2681136020</v>
          </cell>
          <cell r="C319">
            <v>19.9499999999999</v>
          </cell>
        </row>
        <row r="320">
          <cell r="B320" t="str">
            <v>2681137010</v>
          </cell>
          <cell r="C320">
            <v>62931024</v>
          </cell>
        </row>
        <row r="321">
          <cell r="B321" t="str">
            <v>2681140010</v>
          </cell>
          <cell r="C321">
            <v>67974.44</v>
          </cell>
        </row>
        <row r="322">
          <cell r="B322" t="str">
            <v>2681199070</v>
          </cell>
          <cell r="C322">
            <v>3281.27</v>
          </cell>
        </row>
        <row r="323">
          <cell r="B323" t="str">
            <v>2681199090</v>
          </cell>
          <cell r="C323">
            <v>203626.299999999</v>
          </cell>
        </row>
        <row r="324">
          <cell r="B324" t="str">
            <v>2681199999</v>
          </cell>
          <cell r="C324">
            <v>0.03</v>
          </cell>
        </row>
        <row r="325">
          <cell r="B325" t="str">
            <v>2682101000</v>
          </cell>
          <cell r="C325">
            <v>28076920.07</v>
          </cell>
        </row>
        <row r="326">
          <cell r="B326" t="str">
            <v>2682102100</v>
          </cell>
          <cell r="C326">
            <v>-5877.14</v>
          </cell>
        </row>
        <row r="327">
          <cell r="B327" t="str">
            <v>2682102200</v>
          </cell>
          <cell r="C327">
            <v>-6854.96</v>
          </cell>
        </row>
        <row r="328">
          <cell r="B328" t="str">
            <v>2682102300</v>
          </cell>
          <cell r="C328">
            <v>-23340152.100000001</v>
          </cell>
        </row>
        <row r="329">
          <cell r="B329" t="str">
            <v>2682103000</v>
          </cell>
          <cell r="C329">
            <v>-195338.39</v>
          </cell>
        </row>
        <row r="330">
          <cell r="B330" t="str">
            <v>2682105100</v>
          </cell>
          <cell r="C330">
            <v>-481355.45</v>
          </cell>
        </row>
        <row r="331">
          <cell r="B331" t="str">
            <v>2682106000</v>
          </cell>
          <cell r="C331">
            <v>49.6099999999999</v>
          </cell>
        </row>
        <row r="332">
          <cell r="B332" t="str">
            <v>2682107000</v>
          </cell>
          <cell r="C332">
            <v>30.01</v>
          </cell>
        </row>
        <row r="333">
          <cell r="B333" t="str">
            <v>2682108100</v>
          </cell>
          <cell r="C333">
            <v>108433.179999999</v>
          </cell>
        </row>
        <row r="334">
          <cell r="B334" t="str">
            <v>2682108200</v>
          </cell>
          <cell r="C334">
            <v>581084.31000000006</v>
          </cell>
        </row>
        <row r="335">
          <cell r="B335" t="str">
            <v>2682109000</v>
          </cell>
          <cell r="C335">
            <v>-3164507.54999999</v>
          </cell>
        </row>
        <row r="336">
          <cell r="B336" t="str">
            <v>2682110811</v>
          </cell>
          <cell r="C336">
            <v>-4653.09</v>
          </cell>
        </row>
        <row r="337">
          <cell r="B337" t="str">
            <v>2682110813</v>
          </cell>
          <cell r="C337">
            <v>-253.19</v>
          </cell>
        </row>
        <row r="338">
          <cell r="B338" t="str">
            <v>2682110814</v>
          </cell>
          <cell r="C338">
            <v>97.67</v>
          </cell>
        </row>
        <row r="339">
          <cell r="B339" t="str">
            <v>2682110820</v>
          </cell>
          <cell r="C339">
            <v>-181117.609999999</v>
          </cell>
        </row>
        <row r="340">
          <cell r="B340" t="str">
            <v>2682110822</v>
          </cell>
          <cell r="C340">
            <v>-4400.54</v>
          </cell>
        </row>
        <row r="341">
          <cell r="B341" t="str">
            <v>2682110829</v>
          </cell>
          <cell r="C341">
            <v>-366.86</v>
          </cell>
        </row>
        <row r="342">
          <cell r="B342" t="str">
            <v>2682110901</v>
          </cell>
          <cell r="C342">
            <v>-9286.6599999999908</v>
          </cell>
        </row>
        <row r="343">
          <cell r="B343" t="str">
            <v>2682113000</v>
          </cell>
          <cell r="C343">
            <v>-6398702.7300000004</v>
          </cell>
        </row>
        <row r="344">
          <cell r="B344" t="str">
            <v>2682114200</v>
          </cell>
          <cell r="C344">
            <v>-257582.399999999</v>
          </cell>
        </row>
        <row r="345">
          <cell r="B345" t="str">
            <v>2682123501</v>
          </cell>
          <cell r="C345">
            <v>-213774318.66</v>
          </cell>
        </row>
        <row r="346">
          <cell r="B346" t="str">
            <v>2682123502</v>
          </cell>
          <cell r="C346">
            <v>203949085.27000001</v>
          </cell>
        </row>
        <row r="347">
          <cell r="B347" t="str">
            <v>2682123701</v>
          </cell>
          <cell r="C347">
            <v>-46141254.950000003</v>
          </cell>
        </row>
        <row r="348">
          <cell r="B348" t="str">
            <v>2682123702</v>
          </cell>
          <cell r="C348">
            <v>39316041.579999901</v>
          </cell>
        </row>
        <row r="349">
          <cell r="B349" t="str">
            <v>2682126100</v>
          </cell>
          <cell r="C349">
            <v>1117399.3500000001</v>
          </cell>
        </row>
        <row r="350">
          <cell r="B350" t="str">
            <v>2682128000</v>
          </cell>
          <cell r="C350">
            <v>-116882.5</v>
          </cell>
        </row>
        <row r="351">
          <cell r="B351" t="str">
            <v>2682138100</v>
          </cell>
          <cell r="C351">
            <v>-27100.54</v>
          </cell>
        </row>
        <row r="352">
          <cell r="B352" t="str">
            <v>2682138200</v>
          </cell>
          <cell r="C352">
            <v>-2506.69</v>
          </cell>
        </row>
        <row r="353">
          <cell r="B353" t="str">
            <v>2682138300</v>
          </cell>
          <cell r="C353">
            <v>-14307563.460000001</v>
          </cell>
        </row>
        <row r="354">
          <cell r="B354" t="str">
            <v>2682199999</v>
          </cell>
          <cell r="C354">
            <v>0.02</v>
          </cell>
        </row>
        <row r="355">
          <cell r="B355" t="str">
            <v>2683100000</v>
          </cell>
          <cell r="C355">
            <v>-75778.979999999894</v>
          </cell>
        </row>
        <row r="356">
          <cell r="B356" t="str">
            <v>2683110000</v>
          </cell>
          <cell r="C356">
            <v>77.049999999999898</v>
          </cell>
        </row>
        <row r="357">
          <cell r="B357" t="str">
            <v>2683120000</v>
          </cell>
          <cell r="C357">
            <v>-1428861.29</v>
          </cell>
        </row>
        <row r="358">
          <cell r="B358" t="str">
            <v>2683160000</v>
          </cell>
          <cell r="C358">
            <v>161736.91</v>
          </cell>
        </row>
        <row r="359">
          <cell r="B359" t="str">
            <v>2683180000</v>
          </cell>
          <cell r="C359">
            <v>0.05</v>
          </cell>
        </row>
        <row r="360">
          <cell r="B360" t="str">
            <v>2683181000</v>
          </cell>
          <cell r="C360">
            <v>-6691.4799999999896</v>
          </cell>
        </row>
        <row r="361">
          <cell r="B361" t="str">
            <v>2683191000</v>
          </cell>
          <cell r="C361">
            <v>-256.75999999999902</v>
          </cell>
        </row>
        <row r="362">
          <cell r="B362" t="str">
            <v>2710050300</v>
          </cell>
          <cell r="C362">
            <v>21822803.710000001</v>
          </cell>
        </row>
        <row r="363">
          <cell r="B363" t="str">
            <v>2710050400</v>
          </cell>
          <cell r="C363">
            <v>9662391.75</v>
          </cell>
        </row>
        <row r="364">
          <cell r="B364" t="str">
            <v>2710050500</v>
          </cell>
          <cell r="C364">
            <v>57478251.6599999</v>
          </cell>
        </row>
        <row r="365">
          <cell r="B365" t="str">
            <v>2710050600</v>
          </cell>
          <cell r="C365">
            <v>5222930.79</v>
          </cell>
        </row>
        <row r="366">
          <cell r="B366" t="str">
            <v>2710080100</v>
          </cell>
          <cell r="C366">
            <v>345725.679999999</v>
          </cell>
        </row>
        <row r="367">
          <cell r="B367" t="str">
            <v>2710990100</v>
          </cell>
          <cell r="C367">
            <v>51967005.700000003</v>
          </cell>
        </row>
        <row r="368">
          <cell r="B368" t="str">
            <v>2721021100</v>
          </cell>
          <cell r="C368">
            <v>88458.25</v>
          </cell>
        </row>
        <row r="369">
          <cell r="B369" t="str">
            <v>2729011100</v>
          </cell>
          <cell r="C369">
            <v>795668.66</v>
          </cell>
        </row>
        <row r="370">
          <cell r="B370" t="str">
            <v>2729031100</v>
          </cell>
          <cell r="C370">
            <v>11903482.83</v>
          </cell>
        </row>
        <row r="371">
          <cell r="B371" t="str">
            <v>2729991100</v>
          </cell>
          <cell r="C371">
            <v>669986.48999999894</v>
          </cell>
        </row>
        <row r="372">
          <cell r="B372" t="str">
            <v>2730020100</v>
          </cell>
          <cell r="C372">
            <v>-27496267.289999899</v>
          </cell>
        </row>
        <row r="373">
          <cell r="B373" t="str">
            <v>2730030500</v>
          </cell>
          <cell r="C373">
            <v>-3112046.1099999901</v>
          </cell>
        </row>
        <row r="374">
          <cell r="B374" t="str">
            <v>2730080100</v>
          </cell>
          <cell r="C374">
            <v>-23354361.34</v>
          </cell>
        </row>
        <row r="375">
          <cell r="B375" t="str">
            <v>2730990100</v>
          </cell>
          <cell r="C375">
            <v>-31347.639999999901</v>
          </cell>
        </row>
        <row r="376">
          <cell r="B376" t="str">
            <v>2730990900</v>
          </cell>
          <cell r="C376">
            <v>6708831.9900000002</v>
          </cell>
        </row>
        <row r="377">
          <cell r="B377" t="str">
            <v>2745200000</v>
          </cell>
          <cell r="C377">
            <v>-34277331.0499999</v>
          </cell>
        </row>
        <row r="378">
          <cell r="B378" t="str">
            <v>2745210000</v>
          </cell>
          <cell r="C378">
            <v>-2.75</v>
          </cell>
        </row>
        <row r="379">
          <cell r="B379" t="str">
            <v>2745213000</v>
          </cell>
          <cell r="C379">
            <v>-1625265509.6500001</v>
          </cell>
        </row>
        <row r="380">
          <cell r="B380" t="str">
            <v>2745220000</v>
          </cell>
          <cell r="C380">
            <v>-14963.94</v>
          </cell>
        </row>
        <row r="381">
          <cell r="B381" t="str">
            <v>2745900000</v>
          </cell>
          <cell r="C381">
            <v>419564422.47000003</v>
          </cell>
        </row>
        <row r="382">
          <cell r="B382" t="str">
            <v>2749000001</v>
          </cell>
          <cell r="C382">
            <v>-151447.34</v>
          </cell>
        </row>
        <row r="383">
          <cell r="B383" t="str">
            <v>2811010000</v>
          </cell>
          <cell r="C383">
            <v>-9319.59</v>
          </cell>
        </row>
        <row r="384">
          <cell r="B384" t="str">
            <v>2811020000</v>
          </cell>
          <cell r="C384">
            <v>-107697701.01000001</v>
          </cell>
        </row>
        <row r="385">
          <cell r="B385" t="str">
            <v>2811030000</v>
          </cell>
          <cell r="C385">
            <v>-81223518.200000003</v>
          </cell>
        </row>
        <row r="386">
          <cell r="B386" t="str">
            <v>2811040000</v>
          </cell>
          <cell r="C386">
            <v>-4424761.95</v>
          </cell>
        </row>
        <row r="387">
          <cell r="B387" t="str">
            <v>2811050000</v>
          </cell>
          <cell r="C387">
            <v>-28464948.27</v>
          </cell>
        </row>
        <row r="388">
          <cell r="B388" t="str">
            <v>2811060000</v>
          </cell>
          <cell r="C388">
            <v>-1912187.07</v>
          </cell>
        </row>
        <row r="389">
          <cell r="B389" t="str">
            <v>2880010000</v>
          </cell>
          <cell r="C389">
            <v>-19153068.460000001</v>
          </cell>
        </row>
        <row r="390">
          <cell r="B390" t="str">
            <v>2901010000</v>
          </cell>
          <cell r="C390">
            <v>-11453500</v>
          </cell>
        </row>
        <row r="391">
          <cell r="B391" t="str">
            <v>2903010000</v>
          </cell>
          <cell r="C391">
            <v>-3935101.3999999901</v>
          </cell>
        </row>
        <row r="392">
          <cell r="B392" t="str">
            <v>2908010000</v>
          </cell>
          <cell r="C392">
            <v>-296482293.19999897</v>
          </cell>
        </row>
        <row r="393">
          <cell r="B393" t="str">
            <v>2908020000</v>
          </cell>
          <cell r="C393">
            <v>-563641.62</v>
          </cell>
        </row>
        <row r="394">
          <cell r="B394" t="str">
            <v>3122199999</v>
          </cell>
          <cell r="C394">
            <v>-63912.480000000003</v>
          </cell>
        </row>
        <row r="395">
          <cell r="B395" t="str">
            <v>3122201100</v>
          </cell>
          <cell r="C395">
            <v>31956.240000000002</v>
          </cell>
        </row>
        <row r="396">
          <cell r="B396" t="str">
            <v>3122202100</v>
          </cell>
          <cell r="C396">
            <v>31956.240000000002</v>
          </cell>
        </row>
        <row r="397">
          <cell r="B397" t="str">
            <v>3130110100</v>
          </cell>
          <cell r="C397">
            <v>5566946.1699999897</v>
          </cell>
        </row>
        <row r="398">
          <cell r="B398" t="str">
            <v>3130117100</v>
          </cell>
          <cell r="C398">
            <v>64720118.850000001</v>
          </cell>
        </row>
        <row r="399">
          <cell r="B399" t="str">
            <v>3130140100</v>
          </cell>
          <cell r="C399">
            <v>1413569070.96</v>
          </cell>
        </row>
        <row r="400">
          <cell r="B400" t="str">
            <v>3130140200</v>
          </cell>
          <cell r="C400">
            <v>632448302</v>
          </cell>
        </row>
        <row r="401">
          <cell r="B401" t="str">
            <v>3130140300</v>
          </cell>
          <cell r="C401">
            <v>9066903.9900000002</v>
          </cell>
        </row>
        <row r="402">
          <cell r="B402" t="str">
            <v>3130140400</v>
          </cell>
          <cell r="C402">
            <v>8757561</v>
          </cell>
        </row>
        <row r="403">
          <cell r="B403" t="str">
            <v>3130142100</v>
          </cell>
          <cell r="C403">
            <v>-2204399.02</v>
          </cell>
        </row>
        <row r="404">
          <cell r="B404" t="str">
            <v>3130142300</v>
          </cell>
          <cell r="C404">
            <v>0.01</v>
          </cell>
        </row>
        <row r="405">
          <cell r="B405" t="str">
            <v>3130142500</v>
          </cell>
          <cell r="C405">
            <v>-2514141.3399999901</v>
          </cell>
        </row>
        <row r="406">
          <cell r="B406" t="str">
            <v>3130142800</v>
          </cell>
          <cell r="C406">
            <v>-4419863.46</v>
          </cell>
        </row>
        <row r="407">
          <cell r="B407" t="str">
            <v>3130142900</v>
          </cell>
          <cell r="C407">
            <v>-8625712.5</v>
          </cell>
        </row>
        <row r="408">
          <cell r="B408" t="str">
            <v>3130169100</v>
          </cell>
          <cell r="C408">
            <v>709231.48999999894</v>
          </cell>
        </row>
        <row r="409">
          <cell r="B409" t="str">
            <v>3130170100</v>
          </cell>
          <cell r="C409">
            <v>2514141.3199999901</v>
          </cell>
        </row>
        <row r="410">
          <cell r="B410" t="str">
            <v>3130171100</v>
          </cell>
          <cell r="C410">
            <v>5815321.0300000003</v>
          </cell>
        </row>
        <row r="411">
          <cell r="B411" t="str">
            <v>3130172100</v>
          </cell>
          <cell r="C411">
            <v>8625712.4900000002</v>
          </cell>
        </row>
        <row r="412">
          <cell r="B412" t="str">
            <v>3130185100</v>
          </cell>
          <cell r="C412">
            <v>-51971342.030000001</v>
          </cell>
        </row>
        <row r="413">
          <cell r="B413" t="str">
            <v>3130186100</v>
          </cell>
          <cell r="C413">
            <v>151745917.77000001</v>
          </cell>
        </row>
        <row r="414">
          <cell r="B414" t="str">
            <v>3130187100</v>
          </cell>
          <cell r="C414">
            <v>1823535.02</v>
          </cell>
        </row>
        <row r="415">
          <cell r="B415" t="str">
            <v>3130188100</v>
          </cell>
          <cell r="C415">
            <v>136694924.44</v>
          </cell>
        </row>
        <row r="416">
          <cell r="B416" t="str">
            <v>3163101100</v>
          </cell>
          <cell r="C416">
            <v>80573646.959999904</v>
          </cell>
        </row>
        <row r="417">
          <cell r="B417" t="str">
            <v>3163101999</v>
          </cell>
          <cell r="C417">
            <v>71555.869999999893</v>
          </cell>
        </row>
        <row r="418">
          <cell r="B418" t="str">
            <v>3163199999</v>
          </cell>
          <cell r="C418">
            <v>-223093.12</v>
          </cell>
        </row>
        <row r="419">
          <cell r="B419" t="str">
            <v>3163201100</v>
          </cell>
          <cell r="C419">
            <v>223093.12</v>
          </cell>
        </row>
        <row r="420">
          <cell r="B420" t="str">
            <v>3164101100</v>
          </cell>
          <cell r="C420">
            <v>1387810.4199999899</v>
          </cell>
        </row>
        <row r="421">
          <cell r="B421" t="str">
            <v>3164101999</v>
          </cell>
          <cell r="C421">
            <v>2236.1199999999899</v>
          </cell>
        </row>
        <row r="422">
          <cell r="B422" t="str">
            <v>3176310110</v>
          </cell>
          <cell r="C422">
            <v>-71555.869999999893</v>
          </cell>
        </row>
        <row r="423">
          <cell r="B423" t="str">
            <v>3176410110</v>
          </cell>
          <cell r="C423">
            <v>-2236.1199999999899</v>
          </cell>
        </row>
        <row r="424">
          <cell r="B424" t="str">
            <v>3183013110</v>
          </cell>
          <cell r="C424">
            <v>-25522281.18</v>
          </cell>
        </row>
        <row r="425">
          <cell r="B425" t="str">
            <v>3190000010</v>
          </cell>
          <cell r="C425">
            <v>-5920229.4699999904</v>
          </cell>
        </row>
        <row r="426">
          <cell r="B426" t="str">
            <v>3190200000</v>
          </cell>
          <cell r="C426">
            <v>-3307883.58</v>
          </cell>
        </row>
        <row r="427">
          <cell r="B427" t="str">
            <v>3190300000</v>
          </cell>
          <cell r="C427">
            <v>-2346799947.0100002</v>
          </cell>
        </row>
        <row r="428">
          <cell r="B428" t="str">
            <v>3190690000</v>
          </cell>
          <cell r="C428">
            <v>-72733344.329999894</v>
          </cell>
        </row>
        <row r="429">
          <cell r="B429" t="str">
            <v>3620300100</v>
          </cell>
          <cell r="C429">
            <v>12280090.970000001</v>
          </cell>
        </row>
        <row r="430">
          <cell r="B430" t="str">
            <v>3620300200</v>
          </cell>
          <cell r="C430">
            <v>3648792.85</v>
          </cell>
        </row>
        <row r="431">
          <cell r="B431" t="str">
            <v>3620400100</v>
          </cell>
          <cell r="C431">
            <v>303976.78000000003</v>
          </cell>
        </row>
        <row r="432">
          <cell r="B432" t="str">
            <v>3620400300</v>
          </cell>
          <cell r="C432">
            <v>624258.30000000005</v>
          </cell>
        </row>
        <row r="433">
          <cell r="B433" t="str">
            <v>3806300010</v>
          </cell>
          <cell r="C433">
            <v>-33054.809999999903</v>
          </cell>
        </row>
        <row r="434">
          <cell r="B434" t="str">
            <v>3890000060</v>
          </cell>
          <cell r="C434">
            <v>33054.809999999903</v>
          </cell>
        </row>
        <row r="435">
          <cell r="B435" t="str">
            <v>4142000000</v>
          </cell>
          <cell r="C435">
            <v>535514.81000000006</v>
          </cell>
        </row>
        <row r="436">
          <cell r="B436" t="str">
            <v>4205000000</v>
          </cell>
          <cell r="C436">
            <v>213774318.66</v>
          </cell>
        </row>
        <row r="437">
          <cell r="B437" t="str">
            <v>4207000000</v>
          </cell>
          <cell r="C437">
            <v>46141254.950000003</v>
          </cell>
        </row>
        <row r="438">
          <cell r="B438" t="str">
            <v>4210000000</v>
          </cell>
          <cell r="C438">
            <v>17720829.649999902</v>
          </cell>
        </row>
        <row r="439">
          <cell r="B439" t="str">
            <v>4220000000</v>
          </cell>
          <cell r="C439">
            <v>155642822.86000001</v>
          </cell>
        </row>
        <row r="440">
          <cell r="B440" t="str">
            <v>4231310000</v>
          </cell>
          <cell r="C440">
            <v>1574765659.5699899</v>
          </cell>
        </row>
        <row r="441">
          <cell r="B441" t="str">
            <v>4231320000</v>
          </cell>
          <cell r="C441">
            <v>2199119897.8299899</v>
          </cell>
        </row>
        <row r="442">
          <cell r="B442" t="str">
            <v>4231330000</v>
          </cell>
          <cell r="C442">
            <v>4790337238.5200005</v>
          </cell>
        </row>
        <row r="443">
          <cell r="B443" t="str">
            <v>4231340000</v>
          </cell>
          <cell r="C443">
            <v>470093568.19999897</v>
          </cell>
        </row>
        <row r="444">
          <cell r="B444" t="str">
            <v>4231350000</v>
          </cell>
          <cell r="C444">
            <v>183640668.389999</v>
          </cell>
        </row>
        <row r="445">
          <cell r="B445" t="str">
            <v>4231390000</v>
          </cell>
          <cell r="C445">
            <v>5893158.9299999904</v>
          </cell>
        </row>
        <row r="446">
          <cell r="B446" t="str">
            <v>4239000000</v>
          </cell>
          <cell r="C446">
            <v>6105715.04</v>
          </cell>
        </row>
        <row r="447">
          <cell r="B447" t="str">
            <v>4241100000</v>
          </cell>
          <cell r="C447">
            <v>36133792.630000003</v>
          </cell>
        </row>
        <row r="448">
          <cell r="B448" t="str">
            <v>4241200000</v>
          </cell>
          <cell r="C448">
            <v>5174427.16</v>
          </cell>
        </row>
        <row r="449">
          <cell r="B449" t="str">
            <v>4241900000</v>
          </cell>
          <cell r="C449">
            <v>1110772.1899999899</v>
          </cell>
        </row>
        <row r="450">
          <cell r="B450" t="str">
            <v>4242100000</v>
          </cell>
          <cell r="C450">
            <v>642201.80000000005</v>
          </cell>
        </row>
        <row r="451">
          <cell r="B451" t="str">
            <v>4250000000</v>
          </cell>
          <cell r="C451">
            <v>1619912.1699999899</v>
          </cell>
        </row>
        <row r="452">
          <cell r="B452" t="str">
            <v>4261100000</v>
          </cell>
          <cell r="C452">
            <v>61731597.030000001</v>
          </cell>
        </row>
        <row r="453">
          <cell r="B453" t="str">
            <v>4261200000</v>
          </cell>
          <cell r="C453">
            <v>6503313.3399999896</v>
          </cell>
        </row>
        <row r="454">
          <cell r="B454" t="str">
            <v>4261300000</v>
          </cell>
          <cell r="C454">
            <v>6730759.6699999897</v>
          </cell>
        </row>
        <row r="455">
          <cell r="B455" t="str">
            <v>4261400000</v>
          </cell>
          <cell r="C455">
            <v>662231.76</v>
          </cell>
        </row>
        <row r="456">
          <cell r="B456" t="str">
            <v>4261900000</v>
          </cell>
          <cell r="C456">
            <v>764926.29</v>
          </cell>
        </row>
        <row r="457">
          <cell r="B457" t="str">
            <v>4282000000</v>
          </cell>
          <cell r="C457">
            <v>138317.84</v>
          </cell>
        </row>
        <row r="458">
          <cell r="B458" t="str">
            <v>4283000000</v>
          </cell>
          <cell r="C458">
            <v>10236385.42</v>
          </cell>
        </row>
        <row r="459">
          <cell r="B459" t="str">
            <v>4290000000</v>
          </cell>
          <cell r="C459">
            <v>1915199.54</v>
          </cell>
        </row>
        <row r="460">
          <cell r="B460" t="str">
            <v>4310000000</v>
          </cell>
          <cell r="C460">
            <v>340325.32</v>
          </cell>
        </row>
        <row r="461">
          <cell r="B461" t="str">
            <v>4422000000</v>
          </cell>
          <cell r="C461">
            <v>714562.56999999902</v>
          </cell>
        </row>
        <row r="462">
          <cell r="B462" t="str">
            <v>4423131000</v>
          </cell>
          <cell r="C462">
            <v>74020744.269999906</v>
          </cell>
        </row>
        <row r="463">
          <cell r="B463" t="str">
            <v>4423132000</v>
          </cell>
          <cell r="C463">
            <v>32437673.539999899</v>
          </cell>
        </row>
        <row r="464">
          <cell r="B464" t="str">
            <v>4423133000</v>
          </cell>
          <cell r="C464">
            <v>46179314.57</v>
          </cell>
        </row>
        <row r="465">
          <cell r="B465" t="str">
            <v>4423134000</v>
          </cell>
          <cell r="C465">
            <v>5457830.5899999896</v>
          </cell>
        </row>
        <row r="466">
          <cell r="B466" t="str">
            <v>4423135000</v>
          </cell>
          <cell r="C466">
            <v>22931143.530000001</v>
          </cell>
        </row>
        <row r="467">
          <cell r="B467" t="str">
            <v>4423519000</v>
          </cell>
          <cell r="C467">
            <v>80806969.079999894</v>
          </cell>
        </row>
        <row r="468">
          <cell r="B468" t="str">
            <v>4429000000</v>
          </cell>
          <cell r="C468">
            <v>163907.399999999</v>
          </cell>
        </row>
        <row r="469">
          <cell r="B469" t="str">
            <v>4484000000</v>
          </cell>
          <cell r="C469">
            <v>143059.709999999</v>
          </cell>
        </row>
        <row r="470">
          <cell r="B470" t="str">
            <v>4486000000</v>
          </cell>
          <cell r="C470">
            <v>116492.72</v>
          </cell>
        </row>
        <row r="471">
          <cell r="B471" t="str">
            <v>4814200000</v>
          </cell>
          <cell r="C471">
            <v>-343566.81</v>
          </cell>
        </row>
        <row r="472">
          <cell r="B472" t="str">
            <v>4820500000</v>
          </cell>
          <cell r="C472">
            <v>-203949085.27000001</v>
          </cell>
        </row>
        <row r="473">
          <cell r="B473" t="str">
            <v>4820700000</v>
          </cell>
          <cell r="C473">
            <v>-39316041.579999901</v>
          </cell>
        </row>
        <row r="474">
          <cell r="B474" t="str">
            <v>4822000000</v>
          </cell>
          <cell r="C474">
            <v>-68645050.099999905</v>
          </cell>
        </row>
        <row r="475">
          <cell r="B475" t="str">
            <v>4823131000</v>
          </cell>
          <cell r="C475">
            <v>-875600986.39999902</v>
          </cell>
        </row>
        <row r="476">
          <cell r="B476" t="str">
            <v>4823132000</v>
          </cell>
          <cell r="C476">
            <v>-1149391637.8699901</v>
          </cell>
        </row>
        <row r="477">
          <cell r="B477" t="str">
            <v>4823133000</v>
          </cell>
          <cell r="C477">
            <v>-2977366704.54</v>
          </cell>
        </row>
        <row r="478">
          <cell r="B478" t="str">
            <v>4823134000</v>
          </cell>
          <cell r="C478">
            <v>-233727969.37</v>
          </cell>
        </row>
        <row r="479">
          <cell r="B479" t="str">
            <v>4823135000</v>
          </cell>
          <cell r="C479">
            <v>-103248015.12</v>
          </cell>
        </row>
        <row r="480">
          <cell r="B480" t="str">
            <v>4823139000</v>
          </cell>
          <cell r="C480">
            <v>-5865318.2699999902</v>
          </cell>
        </row>
        <row r="481">
          <cell r="B481" t="str">
            <v>4823900000</v>
          </cell>
          <cell r="C481">
            <v>-4899431.6100000003</v>
          </cell>
        </row>
        <row r="482">
          <cell r="B482" t="str">
            <v>4824110000</v>
          </cell>
          <cell r="C482">
            <v>-22100216.530000001</v>
          </cell>
        </row>
        <row r="483">
          <cell r="B483" t="str">
            <v>4824120000</v>
          </cell>
          <cell r="C483">
            <v>-4620896.3499999903</v>
          </cell>
        </row>
        <row r="484">
          <cell r="B484" t="str">
            <v>4824190000</v>
          </cell>
          <cell r="C484">
            <v>-1063846.4299999899</v>
          </cell>
        </row>
        <row r="485">
          <cell r="B485" t="str">
            <v>4824210000</v>
          </cell>
          <cell r="C485">
            <v>-185534.37</v>
          </cell>
        </row>
        <row r="486">
          <cell r="B486" t="str">
            <v>4825000000</v>
          </cell>
          <cell r="C486">
            <v>-1206961.24</v>
          </cell>
        </row>
        <row r="487">
          <cell r="B487" t="str">
            <v>4826110000</v>
          </cell>
          <cell r="C487">
            <v>-23766418.350000001</v>
          </cell>
        </row>
        <row r="488">
          <cell r="B488" t="str">
            <v>4826120000</v>
          </cell>
          <cell r="C488">
            <v>-4522463.57</v>
          </cell>
        </row>
        <row r="489">
          <cell r="B489" t="str">
            <v>4826130000</v>
          </cell>
          <cell r="C489">
            <v>-4905623.3799999896</v>
          </cell>
        </row>
        <row r="490">
          <cell r="B490" t="str">
            <v>4826140000</v>
          </cell>
          <cell r="C490">
            <v>-466719.78</v>
          </cell>
        </row>
        <row r="491">
          <cell r="B491" t="str">
            <v>4826190000</v>
          </cell>
          <cell r="C491">
            <v>-547162.43999999901</v>
          </cell>
        </row>
        <row r="492">
          <cell r="B492" t="str">
            <v>4828200000</v>
          </cell>
          <cell r="C492">
            <v>-30231.38</v>
          </cell>
        </row>
        <row r="493">
          <cell r="B493" t="str">
            <v>4828300000</v>
          </cell>
          <cell r="C493">
            <v>-3295258.6299999901</v>
          </cell>
        </row>
        <row r="494">
          <cell r="B494" t="str">
            <v>4829000000</v>
          </cell>
          <cell r="C494">
            <v>-1014047.96</v>
          </cell>
        </row>
        <row r="495">
          <cell r="B495" t="str">
            <v>4831000000</v>
          </cell>
          <cell r="C495">
            <v>-197678.769999999</v>
          </cell>
        </row>
        <row r="496">
          <cell r="B496" t="str">
            <v>5100100000</v>
          </cell>
          <cell r="C496">
            <v>-1024500000</v>
          </cell>
        </row>
        <row r="497">
          <cell r="B497" t="str">
            <v>5711100000</v>
          </cell>
          <cell r="C497">
            <v>-83290358.540000007</v>
          </cell>
        </row>
        <row r="498">
          <cell r="B498" t="str">
            <v>5740100000</v>
          </cell>
          <cell r="C498">
            <v>-254957151.34</v>
          </cell>
        </row>
        <row r="499">
          <cell r="B499" t="str">
            <v>5900100000</v>
          </cell>
          <cell r="C499">
            <v>-63621669.9099999</v>
          </cell>
        </row>
        <row r="500">
          <cell r="B500" t="str">
            <v>8800000000</v>
          </cell>
          <cell r="C500">
            <v>-92820610.109987304</v>
          </cell>
        </row>
        <row r="501">
          <cell r="B501"/>
          <cell r="C501">
            <v>0</v>
          </cell>
        </row>
        <row r="502">
          <cell r="B502"/>
        </row>
        <row r="503">
          <cell r="B503"/>
        </row>
        <row r="504">
          <cell r="B504"/>
        </row>
        <row r="505">
          <cell r="B505"/>
        </row>
        <row r="506">
          <cell r="B506"/>
        </row>
        <row r="507">
          <cell r="B507"/>
        </row>
        <row r="508">
          <cell r="B508"/>
        </row>
        <row r="509">
          <cell r="B509"/>
        </row>
        <row r="510">
          <cell r="B510"/>
        </row>
        <row r="511">
          <cell r="B511"/>
        </row>
        <row r="512">
          <cell r="B512"/>
        </row>
        <row r="513">
          <cell r="B513"/>
        </row>
        <row r="514">
          <cell r="B514"/>
        </row>
        <row r="515">
          <cell r="B515"/>
        </row>
        <row r="516">
          <cell r="B516"/>
        </row>
        <row r="517">
          <cell r="B517"/>
        </row>
        <row r="518">
          <cell r="B518"/>
        </row>
        <row r="519">
          <cell r="B519"/>
        </row>
        <row r="520">
          <cell r="B520"/>
        </row>
        <row r="521">
          <cell r="B521"/>
        </row>
        <row r="522">
          <cell r="B522"/>
        </row>
        <row r="523">
          <cell r="B523"/>
        </row>
        <row r="524">
          <cell r="B524"/>
        </row>
        <row r="525">
          <cell r="B525"/>
        </row>
      </sheetData>
      <sheetData sheetId="3" refreshError="1"/>
      <sheetData sheetId="4" refreshError="1"/>
      <sheetData sheetId="5" refreshError="1"/>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Secção Pessoal"/>
      <sheetName val="Base 2005"/>
      <sheetName val="Resumo 2005"/>
      <sheetName val="base final 2004"/>
      <sheetName val="Saídas 2005"/>
      <sheetName val="Pivot saídas 2005"/>
      <sheetName val="Reconciliação"/>
    </sheetNames>
    <sheetDataSet>
      <sheetData sheetId="0"/>
      <sheetData sheetId="1"/>
      <sheetData sheetId="2"/>
      <sheetData sheetId="3"/>
      <sheetData sheetId="4"/>
      <sheetData sheetId="5"/>
      <sheetData sheetId="6"/>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ço"/>
      <sheetName val="Bal_2003"/>
      <sheetName val="Bal_2002"/>
      <sheetName val="Análise_BalPrev_PO"/>
    </sheetNames>
    <sheetDataSet>
      <sheetData sheetId="0" refreshError="1"/>
      <sheetData sheetId="1" refreshError="1"/>
      <sheetData sheetId="2" refreshError="1">
        <row r="5">
          <cell r="B5" t="str">
            <v>1200701010</v>
          </cell>
          <cell r="C5">
            <v>20936.23</v>
          </cell>
        </row>
        <row r="6">
          <cell r="B6" t="str">
            <v>1200701011</v>
          </cell>
          <cell r="C6">
            <v>14260.12</v>
          </cell>
        </row>
        <row r="7">
          <cell r="B7" t="str">
            <v>1200701013</v>
          </cell>
          <cell r="C7">
            <v>1918970.7</v>
          </cell>
        </row>
        <row r="8">
          <cell r="B8" t="str">
            <v>1200701016</v>
          </cell>
          <cell r="C8">
            <v>6294.1999999999898</v>
          </cell>
        </row>
        <row r="9">
          <cell r="B9" t="str">
            <v>1200701017</v>
          </cell>
          <cell r="C9">
            <v>13</v>
          </cell>
        </row>
        <row r="10">
          <cell r="B10" t="str">
            <v>1200706011</v>
          </cell>
          <cell r="C10">
            <v>95653.21</v>
          </cell>
        </row>
        <row r="11">
          <cell r="B11" t="str">
            <v>1200706013</v>
          </cell>
          <cell r="C11">
            <v>665.00999999999897</v>
          </cell>
        </row>
        <row r="12">
          <cell r="B12" t="str">
            <v>1200706016</v>
          </cell>
          <cell r="C12">
            <v>-4101.3199999999897</v>
          </cell>
        </row>
        <row r="13">
          <cell r="B13" t="str">
            <v>1200706017</v>
          </cell>
          <cell r="C13">
            <v>-251.19</v>
          </cell>
        </row>
        <row r="14">
          <cell r="B14" t="str">
            <v>1200706023</v>
          </cell>
          <cell r="C14">
            <v>443.32999999999902</v>
          </cell>
        </row>
        <row r="15">
          <cell r="B15" t="str">
            <v>1200707016</v>
          </cell>
          <cell r="C15">
            <v>-222.94999999999899</v>
          </cell>
        </row>
        <row r="16">
          <cell r="B16" t="str">
            <v>1200709010</v>
          </cell>
          <cell r="C16">
            <v>0.01</v>
          </cell>
        </row>
        <row r="17">
          <cell r="B17" t="str">
            <v>1200715010</v>
          </cell>
          <cell r="C17">
            <v>159848.64000000001</v>
          </cell>
        </row>
        <row r="18">
          <cell r="B18" t="str">
            <v>1200715011</v>
          </cell>
          <cell r="C18">
            <v>83948.66</v>
          </cell>
        </row>
        <row r="19">
          <cell r="B19" t="str">
            <v>1200715013</v>
          </cell>
          <cell r="C19">
            <v>8805.42</v>
          </cell>
        </row>
        <row r="20">
          <cell r="B20" t="str">
            <v>1200715019</v>
          </cell>
          <cell r="C20">
            <v>-1617.8199999999899</v>
          </cell>
        </row>
        <row r="21">
          <cell r="B21" t="str">
            <v>1201001019</v>
          </cell>
          <cell r="C21">
            <v>-3800.98</v>
          </cell>
        </row>
        <row r="22">
          <cell r="B22" t="str">
            <v>1201001021</v>
          </cell>
          <cell r="C22">
            <v>84145.47</v>
          </cell>
        </row>
        <row r="23">
          <cell r="B23" t="str">
            <v>1201001023</v>
          </cell>
          <cell r="C23">
            <v>320.11</v>
          </cell>
        </row>
        <row r="24">
          <cell r="B24" t="str">
            <v>1201001030</v>
          </cell>
          <cell r="C24">
            <v>89092.19</v>
          </cell>
        </row>
        <row r="25">
          <cell r="B25" t="str">
            <v>1201001031</v>
          </cell>
          <cell r="C25">
            <v>26600.73</v>
          </cell>
        </row>
        <row r="26">
          <cell r="B26" t="str">
            <v>1201001033</v>
          </cell>
          <cell r="C26">
            <v>588.35</v>
          </cell>
        </row>
        <row r="27">
          <cell r="B27" t="str">
            <v>1201001040</v>
          </cell>
          <cell r="C27">
            <v>4437658.8499999903</v>
          </cell>
        </row>
        <row r="28">
          <cell r="B28" t="str">
            <v>1201001041</v>
          </cell>
          <cell r="C28">
            <v>773145.35999999905</v>
          </cell>
        </row>
        <row r="29">
          <cell r="B29" t="str">
            <v>1201001043</v>
          </cell>
          <cell r="C29">
            <v>-6806539.5099999905</v>
          </cell>
        </row>
        <row r="30">
          <cell r="B30" t="str">
            <v>1201001046</v>
          </cell>
          <cell r="C30">
            <v>-294.93</v>
          </cell>
        </row>
        <row r="31">
          <cell r="B31" t="str">
            <v>1201001047</v>
          </cell>
          <cell r="C31">
            <v>-109870.53</v>
          </cell>
        </row>
        <row r="32">
          <cell r="B32" t="str">
            <v>1201001083</v>
          </cell>
          <cell r="C32">
            <v>709.15999999999894</v>
          </cell>
        </row>
        <row r="33">
          <cell r="B33" t="str">
            <v>1201201010</v>
          </cell>
          <cell r="C33">
            <v>-3.3599999999999901</v>
          </cell>
        </row>
        <row r="34">
          <cell r="B34" t="str">
            <v>1201201013</v>
          </cell>
          <cell r="C34">
            <v>32.1099999999999</v>
          </cell>
        </row>
        <row r="35">
          <cell r="B35" t="str">
            <v>1201301010</v>
          </cell>
          <cell r="C35">
            <v>7365.8699999999899</v>
          </cell>
        </row>
        <row r="36">
          <cell r="B36" t="str">
            <v>1201301011</v>
          </cell>
          <cell r="C36">
            <v>-1764.8</v>
          </cell>
        </row>
        <row r="37">
          <cell r="B37" t="str">
            <v>1201301013</v>
          </cell>
          <cell r="C37">
            <v>-1029.67</v>
          </cell>
        </row>
        <row r="38">
          <cell r="B38" t="str">
            <v>1201304010</v>
          </cell>
          <cell r="C38">
            <v>8671.09</v>
          </cell>
        </row>
        <row r="39">
          <cell r="B39" t="str">
            <v>1201304013</v>
          </cell>
          <cell r="C39">
            <v>71502.83</v>
          </cell>
        </row>
        <row r="40">
          <cell r="B40" t="str">
            <v>1201801011</v>
          </cell>
          <cell r="C40">
            <v>294624.82</v>
          </cell>
        </row>
        <row r="41">
          <cell r="B41" t="str">
            <v>1201801013</v>
          </cell>
          <cell r="C41">
            <v>2062164.6699999899</v>
          </cell>
        </row>
        <row r="42">
          <cell r="B42" t="str">
            <v>1201801016</v>
          </cell>
          <cell r="C42">
            <v>437.43</v>
          </cell>
        </row>
        <row r="43">
          <cell r="B43" t="str">
            <v>1201801017</v>
          </cell>
          <cell r="C43">
            <v>2106.92</v>
          </cell>
        </row>
        <row r="44">
          <cell r="B44" t="str">
            <v>1201805011</v>
          </cell>
          <cell r="C44">
            <v>67466.649999999907</v>
          </cell>
        </row>
        <row r="45">
          <cell r="B45" t="str">
            <v>1201805013</v>
          </cell>
          <cell r="C45">
            <v>2767.1199999999899</v>
          </cell>
        </row>
        <row r="46">
          <cell r="B46" t="str">
            <v>1201808011</v>
          </cell>
          <cell r="C46">
            <v>341019.609999999</v>
          </cell>
        </row>
        <row r="47">
          <cell r="B47" t="str">
            <v>1201808013</v>
          </cell>
          <cell r="C47">
            <v>-984.44</v>
          </cell>
        </row>
        <row r="48">
          <cell r="B48" t="str">
            <v>1201808019</v>
          </cell>
          <cell r="C48">
            <v>-2226.9299999999898</v>
          </cell>
        </row>
        <row r="49">
          <cell r="B49" t="str">
            <v>1201901013</v>
          </cell>
          <cell r="C49">
            <v>227875.459999999</v>
          </cell>
        </row>
        <row r="50">
          <cell r="B50" t="str">
            <v>1202103011</v>
          </cell>
          <cell r="C50">
            <v>13601.78</v>
          </cell>
        </row>
        <row r="51">
          <cell r="B51" t="str">
            <v>1202103012</v>
          </cell>
          <cell r="C51">
            <v>12.47</v>
          </cell>
        </row>
        <row r="52">
          <cell r="B52" t="str">
            <v>1202103013</v>
          </cell>
          <cell r="C52">
            <v>-1105.3099999999899</v>
          </cell>
        </row>
        <row r="53">
          <cell r="B53" t="str">
            <v>1202104011</v>
          </cell>
          <cell r="C53">
            <v>44.74</v>
          </cell>
        </row>
        <row r="54">
          <cell r="B54" t="str">
            <v>1202104012</v>
          </cell>
          <cell r="C54">
            <v>49.88</v>
          </cell>
        </row>
        <row r="55">
          <cell r="B55" t="str">
            <v>1202105013</v>
          </cell>
          <cell r="C55">
            <v>1078377.72</v>
          </cell>
        </row>
        <row r="56">
          <cell r="B56" t="str">
            <v>1202201013</v>
          </cell>
          <cell r="C56">
            <v>181.36</v>
          </cell>
        </row>
        <row r="57">
          <cell r="B57" t="str">
            <v>1202702010</v>
          </cell>
          <cell r="C57">
            <v>2955.75</v>
          </cell>
        </row>
        <row r="58">
          <cell r="B58" t="str">
            <v>1202702013</v>
          </cell>
          <cell r="C58">
            <v>10501.58</v>
          </cell>
        </row>
        <row r="59">
          <cell r="B59" t="str">
            <v>1203001011</v>
          </cell>
          <cell r="C59">
            <v>8875.17</v>
          </cell>
        </row>
        <row r="60">
          <cell r="B60" t="str">
            <v>1203002013</v>
          </cell>
          <cell r="C60">
            <v>143468.22</v>
          </cell>
        </row>
        <row r="61">
          <cell r="B61" t="str">
            <v>1203102013</v>
          </cell>
          <cell r="C61">
            <v>349945.299999999</v>
          </cell>
        </row>
        <row r="62">
          <cell r="B62" t="str">
            <v>1203202010</v>
          </cell>
          <cell r="C62">
            <v>81015.649999999907</v>
          </cell>
        </row>
        <row r="63">
          <cell r="B63" t="str">
            <v>1203202013</v>
          </cell>
          <cell r="C63">
            <v>19911.619999999901</v>
          </cell>
        </row>
        <row r="64">
          <cell r="B64" t="str">
            <v>1203301010</v>
          </cell>
          <cell r="C64">
            <v>634690.72999999905</v>
          </cell>
        </row>
        <row r="65">
          <cell r="B65" t="str">
            <v>1203301011</v>
          </cell>
          <cell r="C65">
            <v>184363.899999999</v>
          </cell>
        </row>
        <row r="66">
          <cell r="B66" t="str">
            <v>1203301013</v>
          </cell>
          <cell r="C66">
            <v>2257.29</v>
          </cell>
        </row>
        <row r="67">
          <cell r="B67" t="str">
            <v>1203301020</v>
          </cell>
          <cell r="C67">
            <v>307466.14</v>
          </cell>
        </row>
        <row r="68">
          <cell r="B68" t="str">
            <v>1203301021</v>
          </cell>
          <cell r="C68">
            <v>84207.639999999898</v>
          </cell>
        </row>
        <row r="69">
          <cell r="B69" t="str">
            <v>1203301023</v>
          </cell>
          <cell r="C69">
            <v>4066.9</v>
          </cell>
        </row>
        <row r="70">
          <cell r="B70" t="str">
            <v>1203301030</v>
          </cell>
          <cell r="C70">
            <v>3672906.87</v>
          </cell>
        </row>
        <row r="71">
          <cell r="B71" t="str">
            <v>1203301031</v>
          </cell>
          <cell r="C71">
            <v>58524.629999999903</v>
          </cell>
        </row>
        <row r="72">
          <cell r="B72" t="str">
            <v>1203301033</v>
          </cell>
          <cell r="C72">
            <v>-120797.34</v>
          </cell>
        </row>
        <row r="73">
          <cell r="B73" t="str">
            <v>1203301037</v>
          </cell>
          <cell r="C73">
            <v>0.75</v>
          </cell>
        </row>
        <row r="74">
          <cell r="B74" t="str">
            <v>1203302010</v>
          </cell>
          <cell r="C74">
            <v>-0.01</v>
          </cell>
        </row>
        <row r="75">
          <cell r="B75" t="str">
            <v>1203302030</v>
          </cell>
          <cell r="C75">
            <v>7218.5699999999897</v>
          </cell>
        </row>
        <row r="76">
          <cell r="B76" t="str">
            <v>1203302033</v>
          </cell>
          <cell r="C76">
            <v>-7777.39</v>
          </cell>
        </row>
        <row r="77">
          <cell r="B77" t="str">
            <v>1203302036</v>
          </cell>
          <cell r="C77">
            <v>-1427.0999999999899</v>
          </cell>
        </row>
        <row r="78">
          <cell r="B78" t="str">
            <v>1203302037</v>
          </cell>
          <cell r="C78">
            <v>7777.39</v>
          </cell>
        </row>
        <row r="79">
          <cell r="B79" t="str">
            <v>1203302062</v>
          </cell>
          <cell r="C79">
            <v>2366.48</v>
          </cell>
        </row>
        <row r="80">
          <cell r="B80" t="str">
            <v>1203302063</v>
          </cell>
          <cell r="C80">
            <v>129902.75999999901</v>
          </cell>
        </row>
        <row r="81">
          <cell r="B81" t="str">
            <v>1203302066</v>
          </cell>
          <cell r="C81">
            <v>-18074.459999999901</v>
          </cell>
        </row>
        <row r="82">
          <cell r="B82" t="str">
            <v>1203302067</v>
          </cell>
          <cell r="C82">
            <v>-114310.02</v>
          </cell>
        </row>
        <row r="83">
          <cell r="B83" t="str">
            <v>1203302100</v>
          </cell>
          <cell r="C83">
            <v>673148.16</v>
          </cell>
        </row>
        <row r="84">
          <cell r="B84" t="str">
            <v>1203302101</v>
          </cell>
          <cell r="C84">
            <v>-3219.8099999999899</v>
          </cell>
        </row>
        <row r="85">
          <cell r="B85" t="str">
            <v>1203302103</v>
          </cell>
          <cell r="C85">
            <v>424.51999999999902</v>
          </cell>
        </row>
        <row r="86">
          <cell r="B86" t="str">
            <v>1203401010</v>
          </cell>
          <cell r="C86">
            <v>7801.76</v>
          </cell>
        </row>
        <row r="87">
          <cell r="B87" t="str">
            <v>1203401013</v>
          </cell>
          <cell r="C87">
            <v>2067.7600000000002</v>
          </cell>
        </row>
        <row r="88">
          <cell r="B88" t="str">
            <v>1203401017</v>
          </cell>
          <cell r="C88">
            <v>-43.119999999999898</v>
          </cell>
        </row>
        <row r="89">
          <cell r="B89" t="str">
            <v>1203502010</v>
          </cell>
          <cell r="C89">
            <v>879032.48999999894</v>
          </cell>
        </row>
        <row r="90">
          <cell r="B90" t="str">
            <v>1203502011</v>
          </cell>
          <cell r="C90">
            <v>-135305.1</v>
          </cell>
        </row>
        <row r="91">
          <cell r="B91" t="str">
            <v>1203502012</v>
          </cell>
          <cell r="C91">
            <v>190.03</v>
          </cell>
        </row>
        <row r="92">
          <cell r="B92" t="str">
            <v>1203502013</v>
          </cell>
          <cell r="C92">
            <v>-44710.11</v>
          </cell>
        </row>
        <row r="93">
          <cell r="B93" t="str">
            <v>1203502020</v>
          </cell>
          <cell r="C93">
            <v>-1144342.8799999901</v>
          </cell>
        </row>
        <row r="94">
          <cell r="B94" t="str">
            <v>1203502021</v>
          </cell>
          <cell r="C94">
            <v>1144581.02</v>
          </cell>
        </row>
        <row r="95">
          <cell r="B95" t="str">
            <v>1203502022</v>
          </cell>
          <cell r="C95">
            <v>-2466205.12</v>
          </cell>
        </row>
        <row r="96">
          <cell r="B96" t="str">
            <v>1203502023</v>
          </cell>
          <cell r="C96">
            <v>-199905.429999999</v>
          </cell>
        </row>
        <row r="97">
          <cell r="B97" t="str">
            <v>1203502026</v>
          </cell>
          <cell r="C97">
            <v>-67.34</v>
          </cell>
        </row>
        <row r="98">
          <cell r="B98" t="str">
            <v>1203502027</v>
          </cell>
          <cell r="C98">
            <v>-1144342.8799999901</v>
          </cell>
        </row>
        <row r="99">
          <cell r="B99" t="str">
            <v>1203502029</v>
          </cell>
          <cell r="C99">
            <v>-0.55000000000000004</v>
          </cell>
        </row>
        <row r="100">
          <cell r="B100" t="str">
            <v>1203504010</v>
          </cell>
          <cell r="C100">
            <v>324464.84000000003</v>
          </cell>
        </row>
        <row r="101">
          <cell r="B101" t="str">
            <v>1203504011</v>
          </cell>
          <cell r="C101">
            <v>-220401.62</v>
          </cell>
        </row>
        <row r="102">
          <cell r="B102" t="str">
            <v>1203504012</v>
          </cell>
          <cell r="C102">
            <v>-500536.14</v>
          </cell>
        </row>
        <row r="103">
          <cell r="B103" t="str">
            <v>1203504013</v>
          </cell>
          <cell r="C103">
            <v>-1121248.48</v>
          </cell>
        </row>
        <row r="104">
          <cell r="B104" t="str">
            <v>1203504017</v>
          </cell>
          <cell r="C104">
            <v>500536.14</v>
          </cell>
        </row>
        <row r="105">
          <cell r="B105" t="str">
            <v>1203504020</v>
          </cell>
          <cell r="C105">
            <v>-519464.78999999899</v>
          </cell>
        </row>
        <row r="106">
          <cell r="B106" t="str">
            <v>1203504021</v>
          </cell>
          <cell r="C106">
            <v>1640.3599999999899</v>
          </cell>
        </row>
        <row r="107">
          <cell r="B107" t="str">
            <v>1203504022</v>
          </cell>
          <cell r="C107">
            <v>-3791299.1099999901</v>
          </cell>
        </row>
        <row r="108">
          <cell r="B108" t="str">
            <v>1203504023</v>
          </cell>
          <cell r="C108">
            <v>241.75</v>
          </cell>
        </row>
        <row r="109">
          <cell r="B109" t="str">
            <v>1203504026</v>
          </cell>
          <cell r="C109">
            <v>99.76</v>
          </cell>
        </row>
        <row r="110">
          <cell r="B110" t="str">
            <v>1203504030</v>
          </cell>
          <cell r="C110">
            <v>10700.549999999899</v>
          </cell>
        </row>
        <row r="111">
          <cell r="B111" t="str">
            <v>1203504033</v>
          </cell>
          <cell r="C111">
            <v>-3461.01</v>
          </cell>
        </row>
        <row r="112">
          <cell r="B112" t="str">
            <v>1203504040</v>
          </cell>
          <cell r="C112">
            <v>7263.31</v>
          </cell>
        </row>
        <row r="113">
          <cell r="B113" t="str">
            <v>1203504043</v>
          </cell>
          <cell r="C113">
            <v>-3461.01</v>
          </cell>
        </row>
        <row r="114">
          <cell r="B114" t="str">
            <v>1203504050</v>
          </cell>
          <cell r="C114">
            <v>133482.049999999</v>
          </cell>
        </row>
        <row r="115">
          <cell r="B115" t="str">
            <v>1203504053</v>
          </cell>
          <cell r="C115">
            <v>-66753.66</v>
          </cell>
        </row>
        <row r="116">
          <cell r="B116" t="str">
            <v>1203504060</v>
          </cell>
          <cell r="C116">
            <v>63184.449999999903</v>
          </cell>
        </row>
        <row r="117">
          <cell r="B117" t="str">
            <v>1203504063</v>
          </cell>
          <cell r="C117">
            <v>-19020.3499999999</v>
          </cell>
        </row>
        <row r="118">
          <cell r="B118" t="str">
            <v>1203504070</v>
          </cell>
          <cell r="C118">
            <v>38161.33</v>
          </cell>
        </row>
        <row r="119">
          <cell r="B119" t="str">
            <v>1203504080</v>
          </cell>
          <cell r="C119">
            <v>1711997.9399999899</v>
          </cell>
        </row>
        <row r="120">
          <cell r="B120" t="str">
            <v>1203504083</v>
          </cell>
          <cell r="C120">
            <v>561508.58999999904</v>
          </cell>
        </row>
        <row r="121">
          <cell r="B121" t="str">
            <v>1203509010</v>
          </cell>
          <cell r="C121">
            <v>1685980.2</v>
          </cell>
        </row>
        <row r="122">
          <cell r="B122" t="str">
            <v>1203509011</v>
          </cell>
          <cell r="C122">
            <v>206424.67</v>
          </cell>
        </row>
        <row r="123">
          <cell r="B123" t="str">
            <v>1203509013</v>
          </cell>
          <cell r="C123">
            <v>-94494.63</v>
          </cell>
        </row>
        <row r="124">
          <cell r="B124" t="str">
            <v>1203509019</v>
          </cell>
          <cell r="C124">
            <v>-73734.669999999896</v>
          </cell>
        </row>
        <row r="125">
          <cell r="B125" t="str">
            <v>1203509020</v>
          </cell>
          <cell r="C125">
            <v>293082.78999999899</v>
          </cell>
        </row>
        <row r="126">
          <cell r="B126" t="str">
            <v>1203509021</v>
          </cell>
          <cell r="C126">
            <v>-752.13</v>
          </cell>
        </row>
        <row r="127">
          <cell r="B127" t="str">
            <v>1203509023</v>
          </cell>
          <cell r="C127">
            <v>-8926.6299999999901</v>
          </cell>
        </row>
        <row r="128">
          <cell r="B128" t="str">
            <v>1203509029</v>
          </cell>
          <cell r="C128">
            <v>-14946.219999999899</v>
          </cell>
        </row>
        <row r="129">
          <cell r="B129" t="str">
            <v>1203509030</v>
          </cell>
          <cell r="C129">
            <v>42930.79</v>
          </cell>
        </row>
        <row r="130">
          <cell r="B130" t="str">
            <v>1203510010</v>
          </cell>
          <cell r="C130">
            <v>6959815.2199999904</v>
          </cell>
        </row>
        <row r="131">
          <cell r="B131" t="str">
            <v>1203510011</v>
          </cell>
          <cell r="C131">
            <v>-8582704.9100000001</v>
          </cell>
        </row>
        <row r="132">
          <cell r="B132" t="str">
            <v>1203510012</v>
          </cell>
          <cell r="C132">
            <v>1508.8199999999899</v>
          </cell>
        </row>
        <row r="133">
          <cell r="B133" t="str">
            <v>1203510013</v>
          </cell>
          <cell r="C133">
            <v>11085704.390000001</v>
          </cell>
        </row>
        <row r="134">
          <cell r="B134" t="str">
            <v>1203510019</v>
          </cell>
          <cell r="C134">
            <v>-46.89</v>
          </cell>
        </row>
        <row r="135">
          <cell r="B135" t="str">
            <v>1203510020</v>
          </cell>
          <cell r="C135">
            <v>258931.07</v>
          </cell>
        </row>
        <row r="136">
          <cell r="B136" t="str">
            <v>1203510021</v>
          </cell>
          <cell r="C136">
            <v>8755.7199999999903</v>
          </cell>
        </row>
        <row r="137">
          <cell r="B137" t="str">
            <v>1203510029</v>
          </cell>
          <cell r="C137">
            <v>-15870.879999999899</v>
          </cell>
        </row>
        <row r="138">
          <cell r="B138" t="str">
            <v>1203519010</v>
          </cell>
          <cell r="C138">
            <v>-1760190.95</v>
          </cell>
        </row>
        <row r="139">
          <cell r="B139" t="str">
            <v>1203519012</v>
          </cell>
          <cell r="C139">
            <v>-4640108.8899999904</v>
          </cell>
        </row>
        <row r="140">
          <cell r="B140" t="str">
            <v>1203524010</v>
          </cell>
          <cell r="C140">
            <v>22.55</v>
          </cell>
        </row>
        <row r="141">
          <cell r="B141" t="str">
            <v>1203524013</v>
          </cell>
          <cell r="C141">
            <v>681.59</v>
          </cell>
        </row>
        <row r="142">
          <cell r="B142" t="str">
            <v>1203525012</v>
          </cell>
          <cell r="C142">
            <v>-280</v>
          </cell>
        </row>
        <row r="143">
          <cell r="B143" t="str">
            <v>1203525013</v>
          </cell>
          <cell r="C143">
            <v>27.37</v>
          </cell>
        </row>
        <row r="144">
          <cell r="B144" t="str">
            <v>1203526012</v>
          </cell>
          <cell r="C144">
            <v>-541283.31000000006</v>
          </cell>
        </row>
        <row r="145">
          <cell r="B145" t="str">
            <v>1203526013</v>
          </cell>
          <cell r="C145">
            <v>95.65</v>
          </cell>
        </row>
        <row r="146">
          <cell r="B146" t="str">
            <v>1203527012</v>
          </cell>
          <cell r="C146">
            <v>-417196.609999999</v>
          </cell>
        </row>
        <row r="147">
          <cell r="B147" t="str">
            <v>1203528012</v>
          </cell>
          <cell r="C147">
            <v>-843.25</v>
          </cell>
        </row>
        <row r="148">
          <cell r="B148" t="str">
            <v>1203528013</v>
          </cell>
          <cell r="C148">
            <v>118.849999999999</v>
          </cell>
        </row>
        <row r="149">
          <cell r="B149" t="str">
            <v>1203529010</v>
          </cell>
          <cell r="C149">
            <v>-71414.059999999896</v>
          </cell>
        </row>
        <row r="150">
          <cell r="B150" t="str">
            <v>1203529012</v>
          </cell>
          <cell r="C150">
            <v>-1107109.74</v>
          </cell>
        </row>
        <row r="151">
          <cell r="B151" t="str">
            <v>1203529013</v>
          </cell>
          <cell r="C151">
            <v>432.88</v>
          </cell>
        </row>
        <row r="152">
          <cell r="B152" t="str">
            <v>1203531012</v>
          </cell>
          <cell r="C152">
            <v>-1.37</v>
          </cell>
        </row>
        <row r="153">
          <cell r="B153" t="str">
            <v>1203531013</v>
          </cell>
          <cell r="C153">
            <v>165.28</v>
          </cell>
        </row>
        <row r="154">
          <cell r="B154" t="str">
            <v>1203531017</v>
          </cell>
          <cell r="C154">
            <v>-165.28</v>
          </cell>
        </row>
        <row r="155">
          <cell r="B155" t="str">
            <v>1203532011</v>
          </cell>
          <cell r="C155">
            <v>-1681.89</v>
          </cell>
        </row>
        <row r="156">
          <cell r="B156" t="str">
            <v>1203532013</v>
          </cell>
          <cell r="C156">
            <v>49536.18</v>
          </cell>
        </row>
        <row r="157">
          <cell r="B157" t="str">
            <v>1203532017</v>
          </cell>
          <cell r="C157">
            <v>-47943.849999999897</v>
          </cell>
        </row>
        <row r="158">
          <cell r="B158" t="str">
            <v>1203603010</v>
          </cell>
          <cell r="C158">
            <v>32618.279999999901</v>
          </cell>
        </row>
        <row r="159">
          <cell r="B159" t="str">
            <v>1203603011</v>
          </cell>
          <cell r="C159">
            <v>7033.81</v>
          </cell>
        </row>
        <row r="160">
          <cell r="B160" t="str">
            <v>1203604013</v>
          </cell>
          <cell r="C160">
            <v>629240.70999999903</v>
          </cell>
        </row>
        <row r="161">
          <cell r="B161" t="str">
            <v>1203801010</v>
          </cell>
          <cell r="C161">
            <v>117573</v>
          </cell>
        </row>
        <row r="162">
          <cell r="B162" t="str">
            <v>1203801013</v>
          </cell>
          <cell r="C162">
            <v>2578.61</v>
          </cell>
        </row>
        <row r="163">
          <cell r="B163" t="str">
            <v>1203803011</v>
          </cell>
          <cell r="C163">
            <v>4831.6000000000004</v>
          </cell>
        </row>
        <row r="164">
          <cell r="B164" t="str">
            <v>1204102010</v>
          </cell>
          <cell r="C164">
            <v>8338.02</v>
          </cell>
        </row>
        <row r="165">
          <cell r="B165" t="str">
            <v>1204102013</v>
          </cell>
          <cell r="C165">
            <v>1035.7</v>
          </cell>
        </row>
        <row r="166">
          <cell r="B166" t="str">
            <v>1204501010</v>
          </cell>
          <cell r="C166">
            <v>22568.3499999999</v>
          </cell>
        </row>
        <row r="167">
          <cell r="B167" t="str">
            <v>1204501011</v>
          </cell>
          <cell r="C167">
            <v>928.61</v>
          </cell>
        </row>
        <row r="168">
          <cell r="B168" t="str">
            <v>1204502013</v>
          </cell>
          <cell r="C168">
            <v>955467.20999999903</v>
          </cell>
        </row>
        <row r="169">
          <cell r="B169" t="str">
            <v>1204601010</v>
          </cell>
          <cell r="C169">
            <v>92524.33</v>
          </cell>
        </row>
        <row r="170">
          <cell r="B170" t="str">
            <v>1204601013</v>
          </cell>
          <cell r="C170">
            <v>213577.179999999</v>
          </cell>
        </row>
        <row r="171">
          <cell r="B171" t="str">
            <v>1207601013</v>
          </cell>
          <cell r="C171">
            <v>108622.86</v>
          </cell>
        </row>
        <row r="172">
          <cell r="B172" t="str">
            <v>1207902013</v>
          </cell>
          <cell r="C172">
            <v>160332.95000000001</v>
          </cell>
        </row>
        <row r="173">
          <cell r="B173" t="str">
            <v>1207902017</v>
          </cell>
          <cell r="C173">
            <v>94.26</v>
          </cell>
        </row>
        <row r="174">
          <cell r="B174" t="str">
            <v>2110001000</v>
          </cell>
          <cell r="C174">
            <v>-17541.389999999901</v>
          </cell>
        </row>
        <row r="175">
          <cell r="B175" t="str">
            <v>2110002000</v>
          </cell>
          <cell r="C175">
            <v>-191003.859999999</v>
          </cell>
        </row>
        <row r="176">
          <cell r="B176" t="str">
            <v>2110003000</v>
          </cell>
          <cell r="C176">
            <v>-7705685.5599999903</v>
          </cell>
        </row>
        <row r="177">
          <cell r="B177" t="str">
            <v>2110005000</v>
          </cell>
          <cell r="C177">
            <v>640.63</v>
          </cell>
        </row>
        <row r="178">
          <cell r="B178" t="str">
            <v>2110010000</v>
          </cell>
          <cell r="C178">
            <v>-47837.639999999898</v>
          </cell>
        </row>
        <row r="179">
          <cell r="B179" t="str">
            <v>2110021000</v>
          </cell>
          <cell r="C179">
            <v>136763.019999999</v>
          </cell>
        </row>
        <row r="180">
          <cell r="B180" t="str">
            <v>2110022000</v>
          </cell>
          <cell r="C180">
            <v>154390.47</v>
          </cell>
        </row>
        <row r="181">
          <cell r="B181" t="str">
            <v>2110023000</v>
          </cell>
          <cell r="C181">
            <v>912765.81</v>
          </cell>
        </row>
        <row r="182">
          <cell r="B182" t="str">
            <v>2110041000</v>
          </cell>
          <cell r="C182">
            <v>-5776664.7599999905</v>
          </cell>
        </row>
        <row r="183">
          <cell r="B183" t="str">
            <v>2110061000</v>
          </cell>
          <cell r="C183">
            <v>19408.95</v>
          </cell>
        </row>
        <row r="184">
          <cell r="B184" t="str">
            <v>2110062000</v>
          </cell>
          <cell r="C184">
            <v>29293.709999999901</v>
          </cell>
        </row>
        <row r="185">
          <cell r="B185" t="str">
            <v>2110063000</v>
          </cell>
          <cell r="C185">
            <v>29620.049999999901</v>
          </cell>
        </row>
        <row r="186">
          <cell r="B186" t="str">
            <v>2110063100</v>
          </cell>
          <cell r="C186">
            <v>-11288.43</v>
          </cell>
        </row>
        <row r="187">
          <cell r="B187" t="str">
            <v>2111010000</v>
          </cell>
          <cell r="C187">
            <v>1888.73</v>
          </cell>
        </row>
        <row r="188">
          <cell r="B188" t="str">
            <v>2111010200</v>
          </cell>
          <cell r="C188">
            <v>-368520.37</v>
          </cell>
        </row>
        <row r="189">
          <cell r="B189" t="str">
            <v>2111010300</v>
          </cell>
          <cell r="C189">
            <v>241185.769999999</v>
          </cell>
        </row>
        <row r="190">
          <cell r="B190" t="str">
            <v>2111010400</v>
          </cell>
          <cell r="C190">
            <v>82961.460000000006</v>
          </cell>
        </row>
        <row r="191">
          <cell r="B191" t="str">
            <v>2111010500</v>
          </cell>
          <cell r="C191">
            <v>37278.800000000003</v>
          </cell>
        </row>
        <row r="192">
          <cell r="B192" t="str">
            <v>2111010800</v>
          </cell>
          <cell r="C192">
            <v>71208.839999999895</v>
          </cell>
        </row>
        <row r="193">
          <cell r="B193" t="str">
            <v>2111011600</v>
          </cell>
          <cell r="C193">
            <v>593300.92000000004</v>
          </cell>
        </row>
        <row r="194">
          <cell r="B194" t="str">
            <v>2111110000</v>
          </cell>
          <cell r="C194">
            <v>169.88999999999899</v>
          </cell>
        </row>
        <row r="195">
          <cell r="B195" t="str">
            <v>2111110200</v>
          </cell>
          <cell r="C195">
            <v>114008.64</v>
          </cell>
        </row>
        <row r="196">
          <cell r="B196" t="str">
            <v>2111110300</v>
          </cell>
          <cell r="C196">
            <v>11889416.49</v>
          </cell>
        </row>
        <row r="197">
          <cell r="B197" t="str">
            <v>2111110400</v>
          </cell>
          <cell r="C197">
            <v>4253022.4400000004</v>
          </cell>
        </row>
        <row r="198">
          <cell r="B198" t="str">
            <v>2111110500</v>
          </cell>
          <cell r="C198">
            <v>2440159.64</v>
          </cell>
        </row>
        <row r="199">
          <cell r="B199" t="str">
            <v>2111110800</v>
          </cell>
          <cell r="C199">
            <v>373812.359999999</v>
          </cell>
        </row>
        <row r="200">
          <cell r="B200" t="str">
            <v>2111110900</v>
          </cell>
          <cell r="C200">
            <v>35648.349999999897</v>
          </cell>
        </row>
        <row r="201">
          <cell r="B201" t="str">
            <v>2111111200</v>
          </cell>
          <cell r="C201">
            <v>760.50999999999897</v>
          </cell>
        </row>
        <row r="202">
          <cell r="B202" t="str">
            <v>2111111300</v>
          </cell>
          <cell r="C202">
            <v>7344020.1500000004</v>
          </cell>
        </row>
        <row r="203">
          <cell r="B203" t="str">
            <v>2111111500</v>
          </cell>
          <cell r="C203">
            <v>33315.11</v>
          </cell>
        </row>
        <row r="204">
          <cell r="B204" t="str">
            <v>2111111600</v>
          </cell>
          <cell r="C204">
            <v>146791.239999999</v>
          </cell>
        </row>
        <row r="205">
          <cell r="B205" t="str">
            <v>2111111700</v>
          </cell>
          <cell r="C205">
            <v>36909.239999999903</v>
          </cell>
        </row>
        <row r="206">
          <cell r="B206" t="str">
            <v>2111111900</v>
          </cell>
          <cell r="C206">
            <v>1607.45</v>
          </cell>
        </row>
        <row r="207">
          <cell r="B207" t="str">
            <v>2111210000</v>
          </cell>
          <cell r="C207">
            <v>154466.6</v>
          </cell>
        </row>
        <row r="208">
          <cell r="B208" t="str">
            <v>2111210200</v>
          </cell>
          <cell r="C208">
            <v>185.56</v>
          </cell>
        </row>
        <row r="209">
          <cell r="B209" t="str">
            <v>2111210300</v>
          </cell>
          <cell r="C209">
            <v>4480943.1500000004</v>
          </cell>
        </row>
        <row r="210">
          <cell r="B210" t="str">
            <v>2111210400</v>
          </cell>
          <cell r="C210">
            <v>6708167.3099999903</v>
          </cell>
        </row>
        <row r="211">
          <cell r="B211" t="str">
            <v>2111210500</v>
          </cell>
          <cell r="C211">
            <v>7196925.3799999896</v>
          </cell>
        </row>
        <row r="212">
          <cell r="B212" t="str">
            <v>2111210600</v>
          </cell>
          <cell r="C212">
            <v>6720985.7000000002</v>
          </cell>
        </row>
        <row r="213">
          <cell r="B213" t="str">
            <v>2111210800</v>
          </cell>
          <cell r="C213">
            <v>4396975.0599999903</v>
          </cell>
        </row>
        <row r="214">
          <cell r="B214" t="str">
            <v>2111210900</v>
          </cell>
          <cell r="C214">
            <v>81377.139999999898</v>
          </cell>
        </row>
        <row r="215">
          <cell r="B215" t="str">
            <v>2111211300</v>
          </cell>
          <cell r="C215">
            <v>223186.38</v>
          </cell>
        </row>
        <row r="216">
          <cell r="B216" t="str">
            <v>2111211500</v>
          </cell>
          <cell r="C216">
            <v>285384.13</v>
          </cell>
        </row>
        <row r="217">
          <cell r="B217" t="str">
            <v>2111211600</v>
          </cell>
          <cell r="C217">
            <v>633513.42000000004</v>
          </cell>
        </row>
        <row r="218">
          <cell r="B218" t="str">
            <v>2111211700</v>
          </cell>
          <cell r="C218">
            <v>37761.449999999903</v>
          </cell>
        </row>
        <row r="219">
          <cell r="B219" t="str">
            <v>2111240000</v>
          </cell>
          <cell r="C219">
            <v>128344112.06999899</v>
          </cell>
        </row>
        <row r="220">
          <cell r="B220" t="str">
            <v>2111310000</v>
          </cell>
          <cell r="C220">
            <v>3492036.08</v>
          </cell>
        </row>
        <row r="221">
          <cell r="B221" t="str">
            <v>2111310100</v>
          </cell>
          <cell r="C221">
            <v>10553741.439999901</v>
          </cell>
        </row>
        <row r="222">
          <cell r="B222" t="str">
            <v>2111310200</v>
          </cell>
          <cell r="C222">
            <v>24961317.93</v>
          </cell>
        </row>
        <row r="223">
          <cell r="B223" t="str">
            <v>2111310300</v>
          </cell>
          <cell r="C223">
            <v>82324871.040000007</v>
          </cell>
        </row>
        <row r="224">
          <cell r="B224" t="str">
            <v>2111310400</v>
          </cell>
          <cell r="C224">
            <v>22405590.890000001</v>
          </cell>
        </row>
        <row r="225">
          <cell r="B225" t="str">
            <v>2111310500</v>
          </cell>
          <cell r="C225">
            <v>79184170.819999903</v>
          </cell>
        </row>
        <row r="226">
          <cell r="B226" t="str">
            <v>2111310800</v>
          </cell>
          <cell r="C226">
            <v>601605.77</v>
          </cell>
        </row>
        <row r="227">
          <cell r="B227" t="str">
            <v>2111310900</v>
          </cell>
          <cell r="C227">
            <v>219693.82</v>
          </cell>
        </row>
        <row r="228">
          <cell r="B228" t="str">
            <v>2111311200</v>
          </cell>
          <cell r="C228">
            <v>390499.739999999</v>
          </cell>
        </row>
        <row r="229">
          <cell r="B229" t="str">
            <v>2111311300</v>
          </cell>
          <cell r="C229">
            <v>544982.69999999902</v>
          </cell>
        </row>
        <row r="230">
          <cell r="B230" t="str">
            <v>2111311500</v>
          </cell>
          <cell r="C230">
            <v>2363724.5699999901</v>
          </cell>
        </row>
        <row r="231">
          <cell r="B231" t="str">
            <v>2111311600</v>
          </cell>
          <cell r="C231">
            <v>981223.16</v>
          </cell>
        </row>
        <row r="232">
          <cell r="B232" t="str">
            <v>2111311700</v>
          </cell>
          <cell r="C232">
            <v>3257296.58</v>
          </cell>
        </row>
        <row r="233">
          <cell r="B233" t="str">
            <v>2111311800</v>
          </cell>
          <cell r="C233">
            <v>14.96</v>
          </cell>
        </row>
        <row r="234">
          <cell r="B234" t="str">
            <v>2111311900</v>
          </cell>
          <cell r="C234">
            <v>389139.81</v>
          </cell>
        </row>
        <row r="235">
          <cell r="B235" t="str">
            <v>2111999999</v>
          </cell>
          <cell r="C235">
            <v>0.03</v>
          </cell>
        </row>
        <row r="236">
          <cell r="B236" t="str">
            <v>2181210200</v>
          </cell>
          <cell r="C236">
            <v>1855237.55</v>
          </cell>
        </row>
        <row r="237">
          <cell r="B237" t="str">
            <v>2181210300</v>
          </cell>
          <cell r="C237">
            <v>12080412.529999901</v>
          </cell>
        </row>
        <row r="238">
          <cell r="B238" t="str">
            <v>2181210400</v>
          </cell>
          <cell r="C238">
            <v>3637532.31</v>
          </cell>
        </row>
        <row r="239">
          <cell r="B239" t="str">
            <v>2181210500</v>
          </cell>
          <cell r="C239">
            <v>4008791.1899999902</v>
          </cell>
        </row>
        <row r="240">
          <cell r="B240" t="str">
            <v>2181210600</v>
          </cell>
          <cell r="C240">
            <v>2833467.58</v>
          </cell>
        </row>
        <row r="241">
          <cell r="B241" t="str">
            <v>2181210800</v>
          </cell>
          <cell r="C241">
            <v>3943905.06</v>
          </cell>
        </row>
        <row r="242">
          <cell r="B242" t="str">
            <v>2181210900</v>
          </cell>
          <cell r="C242">
            <v>890.44</v>
          </cell>
        </row>
        <row r="243">
          <cell r="B243" t="str">
            <v>2181211300</v>
          </cell>
          <cell r="C243">
            <v>16797707.460000001</v>
          </cell>
        </row>
        <row r="244">
          <cell r="B244" t="str">
            <v>2181211500</v>
          </cell>
          <cell r="C244">
            <v>201828.179999999</v>
          </cell>
        </row>
        <row r="245">
          <cell r="B245" t="str">
            <v>2181211600</v>
          </cell>
          <cell r="C245">
            <v>248204.149999999</v>
          </cell>
        </row>
        <row r="246">
          <cell r="B246" t="str">
            <v>2181211700</v>
          </cell>
          <cell r="C246">
            <v>1771.71</v>
          </cell>
        </row>
        <row r="247">
          <cell r="B247" t="str">
            <v>2181240000</v>
          </cell>
          <cell r="C247">
            <v>56999068.82</v>
          </cell>
        </row>
        <row r="248">
          <cell r="B248" t="str">
            <v>2181300100</v>
          </cell>
          <cell r="C248">
            <v>47961.769999999902</v>
          </cell>
        </row>
        <row r="249">
          <cell r="B249" t="str">
            <v>2181300200</v>
          </cell>
          <cell r="C249">
            <v>4520515.9299999904</v>
          </cell>
        </row>
        <row r="250">
          <cell r="B250" t="str">
            <v>2181300300</v>
          </cell>
          <cell r="C250">
            <v>29363480</v>
          </cell>
        </row>
        <row r="251">
          <cell r="B251" t="str">
            <v>2181300400</v>
          </cell>
          <cell r="C251">
            <v>2855982.6699999901</v>
          </cell>
        </row>
        <row r="252">
          <cell r="B252" t="str">
            <v>2181300500</v>
          </cell>
          <cell r="C252">
            <v>20346062.219999898</v>
          </cell>
        </row>
        <row r="253">
          <cell r="B253" t="str">
            <v>2181300800</v>
          </cell>
          <cell r="C253">
            <v>2494354.35</v>
          </cell>
        </row>
        <row r="254">
          <cell r="B254" t="str">
            <v>2181300900</v>
          </cell>
          <cell r="C254">
            <v>32414.400000000001</v>
          </cell>
        </row>
        <row r="255">
          <cell r="B255" t="str">
            <v>2181301200</v>
          </cell>
          <cell r="C255">
            <v>117565.429999999</v>
          </cell>
        </row>
        <row r="256">
          <cell r="B256" t="str">
            <v>2181301300</v>
          </cell>
          <cell r="C256">
            <v>22549643.559999902</v>
          </cell>
        </row>
        <row r="257">
          <cell r="B257" t="str">
            <v>2181301500</v>
          </cell>
          <cell r="C257">
            <v>258741.67</v>
          </cell>
        </row>
        <row r="258">
          <cell r="B258" t="str">
            <v>2181301600</v>
          </cell>
          <cell r="C258">
            <v>689085.53</v>
          </cell>
        </row>
        <row r="259">
          <cell r="B259" t="str">
            <v>2181301700</v>
          </cell>
          <cell r="C259">
            <v>90228.800000000003</v>
          </cell>
        </row>
        <row r="260">
          <cell r="B260" t="str">
            <v>2181301800</v>
          </cell>
          <cell r="C260">
            <v>316117.69</v>
          </cell>
        </row>
        <row r="261">
          <cell r="B261" t="str">
            <v>2181301900</v>
          </cell>
          <cell r="C261">
            <v>356458.82</v>
          </cell>
        </row>
        <row r="262">
          <cell r="B262" t="str">
            <v>2211000000</v>
          </cell>
          <cell r="C262">
            <v>-134822979.94</v>
          </cell>
        </row>
        <row r="263">
          <cell r="B263" t="str">
            <v>2211010000</v>
          </cell>
          <cell r="C263">
            <v>-319751896.19</v>
          </cell>
        </row>
        <row r="264">
          <cell r="B264" t="str">
            <v>2212010000</v>
          </cell>
          <cell r="C264">
            <v>-27151458.969999898</v>
          </cell>
        </row>
        <row r="265">
          <cell r="B265" t="str">
            <v>2280000000</v>
          </cell>
          <cell r="C265">
            <v>-20321643.539999899</v>
          </cell>
        </row>
        <row r="266">
          <cell r="B266" t="str">
            <v>2289900000</v>
          </cell>
          <cell r="C266">
            <v>181081.66</v>
          </cell>
        </row>
        <row r="267">
          <cell r="B267" t="str">
            <v>2291010000</v>
          </cell>
          <cell r="C267">
            <v>2025077.5</v>
          </cell>
        </row>
        <row r="268">
          <cell r="B268" t="str">
            <v>2412010000</v>
          </cell>
          <cell r="C268">
            <v>2952.7399999999898</v>
          </cell>
        </row>
        <row r="269">
          <cell r="B269" t="str">
            <v>2412020000</v>
          </cell>
          <cell r="C269">
            <v>5939.7399999999898</v>
          </cell>
        </row>
        <row r="270">
          <cell r="B270" t="str">
            <v>2412090000</v>
          </cell>
          <cell r="C270">
            <v>5.75999999999999</v>
          </cell>
        </row>
        <row r="271">
          <cell r="B271" t="str">
            <v>2413010000</v>
          </cell>
          <cell r="C271">
            <v>-41811191.009999901</v>
          </cell>
        </row>
        <row r="272">
          <cell r="B272" t="str">
            <v>2421010000</v>
          </cell>
          <cell r="C272">
            <v>-3467323.1099999901</v>
          </cell>
        </row>
        <row r="273">
          <cell r="B273" t="str">
            <v>2423010000</v>
          </cell>
          <cell r="C273">
            <v>-22.5</v>
          </cell>
        </row>
        <row r="274">
          <cell r="B274" t="str">
            <v>2423020000</v>
          </cell>
          <cell r="C274">
            <v>1484.7</v>
          </cell>
        </row>
        <row r="275">
          <cell r="B275" t="str">
            <v>2425010000</v>
          </cell>
          <cell r="C275">
            <v>-5903.04</v>
          </cell>
        </row>
        <row r="276">
          <cell r="B276" t="str">
            <v>2429990000</v>
          </cell>
          <cell r="C276">
            <v>-341.45999999999901</v>
          </cell>
        </row>
        <row r="277">
          <cell r="B277" t="str">
            <v>2437001000</v>
          </cell>
          <cell r="C277">
            <v>27137093.870000001</v>
          </cell>
        </row>
        <row r="278">
          <cell r="B278" t="str">
            <v>2441000100</v>
          </cell>
          <cell r="C278">
            <v>-8126.7399999999898</v>
          </cell>
        </row>
        <row r="279">
          <cell r="B279" t="str">
            <v>2441000200</v>
          </cell>
          <cell r="C279">
            <v>-179424.57</v>
          </cell>
        </row>
        <row r="280">
          <cell r="B280" t="str">
            <v>2441000300</v>
          </cell>
          <cell r="C280">
            <v>-308.76999999999902</v>
          </cell>
        </row>
        <row r="281">
          <cell r="B281" t="str">
            <v>2450000000</v>
          </cell>
          <cell r="C281">
            <v>-5248786.4800000004</v>
          </cell>
        </row>
        <row r="282">
          <cell r="B282" t="str">
            <v>2490000000</v>
          </cell>
          <cell r="C282">
            <v>-5601872.3499999903</v>
          </cell>
        </row>
        <row r="283">
          <cell r="B283" t="str">
            <v>2521211000</v>
          </cell>
          <cell r="C283">
            <v>-131650625.28</v>
          </cell>
        </row>
        <row r="284">
          <cell r="B284" t="str">
            <v>2521221000</v>
          </cell>
          <cell r="C284">
            <v>-778124719.63</v>
          </cell>
        </row>
        <row r="285">
          <cell r="B285" t="str">
            <v>2611100000</v>
          </cell>
          <cell r="C285">
            <v>-2686142.5899999901</v>
          </cell>
        </row>
        <row r="286">
          <cell r="B286" t="str">
            <v>2611101000</v>
          </cell>
          <cell r="C286">
            <v>-30890117.289999899</v>
          </cell>
        </row>
        <row r="287">
          <cell r="B287" t="str">
            <v>2611201000</v>
          </cell>
          <cell r="C287">
            <v>-130702.03</v>
          </cell>
        </row>
        <row r="288">
          <cell r="B288" t="str">
            <v>2615101000</v>
          </cell>
          <cell r="C288">
            <v>-293656.83</v>
          </cell>
        </row>
        <row r="289">
          <cell r="B289" t="str">
            <v>2621010000</v>
          </cell>
          <cell r="C289">
            <v>-1030177.96</v>
          </cell>
        </row>
        <row r="290">
          <cell r="B290" t="str">
            <v>2621020000</v>
          </cell>
          <cell r="C290">
            <v>1041258.26</v>
          </cell>
        </row>
        <row r="291">
          <cell r="B291" t="str">
            <v>2622000000</v>
          </cell>
          <cell r="C291">
            <v>-19045.63</v>
          </cell>
        </row>
        <row r="292">
          <cell r="B292" t="str">
            <v>2622010000</v>
          </cell>
          <cell r="C292">
            <v>-945268521.35000002</v>
          </cell>
        </row>
        <row r="293">
          <cell r="B293" t="str">
            <v>2622020000</v>
          </cell>
          <cell r="C293">
            <v>945454231.86000001</v>
          </cell>
        </row>
        <row r="294">
          <cell r="B294" t="str">
            <v>2623010000</v>
          </cell>
          <cell r="C294">
            <v>4171.47</v>
          </cell>
        </row>
        <row r="295">
          <cell r="B295" t="str">
            <v>2623020000</v>
          </cell>
          <cell r="C295">
            <v>997.6</v>
          </cell>
        </row>
        <row r="296">
          <cell r="B296" t="str">
            <v>2624010000</v>
          </cell>
          <cell r="C296">
            <v>3299.1599999999899</v>
          </cell>
        </row>
        <row r="297">
          <cell r="B297" t="str">
            <v>2624020000</v>
          </cell>
          <cell r="C297">
            <v>77675.72</v>
          </cell>
        </row>
        <row r="298">
          <cell r="B298" t="str">
            <v>2629010000</v>
          </cell>
          <cell r="C298">
            <v>6348.6199999999899</v>
          </cell>
        </row>
        <row r="299">
          <cell r="B299" t="str">
            <v>2629020000</v>
          </cell>
          <cell r="C299">
            <v>-1709.8</v>
          </cell>
        </row>
        <row r="300">
          <cell r="B300" t="str">
            <v>2629030000</v>
          </cell>
          <cell r="C300">
            <v>-6860.85</v>
          </cell>
        </row>
        <row r="301">
          <cell r="B301" t="str">
            <v>2629040000</v>
          </cell>
          <cell r="C301">
            <v>-23997.959999999901</v>
          </cell>
        </row>
        <row r="302">
          <cell r="B302" t="str">
            <v>2629990000</v>
          </cell>
          <cell r="C302">
            <v>28756.13</v>
          </cell>
        </row>
        <row r="303">
          <cell r="B303" t="str">
            <v>2629999999</v>
          </cell>
          <cell r="C303">
            <v>-0.02</v>
          </cell>
        </row>
        <row r="304">
          <cell r="B304" t="str">
            <v>2630000000</v>
          </cell>
          <cell r="C304">
            <v>-96362.21</v>
          </cell>
        </row>
        <row r="305">
          <cell r="B305" t="str">
            <v>2670000000</v>
          </cell>
          <cell r="C305">
            <v>-1166.1300000000001</v>
          </cell>
        </row>
        <row r="306">
          <cell r="B306" t="str">
            <v>2681104000</v>
          </cell>
          <cell r="C306">
            <v>42668.139999999898</v>
          </cell>
        </row>
        <row r="307">
          <cell r="B307" t="str">
            <v>2681107000</v>
          </cell>
          <cell r="C307">
            <v>98814366.269999906</v>
          </cell>
        </row>
        <row r="308">
          <cell r="B308" t="str">
            <v>2681109000</v>
          </cell>
          <cell r="C308">
            <v>20257785.850000001</v>
          </cell>
        </row>
        <row r="309">
          <cell r="B309" t="str">
            <v>2681114000</v>
          </cell>
          <cell r="C309">
            <v>6040856.5499999896</v>
          </cell>
        </row>
        <row r="310">
          <cell r="B310" t="str">
            <v>2681115000</v>
          </cell>
          <cell r="C310">
            <v>478.04</v>
          </cell>
        </row>
        <row r="311">
          <cell r="B311" t="str">
            <v>2681116000</v>
          </cell>
          <cell r="C311">
            <v>19246239.07</v>
          </cell>
        </row>
        <row r="312">
          <cell r="B312" t="str">
            <v>2681126010</v>
          </cell>
          <cell r="C312">
            <v>174421.87</v>
          </cell>
        </row>
        <row r="313">
          <cell r="B313" t="str">
            <v>2681130000</v>
          </cell>
          <cell r="C313">
            <v>-430487498.76999903</v>
          </cell>
        </row>
        <row r="314">
          <cell r="B314" t="str">
            <v>2681130001</v>
          </cell>
          <cell r="C314">
            <v>-2833632.75999999</v>
          </cell>
        </row>
        <row r="315">
          <cell r="B315" t="str">
            <v>2681130009</v>
          </cell>
          <cell r="C315">
            <v>-14342095.91</v>
          </cell>
        </row>
        <row r="316">
          <cell r="B316" t="str">
            <v>2681132000</v>
          </cell>
          <cell r="C316">
            <v>-1196691.5900000001</v>
          </cell>
        </row>
        <row r="317">
          <cell r="B317" t="str">
            <v>2681133010</v>
          </cell>
          <cell r="C317">
            <v>-140.31</v>
          </cell>
        </row>
        <row r="318">
          <cell r="B318" t="str">
            <v>2681136000</v>
          </cell>
          <cell r="C318">
            <v>2170748</v>
          </cell>
        </row>
        <row r="319">
          <cell r="B319" t="str">
            <v>2681136020</v>
          </cell>
          <cell r="C319">
            <v>19.9499999999999</v>
          </cell>
        </row>
        <row r="320">
          <cell r="B320" t="str">
            <v>2681137010</v>
          </cell>
          <cell r="C320">
            <v>62931024</v>
          </cell>
        </row>
        <row r="321">
          <cell r="B321" t="str">
            <v>2681140010</v>
          </cell>
          <cell r="C321">
            <v>67974.44</v>
          </cell>
        </row>
        <row r="322">
          <cell r="B322" t="str">
            <v>2681199070</v>
          </cell>
          <cell r="C322">
            <v>3281.27</v>
          </cell>
        </row>
        <row r="323">
          <cell r="B323" t="str">
            <v>2681199090</v>
          </cell>
          <cell r="C323">
            <v>203626.299999999</v>
          </cell>
        </row>
        <row r="324">
          <cell r="B324" t="str">
            <v>2681199999</v>
          </cell>
          <cell r="C324">
            <v>0.03</v>
          </cell>
        </row>
        <row r="325">
          <cell r="B325" t="str">
            <v>2682101000</v>
          </cell>
          <cell r="C325">
            <v>28076920.07</v>
          </cell>
        </row>
        <row r="326">
          <cell r="B326" t="str">
            <v>2682102100</v>
          </cell>
          <cell r="C326">
            <v>-5877.14</v>
          </cell>
        </row>
        <row r="327">
          <cell r="B327" t="str">
            <v>2682102200</v>
          </cell>
          <cell r="C327">
            <v>-6854.96</v>
          </cell>
        </row>
        <row r="328">
          <cell r="B328" t="str">
            <v>2682102300</v>
          </cell>
          <cell r="C328">
            <v>-23340152.100000001</v>
          </cell>
        </row>
        <row r="329">
          <cell r="B329" t="str">
            <v>2682103000</v>
          </cell>
          <cell r="C329">
            <v>-195338.39</v>
          </cell>
        </row>
        <row r="330">
          <cell r="B330" t="str">
            <v>2682105100</v>
          </cell>
          <cell r="C330">
            <v>-481355.45</v>
          </cell>
        </row>
        <row r="331">
          <cell r="B331" t="str">
            <v>2682106000</v>
          </cell>
          <cell r="C331">
            <v>49.6099999999999</v>
          </cell>
        </row>
        <row r="332">
          <cell r="B332" t="str">
            <v>2682107000</v>
          </cell>
          <cell r="C332">
            <v>30.01</v>
          </cell>
        </row>
        <row r="333">
          <cell r="B333" t="str">
            <v>2682108100</v>
          </cell>
          <cell r="C333">
            <v>108433.179999999</v>
          </cell>
        </row>
        <row r="334">
          <cell r="B334" t="str">
            <v>2682108200</v>
          </cell>
          <cell r="C334">
            <v>581084.31000000006</v>
          </cell>
        </row>
        <row r="335">
          <cell r="B335" t="str">
            <v>2682109000</v>
          </cell>
          <cell r="C335">
            <v>-3164507.54999999</v>
          </cell>
        </row>
        <row r="336">
          <cell r="B336" t="str">
            <v>2682110811</v>
          </cell>
          <cell r="C336">
            <v>-4653.09</v>
          </cell>
        </row>
        <row r="337">
          <cell r="B337" t="str">
            <v>2682110813</v>
          </cell>
          <cell r="C337">
            <v>-253.19</v>
          </cell>
        </row>
        <row r="338">
          <cell r="B338" t="str">
            <v>2682110814</v>
          </cell>
          <cell r="C338">
            <v>97.67</v>
          </cell>
        </row>
        <row r="339">
          <cell r="B339" t="str">
            <v>2682110820</v>
          </cell>
          <cell r="C339">
            <v>-181117.609999999</v>
          </cell>
        </row>
        <row r="340">
          <cell r="B340" t="str">
            <v>2682110822</v>
          </cell>
          <cell r="C340">
            <v>-4400.54</v>
          </cell>
        </row>
        <row r="341">
          <cell r="B341" t="str">
            <v>2682110829</v>
          </cell>
          <cell r="C341">
            <v>-366.86</v>
          </cell>
        </row>
        <row r="342">
          <cell r="B342" t="str">
            <v>2682110901</v>
          </cell>
          <cell r="C342">
            <v>-9286.6599999999908</v>
          </cell>
        </row>
        <row r="343">
          <cell r="B343" t="str">
            <v>2682113000</v>
          </cell>
          <cell r="C343">
            <v>-6398702.7300000004</v>
          </cell>
        </row>
        <row r="344">
          <cell r="B344" t="str">
            <v>2682114200</v>
          </cell>
          <cell r="C344">
            <v>-257582.399999999</v>
          </cell>
        </row>
        <row r="345">
          <cell r="B345" t="str">
            <v>2682123501</v>
          </cell>
          <cell r="C345">
            <v>-213774318.66</v>
          </cell>
        </row>
        <row r="346">
          <cell r="B346" t="str">
            <v>2682123502</v>
          </cell>
          <cell r="C346">
            <v>203949085.27000001</v>
          </cell>
        </row>
        <row r="347">
          <cell r="B347" t="str">
            <v>2682123701</v>
          </cell>
          <cell r="C347">
            <v>-46141254.950000003</v>
          </cell>
        </row>
        <row r="348">
          <cell r="B348" t="str">
            <v>2682123702</v>
          </cell>
          <cell r="C348">
            <v>39316041.579999901</v>
          </cell>
        </row>
        <row r="349">
          <cell r="B349" t="str">
            <v>2682126100</v>
          </cell>
          <cell r="C349">
            <v>1117399.3500000001</v>
          </cell>
        </row>
        <row r="350">
          <cell r="B350" t="str">
            <v>2682128000</v>
          </cell>
          <cell r="C350">
            <v>-116882.5</v>
          </cell>
        </row>
        <row r="351">
          <cell r="B351" t="str">
            <v>2682138100</v>
          </cell>
          <cell r="C351">
            <v>-27100.54</v>
          </cell>
        </row>
        <row r="352">
          <cell r="B352" t="str">
            <v>2682138200</v>
          </cell>
          <cell r="C352">
            <v>-2506.69</v>
          </cell>
        </row>
        <row r="353">
          <cell r="B353" t="str">
            <v>2682138300</v>
          </cell>
          <cell r="C353">
            <v>-14307563.460000001</v>
          </cell>
        </row>
        <row r="354">
          <cell r="B354" t="str">
            <v>2682199999</v>
          </cell>
          <cell r="C354">
            <v>0.02</v>
          </cell>
        </row>
        <row r="355">
          <cell r="B355" t="str">
            <v>2683100000</v>
          </cell>
          <cell r="C355">
            <v>-75778.979999999894</v>
          </cell>
        </row>
        <row r="356">
          <cell r="B356" t="str">
            <v>2683110000</v>
          </cell>
          <cell r="C356">
            <v>77.049999999999898</v>
          </cell>
        </row>
        <row r="357">
          <cell r="B357" t="str">
            <v>2683120000</v>
          </cell>
          <cell r="C357">
            <v>-1428861.29</v>
          </cell>
        </row>
        <row r="358">
          <cell r="B358" t="str">
            <v>2683160000</v>
          </cell>
          <cell r="C358">
            <v>161736.91</v>
          </cell>
        </row>
        <row r="359">
          <cell r="B359" t="str">
            <v>2683180000</v>
          </cell>
          <cell r="C359">
            <v>0.05</v>
          </cell>
        </row>
        <row r="360">
          <cell r="B360" t="str">
            <v>2683181000</v>
          </cell>
          <cell r="C360">
            <v>-6691.4799999999896</v>
          </cell>
        </row>
        <row r="361">
          <cell r="B361" t="str">
            <v>2683191000</v>
          </cell>
          <cell r="C361">
            <v>-256.75999999999902</v>
          </cell>
        </row>
        <row r="362">
          <cell r="B362" t="str">
            <v>2710050300</v>
          </cell>
          <cell r="C362">
            <v>21822803.710000001</v>
          </cell>
        </row>
        <row r="363">
          <cell r="B363" t="str">
            <v>2710050400</v>
          </cell>
          <cell r="C363">
            <v>9662391.75</v>
          </cell>
        </row>
        <row r="364">
          <cell r="B364" t="str">
            <v>2710050500</v>
          </cell>
          <cell r="C364">
            <v>57478251.6599999</v>
          </cell>
        </row>
        <row r="365">
          <cell r="B365" t="str">
            <v>2710050600</v>
          </cell>
          <cell r="C365">
            <v>5222930.79</v>
          </cell>
        </row>
        <row r="366">
          <cell r="B366" t="str">
            <v>2710080100</v>
          </cell>
          <cell r="C366">
            <v>345725.679999999</v>
          </cell>
        </row>
        <row r="367">
          <cell r="B367" t="str">
            <v>2710990100</v>
          </cell>
          <cell r="C367">
            <v>51967005.700000003</v>
          </cell>
        </row>
        <row r="368">
          <cell r="B368" t="str">
            <v>2721021100</v>
          </cell>
          <cell r="C368">
            <v>88458.25</v>
          </cell>
        </row>
        <row r="369">
          <cell r="B369" t="str">
            <v>2729011100</v>
          </cell>
          <cell r="C369">
            <v>795668.66</v>
          </cell>
        </row>
        <row r="370">
          <cell r="B370" t="str">
            <v>2729031100</v>
          </cell>
          <cell r="C370">
            <v>11903482.83</v>
          </cell>
        </row>
        <row r="371">
          <cell r="B371" t="str">
            <v>2729991100</v>
          </cell>
          <cell r="C371">
            <v>669986.48999999894</v>
          </cell>
        </row>
        <row r="372">
          <cell r="B372" t="str">
            <v>2730020100</v>
          </cell>
          <cell r="C372">
            <v>-27496267.289999899</v>
          </cell>
        </row>
        <row r="373">
          <cell r="B373" t="str">
            <v>2730030500</v>
          </cell>
          <cell r="C373">
            <v>-3112046.1099999901</v>
          </cell>
        </row>
        <row r="374">
          <cell r="B374" t="str">
            <v>2730080100</v>
          </cell>
          <cell r="C374">
            <v>-23354361.34</v>
          </cell>
        </row>
        <row r="375">
          <cell r="B375" t="str">
            <v>2730990100</v>
          </cell>
          <cell r="C375">
            <v>-31347.639999999901</v>
          </cell>
        </row>
        <row r="376">
          <cell r="B376" t="str">
            <v>2730990900</v>
          </cell>
          <cell r="C376">
            <v>6708831.9900000002</v>
          </cell>
        </row>
        <row r="377">
          <cell r="B377" t="str">
            <v>2745200000</v>
          </cell>
          <cell r="C377">
            <v>-34277331.0499999</v>
          </cell>
        </row>
        <row r="378">
          <cell r="B378" t="str">
            <v>2745210000</v>
          </cell>
          <cell r="C378">
            <v>-2.75</v>
          </cell>
        </row>
        <row r="379">
          <cell r="B379" t="str">
            <v>2745213000</v>
          </cell>
          <cell r="C379">
            <v>-1625265509.6500001</v>
          </cell>
        </row>
        <row r="380">
          <cell r="B380" t="str">
            <v>2745220000</v>
          </cell>
          <cell r="C380">
            <v>-14963.94</v>
          </cell>
        </row>
        <row r="381">
          <cell r="B381" t="str">
            <v>2745900000</v>
          </cell>
          <cell r="C381">
            <v>419564422.47000003</v>
          </cell>
        </row>
        <row r="382">
          <cell r="B382" t="str">
            <v>2749000001</v>
          </cell>
          <cell r="C382">
            <v>-151447.34</v>
          </cell>
        </row>
        <row r="383">
          <cell r="B383" t="str">
            <v>2811010000</v>
          </cell>
          <cell r="C383">
            <v>-9319.59</v>
          </cell>
        </row>
        <row r="384">
          <cell r="B384" t="str">
            <v>2811020000</v>
          </cell>
          <cell r="C384">
            <v>-107697701.01000001</v>
          </cell>
        </row>
        <row r="385">
          <cell r="B385" t="str">
            <v>2811030000</v>
          </cell>
          <cell r="C385">
            <v>-81223518.200000003</v>
          </cell>
        </row>
        <row r="386">
          <cell r="B386" t="str">
            <v>2811040000</v>
          </cell>
          <cell r="C386">
            <v>-4424761.95</v>
          </cell>
        </row>
        <row r="387">
          <cell r="B387" t="str">
            <v>2811050000</v>
          </cell>
          <cell r="C387">
            <v>-28464948.27</v>
          </cell>
        </row>
        <row r="388">
          <cell r="B388" t="str">
            <v>2811060000</v>
          </cell>
          <cell r="C388">
            <v>-1912187.07</v>
          </cell>
        </row>
        <row r="389">
          <cell r="B389" t="str">
            <v>2880010000</v>
          </cell>
          <cell r="C389">
            <v>-19153068.460000001</v>
          </cell>
        </row>
        <row r="390">
          <cell r="B390" t="str">
            <v>2901010000</v>
          </cell>
          <cell r="C390">
            <v>-11453500</v>
          </cell>
        </row>
        <row r="391">
          <cell r="B391" t="str">
            <v>2903010000</v>
          </cell>
          <cell r="C391">
            <v>-3935101.3999999901</v>
          </cell>
        </row>
        <row r="392">
          <cell r="B392" t="str">
            <v>2908010000</v>
          </cell>
          <cell r="C392">
            <v>-296482293.19999897</v>
          </cell>
        </row>
        <row r="393">
          <cell r="B393" t="str">
            <v>2908020000</v>
          </cell>
          <cell r="C393">
            <v>-563641.62</v>
          </cell>
        </row>
        <row r="394">
          <cell r="B394" t="str">
            <v>3122199999</v>
          </cell>
          <cell r="C394">
            <v>-63912.480000000003</v>
          </cell>
        </row>
        <row r="395">
          <cell r="B395" t="str">
            <v>3122201100</v>
          </cell>
          <cell r="C395">
            <v>31956.240000000002</v>
          </cell>
        </row>
        <row r="396">
          <cell r="B396" t="str">
            <v>3122202100</v>
          </cell>
          <cell r="C396">
            <v>31956.240000000002</v>
          </cell>
        </row>
        <row r="397">
          <cell r="B397" t="str">
            <v>3130110100</v>
          </cell>
          <cell r="C397">
            <v>5566946.1699999897</v>
          </cell>
        </row>
        <row r="398">
          <cell r="B398" t="str">
            <v>3130117100</v>
          </cell>
          <cell r="C398">
            <v>64720118.850000001</v>
          </cell>
        </row>
        <row r="399">
          <cell r="B399" t="str">
            <v>3130140100</v>
          </cell>
          <cell r="C399">
            <v>1413569070.96</v>
          </cell>
        </row>
        <row r="400">
          <cell r="B400" t="str">
            <v>3130140200</v>
          </cell>
          <cell r="C400">
            <v>632448302</v>
          </cell>
        </row>
        <row r="401">
          <cell r="B401" t="str">
            <v>3130140300</v>
          </cell>
          <cell r="C401">
            <v>9066903.9900000002</v>
          </cell>
        </row>
        <row r="402">
          <cell r="B402" t="str">
            <v>3130140400</v>
          </cell>
          <cell r="C402">
            <v>8757561</v>
          </cell>
        </row>
        <row r="403">
          <cell r="B403" t="str">
            <v>3130142100</v>
          </cell>
          <cell r="C403">
            <v>-2204399.02</v>
          </cell>
        </row>
        <row r="404">
          <cell r="B404" t="str">
            <v>3130142300</v>
          </cell>
          <cell r="C404">
            <v>0.01</v>
          </cell>
        </row>
        <row r="405">
          <cell r="B405" t="str">
            <v>3130142500</v>
          </cell>
          <cell r="C405">
            <v>-2514141.3399999901</v>
          </cell>
        </row>
        <row r="406">
          <cell r="B406" t="str">
            <v>3130142800</v>
          </cell>
          <cell r="C406">
            <v>-4419863.46</v>
          </cell>
        </row>
        <row r="407">
          <cell r="B407" t="str">
            <v>3130142900</v>
          </cell>
          <cell r="C407">
            <v>-8625712.5</v>
          </cell>
        </row>
        <row r="408">
          <cell r="B408" t="str">
            <v>3130169100</v>
          </cell>
          <cell r="C408">
            <v>709231.48999999894</v>
          </cell>
        </row>
        <row r="409">
          <cell r="B409" t="str">
            <v>3130170100</v>
          </cell>
          <cell r="C409">
            <v>2514141.3199999901</v>
          </cell>
        </row>
        <row r="410">
          <cell r="B410" t="str">
            <v>3130171100</v>
          </cell>
          <cell r="C410">
            <v>5815321.0300000003</v>
          </cell>
        </row>
        <row r="411">
          <cell r="B411" t="str">
            <v>3130172100</v>
          </cell>
          <cell r="C411">
            <v>8625712.4900000002</v>
          </cell>
        </row>
        <row r="412">
          <cell r="B412" t="str">
            <v>3130185100</v>
          </cell>
          <cell r="C412">
            <v>-51971342.030000001</v>
          </cell>
        </row>
        <row r="413">
          <cell r="B413" t="str">
            <v>3130186100</v>
          </cell>
          <cell r="C413">
            <v>151745917.77000001</v>
          </cell>
        </row>
        <row r="414">
          <cell r="B414" t="str">
            <v>3130187100</v>
          </cell>
          <cell r="C414">
            <v>1823535.02</v>
          </cell>
        </row>
        <row r="415">
          <cell r="B415" t="str">
            <v>3130188100</v>
          </cell>
          <cell r="C415">
            <v>136694924.44</v>
          </cell>
        </row>
        <row r="416">
          <cell r="B416" t="str">
            <v>3163101100</v>
          </cell>
          <cell r="C416">
            <v>80573646.959999904</v>
          </cell>
        </row>
        <row r="417">
          <cell r="B417" t="str">
            <v>3163101999</v>
          </cell>
          <cell r="C417">
            <v>71555.869999999893</v>
          </cell>
        </row>
        <row r="418">
          <cell r="B418" t="str">
            <v>3163199999</v>
          </cell>
          <cell r="C418">
            <v>-223093.12</v>
          </cell>
        </row>
        <row r="419">
          <cell r="B419" t="str">
            <v>3163201100</v>
          </cell>
          <cell r="C419">
            <v>223093.12</v>
          </cell>
        </row>
        <row r="420">
          <cell r="B420" t="str">
            <v>3164101100</v>
          </cell>
          <cell r="C420">
            <v>1387810.4199999899</v>
          </cell>
        </row>
        <row r="421">
          <cell r="B421" t="str">
            <v>3164101999</v>
          </cell>
          <cell r="C421">
            <v>2236.1199999999899</v>
          </cell>
        </row>
        <row r="422">
          <cell r="B422" t="str">
            <v>3176310110</v>
          </cell>
          <cell r="C422">
            <v>-71555.869999999893</v>
          </cell>
        </row>
        <row r="423">
          <cell r="B423" t="str">
            <v>3176410110</v>
          </cell>
          <cell r="C423">
            <v>-2236.1199999999899</v>
          </cell>
        </row>
        <row r="424">
          <cell r="B424" t="str">
            <v>3183013110</v>
          </cell>
          <cell r="C424">
            <v>-25522281.18</v>
          </cell>
        </row>
        <row r="425">
          <cell r="B425" t="str">
            <v>3190000010</v>
          </cell>
          <cell r="C425">
            <v>-5920229.4699999904</v>
          </cell>
        </row>
        <row r="426">
          <cell r="B426" t="str">
            <v>3190200000</v>
          </cell>
          <cell r="C426">
            <v>-3307883.58</v>
          </cell>
        </row>
        <row r="427">
          <cell r="B427" t="str">
            <v>3190300000</v>
          </cell>
          <cell r="C427">
            <v>-2346799947.0100002</v>
          </cell>
        </row>
        <row r="428">
          <cell r="B428" t="str">
            <v>3190690000</v>
          </cell>
          <cell r="C428">
            <v>-72733344.329999894</v>
          </cell>
        </row>
        <row r="429">
          <cell r="B429" t="str">
            <v>3620300100</v>
          </cell>
          <cell r="C429">
            <v>12280090.970000001</v>
          </cell>
        </row>
        <row r="430">
          <cell r="B430" t="str">
            <v>3620300200</v>
          </cell>
          <cell r="C430">
            <v>3648792.85</v>
          </cell>
        </row>
        <row r="431">
          <cell r="B431" t="str">
            <v>3620400100</v>
          </cell>
          <cell r="C431">
            <v>303976.78000000003</v>
          </cell>
        </row>
        <row r="432">
          <cell r="B432" t="str">
            <v>3620400300</v>
          </cell>
          <cell r="C432">
            <v>624258.30000000005</v>
          </cell>
        </row>
        <row r="433">
          <cell r="B433" t="str">
            <v>3806300010</v>
          </cell>
          <cell r="C433">
            <v>-33054.809999999903</v>
          </cell>
        </row>
        <row r="434">
          <cell r="B434" t="str">
            <v>3890000060</v>
          </cell>
          <cell r="C434">
            <v>33054.809999999903</v>
          </cell>
        </row>
        <row r="435">
          <cell r="B435" t="str">
            <v>4142000000</v>
          </cell>
          <cell r="C435">
            <v>535514.81000000006</v>
          </cell>
        </row>
        <row r="436">
          <cell r="B436" t="str">
            <v>4205000000</v>
          </cell>
          <cell r="C436">
            <v>213774318.66</v>
          </cell>
        </row>
        <row r="437">
          <cell r="B437" t="str">
            <v>4207000000</v>
          </cell>
          <cell r="C437">
            <v>46141254.950000003</v>
          </cell>
        </row>
        <row r="438">
          <cell r="B438" t="str">
            <v>4210000000</v>
          </cell>
          <cell r="C438">
            <v>17720829.649999902</v>
          </cell>
        </row>
        <row r="439">
          <cell r="B439" t="str">
            <v>4220000000</v>
          </cell>
          <cell r="C439">
            <v>155642822.86000001</v>
          </cell>
        </row>
        <row r="440">
          <cell r="B440" t="str">
            <v>4231310000</v>
          </cell>
          <cell r="C440">
            <v>1574765659.5699899</v>
          </cell>
        </row>
        <row r="441">
          <cell r="B441" t="str">
            <v>4231320000</v>
          </cell>
          <cell r="C441">
            <v>2199119897.8299899</v>
          </cell>
        </row>
        <row r="442">
          <cell r="B442" t="str">
            <v>4231330000</v>
          </cell>
          <cell r="C442">
            <v>4790337238.5200005</v>
          </cell>
        </row>
        <row r="443">
          <cell r="B443" t="str">
            <v>4231340000</v>
          </cell>
          <cell r="C443">
            <v>470093568.19999897</v>
          </cell>
        </row>
        <row r="444">
          <cell r="B444" t="str">
            <v>4231350000</v>
          </cell>
          <cell r="C444">
            <v>183640668.389999</v>
          </cell>
        </row>
        <row r="445">
          <cell r="B445" t="str">
            <v>4231390000</v>
          </cell>
          <cell r="C445">
            <v>5893158.9299999904</v>
          </cell>
        </row>
        <row r="446">
          <cell r="B446" t="str">
            <v>4239000000</v>
          </cell>
          <cell r="C446">
            <v>6105715.04</v>
          </cell>
        </row>
        <row r="447">
          <cell r="B447" t="str">
            <v>4241100000</v>
          </cell>
          <cell r="C447">
            <v>36133792.630000003</v>
          </cell>
        </row>
        <row r="448">
          <cell r="B448" t="str">
            <v>4241200000</v>
          </cell>
          <cell r="C448">
            <v>5174427.16</v>
          </cell>
        </row>
        <row r="449">
          <cell r="B449" t="str">
            <v>4241900000</v>
          </cell>
          <cell r="C449">
            <v>1110772.1899999899</v>
          </cell>
        </row>
        <row r="450">
          <cell r="B450" t="str">
            <v>4242100000</v>
          </cell>
          <cell r="C450">
            <v>642201.80000000005</v>
          </cell>
        </row>
        <row r="451">
          <cell r="B451" t="str">
            <v>4250000000</v>
          </cell>
          <cell r="C451">
            <v>1619912.1699999899</v>
          </cell>
        </row>
        <row r="452">
          <cell r="B452" t="str">
            <v>4261100000</v>
          </cell>
          <cell r="C452">
            <v>61731597.030000001</v>
          </cell>
        </row>
        <row r="453">
          <cell r="B453" t="str">
            <v>4261200000</v>
          </cell>
          <cell r="C453">
            <v>6503313.3399999896</v>
          </cell>
        </row>
        <row r="454">
          <cell r="B454" t="str">
            <v>4261300000</v>
          </cell>
          <cell r="C454">
            <v>6730759.6699999897</v>
          </cell>
        </row>
        <row r="455">
          <cell r="B455" t="str">
            <v>4261400000</v>
          </cell>
          <cell r="C455">
            <v>662231.76</v>
          </cell>
        </row>
        <row r="456">
          <cell r="B456" t="str">
            <v>4261900000</v>
          </cell>
          <cell r="C456">
            <v>764926.29</v>
          </cell>
        </row>
        <row r="457">
          <cell r="B457" t="str">
            <v>4282000000</v>
          </cell>
          <cell r="C457">
            <v>138317.84</v>
          </cell>
        </row>
        <row r="458">
          <cell r="B458" t="str">
            <v>4283000000</v>
          </cell>
          <cell r="C458">
            <v>10236385.42</v>
          </cell>
        </row>
        <row r="459">
          <cell r="B459" t="str">
            <v>4290000000</v>
          </cell>
          <cell r="C459">
            <v>1915199.54</v>
          </cell>
        </row>
        <row r="460">
          <cell r="B460" t="str">
            <v>4310000000</v>
          </cell>
          <cell r="C460">
            <v>340325.32</v>
          </cell>
        </row>
        <row r="461">
          <cell r="B461" t="str">
            <v>4422000000</v>
          </cell>
          <cell r="C461">
            <v>714562.56999999902</v>
          </cell>
        </row>
        <row r="462">
          <cell r="B462" t="str">
            <v>4423131000</v>
          </cell>
          <cell r="C462">
            <v>74020744.269999906</v>
          </cell>
        </row>
        <row r="463">
          <cell r="B463" t="str">
            <v>4423132000</v>
          </cell>
          <cell r="C463">
            <v>32437673.539999899</v>
          </cell>
        </row>
        <row r="464">
          <cell r="B464" t="str">
            <v>4423133000</v>
          </cell>
          <cell r="C464">
            <v>46179314.57</v>
          </cell>
        </row>
        <row r="465">
          <cell r="B465" t="str">
            <v>4423134000</v>
          </cell>
          <cell r="C465">
            <v>5457830.5899999896</v>
          </cell>
        </row>
        <row r="466">
          <cell r="B466" t="str">
            <v>4423135000</v>
          </cell>
          <cell r="C466">
            <v>22931143.530000001</v>
          </cell>
        </row>
        <row r="467">
          <cell r="B467" t="str">
            <v>4423519000</v>
          </cell>
          <cell r="C467">
            <v>80806969.079999894</v>
          </cell>
        </row>
        <row r="468">
          <cell r="B468" t="str">
            <v>4429000000</v>
          </cell>
          <cell r="C468">
            <v>163907.399999999</v>
          </cell>
        </row>
        <row r="469">
          <cell r="B469" t="str">
            <v>4484000000</v>
          </cell>
          <cell r="C469">
            <v>143059.709999999</v>
          </cell>
        </row>
        <row r="470">
          <cell r="B470" t="str">
            <v>4486000000</v>
          </cell>
          <cell r="C470">
            <v>116492.72</v>
          </cell>
        </row>
        <row r="471">
          <cell r="B471" t="str">
            <v>4814200000</v>
          </cell>
          <cell r="C471">
            <v>-343566.81</v>
          </cell>
        </row>
        <row r="472">
          <cell r="B472" t="str">
            <v>4820500000</v>
          </cell>
          <cell r="C472">
            <v>-203949085.27000001</v>
          </cell>
        </row>
        <row r="473">
          <cell r="B473" t="str">
            <v>4820700000</v>
          </cell>
          <cell r="C473">
            <v>-39316041.579999901</v>
          </cell>
        </row>
        <row r="474">
          <cell r="B474" t="str">
            <v>4822000000</v>
          </cell>
          <cell r="C474">
            <v>-68645050.099999905</v>
          </cell>
        </row>
        <row r="475">
          <cell r="B475" t="str">
            <v>4823131000</v>
          </cell>
          <cell r="C475">
            <v>-875600986.39999902</v>
          </cell>
        </row>
        <row r="476">
          <cell r="B476" t="str">
            <v>4823132000</v>
          </cell>
          <cell r="C476">
            <v>-1149391637.8699901</v>
          </cell>
        </row>
        <row r="477">
          <cell r="B477" t="str">
            <v>4823133000</v>
          </cell>
          <cell r="C477">
            <v>-2977366704.54</v>
          </cell>
        </row>
        <row r="478">
          <cell r="B478" t="str">
            <v>4823134000</v>
          </cell>
          <cell r="C478">
            <v>-233727969.37</v>
          </cell>
        </row>
        <row r="479">
          <cell r="B479" t="str">
            <v>4823135000</v>
          </cell>
          <cell r="C479">
            <v>-103248015.12</v>
          </cell>
        </row>
        <row r="480">
          <cell r="B480" t="str">
            <v>4823139000</v>
          </cell>
          <cell r="C480">
            <v>-5865318.2699999902</v>
          </cell>
        </row>
        <row r="481">
          <cell r="B481" t="str">
            <v>4823900000</v>
          </cell>
          <cell r="C481">
            <v>-4899431.6100000003</v>
          </cell>
        </row>
        <row r="482">
          <cell r="B482" t="str">
            <v>4824110000</v>
          </cell>
          <cell r="C482">
            <v>-22100216.530000001</v>
          </cell>
        </row>
        <row r="483">
          <cell r="B483" t="str">
            <v>4824120000</v>
          </cell>
          <cell r="C483">
            <v>-4620896.3499999903</v>
          </cell>
        </row>
        <row r="484">
          <cell r="B484" t="str">
            <v>4824190000</v>
          </cell>
          <cell r="C484">
            <v>-1063846.4299999899</v>
          </cell>
        </row>
        <row r="485">
          <cell r="B485" t="str">
            <v>4824210000</v>
          </cell>
          <cell r="C485">
            <v>-185534.37</v>
          </cell>
        </row>
        <row r="486">
          <cell r="B486" t="str">
            <v>4825000000</v>
          </cell>
          <cell r="C486">
            <v>-1206961.24</v>
          </cell>
        </row>
        <row r="487">
          <cell r="B487" t="str">
            <v>4826110000</v>
          </cell>
          <cell r="C487">
            <v>-23766418.350000001</v>
          </cell>
        </row>
        <row r="488">
          <cell r="B488" t="str">
            <v>4826120000</v>
          </cell>
          <cell r="C488">
            <v>-4522463.57</v>
          </cell>
        </row>
        <row r="489">
          <cell r="B489" t="str">
            <v>4826130000</v>
          </cell>
          <cell r="C489">
            <v>-4905623.3799999896</v>
          </cell>
        </row>
        <row r="490">
          <cell r="B490" t="str">
            <v>4826140000</v>
          </cell>
          <cell r="C490">
            <v>-466719.78</v>
          </cell>
        </row>
        <row r="491">
          <cell r="B491" t="str">
            <v>4826190000</v>
          </cell>
          <cell r="C491">
            <v>-547162.43999999901</v>
          </cell>
        </row>
        <row r="492">
          <cell r="B492" t="str">
            <v>4828200000</v>
          </cell>
          <cell r="C492">
            <v>-30231.38</v>
          </cell>
        </row>
        <row r="493">
          <cell r="B493" t="str">
            <v>4828300000</v>
          </cell>
          <cell r="C493">
            <v>-3295258.6299999901</v>
          </cell>
        </row>
        <row r="494">
          <cell r="B494" t="str">
            <v>4829000000</v>
          </cell>
          <cell r="C494">
            <v>-1014047.96</v>
          </cell>
        </row>
        <row r="495">
          <cell r="B495" t="str">
            <v>4831000000</v>
          </cell>
          <cell r="C495">
            <v>-197678.769999999</v>
          </cell>
        </row>
        <row r="496">
          <cell r="B496" t="str">
            <v>5100100000</v>
          </cell>
          <cell r="C496">
            <v>-1024500000</v>
          </cell>
        </row>
        <row r="497">
          <cell r="B497" t="str">
            <v>5711100000</v>
          </cell>
          <cell r="C497">
            <v>-83290358.540000007</v>
          </cell>
        </row>
        <row r="498">
          <cell r="B498" t="str">
            <v>5740100000</v>
          </cell>
          <cell r="C498">
            <v>-254957151.34</v>
          </cell>
        </row>
        <row r="499">
          <cell r="B499" t="str">
            <v>5900100000</v>
          </cell>
          <cell r="C499">
            <v>-63621669.9099999</v>
          </cell>
        </row>
        <row r="500">
          <cell r="B500" t="str">
            <v>8800000000</v>
          </cell>
          <cell r="C500">
            <v>-92820610.109987304</v>
          </cell>
        </row>
        <row r="501">
          <cell r="B501">
            <v>0</v>
          </cell>
          <cell r="C501">
            <v>0</v>
          </cell>
        </row>
        <row r="502">
          <cell r="B502">
            <v>0</v>
          </cell>
        </row>
        <row r="503">
          <cell r="B503">
            <v>0</v>
          </cell>
        </row>
        <row r="504">
          <cell r="B504">
            <v>0</v>
          </cell>
        </row>
        <row r="505">
          <cell r="B505">
            <v>0</v>
          </cell>
        </row>
        <row r="506">
          <cell r="B506">
            <v>0</v>
          </cell>
        </row>
        <row r="507">
          <cell r="B507">
            <v>0</v>
          </cell>
        </row>
        <row r="508">
          <cell r="B508">
            <v>0</v>
          </cell>
        </row>
        <row r="509">
          <cell r="B509">
            <v>0</v>
          </cell>
        </row>
        <row r="510">
          <cell r="B510">
            <v>0</v>
          </cell>
        </row>
        <row r="511">
          <cell r="B511">
            <v>0</v>
          </cell>
        </row>
        <row r="512">
          <cell r="B512">
            <v>0</v>
          </cell>
        </row>
        <row r="513">
          <cell r="B513">
            <v>0</v>
          </cell>
        </row>
        <row r="514">
          <cell r="B514">
            <v>0</v>
          </cell>
        </row>
        <row r="515">
          <cell r="B515">
            <v>0</v>
          </cell>
        </row>
        <row r="516">
          <cell r="B516">
            <v>0</v>
          </cell>
        </row>
        <row r="517">
          <cell r="B517">
            <v>0</v>
          </cell>
        </row>
        <row r="518">
          <cell r="B518">
            <v>0</v>
          </cell>
        </row>
        <row r="519">
          <cell r="B519">
            <v>0</v>
          </cell>
        </row>
        <row r="520">
          <cell r="B520">
            <v>0</v>
          </cell>
        </row>
        <row r="521">
          <cell r="B521">
            <v>0</v>
          </cell>
        </row>
        <row r="522">
          <cell r="B522">
            <v>0</v>
          </cell>
        </row>
        <row r="523">
          <cell r="B523">
            <v>0</v>
          </cell>
        </row>
        <row r="524">
          <cell r="B524">
            <v>0</v>
          </cell>
        </row>
        <row r="525">
          <cell r="B525">
            <v>0</v>
          </cell>
        </row>
      </sheetData>
      <sheetData sheetId="3"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ço"/>
      <sheetName val="Bal_2003"/>
      <sheetName val="Análise_BalPrev_PO"/>
      <sheetName val="Bal_2002"/>
      <sheetName val="Folha1"/>
      <sheetName val="DR Evolutiva"/>
      <sheetName val="DR_Evolutiva"/>
      <sheetName val="DR_Evolutiva6"/>
      <sheetName val="DR_Evolutiva5"/>
      <sheetName val="DR_Evolutiva1"/>
      <sheetName val="DR_Evolutiva2"/>
      <sheetName val="DR_Evolutiva3"/>
      <sheetName val="DR_Evolutiva4"/>
      <sheetName val="DR_Evolutiva7"/>
    </sheetNames>
    <sheetDataSet>
      <sheetData sheetId="0" refreshError="1"/>
      <sheetData sheetId="1" refreshError="1">
        <row r="5">
          <cell r="B5" t="str">
            <v>1180000000</v>
          </cell>
          <cell r="C5">
            <v>97625</v>
          </cell>
        </row>
        <row r="6">
          <cell r="B6" t="str">
            <v>1199999999</v>
          </cell>
          <cell r="C6">
            <v>0</v>
          </cell>
        </row>
        <row r="7">
          <cell r="B7" t="str">
            <v>1200701010</v>
          </cell>
          <cell r="C7">
            <v>278223.97999999899</v>
          </cell>
        </row>
        <row r="8">
          <cell r="B8" t="str">
            <v>1200701011</v>
          </cell>
          <cell r="C8">
            <v>247646.609999999</v>
          </cell>
        </row>
        <row r="9">
          <cell r="B9" t="str">
            <v>1200701013</v>
          </cell>
          <cell r="C9">
            <v>2415707.7000000002</v>
          </cell>
        </row>
        <row r="10">
          <cell r="B10" t="str">
            <v>1200701017</v>
          </cell>
          <cell r="C10">
            <v>26</v>
          </cell>
        </row>
        <row r="11">
          <cell r="B11" t="str">
            <v>1200701019</v>
          </cell>
          <cell r="C11">
            <v>0</v>
          </cell>
        </row>
        <row r="12">
          <cell r="B12" t="str">
            <v>1200706010</v>
          </cell>
          <cell r="C12">
            <v>0</v>
          </cell>
        </row>
        <row r="13">
          <cell r="B13" t="str">
            <v>1200706011</v>
          </cell>
          <cell r="C13">
            <v>227715.799999999</v>
          </cell>
        </row>
        <row r="14">
          <cell r="B14" t="str">
            <v>1200706013</v>
          </cell>
          <cell r="C14">
            <v>-16245.42</v>
          </cell>
        </row>
        <row r="15">
          <cell r="B15" t="str">
            <v>1200706016</v>
          </cell>
          <cell r="C15">
            <v>0</v>
          </cell>
        </row>
        <row r="16">
          <cell r="B16" t="str">
            <v>1200706017</v>
          </cell>
          <cell r="C16">
            <v>0</v>
          </cell>
        </row>
        <row r="17">
          <cell r="B17" t="str">
            <v>1200706020</v>
          </cell>
          <cell r="C17">
            <v>0</v>
          </cell>
        </row>
        <row r="18">
          <cell r="B18" t="str">
            <v>1200706023</v>
          </cell>
          <cell r="C18">
            <v>27088.95</v>
          </cell>
        </row>
        <row r="19">
          <cell r="B19" t="str">
            <v>1200706027</v>
          </cell>
          <cell r="C19">
            <v>0</v>
          </cell>
        </row>
        <row r="20">
          <cell r="B20" t="str">
            <v>1200706040</v>
          </cell>
          <cell r="C20">
            <v>0</v>
          </cell>
        </row>
        <row r="21">
          <cell r="B21" t="str">
            <v>1200706043</v>
          </cell>
          <cell r="C21">
            <v>-795050.31</v>
          </cell>
        </row>
        <row r="22">
          <cell r="B22" t="str">
            <v>1200706047</v>
          </cell>
          <cell r="C22">
            <v>0</v>
          </cell>
        </row>
        <row r="23">
          <cell r="B23" t="str">
            <v>1200707016</v>
          </cell>
          <cell r="C23">
            <v>-222.94999999999899</v>
          </cell>
        </row>
        <row r="24">
          <cell r="B24" t="str">
            <v>1200709010</v>
          </cell>
          <cell r="C24">
            <v>0.01</v>
          </cell>
        </row>
        <row r="25">
          <cell r="B25" t="str">
            <v>1200715010</v>
          </cell>
          <cell r="C25">
            <v>0</v>
          </cell>
        </row>
        <row r="26">
          <cell r="B26" t="str">
            <v>1200715011</v>
          </cell>
          <cell r="C26">
            <v>152974.94</v>
          </cell>
        </row>
        <row r="27">
          <cell r="B27" t="str">
            <v>1200715013</v>
          </cell>
          <cell r="C27">
            <v>-41782.019999999902</v>
          </cell>
        </row>
        <row r="28">
          <cell r="B28" t="str">
            <v>1200715017</v>
          </cell>
          <cell r="C28">
            <v>0</v>
          </cell>
        </row>
        <row r="29">
          <cell r="B29" t="str">
            <v>1200715019</v>
          </cell>
          <cell r="C29">
            <v>-1617.8199999999899</v>
          </cell>
        </row>
        <row r="30">
          <cell r="B30" t="str">
            <v>1201001010</v>
          </cell>
          <cell r="C30">
            <v>4.5199999999999898</v>
          </cell>
        </row>
        <row r="31">
          <cell r="B31" t="str">
            <v>1201001013</v>
          </cell>
          <cell r="C31">
            <v>17559.29</v>
          </cell>
        </row>
        <row r="32">
          <cell r="B32" t="str">
            <v>1201001017</v>
          </cell>
          <cell r="C32">
            <v>0</v>
          </cell>
        </row>
        <row r="33">
          <cell r="B33" t="str">
            <v>1201001019</v>
          </cell>
          <cell r="C33">
            <v>3494.6799999999898</v>
          </cell>
        </row>
        <row r="34">
          <cell r="B34" t="str">
            <v>1201001020</v>
          </cell>
          <cell r="C34">
            <v>0</v>
          </cell>
        </row>
        <row r="35">
          <cell r="B35" t="str">
            <v>1201001021</v>
          </cell>
          <cell r="C35">
            <v>149791.73000000001</v>
          </cell>
        </row>
        <row r="36">
          <cell r="B36" t="str">
            <v>1201001023</v>
          </cell>
          <cell r="C36">
            <v>72.909999999999897</v>
          </cell>
        </row>
        <row r="37">
          <cell r="B37" t="str">
            <v>1201001027</v>
          </cell>
          <cell r="C37">
            <v>0</v>
          </cell>
        </row>
        <row r="38">
          <cell r="B38" t="str">
            <v>1201001030</v>
          </cell>
          <cell r="C38">
            <v>96291.539999999906</v>
          </cell>
        </row>
        <row r="39">
          <cell r="B39" t="str">
            <v>1201001031</v>
          </cell>
          <cell r="C39">
            <v>110160.56</v>
          </cell>
        </row>
        <row r="40">
          <cell r="B40" t="str">
            <v>1201001033</v>
          </cell>
          <cell r="C40">
            <v>11.82</v>
          </cell>
        </row>
        <row r="41">
          <cell r="B41" t="str">
            <v>1201001037</v>
          </cell>
          <cell r="C41">
            <v>0</v>
          </cell>
        </row>
        <row r="42">
          <cell r="B42" t="str">
            <v>1201001040</v>
          </cell>
          <cell r="C42">
            <v>1687910.6799999899</v>
          </cell>
        </row>
        <row r="43">
          <cell r="B43" t="str">
            <v>1201001041</v>
          </cell>
          <cell r="C43">
            <v>805242.48999999894</v>
          </cell>
        </row>
        <row r="44">
          <cell r="B44" t="str">
            <v>1201001043</v>
          </cell>
          <cell r="C44">
            <v>72961.039999999906</v>
          </cell>
        </row>
        <row r="45">
          <cell r="B45" t="str">
            <v>1201001046</v>
          </cell>
          <cell r="C45">
            <v>0</v>
          </cell>
        </row>
        <row r="46">
          <cell r="B46" t="str">
            <v>1201001047</v>
          </cell>
          <cell r="C46">
            <v>-109870.53</v>
          </cell>
        </row>
        <row r="47">
          <cell r="B47" t="str">
            <v>1201001049</v>
          </cell>
          <cell r="C47">
            <v>0</v>
          </cell>
        </row>
        <row r="48">
          <cell r="B48" t="str">
            <v>1201001053</v>
          </cell>
          <cell r="C48">
            <v>0</v>
          </cell>
        </row>
        <row r="49">
          <cell r="B49" t="str">
            <v>1201001080</v>
          </cell>
          <cell r="C49">
            <v>0</v>
          </cell>
        </row>
        <row r="50">
          <cell r="B50" t="str">
            <v>1201001083</v>
          </cell>
          <cell r="C50">
            <v>726.21</v>
          </cell>
        </row>
        <row r="51">
          <cell r="B51" t="str">
            <v>1201001090</v>
          </cell>
          <cell r="C51">
            <v>0</v>
          </cell>
        </row>
        <row r="52">
          <cell r="B52" t="str">
            <v>1201001093</v>
          </cell>
          <cell r="C52">
            <v>0</v>
          </cell>
        </row>
        <row r="53">
          <cell r="B53" t="str">
            <v>1201001097</v>
          </cell>
          <cell r="C53">
            <v>0</v>
          </cell>
        </row>
        <row r="54">
          <cell r="B54" t="str">
            <v>1201201010</v>
          </cell>
          <cell r="C54">
            <v>0</v>
          </cell>
        </row>
        <row r="55">
          <cell r="B55" t="str">
            <v>1201201013</v>
          </cell>
          <cell r="C55">
            <v>406.38999999999902</v>
          </cell>
        </row>
        <row r="56">
          <cell r="B56" t="str">
            <v>1201201017</v>
          </cell>
          <cell r="C56">
            <v>0</v>
          </cell>
        </row>
        <row r="57">
          <cell r="B57" t="str">
            <v>1201201019</v>
          </cell>
          <cell r="C57">
            <v>0</v>
          </cell>
        </row>
        <row r="58">
          <cell r="B58" t="str">
            <v>1201301010</v>
          </cell>
          <cell r="C58">
            <v>7631.5299999999897</v>
          </cell>
        </row>
        <row r="59">
          <cell r="B59" t="str">
            <v>1201301011</v>
          </cell>
          <cell r="C59">
            <v>-7</v>
          </cell>
        </row>
        <row r="60">
          <cell r="B60" t="str">
            <v>1201301013</v>
          </cell>
          <cell r="C60">
            <v>-1021.89</v>
          </cell>
        </row>
        <row r="61">
          <cell r="B61" t="str">
            <v>1201301017</v>
          </cell>
          <cell r="C61">
            <v>0</v>
          </cell>
        </row>
        <row r="62">
          <cell r="B62" t="str">
            <v>1201304010</v>
          </cell>
          <cell r="C62">
            <v>0.01</v>
          </cell>
        </row>
        <row r="63">
          <cell r="B63" t="str">
            <v>1201304013</v>
          </cell>
          <cell r="C63">
            <v>-5981.9499999999898</v>
          </cell>
        </row>
        <row r="64">
          <cell r="B64" t="str">
            <v>1201304017</v>
          </cell>
          <cell r="C64">
            <v>0</v>
          </cell>
        </row>
        <row r="65">
          <cell r="B65" t="str">
            <v>1201801010</v>
          </cell>
          <cell r="C65">
            <v>0</v>
          </cell>
        </row>
        <row r="66">
          <cell r="B66" t="str">
            <v>1201801011</v>
          </cell>
          <cell r="C66">
            <v>-3880216.5699999901</v>
          </cell>
        </row>
        <row r="67">
          <cell r="B67" t="str">
            <v>1201801013</v>
          </cell>
          <cell r="C67">
            <v>5809040.21</v>
          </cell>
        </row>
        <row r="68">
          <cell r="B68" t="str">
            <v>1201801017</v>
          </cell>
          <cell r="C68">
            <v>0</v>
          </cell>
        </row>
        <row r="69">
          <cell r="B69" t="str">
            <v>1201801019</v>
          </cell>
          <cell r="C69">
            <v>0</v>
          </cell>
        </row>
        <row r="70">
          <cell r="B70" t="str">
            <v>1201805010</v>
          </cell>
          <cell r="C70">
            <v>0</v>
          </cell>
        </row>
        <row r="71">
          <cell r="B71" t="str">
            <v>1201805011</v>
          </cell>
          <cell r="C71">
            <v>36907.910000000003</v>
          </cell>
        </row>
        <row r="72">
          <cell r="B72" t="str">
            <v>1201805013</v>
          </cell>
          <cell r="C72">
            <v>23108.7599999999</v>
          </cell>
        </row>
        <row r="73">
          <cell r="B73" t="str">
            <v>1201805017</v>
          </cell>
          <cell r="C73">
            <v>28074.77</v>
          </cell>
        </row>
        <row r="74">
          <cell r="B74" t="str">
            <v>1201808010</v>
          </cell>
          <cell r="C74">
            <v>0</v>
          </cell>
        </row>
        <row r="75">
          <cell r="B75" t="str">
            <v>1201808011</v>
          </cell>
          <cell r="C75">
            <v>107591.39</v>
          </cell>
        </row>
        <row r="76">
          <cell r="B76" t="str">
            <v>1201808013</v>
          </cell>
          <cell r="C76">
            <v>52898.5</v>
          </cell>
        </row>
        <row r="77">
          <cell r="B77" t="str">
            <v>1201808017</v>
          </cell>
          <cell r="C77">
            <v>-55985.18</v>
          </cell>
        </row>
        <row r="78">
          <cell r="B78" t="str">
            <v>1201808019</v>
          </cell>
          <cell r="C78">
            <v>-37524.589999999902</v>
          </cell>
        </row>
        <row r="79">
          <cell r="B79" t="str">
            <v>1201901010</v>
          </cell>
          <cell r="C79">
            <v>0</v>
          </cell>
        </row>
        <row r="80">
          <cell r="B80" t="str">
            <v>1201901013</v>
          </cell>
          <cell r="C80">
            <v>260288.269999999</v>
          </cell>
        </row>
        <row r="81">
          <cell r="B81" t="str">
            <v>1201901017</v>
          </cell>
          <cell r="C81">
            <v>-161063.929999999</v>
          </cell>
        </row>
        <row r="82">
          <cell r="B82" t="str">
            <v>1201901019</v>
          </cell>
          <cell r="C82">
            <v>0</v>
          </cell>
        </row>
        <row r="83">
          <cell r="B83" t="str">
            <v>1202103010</v>
          </cell>
          <cell r="C83">
            <v>0</v>
          </cell>
        </row>
        <row r="84">
          <cell r="B84" t="str">
            <v>1202103011</v>
          </cell>
          <cell r="C84">
            <v>60826.879999999903</v>
          </cell>
        </row>
        <row r="85">
          <cell r="B85" t="str">
            <v>1202103012</v>
          </cell>
          <cell r="C85">
            <v>37.909999999999897</v>
          </cell>
        </row>
        <row r="86">
          <cell r="B86" t="str">
            <v>1202103013</v>
          </cell>
          <cell r="C86">
            <v>110901.75999999901</v>
          </cell>
        </row>
        <row r="87">
          <cell r="B87" t="str">
            <v>1202103017</v>
          </cell>
          <cell r="C87">
            <v>-164163.31</v>
          </cell>
        </row>
        <row r="88">
          <cell r="B88" t="str">
            <v>1202104010</v>
          </cell>
          <cell r="C88">
            <v>0</v>
          </cell>
        </row>
        <row r="89">
          <cell r="B89" t="str">
            <v>1202104011</v>
          </cell>
          <cell r="C89">
            <v>8138.8699999999899</v>
          </cell>
        </row>
        <row r="90">
          <cell r="B90" t="str">
            <v>1202104012</v>
          </cell>
          <cell r="C90">
            <v>0</v>
          </cell>
        </row>
        <row r="91">
          <cell r="B91" t="str">
            <v>1202104013</v>
          </cell>
          <cell r="C91">
            <v>7290.81</v>
          </cell>
        </row>
        <row r="92">
          <cell r="B92" t="str">
            <v>1202104017</v>
          </cell>
          <cell r="C92">
            <v>-10740.09</v>
          </cell>
        </row>
        <row r="93">
          <cell r="B93" t="str">
            <v>1202105010</v>
          </cell>
          <cell r="C93">
            <v>0</v>
          </cell>
        </row>
        <row r="94">
          <cell r="B94" t="str">
            <v>1202105013</v>
          </cell>
          <cell r="C94">
            <v>833735.70999999903</v>
          </cell>
        </row>
        <row r="95">
          <cell r="B95" t="str">
            <v>1202105017</v>
          </cell>
          <cell r="C95">
            <v>0</v>
          </cell>
        </row>
        <row r="96">
          <cell r="B96" t="str">
            <v>1202105019</v>
          </cell>
          <cell r="C96">
            <v>0</v>
          </cell>
        </row>
        <row r="97">
          <cell r="B97" t="str">
            <v>1202201010</v>
          </cell>
          <cell r="C97">
            <v>1.27</v>
          </cell>
        </row>
        <row r="98">
          <cell r="B98" t="str">
            <v>1202201013</v>
          </cell>
          <cell r="C98">
            <v>11.51</v>
          </cell>
        </row>
        <row r="99">
          <cell r="B99" t="str">
            <v>1202201017</v>
          </cell>
          <cell r="C99">
            <v>0</v>
          </cell>
        </row>
        <row r="100">
          <cell r="B100" t="str">
            <v>1202201019</v>
          </cell>
          <cell r="C100">
            <v>0</v>
          </cell>
        </row>
        <row r="101">
          <cell r="B101" t="str">
            <v>1202702010</v>
          </cell>
          <cell r="C101">
            <v>11726.129999999899</v>
          </cell>
        </row>
        <row r="102">
          <cell r="B102" t="str">
            <v>1202702013</v>
          </cell>
          <cell r="C102">
            <v>-124.23</v>
          </cell>
        </row>
        <row r="103">
          <cell r="B103" t="str">
            <v>1202702017</v>
          </cell>
          <cell r="C103">
            <v>0</v>
          </cell>
        </row>
        <row r="104">
          <cell r="B104" t="str">
            <v>1202702019</v>
          </cell>
          <cell r="C104">
            <v>0</v>
          </cell>
        </row>
        <row r="105">
          <cell r="B105" t="str">
            <v>1203001010</v>
          </cell>
          <cell r="C105">
            <v>0</v>
          </cell>
        </row>
        <row r="106">
          <cell r="B106" t="str">
            <v>1203001011</v>
          </cell>
          <cell r="C106">
            <v>40387.169999999896</v>
          </cell>
        </row>
        <row r="107">
          <cell r="B107" t="str">
            <v>1203001012</v>
          </cell>
          <cell r="C107">
            <v>0</v>
          </cell>
        </row>
        <row r="108">
          <cell r="B108" t="str">
            <v>1203001013</v>
          </cell>
          <cell r="C108">
            <v>-15537.67</v>
          </cell>
        </row>
        <row r="109">
          <cell r="B109" t="str">
            <v>1203001017</v>
          </cell>
          <cell r="C109">
            <v>0</v>
          </cell>
        </row>
        <row r="110">
          <cell r="B110" t="str">
            <v>1203002010</v>
          </cell>
          <cell r="C110">
            <v>0</v>
          </cell>
        </row>
        <row r="111">
          <cell r="B111" t="str">
            <v>1203002013</v>
          </cell>
          <cell r="C111">
            <v>635981.04</v>
          </cell>
        </row>
        <row r="112">
          <cell r="B112" t="str">
            <v>1203002017</v>
          </cell>
          <cell r="C112">
            <v>0</v>
          </cell>
        </row>
        <row r="113">
          <cell r="B113" t="str">
            <v>1203002019</v>
          </cell>
          <cell r="C113">
            <v>0</v>
          </cell>
        </row>
        <row r="114">
          <cell r="B114" t="str">
            <v>1203102010</v>
          </cell>
          <cell r="C114">
            <v>0</v>
          </cell>
        </row>
        <row r="115">
          <cell r="B115" t="str">
            <v>1203102011</v>
          </cell>
          <cell r="C115">
            <v>0</v>
          </cell>
        </row>
        <row r="116">
          <cell r="B116" t="str">
            <v>1203102013</v>
          </cell>
          <cell r="C116">
            <v>185491.88</v>
          </cell>
        </row>
        <row r="117">
          <cell r="B117" t="str">
            <v>1203102017</v>
          </cell>
          <cell r="C117">
            <v>0</v>
          </cell>
        </row>
        <row r="118">
          <cell r="B118" t="str">
            <v>1203102019</v>
          </cell>
          <cell r="C118">
            <v>0</v>
          </cell>
        </row>
        <row r="119">
          <cell r="B119" t="str">
            <v>1203202010</v>
          </cell>
          <cell r="C119">
            <v>192924.34</v>
          </cell>
        </row>
        <row r="120">
          <cell r="B120" t="str">
            <v>1203202013</v>
          </cell>
          <cell r="C120">
            <v>207526.16</v>
          </cell>
        </row>
        <row r="121">
          <cell r="B121" t="str">
            <v>1203202017</v>
          </cell>
          <cell r="C121">
            <v>0</v>
          </cell>
        </row>
        <row r="122">
          <cell r="B122" t="str">
            <v>1203202019</v>
          </cell>
          <cell r="C122">
            <v>0</v>
          </cell>
        </row>
        <row r="123">
          <cell r="B123" t="str">
            <v>1203301010</v>
          </cell>
          <cell r="C123">
            <v>315436.28999999899</v>
          </cell>
        </row>
        <row r="124">
          <cell r="B124" t="str">
            <v>1203301011</v>
          </cell>
          <cell r="C124">
            <v>280829.02</v>
          </cell>
        </row>
        <row r="125">
          <cell r="B125" t="str">
            <v>1203301013</v>
          </cell>
          <cell r="C125">
            <v>-521.97</v>
          </cell>
        </row>
        <row r="126">
          <cell r="B126" t="str">
            <v>1203301017</v>
          </cell>
          <cell r="C126">
            <v>0</v>
          </cell>
        </row>
        <row r="127">
          <cell r="B127" t="str">
            <v>1203301019</v>
          </cell>
          <cell r="C127">
            <v>-9800.18</v>
          </cell>
        </row>
        <row r="128">
          <cell r="B128" t="str">
            <v>1203301020</v>
          </cell>
          <cell r="C128">
            <v>190364.929999999</v>
          </cell>
        </row>
        <row r="129">
          <cell r="B129" t="str">
            <v>1203301021</v>
          </cell>
          <cell r="C129">
            <v>168780.799999999</v>
          </cell>
        </row>
        <row r="130">
          <cell r="B130" t="str">
            <v>1203301023</v>
          </cell>
          <cell r="C130">
            <v>24169.3499999999</v>
          </cell>
        </row>
        <row r="131">
          <cell r="B131" t="str">
            <v>1203301027</v>
          </cell>
          <cell r="C131">
            <v>0</v>
          </cell>
        </row>
        <row r="132">
          <cell r="B132" t="str">
            <v>1203301030</v>
          </cell>
          <cell r="C132">
            <v>1619894.36</v>
          </cell>
        </row>
        <row r="133">
          <cell r="B133" t="str">
            <v>1203301031</v>
          </cell>
          <cell r="C133">
            <v>434788.78</v>
          </cell>
        </row>
        <row r="134">
          <cell r="B134" t="str">
            <v>1203301033</v>
          </cell>
          <cell r="C134">
            <v>1003626.74</v>
          </cell>
        </row>
        <row r="135">
          <cell r="B135" t="str">
            <v>1203301037</v>
          </cell>
          <cell r="C135">
            <v>0.75</v>
          </cell>
        </row>
        <row r="136">
          <cell r="B136" t="str">
            <v>1203301039</v>
          </cell>
          <cell r="C136">
            <v>0</v>
          </cell>
        </row>
        <row r="137">
          <cell r="B137" t="str">
            <v>1203302010</v>
          </cell>
          <cell r="C137">
            <v>-0.01</v>
          </cell>
        </row>
        <row r="138">
          <cell r="B138" t="str">
            <v>1203302030</v>
          </cell>
          <cell r="C138">
            <v>13092.6</v>
          </cell>
        </row>
        <row r="139">
          <cell r="B139" t="str">
            <v>1203302033</v>
          </cell>
          <cell r="C139">
            <v>0</v>
          </cell>
        </row>
        <row r="140">
          <cell r="B140" t="str">
            <v>1203302036</v>
          </cell>
          <cell r="C140">
            <v>-1427.0999999999899</v>
          </cell>
        </row>
        <row r="141">
          <cell r="B141" t="str">
            <v>1203302062</v>
          </cell>
          <cell r="C141">
            <v>1649.54</v>
          </cell>
        </row>
        <row r="142">
          <cell r="B142" t="str">
            <v>1203302063</v>
          </cell>
          <cell r="C142">
            <v>18029.77</v>
          </cell>
        </row>
        <row r="143">
          <cell r="B143" t="str">
            <v>1203302066</v>
          </cell>
          <cell r="C143">
            <v>-18074.459999999901</v>
          </cell>
        </row>
        <row r="144">
          <cell r="B144" t="str">
            <v>1203302067</v>
          </cell>
          <cell r="C144">
            <v>-1720.0899999999899</v>
          </cell>
        </row>
        <row r="145">
          <cell r="B145" t="str">
            <v>1203302100</v>
          </cell>
          <cell r="C145">
            <v>1968924.85</v>
          </cell>
        </row>
        <row r="146">
          <cell r="B146" t="str">
            <v>1203302101</v>
          </cell>
          <cell r="C146">
            <v>-1749.5899999999899</v>
          </cell>
        </row>
        <row r="147">
          <cell r="B147" t="str">
            <v>1203302103</v>
          </cell>
          <cell r="C147">
            <v>223.729999999999</v>
          </cell>
        </row>
        <row r="148">
          <cell r="B148" t="str">
            <v>1203302107</v>
          </cell>
          <cell r="C148">
            <v>0</v>
          </cell>
        </row>
        <row r="149">
          <cell r="B149" t="str">
            <v>1203401010</v>
          </cell>
          <cell r="C149">
            <v>1571.3099999999899</v>
          </cell>
        </row>
        <row r="150">
          <cell r="B150" t="str">
            <v>1203401013</v>
          </cell>
          <cell r="C150">
            <v>44328.669999999896</v>
          </cell>
        </row>
        <row r="151">
          <cell r="B151" t="str">
            <v>1203401017</v>
          </cell>
          <cell r="C151">
            <v>-36636.5</v>
          </cell>
        </row>
        <row r="152">
          <cell r="B152" t="str">
            <v>1203401019</v>
          </cell>
          <cell r="C152">
            <v>0</v>
          </cell>
        </row>
        <row r="153">
          <cell r="B153" t="str">
            <v>1203502010</v>
          </cell>
          <cell r="C153">
            <v>126015.75</v>
          </cell>
        </row>
        <row r="154">
          <cell r="B154" t="str">
            <v>1203502011</v>
          </cell>
          <cell r="C154">
            <v>198760.57</v>
          </cell>
        </row>
        <row r="155">
          <cell r="B155" t="str">
            <v>1203502012</v>
          </cell>
          <cell r="C155">
            <v>190.03</v>
          </cell>
        </row>
        <row r="156">
          <cell r="B156" t="str">
            <v>1203502013</v>
          </cell>
          <cell r="C156">
            <v>-44908.639999999898</v>
          </cell>
        </row>
        <row r="157">
          <cell r="B157" t="str">
            <v>1203502017</v>
          </cell>
          <cell r="C157">
            <v>0</v>
          </cell>
        </row>
        <row r="158">
          <cell r="B158" t="str">
            <v>1203502019</v>
          </cell>
          <cell r="C158">
            <v>0</v>
          </cell>
        </row>
        <row r="159">
          <cell r="B159" t="str">
            <v>1203502020</v>
          </cell>
          <cell r="C159">
            <v>0</v>
          </cell>
        </row>
        <row r="160">
          <cell r="B160" t="str">
            <v>1203502021</v>
          </cell>
          <cell r="C160">
            <v>0</v>
          </cell>
        </row>
        <row r="161">
          <cell r="B161" t="str">
            <v>1203502022</v>
          </cell>
          <cell r="C161">
            <v>-12445.34</v>
          </cell>
        </row>
        <row r="162">
          <cell r="B162" t="str">
            <v>1203502023</v>
          </cell>
          <cell r="C162">
            <v>287.05</v>
          </cell>
        </row>
        <row r="163">
          <cell r="B163" t="str">
            <v>1203502027</v>
          </cell>
          <cell r="C163">
            <v>0</v>
          </cell>
        </row>
        <row r="164">
          <cell r="B164" t="str">
            <v>1203502029</v>
          </cell>
          <cell r="C164">
            <v>-0.55000000000000004</v>
          </cell>
        </row>
        <row r="165">
          <cell r="B165" t="str">
            <v>1203504010</v>
          </cell>
          <cell r="C165">
            <v>18522.68</v>
          </cell>
        </row>
        <row r="166">
          <cell r="B166" t="str">
            <v>1203504011</v>
          </cell>
          <cell r="C166">
            <v>-460126.57</v>
          </cell>
        </row>
        <row r="167">
          <cell r="B167" t="str">
            <v>1203504012</v>
          </cell>
          <cell r="C167">
            <v>0</v>
          </cell>
        </row>
        <row r="168">
          <cell r="B168" t="str">
            <v>1203504013</v>
          </cell>
          <cell r="C168">
            <v>-3097258.14</v>
          </cell>
        </row>
        <row r="169">
          <cell r="B169" t="str">
            <v>1203504017</v>
          </cell>
          <cell r="C169">
            <v>0</v>
          </cell>
        </row>
        <row r="170">
          <cell r="B170" t="str">
            <v>1203504020</v>
          </cell>
          <cell r="C170">
            <v>13558.67</v>
          </cell>
        </row>
        <row r="171">
          <cell r="B171" t="str">
            <v>1203504021</v>
          </cell>
          <cell r="C171">
            <v>350</v>
          </cell>
        </row>
        <row r="172">
          <cell r="B172" t="str">
            <v>1203504022</v>
          </cell>
          <cell r="C172">
            <v>-18587.27</v>
          </cell>
        </row>
        <row r="173">
          <cell r="B173" t="str">
            <v>1203504023</v>
          </cell>
          <cell r="C173">
            <v>21368.369999999901</v>
          </cell>
        </row>
        <row r="174">
          <cell r="B174" t="str">
            <v>1203504027</v>
          </cell>
          <cell r="C174">
            <v>0</v>
          </cell>
        </row>
        <row r="175">
          <cell r="B175" t="str">
            <v>1203504029</v>
          </cell>
          <cell r="C175">
            <v>0</v>
          </cell>
        </row>
        <row r="176">
          <cell r="B176" t="str">
            <v>1203504030</v>
          </cell>
          <cell r="C176">
            <v>10700.549999999899</v>
          </cell>
        </row>
        <row r="177">
          <cell r="B177" t="str">
            <v>1203504033</v>
          </cell>
          <cell r="C177">
            <v>0</v>
          </cell>
        </row>
        <row r="178">
          <cell r="B178" t="str">
            <v>1203504040</v>
          </cell>
          <cell r="C178">
            <v>7263.31</v>
          </cell>
        </row>
        <row r="179">
          <cell r="B179" t="str">
            <v>1203504043</v>
          </cell>
          <cell r="C179">
            <v>0</v>
          </cell>
        </row>
        <row r="180">
          <cell r="B180" t="str">
            <v>1203504050</v>
          </cell>
          <cell r="C180">
            <v>140469.329999999</v>
          </cell>
        </row>
        <row r="181">
          <cell r="B181" t="str">
            <v>1203504053</v>
          </cell>
          <cell r="C181">
            <v>-37.649999999999899</v>
          </cell>
        </row>
        <row r="182">
          <cell r="B182" t="str">
            <v>1203504060</v>
          </cell>
          <cell r="C182">
            <v>63126.209999999897</v>
          </cell>
        </row>
        <row r="183">
          <cell r="B183" t="str">
            <v>1203504063</v>
          </cell>
          <cell r="C183">
            <v>50.46</v>
          </cell>
        </row>
        <row r="184">
          <cell r="B184" t="str">
            <v>1203504070</v>
          </cell>
          <cell r="C184">
            <v>38161.33</v>
          </cell>
        </row>
        <row r="185">
          <cell r="B185" t="str">
            <v>1203504080</v>
          </cell>
          <cell r="C185">
            <v>0</v>
          </cell>
        </row>
        <row r="186">
          <cell r="B186" t="str">
            <v>1203504082</v>
          </cell>
          <cell r="C186">
            <v>4530348.29</v>
          </cell>
        </row>
        <row r="187">
          <cell r="B187" t="str">
            <v>1203504083</v>
          </cell>
          <cell r="C187">
            <v>1248569.03</v>
          </cell>
        </row>
        <row r="188">
          <cell r="B188" t="str">
            <v>1203504087</v>
          </cell>
          <cell r="C188">
            <v>-4530348.29</v>
          </cell>
        </row>
        <row r="189">
          <cell r="B189" t="str">
            <v>1203509010</v>
          </cell>
          <cell r="C189">
            <v>118674.12</v>
          </cell>
        </row>
        <row r="190">
          <cell r="B190" t="str">
            <v>1203509011</v>
          </cell>
          <cell r="C190">
            <v>204584.29</v>
          </cell>
        </row>
        <row r="191">
          <cell r="B191" t="str">
            <v>1203509012</v>
          </cell>
          <cell r="C191">
            <v>0</v>
          </cell>
        </row>
        <row r="192">
          <cell r="B192" t="str">
            <v>1203509013</v>
          </cell>
          <cell r="C192">
            <v>-83609.350000000006</v>
          </cell>
        </row>
        <row r="193">
          <cell r="B193" t="str">
            <v>1203509017</v>
          </cell>
          <cell r="C193">
            <v>0</v>
          </cell>
        </row>
        <row r="194">
          <cell r="B194" t="str">
            <v>1203509019</v>
          </cell>
          <cell r="C194">
            <v>-125649.63</v>
          </cell>
        </row>
        <row r="195">
          <cell r="B195" t="str">
            <v>1203509020</v>
          </cell>
          <cell r="C195">
            <v>148733.84</v>
          </cell>
        </row>
        <row r="196">
          <cell r="B196" t="str">
            <v>1203509021</v>
          </cell>
          <cell r="C196">
            <v>-36710.769999999902</v>
          </cell>
        </row>
        <row r="197">
          <cell r="B197" t="str">
            <v>1203509023</v>
          </cell>
          <cell r="C197">
            <v>-9623.0400000000009</v>
          </cell>
        </row>
        <row r="198">
          <cell r="B198" t="str">
            <v>1203509029</v>
          </cell>
          <cell r="C198">
            <v>-23337.52</v>
          </cell>
        </row>
        <row r="199">
          <cell r="B199" t="str">
            <v>1203509030</v>
          </cell>
          <cell r="C199">
            <v>0</v>
          </cell>
        </row>
        <row r="200">
          <cell r="B200" t="str">
            <v>1203509033</v>
          </cell>
          <cell r="C200">
            <v>0</v>
          </cell>
        </row>
        <row r="201">
          <cell r="B201" t="str">
            <v>1203510010</v>
          </cell>
          <cell r="C201">
            <v>2104154.16</v>
          </cell>
        </row>
        <row r="202">
          <cell r="B202" t="str">
            <v>1203510011</v>
          </cell>
          <cell r="C202">
            <v>-22166623.469999898</v>
          </cell>
        </row>
        <row r="203">
          <cell r="B203" t="str">
            <v>1203510012</v>
          </cell>
          <cell r="C203">
            <v>-4957.29</v>
          </cell>
        </row>
        <row r="204">
          <cell r="B204" t="str">
            <v>1203510013</v>
          </cell>
          <cell r="C204">
            <v>23556218.109999899</v>
          </cell>
        </row>
        <row r="205">
          <cell r="B205" t="str">
            <v>1203510016</v>
          </cell>
          <cell r="C205">
            <v>0</v>
          </cell>
        </row>
        <row r="206">
          <cell r="B206" t="str">
            <v>1203510017</v>
          </cell>
          <cell r="C206">
            <v>8550.45999999999</v>
          </cell>
        </row>
        <row r="207">
          <cell r="B207" t="str">
            <v>1203510019</v>
          </cell>
          <cell r="C207">
            <v>-46.89</v>
          </cell>
        </row>
        <row r="208">
          <cell r="B208" t="str">
            <v>1203510020</v>
          </cell>
          <cell r="C208">
            <v>10375.01</v>
          </cell>
        </row>
        <row r="209">
          <cell r="B209" t="str">
            <v>1203510021</v>
          </cell>
          <cell r="C209">
            <v>-5744.6499999999896</v>
          </cell>
        </row>
        <row r="210">
          <cell r="B210" t="str">
            <v>1203510022</v>
          </cell>
          <cell r="C210">
            <v>1951.5699999999899</v>
          </cell>
        </row>
        <row r="211">
          <cell r="B211" t="str">
            <v>1203510023</v>
          </cell>
          <cell r="C211">
            <v>-746.27999999999895</v>
          </cell>
        </row>
        <row r="212">
          <cell r="B212" t="str">
            <v>1203510027</v>
          </cell>
          <cell r="C212">
            <v>-1951.5699999999899</v>
          </cell>
        </row>
        <row r="213">
          <cell r="B213" t="str">
            <v>1203510029</v>
          </cell>
          <cell r="C213">
            <v>-17459.299999999901</v>
          </cell>
        </row>
        <row r="214">
          <cell r="B214" t="str">
            <v>1203519010</v>
          </cell>
          <cell r="C214">
            <v>0</v>
          </cell>
        </row>
        <row r="215">
          <cell r="B215" t="str">
            <v>1203519011</v>
          </cell>
          <cell r="C215">
            <v>-597542.25</v>
          </cell>
        </row>
        <row r="216">
          <cell r="B216" t="str">
            <v>1203519012</v>
          </cell>
          <cell r="C216">
            <v>-1516295.9299999899</v>
          </cell>
        </row>
        <row r="217">
          <cell r="B217" t="str">
            <v>1203519013</v>
          </cell>
          <cell r="C217">
            <v>18360</v>
          </cell>
        </row>
        <row r="218">
          <cell r="B218" t="str">
            <v>1203519017</v>
          </cell>
          <cell r="C218">
            <v>597542.25</v>
          </cell>
        </row>
        <row r="219">
          <cell r="B219" t="str">
            <v>1203519019</v>
          </cell>
          <cell r="C219">
            <v>7803.25</v>
          </cell>
        </row>
        <row r="220">
          <cell r="B220" t="str">
            <v>1203524010</v>
          </cell>
          <cell r="C220">
            <v>711.13</v>
          </cell>
        </row>
        <row r="221">
          <cell r="B221" t="str">
            <v>1203524013</v>
          </cell>
          <cell r="C221">
            <v>-6.99</v>
          </cell>
        </row>
        <row r="222">
          <cell r="B222" t="str">
            <v>1203526010</v>
          </cell>
          <cell r="C222">
            <v>0</v>
          </cell>
        </row>
        <row r="223">
          <cell r="B223" t="str">
            <v>1203526012</v>
          </cell>
          <cell r="C223">
            <v>0</v>
          </cell>
        </row>
        <row r="224">
          <cell r="B224" t="str">
            <v>1203526013</v>
          </cell>
          <cell r="C224">
            <v>257.17</v>
          </cell>
        </row>
        <row r="225">
          <cell r="B225" t="str">
            <v>1203527010</v>
          </cell>
          <cell r="C225">
            <v>-119.709999999999</v>
          </cell>
        </row>
        <row r="226">
          <cell r="B226" t="str">
            <v>1203527012</v>
          </cell>
          <cell r="C226">
            <v>-791.88</v>
          </cell>
        </row>
        <row r="227">
          <cell r="B227" t="str">
            <v>1203527013</v>
          </cell>
          <cell r="C227">
            <v>0</v>
          </cell>
        </row>
        <row r="228">
          <cell r="B228" t="str">
            <v>1203528010</v>
          </cell>
          <cell r="C228">
            <v>0</v>
          </cell>
        </row>
        <row r="229">
          <cell r="B229" t="str">
            <v>1203528012</v>
          </cell>
          <cell r="C229">
            <v>-273</v>
          </cell>
        </row>
        <row r="230">
          <cell r="B230" t="str">
            <v>1203528013</v>
          </cell>
          <cell r="C230">
            <v>140.84</v>
          </cell>
        </row>
        <row r="231">
          <cell r="B231" t="str">
            <v>1203529010</v>
          </cell>
          <cell r="C231">
            <v>0</v>
          </cell>
        </row>
        <row r="232">
          <cell r="B232" t="str">
            <v>1203529013</v>
          </cell>
          <cell r="C232">
            <v>0</v>
          </cell>
        </row>
        <row r="233">
          <cell r="B233" t="str">
            <v>1203531010</v>
          </cell>
          <cell r="C233">
            <v>4.78</v>
          </cell>
        </row>
        <row r="234">
          <cell r="B234" t="str">
            <v>1203531012</v>
          </cell>
          <cell r="C234">
            <v>-1.37</v>
          </cell>
        </row>
        <row r="235">
          <cell r="B235" t="str">
            <v>1203531013</v>
          </cell>
          <cell r="C235">
            <v>-3.79</v>
          </cell>
        </row>
        <row r="236">
          <cell r="B236" t="str">
            <v>1203532011</v>
          </cell>
          <cell r="C236">
            <v>-1681.89</v>
          </cell>
        </row>
        <row r="237">
          <cell r="B237" t="str">
            <v>1203532013</v>
          </cell>
          <cell r="C237">
            <v>49536.18</v>
          </cell>
        </row>
        <row r="238">
          <cell r="B238" t="str">
            <v>1203532017</v>
          </cell>
          <cell r="C238">
            <v>-47943.849999999897</v>
          </cell>
        </row>
        <row r="239">
          <cell r="B239" t="str">
            <v>1203603010</v>
          </cell>
          <cell r="C239">
            <v>2864.1799999999898</v>
          </cell>
        </row>
        <row r="240">
          <cell r="B240" t="str">
            <v>1203603011</v>
          </cell>
          <cell r="C240">
            <v>7635.8299999999899</v>
          </cell>
        </row>
        <row r="241">
          <cell r="B241" t="str">
            <v>1203603013</v>
          </cell>
          <cell r="C241">
            <v>910.57</v>
          </cell>
        </row>
        <row r="242">
          <cell r="B242" t="str">
            <v>1203603017</v>
          </cell>
          <cell r="C242">
            <v>0</v>
          </cell>
        </row>
        <row r="243">
          <cell r="B243" t="str">
            <v>1203604010</v>
          </cell>
          <cell r="C243">
            <v>0</v>
          </cell>
        </row>
        <row r="244">
          <cell r="B244" t="str">
            <v>1203604013</v>
          </cell>
          <cell r="C244">
            <v>596004.29</v>
          </cell>
        </row>
        <row r="245">
          <cell r="B245" t="str">
            <v>1203604017</v>
          </cell>
          <cell r="C245">
            <v>-168204.769999999</v>
          </cell>
        </row>
        <row r="246">
          <cell r="B246" t="str">
            <v>1203604019</v>
          </cell>
          <cell r="C246">
            <v>0</v>
          </cell>
        </row>
        <row r="247">
          <cell r="B247" t="str">
            <v>1203801010</v>
          </cell>
          <cell r="C247">
            <v>54555.05</v>
          </cell>
        </row>
        <row r="248">
          <cell r="B248" t="str">
            <v>1203801011</v>
          </cell>
          <cell r="C248">
            <v>117934.12</v>
          </cell>
        </row>
        <row r="249">
          <cell r="B249" t="str">
            <v>1203801013</v>
          </cell>
          <cell r="C249">
            <v>1426028.32</v>
          </cell>
        </row>
        <row r="250">
          <cell r="B250" t="str">
            <v>1203801017</v>
          </cell>
          <cell r="C250">
            <v>-1513597.54</v>
          </cell>
        </row>
        <row r="251">
          <cell r="B251" t="str">
            <v>1203801019</v>
          </cell>
          <cell r="C251">
            <v>0</v>
          </cell>
        </row>
        <row r="252">
          <cell r="B252" t="str">
            <v>1203803010</v>
          </cell>
          <cell r="C252">
            <v>0</v>
          </cell>
        </row>
        <row r="253">
          <cell r="B253" t="str">
            <v>1203803011</v>
          </cell>
          <cell r="C253">
            <v>6875.1899999999896</v>
          </cell>
        </row>
        <row r="254">
          <cell r="B254" t="str">
            <v>1203803017</v>
          </cell>
          <cell r="C254">
            <v>0</v>
          </cell>
        </row>
        <row r="255">
          <cell r="B255" t="str">
            <v>1203803019</v>
          </cell>
          <cell r="C255">
            <v>0</v>
          </cell>
        </row>
        <row r="256">
          <cell r="B256" t="str">
            <v>1204102010</v>
          </cell>
          <cell r="C256">
            <v>2279.96</v>
          </cell>
        </row>
        <row r="257">
          <cell r="B257" t="str">
            <v>1204102013</v>
          </cell>
          <cell r="C257">
            <v>2702.05</v>
          </cell>
        </row>
        <row r="258">
          <cell r="B258" t="str">
            <v>1204102017</v>
          </cell>
          <cell r="C258">
            <v>0</v>
          </cell>
        </row>
        <row r="259">
          <cell r="B259" t="str">
            <v>1204102019</v>
          </cell>
          <cell r="C259">
            <v>0</v>
          </cell>
        </row>
        <row r="260">
          <cell r="B260" t="str">
            <v>1204501010</v>
          </cell>
          <cell r="C260">
            <v>1114.76</v>
          </cell>
        </row>
        <row r="261">
          <cell r="B261" t="str">
            <v>1204501011</v>
          </cell>
          <cell r="C261">
            <v>39021.639999999898</v>
          </cell>
        </row>
        <row r="262">
          <cell r="B262" t="str">
            <v>1204501013</v>
          </cell>
          <cell r="C262">
            <v>-5144.7399999999898</v>
          </cell>
        </row>
        <row r="263">
          <cell r="B263" t="str">
            <v>1204501017</v>
          </cell>
          <cell r="C263">
            <v>0</v>
          </cell>
        </row>
        <row r="264">
          <cell r="B264" t="str">
            <v>1204502010</v>
          </cell>
          <cell r="C264">
            <v>0</v>
          </cell>
        </row>
        <row r="265">
          <cell r="B265" t="str">
            <v>1204502013</v>
          </cell>
          <cell r="C265">
            <v>637693.03</v>
          </cell>
        </row>
        <row r="266">
          <cell r="B266" t="str">
            <v>1204502017</v>
          </cell>
          <cell r="C266">
            <v>-66.040000000000006</v>
          </cell>
        </row>
        <row r="267">
          <cell r="B267" t="str">
            <v>1204502019</v>
          </cell>
          <cell r="C267">
            <v>0</v>
          </cell>
        </row>
        <row r="268">
          <cell r="B268" t="str">
            <v>1204599010</v>
          </cell>
          <cell r="C268">
            <v>4195.9799999999896</v>
          </cell>
        </row>
        <row r="269">
          <cell r="B269" t="str">
            <v>1204599013</v>
          </cell>
          <cell r="C269">
            <v>5494.06</v>
          </cell>
        </row>
        <row r="270">
          <cell r="B270" t="str">
            <v>1204599017</v>
          </cell>
          <cell r="C270">
            <v>0</v>
          </cell>
        </row>
        <row r="271">
          <cell r="B271" t="str">
            <v>1204599019</v>
          </cell>
          <cell r="C271">
            <v>0</v>
          </cell>
        </row>
        <row r="272">
          <cell r="B272" t="str">
            <v>1204601010</v>
          </cell>
          <cell r="C272">
            <v>43349.989999999903</v>
          </cell>
        </row>
        <row r="273">
          <cell r="B273" t="str">
            <v>1204601013</v>
          </cell>
          <cell r="C273">
            <v>153642.04</v>
          </cell>
        </row>
        <row r="274">
          <cell r="B274" t="str">
            <v>1204601017</v>
          </cell>
          <cell r="C274">
            <v>45227.129999999903</v>
          </cell>
        </row>
        <row r="275">
          <cell r="B275" t="str">
            <v>1204601019</v>
          </cell>
          <cell r="C275">
            <v>0</v>
          </cell>
        </row>
        <row r="276">
          <cell r="B276" t="str">
            <v>1207601010</v>
          </cell>
          <cell r="C276">
            <v>0</v>
          </cell>
        </row>
        <row r="277">
          <cell r="B277" t="str">
            <v>1207601013</v>
          </cell>
          <cell r="C277">
            <v>66027.88</v>
          </cell>
        </row>
        <row r="278">
          <cell r="B278" t="str">
            <v>1207601017</v>
          </cell>
          <cell r="C278">
            <v>0</v>
          </cell>
        </row>
        <row r="279">
          <cell r="B279" t="str">
            <v>1207601019</v>
          </cell>
          <cell r="C279">
            <v>0</v>
          </cell>
        </row>
        <row r="280">
          <cell r="B280" t="str">
            <v>1207902010</v>
          </cell>
          <cell r="C280">
            <v>0</v>
          </cell>
        </row>
        <row r="281">
          <cell r="B281" t="str">
            <v>1207902013</v>
          </cell>
          <cell r="C281">
            <v>1182301.6000000001</v>
          </cell>
        </row>
        <row r="282">
          <cell r="B282" t="str">
            <v>1207902017</v>
          </cell>
          <cell r="C282">
            <v>-1074672.08</v>
          </cell>
        </row>
        <row r="283">
          <cell r="B283" t="str">
            <v>1207902019</v>
          </cell>
          <cell r="C283">
            <v>0</v>
          </cell>
        </row>
        <row r="284">
          <cell r="B284" t="str">
            <v>1209701010</v>
          </cell>
          <cell r="C284">
            <v>0</v>
          </cell>
        </row>
        <row r="285">
          <cell r="B285" t="str">
            <v>1209701013</v>
          </cell>
          <cell r="C285">
            <v>1781.13</v>
          </cell>
        </row>
        <row r="286">
          <cell r="B286" t="str">
            <v>1209701017</v>
          </cell>
          <cell r="C286">
            <v>0</v>
          </cell>
        </row>
        <row r="287">
          <cell r="B287" t="str">
            <v>1209701019</v>
          </cell>
          <cell r="C287">
            <v>0</v>
          </cell>
        </row>
        <row r="288">
          <cell r="B288" t="str">
            <v>2000000099</v>
          </cell>
          <cell r="C288">
            <v>0</v>
          </cell>
        </row>
        <row r="289">
          <cell r="B289" t="str">
            <v>2000000499</v>
          </cell>
          <cell r="C289">
            <v>-6617.38</v>
          </cell>
        </row>
        <row r="290">
          <cell r="B290" t="str">
            <v>2110000000</v>
          </cell>
          <cell r="C290">
            <v>11050.129999999899</v>
          </cell>
        </row>
        <row r="291">
          <cell r="B291" t="str">
            <v>2110001000</v>
          </cell>
          <cell r="C291">
            <v>-2492117.08</v>
          </cell>
        </row>
        <row r="292">
          <cell r="B292" t="str">
            <v>2110002000</v>
          </cell>
          <cell r="C292">
            <v>344.81999999999903</v>
          </cell>
        </row>
        <row r="293">
          <cell r="B293" t="str">
            <v>2110003000</v>
          </cell>
          <cell r="C293">
            <v>-809280.63</v>
          </cell>
        </row>
        <row r="294">
          <cell r="B294" t="str">
            <v>2110005000</v>
          </cell>
          <cell r="C294">
            <v>27.6099999999999</v>
          </cell>
        </row>
        <row r="295">
          <cell r="B295" t="str">
            <v>2110010000</v>
          </cell>
          <cell r="C295">
            <v>-50271.949999999903</v>
          </cell>
        </row>
        <row r="296">
          <cell r="B296" t="str">
            <v>2110021000</v>
          </cell>
          <cell r="C296">
            <v>97691.979999999894</v>
          </cell>
        </row>
        <row r="297">
          <cell r="B297" t="str">
            <v>2110022000</v>
          </cell>
          <cell r="C297">
            <v>36685.79</v>
          </cell>
        </row>
        <row r="298">
          <cell r="B298" t="str">
            <v>2110023000</v>
          </cell>
          <cell r="C298">
            <v>6739.76</v>
          </cell>
        </row>
        <row r="299">
          <cell r="B299" t="str">
            <v>2110030000</v>
          </cell>
          <cell r="C299">
            <v>0</v>
          </cell>
        </row>
        <row r="300">
          <cell r="B300" t="str">
            <v>2110040000</v>
          </cell>
          <cell r="C300">
            <v>-29.43</v>
          </cell>
        </row>
        <row r="301">
          <cell r="B301" t="str">
            <v>2110041000</v>
          </cell>
          <cell r="C301">
            <v>-5932634.2999999896</v>
          </cell>
        </row>
        <row r="302">
          <cell r="B302" t="str">
            <v>2110061000</v>
          </cell>
          <cell r="C302">
            <v>7198.84</v>
          </cell>
        </row>
        <row r="303">
          <cell r="B303" t="str">
            <v>2110062000</v>
          </cell>
          <cell r="C303">
            <v>10331.780000000001</v>
          </cell>
        </row>
        <row r="304">
          <cell r="B304" t="str">
            <v>2110063000</v>
          </cell>
          <cell r="C304">
            <v>20907.9199999999</v>
          </cell>
        </row>
        <row r="305">
          <cell r="B305" t="str">
            <v>2110063100</v>
          </cell>
          <cell r="C305">
            <v>4007.98</v>
          </cell>
        </row>
        <row r="306">
          <cell r="B306" t="str">
            <v>2110090000</v>
          </cell>
          <cell r="C306">
            <v>0</v>
          </cell>
        </row>
        <row r="307">
          <cell r="B307" t="str">
            <v>2111010000</v>
          </cell>
          <cell r="C307">
            <v>120.66</v>
          </cell>
        </row>
        <row r="308">
          <cell r="B308" t="str">
            <v>2111010200</v>
          </cell>
          <cell r="C308">
            <v>359182.239999999</v>
          </cell>
        </row>
        <row r="309">
          <cell r="B309" t="str">
            <v>2111010300</v>
          </cell>
          <cell r="C309">
            <v>293517.609999999</v>
          </cell>
        </row>
        <row r="310">
          <cell r="B310" t="str">
            <v>2111010400</v>
          </cell>
          <cell r="C310">
            <v>78562.91</v>
          </cell>
        </row>
        <row r="311">
          <cell r="B311" t="str">
            <v>2111010500</v>
          </cell>
          <cell r="C311">
            <v>57436.029999999897</v>
          </cell>
        </row>
        <row r="312">
          <cell r="B312" t="str">
            <v>2111011600</v>
          </cell>
          <cell r="C312">
            <v>1113385.3</v>
          </cell>
        </row>
        <row r="313">
          <cell r="B313" t="str">
            <v>2111011700</v>
          </cell>
          <cell r="C313">
            <v>-27430.63</v>
          </cell>
        </row>
        <row r="314">
          <cell r="B314" t="str">
            <v>2111110000</v>
          </cell>
          <cell r="C314">
            <v>169.88999999999899</v>
          </cell>
        </row>
        <row r="315">
          <cell r="B315" t="str">
            <v>2111110200</v>
          </cell>
          <cell r="C315">
            <v>162044.13</v>
          </cell>
        </row>
        <row r="316">
          <cell r="B316" t="str">
            <v>2111110300</v>
          </cell>
          <cell r="C316">
            <v>12961003.890000001</v>
          </cell>
        </row>
        <row r="317">
          <cell r="B317" t="str">
            <v>2111110400</v>
          </cell>
          <cell r="C317">
            <v>3884395.1499999901</v>
          </cell>
        </row>
        <row r="318">
          <cell r="B318" t="str">
            <v>2111110500</v>
          </cell>
          <cell r="C318">
            <v>2950272.77</v>
          </cell>
        </row>
        <row r="319">
          <cell r="B319" t="str">
            <v>2111110800</v>
          </cell>
          <cell r="C319">
            <v>411846.21</v>
          </cell>
        </row>
        <row r="320">
          <cell r="B320" t="str">
            <v>2111110900</v>
          </cell>
          <cell r="C320">
            <v>16028.69</v>
          </cell>
        </row>
        <row r="321">
          <cell r="B321" t="str">
            <v>2111111300</v>
          </cell>
          <cell r="C321">
            <v>7319205.8799999896</v>
          </cell>
        </row>
        <row r="322">
          <cell r="B322" t="str">
            <v>2111111500</v>
          </cell>
          <cell r="C322">
            <v>35129.93</v>
          </cell>
        </row>
        <row r="323">
          <cell r="B323" t="str">
            <v>2111111600</v>
          </cell>
          <cell r="C323">
            <v>82333.429999999906</v>
          </cell>
        </row>
        <row r="324">
          <cell r="B324" t="str">
            <v>2111111700</v>
          </cell>
          <cell r="C324">
            <v>48253.129999999903</v>
          </cell>
        </row>
        <row r="325">
          <cell r="B325" t="str">
            <v>2111111900</v>
          </cell>
          <cell r="C325">
            <v>1679.48</v>
          </cell>
        </row>
        <row r="326">
          <cell r="B326" t="str">
            <v>2111210000</v>
          </cell>
          <cell r="C326">
            <v>154466.609999999</v>
          </cell>
        </row>
        <row r="327">
          <cell r="B327" t="str">
            <v>2111210200</v>
          </cell>
          <cell r="C327">
            <v>85.68</v>
          </cell>
        </row>
        <row r="328">
          <cell r="B328" t="str">
            <v>2111210300</v>
          </cell>
          <cell r="C328">
            <v>5053445.1500000004</v>
          </cell>
        </row>
        <row r="329">
          <cell r="B329" t="str">
            <v>2111210400</v>
          </cell>
          <cell r="C329">
            <v>7371712.46</v>
          </cell>
        </row>
        <row r="330">
          <cell r="B330" t="str">
            <v>2111210500</v>
          </cell>
          <cell r="C330">
            <v>5914110.4299999904</v>
          </cell>
        </row>
        <row r="331">
          <cell r="B331" t="str">
            <v>2111210600</v>
          </cell>
          <cell r="C331">
            <v>2051595.9399999899</v>
          </cell>
        </row>
        <row r="332">
          <cell r="B332" t="str">
            <v>2111210800</v>
          </cell>
          <cell r="C332">
            <v>3288382.83</v>
          </cell>
        </row>
        <row r="333">
          <cell r="B333" t="str">
            <v>2111210900</v>
          </cell>
          <cell r="C333">
            <v>57360.3</v>
          </cell>
        </row>
        <row r="334">
          <cell r="B334" t="str">
            <v>2111211200</v>
          </cell>
          <cell r="C334">
            <v>139.44999999999899</v>
          </cell>
        </row>
        <row r="335">
          <cell r="B335" t="str">
            <v>2111211300</v>
          </cell>
          <cell r="C335">
            <v>312013.299999999</v>
          </cell>
        </row>
        <row r="336">
          <cell r="B336" t="str">
            <v>2111211500</v>
          </cell>
          <cell r="C336">
            <v>283497.28000000003</v>
          </cell>
        </row>
        <row r="337">
          <cell r="B337" t="str">
            <v>2111211600</v>
          </cell>
          <cell r="C337">
            <v>938997.21999999904</v>
          </cell>
        </row>
        <row r="338">
          <cell r="B338" t="str">
            <v>2111211700</v>
          </cell>
          <cell r="C338">
            <v>46587</v>
          </cell>
        </row>
        <row r="339">
          <cell r="B339" t="str">
            <v>2111211900</v>
          </cell>
          <cell r="C339">
            <v>7.48</v>
          </cell>
        </row>
        <row r="340">
          <cell r="B340" t="str">
            <v>2111240000</v>
          </cell>
          <cell r="C340">
            <v>126927475.22</v>
          </cell>
        </row>
        <row r="341">
          <cell r="B341" t="str">
            <v>2111310000</v>
          </cell>
          <cell r="C341">
            <v>2780843.58</v>
          </cell>
        </row>
        <row r="342">
          <cell r="B342" t="str">
            <v>2111310100</v>
          </cell>
          <cell r="C342">
            <v>10058697.02</v>
          </cell>
        </row>
        <row r="343">
          <cell r="B343" t="str">
            <v>2111310200</v>
          </cell>
          <cell r="C343">
            <v>28317190.420000002</v>
          </cell>
        </row>
        <row r="344">
          <cell r="B344" t="str">
            <v>2111310300</v>
          </cell>
          <cell r="C344">
            <v>92091771.75</v>
          </cell>
        </row>
        <row r="345">
          <cell r="B345" t="str">
            <v>2111310400</v>
          </cell>
          <cell r="C345">
            <v>22980449.18</v>
          </cell>
        </row>
        <row r="346">
          <cell r="B346" t="str">
            <v>2111310500</v>
          </cell>
          <cell r="C346">
            <v>98063244.769999906</v>
          </cell>
        </row>
        <row r="347">
          <cell r="B347" t="str">
            <v>2111310800</v>
          </cell>
          <cell r="C347">
            <v>468707.12</v>
          </cell>
        </row>
        <row r="348">
          <cell r="B348" t="str">
            <v>2111310900</v>
          </cell>
          <cell r="C348">
            <v>220855.42</v>
          </cell>
        </row>
        <row r="349">
          <cell r="B349" t="str">
            <v>2111311200</v>
          </cell>
          <cell r="C349">
            <v>376697.16999999899</v>
          </cell>
        </row>
        <row r="350">
          <cell r="B350" t="str">
            <v>2111311300</v>
          </cell>
          <cell r="C350">
            <v>641783.15</v>
          </cell>
        </row>
        <row r="351">
          <cell r="B351" t="str">
            <v>2111311500</v>
          </cell>
          <cell r="C351">
            <v>2487367.4700000002</v>
          </cell>
        </row>
        <row r="352">
          <cell r="B352" t="str">
            <v>2111311600</v>
          </cell>
          <cell r="C352">
            <v>2984413.77999999</v>
          </cell>
        </row>
        <row r="353">
          <cell r="B353" t="str">
            <v>2111311700</v>
          </cell>
          <cell r="C353">
            <v>1945744.9099999899</v>
          </cell>
        </row>
        <row r="354">
          <cell r="B354" t="str">
            <v>2111311800</v>
          </cell>
          <cell r="C354">
            <v>14.96</v>
          </cell>
        </row>
        <row r="355">
          <cell r="B355" t="str">
            <v>2111311900</v>
          </cell>
          <cell r="C355">
            <v>502647.15999999898</v>
          </cell>
        </row>
        <row r="356">
          <cell r="B356" t="str">
            <v>2111999999</v>
          </cell>
          <cell r="C356">
            <v>0.03</v>
          </cell>
        </row>
        <row r="357">
          <cell r="B357" t="str">
            <v>2181210200</v>
          </cell>
          <cell r="C357">
            <v>1855237.55</v>
          </cell>
        </row>
        <row r="358">
          <cell r="B358" t="str">
            <v>2181210300</v>
          </cell>
          <cell r="C358">
            <v>12416210.84</v>
          </cell>
        </row>
        <row r="359">
          <cell r="B359" t="str">
            <v>2181210400</v>
          </cell>
          <cell r="C359">
            <v>4277863.2199999904</v>
          </cell>
        </row>
        <row r="360">
          <cell r="B360" t="str">
            <v>2181210500</v>
          </cell>
          <cell r="C360">
            <v>5028807.4800000004</v>
          </cell>
        </row>
        <row r="361">
          <cell r="B361" t="str">
            <v>2181210600</v>
          </cell>
          <cell r="C361">
            <v>2739294.12</v>
          </cell>
        </row>
        <row r="362">
          <cell r="B362" t="str">
            <v>2181210800</v>
          </cell>
          <cell r="C362">
            <v>4517750.2</v>
          </cell>
        </row>
        <row r="363">
          <cell r="B363" t="str">
            <v>2181210900</v>
          </cell>
          <cell r="C363">
            <v>18316.59</v>
          </cell>
        </row>
        <row r="364">
          <cell r="B364" t="str">
            <v>2181211300</v>
          </cell>
          <cell r="C364">
            <v>16867465.030000001</v>
          </cell>
        </row>
        <row r="365">
          <cell r="B365" t="str">
            <v>2181211500</v>
          </cell>
          <cell r="C365">
            <v>245863.07</v>
          </cell>
        </row>
        <row r="366">
          <cell r="B366" t="str">
            <v>2181211600</v>
          </cell>
          <cell r="C366">
            <v>423454.12</v>
          </cell>
        </row>
        <row r="367">
          <cell r="B367" t="str">
            <v>2181211700</v>
          </cell>
          <cell r="C367">
            <v>21346.36</v>
          </cell>
        </row>
        <row r="368">
          <cell r="B368" t="str">
            <v>2181240000</v>
          </cell>
          <cell r="C368">
            <v>56999068.82</v>
          </cell>
        </row>
        <row r="369">
          <cell r="B369" t="str">
            <v>2181300100</v>
          </cell>
          <cell r="C369">
            <v>1857.75</v>
          </cell>
        </row>
        <row r="370">
          <cell r="B370" t="str">
            <v>2181300200</v>
          </cell>
          <cell r="C370">
            <v>4600252.9299999904</v>
          </cell>
        </row>
        <row r="371">
          <cell r="B371" t="str">
            <v>2181300300</v>
          </cell>
          <cell r="C371">
            <v>29326772.25</v>
          </cell>
        </row>
        <row r="372">
          <cell r="B372" t="str">
            <v>2181300400</v>
          </cell>
          <cell r="C372">
            <v>2545370.9500000002</v>
          </cell>
        </row>
        <row r="373">
          <cell r="B373" t="str">
            <v>2181300500</v>
          </cell>
          <cell r="C373">
            <v>27887324.530000001</v>
          </cell>
        </row>
        <row r="374">
          <cell r="B374" t="str">
            <v>2181300800</v>
          </cell>
          <cell r="C374">
            <v>2694933.58</v>
          </cell>
        </row>
        <row r="375">
          <cell r="B375" t="str">
            <v>2181300900</v>
          </cell>
          <cell r="C375">
            <v>42142.04</v>
          </cell>
        </row>
        <row r="376">
          <cell r="B376" t="str">
            <v>2181301200</v>
          </cell>
          <cell r="C376">
            <v>149767.31</v>
          </cell>
        </row>
        <row r="377">
          <cell r="B377" t="str">
            <v>2181301300</v>
          </cell>
          <cell r="C377">
            <v>22403309.34</v>
          </cell>
        </row>
        <row r="378">
          <cell r="B378" t="str">
            <v>2181301500</v>
          </cell>
          <cell r="C378">
            <v>349910</v>
          </cell>
        </row>
        <row r="379">
          <cell r="B379" t="str">
            <v>2181301600</v>
          </cell>
          <cell r="C379">
            <v>754673.26</v>
          </cell>
        </row>
        <row r="380">
          <cell r="B380" t="str">
            <v>2181301700</v>
          </cell>
          <cell r="C380">
            <v>171705.929999999</v>
          </cell>
        </row>
        <row r="381">
          <cell r="B381" t="str">
            <v>2181301800</v>
          </cell>
          <cell r="C381">
            <v>316372.56</v>
          </cell>
        </row>
        <row r="382">
          <cell r="B382" t="str">
            <v>2181301900</v>
          </cell>
          <cell r="C382">
            <v>427198.989999999</v>
          </cell>
        </row>
        <row r="383">
          <cell r="B383" t="str">
            <v>2211000000</v>
          </cell>
          <cell r="C383">
            <v>-23200279.079999901</v>
          </cell>
        </row>
        <row r="384">
          <cell r="B384" t="str">
            <v>2211010000</v>
          </cell>
          <cell r="C384">
            <v>-242229272.44</v>
          </cell>
        </row>
        <row r="385">
          <cell r="B385" t="str">
            <v>2211999999</v>
          </cell>
          <cell r="C385">
            <v>0</v>
          </cell>
        </row>
        <row r="386">
          <cell r="B386" t="str">
            <v>2212010000</v>
          </cell>
          <cell r="C386">
            <v>-220462.91</v>
          </cell>
        </row>
        <row r="387">
          <cell r="B387" t="str">
            <v>2212999999</v>
          </cell>
          <cell r="C387">
            <v>0</v>
          </cell>
        </row>
        <row r="388">
          <cell r="B388" t="str">
            <v>2280000000</v>
          </cell>
          <cell r="C388">
            <v>-31968836.260000002</v>
          </cell>
        </row>
        <row r="389">
          <cell r="B389" t="str">
            <v>2289900000</v>
          </cell>
          <cell r="C389">
            <v>181081.66</v>
          </cell>
        </row>
        <row r="390">
          <cell r="B390" t="str">
            <v>2291010000</v>
          </cell>
          <cell r="C390">
            <v>2025077.5</v>
          </cell>
        </row>
        <row r="391">
          <cell r="B391" t="str">
            <v>2412010000</v>
          </cell>
          <cell r="C391">
            <v>2952.7399999999898</v>
          </cell>
        </row>
        <row r="392">
          <cell r="B392" t="str">
            <v>2412020000</v>
          </cell>
          <cell r="C392">
            <v>6889.85</v>
          </cell>
        </row>
        <row r="393">
          <cell r="B393" t="str">
            <v>2412090000</v>
          </cell>
          <cell r="C393">
            <v>5.75999999999999</v>
          </cell>
        </row>
        <row r="394">
          <cell r="B394" t="str">
            <v>2413010000</v>
          </cell>
          <cell r="C394">
            <v>-19737407.760000002</v>
          </cell>
        </row>
        <row r="395">
          <cell r="B395" t="str">
            <v>2415010000</v>
          </cell>
          <cell r="C395">
            <v>0</v>
          </cell>
        </row>
        <row r="396">
          <cell r="B396" t="str">
            <v>2417010000</v>
          </cell>
          <cell r="C396">
            <v>26438737.949999899</v>
          </cell>
        </row>
        <row r="397">
          <cell r="B397" t="str">
            <v>2421010000</v>
          </cell>
          <cell r="C397">
            <v>-6151990.3600000003</v>
          </cell>
        </row>
        <row r="398">
          <cell r="B398" t="str">
            <v>2422010000</v>
          </cell>
          <cell r="C398">
            <v>0</v>
          </cell>
        </row>
        <row r="399">
          <cell r="B399" t="str">
            <v>2423010000</v>
          </cell>
          <cell r="C399">
            <v>-52.5</v>
          </cell>
        </row>
        <row r="400">
          <cell r="B400" t="str">
            <v>2423020000</v>
          </cell>
          <cell r="C400">
            <v>1484.7</v>
          </cell>
        </row>
        <row r="401">
          <cell r="B401" t="str">
            <v>2424010000</v>
          </cell>
          <cell r="C401">
            <v>0</v>
          </cell>
        </row>
        <row r="402">
          <cell r="B402" t="str">
            <v>2424020000</v>
          </cell>
          <cell r="C402">
            <v>0</v>
          </cell>
        </row>
        <row r="403">
          <cell r="B403" t="str">
            <v>2425010000</v>
          </cell>
          <cell r="C403">
            <v>-1599.3</v>
          </cell>
        </row>
        <row r="404">
          <cell r="B404" t="str">
            <v>2429010000</v>
          </cell>
          <cell r="C404">
            <v>0</v>
          </cell>
        </row>
        <row r="405">
          <cell r="B405" t="str">
            <v>2429990000</v>
          </cell>
          <cell r="C405">
            <v>-45843.949999999903</v>
          </cell>
        </row>
        <row r="406">
          <cell r="B406" t="str">
            <v>2429999999</v>
          </cell>
          <cell r="C406">
            <v>0</v>
          </cell>
        </row>
        <row r="407">
          <cell r="B407" t="str">
            <v>2432111000</v>
          </cell>
          <cell r="C407">
            <v>0</v>
          </cell>
        </row>
        <row r="408">
          <cell r="B408" t="str">
            <v>2432112000</v>
          </cell>
          <cell r="C408">
            <v>0</v>
          </cell>
        </row>
        <row r="409">
          <cell r="B409" t="str">
            <v>2432121000</v>
          </cell>
          <cell r="C409">
            <v>0</v>
          </cell>
        </row>
        <row r="410">
          <cell r="B410" t="str">
            <v>2432122000</v>
          </cell>
          <cell r="C410">
            <v>0</v>
          </cell>
        </row>
        <row r="411">
          <cell r="B411" t="str">
            <v>2432211000</v>
          </cell>
          <cell r="C411">
            <v>0</v>
          </cell>
        </row>
        <row r="412">
          <cell r="B412" t="str">
            <v>2432212000</v>
          </cell>
          <cell r="C412">
            <v>0</v>
          </cell>
        </row>
        <row r="413">
          <cell r="B413" t="str">
            <v>2432213000</v>
          </cell>
          <cell r="C413">
            <v>0</v>
          </cell>
        </row>
        <row r="414">
          <cell r="B414" t="str">
            <v>2432311000</v>
          </cell>
          <cell r="C414">
            <v>0</v>
          </cell>
        </row>
        <row r="415">
          <cell r="B415" t="str">
            <v>2432312000</v>
          </cell>
          <cell r="C415">
            <v>0</v>
          </cell>
        </row>
        <row r="416">
          <cell r="B416" t="str">
            <v>2432313000</v>
          </cell>
          <cell r="C416">
            <v>0</v>
          </cell>
        </row>
        <row r="417">
          <cell r="B417" t="str">
            <v>2432322000</v>
          </cell>
          <cell r="C417">
            <v>0</v>
          </cell>
        </row>
        <row r="418">
          <cell r="B418" t="str">
            <v>2432999999</v>
          </cell>
          <cell r="C418">
            <v>0</v>
          </cell>
        </row>
        <row r="419">
          <cell r="B419" t="str">
            <v>2433111000</v>
          </cell>
          <cell r="C419">
            <v>0</v>
          </cell>
        </row>
        <row r="420">
          <cell r="B420" t="str">
            <v>2433112000</v>
          </cell>
          <cell r="C420">
            <v>0</v>
          </cell>
        </row>
        <row r="421">
          <cell r="B421" t="str">
            <v>2433113000</v>
          </cell>
          <cell r="C421">
            <v>0</v>
          </cell>
        </row>
        <row r="422">
          <cell r="B422" t="str">
            <v>2433121000</v>
          </cell>
          <cell r="C422">
            <v>0</v>
          </cell>
        </row>
        <row r="423">
          <cell r="B423" t="str">
            <v>2433122000</v>
          </cell>
          <cell r="C423">
            <v>0</v>
          </cell>
        </row>
        <row r="424">
          <cell r="B424" t="str">
            <v>2433999999</v>
          </cell>
          <cell r="C424">
            <v>0</v>
          </cell>
        </row>
        <row r="425">
          <cell r="B425" t="str">
            <v>2434001000</v>
          </cell>
          <cell r="C425">
            <v>0</v>
          </cell>
        </row>
        <row r="426">
          <cell r="B426" t="str">
            <v>2434002000</v>
          </cell>
          <cell r="C426">
            <v>0</v>
          </cell>
        </row>
        <row r="427">
          <cell r="B427" t="str">
            <v>2434999999</v>
          </cell>
          <cell r="C427">
            <v>0</v>
          </cell>
        </row>
        <row r="428">
          <cell r="B428" t="str">
            <v>2435001000</v>
          </cell>
          <cell r="C428">
            <v>0</v>
          </cell>
        </row>
        <row r="429">
          <cell r="B429" t="str">
            <v>2437001000</v>
          </cell>
          <cell r="C429">
            <v>17437234.949999899</v>
          </cell>
        </row>
        <row r="430">
          <cell r="B430" t="str">
            <v>2437999999</v>
          </cell>
          <cell r="C430">
            <v>0</v>
          </cell>
        </row>
        <row r="431">
          <cell r="B431" t="str">
            <v>2441000100</v>
          </cell>
          <cell r="C431">
            <v>-4297.75</v>
          </cell>
        </row>
        <row r="432">
          <cell r="B432" t="str">
            <v>2441000200</v>
          </cell>
          <cell r="C432">
            <v>-164359.98000000001</v>
          </cell>
        </row>
        <row r="433">
          <cell r="B433" t="str">
            <v>2441000300</v>
          </cell>
          <cell r="C433">
            <v>-561.23</v>
          </cell>
        </row>
        <row r="434">
          <cell r="B434" t="str">
            <v>2449999900</v>
          </cell>
          <cell r="C434">
            <v>125</v>
          </cell>
        </row>
        <row r="435">
          <cell r="B435" t="str">
            <v>2450000000</v>
          </cell>
          <cell r="C435">
            <v>-10289529.66</v>
          </cell>
        </row>
        <row r="436">
          <cell r="B436" t="str">
            <v>2490000000</v>
          </cell>
          <cell r="C436">
            <v>-4319916.83</v>
          </cell>
        </row>
        <row r="437">
          <cell r="B437" t="str">
            <v>2499999999</v>
          </cell>
          <cell r="C437">
            <v>0</v>
          </cell>
        </row>
        <row r="438">
          <cell r="B438" t="str">
            <v>2521211000</v>
          </cell>
          <cell r="C438">
            <v>-76796198.079999894</v>
          </cell>
        </row>
        <row r="439">
          <cell r="B439" t="str">
            <v>2521221000</v>
          </cell>
          <cell r="C439">
            <v>-778124719.63</v>
          </cell>
        </row>
        <row r="440">
          <cell r="B440" t="str">
            <v>2523010000</v>
          </cell>
          <cell r="C440">
            <v>-71000000</v>
          </cell>
        </row>
        <row r="441">
          <cell r="B441" t="str">
            <v>2559999999</v>
          </cell>
          <cell r="C441">
            <v>0</v>
          </cell>
        </row>
        <row r="442">
          <cell r="B442" t="str">
            <v>2611100000</v>
          </cell>
          <cell r="C442">
            <v>-193651.14</v>
          </cell>
        </row>
        <row r="443">
          <cell r="B443" t="str">
            <v>2611101000</v>
          </cell>
          <cell r="C443">
            <v>-9881613.9000000004</v>
          </cell>
        </row>
        <row r="444">
          <cell r="B444" t="str">
            <v>2611201000</v>
          </cell>
          <cell r="C444">
            <v>330.20999999999901</v>
          </cell>
        </row>
        <row r="445">
          <cell r="B445" t="str">
            <v>2615101000</v>
          </cell>
          <cell r="C445">
            <v>-220181.2</v>
          </cell>
        </row>
        <row r="446">
          <cell r="B446" t="str">
            <v>2619999999</v>
          </cell>
          <cell r="C446">
            <v>0</v>
          </cell>
        </row>
        <row r="447">
          <cell r="B447" t="str">
            <v>2621010000</v>
          </cell>
          <cell r="C447">
            <v>-141713.35</v>
          </cell>
        </row>
        <row r="448">
          <cell r="B448" t="str">
            <v>2621020000</v>
          </cell>
          <cell r="C448">
            <v>152793.649999999</v>
          </cell>
        </row>
        <row r="449">
          <cell r="B449" t="str">
            <v>2622000000</v>
          </cell>
          <cell r="C449">
            <v>-19045.63</v>
          </cell>
        </row>
        <row r="450">
          <cell r="B450" t="str">
            <v>2622010000</v>
          </cell>
          <cell r="C450">
            <v>-132540245.3</v>
          </cell>
        </row>
        <row r="451">
          <cell r="B451" t="str">
            <v>2622020000</v>
          </cell>
          <cell r="C451">
            <v>132821610.54000001</v>
          </cell>
        </row>
        <row r="452">
          <cell r="B452" t="str">
            <v>2623010000</v>
          </cell>
          <cell r="C452">
            <v>4171.47</v>
          </cell>
        </row>
        <row r="453">
          <cell r="B453" t="str">
            <v>2623020000</v>
          </cell>
          <cell r="C453">
            <v>997.6</v>
          </cell>
        </row>
        <row r="454">
          <cell r="B454" t="str">
            <v>2624010000</v>
          </cell>
          <cell r="C454">
            <v>8609.2399999999907</v>
          </cell>
        </row>
        <row r="455">
          <cell r="B455" t="str">
            <v>2624020000</v>
          </cell>
          <cell r="C455">
            <v>128981.11</v>
          </cell>
        </row>
        <row r="456">
          <cell r="B456" t="str">
            <v>2629010000</v>
          </cell>
          <cell r="C456">
            <v>3926.9099999999899</v>
          </cell>
        </row>
        <row r="457">
          <cell r="B457" t="str">
            <v>2629020000</v>
          </cell>
          <cell r="C457">
            <v>-2868.79</v>
          </cell>
        </row>
        <row r="458">
          <cell r="B458" t="str">
            <v>2629030000</v>
          </cell>
          <cell r="C458">
            <v>-12489.98</v>
          </cell>
        </row>
        <row r="459">
          <cell r="B459" t="str">
            <v>2629040000</v>
          </cell>
          <cell r="C459">
            <v>-53323</v>
          </cell>
        </row>
        <row r="460">
          <cell r="B460" t="str">
            <v>2629990000</v>
          </cell>
          <cell r="C460">
            <v>25849.4399999999</v>
          </cell>
        </row>
        <row r="461">
          <cell r="B461" t="str">
            <v>2629999999</v>
          </cell>
          <cell r="C461">
            <v>-0.02</v>
          </cell>
        </row>
        <row r="462">
          <cell r="B462" t="str">
            <v>2630000000</v>
          </cell>
          <cell r="C462">
            <v>-121607.8</v>
          </cell>
        </row>
        <row r="463">
          <cell r="B463" t="str">
            <v>2670000000</v>
          </cell>
          <cell r="C463">
            <v>-1048.0799999999899</v>
          </cell>
        </row>
        <row r="464">
          <cell r="B464" t="str">
            <v>2679999999</v>
          </cell>
          <cell r="C464">
            <v>0</v>
          </cell>
        </row>
        <row r="465">
          <cell r="B465" t="str">
            <v>2681104000</v>
          </cell>
          <cell r="C465">
            <v>42668.139999999898</v>
          </cell>
        </row>
        <row r="466">
          <cell r="B466" t="str">
            <v>2681107000</v>
          </cell>
          <cell r="C466">
            <v>27306316.789999899</v>
          </cell>
        </row>
        <row r="467">
          <cell r="B467" t="str">
            <v>2681109000</v>
          </cell>
          <cell r="C467">
            <v>19927132.469999898</v>
          </cell>
        </row>
        <row r="468">
          <cell r="B468" t="str">
            <v>2681114000</v>
          </cell>
          <cell r="C468">
            <v>12784519.779999901</v>
          </cell>
        </row>
        <row r="469">
          <cell r="B469" t="str">
            <v>2681115000</v>
          </cell>
          <cell r="C469">
            <v>13625251.27</v>
          </cell>
        </row>
        <row r="470">
          <cell r="B470" t="str">
            <v>2681116000</v>
          </cell>
          <cell r="C470">
            <v>19246239.07</v>
          </cell>
        </row>
        <row r="471">
          <cell r="B471" t="str">
            <v>2681126010</v>
          </cell>
          <cell r="C471">
            <v>105666.91</v>
          </cell>
        </row>
        <row r="472">
          <cell r="B472" t="str">
            <v>2681127000</v>
          </cell>
          <cell r="C472">
            <v>0</v>
          </cell>
        </row>
        <row r="473">
          <cell r="B473" t="str">
            <v>2681130000</v>
          </cell>
          <cell r="C473">
            <v>-466227364.93000001</v>
          </cell>
        </row>
        <row r="474">
          <cell r="B474" t="str">
            <v>2681130001</v>
          </cell>
          <cell r="C474">
            <v>-8860938.4700000007</v>
          </cell>
        </row>
        <row r="475">
          <cell r="B475" t="str">
            <v>2681130009</v>
          </cell>
          <cell r="C475">
            <v>-14342095.91</v>
          </cell>
        </row>
        <row r="476">
          <cell r="B476" t="str">
            <v>2681132000</v>
          </cell>
          <cell r="C476">
            <v>-239701.929999999</v>
          </cell>
        </row>
        <row r="477">
          <cell r="B477" t="str">
            <v>2681133010</v>
          </cell>
          <cell r="C477">
            <v>-7580.17</v>
          </cell>
        </row>
        <row r="478">
          <cell r="B478" t="str">
            <v>2681136000</v>
          </cell>
          <cell r="C478">
            <v>2170748</v>
          </cell>
        </row>
        <row r="479">
          <cell r="B479" t="str">
            <v>2681136020</v>
          </cell>
          <cell r="C479">
            <v>19.9499999999999</v>
          </cell>
        </row>
        <row r="480">
          <cell r="B480" t="str">
            <v>2681137010</v>
          </cell>
          <cell r="C480">
            <v>0</v>
          </cell>
        </row>
        <row r="481">
          <cell r="B481" t="str">
            <v>2681140010</v>
          </cell>
          <cell r="C481">
            <v>42412.94</v>
          </cell>
        </row>
        <row r="482">
          <cell r="B482" t="str">
            <v>2681145000</v>
          </cell>
          <cell r="C482">
            <v>15981355.890000001</v>
          </cell>
        </row>
        <row r="483">
          <cell r="B483" t="str">
            <v>2681199070</v>
          </cell>
          <cell r="C483">
            <v>3281.27</v>
          </cell>
        </row>
        <row r="484">
          <cell r="B484" t="str">
            <v>2681199090</v>
          </cell>
          <cell r="C484">
            <v>198110.92</v>
          </cell>
        </row>
        <row r="485">
          <cell r="B485" t="str">
            <v>2681199999</v>
          </cell>
          <cell r="C485">
            <v>0.03</v>
          </cell>
        </row>
        <row r="486">
          <cell r="B486" t="str">
            <v>2681207000</v>
          </cell>
          <cell r="C486">
            <v>509.23</v>
          </cell>
        </row>
        <row r="487">
          <cell r="B487" t="str">
            <v>2681299999</v>
          </cell>
          <cell r="C487">
            <v>0</v>
          </cell>
        </row>
        <row r="488">
          <cell r="B488" t="str">
            <v>2682101000</v>
          </cell>
          <cell r="C488">
            <v>-13798944.470000001</v>
          </cell>
        </row>
        <row r="489">
          <cell r="B489" t="str">
            <v>2682102100</v>
          </cell>
          <cell r="C489">
            <v>-5808.1899999999896</v>
          </cell>
        </row>
        <row r="490">
          <cell r="B490" t="str">
            <v>2682102200</v>
          </cell>
          <cell r="C490">
            <v>-6725.43</v>
          </cell>
        </row>
        <row r="491">
          <cell r="B491" t="str">
            <v>2682102300</v>
          </cell>
          <cell r="C491">
            <v>-23007459.760000002</v>
          </cell>
        </row>
        <row r="492">
          <cell r="B492" t="str">
            <v>2682103000</v>
          </cell>
          <cell r="C492">
            <v>-275954.94</v>
          </cell>
        </row>
        <row r="493">
          <cell r="B493" t="str">
            <v>2682105100</v>
          </cell>
          <cell r="C493">
            <v>-469937.75</v>
          </cell>
        </row>
        <row r="494">
          <cell r="B494" t="str">
            <v>2682106000</v>
          </cell>
          <cell r="C494">
            <v>49.6099999999999</v>
          </cell>
        </row>
        <row r="495">
          <cell r="B495" t="str">
            <v>2682107000</v>
          </cell>
          <cell r="C495">
            <v>-673.11</v>
          </cell>
        </row>
        <row r="496">
          <cell r="B496" t="str">
            <v>2682108000</v>
          </cell>
          <cell r="C496">
            <v>-1792.7</v>
          </cell>
        </row>
        <row r="497">
          <cell r="B497" t="str">
            <v>2682108100</v>
          </cell>
          <cell r="C497">
            <v>-267426.83</v>
          </cell>
        </row>
        <row r="498">
          <cell r="B498" t="str">
            <v>2682108200</v>
          </cell>
          <cell r="C498">
            <v>706122.79</v>
          </cell>
        </row>
        <row r="499">
          <cell r="B499" t="str">
            <v>2682109000</v>
          </cell>
          <cell r="C499">
            <v>-3047403.8799999901</v>
          </cell>
        </row>
        <row r="500">
          <cell r="B500" t="str">
            <v>2682110101</v>
          </cell>
          <cell r="C500">
            <v>0</v>
          </cell>
        </row>
        <row r="501">
          <cell r="B501" t="str">
            <v>2682110301</v>
          </cell>
          <cell r="C501">
            <v>0</v>
          </cell>
        </row>
        <row r="502">
          <cell r="B502" t="str">
            <v>2682110401</v>
          </cell>
          <cell r="C502">
            <v>32.92</v>
          </cell>
        </row>
        <row r="503">
          <cell r="B503" t="str">
            <v>2682110811</v>
          </cell>
          <cell r="C503">
            <v>-365.86</v>
          </cell>
        </row>
        <row r="504">
          <cell r="B504" t="str">
            <v>2682110813</v>
          </cell>
          <cell r="C504">
            <v>-67.469999999999899</v>
          </cell>
        </row>
        <row r="505">
          <cell r="B505" t="str">
            <v>2682110814</v>
          </cell>
          <cell r="C505">
            <v>97.68</v>
          </cell>
        </row>
        <row r="506">
          <cell r="B506" t="str">
            <v>2682110820</v>
          </cell>
          <cell r="C506">
            <v>-167258.92000000001</v>
          </cell>
        </row>
        <row r="507">
          <cell r="B507" t="str">
            <v>2682110822</v>
          </cell>
          <cell r="C507">
            <v>-1127.48</v>
          </cell>
        </row>
        <row r="508">
          <cell r="B508" t="str">
            <v>2682110826</v>
          </cell>
          <cell r="C508">
            <v>3590.25</v>
          </cell>
        </row>
        <row r="509">
          <cell r="B509" t="str">
            <v>2682110829</v>
          </cell>
          <cell r="C509">
            <v>-254.94</v>
          </cell>
        </row>
        <row r="510">
          <cell r="B510" t="str">
            <v>2682110901</v>
          </cell>
          <cell r="C510">
            <v>-193407.76</v>
          </cell>
        </row>
        <row r="511">
          <cell r="B511" t="str">
            <v>2682113000</v>
          </cell>
          <cell r="C511">
            <v>-31795527.809999902</v>
          </cell>
        </row>
        <row r="512">
          <cell r="B512" t="str">
            <v>2682114200</v>
          </cell>
          <cell r="C512">
            <v>-164990.929999999</v>
          </cell>
        </row>
        <row r="513">
          <cell r="B513" t="str">
            <v>2682118100</v>
          </cell>
          <cell r="C513">
            <v>11768304.7899999</v>
          </cell>
        </row>
        <row r="514">
          <cell r="B514" t="str">
            <v>2682118200</v>
          </cell>
          <cell r="C514">
            <v>0</v>
          </cell>
        </row>
        <row r="515">
          <cell r="B515" t="str">
            <v>2682118300</v>
          </cell>
          <cell r="C515">
            <v>-8556096.6500000004</v>
          </cell>
        </row>
        <row r="516">
          <cell r="B516" t="str">
            <v>2682123501</v>
          </cell>
          <cell r="C516">
            <v>-213774318.66</v>
          </cell>
        </row>
        <row r="517">
          <cell r="B517" t="str">
            <v>2682123502</v>
          </cell>
          <cell r="C517">
            <v>205098617.53</v>
          </cell>
        </row>
        <row r="518">
          <cell r="B518" t="str">
            <v>2682123701</v>
          </cell>
          <cell r="C518">
            <v>-46141254.950000003</v>
          </cell>
        </row>
        <row r="519">
          <cell r="B519" t="str">
            <v>2682123702</v>
          </cell>
          <cell r="C519">
            <v>39721478.880000003</v>
          </cell>
        </row>
        <row r="520">
          <cell r="B520" t="str">
            <v>2682126100</v>
          </cell>
          <cell r="C520">
            <v>209264.76</v>
          </cell>
        </row>
        <row r="521">
          <cell r="B521" t="str">
            <v>2682127000</v>
          </cell>
          <cell r="C521">
            <v>0</v>
          </cell>
        </row>
        <row r="522">
          <cell r="B522" t="str">
            <v>2682128000</v>
          </cell>
          <cell r="C522">
            <v>-15565100</v>
          </cell>
        </row>
        <row r="523">
          <cell r="B523" t="str">
            <v>2682138100</v>
          </cell>
          <cell r="C523">
            <v>-28257.799999999901</v>
          </cell>
        </row>
        <row r="524">
          <cell r="B524" t="str">
            <v>2682138200</v>
          </cell>
          <cell r="C524">
            <v>-2506.69</v>
          </cell>
        </row>
        <row r="525">
          <cell r="B525" t="str">
            <v>2682138300</v>
          </cell>
          <cell r="C525">
            <v>-14740307.109999901</v>
          </cell>
        </row>
        <row r="526">
          <cell r="B526" t="str">
            <v>2682143100</v>
          </cell>
          <cell r="C526">
            <v>-374308.34</v>
          </cell>
        </row>
        <row r="527">
          <cell r="B527" t="str">
            <v>2682199999</v>
          </cell>
          <cell r="C527">
            <v>0.02</v>
          </cell>
        </row>
        <row r="528">
          <cell r="B528" t="str">
            <v>2683100000</v>
          </cell>
          <cell r="C528">
            <v>-342078.63</v>
          </cell>
        </row>
        <row r="529">
          <cell r="B529" t="str">
            <v>2683110000</v>
          </cell>
          <cell r="C529">
            <v>607.23</v>
          </cell>
        </row>
        <row r="530">
          <cell r="B530" t="str">
            <v>2683120000</v>
          </cell>
          <cell r="C530">
            <v>40144.980000000003</v>
          </cell>
        </row>
        <row r="531">
          <cell r="B531" t="str">
            <v>2683160000</v>
          </cell>
          <cell r="C531">
            <v>-200881.62</v>
          </cell>
        </row>
        <row r="532">
          <cell r="B532" t="str">
            <v>2683161000</v>
          </cell>
          <cell r="C532">
            <v>9884.8099999999904</v>
          </cell>
        </row>
        <row r="533">
          <cell r="B533" t="str">
            <v>2683180000</v>
          </cell>
          <cell r="C533">
            <v>0.05</v>
          </cell>
        </row>
        <row r="534">
          <cell r="B534" t="str">
            <v>2683181000</v>
          </cell>
          <cell r="C534">
            <v>-6691.4799999999896</v>
          </cell>
        </row>
        <row r="535">
          <cell r="B535" t="str">
            <v>2683190000</v>
          </cell>
          <cell r="C535">
            <v>-9042.52</v>
          </cell>
        </row>
        <row r="536">
          <cell r="B536" t="str">
            <v>2683191000</v>
          </cell>
          <cell r="C536">
            <v>-256.75999999999902</v>
          </cell>
        </row>
        <row r="537">
          <cell r="B537" t="str">
            <v>2683200000</v>
          </cell>
          <cell r="C537">
            <v>0</v>
          </cell>
        </row>
        <row r="538">
          <cell r="B538" t="str">
            <v>2683400000</v>
          </cell>
          <cell r="C538">
            <v>0</v>
          </cell>
        </row>
        <row r="539">
          <cell r="B539" t="str">
            <v>2683500000</v>
          </cell>
          <cell r="C539">
            <v>-290368.65000000002</v>
          </cell>
        </row>
        <row r="540">
          <cell r="B540" t="str">
            <v>2710050300</v>
          </cell>
          <cell r="C540">
            <v>18528270</v>
          </cell>
        </row>
        <row r="541">
          <cell r="B541" t="str">
            <v>2710050400</v>
          </cell>
          <cell r="C541">
            <v>9356271</v>
          </cell>
        </row>
        <row r="542">
          <cell r="B542" t="str">
            <v>2710050500</v>
          </cell>
          <cell r="C542">
            <v>67418953.579999894</v>
          </cell>
        </row>
        <row r="543">
          <cell r="B543" t="str">
            <v>2710050600</v>
          </cell>
          <cell r="C543">
            <v>33769461.719999902</v>
          </cell>
        </row>
        <row r="544">
          <cell r="B544" t="str">
            <v>2710080100</v>
          </cell>
          <cell r="C544">
            <v>233496.149999999</v>
          </cell>
        </row>
        <row r="545">
          <cell r="B545" t="str">
            <v>2710990100</v>
          </cell>
          <cell r="C545">
            <v>0</v>
          </cell>
        </row>
        <row r="546">
          <cell r="B546" t="str">
            <v>2710990900</v>
          </cell>
          <cell r="C546">
            <v>49996000</v>
          </cell>
        </row>
        <row r="547">
          <cell r="B547" t="str">
            <v>2721021100</v>
          </cell>
          <cell r="C547">
            <v>74417.58</v>
          </cell>
        </row>
        <row r="548">
          <cell r="B548" t="str">
            <v>2729011100</v>
          </cell>
          <cell r="C548">
            <v>815814.22999999905</v>
          </cell>
        </row>
        <row r="549">
          <cell r="B549" t="str">
            <v>2729031100</v>
          </cell>
          <cell r="C549">
            <v>11903482.83</v>
          </cell>
        </row>
        <row r="550">
          <cell r="B550" t="str">
            <v>2729991100</v>
          </cell>
          <cell r="C550">
            <v>669986.48999999894</v>
          </cell>
        </row>
        <row r="551">
          <cell r="B551" t="str">
            <v>2730020100</v>
          </cell>
          <cell r="C551">
            <v>-27523435.210000001</v>
          </cell>
        </row>
        <row r="552">
          <cell r="B552" t="str">
            <v>2730030500</v>
          </cell>
          <cell r="C552">
            <v>-112592.86</v>
          </cell>
        </row>
        <row r="553">
          <cell r="B553" t="str">
            <v>2730080100</v>
          </cell>
          <cell r="C553">
            <v>-30270999.75</v>
          </cell>
        </row>
        <row r="554">
          <cell r="B554" t="str">
            <v>2730990100</v>
          </cell>
          <cell r="C554">
            <v>-49422010.829999901</v>
          </cell>
        </row>
        <row r="555">
          <cell r="B555" t="str">
            <v>2730990900</v>
          </cell>
          <cell r="C555">
            <v>-32570514.559999902</v>
          </cell>
        </row>
        <row r="556">
          <cell r="B556" t="str">
            <v>2745200000</v>
          </cell>
          <cell r="C556">
            <v>-46498712.68</v>
          </cell>
        </row>
        <row r="557">
          <cell r="B557" t="str">
            <v>2745210000</v>
          </cell>
          <cell r="C557">
            <v>-2.75</v>
          </cell>
        </row>
        <row r="558">
          <cell r="B558" t="str">
            <v>2745213000</v>
          </cell>
          <cell r="C558">
            <v>-1658098713.95</v>
          </cell>
        </row>
        <row r="559">
          <cell r="B559" t="str">
            <v>2745220000</v>
          </cell>
          <cell r="C559">
            <v>-14963.94</v>
          </cell>
        </row>
        <row r="560">
          <cell r="B560" t="str">
            <v>2745900000</v>
          </cell>
          <cell r="C560">
            <v>448164829.94</v>
          </cell>
        </row>
        <row r="561">
          <cell r="B561" t="str">
            <v>2749000001</v>
          </cell>
          <cell r="C561">
            <v>-151447.34</v>
          </cell>
        </row>
        <row r="562">
          <cell r="B562" t="str">
            <v>2811010000</v>
          </cell>
          <cell r="C562">
            <v>-1857.75</v>
          </cell>
        </row>
        <row r="563">
          <cell r="B563" t="str">
            <v>2811020000</v>
          </cell>
          <cell r="C563">
            <v>-107777438.01000001</v>
          </cell>
        </row>
        <row r="564">
          <cell r="B564" t="str">
            <v>2811030000</v>
          </cell>
          <cell r="C564">
            <v>-81565858.849999905</v>
          </cell>
        </row>
        <row r="565">
          <cell r="B565" t="str">
            <v>2811040000</v>
          </cell>
          <cell r="C565">
            <v>-4620441.9800000004</v>
          </cell>
        </row>
        <row r="566">
          <cell r="B566" t="str">
            <v>2811050000</v>
          </cell>
          <cell r="C566">
            <v>-37138533.600000001</v>
          </cell>
        </row>
        <row r="567">
          <cell r="B567" t="str">
            <v>2811060000</v>
          </cell>
          <cell r="C567">
            <v>-1908375.03</v>
          </cell>
        </row>
        <row r="568">
          <cell r="B568" t="str">
            <v>2880010000</v>
          </cell>
          <cell r="C568">
            <v>-19872398.460000001</v>
          </cell>
        </row>
        <row r="569">
          <cell r="B569" t="str">
            <v>2901010000</v>
          </cell>
          <cell r="C569">
            <v>-11453500</v>
          </cell>
        </row>
        <row r="570">
          <cell r="B570" t="str">
            <v>2903010000</v>
          </cell>
          <cell r="C570">
            <v>-3935101.3999999901</v>
          </cell>
        </row>
        <row r="571">
          <cell r="B571" t="str">
            <v>2908010000</v>
          </cell>
          <cell r="C571">
            <v>-297981097.60000002</v>
          </cell>
        </row>
        <row r="572">
          <cell r="B572" t="str">
            <v>2908020000</v>
          </cell>
          <cell r="C572">
            <v>-563641.62</v>
          </cell>
        </row>
        <row r="573">
          <cell r="B573" t="str">
            <v>3130117100</v>
          </cell>
          <cell r="C573">
            <v>30712545.440000001</v>
          </cell>
        </row>
        <row r="574">
          <cell r="B574" t="str">
            <v>3130140100</v>
          </cell>
          <cell r="C574">
            <v>571534539.60000002</v>
          </cell>
        </row>
        <row r="575">
          <cell r="B575" t="str">
            <v>3130140200</v>
          </cell>
          <cell r="C575">
            <v>253240718</v>
          </cell>
        </row>
        <row r="576">
          <cell r="B576" t="str">
            <v>3130140300</v>
          </cell>
          <cell r="C576">
            <v>13774689</v>
          </cell>
        </row>
        <row r="577">
          <cell r="B577" t="str">
            <v>3130140400</v>
          </cell>
          <cell r="C577">
            <v>22420087</v>
          </cell>
        </row>
        <row r="578">
          <cell r="B578" t="str">
            <v>3130142100</v>
          </cell>
          <cell r="C578">
            <v>-120390.94</v>
          </cell>
        </row>
        <row r="579">
          <cell r="B579" t="str">
            <v>3130142300</v>
          </cell>
          <cell r="C579">
            <v>-0.01</v>
          </cell>
        </row>
        <row r="580">
          <cell r="B580" t="str">
            <v>3130142400</v>
          </cell>
          <cell r="C580">
            <v>0.89</v>
          </cell>
        </row>
        <row r="581">
          <cell r="B581" t="str">
            <v>3130142500</v>
          </cell>
          <cell r="C581">
            <v>-697238.04</v>
          </cell>
        </row>
        <row r="582">
          <cell r="B582" t="str">
            <v>3130142800</v>
          </cell>
          <cell r="C582">
            <v>-4916240.6299999896</v>
          </cell>
        </row>
        <row r="583">
          <cell r="B583" t="str">
            <v>3130142900</v>
          </cell>
          <cell r="C583">
            <v>-2027920.78</v>
          </cell>
        </row>
        <row r="584">
          <cell r="B584" t="str">
            <v>3130169100</v>
          </cell>
          <cell r="C584">
            <v>65808.850000000006</v>
          </cell>
        </row>
        <row r="585">
          <cell r="B585" t="str">
            <v>3130170100</v>
          </cell>
          <cell r="C585">
            <v>697238.04</v>
          </cell>
        </row>
        <row r="586">
          <cell r="B586" t="str">
            <v>3130171100</v>
          </cell>
          <cell r="C586">
            <v>4098599.29999999</v>
          </cell>
        </row>
        <row r="587">
          <cell r="B587" t="str">
            <v>3130172100</v>
          </cell>
          <cell r="C587">
            <v>2027920.78</v>
          </cell>
        </row>
        <row r="588">
          <cell r="B588" t="str">
            <v>3130173100</v>
          </cell>
          <cell r="C588">
            <v>33639606.5</v>
          </cell>
        </row>
        <row r="589">
          <cell r="B589" t="str">
            <v>3130185100</v>
          </cell>
          <cell r="C589">
            <v>-70333800</v>
          </cell>
        </row>
        <row r="590">
          <cell r="B590" t="str">
            <v>3130186100</v>
          </cell>
          <cell r="C590">
            <v>89393044.120000005</v>
          </cell>
        </row>
        <row r="591">
          <cell r="B591" t="str">
            <v>3130187100</v>
          </cell>
          <cell r="C591">
            <v>659760.63</v>
          </cell>
        </row>
        <row r="592">
          <cell r="B592" t="str">
            <v>3130188100</v>
          </cell>
          <cell r="C592">
            <v>53451209.079999901</v>
          </cell>
        </row>
        <row r="593">
          <cell r="B593" t="str">
            <v>3163101100</v>
          </cell>
          <cell r="C593">
            <v>43336604.890000001</v>
          </cell>
        </row>
        <row r="594">
          <cell r="B594" t="str">
            <v>3163101999</v>
          </cell>
          <cell r="C594">
            <v>17913.8499999999</v>
          </cell>
        </row>
        <row r="595">
          <cell r="B595" t="str">
            <v>3163199999</v>
          </cell>
          <cell r="C595">
            <v>-280500.83</v>
          </cell>
        </row>
        <row r="596">
          <cell r="B596" t="str">
            <v>3163201100</v>
          </cell>
          <cell r="C596">
            <v>280500.83</v>
          </cell>
        </row>
        <row r="597">
          <cell r="B597" t="str">
            <v>3164101100</v>
          </cell>
          <cell r="C597">
            <v>717275.81999999902</v>
          </cell>
        </row>
        <row r="598">
          <cell r="B598" t="str">
            <v>3164101999</v>
          </cell>
          <cell r="C598">
            <v>641.44000000000005</v>
          </cell>
        </row>
        <row r="599">
          <cell r="B599" t="str">
            <v>3176310110</v>
          </cell>
          <cell r="C599">
            <v>-17913.8499999999</v>
          </cell>
        </row>
        <row r="600">
          <cell r="B600" t="str">
            <v>3176410110</v>
          </cell>
          <cell r="C600">
            <v>-641.44000000000005</v>
          </cell>
        </row>
        <row r="601">
          <cell r="B601" t="str">
            <v>3183013110</v>
          </cell>
          <cell r="C601">
            <v>-10640403.23</v>
          </cell>
        </row>
        <row r="602">
          <cell r="B602" t="str">
            <v>3190000010</v>
          </cell>
          <cell r="C602">
            <v>-750463.98999999894</v>
          </cell>
        </row>
        <row r="603">
          <cell r="B603" t="str">
            <v>3190300000</v>
          </cell>
          <cell r="C603">
            <v>-986979773.60000002</v>
          </cell>
        </row>
        <row r="604">
          <cell r="B604" t="str">
            <v>3190690000</v>
          </cell>
          <cell r="C604">
            <v>-43303416.719999902</v>
          </cell>
        </row>
        <row r="605">
          <cell r="B605" t="str">
            <v>3620300100</v>
          </cell>
          <cell r="C605">
            <v>12963131.810000001</v>
          </cell>
        </row>
        <row r="606">
          <cell r="B606" t="str">
            <v>3620300200</v>
          </cell>
          <cell r="C606">
            <v>3941436.24</v>
          </cell>
        </row>
        <row r="607">
          <cell r="B607" t="str">
            <v>3620400100</v>
          </cell>
          <cell r="C607">
            <v>291326.78000000003</v>
          </cell>
        </row>
        <row r="608">
          <cell r="B608" t="str">
            <v>3620400300</v>
          </cell>
          <cell r="C608">
            <v>856471.28</v>
          </cell>
        </row>
        <row r="609">
          <cell r="B609" t="str">
            <v>3806300010</v>
          </cell>
          <cell r="C609">
            <v>-15138.16</v>
          </cell>
        </row>
        <row r="610">
          <cell r="B610" t="str">
            <v>3806400010</v>
          </cell>
          <cell r="C610">
            <v>-1579.45</v>
          </cell>
        </row>
        <row r="611">
          <cell r="B611" t="str">
            <v>3890000060</v>
          </cell>
          <cell r="C611">
            <v>16717.61</v>
          </cell>
        </row>
        <row r="612">
          <cell r="B612" t="str">
            <v>4142000000</v>
          </cell>
          <cell r="C612">
            <v>535514.81000000006</v>
          </cell>
        </row>
        <row r="613">
          <cell r="B613" t="str">
            <v>4205000000</v>
          </cell>
          <cell r="C613">
            <v>213774318.66</v>
          </cell>
        </row>
        <row r="614">
          <cell r="B614" t="str">
            <v>4207000000</v>
          </cell>
          <cell r="C614">
            <v>46141254.950000003</v>
          </cell>
        </row>
        <row r="615">
          <cell r="B615" t="str">
            <v>4210000000</v>
          </cell>
          <cell r="C615">
            <v>17720829.649999902</v>
          </cell>
        </row>
        <row r="616">
          <cell r="B616" t="str">
            <v>4220000000</v>
          </cell>
          <cell r="C616">
            <v>155642822.86000001</v>
          </cell>
        </row>
        <row r="617">
          <cell r="B617" t="str">
            <v>4231310000</v>
          </cell>
          <cell r="C617">
            <v>1597284847.97</v>
          </cell>
        </row>
        <row r="618">
          <cell r="B618" t="str">
            <v>4231320000</v>
          </cell>
          <cell r="C618">
            <v>2222794848.1599898</v>
          </cell>
        </row>
        <row r="619">
          <cell r="B619" t="str">
            <v>4231330000</v>
          </cell>
          <cell r="C619">
            <v>4857611164.21</v>
          </cell>
        </row>
        <row r="620">
          <cell r="B620" t="str">
            <v>4231340000</v>
          </cell>
          <cell r="C620">
            <v>480033353.05000001</v>
          </cell>
        </row>
        <row r="621">
          <cell r="B621" t="str">
            <v>4231350000</v>
          </cell>
          <cell r="C621">
            <v>196665007.28999901</v>
          </cell>
        </row>
        <row r="622">
          <cell r="B622" t="str">
            <v>4231390000</v>
          </cell>
          <cell r="C622">
            <v>5893158.9299999904</v>
          </cell>
        </row>
        <row r="623">
          <cell r="B623" t="str">
            <v>4239000000</v>
          </cell>
          <cell r="C623">
            <v>6086392.5999999903</v>
          </cell>
        </row>
        <row r="624">
          <cell r="B624" t="str">
            <v>4241100000</v>
          </cell>
          <cell r="C624">
            <v>35146820.009999901</v>
          </cell>
        </row>
        <row r="625">
          <cell r="B625" t="str">
            <v>4241200000</v>
          </cell>
          <cell r="C625">
            <v>4703593.66</v>
          </cell>
        </row>
        <row r="626">
          <cell r="B626" t="str">
            <v>4241900000</v>
          </cell>
          <cell r="C626">
            <v>1108749.6699999899</v>
          </cell>
        </row>
        <row r="627">
          <cell r="B627" t="str">
            <v>4242100000</v>
          </cell>
          <cell r="C627">
            <v>642201.80000000005</v>
          </cell>
        </row>
        <row r="628">
          <cell r="B628" t="str">
            <v>4250000000</v>
          </cell>
          <cell r="C628">
            <v>1690958.52</v>
          </cell>
        </row>
        <row r="629">
          <cell r="B629" t="str">
            <v>4261100000</v>
          </cell>
          <cell r="C629">
            <v>137159873.639999</v>
          </cell>
        </row>
        <row r="630">
          <cell r="B630" t="str">
            <v>4261200000</v>
          </cell>
          <cell r="C630">
            <v>6508342.1600000001</v>
          </cell>
        </row>
        <row r="631">
          <cell r="B631" t="str">
            <v>4261300000</v>
          </cell>
          <cell r="C631">
            <v>6915354.6299999896</v>
          </cell>
        </row>
        <row r="632">
          <cell r="B632" t="str">
            <v>4261400000</v>
          </cell>
          <cell r="C632">
            <v>666811.78</v>
          </cell>
        </row>
        <row r="633">
          <cell r="B633" t="str">
            <v>4261900000</v>
          </cell>
          <cell r="C633">
            <v>844241.03</v>
          </cell>
        </row>
        <row r="634">
          <cell r="B634" t="str">
            <v>4282000000</v>
          </cell>
          <cell r="C634">
            <v>138317.84</v>
          </cell>
        </row>
        <row r="635">
          <cell r="B635" t="str">
            <v>4283000000</v>
          </cell>
          <cell r="C635">
            <v>10236385.42</v>
          </cell>
        </row>
        <row r="636">
          <cell r="B636" t="str">
            <v>4290000000</v>
          </cell>
          <cell r="C636">
            <v>1914594.87</v>
          </cell>
        </row>
        <row r="637">
          <cell r="B637" t="str">
            <v>4310000000</v>
          </cell>
          <cell r="C637">
            <v>340325.32</v>
          </cell>
        </row>
        <row r="638">
          <cell r="B638" t="str">
            <v>4422000000</v>
          </cell>
          <cell r="C638">
            <v>837175.64</v>
          </cell>
        </row>
        <row r="639">
          <cell r="B639" t="str">
            <v>4423131000</v>
          </cell>
          <cell r="C639">
            <v>66366600.920000002</v>
          </cell>
        </row>
        <row r="640">
          <cell r="B640" t="str">
            <v>4423132000</v>
          </cell>
          <cell r="C640">
            <v>35341405.189999901</v>
          </cell>
        </row>
        <row r="641">
          <cell r="B641" t="str">
            <v>4423133000</v>
          </cell>
          <cell r="C641">
            <v>43525904.68</v>
          </cell>
        </row>
        <row r="642">
          <cell r="B642" t="str">
            <v>4423134000</v>
          </cell>
          <cell r="C642">
            <v>7418831.4699999904</v>
          </cell>
        </row>
        <row r="643">
          <cell r="B643" t="str">
            <v>4423135000</v>
          </cell>
          <cell r="C643">
            <v>17305606.09</v>
          </cell>
        </row>
        <row r="644">
          <cell r="B644" t="str">
            <v>4423519000</v>
          </cell>
          <cell r="C644">
            <v>13892547.310000001</v>
          </cell>
        </row>
        <row r="645">
          <cell r="B645" t="str">
            <v>4429000000</v>
          </cell>
          <cell r="C645">
            <v>209557.09</v>
          </cell>
        </row>
        <row r="646">
          <cell r="B646" t="str">
            <v>4486000000</v>
          </cell>
          <cell r="C646">
            <v>192112.41</v>
          </cell>
        </row>
        <row r="647">
          <cell r="B647" t="str">
            <v>4814200000</v>
          </cell>
          <cell r="C647">
            <v>-348029.45</v>
          </cell>
        </row>
        <row r="648">
          <cell r="B648" t="str">
            <v>4820500000</v>
          </cell>
          <cell r="C648">
            <v>-205098617.53</v>
          </cell>
        </row>
        <row r="649">
          <cell r="B649" t="str">
            <v>4820700000</v>
          </cell>
          <cell r="C649">
            <v>-39721478.880000003</v>
          </cell>
        </row>
        <row r="650">
          <cell r="B650" t="str">
            <v>4822000000</v>
          </cell>
          <cell r="C650">
            <v>-70029147.25</v>
          </cell>
        </row>
        <row r="651">
          <cell r="B651" t="str">
            <v>4823131000</v>
          </cell>
          <cell r="C651">
            <v>-893693458.23000002</v>
          </cell>
        </row>
        <row r="652">
          <cell r="B652" t="str">
            <v>4823132000</v>
          </cell>
          <cell r="C652">
            <v>-1176163134.3900001</v>
          </cell>
        </row>
        <row r="653">
          <cell r="B653" t="str">
            <v>4823133000</v>
          </cell>
          <cell r="C653">
            <v>-3049186440.5700002</v>
          </cell>
        </row>
        <row r="654">
          <cell r="B654" t="str">
            <v>4823134000</v>
          </cell>
          <cell r="C654">
            <v>-240642704.12</v>
          </cell>
        </row>
        <row r="655">
          <cell r="B655" t="str">
            <v>4823135000</v>
          </cell>
          <cell r="C655">
            <v>-108738001.56999899</v>
          </cell>
        </row>
        <row r="656">
          <cell r="B656" t="str">
            <v>4823139000</v>
          </cell>
          <cell r="C656">
            <v>-5868277.7699999902</v>
          </cell>
        </row>
        <row r="657">
          <cell r="B657" t="str">
            <v>4823900000</v>
          </cell>
          <cell r="C657">
            <v>-4938209.4400000004</v>
          </cell>
        </row>
        <row r="658">
          <cell r="B658" t="str">
            <v>4824110000</v>
          </cell>
          <cell r="C658">
            <v>-23125988.75</v>
          </cell>
        </row>
        <row r="659">
          <cell r="B659" t="str">
            <v>4824120000</v>
          </cell>
          <cell r="C659">
            <v>-4095348.3199999901</v>
          </cell>
        </row>
        <row r="660">
          <cell r="B660" t="str">
            <v>4824190000</v>
          </cell>
          <cell r="C660">
            <v>-1070309.3999999899</v>
          </cell>
        </row>
        <row r="661">
          <cell r="B661" t="str">
            <v>4824210000</v>
          </cell>
          <cell r="C661">
            <v>-239051.179999999</v>
          </cell>
        </row>
        <row r="662">
          <cell r="B662" t="str">
            <v>4825000000</v>
          </cell>
          <cell r="C662">
            <v>-1283863.24</v>
          </cell>
        </row>
        <row r="663">
          <cell r="B663" t="str">
            <v>4826110000</v>
          </cell>
          <cell r="C663">
            <v>-32111113.390000001</v>
          </cell>
        </row>
        <row r="664">
          <cell r="B664" t="str">
            <v>4826120000</v>
          </cell>
          <cell r="C664">
            <v>-4722030.7699999902</v>
          </cell>
        </row>
        <row r="665">
          <cell r="B665" t="str">
            <v>4826130000</v>
          </cell>
          <cell r="C665">
            <v>-5113071.33</v>
          </cell>
        </row>
        <row r="666">
          <cell r="B666" t="str">
            <v>4826140000</v>
          </cell>
          <cell r="C666">
            <v>-491246.9</v>
          </cell>
        </row>
        <row r="667">
          <cell r="B667" t="str">
            <v>4826190000</v>
          </cell>
          <cell r="C667">
            <v>-575419.77</v>
          </cell>
        </row>
        <row r="668">
          <cell r="B668" t="str">
            <v>4828200000</v>
          </cell>
          <cell r="C668">
            <v>-31473.47</v>
          </cell>
        </row>
        <row r="669">
          <cell r="B669" t="str">
            <v>4828300000</v>
          </cell>
          <cell r="C669">
            <v>-3437431.23</v>
          </cell>
        </row>
        <row r="670">
          <cell r="B670" t="str">
            <v>4829000000</v>
          </cell>
          <cell r="C670">
            <v>-1046707.89</v>
          </cell>
        </row>
        <row r="671">
          <cell r="B671" t="str">
            <v>4831000000</v>
          </cell>
          <cell r="C671">
            <v>-215074.69</v>
          </cell>
        </row>
        <row r="672">
          <cell r="B672" t="str">
            <v>5100100000</v>
          </cell>
          <cell r="C672">
            <v>-1024500000</v>
          </cell>
        </row>
        <row r="673">
          <cell r="B673" t="str">
            <v>5711100000</v>
          </cell>
          <cell r="C673">
            <v>-95633247.230000004</v>
          </cell>
        </row>
        <row r="674">
          <cell r="B674" t="str">
            <v>5740100000</v>
          </cell>
          <cell r="C674">
            <v>-247255362.65000001</v>
          </cell>
        </row>
        <row r="675">
          <cell r="B675" t="str">
            <v>5900100000</v>
          </cell>
          <cell r="C675">
            <v>-65226294.670000002</v>
          </cell>
        </row>
        <row r="676">
          <cell r="B676" t="str">
            <v>8800000000</v>
          </cell>
          <cell r="C676">
            <v>-65927892.420000002</v>
          </cell>
        </row>
        <row r="677">
          <cell r="B677">
            <v>0</v>
          </cell>
        </row>
        <row r="678">
          <cell r="B678">
            <v>0</v>
          </cell>
        </row>
        <row r="679">
          <cell r="B679">
            <v>0</v>
          </cell>
        </row>
        <row r="680">
          <cell r="B680">
            <v>0</v>
          </cell>
        </row>
        <row r="681">
          <cell r="B681">
            <v>0</v>
          </cell>
        </row>
        <row r="682">
          <cell r="B682">
            <v>0</v>
          </cell>
        </row>
        <row r="683">
          <cell r="B683">
            <v>0</v>
          </cell>
        </row>
        <row r="684">
          <cell r="B684">
            <v>0</v>
          </cell>
        </row>
        <row r="685">
          <cell r="B685">
            <v>0</v>
          </cell>
        </row>
        <row r="686">
          <cell r="B686">
            <v>0</v>
          </cell>
        </row>
        <row r="687">
          <cell r="B687">
            <v>0</v>
          </cell>
        </row>
        <row r="688">
          <cell r="B688">
            <v>0</v>
          </cell>
        </row>
        <row r="689">
          <cell r="B689">
            <v>0</v>
          </cell>
        </row>
        <row r="690">
          <cell r="B690">
            <v>0</v>
          </cell>
        </row>
        <row r="691">
          <cell r="B691">
            <v>0</v>
          </cell>
        </row>
        <row r="692">
          <cell r="B692">
            <v>0</v>
          </cell>
        </row>
        <row r="693">
          <cell r="B693">
            <v>0</v>
          </cell>
        </row>
        <row r="694">
          <cell r="B694">
            <v>0</v>
          </cell>
        </row>
        <row r="695">
          <cell r="B695">
            <v>0</v>
          </cell>
        </row>
        <row r="696">
          <cell r="B696">
            <v>0</v>
          </cell>
        </row>
        <row r="697">
          <cell r="B697">
            <v>0</v>
          </cell>
        </row>
        <row r="698">
          <cell r="B698">
            <v>0</v>
          </cell>
        </row>
        <row r="699">
          <cell r="B699">
            <v>0</v>
          </cell>
        </row>
        <row r="700">
          <cell r="B700">
            <v>0</v>
          </cell>
        </row>
        <row r="701">
          <cell r="B701">
            <v>0</v>
          </cell>
        </row>
        <row r="702">
          <cell r="B702">
            <v>0</v>
          </cell>
        </row>
        <row r="703">
          <cell r="B703">
            <v>0</v>
          </cell>
        </row>
        <row r="704">
          <cell r="B704">
            <v>0</v>
          </cell>
        </row>
        <row r="705">
          <cell r="B705">
            <v>0</v>
          </cell>
        </row>
        <row r="706">
          <cell r="B706">
            <v>0</v>
          </cell>
        </row>
        <row r="707">
          <cell r="B707">
            <v>0</v>
          </cell>
        </row>
        <row r="708">
          <cell r="B708">
            <v>0</v>
          </cell>
        </row>
        <row r="709">
          <cell r="B709">
            <v>0</v>
          </cell>
        </row>
        <row r="710">
          <cell r="B710">
            <v>0</v>
          </cell>
        </row>
        <row r="711">
          <cell r="B711">
            <v>0</v>
          </cell>
        </row>
        <row r="712">
          <cell r="B712">
            <v>0</v>
          </cell>
        </row>
        <row r="713">
          <cell r="B713">
            <v>0</v>
          </cell>
        </row>
        <row r="714">
          <cell r="B714">
            <v>0</v>
          </cell>
        </row>
        <row r="715">
          <cell r="B715">
            <v>0</v>
          </cell>
        </row>
        <row r="716">
          <cell r="B716">
            <v>0</v>
          </cell>
        </row>
        <row r="717">
          <cell r="B717">
            <v>0</v>
          </cell>
        </row>
        <row r="718">
          <cell r="B718">
            <v>0</v>
          </cell>
        </row>
        <row r="719">
          <cell r="B719">
            <v>0</v>
          </cell>
        </row>
        <row r="720">
          <cell r="B720">
            <v>0</v>
          </cell>
        </row>
        <row r="721">
          <cell r="B721">
            <v>0</v>
          </cell>
        </row>
        <row r="722">
          <cell r="B722">
            <v>0</v>
          </cell>
        </row>
        <row r="723">
          <cell r="B723">
            <v>0</v>
          </cell>
        </row>
        <row r="724">
          <cell r="B724">
            <v>0</v>
          </cell>
        </row>
        <row r="725">
          <cell r="B725">
            <v>0</v>
          </cell>
        </row>
        <row r="726">
          <cell r="B726">
            <v>0</v>
          </cell>
        </row>
        <row r="727">
          <cell r="B727">
            <v>0</v>
          </cell>
        </row>
        <row r="728">
          <cell r="B728">
            <v>0</v>
          </cell>
        </row>
        <row r="729">
          <cell r="B729">
            <v>0</v>
          </cell>
        </row>
        <row r="730">
          <cell r="B730">
            <v>0</v>
          </cell>
        </row>
        <row r="731">
          <cell r="B731">
            <v>0</v>
          </cell>
        </row>
        <row r="732">
          <cell r="B732">
            <v>0</v>
          </cell>
        </row>
        <row r="733">
          <cell r="B733">
            <v>0</v>
          </cell>
        </row>
        <row r="734">
          <cell r="B734">
            <v>0</v>
          </cell>
        </row>
        <row r="735">
          <cell r="B735">
            <v>0</v>
          </cell>
        </row>
        <row r="736">
          <cell r="B736">
            <v>0</v>
          </cell>
        </row>
        <row r="737">
          <cell r="B737">
            <v>0</v>
          </cell>
        </row>
        <row r="738">
          <cell r="B738">
            <v>0</v>
          </cell>
        </row>
        <row r="739">
          <cell r="B739">
            <v>0</v>
          </cell>
        </row>
        <row r="740">
          <cell r="B740">
            <v>0</v>
          </cell>
        </row>
        <row r="741">
          <cell r="B741">
            <v>0</v>
          </cell>
        </row>
        <row r="742">
          <cell r="B742">
            <v>0</v>
          </cell>
        </row>
        <row r="743">
          <cell r="B743">
            <v>0</v>
          </cell>
        </row>
        <row r="744">
          <cell r="B744">
            <v>0</v>
          </cell>
        </row>
        <row r="745">
          <cell r="B745">
            <v>0</v>
          </cell>
        </row>
        <row r="746">
          <cell r="B746">
            <v>0</v>
          </cell>
        </row>
        <row r="747">
          <cell r="B747">
            <v>0</v>
          </cell>
        </row>
        <row r="748">
          <cell r="B748">
            <v>0</v>
          </cell>
        </row>
        <row r="749">
          <cell r="B749">
            <v>0</v>
          </cell>
        </row>
        <row r="750">
          <cell r="B750">
            <v>0</v>
          </cell>
        </row>
        <row r="751">
          <cell r="B751">
            <v>0</v>
          </cell>
        </row>
        <row r="752">
          <cell r="B752">
            <v>0</v>
          </cell>
        </row>
        <row r="753">
          <cell r="B753">
            <v>0</v>
          </cell>
        </row>
        <row r="754">
          <cell r="B754">
            <v>0</v>
          </cell>
        </row>
        <row r="755">
          <cell r="B755">
            <v>0</v>
          </cell>
        </row>
        <row r="756">
          <cell r="B756">
            <v>0</v>
          </cell>
        </row>
      </sheetData>
      <sheetData sheetId="2" refreshError="1"/>
      <sheetData sheetId="3" refreshError="1"/>
      <sheetData sheetId="4" refreshError="1"/>
      <sheetData sheetId="5" refreshError="1"/>
      <sheetData sheetId="6"/>
      <sheetData sheetId="7"/>
      <sheetData sheetId="8"/>
      <sheetData sheetId="9"/>
      <sheetData sheetId="10"/>
      <sheetData sheetId="11"/>
      <sheetData sheetId="12"/>
      <sheetData sheetId="13"/>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01712"/>
      <sheetName val="P3"/>
      <sheetName val="P4"/>
      <sheetName val="P5"/>
      <sheetName val="Book1"/>
      <sheetName val="MAPA"/>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01712"/>
      <sheetName val="P3"/>
      <sheetName val="P4"/>
      <sheetName val="P5"/>
      <sheetName val="Book1"/>
      <sheetName val="MAPA"/>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j"/>
      <sheetName val="Folha1"/>
      <sheetName val="BEI"/>
      <sheetName val="dif.camb"/>
      <sheetName val="emac"/>
      <sheetName val="ener"/>
      <sheetName val="f_pensoes"/>
      <sheetName val="imp dif"/>
      <sheetName val="Od"/>
      <sheetName val="68$"/>
      <sheetName val="68€"/>
      <sheetName val="balancete"/>
      <sheetName val="DF'S INDIV"/>
      <sheetName val="Consolidação"/>
      <sheetName val="DF'S Cons"/>
      <sheetName val="Ajust cons 2003"/>
      <sheetName val=" DF'S DR.Ana"/>
      <sheetName val="leasing"/>
      <sheetName val="COOPEREME"/>
      <sheetName val="Equivalência"/>
      <sheetName val="Museu"/>
      <sheetName val="72"/>
      <sheetName val="mod22"/>
      <sheetName val="mod22 2"/>
      <sheetName val="mod22 est"/>
      <sheetName val="mod22 KPMG"/>
      <sheetName val="mod22 notas"/>
      <sheetName val="dif_camb"/>
      <sheetName val="imp_dif"/>
      <sheetName val="DF'S_INDIV"/>
      <sheetName val="DF'S_Cons"/>
      <sheetName val="Ajust_cons_2003"/>
      <sheetName val="_DF'S_DR_Ana"/>
      <sheetName val="mod22_2"/>
      <sheetName val="mod22_est"/>
      <sheetName val="mod22_KPMG"/>
      <sheetName val="mod22_nota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refreshError="1"/>
      <sheetData sheetId="24" refreshError="1"/>
      <sheetData sheetId="25"/>
      <sheetData sheetId="26"/>
      <sheetData sheetId="27"/>
      <sheetData sheetId="28"/>
      <sheetData sheetId="29"/>
      <sheetData sheetId="30"/>
      <sheetData sheetId="31"/>
      <sheetData sheetId="32"/>
      <sheetData sheetId="33"/>
      <sheetData sheetId="34"/>
      <sheetData sheetId="35"/>
      <sheetData sheetId="36"/>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otações"/>
      <sheetName val="Procura"/>
      <sheetName val="Oferta"/>
      <sheetName val="DR ACTIVIDADES"/>
      <sheetName val="dr+ot+of TOTAL"/>
      <sheetName val="resumo DR"/>
      <sheetName val="Balanço"/>
      <sheetName val="Serv.dívida"/>
      <sheetName val="Serv.dívida (Anexo)"/>
      <sheetName val="Indicadores"/>
      <sheetName val="APOIO"/>
      <sheetName val="Investimento"/>
      <sheetName val="Pessoal"/>
      <sheetName val="dr+ot+of TOTALback"/>
      <sheetName val="DR ACTIVIDADES back"/>
    </sheetNames>
    <sheetDataSet>
      <sheetData sheetId="0"/>
      <sheetData sheetId="1"/>
      <sheetData sheetId="2"/>
      <sheetData sheetId="3"/>
      <sheetData sheetId="4"/>
      <sheetData sheetId="5"/>
      <sheetData sheetId="6"/>
      <sheetData sheetId="7" refreshError="1">
        <row r="3">
          <cell r="A3" t="str">
            <v>Taxas de juros nominais</v>
          </cell>
        </row>
        <row r="4">
          <cell r="A4" t="str">
            <v>Euribor 12 m</v>
          </cell>
          <cell r="G4">
            <v>0</v>
          </cell>
          <cell r="H4">
            <v>0</v>
          </cell>
          <cell r="I4">
            <v>0</v>
          </cell>
          <cell r="J4">
            <v>0</v>
          </cell>
          <cell r="K4">
            <v>0</v>
          </cell>
          <cell r="L4">
            <v>0</v>
          </cell>
          <cell r="M4">
            <v>0</v>
          </cell>
          <cell r="N4">
            <v>0</v>
          </cell>
          <cell r="O4">
            <v>0</v>
          </cell>
          <cell r="P4">
            <v>0</v>
          </cell>
          <cell r="Q4">
            <v>0</v>
          </cell>
          <cell r="R4">
            <v>0</v>
          </cell>
        </row>
        <row r="5">
          <cell r="A5" t="str">
            <v>Lisbor 6m</v>
          </cell>
          <cell r="G5">
            <v>0</v>
          </cell>
          <cell r="H5">
            <v>0</v>
          </cell>
          <cell r="I5">
            <v>0</v>
          </cell>
          <cell r="J5">
            <v>0</v>
          </cell>
          <cell r="K5">
            <v>0</v>
          </cell>
          <cell r="L5">
            <v>0</v>
          </cell>
          <cell r="M5">
            <v>0</v>
          </cell>
          <cell r="N5">
            <v>0</v>
          </cell>
          <cell r="O5">
            <v>0</v>
          </cell>
          <cell r="P5">
            <v>0</v>
          </cell>
          <cell r="Q5">
            <v>0</v>
          </cell>
          <cell r="R5">
            <v>0</v>
          </cell>
        </row>
        <row r="6">
          <cell r="A6" t="str">
            <v>Emprést.c.prazo</v>
          </cell>
          <cell r="G6">
            <v>0</v>
          </cell>
          <cell r="H6">
            <v>0</v>
          </cell>
          <cell r="I6">
            <v>0</v>
          </cell>
          <cell r="J6">
            <v>0</v>
          </cell>
          <cell r="K6">
            <v>0</v>
          </cell>
          <cell r="L6">
            <v>0</v>
          </cell>
          <cell r="M6">
            <v>0</v>
          </cell>
          <cell r="N6">
            <v>0</v>
          </cell>
          <cell r="O6">
            <v>0</v>
          </cell>
          <cell r="P6">
            <v>0</v>
          </cell>
          <cell r="Q6">
            <v>0</v>
          </cell>
          <cell r="R6">
            <v>0</v>
          </cell>
        </row>
        <row r="7">
          <cell r="A7" t="str">
            <v>Emprést.m.l.prazo</v>
          </cell>
          <cell r="G7">
            <v>0</v>
          </cell>
          <cell r="H7">
            <v>0</v>
          </cell>
          <cell r="I7">
            <v>0</v>
          </cell>
          <cell r="J7">
            <v>0</v>
          </cell>
          <cell r="K7">
            <v>0</v>
          </cell>
          <cell r="L7">
            <v>0</v>
          </cell>
          <cell r="M7">
            <v>0</v>
          </cell>
          <cell r="N7">
            <v>0</v>
          </cell>
          <cell r="O7">
            <v>0</v>
          </cell>
          <cell r="P7">
            <v>0</v>
          </cell>
          <cell r="Q7">
            <v>0</v>
          </cell>
          <cell r="R7">
            <v>0</v>
          </cell>
        </row>
        <row r="8">
          <cell r="A8" t="str">
            <v>Empréstimo separação</v>
          </cell>
          <cell r="F8">
            <v>3.5000000000000003E-2</v>
          </cell>
          <cell r="G8">
            <v>2.9166666666666668E-3</v>
          </cell>
          <cell r="H8">
            <v>2.9166666666666668E-3</v>
          </cell>
          <cell r="I8">
            <v>2.9166666666666668E-3</v>
          </cell>
          <cell r="J8">
            <v>2.9166666666666668E-3</v>
          </cell>
          <cell r="K8">
            <v>2.9166666666666668E-3</v>
          </cell>
          <cell r="L8">
            <v>2.9166666666666668E-3</v>
          </cell>
          <cell r="M8">
            <v>2.9166666666666668E-3</v>
          </cell>
          <cell r="N8">
            <v>2.9166666666666668E-3</v>
          </cell>
          <cell r="O8">
            <v>2.9166666666666668E-3</v>
          </cell>
          <cell r="P8">
            <v>2.9166666666666668E-3</v>
          </cell>
          <cell r="Q8">
            <v>2.9166666666666668E-3</v>
          </cell>
          <cell r="R8">
            <v>2.9166666666666668E-3</v>
          </cell>
        </row>
        <row r="10">
          <cell r="A10" t="str">
            <v xml:space="preserve"> TAXAS DE JUROS</v>
          </cell>
        </row>
        <row r="11">
          <cell r="G11" t="str">
            <v>JAN</v>
          </cell>
          <cell r="H11" t="str">
            <v>FEV</v>
          </cell>
          <cell r="I11" t="str">
            <v>MAR</v>
          </cell>
          <cell r="J11" t="str">
            <v>ABR</v>
          </cell>
          <cell r="K11" t="str">
            <v>MAI</v>
          </cell>
          <cell r="L11" t="str">
            <v>JUN</v>
          </cell>
          <cell r="M11" t="str">
            <v>JUL</v>
          </cell>
          <cell r="N11" t="str">
            <v>AGO</v>
          </cell>
          <cell r="O11" t="str">
            <v>SET</v>
          </cell>
          <cell r="P11" t="str">
            <v>OUT</v>
          </cell>
          <cell r="Q11" t="str">
            <v>NOV</v>
          </cell>
          <cell r="R11" t="str">
            <v>DEZ</v>
          </cell>
        </row>
        <row r="13">
          <cell r="A13" t="str">
            <v>papel comercial existente</v>
          </cell>
          <cell r="F13">
            <v>0</v>
          </cell>
          <cell r="G13">
            <v>0</v>
          </cell>
          <cell r="H13">
            <v>0</v>
          </cell>
          <cell r="I13">
            <v>0</v>
          </cell>
          <cell r="J13">
            <v>0</v>
          </cell>
          <cell r="K13">
            <v>0</v>
          </cell>
          <cell r="L13">
            <v>0</v>
          </cell>
          <cell r="M13">
            <v>0</v>
          </cell>
          <cell r="N13">
            <v>0</v>
          </cell>
          <cell r="O13">
            <v>0</v>
          </cell>
          <cell r="P13">
            <v>0</v>
          </cell>
          <cell r="Q13">
            <v>0</v>
          </cell>
          <cell r="R13">
            <v>0</v>
          </cell>
        </row>
        <row r="14">
          <cell r="A14" t="str">
            <v>Empréstimo Sumitomo</v>
          </cell>
          <cell r="D14" t="str">
            <v>Tx Juro</v>
          </cell>
          <cell r="E14" t="str">
            <v>Spread</v>
          </cell>
          <cell r="F14">
            <v>0.04</v>
          </cell>
          <cell r="G14">
            <v>3.3333333333333335E-3</v>
          </cell>
          <cell r="H14">
            <v>3.3333333333333335E-3</v>
          </cell>
          <cell r="I14">
            <v>3.3333333333333335E-3</v>
          </cell>
          <cell r="J14">
            <v>3.3333333333333335E-3</v>
          </cell>
          <cell r="K14">
            <v>3.3333333333333335E-3</v>
          </cell>
          <cell r="L14">
            <v>3.3333333333333335E-3</v>
          </cell>
          <cell r="M14">
            <v>3.3333333333333335E-3</v>
          </cell>
          <cell r="N14">
            <v>3.3333333333333335E-3</v>
          </cell>
          <cell r="O14">
            <v>3.3333333333333335E-3</v>
          </cell>
          <cell r="P14">
            <v>3.3333333333333335E-3</v>
          </cell>
          <cell r="Q14">
            <v>3.3333333333333335E-3</v>
          </cell>
          <cell r="R14">
            <v>3.3333333333333335E-3</v>
          </cell>
        </row>
        <row r="15">
          <cell r="A15" t="str">
            <v xml:space="preserve">   Maio/2003</v>
          </cell>
          <cell r="D15">
            <v>2.9829999999999999E-2</v>
          </cell>
          <cell r="E15">
            <v>3.2499999999999999E-3</v>
          </cell>
        </row>
        <row r="16">
          <cell r="A16" t="str">
            <v xml:space="preserve">   Nov/2003</v>
          </cell>
          <cell r="D16">
            <v>0.04</v>
          </cell>
          <cell r="E16">
            <v>3.2499999999999999E-3</v>
          </cell>
        </row>
        <row r="17">
          <cell r="A17" t="str">
            <v>taxas de referência</v>
          </cell>
          <cell r="F17">
            <v>0.04</v>
          </cell>
          <cell r="G17">
            <v>3.3333333333333335E-3</v>
          </cell>
          <cell r="H17">
            <v>3.3333333333333335E-3</v>
          </cell>
          <cell r="I17">
            <v>3.3333333333333335E-3</v>
          </cell>
          <cell r="J17">
            <v>3.3333333333333335E-3</v>
          </cell>
          <cell r="K17">
            <v>3.3333333333333335E-3</v>
          </cell>
          <cell r="L17">
            <v>3.3333333333333335E-3</v>
          </cell>
          <cell r="M17">
            <v>3.3333333333333335E-3</v>
          </cell>
          <cell r="N17">
            <v>3.3333333333333335E-3</v>
          </cell>
          <cell r="O17">
            <v>3.3333333333333335E-3</v>
          </cell>
          <cell r="P17">
            <v>3.3333333333333335E-3</v>
          </cell>
          <cell r="Q17">
            <v>3.3333333333333335E-3</v>
          </cell>
          <cell r="R17">
            <v>3.3333333333333335E-3</v>
          </cell>
        </row>
        <row r="18">
          <cell r="A18" t="str">
            <v>Papel comerc. utiliz. Jan</v>
          </cell>
          <cell r="B18">
            <v>1</v>
          </cell>
          <cell r="F18">
            <v>0.04</v>
          </cell>
        </row>
        <row r="19">
          <cell r="A19" t="str">
            <v>Papel comerc. utiliz. Jan</v>
          </cell>
          <cell r="B19">
            <v>1</v>
          </cell>
          <cell r="F19">
            <v>0.04</v>
          </cell>
        </row>
        <row r="20">
          <cell r="A20" t="str">
            <v>Papel comerc. utiliz. Jan</v>
          </cell>
          <cell r="B20">
            <v>1</v>
          </cell>
          <cell r="F20">
            <v>0.04</v>
          </cell>
        </row>
        <row r="21">
          <cell r="A21" t="str">
            <v>Papel comerc. utiliz. Fev</v>
          </cell>
          <cell r="B21">
            <v>2</v>
          </cell>
          <cell r="F21">
            <v>0.04</v>
          </cell>
        </row>
        <row r="22">
          <cell r="A22" t="str">
            <v>Papel comerc. utiliz. Mar</v>
          </cell>
          <cell r="B22">
            <v>3</v>
          </cell>
          <cell r="F22">
            <v>0.04</v>
          </cell>
        </row>
        <row r="23">
          <cell r="A23" t="str">
            <v>Papel comerc. utiliz. Abr</v>
          </cell>
          <cell r="B23">
            <v>4</v>
          </cell>
          <cell r="F23">
            <v>0.04</v>
          </cell>
        </row>
        <row r="24">
          <cell r="A24" t="str">
            <v>Papel comerc. utiliz. Abr</v>
          </cell>
          <cell r="B24">
            <v>4</v>
          </cell>
          <cell r="F24">
            <v>0.04</v>
          </cell>
        </row>
        <row r="25">
          <cell r="A25" t="str">
            <v>Papel comerc. utiliz. Mai</v>
          </cell>
          <cell r="B25">
            <v>5</v>
          </cell>
          <cell r="F25">
            <v>0.04</v>
          </cell>
        </row>
        <row r="26">
          <cell r="A26" t="str">
            <v>Papel comerc. utiliz. Jun</v>
          </cell>
          <cell r="B26">
            <v>6</v>
          </cell>
          <cell r="F26">
            <v>0.04</v>
          </cell>
        </row>
        <row r="27">
          <cell r="A27" t="str">
            <v>Papel comerc. utiliz. Jul</v>
          </cell>
          <cell r="B27">
            <v>7</v>
          </cell>
          <cell r="F27">
            <v>0.04</v>
          </cell>
        </row>
        <row r="28">
          <cell r="A28" t="str">
            <v>Papel comerc. utiliz. Jul</v>
          </cell>
          <cell r="B28">
            <v>7</v>
          </cell>
          <cell r="F28">
            <v>0.04</v>
          </cell>
        </row>
        <row r="29">
          <cell r="A29" t="str">
            <v>Papel comerc. utiliz. Ago</v>
          </cell>
          <cell r="B29">
            <v>8</v>
          </cell>
          <cell r="F29">
            <v>0.04</v>
          </cell>
        </row>
        <row r="30">
          <cell r="A30" t="str">
            <v>Papel comerc. utiliz. Set</v>
          </cell>
          <cell r="B30">
            <v>9</v>
          </cell>
          <cell r="F30">
            <v>0.04</v>
          </cell>
        </row>
        <row r="31">
          <cell r="A31" t="str">
            <v>Papel comerc. utiliz. Out</v>
          </cell>
          <cell r="B31">
            <v>10</v>
          </cell>
          <cell r="F31">
            <v>0.04</v>
          </cell>
        </row>
        <row r="32">
          <cell r="A32" t="str">
            <v>Papel comerc. utiliz. Out</v>
          </cell>
          <cell r="B32">
            <v>10</v>
          </cell>
          <cell r="F32">
            <v>0.04</v>
          </cell>
        </row>
        <row r="33">
          <cell r="A33" t="str">
            <v>Papel comerc. utiliz. Nov</v>
          </cell>
          <cell r="B33">
            <v>11</v>
          </cell>
          <cell r="F33">
            <v>0.04</v>
          </cell>
        </row>
        <row r="34">
          <cell r="A34" t="str">
            <v>Papel comerc. utiliz. Dez</v>
          </cell>
          <cell r="B34">
            <v>12</v>
          </cell>
          <cell r="F34">
            <v>0.04</v>
          </cell>
        </row>
        <row r="36">
          <cell r="A36" t="str">
            <v>Outros empréstimos</v>
          </cell>
          <cell r="F36">
            <v>0.04</v>
          </cell>
          <cell r="G36">
            <v>3.3333333333333335E-3</v>
          </cell>
          <cell r="H36">
            <v>3.3333333333333335E-3</v>
          </cell>
          <cell r="I36">
            <v>3.3333333333333335E-3</v>
          </cell>
          <cell r="J36">
            <v>3.3333333333333335E-3</v>
          </cell>
          <cell r="K36">
            <v>3.3333333333333335E-3</v>
          </cell>
          <cell r="L36">
            <v>3.3333333333333335E-3</v>
          </cell>
          <cell r="M36">
            <v>3.3333333333333335E-3</v>
          </cell>
          <cell r="N36">
            <v>3.3333333333333335E-3</v>
          </cell>
          <cell r="O36">
            <v>3.3333333333333335E-3</v>
          </cell>
          <cell r="P36">
            <v>3.3333333333333335E-3</v>
          </cell>
          <cell r="Q36">
            <v>3.3333333333333335E-3</v>
          </cell>
          <cell r="R36">
            <v>3.3333333333333335E-3</v>
          </cell>
        </row>
        <row r="39">
          <cell r="A39" t="str">
            <v xml:space="preserve"> Capital em Dívida (milhões de euros)</v>
          </cell>
        </row>
        <row r="42">
          <cell r="F42" t="str">
            <v xml:space="preserve"> 31.Dez.02</v>
          </cell>
          <cell r="G42" t="str">
            <v>JAN</v>
          </cell>
          <cell r="H42" t="str">
            <v>FEV</v>
          </cell>
          <cell r="I42" t="str">
            <v>MAR</v>
          </cell>
          <cell r="J42" t="str">
            <v>ABR</v>
          </cell>
          <cell r="K42" t="str">
            <v>MAI</v>
          </cell>
          <cell r="L42" t="str">
            <v>JUN</v>
          </cell>
          <cell r="M42" t="str">
            <v>JUL</v>
          </cell>
          <cell r="N42" t="str">
            <v>AGO</v>
          </cell>
          <cell r="O42" t="str">
            <v>SET</v>
          </cell>
          <cell r="P42" t="str">
            <v>OUT</v>
          </cell>
          <cell r="Q42" t="str">
            <v>NOV</v>
          </cell>
          <cell r="R42" t="str">
            <v>DEZ</v>
          </cell>
        </row>
        <row r="43">
          <cell r="D43" t="str">
            <v>montante</v>
          </cell>
          <cell r="E43" t="str">
            <v>nº meses</v>
          </cell>
          <cell r="G43">
            <v>1</v>
          </cell>
          <cell r="H43">
            <v>2</v>
          </cell>
          <cell r="I43">
            <v>3</v>
          </cell>
          <cell r="J43">
            <v>4</v>
          </cell>
          <cell r="K43">
            <v>5</v>
          </cell>
          <cell r="L43">
            <v>6</v>
          </cell>
          <cell r="M43">
            <v>7</v>
          </cell>
          <cell r="N43">
            <v>8</v>
          </cell>
          <cell r="O43">
            <v>9</v>
          </cell>
          <cell r="P43">
            <v>10</v>
          </cell>
          <cell r="Q43">
            <v>11</v>
          </cell>
          <cell r="R43">
            <v>12</v>
          </cell>
        </row>
        <row r="44">
          <cell r="A44" t="str">
            <v>Papel comercial existente</v>
          </cell>
          <cell r="F44">
            <v>309</v>
          </cell>
          <cell r="G44">
            <v>80</v>
          </cell>
          <cell r="H44">
            <v>80</v>
          </cell>
          <cell r="I44">
            <v>80</v>
          </cell>
          <cell r="J44">
            <v>0</v>
          </cell>
          <cell r="K44">
            <v>0</v>
          </cell>
          <cell r="L44">
            <v>0</v>
          </cell>
          <cell r="M44">
            <v>0</v>
          </cell>
          <cell r="N44">
            <v>0</v>
          </cell>
          <cell r="O44">
            <v>0</v>
          </cell>
          <cell r="P44">
            <v>0</v>
          </cell>
          <cell r="Q44">
            <v>0</v>
          </cell>
          <cell r="R44">
            <v>0</v>
          </cell>
        </row>
        <row r="45">
          <cell r="A45" t="str">
            <v>Empréstimo Sumitomo</v>
          </cell>
          <cell r="F45">
            <v>350</v>
          </cell>
          <cell r="G45">
            <v>350</v>
          </cell>
          <cell r="H45">
            <v>350</v>
          </cell>
          <cell r="I45">
            <v>350</v>
          </cell>
          <cell r="J45">
            <v>350</v>
          </cell>
          <cell r="K45">
            <v>350</v>
          </cell>
          <cell r="L45">
            <v>350</v>
          </cell>
          <cell r="M45">
            <v>350</v>
          </cell>
          <cell r="N45">
            <v>350</v>
          </cell>
          <cell r="O45">
            <v>350</v>
          </cell>
          <cell r="P45">
            <v>350</v>
          </cell>
          <cell r="Q45">
            <v>326.66700000000003</v>
          </cell>
          <cell r="R45">
            <v>326.66700000000003</v>
          </cell>
        </row>
        <row r="46">
          <cell r="A46" t="str">
            <v>Papel comerc. utiliz. Jan</v>
          </cell>
          <cell r="B46">
            <v>1</v>
          </cell>
          <cell r="D46">
            <v>67.5</v>
          </cell>
          <cell r="E46">
            <v>1.0333333333333332</v>
          </cell>
          <cell r="G46">
            <v>67.5</v>
          </cell>
          <cell r="H46">
            <v>0</v>
          </cell>
          <cell r="I46">
            <v>0</v>
          </cell>
          <cell r="J46">
            <v>0</v>
          </cell>
          <cell r="K46">
            <v>0</v>
          </cell>
          <cell r="L46">
            <v>0</v>
          </cell>
          <cell r="M46">
            <v>0</v>
          </cell>
          <cell r="N46">
            <v>0</v>
          </cell>
          <cell r="O46">
            <v>0</v>
          </cell>
          <cell r="P46">
            <v>0</v>
          </cell>
          <cell r="Q46">
            <v>0</v>
          </cell>
          <cell r="R46">
            <v>0</v>
          </cell>
        </row>
        <row r="47">
          <cell r="A47" t="str">
            <v>Papel comerc. utiliz. Jan</v>
          </cell>
          <cell r="B47">
            <v>1</v>
          </cell>
          <cell r="D47">
            <v>110</v>
          </cell>
          <cell r="E47">
            <v>6.0330000000000004</v>
          </cell>
          <cell r="G47">
            <v>110</v>
          </cell>
          <cell r="H47">
            <v>110</v>
          </cell>
          <cell r="I47">
            <v>110</v>
          </cell>
          <cell r="J47">
            <v>110</v>
          </cell>
          <cell r="K47">
            <v>110</v>
          </cell>
          <cell r="L47">
            <v>110</v>
          </cell>
          <cell r="M47">
            <v>0</v>
          </cell>
          <cell r="N47">
            <v>0</v>
          </cell>
          <cell r="O47">
            <v>0</v>
          </cell>
          <cell r="P47">
            <v>0</v>
          </cell>
          <cell r="Q47">
            <v>0</v>
          </cell>
          <cell r="R47">
            <v>0</v>
          </cell>
        </row>
        <row r="48">
          <cell r="A48" t="str">
            <v>Papel comerc. utiliz. Jan</v>
          </cell>
          <cell r="B48">
            <v>1</v>
          </cell>
          <cell r="D48">
            <v>50</v>
          </cell>
          <cell r="E48">
            <v>3</v>
          </cell>
          <cell r="G48">
            <v>50</v>
          </cell>
          <cell r="H48">
            <v>50</v>
          </cell>
          <cell r="I48">
            <v>50</v>
          </cell>
          <cell r="J48">
            <v>0</v>
          </cell>
          <cell r="K48">
            <v>0</v>
          </cell>
          <cell r="L48">
            <v>0</v>
          </cell>
          <cell r="M48">
            <v>0</v>
          </cell>
          <cell r="N48">
            <v>0</v>
          </cell>
          <cell r="O48">
            <v>0</v>
          </cell>
          <cell r="P48">
            <v>0</v>
          </cell>
          <cell r="Q48">
            <v>0</v>
          </cell>
          <cell r="R48">
            <v>0</v>
          </cell>
        </row>
        <row r="49">
          <cell r="A49" t="str">
            <v>Papel comerc. utiliz. Fev</v>
          </cell>
          <cell r="B49">
            <v>2</v>
          </cell>
          <cell r="D49">
            <v>57.6</v>
          </cell>
          <cell r="E49">
            <v>0.93333333333333335</v>
          </cell>
          <cell r="H49">
            <v>57.6</v>
          </cell>
          <cell r="I49">
            <v>0</v>
          </cell>
          <cell r="J49">
            <v>0</v>
          </cell>
          <cell r="K49">
            <v>0</v>
          </cell>
          <cell r="L49">
            <v>0</v>
          </cell>
          <cell r="M49">
            <v>0</v>
          </cell>
          <cell r="N49">
            <v>0</v>
          </cell>
          <cell r="O49">
            <v>0</v>
          </cell>
          <cell r="P49">
            <v>0</v>
          </cell>
          <cell r="Q49">
            <v>0</v>
          </cell>
          <cell r="R49">
            <v>0</v>
          </cell>
        </row>
        <row r="50">
          <cell r="A50" t="str">
            <v>Papel comerc. utiliz. Mar</v>
          </cell>
          <cell r="B50">
            <v>3</v>
          </cell>
          <cell r="D50">
            <v>50.9</v>
          </cell>
          <cell r="E50">
            <v>1.0333333333333332</v>
          </cell>
          <cell r="I50">
            <v>50.9</v>
          </cell>
          <cell r="J50">
            <v>0</v>
          </cell>
          <cell r="K50">
            <v>0</v>
          </cell>
          <cell r="L50">
            <v>0</v>
          </cell>
          <cell r="M50">
            <v>0</v>
          </cell>
          <cell r="N50">
            <v>0</v>
          </cell>
          <cell r="O50">
            <v>0</v>
          </cell>
          <cell r="P50">
            <v>0</v>
          </cell>
          <cell r="Q50">
            <v>0</v>
          </cell>
          <cell r="R50">
            <v>0</v>
          </cell>
        </row>
        <row r="51">
          <cell r="A51" t="str">
            <v>Papel comerc. utiliz. Abr</v>
          </cell>
          <cell r="B51">
            <v>4</v>
          </cell>
          <cell r="D51">
            <v>41.2</v>
          </cell>
          <cell r="E51">
            <v>1</v>
          </cell>
          <cell r="J51">
            <v>41.2</v>
          </cell>
          <cell r="K51">
            <v>0</v>
          </cell>
          <cell r="L51">
            <v>0</v>
          </cell>
          <cell r="M51">
            <v>0</v>
          </cell>
          <cell r="N51">
            <v>0</v>
          </cell>
          <cell r="O51">
            <v>0</v>
          </cell>
          <cell r="P51">
            <v>0</v>
          </cell>
          <cell r="Q51">
            <v>0</v>
          </cell>
          <cell r="R51">
            <v>0</v>
          </cell>
        </row>
        <row r="52">
          <cell r="A52" t="str">
            <v>Papel comerc. utiliz. Abr</v>
          </cell>
          <cell r="B52">
            <v>4</v>
          </cell>
          <cell r="D52">
            <v>130</v>
          </cell>
          <cell r="E52">
            <v>6.1</v>
          </cell>
          <cell r="J52">
            <v>130</v>
          </cell>
          <cell r="K52">
            <v>130</v>
          </cell>
          <cell r="L52">
            <v>130</v>
          </cell>
          <cell r="M52">
            <v>130</v>
          </cell>
          <cell r="N52">
            <v>130</v>
          </cell>
          <cell r="O52">
            <v>130</v>
          </cell>
          <cell r="P52">
            <v>0</v>
          </cell>
          <cell r="Q52">
            <v>0</v>
          </cell>
          <cell r="R52">
            <v>0</v>
          </cell>
        </row>
        <row r="53">
          <cell r="A53" t="str">
            <v>Papel comerc. utiliz. Mai</v>
          </cell>
          <cell r="B53">
            <v>5</v>
          </cell>
          <cell r="D53">
            <v>64.8</v>
          </cell>
          <cell r="E53">
            <v>1.0333333333333332</v>
          </cell>
          <cell r="K53">
            <v>64.8</v>
          </cell>
          <cell r="L53">
            <v>0</v>
          </cell>
          <cell r="M53">
            <v>0</v>
          </cell>
          <cell r="N53">
            <v>0</v>
          </cell>
          <cell r="O53">
            <v>0</v>
          </cell>
          <cell r="P53">
            <v>0</v>
          </cell>
          <cell r="Q53">
            <v>0</v>
          </cell>
          <cell r="R53">
            <v>0</v>
          </cell>
        </row>
        <row r="54">
          <cell r="A54" t="str">
            <v>Papel comerc. utiliz. Jun</v>
          </cell>
          <cell r="B54">
            <v>6</v>
          </cell>
          <cell r="D54">
            <v>47</v>
          </cell>
          <cell r="E54">
            <v>1</v>
          </cell>
          <cell r="L54">
            <v>47</v>
          </cell>
          <cell r="M54">
            <v>0</v>
          </cell>
          <cell r="N54">
            <v>0</v>
          </cell>
          <cell r="O54">
            <v>0</v>
          </cell>
          <cell r="P54">
            <v>0</v>
          </cell>
          <cell r="Q54">
            <v>0</v>
          </cell>
          <cell r="R54">
            <v>0</v>
          </cell>
        </row>
        <row r="55">
          <cell r="A55" t="str">
            <v>Papel comerc. utiliz. Jul</v>
          </cell>
          <cell r="B55">
            <v>7</v>
          </cell>
          <cell r="D55">
            <v>46.8</v>
          </cell>
          <cell r="E55">
            <v>1.0333333333333332</v>
          </cell>
          <cell r="M55">
            <v>46.8</v>
          </cell>
          <cell r="N55">
            <v>0</v>
          </cell>
          <cell r="O55">
            <v>0</v>
          </cell>
          <cell r="P55">
            <v>0</v>
          </cell>
          <cell r="Q55">
            <v>0</v>
          </cell>
          <cell r="R55">
            <v>0</v>
          </cell>
        </row>
        <row r="56">
          <cell r="A56" t="str">
            <v>Papel comerc. utiliz. Jul</v>
          </cell>
          <cell r="B56">
            <v>7</v>
          </cell>
          <cell r="D56">
            <v>110</v>
          </cell>
          <cell r="E56">
            <v>6.1333333333333329</v>
          </cell>
          <cell r="M56">
            <v>110</v>
          </cell>
          <cell r="N56">
            <v>110</v>
          </cell>
          <cell r="O56">
            <v>110</v>
          </cell>
          <cell r="P56">
            <v>110</v>
          </cell>
          <cell r="Q56">
            <v>110</v>
          </cell>
          <cell r="R56">
            <v>110</v>
          </cell>
        </row>
        <row r="57">
          <cell r="A57" t="str">
            <v>Papel comerc. utiliz. Ago</v>
          </cell>
          <cell r="B57">
            <v>8</v>
          </cell>
          <cell r="D57">
            <v>34.700000000000003</v>
          </cell>
          <cell r="E57">
            <v>1.0333333333333332</v>
          </cell>
          <cell r="N57">
            <v>34.700000000000003</v>
          </cell>
          <cell r="O57">
            <v>0</v>
          </cell>
          <cell r="P57">
            <v>0</v>
          </cell>
          <cell r="Q57">
            <v>0</v>
          </cell>
          <cell r="R57">
            <v>0</v>
          </cell>
        </row>
        <row r="58">
          <cell r="A58" t="str">
            <v>Papel comerc. utiliz. Set</v>
          </cell>
          <cell r="B58">
            <v>9</v>
          </cell>
          <cell r="D58">
            <v>42.1</v>
          </cell>
          <cell r="E58">
            <v>1</v>
          </cell>
          <cell r="O58">
            <v>42.1</v>
          </cell>
          <cell r="P58">
            <v>0</v>
          </cell>
          <cell r="Q58">
            <v>0</v>
          </cell>
          <cell r="R58">
            <v>0</v>
          </cell>
        </row>
        <row r="59">
          <cell r="A59" t="str">
            <v>Papel comerc. utiliz. Out</v>
          </cell>
          <cell r="B59">
            <v>10</v>
          </cell>
          <cell r="D59">
            <v>34.1</v>
          </cell>
          <cell r="E59">
            <v>1.0333333333333332</v>
          </cell>
          <cell r="P59">
            <v>34.1</v>
          </cell>
          <cell r="Q59">
            <v>0</v>
          </cell>
          <cell r="R59">
            <v>0</v>
          </cell>
        </row>
        <row r="60">
          <cell r="A60" t="str">
            <v>Papel comerc. utiliz. Out</v>
          </cell>
          <cell r="B60">
            <v>10</v>
          </cell>
          <cell r="D60">
            <v>130</v>
          </cell>
          <cell r="E60">
            <v>3.0666666666666664</v>
          </cell>
          <cell r="P60">
            <v>130</v>
          </cell>
          <cell r="Q60">
            <v>130</v>
          </cell>
          <cell r="R60">
            <v>130</v>
          </cell>
        </row>
        <row r="61">
          <cell r="A61" t="str">
            <v>Papel comerc. utiliz. Nov</v>
          </cell>
          <cell r="B61">
            <v>11</v>
          </cell>
          <cell r="D61">
            <v>58.2</v>
          </cell>
          <cell r="E61">
            <v>1</v>
          </cell>
          <cell r="Q61">
            <v>58.2</v>
          </cell>
          <cell r="R61">
            <v>0</v>
          </cell>
        </row>
        <row r="62">
          <cell r="A62" t="str">
            <v>Papel comerc. utiliz. Dez</v>
          </cell>
          <cell r="B62">
            <v>12</v>
          </cell>
          <cell r="D62">
            <v>70</v>
          </cell>
          <cell r="E62">
            <v>1.0333333333333332</v>
          </cell>
          <cell r="R62">
            <v>70</v>
          </cell>
        </row>
        <row r="64">
          <cell r="A64" t="str">
            <v>Outros empréstimos</v>
          </cell>
          <cell r="F64">
            <v>0</v>
          </cell>
          <cell r="G64">
            <v>0</v>
          </cell>
          <cell r="H64">
            <v>0</v>
          </cell>
          <cell r="I64">
            <v>0</v>
          </cell>
          <cell r="J64">
            <v>0</v>
          </cell>
          <cell r="K64">
            <v>0</v>
          </cell>
          <cell r="L64">
            <v>0</v>
          </cell>
          <cell r="M64">
            <v>0</v>
          </cell>
          <cell r="N64">
            <v>0</v>
          </cell>
          <cell r="O64">
            <v>0</v>
          </cell>
          <cell r="P64">
            <v>0</v>
          </cell>
          <cell r="Q64">
            <v>0</v>
          </cell>
          <cell r="R64">
            <v>0.36130000000000001</v>
          </cell>
        </row>
        <row r="65">
          <cell r="A65" t="str">
            <v>Total</v>
          </cell>
          <cell r="F65">
            <v>659</v>
          </cell>
          <cell r="G65">
            <v>657.5</v>
          </cell>
          <cell r="H65">
            <v>647.6</v>
          </cell>
          <cell r="I65">
            <v>640.9</v>
          </cell>
          <cell r="J65">
            <v>631.20000000000005</v>
          </cell>
          <cell r="K65">
            <v>654.79999999999995</v>
          </cell>
          <cell r="L65">
            <v>637</v>
          </cell>
          <cell r="M65">
            <v>636.79999999999995</v>
          </cell>
          <cell r="N65">
            <v>624.70000000000005</v>
          </cell>
          <cell r="O65">
            <v>632.1</v>
          </cell>
          <cell r="P65">
            <v>624.1</v>
          </cell>
          <cell r="Q65">
            <v>624.86700000000008</v>
          </cell>
          <cell r="R65">
            <v>637.02830000000006</v>
          </cell>
        </row>
        <row r="68">
          <cell r="A68" t="str">
            <v xml:space="preserve"> Reembolsos (milhões de euros)</v>
          </cell>
        </row>
        <row r="71">
          <cell r="F71" t="str">
            <v>Ano orçam.</v>
          </cell>
          <cell r="G71" t="str">
            <v>JAN</v>
          </cell>
          <cell r="H71" t="str">
            <v>FEV</v>
          </cell>
          <cell r="I71" t="str">
            <v>MAR</v>
          </cell>
          <cell r="J71" t="str">
            <v>ABR</v>
          </cell>
          <cell r="K71" t="str">
            <v>MAI</v>
          </cell>
          <cell r="L71" t="str">
            <v>JUN</v>
          </cell>
          <cell r="M71" t="str">
            <v>JUL</v>
          </cell>
          <cell r="N71" t="str">
            <v>AGO</v>
          </cell>
          <cell r="O71" t="str">
            <v>SET</v>
          </cell>
          <cell r="P71" t="str">
            <v>OUT</v>
          </cell>
          <cell r="Q71" t="str">
            <v>NOV</v>
          </cell>
          <cell r="R71" t="str">
            <v>DEZ</v>
          </cell>
        </row>
        <row r="72">
          <cell r="G72">
            <v>1</v>
          </cell>
          <cell r="H72">
            <v>2</v>
          </cell>
          <cell r="I72">
            <v>3</v>
          </cell>
          <cell r="J72">
            <v>4</v>
          </cell>
          <cell r="K72">
            <v>5</v>
          </cell>
          <cell r="L72">
            <v>6</v>
          </cell>
          <cell r="M72">
            <v>7</v>
          </cell>
          <cell r="N72">
            <v>8</v>
          </cell>
          <cell r="O72">
            <v>9</v>
          </cell>
          <cell r="P72">
            <v>10</v>
          </cell>
          <cell r="Q72">
            <v>11</v>
          </cell>
          <cell r="R72">
            <v>12</v>
          </cell>
        </row>
        <row r="73">
          <cell r="A73" t="str">
            <v>Papel comercial existente</v>
          </cell>
          <cell r="F73">
            <v>309</v>
          </cell>
          <cell r="G73">
            <v>229</v>
          </cell>
          <cell r="H73">
            <v>0</v>
          </cell>
          <cell r="J73">
            <v>80</v>
          </cell>
        </row>
        <row r="74">
          <cell r="A74" t="str">
            <v>Empréstimo Sumitomo</v>
          </cell>
          <cell r="F74">
            <v>23.332999999999998</v>
          </cell>
          <cell r="Q74">
            <v>23.332999999999998</v>
          </cell>
        </row>
        <row r="75">
          <cell r="A75" t="str">
            <v>Papel comerc. utiliz. Jan</v>
          </cell>
          <cell r="B75">
            <v>1</v>
          </cell>
          <cell r="F75">
            <v>67.5</v>
          </cell>
          <cell r="G75">
            <v>0</v>
          </cell>
          <cell r="H75">
            <v>67.5</v>
          </cell>
          <cell r="I75">
            <v>0</v>
          </cell>
          <cell r="J75">
            <v>0</v>
          </cell>
          <cell r="K75">
            <v>0</v>
          </cell>
          <cell r="L75">
            <v>0</v>
          </cell>
          <cell r="M75">
            <v>0</v>
          </cell>
          <cell r="N75">
            <v>0</v>
          </cell>
          <cell r="O75">
            <v>0</v>
          </cell>
          <cell r="P75">
            <v>0</v>
          </cell>
          <cell r="Q75">
            <v>0</v>
          </cell>
          <cell r="R75">
            <v>0</v>
          </cell>
        </row>
        <row r="76">
          <cell r="A76" t="str">
            <v>Papel comerc. utiliz. Jan</v>
          </cell>
          <cell r="B76">
            <v>1</v>
          </cell>
          <cell r="F76">
            <v>110</v>
          </cell>
          <cell r="G76">
            <v>0</v>
          </cell>
          <cell r="H76">
            <v>0</v>
          </cell>
          <cell r="I76">
            <v>0</v>
          </cell>
          <cell r="J76">
            <v>0</v>
          </cell>
          <cell r="K76">
            <v>0</v>
          </cell>
          <cell r="L76">
            <v>0</v>
          </cell>
          <cell r="M76">
            <v>110</v>
          </cell>
          <cell r="N76">
            <v>0</v>
          </cell>
          <cell r="O76">
            <v>0</v>
          </cell>
          <cell r="P76">
            <v>0</v>
          </cell>
          <cell r="Q76">
            <v>0</v>
          </cell>
          <cell r="R76">
            <v>0</v>
          </cell>
        </row>
        <row r="77">
          <cell r="A77" t="str">
            <v>Papel comerc. utiliz. Jan</v>
          </cell>
          <cell r="B77">
            <v>1</v>
          </cell>
          <cell r="F77">
            <v>50</v>
          </cell>
          <cell r="G77">
            <v>0</v>
          </cell>
          <cell r="H77">
            <v>0</v>
          </cell>
          <cell r="I77">
            <v>0</v>
          </cell>
          <cell r="J77">
            <v>50</v>
          </cell>
          <cell r="K77">
            <v>0</v>
          </cell>
          <cell r="L77">
            <v>0</v>
          </cell>
          <cell r="M77">
            <v>0</v>
          </cell>
          <cell r="N77">
            <v>0</v>
          </cell>
          <cell r="O77">
            <v>0</v>
          </cell>
          <cell r="P77">
            <v>0</v>
          </cell>
          <cell r="Q77">
            <v>0</v>
          </cell>
          <cell r="R77">
            <v>0</v>
          </cell>
        </row>
        <row r="78">
          <cell r="A78" t="str">
            <v>Papel comerc. utiliz. Fev</v>
          </cell>
          <cell r="B78">
            <v>2</v>
          </cell>
          <cell r="F78">
            <v>57.6</v>
          </cell>
          <cell r="G78">
            <v>0</v>
          </cell>
          <cell r="H78">
            <v>0</v>
          </cell>
          <cell r="I78">
            <v>57.6</v>
          </cell>
          <cell r="J78">
            <v>0</v>
          </cell>
          <cell r="K78">
            <v>0</v>
          </cell>
          <cell r="L78">
            <v>0</v>
          </cell>
          <cell r="M78">
            <v>0</v>
          </cell>
          <cell r="N78">
            <v>0</v>
          </cell>
          <cell r="O78">
            <v>0</v>
          </cell>
          <cell r="P78">
            <v>0</v>
          </cell>
          <cell r="Q78">
            <v>0</v>
          </cell>
          <cell r="R78">
            <v>0</v>
          </cell>
        </row>
        <row r="79">
          <cell r="A79" t="str">
            <v>Papel comerc. utiliz. Mar</v>
          </cell>
          <cell r="B79">
            <v>3</v>
          </cell>
          <cell r="F79">
            <v>50.9</v>
          </cell>
          <cell r="G79">
            <v>0</v>
          </cell>
          <cell r="H79">
            <v>0</v>
          </cell>
          <cell r="I79">
            <v>0</v>
          </cell>
          <cell r="J79">
            <v>50.9</v>
          </cell>
          <cell r="K79">
            <v>0</v>
          </cell>
          <cell r="L79">
            <v>0</v>
          </cell>
          <cell r="M79">
            <v>0</v>
          </cell>
          <cell r="N79">
            <v>0</v>
          </cell>
          <cell r="O79">
            <v>0</v>
          </cell>
          <cell r="P79">
            <v>0</v>
          </cell>
          <cell r="Q79">
            <v>0</v>
          </cell>
          <cell r="R79">
            <v>0</v>
          </cell>
        </row>
        <row r="80">
          <cell r="A80" t="str">
            <v>Papel comerc. utiliz. Abr</v>
          </cell>
          <cell r="B80">
            <v>4</v>
          </cell>
          <cell r="F80">
            <v>41.2</v>
          </cell>
          <cell r="G80">
            <v>0</v>
          </cell>
          <cell r="H80">
            <v>0</v>
          </cell>
          <cell r="I80">
            <v>0</v>
          </cell>
          <cell r="J80">
            <v>0</v>
          </cell>
          <cell r="K80">
            <v>41.2</v>
          </cell>
          <cell r="L80">
            <v>0</v>
          </cell>
          <cell r="M80">
            <v>0</v>
          </cell>
          <cell r="N80">
            <v>0</v>
          </cell>
          <cell r="O80">
            <v>0</v>
          </cell>
          <cell r="P80">
            <v>0</v>
          </cell>
          <cell r="Q80">
            <v>0</v>
          </cell>
          <cell r="R80">
            <v>0</v>
          </cell>
        </row>
        <row r="81">
          <cell r="A81" t="str">
            <v>Papel comerc. utiliz. Abr</v>
          </cell>
          <cell r="B81">
            <v>4</v>
          </cell>
          <cell r="F81">
            <v>130</v>
          </cell>
          <cell r="G81">
            <v>0</v>
          </cell>
          <cell r="H81">
            <v>0</v>
          </cell>
          <cell r="I81">
            <v>0</v>
          </cell>
          <cell r="J81">
            <v>0</v>
          </cell>
          <cell r="K81">
            <v>0</v>
          </cell>
          <cell r="L81">
            <v>0</v>
          </cell>
          <cell r="M81">
            <v>0</v>
          </cell>
          <cell r="N81">
            <v>0</v>
          </cell>
          <cell r="O81">
            <v>0</v>
          </cell>
          <cell r="P81">
            <v>130</v>
          </cell>
          <cell r="Q81">
            <v>0</v>
          </cell>
          <cell r="R81">
            <v>0</v>
          </cell>
        </row>
        <row r="82">
          <cell r="A82" t="str">
            <v>Papel comerc. utiliz. Mai</v>
          </cell>
          <cell r="B82">
            <v>5</v>
          </cell>
          <cell r="F82">
            <v>64.8</v>
          </cell>
          <cell r="G82">
            <v>0</v>
          </cell>
          <cell r="H82">
            <v>0</v>
          </cell>
          <cell r="I82">
            <v>0</v>
          </cell>
          <cell r="J82">
            <v>0</v>
          </cell>
          <cell r="K82">
            <v>0</v>
          </cell>
          <cell r="L82">
            <v>64.8</v>
          </cell>
          <cell r="M82">
            <v>0</v>
          </cell>
          <cell r="N82">
            <v>0</v>
          </cell>
          <cell r="O82">
            <v>0</v>
          </cell>
          <cell r="P82">
            <v>0</v>
          </cell>
          <cell r="Q82">
            <v>0</v>
          </cell>
          <cell r="R82">
            <v>0</v>
          </cell>
        </row>
        <row r="83">
          <cell r="A83" t="str">
            <v>Papel comerc. utiliz. Jun</v>
          </cell>
          <cell r="B83">
            <v>6</v>
          </cell>
          <cell r="F83">
            <v>47</v>
          </cell>
          <cell r="G83">
            <v>0</v>
          </cell>
          <cell r="H83">
            <v>0</v>
          </cell>
          <cell r="I83">
            <v>0</v>
          </cell>
          <cell r="J83">
            <v>0</v>
          </cell>
          <cell r="K83">
            <v>0</v>
          </cell>
          <cell r="L83">
            <v>0</v>
          </cell>
          <cell r="M83">
            <v>47</v>
          </cell>
          <cell r="N83">
            <v>0</v>
          </cell>
          <cell r="O83">
            <v>0</v>
          </cell>
          <cell r="P83">
            <v>0</v>
          </cell>
          <cell r="Q83">
            <v>0</v>
          </cell>
          <cell r="R83">
            <v>0</v>
          </cell>
        </row>
        <row r="84">
          <cell r="A84" t="str">
            <v>Papel comerc. utiliz. Jul</v>
          </cell>
          <cell r="B84">
            <v>7</v>
          </cell>
          <cell r="F84">
            <v>46.8</v>
          </cell>
          <cell r="G84">
            <v>0</v>
          </cell>
          <cell r="H84">
            <v>0</v>
          </cell>
          <cell r="I84">
            <v>0</v>
          </cell>
          <cell r="J84">
            <v>0</v>
          </cell>
          <cell r="K84">
            <v>0</v>
          </cell>
          <cell r="L84">
            <v>0</v>
          </cell>
          <cell r="M84">
            <v>0</v>
          </cell>
          <cell r="N84">
            <v>46.8</v>
          </cell>
          <cell r="O84">
            <v>0</v>
          </cell>
          <cell r="P84">
            <v>0</v>
          </cell>
          <cell r="Q84">
            <v>0</v>
          </cell>
          <cell r="R84">
            <v>0</v>
          </cell>
        </row>
        <row r="85">
          <cell r="A85" t="str">
            <v>Papel comerc. utiliz. Jul</v>
          </cell>
          <cell r="B85">
            <v>7</v>
          </cell>
          <cell r="F85">
            <v>0</v>
          </cell>
          <cell r="G85">
            <v>0</v>
          </cell>
          <cell r="H85">
            <v>0</v>
          </cell>
          <cell r="I85">
            <v>0</v>
          </cell>
          <cell r="J85">
            <v>0</v>
          </cell>
          <cell r="K85">
            <v>0</v>
          </cell>
          <cell r="L85">
            <v>0</v>
          </cell>
          <cell r="M85">
            <v>0</v>
          </cell>
          <cell r="N85">
            <v>0</v>
          </cell>
          <cell r="O85">
            <v>0</v>
          </cell>
          <cell r="P85">
            <v>0</v>
          </cell>
          <cell r="Q85">
            <v>0</v>
          </cell>
          <cell r="R85">
            <v>0</v>
          </cell>
        </row>
        <row r="86">
          <cell r="A86" t="str">
            <v>Papel comerc. utiliz. Ago</v>
          </cell>
          <cell r="B86">
            <v>8</v>
          </cell>
          <cell r="F86">
            <v>34.700000000000003</v>
          </cell>
          <cell r="G86">
            <v>0</v>
          </cell>
          <cell r="H86">
            <v>0</v>
          </cell>
          <cell r="I86">
            <v>0</v>
          </cell>
          <cell r="J86">
            <v>0</v>
          </cell>
          <cell r="K86">
            <v>0</v>
          </cell>
          <cell r="L86">
            <v>0</v>
          </cell>
          <cell r="M86">
            <v>0</v>
          </cell>
          <cell r="N86">
            <v>0</v>
          </cell>
          <cell r="O86">
            <v>34.700000000000003</v>
          </cell>
          <cell r="P86">
            <v>0</v>
          </cell>
          <cell r="Q86">
            <v>0</v>
          </cell>
          <cell r="R86">
            <v>0</v>
          </cell>
        </row>
        <row r="87">
          <cell r="A87" t="str">
            <v>Papel comerc. utiliz. Set</v>
          </cell>
          <cell r="B87">
            <v>9</v>
          </cell>
          <cell r="F87">
            <v>42.1</v>
          </cell>
          <cell r="G87">
            <v>0</v>
          </cell>
          <cell r="H87">
            <v>0</v>
          </cell>
          <cell r="I87">
            <v>0</v>
          </cell>
          <cell r="J87">
            <v>0</v>
          </cell>
          <cell r="K87">
            <v>0</v>
          </cell>
          <cell r="L87">
            <v>0</v>
          </cell>
          <cell r="M87">
            <v>0</v>
          </cell>
          <cell r="N87">
            <v>0</v>
          </cell>
          <cell r="O87">
            <v>0</v>
          </cell>
          <cell r="P87">
            <v>42.1</v>
          </cell>
          <cell r="Q87">
            <v>0</v>
          </cell>
          <cell r="R87">
            <v>0</v>
          </cell>
        </row>
        <row r="88">
          <cell r="A88" t="str">
            <v>Papel comerc. utiliz. Out</v>
          </cell>
          <cell r="B88">
            <v>10</v>
          </cell>
          <cell r="F88">
            <v>34.1</v>
          </cell>
          <cell r="G88">
            <v>0</v>
          </cell>
          <cell r="H88">
            <v>0</v>
          </cell>
          <cell r="I88">
            <v>0</v>
          </cell>
          <cell r="J88">
            <v>0</v>
          </cell>
          <cell r="K88">
            <v>0</v>
          </cell>
          <cell r="L88">
            <v>0</v>
          </cell>
          <cell r="M88">
            <v>0</v>
          </cell>
          <cell r="N88">
            <v>0</v>
          </cell>
          <cell r="O88">
            <v>0</v>
          </cell>
          <cell r="P88">
            <v>0</v>
          </cell>
          <cell r="Q88">
            <v>34.1</v>
          </cell>
          <cell r="R88">
            <v>0</v>
          </cell>
        </row>
        <row r="89">
          <cell r="A89" t="str">
            <v>Papel comerc. utiliz. Out</v>
          </cell>
          <cell r="B89">
            <v>10</v>
          </cell>
          <cell r="F89">
            <v>0</v>
          </cell>
          <cell r="G89">
            <v>0</v>
          </cell>
          <cell r="H89">
            <v>0</v>
          </cell>
          <cell r="I89">
            <v>0</v>
          </cell>
          <cell r="J89">
            <v>0</v>
          </cell>
          <cell r="K89">
            <v>0</v>
          </cell>
          <cell r="L89">
            <v>0</v>
          </cell>
          <cell r="M89">
            <v>0</v>
          </cell>
          <cell r="N89">
            <v>0</v>
          </cell>
          <cell r="O89">
            <v>0</v>
          </cell>
          <cell r="P89">
            <v>0</v>
          </cell>
          <cell r="Q89">
            <v>0</v>
          </cell>
          <cell r="R89">
            <v>0</v>
          </cell>
        </row>
        <row r="90">
          <cell r="A90" t="str">
            <v>Papel comerc. utiliz. Nov</v>
          </cell>
          <cell r="B90">
            <v>11</v>
          </cell>
          <cell r="F90">
            <v>58.2</v>
          </cell>
          <cell r="G90">
            <v>0</v>
          </cell>
          <cell r="H90">
            <v>0</v>
          </cell>
          <cell r="I90">
            <v>0</v>
          </cell>
          <cell r="J90">
            <v>0</v>
          </cell>
          <cell r="K90">
            <v>0</v>
          </cell>
          <cell r="L90">
            <v>0</v>
          </cell>
          <cell r="M90">
            <v>0</v>
          </cell>
          <cell r="N90">
            <v>0</v>
          </cell>
          <cell r="O90">
            <v>0</v>
          </cell>
          <cell r="P90">
            <v>0</v>
          </cell>
          <cell r="Q90">
            <v>0</v>
          </cell>
          <cell r="R90">
            <v>58.2</v>
          </cell>
        </row>
        <row r="91">
          <cell r="A91" t="str">
            <v>Papel comerc. utiliz. Dez</v>
          </cell>
          <cell r="B91">
            <v>12</v>
          </cell>
          <cell r="F91">
            <v>0</v>
          </cell>
          <cell r="G91">
            <v>0</v>
          </cell>
          <cell r="H91">
            <v>0</v>
          </cell>
          <cell r="I91">
            <v>0</v>
          </cell>
          <cell r="J91">
            <v>0</v>
          </cell>
          <cell r="K91">
            <v>0</v>
          </cell>
          <cell r="L91">
            <v>0</v>
          </cell>
          <cell r="M91">
            <v>0</v>
          </cell>
          <cell r="N91">
            <v>0</v>
          </cell>
          <cell r="O91">
            <v>0</v>
          </cell>
          <cell r="P91">
            <v>0</v>
          </cell>
          <cell r="Q91">
            <v>0</v>
          </cell>
          <cell r="R91">
            <v>0</v>
          </cell>
        </row>
        <row r="92">
          <cell r="F92" t="str">
            <v xml:space="preserve"> </v>
          </cell>
        </row>
        <row r="93">
          <cell r="A93" t="str">
            <v>Outros empréstimos</v>
          </cell>
          <cell r="F93">
            <v>0</v>
          </cell>
          <cell r="G93">
            <v>0</v>
          </cell>
          <cell r="H93">
            <v>0</v>
          </cell>
          <cell r="I93">
            <v>0</v>
          </cell>
          <cell r="J93">
            <v>0</v>
          </cell>
          <cell r="K93">
            <v>0</v>
          </cell>
          <cell r="L93">
            <v>0</v>
          </cell>
          <cell r="M93">
            <v>0</v>
          </cell>
          <cell r="N93">
            <v>0</v>
          </cell>
          <cell r="O93">
            <v>0</v>
          </cell>
          <cell r="P93">
            <v>0</v>
          </cell>
          <cell r="Q93">
            <v>0</v>
          </cell>
          <cell r="R93">
            <v>0</v>
          </cell>
        </row>
        <row r="94">
          <cell r="A94" t="str">
            <v>Total</v>
          </cell>
          <cell r="F94">
            <v>1167.2329999999999</v>
          </cell>
          <cell r="G94">
            <v>229</v>
          </cell>
          <cell r="H94">
            <v>67.5</v>
          </cell>
          <cell r="I94">
            <v>57.6</v>
          </cell>
          <cell r="J94">
            <v>180.9</v>
          </cell>
          <cell r="K94">
            <v>41.2</v>
          </cell>
          <cell r="L94">
            <v>64.8</v>
          </cell>
          <cell r="M94">
            <v>157</v>
          </cell>
          <cell r="N94">
            <v>46.8</v>
          </cell>
          <cell r="O94">
            <v>34.700000000000003</v>
          </cell>
          <cell r="P94">
            <v>172.1</v>
          </cell>
          <cell r="Q94">
            <v>57.433</v>
          </cell>
          <cell r="R94">
            <v>58.2</v>
          </cell>
        </row>
        <row r="95">
          <cell r="F95" t="str">
            <v xml:space="preserve"> </v>
          </cell>
        </row>
        <row r="97">
          <cell r="A97" t="str">
            <v xml:space="preserve"> Pagamento de Encargos Financeiros (milhões de euros)</v>
          </cell>
        </row>
        <row r="100">
          <cell r="F100" t="str">
            <v>Ano orçam.</v>
          </cell>
          <cell r="G100" t="str">
            <v>JAN</v>
          </cell>
          <cell r="H100" t="str">
            <v>FEV</v>
          </cell>
          <cell r="I100" t="str">
            <v>MAR</v>
          </cell>
          <cell r="J100" t="str">
            <v>ABR</v>
          </cell>
          <cell r="K100" t="str">
            <v>MAI</v>
          </cell>
          <cell r="L100" t="str">
            <v>JUN</v>
          </cell>
          <cell r="M100" t="str">
            <v>JUL</v>
          </cell>
          <cell r="N100" t="str">
            <v>AGO</v>
          </cell>
          <cell r="O100" t="str">
            <v>SET</v>
          </cell>
          <cell r="P100" t="str">
            <v>OUT</v>
          </cell>
          <cell r="Q100" t="str">
            <v>NOV</v>
          </cell>
          <cell r="R100" t="str">
            <v>DEZ</v>
          </cell>
        </row>
        <row r="101">
          <cell r="G101">
            <v>1</v>
          </cell>
          <cell r="H101">
            <v>2</v>
          </cell>
          <cell r="I101">
            <v>3</v>
          </cell>
          <cell r="J101">
            <v>4</v>
          </cell>
          <cell r="K101">
            <v>5</v>
          </cell>
          <cell r="L101">
            <v>6</v>
          </cell>
          <cell r="M101">
            <v>7</v>
          </cell>
          <cell r="N101">
            <v>8</v>
          </cell>
          <cell r="O101">
            <v>9</v>
          </cell>
          <cell r="P101">
            <v>10</v>
          </cell>
          <cell r="Q101">
            <v>11</v>
          </cell>
          <cell r="R101">
            <v>12</v>
          </cell>
        </row>
        <row r="102">
          <cell r="A102" t="str">
            <v>Papel comercial existente</v>
          </cell>
          <cell r="F102">
            <v>0</v>
          </cell>
          <cell r="G102">
            <v>0</v>
          </cell>
          <cell r="H102">
            <v>0</v>
          </cell>
          <cell r="I102">
            <v>0</v>
          </cell>
          <cell r="J102">
            <v>0</v>
          </cell>
          <cell r="K102">
            <v>0</v>
          </cell>
          <cell r="L102">
            <v>0</v>
          </cell>
          <cell r="M102">
            <v>0</v>
          </cell>
          <cell r="N102">
            <v>0</v>
          </cell>
          <cell r="O102">
            <v>0</v>
          </cell>
          <cell r="P102">
            <v>0</v>
          </cell>
          <cell r="Q102">
            <v>0</v>
          </cell>
          <cell r="R102">
            <v>0</v>
          </cell>
        </row>
        <row r="103">
          <cell r="A103" t="str">
            <v>Empréstimo Sumitomo</v>
          </cell>
          <cell r="F103">
            <v>12.97716111111111</v>
          </cell>
          <cell r="G103">
            <v>0</v>
          </cell>
          <cell r="H103">
            <v>0</v>
          </cell>
          <cell r="I103">
            <v>0</v>
          </cell>
          <cell r="J103">
            <v>0</v>
          </cell>
          <cell r="K103">
            <v>5.8211611111111106</v>
          </cell>
          <cell r="L103">
            <v>0</v>
          </cell>
          <cell r="M103">
            <v>0</v>
          </cell>
          <cell r="N103">
            <v>0</v>
          </cell>
          <cell r="O103">
            <v>0</v>
          </cell>
          <cell r="P103">
            <v>0</v>
          </cell>
          <cell r="Q103">
            <v>7.1559999999999997</v>
          </cell>
          <cell r="R103">
            <v>0</v>
          </cell>
        </row>
        <row r="104">
          <cell r="A104" t="str">
            <v>Papel comerc. utiliz. Jan</v>
          </cell>
          <cell r="D104">
            <v>1</v>
          </cell>
          <cell r="E104">
            <v>0.23170191562395814</v>
          </cell>
          <cell r="F104">
            <v>0.23170191562395814</v>
          </cell>
          <cell r="G104">
            <v>0.23170191562395814</v>
          </cell>
          <cell r="H104">
            <v>0</v>
          </cell>
          <cell r="I104">
            <v>0</v>
          </cell>
          <cell r="J104">
            <v>0</v>
          </cell>
          <cell r="K104">
            <v>0</v>
          </cell>
          <cell r="L104">
            <v>0</v>
          </cell>
          <cell r="M104">
            <v>0</v>
          </cell>
          <cell r="N104">
            <v>0</v>
          </cell>
          <cell r="O104">
            <v>0</v>
          </cell>
          <cell r="P104">
            <v>0</v>
          </cell>
          <cell r="Q104">
            <v>0</v>
          </cell>
          <cell r="R104">
            <v>0</v>
          </cell>
        </row>
        <row r="105">
          <cell r="A105" t="str">
            <v>Papel comerc. utiliz. Jan</v>
          </cell>
          <cell r="D105">
            <v>1</v>
          </cell>
          <cell r="E105">
            <v>2.1684916332552433</v>
          </cell>
          <cell r="F105">
            <v>2.1684916332552433</v>
          </cell>
          <cell r="G105">
            <v>2.1684916332552433</v>
          </cell>
          <cell r="H105">
            <v>0</v>
          </cell>
          <cell r="I105">
            <v>0</v>
          </cell>
          <cell r="J105">
            <v>0</v>
          </cell>
          <cell r="K105">
            <v>0</v>
          </cell>
          <cell r="L105">
            <v>0</v>
          </cell>
          <cell r="M105">
            <v>0</v>
          </cell>
          <cell r="N105">
            <v>0</v>
          </cell>
          <cell r="O105">
            <v>0</v>
          </cell>
          <cell r="P105">
            <v>0</v>
          </cell>
          <cell r="Q105">
            <v>0</v>
          </cell>
          <cell r="R105">
            <v>0</v>
          </cell>
        </row>
        <row r="106">
          <cell r="A106" t="str">
            <v>Papel comerc. utiliz. Jan</v>
          </cell>
          <cell r="D106">
            <v>1</v>
          </cell>
          <cell r="E106">
            <v>0.49504950495049371</v>
          </cell>
          <cell r="F106">
            <v>0.49504950495049371</v>
          </cell>
          <cell r="G106">
            <v>0.49504950495049371</v>
          </cell>
          <cell r="H106">
            <v>0</v>
          </cell>
          <cell r="I106">
            <v>0</v>
          </cell>
          <cell r="J106">
            <v>0</v>
          </cell>
          <cell r="K106">
            <v>0</v>
          </cell>
          <cell r="L106">
            <v>0</v>
          </cell>
          <cell r="M106">
            <v>0</v>
          </cell>
          <cell r="N106">
            <v>0</v>
          </cell>
          <cell r="O106">
            <v>0</v>
          </cell>
          <cell r="P106">
            <v>0</v>
          </cell>
          <cell r="Q106">
            <v>0</v>
          </cell>
          <cell r="R106">
            <v>0</v>
          </cell>
        </row>
        <row r="107">
          <cell r="A107" t="str">
            <v>Papel comerc. utiliz. Fev</v>
          </cell>
          <cell r="D107">
            <v>2</v>
          </cell>
          <cell r="E107">
            <v>0.17864421798847729</v>
          </cell>
          <cell r="F107">
            <v>0.17864421798847729</v>
          </cell>
          <cell r="G107">
            <v>0</v>
          </cell>
          <cell r="H107">
            <v>0.17864421798847729</v>
          </cell>
          <cell r="I107">
            <v>0</v>
          </cell>
          <cell r="J107">
            <v>0</v>
          </cell>
          <cell r="K107">
            <v>0</v>
          </cell>
          <cell r="L107">
            <v>0</v>
          </cell>
          <cell r="M107">
            <v>0</v>
          </cell>
          <cell r="N107">
            <v>0</v>
          </cell>
          <cell r="O107">
            <v>0</v>
          </cell>
          <cell r="P107">
            <v>0</v>
          </cell>
          <cell r="Q107">
            <v>0</v>
          </cell>
          <cell r="R107">
            <v>0</v>
          </cell>
        </row>
        <row r="108">
          <cell r="A108" t="str">
            <v>Papel comerc. utiliz. Mar</v>
          </cell>
          <cell r="D108">
            <v>3</v>
          </cell>
          <cell r="E108">
            <v>0.17472040748532436</v>
          </cell>
          <cell r="F108">
            <v>0.17472040748532436</v>
          </cell>
          <cell r="G108">
            <v>0</v>
          </cell>
          <cell r="H108">
            <v>0</v>
          </cell>
          <cell r="I108">
            <v>0.17472040748532436</v>
          </cell>
          <cell r="J108">
            <v>0</v>
          </cell>
          <cell r="K108">
            <v>0</v>
          </cell>
          <cell r="L108">
            <v>0</v>
          </cell>
          <cell r="M108">
            <v>0</v>
          </cell>
          <cell r="N108">
            <v>0</v>
          </cell>
          <cell r="O108">
            <v>0</v>
          </cell>
          <cell r="P108">
            <v>0</v>
          </cell>
          <cell r="Q108">
            <v>0</v>
          </cell>
          <cell r="R108">
            <v>0</v>
          </cell>
        </row>
        <row r="109">
          <cell r="A109" t="str">
            <v>Papel comerc. utiliz. Abr</v>
          </cell>
          <cell r="D109">
            <v>4</v>
          </cell>
          <cell r="E109">
            <v>0.13687707641196312</v>
          </cell>
          <cell r="F109">
            <v>0.13687707641196312</v>
          </cell>
          <cell r="G109">
            <v>0</v>
          </cell>
          <cell r="H109">
            <v>0</v>
          </cell>
          <cell r="I109">
            <v>0</v>
          </cell>
          <cell r="J109">
            <v>0.13687707641196312</v>
          </cell>
          <cell r="K109">
            <v>0</v>
          </cell>
          <cell r="L109">
            <v>0</v>
          </cell>
          <cell r="M109">
            <v>0</v>
          </cell>
          <cell r="N109">
            <v>0</v>
          </cell>
          <cell r="O109">
            <v>0</v>
          </cell>
          <cell r="P109">
            <v>0</v>
          </cell>
          <cell r="Q109">
            <v>0</v>
          </cell>
          <cell r="R109">
            <v>0</v>
          </cell>
        </row>
        <row r="110">
          <cell r="A110" t="str">
            <v>Papel comerc. utiliz. Abr</v>
          </cell>
          <cell r="D110">
            <v>4</v>
          </cell>
          <cell r="E110">
            <v>2.5906566481541944</v>
          </cell>
          <cell r="F110">
            <v>2.5906566481541944</v>
          </cell>
          <cell r="G110">
            <v>0</v>
          </cell>
          <cell r="H110">
            <v>0</v>
          </cell>
          <cell r="I110">
            <v>0</v>
          </cell>
          <cell r="J110">
            <v>2.5906566481541944</v>
          </cell>
          <cell r="K110">
            <v>0</v>
          </cell>
          <cell r="L110">
            <v>0</v>
          </cell>
          <cell r="M110">
            <v>0</v>
          </cell>
          <cell r="N110">
            <v>0</v>
          </cell>
          <cell r="O110">
            <v>0</v>
          </cell>
          <cell r="P110">
            <v>0</v>
          </cell>
          <cell r="Q110">
            <v>0</v>
          </cell>
          <cell r="R110">
            <v>0</v>
          </cell>
        </row>
        <row r="111">
          <cell r="A111" t="str">
            <v>Papel comerc. utiliz. Mai</v>
          </cell>
          <cell r="D111">
            <v>5</v>
          </cell>
          <cell r="E111">
            <v>0.22243383899899527</v>
          </cell>
          <cell r="F111">
            <v>0.22243383899899527</v>
          </cell>
          <cell r="G111">
            <v>0</v>
          </cell>
          <cell r="H111">
            <v>0</v>
          </cell>
          <cell r="I111">
            <v>0</v>
          </cell>
          <cell r="J111">
            <v>0</v>
          </cell>
          <cell r="K111">
            <v>0.22243383899899527</v>
          </cell>
          <cell r="L111">
            <v>0</v>
          </cell>
          <cell r="M111">
            <v>0</v>
          </cell>
          <cell r="N111">
            <v>0</v>
          </cell>
          <cell r="O111">
            <v>0</v>
          </cell>
          <cell r="P111">
            <v>0</v>
          </cell>
          <cell r="Q111">
            <v>0</v>
          </cell>
          <cell r="R111">
            <v>0</v>
          </cell>
        </row>
        <row r="112">
          <cell r="A112" t="str">
            <v>Papel comerc. utiliz. Jun</v>
          </cell>
          <cell r="D112">
            <v>6</v>
          </cell>
          <cell r="E112">
            <v>0.15614617940200048</v>
          </cell>
          <cell r="F112">
            <v>0.15614617940200048</v>
          </cell>
          <cell r="G112">
            <v>0</v>
          </cell>
          <cell r="H112">
            <v>0</v>
          </cell>
          <cell r="I112">
            <v>0</v>
          </cell>
          <cell r="J112">
            <v>0</v>
          </cell>
          <cell r="K112">
            <v>0</v>
          </cell>
          <cell r="L112">
            <v>0.15614617940200048</v>
          </cell>
          <cell r="M112">
            <v>0</v>
          </cell>
          <cell r="N112">
            <v>0</v>
          </cell>
          <cell r="O112">
            <v>0</v>
          </cell>
          <cell r="P112">
            <v>0</v>
          </cell>
          <cell r="Q112">
            <v>0</v>
          </cell>
          <cell r="R112">
            <v>0</v>
          </cell>
        </row>
        <row r="113">
          <cell r="A113" t="str">
            <v>Papel comerc. utiliz. Jul</v>
          </cell>
          <cell r="D113">
            <v>7</v>
          </cell>
          <cell r="E113">
            <v>0.16064666149927831</v>
          </cell>
          <cell r="F113">
            <v>0.16064666149927831</v>
          </cell>
          <cell r="G113">
            <v>0</v>
          </cell>
          <cell r="H113">
            <v>0</v>
          </cell>
          <cell r="I113">
            <v>0</v>
          </cell>
          <cell r="J113">
            <v>0</v>
          </cell>
          <cell r="K113">
            <v>0</v>
          </cell>
          <cell r="L113">
            <v>0</v>
          </cell>
          <cell r="M113">
            <v>0.16064666149927831</v>
          </cell>
          <cell r="N113">
            <v>0</v>
          </cell>
          <cell r="O113">
            <v>0</v>
          </cell>
          <cell r="P113">
            <v>0</v>
          </cell>
          <cell r="Q113">
            <v>0</v>
          </cell>
          <cell r="R113">
            <v>0</v>
          </cell>
        </row>
        <row r="114">
          <cell r="A114" t="str">
            <v>Papel comerc. utiliz. Jul</v>
          </cell>
          <cell r="D114">
            <v>7</v>
          </cell>
          <cell r="E114">
            <v>2.203832752613252</v>
          </cell>
          <cell r="F114">
            <v>2.203832752613252</v>
          </cell>
          <cell r="G114">
            <v>0</v>
          </cell>
          <cell r="H114">
            <v>0</v>
          </cell>
          <cell r="I114">
            <v>0</v>
          </cell>
          <cell r="J114">
            <v>0</v>
          </cell>
          <cell r="K114">
            <v>0</v>
          </cell>
          <cell r="L114">
            <v>0</v>
          </cell>
          <cell r="M114">
            <v>2.203832752613252</v>
          </cell>
          <cell r="N114">
            <v>0</v>
          </cell>
          <cell r="O114">
            <v>0</v>
          </cell>
          <cell r="P114">
            <v>0</v>
          </cell>
          <cell r="Q114">
            <v>0</v>
          </cell>
          <cell r="R114">
            <v>0</v>
          </cell>
        </row>
        <row r="115">
          <cell r="A115" t="str">
            <v>Papel comerc. utiliz. Ago</v>
          </cell>
          <cell r="D115">
            <v>8</v>
          </cell>
          <cell r="E115">
            <v>0.11911194773557554</v>
          </cell>
          <cell r="F115">
            <v>0.11911194773557554</v>
          </cell>
          <cell r="G115">
            <v>0</v>
          </cell>
          <cell r="H115">
            <v>0</v>
          </cell>
          <cell r="I115">
            <v>0</v>
          </cell>
          <cell r="J115">
            <v>0</v>
          </cell>
          <cell r="K115">
            <v>0</v>
          </cell>
          <cell r="L115">
            <v>0</v>
          </cell>
          <cell r="M115">
            <v>0</v>
          </cell>
          <cell r="N115">
            <v>0.11911194773557554</v>
          </cell>
          <cell r="O115">
            <v>0</v>
          </cell>
          <cell r="P115">
            <v>0</v>
          </cell>
          <cell r="Q115">
            <v>0</v>
          </cell>
          <cell r="R115">
            <v>0</v>
          </cell>
        </row>
        <row r="116">
          <cell r="A116" t="str">
            <v>Papel comerc. utiliz. Set</v>
          </cell>
          <cell r="D116">
            <v>9</v>
          </cell>
          <cell r="E116">
            <v>0.13986710963455806</v>
          </cell>
          <cell r="F116">
            <v>0.13986710963455806</v>
          </cell>
          <cell r="G116">
            <v>0</v>
          </cell>
          <cell r="H116">
            <v>0</v>
          </cell>
          <cell r="I116">
            <v>0</v>
          </cell>
          <cell r="J116">
            <v>0</v>
          </cell>
          <cell r="K116">
            <v>0</v>
          </cell>
          <cell r="L116">
            <v>0</v>
          </cell>
          <cell r="M116">
            <v>0</v>
          </cell>
          <cell r="N116">
            <v>0</v>
          </cell>
          <cell r="O116">
            <v>0.13986710963455806</v>
          </cell>
          <cell r="P116">
            <v>0</v>
          </cell>
          <cell r="Q116">
            <v>0</v>
          </cell>
          <cell r="R116">
            <v>0</v>
          </cell>
        </row>
        <row r="117">
          <cell r="A117" t="str">
            <v>Papel comerc. utiliz. Out</v>
          </cell>
          <cell r="D117">
            <v>10</v>
          </cell>
          <cell r="E117">
            <v>0.11705237515224809</v>
          </cell>
          <cell r="F117">
            <v>0.11705237515224809</v>
          </cell>
          <cell r="G117">
            <v>0</v>
          </cell>
          <cell r="H117">
            <v>0</v>
          </cell>
          <cell r="I117">
            <v>0</v>
          </cell>
          <cell r="J117">
            <v>0</v>
          </cell>
          <cell r="K117">
            <v>0</v>
          </cell>
          <cell r="L117">
            <v>0</v>
          </cell>
          <cell r="M117">
            <v>0</v>
          </cell>
          <cell r="N117">
            <v>0</v>
          </cell>
          <cell r="O117">
            <v>0</v>
          </cell>
          <cell r="P117">
            <v>0.11705237515224809</v>
          </cell>
          <cell r="Q117">
            <v>0</v>
          </cell>
          <cell r="R117">
            <v>0</v>
          </cell>
        </row>
        <row r="118">
          <cell r="A118" t="str">
            <v>Papel comerc. utiliz. Out</v>
          </cell>
          <cell r="D118">
            <v>10</v>
          </cell>
          <cell r="E118">
            <v>1.3154421469423596</v>
          </cell>
          <cell r="F118">
            <v>1.3154421469423596</v>
          </cell>
          <cell r="G118">
            <v>0</v>
          </cell>
          <cell r="H118">
            <v>0</v>
          </cell>
          <cell r="I118">
            <v>0</v>
          </cell>
          <cell r="J118">
            <v>0</v>
          </cell>
          <cell r="K118">
            <v>0</v>
          </cell>
          <cell r="L118">
            <v>0</v>
          </cell>
          <cell r="M118">
            <v>0</v>
          </cell>
          <cell r="N118">
            <v>0</v>
          </cell>
          <cell r="O118">
            <v>0</v>
          </cell>
          <cell r="P118">
            <v>1.3154421469423596</v>
          </cell>
          <cell r="Q118">
            <v>0</v>
          </cell>
          <cell r="R118">
            <v>0</v>
          </cell>
        </row>
        <row r="119">
          <cell r="A119" t="str">
            <v>Papel comerc. utiliz. Nov</v>
          </cell>
          <cell r="D119">
            <v>11</v>
          </cell>
          <cell r="E119">
            <v>0.1933554817275791</v>
          </cell>
          <cell r="F119">
            <v>0.1933554817275791</v>
          </cell>
          <cell r="G119">
            <v>0</v>
          </cell>
          <cell r="H119">
            <v>0</v>
          </cell>
          <cell r="I119">
            <v>0</v>
          </cell>
          <cell r="J119">
            <v>0</v>
          </cell>
          <cell r="K119">
            <v>0</v>
          </cell>
          <cell r="L119">
            <v>0</v>
          </cell>
          <cell r="M119">
            <v>0</v>
          </cell>
          <cell r="N119">
            <v>0</v>
          </cell>
          <cell r="O119">
            <v>0</v>
          </cell>
          <cell r="P119">
            <v>0</v>
          </cell>
          <cell r="Q119">
            <v>0.1933554817275791</v>
          </cell>
          <cell r="R119">
            <v>0</v>
          </cell>
        </row>
        <row r="120">
          <cell r="A120" t="str">
            <v>Papel comerc. utiliz. Dez</v>
          </cell>
          <cell r="D120">
            <v>12</v>
          </cell>
          <cell r="E120">
            <v>0.24028346805447143</v>
          </cell>
          <cell r="F120">
            <v>0.24028346805447143</v>
          </cell>
          <cell r="G120">
            <v>0</v>
          </cell>
          <cell r="H120">
            <v>0</v>
          </cell>
          <cell r="I120">
            <v>0</v>
          </cell>
          <cell r="J120">
            <v>0</v>
          </cell>
          <cell r="K120">
            <v>0</v>
          </cell>
          <cell r="L120">
            <v>0</v>
          </cell>
          <cell r="M120">
            <v>0</v>
          </cell>
          <cell r="N120">
            <v>0</v>
          </cell>
          <cell r="O120">
            <v>0</v>
          </cell>
          <cell r="P120">
            <v>0</v>
          </cell>
          <cell r="Q120">
            <v>0</v>
          </cell>
          <cell r="R120">
            <v>0.24028346805447143</v>
          </cell>
        </row>
        <row r="122">
          <cell r="A122" t="str">
            <v>Outros empréstimos</v>
          </cell>
          <cell r="F122">
            <v>0</v>
          </cell>
          <cell r="G122">
            <v>0</v>
          </cell>
          <cell r="H122">
            <v>0</v>
          </cell>
          <cell r="I122">
            <v>0</v>
          </cell>
          <cell r="J122">
            <v>0</v>
          </cell>
          <cell r="K122">
            <v>0</v>
          </cell>
          <cell r="L122">
            <v>0</v>
          </cell>
          <cell r="M122">
            <v>0</v>
          </cell>
          <cell r="N122">
            <v>0</v>
          </cell>
          <cell r="O122">
            <v>0</v>
          </cell>
          <cell r="P122">
            <v>0</v>
          </cell>
          <cell r="Q122">
            <v>0</v>
          </cell>
          <cell r="R122">
            <v>0</v>
          </cell>
        </row>
        <row r="123">
          <cell r="A123" t="str">
            <v>Total</v>
          </cell>
          <cell r="F123">
            <v>23.821474476741081</v>
          </cell>
          <cell r="G123">
            <v>2.8952430538296952</v>
          </cell>
          <cell r="H123">
            <v>0.17864421798847729</v>
          </cell>
          <cell r="I123">
            <v>0.17472040748532436</v>
          </cell>
          <cell r="J123">
            <v>2.7275337245661575</v>
          </cell>
          <cell r="K123">
            <v>6.0435949501101058</v>
          </cell>
          <cell r="L123">
            <v>0.15614617940200048</v>
          </cell>
          <cell r="M123">
            <v>2.3644794141125303</v>
          </cell>
          <cell r="N123">
            <v>0.11911194773557554</v>
          </cell>
          <cell r="O123">
            <v>0.13986710963455806</v>
          </cell>
          <cell r="P123">
            <v>1.4324945220946077</v>
          </cell>
          <cell r="Q123">
            <v>7.3493554817275788</v>
          </cell>
          <cell r="R123">
            <v>0.24028346805447143</v>
          </cell>
        </row>
        <row r="126">
          <cell r="A126" t="str">
            <v xml:space="preserve"> Encargos Financeiros Especializados (milhões de euros)</v>
          </cell>
        </row>
        <row r="129">
          <cell r="F129" t="str">
            <v>Ano orçam.</v>
          </cell>
          <cell r="G129" t="str">
            <v>JAN</v>
          </cell>
          <cell r="H129" t="str">
            <v>FEV</v>
          </cell>
          <cell r="I129" t="str">
            <v>MAR</v>
          </cell>
          <cell r="J129" t="str">
            <v>ABR</v>
          </cell>
          <cell r="K129" t="str">
            <v>MAI</v>
          </cell>
          <cell r="L129" t="str">
            <v>JUN</v>
          </cell>
          <cell r="M129" t="str">
            <v>JUL</v>
          </cell>
          <cell r="N129" t="str">
            <v>AGO</v>
          </cell>
          <cell r="O129" t="str">
            <v>SET</v>
          </cell>
          <cell r="P129" t="str">
            <v>OUT</v>
          </cell>
          <cell r="Q129" t="str">
            <v>NOV</v>
          </cell>
          <cell r="R129" t="str">
            <v>DEZ</v>
          </cell>
        </row>
        <row r="130">
          <cell r="E130" t="str">
            <v>tesouraria</v>
          </cell>
          <cell r="G130">
            <v>1</v>
          </cell>
          <cell r="H130">
            <v>2</v>
          </cell>
          <cell r="I130">
            <v>3</v>
          </cell>
          <cell r="J130">
            <v>4</v>
          </cell>
          <cell r="K130">
            <v>5</v>
          </cell>
          <cell r="L130">
            <v>6</v>
          </cell>
          <cell r="M130">
            <v>7</v>
          </cell>
          <cell r="N130">
            <v>8</v>
          </cell>
          <cell r="O130">
            <v>9</v>
          </cell>
          <cell r="P130">
            <v>10</v>
          </cell>
          <cell r="Q130">
            <v>11</v>
          </cell>
          <cell r="R130">
            <v>12</v>
          </cell>
        </row>
        <row r="131">
          <cell r="A131" t="str">
            <v>Papel comercial 2002</v>
          </cell>
          <cell r="E131">
            <v>0</v>
          </cell>
          <cell r="F131">
            <v>0.72299999999999998</v>
          </cell>
          <cell r="G131">
            <v>0.26900000000000002</v>
          </cell>
          <cell r="H131">
            <v>0.20499999999999999</v>
          </cell>
          <cell r="I131">
            <v>0.22700000000000001</v>
          </cell>
          <cell r="J131">
            <v>2.1999999999999999E-2</v>
          </cell>
        </row>
        <row r="132">
          <cell r="A132" t="str">
            <v>Empréstimo Sumitomo</v>
          </cell>
          <cell r="F132">
            <v>13.199634259259255</v>
          </cell>
          <cell r="G132">
            <v>0.97019351851851843</v>
          </cell>
          <cell r="H132">
            <v>0.97019351851851843</v>
          </cell>
          <cell r="I132">
            <v>0.97019351851851843</v>
          </cell>
          <cell r="J132">
            <v>0.97019351851851843</v>
          </cell>
          <cell r="K132">
            <v>0.97019351851851843</v>
          </cell>
          <cell r="L132">
            <v>1.1926666666666665</v>
          </cell>
          <cell r="M132">
            <v>1.1926666666666665</v>
          </cell>
          <cell r="N132">
            <v>1.1926666666666665</v>
          </cell>
          <cell r="O132">
            <v>1.1926666666666665</v>
          </cell>
          <cell r="P132">
            <v>1.1926666666666665</v>
          </cell>
          <cell r="Q132">
            <v>1.1926666666666665</v>
          </cell>
          <cell r="R132">
            <v>1.1926666666666665</v>
          </cell>
        </row>
        <row r="133">
          <cell r="A133" t="str">
            <v>Papel comerc. utiliz. Jan</v>
          </cell>
          <cell r="D133">
            <v>1</v>
          </cell>
          <cell r="E133">
            <v>0.23170191562395814</v>
          </cell>
          <cell r="F133">
            <v>0.23170191562395814</v>
          </cell>
          <cell r="G133">
            <v>0.23170191562395814</v>
          </cell>
        </row>
        <row r="134">
          <cell r="A134" t="str">
            <v>Papel comerc. utiliz. Jan</v>
          </cell>
          <cell r="D134">
            <v>1</v>
          </cell>
          <cell r="E134">
            <v>2.1684916332552433</v>
          </cell>
          <cell r="F134">
            <v>2.1684916332552433</v>
          </cell>
          <cell r="G134">
            <v>0.36141527220920722</v>
          </cell>
          <cell r="H134">
            <v>0.36141527220920722</v>
          </cell>
          <cell r="I134">
            <v>0.36141527220920722</v>
          </cell>
          <cell r="J134">
            <v>0.36141527220920722</v>
          </cell>
          <cell r="K134">
            <v>0.36141527220920722</v>
          </cell>
          <cell r="L134">
            <v>0.36141527220920722</v>
          </cell>
        </row>
        <row r="135">
          <cell r="A135" t="str">
            <v>Papel comerc. utiliz. Jan</v>
          </cell>
          <cell r="D135">
            <v>1</v>
          </cell>
          <cell r="E135">
            <v>0.49504950495049371</v>
          </cell>
          <cell r="F135">
            <v>0.49504950495049371</v>
          </cell>
          <cell r="G135">
            <v>0.16501650165016457</v>
          </cell>
          <cell r="H135">
            <v>0.16501650165016457</v>
          </cell>
          <cell r="I135">
            <v>0.16501650165016457</v>
          </cell>
        </row>
        <row r="136">
          <cell r="A136" t="str">
            <v>Papel comerc. utiliz. Fev</v>
          </cell>
          <cell r="D136">
            <v>2</v>
          </cell>
          <cell r="E136">
            <v>0.17864421798847729</v>
          </cell>
          <cell r="F136">
            <v>0.17864421798847729</v>
          </cell>
          <cell r="G136" t="str">
            <v xml:space="preserve"> </v>
          </cell>
          <cell r="H136">
            <v>0.17864421798847729</v>
          </cell>
          <cell r="I136" t="str">
            <v xml:space="preserve"> </v>
          </cell>
        </row>
        <row r="137">
          <cell r="A137" t="str">
            <v>Papel comerc. utiliz. Mar</v>
          </cell>
          <cell r="D137">
            <v>3</v>
          </cell>
          <cell r="E137">
            <v>0.17472040748532436</v>
          </cell>
          <cell r="F137">
            <v>0.17472040748532436</v>
          </cell>
          <cell r="I137">
            <v>0.17472040748532436</v>
          </cell>
        </row>
        <row r="138">
          <cell r="A138" t="str">
            <v>Papel comerc. utiliz. Abr</v>
          </cell>
          <cell r="D138">
            <v>4</v>
          </cell>
          <cell r="E138">
            <v>0.13687707641196312</v>
          </cell>
          <cell r="F138">
            <v>0.13687707641196312</v>
          </cell>
          <cell r="J138">
            <v>0.13687707641196312</v>
          </cell>
        </row>
        <row r="139">
          <cell r="A139" t="str">
            <v>Papel comerc. utiliz. Abr</v>
          </cell>
          <cell r="D139">
            <v>4</v>
          </cell>
          <cell r="E139">
            <v>2.5906566481541944</v>
          </cell>
          <cell r="F139">
            <v>2.5906566481541944</v>
          </cell>
          <cell r="J139">
            <v>0.43177610802569905</v>
          </cell>
          <cell r="K139">
            <v>0.43177610802569905</v>
          </cell>
          <cell r="L139">
            <v>0.43177610802569905</v>
          </cell>
          <cell r="M139">
            <v>0.43177610802569905</v>
          </cell>
          <cell r="N139">
            <v>0.43177610802569905</v>
          </cell>
          <cell r="O139">
            <v>0.43177610802569905</v>
          </cell>
        </row>
        <row r="140">
          <cell r="A140" t="str">
            <v>Papel comerc. utiliz. Mai</v>
          </cell>
          <cell r="D140">
            <v>5</v>
          </cell>
          <cell r="E140">
            <v>0.22243383899899527</v>
          </cell>
          <cell r="F140">
            <v>0.22243383899899527</v>
          </cell>
          <cell r="K140">
            <v>0.22243383899899527</v>
          </cell>
        </row>
        <row r="141">
          <cell r="A141" t="str">
            <v>Papel comerc. utiliz. Jun</v>
          </cell>
          <cell r="D141">
            <v>6</v>
          </cell>
          <cell r="E141">
            <v>0.15614617940200048</v>
          </cell>
          <cell r="F141">
            <v>0.15614617940200048</v>
          </cell>
          <cell r="L141">
            <v>0.15614617940200048</v>
          </cell>
        </row>
        <row r="142">
          <cell r="A142" t="str">
            <v>Papel comerc. utiliz. Jul</v>
          </cell>
          <cell r="D142">
            <v>7</v>
          </cell>
          <cell r="E142">
            <v>0.16064666149927831</v>
          </cell>
          <cell r="F142">
            <v>0.16064666149927831</v>
          </cell>
          <cell r="M142">
            <v>0.16064666149927831</v>
          </cell>
        </row>
        <row r="143">
          <cell r="A143" t="str">
            <v>Papel comerc. utiliz. Jul</v>
          </cell>
          <cell r="D143">
            <v>7</v>
          </cell>
          <cell r="E143">
            <v>2.203832752613252</v>
          </cell>
          <cell r="F143">
            <v>2.203832752613252</v>
          </cell>
          <cell r="M143">
            <v>0.36730545876887533</v>
          </cell>
          <cell r="N143">
            <v>0.36730545876887533</v>
          </cell>
          <cell r="O143">
            <v>0.36730545876887533</v>
          </cell>
          <cell r="P143">
            <v>0.36730545876887533</v>
          </cell>
          <cell r="Q143">
            <v>0.36730545876887533</v>
          </cell>
          <cell r="R143">
            <v>0.36730545876887533</v>
          </cell>
        </row>
        <row r="144">
          <cell r="A144" t="str">
            <v>Papel comerc. utiliz. Ago</v>
          </cell>
          <cell r="D144">
            <v>8</v>
          </cell>
          <cell r="E144">
            <v>0.11911194773557554</v>
          </cell>
          <cell r="F144">
            <v>0.11911194773557554</v>
          </cell>
          <cell r="N144">
            <v>0.11911194773557554</v>
          </cell>
        </row>
        <row r="145">
          <cell r="A145" t="str">
            <v>Papel comerc. utiliz. Set</v>
          </cell>
          <cell r="D145">
            <v>9</v>
          </cell>
          <cell r="E145">
            <v>0.13986710963455806</v>
          </cell>
          <cell r="F145">
            <v>0.13986710963455806</v>
          </cell>
          <cell r="O145">
            <v>0.13986710963455806</v>
          </cell>
        </row>
        <row r="146">
          <cell r="A146" t="str">
            <v>Papel comerc. utiliz. Out</v>
          </cell>
          <cell r="D146">
            <v>10</v>
          </cell>
          <cell r="E146">
            <v>0.11705237515224809</v>
          </cell>
          <cell r="F146">
            <v>0.11705237515224809</v>
          </cell>
          <cell r="P146">
            <v>0.11705237515224809</v>
          </cell>
        </row>
        <row r="147">
          <cell r="A147" t="str">
            <v>Papel comerc. utiliz. Out</v>
          </cell>
          <cell r="D147">
            <v>10</v>
          </cell>
          <cell r="E147">
            <v>1.3154421469423596</v>
          </cell>
          <cell r="F147">
            <v>1.3154421469423596</v>
          </cell>
          <cell r="P147">
            <v>0.43848071564745322</v>
          </cell>
          <cell r="Q147">
            <v>0.43848071564745322</v>
          </cell>
          <cell r="R147">
            <v>0.43848071564745322</v>
          </cell>
        </row>
        <row r="148">
          <cell r="A148" t="str">
            <v>Papel comerc. utiliz. Nov</v>
          </cell>
          <cell r="D148">
            <v>11</v>
          </cell>
          <cell r="E148">
            <v>0.1933554817275791</v>
          </cell>
          <cell r="F148">
            <v>0.1933554817275791</v>
          </cell>
          <cell r="Q148">
            <v>0.1933554817275791</v>
          </cell>
          <cell r="R148" t="str">
            <v xml:space="preserve"> </v>
          </cell>
        </row>
        <row r="149">
          <cell r="A149" t="str">
            <v>Papel comerc. utiliz. Dez</v>
          </cell>
          <cell r="D149">
            <v>12</v>
          </cell>
          <cell r="E149">
            <v>0.24028346805447143</v>
          </cell>
          <cell r="F149">
            <v>0.24028346805447143</v>
          </cell>
          <cell r="R149">
            <v>0.24028346805447143</v>
          </cell>
        </row>
        <row r="151">
          <cell r="A151" t="str">
            <v>Outros empréstimos</v>
          </cell>
          <cell r="F151">
            <v>0</v>
          </cell>
          <cell r="G151">
            <v>0</v>
          </cell>
          <cell r="H151">
            <v>0</v>
          </cell>
          <cell r="I151">
            <v>0</v>
          </cell>
          <cell r="J151">
            <v>0</v>
          </cell>
          <cell r="K151">
            <v>0</v>
          </cell>
          <cell r="L151">
            <v>0</v>
          </cell>
          <cell r="M151">
            <v>0</v>
          </cell>
          <cell r="N151">
            <v>0</v>
          </cell>
          <cell r="O151">
            <v>0</v>
          </cell>
          <cell r="P151">
            <v>0</v>
          </cell>
          <cell r="Q151">
            <v>0</v>
          </cell>
          <cell r="R151">
            <v>0</v>
          </cell>
        </row>
        <row r="152">
          <cell r="A152" t="str">
            <v>Total</v>
          </cell>
          <cell r="F152">
            <v>24.766947624889227</v>
          </cell>
          <cell r="G152">
            <v>1.9973272080018485</v>
          </cell>
          <cell r="H152">
            <v>1.8802695103663676</v>
          </cell>
          <cell r="I152">
            <v>1.8983456998632147</v>
          </cell>
          <cell r="J152">
            <v>1.9222619751653878</v>
          </cell>
          <cell r="K152">
            <v>1.9858187377524199</v>
          </cell>
          <cell r="L152">
            <v>2.1420042263035732</v>
          </cell>
          <cell r="M152">
            <v>2.1523948949605192</v>
          </cell>
          <cell r="N152">
            <v>2.1108601811968164</v>
          </cell>
          <cell r="O152">
            <v>2.1316153430957989</v>
          </cell>
          <cell r="P152">
            <v>2.1155052162352432</v>
          </cell>
          <cell r="Q152">
            <v>2.1918083228105742</v>
          </cell>
          <cell r="R152">
            <v>2.2387363091374666</v>
          </cell>
        </row>
        <row r="160">
          <cell r="A160" t="str">
            <v xml:space="preserve"> </v>
          </cell>
          <cell r="H160" t="str">
            <v xml:space="preserve"> VALORES PARA BALANÇO e DEMONST.RESULTADOS   (milhões de euros)</v>
          </cell>
        </row>
        <row r="162">
          <cell r="F162" t="str">
            <v>total</v>
          </cell>
          <cell r="G162" t="str">
            <v>JAN</v>
          </cell>
          <cell r="H162" t="str">
            <v>FEV</v>
          </cell>
          <cell r="I162" t="str">
            <v>MAR</v>
          </cell>
          <cell r="J162" t="str">
            <v>ABR</v>
          </cell>
          <cell r="K162" t="str">
            <v>MAI</v>
          </cell>
          <cell r="L162" t="str">
            <v>JUN</v>
          </cell>
          <cell r="M162" t="str">
            <v>JUL</v>
          </cell>
          <cell r="N162" t="str">
            <v>AGO</v>
          </cell>
          <cell r="O162" t="str">
            <v>SET</v>
          </cell>
          <cell r="P162" t="str">
            <v>OUT</v>
          </cell>
          <cell r="Q162" t="str">
            <v>NOV</v>
          </cell>
          <cell r="R162" t="str">
            <v>DEZ</v>
          </cell>
        </row>
        <row r="163">
          <cell r="A163" t="str">
            <v>Empréstimos</v>
          </cell>
        </row>
        <row r="164">
          <cell r="A164" t="str">
            <v>C.prazo</v>
          </cell>
          <cell r="E164" t="str">
            <v xml:space="preserve"> </v>
          </cell>
          <cell r="G164">
            <v>307.5</v>
          </cell>
          <cell r="H164">
            <v>297.60000000000002</v>
          </cell>
          <cell r="I164">
            <v>290.89999999999998</v>
          </cell>
          <cell r="J164">
            <v>281.20000000000005</v>
          </cell>
          <cell r="K164">
            <v>304.79999999999995</v>
          </cell>
          <cell r="L164">
            <v>287</v>
          </cell>
          <cell r="M164">
            <v>286.79999999999995</v>
          </cell>
          <cell r="N164">
            <v>274.70000000000005</v>
          </cell>
          <cell r="O164">
            <v>282.10000000000002</v>
          </cell>
          <cell r="P164">
            <v>274.10000000000002</v>
          </cell>
          <cell r="Q164">
            <v>298.20000000000005</v>
          </cell>
          <cell r="R164">
            <v>310.36130000000003</v>
          </cell>
        </row>
        <row r="165">
          <cell r="A165" t="str">
            <v>M.l.prazo</v>
          </cell>
          <cell r="G165">
            <v>350</v>
          </cell>
          <cell r="H165">
            <v>350</v>
          </cell>
          <cell r="I165">
            <v>350</v>
          </cell>
          <cell r="J165">
            <v>350</v>
          </cell>
          <cell r="K165">
            <v>350</v>
          </cell>
          <cell r="L165">
            <v>350</v>
          </cell>
          <cell r="M165">
            <v>350</v>
          </cell>
          <cell r="N165">
            <v>350</v>
          </cell>
          <cell r="O165">
            <v>350</v>
          </cell>
          <cell r="P165">
            <v>350</v>
          </cell>
          <cell r="Q165">
            <v>326.66700000000003</v>
          </cell>
          <cell r="R165">
            <v>326.66700000000003</v>
          </cell>
        </row>
        <row r="166">
          <cell r="A166" t="str">
            <v>Total</v>
          </cell>
          <cell r="E166" t="str">
            <v xml:space="preserve"> </v>
          </cell>
          <cell r="G166">
            <v>657.5</v>
          </cell>
          <cell r="H166">
            <v>647.6</v>
          </cell>
          <cell r="I166">
            <v>640.9</v>
          </cell>
          <cell r="J166">
            <v>631.20000000000005</v>
          </cell>
          <cell r="K166">
            <v>654.79999999999995</v>
          </cell>
          <cell r="L166">
            <v>637</v>
          </cell>
          <cell r="M166">
            <v>636.79999999999995</v>
          </cell>
          <cell r="N166">
            <v>624.70000000000005</v>
          </cell>
          <cell r="O166">
            <v>632.1</v>
          </cell>
          <cell r="P166">
            <v>624.1</v>
          </cell>
          <cell r="Q166">
            <v>624.86700000000008</v>
          </cell>
          <cell r="R166">
            <v>637.02830000000006</v>
          </cell>
        </row>
        <row r="167">
          <cell r="A167" t="str">
            <v>Reembolsos</v>
          </cell>
          <cell r="F167">
            <v>1167.2329999999999</v>
          </cell>
          <cell r="G167">
            <v>229</v>
          </cell>
          <cell r="H167">
            <v>67.5</v>
          </cell>
          <cell r="I167">
            <v>57.6</v>
          </cell>
          <cell r="J167">
            <v>180.9</v>
          </cell>
          <cell r="K167">
            <v>41.2</v>
          </cell>
          <cell r="L167">
            <v>64.8</v>
          </cell>
          <cell r="M167">
            <v>157</v>
          </cell>
          <cell r="N167">
            <v>46.8</v>
          </cell>
          <cell r="O167">
            <v>34.700000000000003</v>
          </cell>
          <cell r="P167">
            <v>172.1</v>
          </cell>
          <cell r="Q167">
            <v>57.433</v>
          </cell>
          <cell r="R167">
            <v>58.2</v>
          </cell>
        </row>
        <row r="168">
          <cell r="A168" t="str">
            <v xml:space="preserve">Enc. Finac. Especializados </v>
          </cell>
          <cell r="E168" t="str">
            <v>DR</v>
          </cell>
          <cell r="F168">
            <v>24.766947624889223</v>
          </cell>
          <cell r="G168">
            <v>1.9973272080018485</v>
          </cell>
          <cell r="H168">
            <v>1.8802695103663676</v>
          </cell>
          <cell r="I168">
            <v>1.8983456998632147</v>
          </cell>
          <cell r="J168">
            <v>1.9222619751653878</v>
          </cell>
          <cell r="K168">
            <v>1.9858187377524199</v>
          </cell>
          <cell r="L168">
            <v>2.1420042263035732</v>
          </cell>
          <cell r="M168">
            <v>2.1523948949605192</v>
          </cell>
          <cell r="N168">
            <v>2.1108601811968164</v>
          </cell>
          <cell r="O168">
            <v>2.1316153430957989</v>
          </cell>
          <cell r="P168">
            <v>2.1155052162352432</v>
          </cell>
          <cell r="Q168">
            <v>2.1918083228105742</v>
          </cell>
          <cell r="R168">
            <v>2.2387363091374666</v>
          </cell>
        </row>
        <row r="169">
          <cell r="A169" t="str">
            <v>Outros custos financeiros</v>
          </cell>
          <cell r="E169" t="str">
            <v>DR</v>
          </cell>
          <cell r="F169">
            <v>0.36199999999999999</v>
          </cell>
          <cell r="G169">
            <v>3.0166666666666665E-2</v>
          </cell>
          <cell r="H169">
            <v>3.0166666666666665E-2</v>
          </cell>
          <cell r="I169">
            <v>3.0166666666666665E-2</v>
          </cell>
          <cell r="J169">
            <v>3.0166666666666665E-2</v>
          </cell>
          <cell r="K169">
            <v>3.0166666666666665E-2</v>
          </cell>
          <cell r="L169">
            <v>3.0166666666666665E-2</v>
          </cell>
          <cell r="M169">
            <v>3.0166666666666665E-2</v>
          </cell>
          <cell r="N169">
            <v>3.0166666666666665E-2</v>
          </cell>
          <cell r="O169">
            <v>3.0166666666666665E-2</v>
          </cell>
          <cell r="P169">
            <v>3.0166666666666665E-2</v>
          </cell>
          <cell r="Q169">
            <v>3.0166666666666665E-2</v>
          </cell>
          <cell r="R169">
            <v>3.0166666666666665E-2</v>
          </cell>
        </row>
        <row r="170">
          <cell r="A170" t="str">
            <v xml:space="preserve">  total EF pª DR</v>
          </cell>
          <cell r="F170">
            <v>25.128947624889221</v>
          </cell>
          <cell r="G170">
            <v>2.0274938746685152</v>
          </cell>
          <cell r="H170">
            <v>1.9104361770330343</v>
          </cell>
          <cell r="I170">
            <v>1.9285123665298813</v>
          </cell>
          <cell r="J170">
            <v>1.9524286418320544</v>
          </cell>
          <cell r="K170">
            <v>2.0159854044190864</v>
          </cell>
          <cell r="L170">
            <v>2.1721708929702399</v>
          </cell>
          <cell r="M170">
            <v>2.1825615616271858</v>
          </cell>
          <cell r="N170">
            <v>2.1410268478634831</v>
          </cell>
          <cell r="O170">
            <v>2.1617820097624656</v>
          </cell>
          <cell r="P170">
            <v>2.1456718829019099</v>
          </cell>
          <cell r="Q170">
            <v>2.2219749894772409</v>
          </cell>
          <cell r="R170">
            <v>2.2689029758041332</v>
          </cell>
        </row>
        <row r="171">
          <cell r="A171" t="str">
            <v>Pagam.encargos financeiros</v>
          </cell>
          <cell r="E171" t="str">
            <v>OF</v>
          </cell>
          <cell r="F171">
            <v>23.821474476741081</v>
          </cell>
          <cell r="G171">
            <v>2.8952430538296952</v>
          </cell>
          <cell r="H171">
            <v>0.17864421798847729</v>
          </cell>
          <cell r="I171">
            <v>0.17472040748532436</v>
          </cell>
          <cell r="J171">
            <v>2.7275337245661575</v>
          </cell>
          <cell r="K171">
            <v>6.0435949501101058</v>
          </cell>
          <cell r="L171">
            <v>0.15614617940200048</v>
          </cell>
          <cell r="M171">
            <v>2.3644794141125303</v>
          </cell>
          <cell r="N171">
            <v>0.11911194773557554</v>
          </cell>
          <cell r="O171">
            <v>0.13986710963455806</v>
          </cell>
          <cell r="P171">
            <v>1.4324945220946077</v>
          </cell>
          <cell r="Q171">
            <v>7.3493554817275788</v>
          </cell>
          <cell r="R171">
            <v>0.24028346805447143</v>
          </cell>
        </row>
      </sheetData>
      <sheetData sheetId="8"/>
      <sheetData sheetId="9"/>
      <sheetData sheetId="10"/>
      <sheetData sheetId="11"/>
      <sheetData sheetId="12"/>
      <sheetData sheetId="13"/>
      <sheetData sheetId="14"/>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otações"/>
      <sheetName val="Procura"/>
      <sheetName val="Oferta"/>
      <sheetName val="DR ACTIVIDADES"/>
      <sheetName val="dr+ot+of TOTAL"/>
      <sheetName val="resumo DR"/>
      <sheetName val="Balanço"/>
      <sheetName val="Serv.dívida"/>
      <sheetName val="Serv.dívida (Anexo)"/>
      <sheetName val="Indicadores"/>
      <sheetName val="APOIO"/>
      <sheetName val="Investimento"/>
      <sheetName val="Pessoal"/>
      <sheetName val="dr+ot+of TOTALback"/>
      <sheetName val="DR ACTIVIDADES back"/>
    </sheetNames>
    <sheetDataSet>
      <sheetData sheetId="0"/>
      <sheetData sheetId="1"/>
      <sheetData sheetId="2"/>
      <sheetData sheetId="3"/>
      <sheetData sheetId="4"/>
      <sheetData sheetId="5"/>
      <sheetData sheetId="6"/>
      <sheetData sheetId="7" refreshError="1">
        <row r="3">
          <cell r="A3" t="str">
            <v>Taxas de juros nominais</v>
          </cell>
        </row>
        <row r="4">
          <cell r="A4" t="str">
            <v>Euribor 12 m</v>
          </cell>
          <cell r="G4">
            <v>0</v>
          </cell>
          <cell r="H4">
            <v>0</v>
          </cell>
          <cell r="I4">
            <v>0</v>
          </cell>
          <cell r="J4">
            <v>0</v>
          </cell>
          <cell r="K4">
            <v>0</v>
          </cell>
          <cell r="L4">
            <v>0</v>
          </cell>
          <cell r="M4">
            <v>0</v>
          </cell>
          <cell r="N4">
            <v>0</v>
          </cell>
          <cell r="O4">
            <v>0</v>
          </cell>
          <cell r="P4">
            <v>0</v>
          </cell>
          <cell r="Q4">
            <v>0</v>
          </cell>
          <cell r="R4">
            <v>0</v>
          </cell>
        </row>
        <row r="5">
          <cell r="A5" t="str">
            <v>Lisbor 6m</v>
          </cell>
          <cell r="G5">
            <v>0</v>
          </cell>
          <cell r="H5">
            <v>0</v>
          </cell>
          <cell r="I5">
            <v>0</v>
          </cell>
          <cell r="J5">
            <v>0</v>
          </cell>
          <cell r="K5">
            <v>0</v>
          </cell>
          <cell r="L5">
            <v>0</v>
          </cell>
          <cell r="M5">
            <v>0</v>
          </cell>
          <cell r="N5">
            <v>0</v>
          </cell>
          <cell r="O5">
            <v>0</v>
          </cell>
          <cell r="P5">
            <v>0</v>
          </cell>
          <cell r="Q5">
            <v>0</v>
          </cell>
          <cell r="R5">
            <v>0</v>
          </cell>
        </row>
        <row r="6">
          <cell r="A6" t="str">
            <v>Emprést.c.prazo</v>
          </cell>
          <cell r="G6">
            <v>0</v>
          </cell>
          <cell r="H6">
            <v>0</v>
          </cell>
          <cell r="I6">
            <v>0</v>
          </cell>
          <cell r="J6">
            <v>0</v>
          </cell>
          <cell r="K6">
            <v>0</v>
          </cell>
          <cell r="L6">
            <v>0</v>
          </cell>
          <cell r="M6">
            <v>0</v>
          </cell>
          <cell r="N6">
            <v>0</v>
          </cell>
          <cell r="O6">
            <v>0</v>
          </cell>
          <cell r="P6">
            <v>0</v>
          </cell>
          <cell r="Q6">
            <v>0</v>
          </cell>
          <cell r="R6">
            <v>0</v>
          </cell>
        </row>
        <row r="7">
          <cell r="A7" t="str">
            <v>Emprést.m.l.prazo</v>
          </cell>
          <cell r="G7">
            <v>0</v>
          </cell>
          <cell r="H7">
            <v>0</v>
          </cell>
          <cell r="I7">
            <v>0</v>
          </cell>
          <cell r="J7">
            <v>0</v>
          </cell>
          <cell r="K7">
            <v>0</v>
          </cell>
          <cell r="L7">
            <v>0</v>
          </cell>
          <cell r="M7">
            <v>0</v>
          </cell>
          <cell r="N7">
            <v>0</v>
          </cell>
          <cell r="O7">
            <v>0</v>
          </cell>
          <cell r="P7">
            <v>0</v>
          </cell>
          <cell r="Q7">
            <v>0</v>
          </cell>
          <cell r="R7">
            <v>0</v>
          </cell>
        </row>
        <row r="8">
          <cell r="A8" t="str">
            <v>Empréstimo separação</v>
          </cell>
          <cell r="F8">
            <v>3.5000000000000003E-2</v>
          </cell>
          <cell r="G8">
            <v>2.9166666666666668E-3</v>
          </cell>
          <cell r="H8">
            <v>2.9166666666666668E-3</v>
          </cell>
          <cell r="I8">
            <v>2.9166666666666668E-3</v>
          </cell>
          <cell r="J8">
            <v>2.9166666666666668E-3</v>
          </cell>
          <cell r="K8">
            <v>2.9166666666666668E-3</v>
          </cell>
          <cell r="L8">
            <v>2.9166666666666668E-3</v>
          </cell>
          <cell r="M8">
            <v>2.9166666666666668E-3</v>
          </cell>
          <cell r="N8">
            <v>2.9166666666666668E-3</v>
          </cell>
          <cell r="O8">
            <v>2.9166666666666668E-3</v>
          </cell>
          <cell r="P8">
            <v>2.9166666666666668E-3</v>
          </cell>
          <cell r="Q8">
            <v>2.9166666666666668E-3</v>
          </cell>
          <cell r="R8">
            <v>2.9166666666666668E-3</v>
          </cell>
        </row>
        <row r="10">
          <cell r="A10" t="str">
            <v xml:space="preserve"> TAXAS DE JUROS</v>
          </cell>
        </row>
        <row r="11">
          <cell r="G11" t="str">
            <v>JAN</v>
          </cell>
          <cell r="H11" t="str">
            <v>FEV</v>
          </cell>
          <cell r="I11" t="str">
            <v>MAR</v>
          </cell>
          <cell r="J11" t="str">
            <v>ABR</v>
          </cell>
          <cell r="K11" t="str">
            <v>MAI</v>
          </cell>
          <cell r="L11" t="str">
            <v>JUN</v>
          </cell>
          <cell r="M11" t="str">
            <v>JUL</v>
          </cell>
          <cell r="N11" t="str">
            <v>AGO</v>
          </cell>
          <cell r="O11" t="str">
            <v>SET</v>
          </cell>
          <cell r="P11" t="str">
            <v>OUT</v>
          </cell>
          <cell r="Q11" t="str">
            <v>NOV</v>
          </cell>
          <cell r="R11" t="str">
            <v>DEZ</v>
          </cell>
        </row>
        <row r="13">
          <cell r="A13" t="str">
            <v>papel comercial existente</v>
          </cell>
          <cell r="F13">
            <v>0</v>
          </cell>
          <cell r="G13">
            <v>0</v>
          </cell>
          <cell r="H13">
            <v>0</v>
          </cell>
          <cell r="I13">
            <v>0</v>
          </cell>
          <cell r="J13">
            <v>0</v>
          </cell>
          <cell r="K13">
            <v>0</v>
          </cell>
          <cell r="L13">
            <v>0</v>
          </cell>
          <cell r="M13">
            <v>0</v>
          </cell>
          <cell r="N13">
            <v>0</v>
          </cell>
          <cell r="O13">
            <v>0</v>
          </cell>
          <cell r="P13">
            <v>0</v>
          </cell>
          <cell r="Q13">
            <v>0</v>
          </cell>
          <cell r="R13">
            <v>0</v>
          </cell>
        </row>
        <row r="14">
          <cell r="A14" t="str">
            <v>Empréstimo Sumitomo</v>
          </cell>
          <cell r="D14" t="str">
            <v>Tx Juro</v>
          </cell>
          <cell r="E14" t="str">
            <v>Spread</v>
          </cell>
          <cell r="F14">
            <v>0.04</v>
          </cell>
          <cell r="G14">
            <v>3.3333333333333335E-3</v>
          </cell>
          <cell r="H14">
            <v>3.3333333333333335E-3</v>
          </cell>
          <cell r="I14">
            <v>3.3333333333333335E-3</v>
          </cell>
          <cell r="J14">
            <v>3.3333333333333335E-3</v>
          </cell>
          <cell r="K14">
            <v>3.3333333333333335E-3</v>
          </cell>
          <cell r="L14">
            <v>3.3333333333333335E-3</v>
          </cell>
          <cell r="M14">
            <v>3.3333333333333335E-3</v>
          </cell>
          <cell r="N14">
            <v>3.3333333333333335E-3</v>
          </cell>
          <cell r="O14">
            <v>3.3333333333333335E-3</v>
          </cell>
          <cell r="P14">
            <v>3.3333333333333335E-3</v>
          </cell>
          <cell r="Q14">
            <v>3.3333333333333335E-3</v>
          </cell>
          <cell r="R14">
            <v>3.3333333333333335E-3</v>
          </cell>
        </row>
        <row r="15">
          <cell r="A15" t="str">
            <v xml:space="preserve">   Maio/2003</v>
          </cell>
          <cell r="D15">
            <v>2.9829999999999999E-2</v>
          </cell>
          <cell r="E15">
            <v>3.2499999999999999E-3</v>
          </cell>
        </row>
        <row r="16">
          <cell r="A16" t="str">
            <v xml:space="preserve">   Nov/2003</v>
          </cell>
          <cell r="D16">
            <v>0.04</v>
          </cell>
          <cell r="E16">
            <v>3.2499999999999999E-3</v>
          </cell>
        </row>
        <row r="17">
          <cell r="A17" t="str">
            <v>taxas de referência</v>
          </cell>
          <cell r="F17">
            <v>0.04</v>
          </cell>
          <cell r="G17">
            <v>3.3333333333333335E-3</v>
          </cell>
          <cell r="H17">
            <v>3.3333333333333335E-3</v>
          </cell>
          <cell r="I17">
            <v>3.3333333333333335E-3</v>
          </cell>
          <cell r="J17">
            <v>3.3333333333333335E-3</v>
          </cell>
          <cell r="K17">
            <v>3.3333333333333335E-3</v>
          </cell>
          <cell r="L17">
            <v>3.3333333333333335E-3</v>
          </cell>
          <cell r="M17">
            <v>3.3333333333333335E-3</v>
          </cell>
          <cell r="N17">
            <v>3.3333333333333335E-3</v>
          </cell>
          <cell r="O17">
            <v>3.3333333333333335E-3</v>
          </cell>
          <cell r="P17">
            <v>3.3333333333333335E-3</v>
          </cell>
          <cell r="Q17">
            <v>3.3333333333333335E-3</v>
          </cell>
          <cell r="R17">
            <v>3.3333333333333335E-3</v>
          </cell>
        </row>
        <row r="18">
          <cell r="A18" t="str">
            <v>Papel comerc. utiliz. Jan</v>
          </cell>
          <cell r="B18">
            <v>1</v>
          </cell>
          <cell r="F18">
            <v>0.04</v>
          </cell>
        </row>
        <row r="19">
          <cell r="A19" t="str">
            <v>Papel comerc. utiliz. Jan</v>
          </cell>
          <cell r="B19">
            <v>1</v>
          </cell>
          <cell r="F19">
            <v>0.04</v>
          </cell>
        </row>
        <row r="20">
          <cell r="A20" t="str">
            <v>Papel comerc. utiliz. Jan</v>
          </cell>
          <cell r="B20">
            <v>1</v>
          </cell>
          <cell r="F20">
            <v>0.04</v>
          </cell>
        </row>
        <row r="21">
          <cell r="A21" t="str">
            <v>Papel comerc. utiliz. Fev</v>
          </cell>
          <cell r="B21">
            <v>2</v>
          </cell>
          <cell r="F21">
            <v>0.04</v>
          </cell>
        </row>
        <row r="22">
          <cell r="A22" t="str">
            <v>Papel comerc. utiliz. Mar</v>
          </cell>
          <cell r="B22">
            <v>3</v>
          </cell>
          <cell r="F22">
            <v>0.04</v>
          </cell>
        </row>
        <row r="23">
          <cell r="A23" t="str">
            <v>Papel comerc. utiliz. Abr</v>
          </cell>
          <cell r="B23">
            <v>4</v>
          </cell>
          <cell r="F23">
            <v>0.04</v>
          </cell>
        </row>
        <row r="24">
          <cell r="A24" t="str">
            <v>Papel comerc. utiliz. Abr</v>
          </cell>
          <cell r="B24">
            <v>4</v>
          </cell>
          <cell r="F24">
            <v>0.04</v>
          </cell>
        </row>
        <row r="25">
          <cell r="A25" t="str">
            <v>Papel comerc. utiliz. Mai</v>
          </cell>
          <cell r="B25">
            <v>5</v>
          </cell>
          <cell r="F25">
            <v>0.04</v>
          </cell>
        </row>
        <row r="26">
          <cell r="A26" t="str">
            <v>Papel comerc. utiliz. Jun</v>
          </cell>
          <cell r="B26">
            <v>6</v>
          </cell>
          <cell r="F26">
            <v>0.04</v>
          </cell>
        </row>
        <row r="27">
          <cell r="A27" t="str">
            <v>Papel comerc. utiliz. Jul</v>
          </cell>
          <cell r="B27">
            <v>7</v>
          </cell>
          <cell r="F27">
            <v>0.04</v>
          </cell>
        </row>
        <row r="28">
          <cell r="A28" t="str">
            <v>Papel comerc. utiliz. Jul</v>
          </cell>
          <cell r="B28">
            <v>7</v>
          </cell>
          <cell r="F28">
            <v>0.04</v>
          </cell>
        </row>
        <row r="29">
          <cell r="A29" t="str">
            <v>Papel comerc. utiliz. Ago</v>
          </cell>
          <cell r="B29">
            <v>8</v>
          </cell>
          <cell r="F29">
            <v>0.04</v>
          </cell>
        </row>
        <row r="30">
          <cell r="A30" t="str">
            <v>Papel comerc. utiliz. Set</v>
          </cell>
          <cell r="B30">
            <v>9</v>
          </cell>
          <cell r="F30">
            <v>0.04</v>
          </cell>
        </row>
        <row r="31">
          <cell r="A31" t="str">
            <v>Papel comerc. utiliz. Out</v>
          </cell>
          <cell r="B31">
            <v>10</v>
          </cell>
          <cell r="F31">
            <v>0.04</v>
          </cell>
        </row>
        <row r="32">
          <cell r="A32" t="str">
            <v>Papel comerc. utiliz. Out</v>
          </cell>
          <cell r="B32">
            <v>10</v>
          </cell>
          <cell r="F32">
            <v>0.04</v>
          </cell>
        </row>
        <row r="33">
          <cell r="A33" t="str">
            <v>Papel comerc. utiliz. Nov</v>
          </cell>
          <cell r="B33">
            <v>11</v>
          </cell>
          <cell r="F33">
            <v>0.04</v>
          </cell>
        </row>
        <row r="34">
          <cell r="A34" t="str">
            <v>Papel comerc. utiliz. Dez</v>
          </cell>
          <cell r="B34">
            <v>12</v>
          </cell>
          <cell r="F34">
            <v>0.04</v>
          </cell>
        </row>
        <row r="36">
          <cell r="A36" t="str">
            <v>Outros empréstimos</v>
          </cell>
          <cell r="F36">
            <v>0.04</v>
          </cell>
          <cell r="G36">
            <v>3.3333333333333335E-3</v>
          </cell>
          <cell r="H36">
            <v>3.3333333333333335E-3</v>
          </cell>
          <cell r="I36">
            <v>3.3333333333333335E-3</v>
          </cell>
          <cell r="J36">
            <v>3.3333333333333335E-3</v>
          </cell>
          <cell r="K36">
            <v>3.3333333333333335E-3</v>
          </cell>
          <cell r="L36">
            <v>3.3333333333333335E-3</v>
          </cell>
          <cell r="M36">
            <v>3.3333333333333335E-3</v>
          </cell>
          <cell r="N36">
            <v>3.3333333333333335E-3</v>
          </cell>
          <cell r="O36">
            <v>3.3333333333333335E-3</v>
          </cell>
          <cell r="P36">
            <v>3.3333333333333335E-3</v>
          </cell>
          <cell r="Q36">
            <v>3.3333333333333335E-3</v>
          </cell>
          <cell r="R36">
            <v>3.3333333333333335E-3</v>
          </cell>
        </row>
        <row r="39">
          <cell r="A39" t="str">
            <v xml:space="preserve"> Capital em Dívida (milhões de euros)</v>
          </cell>
        </row>
        <row r="42">
          <cell r="F42" t="str">
            <v xml:space="preserve"> 31.Dez.02</v>
          </cell>
          <cell r="G42" t="str">
            <v>JAN</v>
          </cell>
          <cell r="H42" t="str">
            <v>FEV</v>
          </cell>
          <cell r="I42" t="str">
            <v>MAR</v>
          </cell>
          <cell r="J42" t="str">
            <v>ABR</v>
          </cell>
          <cell r="K42" t="str">
            <v>MAI</v>
          </cell>
          <cell r="L42" t="str">
            <v>JUN</v>
          </cell>
          <cell r="M42" t="str">
            <v>JUL</v>
          </cell>
          <cell r="N42" t="str">
            <v>AGO</v>
          </cell>
          <cell r="O42" t="str">
            <v>SET</v>
          </cell>
          <cell r="P42" t="str">
            <v>OUT</v>
          </cell>
          <cell r="Q42" t="str">
            <v>NOV</v>
          </cell>
          <cell r="R42" t="str">
            <v>DEZ</v>
          </cell>
        </row>
        <row r="43">
          <cell r="D43" t="str">
            <v>montante</v>
          </cell>
          <cell r="E43" t="str">
            <v>nº meses</v>
          </cell>
          <cell r="G43">
            <v>1</v>
          </cell>
          <cell r="H43">
            <v>2</v>
          </cell>
          <cell r="I43">
            <v>3</v>
          </cell>
          <cell r="J43">
            <v>4</v>
          </cell>
          <cell r="K43">
            <v>5</v>
          </cell>
          <cell r="L43">
            <v>6</v>
          </cell>
          <cell r="M43">
            <v>7</v>
          </cell>
          <cell r="N43">
            <v>8</v>
          </cell>
          <cell r="O43">
            <v>9</v>
          </cell>
          <cell r="P43">
            <v>10</v>
          </cell>
          <cell r="Q43">
            <v>11</v>
          </cell>
          <cell r="R43">
            <v>12</v>
          </cell>
        </row>
        <row r="44">
          <cell r="A44" t="str">
            <v>Papel comercial existente</v>
          </cell>
          <cell r="F44">
            <v>309</v>
          </cell>
          <cell r="G44">
            <v>80</v>
          </cell>
          <cell r="H44">
            <v>80</v>
          </cell>
          <cell r="I44">
            <v>80</v>
          </cell>
          <cell r="J44">
            <v>0</v>
          </cell>
          <cell r="K44">
            <v>0</v>
          </cell>
          <cell r="L44">
            <v>0</v>
          </cell>
          <cell r="M44">
            <v>0</v>
          </cell>
          <cell r="N44">
            <v>0</v>
          </cell>
          <cell r="O44">
            <v>0</v>
          </cell>
          <cell r="P44">
            <v>0</v>
          </cell>
          <cell r="Q44">
            <v>0</v>
          </cell>
          <cell r="R44">
            <v>0</v>
          </cell>
        </row>
        <row r="45">
          <cell r="A45" t="str">
            <v>Empréstimo Sumitomo</v>
          </cell>
          <cell r="F45">
            <v>350</v>
          </cell>
          <cell r="G45">
            <v>350</v>
          </cell>
          <cell r="H45">
            <v>350</v>
          </cell>
          <cell r="I45">
            <v>350</v>
          </cell>
          <cell r="J45">
            <v>350</v>
          </cell>
          <cell r="K45">
            <v>350</v>
          </cell>
          <cell r="L45">
            <v>350</v>
          </cell>
          <cell r="M45">
            <v>350</v>
          </cell>
          <cell r="N45">
            <v>350</v>
          </cell>
          <cell r="O45">
            <v>350</v>
          </cell>
          <cell r="P45">
            <v>350</v>
          </cell>
          <cell r="Q45">
            <v>326.66700000000003</v>
          </cell>
          <cell r="R45">
            <v>326.66700000000003</v>
          </cell>
        </row>
        <row r="46">
          <cell r="A46" t="str">
            <v>Papel comerc. utiliz. Jan</v>
          </cell>
          <cell r="B46">
            <v>1</v>
          </cell>
          <cell r="D46">
            <v>67.5</v>
          </cell>
          <cell r="E46">
            <v>1.0333333333333332</v>
          </cell>
          <cell r="G46">
            <v>67.5</v>
          </cell>
          <cell r="H46">
            <v>0</v>
          </cell>
          <cell r="I46">
            <v>0</v>
          </cell>
          <cell r="J46">
            <v>0</v>
          </cell>
          <cell r="K46">
            <v>0</v>
          </cell>
          <cell r="L46">
            <v>0</v>
          </cell>
          <cell r="M46">
            <v>0</v>
          </cell>
          <cell r="N46">
            <v>0</v>
          </cell>
          <cell r="O46">
            <v>0</v>
          </cell>
          <cell r="P46">
            <v>0</v>
          </cell>
          <cell r="Q46">
            <v>0</v>
          </cell>
          <cell r="R46">
            <v>0</v>
          </cell>
        </row>
        <row r="47">
          <cell r="A47" t="str">
            <v>Papel comerc. utiliz. Jan</v>
          </cell>
          <cell r="B47">
            <v>1</v>
          </cell>
          <cell r="D47">
            <v>110</v>
          </cell>
          <cell r="E47">
            <v>6.0330000000000004</v>
          </cell>
          <cell r="G47">
            <v>110</v>
          </cell>
          <cell r="H47">
            <v>110</v>
          </cell>
          <cell r="I47">
            <v>110</v>
          </cell>
          <cell r="J47">
            <v>110</v>
          </cell>
          <cell r="K47">
            <v>110</v>
          </cell>
          <cell r="L47">
            <v>110</v>
          </cell>
          <cell r="M47">
            <v>0</v>
          </cell>
          <cell r="N47">
            <v>0</v>
          </cell>
          <cell r="O47">
            <v>0</v>
          </cell>
          <cell r="P47">
            <v>0</v>
          </cell>
          <cell r="Q47">
            <v>0</v>
          </cell>
          <cell r="R47">
            <v>0</v>
          </cell>
        </row>
        <row r="48">
          <cell r="A48" t="str">
            <v>Papel comerc. utiliz. Jan</v>
          </cell>
          <cell r="B48">
            <v>1</v>
          </cell>
          <cell r="D48">
            <v>50</v>
          </cell>
          <cell r="E48">
            <v>3</v>
          </cell>
          <cell r="G48">
            <v>50</v>
          </cell>
          <cell r="H48">
            <v>50</v>
          </cell>
          <cell r="I48">
            <v>50</v>
          </cell>
          <cell r="J48">
            <v>0</v>
          </cell>
          <cell r="K48">
            <v>0</v>
          </cell>
          <cell r="L48">
            <v>0</v>
          </cell>
          <cell r="M48">
            <v>0</v>
          </cell>
          <cell r="N48">
            <v>0</v>
          </cell>
          <cell r="O48">
            <v>0</v>
          </cell>
          <cell r="P48">
            <v>0</v>
          </cell>
          <cell r="Q48">
            <v>0</v>
          </cell>
          <cell r="R48">
            <v>0</v>
          </cell>
        </row>
        <row r="49">
          <cell r="A49" t="str">
            <v>Papel comerc. utiliz. Fev</v>
          </cell>
          <cell r="B49">
            <v>2</v>
          </cell>
          <cell r="D49">
            <v>57.6</v>
          </cell>
          <cell r="E49">
            <v>0.93333333333333335</v>
          </cell>
          <cell r="H49">
            <v>57.6</v>
          </cell>
          <cell r="I49">
            <v>0</v>
          </cell>
          <cell r="J49">
            <v>0</v>
          </cell>
          <cell r="K49">
            <v>0</v>
          </cell>
          <cell r="L49">
            <v>0</v>
          </cell>
          <cell r="M49">
            <v>0</v>
          </cell>
          <cell r="N49">
            <v>0</v>
          </cell>
          <cell r="O49">
            <v>0</v>
          </cell>
          <cell r="P49">
            <v>0</v>
          </cell>
          <cell r="Q49">
            <v>0</v>
          </cell>
          <cell r="R49">
            <v>0</v>
          </cell>
        </row>
        <row r="50">
          <cell r="A50" t="str">
            <v>Papel comerc. utiliz. Mar</v>
          </cell>
          <cell r="B50">
            <v>3</v>
          </cell>
          <cell r="D50">
            <v>50.9</v>
          </cell>
          <cell r="E50">
            <v>1.0333333333333332</v>
          </cell>
          <cell r="I50">
            <v>50.9</v>
          </cell>
          <cell r="J50">
            <v>0</v>
          </cell>
          <cell r="K50">
            <v>0</v>
          </cell>
          <cell r="L50">
            <v>0</v>
          </cell>
          <cell r="M50">
            <v>0</v>
          </cell>
          <cell r="N50">
            <v>0</v>
          </cell>
          <cell r="O50">
            <v>0</v>
          </cell>
          <cell r="P50">
            <v>0</v>
          </cell>
          <cell r="Q50">
            <v>0</v>
          </cell>
          <cell r="R50">
            <v>0</v>
          </cell>
        </row>
        <row r="51">
          <cell r="A51" t="str">
            <v>Papel comerc. utiliz. Abr</v>
          </cell>
          <cell r="B51">
            <v>4</v>
          </cell>
          <cell r="D51">
            <v>41.2</v>
          </cell>
          <cell r="E51">
            <v>1</v>
          </cell>
          <cell r="J51">
            <v>41.2</v>
          </cell>
          <cell r="K51">
            <v>0</v>
          </cell>
          <cell r="L51">
            <v>0</v>
          </cell>
          <cell r="M51">
            <v>0</v>
          </cell>
          <cell r="N51">
            <v>0</v>
          </cell>
          <cell r="O51">
            <v>0</v>
          </cell>
          <cell r="P51">
            <v>0</v>
          </cell>
          <cell r="Q51">
            <v>0</v>
          </cell>
          <cell r="R51">
            <v>0</v>
          </cell>
        </row>
        <row r="52">
          <cell r="A52" t="str">
            <v>Papel comerc. utiliz. Abr</v>
          </cell>
          <cell r="B52">
            <v>4</v>
          </cell>
          <cell r="D52">
            <v>130</v>
          </cell>
          <cell r="E52">
            <v>6.1</v>
          </cell>
          <cell r="J52">
            <v>130</v>
          </cell>
          <cell r="K52">
            <v>130</v>
          </cell>
          <cell r="L52">
            <v>130</v>
          </cell>
          <cell r="M52">
            <v>130</v>
          </cell>
          <cell r="N52">
            <v>130</v>
          </cell>
          <cell r="O52">
            <v>130</v>
          </cell>
          <cell r="P52">
            <v>0</v>
          </cell>
          <cell r="Q52">
            <v>0</v>
          </cell>
          <cell r="R52">
            <v>0</v>
          </cell>
        </row>
        <row r="53">
          <cell r="A53" t="str">
            <v>Papel comerc. utiliz. Mai</v>
          </cell>
          <cell r="B53">
            <v>5</v>
          </cell>
          <cell r="D53">
            <v>64.8</v>
          </cell>
          <cell r="E53">
            <v>1.0333333333333332</v>
          </cell>
          <cell r="K53">
            <v>64.8</v>
          </cell>
          <cell r="L53">
            <v>0</v>
          </cell>
          <cell r="M53">
            <v>0</v>
          </cell>
          <cell r="N53">
            <v>0</v>
          </cell>
          <cell r="O53">
            <v>0</v>
          </cell>
          <cell r="P53">
            <v>0</v>
          </cell>
          <cell r="Q53">
            <v>0</v>
          </cell>
          <cell r="R53">
            <v>0</v>
          </cell>
        </row>
        <row r="54">
          <cell r="A54" t="str">
            <v>Papel comerc. utiliz. Jun</v>
          </cell>
          <cell r="B54">
            <v>6</v>
          </cell>
          <cell r="D54">
            <v>47</v>
          </cell>
          <cell r="E54">
            <v>1</v>
          </cell>
          <cell r="L54">
            <v>47</v>
          </cell>
          <cell r="M54">
            <v>0</v>
          </cell>
          <cell r="N54">
            <v>0</v>
          </cell>
          <cell r="O54">
            <v>0</v>
          </cell>
          <cell r="P54">
            <v>0</v>
          </cell>
          <cell r="Q54">
            <v>0</v>
          </cell>
          <cell r="R54">
            <v>0</v>
          </cell>
        </row>
        <row r="55">
          <cell r="A55" t="str">
            <v>Papel comerc. utiliz. Jul</v>
          </cell>
          <cell r="B55">
            <v>7</v>
          </cell>
          <cell r="D55">
            <v>46.8</v>
          </cell>
          <cell r="E55">
            <v>1.0333333333333332</v>
          </cell>
          <cell r="M55">
            <v>46.8</v>
          </cell>
          <cell r="N55">
            <v>0</v>
          </cell>
          <cell r="O55">
            <v>0</v>
          </cell>
          <cell r="P55">
            <v>0</v>
          </cell>
          <cell r="Q55">
            <v>0</v>
          </cell>
          <cell r="R55">
            <v>0</v>
          </cell>
        </row>
        <row r="56">
          <cell r="A56" t="str">
            <v>Papel comerc. utiliz. Jul</v>
          </cell>
          <cell r="B56">
            <v>7</v>
          </cell>
          <cell r="D56">
            <v>110</v>
          </cell>
          <cell r="E56">
            <v>6.1333333333333329</v>
          </cell>
          <cell r="M56">
            <v>110</v>
          </cell>
          <cell r="N56">
            <v>110</v>
          </cell>
          <cell r="O56">
            <v>110</v>
          </cell>
          <cell r="P56">
            <v>110</v>
          </cell>
          <cell r="Q56">
            <v>110</v>
          </cell>
          <cell r="R56">
            <v>110</v>
          </cell>
        </row>
        <row r="57">
          <cell r="A57" t="str">
            <v>Papel comerc. utiliz. Ago</v>
          </cell>
          <cell r="B57">
            <v>8</v>
          </cell>
          <cell r="D57">
            <v>34.700000000000003</v>
          </cell>
          <cell r="E57">
            <v>1.0333333333333332</v>
          </cell>
          <cell r="N57">
            <v>34.700000000000003</v>
          </cell>
          <cell r="O57">
            <v>0</v>
          </cell>
          <cell r="P57">
            <v>0</v>
          </cell>
          <cell r="Q57">
            <v>0</v>
          </cell>
          <cell r="R57">
            <v>0</v>
          </cell>
        </row>
        <row r="58">
          <cell r="A58" t="str">
            <v>Papel comerc. utiliz. Set</v>
          </cell>
          <cell r="B58">
            <v>9</v>
          </cell>
          <cell r="D58">
            <v>42.1</v>
          </cell>
          <cell r="E58">
            <v>1</v>
          </cell>
          <cell r="O58">
            <v>42.1</v>
          </cell>
          <cell r="P58">
            <v>0</v>
          </cell>
          <cell r="Q58">
            <v>0</v>
          </cell>
          <cell r="R58">
            <v>0</v>
          </cell>
        </row>
        <row r="59">
          <cell r="A59" t="str">
            <v>Papel comerc. utiliz. Out</v>
          </cell>
          <cell r="B59">
            <v>10</v>
          </cell>
          <cell r="D59">
            <v>34.1</v>
          </cell>
          <cell r="E59">
            <v>1.0333333333333332</v>
          </cell>
          <cell r="P59">
            <v>34.1</v>
          </cell>
          <cell r="Q59">
            <v>0</v>
          </cell>
          <cell r="R59">
            <v>0</v>
          </cell>
        </row>
        <row r="60">
          <cell r="A60" t="str">
            <v>Papel comerc. utiliz. Out</v>
          </cell>
          <cell r="B60">
            <v>10</v>
          </cell>
          <cell r="D60">
            <v>130</v>
          </cell>
          <cell r="E60">
            <v>3.0666666666666664</v>
          </cell>
          <cell r="P60">
            <v>130</v>
          </cell>
          <cell r="Q60">
            <v>130</v>
          </cell>
          <cell r="R60">
            <v>130</v>
          </cell>
        </row>
        <row r="61">
          <cell r="A61" t="str">
            <v>Papel comerc. utiliz. Nov</v>
          </cell>
          <cell r="B61">
            <v>11</v>
          </cell>
          <cell r="D61">
            <v>58.2</v>
          </cell>
          <cell r="E61">
            <v>1</v>
          </cell>
          <cell r="Q61">
            <v>58.2</v>
          </cell>
          <cell r="R61">
            <v>0</v>
          </cell>
        </row>
        <row r="62">
          <cell r="A62" t="str">
            <v>Papel comerc. utiliz. Dez</v>
          </cell>
          <cell r="B62">
            <v>12</v>
          </cell>
          <cell r="D62">
            <v>70</v>
          </cell>
          <cell r="E62">
            <v>1.0333333333333332</v>
          </cell>
          <cell r="R62">
            <v>70</v>
          </cell>
        </row>
        <row r="64">
          <cell r="A64" t="str">
            <v>Outros empréstimos</v>
          </cell>
          <cell r="F64">
            <v>0</v>
          </cell>
          <cell r="G64">
            <v>0</v>
          </cell>
          <cell r="H64">
            <v>0</v>
          </cell>
          <cell r="I64">
            <v>0</v>
          </cell>
          <cell r="J64">
            <v>0</v>
          </cell>
          <cell r="K64">
            <v>0</v>
          </cell>
          <cell r="L64">
            <v>0</v>
          </cell>
          <cell r="M64">
            <v>0</v>
          </cell>
          <cell r="N64">
            <v>0</v>
          </cell>
          <cell r="O64">
            <v>0</v>
          </cell>
          <cell r="P64">
            <v>0</v>
          </cell>
          <cell r="Q64">
            <v>0</v>
          </cell>
          <cell r="R64">
            <v>0.36130000000000001</v>
          </cell>
        </row>
        <row r="65">
          <cell r="A65" t="str">
            <v>Total</v>
          </cell>
          <cell r="F65">
            <v>659</v>
          </cell>
          <cell r="G65">
            <v>657.5</v>
          </cell>
          <cell r="H65">
            <v>647.6</v>
          </cell>
          <cell r="I65">
            <v>640.9</v>
          </cell>
          <cell r="J65">
            <v>631.20000000000005</v>
          </cell>
          <cell r="K65">
            <v>654.79999999999995</v>
          </cell>
          <cell r="L65">
            <v>637</v>
          </cell>
          <cell r="M65">
            <v>636.79999999999995</v>
          </cell>
          <cell r="N65">
            <v>624.70000000000005</v>
          </cell>
          <cell r="O65">
            <v>632.1</v>
          </cell>
          <cell r="P65">
            <v>624.1</v>
          </cell>
          <cell r="Q65">
            <v>624.86700000000008</v>
          </cell>
          <cell r="R65">
            <v>637.02830000000006</v>
          </cell>
        </row>
        <row r="68">
          <cell r="A68" t="str">
            <v xml:space="preserve"> Reembolsos (milhões de euros)</v>
          </cell>
        </row>
        <row r="71">
          <cell r="F71" t="str">
            <v>Ano orçam.</v>
          </cell>
          <cell r="G71" t="str">
            <v>JAN</v>
          </cell>
          <cell r="H71" t="str">
            <v>FEV</v>
          </cell>
          <cell r="I71" t="str">
            <v>MAR</v>
          </cell>
          <cell r="J71" t="str">
            <v>ABR</v>
          </cell>
          <cell r="K71" t="str">
            <v>MAI</v>
          </cell>
          <cell r="L71" t="str">
            <v>JUN</v>
          </cell>
          <cell r="M71" t="str">
            <v>JUL</v>
          </cell>
          <cell r="N71" t="str">
            <v>AGO</v>
          </cell>
          <cell r="O71" t="str">
            <v>SET</v>
          </cell>
          <cell r="P71" t="str">
            <v>OUT</v>
          </cell>
          <cell r="Q71" t="str">
            <v>NOV</v>
          </cell>
          <cell r="R71" t="str">
            <v>DEZ</v>
          </cell>
        </row>
        <row r="72">
          <cell r="G72">
            <v>1</v>
          </cell>
          <cell r="H72">
            <v>2</v>
          </cell>
          <cell r="I72">
            <v>3</v>
          </cell>
          <cell r="J72">
            <v>4</v>
          </cell>
          <cell r="K72">
            <v>5</v>
          </cell>
          <cell r="L72">
            <v>6</v>
          </cell>
          <cell r="M72">
            <v>7</v>
          </cell>
          <cell r="N72">
            <v>8</v>
          </cell>
          <cell r="O72">
            <v>9</v>
          </cell>
          <cell r="P72">
            <v>10</v>
          </cell>
          <cell r="Q72">
            <v>11</v>
          </cell>
          <cell r="R72">
            <v>12</v>
          </cell>
        </row>
        <row r="73">
          <cell r="A73" t="str">
            <v>Papel comercial existente</v>
          </cell>
          <cell r="F73">
            <v>309</v>
          </cell>
          <cell r="G73">
            <v>229</v>
          </cell>
          <cell r="H73">
            <v>0</v>
          </cell>
          <cell r="J73">
            <v>80</v>
          </cell>
        </row>
        <row r="74">
          <cell r="A74" t="str">
            <v>Empréstimo Sumitomo</v>
          </cell>
          <cell r="F74">
            <v>23.332999999999998</v>
          </cell>
          <cell r="Q74">
            <v>23.332999999999998</v>
          </cell>
        </row>
        <row r="75">
          <cell r="A75" t="str">
            <v>Papel comerc. utiliz. Jan</v>
          </cell>
          <cell r="B75">
            <v>1</v>
          </cell>
          <cell r="F75">
            <v>67.5</v>
          </cell>
          <cell r="G75">
            <v>0</v>
          </cell>
          <cell r="H75">
            <v>67.5</v>
          </cell>
          <cell r="I75">
            <v>0</v>
          </cell>
          <cell r="J75">
            <v>0</v>
          </cell>
          <cell r="K75">
            <v>0</v>
          </cell>
          <cell r="L75">
            <v>0</v>
          </cell>
          <cell r="M75">
            <v>0</v>
          </cell>
          <cell r="N75">
            <v>0</v>
          </cell>
          <cell r="O75">
            <v>0</v>
          </cell>
          <cell r="P75">
            <v>0</v>
          </cell>
          <cell r="Q75">
            <v>0</v>
          </cell>
          <cell r="R75">
            <v>0</v>
          </cell>
        </row>
        <row r="76">
          <cell r="A76" t="str">
            <v>Papel comerc. utiliz. Jan</v>
          </cell>
          <cell r="B76">
            <v>1</v>
          </cell>
          <cell r="F76">
            <v>110</v>
          </cell>
          <cell r="G76">
            <v>0</v>
          </cell>
          <cell r="H76">
            <v>0</v>
          </cell>
          <cell r="I76">
            <v>0</v>
          </cell>
          <cell r="J76">
            <v>0</v>
          </cell>
          <cell r="K76">
            <v>0</v>
          </cell>
          <cell r="L76">
            <v>0</v>
          </cell>
          <cell r="M76">
            <v>110</v>
          </cell>
          <cell r="N76">
            <v>0</v>
          </cell>
          <cell r="O76">
            <v>0</v>
          </cell>
          <cell r="P76">
            <v>0</v>
          </cell>
          <cell r="Q76">
            <v>0</v>
          </cell>
          <cell r="R76">
            <v>0</v>
          </cell>
        </row>
        <row r="77">
          <cell r="A77" t="str">
            <v>Papel comerc. utiliz. Jan</v>
          </cell>
          <cell r="B77">
            <v>1</v>
          </cell>
          <cell r="F77">
            <v>50</v>
          </cell>
          <cell r="G77">
            <v>0</v>
          </cell>
          <cell r="H77">
            <v>0</v>
          </cell>
          <cell r="I77">
            <v>0</v>
          </cell>
          <cell r="J77">
            <v>50</v>
          </cell>
          <cell r="K77">
            <v>0</v>
          </cell>
          <cell r="L77">
            <v>0</v>
          </cell>
          <cell r="M77">
            <v>0</v>
          </cell>
          <cell r="N77">
            <v>0</v>
          </cell>
          <cell r="O77">
            <v>0</v>
          </cell>
          <cell r="P77">
            <v>0</v>
          </cell>
          <cell r="Q77">
            <v>0</v>
          </cell>
          <cell r="R77">
            <v>0</v>
          </cell>
        </row>
        <row r="78">
          <cell r="A78" t="str">
            <v>Papel comerc. utiliz. Fev</v>
          </cell>
          <cell r="B78">
            <v>2</v>
          </cell>
          <cell r="F78">
            <v>57.6</v>
          </cell>
          <cell r="G78">
            <v>0</v>
          </cell>
          <cell r="H78">
            <v>0</v>
          </cell>
          <cell r="I78">
            <v>57.6</v>
          </cell>
          <cell r="J78">
            <v>0</v>
          </cell>
          <cell r="K78">
            <v>0</v>
          </cell>
          <cell r="L78">
            <v>0</v>
          </cell>
          <cell r="M78">
            <v>0</v>
          </cell>
          <cell r="N78">
            <v>0</v>
          </cell>
          <cell r="O78">
            <v>0</v>
          </cell>
          <cell r="P78">
            <v>0</v>
          </cell>
          <cell r="Q78">
            <v>0</v>
          </cell>
          <cell r="R78">
            <v>0</v>
          </cell>
        </row>
        <row r="79">
          <cell r="A79" t="str">
            <v>Papel comerc. utiliz. Mar</v>
          </cell>
          <cell r="B79">
            <v>3</v>
          </cell>
          <cell r="F79">
            <v>50.9</v>
          </cell>
          <cell r="G79">
            <v>0</v>
          </cell>
          <cell r="H79">
            <v>0</v>
          </cell>
          <cell r="I79">
            <v>0</v>
          </cell>
          <cell r="J79">
            <v>50.9</v>
          </cell>
          <cell r="K79">
            <v>0</v>
          </cell>
          <cell r="L79">
            <v>0</v>
          </cell>
          <cell r="M79">
            <v>0</v>
          </cell>
          <cell r="N79">
            <v>0</v>
          </cell>
          <cell r="O79">
            <v>0</v>
          </cell>
          <cell r="P79">
            <v>0</v>
          </cell>
          <cell r="Q79">
            <v>0</v>
          </cell>
          <cell r="R79">
            <v>0</v>
          </cell>
        </row>
        <row r="80">
          <cell r="A80" t="str">
            <v>Papel comerc. utiliz. Abr</v>
          </cell>
          <cell r="B80">
            <v>4</v>
          </cell>
          <cell r="F80">
            <v>41.2</v>
          </cell>
          <cell r="G80">
            <v>0</v>
          </cell>
          <cell r="H80">
            <v>0</v>
          </cell>
          <cell r="I80">
            <v>0</v>
          </cell>
          <cell r="J80">
            <v>0</v>
          </cell>
          <cell r="K80">
            <v>41.2</v>
          </cell>
          <cell r="L80">
            <v>0</v>
          </cell>
          <cell r="M80">
            <v>0</v>
          </cell>
          <cell r="N80">
            <v>0</v>
          </cell>
          <cell r="O80">
            <v>0</v>
          </cell>
          <cell r="P80">
            <v>0</v>
          </cell>
          <cell r="Q80">
            <v>0</v>
          </cell>
          <cell r="R80">
            <v>0</v>
          </cell>
        </row>
        <row r="81">
          <cell r="A81" t="str">
            <v>Papel comerc. utiliz. Abr</v>
          </cell>
          <cell r="B81">
            <v>4</v>
          </cell>
          <cell r="F81">
            <v>130</v>
          </cell>
          <cell r="G81">
            <v>0</v>
          </cell>
          <cell r="H81">
            <v>0</v>
          </cell>
          <cell r="I81">
            <v>0</v>
          </cell>
          <cell r="J81">
            <v>0</v>
          </cell>
          <cell r="K81">
            <v>0</v>
          </cell>
          <cell r="L81">
            <v>0</v>
          </cell>
          <cell r="M81">
            <v>0</v>
          </cell>
          <cell r="N81">
            <v>0</v>
          </cell>
          <cell r="O81">
            <v>0</v>
          </cell>
          <cell r="P81">
            <v>130</v>
          </cell>
          <cell r="Q81">
            <v>0</v>
          </cell>
          <cell r="R81">
            <v>0</v>
          </cell>
        </row>
        <row r="82">
          <cell r="A82" t="str">
            <v>Papel comerc. utiliz. Mai</v>
          </cell>
          <cell r="B82">
            <v>5</v>
          </cell>
          <cell r="F82">
            <v>64.8</v>
          </cell>
          <cell r="G82">
            <v>0</v>
          </cell>
          <cell r="H82">
            <v>0</v>
          </cell>
          <cell r="I82">
            <v>0</v>
          </cell>
          <cell r="J82">
            <v>0</v>
          </cell>
          <cell r="K82">
            <v>0</v>
          </cell>
          <cell r="L82">
            <v>64.8</v>
          </cell>
          <cell r="M82">
            <v>0</v>
          </cell>
          <cell r="N82">
            <v>0</v>
          </cell>
          <cell r="O82">
            <v>0</v>
          </cell>
          <cell r="P82">
            <v>0</v>
          </cell>
          <cell r="Q82">
            <v>0</v>
          </cell>
          <cell r="R82">
            <v>0</v>
          </cell>
        </row>
        <row r="83">
          <cell r="A83" t="str">
            <v>Papel comerc. utiliz. Jun</v>
          </cell>
          <cell r="B83">
            <v>6</v>
          </cell>
          <cell r="F83">
            <v>47</v>
          </cell>
          <cell r="G83">
            <v>0</v>
          </cell>
          <cell r="H83">
            <v>0</v>
          </cell>
          <cell r="I83">
            <v>0</v>
          </cell>
          <cell r="J83">
            <v>0</v>
          </cell>
          <cell r="K83">
            <v>0</v>
          </cell>
          <cell r="L83">
            <v>0</v>
          </cell>
          <cell r="M83">
            <v>47</v>
          </cell>
          <cell r="N83">
            <v>0</v>
          </cell>
          <cell r="O83">
            <v>0</v>
          </cell>
          <cell r="P83">
            <v>0</v>
          </cell>
          <cell r="Q83">
            <v>0</v>
          </cell>
          <cell r="R83">
            <v>0</v>
          </cell>
        </row>
        <row r="84">
          <cell r="A84" t="str">
            <v>Papel comerc. utiliz. Jul</v>
          </cell>
          <cell r="B84">
            <v>7</v>
          </cell>
          <cell r="F84">
            <v>46.8</v>
          </cell>
          <cell r="G84">
            <v>0</v>
          </cell>
          <cell r="H84">
            <v>0</v>
          </cell>
          <cell r="I84">
            <v>0</v>
          </cell>
          <cell r="J84">
            <v>0</v>
          </cell>
          <cell r="K84">
            <v>0</v>
          </cell>
          <cell r="L84">
            <v>0</v>
          </cell>
          <cell r="M84">
            <v>0</v>
          </cell>
          <cell r="N84">
            <v>46.8</v>
          </cell>
          <cell r="O84">
            <v>0</v>
          </cell>
          <cell r="P84">
            <v>0</v>
          </cell>
          <cell r="Q84">
            <v>0</v>
          </cell>
          <cell r="R84">
            <v>0</v>
          </cell>
        </row>
        <row r="85">
          <cell r="A85" t="str">
            <v>Papel comerc. utiliz. Jul</v>
          </cell>
          <cell r="B85">
            <v>7</v>
          </cell>
          <cell r="F85">
            <v>0</v>
          </cell>
          <cell r="G85">
            <v>0</v>
          </cell>
          <cell r="H85">
            <v>0</v>
          </cell>
          <cell r="I85">
            <v>0</v>
          </cell>
          <cell r="J85">
            <v>0</v>
          </cell>
          <cell r="K85">
            <v>0</v>
          </cell>
          <cell r="L85">
            <v>0</v>
          </cell>
          <cell r="M85">
            <v>0</v>
          </cell>
          <cell r="N85">
            <v>0</v>
          </cell>
          <cell r="O85">
            <v>0</v>
          </cell>
          <cell r="P85">
            <v>0</v>
          </cell>
          <cell r="Q85">
            <v>0</v>
          </cell>
          <cell r="R85">
            <v>0</v>
          </cell>
        </row>
        <row r="86">
          <cell r="A86" t="str">
            <v>Papel comerc. utiliz. Ago</v>
          </cell>
          <cell r="B86">
            <v>8</v>
          </cell>
          <cell r="F86">
            <v>34.700000000000003</v>
          </cell>
          <cell r="G86">
            <v>0</v>
          </cell>
          <cell r="H86">
            <v>0</v>
          </cell>
          <cell r="I86">
            <v>0</v>
          </cell>
          <cell r="J86">
            <v>0</v>
          </cell>
          <cell r="K86">
            <v>0</v>
          </cell>
          <cell r="L86">
            <v>0</v>
          </cell>
          <cell r="M86">
            <v>0</v>
          </cell>
          <cell r="N86">
            <v>0</v>
          </cell>
          <cell r="O86">
            <v>34.700000000000003</v>
          </cell>
          <cell r="P86">
            <v>0</v>
          </cell>
          <cell r="Q86">
            <v>0</v>
          </cell>
          <cell r="R86">
            <v>0</v>
          </cell>
        </row>
        <row r="87">
          <cell r="A87" t="str">
            <v>Papel comerc. utiliz. Set</v>
          </cell>
          <cell r="B87">
            <v>9</v>
          </cell>
          <cell r="F87">
            <v>42.1</v>
          </cell>
          <cell r="G87">
            <v>0</v>
          </cell>
          <cell r="H87">
            <v>0</v>
          </cell>
          <cell r="I87">
            <v>0</v>
          </cell>
          <cell r="J87">
            <v>0</v>
          </cell>
          <cell r="K87">
            <v>0</v>
          </cell>
          <cell r="L87">
            <v>0</v>
          </cell>
          <cell r="M87">
            <v>0</v>
          </cell>
          <cell r="N87">
            <v>0</v>
          </cell>
          <cell r="O87">
            <v>0</v>
          </cell>
          <cell r="P87">
            <v>42.1</v>
          </cell>
          <cell r="Q87">
            <v>0</v>
          </cell>
          <cell r="R87">
            <v>0</v>
          </cell>
        </row>
        <row r="88">
          <cell r="A88" t="str">
            <v>Papel comerc. utiliz. Out</v>
          </cell>
          <cell r="B88">
            <v>10</v>
          </cell>
          <cell r="F88">
            <v>34.1</v>
          </cell>
          <cell r="G88">
            <v>0</v>
          </cell>
          <cell r="H88">
            <v>0</v>
          </cell>
          <cell r="I88">
            <v>0</v>
          </cell>
          <cell r="J88">
            <v>0</v>
          </cell>
          <cell r="K88">
            <v>0</v>
          </cell>
          <cell r="L88">
            <v>0</v>
          </cell>
          <cell r="M88">
            <v>0</v>
          </cell>
          <cell r="N88">
            <v>0</v>
          </cell>
          <cell r="O88">
            <v>0</v>
          </cell>
          <cell r="P88">
            <v>0</v>
          </cell>
          <cell r="Q88">
            <v>34.1</v>
          </cell>
          <cell r="R88">
            <v>0</v>
          </cell>
        </row>
        <row r="89">
          <cell r="A89" t="str">
            <v>Papel comerc. utiliz. Out</v>
          </cell>
          <cell r="B89">
            <v>10</v>
          </cell>
          <cell r="F89">
            <v>0</v>
          </cell>
          <cell r="G89">
            <v>0</v>
          </cell>
          <cell r="H89">
            <v>0</v>
          </cell>
          <cell r="I89">
            <v>0</v>
          </cell>
          <cell r="J89">
            <v>0</v>
          </cell>
          <cell r="K89">
            <v>0</v>
          </cell>
          <cell r="L89">
            <v>0</v>
          </cell>
          <cell r="M89">
            <v>0</v>
          </cell>
          <cell r="N89">
            <v>0</v>
          </cell>
          <cell r="O89">
            <v>0</v>
          </cell>
          <cell r="P89">
            <v>0</v>
          </cell>
          <cell r="Q89">
            <v>0</v>
          </cell>
          <cell r="R89">
            <v>0</v>
          </cell>
        </row>
        <row r="90">
          <cell r="A90" t="str">
            <v>Papel comerc. utiliz. Nov</v>
          </cell>
          <cell r="B90">
            <v>11</v>
          </cell>
          <cell r="F90">
            <v>58.2</v>
          </cell>
          <cell r="G90">
            <v>0</v>
          </cell>
          <cell r="H90">
            <v>0</v>
          </cell>
          <cell r="I90">
            <v>0</v>
          </cell>
          <cell r="J90">
            <v>0</v>
          </cell>
          <cell r="K90">
            <v>0</v>
          </cell>
          <cell r="L90">
            <v>0</v>
          </cell>
          <cell r="M90">
            <v>0</v>
          </cell>
          <cell r="N90">
            <v>0</v>
          </cell>
          <cell r="O90">
            <v>0</v>
          </cell>
          <cell r="P90">
            <v>0</v>
          </cell>
          <cell r="Q90">
            <v>0</v>
          </cell>
          <cell r="R90">
            <v>58.2</v>
          </cell>
        </row>
        <row r="91">
          <cell r="A91" t="str">
            <v>Papel comerc. utiliz. Dez</v>
          </cell>
          <cell r="B91">
            <v>12</v>
          </cell>
          <cell r="F91">
            <v>0</v>
          </cell>
          <cell r="G91">
            <v>0</v>
          </cell>
          <cell r="H91">
            <v>0</v>
          </cell>
          <cell r="I91">
            <v>0</v>
          </cell>
          <cell r="J91">
            <v>0</v>
          </cell>
          <cell r="K91">
            <v>0</v>
          </cell>
          <cell r="L91">
            <v>0</v>
          </cell>
          <cell r="M91">
            <v>0</v>
          </cell>
          <cell r="N91">
            <v>0</v>
          </cell>
          <cell r="O91">
            <v>0</v>
          </cell>
          <cell r="P91">
            <v>0</v>
          </cell>
          <cell r="Q91">
            <v>0</v>
          </cell>
          <cell r="R91">
            <v>0</v>
          </cell>
        </row>
        <row r="92">
          <cell r="F92" t="str">
            <v xml:space="preserve"> </v>
          </cell>
        </row>
        <row r="93">
          <cell r="A93" t="str">
            <v>Outros empréstimos</v>
          </cell>
          <cell r="F93">
            <v>0</v>
          </cell>
          <cell r="G93">
            <v>0</v>
          </cell>
          <cell r="H93">
            <v>0</v>
          </cell>
          <cell r="I93">
            <v>0</v>
          </cell>
          <cell r="J93">
            <v>0</v>
          </cell>
          <cell r="K93">
            <v>0</v>
          </cell>
          <cell r="L93">
            <v>0</v>
          </cell>
          <cell r="M93">
            <v>0</v>
          </cell>
          <cell r="N93">
            <v>0</v>
          </cell>
          <cell r="O93">
            <v>0</v>
          </cell>
          <cell r="P93">
            <v>0</v>
          </cell>
          <cell r="Q93">
            <v>0</v>
          </cell>
          <cell r="R93">
            <v>0</v>
          </cell>
        </row>
        <row r="94">
          <cell r="A94" t="str">
            <v>Total</v>
          </cell>
          <cell r="F94">
            <v>1167.2329999999999</v>
          </cell>
          <cell r="G94">
            <v>229</v>
          </cell>
          <cell r="H94">
            <v>67.5</v>
          </cell>
          <cell r="I94">
            <v>57.6</v>
          </cell>
          <cell r="J94">
            <v>180.9</v>
          </cell>
          <cell r="K94">
            <v>41.2</v>
          </cell>
          <cell r="L94">
            <v>64.8</v>
          </cell>
          <cell r="M94">
            <v>157</v>
          </cell>
          <cell r="N94">
            <v>46.8</v>
          </cell>
          <cell r="O94">
            <v>34.700000000000003</v>
          </cell>
          <cell r="P94">
            <v>172.1</v>
          </cell>
          <cell r="Q94">
            <v>57.433</v>
          </cell>
          <cell r="R94">
            <v>58.2</v>
          </cell>
        </row>
        <row r="95">
          <cell r="F95" t="str">
            <v xml:space="preserve"> </v>
          </cell>
        </row>
        <row r="97">
          <cell r="A97" t="str">
            <v xml:space="preserve"> Pagamento de Encargos Financeiros (milhões de euros)</v>
          </cell>
        </row>
        <row r="100">
          <cell r="F100" t="str">
            <v>Ano orçam.</v>
          </cell>
          <cell r="G100" t="str">
            <v>JAN</v>
          </cell>
          <cell r="H100" t="str">
            <v>FEV</v>
          </cell>
          <cell r="I100" t="str">
            <v>MAR</v>
          </cell>
          <cell r="J100" t="str">
            <v>ABR</v>
          </cell>
          <cell r="K100" t="str">
            <v>MAI</v>
          </cell>
          <cell r="L100" t="str">
            <v>JUN</v>
          </cell>
          <cell r="M100" t="str">
            <v>JUL</v>
          </cell>
          <cell r="N100" t="str">
            <v>AGO</v>
          </cell>
          <cell r="O100" t="str">
            <v>SET</v>
          </cell>
          <cell r="P100" t="str">
            <v>OUT</v>
          </cell>
          <cell r="Q100" t="str">
            <v>NOV</v>
          </cell>
          <cell r="R100" t="str">
            <v>DEZ</v>
          </cell>
        </row>
        <row r="101">
          <cell r="G101">
            <v>1</v>
          </cell>
          <cell r="H101">
            <v>2</v>
          </cell>
          <cell r="I101">
            <v>3</v>
          </cell>
          <cell r="J101">
            <v>4</v>
          </cell>
          <cell r="K101">
            <v>5</v>
          </cell>
          <cell r="L101">
            <v>6</v>
          </cell>
          <cell r="M101">
            <v>7</v>
          </cell>
          <cell r="N101">
            <v>8</v>
          </cell>
          <cell r="O101">
            <v>9</v>
          </cell>
          <cell r="P101">
            <v>10</v>
          </cell>
          <cell r="Q101">
            <v>11</v>
          </cell>
          <cell r="R101">
            <v>12</v>
          </cell>
        </row>
        <row r="102">
          <cell r="A102" t="str">
            <v>Papel comercial existente</v>
          </cell>
          <cell r="F102">
            <v>0</v>
          </cell>
          <cell r="G102">
            <v>0</v>
          </cell>
          <cell r="H102">
            <v>0</v>
          </cell>
          <cell r="I102">
            <v>0</v>
          </cell>
          <cell r="J102">
            <v>0</v>
          </cell>
          <cell r="K102">
            <v>0</v>
          </cell>
          <cell r="L102">
            <v>0</v>
          </cell>
          <cell r="M102">
            <v>0</v>
          </cell>
          <cell r="N102">
            <v>0</v>
          </cell>
          <cell r="O102">
            <v>0</v>
          </cell>
          <cell r="P102">
            <v>0</v>
          </cell>
          <cell r="Q102">
            <v>0</v>
          </cell>
          <cell r="R102">
            <v>0</v>
          </cell>
        </row>
        <row r="103">
          <cell r="A103" t="str">
            <v>Empréstimo Sumitomo</v>
          </cell>
          <cell r="F103">
            <v>12.97716111111111</v>
          </cell>
          <cell r="G103">
            <v>0</v>
          </cell>
          <cell r="H103">
            <v>0</v>
          </cell>
          <cell r="I103">
            <v>0</v>
          </cell>
          <cell r="J103">
            <v>0</v>
          </cell>
          <cell r="K103">
            <v>5.8211611111111106</v>
          </cell>
          <cell r="L103">
            <v>0</v>
          </cell>
          <cell r="M103">
            <v>0</v>
          </cell>
          <cell r="N103">
            <v>0</v>
          </cell>
          <cell r="O103">
            <v>0</v>
          </cell>
          <cell r="P103">
            <v>0</v>
          </cell>
          <cell r="Q103">
            <v>7.1559999999999997</v>
          </cell>
          <cell r="R103">
            <v>0</v>
          </cell>
        </row>
        <row r="104">
          <cell r="A104" t="str">
            <v>Papel comerc. utiliz. Jan</v>
          </cell>
          <cell r="D104">
            <v>1</v>
          </cell>
          <cell r="E104">
            <v>0.23170191562395814</v>
          </cell>
          <cell r="F104">
            <v>0.23170191562395814</v>
          </cell>
          <cell r="G104">
            <v>0.23170191562395814</v>
          </cell>
          <cell r="H104">
            <v>0</v>
          </cell>
          <cell r="I104">
            <v>0</v>
          </cell>
          <cell r="J104">
            <v>0</v>
          </cell>
          <cell r="K104">
            <v>0</v>
          </cell>
          <cell r="L104">
            <v>0</v>
          </cell>
          <cell r="M104">
            <v>0</v>
          </cell>
          <cell r="N104">
            <v>0</v>
          </cell>
          <cell r="O104">
            <v>0</v>
          </cell>
          <cell r="P104">
            <v>0</v>
          </cell>
          <cell r="Q104">
            <v>0</v>
          </cell>
          <cell r="R104">
            <v>0</v>
          </cell>
        </row>
        <row r="105">
          <cell r="A105" t="str">
            <v>Papel comerc. utiliz. Jan</v>
          </cell>
          <cell r="D105">
            <v>1</v>
          </cell>
          <cell r="E105">
            <v>2.1684916332552433</v>
          </cell>
          <cell r="F105">
            <v>2.1684916332552433</v>
          </cell>
          <cell r="G105">
            <v>2.1684916332552433</v>
          </cell>
          <cell r="H105">
            <v>0</v>
          </cell>
          <cell r="I105">
            <v>0</v>
          </cell>
          <cell r="J105">
            <v>0</v>
          </cell>
          <cell r="K105">
            <v>0</v>
          </cell>
          <cell r="L105">
            <v>0</v>
          </cell>
          <cell r="M105">
            <v>0</v>
          </cell>
          <cell r="N105">
            <v>0</v>
          </cell>
          <cell r="O105">
            <v>0</v>
          </cell>
          <cell r="P105">
            <v>0</v>
          </cell>
          <cell r="Q105">
            <v>0</v>
          </cell>
          <cell r="R105">
            <v>0</v>
          </cell>
        </row>
        <row r="106">
          <cell r="A106" t="str">
            <v>Papel comerc. utiliz. Jan</v>
          </cell>
          <cell r="D106">
            <v>1</v>
          </cell>
          <cell r="E106">
            <v>0.49504950495049371</v>
          </cell>
          <cell r="F106">
            <v>0.49504950495049371</v>
          </cell>
          <cell r="G106">
            <v>0.49504950495049371</v>
          </cell>
          <cell r="H106">
            <v>0</v>
          </cell>
          <cell r="I106">
            <v>0</v>
          </cell>
          <cell r="J106">
            <v>0</v>
          </cell>
          <cell r="K106">
            <v>0</v>
          </cell>
          <cell r="L106">
            <v>0</v>
          </cell>
          <cell r="M106">
            <v>0</v>
          </cell>
          <cell r="N106">
            <v>0</v>
          </cell>
          <cell r="O106">
            <v>0</v>
          </cell>
          <cell r="P106">
            <v>0</v>
          </cell>
          <cell r="Q106">
            <v>0</v>
          </cell>
          <cell r="R106">
            <v>0</v>
          </cell>
        </row>
        <row r="107">
          <cell r="A107" t="str">
            <v>Papel comerc. utiliz. Fev</v>
          </cell>
          <cell r="D107">
            <v>2</v>
          </cell>
          <cell r="E107">
            <v>0.17864421798847729</v>
          </cell>
          <cell r="F107">
            <v>0.17864421798847729</v>
          </cell>
          <cell r="G107">
            <v>0</v>
          </cell>
          <cell r="H107">
            <v>0.17864421798847729</v>
          </cell>
          <cell r="I107">
            <v>0</v>
          </cell>
          <cell r="J107">
            <v>0</v>
          </cell>
          <cell r="K107">
            <v>0</v>
          </cell>
          <cell r="L107">
            <v>0</v>
          </cell>
          <cell r="M107">
            <v>0</v>
          </cell>
          <cell r="N107">
            <v>0</v>
          </cell>
          <cell r="O107">
            <v>0</v>
          </cell>
          <cell r="P107">
            <v>0</v>
          </cell>
          <cell r="Q107">
            <v>0</v>
          </cell>
          <cell r="R107">
            <v>0</v>
          </cell>
        </row>
        <row r="108">
          <cell r="A108" t="str">
            <v>Papel comerc. utiliz. Mar</v>
          </cell>
          <cell r="D108">
            <v>3</v>
          </cell>
          <cell r="E108">
            <v>0.17472040748532436</v>
          </cell>
          <cell r="F108">
            <v>0.17472040748532436</v>
          </cell>
          <cell r="G108">
            <v>0</v>
          </cell>
          <cell r="H108">
            <v>0</v>
          </cell>
          <cell r="I108">
            <v>0.17472040748532436</v>
          </cell>
          <cell r="J108">
            <v>0</v>
          </cell>
          <cell r="K108">
            <v>0</v>
          </cell>
          <cell r="L108">
            <v>0</v>
          </cell>
          <cell r="M108">
            <v>0</v>
          </cell>
          <cell r="N108">
            <v>0</v>
          </cell>
          <cell r="O108">
            <v>0</v>
          </cell>
          <cell r="P108">
            <v>0</v>
          </cell>
          <cell r="Q108">
            <v>0</v>
          </cell>
          <cell r="R108">
            <v>0</v>
          </cell>
        </row>
        <row r="109">
          <cell r="A109" t="str">
            <v>Papel comerc. utiliz. Abr</v>
          </cell>
          <cell r="D109">
            <v>4</v>
          </cell>
          <cell r="E109">
            <v>0.13687707641196312</v>
          </cell>
          <cell r="F109">
            <v>0.13687707641196312</v>
          </cell>
          <cell r="G109">
            <v>0</v>
          </cell>
          <cell r="H109">
            <v>0</v>
          </cell>
          <cell r="I109">
            <v>0</v>
          </cell>
          <cell r="J109">
            <v>0.13687707641196312</v>
          </cell>
          <cell r="K109">
            <v>0</v>
          </cell>
          <cell r="L109">
            <v>0</v>
          </cell>
          <cell r="M109">
            <v>0</v>
          </cell>
          <cell r="N109">
            <v>0</v>
          </cell>
          <cell r="O109">
            <v>0</v>
          </cell>
          <cell r="P109">
            <v>0</v>
          </cell>
          <cell r="Q109">
            <v>0</v>
          </cell>
          <cell r="R109">
            <v>0</v>
          </cell>
        </row>
        <row r="110">
          <cell r="A110" t="str">
            <v>Papel comerc. utiliz. Abr</v>
          </cell>
          <cell r="D110">
            <v>4</v>
          </cell>
          <cell r="E110">
            <v>2.5906566481541944</v>
          </cell>
          <cell r="F110">
            <v>2.5906566481541944</v>
          </cell>
          <cell r="G110">
            <v>0</v>
          </cell>
          <cell r="H110">
            <v>0</v>
          </cell>
          <cell r="I110">
            <v>0</v>
          </cell>
          <cell r="J110">
            <v>2.5906566481541944</v>
          </cell>
          <cell r="K110">
            <v>0</v>
          </cell>
          <cell r="L110">
            <v>0</v>
          </cell>
          <cell r="M110">
            <v>0</v>
          </cell>
          <cell r="N110">
            <v>0</v>
          </cell>
          <cell r="O110">
            <v>0</v>
          </cell>
          <cell r="P110">
            <v>0</v>
          </cell>
          <cell r="Q110">
            <v>0</v>
          </cell>
          <cell r="R110">
            <v>0</v>
          </cell>
        </row>
        <row r="111">
          <cell r="A111" t="str">
            <v>Papel comerc. utiliz. Mai</v>
          </cell>
          <cell r="D111">
            <v>5</v>
          </cell>
          <cell r="E111">
            <v>0.22243383899899527</v>
          </cell>
          <cell r="F111">
            <v>0.22243383899899527</v>
          </cell>
          <cell r="G111">
            <v>0</v>
          </cell>
          <cell r="H111">
            <v>0</v>
          </cell>
          <cell r="I111">
            <v>0</v>
          </cell>
          <cell r="J111">
            <v>0</v>
          </cell>
          <cell r="K111">
            <v>0.22243383899899527</v>
          </cell>
          <cell r="L111">
            <v>0</v>
          </cell>
          <cell r="M111">
            <v>0</v>
          </cell>
          <cell r="N111">
            <v>0</v>
          </cell>
          <cell r="O111">
            <v>0</v>
          </cell>
          <cell r="P111">
            <v>0</v>
          </cell>
          <cell r="Q111">
            <v>0</v>
          </cell>
          <cell r="R111">
            <v>0</v>
          </cell>
        </row>
        <row r="112">
          <cell r="A112" t="str">
            <v>Papel comerc. utiliz. Jun</v>
          </cell>
          <cell r="D112">
            <v>6</v>
          </cell>
          <cell r="E112">
            <v>0.15614617940200048</v>
          </cell>
          <cell r="F112">
            <v>0.15614617940200048</v>
          </cell>
          <cell r="G112">
            <v>0</v>
          </cell>
          <cell r="H112">
            <v>0</v>
          </cell>
          <cell r="I112">
            <v>0</v>
          </cell>
          <cell r="J112">
            <v>0</v>
          </cell>
          <cell r="K112">
            <v>0</v>
          </cell>
          <cell r="L112">
            <v>0.15614617940200048</v>
          </cell>
          <cell r="M112">
            <v>0</v>
          </cell>
          <cell r="N112">
            <v>0</v>
          </cell>
          <cell r="O112">
            <v>0</v>
          </cell>
          <cell r="P112">
            <v>0</v>
          </cell>
          <cell r="Q112">
            <v>0</v>
          </cell>
          <cell r="R112">
            <v>0</v>
          </cell>
        </row>
        <row r="113">
          <cell r="A113" t="str">
            <v>Papel comerc. utiliz. Jul</v>
          </cell>
          <cell r="D113">
            <v>7</v>
          </cell>
          <cell r="E113">
            <v>0.16064666149927831</v>
          </cell>
          <cell r="F113">
            <v>0.16064666149927831</v>
          </cell>
          <cell r="G113">
            <v>0</v>
          </cell>
          <cell r="H113">
            <v>0</v>
          </cell>
          <cell r="I113">
            <v>0</v>
          </cell>
          <cell r="J113">
            <v>0</v>
          </cell>
          <cell r="K113">
            <v>0</v>
          </cell>
          <cell r="L113">
            <v>0</v>
          </cell>
          <cell r="M113">
            <v>0.16064666149927831</v>
          </cell>
          <cell r="N113">
            <v>0</v>
          </cell>
          <cell r="O113">
            <v>0</v>
          </cell>
          <cell r="P113">
            <v>0</v>
          </cell>
          <cell r="Q113">
            <v>0</v>
          </cell>
          <cell r="R113">
            <v>0</v>
          </cell>
        </row>
        <row r="114">
          <cell r="A114" t="str">
            <v>Papel comerc. utiliz. Jul</v>
          </cell>
          <cell r="D114">
            <v>7</v>
          </cell>
          <cell r="E114">
            <v>2.203832752613252</v>
          </cell>
          <cell r="F114">
            <v>2.203832752613252</v>
          </cell>
          <cell r="G114">
            <v>0</v>
          </cell>
          <cell r="H114">
            <v>0</v>
          </cell>
          <cell r="I114">
            <v>0</v>
          </cell>
          <cell r="J114">
            <v>0</v>
          </cell>
          <cell r="K114">
            <v>0</v>
          </cell>
          <cell r="L114">
            <v>0</v>
          </cell>
          <cell r="M114">
            <v>2.203832752613252</v>
          </cell>
          <cell r="N114">
            <v>0</v>
          </cell>
          <cell r="O114">
            <v>0</v>
          </cell>
          <cell r="P114">
            <v>0</v>
          </cell>
          <cell r="Q114">
            <v>0</v>
          </cell>
          <cell r="R114">
            <v>0</v>
          </cell>
        </row>
        <row r="115">
          <cell r="A115" t="str">
            <v>Papel comerc. utiliz. Ago</v>
          </cell>
          <cell r="D115">
            <v>8</v>
          </cell>
          <cell r="E115">
            <v>0.11911194773557554</v>
          </cell>
          <cell r="F115">
            <v>0.11911194773557554</v>
          </cell>
          <cell r="G115">
            <v>0</v>
          </cell>
          <cell r="H115">
            <v>0</v>
          </cell>
          <cell r="I115">
            <v>0</v>
          </cell>
          <cell r="J115">
            <v>0</v>
          </cell>
          <cell r="K115">
            <v>0</v>
          </cell>
          <cell r="L115">
            <v>0</v>
          </cell>
          <cell r="M115">
            <v>0</v>
          </cell>
          <cell r="N115">
            <v>0.11911194773557554</v>
          </cell>
          <cell r="O115">
            <v>0</v>
          </cell>
          <cell r="P115">
            <v>0</v>
          </cell>
          <cell r="Q115">
            <v>0</v>
          </cell>
          <cell r="R115">
            <v>0</v>
          </cell>
        </row>
        <row r="116">
          <cell r="A116" t="str">
            <v>Papel comerc. utiliz. Set</v>
          </cell>
          <cell r="D116">
            <v>9</v>
          </cell>
          <cell r="E116">
            <v>0.13986710963455806</v>
          </cell>
          <cell r="F116">
            <v>0.13986710963455806</v>
          </cell>
          <cell r="G116">
            <v>0</v>
          </cell>
          <cell r="H116">
            <v>0</v>
          </cell>
          <cell r="I116">
            <v>0</v>
          </cell>
          <cell r="J116">
            <v>0</v>
          </cell>
          <cell r="K116">
            <v>0</v>
          </cell>
          <cell r="L116">
            <v>0</v>
          </cell>
          <cell r="M116">
            <v>0</v>
          </cell>
          <cell r="N116">
            <v>0</v>
          </cell>
          <cell r="O116">
            <v>0.13986710963455806</v>
          </cell>
          <cell r="P116">
            <v>0</v>
          </cell>
          <cell r="Q116">
            <v>0</v>
          </cell>
          <cell r="R116">
            <v>0</v>
          </cell>
        </row>
        <row r="117">
          <cell r="A117" t="str">
            <v>Papel comerc. utiliz. Out</v>
          </cell>
          <cell r="D117">
            <v>10</v>
          </cell>
          <cell r="E117">
            <v>0.11705237515224809</v>
          </cell>
          <cell r="F117">
            <v>0.11705237515224809</v>
          </cell>
          <cell r="G117">
            <v>0</v>
          </cell>
          <cell r="H117">
            <v>0</v>
          </cell>
          <cell r="I117">
            <v>0</v>
          </cell>
          <cell r="J117">
            <v>0</v>
          </cell>
          <cell r="K117">
            <v>0</v>
          </cell>
          <cell r="L117">
            <v>0</v>
          </cell>
          <cell r="M117">
            <v>0</v>
          </cell>
          <cell r="N117">
            <v>0</v>
          </cell>
          <cell r="O117">
            <v>0</v>
          </cell>
          <cell r="P117">
            <v>0.11705237515224809</v>
          </cell>
          <cell r="Q117">
            <v>0</v>
          </cell>
          <cell r="R117">
            <v>0</v>
          </cell>
        </row>
        <row r="118">
          <cell r="A118" t="str">
            <v>Papel comerc. utiliz. Out</v>
          </cell>
          <cell r="D118">
            <v>10</v>
          </cell>
          <cell r="E118">
            <v>1.3154421469423596</v>
          </cell>
          <cell r="F118">
            <v>1.3154421469423596</v>
          </cell>
          <cell r="G118">
            <v>0</v>
          </cell>
          <cell r="H118">
            <v>0</v>
          </cell>
          <cell r="I118">
            <v>0</v>
          </cell>
          <cell r="J118">
            <v>0</v>
          </cell>
          <cell r="K118">
            <v>0</v>
          </cell>
          <cell r="L118">
            <v>0</v>
          </cell>
          <cell r="M118">
            <v>0</v>
          </cell>
          <cell r="N118">
            <v>0</v>
          </cell>
          <cell r="O118">
            <v>0</v>
          </cell>
          <cell r="P118">
            <v>1.3154421469423596</v>
          </cell>
          <cell r="Q118">
            <v>0</v>
          </cell>
          <cell r="R118">
            <v>0</v>
          </cell>
        </row>
        <row r="119">
          <cell r="A119" t="str">
            <v>Papel comerc. utiliz. Nov</v>
          </cell>
          <cell r="D119">
            <v>11</v>
          </cell>
          <cell r="E119">
            <v>0.1933554817275791</v>
          </cell>
          <cell r="F119">
            <v>0.1933554817275791</v>
          </cell>
          <cell r="G119">
            <v>0</v>
          </cell>
          <cell r="H119">
            <v>0</v>
          </cell>
          <cell r="I119">
            <v>0</v>
          </cell>
          <cell r="J119">
            <v>0</v>
          </cell>
          <cell r="K119">
            <v>0</v>
          </cell>
          <cell r="L119">
            <v>0</v>
          </cell>
          <cell r="M119">
            <v>0</v>
          </cell>
          <cell r="N119">
            <v>0</v>
          </cell>
          <cell r="O119">
            <v>0</v>
          </cell>
          <cell r="P119">
            <v>0</v>
          </cell>
          <cell r="Q119">
            <v>0.1933554817275791</v>
          </cell>
          <cell r="R119">
            <v>0</v>
          </cell>
        </row>
        <row r="120">
          <cell r="A120" t="str">
            <v>Papel comerc. utiliz. Dez</v>
          </cell>
          <cell r="D120">
            <v>12</v>
          </cell>
          <cell r="E120">
            <v>0.24028346805447143</v>
          </cell>
          <cell r="F120">
            <v>0.24028346805447143</v>
          </cell>
          <cell r="G120">
            <v>0</v>
          </cell>
          <cell r="H120">
            <v>0</v>
          </cell>
          <cell r="I120">
            <v>0</v>
          </cell>
          <cell r="J120">
            <v>0</v>
          </cell>
          <cell r="K120">
            <v>0</v>
          </cell>
          <cell r="L120">
            <v>0</v>
          </cell>
          <cell r="M120">
            <v>0</v>
          </cell>
          <cell r="N120">
            <v>0</v>
          </cell>
          <cell r="O120">
            <v>0</v>
          </cell>
          <cell r="P120">
            <v>0</v>
          </cell>
          <cell r="Q120">
            <v>0</v>
          </cell>
          <cell r="R120">
            <v>0.24028346805447143</v>
          </cell>
        </row>
        <row r="122">
          <cell r="A122" t="str">
            <v>Outros empréstimos</v>
          </cell>
          <cell r="F122">
            <v>0</v>
          </cell>
          <cell r="G122">
            <v>0</v>
          </cell>
          <cell r="H122">
            <v>0</v>
          </cell>
          <cell r="I122">
            <v>0</v>
          </cell>
          <cell r="J122">
            <v>0</v>
          </cell>
          <cell r="K122">
            <v>0</v>
          </cell>
          <cell r="L122">
            <v>0</v>
          </cell>
          <cell r="M122">
            <v>0</v>
          </cell>
          <cell r="N122">
            <v>0</v>
          </cell>
          <cell r="O122">
            <v>0</v>
          </cell>
          <cell r="P122">
            <v>0</v>
          </cell>
          <cell r="Q122">
            <v>0</v>
          </cell>
          <cell r="R122">
            <v>0</v>
          </cell>
        </row>
        <row r="123">
          <cell r="A123" t="str">
            <v>Total</v>
          </cell>
          <cell r="F123">
            <v>23.821474476741081</v>
          </cell>
          <cell r="G123">
            <v>2.8952430538296952</v>
          </cell>
          <cell r="H123">
            <v>0.17864421798847729</v>
          </cell>
          <cell r="I123">
            <v>0.17472040748532436</v>
          </cell>
          <cell r="J123">
            <v>2.7275337245661575</v>
          </cell>
          <cell r="K123">
            <v>6.0435949501101058</v>
          </cell>
          <cell r="L123">
            <v>0.15614617940200048</v>
          </cell>
          <cell r="M123">
            <v>2.3644794141125303</v>
          </cell>
          <cell r="N123">
            <v>0.11911194773557554</v>
          </cell>
          <cell r="O123">
            <v>0.13986710963455806</v>
          </cell>
          <cell r="P123">
            <v>1.4324945220946077</v>
          </cell>
          <cell r="Q123">
            <v>7.3493554817275788</v>
          </cell>
          <cell r="R123">
            <v>0.24028346805447143</v>
          </cell>
        </row>
        <row r="126">
          <cell r="A126" t="str">
            <v xml:space="preserve"> Encargos Financeiros Especializados (milhões de euros)</v>
          </cell>
        </row>
        <row r="129">
          <cell r="F129" t="str">
            <v>Ano orçam.</v>
          </cell>
          <cell r="G129" t="str">
            <v>JAN</v>
          </cell>
          <cell r="H129" t="str">
            <v>FEV</v>
          </cell>
          <cell r="I129" t="str">
            <v>MAR</v>
          </cell>
          <cell r="J129" t="str">
            <v>ABR</v>
          </cell>
          <cell r="K129" t="str">
            <v>MAI</v>
          </cell>
          <cell r="L129" t="str">
            <v>JUN</v>
          </cell>
          <cell r="M129" t="str">
            <v>JUL</v>
          </cell>
          <cell r="N129" t="str">
            <v>AGO</v>
          </cell>
          <cell r="O129" t="str">
            <v>SET</v>
          </cell>
          <cell r="P129" t="str">
            <v>OUT</v>
          </cell>
          <cell r="Q129" t="str">
            <v>NOV</v>
          </cell>
          <cell r="R129" t="str">
            <v>DEZ</v>
          </cell>
        </row>
        <row r="130">
          <cell r="E130" t="str">
            <v>tesouraria</v>
          </cell>
          <cell r="G130">
            <v>1</v>
          </cell>
          <cell r="H130">
            <v>2</v>
          </cell>
          <cell r="I130">
            <v>3</v>
          </cell>
          <cell r="J130">
            <v>4</v>
          </cell>
          <cell r="K130">
            <v>5</v>
          </cell>
          <cell r="L130">
            <v>6</v>
          </cell>
          <cell r="M130">
            <v>7</v>
          </cell>
          <cell r="N130">
            <v>8</v>
          </cell>
          <cell r="O130">
            <v>9</v>
          </cell>
          <cell r="P130">
            <v>10</v>
          </cell>
          <cell r="Q130">
            <v>11</v>
          </cell>
          <cell r="R130">
            <v>12</v>
          </cell>
        </row>
        <row r="131">
          <cell r="A131" t="str">
            <v>Papel comercial 2002</v>
          </cell>
          <cell r="E131">
            <v>0</v>
          </cell>
          <cell r="F131">
            <v>0.72299999999999998</v>
          </cell>
          <cell r="G131">
            <v>0.26900000000000002</v>
          </cell>
          <cell r="H131">
            <v>0.20499999999999999</v>
          </cell>
          <cell r="I131">
            <v>0.22700000000000001</v>
          </cell>
          <cell r="J131">
            <v>2.1999999999999999E-2</v>
          </cell>
        </row>
        <row r="132">
          <cell r="A132" t="str">
            <v>Empréstimo Sumitomo</v>
          </cell>
          <cell r="F132">
            <v>13.199634259259255</v>
          </cell>
          <cell r="G132">
            <v>0.97019351851851843</v>
          </cell>
          <cell r="H132">
            <v>0.97019351851851843</v>
          </cell>
          <cell r="I132">
            <v>0.97019351851851843</v>
          </cell>
          <cell r="J132">
            <v>0.97019351851851843</v>
          </cell>
          <cell r="K132">
            <v>0.97019351851851843</v>
          </cell>
          <cell r="L132">
            <v>1.1926666666666665</v>
          </cell>
          <cell r="M132">
            <v>1.1926666666666665</v>
          </cell>
          <cell r="N132">
            <v>1.1926666666666665</v>
          </cell>
          <cell r="O132">
            <v>1.1926666666666665</v>
          </cell>
          <cell r="P132">
            <v>1.1926666666666665</v>
          </cell>
          <cell r="Q132">
            <v>1.1926666666666665</v>
          </cell>
          <cell r="R132">
            <v>1.1926666666666665</v>
          </cell>
        </row>
        <row r="133">
          <cell r="A133" t="str">
            <v>Papel comerc. utiliz. Jan</v>
          </cell>
          <cell r="D133">
            <v>1</v>
          </cell>
          <cell r="E133">
            <v>0.23170191562395814</v>
          </cell>
          <cell r="F133">
            <v>0.23170191562395814</v>
          </cell>
          <cell r="G133">
            <v>0.23170191562395814</v>
          </cell>
        </row>
        <row r="134">
          <cell r="A134" t="str">
            <v>Papel comerc. utiliz. Jan</v>
          </cell>
          <cell r="D134">
            <v>1</v>
          </cell>
          <cell r="E134">
            <v>2.1684916332552433</v>
          </cell>
          <cell r="F134">
            <v>2.1684916332552433</v>
          </cell>
          <cell r="G134">
            <v>0.36141527220920722</v>
          </cell>
          <cell r="H134">
            <v>0.36141527220920722</v>
          </cell>
          <cell r="I134">
            <v>0.36141527220920722</v>
          </cell>
          <cell r="J134">
            <v>0.36141527220920722</v>
          </cell>
          <cell r="K134">
            <v>0.36141527220920722</v>
          </cell>
          <cell r="L134">
            <v>0.36141527220920722</v>
          </cell>
        </row>
        <row r="135">
          <cell r="A135" t="str">
            <v>Papel comerc. utiliz. Jan</v>
          </cell>
          <cell r="D135">
            <v>1</v>
          </cell>
          <cell r="E135">
            <v>0.49504950495049371</v>
          </cell>
          <cell r="F135">
            <v>0.49504950495049371</v>
          </cell>
          <cell r="G135">
            <v>0.16501650165016457</v>
          </cell>
          <cell r="H135">
            <v>0.16501650165016457</v>
          </cell>
          <cell r="I135">
            <v>0.16501650165016457</v>
          </cell>
        </row>
        <row r="136">
          <cell r="A136" t="str">
            <v>Papel comerc. utiliz. Fev</v>
          </cell>
          <cell r="D136">
            <v>2</v>
          </cell>
          <cell r="E136">
            <v>0.17864421798847729</v>
          </cell>
          <cell r="F136">
            <v>0.17864421798847729</v>
          </cell>
          <cell r="G136" t="str">
            <v xml:space="preserve"> </v>
          </cell>
          <cell r="H136">
            <v>0.17864421798847729</v>
          </cell>
          <cell r="I136" t="str">
            <v xml:space="preserve"> </v>
          </cell>
        </row>
        <row r="137">
          <cell r="A137" t="str">
            <v>Papel comerc. utiliz. Mar</v>
          </cell>
          <cell r="D137">
            <v>3</v>
          </cell>
          <cell r="E137">
            <v>0.17472040748532436</v>
          </cell>
          <cell r="F137">
            <v>0.17472040748532436</v>
          </cell>
          <cell r="I137">
            <v>0.17472040748532436</v>
          </cell>
        </row>
        <row r="138">
          <cell r="A138" t="str">
            <v>Papel comerc. utiliz. Abr</v>
          </cell>
          <cell r="D138">
            <v>4</v>
          </cell>
          <cell r="E138">
            <v>0.13687707641196312</v>
          </cell>
          <cell r="F138">
            <v>0.13687707641196312</v>
          </cell>
          <cell r="J138">
            <v>0.13687707641196312</v>
          </cell>
        </row>
        <row r="139">
          <cell r="A139" t="str">
            <v>Papel comerc. utiliz. Abr</v>
          </cell>
          <cell r="D139">
            <v>4</v>
          </cell>
          <cell r="E139">
            <v>2.5906566481541944</v>
          </cell>
          <cell r="F139">
            <v>2.5906566481541944</v>
          </cell>
          <cell r="J139">
            <v>0.43177610802569905</v>
          </cell>
          <cell r="K139">
            <v>0.43177610802569905</v>
          </cell>
          <cell r="L139">
            <v>0.43177610802569905</v>
          </cell>
          <cell r="M139">
            <v>0.43177610802569905</v>
          </cell>
          <cell r="N139">
            <v>0.43177610802569905</v>
          </cell>
          <cell r="O139">
            <v>0.43177610802569905</v>
          </cell>
        </row>
        <row r="140">
          <cell r="A140" t="str">
            <v>Papel comerc. utiliz. Mai</v>
          </cell>
          <cell r="D140">
            <v>5</v>
          </cell>
          <cell r="E140">
            <v>0.22243383899899527</v>
          </cell>
          <cell r="F140">
            <v>0.22243383899899527</v>
          </cell>
          <cell r="K140">
            <v>0.22243383899899527</v>
          </cell>
        </row>
        <row r="141">
          <cell r="A141" t="str">
            <v>Papel comerc. utiliz. Jun</v>
          </cell>
          <cell r="D141">
            <v>6</v>
          </cell>
          <cell r="E141">
            <v>0.15614617940200048</v>
          </cell>
          <cell r="F141">
            <v>0.15614617940200048</v>
          </cell>
          <cell r="L141">
            <v>0.15614617940200048</v>
          </cell>
        </row>
        <row r="142">
          <cell r="A142" t="str">
            <v>Papel comerc. utiliz. Jul</v>
          </cell>
          <cell r="D142">
            <v>7</v>
          </cell>
          <cell r="E142">
            <v>0.16064666149927831</v>
          </cell>
          <cell r="F142">
            <v>0.16064666149927831</v>
          </cell>
          <cell r="M142">
            <v>0.16064666149927831</v>
          </cell>
        </row>
        <row r="143">
          <cell r="A143" t="str">
            <v>Papel comerc. utiliz. Jul</v>
          </cell>
          <cell r="D143">
            <v>7</v>
          </cell>
          <cell r="E143">
            <v>2.203832752613252</v>
          </cell>
          <cell r="F143">
            <v>2.203832752613252</v>
          </cell>
          <cell r="M143">
            <v>0.36730545876887533</v>
          </cell>
          <cell r="N143">
            <v>0.36730545876887533</v>
          </cell>
          <cell r="O143">
            <v>0.36730545876887533</v>
          </cell>
          <cell r="P143">
            <v>0.36730545876887533</v>
          </cell>
          <cell r="Q143">
            <v>0.36730545876887533</v>
          </cell>
          <cell r="R143">
            <v>0.36730545876887533</v>
          </cell>
        </row>
        <row r="144">
          <cell r="A144" t="str">
            <v>Papel comerc. utiliz. Ago</v>
          </cell>
          <cell r="D144">
            <v>8</v>
          </cell>
          <cell r="E144">
            <v>0.11911194773557554</v>
          </cell>
          <cell r="F144">
            <v>0.11911194773557554</v>
          </cell>
          <cell r="N144">
            <v>0.11911194773557554</v>
          </cell>
        </row>
        <row r="145">
          <cell r="A145" t="str">
            <v>Papel comerc. utiliz. Set</v>
          </cell>
          <cell r="D145">
            <v>9</v>
          </cell>
          <cell r="E145">
            <v>0.13986710963455806</v>
          </cell>
          <cell r="F145">
            <v>0.13986710963455806</v>
          </cell>
          <cell r="O145">
            <v>0.13986710963455806</v>
          </cell>
        </row>
        <row r="146">
          <cell r="A146" t="str">
            <v>Papel comerc. utiliz. Out</v>
          </cell>
          <cell r="D146">
            <v>10</v>
          </cell>
          <cell r="E146">
            <v>0.11705237515224809</v>
          </cell>
          <cell r="F146">
            <v>0.11705237515224809</v>
          </cell>
          <cell r="P146">
            <v>0.11705237515224809</v>
          </cell>
        </row>
        <row r="147">
          <cell r="A147" t="str">
            <v>Papel comerc. utiliz. Out</v>
          </cell>
          <cell r="D147">
            <v>10</v>
          </cell>
          <cell r="E147">
            <v>1.3154421469423596</v>
          </cell>
          <cell r="F147">
            <v>1.3154421469423596</v>
          </cell>
          <cell r="P147">
            <v>0.43848071564745322</v>
          </cell>
          <cell r="Q147">
            <v>0.43848071564745322</v>
          </cell>
          <cell r="R147">
            <v>0.43848071564745322</v>
          </cell>
        </row>
        <row r="148">
          <cell r="A148" t="str">
            <v>Papel comerc. utiliz. Nov</v>
          </cell>
          <cell r="D148">
            <v>11</v>
          </cell>
          <cell r="E148">
            <v>0.1933554817275791</v>
          </cell>
          <cell r="F148">
            <v>0.1933554817275791</v>
          </cell>
          <cell r="Q148">
            <v>0.1933554817275791</v>
          </cell>
          <cell r="R148" t="str">
            <v xml:space="preserve"> </v>
          </cell>
        </row>
        <row r="149">
          <cell r="A149" t="str">
            <v>Papel comerc. utiliz. Dez</v>
          </cell>
          <cell r="D149">
            <v>12</v>
          </cell>
          <cell r="E149">
            <v>0.24028346805447143</v>
          </cell>
          <cell r="F149">
            <v>0.24028346805447143</v>
          </cell>
          <cell r="R149">
            <v>0.24028346805447143</v>
          </cell>
        </row>
        <row r="151">
          <cell r="A151" t="str">
            <v>Outros empréstimos</v>
          </cell>
          <cell r="F151">
            <v>0</v>
          </cell>
          <cell r="G151">
            <v>0</v>
          </cell>
          <cell r="H151">
            <v>0</v>
          </cell>
          <cell r="I151">
            <v>0</v>
          </cell>
          <cell r="J151">
            <v>0</v>
          </cell>
          <cell r="K151">
            <v>0</v>
          </cell>
          <cell r="L151">
            <v>0</v>
          </cell>
          <cell r="M151">
            <v>0</v>
          </cell>
          <cell r="N151">
            <v>0</v>
          </cell>
          <cell r="O151">
            <v>0</v>
          </cell>
          <cell r="P151">
            <v>0</v>
          </cell>
          <cell r="Q151">
            <v>0</v>
          </cell>
          <cell r="R151">
            <v>0</v>
          </cell>
        </row>
        <row r="152">
          <cell r="A152" t="str">
            <v>Total</v>
          </cell>
          <cell r="F152">
            <v>24.766947624889227</v>
          </cell>
          <cell r="G152">
            <v>1.9973272080018485</v>
          </cell>
          <cell r="H152">
            <v>1.8802695103663676</v>
          </cell>
          <cell r="I152">
            <v>1.8983456998632147</v>
          </cell>
          <cell r="J152">
            <v>1.9222619751653878</v>
          </cell>
          <cell r="K152">
            <v>1.9858187377524199</v>
          </cell>
          <cell r="L152">
            <v>2.1420042263035732</v>
          </cell>
          <cell r="M152">
            <v>2.1523948949605192</v>
          </cell>
          <cell r="N152">
            <v>2.1108601811968164</v>
          </cell>
          <cell r="O152">
            <v>2.1316153430957989</v>
          </cell>
          <cell r="P152">
            <v>2.1155052162352432</v>
          </cell>
          <cell r="Q152">
            <v>2.1918083228105742</v>
          </cell>
          <cell r="R152">
            <v>2.2387363091374666</v>
          </cell>
        </row>
        <row r="160">
          <cell r="A160" t="str">
            <v xml:space="preserve"> </v>
          </cell>
          <cell r="H160" t="str">
            <v xml:space="preserve"> VALORES PARA BALANÇO e DEMONST.RESULTADOS   (milhões de euros)</v>
          </cell>
        </row>
        <row r="162">
          <cell r="F162" t="str">
            <v>total</v>
          </cell>
          <cell r="G162" t="str">
            <v>JAN</v>
          </cell>
          <cell r="H162" t="str">
            <v>FEV</v>
          </cell>
          <cell r="I162" t="str">
            <v>MAR</v>
          </cell>
          <cell r="J162" t="str">
            <v>ABR</v>
          </cell>
          <cell r="K162" t="str">
            <v>MAI</v>
          </cell>
          <cell r="L162" t="str">
            <v>JUN</v>
          </cell>
          <cell r="M162" t="str">
            <v>JUL</v>
          </cell>
          <cell r="N162" t="str">
            <v>AGO</v>
          </cell>
          <cell r="O162" t="str">
            <v>SET</v>
          </cell>
          <cell r="P162" t="str">
            <v>OUT</v>
          </cell>
          <cell r="Q162" t="str">
            <v>NOV</v>
          </cell>
          <cell r="R162" t="str">
            <v>DEZ</v>
          </cell>
        </row>
        <row r="163">
          <cell r="A163" t="str">
            <v>Empréstimos</v>
          </cell>
        </row>
        <row r="164">
          <cell r="A164" t="str">
            <v>C.prazo</v>
          </cell>
          <cell r="E164" t="str">
            <v xml:space="preserve"> </v>
          </cell>
          <cell r="G164">
            <v>307.5</v>
          </cell>
          <cell r="H164">
            <v>297.60000000000002</v>
          </cell>
          <cell r="I164">
            <v>290.89999999999998</v>
          </cell>
          <cell r="J164">
            <v>281.20000000000005</v>
          </cell>
          <cell r="K164">
            <v>304.79999999999995</v>
          </cell>
          <cell r="L164">
            <v>287</v>
          </cell>
          <cell r="M164">
            <v>286.79999999999995</v>
          </cell>
          <cell r="N164">
            <v>274.70000000000005</v>
          </cell>
          <cell r="O164">
            <v>282.10000000000002</v>
          </cell>
          <cell r="P164">
            <v>274.10000000000002</v>
          </cell>
          <cell r="Q164">
            <v>298.20000000000005</v>
          </cell>
          <cell r="R164">
            <v>310.36130000000003</v>
          </cell>
        </row>
        <row r="165">
          <cell r="A165" t="str">
            <v>M.l.prazo</v>
          </cell>
          <cell r="G165">
            <v>350</v>
          </cell>
          <cell r="H165">
            <v>350</v>
          </cell>
          <cell r="I165">
            <v>350</v>
          </cell>
          <cell r="J165">
            <v>350</v>
          </cell>
          <cell r="K165">
            <v>350</v>
          </cell>
          <cell r="L165">
            <v>350</v>
          </cell>
          <cell r="M165">
            <v>350</v>
          </cell>
          <cell r="N165">
            <v>350</v>
          </cell>
          <cell r="O165">
            <v>350</v>
          </cell>
          <cell r="P165">
            <v>350</v>
          </cell>
          <cell r="Q165">
            <v>326.66700000000003</v>
          </cell>
          <cell r="R165">
            <v>326.66700000000003</v>
          </cell>
        </row>
        <row r="166">
          <cell r="A166" t="str">
            <v>Total</v>
          </cell>
          <cell r="E166" t="str">
            <v xml:space="preserve"> </v>
          </cell>
          <cell r="G166">
            <v>657.5</v>
          </cell>
          <cell r="H166">
            <v>647.6</v>
          </cell>
          <cell r="I166">
            <v>640.9</v>
          </cell>
          <cell r="J166">
            <v>631.20000000000005</v>
          </cell>
          <cell r="K166">
            <v>654.79999999999995</v>
          </cell>
          <cell r="L166">
            <v>637</v>
          </cell>
          <cell r="M166">
            <v>636.79999999999995</v>
          </cell>
          <cell r="N166">
            <v>624.70000000000005</v>
          </cell>
          <cell r="O166">
            <v>632.1</v>
          </cell>
          <cell r="P166">
            <v>624.1</v>
          </cell>
          <cell r="Q166">
            <v>624.86700000000008</v>
          </cell>
          <cell r="R166">
            <v>637.02830000000006</v>
          </cell>
        </row>
        <row r="167">
          <cell r="A167" t="str">
            <v>Reembolsos</v>
          </cell>
          <cell r="F167">
            <v>1167.2329999999999</v>
          </cell>
          <cell r="G167">
            <v>229</v>
          </cell>
          <cell r="H167">
            <v>67.5</v>
          </cell>
          <cell r="I167">
            <v>57.6</v>
          </cell>
          <cell r="J167">
            <v>180.9</v>
          </cell>
          <cell r="K167">
            <v>41.2</v>
          </cell>
          <cell r="L167">
            <v>64.8</v>
          </cell>
          <cell r="M167">
            <v>157</v>
          </cell>
          <cell r="N167">
            <v>46.8</v>
          </cell>
          <cell r="O167">
            <v>34.700000000000003</v>
          </cell>
          <cell r="P167">
            <v>172.1</v>
          </cell>
          <cell r="Q167">
            <v>57.433</v>
          </cell>
          <cell r="R167">
            <v>58.2</v>
          </cell>
        </row>
        <row r="168">
          <cell r="A168" t="str">
            <v xml:space="preserve">Enc. Finac. Especializados </v>
          </cell>
          <cell r="E168" t="str">
            <v>DR</v>
          </cell>
          <cell r="F168">
            <v>24.766947624889223</v>
          </cell>
          <cell r="G168">
            <v>1.9973272080018485</v>
          </cell>
          <cell r="H168">
            <v>1.8802695103663676</v>
          </cell>
          <cell r="I168">
            <v>1.8983456998632147</v>
          </cell>
          <cell r="J168">
            <v>1.9222619751653878</v>
          </cell>
          <cell r="K168">
            <v>1.9858187377524199</v>
          </cell>
          <cell r="L168">
            <v>2.1420042263035732</v>
          </cell>
          <cell r="M168">
            <v>2.1523948949605192</v>
          </cell>
          <cell r="N168">
            <v>2.1108601811968164</v>
          </cell>
          <cell r="O168">
            <v>2.1316153430957989</v>
          </cell>
          <cell r="P168">
            <v>2.1155052162352432</v>
          </cell>
          <cell r="Q168">
            <v>2.1918083228105742</v>
          </cell>
          <cell r="R168">
            <v>2.2387363091374666</v>
          </cell>
        </row>
        <row r="169">
          <cell r="A169" t="str">
            <v>Outros custos financeiros</v>
          </cell>
          <cell r="E169" t="str">
            <v>DR</v>
          </cell>
          <cell r="F169">
            <v>0.36199999999999999</v>
          </cell>
          <cell r="G169">
            <v>3.0166666666666665E-2</v>
          </cell>
          <cell r="H169">
            <v>3.0166666666666665E-2</v>
          </cell>
          <cell r="I169">
            <v>3.0166666666666665E-2</v>
          </cell>
          <cell r="J169">
            <v>3.0166666666666665E-2</v>
          </cell>
          <cell r="K169">
            <v>3.0166666666666665E-2</v>
          </cell>
          <cell r="L169">
            <v>3.0166666666666665E-2</v>
          </cell>
          <cell r="M169">
            <v>3.0166666666666665E-2</v>
          </cell>
          <cell r="N169">
            <v>3.0166666666666665E-2</v>
          </cell>
          <cell r="O169">
            <v>3.0166666666666665E-2</v>
          </cell>
          <cell r="P169">
            <v>3.0166666666666665E-2</v>
          </cell>
          <cell r="Q169">
            <v>3.0166666666666665E-2</v>
          </cell>
          <cell r="R169">
            <v>3.0166666666666665E-2</v>
          </cell>
        </row>
        <row r="170">
          <cell r="A170" t="str">
            <v xml:space="preserve">  total EF pª DR</v>
          </cell>
          <cell r="F170">
            <v>25.128947624889221</v>
          </cell>
          <cell r="G170">
            <v>2.0274938746685152</v>
          </cell>
          <cell r="H170">
            <v>1.9104361770330343</v>
          </cell>
          <cell r="I170">
            <v>1.9285123665298813</v>
          </cell>
          <cell r="J170">
            <v>1.9524286418320544</v>
          </cell>
          <cell r="K170">
            <v>2.0159854044190864</v>
          </cell>
          <cell r="L170">
            <v>2.1721708929702399</v>
          </cell>
          <cell r="M170">
            <v>2.1825615616271858</v>
          </cell>
          <cell r="N170">
            <v>2.1410268478634831</v>
          </cell>
          <cell r="O170">
            <v>2.1617820097624656</v>
          </cell>
          <cell r="P170">
            <v>2.1456718829019099</v>
          </cell>
          <cell r="Q170">
            <v>2.2219749894772409</v>
          </cell>
          <cell r="R170">
            <v>2.2689029758041332</v>
          </cell>
        </row>
        <row r="171">
          <cell r="A171" t="str">
            <v>Pagam.encargos financeiros</v>
          </cell>
          <cell r="E171" t="str">
            <v>OF</v>
          </cell>
          <cell r="F171">
            <v>23.821474476741081</v>
          </cell>
          <cell r="G171">
            <v>2.8952430538296952</v>
          </cell>
          <cell r="H171">
            <v>0.17864421798847729</v>
          </cell>
          <cell r="I171">
            <v>0.17472040748532436</v>
          </cell>
          <cell r="J171">
            <v>2.7275337245661575</v>
          </cell>
          <cell r="K171">
            <v>6.0435949501101058</v>
          </cell>
          <cell r="L171">
            <v>0.15614617940200048</v>
          </cell>
          <cell r="M171">
            <v>2.3644794141125303</v>
          </cell>
          <cell r="N171">
            <v>0.11911194773557554</v>
          </cell>
          <cell r="O171">
            <v>0.13986710963455806</v>
          </cell>
          <cell r="P171">
            <v>1.4324945220946077</v>
          </cell>
          <cell r="Q171">
            <v>7.3493554817275788</v>
          </cell>
          <cell r="R171">
            <v>0.24028346805447143</v>
          </cell>
        </row>
      </sheetData>
      <sheetData sheetId="8"/>
      <sheetData sheetId="9"/>
      <sheetData sheetId="10"/>
      <sheetData sheetId="11"/>
      <sheetData sheetId="12"/>
      <sheetData sheetId="13"/>
      <sheetData sheetId="14"/>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rasil"/>
      <sheetName val="Comments"/>
      <sheetName val="IndicadoresValorPlanejado04"/>
      <sheetName val="IndicadoresValorRealizado04"/>
      <sheetName val="IndicadoresValorRealizado02"/>
      <sheetName val="IndicadoresValorRealizado03"/>
      <sheetName val="IndicadoresOperacionaisPlanej04"/>
      <sheetName val="IndicadoresOperacionaisRealiz04"/>
      <sheetName val="IndicadoresOperacionaisReal02"/>
      <sheetName val="IndicadoresOperacionaisReal03"/>
      <sheetName val="IndicadoresQualidadePlanejado04"/>
      <sheetName val="IndicadoresQualidadeRealizado04"/>
      <sheetName val="IndicadoresQualidadeRealiz03"/>
      <sheetName val="MacroData"/>
      <sheetName val="Support_Sheet"/>
      <sheetName val="Sheet3"/>
      <sheetName val="1.Inputs"/>
      <sheetName val="1_Inputs"/>
      <sheetName val="1_Inputs6"/>
      <sheetName val="1_Inputs5"/>
      <sheetName val="1_Inputs1"/>
      <sheetName val="1_Inputs2"/>
      <sheetName val="1_Inputs3"/>
      <sheetName val="1_Inputs4"/>
      <sheetName val="1_Inputs7"/>
    </sheetNames>
    <sheetDataSet>
      <sheetData sheetId="0" refreshError="1"/>
      <sheetData sheetId="1" refreshError="1"/>
      <sheetData sheetId="2" refreshError="1">
        <row r="3">
          <cell r="B3">
            <v>0</v>
          </cell>
          <cell r="C3">
            <v>0</v>
          </cell>
          <cell r="D3">
            <v>0</v>
          </cell>
          <cell r="E3">
            <v>0</v>
          </cell>
          <cell r="F3">
            <v>0</v>
          </cell>
          <cell r="G3">
            <v>0</v>
          </cell>
          <cell r="H3">
            <v>0</v>
          </cell>
          <cell r="I3">
            <v>0</v>
          </cell>
          <cell r="J3" t="str">
            <v>jan-04</v>
          </cell>
          <cell r="K3" t="str">
            <v>fev-04</v>
          </cell>
          <cell r="L3" t="str">
            <v>mar-04</v>
          </cell>
          <cell r="M3" t="str">
            <v>abr-04</v>
          </cell>
          <cell r="N3" t="str">
            <v>mai-04</v>
          </cell>
          <cell r="O3" t="str">
            <v>jun-04</v>
          </cell>
          <cell r="P3" t="str">
            <v>jul-04</v>
          </cell>
          <cell r="Q3" t="str">
            <v>ago-04</v>
          </cell>
          <cell r="R3" t="str">
            <v>set-04</v>
          </cell>
          <cell r="S3" t="str">
            <v>out-04</v>
          </cell>
          <cell r="T3" t="str">
            <v>nov-04</v>
          </cell>
          <cell r="U3" t="str">
            <v>dez-04</v>
          </cell>
          <cell r="V3" t="str">
            <v>2004</v>
          </cell>
        </row>
        <row r="4">
          <cell r="B4" t="str">
            <v>Mês de Análise</v>
          </cell>
          <cell r="G4">
            <v>37987</v>
          </cell>
        </row>
        <row r="7">
          <cell r="B7" t="str">
            <v>Índice para Anualização</v>
          </cell>
          <cell r="J7">
            <v>0.11455621818681599</v>
          </cell>
          <cell r="K7">
            <v>0.14026255135490567</v>
          </cell>
          <cell r="L7">
            <v>0.10272003241344281</v>
          </cell>
          <cell r="M7">
            <v>0.11603570004231231</v>
          </cell>
          <cell r="N7">
            <v>0.13131596018996314</v>
          </cell>
          <cell r="O7">
            <v>0.10489436210914729</v>
          </cell>
          <cell r="P7">
            <v>0.10235710609989393</v>
          </cell>
          <cell r="Q7">
            <v>0.11813740063023653</v>
          </cell>
          <cell r="R7">
            <v>0.12818671502247239</v>
          </cell>
          <cell r="S7">
            <v>0.1451335835311619</v>
          </cell>
          <cell r="T7">
            <v>0.16252496700589278</v>
          </cell>
          <cell r="U7">
            <v>0.14902691856527059</v>
          </cell>
          <cell r="V7">
            <v>1.5151515151515151</v>
          </cell>
        </row>
        <row r="8">
          <cell r="J8">
            <v>8.3333333333333329E-2</v>
          </cell>
          <cell r="K8">
            <v>8.3333333333333329E-2</v>
          </cell>
          <cell r="L8">
            <v>8.3333333333333329E-2</v>
          </cell>
          <cell r="M8">
            <v>8.3333333333333329E-2</v>
          </cell>
          <cell r="N8">
            <v>8.3333333333333329E-2</v>
          </cell>
          <cell r="O8">
            <v>8.3333333333333329E-2</v>
          </cell>
          <cell r="P8">
            <v>8.3333333333333329E-2</v>
          </cell>
          <cell r="Q8">
            <v>8.3333333333333329E-2</v>
          </cell>
          <cell r="R8">
            <v>8.3333333333333329E-2</v>
          </cell>
          <cell r="S8">
            <v>8.3333333333333329E-2</v>
          </cell>
          <cell r="T8">
            <v>8.3333333333333329E-2</v>
          </cell>
          <cell r="U8">
            <v>8.3333333333333329E-2</v>
          </cell>
        </row>
        <row r="9">
          <cell r="J9">
            <v>1.3746746182417919</v>
          </cell>
          <cell r="K9">
            <v>1.6831506162588681</v>
          </cell>
          <cell r="L9">
            <v>1.2326403889613138</v>
          </cell>
          <cell r="M9">
            <v>1.3924284005077479</v>
          </cell>
          <cell r="N9">
            <v>1.5757915222795578</v>
          </cell>
          <cell r="O9">
            <v>1.2587323453097676</v>
          </cell>
          <cell r="P9">
            <v>1.2282852731987273</v>
          </cell>
          <cell r="Q9">
            <v>1.4176488075628384</v>
          </cell>
          <cell r="R9">
            <v>1.5382405802696688</v>
          </cell>
          <cell r="S9">
            <v>1.7416030023739428</v>
          </cell>
          <cell r="T9">
            <v>1.9502996040707135</v>
          </cell>
          <cell r="U9">
            <v>1.7883230227832472</v>
          </cell>
        </row>
        <row r="11">
          <cell r="B11" t="str">
            <v>ROIC</v>
          </cell>
          <cell r="J11">
            <v>7.7344829453035543E-2</v>
          </cell>
          <cell r="K11">
            <v>9.3268363216789316E-2</v>
          </cell>
          <cell r="L11">
            <v>6.7606721946360263E-2</v>
          </cell>
          <cell r="M11">
            <v>7.5367006643593207E-2</v>
          </cell>
          <cell r="N11">
            <v>8.3925876916324291E-2</v>
          </cell>
          <cell r="O11">
            <v>6.6748410103943528E-2</v>
          </cell>
          <cell r="P11">
            <v>6.4129619874555274E-2</v>
          </cell>
          <cell r="Q11">
            <v>7.2944964167702339E-2</v>
          </cell>
          <cell r="R11">
            <v>7.8275972625946988E-2</v>
          </cell>
          <cell r="S11">
            <v>8.7617375065189518E-2</v>
          </cell>
          <cell r="T11">
            <v>9.7395706699735768E-2</v>
          </cell>
          <cell r="U11">
            <v>8.8844073857537703E-2</v>
          </cell>
          <cell r="V11">
            <v>7.5272884933270223E-2</v>
          </cell>
        </row>
        <row r="13">
          <cell r="D13" t="str">
            <v>EBIT Ajustado</v>
          </cell>
          <cell r="J13">
            <v>358297.65618596884</v>
          </cell>
          <cell r="K13">
            <v>438699.39315883076</v>
          </cell>
          <cell r="L13">
            <v>321277.6001130162</v>
          </cell>
          <cell r="M13">
            <v>362925.03381403902</v>
          </cell>
          <cell r="N13">
            <v>410717.12649544043</v>
          </cell>
          <cell r="O13">
            <v>328078.25437759742</v>
          </cell>
          <cell r="P13">
            <v>320142.47493543121</v>
          </cell>
          <cell r="Q13">
            <v>369498.5259088102</v>
          </cell>
          <cell r="R13">
            <v>400929.78167130554</v>
          </cell>
          <cell r="S13">
            <v>453934.52783404221</v>
          </cell>
          <cell r="T13">
            <v>508329.58412566659</v>
          </cell>
          <cell r="U13">
            <v>466111.71768499352</v>
          </cell>
          <cell r="V13">
            <v>394911.80635876174</v>
          </cell>
        </row>
        <row r="14">
          <cell r="E14" t="str">
            <v>EBIT</v>
          </cell>
          <cell r="J14">
            <v>358297.65618596884</v>
          </cell>
          <cell r="K14">
            <v>438699.39315883076</v>
          </cell>
          <cell r="L14">
            <v>321277.6001130162</v>
          </cell>
          <cell r="M14">
            <v>362925.03381403902</v>
          </cell>
          <cell r="N14">
            <v>410717.12649544043</v>
          </cell>
          <cell r="O14">
            <v>328078.25437759742</v>
          </cell>
          <cell r="P14">
            <v>320142.47493543121</v>
          </cell>
          <cell r="Q14">
            <v>369498.5259088102</v>
          </cell>
          <cell r="R14">
            <v>400929.78167130554</v>
          </cell>
          <cell r="S14">
            <v>453934.52783404221</v>
          </cell>
          <cell r="T14">
            <v>508329.58412566659</v>
          </cell>
          <cell r="U14">
            <v>466111.71768499352</v>
          </cell>
          <cell r="V14">
            <v>394911.80635876174</v>
          </cell>
        </row>
        <row r="15">
          <cell r="E15" t="str">
            <v>Comp. Amort. Compart.</v>
          </cell>
          <cell r="J15">
            <v>0</v>
          </cell>
          <cell r="K15">
            <v>0</v>
          </cell>
          <cell r="L15">
            <v>0</v>
          </cell>
          <cell r="M15">
            <v>0</v>
          </cell>
          <cell r="N15">
            <v>0</v>
          </cell>
          <cell r="O15">
            <v>0</v>
          </cell>
          <cell r="P15">
            <v>0</v>
          </cell>
          <cell r="Q15">
            <v>0</v>
          </cell>
          <cell r="R15">
            <v>0</v>
          </cell>
          <cell r="S15">
            <v>0</v>
          </cell>
          <cell r="T15">
            <v>0</v>
          </cell>
          <cell r="U15">
            <v>0</v>
          </cell>
          <cell r="V15">
            <v>0</v>
          </cell>
        </row>
        <row r="16">
          <cell r="E16" t="str">
            <v>(-) Encargos Financeiros</v>
          </cell>
          <cell r="J16">
            <v>0</v>
          </cell>
          <cell r="K16">
            <v>0</v>
          </cell>
          <cell r="L16">
            <v>0</v>
          </cell>
          <cell r="M16">
            <v>0</v>
          </cell>
          <cell r="N16">
            <v>0</v>
          </cell>
          <cell r="O16">
            <v>0</v>
          </cell>
          <cell r="P16">
            <v>0</v>
          </cell>
          <cell r="Q16">
            <v>0</v>
          </cell>
          <cell r="R16">
            <v>0</v>
          </cell>
          <cell r="S16">
            <v>0</v>
          </cell>
          <cell r="T16">
            <v>0</v>
          </cell>
          <cell r="U16">
            <v>0</v>
          </cell>
          <cell r="V16">
            <v>0</v>
          </cell>
        </row>
        <row r="18">
          <cell r="D18" t="str">
            <v>Capital Investido</v>
          </cell>
          <cell r="J18">
            <v>4632470.6993313665</v>
          </cell>
          <cell r="K18">
            <v>4703624.8737327484</v>
          </cell>
          <cell r="L18">
            <v>4752154.6802390525</v>
          </cell>
          <cell r="M18">
            <v>4815436.4884132035</v>
          </cell>
          <cell r="N18">
            <v>4893807.9837394282</v>
          </cell>
          <cell r="O18">
            <v>4915147.1003833599</v>
          </cell>
          <cell r="P18">
            <v>4992115.5865521384</v>
          </cell>
          <cell r="Q18">
            <v>5065442.5583008528</v>
          </cell>
          <cell r="R18">
            <v>5122003.1923104459</v>
          </cell>
          <cell r="S18">
            <v>5180873.3997829035</v>
          </cell>
          <cell r="T18">
            <v>5219219.6283642314</v>
          </cell>
          <cell r="U18">
            <v>5246401.8976933453</v>
          </cell>
          <cell r="V18">
            <v>5246401.8976933453</v>
          </cell>
        </row>
        <row r="19">
          <cell r="E19" t="str">
            <v>Ativo Líquido</v>
          </cell>
          <cell r="J19">
            <v>7014213.1825329512</v>
          </cell>
          <cell r="K19">
            <v>7075871.3801349532</v>
          </cell>
          <cell r="L19">
            <v>7108911.1980183115</v>
          </cell>
          <cell r="M19">
            <v>7162749.7722114157</v>
          </cell>
          <cell r="N19">
            <v>7174331.5067951828</v>
          </cell>
          <cell r="O19">
            <v>7175748.0899033053</v>
          </cell>
          <cell r="P19">
            <v>7208857.6497238893</v>
          </cell>
          <cell r="Q19">
            <v>7336586.8302560356</v>
          </cell>
          <cell r="R19">
            <v>7397455.0486608632</v>
          </cell>
          <cell r="S19">
            <v>7454575.3443905134</v>
          </cell>
          <cell r="T19">
            <v>7483712.342688432</v>
          </cell>
          <cell r="U19">
            <v>7572986.2618638193</v>
          </cell>
          <cell r="V19">
            <v>7572986.2618638193</v>
          </cell>
        </row>
        <row r="20">
          <cell r="E20" t="str">
            <v>(-) Investimentos Financeiros</v>
          </cell>
          <cell r="J20">
            <v>-703574.65015402786</v>
          </cell>
          <cell r="K20">
            <v>-705357.08622209635</v>
          </cell>
          <cell r="L20">
            <v>-707784.7611127228</v>
          </cell>
          <cell r="M20">
            <v>-702483.36361641856</v>
          </cell>
          <cell r="N20">
            <v>-704976.62116685486</v>
          </cell>
          <cell r="O20">
            <v>-707066.42267570039</v>
          </cell>
          <cell r="P20">
            <v>-709672.96744855633</v>
          </cell>
          <cell r="Q20">
            <v>-767038.48183649592</v>
          </cell>
          <cell r="R20">
            <v>-768853.34473115671</v>
          </cell>
          <cell r="S20">
            <v>-773611.81724050874</v>
          </cell>
          <cell r="T20">
            <v>-775521.11933617853</v>
          </cell>
          <cell r="U20">
            <v>-822238.53981722891</v>
          </cell>
          <cell r="V20">
            <v>-822238.53981722891</v>
          </cell>
        </row>
        <row r="21">
          <cell r="E21" t="str">
            <v>(-) Caixa</v>
          </cell>
          <cell r="J21">
            <v>-245012.38501590342</v>
          </cell>
          <cell r="K21">
            <v>-249729.2653164946</v>
          </cell>
          <cell r="L21">
            <v>-243792.94593477988</v>
          </cell>
          <cell r="M21">
            <v>-261236.40644574526</v>
          </cell>
          <cell r="N21">
            <v>-227472.35701278469</v>
          </cell>
          <cell r="O21">
            <v>-231393.07135686261</v>
          </cell>
          <cell r="P21">
            <v>-202335.51262440626</v>
          </cell>
          <cell r="Q21">
            <v>-202436.50934619131</v>
          </cell>
          <cell r="R21">
            <v>-209306.61164314352</v>
          </cell>
          <cell r="S21">
            <v>-205582.39291638014</v>
          </cell>
          <cell r="T21">
            <v>-178370.29601065128</v>
          </cell>
          <cell r="U21">
            <v>-183172.11890701912</v>
          </cell>
          <cell r="V21">
            <v>-183172.11890701912</v>
          </cell>
        </row>
        <row r="22">
          <cell r="H22" t="str">
            <v>(-) Passivo</v>
          </cell>
          <cell r="J22">
            <v>-5010667.2944354862</v>
          </cell>
          <cell r="K22">
            <v>-5048361.226732689</v>
          </cell>
          <cell r="L22">
            <v>-5068538.23782745</v>
          </cell>
          <cell r="M22">
            <v>-5104979.2359614726</v>
          </cell>
          <cell r="N22">
            <v>-5095458.2802644782</v>
          </cell>
          <cell r="O22">
            <v>-5079707.5378085375</v>
          </cell>
          <cell r="P22">
            <v>-5096377.2628106615</v>
          </cell>
          <cell r="Q22">
            <v>-4745467.2164920401</v>
          </cell>
          <cell r="R22">
            <v>-4779641.3987100963</v>
          </cell>
          <cell r="S22">
            <v>-4806627.6445278144</v>
          </cell>
          <cell r="T22">
            <v>-4799919.1780989729</v>
          </cell>
          <cell r="U22">
            <v>-4859838.3945450289</v>
          </cell>
          <cell r="V22">
            <v>-4859838.3945450289</v>
          </cell>
        </row>
        <row r="23">
          <cell r="H23" t="str">
            <v>(+) Dívida</v>
          </cell>
          <cell r="J23">
            <v>3465822.0964038325</v>
          </cell>
          <cell r="K23">
            <v>3519443.5718690753</v>
          </cell>
          <cell r="L23">
            <v>3551534.1770956935</v>
          </cell>
          <cell r="M23">
            <v>3609492.7222254239</v>
          </cell>
          <cell r="N23">
            <v>3635422.9853883642</v>
          </cell>
          <cell r="O23">
            <v>3645537.5423211548</v>
          </cell>
          <cell r="P23">
            <v>3679547.4297118736</v>
          </cell>
          <cell r="Q23">
            <v>3331633.9357195436</v>
          </cell>
          <cell r="R23">
            <v>3370117.7487339796</v>
          </cell>
          <cell r="S23">
            <v>3399820.4100770936</v>
          </cell>
          <cell r="T23">
            <v>3376950.629121602</v>
          </cell>
          <cell r="U23">
            <v>3426229.6890988033</v>
          </cell>
          <cell r="V23">
            <v>3426229.6890988033</v>
          </cell>
        </row>
        <row r="24">
          <cell r="H24" t="str">
            <v>(+) Provisão</v>
          </cell>
          <cell r="J24">
            <v>111689.75</v>
          </cell>
          <cell r="K24">
            <v>111757.5</v>
          </cell>
          <cell r="L24">
            <v>111825.25</v>
          </cell>
          <cell r="M24">
            <v>111893</v>
          </cell>
          <cell r="N24">
            <v>111960.75</v>
          </cell>
          <cell r="O24">
            <v>112028.5</v>
          </cell>
          <cell r="P24">
            <v>112096.25</v>
          </cell>
          <cell r="Q24">
            <v>112164</v>
          </cell>
          <cell r="R24">
            <v>112231.75</v>
          </cell>
          <cell r="S24">
            <v>112299.5</v>
          </cell>
          <cell r="T24">
            <v>112367.25</v>
          </cell>
          <cell r="U24">
            <v>112435</v>
          </cell>
          <cell r="V24">
            <v>112435</v>
          </cell>
        </row>
        <row r="25">
          <cell r="H25">
            <v>0</v>
          </cell>
        </row>
        <row r="27">
          <cell r="B27" t="str">
            <v>Margem Bruta (MR$)</v>
          </cell>
          <cell r="J27">
            <v>116130.92788754932</v>
          </cell>
          <cell r="K27">
            <v>124022.22584189702</v>
          </cell>
          <cell r="L27">
            <v>114928.03131959484</v>
          </cell>
          <cell r="M27">
            <v>118005.60508529327</v>
          </cell>
          <cell r="N27">
            <v>122682.18817671442</v>
          </cell>
          <cell r="O27">
            <v>112795.99762276105</v>
          </cell>
          <cell r="P27">
            <v>111035.75408601068</v>
          </cell>
          <cell r="Q27">
            <v>124370.02880928782</v>
          </cell>
          <cell r="R27">
            <v>129616.3766300253</v>
          </cell>
          <cell r="S27">
            <v>130076.38378099979</v>
          </cell>
          <cell r="T27">
            <v>136292.99603640474</v>
          </cell>
          <cell r="U27">
            <v>131702.12982424826</v>
          </cell>
          <cell r="V27">
            <v>1471658.6451007868</v>
          </cell>
        </row>
        <row r="28">
          <cell r="C28" t="str">
            <v>EDP Consolidado</v>
          </cell>
        </row>
        <row r="29">
          <cell r="D29" t="str">
            <v>Venda de Energia</v>
          </cell>
          <cell r="J29">
            <v>384566.32768125361</v>
          </cell>
          <cell r="K29">
            <v>388475.26926219399</v>
          </cell>
          <cell r="L29">
            <v>386907.3506554609</v>
          </cell>
          <cell r="M29">
            <v>387773.69307076291</v>
          </cell>
          <cell r="N29">
            <v>394663.2328541372</v>
          </cell>
          <cell r="O29">
            <v>377749.11896117154</v>
          </cell>
          <cell r="P29">
            <v>377121.15136509371</v>
          </cell>
          <cell r="Q29">
            <v>407066.13306135708</v>
          </cell>
          <cell r="R29">
            <v>412840.05043482041</v>
          </cell>
          <cell r="S29">
            <v>429727.60826895415</v>
          </cell>
          <cell r="T29">
            <v>458021.14851817186</v>
          </cell>
          <cell r="U29">
            <v>454416.21260776633</v>
          </cell>
          <cell r="V29">
            <v>4859327.2967411438</v>
          </cell>
        </row>
        <row r="30">
          <cell r="D30" t="str">
            <v>Outras Receitas</v>
          </cell>
          <cell r="J30">
            <v>19634.149923875186</v>
          </cell>
          <cell r="K30">
            <v>19420.385759846598</v>
          </cell>
          <cell r="L30">
            <v>19646.552884862431</v>
          </cell>
          <cell r="M30">
            <v>19579.759981614989</v>
          </cell>
          <cell r="N30">
            <v>19606.158738500442</v>
          </cell>
          <cell r="O30">
            <v>19424.012164238589</v>
          </cell>
          <cell r="P30">
            <v>19499.469084718839</v>
          </cell>
          <cell r="Q30">
            <v>19780.073381984515</v>
          </cell>
          <cell r="R30">
            <v>19777.79259781065</v>
          </cell>
          <cell r="S30">
            <v>19902.908930752783</v>
          </cell>
          <cell r="T30">
            <v>19994.326325856549</v>
          </cell>
          <cell r="U30">
            <v>19986.903691638363</v>
          </cell>
          <cell r="V30">
            <v>236252.4934656999</v>
          </cell>
        </row>
        <row r="31">
          <cell r="C31" t="str">
            <v>(-) CMV (Energia)</v>
          </cell>
          <cell r="J31">
            <v>-130527.14802586981</v>
          </cell>
          <cell r="K31">
            <v>-125548.41731409841</v>
          </cell>
          <cell r="L31">
            <v>-134001.54578901315</v>
          </cell>
          <cell r="M31">
            <v>-129577.14110105205</v>
          </cell>
          <cell r="N31">
            <v>-129475.45920303259</v>
          </cell>
          <cell r="O31">
            <v>-126570.05486521007</v>
          </cell>
          <cell r="P31">
            <v>-127721.68293309264</v>
          </cell>
          <cell r="Q31">
            <v>-134468.8980897557</v>
          </cell>
          <cell r="R31">
            <v>-132631.80315927957</v>
          </cell>
          <cell r="S31">
            <v>-144273.67917932669</v>
          </cell>
          <cell r="T31">
            <v>-155639.1678403551</v>
          </cell>
          <cell r="U31">
            <v>-157181.49189949525</v>
          </cell>
          <cell r="V31">
            <v>-1627616.489399581</v>
          </cell>
        </row>
        <row r="32">
          <cell r="D32" t="str">
            <v>(-) CMV (Encargos Regulatórios)</v>
          </cell>
          <cell r="J32">
            <v>-50894.932873725789</v>
          </cell>
          <cell r="K32">
            <v>-50885.226736595629</v>
          </cell>
          <cell r="L32">
            <v>-50285.212300639003</v>
          </cell>
          <cell r="M32">
            <v>-51207.544559013659</v>
          </cell>
          <cell r="N32">
            <v>-51950.079908034866</v>
          </cell>
          <cell r="O32">
            <v>-51997.231647719062</v>
          </cell>
          <cell r="P32">
            <v>-52198.868905838994</v>
          </cell>
          <cell r="Q32">
            <v>-54667.35903828036</v>
          </cell>
          <cell r="R32">
            <v>-54698.706758251501</v>
          </cell>
          <cell r="S32">
            <v>-56182.410468552276</v>
          </cell>
          <cell r="T32">
            <v>-59594.923126755064</v>
          </cell>
          <cell r="U32">
            <v>-59582.527898744695</v>
          </cell>
          <cell r="V32">
            <v>-644145.02422215091</v>
          </cell>
        </row>
        <row r="33">
          <cell r="D33" t="str">
            <v>(-) CMV (Impostos)</v>
          </cell>
          <cell r="J33">
            <v>-106647.46881798386</v>
          </cell>
          <cell r="K33">
            <v>-107439.78512944953</v>
          </cell>
          <cell r="L33">
            <v>-107339.11413107629</v>
          </cell>
          <cell r="M33">
            <v>-108563.16230701894</v>
          </cell>
          <cell r="N33">
            <v>-110161.66430485575</v>
          </cell>
          <cell r="O33">
            <v>-105809.84698971998</v>
          </cell>
          <cell r="P33">
            <v>-105664.31452487025</v>
          </cell>
          <cell r="Q33">
            <v>-113339.92050601768</v>
          </cell>
          <cell r="R33">
            <v>-115670.9564850747</v>
          </cell>
          <cell r="S33">
            <v>-119098.04377082817</v>
          </cell>
          <cell r="T33">
            <v>-126488.38784051349</v>
          </cell>
          <cell r="U33">
            <v>-125936.96667691653</v>
          </cell>
          <cell r="V33">
            <v>-1352159.631484325</v>
          </cell>
        </row>
        <row r="36">
          <cell r="C36" t="str">
            <v>Bandeirante</v>
          </cell>
          <cell r="J36">
            <v>48626.714145255261</v>
          </cell>
          <cell r="K36">
            <v>56434.73474191381</v>
          </cell>
          <cell r="L36">
            <v>48747.816801267705</v>
          </cell>
          <cell r="M36">
            <v>49874.661135338552</v>
          </cell>
          <cell r="N36">
            <v>56104.759762887654</v>
          </cell>
          <cell r="O36">
            <v>49854.040092732947</v>
          </cell>
          <cell r="P36">
            <v>50731.08772822046</v>
          </cell>
          <cell r="Q36">
            <v>52002.733709784065</v>
          </cell>
          <cell r="R36">
            <v>53651.92035034833</v>
          </cell>
          <cell r="S36">
            <v>54753.110715626091</v>
          </cell>
          <cell r="T36">
            <v>54315.293335778544</v>
          </cell>
          <cell r="U36">
            <v>51844.7125568306</v>
          </cell>
          <cell r="V36">
            <v>626941.58507598389</v>
          </cell>
        </row>
        <row r="38">
          <cell r="D38" t="str">
            <v>Venda de Energia</v>
          </cell>
          <cell r="J38">
            <v>187048.03203781776</v>
          </cell>
          <cell r="K38">
            <v>194246.68294078836</v>
          </cell>
          <cell r="L38">
            <v>191716.07204682811</v>
          </cell>
          <cell r="M38">
            <v>190239.82286063922</v>
          </cell>
          <cell r="N38">
            <v>199288.96658174825</v>
          </cell>
          <cell r="O38">
            <v>189001.33105744634</v>
          </cell>
          <cell r="P38">
            <v>190421.40340116361</v>
          </cell>
          <cell r="Q38">
            <v>192631.94394120367</v>
          </cell>
          <cell r="R38">
            <v>194055.73558309421</v>
          </cell>
          <cell r="S38">
            <v>207458.31042526249</v>
          </cell>
          <cell r="T38">
            <v>228178.03702094979</v>
          </cell>
          <cell r="U38">
            <v>223342.55296185287</v>
          </cell>
          <cell r="V38">
            <v>2387628.8908587946</v>
          </cell>
        </row>
        <row r="39">
          <cell r="D39" t="str">
            <v>Outras Receitas</v>
          </cell>
          <cell r="J39">
            <v>8595.851999999999</v>
          </cell>
          <cell r="K39">
            <v>8595.851999999999</v>
          </cell>
          <cell r="L39">
            <v>8595.851999999999</v>
          </cell>
          <cell r="M39">
            <v>8595.851999999999</v>
          </cell>
          <cell r="N39">
            <v>8595.851999999999</v>
          </cell>
          <cell r="O39">
            <v>8595.851999999999</v>
          </cell>
          <cell r="P39">
            <v>8595.851999999999</v>
          </cell>
          <cell r="Q39">
            <v>8595.851999999999</v>
          </cell>
          <cell r="R39">
            <v>8595.851999999999</v>
          </cell>
          <cell r="S39">
            <v>8595.851999999999</v>
          </cell>
          <cell r="T39">
            <v>8595.851999999999</v>
          </cell>
          <cell r="U39">
            <v>8595.851999999999</v>
          </cell>
          <cell r="V39">
            <v>103150.224</v>
          </cell>
        </row>
        <row r="40">
          <cell r="C40" t="str">
            <v>(-) CMV (Energia)</v>
          </cell>
          <cell r="J40">
            <v>-72372.387467210967</v>
          </cell>
          <cell r="K40">
            <v>-69899.820943265659</v>
          </cell>
          <cell r="L40">
            <v>-75790.688861568822</v>
          </cell>
          <cell r="M40">
            <v>-73460.423803701764</v>
          </cell>
          <cell r="N40">
            <v>-73678.911721601879</v>
          </cell>
          <cell r="O40">
            <v>-72149.915026977629</v>
          </cell>
          <cell r="P40">
            <v>-72335.974775735085</v>
          </cell>
          <cell r="Q40">
            <v>-72727.192955531529</v>
          </cell>
          <cell r="R40">
            <v>-72117.169358232059</v>
          </cell>
          <cell r="S40">
            <v>-79874.750481018069</v>
          </cell>
          <cell r="T40">
            <v>-92584.047348372289</v>
          </cell>
          <cell r="U40">
            <v>-91392.241043886752</v>
          </cell>
          <cell r="V40">
            <v>-918383.52378710255</v>
          </cell>
        </row>
        <row r="41">
          <cell r="D41" t="str">
            <v>(-) CMV (Encargos Regulatórios)</v>
          </cell>
          <cell r="J41">
            <v>-28542.595328333333</v>
          </cell>
          <cell r="K41">
            <v>-28545.371318333331</v>
          </cell>
          <cell r="L41">
            <v>-28542.595328333333</v>
          </cell>
          <cell r="M41">
            <v>-28545.371318333331</v>
          </cell>
          <cell r="N41">
            <v>-28542.595328333333</v>
          </cell>
          <cell r="O41">
            <v>-28545.371318333331</v>
          </cell>
          <cell r="P41">
            <v>-28545.371318333331</v>
          </cell>
          <cell r="Q41">
            <v>-28545.371318333331</v>
          </cell>
          <cell r="R41">
            <v>-28545.371318333331</v>
          </cell>
          <cell r="S41">
            <v>-29997.904215955416</v>
          </cell>
          <cell r="T41">
            <v>-33375.840121459485</v>
          </cell>
          <cell r="U41">
            <v>-33375.840121459485</v>
          </cell>
          <cell r="V41">
            <v>-353649.5983538744</v>
          </cell>
        </row>
        <row r="42">
          <cell r="D42" t="str">
            <v>(-) CMV (Impostos)</v>
          </cell>
          <cell r="J42">
            <v>-46102.187097018206</v>
          </cell>
          <cell r="K42">
            <v>-47962.607937275548</v>
          </cell>
          <cell r="L42">
            <v>-47230.823055658257</v>
          </cell>
          <cell r="M42">
            <v>-46955.218603265566</v>
          </cell>
          <cell r="N42">
            <v>-49558.551768925354</v>
          </cell>
          <cell r="O42">
            <v>-47047.856619402402</v>
          </cell>
          <cell r="P42">
            <v>-47404.821578874733</v>
          </cell>
          <cell r="Q42">
            <v>-47952.497957554733</v>
          </cell>
          <cell r="R42">
            <v>-48337.126556180476</v>
          </cell>
          <cell r="S42">
            <v>-51428.397012662921</v>
          </cell>
          <cell r="T42">
            <v>-56498.708215339451</v>
          </cell>
          <cell r="U42">
            <v>-55325.611239676036</v>
          </cell>
          <cell r="V42">
            <v>-591804.40764183365</v>
          </cell>
        </row>
        <row r="46">
          <cell r="C46" t="str">
            <v>Escelsa</v>
          </cell>
          <cell r="J46">
            <v>31103.229721763339</v>
          </cell>
          <cell r="K46">
            <v>31756.059539763337</v>
          </cell>
          <cell r="L46">
            <v>31412.867840073341</v>
          </cell>
          <cell r="M46">
            <v>32437.719175763334</v>
          </cell>
          <cell r="N46">
            <v>29791.868299453337</v>
          </cell>
          <cell r="O46">
            <v>28434.793720763337</v>
          </cell>
          <cell r="P46">
            <v>26488.065079453336</v>
          </cell>
          <cell r="Q46">
            <v>37485.73957222842</v>
          </cell>
          <cell r="R46">
            <v>39166.106992746289</v>
          </cell>
          <cell r="S46">
            <v>38032.474413264135</v>
          </cell>
          <cell r="T46">
            <v>43530.841833782004</v>
          </cell>
          <cell r="U46">
            <v>42180.209254299873</v>
          </cell>
          <cell r="V46">
            <v>411819.97544335411</v>
          </cell>
        </row>
        <row r="48">
          <cell r="D48" t="str">
            <v>Venda de Energia</v>
          </cell>
          <cell r="J48">
            <v>120308.2608</v>
          </cell>
          <cell r="K48">
            <v>118225.69839999999</v>
          </cell>
          <cell r="L48">
            <v>119197.6208</v>
          </cell>
          <cell r="M48">
            <v>117783.1456</v>
          </cell>
          <cell r="N48">
            <v>112800.4736</v>
          </cell>
          <cell r="O48">
            <v>109659.69680000001</v>
          </cell>
          <cell r="P48">
            <v>108608.06879999999</v>
          </cell>
          <cell r="Q48">
            <v>134565.54005605279</v>
          </cell>
          <cell r="R48">
            <v>135983.57925605279</v>
          </cell>
          <cell r="S48">
            <v>138550.10085605277</v>
          </cell>
          <cell r="T48">
            <v>144235.29765605277</v>
          </cell>
          <cell r="U48">
            <v>147245.31925605278</v>
          </cell>
          <cell r="V48">
            <v>1507162.801880264</v>
          </cell>
        </row>
        <row r="49">
          <cell r="D49" t="str">
            <v>Outras Receitas</v>
          </cell>
          <cell r="J49">
            <v>7438</v>
          </cell>
          <cell r="K49">
            <v>7411</v>
          </cell>
          <cell r="L49">
            <v>7422</v>
          </cell>
          <cell r="M49">
            <v>7404</v>
          </cell>
          <cell r="N49">
            <v>7341</v>
          </cell>
          <cell r="O49">
            <v>7302</v>
          </cell>
          <cell r="P49">
            <v>7288</v>
          </cell>
          <cell r="Q49">
            <v>7540</v>
          </cell>
          <cell r="R49">
            <v>7561</v>
          </cell>
          <cell r="S49">
            <v>7591</v>
          </cell>
          <cell r="T49">
            <v>7669</v>
          </cell>
          <cell r="U49">
            <v>7708</v>
          </cell>
          <cell r="V49">
            <v>89675</v>
          </cell>
        </row>
        <row r="50">
          <cell r="C50" t="str">
            <v>(-) CMV (Energia)</v>
          </cell>
          <cell r="J50">
            <v>-42922.103611569997</v>
          </cell>
          <cell r="K50">
            <v>-40863.273793569999</v>
          </cell>
          <cell r="L50">
            <v>-41882.465493259995</v>
          </cell>
          <cell r="M50">
            <v>-39897.614157570002</v>
          </cell>
          <cell r="N50">
            <v>-39079.465033879998</v>
          </cell>
          <cell r="O50">
            <v>-38128.539612569999</v>
          </cell>
          <cell r="P50">
            <v>-39364.26825388</v>
          </cell>
          <cell r="Q50">
            <v>-45459.790090177346</v>
          </cell>
          <cell r="R50">
            <v>-44723.465278640142</v>
          </cell>
          <cell r="S50">
            <v>-47673.140467102945</v>
          </cell>
          <cell r="T50">
            <v>-46005.815655565748</v>
          </cell>
          <cell r="U50">
            <v>-49426.490844028544</v>
          </cell>
          <cell r="V50">
            <v>-515426.43229181471</v>
          </cell>
        </row>
        <row r="51">
          <cell r="D51" t="str">
            <v>(-) CMV (Encargos Regulatórios)</v>
          </cell>
          <cell r="J51">
            <v>-13220.666666666666</v>
          </cell>
          <cell r="K51">
            <v>-13198.666666666666</v>
          </cell>
          <cell r="L51">
            <v>-13214.666666666666</v>
          </cell>
          <cell r="M51">
            <v>-13194.666666666666</v>
          </cell>
          <cell r="N51">
            <v>-13190.666666666666</v>
          </cell>
          <cell r="O51">
            <v>-13290.666666666666</v>
          </cell>
          <cell r="P51">
            <v>-13300.666666666666</v>
          </cell>
          <cell r="Q51">
            <v>-15741.470337594234</v>
          </cell>
          <cell r="R51">
            <v>-15714.427728613569</v>
          </cell>
          <cell r="S51">
            <v>-15731.385119632907</v>
          </cell>
          <cell r="T51">
            <v>-15731.342510652246</v>
          </cell>
          <cell r="U51">
            <v>-15750.299901671584</v>
          </cell>
          <cell r="V51">
            <v>-171279.59226483118</v>
          </cell>
        </row>
        <row r="52">
          <cell r="D52" t="str">
            <v>(-) CMV (Impostos)</v>
          </cell>
          <cell r="J52">
            <v>-40500.260800000004</v>
          </cell>
          <cell r="K52">
            <v>-39818.698400000001</v>
          </cell>
          <cell r="L52">
            <v>-40109.620800000004</v>
          </cell>
          <cell r="M52">
            <v>-39657.145599999996</v>
          </cell>
          <cell r="N52">
            <v>-38079.473599999998</v>
          </cell>
          <cell r="O52">
            <v>-37107.696800000005</v>
          </cell>
          <cell r="P52">
            <v>-36743.068800000001</v>
          </cell>
          <cell r="Q52">
            <v>-43418.540056052785</v>
          </cell>
          <cell r="R52">
            <v>-43940.579256052784</v>
          </cell>
          <cell r="S52">
            <v>-44704.100856052784</v>
          </cell>
          <cell r="T52">
            <v>-46636.297656052782</v>
          </cell>
          <cell r="U52">
            <v>-47596.319256052782</v>
          </cell>
          <cell r="V52">
            <v>-498311.8018802639</v>
          </cell>
        </row>
        <row r="56">
          <cell r="C56" t="str">
            <v>Enersul</v>
          </cell>
          <cell r="J56">
            <v>25708.300721787666</v>
          </cell>
          <cell r="K56">
            <v>26058.531381656176</v>
          </cell>
          <cell r="L56">
            <v>23716.946223267536</v>
          </cell>
          <cell r="M56">
            <v>24813.371788889599</v>
          </cell>
          <cell r="N56">
            <v>26399.041003318373</v>
          </cell>
          <cell r="O56">
            <v>24202.646025642352</v>
          </cell>
          <cell r="P56">
            <v>22756.781406286158</v>
          </cell>
          <cell r="Q56">
            <v>23443.244985214646</v>
          </cell>
          <cell r="R56">
            <v>26202.131983651896</v>
          </cell>
          <cell r="S56">
            <v>25568.723123677079</v>
          </cell>
          <cell r="T56">
            <v>28156.07207726036</v>
          </cell>
          <cell r="U56">
            <v>26630.099064114216</v>
          </cell>
          <cell r="V56">
            <v>303655.88978476601</v>
          </cell>
        </row>
        <row r="58">
          <cell r="D58" t="str">
            <v>Venda de Energia</v>
          </cell>
          <cell r="J58">
            <v>69139.481329764953</v>
          </cell>
          <cell r="K58">
            <v>68210.43616466393</v>
          </cell>
          <cell r="L58">
            <v>67676.210929623863</v>
          </cell>
          <cell r="M58">
            <v>71437.81877255479</v>
          </cell>
          <cell r="N58">
            <v>74619.984522686311</v>
          </cell>
          <cell r="O58">
            <v>71430.623021393563</v>
          </cell>
          <cell r="P58">
            <v>70268.518032386157</v>
          </cell>
          <cell r="Q58">
            <v>72508.493835780697</v>
          </cell>
          <cell r="R58">
            <v>75708.108900580861</v>
          </cell>
          <cell r="S58">
            <v>76532.090526561238</v>
          </cell>
          <cell r="T58">
            <v>78850.33446637023</v>
          </cell>
          <cell r="U58">
            <v>77044.179464316898</v>
          </cell>
          <cell r="V58">
            <v>873426.27996668348</v>
          </cell>
        </row>
        <row r="59">
          <cell r="D59" t="str">
            <v>Outras Receitas</v>
          </cell>
          <cell r="J59">
            <v>1458.4403697751125</v>
          </cell>
          <cell r="K59">
            <v>1400.5208715265633</v>
          </cell>
          <cell r="L59">
            <v>1503.2074163851996</v>
          </cell>
          <cell r="M59">
            <v>1537.5691501265842</v>
          </cell>
          <cell r="N59">
            <v>1562.6869792364241</v>
          </cell>
          <cell r="O59">
            <v>1483.7669492687442</v>
          </cell>
          <cell r="P59">
            <v>1508.9077566540814</v>
          </cell>
          <cell r="Q59">
            <v>1537.5159396459026</v>
          </cell>
          <cell r="R59">
            <v>1581.5177287685099</v>
          </cell>
          <cell r="S59">
            <v>1609.398716635495</v>
          </cell>
          <cell r="T59">
            <v>1622.8239203957332</v>
          </cell>
          <cell r="U59">
            <v>1571.3395267437982</v>
          </cell>
          <cell r="V59">
            <v>18377.695325162145</v>
          </cell>
        </row>
        <row r="60">
          <cell r="C60" t="str">
            <v>(-) CMV (Energia)</v>
          </cell>
          <cell r="J60">
            <v>-20256.477899600501</v>
          </cell>
          <cell r="K60">
            <v>-19156.607008149091</v>
          </cell>
          <cell r="L60">
            <v>-21134.440015845546</v>
          </cell>
          <cell r="M60">
            <v>-20621.128246700209</v>
          </cell>
          <cell r="N60">
            <v>-20836.296775966923</v>
          </cell>
          <cell r="O60">
            <v>-20609.552340084876</v>
          </cell>
          <cell r="P60">
            <v>-20998.043076716189</v>
          </cell>
          <cell r="Q60">
            <v>-22004.511741829432</v>
          </cell>
          <cell r="R60">
            <v>-21624.457756554613</v>
          </cell>
          <cell r="S60">
            <v>-22904.243891379858</v>
          </cell>
          <cell r="T60">
            <v>-22061.646151867215</v>
          </cell>
          <cell r="U60">
            <v>-22182.070331678897</v>
          </cell>
          <cell r="V60">
            <v>-254389.47523637337</v>
          </cell>
        </row>
        <row r="61">
          <cell r="D61" t="str">
            <v>(-) CMV (Encargos Regulatórios)</v>
          </cell>
          <cell r="J61">
            <v>-7142.2001068507907</v>
          </cell>
          <cell r="K61">
            <v>-7151.7179797206281</v>
          </cell>
          <cell r="L61">
            <v>-7153.3516337640021</v>
          </cell>
          <cell r="M61">
            <v>-8092.9079021386624</v>
          </cell>
          <cell r="N61">
            <v>-8842.2192411598662</v>
          </cell>
          <cell r="O61">
            <v>-8786.5949908440616</v>
          </cell>
          <cell r="P61">
            <v>-8936.8908990926302</v>
          </cell>
          <cell r="Q61">
            <v>-8964.5773606064304</v>
          </cell>
          <cell r="R61">
            <v>-9022.9676895582379</v>
          </cell>
          <cell r="S61">
            <v>-9037.1811112175892</v>
          </cell>
          <cell r="T61">
            <v>-9071.8004728969754</v>
          </cell>
          <cell r="U61">
            <v>-9040.4478538672665</v>
          </cell>
          <cell r="V61">
            <v>-101242.85724171714</v>
          </cell>
        </row>
        <row r="62">
          <cell r="D62" t="str">
            <v>(-) CMV (Impostos)</v>
          </cell>
          <cell r="J62">
            <v>-17490.942971301109</v>
          </cell>
          <cell r="K62">
            <v>-17244.100666664603</v>
          </cell>
          <cell r="L62">
            <v>-17174.680473131975</v>
          </cell>
          <cell r="M62">
            <v>-19447.979984952901</v>
          </cell>
          <cell r="N62">
            <v>-20105.114481477576</v>
          </cell>
          <cell r="O62">
            <v>-19315.59661409102</v>
          </cell>
          <cell r="P62">
            <v>-19085.710406945265</v>
          </cell>
          <cell r="Q62">
            <v>-19633.675687776096</v>
          </cell>
          <cell r="R62">
            <v>-20440.069199584621</v>
          </cell>
          <cell r="S62">
            <v>-20631.341116922205</v>
          </cell>
          <cell r="T62">
            <v>-21183.639684741411</v>
          </cell>
          <cell r="U62">
            <v>-20762.901741400325</v>
          </cell>
          <cell r="V62">
            <v>-232515.75302898913</v>
          </cell>
        </row>
        <row r="63">
          <cell r="H63">
            <v>0</v>
          </cell>
        </row>
        <row r="66">
          <cell r="B66" t="str">
            <v>Capex</v>
          </cell>
          <cell r="J66">
            <v>89625.892843667927</v>
          </cell>
          <cell r="K66">
            <v>89144.621060539794</v>
          </cell>
          <cell r="L66">
            <v>77104.727180093934</v>
          </cell>
          <cell r="M66">
            <v>76020.121155010012</v>
          </cell>
          <cell r="N66">
            <v>77400.870979897358</v>
          </cell>
          <cell r="O66">
            <v>90563.129149711589</v>
          </cell>
          <cell r="P66">
            <v>92255.706072208457</v>
          </cell>
          <cell r="Q66">
            <v>88281.246607580993</v>
          </cell>
          <cell r="R66">
            <v>81885.33702024477</v>
          </cell>
          <cell r="S66">
            <v>78829.583887449102</v>
          </cell>
          <cell r="T66">
            <v>78346.033806867184</v>
          </cell>
          <cell r="U66">
            <v>76405.641717369173</v>
          </cell>
          <cell r="V66">
            <v>995862.91148064029</v>
          </cell>
        </row>
        <row r="68">
          <cell r="D68" t="str">
            <v>Investimento Produção</v>
          </cell>
          <cell r="J68">
            <v>60307.384042927748</v>
          </cell>
          <cell r="K68">
            <v>61208.650638072097</v>
          </cell>
          <cell r="L68">
            <v>43943.013013416617</v>
          </cell>
          <cell r="M68">
            <v>43213.047197750362</v>
          </cell>
          <cell r="N68">
            <v>44222.693299388389</v>
          </cell>
          <cell r="O68">
            <v>62096.816838707302</v>
          </cell>
          <cell r="P68">
            <v>63411.202399696129</v>
          </cell>
          <cell r="Q68">
            <v>64322.29875050878</v>
          </cell>
          <cell r="R68">
            <v>60084.836835090573</v>
          </cell>
          <cell r="S68">
            <v>58687.431207603106</v>
          </cell>
          <cell r="T68">
            <v>59355.721446621668</v>
          </cell>
          <cell r="U68">
            <v>59363.762581699411</v>
          </cell>
          <cell r="V68">
            <v>680216.85825148225</v>
          </cell>
        </row>
        <row r="69">
          <cell r="D69" t="str">
            <v>Investimento Distribuição</v>
          </cell>
          <cell r="J69">
            <v>10643.133161939999</v>
          </cell>
          <cell r="K69">
            <v>12146.132656411999</v>
          </cell>
          <cell r="L69">
            <v>15511.215498049998</v>
          </cell>
          <cell r="M69">
            <v>15522.215777437999</v>
          </cell>
          <cell r="N69">
            <v>15720.305740479998</v>
          </cell>
          <cell r="O69">
            <v>13349.356041465999</v>
          </cell>
          <cell r="P69">
            <v>14164.347844225998</v>
          </cell>
          <cell r="Q69">
            <v>11201.970609134001</v>
          </cell>
          <cell r="R69">
            <v>11871.644100812</v>
          </cell>
          <cell r="S69">
            <v>8774.8034882339998</v>
          </cell>
          <cell r="T69">
            <v>7849.8673172579993</v>
          </cell>
          <cell r="U69">
            <v>5943.446764549999</v>
          </cell>
          <cell r="V69">
            <v>142698.43899999998</v>
          </cell>
        </row>
        <row r="70">
          <cell r="H70" t="str">
            <v>Outros</v>
          </cell>
          <cell r="J70">
            <v>13677.828330075343</v>
          </cell>
          <cell r="K70">
            <v>10160.811385100344</v>
          </cell>
          <cell r="L70">
            <v>12744.952129788346</v>
          </cell>
          <cell r="M70">
            <v>10562.343082986343</v>
          </cell>
          <cell r="N70">
            <v>10746.660843923344</v>
          </cell>
          <cell r="O70">
            <v>8211.9772839763427</v>
          </cell>
          <cell r="P70">
            <v>7476.1244062663445</v>
          </cell>
          <cell r="Q70">
            <v>5317.7851461583432</v>
          </cell>
          <cell r="R70">
            <v>4218.1412208263428</v>
          </cell>
          <cell r="S70">
            <v>3745.2273282179435</v>
          </cell>
          <cell r="T70">
            <v>3396.4108448147431</v>
          </cell>
          <cell r="U70">
            <v>2939.8635485463433</v>
          </cell>
          <cell r="V70">
            <v>93198.125550680124</v>
          </cell>
        </row>
        <row r="71">
          <cell r="D71" t="str">
            <v>Juros / Pessoal Capitalizados</v>
          </cell>
          <cell r="J71">
            <v>4997.5473087248429</v>
          </cell>
          <cell r="K71">
            <v>5629.0263809553599</v>
          </cell>
          <cell r="L71">
            <v>4905.5465388389757</v>
          </cell>
          <cell r="M71">
            <v>6722.5150968352937</v>
          </cell>
          <cell r="N71">
            <v>6711.2110961056242</v>
          </cell>
          <cell r="O71">
            <v>6904.9789855619347</v>
          </cell>
          <cell r="P71">
            <v>7204.0314220199934</v>
          </cell>
          <cell r="Q71">
            <v>7439.192101779865</v>
          </cell>
          <cell r="R71">
            <v>5710.7148635158483</v>
          </cell>
          <cell r="S71">
            <v>7622.1218633940616</v>
          </cell>
          <cell r="T71">
            <v>7744.0341981727697</v>
          </cell>
          <cell r="U71">
            <v>8158.5688225734211</v>
          </cell>
          <cell r="V71">
            <v>79749.488678477981</v>
          </cell>
        </row>
        <row r="73">
          <cell r="B73" t="str">
            <v>EBITDA</v>
          </cell>
        </row>
        <row r="74">
          <cell r="F74" t="str">
            <v>Distribuição</v>
          </cell>
          <cell r="J74">
            <v>63219.331261306317</v>
          </cell>
          <cell r="K74">
            <v>73745.775255833374</v>
          </cell>
          <cell r="L74">
            <v>60939.172337108626</v>
          </cell>
          <cell r="M74">
            <v>64593.830862491566</v>
          </cell>
          <cell r="N74">
            <v>69506.303668159409</v>
          </cell>
          <cell r="O74">
            <v>60049.105441638691</v>
          </cell>
          <cell r="P74">
            <v>57974.125846459996</v>
          </cell>
          <cell r="Q74">
            <v>67977.95832972716</v>
          </cell>
          <cell r="R74">
            <v>75911.179559246579</v>
          </cell>
          <cell r="S74">
            <v>75952.339835067309</v>
          </cell>
          <cell r="T74">
            <v>83616.13539932089</v>
          </cell>
          <cell r="U74">
            <v>78768.88338774466</v>
          </cell>
          <cell r="V74">
            <v>832254.14118410461</v>
          </cell>
        </row>
        <row r="76">
          <cell r="F76" t="str">
            <v>Bandeirante</v>
          </cell>
        </row>
        <row r="77">
          <cell r="J77">
            <v>30749.983807755281</v>
          </cell>
          <cell r="K77">
            <v>39620.00440441387</v>
          </cell>
          <cell r="L77">
            <v>29965.086463767737</v>
          </cell>
          <cell r="M77">
            <v>31815.930797838617</v>
          </cell>
          <cell r="N77">
            <v>38180.029425387715</v>
          </cell>
          <cell r="O77">
            <v>31845.309755232989</v>
          </cell>
          <cell r="P77">
            <v>33381.357390720521</v>
          </cell>
          <cell r="Q77">
            <v>34254.003372284118</v>
          </cell>
          <cell r="R77">
            <v>36787.190012848383</v>
          </cell>
          <cell r="S77">
            <v>37799.380378126109</v>
          </cell>
          <cell r="T77">
            <v>37165.56299827859</v>
          </cell>
          <cell r="U77">
            <v>34837.98221933061</v>
          </cell>
          <cell r="V77">
            <v>416401.82102598459</v>
          </cell>
        </row>
        <row r="78">
          <cell r="H78" t="str">
            <v>EBIT</v>
          </cell>
          <cell r="J78">
            <v>21936.052326441917</v>
          </cell>
          <cell r="K78">
            <v>31358.496573891534</v>
          </cell>
          <cell r="L78">
            <v>21427.493755770876</v>
          </cell>
          <cell r="M78">
            <v>22808.025511493819</v>
          </cell>
          <cell r="N78">
            <v>29829.389884533506</v>
          </cell>
          <cell r="O78">
            <v>23363.16429451287</v>
          </cell>
          <cell r="P78">
            <v>24290.708004374566</v>
          </cell>
          <cell r="Q78">
            <v>25743.231800913039</v>
          </cell>
          <cell r="R78">
            <v>28147.554398229971</v>
          </cell>
          <cell r="S78">
            <v>28383.480309997307</v>
          </cell>
          <cell r="T78">
            <v>28387.910729688738</v>
          </cell>
          <cell r="U78">
            <v>26055.40247688003</v>
          </cell>
          <cell r="V78">
            <v>311730.91006672825</v>
          </cell>
        </row>
        <row r="79">
          <cell r="H79" t="str">
            <v>Depreciação</v>
          </cell>
          <cell r="J79">
            <v>6635.852791053012</v>
          </cell>
          <cell r="K79">
            <v>6694.5056500081137</v>
          </cell>
          <cell r="L79">
            <v>6759.974873622853</v>
          </cell>
          <cell r="M79">
            <v>6812.4048160088205</v>
          </cell>
          <cell r="N79">
            <v>6871.0775670786888</v>
          </cell>
          <cell r="O79">
            <v>6921.9957087424809</v>
          </cell>
          <cell r="P79">
            <v>6971.3523193971823</v>
          </cell>
          <cell r="Q79">
            <v>7017.3968929434313</v>
          </cell>
          <cell r="R79">
            <v>7062.7750806450376</v>
          </cell>
          <cell r="S79">
            <v>7107.0161024525505</v>
          </cell>
          <cell r="T79">
            <v>7150.8891201369015</v>
          </cell>
          <cell r="U79">
            <v>7191.3307480242083</v>
          </cell>
          <cell r="V79">
            <v>83196.571670113277</v>
          </cell>
        </row>
        <row r="80">
          <cell r="H80" t="str">
            <v>Amortização</v>
          </cell>
          <cell r="J80">
            <v>0</v>
          </cell>
          <cell r="K80">
            <v>0</v>
          </cell>
          <cell r="L80">
            <v>0</v>
          </cell>
          <cell r="M80">
            <v>0</v>
          </cell>
          <cell r="N80">
            <v>0</v>
          </cell>
          <cell r="O80">
            <v>0</v>
          </cell>
          <cell r="P80">
            <v>0</v>
          </cell>
          <cell r="Q80">
            <v>0</v>
          </cell>
          <cell r="R80">
            <v>0</v>
          </cell>
          <cell r="S80">
            <v>0</v>
          </cell>
          <cell r="T80">
            <v>0</v>
          </cell>
          <cell r="U80">
            <v>0</v>
          </cell>
          <cell r="V80">
            <v>0</v>
          </cell>
        </row>
        <row r="81">
          <cell r="H81" t="str">
            <v>Provisões</v>
          </cell>
          <cell r="J81">
            <v>67.75</v>
          </cell>
          <cell r="K81">
            <v>67.75</v>
          </cell>
          <cell r="L81">
            <v>67.75</v>
          </cell>
          <cell r="M81">
            <v>67.75</v>
          </cell>
          <cell r="N81">
            <v>67.75</v>
          </cell>
          <cell r="O81">
            <v>67.75</v>
          </cell>
          <cell r="P81">
            <v>67.75</v>
          </cell>
          <cell r="Q81">
            <v>67.75</v>
          </cell>
          <cell r="R81">
            <v>67.75</v>
          </cell>
          <cell r="S81">
            <v>67.75</v>
          </cell>
          <cell r="T81">
            <v>67.75</v>
          </cell>
          <cell r="U81">
            <v>67.75</v>
          </cell>
          <cell r="V81">
            <v>813</v>
          </cell>
        </row>
        <row r="82">
          <cell r="H82" t="str">
            <v>Outros</v>
          </cell>
          <cell r="J82">
            <v>2110.3286902603531</v>
          </cell>
          <cell r="K82">
            <v>1499.252180514221</v>
          </cell>
          <cell r="L82">
            <v>1709.8678343740082</v>
          </cell>
          <cell r="M82">
            <v>2127.7504703359759</v>
          </cell>
          <cell r="N82">
            <v>1411.8119737755173</v>
          </cell>
          <cell r="O82">
            <v>1492.3997519776401</v>
          </cell>
          <cell r="P82">
            <v>2051.5470669487722</v>
          </cell>
          <cell r="Q82">
            <v>1425.6246784276477</v>
          </cell>
          <cell r="R82">
            <v>1509.1105339733738</v>
          </cell>
          <cell r="S82">
            <v>2241.1339656762466</v>
          </cell>
          <cell r="T82">
            <v>1559.0131484529506</v>
          </cell>
          <cell r="U82">
            <v>1523.4989944263712</v>
          </cell>
          <cell r="V82">
            <v>20661.339289143081</v>
          </cell>
        </row>
        <row r="84">
          <cell r="F84" t="str">
            <v>Escelsa</v>
          </cell>
        </row>
        <row r="85">
          <cell r="J85">
            <v>32469.347453551036</v>
          </cell>
          <cell r="K85">
            <v>34125.770851419496</v>
          </cell>
          <cell r="L85">
            <v>30974.08587334089</v>
          </cell>
          <cell r="M85">
            <v>32777.900064652946</v>
          </cell>
          <cell r="N85">
            <v>31326.274242771688</v>
          </cell>
          <cell r="O85">
            <v>28203.795686405705</v>
          </cell>
          <cell r="P85">
            <v>24592.768455739471</v>
          </cell>
          <cell r="Q85">
            <v>33723.954957443042</v>
          </cell>
          <cell r="R85">
            <v>39123.989546398203</v>
          </cell>
          <cell r="S85">
            <v>38152.9594569412</v>
          </cell>
          <cell r="T85">
            <v>46450.5724010423</v>
          </cell>
          <cell r="U85">
            <v>43930.90116841405</v>
          </cell>
          <cell r="V85">
            <v>415852.32015812001</v>
          </cell>
        </row>
        <row r="86">
          <cell r="H86" t="str">
            <v>EBIT</v>
          </cell>
          <cell r="J86">
            <v>21147.521620551037</v>
          </cell>
          <cell r="K86">
            <v>22788.462836419494</v>
          </cell>
          <cell r="L86">
            <v>19056.114112340889</v>
          </cell>
          <cell r="M86">
            <v>21322.589219652946</v>
          </cell>
          <cell r="N86">
            <v>19829.005118771689</v>
          </cell>
          <cell r="O86">
            <v>16045.304158405706</v>
          </cell>
          <cell r="P86">
            <v>13060.197889739473</v>
          </cell>
          <cell r="Q86">
            <v>21935.364301443042</v>
          </cell>
          <cell r="R86">
            <v>26582.536892398202</v>
          </cell>
          <cell r="S86">
            <v>26212.668421941198</v>
          </cell>
          <cell r="T86">
            <v>34411.541852042297</v>
          </cell>
          <cell r="U86">
            <v>31197.06838141405</v>
          </cell>
          <cell r="V86">
            <v>273588.37480511999</v>
          </cell>
        </row>
        <row r="87">
          <cell r="H87" t="str">
            <v>Depreciação</v>
          </cell>
          <cell r="J87">
            <v>9498</v>
          </cell>
          <cell r="K87">
            <v>9541</v>
          </cell>
          <cell r="L87">
            <v>9598</v>
          </cell>
          <cell r="M87">
            <v>9650</v>
          </cell>
          <cell r="N87">
            <v>9716</v>
          </cell>
          <cell r="O87">
            <v>9774</v>
          </cell>
          <cell r="P87">
            <v>9824</v>
          </cell>
          <cell r="Q87">
            <v>9871</v>
          </cell>
          <cell r="R87">
            <v>9923</v>
          </cell>
          <cell r="S87">
            <v>9954</v>
          </cell>
          <cell r="T87">
            <v>9977</v>
          </cell>
          <cell r="U87">
            <v>9995</v>
          </cell>
          <cell r="V87">
            <v>117321</v>
          </cell>
        </row>
        <row r="88">
          <cell r="H88" t="str">
            <v>Amortização</v>
          </cell>
          <cell r="J88">
            <v>0</v>
          </cell>
          <cell r="K88">
            <v>0</v>
          </cell>
          <cell r="L88">
            <v>0</v>
          </cell>
          <cell r="M88">
            <v>0</v>
          </cell>
          <cell r="N88">
            <v>0</v>
          </cell>
          <cell r="O88">
            <v>0</v>
          </cell>
          <cell r="P88">
            <v>0</v>
          </cell>
          <cell r="Q88">
            <v>0</v>
          </cell>
          <cell r="R88">
            <v>0</v>
          </cell>
          <cell r="S88">
            <v>0</v>
          </cell>
          <cell r="T88">
            <v>0</v>
          </cell>
          <cell r="U88">
            <v>0</v>
          </cell>
          <cell r="V88">
            <v>0</v>
          </cell>
        </row>
        <row r="89">
          <cell r="H89" t="str">
            <v>Provisões</v>
          </cell>
          <cell r="J89">
            <v>1823.8258329999999</v>
          </cell>
          <cell r="K89">
            <v>1796.3080150000001</v>
          </cell>
          <cell r="L89">
            <v>2319.9717609999998</v>
          </cell>
          <cell r="M89">
            <v>1805.310845</v>
          </cell>
          <cell r="N89">
            <v>1781.2691239999999</v>
          </cell>
          <cell r="O89">
            <v>2384.491528</v>
          </cell>
          <cell r="P89">
            <v>1708.5705659999999</v>
          </cell>
          <cell r="Q89">
            <v>1917.5906559999999</v>
          </cell>
          <cell r="R89">
            <v>2618.4526539999997</v>
          </cell>
          <cell r="S89">
            <v>1986.291035</v>
          </cell>
          <cell r="T89">
            <v>2062.0305490000001</v>
          </cell>
          <cell r="U89">
            <v>2738.8327869999998</v>
          </cell>
          <cell r="V89">
            <v>24942.945352999999</v>
          </cell>
        </row>
        <row r="91">
          <cell r="B91" t="str">
            <v>Dívida / EBITDA</v>
          </cell>
        </row>
        <row r="92">
          <cell r="F92" t="str">
            <v>Distribuição</v>
          </cell>
          <cell r="J92">
            <v>6.280222589373234</v>
          </cell>
          <cell r="K92">
            <v>6.6938903690070148</v>
          </cell>
          <cell r="L92">
            <v>5.9865221629629515</v>
          </cell>
          <cell r="M92">
            <v>6.4840559729716443</v>
          </cell>
          <cell r="N92">
            <v>6.8682843832713498</v>
          </cell>
          <cell r="O92">
            <v>6.3680604770769556</v>
          </cell>
          <cell r="P92">
            <v>6.496481338245272</v>
          </cell>
          <cell r="Q92">
            <v>5.7899734368055</v>
          </cell>
          <cell r="R92">
            <v>5.690918333207712</v>
          </cell>
          <cell r="S92">
            <v>6.496549290625758</v>
          </cell>
          <cell r="T92">
            <v>6.563790433000265</v>
          </cell>
          <cell r="U92">
            <v>6.4822608992662465</v>
          </cell>
          <cell r="V92">
            <v>4.1168070178948861</v>
          </cell>
        </row>
        <row r="93">
          <cell r="H93" t="str">
            <v>Dívida Consolidada</v>
          </cell>
          <cell r="J93">
            <v>3465822.0964038325</v>
          </cell>
          <cell r="K93">
            <v>3519443.5718690753</v>
          </cell>
          <cell r="L93">
            <v>3551534.1770956935</v>
          </cell>
          <cell r="M93">
            <v>3609492.7222254239</v>
          </cell>
          <cell r="N93">
            <v>3635422.9853883642</v>
          </cell>
          <cell r="O93">
            <v>3645537.5423211548</v>
          </cell>
          <cell r="P93">
            <v>3679547.4297118736</v>
          </cell>
          <cell r="Q93">
            <v>3331633.9357195436</v>
          </cell>
          <cell r="R93">
            <v>3370117.7487339796</v>
          </cell>
          <cell r="S93">
            <v>3399820.4100770936</v>
          </cell>
          <cell r="T93">
            <v>3376950.629121602</v>
          </cell>
          <cell r="U93">
            <v>3426229.6890988033</v>
          </cell>
          <cell r="V93">
            <v>3426229.6890988033</v>
          </cell>
        </row>
        <row r="94">
          <cell r="H94" t="str">
            <v>EBITDA</v>
          </cell>
          <cell r="J94">
            <v>551862.93910479394</v>
          </cell>
          <cell r="K94">
            <v>525769.5268157128</v>
          </cell>
          <cell r="L94">
            <v>593254.99520708492</v>
          </cell>
          <cell r="M94">
            <v>556672.04867930722</v>
          </cell>
          <cell r="N94">
            <v>529305.83279908099</v>
          </cell>
          <cell r="O94">
            <v>572472.19234866882</v>
          </cell>
          <cell r="P94">
            <v>566390.82576133986</v>
          </cell>
          <cell r="Q94">
            <v>575414.37315431016</v>
          </cell>
          <cell r="R94">
            <v>592192.25288625737</v>
          </cell>
          <cell r="S94">
            <v>523327.11690233595</v>
          </cell>
          <cell r="T94">
            <v>514481.78664321254</v>
          </cell>
          <cell r="U94">
            <v>528554.73458136071</v>
          </cell>
          <cell r="V94">
            <v>832254.14118410461</v>
          </cell>
        </row>
        <row r="96">
          <cell r="B96" t="str">
            <v>EBITDA EDP Brasil Consolidado</v>
          </cell>
          <cell r="J96">
            <v>66707.155409928906</v>
          </cell>
          <cell r="K96">
            <v>76321.94840740833</v>
          </cell>
          <cell r="L96">
            <v>63228.15695721173</v>
          </cell>
          <cell r="M96">
            <v>68494.322975749412</v>
          </cell>
          <cell r="N96">
            <v>73913.370645799398</v>
          </cell>
          <cell r="O96">
            <v>64271.89794468513</v>
          </cell>
          <cell r="P96">
            <v>63252.488554502095</v>
          </cell>
          <cell r="Q96">
            <v>69160.455447378117</v>
          </cell>
          <cell r="R96">
            <v>74787.679149835181</v>
          </cell>
          <cell r="S96">
            <v>81655.300439236526</v>
          </cell>
          <cell r="T96">
            <v>87983.854816781488</v>
          </cell>
          <cell r="U96">
            <v>83453.862852304577</v>
          </cell>
          <cell r="V96">
            <v>873230.49360082089</v>
          </cell>
        </row>
        <row r="98">
          <cell r="H98" t="str">
            <v>EBITDA EDP Brasil</v>
          </cell>
          <cell r="J98">
            <v>62705.250886668553</v>
          </cell>
          <cell r="K98">
            <v>72958.638211894111</v>
          </cell>
          <cell r="L98">
            <v>59130.567361837719</v>
          </cell>
          <cell r="M98">
            <v>64493.511660413431</v>
          </cell>
          <cell r="N98">
            <v>70652.53954802388</v>
          </cell>
          <cell r="O98">
            <v>60327.256664707493</v>
          </cell>
          <cell r="P98">
            <v>59424.620921553324</v>
          </cell>
          <cell r="Q98">
            <v>65749.490112950472</v>
          </cell>
          <cell r="R98">
            <v>70592.365961861811</v>
          </cell>
          <cell r="S98">
            <v>77360.125438560281</v>
          </cell>
          <cell r="T98">
            <v>84295.061119328529</v>
          </cell>
          <cell r="U98">
            <v>79123.781070878205</v>
          </cell>
          <cell r="V98">
            <v>826813.20895867771</v>
          </cell>
        </row>
        <row r="99">
          <cell r="H99" t="str">
            <v>Provisão</v>
          </cell>
          <cell r="J99">
            <v>1891.5758329999999</v>
          </cell>
          <cell r="K99">
            <v>1864.0580150000001</v>
          </cell>
          <cell r="L99">
            <v>2387.7217609999998</v>
          </cell>
          <cell r="M99">
            <v>1873.060845</v>
          </cell>
          <cell r="N99">
            <v>1849.0191239999999</v>
          </cell>
          <cell r="O99">
            <v>2452.241528</v>
          </cell>
          <cell r="P99">
            <v>1776.3205659999999</v>
          </cell>
          <cell r="Q99">
            <v>1985.3406559999999</v>
          </cell>
          <cell r="R99">
            <v>2686.2026539999997</v>
          </cell>
          <cell r="S99">
            <v>2054.0410350000002</v>
          </cell>
          <cell r="T99">
            <v>2129.7805490000001</v>
          </cell>
          <cell r="U99">
            <v>2806.5827869999998</v>
          </cell>
          <cell r="V99">
            <v>25755.945352999999</v>
          </cell>
        </row>
        <row r="100">
          <cell r="H100" t="str">
            <v>Outros Bandeirante</v>
          </cell>
          <cell r="J100">
            <v>2110.3286902603531</v>
          </cell>
          <cell r="K100">
            <v>1499.252180514221</v>
          </cell>
          <cell r="L100">
            <v>1709.8678343740082</v>
          </cell>
          <cell r="M100">
            <v>2127.7504703359759</v>
          </cell>
          <cell r="N100">
            <v>1411.8119737755173</v>
          </cell>
          <cell r="O100">
            <v>1492.3997519776401</v>
          </cell>
          <cell r="P100">
            <v>2051.5470669487722</v>
          </cell>
          <cell r="Q100">
            <v>1425.6246784276477</v>
          </cell>
          <cell r="R100">
            <v>1509.1105339733738</v>
          </cell>
          <cell r="S100">
            <v>2241.1339656762466</v>
          </cell>
          <cell r="T100">
            <v>1559.0131484529506</v>
          </cell>
          <cell r="U100">
            <v>1523.4989944263712</v>
          </cell>
          <cell r="V100">
            <v>20661.339289143081</v>
          </cell>
        </row>
        <row r="102">
          <cell r="B102" t="str">
            <v>Lucro Líquido</v>
          </cell>
          <cell r="J102">
            <v>9017.9553702901776</v>
          </cell>
          <cell r="K102">
            <v>15533.999868365267</v>
          </cell>
          <cell r="L102">
            <v>7065.0976753420509</v>
          </cell>
          <cell r="M102">
            <v>10005.439059508968</v>
          </cell>
          <cell r="N102">
            <v>13768.890516778723</v>
          </cell>
          <cell r="O102">
            <v>8314.2193351415008</v>
          </cell>
          <cell r="P102">
            <v>8491.271636870475</v>
          </cell>
          <cell r="Q102">
            <v>17481.13145972792</v>
          </cell>
          <cell r="R102">
            <v>14197.748462560994</v>
          </cell>
          <cell r="S102">
            <v>17615.969607552463</v>
          </cell>
          <cell r="T102">
            <v>21246.807520664388</v>
          </cell>
          <cell r="U102">
            <v>18349.650210638909</v>
          </cell>
          <cell r="V102">
            <v>161088.18072344182</v>
          </cell>
        </row>
        <row r="105">
          <cell r="U105" t="str">
            <v>Perdas</v>
          </cell>
          <cell r="V105">
            <v>22219</v>
          </cell>
        </row>
        <row r="106">
          <cell r="U106" t="str">
            <v>Recuperação de Perdas</v>
          </cell>
          <cell r="V106">
            <v>-7878</v>
          </cell>
        </row>
      </sheetData>
      <sheetData sheetId="3" refreshError="1">
        <row r="2">
          <cell r="E2" t="str">
            <v>jan-04</v>
          </cell>
        </row>
        <row r="3">
          <cell r="J3" t="str">
            <v>jan-04</v>
          </cell>
          <cell r="K3" t="str">
            <v>fev-04</v>
          </cell>
          <cell r="L3" t="str">
            <v>mar-04</v>
          </cell>
          <cell r="M3" t="str">
            <v>abr-04</v>
          </cell>
          <cell r="N3" t="str">
            <v>mai-04</v>
          </cell>
          <cell r="O3" t="str">
            <v>jun-04</v>
          </cell>
          <cell r="P3" t="str">
            <v>jul-04</v>
          </cell>
          <cell r="Q3" t="str">
            <v>ago-04</v>
          </cell>
          <cell r="R3" t="str">
            <v>set-04</v>
          </cell>
          <cell r="S3" t="str">
            <v>out-04</v>
          </cell>
          <cell r="T3" t="str">
            <v>nov-04</v>
          </cell>
          <cell r="U3" t="str">
            <v>dez-04</v>
          </cell>
          <cell r="V3" t="str">
            <v>2004</v>
          </cell>
        </row>
        <row r="4">
          <cell r="B4" t="str">
            <v>Mês de Análise</v>
          </cell>
          <cell r="E4">
            <v>1466118.5722496612</v>
          </cell>
          <cell r="F4">
            <v>1477754.7132472787</v>
          </cell>
          <cell r="G4">
            <v>37987</v>
          </cell>
          <cell r="H4">
            <v>1480028.3774065021</v>
          </cell>
          <cell r="I4">
            <v>1469950.6636778296</v>
          </cell>
          <cell r="J4">
            <v>1413922.5450110887</v>
          </cell>
          <cell r="K4">
            <v>1413680.6982116858</v>
          </cell>
          <cell r="L4">
            <v>1425028.076748895</v>
          </cell>
          <cell r="M4">
            <v>1446661.9881798238</v>
          </cell>
          <cell r="N4">
            <v>1462130.9436188461</v>
          </cell>
          <cell r="O4">
            <v>1515611.5939279555</v>
          </cell>
          <cell r="P4">
            <v>1493299.7824385324</v>
          </cell>
          <cell r="Q4">
            <v>17547991.510287736</v>
          </cell>
        </row>
        <row r="6">
          <cell r="E6">
            <v>12</v>
          </cell>
          <cell r="F6">
            <v>12</v>
          </cell>
          <cell r="G6">
            <v>12</v>
          </cell>
          <cell r="H6">
            <v>12</v>
          </cell>
          <cell r="I6">
            <v>12</v>
          </cell>
          <cell r="J6">
            <v>12</v>
          </cell>
          <cell r="K6">
            <v>12</v>
          </cell>
          <cell r="L6">
            <v>12</v>
          </cell>
          <cell r="M6">
            <v>12</v>
          </cell>
          <cell r="N6">
            <v>12</v>
          </cell>
          <cell r="O6">
            <v>12</v>
          </cell>
          <cell r="P6">
            <v>12</v>
          </cell>
        </row>
        <row r="7">
          <cell r="B7" t="str">
            <v>Índice para Anualização</v>
          </cell>
          <cell r="E7">
            <v>428.21981120409214</v>
          </cell>
          <cell r="F7">
            <v>463.38976445397594</v>
          </cell>
          <cell r="G7">
            <v>420.76801986666828</v>
          </cell>
          <cell r="H7">
            <v>433.35528755471609</v>
          </cell>
          <cell r="I7">
            <v>453.67939520140874</v>
          </cell>
          <cell r="J7" t="e">
            <v>#DIV/0!</v>
          </cell>
          <cell r="K7" t="e">
            <v>#DIV/0!</v>
          </cell>
          <cell r="L7" t="e">
            <v>#DIV/0!</v>
          </cell>
          <cell r="M7" t="e">
            <v>#DIV/0!</v>
          </cell>
          <cell r="N7" t="e">
            <v>#DIV/0!</v>
          </cell>
          <cell r="O7" t="e">
            <v>#DIV/0!</v>
          </cell>
          <cell r="P7" t="e">
            <v>#DIV/0!</v>
          </cell>
          <cell r="Q7" t="e">
            <v>#DIV/0!</v>
          </cell>
          <cell r="R7" t="e">
            <v>#DIV/0!</v>
          </cell>
          <cell r="S7" t="e">
            <v>#DIV/0!</v>
          </cell>
          <cell r="T7" t="e">
            <v>#DIV/0!</v>
          </cell>
          <cell r="U7" t="e">
            <v>#DIV/0!</v>
          </cell>
          <cell r="V7" t="e">
            <v>#DIV/0!</v>
          </cell>
        </row>
        <row r="8">
          <cell r="D8" t="str">
            <v>Margem Bruta</v>
          </cell>
          <cell r="E8">
            <v>1265258.9350656751</v>
          </cell>
          <cell r="F8">
            <v>1370991.90796</v>
          </cell>
          <cell r="G8">
            <v>1246531.5703753028</v>
          </cell>
          <cell r="H8">
            <v>1285509.0251998978</v>
          </cell>
          <cell r="I8">
            <v>1347548.0287879123</v>
          </cell>
          <cell r="J8">
            <v>8.3333333333333329E-2</v>
          </cell>
          <cell r="K8">
            <v>8.3333333333333329E-2</v>
          </cell>
          <cell r="L8">
            <v>8.3333333333333329E-2</v>
          </cell>
          <cell r="M8">
            <v>8.3333333333333329E-2</v>
          </cell>
          <cell r="N8">
            <v>8.3333333333333329E-2</v>
          </cell>
          <cell r="O8">
            <v>8.3333333333333329E-2</v>
          </cell>
          <cell r="P8">
            <v>8.3333333333333329E-2</v>
          </cell>
          <cell r="Q8">
            <v>8.3333333333333329E-2</v>
          </cell>
          <cell r="R8">
            <v>8.3333333333333329E-2</v>
          </cell>
          <cell r="S8">
            <v>8.3333333333333329E-2</v>
          </cell>
          <cell r="T8">
            <v>8.3333333333333329E-2</v>
          </cell>
          <cell r="U8">
            <v>8.3333333333333329E-2</v>
          </cell>
        </row>
        <row r="9">
          <cell r="D9" t="str">
            <v>Nº de Clientes</v>
          </cell>
          <cell r="E9">
            <v>2954695</v>
          </cell>
          <cell r="F9">
            <v>2958615</v>
          </cell>
          <cell r="G9">
            <v>2962515</v>
          </cell>
          <cell r="H9">
            <v>2966409</v>
          </cell>
          <cell r="I9">
            <v>2970265</v>
          </cell>
          <cell r="J9" t="e">
            <v>#DIV/0!</v>
          </cell>
          <cell r="K9" t="e">
            <v>#DIV/0!</v>
          </cell>
          <cell r="L9" t="e">
            <v>#DIV/0!</v>
          </cell>
          <cell r="M9" t="e">
            <v>#DIV/0!</v>
          </cell>
          <cell r="N9" t="e">
            <v>#DIV/0!</v>
          </cell>
          <cell r="O9" t="e">
            <v>#DIV/0!</v>
          </cell>
          <cell r="P9" t="e">
            <v>#DIV/0!</v>
          </cell>
          <cell r="Q9" t="e">
            <v>#DIV/0!</v>
          </cell>
          <cell r="R9" t="e">
            <v>#DIV/0!</v>
          </cell>
          <cell r="S9" t="e">
            <v>#DIV/0!</v>
          </cell>
          <cell r="T9" t="e">
            <v>#DIV/0!</v>
          </cell>
          <cell r="U9" t="e">
            <v>#DIV/0!</v>
          </cell>
        </row>
        <row r="11">
          <cell r="B11" t="str">
            <v>ROIC</v>
          </cell>
          <cell r="E11">
            <v>-94319.823587549006</v>
          </cell>
          <cell r="F11">
            <v>-90835.502138094656</v>
          </cell>
          <cell r="G11">
            <v>-98833.222766694525</v>
          </cell>
          <cell r="H11">
            <v>-96637.826992552407</v>
          </cell>
          <cell r="I11">
            <v>-96359.010715969314</v>
          </cell>
          <cell r="J11" t="e">
            <v>#DIV/0!</v>
          </cell>
          <cell r="K11" t="e">
            <v>#DIV/0!</v>
          </cell>
          <cell r="L11" t="e">
            <v>#DIV/0!</v>
          </cell>
          <cell r="M11" t="e">
            <v>#DIV/0!</v>
          </cell>
          <cell r="N11" t="e">
            <v>#DIV/0!</v>
          </cell>
          <cell r="O11" t="e">
            <v>#DIV/0!</v>
          </cell>
          <cell r="P11" t="e">
            <v>#DIV/0!</v>
          </cell>
          <cell r="Q11" t="e">
            <v>#DIV/0!</v>
          </cell>
          <cell r="R11" t="e">
            <v>#DIV/0!</v>
          </cell>
          <cell r="S11" t="e">
            <v>#DIV/0!</v>
          </cell>
          <cell r="T11" t="e">
            <v>#DIV/0!</v>
          </cell>
          <cell r="U11" t="e">
            <v>#DIV/0!</v>
          </cell>
          <cell r="V11" t="e">
            <v>#DIV/0!</v>
          </cell>
        </row>
        <row r="12">
          <cell r="B12" t="str">
            <v>Bandeirante</v>
          </cell>
          <cell r="E12">
            <v>-44071.002818813366</v>
          </cell>
          <cell r="F12">
            <v>-38273.473168022334</v>
          </cell>
          <cell r="G12">
            <v>-41085.47204549687</v>
          </cell>
          <cell r="H12">
            <v>-38331.632623844795</v>
          </cell>
          <cell r="I12">
            <v>-39426.930878354207</v>
          </cell>
          <cell r="J12">
            <v>-37347.804798220124</v>
          </cell>
          <cell r="K12">
            <v>-36781.105723845954</v>
          </cell>
          <cell r="L12">
            <v>-35602.86090887108</v>
          </cell>
          <cell r="M12">
            <v>-32839.161952118411</v>
          </cell>
          <cell r="N12">
            <v>-35111.2254056288</v>
          </cell>
          <cell r="O12">
            <v>-34555.476606089847</v>
          </cell>
          <cell r="P12">
            <v>-33385.467079950577</v>
          </cell>
          <cell r="Q12">
            <v>-446811.61400925636</v>
          </cell>
        </row>
        <row r="13">
          <cell r="D13" t="str">
            <v>EBIT Ajustado</v>
          </cell>
          <cell r="E13">
            <v>-7459</v>
          </cell>
          <cell r="F13">
            <v>-6742</v>
          </cell>
          <cell r="G13">
            <v>-7647</v>
          </cell>
          <cell r="H13">
            <v>-8158</v>
          </cell>
          <cell r="I13">
            <v>-8024</v>
          </cell>
          <cell r="J13" t="e">
            <v>#DIV/0!</v>
          </cell>
          <cell r="K13" t="e">
            <v>#DIV/0!</v>
          </cell>
          <cell r="L13" t="e">
            <v>#DIV/0!</v>
          </cell>
          <cell r="M13" t="e">
            <v>#DIV/0!</v>
          </cell>
          <cell r="N13" t="e">
            <v>#DIV/0!</v>
          </cell>
          <cell r="O13" t="e">
            <v>#DIV/0!</v>
          </cell>
          <cell r="P13" t="e">
            <v>#DIV/0!</v>
          </cell>
          <cell r="Q13" t="e">
            <v>#DIV/0!</v>
          </cell>
          <cell r="R13" t="e">
            <v>#DIV/0!</v>
          </cell>
          <cell r="S13" t="e">
            <v>#DIV/0!</v>
          </cell>
          <cell r="T13" t="e">
            <v>#DIV/0!</v>
          </cell>
          <cell r="U13" t="e">
            <v>#DIV/0!</v>
          </cell>
          <cell r="V13">
            <v>0</v>
          </cell>
        </row>
        <row r="14">
          <cell r="D14" t="str">
            <v>Custos Pessoal</v>
          </cell>
          <cell r="E14" t="str">
            <v>EBIT</v>
          </cell>
          <cell r="F14">
            <v>-7993.4803375000001</v>
          </cell>
          <cell r="G14">
            <v>-7993.4803375000001</v>
          </cell>
          <cell r="H14">
            <v>-7993.4803375000001</v>
          </cell>
          <cell r="I14">
            <v>-7993.4803375000001</v>
          </cell>
          <cell r="J14" t="e">
            <v>#DIV/0!</v>
          </cell>
          <cell r="K14" t="e">
            <v>#DIV/0!</v>
          </cell>
          <cell r="L14" t="e">
            <v>#DIV/0!</v>
          </cell>
          <cell r="M14" t="e">
            <v>#DIV/0!</v>
          </cell>
          <cell r="N14" t="e">
            <v>#DIV/0!</v>
          </cell>
          <cell r="O14" t="e">
            <v>#DIV/0!</v>
          </cell>
          <cell r="P14" t="e">
            <v>#DIV/0!</v>
          </cell>
          <cell r="Q14" t="e">
            <v>#DIV/0!</v>
          </cell>
          <cell r="R14" t="e">
            <v>#DIV/0!</v>
          </cell>
          <cell r="S14" t="e">
            <v>#DIV/0!</v>
          </cell>
          <cell r="T14" t="e">
            <v>#DIV/0!</v>
          </cell>
          <cell r="U14" t="e">
            <v>#DIV/0!</v>
          </cell>
          <cell r="V14">
            <v>0</v>
          </cell>
        </row>
        <row r="15">
          <cell r="D15" t="str">
            <v>Outros Custos Operacionais</v>
          </cell>
          <cell r="E15" t="str">
            <v>Comp. Amort. Compart.</v>
          </cell>
          <cell r="F15">
            <v>-9594.7578305223342</v>
          </cell>
          <cell r="G15">
            <v>-10910.842707996862</v>
          </cell>
          <cell r="H15">
            <v>-10326.155286344796</v>
          </cell>
          <cell r="I15">
            <v>-9641.8895408542066</v>
          </cell>
          <cell r="J15">
            <v>0</v>
          </cell>
          <cell r="K15">
            <v>0</v>
          </cell>
          <cell r="L15">
            <v>0</v>
          </cell>
          <cell r="M15">
            <v>0</v>
          </cell>
          <cell r="N15">
            <v>0</v>
          </cell>
          <cell r="O15">
            <v>0</v>
          </cell>
          <cell r="P15">
            <v>0</v>
          </cell>
          <cell r="Q15">
            <v>0</v>
          </cell>
          <cell r="R15">
            <v>0</v>
          </cell>
          <cell r="S15">
            <v>0</v>
          </cell>
          <cell r="T15">
            <v>0</v>
          </cell>
          <cell r="U15">
            <v>0</v>
          </cell>
          <cell r="V15">
            <v>0</v>
          </cell>
        </row>
        <row r="16">
          <cell r="D16" t="str">
            <v>Investimento Líquido de Subsídio</v>
          </cell>
          <cell r="E16" t="str">
            <v>(-) Encargos Financeiros</v>
          </cell>
          <cell r="F16">
            <v>-10769.985000000001</v>
          </cell>
          <cell r="G16">
            <v>-12825.499</v>
          </cell>
          <cell r="H16">
            <v>-8892.7469999999994</v>
          </cell>
          <cell r="I16">
            <v>-10776.311000000002</v>
          </cell>
          <cell r="J16">
            <v>0</v>
          </cell>
          <cell r="K16">
            <v>0</v>
          </cell>
          <cell r="L16">
            <v>0</v>
          </cell>
          <cell r="M16">
            <v>0</v>
          </cell>
          <cell r="N16">
            <v>0</v>
          </cell>
          <cell r="O16">
            <v>0</v>
          </cell>
          <cell r="P16">
            <v>0</v>
          </cell>
          <cell r="Q16">
            <v>0</v>
          </cell>
          <cell r="R16">
            <v>0</v>
          </cell>
          <cell r="S16">
            <v>0</v>
          </cell>
          <cell r="T16">
            <v>0</v>
          </cell>
          <cell r="U16">
            <v>0</v>
          </cell>
          <cell r="V16">
            <v>0</v>
          </cell>
        </row>
        <row r="17">
          <cell r="D17" t="str">
            <v>Material Diversos</v>
          </cell>
          <cell r="E17">
            <v>-630</v>
          </cell>
          <cell r="F17">
            <v>-746</v>
          </cell>
          <cell r="G17">
            <v>-769</v>
          </cell>
          <cell r="H17">
            <v>-589</v>
          </cell>
          <cell r="I17">
            <v>-616</v>
          </cell>
          <cell r="J17">
            <v>-624</v>
          </cell>
          <cell r="K17">
            <v>-578</v>
          </cell>
          <cell r="L17">
            <v>-654</v>
          </cell>
          <cell r="M17">
            <v>-686</v>
          </cell>
          <cell r="N17">
            <v>-592</v>
          </cell>
          <cell r="O17">
            <v>-592</v>
          </cell>
          <cell r="P17">
            <v>-588</v>
          </cell>
          <cell r="Q17">
            <v>-7664</v>
          </cell>
        </row>
        <row r="18">
          <cell r="D18" t="str">
            <v>Capital Investido</v>
          </cell>
          <cell r="E18">
            <v>-2434.25</v>
          </cell>
          <cell r="F18">
            <v>-2427.25</v>
          </cell>
          <cell r="G18">
            <v>-939.65000000000009</v>
          </cell>
          <cell r="H18">
            <v>-2372.25</v>
          </cell>
          <cell r="I18">
            <v>-2375.25</v>
          </cell>
          <cell r="J18" t="e">
            <v>#VALUE!</v>
          </cell>
          <cell r="K18">
            <v>0</v>
          </cell>
          <cell r="L18">
            <v>0</v>
          </cell>
          <cell r="M18">
            <v>0</v>
          </cell>
          <cell r="N18">
            <v>0</v>
          </cell>
          <cell r="O18">
            <v>0</v>
          </cell>
          <cell r="P18">
            <v>0</v>
          </cell>
          <cell r="Q18">
            <v>0</v>
          </cell>
          <cell r="R18">
            <v>0</v>
          </cell>
          <cell r="S18">
            <v>0</v>
          </cell>
          <cell r="T18">
            <v>0</v>
          </cell>
          <cell r="U18">
            <v>0</v>
          </cell>
          <cell r="V18">
            <v>0</v>
          </cell>
        </row>
        <row r="19">
          <cell r="D19" t="str">
            <v>(-) Prestação de Serviços</v>
          </cell>
          <cell r="E19" t="str">
            <v>Ativo Líquido</v>
          </cell>
          <cell r="Q19">
            <v>0</v>
          </cell>
          <cell r="V19">
            <v>0</v>
          </cell>
        </row>
        <row r="20">
          <cell r="D20" t="str">
            <v>(-) Outros Proveitos Operacionais</v>
          </cell>
          <cell r="E20" t="str">
            <v>(-) Investimentos Financeiros</v>
          </cell>
          <cell r="J20" t="str">
            <v>-</v>
          </cell>
          <cell r="Q20">
            <v>0</v>
          </cell>
          <cell r="V20">
            <v>0</v>
          </cell>
        </row>
        <row r="21">
          <cell r="B21" t="str">
            <v>Escelsa</v>
          </cell>
          <cell r="E21" t="str">
            <v>(-) Caixa</v>
          </cell>
          <cell r="V21">
            <v>0</v>
          </cell>
        </row>
        <row r="22">
          <cell r="E22">
            <v>-30476.413425109004</v>
          </cell>
          <cell r="F22">
            <v>-32338.475094133002</v>
          </cell>
          <cell r="G22">
            <v>-34103.095257591005</v>
          </cell>
          <cell r="H22" t="str">
            <v>(-) Passivo</v>
          </cell>
          <cell r="I22">
            <v>-31367.20076969</v>
          </cell>
          <cell r="J22">
            <v>-30692.698064037999</v>
          </cell>
          <cell r="K22">
            <v>-34491.568274249999</v>
          </cell>
          <cell r="L22">
            <v>-32740.913608735002</v>
          </cell>
          <cell r="M22">
            <v>-32248.070603296001</v>
          </cell>
          <cell r="N22">
            <v>-29538.188022777002</v>
          </cell>
          <cell r="O22">
            <v>-28669.758223401004</v>
          </cell>
          <cell r="P22">
            <v>-29487.246125918002</v>
          </cell>
          <cell r="Q22">
            <v>-380501.32369999995</v>
          </cell>
          <cell r="V22">
            <v>0</v>
          </cell>
        </row>
        <row r="23">
          <cell r="D23" t="str">
            <v>FSEs</v>
          </cell>
          <cell r="E23">
            <v>-3760</v>
          </cell>
          <cell r="F23">
            <v>-3486</v>
          </cell>
          <cell r="G23">
            <v>-3370</v>
          </cell>
          <cell r="H23" t="str">
            <v>(+) Dívida</v>
          </cell>
          <cell r="I23">
            <v>-3316</v>
          </cell>
          <cell r="J23">
            <v>-3467</v>
          </cell>
          <cell r="K23">
            <v>-3748</v>
          </cell>
          <cell r="L23">
            <v>-3308</v>
          </cell>
          <cell r="M23">
            <v>-3591</v>
          </cell>
          <cell r="N23">
            <v>-3612</v>
          </cell>
          <cell r="O23">
            <v>-3455</v>
          </cell>
          <cell r="P23">
            <v>-3567</v>
          </cell>
          <cell r="Q23">
            <v>-42280</v>
          </cell>
          <cell r="V23">
            <v>0</v>
          </cell>
        </row>
        <row r="24">
          <cell r="D24" t="str">
            <v>Custos Pessoal</v>
          </cell>
          <cell r="E24">
            <v>-7993.4803375000001</v>
          </cell>
          <cell r="F24">
            <v>-7993.4803375000001</v>
          </cell>
          <cell r="G24">
            <v>-7993.4803375000001</v>
          </cell>
          <cell r="H24" t="str">
            <v>(+) Provisão</v>
          </cell>
          <cell r="I24">
            <v>-7993.4803375000001</v>
          </cell>
          <cell r="J24">
            <v>-7993.4803375000001</v>
          </cell>
          <cell r="K24">
            <v>-7993.4803375000001</v>
          </cell>
          <cell r="L24">
            <v>-7993.4803375000001</v>
          </cell>
          <cell r="M24">
            <v>-7993.4803375000001</v>
          </cell>
          <cell r="N24">
            <v>-7993.4803375000001</v>
          </cell>
          <cell r="O24">
            <v>-7993.4803375000001</v>
          </cell>
          <cell r="P24">
            <v>-7993.4803375000001</v>
          </cell>
          <cell r="Q24">
            <v>-95921.764050000013</v>
          </cell>
          <cell r="V24">
            <v>0</v>
          </cell>
        </row>
        <row r="25">
          <cell r="D25" t="str">
            <v>Outros Custos Operacionais</v>
          </cell>
          <cell r="E25">
            <v>-10057</v>
          </cell>
          <cell r="F25">
            <v>-9834</v>
          </cell>
          <cell r="G25">
            <v>-10796</v>
          </cell>
          <cell r="H25">
            <v>-10156</v>
          </cell>
          <cell r="I25">
            <v>-10009</v>
          </cell>
          <cell r="J25">
            <v>-10666</v>
          </cell>
          <cell r="K25">
            <v>-10076</v>
          </cell>
          <cell r="L25">
            <v>-11034</v>
          </cell>
          <cell r="M25">
            <v>-11879</v>
          </cell>
          <cell r="N25">
            <v>-11168</v>
          </cell>
          <cell r="O25">
            <v>-11159</v>
          </cell>
          <cell r="P25">
            <v>-11853</v>
          </cell>
          <cell r="Q25">
            <v>-128687</v>
          </cell>
        </row>
        <row r="26">
          <cell r="D26" t="str">
            <v>Investimento Líquido de Subsídio</v>
          </cell>
          <cell r="E26">
            <v>-6684.2699852919995</v>
          </cell>
          <cell r="F26">
            <v>-8793.2553747889997</v>
          </cell>
          <cell r="G26">
            <v>-9505.9381111150014</v>
          </cell>
          <cell r="H26">
            <v>-10073.502753700999</v>
          </cell>
          <cell r="I26">
            <v>-7944.4631876799995</v>
          </cell>
          <cell r="J26">
            <v>-6466.4818387190007</v>
          </cell>
          <cell r="K26">
            <v>-10565.551083769002</v>
          </cell>
          <cell r="L26">
            <v>-8329.4124285690013</v>
          </cell>
          <cell r="M26">
            <v>-6952.2011449149995</v>
          </cell>
          <cell r="N26">
            <v>-5095.4446897285998</v>
          </cell>
          <cell r="O26">
            <v>-4470.8618653493995</v>
          </cell>
          <cell r="P26">
            <v>-4501.3153363729998</v>
          </cell>
          <cell r="Q26">
            <v>-89382.697799999994</v>
          </cell>
        </row>
        <row r="27">
          <cell r="B27" t="str">
            <v>Margem Bruta (MR$)</v>
          </cell>
          <cell r="D27" t="str">
            <v>Material Diversos</v>
          </cell>
          <cell r="E27">
            <v>-799</v>
          </cell>
          <cell r="F27">
            <v>-807</v>
          </cell>
          <cell r="G27">
            <v>-857</v>
          </cell>
          <cell r="H27">
            <v>-881</v>
          </cell>
          <cell r="I27">
            <v>-858</v>
          </cell>
          <cell r="J27">
            <v>0</v>
          </cell>
          <cell r="K27">
            <v>0</v>
          </cell>
          <cell r="L27">
            <v>0</v>
          </cell>
          <cell r="M27">
            <v>0</v>
          </cell>
          <cell r="N27">
            <v>0</v>
          </cell>
          <cell r="O27">
            <v>0</v>
          </cell>
          <cell r="P27">
            <v>0</v>
          </cell>
          <cell r="Q27">
            <v>0</v>
          </cell>
          <cell r="R27">
            <v>0</v>
          </cell>
          <cell r="S27">
            <v>0</v>
          </cell>
          <cell r="T27">
            <v>0</v>
          </cell>
          <cell r="U27">
            <v>0</v>
          </cell>
          <cell r="V27">
            <v>0</v>
          </cell>
        </row>
        <row r="28">
          <cell r="C28" t="str">
            <v>EDP Consolidado</v>
          </cell>
          <cell r="D28" t="str">
            <v>(-) TPEs</v>
          </cell>
          <cell r="E28">
            <v>-1182.6631023170007</v>
          </cell>
          <cell r="F28">
            <v>-1424.7393818439991</v>
          </cell>
          <cell r="G28">
            <v>-1580.6768089759983</v>
          </cell>
          <cell r="H28">
            <v>-1643.713139860997</v>
          </cell>
          <cell r="I28">
            <v>-1246.2572445099986</v>
          </cell>
          <cell r="J28">
            <v>-1199.7358878189996</v>
          </cell>
          <cell r="K28">
            <v>-1218.5368529810012</v>
          </cell>
          <cell r="L28">
            <v>-1196.0208426660001</v>
          </cell>
          <cell r="M28">
            <v>-950.38912088100051</v>
          </cell>
          <cell r="N28">
            <v>-815.26299554840011</v>
          </cell>
          <cell r="O28">
            <v>-753.41602055160047</v>
          </cell>
          <cell r="P28">
            <v>-725.45045204500116</v>
          </cell>
          <cell r="Q28">
            <v>-13936.861849999996</v>
          </cell>
        </row>
        <row r="29">
          <cell r="D29" t="str">
            <v>Venda de Energia</v>
          </cell>
          <cell r="Q29">
            <v>0</v>
          </cell>
          <cell r="V29">
            <v>0</v>
          </cell>
        </row>
        <row r="30">
          <cell r="D30" t="str">
            <v>Outras Receitas</v>
          </cell>
          <cell r="Q30">
            <v>0</v>
          </cell>
          <cell r="V30">
            <v>0</v>
          </cell>
        </row>
        <row r="31">
          <cell r="B31" t="str">
            <v>Enersul</v>
          </cell>
          <cell r="C31" t="str">
            <v>(-) CMV (Energia)</v>
          </cell>
          <cell r="V31">
            <v>0</v>
          </cell>
        </row>
        <row r="32">
          <cell r="D32" t="str">
            <v>(-) CMV (Encargos Regulatórios)</v>
          </cell>
          <cell r="E32">
            <v>-19772.40734362663</v>
          </cell>
          <cell r="F32">
            <v>-20223.553875939324</v>
          </cell>
          <cell r="G32">
            <v>-23644.655463606643</v>
          </cell>
          <cell r="H32">
            <v>-23958.498137645613</v>
          </cell>
          <cell r="I32">
            <v>-25564.879067925107</v>
          </cell>
          <cell r="J32">
            <v>-24437.885042051101</v>
          </cell>
          <cell r="K32">
            <v>-23190.03919685588</v>
          </cell>
          <cell r="L32">
            <v>-21814.952133694755</v>
          </cell>
          <cell r="M32">
            <v>-21998.403077891096</v>
          </cell>
          <cell r="N32">
            <v>-18684.027932779758</v>
          </cell>
          <cell r="O32">
            <v>-18071.291908407493</v>
          </cell>
          <cell r="P32">
            <v>-16256.803654558522</v>
          </cell>
          <cell r="Q32">
            <v>-257617.39683498192</v>
          </cell>
          <cell r="V32">
            <v>0</v>
          </cell>
        </row>
        <row r="33">
          <cell r="D33" t="str">
            <v>(-) CMV (Impostos)</v>
          </cell>
          <cell r="E33">
            <v>-2736.7615893561151</v>
          </cell>
          <cell r="F33">
            <v>-2751.9920602575662</v>
          </cell>
          <cell r="G33">
            <v>-2793.9666327068994</v>
          </cell>
          <cell r="H33">
            <v>-2840.9941327692413</v>
          </cell>
          <cell r="I33">
            <v>-3097.5796599679034</v>
          </cell>
          <cell r="J33">
            <v>-3158.4648151565616</v>
          </cell>
          <cell r="K33">
            <v>-3038.3775328287329</v>
          </cell>
          <cell r="L33">
            <v>-2999.9207489260762</v>
          </cell>
          <cell r="M33">
            <v>-2917.5322318301978</v>
          </cell>
          <cell r="N33">
            <v>-2765.3651300681781</v>
          </cell>
          <cell r="O33">
            <v>-2701.7249414529047</v>
          </cell>
          <cell r="P33">
            <v>-2713.52195822566</v>
          </cell>
          <cell r="Q33">
            <v>-34516.201433546041</v>
          </cell>
          <cell r="V33">
            <v>0</v>
          </cell>
        </row>
        <row r="34">
          <cell r="D34" t="str">
            <v>Custos Pessoal</v>
          </cell>
          <cell r="E34">
            <v>-4854.0242600000001</v>
          </cell>
          <cell r="F34">
            <v>-5093.2205100000001</v>
          </cell>
          <cell r="G34">
            <v>-5092.0736999999999</v>
          </cell>
          <cell r="H34">
            <v>-5121.73308</v>
          </cell>
          <cell r="I34">
            <v>-5276.1938499999997</v>
          </cell>
          <cell r="J34">
            <v>-5143.2581300000002</v>
          </cell>
          <cell r="K34">
            <v>-5004.5580099999997</v>
          </cell>
          <cell r="L34">
            <v>-5973.3297000000002</v>
          </cell>
          <cell r="M34">
            <v>-5378.5530499999995</v>
          </cell>
          <cell r="N34">
            <v>-5254.0072</v>
          </cell>
          <cell r="O34">
            <v>-5328.1267900000003</v>
          </cell>
          <cell r="P34">
            <v>-5109.3640800000003</v>
          </cell>
          <cell r="Q34">
            <v>-62628.442360000008</v>
          </cell>
        </row>
        <row r="35">
          <cell r="D35" t="str">
            <v>Outros Custos Operacionais</v>
          </cell>
          <cell r="E35">
            <v>-5718.0957689336929</v>
          </cell>
          <cell r="F35">
            <v>-5596.0403365989514</v>
          </cell>
          <cell r="G35">
            <v>-5600.293204690428</v>
          </cell>
          <cell r="H35">
            <v>-5698.3011579821577</v>
          </cell>
          <cell r="I35">
            <v>-5756.1161750124729</v>
          </cell>
          <cell r="J35">
            <v>-5769.4025891375568</v>
          </cell>
          <cell r="K35">
            <v>-5842.9327659999999</v>
          </cell>
          <cell r="L35">
            <v>-5828.8199131147867</v>
          </cell>
          <cell r="M35">
            <v>-5879.210310175039</v>
          </cell>
          <cell r="N35">
            <v>-5897.7593055564221</v>
          </cell>
          <cell r="O35">
            <v>-5935.7509095355272</v>
          </cell>
          <cell r="P35">
            <v>-5911.5076299307848</v>
          </cell>
          <cell r="Q35">
            <v>-69434.23006666782</v>
          </cell>
        </row>
        <row r="36">
          <cell r="C36" t="str">
            <v>Bandeirante</v>
          </cell>
          <cell r="D36" t="str">
            <v>Investimento Líquido de Subsídio</v>
          </cell>
          <cell r="E36">
            <v>-4617.6406599999991</v>
          </cell>
          <cell r="F36">
            <v>-4799.3438200000001</v>
          </cell>
          <cell r="G36">
            <v>-7988.1613500000003</v>
          </cell>
          <cell r="H36">
            <v>-8057.454029999999</v>
          </cell>
          <cell r="I36">
            <v>-9080.1827999999987</v>
          </cell>
          <cell r="J36">
            <v>0</v>
          </cell>
          <cell r="K36">
            <v>0</v>
          </cell>
          <cell r="L36">
            <v>0</v>
          </cell>
          <cell r="M36">
            <v>0</v>
          </cell>
          <cell r="N36">
            <v>0</v>
          </cell>
          <cell r="O36">
            <v>0</v>
          </cell>
          <cell r="P36">
            <v>0</v>
          </cell>
          <cell r="Q36">
            <v>0</v>
          </cell>
          <cell r="R36">
            <v>0</v>
          </cell>
          <cell r="S36">
            <v>0</v>
          </cell>
          <cell r="T36">
            <v>0</v>
          </cell>
          <cell r="U36">
            <v>0</v>
          </cell>
          <cell r="V36">
            <v>0</v>
          </cell>
        </row>
        <row r="37">
          <cell r="D37" t="str">
            <v>Material Diversos</v>
          </cell>
          <cell r="E37">
            <v>-1195.0415147101908</v>
          </cell>
          <cell r="F37">
            <v>-1367.8368781434815</v>
          </cell>
          <cell r="G37">
            <v>-1288.8285436026717</v>
          </cell>
          <cell r="H37">
            <v>-1247.9256942486008</v>
          </cell>
          <cell r="I37">
            <v>-1317.5253590196239</v>
          </cell>
          <cell r="J37">
            <v>-1177.7139937058832</v>
          </cell>
          <cell r="K37">
            <v>-1201.5611871712672</v>
          </cell>
          <cell r="L37">
            <v>-1325.5412039591372</v>
          </cell>
          <cell r="M37">
            <v>-1258.6189819947633</v>
          </cell>
          <cell r="N37">
            <v>-1276.6614693753988</v>
          </cell>
          <cell r="O37">
            <v>-1332.9753180115674</v>
          </cell>
          <cell r="P37">
            <v>-1224.0527188435551</v>
          </cell>
          <cell r="Q37">
            <v>-15214.28286278614</v>
          </cell>
        </row>
        <row r="38">
          <cell r="D38" t="str">
            <v>Venda de Energia</v>
          </cell>
          <cell r="E38">
            <v>-650.84355062663155</v>
          </cell>
          <cell r="F38">
            <v>-615.12027093932716</v>
          </cell>
          <cell r="G38">
            <v>-881.33203260664436</v>
          </cell>
          <cell r="H38">
            <v>-992.09004264561213</v>
          </cell>
          <cell r="I38">
            <v>-1037.2812239251114</v>
          </cell>
          <cell r="J38">
            <v>0</v>
          </cell>
          <cell r="K38">
            <v>0</v>
          </cell>
          <cell r="L38">
            <v>0</v>
          </cell>
          <cell r="M38">
            <v>0</v>
          </cell>
          <cell r="N38">
            <v>0</v>
          </cell>
          <cell r="O38">
            <v>0</v>
          </cell>
          <cell r="P38">
            <v>0</v>
          </cell>
          <cell r="Q38">
            <v>0</v>
          </cell>
          <cell r="R38">
            <v>0</v>
          </cell>
          <cell r="S38">
            <v>0</v>
          </cell>
          <cell r="T38">
            <v>0</v>
          </cell>
          <cell r="U38">
            <v>0</v>
          </cell>
          <cell r="V38">
            <v>0</v>
          </cell>
        </row>
        <row r="39">
          <cell r="D39" t="str">
            <v>Outras Receitas</v>
          </cell>
          <cell r="J39">
            <v>0</v>
          </cell>
          <cell r="K39">
            <v>0</v>
          </cell>
          <cell r="L39">
            <v>0</v>
          </cell>
          <cell r="M39">
            <v>0</v>
          </cell>
          <cell r="N39">
            <v>0</v>
          </cell>
          <cell r="O39">
            <v>0</v>
          </cell>
          <cell r="P39">
            <v>0</v>
          </cell>
          <cell r="Q39">
            <v>0</v>
          </cell>
          <cell r="R39">
            <v>0</v>
          </cell>
          <cell r="S39">
            <v>0</v>
          </cell>
          <cell r="T39">
            <v>0</v>
          </cell>
          <cell r="U39">
            <v>0</v>
          </cell>
          <cell r="V39">
            <v>0</v>
          </cell>
        </row>
        <row r="40">
          <cell r="C40" t="str">
            <v>(-) CMV (Energia)</v>
          </cell>
          <cell r="D40" t="str">
            <v>(-) Outros Proveitos Operacionais</v>
          </cell>
          <cell r="J40">
            <v>0</v>
          </cell>
          <cell r="K40">
            <v>0</v>
          </cell>
          <cell r="L40">
            <v>0</v>
          </cell>
          <cell r="M40">
            <v>0</v>
          </cell>
          <cell r="N40">
            <v>0</v>
          </cell>
          <cell r="O40">
            <v>0</v>
          </cell>
          <cell r="P40">
            <v>0</v>
          </cell>
          <cell r="Q40">
            <v>0</v>
          </cell>
          <cell r="R40">
            <v>0</v>
          </cell>
          <cell r="S40">
            <v>0</v>
          </cell>
          <cell r="T40">
            <v>0</v>
          </cell>
          <cell r="U40">
            <v>0</v>
          </cell>
          <cell r="V40">
            <v>0</v>
          </cell>
        </row>
        <row r="41">
          <cell r="D41" t="str">
            <v>(-) CMV (Encargos Regulatórios)</v>
          </cell>
          <cell r="J41">
            <v>0</v>
          </cell>
          <cell r="K41">
            <v>0</v>
          </cell>
          <cell r="L41">
            <v>0</v>
          </cell>
          <cell r="M41">
            <v>0</v>
          </cell>
          <cell r="N41">
            <v>0</v>
          </cell>
          <cell r="O41">
            <v>0</v>
          </cell>
          <cell r="P41">
            <v>0</v>
          </cell>
          <cell r="Q41">
            <v>0</v>
          </cell>
          <cell r="R41">
            <v>0</v>
          </cell>
          <cell r="S41">
            <v>0</v>
          </cell>
          <cell r="T41">
            <v>0</v>
          </cell>
          <cell r="U41">
            <v>0</v>
          </cell>
          <cell r="V41">
            <v>0</v>
          </cell>
        </row>
        <row r="42">
          <cell r="D42" t="str">
            <v>(-) CMV (Impostos)</v>
          </cell>
          <cell r="J42">
            <v>0</v>
          </cell>
          <cell r="K42">
            <v>0</v>
          </cell>
          <cell r="L42">
            <v>0</v>
          </cell>
          <cell r="M42">
            <v>0</v>
          </cell>
          <cell r="N42">
            <v>0</v>
          </cell>
          <cell r="O42">
            <v>0</v>
          </cell>
          <cell r="P42">
            <v>0</v>
          </cell>
          <cell r="Q42">
            <v>0</v>
          </cell>
          <cell r="R42">
            <v>0</v>
          </cell>
          <cell r="S42">
            <v>0</v>
          </cell>
          <cell r="T42">
            <v>0</v>
          </cell>
          <cell r="U42">
            <v>0</v>
          </cell>
          <cell r="V42">
            <v>0</v>
          </cell>
        </row>
        <row r="44">
          <cell r="B44" t="str">
            <v>Nº de Colaboradores</v>
          </cell>
          <cell r="E44">
            <v>3614</v>
          </cell>
          <cell r="F44">
            <v>3613</v>
          </cell>
          <cell r="G44">
            <v>3615</v>
          </cell>
          <cell r="H44">
            <v>3613</v>
          </cell>
          <cell r="I44">
            <v>3595</v>
          </cell>
          <cell r="J44">
            <v>3579</v>
          </cell>
          <cell r="K44">
            <v>3547</v>
          </cell>
          <cell r="L44">
            <v>3536</v>
          </cell>
          <cell r="M44">
            <v>3498</v>
          </cell>
          <cell r="N44">
            <v>3476</v>
          </cell>
          <cell r="O44">
            <v>3473</v>
          </cell>
          <cell r="P44">
            <v>3459</v>
          </cell>
          <cell r="Q44">
            <v>3459</v>
          </cell>
        </row>
        <row r="46">
          <cell r="B46" t="str">
            <v>Nº de Clientes / Nº de Colab. Médio</v>
          </cell>
          <cell r="C46" t="str">
            <v>Escelsa</v>
          </cell>
          <cell r="E46">
            <v>817.56917542888766</v>
          </cell>
          <cell r="F46">
            <v>818.88043177414886</v>
          </cell>
          <cell r="G46">
            <v>819.50622406639002</v>
          </cell>
          <cell r="H46">
            <v>821.03764184887905</v>
          </cell>
          <cell r="I46">
            <v>826.22114047287903</v>
          </cell>
          <cell r="J46">
            <v>0</v>
          </cell>
          <cell r="K46">
            <v>0</v>
          </cell>
          <cell r="L46">
            <v>0</v>
          </cell>
          <cell r="M46">
            <v>0</v>
          </cell>
          <cell r="N46">
            <v>0</v>
          </cell>
          <cell r="O46">
            <v>0</v>
          </cell>
          <cell r="P46">
            <v>0</v>
          </cell>
          <cell r="Q46">
            <v>0</v>
          </cell>
          <cell r="R46">
            <v>0</v>
          </cell>
          <cell r="S46">
            <v>0</v>
          </cell>
          <cell r="T46">
            <v>0</v>
          </cell>
          <cell r="U46">
            <v>0</v>
          </cell>
          <cell r="V46">
            <v>0</v>
          </cell>
        </row>
        <row r="48">
          <cell r="D48" t="str">
            <v>Venda de Energia</v>
          </cell>
          <cell r="J48">
            <v>0</v>
          </cell>
          <cell r="K48">
            <v>0</v>
          </cell>
          <cell r="L48">
            <v>0</v>
          </cell>
          <cell r="M48">
            <v>0</v>
          </cell>
          <cell r="N48">
            <v>0</v>
          </cell>
          <cell r="O48">
            <v>0</v>
          </cell>
          <cell r="P48">
            <v>0</v>
          </cell>
          <cell r="Q48">
            <v>0</v>
          </cell>
          <cell r="R48">
            <v>0</v>
          </cell>
          <cell r="S48">
            <v>0</v>
          </cell>
          <cell r="T48">
            <v>0</v>
          </cell>
          <cell r="U48">
            <v>0</v>
          </cell>
          <cell r="V48">
            <v>0</v>
          </cell>
        </row>
        <row r="49">
          <cell r="D49" t="str">
            <v>Outras Receitas</v>
          </cell>
          <cell r="J49">
            <v>0</v>
          </cell>
          <cell r="K49">
            <v>0</v>
          </cell>
          <cell r="L49">
            <v>0</v>
          </cell>
          <cell r="M49">
            <v>0</v>
          </cell>
          <cell r="N49">
            <v>0</v>
          </cell>
          <cell r="O49">
            <v>0</v>
          </cell>
          <cell r="P49">
            <v>0</v>
          </cell>
          <cell r="Q49">
            <v>0</v>
          </cell>
          <cell r="R49">
            <v>0</v>
          </cell>
          <cell r="S49">
            <v>0</v>
          </cell>
          <cell r="T49">
            <v>0</v>
          </cell>
          <cell r="U49">
            <v>0</v>
          </cell>
          <cell r="V49">
            <v>0</v>
          </cell>
        </row>
        <row r="50">
          <cell r="C50" t="str">
            <v>(-) CMV (Energia)</v>
          </cell>
          <cell r="J50">
            <v>0</v>
          </cell>
          <cell r="K50">
            <v>0</v>
          </cell>
          <cell r="L50">
            <v>0</v>
          </cell>
          <cell r="M50">
            <v>0</v>
          </cell>
          <cell r="N50">
            <v>0</v>
          </cell>
          <cell r="O50">
            <v>0</v>
          </cell>
          <cell r="P50">
            <v>0</v>
          </cell>
          <cell r="Q50">
            <v>0</v>
          </cell>
          <cell r="R50">
            <v>0</v>
          </cell>
          <cell r="S50">
            <v>0</v>
          </cell>
          <cell r="T50">
            <v>0</v>
          </cell>
          <cell r="U50">
            <v>0</v>
          </cell>
          <cell r="V50">
            <v>0</v>
          </cell>
        </row>
        <row r="51">
          <cell r="D51" t="str">
            <v>(-) CMV (Encargos Regulatórios)</v>
          </cell>
          <cell r="J51">
            <v>0</v>
          </cell>
          <cell r="K51">
            <v>0</v>
          </cell>
          <cell r="L51">
            <v>0</v>
          </cell>
          <cell r="M51">
            <v>0</v>
          </cell>
          <cell r="N51">
            <v>0</v>
          </cell>
          <cell r="O51">
            <v>0</v>
          </cell>
          <cell r="P51">
            <v>0</v>
          </cell>
          <cell r="Q51">
            <v>0</v>
          </cell>
          <cell r="R51">
            <v>0</v>
          </cell>
          <cell r="S51">
            <v>0</v>
          </cell>
          <cell r="T51">
            <v>0</v>
          </cell>
          <cell r="U51">
            <v>0</v>
          </cell>
          <cell r="V51">
            <v>0</v>
          </cell>
        </row>
        <row r="52">
          <cell r="D52" t="str">
            <v>(-) CMV (Impostos)</v>
          </cell>
          <cell r="J52">
            <v>0</v>
          </cell>
          <cell r="K52">
            <v>0</v>
          </cell>
          <cell r="L52">
            <v>0</v>
          </cell>
          <cell r="M52">
            <v>0</v>
          </cell>
          <cell r="N52">
            <v>0</v>
          </cell>
          <cell r="O52">
            <v>0</v>
          </cell>
          <cell r="P52">
            <v>0</v>
          </cell>
          <cell r="Q52">
            <v>0</v>
          </cell>
          <cell r="R52">
            <v>0</v>
          </cell>
          <cell r="S52">
            <v>0</v>
          </cell>
          <cell r="T52">
            <v>0</v>
          </cell>
          <cell r="U52">
            <v>0</v>
          </cell>
          <cell r="V52">
            <v>0</v>
          </cell>
        </row>
        <row r="56">
          <cell r="C56" t="str">
            <v>Enersul</v>
          </cell>
          <cell r="J56">
            <v>0</v>
          </cell>
          <cell r="K56">
            <v>0</v>
          </cell>
          <cell r="L56">
            <v>0</v>
          </cell>
          <cell r="M56">
            <v>0</v>
          </cell>
          <cell r="N56">
            <v>0</v>
          </cell>
          <cell r="O56">
            <v>0</v>
          </cell>
          <cell r="P56">
            <v>0</v>
          </cell>
          <cell r="Q56">
            <v>0</v>
          </cell>
          <cell r="R56">
            <v>0</v>
          </cell>
          <cell r="S56">
            <v>0</v>
          </cell>
          <cell r="T56">
            <v>0</v>
          </cell>
          <cell r="U56">
            <v>0</v>
          </cell>
          <cell r="V56">
            <v>0</v>
          </cell>
        </row>
        <row r="58">
          <cell r="D58" t="str">
            <v>Venda de Energia</v>
          </cell>
          <cell r="J58">
            <v>0</v>
          </cell>
          <cell r="K58">
            <v>0</v>
          </cell>
          <cell r="L58">
            <v>0</v>
          </cell>
          <cell r="M58">
            <v>0</v>
          </cell>
          <cell r="N58">
            <v>0</v>
          </cell>
          <cell r="O58">
            <v>0</v>
          </cell>
          <cell r="P58">
            <v>0</v>
          </cell>
          <cell r="Q58">
            <v>0</v>
          </cell>
          <cell r="R58">
            <v>0</v>
          </cell>
          <cell r="S58">
            <v>0</v>
          </cell>
          <cell r="T58">
            <v>0</v>
          </cell>
          <cell r="U58">
            <v>0</v>
          </cell>
          <cell r="V58">
            <v>0</v>
          </cell>
        </row>
        <row r="59">
          <cell r="D59" t="str">
            <v>Outras Receitas</v>
          </cell>
          <cell r="J59">
            <v>0</v>
          </cell>
          <cell r="K59">
            <v>0</v>
          </cell>
          <cell r="L59">
            <v>0</v>
          </cell>
          <cell r="M59">
            <v>0</v>
          </cell>
          <cell r="N59">
            <v>0</v>
          </cell>
          <cell r="O59">
            <v>0</v>
          </cell>
          <cell r="P59">
            <v>0</v>
          </cell>
          <cell r="Q59">
            <v>0</v>
          </cell>
          <cell r="R59">
            <v>0</v>
          </cell>
          <cell r="S59">
            <v>0</v>
          </cell>
          <cell r="T59">
            <v>0</v>
          </cell>
          <cell r="U59">
            <v>0</v>
          </cell>
          <cell r="V59">
            <v>0</v>
          </cell>
        </row>
        <row r="60">
          <cell r="C60" t="str">
            <v>(-) CMV (Energia)</v>
          </cell>
          <cell r="J60">
            <v>0</v>
          </cell>
          <cell r="K60">
            <v>0</v>
          </cell>
          <cell r="L60">
            <v>0</v>
          </cell>
          <cell r="M60">
            <v>0</v>
          </cell>
          <cell r="N60">
            <v>0</v>
          </cell>
          <cell r="O60">
            <v>0</v>
          </cell>
          <cell r="P60">
            <v>0</v>
          </cell>
          <cell r="Q60">
            <v>0</v>
          </cell>
          <cell r="R60">
            <v>0</v>
          </cell>
          <cell r="S60">
            <v>0</v>
          </cell>
          <cell r="T60">
            <v>0</v>
          </cell>
          <cell r="U60">
            <v>0</v>
          </cell>
          <cell r="V60">
            <v>0</v>
          </cell>
        </row>
        <row r="61">
          <cell r="D61" t="str">
            <v>(-) CMV (Encargos Regulatórios)</v>
          </cell>
          <cell r="J61">
            <v>0</v>
          </cell>
          <cell r="K61">
            <v>0</v>
          </cell>
          <cell r="L61">
            <v>0</v>
          </cell>
          <cell r="M61">
            <v>0</v>
          </cell>
          <cell r="N61">
            <v>0</v>
          </cell>
          <cell r="O61">
            <v>0</v>
          </cell>
          <cell r="P61">
            <v>0</v>
          </cell>
          <cell r="Q61">
            <v>0</v>
          </cell>
          <cell r="R61">
            <v>0</v>
          </cell>
          <cell r="S61">
            <v>0</v>
          </cell>
          <cell r="T61">
            <v>0</v>
          </cell>
          <cell r="U61">
            <v>0</v>
          </cell>
          <cell r="V61">
            <v>0</v>
          </cell>
        </row>
        <row r="62">
          <cell r="D62" t="str">
            <v>(-) CMV (Impostos)</v>
          </cell>
          <cell r="J62">
            <v>0</v>
          </cell>
          <cell r="K62">
            <v>0</v>
          </cell>
          <cell r="L62">
            <v>0</v>
          </cell>
          <cell r="M62">
            <v>0</v>
          </cell>
          <cell r="N62">
            <v>0</v>
          </cell>
          <cell r="O62">
            <v>0</v>
          </cell>
          <cell r="P62">
            <v>0</v>
          </cell>
          <cell r="Q62">
            <v>0</v>
          </cell>
          <cell r="R62">
            <v>0</v>
          </cell>
          <cell r="S62">
            <v>0</v>
          </cell>
          <cell r="T62">
            <v>0</v>
          </cell>
          <cell r="U62">
            <v>0</v>
          </cell>
          <cell r="V62">
            <v>0</v>
          </cell>
        </row>
        <row r="63">
          <cell r="H63">
            <v>0</v>
          </cell>
        </row>
        <row r="66">
          <cell r="B66" t="str">
            <v>Capex</v>
          </cell>
          <cell r="J66">
            <v>0</v>
          </cell>
          <cell r="K66">
            <v>0</v>
          </cell>
          <cell r="L66">
            <v>0</v>
          </cell>
          <cell r="M66">
            <v>0</v>
          </cell>
          <cell r="N66">
            <v>0</v>
          </cell>
          <cell r="O66">
            <v>0</v>
          </cell>
          <cell r="P66">
            <v>0</v>
          </cell>
          <cell r="Q66">
            <v>0</v>
          </cell>
          <cell r="R66">
            <v>0</v>
          </cell>
          <cell r="S66">
            <v>0</v>
          </cell>
          <cell r="T66">
            <v>0</v>
          </cell>
          <cell r="U66">
            <v>0</v>
          </cell>
          <cell r="V66">
            <v>0</v>
          </cell>
        </row>
        <row r="68">
          <cell r="D68" t="str">
            <v>Investimento Produção</v>
          </cell>
          <cell r="V68">
            <v>0</v>
          </cell>
        </row>
        <row r="69">
          <cell r="D69" t="str">
            <v>Investimento Distribuição</v>
          </cell>
          <cell r="V69">
            <v>0</v>
          </cell>
        </row>
        <row r="70">
          <cell r="B70" t="str">
            <v>Número de Clientes</v>
          </cell>
          <cell r="E70" t="str">
            <v>jan-04</v>
          </cell>
          <cell r="F70" t="str">
            <v>fev-04</v>
          </cell>
          <cell r="G70" t="str">
            <v>mar-04</v>
          </cell>
          <cell r="H70" t="str">
            <v>Outros</v>
          </cell>
          <cell r="I70" t="str">
            <v>mai-04</v>
          </cell>
          <cell r="J70" t="str">
            <v>jun-04</v>
          </cell>
          <cell r="K70" t="str">
            <v>jul-04</v>
          </cell>
          <cell r="L70" t="str">
            <v>ago-04</v>
          </cell>
          <cell r="M70" t="str">
            <v>set-04</v>
          </cell>
          <cell r="N70" t="str">
            <v>out-04</v>
          </cell>
          <cell r="O70" t="str">
            <v>nov-04</v>
          </cell>
          <cell r="P70" t="str">
            <v>dez-04</v>
          </cell>
          <cell r="Q70" t="str">
            <v>2004</v>
          </cell>
          <cell r="V70">
            <v>0</v>
          </cell>
        </row>
        <row r="71">
          <cell r="B71" t="str">
            <v>Bandeirante</v>
          </cell>
          <cell r="D71" t="str">
            <v>Juros / Pessoal Capitalizados</v>
          </cell>
          <cell r="E71">
            <v>1352849</v>
          </cell>
          <cell r="F71">
            <v>1353154</v>
          </cell>
          <cell r="G71">
            <v>1353459</v>
          </cell>
          <cell r="H71">
            <v>1353764</v>
          </cell>
          <cell r="I71">
            <v>1354070</v>
          </cell>
          <cell r="J71">
            <v>1354376</v>
          </cell>
          <cell r="K71">
            <v>1354682</v>
          </cell>
          <cell r="L71">
            <v>1354988</v>
          </cell>
          <cell r="M71">
            <v>1355294</v>
          </cell>
          <cell r="N71">
            <v>1355600</v>
          </cell>
          <cell r="O71">
            <v>1355906</v>
          </cell>
          <cell r="P71">
            <v>1356212</v>
          </cell>
          <cell r="Q71">
            <v>1356212</v>
          </cell>
          <cell r="V71">
            <v>0</v>
          </cell>
        </row>
        <row r="72">
          <cell r="B72" t="str">
            <v>Escelsa</v>
          </cell>
          <cell r="E72">
            <v>982868</v>
          </cell>
          <cell r="F72">
            <v>984477</v>
          </cell>
          <cell r="G72">
            <v>986085</v>
          </cell>
          <cell r="H72">
            <v>987698</v>
          </cell>
          <cell r="I72">
            <v>989316</v>
          </cell>
          <cell r="J72">
            <v>990933</v>
          </cell>
          <cell r="K72">
            <v>992556</v>
          </cell>
          <cell r="L72">
            <v>994179</v>
          </cell>
          <cell r="M72">
            <v>995808</v>
          </cell>
          <cell r="N72">
            <v>997438</v>
          </cell>
          <cell r="O72">
            <v>999071</v>
          </cell>
          <cell r="P72">
            <v>1000713</v>
          </cell>
          <cell r="Q72">
            <v>1000713</v>
          </cell>
        </row>
        <row r="73">
          <cell r="B73" t="str">
            <v>EBITDA</v>
          </cell>
          <cell r="E73">
            <v>618978</v>
          </cell>
          <cell r="F73">
            <v>620984</v>
          </cell>
          <cell r="G73">
            <v>622971</v>
          </cell>
          <cell r="H73">
            <v>624947</v>
          </cell>
          <cell r="I73">
            <v>626879</v>
          </cell>
          <cell r="J73">
            <v>628835</v>
          </cell>
          <cell r="K73">
            <v>630808</v>
          </cell>
          <cell r="L73">
            <v>632796</v>
          </cell>
          <cell r="M73">
            <v>634769</v>
          </cell>
          <cell r="N73">
            <v>636738</v>
          </cell>
          <cell r="O73">
            <v>638705</v>
          </cell>
          <cell r="P73">
            <v>640678</v>
          </cell>
          <cell r="Q73">
            <v>640678</v>
          </cell>
        </row>
        <row r="74">
          <cell r="E74">
            <v>2954695</v>
          </cell>
          <cell r="F74" t="str">
            <v>Distribuição</v>
          </cell>
          <cell r="G74">
            <v>2962515</v>
          </cell>
          <cell r="H74">
            <v>2966409</v>
          </cell>
          <cell r="I74">
            <v>2970265</v>
          </cell>
          <cell r="J74">
            <v>0</v>
          </cell>
          <cell r="K74">
            <v>0</v>
          </cell>
          <cell r="L74">
            <v>0</v>
          </cell>
          <cell r="M74">
            <v>0</v>
          </cell>
          <cell r="N74">
            <v>0</v>
          </cell>
          <cell r="O74">
            <v>0</v>
          </cell>
          <cell r="P74">
            <v>0</v>
          </cell>
          <cell r="Q74">
            <v>0</v>
          </cell>
          <cell r="R74">
            <v>0</v>
          </cell>
          <cell r="S74">
            <v>0</v>
          </cell>
          <cell r="T74">
            <v>0</v>
          </cell>
          <cell r="U74">
            <v>0</v>
          </cell>
          <cell r="V74">
            <v>0</v>
          </cell>
        </row>
        <row r="76">
          <cell r="B76" t="str">
            <v>GWh Vendidos</v>
          </cell>
          <cell r="E76" t="str">
            <v>jan-04</v>
          </cell>
          <cell r="F76" t="str">
            <v>Bandeirante</v>
          </cell>
          <cell r="G76" t="str">
            <v>mar-04</v>
          </cell>
          <cell r="H76" t="str">
            <v>abr-04</v>
          </cell>
          <cell r="I76" t="str">
            <v>mai-04</v>
          </cell>
          <cell r="J76" t="str">
            <v>jun-04</v>
          </cell>
          <cell r="K76" t="str">
            <v>jul-04</v>
          </cell>
          <cell r="L76" t="str">
            <v>ago-04</v>
          </cell>
          <cell r="M76" t="str">
            <v>set-04</v>
          </cell>
          <cell r="N76" t="str">
            <v>out-04</v>
          </cell>
          <cell r="O76" t="str">
            <v>nov-04</v>
          </cell>
          <cell r="P76" t="str">
            <v>dez-04</v>
          </cell>
          <cell r="Q76" t="str">
            <v>2004</v>
          </cell>
        </row>
        <row r="77">
          <cell r="B77" t="str">
            <v>Bandeirante</v>
          </cell>
          <cell r="E77">
            <v>755321</v>
          </cell>
          <cell r="F77">
            <v>791062</v>
          </cell>
          <cell r="G77">
            <v>783198</v>
          </cell>
          <cell r="H77">
            <v>782383</v>
          </cell>
          <cell r="I77">
            <v>796980</v>
          </cell>
          <cell r="J77">
            <v>0</v>
          </cell>
          <cell r="K77">
            <v>0</v>
          </cell>
          <cell r="L77">
            <v>0</v>
          </cell>
          <cell r="M77">
            <v>0</v>
          </cell>
          <cell r="N77">
            <v>0</v>
          </cell>
          <cell r="O77">
            <v>0</v>
          </cell>
          <cell r="P77">
            <v>0</v>
          </cell>
          <cell r="Q77">
            <v>0</v>
          </cell>
          <cell r="R77">
            <v>0</v>
          </cell>
          <cell r="S77">
            <v>0</v>
          </cell>
          <cell r="T77">
            <v>0</v>
          </cell>
          <cell r="U77">
            <v>0</v>
          </cell>
          <cell r="V77">
            <v>0</v>
          </cell>
        </row>
        <row r="78">
          <cell r="B78" t="str">
            <v>Escelsa</v>
          </cell>
          <cell r="E78">
            <v>480285</v>
          </cell>
          <cell r="F78">
            <v>459900</v>
          </cell>
          <cell r="G78">
            <v>474158</v>
          </cell>
          <cell r="H78" t="str">
            <v>EBIT</v>
          </cell>
          <cell r="I78">
            <v>446971</v>
          </cell>
          <cell r="J78">
            <v>0</v>
          </cell>
          <cell r="K78">
            <v>0</v>
          </cell>
          <cell r="L78">
            <v>0</v>
          </cell>
          <cell r="M78">
            <v>0</v>
          </cell>
          <cell r="N78">
            <v>0</v>
          </cell>
          <cell r="O78">
            <v>0</v>
          </cell>
          <cell r="P78">
            <v>0</v>
          </cell>
          <cell r="Q78">
            <v>0</v>
          </cell>
          <cell r="R78">
            <v>0</v>
          </cell>
          <cell r="S78">
            <v>0</v>
          </cell>
          <cell r="T78">
            <v>0</v>
          </cell>
          <cell r="U78">
            <v>0</v>
          </cell>
          <cell r="V78">
            <v>0</v>
          </cell>
        </row>
        <row r="79">
          <cell r="B79" t="str">
            <v>Enersul</v>
          </cell>
          <cell r="E79">
            <v>230512.57224966117</v>
          </cell>
          <cell r="F79">
            <v>226792.71324727862</v>
          </cell>
          <cell r="G79">
            <v>226447.55556963809</v>
          </cell>
          <cell r="H79" t="str">
            <v>Depreciação</v>
          </cell>
          <cell r="I79">
            <v>225999.66367782952</v>
          </cell>
          <cell r="J79">
            <v>0</v>
          </cell>
          <cell r="K79">
            <v>0</v>
          </cell>
          <cell r="L79">
            <v>0</v>
          </cell>
          <cell r="M79">
            <v>0</v>
          </cell>
          <cell r="N79">
            <v>0</v>
          </cell>
          <cell r="O79">
            <v>0</v>
          </cell>
          <cell r="P79">
            <v>0</v>
          </cell>
          <cell r="Q79">
            <v>0</v>
          </cell>
          <cell r="R79">
            <v>0</v>
          </cell>
          <cell r="S79">
            <v>0</v>
          </cell>
          <cell r="T79">
            <v>0</v>
          </cell>
          <cell r="U79">
            <v>0</v>
          </cell>
          <cell r="V79">
            <v>0</v>
          </cell>
        </row>
        <row r="80">
          <cell r="E80">
            <v>1466118.5722496612</v>
          </cell>
          <cell r="F80">
            <v>1477754.7132472787</v>
          </cell>
          <cell r="G80">
            <v>1483803.555569638</v>
          </cell>
          <cell r="H80" t="str">
            <v>Amortização</v>
          </cell>
          <cell r="I80">
            <v>1469950.6636778296</v>
          </cell>
          <cell r="J80">
            <v>0</v>
          </cell>
          <cell r="K80">
            <v>0</v>
          </cell>
          <cell r="L80">
            <v>0</v>
          </cell>
          <cell r="M80">
            <v>0</v>
          </cell>
          <cell r="N80">
            <v>0</v>
          </cell>
          <cell r="O80">
            <v>0</v>
          </cell>
          <cell r="P80">
            <v>0</v>
          </cell>
          <cell r="Q80">
            <v>0</v>
          </cell>
          <cell r="R80">
            <v>0</v>
          </cell>
          <cell r="S80">
            <v>0</v>
          </cell>
          <cell r="T80">
            <v>0</v>
          </cell>
          <cell r="U80">
            <v>0</v>
          </cell>
          <cell r="V80">
            <v>0</v>
          </cell>
        </row>
        <row r="81">
          <cell r="H81" t="str">
            <v>Provisões</v>
          </cell>
          <cell r="J81">
            <v>0</v>
          </cell>
          <cell r="K81">
            <v>0</v>
          </cell>
          <cell r="L81">
            <v>0</v>
          </cell>
          <cell r="M81">
            <v>0</v>
          </cell>
          <cell r="N81">
            <v>0</v>
          </cell>
          <cell r="O81">
            <v>0</v>
          </cell>
          <cell r="P81">
            <v>0</v>
          </cell>
          <cell r="Q81">
            <v>0</v>
          </cell>
          <cell r="R81">
            <v>0</v>
          </cell>
          <cell r="S81">
            <v>0</v>
          </cell>
          <cell r="T81">
            <v>0</v>
          </cell>
          <cell r="U81">
            <v>0</v>
          </cell>
          <cell r="V81">
            <v>0</v>
          </cell>
        </row>
        <row r="82">
          <cell r="B82" t="str">
            <v>Número de Colaboradores</v>
          </cell>
          <cell r="E82" t="str">
            <v>jan-04</v>
          </cell>
          <cell r="F82" t="str">
            <v>fev-04</v>
          </cell>
          <cell r="G82" t="str">
            <v>mar-04</v>
          </cell>
          <cell r="H82" t="str">
            <v>Outros</v>
          </cell>
          <cell r="I82" t="str">
            <v>mai-04</v>
          </cell>
          <cell r="J82" t="str">
            <v>jun-04</v>
          </cell>
          <cell r="K82" t="str">
            <v>jul-04</v>
          </cell>
          <cell r="L82" t="str">
            <v>ago-04</v>
          </cell>
          <cell r="M82" t="str">
            <v>set-04</v>
          </cell>
          <cell r="N82" t="str">
            <v>out-04</v>
          </cell>
          <cell r="O82" t="str">
            <v>nov-04</v>
          </cell>
          <cell r="P82" t="str">
            <v>dez-04</v>
          </cell>
          <cell r="Q82" t="str">
            <v>2004</v>
          </cell>
          <cell r="V82">
            <v>0</v>
          </cell>
        </row>
        <row r="83">
          <cell r="B83" t="str">
            <v>Bandeirante</v>
          </cell>
          <cell r="E83">
            <v>1353</v>
          </cell>
          <cell r="F83">
            <v>1353</v>
          </cell>
          <cell r="G83">
            <v>1353</v>
          </cell>
          <cell r="H83">
            <v>1353</v>
          </cell>
          <cell r="I83">
            <v>1353</v>
          </cell>
          <cell r="J83">
            <v>1343</v>
          </cell>
          <cell r="K83">
            <v>1330</v>
          </cell>
          <cell r="L83">
            <v>1321</v>
          </cell>
          <cell r="M83">
            <v>1307</v>
          </cell>
          <cell r="N83">
            <v>1293</v>
          </cell>
          <cell r="O83">
            <v>1279</v>
          </cell>
          <cell r="P83">
            <v>1268</v>
          </cell>
          <cell r="Q83">
            <v>1268</v>
          </cell>
        </row>
        <row r="84">
          <cell r="B84" t="str">
            <v>Escelsa</v>
          </cell>
          <cell r="E84">
            <v>1314</v>
          </cell>
          <cell r="F84" t="str">
            <v>Escelsa</v>
          </cell>
          <cell r="G84">
            <v>1317</v>
          </cell>
          <cell r="H84">
            <v>1315</v>
          </cell>
          <cell r="I84">
            <v>1303</v>
          </cell>
          <cell r="J84">
            <v>1301</v>
          </cell>
          <cell r="K84">
            <v>1287</v>
          </cell>
          <cell r="L84">
            <v>1286</v>
          </cell>
          <cell r="M84">
            <v>1266</v>
          </cell>
          <cell r="N84">
            <v>1263</v>
          </cell>
          <cell r="O84">
            <v>1273</v>
          </cell>
          <cell r="P84">
            <v>1272</v>
          </cell>
          <cell r="Q84">
            <v>1272</v>
          </cell>
        </row>
        <row r="85">
          <cell r="B85" t="str">
            <v>Enersul</v>
          </cell>
          <cell r="E85">
            <v>947</v>
          </cell>
          <cell r="F85">
            <v>943</v>
          </cell>
          <cell r="G85">
            <v>945</v>
          </cell>
          <cell r="H85">
            <v>945</v>
          </cell>
          <cell r="I85">
            <v>939</v>
          </cell>
          <cell r="J85">
            <v>0</v>
          </cell>
          <cell r="K85">
            <v>0</v>
          </cell>
          <cell r="L85">
            <v>0</v>
          </cell>
          <cell r="M85">
            <v>0</v>
          </cell>
          <cell r="N85">
            <v>0</v>
          </cell>
          <cell r="O85">
            <v>0</v>
          </cell>
          <cell r="P85">
            <v>0</v>
          </cell>
          <cell r="Q85">
            <v>0</v>
          </cell>
          <cell r="R85">
            <v>0</v>
          </cell>
          <cell r="S85">
            <v>0</v>
          </cell>
          <cell r="T85">
            <v>0</v>
          </cell>
          <cell r="U85">
            <v>0</v>
          </cell>
          <cell r="V85">
            <v>0</v>
          </cell>
        </row>
        <row r="86">
          <cell r="E86">
            <v>3614</v>
          </cell>
          <cell r="F86">
            <v>3613</v>
          </cell>
          <cell r="G86">
            <v>3615</v>
          </cell>
          <cell r="H86" t="str">
            <v>EBIT</v>
          </cell>
          <cell r="I86">
            <v>3595</v>
          </cell>
          <cell r="J86">
            <v>0</v>
          </cell>
          <cell r="K86">
            <v>0</v>
          </cell>
          <cell r="L86">
            <v>0</v>
          </cell>
          <cell r="M86">
            <v>0</v>
          </cell>
          <cell r="N86">
            <v>0</v>
          </cell>
          <cell r="O86">
            <v>0</v>
          </cell>
          <cell r="P86">
            <v>0</v>
          </cell>
          <cell r="Q86">
            <v>0</v>
          </cell>
          <cell r="R86">
            <v>0</v>
          </cell>
          <cell r="S86">
            <v>0</v>
          </cell>
          <cell r="T86">
            <v>0</v>
          </cell>
          <cell r="U86">
            <v>0</v>
          </cell>
          <cell r="V86">
            <v>0</v>
          </cell>
        </row>
        <row r="87">
          <cell r="H87" t="str">
            <v>Depreciação</v>
          </cell>
          <cell r="J87">
            <v>0</v>
          </cell>
          <cell r="K87">
            <v>0</v>
          </cell>
          <cell r="L87">
            <v>0</v>
          </cell>
          <cell r="M87">
            <v>0</v>
          </cell>
          <cell r="N87">
            <v>0</v>
          </cell>
          <cell r="O87">
            <v>0</v>
          </cell>
          <cell r="P87">
            <v>0</v>
          </cell>
          <cell r="Q87">
            <v>0</v>
          </cell>
          <cell r="R87">
            <v>0</v>
          </cell>
          <cell r="S87">
            <v>0</v>
          </cell>
          <cell r="T87">
            <v>0</v>
          </cell>
          <cell r="U87">
            <v>0</v>
          </cell>
          <cell r="V87">
            <v>0</v>
          </cell>
        </row>
        <row r="88">
          <cell r="H88" t="str">
            <v>Amortização</v>
          </cell>
          <cell r="J88">
            <v>0</v>
          </cell>
          <cell r="K88">
            <v>0</v>
          </cell>
          <cell r="L88">
            <v>0</v>
          </cell>
          <cell r="M88">
            <v>0</v>
          </cell>
          <cell r="N88">
            <v>0</v>
          </cell>
          <cell r="O88">
            <v>0</v>
          </cell>
          <cell r="P88">
            <v>0</v>
          </cell>
          <cell r="Q88">
            <v>0</v>
          </cell>
          <cell r="R88">
            <v>0</v>
          </cell>
          <cell r="S88">
            <v>0</v>
          </cell>
          <cell r="T88">
            <v>0</v>
          </cell>
          <cell r="U88">
            <v>0</v>
          </cell>
          <cell r="V88">
            <v>0</v>
          </cell>
        </row>
        <row r="89">
          <cell r="H89" t="str">
            <v>Provisões</v>
          </cell>
          <cell r="J89">
            <v>0</v>
          </cell>
          <cell r="K89">
            <v>0</v>
          </cell>
          <cell r="L89">
            <v>0</v>
          </cell>
          <cell r="M89">
            <v>0</v>
          </cell>
          <cell r="N89">
            <v>0</v>
          </cell>
          <cell r="O89">
            <v>0</v>
          </cell>
          <cell r="P89">
            <v>0</v>
          </cell>
          <cell r="Q89">
            <v>0</v>
          </cell>
          <cell r="R89">
            <v>0</v>
          </cell>
          <cell r="S89">
            <v>0</v>
          </cell>
          <cell r="T89">
            <v>0</v>
          </cell>
          <cell r="U89">
            <v>0</v>
          </cell>
          <cell r="V89">
            <v>0</v>
          </cell>
        </row>
        <row r="91">
          <cell r="B91" t="str">
            <v>Dívida / EBITDA</v>
          </cell>
        </row>
        <row r="92">
          <cell r="F92" t="str">
            <v>Distribuição</v>
          </cell>
          <cell r="J92" t="e">
            <v>#DIV/0!</v>
          </cell>
          <cell r="K92" t="e">
            <v>#DIV/0!</v>
          </cell>
          <cell r="L92" t="e">
            <v>#DIV/0!</v>
          </cell>
          <cell r="M92" t="e">
            <v>#DIV/0!</v>
          </cell>
          <cell r="N92" t="e">
            <v>#DIV/0!</v>
          </cell>
          <cell r="O92" t="e">
            <v>#DIV/0!</v>
          </cell>
          <cell r="P92" t="e">
            <v>#DIV/0!</v>
          </cell>
          <cell r="Q92" t="e">
            <v>#DIV/0!</v>
          </cell>
          <cell r="R92" t="e">
            <v>#DIV/0!</v>
          </cell>
          <cell r="S92" t="e">
            <v>#DIV/0!</v>
          </cell>
          <cell r="T92" t="e">
            <v>#DIV/0!</v>
          </cell>
          <cell r="U92" t="e">
            <v>#DIV/0!</v>
          </cell>
          <cell r="V92" t="e">
            <v>#DIV/0!</v>
          </cell>
        </row>
        <row r="93">
          <cell r="H93" t="str">
            <v>Dívida Consolidada</v>
          </cell>
          <cell r="V93">
            <v>0</v>
          </cell>
        </row>
        <row r="94">
          <cell r="H94" t="str">
            <v>EBITDA</v>
          </cell>
          <cell r="J94" t="e">
            <v>#DIV/0!</v>
          </cell>
          <cell r="K94" t="e">
            <v>#DIV/0!</v>
          </cell>
          <cell r="L94" t="e">
            <v>#DIV/0!</v>
          </cell>
          <cell r="M94" t="e">
            <v>#DIV/0!</v>
          </cell>
          <cell r="N94" t="e">
            <v>#DIV/0!</v>
          </cell>
          <cell r="O94" t="e">
            <v>#DIV/0!</v>
          </cell>
          <cell r="P94" t="e">
            <v>#DIV/0!</v>
          </cell>
          <cell r="Q94" t="e">
            <v>#DIV/0!</v>
          </cell>
          <cell r="R94" t="e">
            <v>#DIV/0!</v>
          </cell>
          <cell r="S94" t="e">
            <v>#DIV/0!</v>
          </cell>
          <cell r="T94" t="e">
            <v>#DIV/0!</v>
          </cell>
          <cell r="U94" t="e">
            <v>#DIV/0!</v>
          </cell>
          <cell r="V94">
            <v>0</v>
          </cell>
        </row>
        <row r="96">
          <cell r="B96" t="str">
            <v>EBITDA EDP Brasil Consolidado</v>
          </cell>
          <cell r="J96">
            <v>0</v>
          </cell>
          <cell r="K96">
            <v>0</v>
          </cell>
          <cell r="L96">
            <v>0</v>
          </cell>
          <cell r="M96">
            <v>0</v>
          </cell>
          <cell r="N96">
            <v>0</v>
          </cell>
          <cell r="O96">
            <v>0</v>
          </cell>
          <cell r="P96">
            <v>0</v>
          </cell>
          <cell r="Q96">
            <v>0</v>
          </cell>
          <cell r="R96">
            <v>0</v>
          </cell>
          <cell r="S96">
            <v>0</v>
          </cell>
          <cell r="T96">
            <v>0</v>
          </cell>
          <cell r="U96">
            <v>0</v>
          </cell>
          <cell r="V96">
            <v>0</v>
          </cell>
        </row>
        <row r="98">
          <cell r="H98" t="str">
            <v>EBITDA EDP Brasil</v>
          </cell>
          <cell r="V98">
            <v>0</v>
          </cell>
        </row>
        <row r="99">
          <cell r="H99" t="str">
            <v>Provisão</v>
          </cell>
          <cell r="V99">
            <v>0</v>
          </cell>
        </row>
        <row r="100">
          <cell r="H100" t="str">
            <v>Outros Bandeirante</v>
          </cell>
          <cell r="V100">
            <v>0</v>
          </cell>
        </row>
        <row r="102">
          <cell r="B102" t="str">
            <v>Lucro Líquido</v>
          </cell>
          <cell r="V102">
            <v>0</v>
          </cell>
        </row>
      </sheetData>
      <sheetData sheetId="4" refreshError="1"/>
      <sheetData sheetId="5" refreshError="1">
        <row r="2">
          <cell r="E2" t="str">
            <v>jan-03</v>
          </cell>
        </row>
        <row r="3">
          <cell r="B3">
            <v>0</v>
          </cell>
          <cell r="C3">
            <v>0</v>
          </cell>
          <cell r="D3">
            <v>0</v>
          </cell>
          <cell r="E3">
            <v>0</v>
          </cell>
          <cell r="F3">
            <v>0</v>
          </cell>
          <cell r="G3">
            <v>0</v>
          </cell>
          <cell r="H3">
            <v>0</v>
          </cell>
          <cell r="I3">
            <v>0</v>
          </cell>
          <cell r="J3" t="str">
            <v>jan-03</v>
          </cell>
          <cell r="K3" t="str">
            <v>fev-03</v>
          </cell>
          <cell r="L3" t="str">
            <v>mar-03</v>
          </cell>
          <cell r="M3" t="str">
            <v>abr-03</v>
          </cell>
          <cell r="N3" t="str">
            <v>mai-03</v>
          </cell>
          <cell r="O3" t="str">
            <v>jun-03</v>
          </cell>
          <cell r="P3" t="str">
            <v>jul-03</v>
          </cell>
          <cell r="Q3" t="str">
            <v>ago-03</v>
          </cell>
          <cell r="R3" t="str">
            <v>set-03</v>
          </cell>
          <cell r="S3" t="str">
            <v>out-03</v>
          </cell>
          <cell r="T3" t="str">
            <v>nov-03</v>
          </cell>
          <cell r="U3" t="str">
            <v>dez-03</v>
          </cell>
          <cell r="V3" t="str">
            <v>2003</v>
          </cell>
        </row>
        <row r="4">
          <cell r="B4" t="str">
            <v>Mês de Análise</v>
          </cell>
          <cell r="E4">
            <v>1498256.9680000001</v>
          </cell>
          <cell r="F4">
            <v>1556203.9479999999</v>
          </cell>
          <cell r="G4">
            <v>37622</v>
          </cell>
          <cell r="H4">
            <v>1476999.08</v>
          </cell>
          <cell r="I4">
            <v>1518740.247</v>
          </cell>
          <cell r="J4">
            <v>1421268.3810000001</v>
          </cell>
          <cell r="K4">
            <v>1437549.5460000001</v>
          </cell>
          <cell r="L4">
            <v>1474593.9469999999</v>
          </cell>
          <cell r="M4">
            <v>1429194.6250000002</v>
          </cell>
          <cell r="N4">
            <v>1511852.7079999999</v>
          </cell>
          <cell r="O4">
            <v>1532774.2770170001</v>
          </cell>
          <cell r="P4">
            <v>1510455.0970000001</v>
          </cell>
          <cell r="Q4">
            <v>17911216.212017</v>
          </cell>
        </row>
        <row r="6">
          <cell r="E6">
            <v>12</v>
          </cell>
          <cell r="F6">
            <v>12</v>
          </cell>
          <cell r="G6">
            <v>12</v>
          </cell>
          <cell r="H6">
            <v>12</v>
          </cell>
          <cell r="I6">
            <v>12</v>
          </cell>
          <cell r="J6">
            <v>12</v>
          </cell>
          <cell r="K6">
            <v>12</v>
          </cell>
          <cell r="L6">
            <v>12</v>
          </cell>
          <cell r="M6">
            <v>12</v>
          </cell>
          <cell r="N6">
            <v>12</v>
          </cell>
          <cell r="O6">
            <v>12</v>
          </cell>
          <cell r="P6">
            <v>12</v>
          </cell>
        </row>
        <row r="7">
          <cell r="B7" t="str">
            <v>Índice para Anualização</v>
          </cell>
          <cell r="E7">
            <v>260.11816741124346</v>
          </cell>
          <cell r="F7">
            <v>314.54558444519279</v>
          </cell>
          <cell r="G7">
            <v>411.42417733930483</v>
          </cell>
          <cell r="H7">
            <v>296.03917730886218</v>
          </cell>
          <cell r="I7">
            <v>308.56304983542373</v>
          </cell>
          <cell r="J7">
            <v>423.99514046752773</v>
          </cell>
          <cell r="K7">
            <v>313.39220553954868</v>
          </cell>
          <cell r="L7">
            <v>369.70632187003747</v>
          </cell>
          <cell r="M7">
            <v>352.98931492615247</v>
          </cell>
          <cell r="N7">
            <v>413.86662420791936</v>
          </cell>
          <cell r="O7">
            <v>400.56906625377508</v>
          </cell>
          <cell r="P7">
            <v>581.86734531847242</v>
          </cell>
          <cell r="Q7">
            <v>368.16059590897265</v>
          </cell>
        </row>
        <row r="8">
          <cell r="D8" t="str">
            <v>Margem Bruta</v>
          </cell>
          <cell r="E8">
            <v>743999.86692000006</v>
          </cell>
          <cell r="F8">
            <v>902311.12535999995</v>
          </cell>
          <cell r="G8">
            <v>1182022.0729200002</v>
          </cell>
          <cell r="H8">
            <v>851099.31299999985</v>
          </cell>
          <cell r="I8">
            <v>887293.10640000016</v>
          </cell>
          <cell r="J8">
            <v>8.3333333333333329E-2</v>
          </cell>
          <cell r="K8">
            <v>8.3333333333333329E-2</v>
          </cell>
          <cell r="L8">
            <v>8.3333333333333329E-2</v>
          </cell>
          <cell r="M8">
            <v>8.3333333333333329E-2</v>
          </cell>
          <cell r="N8">
            <v>8.3333333333333329E-2</v>
          </cell>
          <cell r="O8">
            <v>8.3333333333333329E-2</v>
          </cell>
          <cell r="P8">
            <v>8.3333333333333329E-2</v>
          </cell>
          <cell r="Q8">
            <v>8.3333333333333329E-2</v>
          </cell>
          <cell r="R8">
            <v>8.3333333333333329E-2</v>
          </cell>
          <cell r="S8">
            <v>8.3333333333333329E-2</v>
          </cell>
          <cell r="T8">
            <v>8.3333333333333329E-2</v>
          </cell>
          <cell r="U8">
            <v>8.3333333333333329E-2</v>
          </cell>
        </row>
        <row r="9">
          <cell r="D9" t="str">
            <v>Nº de Clientes</v>
          </cell>
          <cell r="E9">
            <v>2860238</v>
          </cell>
          <cell r="F9">
            <v>2868618</v>
          </cell>
          <cell r="G9">
            <v>2873001</v>
          </cell>
          <cell r="H9">
            <v>2874955</v>
          </cell>
          <cell r="I9">
            <v>2875565</v>
          </cell>
          <cell r="J9">
            <v>0</v>
          </cell>
          <cell r="K9">
            <v>0</v>
          </cell>
          <cell r="L9">
            <v>0</v>
          </cell>
          <cell r="M9">
            <v>0</v>
          </cell>
          <cell r="N9">
            <v>0</v>
          </cell>
          <cell r="O9">
            <v>0</v>
          </cell>
          <cell r="P9">
            <v>0</v>
          </cell>
          <cell r="Q9">
            <v>0</v>
          </cell>
          <cell r="R9">
            <v>0</v>
          </cell>
          <cell r="S9">
            <v>0</v>
          </cell>
          <cell r="T9">
            <v>0</v>
          </cell>
          <cell r="U9">
            <v>0</v>
          </cell>
        </row>
        <row r="11">
          <cell r="B11" t="str">
            <v>ROIC</v>
          </cell>
          <cell r="E11">
            <v>0</v>
          </cell>
          <cell r="F11">
            <v>0</v>
          </cell>
          <cell r="G11">
            <v>0</v>
          </cell>
          <cell r="H11">
            <v>0</v>
          </cell>
          <cell r="I11">
            <v>0</v>
          </cell>
          <cell r="J11" t="e">
            <v>#DIV/0!</v>
          </cell>
          <cell r="K11" t="e">
            <v>#DIV/0!</v>
          </cell>
          <cell r="L11" t="e">
            <v>#DIV/0!</v>
          </cell>
          <cell r="M11" t="e">
            <v>#DIV/0!</v>
          </cell>
          <cell r="N11" t="e">
            <v>#DIV/0!</v>
          </cell>
          <cell r="O11" t="e">
            <v>#DIV/0!</v>
          </cell>
          <cell r="P11" t="e">
            <v>#DIV/0!</v>
          </cell>
          <cell r="Q11" t="e">
            <v>#DIV/0!</v>
          </cell>
          <cell r="R11" t="e">
            <v>#DIV/0!</v>
          </cell>
          <cell r="S11" t="e">
            <v>#DIV/0!</v>
          </cell>
          <cell r="T11" t="e">
            <v>#DIV/0!</v>
          </cell>
          <cell r="U11">
            <v>0</v>
          </cell>
          <cell r="V11">
            <v>4.8646790127849004E-2</v>
          </cell>
        </row>
        <row r="12">
          <cell r="B12" t="str">
            <v>Bandeirante</v>
          </cell>
          <cell r="E12">
            <v>0</v>
          </cell>
          <cell r="F12">
            <v>0</v>
          </cell>
          <cell r="G12">
            <v>0</v>
          </cell>
          <cell r="H12">
            <v>0</v>
          </cell>
          <cell r="I12">
            <v>0</v>
          </cell>
          <cell r="J12">
            <v>0</v>
          </cell>
          <cell r="K12">
            <v>0</v>
          </cell>
          <cell r="L12">
            <v>0</v>
          </cell>
          <cell r="M12">
            <v>0</v>
          </cell>
          <cell r="N12">
            <v>0</v>
          </cell>
          <cell r="O12">
            <v>0</v>
          </cell>
          <cell r="P12">
            <v>0</v>
          </cell>
          <cell r="Q12">
            <v>-418195.81330000004</v>
          </cell>
        </row>
        <row r="13">
          <cell r="D13" t="str">
            <v>EBIT Ajustado</v>
          </cell>
          <cell r="J13">
            <v>0</v>
          </cell>
          <cell r="K13">
            <v>0</v>
          </cell>
          <cell r="L13">
            <v>0</v>
          </cell>
          <cell r="M13">
            <v>0</v>
          </cell>
          <cell r="N13">
            <v>0</v>
          </cell>
          <cell r="O13">
            <v>0</v>
          </cell>
          <cell r="P13">
            <v>0</v>
          </cell>
          <cell r="Q13">
            <v>0</v>
          </cell>
          <cell r="R13">
            <v>0</v>
          </cell>
          <cell r="S13">
            <v>0</v>
          </cell>
          <cell r="T13">
            <v>0</v>
          </cell>
          <cell r="U13">
            <v>0</v>
          </cell>
          <cell r="V13">
            <v>229798.94091659997</v>
          </cell>
        </row>
        <row r="14">
          <cell r="D14" t="str">
            <v>Custos Pessoal</v>
          </cell>
          <cell r="E14" t="str">
            <v>EBIT</v>
          </cell>
          <cell r="Q14">
            <v>-92319</v>
          </cell>
          <cell r="V14">
            <v>229798.94091659997</v>
          </cell>
        </row>
        <row r="15">
          <cell r="D15" t="str">
            <v>Outros Custos Operacionais</v>
          </cell>
          <cell r="E15" t="str">
            <v>Comp. Amort. Compart.</v>
          </cell>
          <cell r="Q15">
            <v>-113458</v>
          </cell>
          <cell r="V15">
            <v>0</v>
          </cell>
        </row>
        <row r="16">
          <cell r="D16" t="str">
            <v>Investimento Líquido de Subsídio</v>
          </cell>
          <cell r="E16" t="str">
            <v>(-) Encargos Financeiros</v>
          </cell>
          <cell r="Q16">
            <v>-106978.81330000001</v>
          </cell>
          <cell r="V16">
            <v>0</v>
          </cell>
        </row>
        <row r="17">
          <cell r="D17" t="str">
            <v>Material Diversos</v>
          </cell>
          <cell r="Q17">
            <v>-7935</v>
          </cell>
        </row>
        <row r="18">
          <cell r="D18" t="str">
            <v>Capital Investido</v>
          </cell>
          <cell r="J18">
            <v>0</v>
          </cell>
          <cell r="K18">
            <v>0</v>
          </cell>
          <cell r="L18">
            <v>0</v>
          </cell>
          <cell r="M18">
            <v>0</v>
          </cell>
          <cell r="N18">
            <v>0</v>
          </cell>
          <cell r="O18">
            <v>0</v>
          </cell>
          <cell r="P18">
            <v>0</v>
          </cell>
          <cell r="Q18">
            <v>0</v>
          </cell>
          <cell r="R18">
            <v>0</v>
          </cell>
          <cell r="S18">
            <v>0</v>
          </cell>
          <cell r="T18">
            <v>0</v>
          </cell>
          <cell r="U18">
            <v>4723825.3605770003</v>
          </cell>
          <cell r="V18">
            <v>4723825.3605770003</v>
          </cell>
        </row>
        <row r="19">
          <cell r="D19" t="str">
            <v>(-) Prestação de Serviços</v>
          </cell>
          <cell r="E19" t="str">
            <v>Ativo Líquido</v>
          </cell>
          <cell r="U19">
            <v>7025553.4006621893</v>
          </cell>
          <cell r="V19">
            <v>7025553.4006621893</v>
          </cell>
        </row>
        <row r="20">
          <cell r="D20" t="str">
            <v>(-) Outros Proveitos Operacionais</v>
          </cell>
          <cell r="E20" t="str">
            <v>(-) Investimentos Financeiros</v>
          </cell>
          <cell r="U20">
            <v>-362070.11924518924</v>
          </cell>
          <cell r="V20">
            <v>-362070.11924518924</v>
          </cell>
        </row>
        <row r="21">
          <cell r="B21" t="str">
            <v>Escelsa</v>
          </cell>
          <cell r="E21" t="str">
            <v>(-) Caixa</v>
          </cell>
          <cell r="U21">
            <v>-98036.824836000014</v>
          </cell>
          <cell r="V21">
            <v>-98036.824836000014</v>
          </cell>
        </row>
        <row r="22">
          <cell r="E22">
            <v>0</v>
          </cell>
          <cell r="F22">
            <v>0</v>
          </cell>
          <cell r="G22">
            <v>0</v>
          </cell>
          <cell r="H22" t="str">
            <v>(-) Passivo</v>
          </cell>
          <cell r="I22">
            <v>0</v>
          </cell>
          <cell r="J22">
            <v>0</v>
          </cell>
          <cell r="K22">
            <v>0</v>
          </cell>
          <cell r="L22">
            <v>0</v>
          </cell>
          <cell r="M22">
            <v>0</v>
          </cell>
          <cell r="N22">
            <v>0</v>
          </cell>
          <cell r="O22">
            <v>0</v>
          </cell>
          <cell r="P22">
            <v>0</v>
          </cell>
          <cell r="Q22">
            <v>-299878.23901748785</v>
          </cell>
          <cell r="U22">
            <v>-5140006.805834</v>
          </cell>
          <cell r="V22">
            <v>-5140006.805834</v>
          </cell>
        </row>
        <row r="23">
          <cell r="D23" t="str">
            <v>FSEs</v>
          </cell>
          <cell r="H23" t="str">
            <v>(+) Dívida</v>
          </cell>
          <cell r="Q23">
            <v>-34259.788979999998</v>
          </cell>
          <cell r="U23">
            <v>3065109.9098300003</v>
          </cell>
          <cell r="V23">
            <v>3065109.9098300003</v>
          </cell>
        </row>
        <row r="24">
          <cell r="D24" t="str">
            <v>Custos Pessoal</v>
          </cell>
          <cell r="H24" t="str">
            <v>(+) Provisão</v>
          </cell>
          <cell r="Q24">
            <v>-71144.860549999998</v>
          </cell>
          <cell r="U24">
            <v>233275.8</v>
          </cell>
          <cell r="V24">
            <v>233275.8</v>
          </cell>
        </row>
        <row r="25">
          <cell r="D25" t="str">
            <v>Outros Custos Operacionais</v>
          </cell>
          <cell r="Q25">
            <v>-121362.90322000002</v>
          </cell>
        </row>
        <row r="26">
          <cell r="D26" t="str">
            <v>Investimento Líquido de Subsídio</v>
          </cell>
          <cell r="Q26">
            <v>-49273.03176596461</v>
          </cell>
        </row>
        <row r="27">
          <cell r="B27" t="str">
            <v>Margem Bruta (MR$)</v>
          </cell>
          <cell r="D27" t="str">
            <v>Material Diversos</v>
          </cell>
          <cell r="J27">
            <v>0</v>
          </cell>
          <cell r="K27">
            <v>0</v>
          </cell>
          <cell r="L27">
            <v>0</v>
          </cell>
          <cell r="M27">
            <v>0</v>
          </cell>
          <cell r="N27">
            <v>0</v>
          </cell>
          <cell r="O27">
            <v>0</v>
          </cell>
          <cell r="P27">
            <v>0</v>
          </cell>
          <cell r="Q27">
            <v>0</v>
          </cell>
          <cell r="R27">
            <v>0</v>
          </cell>
          <cell r="S27">
            <v>0</v>
          </cell>
          <cell r="T27">
            <v>0</v>
          </cell>
          <cell r="U27">
            <v>0</v>
          </cell>
          <cell r="V27">
            <v>1184201.4981999991</v>
          </cell>
        </row>
        <row r="28">
          <cell r="C28" t="str">
            <v>EDP Consolidado</v>
          </cell>
          <cell r="D28" t="str">
            <v>(-) TPEs</v>
          </cell>
          <cell r="Q28">
            <v>-15200.228801523219</v>
          </cell>
        </row>
        <row r="29">
          <cell r="D29" t="str">
            <v>Venda de Energia</v>
          </cell>
          <cell r="V29">
            <v>4287413.4079399994</v>
          </cell>
        </row>
        <row r="30">
          <cell r="D30" t="str">
            <v>Outras Receitas</v>
          </cell>
          <cell r="V30">
            <v>171451.32456099999</v>
          </cell>
        </row>
        <row r="31">
          <cell r="B31" t="str">
            <v>Enersul</v>
          </cell>
          <cell r="C31" t="str">
            <v>(-) CMV (Energia)</v>
          </cell>
          <cell r="V31">
            <v>-1646236.4981869999</v>
          </cell>
        </row>
        <row r="32">
          <cell r="D32" t="str">
            <v>(-) CMV (Encargos Regulatórios)</v>
          </cell>
          <cell r="E32">
            <v>0</v>
          </cell>
          <cell r="F32">
            <v>0</v>
          </cell>
          <cell r="G32">
            <v>0</v>
          </cell>
          <cell r="H32">
            <v>0</v>
          </cell>
          <cell r="I32">
            <v>0</v>
          </cell>
          <cell r="J32">
            <v>0</v>
          </cell>
          <cell r="K32">
            <v>0</v>
          </cell>
          <cell r="L32">
            <v>0</v>
          </cell>
          <cell r="M32">
            <v>0</v>
          </cell>
          <cell r="N32">
            <v>0</v>
          </cell>
          <cell r="O32">
            <v>0</v>
          </cell>
          <cell r="P32">
            <v>0</v>
          </cell>
          <cell r="Q32">
            <v>-235648.23901000002</v>
          </cell>
          <cell r="V32">
            <v>-498898.62986800005</v>
          </cell>
        </row>
        <row r="33">
          <cell r="D33" t="str">
            <v>(-) CMV (Impostos)</v>
          </cell>
          <cell r="Q33">
            <v>-29842.293969999999</v>
          </cell>
          <cell r="V33">
            <v>-1129528.1062460002</v>
          </cell>
        </row>
        <row r="34">
          <cell r="D34" t="str">
            <v>Custos Pessoal</v>
          </cell>
          <cell r="Q34">
            <v>-53428.243069999997</v>
          </cell>
        </row>
        <row r="35">
          <cell r="D35" t="str">
            <v>Outros Custos Operacionais</v>
          </cell>
          <cell r="Q35">
            <v>-84734.993430000002</v>
          </cell>
        </row>
        <row r="36">
          <cell r="C36" t="str">
            <v>Bandeirante</v>
          </cell>
          <cell r="D36" t="str">
            <v>Investimento Líquido de Subsídio</v>
          </cell>
          <cell r="J36">
            <v>18114</v>
          </cell>
          <cell r="K36">
            <v>27078</v>
          </cell>
          <cell r="L36">
            <v>39097</v>
          </cell>
          <cell r="M36">
            <v>29676</v>
          </cell>
          <cell r="N36">
            <v>24536</v>
          </cell>
          <cell r="O36">
            <v>52437</v>
          </cell>
          <cell r="P36">
            <v>30224</v>
          </cell>
          <cell r="Q36">
            <v>34149</v>
          </cell>
          <cell r="R36">
            <v>29716</v>
          </cell>
          <cell r="S36">
            <v>34659</v>
          </cell>
          <cell r="T36">
            <v>39105</v>
          </cell>
          <cell r="U36">
            <v>80977</v>
          </cell>
          <cell r="V36">
            <v>439768</v>
          </cell>
        </row>
        <row r="37">
          <cell r="D37" t="str">
            <v>Material Diversos</v>
          </cell>
          <cell r="Q37">
            <v>-11660.97654</v>
          </cell>
        </row>
        <row r="38">
          <cell r="D38" t="str">
            <v>Venda de Energia</v>
          </cell>
          <cell r="J38">
            <v>158772</v>
          </cell>
          <cell r="K38">
            <v>169790</v>
          </cell>
          <cell r="L38">
            <v>184092</v>
          </cell>
          <cell r="M38">
            <v>169123</v>
          </cell>
          <cell r="N38">
            <v>170607</v>
          </cell>
          <cell r="O38">
            <v>176618</v>
          </cell>
          <cell r="P38">
            <v>167832</v>
          </cell>
          <cell r="Q38">
            <v>173222</v>
          </cell>
          <cell r="R38">
            <v>171734</v>
          </cell>
          <cell r="S38">
            <v>169898</v>
          </cell>
          <cell r="T38">
            <v>182701</v>
          </cell>
          <cell r="U38">
            <v>220349</v>
          </cell>
          <cell r="V38">
            <v>2114738</v>
          </cell>
        </row>
        <row r="39">
          <cell r="D39" t="str">
            <v>Outras Receitas</v>
          </cell>
          <cell r="J39">
            <v>2220</v>
          </cell>
          <cell r="K39">
            <v>2243</v>
          </cell>
          <cell r="L39">
            <v>1936</v>
          </cell>
          <cell r="M39">
            <v>3146</v>
          </cell>
          <cell r="N39">
            <v>2404</v>
          </cell>
          <cell r="O39">
            <v>7930</v>
          </cell>
          <cell r="P39">
            <v>2518</v>
          </cell>
          <cell r="Q39">
            <v>2404</v>
          </cell>
          <cell r="R39">
            <v>8228</v>
          </cell>
          <cell r="S39">
            <v>13076</v>
          </cell>
          <cell r="T39">
            <v>9615</v>
          </cell>
          <cell r="U39">
            <v>12957</v>
          </cell>
          <cell r="V39">
            <v>68677</v>
          </cell>
        </row>
        <row r="40">
          <cell r="C40" t="str">
            <v>(-) CMV (Energia)</v>
          </cell>
          <cell r="D40" t="str">
            <v>(-) Outros Proveitos Operacionais</v>
          </cell>
          <cell r="J40">
            <v>-81050</v>
          </cell>
          <cell r="K40">
            <v>-80288</v>
          </cell>
          <cell r="L40">
            <v>-82803</v>
          </cell>
          <cell r="M40">
            <v>-81220</v>
          </cell>
          <cell r="N40">
            <v>-84459</v>
          </cell>
          <cell r="O40">
            <v>-70381</v>
          </cell>
          <cell r="P40">
            <v>-78364</v>
          </cell>
          <cell r="Q40">
            <v>-77946</v>
          </cell>
          <cell r="R40">
            <v>-88841</v>
          </cell>
          <cell r="S40">
            <v>-81574</v>
          </cell>
          <cell r="T40">
            <v>-78406</v>
          </cell>
          <cell r="U40">
            <v>-73813</v>
          </cell>
          <cell r="V40">
            <v>-959145</v>
          </cell>
        </row>
        <row r="41">
          <cell r="D41" t="str">
            <v>(-) CMV (Encargos Regulatórios)</v>
          </cell>
          <cell r="J41">
            <v>-21371</v>
          </cell>
          <cell r="K41">
            <v>-21369</v>
          </cell>
          <cell r="L41">
            <v>-21393</v>
          </cell>
          <cell r="M41">
            <v>-21596</v>
          </cell>
          <cell r="N41">
            <v>-21403</v>
          </cell>
          <cell r="O41">
            <v>-21175</v>
          </cell>
          <cell r="P41">
            <v>-21762</v>
          </cell>
          <cell r="Q41">
            <v>-21125</v>
          </cell>
          <cell r="R41">
            <v>-21136</v>
          </cell>
          <cell r="S41">
            <v>-23881</v>
          </cell>
          <cell r="T41">
            <v>-29258</v>
          </cell>
          <cell r="U41">
            <v>-30013</v>
          </cell>
          <cell r="V41">
            <v>-275482</v>
          </cell>
        </row>
        <row r="42">
          <cell r="D42" t="str">
            <v>(-) CMV (Impostos)</v>
          </cell>
          <cell r="J42">
            <v>-40457</v>
          </cell>
          <cell r="K42">
            <v>-43298</v>
          </cell>
          <cell r="L42">
            <v>-42735</v>
          </cell>
          <cell r="M42">
            <v>-39777</v>
          </cell>
          <cell r="N42">
            <v>-42613</v>
          </cell>
          <cell r="O42">
            <v>-40555</v>
          </cell>
          <cell r="P42">
            <v>-40000</v>
          </cell>
          <cell r="Q42">
            <v>-42406</v>
          </cell>
          <cell r="R42">
            <v>-40269</v>
          </cell>
          <cell r="S42">
            <v>-42860</v>
          </cell>
          <cell r="T42">
            <v>-45547</v>
          </cell>
          <cell r="U42">
            <v>-48503</v>
          </cell>
          <cell r="V42">
            <v>-509020</v>
          </cell>
        </row>
        <row r="44">
          <cell r="B44" t="str">
            <v>Nº de Colaboradores</v>
          </cell>
          <cell r="E44">
            <v>3635</v>
          </cell>
          <cell r="F44">
            <v>3644</v>
          </cell>
          <cell r="G44">
            <v>3647</v>
          </cell>
          <cell r="H44">
            <v>3614</v>
          </cell>
          <cell r="I44">
            <v>3616</v>
          </cell>
          <cell r="J44">
            <v>3648</v>
          </cell>
          <cell r="K44">
            <v>3643</v>
          </cell>
          <cell r="L44">
            <v>3638</v>
          </cell>
          <cell r="M44">
            <v>3612</v>
          </cell>
          <cell r="N44">
            <v>3593</v>
          </cell>
          <cell r="O44">
            <v>3525</v>
          </cell>
          <cell r="P44">
            <v>3514</v>
          </cell>
          <cell r="Q44">
            <v>3514</v>
          </cell>
        </row>
        <row r="46">
          <cell r="B46" t="str">
            <v>Nº de Clientes / Nº de Colab. Médio</v>
          </cell>
          <cell r="C46" t="str">
            <v>Escelsa</v>
          </cell>
          <cell r="E46">
            <v>786.860522696011</v>
          </cell>
          <cell r="F46">
            <v>787.21679473106474</v>
          </cell>
          <cell r="G46">
            <v>787.77104469426922</v>
          </cell>
          <cell r="H46">
            <v>795.50498063087991</v>
          </cell>
          <cell r="I46">
            <v>795.23368362831854</v>
          </cell>
          <cell r="J46">
            <v>27185.618420000006</v>
          </cell>
          <cell r="K46">
            <v>36030.280969999978</v>
          </cell>
          <cell r="L46">
            <v>38120.47611000004</v>
          </cell>
          <cell r="M46">
            <v>22023.439929999942</v>
          </cell>
          <cell r="N46">
            <v>24050.788360000046</v>
          </cell>
          <cell r="O46">
            <v>22285.413079999962</v>
          </cell>
          <cell r="P46">
            <v>21066.986700000001</v>
          </cell>
          <cell r="Q46">
            <v>29331.343649999966</v>
          </cell>
          <cell r="R46">
            <v>33078.461130000171</v>
          </cell>
          <cell r="S46">
            <v>37552.725439999966</v>
          </cell>
          <cell r="T46">
            <v>33605.210889999922</v>
          </cell>
          <cell r="U46">
            <v>31242.971449999994</v>
          </cell>
          <cell r="V46">
            <v>355573.71613000025</v>
          </cell>
        </row>
        <row r="48">
          <cell r="D48" t="str">
            <v>Venda de Energia</v>
          </cell>
          <cell r="J48">
            <v>101114.11321</v>
          </cell>
          <cell r="K48">
            <v>105221.69252999999</v>
          </cell>
          <cell r="L48">
            <v>107761.78679000001</v>
          </cell>
          <cell r="M48">
            <v>95463.335249999975</v>
          </cell>
          <cell r="N48">
            <v>96754.604260000036</v>
          </cell>
          <cell r="O48">
            <v>95664.751679999943</v>
          </cell>
          <cell r="P48">
            <v>94946.300010000006</v>
          </cell>
          <cell r="Q48">
            <v>103412.86446999999</v>
          </cell>
          <cell r="R48">
            <v>113034.1533500001</v>
          </cell>
          <cell r="S48">
            <v>119067.14946000004</v>
          </cell>
          <cell r="T48">
            <v>116192.11982999992</v>
          </cell>
          <cell r="U48">
            <v>136278.95992999995</v>
          </cell>
          <cell r="V48">
            <v>1284911.8307700001</v>
          </cell>
        </row>
        <row r="49">
          <cell r="D49" t="str">
            <v>Outras Receitas</v>
          </cell>
          <cell r="J49">
            <v>4750.78316</v>
          </cell>
          <cell r="K49">
            <v>1465.1696400000001</v>
          </cell>
          <cell r="L49">
            <v>13647.487120000002</v>
          </cell>
          <cell r="M49">
            <v>4313.3332100000007</v>
          </cell>
          <cell r="N49">
            <v>4291.0990099999999</v>
          </cell>
          <cell r="O49">
            <v>3944.6200099999978</v>
          </cell>
          <cell r="P49">
            <v>4688.8579600000012</v>
          </cell>
          <cell r="Q49">
            <v>5412.7422999999999</v>
          </cell>
          <cell r="R49">
            <v>7172.201060000004</v>
          </cell>
          <cell r="S49">
            <v>8136.0738399999991</v>
          </cell>
          <cell r="T49">
            <v>7215.9133699999929</v>
          </cell>
          <cell r="U49">
            <v>6566.1704300000019</v>
          </cell>
          <cell r="V49">
            <v>71604.451109999995</v>
          </cell>
        </row>
        <row r="50">
          <cell r="C50" t="str">
            <v>(-) CMV (Energia)</v>
          </cell>
          <cell r="J50">
            <v>-34596.11853</v>
          </cell>
          <cell r="K50">
            <v>-33123.416509999995</v>
          </cell>
          <cell r="L50">
            <v>-34770.864689999988</v>
          </cell>
          <cell r="M50">
            <v>-31941.823620000028</v>
          </cell>
          <cell r="N50">
            <v>-34256.613770000004</v>
          </cell>
          <cell r="O50">
            <v>-35312.908829999978</v>
          </cell>
          <cell r="P50">
            <v>-34184.269530000012</v>
          </cell>
          <cell r="Q50">
            <v>-37260.388910000001</v>
          </cell>
          <cell r="R50">
            <v>-37206.549509999953</v>
          </cell>
          <cell r="S50">
            <v>-38579.674710000058</v>
          </cell>
          <cell r="T50">
            <v>-38317.440069999982</v>
          </cell>
          <cell r="U50">
            <v>-56299.728049999969</v>
          </cell>
          <cell r="V50">
            <v>-445849.79672999994</v>
          </cell>
        </row>
        <row r="51">
          <cell r="D51" t="str">
            <v>(-) CMV (Encargos Regulatórios)</v>
          </cell>
          <cell r="J51">
            <v>-9866.7410600000003</v>
          </cell>
          <cell r="K51">
            <v>-9919.9663500000006</v>
          </cell>
          <cell r="L51">
            <v>-14094.866900000003</v>
          </cell>
          <cell r="M51">
            <v>-13278.946340000002</v>
          </cell>
          <cell r="N51">
            <v>-10742.480019999999</v>
          </cell>
          <cell r="O51">
            <v>-11253.3174</v>
          </cell>
          <cell r="P51">
            <v>-13724.084589999999</v>
          </cell>
          <cell r="Q51">
            <v>-8640.8250400000052</v>
          </cell>
          <cell r="R51">
            <v>-13696.067359999997</v>
          </cell>
          <cell r="S51">
            <v>-12319.355740000006</v>
          </cell>
          <cell r="T51">
            <v>-12392.805709999993</v>
          </cell>
          <cell r="U51">
            <v>-12343.580399999988</v>
          </cell>
          <cell r="V51">
            <v>-142273.03690999997</v>
          </cell>
        </row>
        <row r="52">
          <cell r="D52" t="str">
            <v>(-) CMV (Impostos)</v>
          </cell>
          <cell r="J52">
            <v>-34216.418359999996</v>
          </cell>
          <cell r="K52">
            <v>-27613.198340000003</v>
          </cell>
          <cell r="L52">
            <v>-34423.066209999997</v>
          </cell>
          <cell r="M52">
            <v>-32532.45857000001</v>
          </cell>
          <cell r="N52">
            <v>-31995.821119999986</v>
          </cell>
          <cell r="O52">
            <v>-30757.732380000009</v>
          </cell>
          <cell r="P52">
            <v>-30659.817149999995</v>
          </cell>
          <cell r="Q52">
            <v>-33593.049170000006</v>
          </cell>
          <cell r="R52">
            <v>-36225.276409999977</v>
          </cell>
          <cell r="S52">
            <v>-38751.467410000005</v>
          </cell>
          <cell r="T52">
            <v>-39092.57653000002</v>
          </cell>
          <cell r="U52">
            <v>-42958.850460000001</v>
          </cell>
          <cell r="V52">
            <v>-412819.73211000004</v>
          </cell>
        </row>
        <row r="56">
          <cell r="C56" t="str">
            <v>Enersul</v>
          </cell>
          <cell r="J56">
            <v>16700.370490000001</v>
          </cell>
          <cell r="K56">
            <v>12084.312810000021</v>
          </cell>
          <cell r="L56">
            <v>21284.363299999961</v>
          </cell>
          <cell r="M56">
            <v>19225.502820000045</v>
          </cell>
          <cell r="N56">
            <v>25354.303839999971</v>
          </cell>
          <cell r="O56">
            <v>26997.059749999949</v>
          </cell>
          <cell r="P56">
            <v>23984.907010000086</v>
          </cell>
          <cell r="Q56">
            <v>25401.585029999947</v>
          </cell>
          <cell r="R56">
            <v>22132.826600000011</v>
          </cell>
          <cell r="S56">
            <v>27505.195530000066</v>
          </cell>
          <cell r="T56">
            <v>23960.490479999979</v>
          </cell>
          <cell r="U56">
            <v>28504.888459999773</v>
          </cell>
          <cell r="V56">
            <v>273135.80611999973</v>
          </cell>
        </row>
        <row r="58">
          <cell r="D58" t="str">
            <v>Venda de Energia</v>
          </cell>
          <cell r="J58">
            <v>49675.432529999998</v>
          </cell>
          <cell r="K58">
            <v>45150.109110000019</v>
          </cell>
          <cell r="L58">
            <v>49985.551959999961</v>
          </cell>
          <cell r="M58">
            <v>55863.371950000059</v>
          </cell>
          <cell r="N58">
            <v>65285.52143999996</v>
          </cell>
          <cell r="O58">
            <v>68531.463779999947</v>
          </cell>
          <cell r="P58">
            <v>61933.605390000099</v>
          </cell>
          <cell r="Q58">
            <v>66156.664569999935</v>
          </cell>
          <cell r="R58">
            <v>61946.832560000017</v>
          </cell>
          <cell r="S58">
            <v>69839.638200000059</v>
          </cell>
          <cell r="T58">
            <v>66241.742560000013</v>
          </cell>
          <cell r="U58">
            <v>77269.784759999748</v>
          </cell>
          <cell r="V58">
            <v>737879.71880999976</v>
          </cell>
        </row>
        <row r="59">
          <cell r="D59" t="str">
            <v>Outras Receitas</v>
          </cell>
          <cell r="J59">
            <v>780.55324000000007</v>
          </cell>
          <cell r="K59">
            <v>779.59193999999991</v>
          </cell>
          <cell r="L59">
            <v>966.79112000000009</v>
          </cell>
          <cell r="M59">
            <v>1112.79494</v>
          </cell>
          <cell r="N59">
            <v>946.38872000000003</v>
          </cell>
          <cell r="O59">
            <v>-1835.3496799999998</v>
          </cell>
          <cell r="P59">
            <v>2700.9284200000002</v>
          </cell>
          <cell r="Q59">
            <v>829.51995999999917</v>
          </cell>
          <cell r="R59">
            <v>1085.8934700000007</v>
          </cell>
          <cell r="S59">
            <v>1163.6117099999997</v>
          </cell>
          <cell r="T59">
            <v>1113.4063699999992</v>
          </cell>
          <cell r="U59">
            <v>966.57814000000042</v>
          </cell>
          <cell r="V59">
            <v>10610.708350000001</v>
          </cell>
        </row>
        <row r="60">
          <cell r="C60" t="str">
            <v>(-) CMV (Energia)</v>
          </cell>
          <cell r="J60">
            <v>-15170.420620000001</v>
          </cell>
          <cell r="K60">
            <v>-14866.193849999998</v>
          </cell>
          <cell r="L60">
            <v>-11256.959919999999</v>
          </cell>
          <cell r="M60">
            <v>-19071.320680000008</v>
          </cell>
          <cell r="N60">
            <v>-18799.221549999987</v>
          </cell>
          <cell r="O60">
            <v>-18342.859360000006</v>
          </cell>
          <cell r="P60">
            <v>-19042.998510000001</v>
          </cell>
          <cell r="Q60">
            <v>-19818.620319999991</v>
          </cell>
          <cell r="R60">
            <v>-20251.676540000011</v>
          </cell>
          <cell r="S60">
            <v>-20566.974520000007</v>
          </cell>
          <cell r="T60">
            <v>-20641.932730000015</v>
          </cell>
          <cell r="U60">
            <v>-24519.753979999979</v>
          </cell>
          <cell r="V60">
            <v>-222348.93257999999</v>
          </cell>
        </row>
        <row r="61">
          <cell r="D61" t="str">
            <v>(-) CMV (Encargos Regulatórios)</v>
          </cell>
          <cell r="J61">
            <v>-5314.9956499999998</v>
          </cell>
          <cell r="K61">
            <v>-6334.0354699999998</v>
          </cell>
          <cell r="L61">
            <v>-5426.2764499999994</v>
          </cell>
          <cell r="M61">
            <v>-5745.7960699999994</v>
          </cell>
          <cell r="N61">
            <v>-5565.4310700000005</v>
          </cell>
          <cell r="O61">
            <v>-5606.0308599999962</v>
          </cell>
          <cell r="P61">
            <v>-5609.0719700000045</v>
          </cell>
          <cell r="Q61">
            <v>-5657.7214799999992</v>
          </cell>
          <cell r="R61">
            <v>-5563.6383799999967</v>
          </cell>
          <cell r="S61">
            <v>-5516.7041599999975</v>
          </cell>
          <cell r="T61">
            <v>-6138.8374900000072</v>
          </cell>
          <cell r="U61">
            <v>-5622.2979400000004</v>
          </cell>
          <cell r="V61">
            <v>-68100.836990000011</v>
          </cell>
        </row>
        <row r="62">
          <cell r="D62" t="str">
            <v>(-) CMV (Impostos)</v>
          </cell>
          <cell r="J62">
            <v>-13270.19901</v>
          </cell>
          <cell r="K62">
            <v>-12645.15892</v>
          </cell>
          <cell r="L62">
            <v>-12984.743410000001</v>
          </cell>
          <cell r="M62">
            <v>-12933.547320000001</v>
          </cell>
          <cell r="N62">
            <v>-16512.953699999998</v>
          </cell>
          <cell r="O62">
            <v>-15750.164129999996</v>
          </cell>
          <cell r="P62">
            <v>-15997.556320000002</v>
          </cell>
          <cell r="Q62">
            <v>-16108.257700000002</v>
          </cell>
          <cell r="R62">
            <v>-15084.584510000004</v>
          </cell>
          <cell r="S62">
            <v>-17414.37569999999</v>
          </cell>
          <cell r="T62">
            <v>-16613.888230000008</v>
          </cell>
          <cell r="U62">
            <v>-19589.422519999989</v>
          </cell>
          <cell r="V62">
            <v>-184904.85146999999</v>
          </cell>
        </row>
        <row r="63">
          <cell r="H63">
            <v>0</v>
          </cell>
        </row>
        <row r="66">
          <cell r="B66" t="str">
            <v>Capex</v>
          </cell>
          <cell r="J66">
            <v>0</v>
          </cell>
          <cell r="K66">
            <v>0</v>
          </cell>
          <cell r="L66">
            <v>0</v>
          </cell>
          <cell r="M66">
            <v>0</v>
          </cell>
          <cell r="N66">
            <v>0</v>
          </cell>
          <cell r="O66">
            <v>0</v>
          </cell>
          <cell r="P66">
            <v>0</v>
          </cell>
          <cell r="Q66">
            <v>0</v>
          </cell>
          <cell r="R66">
            <v>0</v>
          </cell>
          <cell r="S66">
            <v>0</v>
          </cell>
          <cell r="T66">
            <v>0</v>
          </cell>
          <cell r="U66">
            <v>0</v>
          </cell>
          <cell r="V66">
            <v>410216.20356000005</v>
          </cell>
        </row>
        <row r="68">
          <cell r="D68" t="str">
            <v>Investimento Produção</v>
          </cell>
          <cell r="V68">
            <v>208661</v>
          </cell>
        </row>
        <row r="69">
          <cell r="D69" t="str">
            <v>Investimento Distribuição</v>
          </cell>
          <cell r="V69">
            <v>117940.45524000001</v>
          </cell>
        </row>
        <row r="70">
          <cell r="B70" t="str">
            <v>Número de Clientes</v>
          </cell>
          <cell r="E70" t="str">
            <v>jan-03</v>
          </cell>
          <cell r="F70" t="str">
            <v>fev-03</v>
          </cell>
          <cell r="G70" t="str">
            <v>mar-03</v>
          </cell>
          <cell r="H70" t="str">
            <v>Outros</v>
          </cell>
          <cell r="I70" t="str">
            <v>mai-03</v>
          </cell>
          <cell r="J70" t="str">
            <v>jun-03</v>
          </cell>
          <cell r="K70" t="str">
            <v>jul-03</v>
          </cell>
          <cell r="L70" t="str">
            <v>ago-03</v>
          </cell>
          <cell r="M70" t="str">
            <v>set-03</v>
          </cell>
          <cell r="N70" t="str">
            <v>out-03</v>
          </cell>
          <cell r="O70" t="str">
            <v>nov-03</v>
          </cell>
          <cell r="P70" t="str">
            <v>dez-03</v>
          </cell>
          <cell r="Q70" t="str">
            <v>2003</v>
          </cell>
          <cell r="V70">
            <v>83614.748319999999</v>
          </cell>
        </row>
        <row r="71">
          <cell r="B71" t="str">
            <v>Bandeirante</v>
          </cell>
          <cell r="D71" t="str">
            <v>Juros / Pessoal Capitalizados</v>
          </cell>
          <cell r="E71">
            <v>1300426</v>
          </cell>
          <cell r="F71">
            <v>1302478</v>
          </cell>
          <cell r="G71">
            <v>1304648</v>
          </cell>
          <cell r="H71">
            <v>1305985</v>
          </cell>
          <cell r="I71">
            <v>1306524</v>
          </cell>
          <cell r="J71">
            <v>1306550</v>
          </cell>
          <cell r="K71">
            <v>1308282</v>
          </cell>
          <cell r="L71">
            <v>1310938</v>
          </cell>
          <cell r="M71">
            <v>1312767</v>
          </cell>
          <cell r="N71">
            <v>1317135</v>
          </cell>
          <cell r="O71">
            <v>1319191</v>
          </cell>
          <cell r="P71">
            <v>1320211</v>
          </cell>
          <cell r="Q71">
            <v>1320211</v>
          </cell>
          <cell r="V71">
            <v>0</v>
          </cell>
        </row>
        <row r="72">
          <cell r="B72" t="str">
            <v>Escelsa</v>
          </cell>
          <cell r="E72">
            <v>961282</v>
          </cell>
          <cell r="F72">
            <v>965536</v>
          </cell>
          <cell r="G72">
            <v>966268</v>
          </cell>
          <cell r="H72">
            <v>964631</v>
          </cell>
          <cell r="I72">
            <v>963605</v>
          </cell>
          <cell r="J72">
            <v>966316</v>
          </cell>
          <cell r="K72">
            <v>966402</v>
          </cell>
          <cell r="L72">
            <v>965704</v>
          </cell>
          <cell r="M72">
            <v>964860</v>
          </cell>
          <cell r="N72">
            <v>963124</v>
          </cell>
          <cell r="O72">
            <v>964757</v>
          </cell>
          <cell r="P72">
            <v>968165</v>
          </cell>
          <cell r="Q72">
            <v>968165</v>
          </cell>
        </row>
        <row r="73">
          <cell r="B73" t="str">
            <v>EBITDA</v>
          </cell>
          <cell r="E73">
            <v>598530</v>
          </cell>
          <cell r="F73">
            <v>600604</v>
          </cell>
          <cell r="G73">
            <v>602085</v>
          </cell>
          <cell r="H73">
            <v>604339</v>
          </cell>
          <cell r="I73">
            <v>605436</v>
          </cell>
          <cell r="J73">
            <v>606020</v>
          </cell>
          <cell r="K73">
            <v>607681</v>
          </cell>
          <cell r="L73">
            <v>608305</v>
          </cell>
          <cell r="M73">
            <v>609507</v>
          </cell>
          <cell r="N73">
            <v>611018</v>
          </cell>
          <cell r="O73">
            <v>612053</v>
          </cell>
          <cell r="P73">
            <v>613829</v>
          </cell>
          <cell r="Q73">
            <v>613829</v>
          </cell>
        </row>
        <row r="74">
          <cell r="E74">
            <v>2860238</v>
          </cell>
          <cell r="F74" t="str">
            <v>Distribuição</v>
          </cell>
          <cell r="G74">
            <v>2873001</v>
          </cell>
          <cell r="H74">
            <v>2874955</v>
          </cell>
          <cell r="I74">
            <v>2875565</v>
          </cell>
          <cell r="J74">
            <v>32381.34547999996</v>
          </cell>
          <cell r="K74">
            <v>40912.595350000025</v>
          </cell>
          <cell r="L74">
            <v>65838.00615999999</v>
          </cell>
          <cell r="M74">
            <v>35437.782290000025</v>
          </cell>
          <cell r="N74">
            <v>44514.130259999954</v>
          </cell>
          <cell r="O74">
            <v>67470.047839999956</v>
          </cell>
          <cell r="P74">
            <v>41129.387740000137</v>
          </cell>
          <cell r="Q74">
            <v>45337.517889999683</v>
          </cell>
          <cell r="R74">
            <v>47841.088219999794</v>
          </cell>
          <cell r="S74">
            <v>55865.177670000405</v>
          </cell>
          <cell r="T74">
            <v>52191.492600000172</v>
          </cell>
          <cell r="U74">
            <v>71715.980189999595</v>
          </cell>
          <cell r="V74">
            <v>614975.55168999964</v>
          </cell>
        </row>
        <row r="76">
          <cell r="B76" t="str">
            <v>GWh Vendidos</v>
          </cell>
          <cell r="E76" t="str">
            <v>jan-03</v>
          </cell>
          <cell r="F76" t="str">
            <v>Bandeirante</v>
          </cell>
          <cell r="G76" t="str">
            <v>mar-03</v>
          </cell>
          <cell r="H76" t="str">
            <v>abr-03</v>
          </cell>
          <cell r="I76" t="str">
            <v>mai-03</v>
          </cell>
          <cell r="J76" t="str">
            <v>jun-03</v>
          </cell>
          <cell r="K76" t="str">
            <v>jul-03</v>
          </cell>
          <cell r="L76" t="str">
            <v>ago-03</v>
          </cell>
          <cell r="M76" t="str">
            <v>set-03</v>
          </cell>
          <cell r="N76" t="str">
            <v>out-03</v>
          </cell>
          <cell r="O76" t="str">
            <v>nov-03</v>
          </cell>
          <cell r="P76" t="str">
            <v>dez-03</v>
          </cell>
          <cell r="Q76" t="str">
            <v>2003</v>
          </cell>
        </row>
        <row r="77">
          <cell r="B77" t="str">
            <v>Bandeirante</v>
          </cell>
          <cell r="E77">
            <v>778733</v>
          </cell>
          <cell r="F77">
            <v>849594</v>
          </cell>
          <cell r="G77">
            <v>814938</v>
          </cell>
          <cell r="H77">
            <v>777716</v>
          </cell>
          <cell r="I77">
            <v>815112</v>
          </cell>
          <cell r="J77">
            <v>4832</v>
          </cell>
          <cell r="K77">
            <v>10608</v>
          </cell>
          <cell r="L77">
            <v>23632</v>
          </cell>
          <cell r="M77">
            <v>12074</v>
          </cell>
          <cell r="N77">
            <v>10671</v>
          </cell>
          <cell r="O77">
            <v>36389</v>
          </cell>
          <cell r="P77">
            <v>14133</v>
          </cell>
          <cell r="Q77">
            <v>16564</v>
          </cell>
          <cell r="R77">
            <v>12782</v>
          </cell>
          <cell r="S77">
            <v>16551</v>
          </cell>
          <cell r="T77">
            <v>18502</v>
          </cell>
          <cell r="U77">
            <v>58818</v>
          </cell>
          <cell r="V77">
            <v>249897</v>
          </cell>
        </row>
        <row r="78">
          <cell r="B78" t="str">
            <v>Escelsa</v>
          </cell>
          <cell r="E78">
            <v>478072.33400000003</v>
          </cell>
          <cell r="F78">
            <v>476735.69699999999</v>
          </cell>
          <cell r="G78">
            <v>484718.375</v>
          </cell>
          <cell r="H78" t="str">
            <v>EBIT</v>
          </cell>
          <cell r="I78">
            <v>470019.13799999998</v>
          </cell>
          <cell r="J78">
            <v>-2786</v>
          </cell>
          <cell r="K78">
            <v>1418</v>
          </cell>
          <cell r="L78">
            <v>16435</v>
          </cell>
          <cell r="M78">
            <v>5487</v>
          </cell>
          <cell r="N78">
            <v>3601</v>
          </cell>
          <cell r="O78">
            <v>29982</v>
          </cell>
          <cell r="P78">
            <v>8333</v>
          </cell>
          <cell r="Q78">
            <v>10230</v>
          </cell>
          <cell r="R78">
            <v>8501</v>
          </cell>
          <cell r="S78">
            <v>11773</v>
          </cell>
          <cell r="T78">
            <v>12647</v>
          </cell>
          <cell r="U78">
            <v>52209</v>
          </cell>
          <cell r="V78">
            <v>157830</v>
          </cell>
        </row>
        <row r="79">
          <cell r="B79" t="str">
            <v>Enersul</v>
          </cell>
          <cell r="E79">
            <v>241451.63400000002</v>
          </cell>
          <cell r="F79">
            <v>229874.25099999996</v>
          </cell>
          <cell r="G79">
            <v>243671.01299999998</v>
          </cell>
          <cell r="H79" t="str">
            <v>Depreciação</v>
          </cell>
          <cell r="I79">
            <v>233609.109</v>
          </cell>
          <cell r="J79">
            <v>5611</v>
          </cell>
          <cell r="K79">
            <v>5624</v>
          </cell>
          <cell r="L79">
            <v>5629</v>
          </cell>
          <cell r="M79">
            <v>5640</v>
          </cell>
          <cell r="N79">
            <v>5627</v>
          </cell>
          <cell r="O79">
            <v>5641</v>
          </cell>
          <cell r="P79">
            <v>5645</v>
          </cell>
          <cell r="Q79">
            <v>5648</v>
          </cell>
          <cell r="R79">
            <v>5676</v>
          </cell>
          <cell r="S79">
            <v>5694</v>
          </cell>
          <cell r="T79">
            <v>5743</v>
          </cell>
          <cell r="U79">
            <v>5787</v>
          </cell>
          <cell r="V79">
            <v>67965</v>
          </cell>
        </row>
        <row r="80">
          <cell r="E80">
            <v>1498256.9680000001</v>
          </cell>
          <cell r="F80">
            <v>1556203.9479999999</v>
          </cell>
          <cell r="G80">
            <v>1543327.388</v>
          </cell>
          <cell r="H80" t="str">
            <v>Amortização</v>
          </cell>
          <cell r="I80">
            <v>1518740.247</v>
          </cell>
          <cell r="J80">
            <v>450</v>
          </cell>
          <cell r="K80">
            <v>451</v>
          </cell>
          <cell r="L80">
            <v>450</v>
          </cell>
          <cell r="M80">
            <v>459</v>
          </cell>
          <cell r="N80">
            <v>459</v>
          </cell>
          <cell r="O80">
            <v>459</v>
          </cell>
          <cell r="P80">
            <v>459</v>
          </cell>
          <cell r="Q80">
            <v>438</v>
          </cell>
          <cell r="R80">
            <v>311</v>
          </cell>
          <cell r="S80">
            <v>310</v>
          </cell>
          <cell r="T80">
            <v>311</v>
          </cell>
          <cell r="U80">
            <v>301</v>
          </cell>
          <cell r="V80">
            <v>4858</v>
          </cell>
        </row>
        <row r="81">
          <cell r="H81" t="str">
            <v>Provisões</v>
          </cell>
          <cell r="J81">
            <v>1557</v>
          </cell>
          <cell r="K81">
            <v>3115</v>
          </cell>
          <cell r="L81">
            <v>1118</v>
          </cell>
          <cell r="M81">
            <v>488</v>
          </cell>
          <cell r="N81">
            <v>984</v>
          </cell>
          <cell r="O81">
            <v>307</v>
          </cell>
          <cell r="P81">
            <v>-304</v>
          </cell>
          <cell r="Q81">
            <v>248</v>
          </cell>
          <cell r="R81">
            <v>-1706</v>
          </cell>
          <cell r="S81">
            <v>-1226</v>
          </cell>
          <cell r="T81">
            <v>-199</v>
          </cell>
          <cell r="U81">
            <v>521</v>
          </cell>
          <cell r="V81">
            <v>4903</v>
          </cell>
        </row>
        <row r="82">
          <cell r="B82" t="str">
            <v>Número de Colaboradores</v>
          </cell>
          <cell r="E82" t="str">
            <v>jan-03</v>
          </cell>
          <cell r="F82" t="str">
            <v>fev-03</v>
          </cell>
          <cell r="G82" t="str">
            <v>mar-03</v>
          </cell>
          <cell r="H82" t="str">
            <v>Outros</v>
          </cell>
          <cell r="I82" t="str">
            <v>mai-03</v>
          </cell>
          <cell r="J82" t="str">
            <v>jun-03</v>
          </cell>
          <cell r="K82" t="str">
            <v>jul-03</v>
          </cell>
          <cell r="L82" t="str">
            <v>ago-03</v>
          </cell>
          <cell r="M82" t="str">
            <v>set-03</v>
          </cell>
          <cell r="N82" t="str">
            <v>out-03</v>
          </cell>
          <cell r="O82" t="str">
            <v>nov-03</v>
          </cell>
          <cell r="P82" t="str">
            <v>dez-03</v>
          </cell>
          <cell r="Q82" t="str">
            <v>2003</v>
          </cell>
          <cell r="V82">
            <v>14341</v>
          </cell>
        </row>
        <row r="83">
          <cell r="B83" t="str">
            <v>Bandeirante</v>
          </cell>
          <cell r="E83">
            <v>1348</v>
          </cell>
          <cell r="F83">
            <v>1352</v>
          </cell>
          <cell r="G83">
            <v>1349</v>
          </cell>
          <cell r="H83">
            <v>1325</v>
          </cell>
          <cell r="I83">
            <v>1324</v>
          </cell>
          <cell r="J83">
            <v>1360</v>
          </cell>
          <cell r="K83">
            <v>1358</v>
          </cell>
          <cell r="L83">
            <v>1358</v>
          </cell>
          <cell r="M83">
            <v>1336</v>
          </cell>
          <cell r="N83">
            <v>1333</v>
          </cell>
          <cell r="O83">
            <v>1268</v>
          </cell>
          <cell r="P83">
            <v>1261</v>
          </cell>
          <cell r="Q83">
            <v>1261</v>
          </cell>
        </row>
        <row r="84">
          <cell r="B84" t="str">
            <v>Escelsa</v>
          </cell>
          <cell r="E84">
            <v>1355</v>
          </cell>
          <cell r="F84" t="str">
            <v>Escelsa</v>
          </cell>
          <cell r="G84">
            <v>1364</v>
          </cell>
          <cell r="H84">
            <v>1355</v>
          </cell>
          <cell r="I84">
            <v>1356</v>
          </cell>
          <cell r="J84">
            <v>1349</v>
          </cell>
          <cell r="K84">
            <v>1348</v>
          </cell>
          <cell r="L84">
            <v>1342</v>
          </cell>
          <cell r="M84">
            <v>1342</v>
          </cell>
          <cell r="N84">
            <v>1327</v>
          </cell>
          <cell r="O84">
            <v>1316</v>
          </cell>
          <cell r="P84">
            <v>1309</v>
          </cell>
          <cell r="Q84">
            <v>1309</v>
          </cell>
        </row>
        <row r="85">
          <cell r="B85" t="str">
            <v>Enersul</v>
          </cell>
          <cell r="E85">
            <v>932</v>
          </cell>
          <cell r="F85">
            <v>931</v>
          </cell>
          <cell r="G85">
            <v>934</v>
          </cell>
          <cell r="H85">
            <v>934</v>
          </cell>
          <cell r="I85">
            <v>936</v>
          </cell>
          <cell r="J85">
            <v>27549.34547999996</v>
          </cell>
          <cell r="K85">
            <v>30304.595350000025</v>
          </cell>
          <cell r="L85">
            <v>42206.006159999983</v>
          </cell>
          <cell r="M85">
            <v>23363.782290000025</v>
          </cell>
          <cell r="N85">
            <v>33843.130259999954</v>
          </cell>
          <cell r="O85">
            <v>31081.047839999948</v>
          </cell>
          <cell r="P85">
            <v>26996.38774000014</v>
          </cell>
          <cell r="Q85">
            <v>28773.517889999679</v>
          </cell>
          <cell r="R85">
            <v>35059.088219999794</v>
          </cell>
          <cell r="S85">
            <v>39314.177670000405</v>
          </cell>
          <cell r="T85">
            <v>33689.492600000172</v>
          </cell>
          <cell r="U85">
            <v>12897.980189999593</v>
          </cell>
          <cell r="V85">
            <v>365078.55168999964</v>
          </cell>
        </row>
        <row r="86">
          <cell r="E86">
            <v>3635</v>
          </cell>
          <cell r="F86">
            <v>3644</v>
          </cell>
          <cell r="G86">
            <v>3647</v>
          </cell>
          <cell r="H86" t="str">
            <v>EBIT</v>
          </cell>
          <cell r="I86">
            <v>3616</v>
          </cell>
          <cell r="J86">
            <v>15951.451089999959</v>
          </cell>
          <cell r="K86">
            <v>18682.304870000022</v>
          </cell>
          <cell r="L86">
            <v>28781.902129999988</v>
          </cell>
          <cell r="M86">
            <v>11155.339450000029</v>
          </cell>
          <cell r="N86">
            <v>21434.553209999955</v>
          </cell>
          <cell r="O86">
            <v>2210.9948999999469</v>
          </cell>
          <cell r="P86">
            <v>14576.837020000137</v>
          </cell>
          <cell r="Q86">
            <v>17292.335609999674</v>
          </cell>
          <cell r="R86">
            <v>23704.82491999981</v>
          </cell>
          <cell r="S86">
            <v>26288.807840000401</v>
          </cell>
          <cell r="T86">
            <v>36897.498290000178</v>
          </cell>
          <cell r="U86">
            <v>-11818.012500000419</v>
          </cell>
          <cell r="V86">
            <v>205158.83682999969</v>
          </cell>
        </row>
        <row r="87">
          <cell r="H87" t="str">
            <v>Depreciação</v>
          </cell>
          <cell r="J87">
            <v>9074.5161900000003</v>
          </cell>
          <cell r="K87">
            <v>9079.3821399999997</v>
          </cell>
          <cell r="L87">
            <v>9116.0172999999995</v>
          </cell>
          <cell r="M87">
            <v>9134.1798499999968</v>
          </cell>
          <cell r="N87">
            <v>9156.7777300000016</v>
          </cell>
          <cell r="O87">
            <v>9259.0285100000037</v>
          </cell>
          <cell r="P87">
            <v>9159.0053499999995</v>
          </cell>
          <cell r="Q87">
            <v>9171.6956900000077</v>
          </cell>
          <cell r="R87">
            <v>9188.3455899999826</v>
          </cell>
          <cell r="S87">
            <v>8958.9934199999989</v>
          </cell>
          <cell r="T87">
            <v>9189.3872499999998</v>
          </cell>
          <cell r="U87">
            <v>9225.2098800000094</v>
          </cell>
          <cell r="V87">
            <v>109712.5389</v>
          </cell>
        </row>
        <row r="88">
          <cell r="H88" t="str">
            <v>Amortização</v>
          </cell>
          <cell r="J88">
            <v>683.11496</v>
          </cell>
          <cell r="K88">
            <v>683.11615000000018</v>
          </cell>
          <cell r="L88">
            <v>691.89069999999992</v>
          </cell>
          <cell r="M88">
            <v>416.33656000000019</v>
          </cell>
          <cell r="N88">
            <v>424.82736999999997</v>
          </cell>
          <cell r="O88">
            <v>424.82796999999982</v>
          </cell>
          <cell r="P88">
            <v>424.82526999999982</v>
          </cell>
          <cell r="Q88">
            <v>443.13907999999992</v>
          </cell>
          <cell r="R88">
            <v>450.3144999999995</v>
          </cell>
          <cell r="S88">
            <v>720.83127000000059</v>
          </cell>
          <cell r="T88">
            <v>485.09942000000046</v>
          </cell>
          <cell r="U88">
            <v>13349.649799999999</v>
          </cell>
          <cell r="V88">
            <v>19197.973050000001</v>
          </cell>
        </row>
        <row r="89">
          <cell r="H89" t="str">
            <v>Provisões</v>
          </cell>
          <cell r="J89">
            <v>1840.2632400000002</v>
          </cell>
          <cell r="K89">
            <v>1859.7921899999997</v>
          </cell>
          <cell r="L89">
            <v>3616.1960300000005</v>
          </cell>
          <cell r="M89">
            <v>2657.92643</v>
          </cell>
          <cell r="N89">
            <v>2826.971950000001</v>
          </cell>
          <cell r="O89">
            <v>19186.196459999999</v>
          </cell>
          <cell r="P89">
            <v>2835.7201000000032</v>
          </cell>
          <cell r="Q89">
            <v>1866.3475099999948</v>
          </cell>
          <cell r="R89">
            <v>1715.603210000002</v>
          </cell>
          <cell r="S89">
            <v>3345.545140000002</v>
          </cell>
          <cell r="T89">
            <v>-12882.492360000004</v>
          </cell>
          <cell r="U89">
            <v>2141.1330100000027</v>
          </cell>
          <cell r="V89">
            <v>31009.202909999996</v>
          </cell>
        </row>
        <row r="91">
          <cell r="B91" t="str">
            <v>Dívida / EBITDA</v>
          </cell>
        </row>
        <row r="92">
          <cell r="F92" t="str">
            <v>Distribuição</v>
          </cell>
          <cell r="J92" t="e">
            <v>#DIV/0!</v>
          </cell>
          <cell r="K92" t="e">
            <v>#DIV/0!</v>
          </cell>
          <cell r="L92" t="e">
            <v>#DIV/0!</v>
          </cell>
          <cell r="M92" t="e">
            <v>#DIV/0!</v>
          </cell>
          <cell r="N92" t="e">
            <v>#DIV/0!</v>
          </cell>
          <cell r="O92" t="e">
            <v>#DIV/0!</v>
          </cell>
          <cell r="P92" t="e">
            <v>#DIV/0!</v>
          </cell>
          <cell r="Q92" t="e">
            <v>#DIV/0!</v>
          </cell>
          <cell r="R92" t="e">
            <v>#DIV/0!</v>
          </cell>
          <cell r="S92" t="e">
            <v>#DIV/0!</v>
          </cell>
          <cell r="T92" t="e">
            <v>#DIV/0!</v>
          </cell>
          <cell r="U92" t="e">
            <v>#DIV/0!</v>
          </cell>
          <cell r="V92">
            <v>4.9841166879022181</v>
          </cell>
        </row>
        <row r="93">
          <cell r="H93" t="str">
            <v>Dívida Consolidada</v>
          </cell>
          <cell r="U93">
            <v>3065109.9098300003</v>
          </cell>
          <cell r="V93">
            <v>3065109.9098300003</v>
          </cell>
        </row>
        <row r="94">
          <cell r="H94" t="str">
            <v>EBITDA</v>
          </cell>
          <cell r="J94" t="e">
            <v>#DIV/0!</v>
          </cell>
          <cell r="K94" t="e">
            <v>#DIV/0!</v>
          </cell>
          <cell r="L94" t="e">
            <v>#DIV/0!</v>
          </cell>
          <cell r="M94" t="e">
            <v>#DIV/0!</v>
          </cell>
          <cell r="N94" t="e">
            <v>#DIV/0!</v>
          </cell>
          <cell r="O94" t="e">
            <v>#DIV/0!</v>
          </cell>
          <cell r="P94" t="e">
            <v>#DIV/0!</v>
          </cell>
          <cell r="Q94" t="e">
            <v>#DIV/0!</v>
          </cell>
          <cell r="R94" t="e">
            <v>#DIV/0!</v>
          </cell>
          <cell r="S94" t="e">
            <v>#DIV/0!</v>
          </cell>
          <cell r="T94" t="e">
            <v>#DIV/0!</v>
          </cell>
          <cell r="U94" t="e">
            <v>#DIV/0!</v>
          </cell>
          <cell r="V94">
            <v>614975.55168999964</v>
          </cell>
        </row>
        <row r="96">
          <cell r="B96" t="str">
            <v>EBITDA EDP Brasil Consolidado</v>
          </cell>
          <cell r="J96">
            <v>0</v>
          </cell>
          <cell r="K96">
            <v>0</v>
          </cell>
          <cell r="L96">
            <v>0</v>
          </cell>
          <cell r="M96">
            <v>0</v>
          </cell>
          <cell r="N96">
            <v>0</v>
          </cell>
          <cell r="O96">
            <v>0</v>
          </cell>
          <cell r="P96">
            <v>0</v>
          </cell>
          <cell r="Q96">
            <v>0</v>
          </cell>
          <cell r="R96">
            <v>0</v>
          </cell>
          <cell r="S96">
            <v>0</v>
          </cell>
          <cell r="T96">
            <v>0</v>
          </cell>
          <cell r="U96">
            <v>619124.686094</v>
          </cell>
          <cell r="V96">
            <v>619124.686094</v>
          </cell>
        </row>
        <row r="98">
          <cell r="H98" t="str">
            <v>EBITDA EDP Brasil</v>
          </cell>
          <cell r="U98">
            <v>563735.14609399997</v>
          </cell>
          <cell r="V98">
            <v>563735.14609399997</v>
          </cell>
        </row>
        <row r="99">
          <cell r="H99" t="str">
            <v>Provisão</v>
          </cell>
          <cell r="U99">
            <v>41048.54</v>
          </cell>
          <cell r="V99">
            <v>41048.54</v>
          </cell>
        </row>
        <row r="100">
          <cell r="H100" t="str">
            <v>Outros Bandeirante</v>
          </cell>
          <cell r="U100">
            <v>14341</v>
          </cell>
          <cell r="V100">
            <v>14341</v>
          </cell>
        </row>
        <row r="102">
          <cell r="B102" t="str">
            <v>Lucro Líquido</v>
          </cell>
          <cell r="V102">
            <v>-69007.981409418222</v>
          </cell>
        </row>
        <row r="105">
          <cell r="U105" t="str">
            <v>Perdas</v>
          </cell>
          <cell r="V105">
            <v>22219</v>
          </cell>
        </row>
        <row r="106">
          <cell r="U106" t="str">
            <v>Recuperação de Perdas</v>
          </cell>
          <cell r="V106">
            <v>-7878</v>
          </cell>
        </row>
      </sheetData>
      <sheetData sheetId="6" refreshError="1">
        <row r="2">
          <cell r="E2" t="str">
            <v>jan-04</v>
          </cell>
          <cell r="F2" t="str">
            <v>fev-04</v>
          </cell>
          <cell r="G2" t="str">
            <v>mar-04</v>
          </cell>
          <cell r="H2" t="str">
            <v>abr-04</v>
          </cell>
          <cell r="I2" t="str">
            <v>mai-04</v>
          </cell>
          <cell r="J2" t="str">
            <v>jun-04</v>
          </cell>
          <cell r="K2" t="str">
            <v>jul-04</v>
          </cell>
          <cell r="L2" t="str">
            <v>ago-04</v>
          </cell>
          <cell r="M2" t="str">
            <v>set-04</v>
          </cell>
          <cell r="N2" t="str">
            <v>out-04</v>
          </cell>
          <cell r="O2" t="str">
            <v>nov-04</v>
          </cell>
          <cell r="P2" t="str">
            <v>dez-04</v>
          </cell>
          <cell r="Q2" t="str">
            <v>2004</v>
          </cell>
        </row>
        <row r="4">
          <cell r="B4" t="str">
            <v>GWh Vendidos</v>
          </cell>
          <cell r="E4">
            <v>1466118.5722496612</v>
          </cell>
          <cell r="F4">
            <v>1477754.7132472787</v>
          </cell>
          <cell r="G4">
            <v>1483803.555569638</v>
          </cell>
          <cell r="H4">
            <v>1480028.3774065021</v>
          </cell>
          <cell r="I4">
            <v>1469950.6636778296</v>
          </cell>
          <cell r="J4">
            <v>1413922.5450110887</v>
          </cell>
          <cell r="K4">
            <v>1413680.6982116858</v>
          </cell>
          <cell r="L4">
            <v>1425028.076748895</v>
          </cell>
          <cell r="M4">
            <v>1446661.9881798238</v>
          </cell>
          <cell r="N4">
            <v>1462130.9436188461</v>
          </cell>
          <cell r="O4">
            <v>1515611.5939279555</v>
          </cell>
          <cell r="P4">
            <v>1493299.7824385324</v>
          </cell>
          <cell r="Q4">
            <v>17547991.510287736</v>
          </cell>
        </row>
        <row r="6">
          <cell r="E6">
            <v>12</v>
          </cell>
          <cell r="F6">
            <v>12</v>
          </cell>
          <cell r="G6">
            <v>12</v>
          </cell>
          <cell r="H6">
            <v>12</v>
          </cell>
          <cell r="I6">
            <v>12</v>
          </cell>
          <cell r="J6">
            <v>12</v>
          </cell>
          <cell r="K6">
            <v>12</v>
          </cell>
          <cell r="L6">
            <v>12</v>
          </cell>
          <cell r="M6">
            <v>12</v>
          </cell>
          <cell r="N6">
            <v>12</v>
          </cell>
          <cell r="O6">
            <v>12</v>
          </cell>
          <cell r="P6">
            <v>12</v>
          </cell>
        </row>
        <row r="7">
          <cell r="B7" t="str">
            <v>Margem Bruta / Cliente</v>
          </cell>
          <cell r="E7">
            <v>428.21981120409214</v>
          </cell>
          <cell r="F7">
            <v>463.38976445397594</v>
          </cell>
          <cell r="G7">
            <v>420.76801986666828</v>
          </cell>
          <cell r="H7">
            <v>433.35528755471609</v>
          </cell>
          <cell r="I7">
            <v>453.67939520140874</v>
          </cell>
          <cell r="J7">
            <v>413.52999655351715</v>
          </cell>
          <cell r="K7">
            <v>402.85180637489123</v>
          </cell>
          <cell r="L7">
            <v>454.45923346692274</v>
          </cell>
          <cell r="M7">
            <v>478.33342830984935</v>
          </cell>
          <cell r="N7">
            <v>475.03615623070351</v>
          </cell>
          <cell r="O7">
            <v>505.07251169691739</v>
          </cell>
          <cell r="P7">
            <v>483.0060052992128</v>
          </cell>
          <cell r="Q7">
            <v>447.83029984427691</v>
          </cell>
        </row>
        <row r="8">
          <cell r="D8" t="str">
            <v>Margem Bruta</v>
          </cell>
          <cell r="E8">
            <v>1265258.9350656751</v>
          </cell>
          <cell r="F8">
            <v>1370991.90796</v>
          </cell>
          <cell r="G8">
            <v>1246531.5703753028</v>
          </cell>
          <cell r="H8">
            <v>1285509.0251998978</v>
          </cell>
          <cell r="I8">
            <v>1347548.0287879123</v>
          </cell>
          <cell r="J8">
            <v>1229897.7580696635</v>
          </cell>
          <cell r="K8">
            <v>1199711.2105675193</v>
          </cell>
          <cell r="L8">
            <v>1355180.6192067254</v>
          </cell>
          <cell r="M8">
            <v>1428241.9119209582</v>
          </cell>
          <cell r="N8">
            <v>1420251.6990308077</v>
          </cell>
          <cell r="O8">
            <v>1512026.4869618509</v>
          </cell>
          <cell r="P8">
            <v>1447860.2505029363</v>
          </cell>
          <cell r="Q8">
            <v>1342417.450304104</v>
          </cell>
        </row>
        <row r="9">
          <cell r="D9" t="str">
            <v>Nº de Clientes</v>
          </cell>
          <cell r="E9">
            <v>2954695</v>
          </cell>
          <cell r="F9">
            <v>2958615</v>
          </cell>
          <cell r="G9">
            <v>2962515</v>
          </cell>
          <cell r="H9">
            <v>2966409</v>
          </cell>
          <cell r="I9">
            <v>2970265</v>
          </cell>
          <cell r="J9">
            <v>2974144</v>
          </cell>
          <cell r="K9">
            <v>2978046</v>
          </cell>
          <cell r="L9">
            <v>2981963</v>
          </cell>
          <cell r="M9">
            <v>2985871</v>
          </cell>
          <cell r="N9">
            <v>2989776</v>
          </cell>
          <cell r="O9">
            <v>2993682</v>
          </cell>
          <cell r="P9">
            <v>2997603</v>
          </cell>
          <cell r="Q9">
            <v>2997603</v>
          </cell>
        </row>
        <row r="11">
          <cell r="B11" t="str">
            <v>Cash Cost</v>
          </cell>
          <cell r="E11">
            <v>-94319.823587549006</v>
          </cell>
          <cell r="F11">
            <v>-90835.502138094656</v>
          </cell>
          <cell r="G11">
            <v>-98833.222766694525</v>
          </cell>
          <cell r="H11">
            <v>-96637.826992552407</v>
          </cell>
          <cell r="I11">
            <v>-96359.010715969314</v>
          </cell>
          <cell r="J11">
            <v>-92478.387904309217</v>
          </cell>
          <cell r="K11">
            <v>-94462.713194951837</v>
          </cell>
          <cell r="L11">
            <v>-90158.726651300836</v>
          </cell>
          <cell r="M11">
            <v>-87085.635633305501</v>
          </cell>
          <cell r="N11">
            <v>-83333.441361185556</v>
          </cell>
          <cell r="O11">
            <v>-81296.526737898341</v>
          </cell>
          <cell r="P11">
            <v>-79129.516860427102</v>
          </cell>
          <cell r="Q11">
            <v>-1084930.3345442382</v>
          </cell>
        </row>
        <row r="12">
          <cell r="B12" t="str">
            <v>Bandeirante</v>
          </cell>
          <cell r="E12">
            <v>-44071.002818813366</v>
          </cell>
          <cell r="F12">
            <v>-38273.473168022334</v>
          </cell>
          <cell r="G12">
            <v>-41085.47204549687</v>
          </cell>
          <cell r="H12">
            <v>-38331.632623844795</v>
          </cell>
          <cell r="I12">
            <v>-39426.930878354207</v>
          </cell>
          <cell r="J12">
            <v>-37347.804798220124</v>
          </cell>
          <cell r="K12">
            <v>-36781.105723845954</v>
          </cell>
          <cell r="L12">
            <v>-35602.86090887108</v>
          </cell>
          <cell r="M12">
            <v>-32839.161952118411</v>
          </cell>
          <cell r="N12">
            <v>-35111.2254056288</v>
          </cell>
          <cell r="O12">
            <v>-34555.476606089847</v>
          </cell>
          <cell r="P12">
            <v>-33385.467079950577</v>
          </cell>
          <cell r="Q12">
            <v>-446811.61400925636</v>
          </cell>
        </row>
        <row r="13">
          <cell r="D13" t="str">
            <v>FSEs</v>
          </cell>
          <cell r="E13">
            <v>-7459</v>
          </cell>
          <cell r="F13">
            <v>-6742</v>
          </cell>
          <cell r="G13">
            <v>-7647</v>
          </cell>
          <cell r="H13">
            <v>-8158</v>
          </cell>
          <cell r="I13">
            <v>-8024</v>
          </cell>
          <cell r="J13">
            <v>-8089</v>
          </cell>
          <cell r="K13">
            <v>-7401</v>
          </cell>
          <cell r="L13">
            <v>-7800</v>
          </cell>
          <cell r="M13">
            <v>-6873</v>
          </cell>
          <cell r="N13">
            <v>-7067</v>
          </cell>
          <cell r="O13">
            <v>-7206</v>
          </cell>
          <cell r="P13">
            <v>-7130</v>
          </cell>
          <cell r="Q13">
            <v>-89596</v>
          </cell>
        </row>
        <row r="14">
          <cell r="D14" t="str">
            <v>Custos Pessoal</v>
          </cell>
          <cell r="E14">
            <v>-7993.4803375000001</v>
          </cell>
          <cell r="F14">
            <v>-7993.4803375000001</v>
          </cell>
          <cell r="G14">
            <v>-7993.4803375000001</v>
          </cell>
          <cell r="H14">
            <v>-7993.4803375000001</v>
          </cell>
          <cell r="I14">
            <v>-7993.4803375000001</v>
          </cell>
          <cell r="J14">
            <v>-7993.4803375000001</v>
          </cell>
          <cell r="K14">
            <v>-7993.4803375000001</v>
          </cell>
          <cell r="L14">
            <v>-7993.4803375000001</v>
          </cell>
          <cell r="M14">
            <v>-7993.4803375000001</v>
          </cell>
          <cell r="N14">
            <v>-7993.4803375000001</v>
          </cell>
          <cell r="O14">
            <v>-7993.4803375000001</v>
          </cell>
          <cell r="P14">
            <v>-7993.4803375000001</v>
          </cell>
          <cell r="Q14">
            <v>-95921.764050000013</v>
          </cell>
        </row>
        <row r="15">
          <cell r="D15" t="str">
            <v>Outros Custos Operacionais</v>
          </cell>
          <cell r="E15">
            <v>-10608.181481313366</v>
          </cell>
          <cell r="F15">
            <v>-9594.7578305223342</v>
          </cell>
          <cell r="G15">
            <v>-10910.842707996862</v>
          </cell>
          <cell r="H15">
            <v>-10326.155286344796</v>
          </cell>
          <cell r="I15">
            <v>-9641.8895408542066</v>
          </cell>
          <cell r="J15">
            <v>-9784.3954607201213</v>
          </cell>
          <cell r="K15">
            <v>-10467.899386345955</v>
          </cell>
          <cell r="L15">
            <v>-9812.0215713710786</v>
          </cell>
          <cell r="M15">
            <v>-9951.8856146184116</v>
          </cell>
          <cell r="N15">
            <v>-10717.150068128798</v>
          </cell>
          <cell r="O15">
            <v>-10135.902268589851</v>
          </cell>
          <cell r="P15">
            <v>-10077.829742450578</v>
          </cell>
          <cell r="Q15">
            <v>-122028.91095925636</v>
          </cell>
        </row>
        <row r="16">
          <cell r="D16" t="str">
            <v>Investimento Líquido de Subsídio</v>
          </cell>
          <cell r="E16">
            <v>-14946.090999999999</v>
          </cell>
          <cell r="F16">
            <v>-10769.985000000001</v>
          </cell>
          <cell r="G16">
            <v>-12825.499</v>
          </cell>
          <cell r="H16">
            <v>-8892.7469999999994</v>
          </cell>
          <cell r="I16">
            <v>-10776.311000000002</v>
          </cell>
          <cell r="J16">
            <v>-8437.6790000000001</v>
          </cell>
          <cell r="K16">
            <v>-7965.4759999999997</v>
          </cell>
          <cell r="L16">
            <v>-6967.1090000000004</v>
          </cell>
          <cell r="M16">
            <v>-6765.9460000000008</v>
          </cell>
          <cell r="N16">
            <v>-6423.3450000000003</v>
          </cell>
          <cell r="O16">
            <v>-6311.8439999999991</v>
          </cell>
          <cell r="P16">
            <v>-5276.9070000000002</v>
          </cell>
          <cell r="Q16">
            <v>-106358.939</v>
          </cell>
        </row>
        <row r="17">
          <cell r="D17" t="str">
            <v>Material Diversos</v>
          </cell>
          <cell r="E17">
            <v>-630</v>
          </cell>
          <cell r="F17">
            <v>-746</v>
          </cell>
          <cell r="G17">
            <v>-769</v>
          </cell>
          <cell r="H17">
            <v>-589</v>
          </cell>
          <cell r="I17">
            <v>-616</v>
          </cell>
          <cell r="J17">
            <v>-624</v>
          </cell>
          <cell r="K17">
            <v>-578</v>
          </cell>
          <cell r="L17">
            <v>-654</v>
          </cell>
          <cell r="M17">
            <v>-686</v>
          </cell>
          <cell r="N17">
            <v>-592</v>
          </cell>
          <cell r="O17">
            <v>-592</v>
          </cell>
          <cell r="P17">
            <v>-588</v>
          </cell>
          <cell r="Q17">
            <v>-7664</v>
          </cell>
        </row>
        <row r="18">
          <cell r="D18" t="str">
            <v>(-) TPEs</v>
          </cell>
          <cell r="E18">
            <v>-2434.25</v>
          </cell>
          <cell r="F18">
            <v>-2427.25</v>
          </cell>
          <cell r="G18">
            <v>-939.65000000000009</v>
          </cell>
          <cell r="H18">
            <v>-2372.25</v>
          </cell>
          <cell r="I18">
            <v>-2375.25</v>
          </cell>
          <cell r="J18">
            <v>-2419.25</v>
          </cell>
          <cell r="K18">
            <v>-2375.25</v>
          </cell>
          <cell r="L18">
            <v>-2376.25</v>
          </cell>
          <cell r="M18">
            <v>-568.84999999999991</v>
          </cell>
          <cell r="N18">
            <v>-2318.25</v>
          </cell>
          <cell r="O18">
            <v>-2316.25</v>
          </cell>
          <cell r="P18">
            <v>-2319.25</v>
          </cell>
          <cell r="Q18">
            <v>-25242</v>
          </cell>
        </row>
        <row r="19">
          <cell r="D19" t="str">
            <v>(-) Prestação de Serviços</v>
          </cell>
          <cell r="Q19">
            <v>0</v>
          </cell>
        </row>
        <row r="20">
          <cell r="D20" t="str">
            <v>(-) Outros Proveitos Operacionais</v>
          </cell>
          <cell r="Q20">
            <v>0</v>
          </cell>
        </row>
        <row r="21">
          <cell r="B21" t="str">
            <v>Escelsa</v>
          </cell>
        </row>
        <row r="22">
          <cell r="E22">
            <v>-30476.413425109004</v>
          </cell>
          <cell r="F22">
            <v>-32338.475094133002</v>
          </cell>
          <cell r="G22">
            <v>-34103.095257591005</v>
          </cell>
          <cell r="H22">
            <v>-34347.696231062</v>
          </cell>
          <cell r="I22">
            <v>-31367.20076969</v>
          </cell>
          <cell r="J22">
            <v>-30692.698064037999</v>
          </cell>
          <cell r="K22">
            <v>-34491.568274249999</v>
          </cell>
          <cell r="L22">
            <v>-32740.913608735002</v>
          </cell>
          <cell r="M22">
            <v>-32248.070603296001</v>
          </cell>
          <cell r="N22">
            <v>-29538.188022777002</v>
          </cell>
          <cell r="O22">
            <v>-28669.758223401004</v>
          </cell>
          <cell r="P22">
            <v>-29487.246125918002</v>
          </cell>
          <cell r="Q22">
            <v>-380501.32369999995</v>
          </cell>
        </row>
        <row r="23">
          <cell r="D23" t="str">
            <v>FSEs</v>
          </cell>
          <cell r="E23">
            <v>-3760</v>
          </cell>
          <cell r="F23">
            <v>-3486</v>
          </cell>
          <cell r="G23">
            <v>-3370</v>
          </cell>
          <cell r="H23">
            <v>-3600</v>
          </cell>
          <cell r="I23">
            <v>-3316</v>
          </cell>
          <cell r="J23">
            <v>-3467</v>
          </cell>
          <cell r="K23">
            <v>-3748</v>
          </cell>
          <cell r="L23">
            <v>-3308</v>
          </cell>
          <cell r="M23">
            <v>-3591</v>
          </cell>
          <cell r="N23">
            <v>-3612</v>
          </cell>
          <cell r="O23">
            <v>-3455</v>
          </cell>
          <cell r="P23">
            <v>-3567</v>
          </cell>
          <cell r="Q23">
            <v>-42280</v>
          </cell>
        </row>
        <row r="24">
          <cell r="D24" t="str">
            <v>Custos Pessoal</v>
          </cell>
          <cell r="E24">
            <v>-7993.4803375000001</v>
          </cell>
          <cell r="F24">
            <v>-7993.4803375000001</v>
          </cell>
          <cell r="G24">
            <v>-7993.4803375000001</v>
          </cell>
          <cell r="H24">
            <v>-7993.4803375000001</v>
          </cell>
          <cell r="I24">
            <v>-7993.4803375000001</v>
          </cell>
          <cell r="J24">
            <v>-7993.4803375000001</v>
          </cell>
          <cell r="K24">
            <v>-7993.4803375000001</v>
          </cell>
          <cell r="L24">
            <v>-7993.4803375000001</v>
          </cell>
          <cell r="M24">
            <v>-7993.4803375000001</v>
          </cell>
          <cell r="N24">
            <v>-7993.4803375000001</v>
          </cell>
          <cell r="O24">
            <v>-7993.4803375000001</v>
          </cell>
          <cell r="P24">
            <v>-7993.4803375000001</v>
          </cell>
          <cell r="Q24">
            <v>-95921.764050000013</v>
          </cell>
        </row>
        <row r="25">
          <cell r="D25" t="str">
            <v>Outros Custos Operacionais</v>
          </cell>
          <cell r="E25">
            <v>-10057</v>
          </cell>
          <cell r="F25">
            <v>-9834</v>
          </cell>
          <cell r="G25">
            <v>-10796</v>
          </cell>
          <cell r="H25">
            <v>-10156</v>
          </cell>
          <cell r="I25">
            <v>-10009</v>
          </cell>
          <cell r="J25">
            <v>-10666</v>
          </cell>
          <cell r="K25">
            <v>-10076</v>
          </cell>
          <cell r="L25">
            <v>-11034</v>
          </cell>
          <cell r="M25">
            <v>-11879</v>
          </cell>
          <cell r="N25">
            <v>-11168</v>
          </cell>
          <cell r="O25">
            <v>-11159</v>
          </cell>
          <cell r="P25">
            <v>-11853</v>
          </cell>
          <cell r="Q25">
            <v>-128687</v>
          </cell>
        </row>
        <row r="26">
          <cell r="D26" t="str">
            <v>Investimento Líquido de Subsídio</v>
          </cell>
          <cell r="E26">
            <v>-6684.2699852919995</v>
          </cell>
          <cell r="F26">
            <v>-8793.2553747889997</v>
          </cell>
          <cell r="G26">
            <v>-9505.9381111150014</v>
          </cell>
          <cell r="H26">
            <v>-10073.502753700999</v>
          </cell>
          <cell r="I26">
            <v>-7944.4631876799995</v>
          </cell>
          <cell r="J26">
            <v>-6466.4818387190007</v>
          </cell>
          <cell r="K26">
            <v>-10565.551083769002</v>
          </cell>
          <cell r="L26">
            <v>-8329.4124285690013</v>
          </cell>
          <cell r="M26">
            <v>-6952.2011449149995</v>
          </cell>
          <cell r="N26">
            <v>-5095.4446897285998</v>
          </cell>
          <cell r="O26">
            <v>-4470.8618653493995</v>
          </cell>
          <cell r="P26">
            <v>-4501.3153363729998</v>
          </cell>
          <cell r="Q26">
            <v>-89382.697799999994</v>
          </cell>
        </row>
        <row r="27">
          <cell r="D27" t="str">
            <v>Material Diversos</v>
          </cell>
          <cell r="E27">
            <v>-799</v>
          </cell>
          <cell r="F27">
            <v>-807</v>
          </cell>
          <cell r="G27">
            <v>-857</v>
          </cell>
          <cell r="H27">
            <v>-881</v>
          </cell>
          <cell r="I27">
            <v>-858</v>
          </cell>
          <cell r="J27">
            <v>-900</v>
          </cell>
          <cell r="K27">
            <v>-890</v>
          </cell>
          <cell r="L27">
            <v>-880</v>
          </cell>
          <cell r="M27">
            <v>-882</v>
          </cell>
          <cell r="N27">
            <v>-854</v>
          </cell>
          <cell r="O27">
            <v>-838</v>
          </cell>
          <cell r="P27">
            <v>-847</v>
          </cell>
          <cell r="Q27">
            <v>-10293</v>
          </cell>
        </row>
        <row r="28">
          <cell r="D28" t="str">
            <v>(-) TPEs</v>
          </cell>
          <cell r="E28">
            <v>-1182.6631023170007</v>
          </cell>
          <cell r="F28">
            <v>-1424.7393818439991</v>
          </cell>
          <cell r="G28">
            <v>-1580.6768089759983</v>
          </cell>
          <cell r="H28">
            <v>-1643.713139860997</v>
          </cell>
          <cell r="I28">
            <v>-1246.2572445099986</v>
          </cell>
          <cell r="J28">
            <v>-1199.7358878189996</v>
          </cell>
          <cell r="K28">
            <v>-1218.5368529810012</v>
          </cell>
          <cell r="L28">
            <v>-1196.0208426660001</v>
          </cell>
          <cell r="M28">
            <v>-950.38912088100051</v>
          </cell>
          <cell r="N28">
            <v>-815.26299554840011</v>
          </cell>
          <cell r="O28">
            <v>-753.41602055160047</v>
          </cell>
          <cell r="P28">
            <v>-725.45045204500116</v>
          </cell>
          <cell r="Q28">
            <v>-13936.861849999996</v>
          </cell>
        </row>
        <row r="29">
          <cell r="D29" t="str">
            <v>(-) Prestação de Serviços</v>
          </cell>
          <cell r="Q29">
            <v>0</v>
          </cell>
        </row>
        <row r="30">
          <cell r="D30" t="str">
            <v>(-) Outros Proveitos Operacionais</v>
          </cell>
          <cell r="Q30">
            <v>0</v>
          </cell>
        </row>
        <row r="31">
          <cell r="B31" t="str">
            <v>Enersul</v>
          </cell>
        </row>
        <row r="32">
          <cell r="E32">
            <v>-19772.40734362663</v>
          </cell>
          <cell r="F32">
            <v>-20223.553875939324</v>
          </cell>
          <cell r="G32">
            <v>-23644.655463606643</v>
          </cell>
          <cell r="H32">
            <v>-23958.498137645613</v>
          </cell>
          <cell r="I32">
            <v>-25564.879067925107</v>
          </cell>
          <cell r="J32">
            <v>-24437.885042051101</v>
          </cell>
          <cell r="K32">
            <v>-23190.03919685588</v>
          </cell>
          <cell r="L32">
            <v>-21814.952133694755</v>
          </cell>
          <cell r="M32">
            <v>-21998.403077891096</v>
          </cell>
          <cell r="N32">
            <v>-18684.027932779758</v>
          </cell>
          <cell r="O32">
            <v>-18071.291908407493</v>
          </cell>
          <cell r="P32">
            <v>-16256.803654558522</v>
          </cell>
          <cell r="Q32">
            <v>-257617.39683498192</v>
          </cell>
        </row>
        <row r="33">
          <cell r="D33" t="str">
            <v>FSEs</v>
          </cell>
          <cell r="E33">
            <v>-2736.7615893561151</v>
          </cell>
          <cell r="F33">
            <v>-2751.9920602575662</v>
          </cell>
          <cell r="G33">
            <v>-2793.9666327068994</v>
          </cell>
          <cell r="H33">
            <v>-2840.9941327692413</v>
          </cell>
          <cell r="I33">
            <v>-3097.5796599679034</v>
          </cell>
          <cell r="J33">
            <v>-3158.4648151565616</v>
          </cell>
          <cell r="K33">
            <v>-3038.3775328287329</v>
          </cell>
          <cell r="L33">
            <v>-2999.9207489260762</v>
          </cell>
          <cell r="M33">
            <v>-2917.5322318301978</v>
          </cell>
          <cell r="N33">
            <v>-2765.3651300681781</v>
          </cell>
          <cell r="O33">
            <v>-2701.7249414529047</v>
          </cell>
          <cell r="P33">
            <v>-2713.52195822566</v>
          </cell>
          <cell r="Q33">
            <v>-34516.201433546041</v>
          </cell>
        </row>
        <row r="34">
          <cell r="D34" t="str">
            <v>Custos Pessoal</v>
          </cell>
          <cell r="E34">
            <v>-4854.0242600000001</v>
          </cell>
          <cell r="F34">
            <v>-5093.2205100000001</v>
          </cell>
          <cell r="G34">
            <v>-5092.0736999999999</v>
          </cell>
          <cell r="H34">
            <v>-5121.73308</v>
          </cell>
          <cell r="I34">
            <v>-5276.1938499999997</v>
          </cell>
          <cell r="J34">
            <v>-5143.2581300000002</v>
          </cell>
          <cell r="K34">
            <v>-5004.5580099999997</v>
          </cell>
          <cell r="L34">
            <v>-5973.3297000000002</v>
          </cell>
          <cell r="M34">
            <v>-5378.5530499999995</v>
          </cell>
          <cell r="N34">
            <v>-5254.0072</v>
          </cell>
          <cell r="O34">
            <v>-5328.1267900000003</v>
          </cell>
          <cell r="P34">
            <v>-5109.3640800000003</v>
          </cell>
          <cell r="Q34">
            <v>-62628.442360000008</v>
          </cell>
        </row>
        <row r="35">
          <cell r="D35" t="str">
            <v>Outros Custos Operacionais</v>
          </cell>
          <cell r="E35">
            <v>-5718.0957689336929</v>
          </cell>
          <cell r="F35">
            <v>-5596.0403365989514</v>
          </cell>
          <cell r="G35">
            <v>-5600.293204690428</v>
          </cell>
          <cell r="H35">
            <v>-5698.3011579821577</v>
          </cell>
          <cell r="I35">
            <v>-5756.1161750124729</v>
          </cell>
          <cell r="J35">
            <v>-5769.4025891375568</v>
          </cell>
          <cell r="K35">
            <v>-5842.9327659999999</v>
          </cell>
          <cell r="L35">
            <v>-5828.8199131147867</v>
          </cell>
          <cell r="M35">
            <v>-5879.210310175039</v>
          </cell>
          <cell r="N35">
            <v>-5897.7593055564221</v>
          </cell>
          <cell r="O35">
            <v>-5935.7509095355272</v>
          </cell>
          <cell r="P35">
            <v>-5911.5076299307848</v>
          </cell>
          <cell r="Q35">
            <v>-69434.23006666782</v>
          </cell>
        </row>
        <row r="36">
          <cell r="D36" t="str">
            <v>Investimento Líquido de Subsídio</v>
          </cell>
          <cell r="E36">
            <v>-4617.6406599999991</v>
          </cell>
          <cell r="F36">
            <v>-4799.3438200000001</v>
          </cell>
          <cell r="G36">
            <v>-7988.1613500000003</v>
          </cell>
          <cell r="H36">
            <v>-8057.454029999999</v>
          </cell>
          <cell r="I36">
            <v>-9080.1827999999987</v>
          </cell>
          <cell r="J36">
            <v>-8169.07719</v>
          </cell>
          <cell r="K36">
            <v>-7239.21018</v>
          </cell>
          <cell r="L36">
            <v>-4977.4454799999994</v>
          </cell>
          <cell r="M36">
            <v>-5836.95201</v>
          </cell>
          <cell r="N36">
            <v>-2982.0779000000002</v>
          </cell>
          <cell r="O36">
            <v>-2343.6554500000002</v>
          </cell>
          <cell r="P36">
            <v>-985.17113000000006</v>
          </cell>
          <cell r="Q36">
            <v>-67076.372000000003</v>
          </cell>
        </row>
        <row r="37">
          <cell r="D37" t="str">
            <v>Material Diversos</v>
          </cell>
          <cell r="E37">
            <v>-1195.0415147101908</v>
          </cell>
          <cell r="F37">
            <v>-1367.8368781434815</v>
          </cell>
          <cell r="G37">
            <v>-1288.8285436026717</v>
          </cell>
          <cell r="H37">
            <v>-1247.9256942486008</v>
          </cell>
          <cell r="I37">
            <v>-1317.5253590196239</v>
          </cell>
          <cell r="J37">
            <v>-1177.7139937058832</v>
          </cell>
          <cell r="K37">
            <v>-1201.5611871712672</v>
          </cell>
          <cell r="L37">
            <v>-1325.5412039591372</v>
          </cell>
          <cell r="M37">
            <v>-1258.6189819947633</v>
          </cell>
          <cell r="N37">
            <v>-1276.6614693753988</v>
          </cell>
          <cell r="O37">
            <v>-1332.9753180115674</v>
          </cell>
          <cell r="P37">
            <v>-1224.0527188435551</v>
          </cell>
          <cell r="Q37">
            <v>-15214.28286278614</v>
          </cell>
        </row>
        <row r="38">
          <cell r="D38" t="str">
            <v>(-) TPEs</v>
          </cell>
          <cell r="E38">
            <v>-650.84355062663155</v>
          </cell>
          <cell r="F38">
            <v>-615.12027093932716</v>
          </cell>
          <cell r="G38">
            <v>-881.33203260664436</v>
          </cell>
          <cell r="H38">
            <v>-992.09004264561213</v>
          </cell>
          <cell r="I38">
            <v>-1037.2812239251114</v>
          </cell>
          <cell r="J38">
            <v>-1019.9683240510989</v>
          </cell>
          <cell r="K38">
            <v>-863.39952085588106</v>
          </cell>
          <cell r="L38">
            <v>-709.89508769475719</v>
          </cell>
          <cell r="M38">
            <v>-727.53649389109319</v>
          </cell>
          <cell r="N38">
            <v>-508.15692777975983</v>
          </cell>
          <cell r="O38">
            <v>-429.05849940749232</v>
          </cell>
          <cell r="P38">
            <v>-313.18613755852175</v>
          </cell>
          <cell r="Q38">
            <v>-8747.8681119819303</v>
          </cell>
        </row>
        <row r="39">
          <cell r="D39" t="str">
            <v>(-) Prestação de Serviços</v>
          </cell>
          <cell r="Q39">
            <v>0</v>
          </cell>
        </row>
        <row r="40">
          <cell r="D40" t="str">
            <v>(-) Outros Proveitos Operacionais</v>
          </cell>
          <cell r="Q40">
            <v>0</v>
          </cell>
        </row>
        <row r="44">
          <cell r="B44" t="str">
            <v>Nº de Colaboradores</v>
          </cell>
          <cell r="E44">
            <v>3614</v>
          </cell>
          <cell r="F44">
            <v>3613</v>
          </cell>
          <cell r="G44">
            <v>3615</v>
          </cell>
          <cell r="H44">
            <v>3613</v>
          </cell>
          <cell r="I44">
            <v>3595</v>
          </cell>
          <cell r="J44">
            <v>3579</v>
          </cell>
          <cell r="K44">
            <v>3547</v>
          </cell>
          <cell r="L44">
            <v>3536</v>
          </cell>
          <cell r="M44">
            <v>3498</v>
          </cell>
          <cell r="N44">
            <v>3476</v>
          </cell>
          <cell r="O44">
            <v>3473</v>
          </cell>
          <cell r="P44">
            <v>3459</v>
          </cell>
          <cell r="Q44">
            <v>3459</v>
          </cell>
        </row>
        <row r="46">
          <cell r="B46" t="str">
            <v>Nº de Clientes / Nº de Colab. Médio</v>
          </cell>
          <cell r="E46">
            <v>817.56917542888766</v>
          </cell>
          <cell r="F46">
            <v>818.88043177414886</v>
          </cell>
          <cell r="G46">
            <v>819.50622406639002</v>
          </cell>
          <cell r="H46">
            <v>821.03764184887905</v>
          </cell>
          <cell r="I46">
            <v>826.22114047287903</v>
          </cell>
          <cell r="J46">
            <v>830.99860296172119</v>
          </cell>
          <cell r="K46">
            <v>839.59571468846912</v>
          </cell>
          <cell r="L46">
            <v>843.31532805429867</v>
          </cell>
          <cell r="M46">
            <v>853.59376786735277</v>
          </cell>
          <cell r="N46">
            <v>860.11967779056386</v>
          </cell>
          <cell r="O46">
            <v>861.98733083789227</v>
          </cell>
          <cell r="P46">
            <v>866.60971379011278</v>
          </cell>
          <cell r="Q46">
            <v>866.60971379011278</v>
          </cell>
        </row>
        <row r="70">
          <cell r="B70" t="str">
            <v>Número de Clientes</v>
          </cell>
          <cell r="E70" t="str">
            <v>jan-04</v>
          </cell>
          <cell r="F70" t="str">
            <v>fev-04</v>
          </cell>
          <cell r="G70" t="str">
            <v>mar-04</v>
          </cell>
          <cell r="H70" t="str">
            <v>abr-04</v>
          </cell>
          <cell r="I70" t="str">
            <v>mai-04</v>
          </cell>
          <cell r="J70" t="str">
            <v>jun-04</v>
          </cell>
          <cell r="K70" t="str">
            <v>jul-04</v>
          </cell>
          <cell r="L70" t="str">
            <v>ago-04</v>
          </cell>
          <cell r="M70" t="str">
            <v>set-04</v>
          </cell>
          <cell r="N70" t="str">
            <v>out-04</v>
          </cell>
          <cell r="O70" t="str">
            <v>nov-04</v>
          </cell>
          <cell r="P70" t="str">
            <v>dez-04</v>
          </cell>
          <cell r="Q70" t="str">
            <v>2004</v>
          </cell>
        </row>
        <row r="71">
          <cell r="B71" t="str">
            <v>Bandeirante</v>
          </cell>
          <cell r="E71">
            <v>1352849</v>
          </cell>
          <cell r="F71">
            <v>1353154</v>
          </cell>
          <cell r="G71">
            <v>1353459</v>
          </cell>
          <cell r="H71">
            <v>1353764</v>
          </cell>
          <cell r="I71">
            <v>1354070</v>
          </cell>
          <cell r="J71">
            <v>1354376</v>
          </cell>
          <cell r="K71">
            <v>1354682</v>
          </cell>
          <cell r="L71">
            <v>1354988</v>
          </cell>
          <cell r="M71">
            <v>1355294</v>
          </cell>
          <cell r="N71">
            <v>1355600</v>
          </cell>
          <cell r="O71">
            <v>1355906</v>
          </cell>
          <cell r="P71">
            <v>1356212</v>
          </cell>
          <cell r="Q71">
            <v>1356212</v>
          </cell>
        </row>
        <row r="72">
          <cell r="B72" t="str">
            <v>Escelsa</v>
          </cell>
          <cell r="E72">
            <v>982868</v>
          </cell>
          <cell r="F72">
            <v>984477</v>
          </cell>
          <cell r="G72">
            <v>986085</v>
          </cell>
          <cell r="H72">
            <v>987698</v>
          </cell>
          <cell r="I72">
            <v>989316</v>
          </cell>
          <cell r="J72">
            <v>990933</v>
          </cell>
          <cell r="K72">
            <v>992556</v>
          </cell>
          <cell r="L72">
            <v>994179</v>
          </cell>
          <cell r="M72">
            <v>995808</v>
          </cell>
          <cell r="N72">
            <v>997438</v>
          </cell>
          <cell r="O72">
            <v>999071</v>
          </cell>
          <cell r="P72">
            <v>1000713</v>
          </cell>
          <cell r="Q72">
            <v>1000713</v>
          </cell>
        </row>
        <row r="73">
          <cell r="B73" t="str">
            <v>Enersul</v>
          </cell>
          <cell r="E73">
            <v>618978</v>
          </cell>
          <cell r="F73">
            <v>620984</v>
          </cell>
          <cell r="G73">
            <v>622971</v>
          </cell>
          <cell r="H73">
            <v>624947</v>
          </cell>
          <cell r="I73">
            <v>626879</v>
          </cell>
          <cell r="J73">
            <v>628835</v>
          </cell>
          <cell r="K73">
            <v>630808</v>
          </cell>
          <cell r="L73">
            <v>632796</v>
          </cell>
          <cell r="M73">
            <v>634769</v>
          </cell>
          <cell r="N73">
            <v>636738</v>
          </cell>
          <cell r="O73">
            <v>638705</v>
          </cell>
          <cell r="P73">
            <v>640678</v>
          </cell>
          <cell r="Q73">
            <v>640678</v>
          </cell>
        </row>
        <row r="74">
          <cell r="E74">
            <v>2954695</v>
          </cell>
          <cell r="F74">
            <v>2958615</v>
          </cell>
          <cell r="G74">
            <v>2962515</v>
          </cell>
          <cell r="H74">
            <v>2966409</v>
          </cell>
          <cell r="I74">
            <v>2970265</v>
          </cell>
          <cell r="J74">
            <v>2974144</v>
          </cell>
          <cell r="K74">
            <v>2978046</v>
          </cell>
          <cell r="L74">
            <v>2981963</v>
          </cell>
          <cell r="M74">
            <v>2985871</v>
          </cell>
          <cell r="N74">
            <v>2989776</v>
          </cell>
          <cell r="O74">
            <v>2993682</v>
          </cell>
          <cell r="P74">
            <v>2997603</v>
          </cell>
          <cell r="Q74">
            <v>2997603</v>
          </cell>
        </row>
        <row r="76">
          <cell r="B76" t="str">
            <v>GWh Vendidos</v>
          </cell>
          <cell r="E76" t="str">
            <v>jan-04</v>
          </cell>
          <cell r="F76" t="str">
            <v>fev-04</v>
          </cell>
          <cell r="G76" t="str">
            <v>mar-04</v>
          </cell>
          <cell r="H76" t="str">
            <v>abr-04</v>
          </cell>
          <cell r="I76" t="str">
            <v>mai-04</v>
          </cell>
          <cell r="J76" t="str">
            <v>jun-04</v>
          </cell>
          <cell r="K76" t="str">
            <v>jul-04</v>
          </cell>
          <cell r="L76" t="str">
            <v>ago-04</v>
          </cell>
          <cell r="M76" t="str">
            <v>set-04</v>
          </cell>
          <cell r="N76" t="str">
            <v>out-04</v>
          </cell>
          <cell r="O76" t="str">
            <v>nov-04</v>
          </cell>
          <cell r="P76" t="str">
            <v>dez-04</v>
          </cell>
          <cell r="Q76" t="str">
            <v>2004</v>
          </cell>
        </row>
        <row r="77">
          <cell r="B77" t="str">
            <v>Bandeirante</v>
          </cell>
          <cell r="E77">
            <v>755321</v>
          </cell>
          <cell r="F77">
            <v>791062</v>
          </cell>
          <cell r="G77">
            <v>783198</v>
          </cell>
          <cell r="H77">
            <v>782383</v>
          </cell>
          <cell r="I77">
            <v>796980</v>
          </cell>
          <cell r="J77">
            <v>757682</v>
          </cell>
          <cell r="K77">
            <v>761519</v>
          </cell>
          <cell r="L77">
            <v>768183</v>
          </cell>
          <cell r="M77">
            <v>775718</v>
          </cell>
          <cell r="N77">
            <v>782363</v>
          </cell>
          <cell r="O77">
            <v>811834</v>
          </cell>
          <cell r="P77">
            <v>782008</v>
          </cell>
          <cell r="Q77">
            <v>9348251</v>
          </cell>
        </row>
        <row r="78">
          <cell r="B78" t="str">
            <v>Escelsa</v>
          </cell>
          <cell r="E78">
            <v>480285</v>
          </cell>
          <cell r="F78">
            <v>459900</v>
          </cell>
          <cell r="G78">
            <v>474158</v>
          </cell>
          <cell r="H78">
            <v>463701</v>
          </cell>
          <cell r="I78">
            <v>446971</v>
          </cell>
          <cell r="J78">
            <v>441519</v>
          </cell>
          <cell r="K78">
            <v>440184</v>
          </cell>
          <cell r="L78">
            <v>437544</v>
          </cell>
          <cell r="M78">
            <v>442380</v>
          </cell>
          <cell r="N78">
            <v>449418</v>
          </cell>
          <cell r="O78">
            <v>467861</v>
          </cell>
          <cell r="P78">
            <v>479015</v>
          </cell>
          <cell r="Q78">
            <v>5482936</v>
          </cell>
        </row>
        <row r="79">
          <cell r="B79" t="str">
            <v>Enersul</v>
          </cell>
          <cell r="E79">
            <v>230512.57224966117</v>
          </cell>
          <cell r="F79">
            <v>226792.71324727862</v>
          </cell>
          <cell r="G79">
            <v>226447.55556963809</v>
          </cell>
          <cell r="H79">
            <v>233944.37740650223</v>
          </cell>
          <cell r="I79">
            <v>225999.66367782952</v>
          </cell>
          <cell r="J79">
            <v>214721.54501108878</v>
          </cell>
          <cell r="K79">
            <v>211977.69821168567</v>
          </cell>
          <cell r="L79">
            <v>219301.07674889496</v>
          </cell>
          <cell r="M79">
            <v>228563.98817982373</v>
          </cell>
          <cell r="N79">
            <v>230349.94361884604</v>
          </cell>
          <cell r="O79">
            <v>235916.59392795549</v>
          </cell>
          <cell r="P79">
            <v>232276.78243853239</v>
          </cell>
          <cell r="Q79">
            <v>2716804.5102877365</v>
          </cell>
        </row>
        <row r="80">
          <cell r="E80">
            <v>1466118.5722496612</v>
          </cell>
          <cell r="F80">
            <v>1477754.7132472787</v>
          </cell>
          <cell r="G80">
            <v>1483803.555569638</v>
          </cell>
          <cell r="H80">
            <v>1480028.3774065021</v>
          </cell>
          <cell r="I80">
            <v>1469950.6636778296</v>
          </cell>
          <cell r="J80">
            <v>1413922.5450110887</v>
          </cell>
          <cell r="K80">
            <v>1413680.6982116858</v>
          </cell>
          <cell r="L80">
            <v>1425028.076748895</v>
          </cell>
          <cell r="M80">
            <v>1446661.9881798238</v>
          </cell>
          <cell r="N80">
            <v>1462130.9436188461</v>
          </cell>
          <cell r="O80">
            <v>1515611.5939279555</v>
          </cell>
          <cell r="P80">
            <v>1493299.7824385324</v>
          </cell>
          <cell r="Q80">
            <v>17547991.510287736</v>
          </cell>
        </row>
        <row r="82">
          <cell r="B82" t="str">
            <v>Número de Colaboradores</v>
          </cell>
          <cell r="E82" t="str">
            <v>jan-04</v>
          </cell>
          <cell r="F82" t="str">
            <v>fev-04</v>
          </cell>
          <cell r="G82" t="str">
            <v>mar-04</v>
          </cell>
          <cell r="H82" t="str">
            <v>abr-04</v>
          </cell>
          <cell r="I82" t="str">
            <v>mai-04</v>
          </cell>
          <cell r="J82" t="str">
            <v>jun-04</v>
          </cell>
          <cell r="K82" t="str">
            <v>jul-04</v>
          </cell>
          <cell r="L82" t="str">
            <v>ago-04</v>
          </cell>
          <cell r="M82" t="str">
            <v>set-04</v>
          </cell>
          <cell r="N82" t="str">
            <v>out-04</v>
          </cell>
          <cell r="O82" t="str">
            <v>nov-04</v>
          </cell>
          <cell r="P82" t="str">
            <v>dez-04</v>
          </cell>
          <cell r="Q82" t="str">
            <v>2004</v>
          </cell>
        </row>
        <row r="83">
          <cell r="B83" t="str">
            <v>Bandeirante</v>
          </cell>
          <cell r="E83">
            <v>1353</v>
          </cell>
          <cell r="F83">
            <v>1353</v>
          </cell>
          <cell r="G83">
            <v>1353</v>
          </cell>
          <cell r="H83">
            <v>1353</v>
          </cell>
          <cell r="I83">
            <v>1353</v>
          </cell>
          <cell r="J83">
            <v>1343</v>
          </cell>
          <cell r="K83">
            <v>1330</v>
          </cell>
          <cell r="L83">
            <v>1321</v>
          </cell>
          <cell r="M83">
            <v>1307</v>
          </cell>
          <cell r="N83">
            <v>1293</v>
          </cell>
          <cell r="O83">
            <v>1279</v>
          </cell>
          <cell r="P83">
            <v>1268</v>
          </cell>
          <cell r="Q83">
            <v>1268</v>
          </cell>
        </row>
        <row r="84">
          <cell r="B84" t="str">
            <v>Escelsa</v>
          </cell>
          <cell r="E84">
            <v>1314</v>
          </cell>
          <cell r="F84">
            <v>1317</v>
          </cell>
          <cell r="G84">
            <v>1317</v>
          </cell>
          <cell r="H84">
            <v>1315</v>
          </cell>
          <cell r="I84">
            <v>1303</v>
          </cell>
          <cell r="J84">
            <v>1301</v>
          </cell>
          <cell r="K84">
            <v>1287</v>
          </cell>
          <cell r="L84">
            <v>1286</v>
          </cell>
          <cell r="M84">
            <v>1266</v>
          </cell>
          <cell r="N84">
            <v>1263</v>
          </cell>
          <cell r="O84">
            <v>1273</v>
          </cell>
          <cell r="P84">
            <v>1272</v>
          </cell>
          <cell r="Q84">
            <v>1272</v>
          </cell>
        </row>
        <row r="85">
          <cell r="B85" t="str">
            <v>Enersul</v>
          </cell>
          <cell r="E85">
            <v>947</v>
          </cell>
          <cell r="F85">
            <v>943</v>
          </cell>
          <cell r="G85">
            <v>945</v>
          </cell>
          <cell r="H85">
            <v>945</v>
          </cell>
          <cell r="I85">
            <v>939</v>
          </cell>
          <cell r="J85">
            <v>935</v>
          </cell>
          <cell r="K85">
            <v>930</v>
          </cell>
          <cell r="L85">
            <v>929</v>
          </cell>
          <cell r="M85">
            <v>925</v>
          </cell>
          <cell r="N85">
            <v>920</v>
          </cell>
          <cell r="O85">
            <v>921</v>
          </cell>
          <cell r="P85">
            <v>919</v>
          </cell>
          <cell r="Q85">
            <v>919</v>
          </cell>
        </row>
        <row r="86">
          <cell r="E86">
            <v>3614</v>
          </cell>
          <cell r="F86">
            <v>3613</v>
          </cell>
          <cell r="G86">
            <v>3615</v>
          </cell>
          <cell r="H86">
            <v>3613</v>
          </cell>
          <cell r="I86">
            <v>3595</v>
          </cell>
          <cell r="J86">
            <v>3579</v>
          </cell>
          <cell r="K86">
            <v>3547</v>
          </cell>
          <cell r="L86">
            <v>3536</v>
          </cell>
          <cell r="M86">
            <v>3498</v>
          </cell>
          <cell r="N86">
            <v>3476</v>
          </cell>
          <cell r="O86">
            <v>3473</v>
          </cell>
          <cell r="P86">
            <v>3459</v>
          </cell>
          <cell r="Q86">
            <v>3459</v>
          </cell>
        </row>
      </sheetData>
      <sheetData sheetId="7" refreshError="1">
        <row r="2">
          <cell r="E2" t="str">
            <v>jan-04</v>
          </cell>
          <cell r="F2" t="str">
            <v>fev-04</v>
          </cell>
          <cell r="G2" t="str">
            <v>mar-04</v>
          </cell>
          <cell r="H2" t="str">
            <v>abr-04</v>
          </cell>
          <cell r="I2" t="str">
            <v>mai-04</v>
          </cell>
          <cell r="J2" t="str">
            <v>jun-04</v>
          </cell>
          <cell r="K2" t="str">
            <v>jul-04</v>
          </cell>
          <cell r="L2" t="str">
            <v>ago-04</v>
          </cell>
          <cell r="M2" t="str">
            <v>set-04</v>
          </cell>
          <cell r="N2" t="str">
            <v>out-04</v>
          </cell>
          <cell r="O2" t="str">
            <v>nov-04</v>
          </cell>
          <cell r="P2" t="str">
            <v>dez-04</v>
          </cell>
          <cell r="Q2" t="str">
            <v>2004</v>
          </cell>
        </row>
        <row r="4">
          <cell r="B4" t="str">
            <v>GWh Vendidos</v>
          </cell>
          <cell r="E4">
            <v>0</v>
          </cell>
          <cell r="F4">
            <v>0</v>
          </cell>
          <cell r="G4">
            <v>0</v>
          </cell>
          <cell r="H4">
            <v>0</v>
          </cell>
          <cell r="I4">
            <v>0</v>
          </cell>
          <cell r="J4">
            <v>0</v>
          </cell>
          <cell r="K4">
            <v>0</v>
          </cell>
          <cell r="L4">
            <v>0</v>
          </cell>
          <cell r="M4">
            <v>0</v>
          </cell>
          <cell r="N4">
            <v>0</v>
          </cell>
          <cell r="O4">
            <v>0</v>
          </cell>
          <cell r="P4">
            <v>0</v>
          </cell>
          <cell r="Q4">
            <v>0</v>
          </cell>
        </row>
        <row r="6">
          <cell r="E6">
            <v>12</v>
          </cell>
          <cell r="F6">
            <v>12</v>
          </cell>
          <cell r="G6">
            <v>12</v>
          </cell>
          <cell r="H6">
            <v>12</v>
          </cell>
          <cell r="I6">
            <v>12</v>
          </cell>
          <cell r="J6">
            <v>12</v>
          </cell>
          <cell r="K6">
            <v>12</v>
          </cell>
          <cell r="L6">
            <v>12</v>
          </cell>
          <cell r="M6">
            <v>12</v>
          </cell>
          <cell r="N6">
            <v>12</v>
          </cell>
          <cell r="O6">
            <v>12</v>
          </cell>
          <cell r="P6">
            <v>12</v>
          </cell>
        </row>
        <row r="7">
          <cell r="B7" t="str">
            <v>Margem Bruta / Cliente</v>
          </cell>
          <cell r="E7" t="e">
            <v>#DIV/0!</v>
          </cell>
          <cell r="F7" t="e">
            <v>#DIV/0!</v>
          </cell>
          <cell r="G7" t="e">
            <v>#DIV/0!</v>
          </cell>
          <cell r="H7" t="e">
            <v>#DIV/0!</v>
          </cell>
          <cell r="I7" t="e">
            <v>#DIV/0!</v>
          </cell>
          <cell r="J7" t="e">
            <v>#DIV/0!</v>
          </cell>
          <cell r="K7" t="e">
            <v>#DIV/0!</v>
          </cell>
          <cell r="L7" t="e">
            <v>#DIV/0!</v>
          </cell>
          <cell r="M7" t="e">
            <v>#DIV/0!</v>
          </cell>
          <cell r="N7" t="e">
            <v>#DIV/0!</v>
          </cell>
          <cell r="O7" t="e">
            <v>#DIV/0!</v>
          </cell>
          <cell r="P7" t="e">
            <v>#DIV/0!</v>
          </cell>
          <cell r="Q7" t="e">
            <v>#DIV/0!</v>
          </cell>
        </row>
        <row r="8">
          <cell r="D8" t="str">
            <v>Margem Bruta</v>
          </cell>
          <cell r="E8">
            <v>0</v>
          </cell>
          <cell r="F8">
            <v>0</v>
          </cell>
          <cell r="G8">
            <v>0</v>
          </cell>
          <cell r="H8">
            <v>0</v>
          </cell>
          <cell r="I8">
            <v>0</v>
          </cell>
          <cell r="J8">
            <v>0</v>
          </cell>
          <cell r="K8">
            <v>0</v>
          </cell>
          <cell r="L8">
            <v>0</v>
          </cell>
          <cell r="M8">
            <v>0</v>
          </cell>
          <cell r="N8">
            <v>0</v>
          </cell>
          <cell r="O8">
            <v>0</v>
          </cell>
          <cell r="P8">
            <v>0</v>
          </cell>
          <cell r="Q8">
            <v>0</v>
          </cell>
        </row>
        <row r="9">
          <cell r="D9" t="str">
            <v>Nº de Clientes</v>
          </cell>
          <cell r="E9">
            <v>0</v>
          </cell>
          <cell r="F9">
            <v>0</v>
          </cell>
          <cell r="G9">
            <v>0</v>
          </cell>
          <cell r="H9">
            <v>0</v>
          </cell>
          <cell r="I9">
            <v>0</v>
          </cell>
          <cell r="J9">
            <v>0</v>
          </cell>
          <cell r="K9">
            <v>0</v>
          </cell>
          <cell r="L9">
            <v>0</v>
          </cell>
          <cell r="M9">
            <v>0</v>
          </cell>
          <cell r="N9">
            <v>0</v>
          </cell>
          <cell r="O9">
            <v>0</v>
          </cell>
          <cell r="P9">
            <v>0</v>
          </cell>
          <cell r="Q9">
            <v>0</v>
          </cell>
        </row>
        <row r="11">
          <cell r="B11" t="str">
            <v>Cash Cost</v>
          </cell>
        </row>
        <row r="12">
          <cell r="B12" t="str">
            <v>Bandeirante</v>
          </cell>
          <cell r="E12">
            <v>0</v>
          </cell>
          <cell r="F12">
            <v>0</v>
          </cell>
          <cell r="G12">
            <v>0</v>
          </cell>
          <cell r="H12">
            <v>0</v>
          </cell>
          <cell r="I12">
            <v>0</v>
          </cell>
          <cell r="J12">
            <v>0</v>
          </cell>
          <cell r="K12">
            <v>0</v>
          </cell>
          <cell r="L12">
            <v>0</v>
          </cell>
          <cell r="M12">
            <v>0</v>
          </cell>
          <cell r="N12">
            <v>0</v>
          </cell>
          <cell r="O12">
            <v>0</v>
          </cell>
          <cell r="P12">
            <v>0</v>
          </cell>
          <cell r="Q12">
            <v>0</v>
          </cell>
        </row>
        <row r="13">
          <cell r="D13" t="str">
            <v>FSEs</v>
          </cell>
        </row>
        <row r="14">
          <cell r="D14" t="str">
            <v>Custos Pessoal</v>
          </cell>
        </row>
        <row r="15">
          <cell r="D15" t="str">
            <v>Outros Custos Operacionais</v>
          </cell>
        </row>
        <row r="16">
          <cell r="D16" t="str">
            <v>Investimento Líquido de Subsídio</v>
          </cell>
        </row>
        <row r="17">
          <cell r="D17" t="str">
            <v>Material Diversos</v>
          </cell>
        </row>
        <row r="18">
          <cell r="D18" t="str">
            <v>(-) TPEs</v>
          </cell>
        </row>
        <row r="19">
          <cell r="D19" t="str">
            <v>(-) Prestação de Serviços</v>
          </cell>
        </row>
        <row r="20">
          <cell r="D20" t="str">
            <v>(-) Outros Proveitos Operacionais</v>
          </cell>
        </row>
        <row r="21">
          <cell r="B21" t="str">
            <v>Escelsa</v>
          </cell>
        </row>
        <row r="22">
          <cell r="E22">
            <v>0</v>
          </cell>
          <cell r="F22">
            <v>0</v>
          </cell>
          <cell r="G22">
            <v>0</v>
          </cell>
          <cell r="H22">
            <v>0</v>
          </cell>
          <cell r="I22">
            <v>0</v>
          </cell>
          <cell r="J22">
            <v>0</v>
          </cell>
          <cell r="K22">
            <v>0</v>
          </cell>
          <cell r="L22">
            <v>0</v>
          </cell>
          <cell r="M22">
            <v>0</v>
          </cell>
          <cell r="N22">
            <v>0</v>
          </cell>
          <cell r="O22">
            <v>0</v>
          </cell>
          <cell r="P22">
            <v>0</v>
          </cell>
          <cell r="Q22">
            <v>0</v>
          </cell>
        </row>
        <row r="23">
          <cell r="D23" t="str">
            <v>FSEs</v>
          </cell>
        </row>
        <row r="24">
          <cell r="D24" t="str">
            <v>Custos Pessoal</v>
          </cell>
        </row>
        <row r="25">
          <cell r="D25" t="str">
            <v>Outros Custos Operacionais</v>
          </cell>
        </row>
        <row r="26">
          <cell r="D26" t="str">
            <v>Investimento Líquido de Subsídio</v>
          </cell>
        </row>
        <row r="27">
          <cell r="D27" t="str">
            <v>Material Diversos</v>
          </cell>
        </row>
        <row r="28">
          <cell r="D28" t="str">
            <v>(-) TPEs</v>
          </cell>
        </row>
        <row r="29">
          <cell r="D29" t="str">
            <v>(-) Prestação de Serviços</v>
          </cell>
        </row>
        <row r="30">
          <cell r="D30" t="str">
            <v>(-) Outros Proveitos Operacionais</v>
          </cell>
        </row>
        <row r="31">
          <cell r="B31" t="str">
            <v>Enersul</v>
          </cell>
        </row>
        <row r="32">
          <cell r="E32">
            <v>0</v>
          </cell>
          <cell r="F32">
            <v>0</v>
          </cell>
          <cell r="G32">
            <v>0</v>
          </cell>
          <cell r="H32">
            <v>0</v>
          </cell>
          <cell r="I32">
            <v>0</v>
          </cell>
          <cell r="J32">
            <v>0</v>
          </cell>
          <cell r="K32">
            <v>0</v>
          </cell>
          <cell r="L32">
            <v>0</v>
          </cell>
          <cell r="M32">
            <v>0</v>
          </cell>
          <cell r="N32">
            <v>0</v>
          </cell>
          <cell r="O32">
            <v>0</v>
          </cell>
          <cell r="P32">
            <v>0</v>
          </cell>
          <cell r="Q32">
            <v>0</v>
          </cell>
        </row>
        <row r="33">
          <cell r="D33" t="str">
            <v>FSEs</v>
          </cell>
        </row>
        <row r="34">
          <cell r="D34" t="str">
            <v>Custos Pessoal</v>
          </cell>
        </row>
        <row r="35">
          <cell r="D35" t="str">
            <v>Outros Custos Operacionais</v>
          </cell>
        </row>
        <row r="36">
          <cell r="D36" t="str">
            <v>Investimento Líquido de Subsídio</v>
          </cell>
        </row>
        <row r="37">
          <cell r="D37" t="str">
            <v>Material Diversos</v>
          </cell>
        </row>
        <row r="38">
          <cell r="D38" t="str">
            <v>(-) TPEs</v>
          </cell>
        </row>
        <row r="39">
          <cell r="D39" t="str">
            <v>(-) Prestação de Serviços</v>
          </cell>
        </row>
        <row r="40">
          <cell r="D40" t="str">
            <v>(-) Outros Proveitos Operacionais</v>
          </cell>
        </row>
        <row r="44">
          <cell r="B44" t="str">
            <v>Nº de Colaboradores</v>
          </cell>
          <cell r="E44">
            <v>0</v>
          </cell>
          <cell r="F44">
            <v>0</v>
          </cell>
          <cell r="G44">
            <v>0</v>
          </cell>
          <cell r="H44">
            <v>0</v>
          </cell>
          <cell r="I44">
            <v>0</v>
          </cell>
          <cell r="J44">
            <v>0</v>
          </cell>
          <cell r="K44">
            <v>0</v>
          </cell>
          <cell r="L44">
            <v>0</v>
          </cell>
          <cell r="M44">
            <v>0</v>
          </cell>
          <cell r="N44">
            <v>0</v>
          </cell>
          <cell r="O44">
            <v>0</v>
          </cell>
          <cell r="P44">
            <v>0</v>
          </cell>
          <cell r="Q44">
            <v>0</v>
          </cell>
        </row>
        <row r="46">
          <cell r="B46" t="str">
            <v>Nº de Clientes / Nº de Colab. Médio</v>
          </cell>
          <cell r="E46" t="e">
            <v>#DIV/0!</v>
          </cell>
          <cell r="F46" t="e">
            <v>#DIV/0!</v>
          </cell>
          <cell r="G46" t="e">
            <v>#DIV/0!</v>
          </cell>
          <cell r="H46" t="e">
            <v>#DIV/0!</v>
          </cell>
          <cell r="I46" t="e">
            <v>#DIV/0!</v>
          </cell>
          <cell r="J46" t="e">
            <v>#DIV/0!</v>
          </cell>
          <cell r="K46" t="e">
            <v>#DIV/0!</v>
          </cell>
          <cell r="L46" t="e">
            <v>#DIV/0!</v>
          </cell>
          <cell r="M46" t="e">
            <v>#DIV/0!</v>
          </cell>
          <cell r="N46" t="e">
            <v>#DIV/0!</v>
          </cell>
          <cell r="O46" t="e">
            <v>#DIV/0!</v>
          </cell>
          <cell r="P46" t="e">
            <v>#DIV/0!</v>
          </cell>
          <cell r="Q46" t="e">
            <v>#DIV/0!</v>
          </cell>
        </row>
        <row r="70">
          <cell r="A70">
            <v>1</v>
          </cell>
          <cell r="B70" t="str">
            <v>Número de Clientes</v>
          </cell>
          <cell r="E70" t="str">
            <v>jan-04</v>
          </cell>
          <cell r="F70" t="str">
            <v>fev-04</v>
          </cell>
          <cell r="G70" t="str">
            <v>mar-04</v>
          </cell>
          <cell r="H70" t="str">
            <v>abr-04</v>
          </cell>
          <cell r="I70" t="str">
            <v>mai-04</v>
          </cell>
          <cell r="J70" t="str">
            <v>jun-04</v>
          </cell>
          <cell r="K70" t="str">
            <v>jul-04</v>
          </cell>
          <cell r="L70" t="str">
            <v>ago-04</v>
          </cell>
          <cell r="M70" t="str">
            <v>set-04</v>
          </cell>
          <cell r="N70" t="str">
            <v>out-04</v>
          </cell>
          <cell r="O70" t="str">
            <v>nov-04</v>
          </cell>
          <cell r="P70" t="str">
            <v>dez-04</v>
          </cell>
          <cell r="Q70" t="str">
            <v>2004</v>
          </cell>
        </row>
        <row r="71">
          <cell r="A71">
            <v>2</v>
          </cell>
          <cell r="B71" t="str">
            <v>Bandeirante</v>
          </cell>
          <cell r="E71">
            <v>0</v>
          </cell>
          <cell r="F71">
            <v>0</v>
          </cell>
          <cell r="G71">
            <v>0</v>
          </cell>
          <cell r="H71">
            <v>0</v>
          </cell>
          <cell r="I71">
            <v>0</v>
          </cell>
          <cell r="J71">
            <v>0</v>
          </cell>
          <cell r="K71">
            <v>0</v>
          </cell>
          <cell r="L71">
            <v>0</v>
          </cell>
          <cell r="M71">
            <v>0</v>
          </cell>
          <cell r="N71">
            <v>0</v>
          </cell>
          <cell r="O71">
            <v>0</v>
          </cell>
          <cell r="P71">
            <v>0</v>
          </cell>
          <cell r="Q71">
            <v>0</v>
          </cell>
        </row>
        <row r="72">
          <cell r="A72">
            <v>3</v>
          </cell>
          <cell r="B72" t="str">
            <v>Escelsa</v>
          </cell>
          <cell r="E72">
            <v>0</v>
          </cell>
          <cell r="F72">
            <v>0</v>
          </cell>
          <cell r="G72">
            <v>0</v>
          </cell>
          <cell r="H72">
            <v>0</v>
          </cell>
          <cell r="I72">
            <v>0</v>
          </cell>
          <cell r="J72">
            <v>0</v>
          </cell>
          <cell r="K72">
            <v>0</v>
          </cell>
          <cell r="L72">
            <v>0</v>
          </cell>
          <cell r="M72">
            <v>0</v>
          </cell>
          <cell r="N72">
            <v>0</v>
          </cell>
          <cell r="O72">
            <v>0</v>
          </cell>
          <cell r="P72">
            <v>0</v>
          </cell>
          <cell r="Q72">
            <v>0</v>
          </cell>
        </row>
        <row r="73">
          <cell r="A73">
            <v>4</v>
          </cell>
          <cell r="B73" t="str">
            <v>Enersul</v>
          </cell>
          <cell r="E73">
            <v>0</v>
          </cell>
          <cell r="F73">
            <v>0</v>
          </cell>
          <cell r="G73">
            <v>0</v>
          </cell>
          <cell r="H73">
            <v>0</v>
          </cell>
          <cell r="I73">
            <v>0</v>
          </cell>
          <cell r="J73">
            <v>0</v>
          </cell>
          <cell r="K73">
            <v>0</v>
          </cell>
          <cell r="L73">
            <v>0</v>
          </cell>
          <cell r="M73">
            <v>0</v>
          </cell>
          <cell r="N73">
            <v>0</v>
          </cell>
          <cell r="O73">
            <v>0</v>
          </cell>
          <cell r="P73">
            <v>0</v>
          </cell>
          <cell r="Q73">
            <v>0</v>
          </cell>
        </row>
        <row r="74">
          <cell r="A74">
            <v>5</v>
          </cell>
          <cell r="E74">
            <v>0</v>
          </cell>
          <cell r="F74">
            <v>0</v>
          </cell>
          <cell r="G74">
            <v>0</v>
          </cell>
          <cell r="H74">
            <v>0</v>
          </cell>
          <cell r="I74">
            <v>0</v>
          </cell>
          <cell r="J74">
            <v>0</v>
          </cell>
          <cell r="K74">
            <v>0</v>
          </cell>
          <cell r="L74">
            <v>0</v>
          </cell>
          <cell r="M74">
            <v>0</v>
          </cell>
          <cell r="N74">
            <v>0</v>
          </cell>
          <cell r="O74">
            <v>0</v>
          </cell>
          <cell r="P74">
            <v>0</v>
          </cell>
          <cell r="Q74">
            <v>0</v>
          </cell>
        </row>
        <row r="75">
          <cell r="A75">
            <v>6</v>
          </cell>
        </row>
        <row r="76">
          <cell r="A76">
            <v>7</v>
          </cell>
          <cell r="B76" t="str">
            <v>GWh Vendidos</v>
          </cell>
          <cell r="E76" t="str">
            <v>jan-04</v>
          </cell>
          <cell r="F76" t="str">
            <v>fev-04</v>
          </cell>
          <cell r="G76" t="str">
            <v>mar-04</v>
          </cell>
          <cell r="H76" t="str">
            <v>abr-04</v>
          </cell>
          <cell r="I76" t="str">
            <v>mai-04</v>
          </cell>
          <cell r="J76" t="str">
            <v>jun-04</v>
          </cell>
          <cell r="K76" t="str">
            <v>jul-04</v>
          </cell>
          <cell r="L76" t="str">
            <v>ago-04</v>
          </cell>
          <cell r="M76" t="str">
            <v>set-04</v>
          </cell>
          <cell r="N76" t="str">
            <v>out-04</v>
          </cell>
          <cell r="O76" t="str">
            <v>nov-04</v>
          </cell>
          <cell r="P76" t="str">
            <v>dez-04</v>
          </cell>
          <cell r="Q76" t="str">
            <v>2004</v>
          </cell>
        </row>
        <row r="77">
          <cell r="A77">
            <v>8</v>
          </cell>
          <cell r="B77" t="str">
            <v>Bandeirante</v>
          </cell>
          <cell r="E77">
            <v>0</v>
          </cell>
          <cell r="F77">
            <v>0</v>
          </cell>
          <cell r="G77">
            <v>0</v>
          </cell>
          <cell r="H77">
            <v>0</v>
          </cell>
          <cell r="I77">
            <v>0</v>
          </cell>
          <cell r="J77">
            <v>0</v>
          </cell>
          <cell r="K77">
            <v>0</v>
          </cell>
          <cell r="L77">
            <v>0</v>
          </cell>
          <cell r="M77">
            <v>0</v>
          </cell>
          <cell r="N77">
            <v>0</v>
          </cell>
          <cell r="O77">
            <v>0</v>
          </cell>
          <cell r="P77">
            <v>0</v>
          </cell>
          <cell r="Q77">
            <v>0</v>
          </cell>
        </row>
        <row r="78">
          <cell r="A78">
            <v>9</v>
          </cell>
          <cell r="B78" t="str">
            <v>Escelsa</v>
          </cell>
          <cell r="E78">
            <v>0</v>
          </cell>
          <cell r="F78">
            <v>0</v>
          </cell>
          <cell r="G78">
            <v>0</v>
          </cell>
          <cell r="H78">
            <v>0</v>
          </cell>
          <cell r="I78">
            <v>0</v>
          </cell>
          <cell r="J78">
            <v>0</v>
          </cell>
          <cell r="K78">
            <v>0</v>
          </cell>
          <cell r="L78">
            <v>0</v>
          </cell>
          <cell r="M78">
            <v>0</v>
          </cell>
          <cell r="N78">
            <v>0</v>
          </cell>
          <cell r="O78">
            <v>0</v>
          </cell>
          <cell r="P78">
            <v>0</v>
          </cell>
          <cell r="Q78">
            <v>0</v>
          </cell>
        </row>
        <row r="79">
          <cell r="A79">
            <v>10</v>
          </cell>
          <cell r="B79" t="str">
            <v>Enersul</v>
          </cell>
          <cell r="E79">
            <v>0</v>
          </cell>
          <cell r="F79">
            <v>0</v>
          </cell>
          <cell r="G79">
            <v>0</v>
          </cell>
          <cell r="H79">
            <v>0</v>
          </cell>
          <cell r="I79">
            <v>0</v>
          </cell>
          <cell r="J79">
            <v>0</v>
          </cell>
          <cell r="K79">
            <v>0</v>
          </cell>
          <cell r="L79">
            <v>0</v>
          </cell>
          <cell r="M79">
            <v>0</v>
          </cell>
          <cell r="N79">
            <v>0</v>
          </cell>
          <cell r="O79">
            <v>0</v>
          </cell>
          <cell r="P79">
            <v>0</v>
          </cell>
          <cell r="Q79">
            <v>0</v>
          </cell>
        </row>
        <row r="80">
          <cell r="A80">
            <v>11</v>
          </cell>
          <cell r="E80">
            <v>0</v>
          </cell>
          <cell r="F80">
            <v>0</v>
          </cell>
          <cell r="G80">
            <v>0</v>
          </cell>
          <cell r="H80">
            <v>0</v>
          </cell>
          <cell r="I80">
            <v>0</v>
          </cell>
          <cell r="J80">
            <v>0</v>
          </cell>
          <cell r="K80">
            <v>0</v>
          </cell>
          <cell r="L80">
            <v>0</v>
          </cell>
          <cell r="M80">
            <v>0</v>
          </cell>
          <cell r="N80">
            <v>0</v>
          </cell>
          <cell r="O80">
            <v>0</v>
          </cell>
          <cell r="P80">
            <v>0</v>
          </cell>
          <cell r="Q80">
            <v>0</v>
          </cell>
        </row>
        <row r="81">
          <cell r="A81">
            <v>12</v>
          </cell>
        </row>
        <row r="82">
          <cell r="A82">
            <v>13</v>
          </cell>
          <cell r="B82" t="str">
            <v>Número de Colaboradores</v>
          </cell>
          <cell r="E82" t="str">
            <v>jan-04</v>
          </cell>
          <cell r="F82" t="str">
            <v>fev-04</v>
          </cell>
          <cell r="G82" t="str">
            <v>mar-04</v>
          </cell>
          <cell r="H82" t="str">
            <v>abr-04</v>
          </cell>
          <cell r="I82" t="str">
            <v>mai-04</v>
          </cell>
          <cell r="J82" t="str">
            <v>jun-04</v>
          </cell>
          <cell r="K82" t="str">
            <v>jul-04</v>
          </cell>
          <cell r="L82" t="str">
            <v>ago-04</v>
          </cell>
          <cell r="M82" t="str">
            <v>set-04</v>
          </cell>
          <cell r="N82" t="str">
            <v>out-04</v>
          </cell>
          <cell r="O82" t="str">
            <v>nov-04</v>
          </cell>
          <cell r="P82" t="str">
            <v>dez-04</v>
          </cell>
          <cell r="Q82" t="str">
            <v>2004</v>
          </cell>
        </row>
        <row r="83">
          <cell r="A83">
            <v>14</v>
          </cell>
          <cell r="B83" t="str">
            <v>Bandeirante</v>
          </cell>
          <cell r="E83">
            <v>0</v>
          </cell>
          <cell r="F83">
            <v>0</v>
          </cell>
          <cell r="G83">
            <v>0</v>
          </cell>
          <cell r="H83">
            <v>0</v>
          </cell>
          <cell r="I83">
            <v>0</v>
          </cell>
          <cell r="J83">
            <v>0</v>
          </cell>
          <cell r="K83">
            <v>0</v>
          </cell>
          <cell r="L83">
            <v>0</v>
          </cell>
          <cell r="M83">
            <v>0</v>
          </cell>
          <cell r="N83">
            <v>0</v>
          </cell>
          <cell r="O83">
            <v>0</v>
          </cell>
          <cell r="P83">
            <v>0</v>
          </cell>
          <cell r="Q83">
            <v>0</v>
          </cell>
        </row>
        <row r="84">
          <cell r="A84">
            <v>15</v>
          </cell>
          <cell r="B84" t="str">
            <v>Escelsa</v>
          </cell>
          <cell r="E84">
            <v>0</v>
          </cell>
          <cell r="F84">
            <v>0</v>
          </cell>
          <cell r="G84">
            <v>0</v>
          </cell>
          <cell r="H84">
            <v>0</v>
          </cell>
          <cell r="I84">
            <v>0</v>
          </cell>
          <cell r="J84">
            <v>0</v>
          </cell>
          <cell r="K84">
            <v>0</v>
          </cell>
          <cell r="L84">
            <v>0</v>
          </cell>
          <cell r="M84">
            <v>0</v>
          </cell>
          <cell r="N84">
            <v>0</v>
          </cell>
          <cell r="O84">
            <v>0</v>
          </cell>
          <cell r="P84">
            <v>0</v>
          </cell>
          <cell r="Q84">
            <v>0</v>
          </cell>
        </row>
        <row r="85">
          <cell r="A85">
            <v>16</v>
          </cell>
          <cell r="B85" t="str">
            <v>Enersul</v>
          </cell>
          <cell r="E85">
            <v>0</v>
          </cell>
          <cell r="F85">
            <v>0</v>
          </cell>
          <cell r="G85">
            <v>0</v>
          </cell>
          <cell r="H85">
            <v>0</v>
          </cell>
          <cell r="I85">
            <v>0</v>
          </cell>
          <cell r="J85">
            <v>0</v>
          </cell>
          <cell r="K85">
            <v>0</v>
          </cell>
          <cell r="L85">
            <v>0</v>
          </cell>
          <cell r="M85">
            <v>0</v>
          </cell>
          <cell r="N85">
            <v>0</v>
          </cell>
          <cell r="O85">
            <v>0</v>
          </cell>
          <cell r="P85">
            <v>0</v>
          </cell>
          <cell r="Q85">
            <v>0</v>
          </cell>
        </row>
        <row r="86">
          <cell r="A86">
            <v>17</v>
          </cell>
          <cell r="E86">
            <v>0</v>
          </cell>
          <cell r="F86">
            <v>0</v>
          </cell>
          <cell r="G86">
            <v>0</v>
          </cell>
          <cell r="H86">
            <v>0</v>
          </cell>
          <cell r="I86">
            <v>0</v>
          </cell>
          <cell r="J86">
            <v>0</v>
          </cell>
          <cell r="K86">
            <v>0</v>
          </cell>
          <cell r="L86">
            <v>0</v>
          </cell>
          <cell r="M86">
            <v>0</v>
          </cell>
          <cell r="N86">
            <v>0</v>
          </cell>
          <cell r="O86">
            <v>0</v>
          </cell>
          <cell r="P86">
            <v>0</v>
          </cell>
          <cell r="Q86">
            <v>0</v>
          </cell>
        </row>
      </sheetData>
      <sheetData sheetId="8" refreshError="1"/>
      <sheetData sheetId="9" refreshError="1">
        <row r="2">
          <cell r="E2" t="str">
            <v>jan-03</v>
          </cell>
          <cell r="F2" t="str">
            <v>fev-03</v>
          </cell>
          <cell r="G2" t="str">
            <v>mar-03</v>
          </cell>
          <cell r="H2" t="str">
            <v>abr-03</v>
          </cell>
          <cell r="I2" t="str">
            <v>mai-03</v>
          </cell>
          <cell r="J2" t="str">
            <v>jun-03</v>
          </cell>
          <cell r="K2" t="str">
            <v>jul-03</v>
          </cell>
          <cell r="L2" t="str">
            <v>ago-03</v>
          </cell>
          <cell r="M2" t="str">
            <v>set-03</v>
          </cell>
          <cell r="N2" t="str">
            <v>out-03</v>
          </cell>
          <cell r="O2" t="str">
            <v>nov-03</v>
          </cell>
          <cell r="P2" t="str">
            <v>dez-03</v>
          </cell>
          <cell r="Q2" t="str">
            <v>2003</v>
          </cell>
        </row>
        <row r="4">
          <cell r="B4" t="str">
            <v>GWh Vendidos</v>
          </cell>
          <cell r="E4">
            <v>1498256.9680000001</v>
          </cell>
          <cell r="F4">
            <v>1556203.9479999999</v>
          </cell>
          <cell r="G4">
            <v>1543327.388</v>
          </cell>
          <cell r="H4">
            <v>1476999.08</v>
          </cell>
          <cell r="I4">
            <v>1518740.247</v>
          </cell>
          <cell r="J4">
            <v>1421268.3810000001</v>
          </cell>
          <cell r="K4">
            <v>1437549.5460000001</v>
          </cell>
          <cell r="L4">
            <v>1474593.9469999999</v>
          </cell>
          <cell r="M4">
            <v>1429194.6250000002</v>
          </cell>
          <cell r="N4">
            <v>1511852.7079999999</v>
          </cell>
          <cell r="O4">
            <v>1532774.2770170001</v>
          </cell>
          <cell r="P4">
            <v>1510455.0970000001</v>
          </cell>
          <cell r="Q4">
            <v>17911216.212017</v>
          </cell>
        </row>
        <row r="6">
          <cell r="E6">
            <v>12</v>
          </cell>
          <cell r="F6">
            <v>12</v>
          </cell>
          <cell r="G6">
            <v>12</v>
          </cell>
          <cell r="H6">
            <v>12</v>
          </cell>
          <cell r="I6">
            <v>12</v>
          </cell>
          <cell r="J6">
            <v>12</v>
          </cell>
          <cell r="K6">
            <v>12</v>
          </cell>
          <cell r="L6">
            <v>12</v>
          </cell>
          <cell r="M6">
            <v>12</v>
          </cell>
          <cell r="N6">
            <v>12</v>
          </cell>
          <cell r="O6">
            <v>12</v>
          </cell>
          <cell r="P6">
            <v>12</v>
          </cell>
        </row>
        <row r="7">
          <cell r="B7" t="str">
            <v>Margem Bruta / Cliente</v>
          </cell>
          <cell r="E7">
            <v>260.11816741124346</v>
          </cell>
          <cell r="F7">
            <v>314.54558444519279</v>
          </cell>
          <cell r="G7">
            <v>411.42417733930483</v>
          </cell>
          <cell r="H7">
            <v>296.03917730886218</v>
          </cell>
          <cell r="I7">
            <v>308.56304983542373</v>
          </cell>
          <cell r="J7">
            <v>423.99514046752773</v>
          </cell>
          <cell r="K7">
            <v>313.39220553954868</v>
          </cell>
          <cell r="L7">
            <v>369.70632187003747</v>
          </cell>
          <cell r="M7">
            <v>352.98931492615247</v>
          </cell>
          <cell r="N7">
            <v>413.86662420791936</v>
          </cell>
          <cell r="O7">
            <v>400.56906625377508</v>
          </cell>
          <cell r="P7">
            <v>581.86734531847242</v>
          </cell>
          <cell r="Q7">
            <v>368.16059590897265</v>
          </cell>
        </row>
        <row r="8">
          <cell r="D8" t="str">
            <v>Margem Bruta</v>
          </cell>
          <cell r="E8">
            <v>743999.86692000006</v>
          </cell>
          <cell r="F8">
            <v>902311.12535999995</v>
          </cell>
          <cell r="G8">
            <v>1182022.0729200002</v>
          </cell>
          <cell r="H8">
            <v>851099.31299999985</v>
          </cell>
          <cell r="I8">
            <v>887293.10640000016</v>
          </cell>
          <cell r="J8">
            <v>1220633.6739599991</v>
          </cell>
          <cell r="K8">
            <v>903310.72452000109</v>
          </cell>
          <cell r="L8">
            <v>1066583.144159999</v>
          </cell>
          <cell r="M8">
            <v>1019127.4527600022</v>
          </cell>
          <cell r="N8">
            <v>1196603.0516400004</v>
          </cell>
          <cell r="O8">
            <v>1160048.4164399989</v>
          </cell>
          <cell r="P8">
            <v>1688698.3189199972</v>
          </cell>
          <cell r="Q8">
            <v>1068477.5222499999</v>
          </cell>
        </row>
        <row r="9">
          <cell r="D9" t="str">
            <v>Nº de Clientes</v>
          </cell>
          <cell r="E9">
            <v>2860238</v>
          </cell>
          <cell r="F9">
            <v>2868618</v>
          </cell>
          <cell r="G9">
            <v>2873001</v>
          </cell>
          <cell r="H9">
            <v>2874955</v>
          </cell>
          <cell r="I9">
            <v>2875565</v>
          </cell>
          <cell r="J9">
            <v>2878886</v>
          </cell>
          <cell r="K9">
            <v>2882365</v>
          </cell>
          <cell r="L9">
            <v>2884947</v>
          </cell>
          <cell r="M9">
            <v>2887134</v>
          </cell>
          <cell r="N9">
            <v>2891277</v>
          </cell>
          <cell r="O9">
            <v>2896001</v>
          </cell>
          <cell r="P9">
            <v>2902205</v>
          </cell>
          <cell r="Q9">
            <v>2902205</v>
          </cell>
        </row>
        <row r="11">
          <cell r="B11" t="str">
            <v>Cash Cost</v>
          </cell>
          <cell r="E11">
            <v>0</v>
          </cell>
          <cell r="F11">
            <v>0</v>
          </cell>
          <cell r="G11">
            <v>0</v>
          </cell>
          <cell r="H11">
            <v>0</v>
          </cell>
          <cell r="I11">
            <v>0</v>
          </cell>
          <cell r="J11">
            <v>0</v>
          </cell>
          <cell r="K11">
            <v>0</v>
          </cell>
          <cell r="L11">
            <v>0</v>
          </cell>
          <cell r="M11">
            <v>0</v>
          </cell>
          <cell r="N11">
            <v>0</v>
          </cell>
          <cell r="O11">
            <v>0</v>
          </cell>
          <cell r="P11">
            <v>0</v>
          </cell>
          <cell r="Q11">
            <v>-953722.29132748791</v>
          </cell>
        </row>
        <row r="12">
          <cell r="B12" t="str">
            <v>Bandeirante</v>
          </cell>
          <cell r="E12">
            <v>0</v>
          </cell>
          <cell r="F12">
            <v>0</v>
          </cell>
          <cell r="G12">
            <v>0</v>
          </cell>
          <cell r="H12">
            <v>0</v>
          </cell>
          <cell r="I12">
            <v>0</v>
          </cell>
          <cell r="J12">
            <v>0</v>
          </cell>
          <cell r="K12">
            <v>0</v>
          </cell>
          <cell r="L12">
            <v>0</v>
          </cell>
          <cell r="M12">
            <v>0</v>
          </cell>
          <cell r="N12">
            <v>0</v>
          </cell>
          <cell r="O12">
            <v>0</v>
          </cell>
          <cell r="P12">
            <v>0</v>
          </cell>
          <cell r="Q12">
            <v>-418195.81330000004</v>
          </cell>
        </row>
        <row r="13">
          <cell r="D13" t="str">
            <v>FSEs</v>
          </cell>
          <cell r="Q13">
            <v>-68226</v>
          </cell>
        </row>
        <row r="14">
          <cell r="D14" t="str">
            <v>Custos Pessoal</v>
          </cell>
          <cell r="Q14">
            <v>-92319</v>
          </cell>
        </row>
        <row r="15">
          <cell r="D15" t="str">
            <v>Outros Custos Operacionais</v>
          </cell>
          <cell r="Q15">
            <v>-113458</v>
          </cell>
        </row>
        <row r="16">
          <cell r="D16" t="str">
            <v>Investimento Líquido de Subsídio</v>
          </cell>
          <cell r="Q16">
            <v>-106978.81330000001</v>
          </cell>
        </row>
        <row r="17">
          <cell r="D17" t="str">
            <v>Material Diversos</v>
          </cell>
          <cell r="Q17">
            <v>-7935</v>
          </cell>
        </row>
        <row r="18">
          <cell r="D18" t="str">
            <v>(-) TPEs</v>
          </cell>
          <cell r="Q18">
            <v>-29279</v>
          </cell>
        </row>
        <row r="19">
          <cell r="D19" t="str">
            <v>(-) Prestação de Serviços</v>
          </cell>
        </row>
        <row r="20">
          <cell r="D20" t="str">
            <v>(-) Outros Proveitos Operacionais</v>
          </cell>
        </row>
        <row r="21">
          <cell r="B21" t="str">
            <v>Escelsa</v>
          </cell>
        </row>
        <row r="22">
          <cell r="E22">
            <v>0</v>
          </cell>
          <cell r="F22">
            <v>0</v>
          </cell>
          <cell r="G22">
            <v>0</v>
          </cell>
          <cell r="H22">
            <v>0</v>
          </cell>
          <cell r="I22">
            <v>0</v>
          </cell>
          <cell r="J22">
            <v>0</v>
          </cell>
          <cell r="K22">
            <v>0</v>
          </cell>
          <cell r="L22">
            <v>0</v>
          </cell>
          <cell r="M22">
            <v>0</v>
          </cell>
          <cell r="N22">
            <v>0</v>
          </cell>
          <cell r="O22">
            <v>0</v>
          </cell>
          <cell r="P22">
            <v>0</v>
          </cell>
          <cell r="Q22">
            <v>-299878.23901748785</v>
          </cell>
        </row>
        <row r="23">
          <cell r="D23" t="str">
            <v>FSEs</v>
          </cell>
          <cell r="Q23">
            <v>-34259.788979999998</v>
          </cell>
        </row>
        <row r="24">
          <cell r="D24" t="str">
            <v>Custos Pessoal</v>
          </cell>
          <cell r="Q24">
            <v>-71144.860549999998</v>
          </cell>
        </row>
        <row r="25">
          <cell r="D25" t="str">
            <v>Outros Custos Operacionais</v>
          </cell>
          <cell r="Q25">
            <v>-121362.90322000002</v>
          </cell>
        </row>
        <row r="26">
          <cell r="D26" t="str">
            <v>Investimento Líquido de Subsídio</v>
          </cell>
          <cell r="Q26">
            <v>-49273.03176596461</v>
          </cell>
        </row>
        <row r="27">
          <cell r="D27" t="str">
            <v>Material Diversos</v>
          </cell>
          <cell r="Q27">
            <v>-8637.4256999999998</v>
          </cell>
        </row>
        <row r="28">
          <cell r="D28" t="str">
            <v>(-) TPEs</v>
          </cell>
          <cell r="Q28">
            <v>-15200.228801523219</v>
          </cell>
        </row>
        <row r="29">
          <cell r="D29" t="str">
            <v>(-) Prestação de Serviços</v>
          </cell>
        </row>
        <row r="30">
          <cell r="D30" t="str">
            <v>(-) Outros Proveitos Operacionais</v>
          </cell>
        </row>
        <row r="31">
          <cell r="B31" t="str">
            <v>Enersul</v>
          </cell>
        </row>
        <row r="32">
          <cell r="E32">
            <v>0</v>
          </cell>
          <cell r="F32">
            <v>0</v>
          </cell>
          <cell r="G32">
            <v>0</v>
          </cell>
          <cell r="H32">
            <v>0</v>
          </cell>
          <cell r="I32">
            <v>0</v>
          </cell>
          <cell r="J32">
            <v>0</v>
          </cell>
          <cell r="K32">
            <v>0</v>
          </cell>
          <cell r="L32">
            <v>0</v>
          </cell>
          <cell r="M32">
            <v>0</v>
          </cell>
          <cell r="N32">
            <v>0</v>
          </cell>
          <cell r="O32">
            <v>0</v>
          </cell>
          <cell r="P32">
            <v>0</v>
          </cell>
          <cell r="Q32">
            <v>-235648.23901000002</v>
          </cell>
        </row>
        <row r="33">
          <cell r="D33" t="str">
            <v>FSEs</v>
          </cell>
          <cell r="Q33">
            <v>-29842.293969999999</v>
          </cell>
        </row>
        <row r="34">
          <cell r="D34" t="str">
            <v>Custos Pessoal</v>
          </cell>
          <cell r="Q34">
            <v>-53428.243069999997</v>
          </cell>
        </row>
        <row r="35">
          <cell r="D35" t="str">
            <v>Outros Custos Operacionais</v>
          </cell>
          <cell r="Q35">
            <v>-84734.993430000002</v>
          </cell>
        </row>
        <row r="36">
          <cell r="D36" t="str">
            <v>Investimento Líquido de Subsídio</v>
          </cell>
          <cell r="Q36">
            <v>-45596.781999999992</v>
          </cell>
        </row>
        <row r="37">
          <cell r="D37" t="str">
            <v>Material Diversos</v>
          </cell>
          <cell r="Q37">
            <v>-11660.97654</v>
          </cell>
        </row>
        <row r="38">
          <cell r="D38" t="str">
            <v>(-) TPEs</v>
          </cell>
          <cell r="Q38">
            <v>-10384.950000000001</v>
          </cell>
        </row>
        <row r="39">
          <cell r="D39" t="str">
            <v>(-) Prestação de Serviços</v>
          </cell>
        </row>
        <row r="40">
          <cell r="D40" t="str">
            <v>(-) Outros Proveitos Operacionais</v>
          </cell>
        </row>
        <row r="44">
          <cell r="B44" t="str">
            <v>Nº de Colaboradores</v>
          </cell>
          <cell r="E44">
            <v>3635</v>
          </cell>
          <cell r="F44">
            <v>3644</v>
          </cell>
          <cell r="G44">
            <v>3647</v>
          </cell>
          <cell r="H44">
            <v>3614</v>
          </cell>
          <cell r="I44">
            <v>3616</v>
          </cell>
          <cell r="J44">
            <v>3648</v>
          </cell>
          <cell r="K44">
            <v>3643</v>
          </cell>
          <cell r="L44">
            <v>3638</v>
          </cell>
          <cell r="M44">
            <v>3612</v>
          </cell>
          <cell r="N44">
            <v>3593</v>
          </cell>
          <cell r="O44">
            <v>3525</v>
          </cell>
          <cell r="P44">
            <v>3514</v>
          </cell>
          <cell r="Q44">
            <v>3514</v>
          </cell>
        </row>
        <row r="46">
          <cell r="B46" t="str">
            <v>Nº de Clientes / Nº de Colab. Médio</v>
          </cell>
          <cell r="E46">
            <v>786.860522696011</v>
          </cell>
          <cell r="F46">
            <v>787.21679473106474</v>
          </cell>
          <cell r="G46">
            <v>787.77104469426922</v>
          </cell>
          <cell r="H46">
            <v>795.50498063087991</v>
          </cell>
          <cell r="I46">
            <v>795.23368362831854</v>
          </cell>
          <cell r="J46">
            <v>789.16831140350882</v>
          </cell>
          <cell r="K46">
            <v>791.20642327751852</v>
          </cell>
          <cell r="L46">
            <v>793.00357339197365</v>
          </cell>
          <cell r="M46">
            <v>799.31727574750835</v>
          </cell>
          <cell r="N46">
            <v>804.69718897856944</v>
          </cell>
          <cell r="O46">
            <v>821.56056737588654</v>
          </cell>
          <cell r="P46">
            <v>825.89783722253844</v>
          </cell>
          <cell r="Q46">
            <v>825.89783722253844</v>
          </cell>
        </row>
        <row r="70">
          <cell r="A70">
            <v>1</v>
          </cell>
          <cell r="B70" t="str">
            <v>Número de Clientes</v>
          </cell>
          <cell r="E70" t="str">
            <v>jan-03</v>
          </cell>
          <cell r="F70" t="str">
            <v>fev-03</v>
          </cell>
          <cell r="G70" t="str">
            <v>mar-03</v>
          </cell>
          <cell r="H70" t="str">
            <v>abr-03</v>
          </cell>
          <cell r="I70" t="str">
            <v>mai-03</v>
          </cell>
          <cell r="J70" t="str">
            <v>jun-03</v>
          </cell>
          <cell r="K70" t="str">
            <v>jul-03</v>
          </cell>
          <cell r="L70" t="str">
            <v>ago-03</v>
          </cell>
          <cell r="M70" t="str">
            <v>set-03</v>
          </cell>
          <cell r="N70" t="str">
            <v>out-03</v>
          </cell>
          <cell r="O70" t="str">
            <v>nov-03</v>
          </cell>
          <cell r="P70" t="str">
            <v>dez-03</v>
          </cell>
          <cell r="Q70" t="str">
            <v>2003</v>
          </cell>
        </row>
        <row r="71">
          <cell r="A71">
            <v>2</v>
          </cell>
          <cell r="B71" t="str">
            <v>Bandeirante</v>
          </cell>
          <cell r="E71">
            <v>1300426</v>
          </cell>
          <cell r="F71">
            <v>1302478</v>
          </cell>
          <cell r="G71">
            <v>1304648</v>
          </cell>
          <cell r="H71">
            <v>1305985</v>
          </cell>
          <cell r="I71">
            <v>1306524</v>
          </cell>
          <cell r="J71">
            <v>1306550</v>
          </cell>
          <cell r="K71">
            <v>1308282</v>
          </cell>
          <cell r="L71">
            <v>1310938</v>
          </cell>
          <cell r="M71">
            <v>1312767</v>
          </cell>
          <cell r="N71">
            <v>1317135</v>
          </cell>
          <cell r="O71">
            <v>1319191</v>
          </cell>
          <cell r="P71">
            <v>1320211</v>
          </cell>
          <cell r="Q71">
            <v>1320211</v>
          </cell>
        </row>
        <row r="72">
          <cell r="A72">
            <v>3</v>
          </cell>
          <cell r="B72" t="str">
            <v>Escelsa</v>
          </cell>
          <cell r="E72">
            <v>961282</v>
          </cell>
          <cell r="F72">
            <v>965536</v>
          </cell>
          <cell r="G72">
            <v>966268</v>
          </cell>
          <cell r="H72">
            <v>964631</v>
          </cell>
          <cell r="I72">
            <v>963605</v>
          </cell>
          <cell r="J72">
            <v>966316</v>
          </cell>
          <cell r="K72">
            <v>966402</v>
          </cell>
          <cell r="L72">
            <v>965704</v>
          </cell>
          <cell r="M72">
            <v>964860</v>
          </cell>
          <cell r="N72">
            <v>963124</v>
          </cell>
          <cell r="O72">
            <v>964757</v>
          </cell>
          <cell r="P72">
            <v>968165</v>
          </cell>
          <cell r="Q72">
            <v>968165</v>
          </cell>
        </row>
        <row r="73">
          <cell r="A73">
            <v>4</v>
          </cell>
          <cell r="B73" t="str">
            <v>Enersul</v>
          </cell>
          <cell r="E73">
            <v>598530</v>
          </cell>
          <cell r="F73">
            <v>600604</v>
          </cell>
          <cell r="G73">
            <v>602085</v>
          </cell>
          <cell r="H73">
            <v>604339</v>
          </cell>
          <cell r="I73">
            <v>605436</v>
          </cell>
          <cell r="J73">
            <v>606020</v>
          </cell>
          <cell r="K73">
            <v>607681</v>
          </cell>
          <cell r="L73">
            <v>608305</v>
          </cell>
          <cell r="M73">
            <v>609507</v>
          </cell>
          <cell r="N73">
            <v>611018</v>
          </cell>
          <cell r="O73">
            <v>612053</v>
          </cell>
          <cell r="P73">
            <v>613829</v>
          </cell>
          <cell r="Q73">
            <v>613829</v>
          </cell>
        </row>
        <row r="74">
          <cell r="A74">
            <v>5</v>
          </cell>
          <cell r="E74">
            <v>2860238</v>
          </cell>
          <cell r="F74">
            <v>2868618</v>
          </cell>
          <cell r="G74">
            <v>2873001</v>
          </cell>
          <cell r="H74">
            <v>2874955</v>
          </cell>
          <cell r="I74">
            <v>2875565</v>
          </cell>
          <cell r="J74">
            <v>2878886</v>
          </cell>
          <cell r="K74">
            <v>2882365</v>
          </cell>
          <cell r="L74">
            <v>2884947</v>
          </cell>
          <cell r="M74">
            <v>2887134</v>
          </cell>
          <cell r="N74">
            <v>2891277</v>
          </cell>
          <cell r="O74">
            <v>2896001</v>
          </cell>
          <cell r="P74">
            <v>2902205</v>
          </cell>
          <cell r="Q74">
            <v>2902205</v>
          </cell>
        </row>
        <row r="75">
          <cell r="A75">
            <v>6</v>
          </cell>
        </row>
        <row r="76">
          <cell r="A76">
            <v>7</v>
          </cell>
          <cell r="B76" t="str">
            <v>GWh Vendidos</v>
          </cell>
          <cell r="E76" t="str">
            <v>jan-03</v>
          </cell>
          <cell r="F76" t="str">
            <v>fev-03</v>
          </cell>
          <cell r="G76" t="str">
            <v>mar-03</v>
          </cell>
          <cell r="H76" t="str">
            <v>abr-03</v>
          </cell>
          <cell r="I76" t="str">
            <v>mai-03</v>
          </cell>
          <cell r="J76" t="str">
            <v>jun-03</v>
          </cell>
          <cell r="K76" t="str">
            <v>jul-03</v>
          </cell>
          <cell r="L76" t="str">
            <v>ago-03</v>
          </cell>
          <cell r="M76" t="str">
            <v>set-03</v>
          </cell>
          <cell r="N76" t="str">
            <v>out-03</v>
          </cell>
          <cell r="O76" t="str">
            <v>nov-03</v>
          </cell>
          <cell r="P76" t="str">
            <v>dez-03</v>
          </cell>
          <cell r="Q76" t="str">
            <v>2003</v>
          </cell>
        </row>
        <row r="77">
          <cell r="A77">
            <v>8</v>
          </cell>
          <cell r="B77" t="str">
            <v>Bandeirante</v>
          </cell>
          <cell r="E77">
            <v>778733</v>
          </cell>
          <cell r="F77">
            <v>849594</v>
          </cell>
          <cell r="G77">
            <v>814938</v>
          </cell>
          <cell r="H77">
            <v>777716</v>
          </cell>
          <cell r="I77">
            <v>815112</v>
          </cell>
          <cell r="J77">
            <v>771253</v>
          </cell>
          <cell r="K77">
            <v>762680</v>
          </cell>
          <cell r="L77">
            <v>785852</v>
          </cell>
          <cell r="M77">
            <v>757486</v>
          </cell>
          <cell r="N77">
            <v>809079.26300000004</v>
          </cell>
          <cell r="O77">
            <v>838117.87701699999</v>
          </cell>
          <cell r="P77">
            <v>782711.679</v>
          </cell>
          <cell r="Q77">
            <v>9543272.8190170005</v>
          </cell>
        </row>
        <row r="78">
          <cell r="A78">
            <v>9</v>
          </cell>
          <cell r="B78" t="str">
            <v>Escelsa</v>
          </cell>
          <cell r="E78">
            <v>478072.33400000003</v>
          </cell>
          <cell r="F78">
            <v>476735.69699999999</v>
          </cell>
          <cell r="G78">
            <v>484718.375</v>
          </cell>
          <cell r="H78">
            <v>463393.14500000002</v>
          </cell>
          <cell r="I78">
            <v>470019.13799999998</v>
          </cell>
          <cell r="J78">
            <v>433079.53600000002</v>
          </cell>
          <cell r="K78">
            <v>457891.43599999993</v>
          </cell>
          <cell r="L78">
            <v>463127.29799999995</v>
          </cell>
          <cell r="M78">
            <v>450573.08900000004</v>
          </cell>
          <cell r="N78">
            <v>467344.88699999999</v>
          </cell>
          <cell r="O78">
            <v>458673.78</v>
          </cell>
          <cell r="P78">
            <v>478428.27299999999</v>
          </cell>
          <cell r="Q78">
            <v>5582056.9879999999</v>
          </cell>
        </row>
        <row r="79">
          <cell r="A79">
            <v>10</v>
          </cell>
          <cell r="B79" t="str">
            <v>Enersul</v>
          </cell>
          <cell r="E79">
            <v>241451.63400000002</v>
          </cell>
          <cell r="F79">
            <v>229874.25099999996</v>
          </cell>
          <cell r="G79">
            <v>243671.01299999998</v>
          </cell>
          <cell r="H79">
            <v>235889.935</v>
          </cell>
          <cell r="I79">
            <v>233609.109</v>
          </cell>
          <cell r="J79">
            <v>216935.84500000003</v>
          </cell>
          <cell r="K79">
            <v>216978.11</v>
          </cell>
          <cell r="L79">
            <v>225614.649</v>
          </cell>
          <cell r="M79">
            <v>221135.53600000002</v>
          </cell>
          <cell r="N79">
            <v>235428.55799999999</v>
          </cell>
          <cell r="O79">
            <v>235982.62</v>
          </cell>
          <cell r="P79">
            <v>249315.14499999996</v>
          </cell>
          <cell r="Q79">
            <v>2785886.4050000003</v>
          </cell>
        </row>
        <row r="80">
          <cell r="A80">
            <v>11</v>
          </cell>
          <cell r="E80">
            <v>1498256.9680000001</v>
          </cell>
          <cell r="F80">
            <v>1556203.9479999999</v>
          </cell>
          <cell r="G80">
            <v>1543327.388</v>
          </cell>
          <cell r="H80">
            <v>1476999.08</v>
          </cell>
          <cell r="I80">
            <v>1518740.247</v>
          </cell>
          <cell r="J80">
            <v>1421268.3810000001</v>
          </cell>
          <cell r="K80">
            <v>1437549.5460000001</v>
          </cell>
          <cell r="L80">
            <v>1474593.9469999999</v>
          </cell>
          <cell r="M80">
            <v>1429194.6250000002</v>
          </cell>
          <cell r="N80">
            <v>1511852.7079999999</v>
          </cell>
          <cell r="O80">
            <v>1532774.2770170001</v>
          </cell>
          <cell r="P80">
            <v>1510455.0970000001</v>
          </cell>
          <cell r="Q80">
            <v>17911216.212017</v>
          </cell>
        </row>
        <row r="81">
          <cell r="A81">
            <v>12</v>
          </cell>
        </row>
        <row r="82">
          <cell r="A82">
            <v>13</v>
          </cell>
          <cell r="B82" t="str">
            <v>Número de Colaboradores</v>
          </cell>
          <cell r="E82" t="str">
            <v>jan-03</v>
          </cell>
          <cell r="F82" t="str">
            <v>fev-03</v>
          </cell>
          <cell r="G82" t="str">
            <v>mar-03</v>
          </cell>
          <cell r="H82" t="str">
            <v>abr-03</v>
          </cell>
          <cell r="I82" t="str">
            <v>mai-03</v>
          </cell>
          <cell r="J82" t="str">
            <v>jun-03</v>
          </cell>
          <cell r="K82" t="str">
            <v>jul-03</v>
          </cell>
          <cell r="L82" t="str">
            <v>ago-03</v>
          </cell>
          <cell r="M82" t="str">
            <v>set-03</v>
          </cell>
          <cell r="N82" t="str">
            <v>out-03</v>
          </cell>
          <cell r="O82" t="str">
            <v>nov-03</v>
          </cell>
          <cell r="P82" t="str">
            <v>dez-03</v>
          </cell>
          <cell r="Q82" t="str">
            <v>2003</v>
          </cell>
        </row>
        <row r="83">
          <cell r="A83">
            <v>14</v>
          </cell>
          <cell r="B83" t="str">
            <v>Bandeirante</v>
          </cell>
          <cell r="E83">
            <v>1348</v>
          </cell>
          <cell r="F83">
            <v>1352</v>
          </cell>
          <cell r="G83">
            <v>1349</v>
          </cell>
          <cell r="H83">
            <v>1325</v>
          </cell>
          <cell r="I83">
            <v>1324</v>
          </cell>
          <cell r="J83">
            <v>1360</v>
          </cell>
          <cell r="K83">
            <v>1358</v>
          </cell>
          <cell r="L83">
            <v>1358</v>
          </cell>
          <cell r="M83">
            <v>1336</v>
          </cell>
          <cell r="N83">
            <v>1333</v>
          </cell>
          <cell r="O83">
            <v>1268</v>
          </cell>
          <cell r="P83">
            <v>1261</v>
          </cell>
          <cell r="Q83">
            <v>1261</v>
          </cell>
        </row>
        <row r="84">
          <cell r="A84">
            <v>15</v>
          </cell>
          <cell r="B84" t="str">
            <v>Escelsa</v>
          </cell>
          <cell r="E84">
            <v>1355</v>
          </cell>
          <cell r="F84">
            <v>1361</v>
          </cell>
          <cell r="G84">
            <v>1364</v>
          </cell>
          <cell r="H84">
            <v>1355</v>
          </cell>
          <cell r="I84">
            <v>1356</v>
          </cell>
          <cell r="J84">
            <v>1349</v>
          </cell>
          <cell r="K84">
            <v>1348</v>
          </cell>
          <cell r="L84">
            <v>1342</v>
          </cell>
          <cell r="M84">
            <v>1342</v>
          </cell>
          <cell r="N84">
            <v>1327</v>
          </cell>
          <cell r="O84">
            <v>1316</v>
          </cell>
          <cell r="P84">
            <v>1309</v>
          </cell>
          <cell r="Q84">
            <v>1309</v>
          </cell>
        </row>
        <row r="85">
          <cell r="A85">
            <v>16</v>
          </cell>
          <cell r="B85" t="str">
            <v>Enersul</v>
          </cell>
          <cell r="E85">
            <v>932</v>
          </cell>
          <cell r="F85">
            <v>931</v>
          </cell>
          <cell r="G85">
            <v>934</v>
          </cell>
          <cell r="H85">
            <v>934</v>
          </cell>
          <cell r="I85">
            <v>936</v>
          </cell>
          <cell r="J85">
            <v>939</v>
          </cell>
          <cell r="K85">
            <v>937</v>
          </cell>
          <cell r="L85">
            <v>938</v>
          </cell>
          <cell r="M85">
            <v>934</v>
          </cell>
          <cell r="N85">
            <v>933</v>
          </cell>
          <cell r="O85">
            <v>941</v>
          </cell>
          <cell r="P85">
            <v>944</v>
          </cell>
          <cell r="Q85">
            <v>944</v>
          </cell>
        </row>
        <row r="86">
          <cell r="A86">
            <v>17</v>
          </cell>
          <cell r="E86">
            <v>3635</v>
          </cell>
          <cell r="F86">
            <v>3644</v>
          </cell>
          <cell r="G86">
            <v>3647</v>
          </cell>
          <cell r="H86">
            <v>3614</v>
          </cell>
          <cell r="I86">
            <v>3616</v>
          </cell>
          <cell r="J86">
            <v>3648</v>
          </cell>
          <cell r="K86">
            <v>3643</v>
          </cell>
          <cell r="L86">
            <v>3638</v>
          </cell>
          <cell r="M86">
            <v>3612</v>
          </cell>
          <cell r="N86">
            <v>3593</v>
          </cell>
          <cell r="O86">
            <v>3525</v>
          </cell>
          <cell r="P86">
            <v>3514</v>
          </cell>
          <cell r="Q86">
            <v>3514</v>
          </cell>
        </row>
      </sheetData>
      <sheetData sheetId="10" refreshError="1">
        <row r="2">
          <cell r="G2" t="str">
            <v>jan-04</v>
          </cell>
          <cell r="H2" t="str">
            <v>fev-04</v>
          </cell>
          <cell r="I2" t="str">
            <v>mar-04</v>
          </cell>
          <cell r="J2" t="str">
            <v>abr-04</v>
          </cell>
          <cell r="K2" t="str">
            <v>mai-04</v>
          </cell>
          <cell r="L2" t="str">
            <v>jun-04</v>
          </cell>
          <cell r="M2" t="str">
            <v>jul-04</v>
          </cell>
          <cell r="N2" t="str">
            <v>ago-04</v>
          </cell>
          <cell r="O2" t="str">
            <v>set-04</v>
          </cell>
          <cell r="P2" t="str">
            <v>out-04</v>
          </cell>
          <cell r="Q2" t="str">
            <v>nov-04</v>
          </cell>
          <cell r="R2" t="str">
            <v>dez-04</v>
          </cell>
          <cell r="S2" t="str">
            <v>2004</v>
          </cell>
        </row>
        <row r="3">
          <cell r="C3" t="str">
            <v>Bandeirante</v>
          </cell>
        </row>
        <row r="4">
          <cell r="D4" t="str">
            <v>DEC</v>
          </cell>
          <cell r="G4">
            <v>12.58</v>
          </cell>
          <cell r="H4">
            <v>12.58</v>
          </cell>
          <cell r="I4">
            <v>12.58</v>
          </cell>
          <cell r="J4">
            <v>12.58</v>
          </cell>
          <cell r="K4">
            <v>12.58</v>
          </cell>
          <cell r="L4">
            <v>12.58</v>
          </cell>
          <cell r="M4">
            <v>12.58</v>
          </cell>
          <cell r="N4">
            <v>12.58</v>
          </cell>
          <cell r="O4">
            <v>12.58</v>
          </cell>
          <cell r="P4">
            <v>12.58</v>
          </cell>
          <cell r="Q4">
            <v>12.58</v>
          </cell>
          <cell r="R4">
            <v>12.58</v>
          </cell>
          <cell r="S4">
            <v>12.58</v>
          </cell>
        </row>
        <row r="5">
          <cell r="D5" t="str">
            <v>Padrão Aneel</v>
          </cell>
          <cell r="G5">
            <v>12.58</v>
          </cell>
          <cell r="H5">
            <v>12.58</v>
          </cell>
          <cell r="I5">
            <v>12.58</v>
          </cell>
          <cell r="J5">
            <v>12.58</v>
          </cell>
          <cell r="K5">
            <v>12.58</v>
          </cell>
          <cell r="L5">
            <v>12.58</v>
          </cell>
          <cell r="M5">
            <v>12.58</v>
          </cell>
          <cell r="N5">
            <v>12.58</v>
          </cell>
          <cell r="O5">
            <v>12.58</v>
          </cell>
          <cell r="P5">
            <v>12.58</v>
          </cell>
          <cell r="Q5">
            <v>12.58</v>
          </cell>
          <cell r="R5">
            <v>12.58</v>
          </cell>
          <cell r="S5">
            <v>12.58</v>
          </cell>
        </row>
        <row r="6">
          <cell r="D6" t="str">
            <v>FEC</v>
          </cell>
          <cell r="G6">
            <v>9.74</v>
          </cell>
          <cell r="H6">
            <v>9.74</v>
          </cell>
          <cell r="I6">
            <v>9.74</v>
          </cell>
          <cell r="J6">
            <v>9.74</v>
          </cell>
          <cell r="K6">
            <v>9.74</v>
          </cell>
          <cell r="L6">
            <v>9.74</v>
          </cell>
          <cell r="M6">
            <v>9.74</v>
          </cell>
          <cell r="N6">
            <v>9.74</v>
          </cell>
          <cell r="O6">
            <v>9.74</v>
          </cell>
          <cell r="P6">
            <v>9.74</v>
          </cell>
          <cell r="Q6">
            <v>9.74</v>
          </cell>
          <cell r="R6">
            <v>9.74</v>
          </cell>
          <cell r="S6">
            <v>9.74</v>
          </cell>
        </row>
        <row r="7">
          <cell r="D7" t="str">
            <v>Padrão Aneel</v>
          </cell>
          <cell r="G7">
            <v>9.74</v>
          </cell>
          <cell r="H7">
            <v>9.74</v>
          </cell>
          <cell r="I7">
            <v>9.74</v>
          </cell>
          <cell r="J7">
            <v>9.74</v>
          </cell>
          <cell r="K7">
            <v>9.74</v>
          </cell>
          <cell r="L7">
            <v>9.74</v>
          </cell>
          <cell r="M7">
            <v>9.74</v>
          </cell>
          <cell r="N7">
            <v>9.74</v>
          </cell>
          <cell r="O7">
            <v>9.74</v>
          </cell>
          <cell r="P7">
            <v>9.74</v>
          </cell>
          <cell r="Q7">
            <v>9.74</v>
          </cell>
          <cell r="R7">
            <v>9.74</v>
          </cell>
          <cell r="S7">
            <v>9.74</v>
          </cell>
        </row>
        <row r="8">
          <cell r="D8" t="str">
            <v>TMA</v>
          </cell>
          <cell r="G8" t="e">
            <v>#REF!</v>
          </cell>
          <cell r="H8" t="e">
            <v>#REF!</v>
          </cell>
          <cell r="I8" t="e">
            <v>#REF!</v>
          </cell>
          <cell r="J8" t="e">
            <v>#REF!</v>
          </cell>
          <cell r="K8" t="e">
            <v>#REF!</v>
          </cell>
          <cell r="L8" t="e">
            <v>#REF!</v>
          </cell>
          <cell r="M8" t="e">
            <v>#REF!</v>
          </cell>
          <cell r="N8" t="e">
            <v>#REF!</v>
          </cell>
          <cell r="O8" t="e">
            <v>#REF!</v>
          </cell>
          <cell r="P8" t="e">
            <v>#REF!</v>
          </cell>
          <cell r="Q8" t="e">
            <v>#REF!</v>
          </cell>
          <cell r="R8" t="e">
            <v>#REF!</v>
          </cell>
          <cell r="S8" t="e">
            <v>#REF!</v>
          </cell>
        </row>
        <row r="9">
          <cell r="D9" t="str">
            <v>Padrão Aneel</v>
          </cell>
          <cell r="G9" t="e">
            <v>#REF!</v>
          </cell>
          <cell r="H9" t="e">
            <v>#REF!</v>
          </cell>
          <cell r="I9" t="e">
            <v>#REF!</v>
          </cell>
          <cell r="J9" t="e">
            <v>#REF!</v>
          </cell>
          <cell r="K9" t="e">
            <v>#REF!</v>
          </cell>
          <cell r="L9" t="e">
            <v>#REF!</v>
          </cell>
          <cell r="M9" t="e">
            <v>#REF!</v>
          </cell>
          <cell r="N9" t="e">
            <v>#REF!</v>
          </cell>
          <cell r="O9" t="e">
            <v>#REF!</v>
          </cell>
          <cell r="P9" t="e">
            <v>#REF!</v>
          </cell>
          <cell r="Q9" t="e">
            <v>#REF!</v>
          </cell>
          <cell r="R9" t="e">
            <v>#REF!</v>
          </cell>
          <cell r="S9" t="e">
            <v>#REF!</v>
          </cell>
        </row>
        <row r="12">
          <cell r="C12" t="str">
            <v>Escelsa</v>
          </cell>
        </row>
        <row r="14">
          <cell r="D14" t="str">
            <v>DEC</v>
          </cell>
          <cell r="G14">
            <v>13.032930887834723</v>
          </cell>
          <cell r="H14">
            <v>13.032930887834723</v>
          </cell>
          <cell r="I14">
            <v>13.032930887834723</v>
          </cell>
          <cell r="J14">
            <v>13.032930887834723</v>
          </cell>
          <cell r="K14">
            <v>13.032930887834723</v>
          </cell>
          <cell r="L14">
            <v>13.032930887834723</v>
          </cell>
          <cell r="M14">
            <v>13.032930887834723</v>
          </cell>
          <cell r="N14">
            <v>13.032930887834723</v>
          </cell>
          <cell r="O14">
            <v>13.032930887834723</v>
          </cell>
          <cell r="P14">
            <v>13.032930887834723</v>
          </cell>
          <cell r="Q14">
            <v>13.032930887834723</v>
          </cell>
          <cell r="R14">
            <v>13.032930887834723</v>
          </cell>
          <cell r="S14">
            <v>13.032930887834723</v>
          </cell>
        </row>
        <row r="15">
          <cell r="D15" t="str">
            <v>Padrão Aneel</v>
          </cell>
          <cell r="G15">
            <v>13.032930887834723</v>
          </cell>
          <cell r="H15">
            <v>13.032930887834723</v>
          </cell>
          <cell r="I15">
            <v>13.032930887834723</v>
          </cell>
          <cell r="J15">
            <v>13.032930887834723</v>
          </cell>
          <cell r="K15">
            <v>13.032930887834723</v>
          </cell>
          <cell r="L15">
            <v>13.032930887834723</v>
          </cell>
          <cell r="M15">
            <v>13.032930887834723</v>
          </cell>
          <cell r="N15">
            <v>13.032930887834723</v>
          </cell>
          <cell r="O15">
            <v>13.032930887834723</v>
          </cell>
          <cell r="P15">
            <v>13.032930887834723</v>
          </cell>
          <cell r="Q15">
            <v>13.032930887834723</v>
          </cell>
          <cell r="R15">
            <v>13.032930887834723</v>
          </cell>
          <cell r="S15">
            <v>13.032930887834723</v>
          </cell>
        </row>
        <row r="16">
          <cell r="D16" t="str">
            <v>FEC</v>
          </cell>
          <cell r="G16">
            <v>10.700142140325037</v>
          </cell>
          <cell r="H16">
            <v>10.700142140325037</v>
          </cell>
          <cell r="I16">
            <v>10.700142140325037</v>
          </cell>
          <cell r="J16">
            <v>10.700142140325037</v>
          </cell>
          <cell r="K16">
            <v>10.700142140325037</v>
          </cell>
          <cell r="L16">
            <v>10.700142140325037</v>
          </cell>
          <cell r="M16">
            <v>10.700142140325037</v>
          </cell>
          <cell r="N16">
            <v>10.700142140325037</v>
          </cell>
          <cell r="O16">
            <v>10.700142140325037</v>
          </cell>
          <cell r="P16">
            <v>10.700142140325037</v>
          </cell>
          <cell r="Q16">
            <v>10.700142140325037</v>
          </cell>
          <cell r="R16">
            <v>10.700142140325037</v>
          </cell>
          <cell r="S16">
            <v>10.700142140325037</v>
          </cell>
        </row>
        <row r="17">
          <cell r="D17" t="str">
            <v>Padrão Aneel</v>
          </cell>
          <cell r="G17">
            <v>10.700142140325037</v>
          </cell>
          <cell r="H17">
            <v>10.700142140325037</v>
          </cell>
          <cell r="I17">
            <v>10.700142140325037</v>
          </cell>
          <cell r="J17">
            <v>10.700142140325037</v>
          </cell>
          <cell r="K17">
            <v>10.700142140325037</v>
          </cell>
          <cell r="L17">
            <v>10.700142140325037</v>
          </cell>
          <cell r="M17">
            <v>10.700142140325037</v>
          </cell>
          <cell r="N17">
            <v>10.700142140325037</v>
          </cell>
          <cell r="O17">
            <v>10.700142140325037</v>
          </cell>
          <cell r="P17">
            <v>10.700142140325037</v>
          </cell>
          <cell r="Q17">
            <v>10.700142140325037</v>
          </cell>
          <cell r="R17">
            <v>10.700142140325037</v>
          </cell>
          <cell r="S17">
            <v>10.700142140325037</v>
          </cell>
        </row>
        <row r="18">
          <cell r="D18" t="str">
            <v>TMA</v>
          </cell>
          <cell r="G18">
            <v>119</v>
          </cell>
          <cell r="H18">
            <v>119</v>
          </cell>
          <cell r="I18">
            <v>119</v>
          </cell>
          <cell r="J18">
            <v>119</v>
          </cell>
          <cell r="K18">
            <v>119</v>
          </cell>
          <cell r="L18">
            <v>119</v>
          </cell>
          <cell r="M18">
            <v>119</v>
          </cell>
          <cell r="N18">
            <v>119</v>
          </cell>
          <cell r="O18">
            <v>119</v>
          </cell>
          <cell r="P18">
            <v>119</v>
          </cell>
          <cell r="Q18">
            <v>119</v>
          </cell>
          <cell r="R18">
            <v>119</v>
          </cell>
          <cell r="S18">
            <v>119</v>
          </cell>
        </row>
        <row r="19">
          <cell r="D19" t="str">
            <v>Padrão Aneel</v>
          </cell>
          <cell r="G19">
            <v>119</v>
          </cell>
          <cell r="H19">
            <v>119</v>
          </cell>
          <cell r="I19">
            <v>119</v>
          </cell>
          <cell r="J19">
            <v>119</v>
          </cell>
          <cell r="K19">
            <v>119</v>
          </cell>
          <cell r="L19">
            <v>119</v>
          </cell>
          <cell r="M19">
            <v>119</v>
          </cell>
          <cell r="N19">
            <v>119</v>
          </cell>
          <cell r="O19">
            <v>119</v>
          </cell>
          <cell r="P19">
            <v>119</v>
          </cell>
          <cell r="Q19">
            <v>119</v>
          </cell>
          <cell r="R19">
            <v>119</v>
          </cell>
          <cell r="S19">
            <v>119</v>
          </cell>
        </row>
        <row r="22">
          <cell r="C22" t="str">
            <v>Enersul</v>
          </cell>
        </row>
        <row r="24">
          <cell r="D24" t="str">
            <v>DEC</v>
          </cell>
          <cell r="G24">
            <v>17.89</v>
          </cell>
          <cell r="H24">
            <v>17.89</v>
          </cell>
          <cell r="I24">
            <v>17.899999999999999</v>
          </cell>
          <cell r="J24">
            <v>17.899999999999999</v>
          </cell>
          <cell r="K24">
            <v>17.899999999999999</v>
          </cell>
          <cell r="L24">
            <v>17.899999999999999</v>
          </cell>
          <cell r="M24">
            <v>17.899999999999999</v>
          </cell>
          <cell r="N24">
            <v>17.899999999999999</v>
          </cell>
          <cell r="O24">
            <v>17.899999999999999</v>
          </cell>
          <cell r="P24">
            <v>17.91</v>
          </cell>
          <cell r="Q24">
            <v>17.91</v>
          </cell>
          <cell r="R24">
            <v>17.91</v>
          </cell>
          <cell r="S24">
            <v>17.91</v>
          </cell>
        </row>
        <row r="25">
          <cell r="D25" t="str">
            <v>Padrão Aneel</v>
          </cell>
          <cell r="G25">
            <v>17.89</v>
          </cell>
          <cell r="H25">
            <v>17.89</v>
          </cell>
          <cell r="I25">
            <v>17.899999999999999</v>
          </cell>
          <cell r="J25">
            <v>17.899999999999999</v>
          </cell>
          <cell r="K25">
            <v>17.899999999999999</v>
          </cell>
          <cell r="L25">
            <v>17.899999999999999</v>
          </cell>
          <cell r="M25">
            <v>17.899999999999999</v>
          </cell>
          <cell r="N25">
            <v>17.899999999999999</v>
          </cell>
          <cell r="O25">
            <v>17.899999999999999</v>
          </cell>
          <cell r="P25">
            <v>17.91</v>
          </cell>
          <cell r="Q25">
            <v>17.91</v>
          </cell>
          <cell r="R25">
            <v>17.91</v>
          </cell>
          <cell r="S25">
            <v>17.91</v>
          </cell>
        </row>
        <row r="26">
          <cell r="D26" t="str">
            <v>FEC</v>
          </cell>
          <cell r="G26">
            <v>15.35</v>
          </cell>
          <cell r="H26">
            <v>15.35</v>
          </cell>
          <cell r="I26">
            <v>15.36</v>
          </cell>
          <cell r="J26">
            <v>15.36</v>
          </cell>
          <cell r="K26">
            <v>15.36</v>
          </cell>
          <cell r="L26">
            <v>15.36</v>
          </cell>
          <cell r="M26">
            <v>15.36</v>
          </cell>
          <cell r="N26">
            <v>15.36</v>
          </cell>
          <cell r="O26">
            <v>15.36</v>
          </cell>
          <cell r="P26">
            <v>15.37</v>
          </cell>
          <cell r="Q26">
            <v>15.37</v>
          </cell>
          <cell r="R26">
            <v>15.37</v>
          </cell>
          <cell r="S26">
            <v>15.37</v>
          </cell>
        </row>
        <row r="27">
          <cell r="D27" t="str">
            <v>Padrão Aneel</v>
          </cell>
          <cell r="G27">
            <v>15.35</v>
          </cell>
          <cell r="H27">
            <v>15.35</v>
          </cell>
          <cell r="I27">
            <v>15.36</v>
          </cell>
          <cell r="J27">
            <v>15.36</v>
          </cell>
          <cell r="K27">
            <v>15.36</v>
          </cell>
          <cell r="L27">
            <v>15.36</v>
          </cell>
          <cell r="M27">
            <v>15.36</v>
          </cell>
          <cell r="N27">
            <v>15.36</v>
          </cell>
          <cell r="O27">
            <v>15.36</v>
          </cell>
          <cell r="P27">
            <v>15.37</v>
          </cell>
          <cell r="Q27">
            <v>15.37</v>
          </cell>
          <cell r="R27">
            <v>15.37</v>
          </cell>
          <cell r="S27">
            <v>15.37</v>
          </cell>
        </row>
        <row r="28">
          <cell r="D28" t="str">
            <v>TMA</v>
          </cell>
          <cell r="G28">
            <v>76</v>
          </cell>
          <cell r="H28">
            <v>76</v>
          </cell>
          <cell r="I28">
            <v>77</v>
          </cell>
          <cell r="J28">
            <v>77</v>
          </cell>
          <cell r="K28">
            <v>77</v>
          </cell>
          <cell r="L28">
            <v>77</v>
          </cell>
          <cell r="M28">
            <v>78</v>
          </cell>
          <cell r="N28">
            <v>78</v>
          </cell>
          <cell r="O28">
            <v>79</v>
          </cell>
          <cell r="P28">
            <v>79</v>
          </cell>
          <cell r="Q28">
            <v>80</v>
          </cell>
          <cell r="R28">
            <v>80</v>
          </cell>
          <cell r="S28">
            <v>80</v>
          </cell>
        </row>
        <row r="29">
          <cell r="D29" t="str">
            <v>Padrão Aneel</v>
          </cell>
          <cell r="G29">
            <v>76</v>
          </cell>
          <cell r="H29">
            <v>76</v>
          </cell>
          <cell r="I29">
            <v>77</v>
          </cell>
          <cell r="J29">
            <v>77</v>
          </cell>
          <cell r="K29">
            <v>77</v>
          </cell>
          <cell r="L29">
            <v>77</v>
          </cell>
          <cell r="M29">
            <v>78</v>
          </cell>
          <cell r="N29">
            <v>78</v>
          </cell>
          <cell r="O29">
            <v>79</v>
          </cell>
          <cell r="P29">
            <v>79</v>
          </cell>
          <cell r="Q29">
            <v>80</v>
          </cell>
          <cell r="R29">
            <v>80</v>
          </cell>
          <cell r="S29">
            <v>80</v>
          </cell>
        </row>
      </sheetData>
      <sheetData sheetId="11" refreshError="1">
        <row r="2">
          <cell r="B2">
            <v>1</v>
          </cell>
          <cell r="G2" t="str">
            <v>jan-04</v>
          </cell>
          <cell r="H2" t="str">
            <v>fev-04</v>
          </cell>
          <cell r="I2" t="str">
            <v>mar-04</v>
          </cell>
          <cell r="J2" t="str">
            <v>abr-04</v>
          </cell>
          <cell r="K2" t="str">
            <v>mai-04</v>
          </cell>
          <cell r="L2" t="str">
            <v>jun-04</v>
          </cell>
          <cell r="M2" t="str">
            <v>jul-04</v>
          </cell>
          <cell r="N2" t="str">
            <v>ago-04</v>
          </cell>
          <cell r="O2" t="str">
            <v>set-04</v>
          </cell>
          <cell r="P2" t="str">
            <v>out-04</v>
          </cell>
          <cell r="Q2" t="str">
            <v>nov-04</v>
          </cell>
          <cell r="R2" t="str">
            <v>dez-04</v>
          </cell>
          <cell r="S2" t="str">
            <v>2004</v>
          </cell>
        </row>
        <row r="3">
          <cell r="B3">
            <v>2</v>
          </cell>
          <cell r="C3" t="str">
            <v>Bandeirante</v>
          </cell>
        </row>
        <row r="4">
          <cell r="B4">
            <v>3</v>
          </cell>
          <cell r="D4" t="str">
            <v>DEC</v>
          </cell>
          <cell r="G4">
            <v>0</v>
          </cell>
          <cell r="H4">
            <v>0</v>
          </cell>
          <cell r="I4">
            <v>0</v>
          </cell>
          <cell r="J4">
            <v>0</v>
          </cell>
          <cell r="K4">
            <v>0</v>
          </cell>
          <cell r="L4">
            <v>0</v>
          </cell>
          <cell r="M4">
            <v>0</v>
          </cell>
          <cell r="N4">
            <v>0</v>
          </cell>
          <cell r="O4">
            <v>0</v>
          </cell>
          <cell r="P4">
            <v>0</v>
          </cell>
          <cell r="Q4">
            <v>0</v>
          </cell>
          <cell r="R4">
            <v>0</v>
          </cell>
          <cell r="S4">
            <v>0</v>
          </cell>
        </row>
        <row r="5">
          <cell r="B5">
            <v>4</v>
          </cell>
          <cell r="D5" t="str">
            <v>Padrão Aneel</v>
          </cell>
          <cell r="G5">
            <v>0</v>
          </cell>
          <cell r="H5">
            <v>0</v>
          </cell>
          <cell r="I5">
            <v>0</v>
          </cell>
          <cell r="J5">
            <v>0</v>
          </cell>
          <cell r="K5">
            <v>0</v>
          </cell>
          <cell r="L5">
            <v>0</v>
          </cell>
          <cell r="M5">
            <v>0</v>
          </cell>
          <cell r="N5">
            <v>0</v>
          </cell>
          <cell r="O5">
            <v>0</v>
          </cell>
          <cell r="P5">
            <v>0</v>
          </cell>
          <cell r="Q5">
            <v>0</v>
          </cell>
          <cell r="R5">
            <v>0</v>
          </cell>
          <cell r="S5">
            <v>0</v>
          </cell>
        </row>
        <row r="6">
          <cell r="B6">
            <v>5</v>
          </cell>
          <cell r="D6" t="str">
            <v>FEC</v>
          </cell>
          <cell r="G6">
            <v>0</v>
          </cell>
          <cell r="H6">
            <v>0</v>
          </cell>
          <cell r="I6">
            <v>0</v>
          </cell>
          <cell r="J6">
            <v>0</v>
          </cell>
          <cell r="K6">
            <v>0</v>
          </cell>
          <cell r="L6">
            <v>0</v>
          </cell>
          <cell r="M6">
            <v>0</v>
          </cell>
          <cell r="N6">
            <v>0</v>
          </cell>
          <cell r="O6">
            <v>0</v>
          </cell>
          <cell r="P6">
            <v>0</v>
          </cell>
          <cell r="Q6">
            <v>0</v>
          </cell>
          <cell r="R6">
            <v>0</v>
          </cell>
          <cell r="S6">
            <v>0</v>
          </cell>
        </row>
        <row r="7">
          <cell r="B7">
            <v>6</v>
          </cell>
          <cell r="D7" t="str">
            <v>Padrão Aneel</v>
          </cell>
          <cell r="G7">
            <v>0</v>
          </cell>
          <cell r="H7">
            <v>0</v>
          </cell>
          <cell r="I7">
            <v>0</v>
          </cell>
          <cell r="J7">
            <v>0</v>
          </cell>
          <cell r="K7">
            <v>0</v>
          </cell>
          <cell r="L7">
            <v>0</v>
          </cell>
          <cell r="M7">
            <v>0</v>
          </cell>
          <cell r="N7">
            <v>0</v>
          </cell>
          <cell r="O7">
            <v>0</v>
          </cell>
          <cell r="P7">
            <v>0</v>
          </cell>
          <cell r="Q7">
            <v>0</v>
          </cell>
          <cell r="R7">
            <v>0</v>
          </cell>
          <cell r="S7">
            <v>0</v>
          </cell>
        </row>
        <row r="8">
          <cell r="B8">
            <v>7</v>
          </cell>
          <cell r="D8" t="str">
            <v>TMA</v>
          </cell>
          <cell r="G8">
            <v>0</v>
          </cell>
          <cell r="H8">
            <v>0</v>
          </cell>
          <cell r="I8">
            <v>0</v>
          </cell>
          <cell r="J8">
            <v>0</v>
          </cell>
          <cell r="K8">
            <v>0</v>
          </cell>
          <cell r="L8">
            <v>0</v>
          </cell>
          <cell r="M8">
            <v>0</v>
          </cell>
          <cell r="N8">
            <v>0</v>
          </cell>
          <cell r="O8">
            <v>0</v>
          </cell>
          <cell r="P8">
            <v>0</v>
          </cell>
          <cell r="Q8">
            <v>0</v>
          </cell>
          <cell r="R8">
            <v>0</v>
          </cell>
          <cell r="S8">
            <v>0</v>
          </cell>
        </row>
        <row r="9">
          <cell r="B9">
            <v>8</v>
          </cell>
          <cell r="D9" t="str">
            <v>Padrão Aneel</v>
          </cell>
          <cell r="G9">
            <v>0</v>
          </cell>
          <cell r="H9">
            <v>0</v>
          </cell>
          <cell r="I9">
            <v>0</v>
          </cell>
          <cell r="J9">
            <v>0</v>
          </cell>
          <cell r="K9">
            <v>0</v>
          </cell>
          <cell r="L9">
            <v>0</v>
          </cell>
          <cell r="M9">
            <v>0</v>
          </cell>
          <cell r="N9">
            <v>0</v>
          </cell>
          <cell r="O9">
            <v>0</v>
          </cell>
          <cell r="P9">
            <v>0</v>
          </cell>
          <cell r="Q9">
            <v>0</v>
          </cell>
          <cell r="R9">
            <v>0</v>
          </cell>
          <cell r="S9">
            <v>0</v>
          </cell>
        </row>
        <row r="10">
          <cell r="B10">
            <v>9</v>
          </cell>
        </row>
        <row r="11">
          <cell r="B11">
            <v>10</v>
          </cell>
        </row>
        <row r="12">
          <cell r="B12">
            <v>11</v>
          </cell>
          <cell r="C12" t="str">
            <v>Escelsa</v>
          </cell>
        </row>
        <row r="13">
          <cell r="B13">
            <v>12</v>
          </cell>
        </row>
        <row r="14">
          <cell r="B14">
            <v>13</v>
          </cell>
          <cell r="D14" t="str">
            <v>DEC</v>
          </cell>
          <cell r="G14">
            <v>0</v>
          </cell>
          <cell r="H14">
            <v>0</v>
          </cell>
          <cell r="I14">
            <v>0</v>
          </cell>
          <cell r="J14">
            <v>0</v>
          </cell>
          <cell r="K14">
            <v>0</v>
          </cell>
          <cell r="L14">
            <v>0</v>
          </cell>
          <cell r="M14">
            <v>0</v>
          </cell>
          <cell r="N14">
            <v>0</v>
          </cell>
          <cell r="O14">
            <v>0</v>
          </cell>
          <cell r="P14">
            <v>0</v>
          </cell>
          <cell r="Q14">
            <v>0</v>
          </cell>
          <cell r="R14">
            <v>0</v>
          </cell>
          <cell r="S14">
            <v>0</v>
          </cell>
        </row>
        <row r="15">
          <cell r="B15">
            <v>14</v>
          </cell>
          <cell r="D15" t="str">
            <v>Padrão Aneel</v>
          </cell>
          <cell r="G15">
            <v>0</v>
          </cell>
          <cell r="H15">
            <v>0</v>
          </cell>
          <cell r="I15">
            <v>0</v>
          </cell>
          <cell r="J15">
            <v>0</v>
          </cell>
          <cell r="K15">
            <v>0</v>
          </cell>
          <cell r="L15">
            <v>0</v>
          </cell>
          <cell r="M15">
            <v>0</v>
          </cell>
          <cell r="N15">
            <v>0</v>
          </cell>
          <cell r="O15">
            <v>0</v>
          </cell>
          <cell r="P15">
            <v>0</v>
          </cell>
          <cell r="Q15">
            <v>0</v>
          </cell>
          <cell r="R15">
            <v>0</v>
          </cell>
          <cell r="S15">
            <v>0</v>
          </cell>
        </row>
        <row r="16">
          <cell r="B16">
            <v>15</v>
          </cell>
          <cell r="D16" t="str">
            <v>FEC</v>
          </cell>
          <cell r="G16">
            <v>0</v>
          </cell>
          <cell r="H16">
            <v>0</v>
          </cell>
          <cell r="I16">
            <v>0</v>
          </cell>
          <cell r="J16">
            <v>0</v>
          </cell>
          <cell r="K16">
            <v>0</v>
          </cell>
          <cell r="L16">
            <v>0</v>
          </cell>
          <cell r="M16">
            <v>0</v>
          </cell>
          <cell r="N16">
            <v>0</v>
          </cell>
          <cell r="O16">
            <v>0</v>
          </cell>
          <cell r="P16">
            <v>0</v>
          </cell>
          <cell r="Q16">
            <v>0</v>
          </cell>
          <cell r="R16">
            <v>0</v>
          </cell>
          <cell r="S16">
            <v>0</v>
          </cell>
        </row>
        <row r="17">
          <cell r="B17">
            <v>16</v>
          </cell>
          <cell r="D17" t="str">
            <v>Padrão Aneel</v>
          </cell>
          <cell r="G17">
            <v>0</v>
          </cell>
          <cell r="H17">
            <v>0</v>
          </cell>
          <cell r="I17">
            <v>0</v>
          </cell>
          <cell r="J17">
            <v>0</v>
          </cell>
          <cell r="K17">
            <v>0</v>
          </cell>
          <cell r="L17">
            <v>0</v>
          </cell>
          <cell r="M17">
            <v>0</v>
          </cell>
          <cell r="N17">
            <v>0</v>
          </cell>
          <cell r="O17">
            <v>0</v>
          </cell>
          <cell r="P17">
            <v>0</v>
          </cell>
          <cell r="Q17">
            <v>0</v>
          </cell>
          <cell r="R17">
            <v>0</v>
          </cell>
          <cell r="S17">
            <v>0</v>
          </cell>
        </row>
        <row r="18">
          <cell r="B18">
            <v>17</v>
          </cell>
          <cell r="D18" t="str">
            <v>TMA</v>
          </cell>
          <cell r="G18">
            <v>0</v>
          </cell>
          <cell r="H18">
            <v>0</v>
          </cell>
          <cell r="I18">
            <v>0</v>
          </cell>
          <cell r="J18">
            <v>0</v>
          </cell>
          <cell r="K18">
            <v>0</v>
          </cell>
          <cell r="L18">
            <v>0</v>
          </cell>
          <cell r="M18">
            <v>0</v>
          </cell>
          <cell r="N18">
            <v>0</v>
          </cell>
          <cell r="O18">
            <v>0</v>
          </cell>
          <cell r="P18">
            <v>0</v>
          </cell>
          <cell r="Q18">
            <v>0</v>
          </cell>
          <cell r="R18">
            <v>0</v>
          </cell>
          <cell r="S18">
            <v>0</v>
          </cell>
        </row>
        <row r="19">
          <cell r="B19">
            <v>18</v>
          </cell>
          <cell r="D19" t="str">
            <v>Padrão Aneel</v>
          </cell>
          <cell r="G19">
            <v>0</v>
          </cell>
          <cell r="H19">
            <v>0</v>
          </cell>
          <cell r="I19">
            <v>0</v>
          </cell>
          <cell r="J19">
            <v>0</v>
          </cell>
          <cell r="K19">
            <v>0</v>
          </cell>
          <cell r="L19">
            <v>0</v>
          </cell>
          <cell r="M19">
            <v>0</v>
          </cell>
          <cell r="N19">
            <v>0</v>
          </cell>
          <cell r="O19">
            <v>0</v>
          </cell>
          <cell r="P19">
            <v>0</v>
          </cell>
          <cell r="Q19">
            <v>0</v>
          </cell>
          <cell r="R19">
            <v>0</v>
          </cell>
          <cell r="S19">
            <v>0</v>
          </cell>
        </row>
        <row r="20">
          <cell r="B20">
            <v>19</v>
          </cell>
        </row>
        <row r="21">
          <cell r="B21">
            <v>20</v>
          </cell>
        </row>
        <row r="22">
          <cell r="B22">
            <v>21</v>
          </cell>
          <cell r="C22" t="str">
            <v>Enersul</v>
          </cell>
        </row>
        <row r="23">
          <cell r="B23">
            <v>22</v>
          </cell>
        </row>
        <row r="24">
          <cell r="B24">
            <v>23</v>
          </cell>
          <cell r="D24" t="str">
            <v>DEC</v>
          </cell>
          <cell r="G24">
            <v>0</v>
          </cell>
          <cell r="H24">
            <v>0</v>
          </cell>
          <cell r="I24">
            <v>0</v>
          </cell>
          <cell r="J24">
            <v>0</v>
          </cell>
          <cell r="K24">
            <v>0</v>
          </cell>
          <cell r="L24">
            <v>0</v>
          </cell>
          <cell r="M24">
            <v>0</v>
          </cell>
          <cell r="N24">
            <v>0</v>
          </cell>
          <cell r="O24">
            <v>0</v>
          </cell>
          <cell r="P24">
            <v>0</v>
          </cell>
          <cell r="Q24">
            <v>0</v>
          </cell>
          <cell r="R24">
            <v>0</v>
          </cell>
          <cell r="S24">
            <v>0</v>
          </cell>
        </row>
        <row r="25">
          <cell r="B25">
            <v>24</v>
          </cell>
          <cell r="D25" t="str">
            <v>Padrão Aneel</v>
          </cell>
          <cell r="G25">
            <v>0</v>
          </cell>
          <cell r="H25">
            <v>0</v>
          </cell>
          <cell r="I25">
            <v>0</v>
          </cell>
          <cell r="J25">
            <v>0</v>
          </cell>
          <cell r="K25">
            <v>0</v>
          </cell>
          <cell r="L25">
            <v>0</v>
          </cell>
          <cell r="M25">
            <v>0</v>
          </cell>
          <cell r="N25">
            <v>0</v>
          </cell>
          <cell r="O25">
            <v>0</v>
          </cell>
          <cell r="P25">
            <v>0</v>
          </cell>
          <cell r="Q25">
            <v>0</v>
          </cell>
          <cell r="R25">
            <v>0</v>
          </cell>
          <cell r="S25">
            <v>0</v>
          </cell>
        </row>
        <row r="26">
          <cell r="B26">
            <v>25</v>
          </cell>
          <cell r="D26" t="str">
            <v>FEC</v>
          </cell>
          <cell r="G26">
            <v>0</v>
          </cell>
          <cell r="H26">
            <v>0</v>
          </cell>
          <cell r="I26">
            <v>0</v>
          </cell>
          <cell r="J26">
            <v>0</v>
          </cell>
          <cell r="K26">
            <v>0</v>
          </cell>
          <cell r="L26">
            <v>0</v>
          </cell>
          <cell r="M26">
            <v>0</v>
          </cell>
          <cell r="N26">
            <v>0</v>
          </cell>
          <cell r="O26">
            <v>0</v>
          </cell>
          <cell r="P26">
            <v>0</v>
          </cell>
          <cell r="Q26">
            <v>0</v>
          </cell>
          <cell r="R26">
            <v>0</v>
          </cell>
          <cell r="S26">
            <v>0</v>
          </cell>
        </row>
        <row r="27">
          <cell r="B27">
            <v>26</v>
          </cell>
          <cell r="D27" t="str">
            <v>Padrão Aneel</v>
          </cell>
          <cell r="G27">
            <v>0</v>
          </cell>
          <cell r="H27">
            <v>0</v>
          </cell>
          <cell r="I27">
            <v>0</v>
          </cell>
          <cell r="J27">
            <v>0</v>
          </cell>
          <cell r="K27">
            <v>0</v>
          </cell>
          <cell r="L27">
            <v>0</v>
          </cell>
          <cell r="M27">
            <v>0</v>
          </cell>
          <cell r="N27">
            <v>0</v>
          </cell>
          <cell r="O27">
            <v>0</v>
          </cell>
          <cell r="P27">
            <v>0</v>
          </cell>
          <cell r="Q27">
            <v>0</v>
          </cell>
          <cell r="R27">
            <v>0</v>
          </cell>
          <cell r="S27">
            <v>0</v>
          </cell>
        </row>
        <row r="28">
          <cell r="B28">
            <v>27</v>
          </cell>
          <cell r="D28" t="str">
            <v>TMA</v>
          </cell>
          <cell r="G28">
            <v>0</v>
          </cell>
          <cell r="H28">
            <v>0</v>
          </cell>
          <cell r="I28">
            <v>0</v>
          </cell>
          <cell r="J28">
            <v>0</v>
          </cell>
          <cell r="K28">
            <v>0</v>
          </cell>
          <cell r="L28">
            <v>0</v>
          </cell>
          <cell r="M28">
            <v>0</v>
          </cell>
          <cell r="N28">
            <v>0</v>
          </cell>
          <cell r="O28">
            <v>0</v>
          </cell>
          <cell r="P28">
            <v>0</v>
          </cell>
          <cell r="Q28">
            <v>0</v>
          </cell>
          <cell r="R28">
            <v>0</v>
          </cell>
          <cell r="S28">
            <v>0</v>
          </cell>
        </row>
        <row r="29">
          <cell r="B29">
            <v>28</v>
          </cell>
          <cell r="D29" t="str">
            <v>Padrão Aneel</v>
          </cell>
          <cell r="G29">
            <v>0</v>
          </cell>
          <cell r="H29">
            <v>0</v>
          </cell>
          <cell r="I29">
            <v>0</v>
          </cell>
          <cell r="J29">
            <v>0</v>
          </cell>
          <cell r="K29">
            <v>0</v>
          </cell>
          <cell r="L29">
            <v>0</v>
          </cell>
          <cell r="M29">
            <v>0</v>
          </cell>
          <cell r="N29">
            <v>0</v>
          </cell>
          <cell r="O29">
            <v>0</v>
          </cell>
          <cell r="P29">
            <v>0</v>
          </cell>
          <cell r="Q29">
            <v>0</v>
          </cell>
          <cell r="R29">
            <v>0</v>
          </cell>
          <cell r="S29">
            <v>0</v>
          </cell>
        </row>
      </sheetData>
      <sheetData sheetId="12" refreshError="1">
        <row r="2">
          <cell r="B2">
            <v>1</v>
          </cell>
          <cell r="G2" t="str">
            <v>jan-03</v>
          </cell>
          <cell r="H2" t="str">
            <v>fev-03</v>
          </cell>
          <cell r="I2" t="str">
            <v>mar-03</v>
          </cell>
          <cell r="J2" t="str">
            <v>abr-03</v>
          </cell>
          <cell r="K2" t="str">
            <v>mai-03</v>
          </cell>
          <cell r="L2" t="str">
            <v>jun-03</v>
          </cell>
          <cell r="M2" t="str">
            <v>jul-03</v>
          </cell>
          <cell r="N2" t="str">
            <v>ago-03</v>
          </cell>
          <cell r="O2" t="str">
            <v>set-03</v>
          </cell>
          <cell r="P2" t="str">
            <v>out-03</v>
          </cell>
          <cell r="Q2" t="str">
            <v>nov-03</v>
          </cell>
          <cell r="R2" t="str">
            <v>dez-03</v>
          </cell>
          <cell r="S2" t="str">
            <v>2003</v>
          </cell>
        </row>
        <row r="3">
          <cell r="B3">
            <v>2</v>
          </cell>
          <cell r="C3" t="str">
            <v>Bandeirante</v>
          </cell>
        </row>
        <row r="4">
          <cell r="B4">
            <v>3</v>
          </cell>
          <cell r="D4" t="str">
            <v>DEC</v>
          </cell>
          <cell r="G4">
            <v>10.510054707916828</v>
          </cell>
          <cell r="H4">
            <v>10.766676010757971</v>
          </cell>
          <cell r="I4">
            <v>10.702407539022893</v>
          </cell>
          <cell r="J4">
            <v>10.578963417689785</v>
          </cell>
          <cell r="K4">
            <v>10.919231573971286</v>
          </cell>
          <cell r="L4">
            <v>10.838549671313476</v>
          </cell>
          <cell r="M4">
            <v>10.767750042762895</v>
          </cell>
          <cell r="N4">
            <v>10.677767086399149</v>
          </cell>
          <cell r="O4">
            <v>9.3395777293078535</v>
          </cell>
          <cell r="P4">
            <v>9.0920368902537803</v>
          </cell>
          <cell r="Q4">
            <v>8.4909795845602734</v>
          </cell>
          <cell r="R4">
            <v>8.2370729269585432</v>
          </cell>
          <cell r="S4">
            <v>8.2370729269585432</v>
          </cell>
        </row>
        <row r="5">
          <cell r="B5">
            <v>4</v>
          </cell>
          <cell r="D5" t="str">
            <v>Padrão Aneel</v>
          </cell>
          <cell r="G5">
            <v>13</v>
          </cell>
          <cell r="H5">
            <v>13</v>
          </cell>
          <cell r="I5">
            <v>13</v>
          </cell>
          <cell r="J5">
            <v>13</v>
          </cell>
          <cell r="K5">
            <v>13</v>
          </cell>
          <cell r="L5">
            <v>13</v>
          </cell>
          <cell r="M5">
            <v>13</v>
          </cell>
          <cell r="N5">
            <v>13</v>
          </cell>
          <cell r="O5">
            <v>13</v>
          </cell>
          <cell r="P5">
            <v>13</v>
          </cell>
          <cell r="Q5">
            <v>13</v>
          </cell>
          <cell r="R5">
            <v>13</v>
          </cell>
          <cell r="S5">
            <v>13</v>
          </cell>
        </row>
        <row r="6">
          <cell r="B6">
            <v>5</v>
          </cell>
          <cell r="D6" t="str">
            <v>FEC</v>
          </cell>
          <cell r="G6">
            <v>7.4556347287232994</v>
          </cell>
          <cell r="H6">
            <v>7.4200973389901375</v>
          </cell>
          <cell r="I6">
            <v>7.2887752292859158</v>
          </cell>
          <cell r="J6">
            <v>7.2243355022799252</v>
          </cell>
          <cell r="K6">
            <v>7.3068582943485456</v>
          </cell>
          <cell r="L6">
            <v>7.2451993898360714</v>
          </cell>
          <cell r="M6">
            <v>7.1998055381336359</v>
          </cell>
          <cell r="N6">
            <v>7.1610836315815423</v>
          </cell>
          <cell r="O6">
            <v>6.8375644758722203</v>
          </cell>
          <cell r="P6">
            <v>6.8659858211188691</v>
          </cell>
          <cell r="Q6">
            <v>6.6845121997392294</v>
          </cell>
          <cell r="R6">
            <v>6.5352770148033521</v>
          </cell>
          <cell r="S6">
            <v>6.5352770148033521</v>
          </cell>
        </row>
        <row r="7">
          <cell r="B7">
            <v>6</v>
          </cell>
          <cell r="D7" t="str">
            <v>Padrão Aneel</v>
          </cell>
          <cell r="G7">
            <v>11</v>
          </cell>
          <cell r="H7">
            <v>11</v>
          </cell>
          <cell r="I7">
            <v>11</v>
          </cell>
          <cell r="J7">
            <v>11</v>
          </cell>
          <cell r="K7">
            <v>11</v>
          </cell>
          <cell r="L7">
            <v>11</v>
          </cell>
          <cell r="M7">
            <v>11</v>
          </cell>
          <cell r="N7">
            <v>11</v>
          </cell>
          <cell r="O7">
            <v>11</v>
          </cell>
          <cell r="P7">
            <v>11</v>
          </cell>
          <cell r="Q7">
            <v>11</v>
          </cell>
          <cell r="R7">
            <v>11</v>
          </cell>
          <cell r="S7">
            <v>11</v>
          </cell>
        </row>
        <row r="8">
          <cell r="B8">
            <v>7</v>
          </cell>
          <cell r="D8" t="str">
            <v>TMA</v>
          </cell>
          <cell r="G8">
            <v>90.167400000000001</v>
          </cell>
          <cell r="H8">
            <v>95.605099999999993</v>
          </cell>
          <cell r="I8">
            <v>93.967799999999997</v>
          </cell>
          <cell r="J8">
            <v>94.737499999999997</v>
          </cell>
          <cell r="K8">
            <v>98.030500000000004</v>
          </cell>
          <cell r="L8">
            <v>95.199100000000001</v>
          </cell>
          <cell r="M8">
            <v>99.177999999999997</v>
          </cell>
          <cell r="N8">
            <v>99.639700000000005</v>
          </cell>
          <cell r="O8">
            <v>92.424000000000007</v>
          </cell>
          <cell r="P8">
            <v>92.5154</v>
          </cell>
          <cell r="Q8">
            <v>89.296899999999994</v>
          </cell>
          <cell r="R8">
            <v>87.890500000000003</v>
          </cell>
          <cell r="S8">
            <v>87.890500000000003</v>
          </cell>
        </row>
        <row r="9">
          <cell r="B9">
            <v>8</v>
          </cell>
          <cell r="D9" t="str">
            <v>Padrão Aneel</v>
          </cell>
          <cell r="G9">
            <v>0</v>
          </cell>
          <cell r="H9"/>
          <cell r="I9"/>
          <cell r="J9"/>
          <cell r="K9"/>
          <cell r="L9"/>
          <cell r="M9"/>
          <cell r="N9"/>
          <cell r="O9"/>
          <cell r="P9"/>
          <cell r="Q9"/>
          <cell r="R9"/>
          <cell r="S9">
            <v>0</v>
          </cell>
        </row>
        <row r="10">
          <cell r="B10">
            <v>9</v>
          </cell>
        </row>
        <row r="11">
          <cell r="B11">
            <v>10</v>
          </cell>
        </row>
        <row r="12">
          <cell r="B12">
            <v>11</v>
          </cell>
          <cell r="C12" t="str">
            <v>Escelsa</v>
          </cell>
        </row>
        <row r="13">
          <cell r="B13">
            <v>12</v>
          </cell>
        </row>
        <row r="14">
          <cell r="B14">
            <v>13</v>
          </cell>
          <cell r="D14" t="str">
            <v>DEC</v>
          </cell>
          <cell r="G14">
            <v>12.125</v>
          </cell>
          <cell r="H14">
            <v>11.523</v>
          </cell>
          <cell r="I14">
            <v>11.180999999999999</v>
          </cell>
          <cell r="J14">
            <v>12.414</v>
          </cell>
          <cell r="K14">
            <v>12.125999999999999</v>
          </cell>
          <cell r="L14">
            <v>12.021000000000001</v>
          </cell>
          <cell r="M14">
            <v>11.624000000000001</v>
          </cell>
          <cell r="N14">
            <v>11.625999999999999</v>
          </cell>
          <cell r="O14">
            <v>11.456</v>
          </cell>
          <cell r="P14">
            <v>11.175000000000001</v>
          </cell>
          <cell r="Q14">
            <v>10.912000000000001</v>
          </cell>
          <cell r="R14">
            <v>10.731999999999999</v>
          </cell>
          <cell r="S14">
            <v>10.731999999999999</v>
          </cell>
        </row>
        <row r="15">
          <cell r="B15">
            <v>14</v>
          </cell>
          <cell r="D15" t="str">
            <v>Padrão Aneel</v>
          </cell>
          <cell r="G15">
            <v>14.1</v>
          </cell>
          <cell r="H15">
            <v>14.1</v>
          </cell>
          <cell r="I15">
            <v>14.1</v>
          </cell>
          <cell r="J15">
            <v>14.1</v>
          </cell>
          <cell r="K15">
            <v>14.1</v>
          </cell>
          <cell r="L15">
            <v>14.1</v>
          </cell>
          <cell r="M15">
            <v>14.1</v>
          </cell>
          <cell r="N15">
            <v>14.1</v>
          </cell>
          <cell r="O15">
            <v>14.1</v>
          </cell>
          <cell r="P15">
            <v>14.1</v>
          </cell>
          <cell r="Q15">
            <v>14.1</v>
          </cell>
          <cell r="R15">
            <v>14.1</v>
          </cell>
          <cell r="S15">
            <v>14.1</v>
          </cell>
        </row>
        <row r="16">
          <cell r="B16">
            <v>15</v>
          </cell>
          <cell r="D16" t="str">
            <v>FEC</v>
          </cell>
          <cell r="G16">
            <v>9.6199999999999992</v>
          </cell>
          <cell r="H16">
            <v>9.34</v>
          </cell>
          <cell r="I16">
            <v>9.3360000000000003</v>
          </cell>
          <cell r="J16">
            <v>10.318</v>
          </cell>
          <cell r="K16">
            <v>10.191000000000001</v>
          </cell>
          <cell r="L16">
            <v>9.9610000000000003</v>
          </cell>
          <cell r="M16">
            <v>9.6240000000000006</v>
          </cell>
          <cell r="N16">
            <v>9.4779999999999998</v>
          </cell>
          <cell r="O16">
            <v>9.4049999999999994</v>
          </cell>
          <cell r="P16">
            <v>9.0540000000000003</v>
          </cell>
          <cell r="Q16">
            <v>9.1080000000000005</v>
          </cell>
          <cell r="R16">
            <v>8.8019999999999996</v>
          </cell>
          <cell r="S16">
            <v>8.8019999999999996</v>
          </cell>
        </row>
        <row r="17">
          <cell r="B17">
            <v>16</v>
          </cell>
          <cell r="D17" t="str">
            <v>Padrão Aneel</v>
          </cell>
          <cell r="G17">
            <v>11.55</v>
          </cell>
          <cell r="H17">
            <v>11.55</v>
          </cell>
          <cell r="I17">
            <v>11.55</v>
          </cell>
          <cell r="J17">
            <v>11.55</v>
          </cell>
          <cell r="K17">
            <v>11.55</v>
          </cell>
          <cell r="L17">
            <v>11.55</v>
          </cell>
          <cell r="M17">
            <v>11.55</v>
          </cell>
          <cell r="N17">
            <v>11.55</v>
          </cell>
          <cell r="O17">
            <v>11.55</v>
          </cell>
          <cell r="P17">
            <v>11.55</v>
          </cell>
          <cell r="Q17">
            <v>11.55</v>
          </cell>
          <cell r="R17">
            <v>11.55</v>
          </cell>
          <cell r="S17">
            <v>11.55</v>
          </cell>
        </row>
        <row r="18">
          <cell r="B18">
            <v>17</v>
          </cell>
          <cell r="D18" t="str">
            <v>TMA</v>
          </cell>
          <cell r="G18">
            <v>119</v>
          </cell>
          <cell r="H18">
            <v>115</v>
          </cell>
          <cell r="I18">
            <v>115</v>
          </cell>
          <cell r="J18">
            <v>116</v>
          </cell>
          <cell r="K18">
            <v>116</v>
          </cell>
          <cell r="L18">
            <v>117</v>
          </cell>
          <cell r="M18">
            <v>118</v>
          </cell>
          <cell r="N18">
            <v>120</v>
          </cell>
          <cell r="O18">
            <v>120</v>
          </cell>
          <cell r="P18">
            <v>121</v>
          </cell>
          <cell r="Q18">
            <v>119</v>
          </cell>
          <cell r="R18">
            <v>118</v>
          </cell>
          <cell r="S18">
            <v>118</v>
          </cell>
        </row>
        <row r="19">
          <cell r="B19">
            <v>18</v>
          </cell>
          <cell r="D19" t="str">
            <v>Padrão Aneel</v>
          </cell>
          <cell r="G19">
            <v>113</v>
          </cell>
          <cell r="H19">
            <v>113</v>
          </cell>
          <cell r="I19">
            <v>113</v>
          </cell>
          <cell r="J19">
            <v>114</v>
          </cell>
          <cell r="K19">
            <v>114</v>
          </cell>
          <cell r="L19">
            <v>114</v>
          </cell>
          <cell r="M19">
            <v>115</v>
          </cell>
          <cell r="N19">
            <v>115</v>
          </cell>
          <cell r="O19">
            <v>115</v>
          </cell>
          <cell r="P19">
            <v>116</v>
          </cell>
          <cell r="Q19">
            <v>116</v>
          </cell>
          <cell r="R19">
            <v>116</v>
          </cell>
          <cell r="S19">
            <v>116</v>
          </cell>
        </row>
        <row r="20">
          <cell r="B20">
            <v>19</v>
          </cell>
        </row>
        <row r="21">
          <cell r="B21">
            <v>20</v>
          </cell>
        </row>
        <row r="22">
          <cell r="B22">
            <v>21</v>
          </cell>
          <cell r="C22" t="str">
            <v>Enersul</v>
          </cell>
        </row>
        <row r="23">
          <cell r="B23">
            <v>22</v>
          </cell>
        </row>
        <row r="24">
          <cell r="B24">
            <v>23</v>
          </cell>
          <cell r="D24" t="str">
            <v>DEC</v>
          </cell>
          <cell r="G24">
            <v>11.52</v>
          </cell>
          <cell r="H24">
            <v>11.97</v>
          </cell>
          <cell r="I24">
            <v>11.73</v>
          </cell>
          <cell r="J24">
            <v>11.74</v>
          </cell>
          <cell r="K24">
            <v>11.08</v>
          </cell>
          <cell r="L24">
            <v>11.03</v>
          </cell>
          <cell r="M24">
            <v>10.71</v>
          </cell>
          <cell r="N24">
            <v>10.64</v>
          </cell>
          <cell r="O24">
            <v>10.46</v>
          </cell>
          <cell r="P24">
            <v>9.77</v>
          </cell>
          <cell r="Q24">
            <v>10.93</v>
          </cell>
          <cell r="R24">
            <v>11.06</v>
          </cell>
          <cell r="S24">
            <v>11.06</v>
          </cell>
        </row>
        <row r="25">
          <cell r="B25">
            <v>24</v>
          </cell>
          <cell r="D25" t="str">
            <v>Padrão Aneel</v>
          </cell>
          <cell r="G25">
            <v>14.102179197506818</v>
          </cell>
          <cell r="H25">
            <v>14.078088819633813</v>
          </cell>
          <cell r="I25">
            <v>14.053012855473316</v>
          </cell>
          <cell r="J25">
            <v>13.766291390728478</v>
          </cell>
          <cell r="K25">
            <v>13.856310868718349</v>
          </cell>
          <cell r="L25">
            <v>13.751207635372031</v>
          </cell>
          <cell r="M25">
            <v>13.800190884300743</v>
          </cell>
          <cell r="N25">
            <v>13.658955979742894</v>
          </cell>
          <cell r="O25">
            <v>13.164764316322559</v>
          </cell>
          <cell r="P25">
            <v>13.274717569146866</v>
          </cell>
          <cell r="Q25">
            <v>12.831090767432803</v>
          </cell>
          <cell r="R25">
            <v>13.3</v>
          </cell>
          <cell r="S25">
            <v>13.3</v>
          </cell>
        </row>
        <row r="26">
          <cell r="B26">
            <v>25</v>
          </cell>
          <cell r="D26" t="str">
            <v>FEC</v>
          </cell>
          <cell r="G26">
            <v>9.98</v>
          </cell>
          <cell r="H26">
            <v>10.16</v>
          </cell>
          <cell r="I26">
            <v>9.51</v>
          </cell>
          <cell r="J26">
            <v>9.43</v>
          </cell>
          <cell r="K26">
            <v>8.9700000000000006</v>
          </cell>
          <cell r="L26">
            <v>8.9600000000000009</v>
          </cell>
          <cell r="M26">
            <v>8.77</v>
          </cell>
          <cell r="N26">
            <v>8.74</v>
          </cell>
          <cell r="O26">
            <v>8.52</v>
          </cell>
          <cell r="P26">
            <v>8.01</v>
          </cell>
          <cell r="Q26">
            <v>9.39</v>
          </cell>
          <cell r="R26">
            <v>9.52</v>
          </cell>
          <cell r="S26">
            <v>9.52</v>
          </cell>
        </row>
        <row r="27">
          <cell r="B27">
            <v>26</v>
          </cell>
          <cell r="D27" t="str">
            <v>Padrão Aneel</v>
          </cell>
          <cell r="G27">
            <v>13.730930202340303</v>
          </cell>
          <cell r="H27">
            <v>13.476777281291282</v>
          </cell>
          <cell r="I27">
            <v>13.084122891235772</v>
          </cell>
          <cell r="J27">
            <v>13.012378779894464</v>
          </cell>
          <cell r="K27">
            <v>12.8086481530943</v>
          </cell>
          <cell r="L27">
            <v>12.841865529961236</v>
          </cell>
          <cell r="M27">
            <v>12.846026030650622</v>
          </cell>
          <cell r="N27">
            <v>12.794215074100009</v>
          </cell>
          <cell r="O27">
            <v>12.629051895271029</v>
          </cell>
          <cell r="P27">
            <v>12.817063069826537</v>
          </cell>
          <cell r="Q27">
            <v>11.950213023987757</v>
          </cell>
          <cell r="R27">
            <v>12.3</v>
          </cell>
          <cell r="S27">
            <v>12.3</v>
          </cell>
        </row>
        <row r="28">
          <cell r="B28">
            <v>27</v>
          </cell>
          <cell r="D28" t="str">
            <v>TMA</v>
          </cell>
          <cell r="G28">
            <v>63.61</v>
          </cell>
          <cell r="H28">
            <v>65.849999999999994</v>
          </cell>
          <cell r="I28">
            <v>67</v>
          </cell>
          <cell r="J28">
            <v>69</v>
          </cell>
          <cell r="K28">
            <v>70</v>
          </cell>
          <cell r="L28">
            <v>71</v>
          </cell>
          <cell r="M28">
            <v>71</v>
          </cell>
          <cell r="N28">
            <v>74</v>
          </cell>
          <cell r="O28">
            <v>78</v>
          </cell>
          <cell r="P28">
            <v>78</v>
          </cell>
          <cell r="Q28">
            <v>78</v>
          </cell>
          <cell r="R28">
            <v>79</v>
          </cell>
          <cell r="S28">
            <v>79</v>
          </cell>
        </row>
        <row r="29">
          <cell r="B29">
            <v>28</v>
          </cell>
          <cell r="D29" t="str">
            <v>Padrão Aneel</v>
          </cell>
          <cell r="G29">
            <v>65.661359320783902</v>
          </cell>
          <cell r="H29">
            <v>66.59378994682038</v>
          </cell>
          <cell r="I29">
            <v>67.420868587670626</v>
          </cell>
          <cell r="J29">
            <v>68.263189250382695</v>
          </cell>
          <cell r="K29">
            <v>69.403195102213303</v>
          </cell>
          <cell r="L29">
            <v>70.534546945959306</v>
          </cell>
          <cell r="M29">
            <v>71.720229446916065</v>
          </cell>
          <cell r="N29">
            <v>71.883041315617419</v>
          </cell>
          <cell r="O29">
            <v>72.801223851017355</v>
          </cell>
          <cell r="P29">
            <v>73.693310432532854</v>
          </cell>
          <cell r="Q29">
            <v>74.570902926234211</v>
          </cell>
          <cell r="R29">
            <v>75.624375882765662</v>
          </cell>
          <cell r="S29">
            <v>75.624375882765662</v>
          </cell>
        </row>
      </sheetData>
      <sheetData sheetId="13" refreshError="1">
        <row r="2">
          <cell r="B2">
            <v>1</v>
          </cell>
          <cell r="C2">
            <v>2</v>
          </cell>
          <cell r="D2">
            <v>3</v>
          </cell>
          <cell r="E2">
            <v>4</v>
          </cell>
          <cell r="F2">
            <v>5</v>
          </cell>
          <cell r="G2">
            <v>6</v>
          </cell>
          <cell r="H2">
            <v>7</v>
          </cell>
          <cell r="I2">
            <v>8</v>
          </cell>
          <cell r="J2">
            <v>9</v>
          </cell>
        </row>
        <row r="3">
          <cell r="B3" t="str">
            <v>Mês</v>
          </cell>
          <cell r="C3" t="str">
            <v>IGPM %</v>
          </cell>
          <cell r="E3" t="str">
            <v>IPCA %</v>
          </cell>
          <cell r="F3" t="str">
            <v>CDI %</v>
          </cell>
          <cell r="G3" t="str">
            <v>CDI Anual</v>
          </cell>
          <cell r="H3" t="str">
            <v>R$/US$</v>
          </cell>
          <cell r="I3" t="str">
            <v>R$/Euro</v>
          </cell>
          <cell r="J3" t="str">
            <v>Risco País</v>
          </cell>
        </row>
        <row r="4">
          <cell r="B4">
            <v>398148</v>
          </cell>
          <cell r="C4">
            <v>3.61E-2</v>
          </cell>
          <cell r="E4">
            <v>1.05</v>
          </cell>
          <cell r="F4">
            <v>2.3492312680756244</v>
          </cell>
          <cell r="H4">
            <v>2.0648</v>
          </cell>
          <cell r="I4">
            <v>2.2800600000000002</v>
          </cell>
          <cell r="J4">
            <v>0.1331</v>
          </cell>
        </row>
        <row r="5">
          <cell r="B5">
            <v>398176</v>
          </cell>
          <cell r="C5">
            <v>2.8300000000000002E-2</v>
          </cell>
          <cell r="E5">
            <v>1.0999999999999899</v>
          </cell>
          <cell r="F5">
            <v>3.2852348876695858</v>
          </cell>
          <cell r="H5">
            <v>1.722</v>
          </cell>
          <cell r="I5">
            <v>1.85897</v>
          </cell>
          <cell r="J5">
            <v>0.10529999999999999</v>
          </cell>
        </row>
        <row r="6">
          <cell r="B6">
            <v>398207</v>
          </cell>
          <cell r="C6">
            <v>7.0999999999999995E-3</v>
          </cell>
          <cell r="E6">
            <v>0.56000000000000005</v>
          </cell>
          <cell r="F6">
            <v>2.2755445082748293</v>
          </cell>
          <cell r="H6">
            <v>1.6607000000000001</v>
          </cell>
          <cell r="I6">
            <v>1.7587299999999999</v>
          </cell>
          <cell r="J6">
            <v>8.5000000000000006E-2</v>
          </cell>
        </row>
        <row r="7">
          <cell r="B7">
            <v>398237</v>
          </cell>
          <cell r="C7">
            <v>-2.8999999999999998E-3</v>
          </cell>
          <cell r="E7">
            <v>0.3</v>
          </cell>
          <cell r="F7">
            <v>1.9595393906479908</v>
          </cell>
          <cell r="H7">
            <v>1.724</v>
          </cell>
          <cell r="I7">
            <v>1.79989</v>
          </cell>
          <cell r="J7">
            <v>0.10619999999999999</v>
          </cell>
        </row>
        <row r="8">
          <cell r="B8">
            <v>398268</v>
          </cell>
          <cell r="C8">
            <v>3.5999999999999999E-3</v>
          </cell>
          <cell r="E8">
            <v>0.19</v>
          </cell>
          <cell r="F8">
            <v>1.6347818156864591</v>
          </cell>
          <cell r="H8">
            <v>1.7695000000000001</v>
          </cell>
          <cell r="I8">
            <v>1.8362499999999999</v>
          </cell>
          <cell r="J8">
            <v>9.5199999999999993E-2</v>
          </cell>
        </row>
        <row r="9">
          <cell r="B9">
            <v>398298</v>
          </cell>
          <cell r="C9">
            <v>1.5500000000000002E-2</v>
          </cell>
          <cell r="E9">
            <v>1.0900000000000001</v>
          </cell>
          <cell r="F9">
            <v>1.62259633531181</v>
          </cell>
          <cell r="H9">
            <v>1.7891999999999999</v>
          </cell>
          <cell r="I9">
            <v>1.91899</v>
          </cell>
          <cell r="J9">
            <v>0.10630000000000001</v>
          </cell>
        </row>
        <row r="10">
          <cell r="B10">
            <v>398329</v>
          </cell>
          <cell r="C10">
            <v>1.5600000000000001E-2</v>
          </cell>
          <cell r="E10">
            <v>0.56000000000000005</v>
          </cell>
          <cell r="F10">
            <v>1.5463985622265364</v>
          </cell>
          <cell r="H10">
            <v>1.9158999999999999</v>
          </cell>
          <cell r="I10">
            <v>2.0272700000000001</v>
          </cell>
          <cell r="J10">
            <v>0.1124</v>
          </cell>
        </row>
        <row r="11">
          <cell r="B11">
            <v>398360</v>
          </cell>
          <cell r="C11">
            <v>1.4499999999999999E-2</v>
          </cell>
          <cell r="E11">
            <v>0.31</v>
          </cell>
          <cell r="F11">
            <v>1.4677677953385038</v>
          </cell>
          <cell r="H11">
            <v>1.9222999999999999</v>
          </cell>
          <cell r="I11">
            <v>2.0571100000000002</v>
          </cell>
          <cell r="J11">
            <v>0.1023</v>
          </cell>
        </row>
        <row r="12">
          <cell r="B12">
            <v>398390</v>
          </cell>
          <cell r="C12">
            <v>1.7000000000000001E-2</v>
          </cell>
          <cell r="E12">
            <v>1.19</v>
          </cell>
          <cell r="F12">
            <v>1.3744539699545033</v>
          </cell>
          <cell r="H12">
            <v>1.9530000000000001</v>
          </cell>
          <cell r="I12">
            <v>2.0636000000000001</v>
          </cell>
          <cell r="J12">
            <v>8.4700000000000011E-2</v>
          </cell>
        </row>
        <row r="13">
          <cell r="B13">
            <v>398421</v>
          </cell>
          <cell r="C13">
            <v>2.3900000000000001E-2</v>
          </cell>
          <cell r="E13">
            <v>0.95</v>
          </cell>
          <cell r="F13">
            <v>1.3724886632011879</v>
          </cell>
          <cell r="H13">
            <v>1.9227000000000001</v>
          </cell>
          <cell r="I13">
            <v>1.9431</v>
          </cell>
          <cell r="J13">
            <v>8.1500000000000003E-2</v>
          </cell>
        </row>
        <row r="14">
          <cell r="B14">
            <v>398451</v>
          </cell>
          <cell r="C14">
            <v>1.8100000000000002E-2</v>
          </cell>
          <cell r="E14">
            <v>0.6</v>
          </cell>
          <cell r="F14">
            <v>1.5824999308875043</v>
          </cell>
          <cell r="H14">
            <v>1.7889999999999999</v>
          </cell>
          <cell r="I14">
            <v>1.8068900000000001</v>
          </cell>
          <cell r="J14">
            <v>6.4000000000000001E-2</v>
          </cell>
        </row>
        <row r="15">
          <cell r="B15">
            <v>1999</v>
          </cell>
          <cell r="H15">
            <v>1.8393727272727274</v>
          </cell>
          <cell r="I15">
            <v>1.9409872727272728</v>
          </cell>
          <cell r="J15">
            <v>6.4000000000000001E-2</v>
          </cell>
        </row>
        <row r="16">
          <cell r="B16">
            <v>36526</v>
          </cell>
          <cell r="C16">
            <v>1.24E-2</v>
          </cell>
          <cell r="D16">
            <v>1.24E-2</v>
          </cell>
          <cell r="E16">
            <v>0.62</v>
          </cell>
          <cell r="F16">
            <v>1.4412688889479552</v>
          </cell>
          <cell r="G16">
            <v>1.4412688889479552E-2</v>
          </cell>
          <cell r="H16">
            <v>1.8024</v>
          </cell>
          <cell r="I16">
            <v>1.75227</v>
          </cell>
          <cell r="J16">
            <v>7.5199999999999989E-2</v>
          </cell>
        </row>
        <row r="17">
          <cell r="B17">
            <v>36557</v>
          </cell>
          <cell r="C17">
            <v>3.4999999999999996E-3</v>
          </cell>
          <cell r="D17">
            <v>1.5943400000000052E-2</v>
          </cell>
          <cell r="E17">
            <v>0.13</v>
          </cell>
          <cell r="F17">
            <v>1.440523806562255</v>
          </cell>
          <cell r="G17">
            <v>2.9025545169720779E-2</v>
          </cell>
          <cell r="H17">
            <v>1.7685</v>
          </cell>
          <cell r="I17">
            <v>1.7088699999999999</v>
          </cell>
          <cell r="J17">
            <v>6.8900000000000003E-2</v>
          </cell>
        </row>
        <row r="18">
          <cell r="B18">
            <v>36586</v>
          </cell>
          <cell r="C18">
            <v>1.5E-3</v>
          </cell>
          <cell r="D18">
            <v>1.7467315100000214E-2</v>
          </cell>
          <cell r="E18">
            <v>0.22</v>
          </cell>
          <cell r="F18">
            <v>1.4388562383878201</v>
          </cell>
          <cell r="G18">
            <v>4.3831743420999603E-2</v>
          </cell>
          <cell r="H18">
            <v>1.7473000000000001</v>
          </cell>
          <cell r="I18">
            <v>1.67353</v>
          </cell>
          <cell r="J18">
            <v>6.7900000000000002E-2</v>
          </cell>
        </row>
        <row r="19">
          <cell r="B19">
            <v>36617</v>
          </cell>
          <cell r="C19">
            <v>2.3E-3</v>
          </cell>
          <cell r="D19">
            <v>1.9807489924730248E-2</v>
          </cell>
          <cell r="E19">
            <v>0.42</v>
          </cell>
          <cell r="F19">
            <v>1.2837883994768706</v>
          </cell>
          <cell r="G19">
            <v>5.7232334253095596E-2</v>
          </cell>
          <cell r="H19">
            <v>1.8067</v>
          </cell>
          <cell r="I19">
            <v>1.6508799999999999</v>
          </cell>
          <cell r="J19">
            <v>7.4200000000000002E-2</v>
          </cell>
        </row>
        <row r="20">
          <cell r="B20">
            <v>36647</v>
          </cell>
          <cell r="C20">
            <v>3.0999999999999999E-3</v>
          </cell>
          <cell r="D20">
            <v>2.2968893143497038E-2</v>
          </cell>
          <cell r="E20">
            <v>0.01</v>
          </cell>
          <cell r="F20">
            <v>1.4881208618110486</v>
          </cell>
          <cell r="G20">
            <v>7.2965229176927826E-2</v>
          </cell>
          <cell r="H20">
            <v>1.8266</v>
          </cell>
          <cell r="I20">
            <v>1.71567</v>
          </cell>
          <cell r="J20">
            <v>7.9699999999999993E-2</v>
          </cell>
        </row>
        <row r="21">
          <cell r="B21">
            <v>36678</v>
          </cell>
          <cell r="C21">
            <v>8.5000000000000006E-3</v>
          </cell>
          <cell r="D21">
            <v>3.1664128735216623E-2</v>
          </cell>
          <cell r="E21">
            <v>0.23</v>
          </cell>
          <cell r="F21">
            <v>1.3851982298854759</v>
          </cell>
          <cell r="G21">
            <v>8.7827924538773194E-2</v>
          </cell>
          <cell r="H21">
            <v>1.8</v>
          </cell>
          <cell r="I21">
            <v>1.71896</v>
          </cell>
          <cell r="J21">
            <v>7.2599999999999998E-2</v>
          </cell>
        </row>
        <row r="22">
          <cell r="B22">
            <v>36708</v>
          </cell>
          <cell r="C22">
            <v>1.5700000000000002E-2</v>
          </cell>
          <cell r="D22">
            <v>4.7861255556359561E-2</v>
          </cell>
          <cell r="E22">
            <v>1.61</v>
          </cell>
          <cell r="F22">
            <v>1.3014913115845461</v>
          </cell>
          <cell r="G22">
            <v>0.10198591046163585</v>
          </cell>
          <cell r="H22">
            <v>1.7747999999999999</v>
          </cell>
          <cell r="I22">
            <v>1.64713</v>
          </cell>
          <cell r="J22">
            <v>7.1599999999999997E-2</v>
          </cell>
        </row>
        <row r="23">
          <cell r="B23">
            <v>36739</v>
          </cell>
          <cell r="C23">
            <v>2.3900000000000001E-2</v>
          </cell>
          <cell r="D23">
            <v>7.2905139564156674E-2</v>
          </cell>
          <cell r="E23">
            <v>1.31</v>
          </cell>
          <cell r="F23">
            <v>1.3950043177199944</v>
          </cell>
          <cell r="G23">
            <v>0.11735866149324159</v>
          </cell>
          <cell r="H23">
            <v>1.8233999999999999</v>
          </cell>
          <cell r="I23">
            <v>1.62236</v>
          </cell>
          <cell r="J23">
            <v>6.5700000000000008E-2</v>
          </cell>
        </row>
        <row r="24">
          <cell r="B24">
            <v>36770</v>
          </cell>
          <cell r="C24">
            <v>1.1599999999999999E-2</v>
          </cell>
          <cell r="D24">
            <v>8.5350839183101046E-2</v>
          </cell>
          <cell r="E24">
            <v>0.23</v>
          </cell>
          <cell r="F24">
            <v>1.2170344068888284</v>
          </cell>
          <cell r="G24">
            <v>0.13095730085196688</v>
          </cell>
          <cell r="H24">
            <v>1.8436999999999999</v>
          </cell>
          <cell r="I24">
            <v>1.63157</v>
          </cell>
          <cell r="J24">
            <v>7.0699999999999999E-2</v>
          </cell>
        </row>
        <row r="25">
          <cell r="B25">
            <v>36800</v>
          </cell>
          <cell r="C25">
            <v>3.8E-3</v>
          </cell>
          <cell r="D25">
            <v>8.9475172371996869E-2</v>
          </cell>
          <cell r="E25">
            <v>0.14000000000000001</v>
          </cell>
          <cell r="F25">
            <v>1.2795015207453631</v>
          </cell>
          <cell r="G25">
            <v>0.14542791671534849</v>
          </cell>
          <cell r="H25">
            <v>1.909</v>
          </cell>
          <cell r="I25">
            <v>1.62327</v>
          </cell>
          <cell r="J25">
            <v>7.6700000000000004E-2</v>
          </cell>
        </row>
        <row r="26">
          <cell r="B26">
            <v>36831</v>
          </cell>
          <cell r="C26">
            <v>2.8999999999999998E-3</v>
          </cell>
          <cell r="D26">
            <v>9.2634650371875571E-2</v>
          </cell>
          <cell r="E26">
            <v>0.32</v>
          </cell>
          <cell r="F26">
            <v>1.2155858651921037</v>
          </cell>
          <cell r="G26">
            <v>0.15935157656690468</v>
          </cell>
          <cell r="H26">
            <v>1.9596</v>
          </cell>
          <cell r="I26">
            <v>1.71296</v>
          </cell>
          <cell r="J26">
            <v>8.1799999999999998E-2</v>
          </cell>
        </row>
        <row r="27">
          <cell r="B27">
            <v>36861</v>
          </cell>
          <cell r="C27">
            <v>6.3E-3</v>
          </cell>
          <cell r="D27">
            <v>9.9518248669218323E-2</v>
          </cell>
          <cell r="E27">
            <v>0.59</v>
          </cell>
          <cell r="F27">
            <v>1.1937720289963094</v>
          </cell>
          <cell r="G27">
            <v>0.17319159140568807</v>
          </cell>
          <cell r="H27">
            <v>1.9554</v>
          </cell>
          <cell r="I27">
            <v>1.8417300000000001</v>
          </cell>
          <cell r="J27">
            <v>7.4400000000000008E-2</v>
          </cell>
        </row>
        <row r="28">
          <cell r="B28" t="str">
            <v>2000</v>
          </cell>
          <cell r="H28">
            <v>1.8347833333333332</v>
          </cell>
          <cell r="I28">
            <v>1.6916</v>
          </cell>
          <cell r="J28">
            <v>7.4400000000000008E-2</v>
          </cell>
        </row>
        <row r="29">
          <cell r="B29">
            <v>36892</v>
          </cell>
          <cell r="C29">
            <v>6.1999999999999833E-3</v>
          </cell>
          <cell r="D29">
            <v>6.1999999999999833E-3</v>
          </cell>
          <cell r="E29">
            <v>0.56999999999999995</v>
          </cell>
          <cell r="F29">
            <v>1.2585998409779142</v>
          </cell>
          <cell r="G29">
            <v>1.2585998409779142E-2</v>
          </cell>
          <cell r="H29">
            <v>1.9711000000000001</v>
          </cell>
          <cell r="I29">
            <v>1.8436999999999999</v>
          </cell>
          <cell r="J29">
            <v>6.8099999999999994E-2</v>
          </cell>
        </row>
        <row r="30">
          <cell r="B30">
            <v>36923</v>
          </cell>
          <cell r="C30">
            <v>2.2999999999999687E-3</v>
          </cell>
          <cell r="D30">
            <v>8.5142599999998847E-3</v>
          </cell>
          <cell r="E30">
            <v>0.46</v>
          </cell>
          <cell r="F30">
            <v>1.0095738089797912</v>
          </cell>
          <cell r="G30">
            <v>2.2808801443120696E-2</v>
          </cell>
          <cell r="H30">
            <v>2.0451999999999999</v>
          </cell>
          <cell r="I30">
            <v>1.8915299999999999</v>
          </cell>
          <cell r="J30">
            <v>7.5300000000000006E-2</v>
          </cell>
        </row>
        <row r="31">
          <cell r="B31">
            <v>36951</v>
          </cell>
          <cell r="C31">
            <v>5.6000000000000008E-3</v>
          </cell>
          <cell r="D31">
            <v>1.4161939856000005E-2</v>
          </cell>
          <cell r="E31">
            <v>0.38</v>
          </cell>
          <cell r="F31">
            <v>1.2499909907291107</v>
          </cell>
          <cell r="G31">
            <v>3.5593819313544106E-2</v>
          </cell>
          <cell r="H31">
            <v>2.1616</v>
          </cell>
          <cell r="I31">
            <v>1.9016500000000001</v>
          </cell>
          <cell r="J31">
            <v>8.14E-2</v>
          </cell>
        </row>
        <row r="32">
          <cell r="B32">
            <v>36982</v>
          </cell>
          <cell r="C32">
            <v>0.01</v>
          </cell>
          <cell r="D32">
            <v>2.4303559254559959E-2</v>
          </cell>
          <cell r="E32">
            <v>0.57999999999999996</v>
          </cell>
          <cell r="F32">
            <v>1.1803524453880776</v>
          </cell>
          <cell r="G32">
            <v>4.781747628409927E-2</v>
          </cell>
          <cell r="H32">
            <v>2.1846999999999999</v>
          </cell>
          <cell r="I32">
            <v>1.94164</v>
          </cell>
          <cell r="J32">
            <v>8.2100000000000006E-2</v>
          </cell>
        </row>
        <row r="33">
          <cell r="B33">
            <v>37012</v>
          </cell>
          <cell r="C33">
            <v>8.6E-3</v>
          </cell>
          <cell r="D33">
            <v>3.3112569864149011E-2</v>
          </cell>
          <cell r="E33">
            <v>0.41</v>
          </cell>
          <cell r="F33">
            <v>1.3343860217855941</v>
          </cell>
          <cell r="G33">
            <v>6.1799406221460851E-2</v>
          </cell>
          <cell r="H33">
            <v>2.36</v>
          </cell>
          <cell r="I33">
            <v>2.0013399999999999</v>
          </cell>
          <cell r="J33">
            <v>8.5699999999999998E-2</v>
          </cell>
        </row>
        <row r="34">
          <cell r="B34">
            <v>37043</v>
          </cell>
          <cell r="C34">
            <v>9.7999999999999997E-3</v>
          </cell>
          <cell r="D34">
            <v>4.3237073048817631E-2</v>
          </cell>
          <cell r="E34">
            <v>0.52</v>
          </cell>
          <cell r="F34">
            <v>1.2730797478193168</v>
          </cell>
          <cell r="G34">
            <v>7.5316959424531982E-2</v>
          </cell>
          <cell r="H34">
            <v>2.3048999999999999</v>
          </cell>
          <cell r="I34">
            <v>1.9636</v>
          </cell>
          <cell r="J34">
            <v>8.4100000000000008E-2</v>
          </cell>
        </row>
        <row r="35">
          <cell r="B35">
            <v>37073</v>
          </cell>
          <cell r="C35">
            <v>1.4800000000000001E-2</v>
          </cell>
          <cell r="D35">
            <v>5.8676981729939959E-2</v>
          </cell>
          <cell r="E35">
            <v>1.33</v>
          </cell>
          <cell r="F35">
            <v>1.501483681472715</v>
          </cell>
          <cell r="G35">
            <v>9.1462668094399957E-2</v>
          </cell>
          <cell r="H35">
            <v>2.4312999999999998</v>
          </cell>
          <cell r="I35">
            <v>2.1328299999999998</v>
          </cell>
          <cell r="J35">
            <v>9.7200000000000009E-2</v>
          </cell>
        </row>
        <row r="36">
          <cell r="B36">
            <v>37104</v>
          </cell>
          <cell r="C36">
            <v>1.38E-2</v>
          </cell>
          <cell r="D36">
            <v>7.3286724077813226E-2</v>
          </cell>
          <cell r="E36">
            <v>0.7</v>
          </cell>
          <cell r="F36">
            <v>1.6012195958213793</v>
          </cell>
          <cell r="G36">
            <v>0.10893938221700239</v>
          </cell>
          <cell r="H36">
            <v>2.5516999999999999</v>
          </cell>
          <cell r="I36">
            <v>2.3306100000000001</v>
          </cell>
          <cell r="J36">
            <v>9.5199999999999993E-2</v>
          </cell>
        </row>
        <row r="37">
          <cell r="B37">
            <v>37135</v>
          </cell>
          <cell r="C37">
            <v>3.0999999999999999E-3</v>
          </cell>
          <cell r="D37">
            <v>7.6613912922454563E-2</v>
          </cell>
          <cell r="E37">
            <v>0.28000000000000003</v>
          </cell>
          <cell r="F37">
            <v>1.3229266078861768</v>
          </cell>
          <cell r="G37">
            <v>0.12360983636967959</v>
          </cell>
          <cell r="H37">
            <v>2.6713</v>
          </cell>
          <cell r="I37">
            <v>2.4358399999999998</v>
          </cell>
          <cell r="J37">
            <v>0.11630000000000001</v>
          </cell>
        </row>
        <row r="38">
          <cell r="B38">
            <v>37165</v>
          </cell>
          <cell r="C38">
            <v>1.18E-2</v>
          </cell>
          <cell r="D38">
            <v>8.9317957094939615E-2</v>
          </cell>
          <cell r="E38">
            <v>0.83</v>
          </cell>
          <cell r="F38">
            <v>1.5340182455828355</v>
          </cell>
          <cell r="G38">
            <v>0.14084621626875382</v>
          </cell>
          <cell r="H38">
            <v>2.7071000000000001</v>
          </cell>
          <cell r="I38">
            <v>2.4416699999999998</v>
          </cell>
          <cell r="J38">
            <v>0.11789999999999999</v>
          </cell>
        </row>
        <row r="39">
          <cell r="B39">
            <v>37196</v>
          </cell>
          <cell r="C39">
            <v>1.1000000000000001E-2</v>
          </cell>
          <cell r="D39">
            <v>0.10130045462298387</v>
          </cell>
          <cell r="E39">
            <v>0.71</v>
          </cell>
          <cell r="F39">
            <v>1.3933014605623573</v>
          </cell>
          <cell r="G39">
            <v>0.15674164326279683</v>
          </cell>
          <cell r="H39">
            <v>2.5287000000000002</v>
          </cell>
          <cell r="I39">
            <v>2.2706400000000002</v>
          </cell>
          <cell r="J39">
            <v>9.7799999999999998E-2</v>
          </cell>
        </row>
        <row r="40">
          <cell r="B40">
            <v>37226</v>
          </cell>
          <cell r="C40">
            <v>2.2000000000000001E-3</v>
          </cell>
          <cell r="D40">
            <v>0.10372331562315451</v>
          </cell>
          <cell r="E40">
            <v>0.65</v>
          </cell>
          <cell r="F40">
            <v>1.3936034037833611</v>
          </cell>
          <cell r="G40">
            <v>0.17286203417628676</v>
          </cell>
          <cell r="H40">
            <v>2.3203999999999998</v>
          </cell>
          <cell r="I40">
            <v>2.0636299999999999</v>
          </cell>
          <cell r="J40">
            <v>8.5900000000000004E-2</v>
          </cell>
        </row>
        <row r="41">
          <cell r="B41" t="str">
            <v>2001</v>
          </cell>
          <cell r="H41">
            <v>2.3531666666666666</v>
          </cell>
          <cell r="I41">
            <v>2.1015566666666667</v>
          </cell>
          <cell r="J41">
            <v>8.5900000000000004E-2</v>
          </cell>
        </row>
        <row r="42">
          <cell r="B42">
            <v>37257</v>
          </cell>
          <cell r="C42">
            <v>3.5999999999999999E-3</v>
          </cell>
          <cell r="D42">
            <v>3.5999999999999999E-3</v>
          </cell>
          <cell r="E42">
            <v>0.52</v>
          </cell>
          <cell r="F42">
            <v>1.5318936161581531</v>
          </cell>
          <cell r="G42">
            <v>1.5318936161581531E-2</v>
          </cell>
          <cell r="H42">
            <v>2.4182999999999999</v>
          </cell>
          <cell r="I42">
            <v>2.0824699999999998</v>
          </cell>
          <cell r="J42">
            <v>8.6500000000000007E-2</v>
          </cell>
        </row>
        <row r="43">
          <cell r="B43">
            <v>37288</v>
          </cell>
          <cell r="C43">
            <v>5.9999999999999995E-4</v>
          </cell>
          <cell r="D43">
            <v>4.2021599999999548E-3</v>
          </cell>
          <cell r="E43">
            <v>0.36</v>
          </cell>
          <cell r="F43">
            <v>1.2474656934658324</v>
          </cell>
          <cell r="G43">
            <v>2.7984691569459486E-2</v>
          </cell>
          <cell r="H43">
            <v>2.3481999999999998</v>
          </cell>
          <cell r="I43">
            <v>2.04419</v>
          </cell>
          <cell r="J43">
            <v>7.8600000000000003E-2</v>
          </cell>
        </row>
        <row r="44">
          <cell r="B44">
            <v>37316</v>
          </cell>
          <cell r="C44">
            <v>8.9999999999999998E-4</v>
          </cell>
          <cell r="D44">
            <v>5.1059419439998255E-3</v>
          </cell>
          <cell r="E44">
            <v>0.6</v>
          </cell>
          <cell r="F44">
            <v>1.3699490064007946</v>
          </cell>
          <cell r="G44">
            <v>4.2067557637567532E-2</v>
          </cell>
          <cell r="H44">
            <v>2.3235999999999999</v>
          </cell>
          <cell r="I44">
            <v>2.02603</v>
          </cell>
          <cell r="J44">
            <v>7.17E-2</v>
          </cell>
        </row>
        <row r="45">
          <cell r="B45">
            <v>37347</v>
          </cell>
          <cell r="C45">
            <v>5.6000000000000008E-3</v>
          </cell>
          <cell r="D45">
            <v>1.0734535218886343E-2</v>
          </cell>
          <cell r="E45">
            <v>0.8</v>
          </cell>
          <cell r="F45">
            <v>1.4829495760815936</v>
          </cell>
          <cell r="G45">
            <v>5.7520894066037664E-2</v>
          </cell>
          <cell r="H45">
            <v>2.3624999999999998</v>
          </cell>
          <cell r="I45">
            <v>2.1294400000000002</v>
          </cell>
          <cell r="J45">
            <v>8.5699999999999998E-2</v>
          </cell>
        </row>
        <row r="46">
          <cell r="B46">
            <v>37377</v>
          </cell>
          <cell r="C46">
            <v>8.3000000000000001E-3</v>
          </cell>
          <cell r="D46">
            <v>1.9123631861203139E-2</v>
          </cell>
          <cell r="E46">
            <v>0.21</v>
          </cell>
          <cell r="F46">
            <v>1.4036562959400811</v>
          </cell>
          <cell r="G46">
            <v>7.236485267647752E-2</v>
          </cell>
          <cell r="H46">
            <v>2.5219999999999998</v>
          </cell>
          <cell r="I46">
            <v>2.35975</v>
          </cell>
          <cell r="J46">
            <v>9.7599999999999992E-2</v>
          </cell>
        </row>
        <row r="47">
          <cell r="B47">
            <v>37408</v>
          </cell>
          <cell r="C47">
            <v>1.54E-2</v>
          </cell>
          <cell r="D47">
            <v>3.4818135791865767E-2</v>
          </cell>
          <cell r="E47">
            <v>0.42</v>
          </cell>
          <cell r="F47">
            <v>1.3097360513110834</v>
          </cell>
          <cell r="G47">
            <v>8.6410001753570276E-2</v>
          </cell>
          <cell r="H47">
            <v>2.8443999999999998</v>
          </cell>
          <cell r="I47">
            <v>2.8244799999999999</v>
          </cell>
          <cell r="J47">
            <v>0.1527</v>
          </cell>
        </row>
        <row r="48">
          <cell r="B48">
            <v>37438</v>
          </cell>
          <cell r="C48">
            <v>1.95E-2</v>
          </cell>
          <cell r="D48">
            <v>5.4997089439807301E-2</v>
          </cell>
          <cell r="E48">
            <v>1.19</v>
          </cell>
          <cell r="F48">
            <v>1.5338019561430105</v>
          </cell>
          <cell r="G48">
            <v>0.10307337961219987</v>
          </cell>
          <cell r="H48">
            <v>3.4285000000000001</v>
          </cell>
          <cell r="I48">
            <v>3.3578399999999999</v>
          </cell>
          <cell r="J48">
            <v>0.23019999999999999</v>
          </cell>
        </row>
        <row r="49">
          <cell r="B49">
            <v>37469</v>
          </cell>
          <cell r="C49">
            <v>2.3199999999999998E-2</v>
          </cell>
          <cell r="D49">
            <v>7.9473021914810982E-2</v>
          </cell>
          <cell r="E49">
            <v>0.65</v>
          </cell>
          <cell r="F49">
            <v>1.4455603659407901</v>
          </cell>
          <cell r="G49">
            <v>0.11901897119511751</v>
          </cell>
          <cell r="H49">
            <v>3.0223</v>
          </cell>
          <cell r="I49">
            <v>2.9736199999999999</v>
          </cell>
          <cell r="J49">
            <v>0.1623</v>
          </cell>
        </row>
        <row r="50">
          <cell r="B50">
            <v>37500</v>
          </cell>
          <cell r="C50">
            <v>2.4E-2</v>
          </cell>
          <cell r="D50">
            <v>0.10538037444076642</v>
          </cell>
          <cell r="E50">
            <v>0.72</v>
          </cell>
          <cell r="F50">
            <v>1.3807618296573398</v>
          </cell>
          <cell r="G50">
            <v>0.13446995801600403</v>
          </cell>
          <cell r="H50">
            <v>3.8948999999999998</v>
          </cell>
          <cell r="I50">
            <v>3.8535900000000001</v>
          </cell>
          <cell r="J50">
            <v>0.23960000000000001</v>
          </cell>
        </row>
        <row r="51">
          <cell r="B51">
            <v>37530</v>
          </cell>
          <cell r="C51">
            <v>3.8700000000000005E-2</v>
          </cell>
          <cell r="D51">
            <v>0.14815859493162398</v>
          </cell>
          <cell r="E51">
            <v>1.31</v>
          </cell>
          <cell r="F51">
            <v>1.6414317422762892</v>
          </cell>
          <cell r="G51">
            <v>0.15309150801346716</v>
          </cell>
          <cell r="H51">
            <v>3.645</v>
          </cell>
          <cell r="I51">
            <v>3.6143700000000001</v>
          </cell>
          <cell r="J51">
            <v>0.17449999999999999</v>
          </cell>
        </row>
        <row r="52">
          <cell r="B52">
            <v>37561</v>
          </cell>
          <cell r="C52">
            <v>5.1900000000000002E-2</v>
          </cell>
          <cell r="D52">
            <v>0.20774802600857534</v>
          </cell>
          <cell r="E52">
            <v>3.02</v>
          </cell>
          <cell r="F52">
            <v>1.5335222056428899</v>
          </cell>
          <cell r="G52">
            <v>0.1707744223402361</v>
          </cell>
          <cell r="H52">
            <v>3.6364999999999998</v>
          </cell>
          <cell r="I52">
            <v>3.62195</v>
          </cell>
          <cell r="J52">
            <v>0.16390000000000002</v>
          </cell>
        </row>
        <row r="53">
          <cell r="B53">
            <v>37591</v>
          </cell>
          <cell r="C53">
            <v>3.7499999999999999E-2</v>
          </cell>
          <cell r="D53">
            <v>0.25303857698389698</v>
          </cell>
          <cell r="E53">
            <v>2.1</v>
          </cell>
          <cell r="F53">
            <v>1.7340803775513169</v>
          </cell>
          <cell r="G53">
            <v>0.19107659186342785</v>
          </cell>
          <cell r="H53">
            <v>3.5333000000000001</v>
          </cell>
          <cell r="I53">
            <v>3.7012</v>
          </cell>
          <cell r="J53">
            <v>0.14460000000000001</v>
          </cell>
        </row>
        <row r="54">
          <cell r="B54" t="str">
            <v>2002</v>
          </cell>
          <cell r="H54">
            <v>2.9982916666666668</v>
          </cell>
          <cell r="I54">
            <v>2.8824108333333336</v>
          </cell>
          <cell r="J54">
            <v>0.14460000000000001</v>
          </cell>
        </row>
        <row r="55">
          <cell r="B55" t="str">
            <v>jan-03</v>
          </cell>
          <cell r="C55">
            <v>2.3300000000000001E-2</v>
          </cell>
          <cell r="D55">
            <v>2.3300000000000001E-2</v>
          </cell>
          <cell r="E55">
            <v>2.25</v>
          </cell>
          <cell r="F55">
            <v>1.9654482142130059</v>
          </cell>
          <cell r="G55">
            <v>1.9654482142130059E-2</v>
          </cell>
          <cell r="H55">
            <v>3.5257999999999998</v>
          </cell>
          <cell r="I55">
            <v>3.7977799999999999</v>
          </cell>
          <cell r="J55">
            <v>0.1323</v>
          </cell>
        </row>
        <row r="56">
          <cell r="B56" t="str">
            <v>fev-03</v>
          </cell>
          <cell r="C56">
            <v>2.2799999999999997E-2</v>
          </cell>
          <cell r="D56">
            <v>4.6631239999999963E-2</v>
          </cell>
          <cell r="E56">
            <v>1.57</v>
          </cell>
          <cell r="F56">
            <v>1.8274905621860515</v>
          </cell>
          <cell r="G56">
            <v>3.8288571570184615E-2</v>
          </cell>
          <cell r="H56">
            <v>3.5632000000000001</v>
          </cell>
          <cell r="I56">
            <v>3.8537400000000002</v>
          </cell>
          <cell r="J56">
            <v>0.12050000000000001</v>
          </cell>
        </row>
        <row r="57">
          <cell r="B57" t="str">
            <v>mar-03</v>
          </cell>
          <cell r="C57">
            <v>1.5300000000000001E-2</v>
          </cell>
          <cell r="D57">
            <v>6.2644697972000118E-2</v>
          </cell>
          <cell r="E57">
            <v>1.23</v>
          </cell>
          <cell r="F57">
            <v>1.7731151353920227</v>
          </cell>
          <cell r="G57">
            <v>5.6698623381741253E-2</v>
          </cell>
          <cell r="H57">
            <v>3.3531</v>
          </cell>
          <cell r="I57">
            <v>3.6664500000000002</v>
          </cell>
          <cell r="J57">
            <v>0.1045</v>
          </cell>
        </row>
        <row r="58">
          <cell r="B58" t="str">
            <v>abr-03</v>
          </cell>
          <cell r="C58">
            <v>9.1999999999999998E-3</v>
          </cell>
          <cell r="D58">
            <v>7.2421029193342701E-2</v>
          </cell>
          <cell r="E58">
            <v>0.97</v>
          </cell>
          <cell r="F58">
            <v>1.8659546154412343</v>
          </cell>
          <cell r="G58">
            <v>7.6416140116036813E-2</v>
          </cell>
          <cell r="H58">
            <v>2.8898000000000001</v>
          </cell>
          <cell r="I58">
            <v>3.2344400000000002</v>
          </cell>
          <cell r="J58">
            <v>8.2100000000000006E-2</v>
          </cell>
        </row>
        <row r="59">
          <cell r="B59" t="str">
            <v>mai-03</v>
          </cell>
          <cell r="C59">
            <v>-2.6000000000000003E-3</v>
          </cell>
          <cell r="D59">
            <v>6.9632734517439898E-2</v>
          </cell>
          <cell r="E59">
            <v>0.61</v>
          </cell>
          <cell r="F59">
            <v>1.9593534746815688</v>
          </cell>
          <cell r="G59">
            <v>9.7506937159433704E-2</v>
          </cell>
          <cell r="H59">
            <v>2.9655999999999998</v>
          </cell>
          <cell r="I59">
            <v>3.4987900000000001</v>
          </cell>
          <cell r="J59">
            <v>7.9399999999999998E-2</v>
          </cell>
        </row>
        <row r="60">
          <cell r="B60" t="str">
            <v>jun-03</v>
          </cell>
          <cell r="C60">
            <v>-0.01</v>
          </cell>
          <cell r="D60">
            <v>5.8936407172265559E-2</v>
          </cell>
          <cell r="E60">
            <v>-0.15</v>
          </cell>
          <cell r="F60">
            <v>1.8507773789904869</v>
          </cell>
          <cell r="G60">
            <v>0.1178193472852318</v>
          </cell>
          <cell r="H60">
            <v>2.8719999999999999</v>
          </cell>
          <cell r="I60">
            <v>3.31107</v>
          </cell>
          <cell r="J60">
            <v>7.4800000000000005E-2</v>
          </cell>
        </row>
        <row r="61">
          <cell r="B61" t="str">
            <v>jul-03</v>
          </cell>
          <cell r="C61">
            <v>-4.1999999999999997E-3</v>
          </cell>
          <cell r="D61">
            <v>5.4488874262142106E-2</v>
          </cell>
          <cell r="E61">
            <v>0.2</v>
          </cell>
          <cell r="F61">
            <v>2.0756457647918891</v>
          </cell>
          <cell r="G61">
            <v>0.14102131722518196</v>
          </cell>
          <cell r="H61">
            <v>2.9655</v>
          </cell>
          <cell r="I61">
            <v>3.3375499999999998</v>
          </cell>
          <cell r="J61">
            <v>7.8899999999999998E-2</v>
          </cell>
        </row>
        <row r="62">
          <cell r="B62" t="str">
            <v>ago-03</v>
          </cell>
          <cell r="C62">
            <v>3.8E-3</v>
          </cell>
          <cell r="D62">
            <v>5.8495931984338334E-2</v>
          </cell>
          <cell r="E62">
            <v>0.34</v>
          </cell>
          <cell r="F62">
            <v>1.764601062536042</v>
          </cell>
          <cell r="G62">
            <v>0.16115579151270021</v>
          </cell>
          <cell r="H62">
            <v>2.9664999999999999</v>
          </cell>
          <cell r="I62">
            <v>3.2609300000000001</v>
          </cell>
          <cell r="J62">
            <v>7.0300000000000001E-2</v>
          </cell>
        </row>
        <row r="63">
          <cell r="B63" t="str">
            <v>set-03</v>
          </cell>
          <cell r="C63">
            <v>1.18E-2</v>
          </cell>
          <cell r="D63">
            <v>7.0986183981753603E-2</v>
          </cell>
          <cell r="E63">
            <v>0.78</v>
          </cell>
          <cell r="F63">
            <v>1.6691369227792574</v>
          </cell>
          <cell r="G63">
            <v>0.18053707155982845</v>
          </cell>
          <cell r="H63">
            <v>2.9234</v>
          </cell>
          <cell r="I63">
            <v>3.4133</v>
          </cell>
          <cell r="J63">
            <v>6.9500000000000006E-2</v>
          </cell>
        </row>
        <row r="64">
          <cell r="B64" t="str">
            <v>out-03</v>
          </cell>
          <cell r="C64">
            <v>3.8E-3</v>
          </cell>
          <cell r="D64">
            <v>7.5055931480884297E-2</v>
          </cell>
          <cell r="E64">
            <v>0.28999999999999998</v>
          </cell>
          <cell r="F64">
            <v>1.6331800141306196</v>
          </cell>
          <cell r="G64">
            <v>0.19981736707194653</v>
          </cell>
          <cell r="H64">
            <v>2.8536999999999999</v>
          </cell>
          <cell r="I64">
            <v>3.3088500000000001</v>
          </cell>
          <cell r="J64">
            <v>6.2800000000000009E-2</v>
          </cell>
        </row>
        <row r="65">
          <cell r="B65" t="str">
            <v>nov-03</v>
          </cell>
          <cell r="C65">
            <v>4.8999999999999998E-3</v>
          </cell>
          <cell r="D65">
            <v>8.0323705545140456E-2</v>
          </cell>
          <cell r="E65">
            <v>0.34</v>
          </cell>
          <cell r="F65">
            <v>1.3380940413108</v>
          </cell>
          <cell r="G65">
            <v>0.21587205176734847</v>
          </cell>
          <cell r="H65">
            <v>2.9493999999999998</v>
          </cell>
          <cell r="I65">
            <v>3.5392800000000002</v>
          </cell>
        </row>
        <row r="66">
          <cell r="B66" t="str">
            <v>dez-03</v>
          </cell>
          <cell r="C66">
            <v>6.1000000000000004E-3</v>
          </cell>
          <cell r="D66">
            <v>8.6913680148965833E-2</v>
          </cell>
          <cell r="E66">
            <v>0.52</v>
          </cell>
          <cell r="F66">
            <v>1.36574971632681</v>
          </cell>
          <cell r="G66">
            <v>0.23247782086525803</v>
          </cell>
          <cell r="H66">
            <v>2.8892000000000002</v>
          </cell>
          <cell r="I66">
            <v>3.6505899999999998</v>
          </cell>
        </row>
        <row r="67">
          <cell r="B67" t="str">
            <v>2003</v>
          </cell>
          <cell r="H67">
            <v>3.0597666666666665</v>
          </cell>
          <cell r="I67">
            <v>3.4893974999999995</v>
          </cell>
          <cell r="J67">
            <v>0</v>
          </cell>
        </row>
        <row r="68">
          <cell r="B68" t="str">
            <v>jan-04</v>
          </cell>
          <cell r="C68">
            <v>8.8000000000000005E-3</v>
          </cell>
          <cell r="D68">
            <v>8.8000000000000005E-3</v>
          </cell>
          <cell r="F68">
            <v>1.26057337692611E-2</v>
          </cell>
          <cell r="G68">
            <v>1.2605733769261099E-4</v>
          </cell>
          <cell r="H68">
            <v>2.9409000000000001</v>
          </cell>
          <cell r="I68">
            <v>3.6682399999999999</v>
          </cell>
        </row>
        <row r="69">
          <cell r="B69" t="str">
            <v>fev-04</v>
          </cell>
          <cell r="D69">
            <v>8.799999999999919E-3</v>
          </cell>
          <cell r="G69">
            <v>1.2605733769266436E-4</v>
          </cell>
        </row>
        <row r="70">
          <cell r="B70" t="str">
            <v>mar-04</v>
          </cell>
          <cell r="D70">
            <v>8.799999999999919E-3</v>
          </cell>
          <cell r="G70">
            <v>1.2605733769266436E-4</v>
          </cell>
        </row>
        <row r="71">
          <cell r="B71" t="str">
            <v>abr-04</v>
          </cell>
          <cell r="D71">
            <v>8.799999999999919E-3</v>
          </cell>
          <cell r="G71">
            <v>1.2605733769266436E-4</v>
          </cell>
        </row>
        <row r="72">
          <cell r="B72" t="str">
            <v>mai-04</v>
          </cell>
          <cell r="D72">
            <v>8.799999999999919E-3</v>
          </cell>
          <cell r="G72">
            <v>1.2605733769266436E-4</v>
          </cell>
        </row>
        <row r="73">
          <cell r="B73" t="str">
            <v>jun-04</v>
          </cell>
          <cell r="D73">
            <v>8.799999999999919E-3</v>
          </cell>
          <cell r="G73">
            <v>1.2605733769266436E-4</v>
          </cell>
        </row>
        <row r="74">
          <cell r="B74" t="str">
            <v>jul-04</v>
          </cell>
          <cell r="D74">
            <v>8.799999999999919E-3</v>
          </cell>
          <cell r="G74">
            <v>1.2605733769266436E-4</v>
          </cell>
        </row>
        <row r="75">
          <cell r="B75" t="str">
            <v>ago-04</v>
          </cell>
          <cell r="D75">
            <v>8.799999999999919E-3</v>
          </cell>
          <cell r="G75">
            <v>1.2605733769266436E-4</v>
          </cell>
        </row>
        <row r="76">
          <cell r="B76" t="str">
            <v>set-04</v>
          </cell>
          <cell r="D76">
            <v>8.799999999999919E-3</v>
          </cell>
          <cell r="G76">
            <v>1.2605733769266436E-4</v>
          </cell>
        </row>
        <row r="77">
          <cell r="B77" t="str">
            <v>out-04</v>
          </cell>
          <cell r="D77">
            <v>8.799999999999919E-3</v>
          </cell>
          <cell r="G77">
            <v>1.2605733769266436E-4</v>
          </cell>
        </row>
        <row r="78">
          <cell r="B78" t="str">
            <v>nov-04</v>
          </cell>
          <cell r="D78">
            <v>8.799999999999919E-3</v>
          </cell>
          <cell r="G78">
            <v>1.2605733769266436E-4</v>
          </cell>
        </row>
        <row r="79">
          <cell r="B79" t="str">
            <v>dez-04</v>
          </cell>
          <cell r="D79">
            <v>8.799999999999919E-3</v>
          </cell>
          <cell r="G79">
            <v>1.2605733769266436E-4</v>
          </cell>
        </row>
        <row r="80">
          <cell r="B80" t="str">
            <v>2004</v>
          </cell>
          <cell r="C80">
            <v>0.11086397456075869</v>
          </cell>
          <cell r="F80">
            <v>0.1622099425073682</v>
          </cell>
          <cell r="H80">
            <v>2.9409000000000001</v>
          </cell>
          <cell r="I80">
            <v>3.6682399999999999</v>
          </cell>
          <cell r="J80">
            <v>0</v>
          </cell>
        </row>
        <row r="82">
          <cell r="C82" t="str">
            <v>Taxa de Câmbio</v>
          </cell>
          <cell r="E82" t="str">
            <v>Selic</v>
          </cell>
          <cell r="F82" t="str">
            <v>IGPM</v>
          </cell>
          <cell r="G82" t="str">
            <v>IPCA</v>
          </cell>
          <cell r="H82" t="str">
            <v>IGPM</v>
          </cell>
          <cell r="I82" t="str">
            <v>IPCA</v>
          </cell>
        </row>
        <row r="83">
          <cell r="C83" t="str">
            <v>Médio</v>
          </cell>
          <cell r="D83" t="str">
            <v>Final</v>
          </cell>
          <cell r="E83" t="str">
            <v>% ano</v>
          </cell>
          <cell r="F83" t="str">
            <v>% mês</v>
          </cell>
          <cell r="G83" t="str">
            <v>% mês</v>
          </cell>
          <cell r="H83" t="str">
            <v>Acum 12 m</v>
          </cell>
          <cell r="I83" t="str">
            <v>Acum 12 m</v>
          </cell>
        </row>
        <row r="84">
          <cell r="B84" t="str">
            <v>jan-04</v>
          </cell>
          <cell r="C84">
            <v>3.1604166666666664</v>
          </cell>
          <cell r="D84">
            <v>3.1708333333333334</v>
          </cell>
          <cell r="E84">
            <v>0.18</v>
          </cell>
          <cell r="F84">
            <v>5.2616942768477504E-3</v>
          </cell>
          <cell r="G84">
            <v>4.8675505653430484E-3</v>
          </cell>
          <cell r="H84">
            <v>6.587408372388559E-2</v>
          </cell>
          <cell r="I84">
            <v>7.6117312518083624E-2</v>
          </cell>
        </row>
        <row r="85">
          <cell r="B85" t="str">
            <v>fev-04</v>
          </cell>
          <cell r="C85">
            <v>3.1812499999999999</v>
          </cell>
          <cell r="D85">
            <v>3.1916666666666669</v>
          </cell>
          <cell r="E85">
            <v>0.17499999999999999</v>
          </cell>
          <cell r="F85">
            <v>5.2616942768477504E-3</v>
          </cell>
          <cell r="G85">
            <v>4.8675505653430484E-3</v>
          </cell>
          <cell r="H85">
            <v>4.7597171773617664E-2</v>
          </cell>
          <cell r="I85">
            <v>6.4640511913957255E-2</v>
          </cell>
        </row>
        <row r="86">
          <cell r="B86" t="str">
            <v>mar-04</v>
          </cell>
          <cell r="C86">
            <v>3.2020833333333334</v>
          </cell>
          <cell r="D86">
            <v>3.2124999999999999</v>
          </cell>
          <cell r="E86">
            <v>0.17499999999999999</v>
          </cell>
          <cell r="F86">
            <v>5.2616942768477504E-3</v>
          </cell>
          <cell r="G86">
            <v>4.8675505653430484E-3</v>
          </cell>
          <cell r="H86">
            <v>3.7239542811760673E-2</v>
          </cell>
          <cell r="I86">
            <v>5.682377105562697E-2</v>
          </cell>
        </row>
        <row r="87">
          <cell r="B87" t="str">
            <v>abr-04</v>
          </cell>
          <cell r="C87">
            <v>3.2229166666666673</v>
          </cell>
          <cell r="D87">
            <v>3.2333333333333338</v>
          </cell>
          <cell r="E87">
            <v>0.17</v>
          </cell>
          <cell r="F87">
            <v>5.2616942768477504E-3</v>
          </cell>
          <cell r="G87">
            <v>4.8675505653430484E-3</v>
          </cell>
          <cell r="H87">
            <v>3.3191815475518638E-2</v>
          </cell>
          <cell r="I87">
            <v>5.1765786074969622E-2</v>
          </cell>
        </row>
        <row r="88">
          <cell r="B88" t="str">
            <v>mai-04</v>
          </cell>
          <cell r="C88">
            <v>3.2437499999999999</v>
          </cell>
          <cell r="D88">
            <v>3.2541666666666673</v>
          </cell>
          <cell r="E88">
            <v>0.17</v>
          </cell>
          <cell r="F88">
            <v>5.2616942768477504E-3</v>
          </cell>
          <cell r="G88">
            <v>4.8675505653430484E-3</v>
          </cell>
          <cell r="H88">
            <v>4.1335627569573097E-2</v>
          </cell>
          <cell r="I88">
            <v>5.0477397099281784E-2</v>
          </cell>
        </row>
        <row r="89">
          <cell r="B89" t="str">
            <v>jun-04</v>
          </cell>
          <cell r="C89">
            <v>3.2645833333333343</v>
          </cell>
          <cell r="D89">
            <v>3.2749999999999999</v>
          </cell>
          <cell r="E89">
            <v>0.16500000000000001</v>
          </cell>
          <cell r="F89">
            <v>5.2616942768477504E-3</v>
          </cell>
          <cell r="G89">
            <v>4.8675505653430484E-3</v>
          </cell>
          <cell r="H89">
            <v>5.7388704324680351E-2</v>
          </cell>
          <cell r="I89">
            <v>5.7176413567764151E-2</v>
          </cell>
        </row>
        <row r="90">
          <cell r="B90" t="str">
            <v>jul-04</v>
          </cell>
          <cell r="C90">
            <v>3.2854166666666673</v>
          </cell>
          <cell r="D90">
            <v>3.2958333333333343</v>
          </cell>
          <cell r="E90">
            <v>0.16500000000000001</v>
          </cell>
          <cell r="F90">
            <v>5.2616942768477504E-3</v>
          </cell>
          <cell r="G90">
            <v>4.8675505653430484E-3</v>
          </cell>
          <cell r="H90">
            <v>6.7435589896192694E-2</v>
          </cell>
          <cell r="I90">
            <v>6.0201869478336612E-2</v>
          </cell>
        </row>
        <row r="91">
          <cell r="B91" t="str">
            <v>ago-04</v>
          </cell>
          <cell r="C91">
            <v>3.3062499999999999</v>
          </cell>
          <cell r="D91">
            <v>3.3166666666666678</v>
          </cell>
          <cell r="E91">
            <v>0.16</v>
          </cell>
          <cell r="F91">
            <v>5.2616942768477504E-3</v>
          </cell>
          <cell r="G91">
            <v>4.8675505653430484E-3</v>
          </cell>
          <cell r="H91">
            <v>6.8989947828703935E-2</v>
          </cell>
          <cell r="I91">
            <v>6.1752497197023581E-2</v>
          </cell>
        </row>
        <row r="92">
          <cell r="B92" t="str">
            <v>set-04</v>
          </cell>
          <cell r="C92">
            <v>3.3270833333333343</v>
          </cell>
          <cell r="D92">
            <v>3.3374999999999999</v>
          </cell>
          <cell r="E92">
            <v>0.16</v>
          </cell>
          <cell r="F92">
            <v>5.2616942768477504E-3</v>
          </cell>
          <cell r="G92">
            <v>4.8675505653430484E-3</v>
          </cell>
          <cell r="H92">
            <v>6.7991061673896347E-2</v>
          </cell>
          <cell r="I92">
            <v>6.1314101453249448E-2</v>
          </cell>
        </row>
        <row r="93">
          <cell r="B93" t="str">
            <v>out-04</v>
          </cell>
          <cell r="C93">
            <v>3.3479166666666682</v>
          </cell>
          <cell r="D93">
            <v>3.3583333333333347</v>
          </cell>
          <cell r="E93">
            <v>0.155</v>
          </cell>
          <cell r="F93">
            <v>5.2616942768477504E-3</v>
          </cell>
          <cell r="G93">
            <v>4.8675505653430484E-3</v>
          </cell>
          <cell r="H93">
            <v>6.699310889881982E-2</v>
          </cell>
          <cell r="I93">
            <v>6.0875886722308925E-2</v>
          </cell>
        </row>
        <row r="94">
          <cell r="B94" t="str">
            <v>nov-04</v>
          </cell>
          <cell r="C94">
            <v>3.3687499999999999</v>
          </cell>
          <cell r="D94">
            <v>3.3791666666666682</v>
          </cell>
          <cell r="E94">
            <v>0.155</v>
          </cell>
          <cell r="F94">
            <v>5.2616942768477504E-3</v>
          </cell>
          <cell r="G94">
            <v>4.8675505653430484E-3</v>
          </cell>
          <cell r="H94">
            <v>6.599608863130535E-2</v>
          </cell>
          <cell r="I94">
            <v>6.0437852929462021E-2</v>
          </cell>
        </row>
        <row r="95">
          <cell r="B95" t="str">
            <v>dez-04</v>
          </cell>
          <cell r="C95">
            <v>3.3895833333333343</v>
          </cell>
          <cell r="D95">
            <v>3.4</v>
          </cell>
          <cell r="E95">
            <v>0.15</v>
          </cell>
          <cell r="F95">
            <v>5.2616942768477504E-3</v>
          </cell>
          <cell r="G95">
            <v>4.8675505653430484E-3</v>
          </cell>
          <cell r="H95">
            <v>6.4999999999998836E-2</v>
          </cell>
          <cell r="I95">
            <v>6.0000000000000053E-2</v>
          </cell>
        </row>
        <row r="96">
          <cell r="B96" t="str">
            <v>2004</v>
          </cell>
          <cell r="C96">
            <v>3.2749999999999999</v>
          </cell>
          <cell r="D96">
            <v>3.4</v>
          </cell>
          <cell r="E96">
            <v>0.16500000000000001</v>
          </cell>
          <cell r="F96">
            <v>6.5000000000000002E-2</v>
          </cell>
          <cell r="G96">
            <v>0.06</v>
          </cell>
        </row>
      </sheetData>
      <sheetData sheetId="14" refreshError="1"/>
      <sheetData sheetId="15" refreshError="1"/>
      <sheetData sheetId="16" refreshError="1"/>
      <sheetData sheetId="17"/>
      <sheetData sheetId="18"/>
      <sheetData sheetId="19"/>
      <sheetData sheetId="20"/>
      <sheetData sheetId="21"/>
      <sheetData sheetId="22"/>
      <sheetData sheetId="23"/>
      <sheetData sheetId="24"/>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j"/>
      <sheetName val="Folha1"/>
      <sheetName val="BEI"/>
      <sheetName val="dif.camb"/>
      <sheetName val="emac"/>
      <sheetName val="ener"/>
      <sheetName val="f_pensoes"/>
      <sheetName val="Od"/>
      <sheetName val="68$"/>
      <sheetName val="68€"/>
      <sheetName val="balancete"/>
      <sheetName val="mod22 2"/>
      <sheetName val="mod22 est"/>
      <sheetName val="DF'S INDIV"/>
      <sheetName val="Consolidação"/>
      <sheetName val="DF'S Cons"/>
      <sheetName val="Ajust cons 2003"/>
      <sheetName val=" DF'S DR.Ana"/>
      <sheetName val="leasing"/>
      <sheetName val="COOPEREME"/>
      <sheetName val="Equivalência"/>
      <sheetName val="Museu"/>
      <sheetName val="72"/>
      <sheetName val="mod2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j"/>
      <sheetName val="Folha1"/>
      <sheetName val="BEI"/>
      <sheetName val="dif.camb"/>
      <sheetName val="emac"/>
      <sheetName val="ener"/>
      <sheetName val="f_pensoes"/>
      <sheetName val="Od"/>
      <sheetName val="68$"/>
      <sheetName val="68€"/>
      <sheetName val="balancete"/>
      <sheetName val="mod22 2"/>
      <sheetName val="mod22 est"/>
      <sheetName val="DF'S INDIV"/>
      <sheetName val="Consolidação"/>
      <sheetName val="DF'S Cons"/>
      <sheetName val="Ajust cons 2003"/>
      <sheetName val=" DF'S DR.Ana"/>
      <sheetName val="leasing"/>
      <sheetName val="COOPEREME"/>
      <sheetName val="Equivalência"/>
      <sheetName val="Museu"/>
      <sheetName val="72"/>
      <sheetName val="mod2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secçao pessoal_2005"/>
      <sheetName val="base secçao pessoal"/>
      <sheetName val="verificação"/>
      <sheetName val="base final"/>
      <sheetName val="Resumo outros reportings"/>
      <sheetName val="Resumo_2005"/>
      <sheetName val="Resumo_2004"/>
      <sheetName val="Resumo 2003"/>
      <sheetName val="Base final 2003"/>
      <sheetName val="Base final corrigida 2003 "/>
      <sheetName val="Resumo final corrigido 2003"/>
      <sheetName val="base_secçao_pessoal_2005"/>
      <sheetName val="base_secçao_pessoal"/>
      <sheetName val="base_final"/>
      <sheetName val="Resumo_outros_reportings"/>
      <sheetName val="Resumo_2003"/>
      <sheetName val="Base_final_2003"/>
      <sheetName val="Base_final_corrigida_2003_"/>
      <sheetName val="Resumo_final_corrigido_200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sheetData sheetId="13"/>
      <sheetData sheetId="14"/>
      <sheetData sheetId="15"/>
      <sheetData sheetId="16"/>
      <sheetData sheetId="17"/>
      <sheetData sheetId="18"/>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j"/>
      <sheetName val="Folha1"/>
      <sheetName val="BEI"/>
      <sheetName val="dif.camb"/>
      <sheetName val="emac"/>
      <sheetName val="ener"/>
      <sheetName val="f_pensoes"/>
      <sheetName val="Od"/>
      <sheetName val="68$"/>
      <sheetName val="68€"/>
      <sheetName val="balancete"/>
      <sheetName val="mod22 2"/>
      <sheetName val="mod22 est"/>
      <sheetName val="DF'S INDIV"/>
      <sheetName val="Consolidação"/>
      <sheetName val="DF'S Cons"/>
      <sheetName val="Ajust cons 2003"/>
      <sheetName val=" DF'S DR.Ana"/>
      <sheetName val="leasing"/>
      <sheetName val="COOPEREME"/>
      <sheetName val="Equivalência"/>
      <sheetName val="Museu"/>
      <sheetName val="72"/>
      <sheetName val="mod2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PA27"/>
      <sheetName val="Accounting Model"/>
      <sheetName val="Accounting_Model"/>
      <sheetName val="Accounting_Model6"/>
      <sheetName val="Accounting_Model5"/>
      <sheetName val="Accounting_Model1"/>
      <sheetName val="Accounting_Model2"/>
      <sheetName val="Accounting_Model3"/>
      <sheetName val="Accounting_Model4"/>
      <sheetName val="Accounting_Model7"/>
    </sheetNames>
    <sheetDataSet>
      <sheetData sheetId="0" refreshError="1"/>
      <sheetData sheetId="1" refreshError="1"/>
      <sheetData sheetId="2"/>
      <sheetData sheetId="3"/>
      <sheetData sheetId="4"/>
      <sheetData sheetId="5"/>
      <sheetData sheetId="6"/>
      <sheetData sheetId="7"/>
      <sheetData sheetId="8"/>
      <sheetData sheetId="9"/>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Anos"/>
      <sheetName val="Carac_Centrais"/>
      <sheetName val="tipo"/>
      <sheetName val="caract_consumo"/>
      <sheetName val="Proprietario"/>
      <sheetName val="Combustível"/>
      <sheetName val="Ilhas"/>
      <sheetName val="emissao"/>
      <sheetName val="Val_Aquisição_real_jan_2019"/>
      <sheetName val="Aquisição relatorio"/>
      <sheetName val="EDA_N1-03 AEEGS Aquis Energia"/>
      <sheetName val="EDA N1-04 AEEGS Comb Lub"/>
      <sheetName val="Custo Comb"/>
      <sheetName val="EDA N6-04 a AEEGS Transp Fuel"/>
      <sheetName val="EDA N1-46 Balanço energia"/>
      <sheetName val="EDA N6-32 33 CEE Clientes"/>
      <sheetName val="NCN1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2">
          <cell r="D12" t="str">
            <v>#Erro, n</v>
          </cell>
          <cell r="E12" t="e">
            <v>#VALUE!</v>
          </cell>
          <cell r="F12" t="e">
            <v>#VALUE!</v>
          </cell>
          <cell r="G12" t="e">
            <v>#VALUE!</v>
          </cell>
          <cell r="H12" t="e">
            <v>#VALUE!</v>
          </cell>
          <cell r="I12" t="e">
            <v>#VALUE!</v>
          </cell>
        </row>
        <row r="13">
          <cell r="B13"/>
          <cell r="D13" t="str">
            <v>#Erro, nenhuma conexão atual..12</v>
          </cell>
          <cell r="E13" t="e">
            <v>#VALUE!</v>
          </cell>
          <cell r="F13" t="e">
            <v>#VALUE!</v>
          </cell>
          <cell r="G13" t="e">
            <v>#VALUE!</v>
          </cell>
          <cell r="H13" t="e">
            <v>#VALUE!</v>
          </cell>
          <cell r="I13" t="e">
            <v>#VALUE!</v>
          </cell>
        </row>
        <row r="14">
          <cell r="B14" t="str">
            <v>SMA</v>
          </cell>
          <cell r="C14" t="str">
            <v>Total</v>
          </cell>
          <cell r="D14">
            <v>3874</v>
          </cell>
          <cell r="E14">
            <v>3888</v>
          </cell>
          <cell r="F14">
            <v>3897</v>
          </cell>
          <cell r="G14">
            <v>3906</v>
          </cell>
          <cell r="H14">
            <v>3914</v>
          </cell>
          <cell r="I14">
            <v>3921</v>
          </cell>
        </row>
        <row r="15">
          <cell r="A15" t="str">
            <v>SMAM</v>
          </cell>
          <cell r="B15"/>
          <cell r="C15" t="str">
            <v>M</v>
          </cell>
          <cell r="D15">
            <v>22</v>
          </cell>
          <cell r="E15">
            <v>22</v>
          </cell>
          <cell r="F15">
            <v>22</v>
          </cell>
          <cell r="G15">
            <v>22</v>
          </cell>
          <cell r="H15">
            <v>22</v>
          </cell>
          <cell r="I15">
            <v>22</v>
          </cell>
        </row>
        <row r="16">
          <cell r="A16" t="str">
            <v>SMABTE</v>
          </cell>
          <cell r="B16"/>
          <cell r="C16" t="str">
            <v>BTE</v>
          </cell>
          <cell r="D16">
            <v>25</v>
          </cell>
          <cell r="E16">
            <v>25</v>
          </cell>
          <cell r="F16">
            <v>25</v>
          </cell>
          <cell r="G16">
            <v>25</v>
          </cell>
          <cell r="H16">
            <v>25</v>
          </cell>
          <cell r="I16">
            <v>25</v>
          </cell>
        </row>
        <row r="17">
          <cell r="A17" t="str">
            <v>SMATRAB</v>
          </cell>
          <cell r="B17"/>
          <cell r="C17" t="str">
            <v>TRAB</v>
          </cell>
          <cell r="D17">
            <v>44</v>
          </cell>
          <cell r="E17">
            <v>44</v>
          </cell>
          <cell r="F17">
            <v>44</v>
          </cell>
          <cell r="G17">
            <v>44</v>
          </cell>
          <cell r="H17">
            <v>44</v>
          </cell>
          <cell r="I17">
            <v>44</v>
          </cell>
        </row>
        <row r="18">
          <cell r="A18" t="str">
            <v>SMABTN</v>
          </cell>
          <cell r="B18"/>
          <cell r="C18" t="str">
            <v>BTN</v>
          </cell>
          <cell r="D18">
            <v>3778</v>
          </cell>
          <cell r="E18">
            <v>3792</v>
          </cell>
          <cell r="F18">
            <v>3801</v>
          </cell>
          <cell r="G18">
            <v>3810</v>
          </cell>
          <cell r="H18">
            <v>3818</v>
          </cell>
          <cell r="I18">
            <v>3825</v>
          </cell>
        </row>
        <row r="19">
          <cell r="A19" t="str">
            <v>SMAIP</v>
          </cell>
          <cell r="B19"/>
          <cell r="C19" t="str">
            <v>IP</v>
          </cell>
          <cell r="D19">
            <v>108</v>
          </cell>
          <cell r="E19">
            <v>108</v>
          </cell>
          <cell r="F19">
            <v>108</v>
          </cell>
          <cell r="G19">
            <v>108</v>
          </cell>
          <cell r="H19">
            <v>108</v>
          </cell>
          <cell r="I19">
            <v>108</v>
          </cell>
        </row>
        <row r="20">
          <cell r="A20" t="str">
            <v>SMABN</v>
          </cell>
          <cell r="B20"/>
          <cell r="C20" t="str">
            <v>BN</v>
          </cell>
          <cell r="D20">
            <v>3670</v>
          </cell>
          <cell r="E20">
            <v>3684</v>
          </cell>
          <cell r="F20">
            <v>3693</v>
          </cell>
          <cell r="G20">
            <v>3702</v>
          </cell>
          <cell r="H20">
            <v>3710</v>
          </cell>
          <cell r="I20">
            <v>3717</v>
          </cell>
        </row>
        <row r="21">
          <cell r="A21" t="str">
            <v>SMAP</v>
          </cell>
          <cell r="B21"/>
          <cell r="C21" t="str">
            <v>P</v>
          </cell>
          <cell r="D21">
            <v>5</v>
          </cell>
          <cell r="E21">
            <v>5</v>
          </cell>
          <cell r="F21">
            <v>5</v>
          </cell>
          <cell r="G21">
            <v>5</v>
          </cell>
          <cell r="H21">
            <v>5</v>
          </cell>
          <cell r="I21">
            <v>5</v>
          </cell>
        </row>
        <row r="22">
          <cell r="A22" t="str">
            <v>SMABNP</v>
          </cell>
          <cell r="B22"/>
          <cell r="C22" t="str">
            <v>BNP</v>
          </cell>
          <cell r="D22">
            <v>5</v>
          </cell>
          <cell r="E22">
            <v>5</v>
          </cell>
          <cell r="F22">
            <v>5</v>
          </cell>
          <cell r="G22">
            <v>5</v>
          </cell>
          <cell r="H22">
            <v>5</v>
          </cell>
          <cell r="I22">
            <v>5</v>
          </cell>
        </row>
        <row r="23">
          <cell r="A23" t="str">
            <v>SMABEP</v>
          </cell>
          <cell r="B23"/>
          <cell r="C23" t="str">
            <v>BEP</v>
          </cell>
          <cell r="D23"/>
          <cell r="E23"/>
          <cell r="F23"/>
          <cell r="G23"/>
          <cell r="H23"/>
          <cell r="I23"/>
        </row>
        <row r="24">
          <cell r="A24" t="str">
            <v>SMAMP</v>
          </cell>
          <cell r="B24"/>
          <cell r="C24" t="str">
            <v>MP</v>
          </cell>
          <cell r="D24"/>
          <cell r="E24"/>
          <cell r="F24"/>
          <cell r="G24"/>
          <cell r="H24"/>
          <cell r="I24"/>
        </row>
        <row r="25">
          <cell r="A25"/>
          <cell r="B25" t="str">
            <v>SMG</v>
          </cell>
          <cell r="C25" t="str">
            <v>Total</v>
          </cell>
          <cell r="D25">
            <v>64203</v>
          </cell>
          <cell r="E25">
            <v>64463</v>
          </cell>
          <cell r="F25">
            <v>64808</v>
          </cell>
          <cell r="G25">
            <v>65155</v>
          </cell>
          <cell r="H25">
            <v>65323</v>
          </cell>
          <cell r="I25">
            <v>65492</v>
          </cell>
        </row>
        <row r="26">
          <cell r="A26" t="str">
            <v>SMGM</v>
          </cell>
          <cell r="B26"/>
          <cell r="C26" t="str">
            <v>M</v>
          </cell>
          <cell r="D26">
            <v>403</v>
          </cell>
          <cell r="E26">
            <v>404</v>
          </cell>
          <cell r="F26">
            <v>405</v>
          </cell>
          <cell r="G26">
            <v>406</v>
          </cell>
          <cell r="H26">
            <v>407</v>
          </cell>
          <cell r="I26">
            <v>408</v>
          </cell>
        </row>
        <row r="27">
          <cell r="A27" t="str">
            <v>SMGBTE</v>
          </cell>
          <cell r="B27"/>
          <cell r="C27" t="str">
            <v>BTE</v>
          </cell>
          <cell r="D27">
            <v>406</v>
          </cell>
          <cell r="E27">
            <v>414</v>
          </cell>
          <cell r="F27">
            <v>420</v>
          </cell>
          <cell r="G27">
            <v>426</v>
          </cell>
          <cell r="H27">
            <v>432</v>
          </cell>
          <cell r="I27">
            <v>438</v>
          </cell>
        </row>
        <row r="28">
          <cell r="A28" t="str">
            <v>SMGTRAB</v>
          </cell>
          <cell r="B28"/>
          <cell r="C28" t="str">
            <v>TRAB</v>
          </cell>
          <cell r="D28">
            <v>697</v>
          </cell>
          <cell r="E28">
            <v>699</v>
          </cell>
          <cell r="F28">
            <v>700</v>
          </cell>
          <cell r="G28">
            <v>701</v>
          </cell>
          <cell r="H28">
            <v>702</v>
          </cell>
          <cell r="I28">
            <v>703</v>
          </cell>
        </row>
        <row r="29">
          <cell r="A29" t="str">
            <v>SMGBTN</v>
          </cell>
          <cell r="B29"/>
          <cell r="C29" t="str">
            <v>BTN</v>
          </cell>
          <cell r="D29">
            <v>62681</v>
          </cell>
          <cell r="E29">
            <v>62930</v>
          </cell>
          <cell r="F29">
            <v>63267</v>
          </cell>
          <cell r="G29">
            <v>63606</v>
          </cell>
          <cell r="H29">
            <v>63766</v>
          </cell>
          <cell r="I29">
            <v>63927</v>
          </cell>
        </row>
        <row r="30">
          <cell r="A30" t="str">
            <v>SMGIP</v>
          </cell>
          <cell r="B30"/>
          <cell r="C30" t="str">
            <v>IP</v>
          </cell>
          <cell r="D30">
            <v>714</v>
          </cell>
          <cell r="E30">
            <v>715</v>
          </cell>
          <cell r="F30">
            <v>715</v>
          </cell>
          <cell r="G30">
            <v>715</v>
          </cell>
          <cell r="H30">
            <v>715</v>
          </cell>
          <cell r="I30">
            <v>715</v>
          </cell>
        </row>
        <row r="31">
          <cell r="A31" t="str">
            <v>SMGBN</v>
          </cell>
          <cell r="B31"/>
          <cell r="C31" t="str">
            <v>BN</v>
          </cell>
          <cell r="D31">
            <v>61967</v>
          </cell>
          <cell r="E31">
            <v>62215</v>
          </cell>
          <cell r="F31">
            <v>62552</v>
          </cell>
          <cell r="G31">
            <v>62891</v>
          </cell>
          <cell r="H31">
            <v>63051</v>
          </cell>
          <cell r="I31">
            <v>63212</v>
          </cell>
        </row>
        <row r="32">
          <cell r="A32" t="str">
            <v>SMGP</v>
          </cell>
          <cell r="B32"/>
          <cell r="C32" t="str">
            <v>P</v>
          </cell>
          <cell r="D32">
            <v>16</v>
          </cell>
          <cell r="E32">
            <v>16</v>
          </cell>
          <cell r="F32">
            <v>16</v>
          </cell>
          <cell r="G32">
            <v>16</v>
          </cell>
          <cell r="H32">
            <v>16</v>
          </cell>
          <cell r="I32">
            <v>16</v>
          </cell>
        </row>
        <row r="33">
          <cell r="A33" t="str">
            <v>SMGBNP</v>
          </cell>
          <cell r="B33"/>
          <cell r="C33" t="str">
            <v>BNP</v>
          </cell>
          <cell r="D33">
            <v>12</v>
          </cell>
          <cell r="E33">
            <v>12</v>
          </cell>
          <cell r="F33">
            <v>12</v>
          </cell>
          <cell r="G33">
            <v>12</v>
          </cell>
          <cell r="H33">
            <v>12</v>
          </cell>
          <cell r="I33">
            <v>12</v>
          </cell>
        </row>
        <row r="34">
          <cell r="A34" t="str">
            <v>SMGBEP</v>
          </cell>
          <cell r="B34"/>
          <cell r="C34" t="str">
            <v>BEP</v>
          </cell>
          <cell r="D34">
            <v>2</v>
          </cell>
          <cell r="E34">
            <v>2</v>
          </cell>
          <cell r="F34">
            <v>2</v>
          </cell>
          <cell r="G34">
            <v>2</v>
          </cell>
          <cell r="H34">
            <v>2</v>
          </cell>
          <cell r="I34">
            <v>2</v>
          </cell>
        </row>
        <row r="35">
          <cell r="A35" t="str">
            <v>SMGMP</v>
          </cell>
          <cell r="B35"/>
          <cell r="C35" t="str">
            <v>MP</v>
          </cell>
          <cell r="D35">
            <v>2</v>
          </cell>
          <cell r="E35">
            <v>2</v>
          </cell>
          <cell r="F35">
            <v>2</v>
          </cell>
          <cell r="G35">
            <v>2</v>
          </cell>
          <cell r="H35">
            <v>2</v>
          </cell>
          <cell r="I35">
            <v>2</v>
          </cell>
        </row>
        <row r="36">
          <cell r="A36"/>
          <cell r="B36" t="str">
            <v>TER</v>
          </cell>
          <cell r="C36" t="str">
            <v>Total</v>
          </cell>
          <cell r="D36">
            <v>27639</v>
          </cell>
          <cell r="E36">
            <v>27750</v>
          </cell>
          <cell r="F36">
            <v>27857</v>
          </cell>
          <cell r="G36">
            <v>27964</v>
          </cell>
          <cell r="H36">
            <v>28071</v>
          </cell>
          <cell r="I36">
            <v>28173</v>
          </cell>
        </row>
        <row r="37">
          <cell r="A37" t="str">
            <v>TERM</v>
          </cell>
          <cell r="B37"/>
          <cell r="C37" t="str">
            <v>M</v>
          </cell>
          <cell r="D37">
            <v>177</v>
          </cell>
          <cell r="E37">
            <v>178</v>
          </cell>
          <cell r="F37">
            <v>178</v>
          </cell>
          <cell r="G37">
            <v>178</v>
          </cell>
          <cell r="H37">
            <v>179</v>
          </cell>
          <cell r="I37">
            <v>179</v>
          </cell>
        </row>
        <row r="38">
          <cell r="A38" t="str">
            <v>TERBTE</v>
          </cell>
          <cell r="B38"/>
          <cell r="C38" t="str">
            <v>BTE</v>
          </cell>
          <cell r="D38">
            <v>122</v>
          </cell>
          <cell r="E38">
            <v>123</v>
          </cell>
          <cell r="F38">
            <v>123</v>
          </cell>
          <cell r="G38">
            <v>123</v>
          </cell>
          <cell r="H38">
            <v>124</v>
          </cell>
          <cell r="I38">
            <v>124</v>
          </cell>
        </row>
        <row r="39">
          <cell r="A39" t="str">
            <v>TERTRAB</v>
          </cell>
          <cell r="B39"/>
          <cell r="C39" t="str">
            <v>TRAB</v>
          </cell>
          <cell r="D39">
            <v>253</v>
          </cell>
          <cell r="E39">
            <v>254</v>
          </cell>
          <cell r="F39">
            <v>255</v>
          </cell>
          <cell r="G39">
            <v>256</v>
          </cell>
          <cell r="H39">
            <v>257</v>
          </cell>
          <cell r="I39">
            <v>258</v>
          </cell>
        </row>
        <row r="40">
          <cell r="A40" t="str">
            <v>TERBTN</v>
          </cell>
          <cell r="B40"/>
          <cell r="C40" t="str">
            <v>BTN</v>
          </cell>
          <cell r="D40">
            <v>27078</v>
          </cell>
          <cell r="E40">
            <v>27186</v>
          </cell>
          <cell r="F40">
            <v>27292</v>
          </cell>
          <cell r="G40">
            <v>27398</v>
          </cell>
          <cell r="H40">
            <v>27502</v>
          </cell>
          <cell r="I40">
            <v>27603</v>
          </cell>
        </row>
        <row r="41">
          <cell r="A41" t="str">
            <v>TERIP</v>
          </cell>
          <cell r="B41"/>
          <cell r="C41" t="str">
            <v>IP</v>
          </cell>
          <cell r="D41">
            <v>375</v>
          </cell>
          <cell r="E41">
            <v>376</v>
          </cell>
          <cell r="F41">
            <v>377</v>
          </cell>
          <cell r="G41">
            <v>378</v>
          </cell>
          <cell r="H41">
            <v>379</v>
          </cell>
          <cell r="I41">
            <v>380</v>
          </cell>
        </row>
        <row r="42">
          <cell r="A42" t="str">
            <v>TERBN</v>
          </cell>
          <cell r="B42"/>
          <cell r="C42" t="str">
            <v>BN</v>
          </cell>
          <cell r="D42">
            <v>26703</v>
          </cell>
          <cell r="E42">
            <v>26810</v>
          </cell>
          <cell r="F42">
            <v>26915</v>
          </cell>
          <cell r="G42">
            <v>27020</v>
          </cell>
          <cell r="H42">
            <v>27123</v>
          </cell>
          <cell r="I42">
            <v>27223</v>
          </cell>
        </row>
        <row r="43">
          <cell r="A43" t="str">
            <v>TERP</v>
          </cell>
          <cell r="B43"/>
          <cell r="C43" t="str">
            <v>P</v>
          </cell>
          <cell r="D43">
            <v>9</v>
          </cell>
          <cell r="E43">
            <v>9</v>
          </cell>
          <cell r="F43">
            <v>9</v>
          </cell>
          <cell r="G43">
            <v>9</v>
          </cell>
          <cell r="H43">
            <v>9</v>
          </cell>
          <cell r="I43">
            <v>9</v>
          </cell>
        </row>
        <row r="44">
          <cell r="A44" t="str">
            <v>TERBNP</v>
          </cell>
          <cell r="B44"/>
          <cell r="C44" t="str">
            <v>BNP</v>
          </cell>
          <cell r="D44">
            <v>6</v>
          </cell>
          <cell r="E44">
            <v>6</v>
          </cell>
          <cell r="F44">
            <v>6</v>
          </cell>
          <cell r="G44">
            <v>6</v>
          </cell>
          <cell r="H44">
            <v>6</v>
          </cell>
          <cell r="I44">
            <v>6</v>
          </cell>
        </row>
        <row r="45">
          <cell r="A45" t="str">
            <v>TERBEP</v>
          </cell>
          <cell r="B45"/>
          <cell r="C45" t="str">
            <v>BEP</v>
          </cell>
          <cell r="D45">
            <v>3</v>
          </cell>
          <cell r="E45">
            <v>3</v>
          </cell>
          <cell r="F45">
            <v>3</v>
          </cell>
          <cell r="G45">
            <v>3</v>
          </cell>
          <cell r="H45">
            <v>3</v>
          </cell>
          <cell r="I45">
            <v>3</v>
          </cell>
        </row>
        <row r="46">
          <cell r="A46" t="str">
            <v>TERMP</v>
          </cell>
          <cell r="B46"/>
          <cell r="C46" t="str">
            <v>MP</v>
          </cell>
          <cell r="D46"/>
          <cell r="E46"/>
          <cell r="F46"/>
          <cell r="G46"/>
          <cell r="H46"/>
          <cell r="I46"/>
        </row>
        <row r="47">
          <cell r="A47"/>
          <cell r="B47" t="str">
            <v>GRA</v>
          </cell>
          <cell r="C47" t="str">
            <v>Total</v>
          </cell>
          <cell r="D47">
            <v>3275</v>
          </cell>
          <cell r="E47">
            <v>3280</v>
          </cell>
          <cell r="F47">
            <v>3287</v>
          </cell>
          <cell r="G47">
            <v>3292</v>
          </cell>
          <cell r="H47">
            <v>3296</v>
          </cell>
          <cell r="I47">
            <v>3300</v>
          </cell>
        </row>
        <row r="48">
          <cell r="A48" t="str">
            <v>GRAM</v>
          </cell>
          <cell r="B48"/>
          <cell r="C48" t="str">
            <v>M</v>
          </cell>
          <cell r="D48">
            <v>22</v>
          </cell>
          <cell r="E48">
            <v>22</v>
          </cell>
          <cell r="F48">
            <v>22</v>
          </cell>
          <cell r="G48">
            <v>22</v>
          </cell>
          <cell r="H48">
            <v>22</v>
          </cell>
          <cell r="I48">
            <v>22</v>
          </cell>
        </row>
        <row r="49">
          <cell r="A49" t="str">
            <v>GRABTE</v>
          </cell>
          <cell r="B49"/>
          <cell r="C49" t="str">
            <v>BTE</v>
          </cell>
          <cell r="D49">
            <v>17</v>
          </cell>
          <cell r="E49">
            <v>17</v>
          </cell>
          <cell r="F49">
            <v>17</v>
          </cell>
          <cell r="G49">
            <v>17</v>
          </cell>
          <cell r="H49">
            <v>17</v>
          </cell>
          <cell r="I49">
            <v>17</v>
          </cell>
        </row>
        <row r="50">
          <cell r="A50" t="str">
            <v>GRATRAB</v>
          </cell>
          <cell r="B50"/>
          <cell r="C50" t="str">
            <v>TRAB</v>
          </cell>
          <cell r="D50">
            <v>35</v>
          </cell>
          <cell r="E50">
            <v>35</v>
          </cell>
          <cell r="F50">
            <v>35</v>
          </cell>
          <cell r="G50">
            <v>35</v>
          </cell>
          <cell r="H50">
            <v>35</v>
          </cell>
          <cell r="I50">
            <v>35</v>
          </cell>
        </row>
        <row r="51">
          <cell r="A51" t="str">
            <v>GRABTN</v>
          </cell>
          <cell r="B51"/>
          <cell r="C51" t="str">
            <v>BTN</v>
          </cell>
          <cell r="D51">
            <v>3196</v>
          </cell>
          <cell r="E51">
            <v>3201</v>
          </cell>
          <cell r="F51">
            <v>3208</v>
          </cell>
          <cell r="G51">
            <v>3213</v>
          </cell>
          <cell r="H51">
            <v>3217</v>
          </cell>
          <cell r="I51">
            <v>3221</v>
          </cell>
        </row>
        <row r="52">
          <cell r="A52" t="str">
            <v>GRAIP</v>
          </cell>
          <cell r="B52"/>
          <cell r="C52" t="str">
            <v>IP</v>
          </cell>
          <cell r="D52">
            <v>83</v>
          </cell>
          <cell r="E52">
            <v>83</v>
          </cell>
          <cell r="F52">
            <v>83</v>
          </cell>
          <cell r="G52">
            <v>83</v>
          </cell>
          <cell r="H52">
            <v>83</v>
          </cell>
          <cell r="I52">
            <v>83</v>
          </cell>
        </row>
        <row r="53">
          <cell r="A53" t="str">
            <v>GRABN</v>
          </cell>
          <cell r="B53"/>
          <cell r="C53" t="str">
            <v>BN</v>
          </cell>
          <cell r="D53">
            <v>3113</v>
          </cell>
          <cell r="E53">
            <v>3118</v>
          </cell>
          <cell r="F53">
            <v>3125</v>
          </cell>
          <cell r="G53">
            <v>3130</v>
          </cell>
          <cell r="H53">
            <v>3134</v>
          </cell>
          <cell r="I53">
            <v>3138</v>
          </cell>
        </row>
        <row r="54">
          <cell r="A54" t="str">
            <v>GRAP</v>
          </cell>
          <cell r="B54"/>
          <cell r="C54" t="str">
            <v>P</v>
          </cell>
          <cell r="D54">
            <v>5</v>
          </cell>
          <cell r="E54">
            <v>5</v>
          </cell>
          <cell r="F54">
            <v>5</v>
          </cell>
          <cell r="G54">
            <v>5</v>
          </cell>
          <cell r="H54">
            <v>5</v>
          </cell>
          <cell r="I54">
            <v>5</v>
          </cell>
        </row>
        <row r="55">
          <cell r="A55" t="str">
            <v>GRABNP</v>
          </cell>
          <cell r="B55"/>
          <cell r="C55" t="str">
            <v>BNP</v>
          </cell>
          <cell r="D55">
            <v>3</v>
          </cell>
          <cell r="E55">
            <v>3</v>
          </cell>
          <cell r="F55">
            <v>3</v>
          </cell>
          <cell r="G55">
            <v>3</v>
          </cell>
          <cell r="H55">
            <v>3</v>
          </cell>
          <cell r="I55">
            <v>3</v>
          </cell>
        </row>
        <row r="56">
          <cell r="A56" t="str">
            <v>GRABEP</v>
          </cell>
          <cell r="B56"/>
          <cell r="C56" t="str">
            <v>BEP</v>
          </cell>
          <cell r="D56">
            <v>1</v>
          </cell>
          <cell r="E56">
            <v>1</v>
          </cell>
          <cell r="F56">
            <v>1</v>
          </cell>
          <cell r="G56">
            <v>1</v>
          </cell>
          <cell r="H56">
            <v>1</v>
          </cell>
          <cell r="I56">
            <v>1</v>
          </cell>
        </row>
        <row r="57">
          <cell r="A57" t="str">
            <v>GRAMP</v>
          </cell>
          <cell r="B57"/>
          <cell r="C57" t="str">
            <v>MP</v>
          </cell>
          <cell r="D57">
            <v>1</v>
          </cell>
          <cell r="E57">
            <v>1</v>
          </cell>
          <cell r="F57">
            <v>1</v>
          </cell>
          <cell r="G57">
            <v>1</v>
          </cell>
          <cell r="H57">
            <v>1</v>
          </cell>
          <cell r="I57">
            <v>1</v>
          </cell>
        </row>
        <row r="58">
          <cell r="A58"/>
          <cell r="B58" t="str">
            <v>SJG</v>
          </cell>
          <cell r="C58" t="str">
            <v>Total</v>
          </cell>
          <cell r="D58">
            <v>5913</v>
          </cell>
          <cell r="E58">
            <v>5937</v>
          </cell>
          <cell r="F58">
            <v>5954</v>
          </cell>
          <cell r="G58">
            <v>5967</v>
          </cell>
          <cell r="H58">
            <v>5977</v>
          </cell>
          <cell r="I58">
            <v>5984</v>
          </cell>
        </row>
        <row r="59">
          <cell r="A59" t="str">
            <v>SJGM</v>
          </cell>
          <cell r="B59"/>
          <cell r="C59" t="str">
            <v>M</v>
          </cell>
          <cell r="D59">
            <v>21</v>
          </cell>
          <cell r="E59">
            <v>21</v>
          </cell>
          <cell r="F59">
            <v>21</v>
          </cell>
          <cell r="G59">
            <v>21</v>
          </cell>
          <cell r="H59">
            <v>21</v>
          </cell>
          <cell r="I59">
            <v>21</v>
          </cell>
        </row>
        <row r="60">
          <cell r="A60" t="str">
            <v>SJGBTE</v>
          </cell>
          <cell r="B60"/>
          <cell r="C60" t="str">
            <v>BTE</v>
          </cell>
          <cell r="D60">
            <v>33</v>
          </cell>
          <cell r="E60">
            <v>33</v>
          </cell>
          <cell r="F60">
            <v>33</v>
          </cell>
          <cell r="G60">
            <v>33</v>
          </cell>
          <cell r="H60">
            <v>33</v>
          </cell>
          <cell r="I60">
            <v>33</v>
          </cell>
        </row>
        <row r="61">
          <cell r="A61" t="str">
            <v>SJGTRAB</v>
          </cell>
          <cell r="B61"/>
          <cell r="C61" t="str">
            <v>TRAB</v>
          </cell>
          <cell r="D61">
            <v>58</v>
          </cell>
          <cell r="E61">
            <v>58</v>
          </cell>
          <cell r="F61">
            <v>58</v>
          </cell>
          <cell r="G61">
            <v>58</v>
          </cell>
          <cell r="H61">
            <v>58</v>
          </cell>
          <cell r="I61">
            <v>58</v>
          </cell>
        </row>
        <row r="62">
          <cell r="A62" t="str">
            <v>SJGBTN</v>
          </cell>
          <cell r="B62"/>
          <cell r="C62" t="str">
            <v>BTN</v>
          </cell>
          <cell r="D62">
            <v>5798</v>
          </cell>
          <cell r="E62">
            <v>5822</v>
          </cell>
          <cell r="F62">
            <v>5839</v>
          </cell>
          <cell r="G62">
            <v>5852</v>
          </cell>
          <cell r="H62">
            <v>5862</v>
          </cell>
          <cell r="I62">
            <v>5869</v>
          </cell>
        </row>
        <row r="63">
          <cell r="A63" t="str">
            <v>SJGIP</v>
          </cell>
          <cell r="B63"/>
          <cell r="C63" t="str">
            <v>IP</v>
          </cell>
          <cell r="D63">
            <v>125</v>
          </cell>
          <cell r="E63">
            <v>126</v>
          </cell>
          <cell r="F63">
            <v>126</v>
          </cell>
          <cell r="G63">
            <v>126</v>
          </cell>
          <cell r="H63">
            <v>126</v>
          </cell>
          <cell r="I63">
            <v>126</v>
          </cell>
        </row>
        <row r="64">
          <cell r="A64" t="str">
            <v>SJGBN</v>
          </cell>
          <cell r="B64"/>
          <cell r="C64" t="str">
            <v>BN</v>
          </cell>
          <cell r="D64">
            <v>5673</v>
          </cell>
          <cell r="E64">
            <v>5696</v>
          </cell>
          <cell r="F64">
            <v>5713</v>
          </cell>
          <cell r="G64">
            <v>5726</v>
          </cell>
          <cell r="H64">
            <v>5736</v>
          </cell>
          <cell r="I64">
            <v>5743</v>
          </cell>
        </row>
        <row r="65">
          <cell r="A65" t="str">
            <v>SJGP</v>
          </cell>
          <cell r="B65"/>
          <cell r="C65" t="str">
            <v>P</v>
          </cell>
          <cell r="D65">
            <v>3</v>
          </cell>
          <cell r="E65">
            <v>3</v>
          </cell>
          <cell r="F65">
            <v>3</v>
          </cell>
          <cell r="G65">
            <v>3</v>
          </cell>
          <cell r="H65">
            <v>3</v>
          </cell>
          <cell r="I65">
            <v>3</v>
          </cell>
        </row>
        <row r="66">
          <cell r="A66" t="str">
            <v>SJGBNP</v>
          </cell>
          <cell r="B66"/>
          <cell r="C66" t="str">
            <v>BNP</v>
          </cell>
          <cell r="D66">
            <v>3</v>
          </cell>
          <cell r="E66">
            <v>3</v>
          </cell>
          <cell r="F66">
            <v>3</v>
          </cell>
          <cell r="G66">
            <v>3</v>
          </cell>
          <cell r="H66">
            <v>3</v>
          </cell>
          <cell r="I66">
            <v>3</v>
          </cell>
        </row>
        <row r="67">
          <cell r="A67" t="str">
            <v>SJGBEP</v>
          </cell>
          <cell r="B67"/>
          <cell r="C67" t="str">
            <v>BEP</v>
          </cell>
          <cell r="D67"/>
          <cell r="E67"/>
          <cell r="F67"/>
          <cell r="G67"/>
          <cell r="H67"/>
          <cell r="I67"/>
        </row>
        <row r="68">
          <cell r="A68" t="str">
            <v>SJGMP</v>
          </cell>
          <cell r="B68"/>
          <cell r="C68" t="str">
            <v>MP</v>
          </cell>
          <cell r="D68"/>
          <cell r="E68"/>
          <cell r="F68"/>
          <cell r="G68"/>
          <cell r="H68"/>
          <cell r="I68"/>
        </row>
        <row r="69">
          <cell r="B69" t="str">
            <v>PIC</v>
          </cell>
          <cell r="C69" t="str">
            <v>Total</v>
          </cell>
          <cell r="D69">
            <v>9903</v>
          </cell>
          <cell r="E69">
            <v>9933</v>
          </cell>
          <cell r="F69">
            <v>9953</v>
          </cell>
          <cell r="G69">
            <v>9973</v>
          </cell>
          <cell r="H69">
            <v>9993</v>
          </cell>
          <cell r="I69">
            <v>10004</v>
          </cell>
        </row>
        <row r="70">
          <cell r="A70" t="str">
            <v>PICM</v>
          </cell>
          <cell r="B70"/>
          <cell r="C70" t="str">
            <v>M</v>
          </cell>
          <cell r="D70">
            <v>39</v>
          </cell>
          <cell r="E70">
            <v>39</v>
          </cell>
          <cell r="F70">
            <v>39</v>
          </cell>
          <cell r="G70">
            <v>39</v>
          </cell>
          <cell r="H70">
            <v>39</v>
          </cell>
          <cell r="I70">
            <v>39</v>
          </cell>
        </row>
        <row r="71">
          <cell r="A71" t="str">
            <v>PICBTE</v>
          </cell>
          <cell r="B71"/>
          <cell r="C71" t="str">
            <v>BTE</v>
          </cell>
          <cell r="D71">
            <v>54</v>
          </cell>
          <cell r="E71">
            <v>54</v>
          </cell>
          <cell r="F71">
            <v>54</v>
          </cell>
          <cell r="G71">
            <v>54</v>
          </cell>
          <cell r="H71">
            <v>54</v>
          </cell>
          <cell r="I71">
            <v>54</v>
          </cell>
        </row>
        <row r="72">
          <cell r="A72" t="str">
            <v>PICTRAB</v>
          </cell>
          <cell r="B72"/>
          <cell r="C72" t="str">
            <v>TRAB</v>
          </cell>
          <cell r="D72">
            <v>83</v>
          </cell>
          <cell r="E72">
            <v>83</v>
          </cell>
          <cell r="F72">
            <v>83</v>
          </cell>
          <cell r="G72">
            <v>83</v>
          </cell>
          <cell r="H72">
            <v>83</v>
          </cell>
          <cell r="I72">
            <v>83</v>
          </cell>
        </row>
        <row r="73">
          <cell r="A73" t="str">
            <v>PICBTN</v>
          </cell>
          <cell r="B73"/>
          <cell r="C73" t="str">
            <v>BTN</v>
          </cell>
          <cell r="D73">
            <v>9722</v>
          </cell>
          <cell r="E73">
            <v>9752</v>
          </cell>
          <cell r="F73">
            <v>9772</v>
          </cell>
          <cell r="G73">
            <v>9792</v>
          </cell>
          <cell r="H73">
            <v>9812</v>
          </cell>
          <cell r="I73">
            <v>9823</v>
          </cell>
        </row>
        <row r="74">
          <cell r="A74" t="str">
            <v>PICIP</v>
          </cell>
          <cell r="B74"/>
          <cell r="C74" t="str">
            <v>IP</v>
          </cell>
          <cell r="D74">
            <v>216</v>
          </cell>
          <cell r="E74">
            <v>217</v>
          </cell>
          <cell r="F74">
            <v>218</v>
          </cell>
          <cell r="G74">
            <v>219</v>
          </cell>
          <cell r="H74">
            <v>220</v>
          </cell>
          <cell r="I74">
            <v>221</v>
          </cell>
        </row>
        <row r="75">
          <cell r="A75" t="str">
            <v>PICBN</v>
          </cell>
          <cell r="B75"/>
          <cell r="C75" t="str">
            <v>BN</v>
          </cell>
          <cell r="D75">
            <v>9506</v>
          </cell>
          <cell r="E75">
            <v>9535</v>
          </cell>
          <cell r="F75">
            <v>9554</v>
          </cell>
          <cell r="G75">
            <v>9573</v>
          </cell>
          <cell r="H75">
            <v>9592</v>
          </cell>
          <cell r="I75">
            <v>9602</v>
          </cell>
        </row>
        <row r="76">
          <cell r="A76" t="str">
            <v>PICP</v>
          </cell>
          <cell r="B76"/>
          <cell r="C76" t="str">
            <v>P</v>
          </cell>
          <cell r="D76">
            <v>5</v>
          </cell>
          <cell r="E76">
            <v>5</v>
          </cell>
          <cell r="F76">
            <v>5</v>
          </cell>
          <cell r="G76">
            <v>5</v>
          </cell>
          <cell r="H76">
            <v>5</v>
          </cell>
          <cell r="I76">
            <v>5</v>
          </cell>
        </row>
        <row r="77">
          <cell r="A77" t="str">
            <v>PICBNP</v>
          </cell>
          <cell r="B77"/>
          <cell r="C77" t="str">
            <v>BNP</v>
          </cell>
          <cell r="D77">
            <v>5</v>
          </cell>
          <cell r="E77">
            <v>5</v>
          </cell>
          <cell r="F77">
            <v>5</v>
          </cell>
          <cell r="G77">
            <v>5</v>
          </cell>
          <cell r="H77">
            <v>5</v>
          </cell>
          <cell r="I77">
            <v>5</v>
          </cell>
        </row>
        <row r="78">
          <cell r="A78" t="str">
            <v>PICBEP</v>
          </cell>
          <cell r="B78"/>
          <cell r="C78" t="str">
            <v>BEP</v>
          </cell>
          <cell r="D78"/>
          <cell r="E78"/>
          <cell r="F78"/>
          <cell r="G78"/>
          <cell r="H78"/>
          <cell r="I78"/>
        </row>
        <row r="79">
          <cell r="A79" t="str">
            <v>PICMP</v>
          </cell>
          <cell r="B79"/>
          <cell r="C79" t="str">
            <v>MP</v>
          </cell>
          <cell r="D79"/>
          <cell r="E79"/>
          <cell r="F79"/>
          <cell r="G79"/>
          <cell r="H79"/>
          <cell r="I79"/>
        </row>
        <row r="80">
          <cell r="B80" t="str">
            <v>FAI</v>
          </cell>
          <cell r="C80" t="str">
            <v>Total</v>
          </cell>
          <cell r="D80">
            <v>8162</v>
          </cell>
          <cell r="E80">
            <v>8174</v>
          </cell>
          <cell r="F80">
            <v>8182</v>
          </cell>
          <cell r="G80">
            <v>8188</v>
          </cell>
          <cell r="H80">
            <v>8193</v>
          </cell>
          <cell r="I80">
            <v>8197</v>
          </cell>
        </row>
        <row r="81">
          <cell r="A81" t="str">
            <v>FAIM</v>
          </cell>
          <cell r="B81"/>
          <cell r="C81" t="str">
            <v>M</v>
          </cell>
          <cell r="D81">
            <v>49</v>
          </cell>
          <cell r="E81">
            <v>49</v>
          </cell>
          <cell r="F81">
            <v>49</v>
          </cell>
          <cell r="G81">
            <v>49</v>
          </cell>
          <cell r="H81">
            <v>49</v>
          </cell>
          <cell r="I81">
            <v>49</v>
          </cell>
        </row>
        <row r="82">
          <cell r="A82" t="str">
            <v>FAIBTE</v>
          </cell>
          <cell r="B82"/>
          <cell r="C82" t="str">
            <v>BTE</v>
          </cell>
          <cell r="D82">
            <v>39</v>
          </cell>
          <cell r="E82">
            <v>39</v>
          </cell>
          <cell r="F82">
            <v>39</v>
          </cell>
          <cell r="G82">
            <v>39</v>
          </cell>
          <cell r="H82">
            <v>39</v>
          </cell>
          <cell r="I82">
            <v>39</v>
          </cell>
        </row>
        <row r="83">
          <cell r="A83" t="str">
            <v>FAITRAB</v>
          </cell>
          <cell r="B83"/>
          <cell r="C83" t="str">
            <v>TRAB</v>
          </cell>
          <cell r="D83">
            <v>93</v>
          </cell>
          <cell r="E83">
            <v>93</v>
          </cell>
          <cell r="F83">
            <v>93</v>
          </cell>
          <cell r="G83">
            <v>93</v>
          </cell>
          <cell r="H83">
            <v>93</v>
          </cell>
          <cell r="I83">
            <v>93</v>
          </cell>
        </row>
        <row r="84">
          <cell r="A84" t="str">
            <v>FAIBTN</v>
          </cell>
          <cell r="B84"/>
          <cell r="C84" t="str">
            <v>BTN</v>
          </cell>
          <cell r="D84">
            <v>7974</v>
          </cell>
          <cell r="E84">
            <v>7986</v>
          </cell>
          <cell r="F84">
            <v>7994</v>
          </cell>
          <cell r="G84">
            <v>8000</v>
          </cell>
          <cell r="H84">
            <v>8005</v>
          </cell>
          <cell r="I84">
            <v>8009</v>
          </cell>
        </row>
        <row r="85">
          <cell r="A85" t="str">
            <v>FAIIP</v>
          </cell>
          <cell r="B85"/>
          <cell r="C85" t="str">
            <v>IP</v>
          </cell>
          <cell r="D85">
            <v>147</v>
          </cell>
          <cell r="E85">
            <v>147</v>
          </cell>
          <cell r="F85">
            <v>147</v>
          </cell>
          <cell r="G85">
            <v>147</v>
          </cell>
          <cell r="H85">
            <v>147</v>
          </cell>
          <cell r="I85">
            <v>147</v>
          </cell>
        </row>
        <row r="86">
          <cell r="A86" t="str">
            <v>FAIBN</v>
          </cell>
          <cell r="B86"/>
          <cell r="C86" t="str">
            <v>BN</v>
          </cell>
          <cell r="D86">
            <v>7827</v>
          </cell>
          <cell r="E86">
            <v>7839</v>
          </cell>
          <cell r="F86">
            <v>7847</v>
          </cell>
          <cell r="G86">
            <v>7853</v>
          </cell>
          <cell r="H86">
            <v>7858</v>
          </cell>
          <cell r="I86">
            <v>7862</v>
          </cell>
        </row>
        <row r="87">
          <cell r="A87" t="str">
            <v>FAIP</v>
          </cell>
          <cell r="B87"/>
          <cell r="C87" t="str">
            <v>P</v>
          </cell>
          <cell r="D87">
            <v>7</v>
          </cell>
          <cell r="E87">
            <v>7</v>
          </cell>
          <cell r="F87">
            <v>7</v>
          </cell>
          <cell r="G87">
            <v>7</v>
          </cell>
          <cell r="H87">
            <v>7</v>
          </cell>
          <cell r="I87">
            <v>7</v>
          </cell>
        </row>
        <row r="88">
          <cell r="A88" t="str">
            <v>FAIBNP</v>
          </cell>
          <cell r="B88"/>
          <cell r="C88" t="str">
            <v>BNP</v>
          </cell>
          <cell r="D88">
            <v>7</v>
          </cell>
          <cell r="E88">
            <v>7</v>
          </cell>
          <cell r="F88">
            <v>7</v>
          </cell>
          <cell r="G88">
            <v>7</v>
          </cell>
          <cell r="H88">
            <v>7</v>
          </cell>
          <cell r="I88">
            <v>7</v>
          </cell>
        </row>
        <row r="89">
          <cell r="A89" t="str">
            <v>FAIBEP</v>
          </cell>
          <cell r="B89"/>
          <cell r="C89" t="str">
            <v>BEP</v>
          </cell>
          <cell r="D89"/>
          <cell r="E89"/>
          <cell r="F89"/>
          <cell r="G89"/>
          <cell r="H89"/>
          <cell r="I89"/>
        </row>
        <row r="90">
          <cell r="A90" t="str">
            <v>FAIMP</v>
          </cell>
          <cell r="B90"/>
          <cell r="C90" t="str">
            <v>MP</v>
          </cell>
          <cell r="D90"/>
          <cell r="E90"/>
          <cell r="F90"/>
          <cell r="G90"/>
          <cell r="H90"/>
          <cell r="I90"/>
        </row>
        <row r="91">
          <cell r="B91" t="str">
            <v>FLO</v>
          </cell>
          <cell r="C91" t="str">
            <v>Total</v>
          </cell>
          <cell r="D91">
            <v>2480</v>
          </cell>
          <cell r="E91">
            <v>2485</v>
          </cell>
          <cell r="F91">
            <v>2490</v>
          </cell>
          <cell r="G91">
            <v>2494</v>
          </cell>
          <cell r="H91">
            <v>2498</v>
          </cell>
          <cell r="I91">
            <v>2502</v>
          </cell>
        </row>
        <row r="92">
          <cell r="A92" t="str">
            <v>FLOM</v>
          </cell>
          <cell r="B92"/>
          <cell r="C92" t="str">
            <v>M</v>
          </cell>
          <cell r="D92">
            <v>20</v>
          </cell>
          <cell r="E92">
            <v>20</v>
          </cell>
          <cell r="F92">
            <v>20</v>
          </cell>
          <cell r="G92">
            <v>20</v>
          </cell>
          <cell r="H92">
            <v>20</v>
          </cell>
          <cell r="I92">
            <v>20</v>
          </cell>
        </row>
        <row r="93">
          <cell r="A93" t="str">
            <v>FLOBTE</v>
          </cell>
          <cell r="B93"/>
          <cell r="C93" t="str">
            <v>BTE</v>
          </cell>
          <cell r="D93">
            <v>11</v>
          </cell>
          <cell r="E93">
            <v>11</v>
          </cell>
          <cell r="F93">
            <v>11</v>
          </cell>
          <cell r="G93">
            <v>11</v>
          </cell>
          <cell r="H93">
            <v>11</v>
          </cell>
          <cell r="I93">
            <v>11</v>
          </cell>
        </row>
        <row r="94">
          <cell r="A94" t="str">
            <v>FLOTRAB</v>
          </cell>
          <cell r="B94"/>
          <cell r="C94" t="str">
            <v>TRAB</v>
          </cell>
          <cell r="D94">
            <v>38</v>
          </cell>
          <cell r="E94">
            <v>38</v>
          </cell>
          <cell r="F94">
            <v>38</v>
          </cell>
          <cell r="G94">
            <v>38</v>
          </cell>
          <cell r="H94">
            <v>38</v>
          </cell>
          <cell r="I94">
            <v>38</v>
          </cell>
        </row>
        <row r="95">
          <cell r="A95" t="str">
            <v>FLOBTN</v>
          </cell>
          <cell r="B95"/>
          <cell r="C95" t="str">
            <v>BTN</v>
          </cell>
          <cell r="D95">
            <v>2403</v>
          </cell>
          <cell r="E95">
            <v>2408</v>
          </cell>
          <cell r="F95">
            <v>2413</v>
          </cell>
          <cell r="G95">
            <v>2417</v>
          </cell>
          <cell r="H95">
            <v>2421</v>
          </cell>
          <cell r="I95">
            <v>2425</v>
          </cell>
        </row>
        <row r="96">
          <cell r="A96" t="str">
            <v>FLOIP</v>
          </cell>
          <cell r="B96"/>
          <cell r="C96" t="str">
            <v>IP</v>
          </cell>
          <cell r="D96">
            <v>51</v>
          </cell>
          <cell r="E96">
            <v>51</v>
          </cell>
          <cell r="F96">
            <v>51</v>
          </cell>
          <cell r="G96">
            <v>51</v>
          </cell>
          <cell r="H96">
            <v>51</v>
          </cell>
          <cell r="I96">
            <v>51</v>
          </cell>
        </row>
        <row r="97">
          <cell r="A97" t="str">
            <v>FLOBN</v>
          </cell>
          <cell r="B97"/>
          <cell r="C97" t="str">
            <v>BN</v>
          </cell>
          <cell r="D97">
            <v>2352</v>
          </cell>
          <cell r="E97">
            <v>2357</v>
          </cell>
          <cell r="F97">
            <v>2362</v>
          </cell>
          <cell r="G97">
            <v>2366</v>
          </cell>
          <cell r="H97">
            <v>2370</v>
          </cell>
          <cell r="I97">
            <v>2374</v>
          </cell>
        </row>
        <row r="98">
          <cell r="A98" t="str">
            <v>FLOP</v>
          </cell>
          <cell r="B98"/>
          <cell r="C98" t="str">
            <v>P</v>
          </cell>
          <cell r="D98">
            <v>8</v>
          </cell>
          <cell r="E98">
            <v>8</v>
          </cell>
          <cell r="F98">
            <v>8</v>
          </cell>
          <cell r="G98">
            <v>8</v>
          </cell>
          <cell r="H98">
            <v>8</v>
          </cell>
          <cell r="I98">
            <v>8</v>
          </cell>
        </row>
        <row r="99">
          <cell r="A99" t="str">
            <v>FLOBNP</v>
          </cell>
          <cell r="B99"/>
          <cell r="C99" t="str">
            <v>BNP</v>
          </cell>
          <cell r="D99">
            <v>5</v>
          </cell>
          <cell r="E99">
            <v>5</v>
          </cell>
          <cell r="F99">
            <v>5</v>
          </cell>
          <cell r="G99">
            <v>5</v>
          </cell>
          <cell r="H99">
            <v>5</v>
          </cell>
          <cell r="I99">
            <v>5</v>
          </cell>
        </row>
        <row r="100">
          <cell r="A100" t="str">
            <v>FLOBEP</v>
          </cell>
          <cell r="B100"/>
          <cell r="C100" t="str">
            <v>BEP</v>
          </cell>
          <cell r="D100">
            <v>2</v>
          </cell>
          <cell r="E100">
            <v>2</v>
          </cell>
          <cell r="F100">
            <v>2</v>
          </cell>
          <cell r="G100">
            <v>2</v>
          </cell>
          <cell r="H100">
            <v>2</v>
          </cell>
          <cell r="I100">
            <v>2</v>
          </cell>
        </row>
        <row r="101">
          <cell r="A101" t="str">
            <v>FLOMP</v>
          </cell>
          <cell r="B101"/>
          <cell r="C101" t="str">
            <v>MP</v>
          </cell>
          <cell r="D101">
            <v>1</v>
          </cell>
          <cell r="E101">
            <v>1</v>
          </cell>
          <cell r="F101">
            <v>1</v>
          </cell>
          <cell r="G101">
            <v>1</v>
          </cell>
          <cell r="H101">
            <v>1</v>
          </cell>
          <cell r="I101">
            <v>1</v>
          </cell>
        </row>
        <row r="102">
          <cell r="B102" t="str">
            <v>COR</v>
          </cell>
          <cell r="C102" t="str">
            <v>Total</v>
          </cell>
          <cell r="D102">
            <v>284</v>
          </cell>
          <cell r="E102">
            <v>285</v>
          </cell>
          <cell r="F102">
            <v>286</v>
          </cell>
          <cell r="G102">
            <v>287</v>
          </cell>
          <cell r="H102">
            <v>288</v>
          </cell>
          <cell r="I102">
            <v>289</v>
          </cell>
        </row>
        <row r="103">
          <cell r="A103" t="str">
            <v>CORM</v>
          </cell>
          <cell r="B103"/>
          <cell r="C103" t="str">
            <v>M</v>
          </cell>
          <cell r="D103">
            <v>2</v>
          </cell>
          <cell r="E103">
            <v>2</v>
          </cell>
          <cell r="F103">
            <v>2</v>
          </cell>
          <cell r="G103">
            <v>2</v>
          </cell>
          <cell r="H103">
            <v>2</v>
          </cell>
          <cell r="I103">
            <v>2</v>
          </cell>
        </row>
        <row r="104">
          <cell r="A104" t="str">
            <v>CORBTE</v>
          </cell>
          <cell r="B104"/>
          <cell r="C104" t="str">
            <v>BTE</v>
          </cell>
          <cell r="D104">
            <v>2</v>
          </cell>
          <cell r="E104">
            <v>2</v>
          </cell>
          <cell r="F104">
            <v>2</v>
          </cell>
          <cell r="G104">
            <v>2</v>
          </cell>
          <cell r="H104">
            <v>2</v>
          </cell>
          <cell r="I104">
            <v>2</v>
          </cell>
        </row>
        <row r="105">
          <cell r="A105" t="str">
            <v>CORTRAB</v>
          </cell>
          <cell r="B105"/>
          <cell r="C105" t="str">
            <v>TRAB</v>
          </cell>
          <cell r="D105">
            <v>7</v>
          </cell>
          <cell r="E105">
            <v>7</v>
          </cell>
          <cell r="F105">
            <v>7</v>
          </cell>
          <cell r="G105">
            <v>7</v>
          </cell>
          <cell r="H105">
            <v>7</v>
          </cell>
          <cell r="I105">
            <v>7</v>
          </cell>
        </row>
        <row r="106">
          <cell r="A106" t="str">
            <v>CORBTN</v>
          </cell>
          <cell r="B106"/>
          <cell r="C106" t="str">
            <v>BTN</v>
          </cell>
          <cell r="D106">
            <v>271</v>
          </cell>
          <cell r="E106">
            <v>272</v>
          </cell>
          <cell r="F106">
            <v>273</v>
          </cell>
          <cell r="G106">
            <v>274</v>
          </cell>
          <cell r="H106">
            <v>275</v>
          </cell>
          <cell r="I106">
            <v>276</v>
          </cell>
        </row>
        <row r="107">
          <cell r="A107" t="str">
            <v>CORIP</v>
          </cell>
          <cell r="B107"/>
          <cell r="C107" t="str">
            <v>IP</v>
          </cell>
          <cell r="D107">
            <v>3</v>
          </cell>
          <cell r="E107">
            <v>3</v>
          </cell>
          <cell r="F107">
            <v>3</v>
          </cell>
          <cell r="G107">
            <v>3</v>
          </cell>
          <cell r="H107">
            <v>3</v>
          </cell>
          <cell r="I107">
            <v>3</v>
          </cell>
        </row>
        <row r="108">
          <cell r="A108" t="str">
            <v>CORBN</v>
          </cell>
          <cell r="B108"/>
          <cell r="C108" t="str">
            <v>BN</v>
          </cell>
          <cell r="D108">
            <v>268</v>
          </cell>
          <cell r="E108">
            <v>269</v>
          </cell>
          <cell r="F108">
            <v>270</v>
          </cell>
          <cell r="G108">
            <v>271</v>
          </cell>
          <cell r="H108">
            <v>272</v>
          </cell>
          <cell r="I108">
            <v>273</v>
          </cell>
        </row>
        <row r="109">
          <cell r="A109" t="str">
            <v>CORP</v>
          </cell>
          <cell r="B109"/>
          <cell r="C109" t="str">
            <v>P</v>
          </cell>
          <cell r="D109">
            <v>2</v>
          </cell>
          <cell r="E109">
            <v>2</v>
          </cell>
          <cell r="F109">
            <v>2</v>
          </cell>
          <cell r="G109">
            <v>2</v>
          </cell>
          <cell r="H109">
            <v>2</v>
          </cell>
          <cell r="I109">
            <v>2</v>
          </cell>
        </row>
        <row r="110">
          <cell r="A110" t="str">
            <v>CORBNP</v>
          </cell>
          <cell r="B110"/>
          <cell r="C110" t="str">
            <v>BNP</v>
          </cell>
          <cell r="D110">
            <v>2</v>
          </cell>
          <cell r="E110">
            <v>2</v>
          </cell>
          <cell r="F110">
            <v>2</v>
          </cell>
          <cell r="G110">
            <v>2</v>
          </cell>
          <cell r="H110">
            <v>2</v>
          </cell>
          <cell r="I110">
            <v>2</v>
          </cell>
        </row>
        <row r="111">
          <cell r="A111" t="str">
            <v>CORBEP</v>
          </cell>
          <cell r="B111"/>
          <cell r="C111" t="str">
            <v>BEP</v>
          </cell>
          <cell r="D111"/>
          <cell r="E111"/>
          <cell r="F111"/>
          <cell r="G111"/>
          <cell r="H111"/>
          <cell r="I111"/>
        </row>
        <row r="112">
          <cell r="A112" t="str">
            <v>CORMP</v>
          </cell>
          <cell r="B112"/>
          <cell r="C112" t="str">
            <v>MP</v>
          </cell>
          <cell r="D112"/>
          <cell r="E112"/>
          <cell r="F112"/>
          <cell r="G112"/>
          <cell r="H112"/>
          <cell r="I112"/>
        </row>
      </sheetData>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Anos"/>
      <sheetName val="Carac_Centrais"/>
      <sheetName val="tipo"/>
      <sheetName val="caract_consumo"/>
      <sheetName val="Proprietario"/>
      <sheetName val="Combustível"/>
      <sheetName val="Ilhas"/>
      <sheetName val="emissao"/>
      <sheetName val="Val_Aquisição_real_jan_2019"/>
      <sheetName val="Aquisição relatorio"/>
      <sheetName val="EDA_N1-03 AEEGS Aquis Energia"/>
      <sheetName val="EDA N1-04 AEEGS Comb Lub"/>
      <sheetName val="Custo Comb"/>
      <sheetName val="EDA N6-04 a AEEGS Transp Fuel"/>
      <sheetName val="EDA N1-46 Balanço energia"/>
      <sheetName val="EDA N6-32 33 CEE Clientes"/>
      <sheetName val="NCN1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2">
          <cell r="D12" t="str">
            <v>#Erro, n</v>
          </cell>
          <cell r="E12" t="e">
            <v>#VALUE!</v>
          </cell>
          <cell r="F12" t="e">
            <v>#VALUE!</v>
          </cell>
          <cell r="G12" t="e">
            <v>#VALUE!</v>
          </cell>
          <cell r="H12" t="e">
            <v>#VALUE!</v>
          </cell>
          <cell r="I12" t="e">
            <v>#VALUE!</v>
          </cell>
        </row>
        <row r="13">
          <cell r="B13"/>
          <cell r="D13" t="str">
            <v>#Erro, nenhuma conexão atual..12</v>
          </cell>
          <cell r="E13" t="e">
            <v>#VALUE!</v>
          </cell>
          <cell r="F13" t="e">
            <v>#VALUE!</v>
          </cell>
          <cell r="G13" t="e">
            <v>#VALUE!</v>
          </cell>
          <cell r="H13" t="e">
            <v>#VALUE!</v>
          </cell>
          <cell r="I13" t="e">
            <v>#VALUE!</v>
          </cell>
        </row>
        <row r="14">
          <cell r="B14" t="str">
            <v>SMA</v>
          </cell>
          <cell r="C14" t="str">
            <v>Total</v>
          </cell>
          <cell r="D14">
            <v>3874</v>
          </cell>
          <cell r="E14">
            <v>3888</v>
          </cell>
          <cell r="F14">
            <v>3897</v>
          </cell>
          <cell r="G14">
            <v>3906</v>
          </cell>
          <cell r="H14">
            <v>3914</v>
          </cell>
          <cell r="I14">
            <v>3921</v>
          </cell>
        </row>
        <row r="15">
          <cell r="A15" t="str">
            <v>SMAM</v>
          </cell>
          <cell r="B15"/>
          <cell r="C15" t="str">
            <v>M</v>
          </cell>
          <cell r="D15">
            <v>22</v>
          </cell>
          <cell r="E15">
            <v>22</v>
          </cell>
          <cell r="F15">
            <v>22</v>
          </cell>
          <cell r="G15">
            <v>22</v>
          </cell>
          <cell r="H15">
            <v>22</v>
          </cell>
          <cell r="I15">
            <v>22</v>
          </cell>
        </row>
        <row r="16">
          <cell r="A16" t="str">
            <v>SMABTE</v>
          </cell>
          <cell r="B16"/>
          <cell r="C16" t="str">
            <v>BTE</v>
          </cell>
          <cell r="D16">
            <v>25</v>
          </cell>
          <cell r="E16">
            <v>25</v>
          </cell>
          <cell r="F16">
            <v>25</v>
          </cell>
          <cell r="G16">
            <v>25</v>
          </cell>
          <cell r="H16">
            <v>25</v>
          </cell>
          <cell r="I16">
            <v>25</v>
          </cell>
        </row>
        <row r="17">
          <cell r="A17" t="str">
            <v>SMATRAB</v>
          </cell>
          <cell r="B17"/>
          <cell r="C17" t="str">
            <v>TRAB</v>
          </cell>
          <cell r="D17">
            <v>44</v>
          </cell>
          <cell r="E17">
            <v>44</v>
          </cell>
          <cell r="F17">
            <v>44</v>
          </cell>
          <cell r="G17">
            <v>44</v>
          </cell>
          <cell r="H17">
            <v>44</v>
          </cell>
          <cell r="I17">
            <v>44</v>
          </cell>
        </row>
        <row r="18">
          <cell r="A18" t="str">
            <v>SMABTN</v>
          </cell>
          <cell r="B18"/>
          <cell r="C18" t="str">
            <v>BTN</v>
          </cell>
          <cell r="D18">
            <v>3778</v>
          </cell>
          <cell r="E18">
            <v>3792</v>
          </cell>
          <cell r="F18">
            <v>3801</v>
          </cell>
          <cell r="G18">
            <v>3810</v>
          </cell>
          <cell r="H18">
            <v>3818</v>
          </cell>
          <cell r="I18">
            <v>3825</v>
          </cell>
        </row>
        <row r="19">
          <cell r="A19" t="str">
            <v>SMAIP</v>
          </cell>
          <cell r="B19"/>
          <cell r="C19" t="str">
            <v>IP</v>
          </cell>
          <cell r="D19">
            <v>108</v>
          </cell>
          <cell r="E19">
            <v>108</v>
          </cell>
          <cell r="F19">
            <v>108</v>
          </cell>
          <cell r="G19">
            <v>108</v>
          </cell>
          <cell r="H19">
            <v>108</v>
          </cell>
          <cell r="I19">
            <v>108</v>
          </cell>
        </row>
        <row r="20">
          <cell r="A20" t="str">
            <v>SMABN</v>
          </cell>
          <cell r="B20"/>
          <cell r="C20" t="str">
            <v>BN</v>
          </cell>
          <cell r="D20">
            <v>3670</v>
          </cell>
          <cell r="E20">
            <v>3684</v>
          </cell>
          <cell r="F20">
            <v>3693</v>
          </cell>
          <cell r="G20">
            <v>3702</v>
          </cell>
          <cell r="H20">
            <v>3710</v>
          </cell>
          <cell r="I20">
            <v>3717</v>
          </cell>
        </row>
        <row r="21">
          <cell r="A21" t="str">
            <v>SMAP</v>
          </cell>
          <cell r="B21"/>
          <cell r="C21" t="str">
            <v>P</v>
          </cell>
          <cell r="D21">
            <v>5</v>
          </cell>
          <cell r="E21">
            <v>5</v>
          </cell>
          <cell r="F21">
            <v>5</v>
          </cell>
          <cell r="G21">
            <v>5</v>
          </cell>
          <cell r="H21">
            <v>5</v>
          </cell>
          <cell r="I21">
            <v>5</v>
          </cell>
        </row>
        <row r="22">
          <cell r="A22" t="str">
            <v>SMABNP</v>
          </cell>
          <cell r="B22"/>
          <cell r="C22" t="str">
            <v>BNP</v>
          </cell>
          <cell r="D22">
            <v>5</v>
          </cell>
          <cell r="E22">
            <v>5</v>
          </cell>
          <cell r="F22">
            <v>5</v>
          </cell>
          <cell r="G22">
            <v>5</v>
          </cell>
          <cell r="H22">
            <v>5</v>
          </cell>
          <cell r="I22">
            <v>5</v>
          </cell>
        </row>
        <row r="23">
          <cell r="A23" t="str">
            <v>SMABEP</v>
          </cell>
          <cell r="B23"/>
          <cell r="C23" t="str">
            <v>BEP</v>
          </cell>
          <cell r="D23"/>
          <cell r="E23"/>
          <cell r="F23"/>
          <cell r="G23"/>
          <cell r="H23"/>
          <cell r="I23"/>
        </row>
        <row r="24">
          <cell r="A24" t="str">
            <v>SMAMP</v>
          </cell>
          <cell r="B24"/>
          <cell r="C24" t="str">
            <v>MP</v>
          </cell>
          <cell r="D24"/>
          <cell r="E24"/>
          <cell r="F24"/>
          <cell r="G24"/>
          <cell r="H24"/>
          <cell r="I24"/>
        </row>
        <row r="25">
          <cell r="A25"/>
          <cell r="B25" t="str">
            <v>SMG</v>
          </cell>
          <cell r="C25" t="str">
            <v>Total</v>
          </cell>
          <cell r="D25">
            <v>64203</v>
          </cell>
          <cell r="E25">
            <v>64463</v>
          </cell>
          <cell r="F25">
            <v>64808</v>
          </cell>
          <cell r="G25">
            <v>65155</v>
          </cell>
          <cell r="H25">
            <v>65323</v>
          </cell>
          <cell r="I25">
            <v>65492</v>
          </cell>
        </row>
        <row r="26">
          <cell r="A26" t="str">
            <v>SMGM</v>
          </cell>
          <cell r="B26"/>
          <cell r="C26" t="str">
            <v>M</v>
          </cell>
          <cell r="D26">
            <v>403</v>
          </cell>
          <cell r="E26">
            <v>404</v>
          </cell>
          <cell r="F26">
            <v>405</v>
          </cell>
          <cell r="G26">
            <v>406</v>
          </cell>
          <cell r="H26">
            <v>407</v>
          </cell>
          <cell r="I26">
            <v>408</v>
          </cell>
        </row>
        <row r="27">
          <cell r="A27" t="str">
            <v>SMGBTE</v>
          </cell>
          <cell r="B27"/>
          <cell r="C27" t="str">
            <v>BTE</v>
          </cell>
          <cell r="D27">
            <v>406</v>
          </cell>
          <cell r="E27">
            <v>414</v>
          </cell>
          <cell r="F27">
            <v>420</v>
          </cell>
          <cell r="G27">
            <v>426</v>
          </cell>
          <cell r="H27">
            <v>432</v>
          </cell>
          <cell r="I27">
            <v>438</v>
          </cell>
        </row>
        <row r="28">
          <cell r="A28" t="str">
            <v>SMGTRAB</v>
          </cell>
          <cell r="B28"/>
          <cell r="C28" t="str">
            <v>TRAB</v>
          </cell>
          <cell r="D28">
            <v>697</v>
          </cell>
          <cell r="E28">
            <v>699</v>
          </cell>
          <cell r="F28">
            <v>700</v>
          </cell>
          <cell r="G28">
            <v>701</v>
          </cell>
          <cell r="H28">
            <v>702</v>
          </cell>
          <cell r="I28">
            <v>703</v>
          </cell>
        </row>
        <row r="29">
          <cell r="A29" t="str">
            <v>SMGBTN</v>
          </cell>
          <cell r="B29"/>
          <cell r="C29" t="str">
            <v>BTN</v>
          </cell>
          <cell r="D29">
            <v>62681</v>
          </cell>
          <cell r="E29">
            <v>62930</v>
          </cell>
          <cell r="F29">
            <v>63267</v>
          </cell>
          <cell r="G29">
            <v>63606</v>
          </cell>
          <cell r="H29">
            <v>63766</v>
          </cell>
          <cell r="I29">
            <v>63927</v>
          </cell>
        </row>
        <row r="30">
          <cell r="A30" t="str">
            <v>SMGIP</v>
          </cell>
          <cell r="B30"/>
          <cell r="C30" t="str">
            <v>IP</v>
          </cell>
          <cell r="D30">
            <v>714</v>
          </cell>
          <cell r="E30">
            <v>715</v>
          </cell>
          <cell r="F30">
            <v>715</v>
          </cell>
          <cell r="G30">
            <v>715</v>
          </cell>
          <cell r="H30">
            <v>715</v>
          </cell>
          <cell r="I30">
            <v>715</v>
          </cell>
        </row>
        <row r="31">
          <cell r="A31" t="str">
            <v>SMGBN</v>
          </cell>
          <cell r="B31"/>
          <cell r="C31" t="str">
            <v>BN</v>
          </cell>
          <cell r="D31">
            <v>61967</v>
          </cell>
          <cell r="E31">
            <v>62215</v>
          </cell>
          <cell r="F31">
            <v>62552</v>
          </cell>
          <cell r="G31">
            <v>62891</v>
          </cell>
          <cell r="H31">
            <v>63051</v>
          </cell>
          <cell r="I31">
            <v>63212</v>
          </cell>
        </row>
        <row r="32">
          <cell r="A32" t="str">
            <v>SMGP</v>
          </cell>
          <cell r="B32"/>
          <cell r="C32" t="str">
            <v>P</v>
          </cell>
          <cell r="D32">
            <v>16</v>
          </cell>
          <cell r="E32">
            <v>16</v>
          </cell>
          <cell r="F32">
            <v>16</v>
          </cell>
          <cell r="G32">
            <v>16</v>
          </cell>
          <cell r="H32">
            <v>16</v>
          </cell>
          <cell r="I32">
            <v>16</v>
          </cell>
        </row>
        <row r="33">
          <cell r="A33" t="str">
            <v>SMGBNP</v>
          </cell>
          <cell r="B33"/>
          <cell r="C33" t="str">
            <v>BNP</v>
          </cell>
          <cell r="D33">
            <v>12</v>
          </cell>
          <cell r="E33">
            <v>12</v>
          </cell>
          <cell r="F33">
            <v>12</v>
          </cell>
          <cell r="G33">
            <v>12</v>
          </cell>
          <cell r="H33">
            <v>12</v>
          </cell>
          <cell r="I33">
            <v>12</v>
          </cell>
        </row>
        <row r="34">
          <cell r="A34" t="str">
            <v>SMGBEP</v>
          </cell>
          <cell r="B34"/>
          <cell r="C34" t="str">
            <v>BEP</v>
          </cell>
          <cell r="D34">
            <v>2</v>
          </cell>
          <cell r="E34">
            <v>2</v>
          </cell>
          <cell r="F34">
            <v>2</v>
          </cell>
          <cell r="G34">
            <v>2</v>
          </cell>
          <cell r="H34">
            <v>2</v>
          </cell>
          <cell r="I34">
            <v>2</v>
          </cell>
        </row>
        <row r="35">
          <cell r="A35" t="str">
            <v>SMGMP</v>
          </cell>
          <cell r="B35"/>
          <cell r="C35" t="str">
            <v>MP</v>
          </cell>
          <cell r="D35">
            <v>2</v>
          </cell>
          <cell r="E35">
            <v>2</v>
          </cell>
          <cell r="F35">
            <v>2</v>
          </cell>
          <cell r="G35">
            <v>2</v>
          </cell>
          <cell r="H35">
            <v>2</v>
          </cell>
          <cell r="I35">
            <v>2</v>
          </cell>
        </row>
        <row r="36">
          <cell r="A36"/>
          <cell r="B36" t="str">
            <v>TER</v>
          </cell>
          <cell r="C36" t="str">
            <v>Total</v>
          </cell>
          <cell r="D36">
            <v>27639</v>
          </cell>
          <cell r="E36">
            <v>27750</v>
          </cell>
          <cell r="F36">
            <v>27857</v>
          </cell>
          <cell r="G36">
            <v>27964</v>
          </cell>
          <cell r="H36">
            <v>28071</v>
          </cell>
          <cell r="I36">
            <v>28173</v>
          </cell>
        </row>
        <row r="37">
          <cell r="A37" t="str">
            <v>TERM</v>
          </cell>
          <cell r="B37"/>
          <cell r="C37" t="str">
            <v>M</v>
          </cell>
          <cell r="D37">
            <v>177</v>
          </cell>
          <cell r="E37">
            <v>178</v>
          </cell>
          <cell r="F37">
            <v>178</v>
          </cell>
          <cell r="G37">
            <v>178</v>
          </cell>
          <cell r="H37">
            <v>179</v>
          </cell>
          <cell r="I37">
            <v>179</v>
          </cell>
        </row>
        <row r="38">
          <cell r="A38" t="str">
            <v>TERBTE</v>
          </cell>
          <cell r="B38"/>
          <cell r="C38" t="str">
            <v>BTE</v>
          </cell>
          <cell r="D38">
            <v>122</v>
          </cell>
          <cell r="E38">
            <v>123</v>
          </cell>
          <cell r="F38">
            <v>123</v>
          </cell>
          <cell r="G38">
            <v>123</v>
          </cell>
          <cell r="H38">
            <v>124</v>
          </cell>
          <cell r="I38">
            <v>124</v>
          </cell>
        </row>
        <row r="39">
          <cell r="A39" t="str">
            <v>TERTRAB</v>
          </cell>
          <cell r="B39"/>
          <cell r="C39" t="str">
            <v>TRAB</v>
          </cell>
          <cell r="D39">
            <v>253</v>
          </cell>
          <cell r="E39">
            <v>254</v>
          </cell>
          <cell r="F39">
            <v>255</v>
          </cell>
          <cell r="G39">
            <v>256</v>
          </cell>
          <cell r="H39">
            <v>257</v>
          </cell>
          <cell r="I39">
            <v>258</v>
          </cell>
        </row>
        <row r="40">
          <cell r="A40" t="str">
            <v>TERBTN</v>
          </cell>
          <cell r="B40"/>
          <cell r="C40" t="str">
            <v>BTN</v>
          </cell>
          <cell r="D40">
            <v>27078</v>
          </cell>
          <cell r="E40">
            <v>27186</v>
          </cell>
          <cell r="F40">
            <v>27292</v>
          </cell>
          <cell r="G40">
            <v>27398</v>
          </cell>
          <cell r="H40">
            <v>27502</v>
          </cell>
          <cell r="I40">
            <v>27603</v>
          </cell>
        </row>
        <row r="41">
          <cell r="A41" t="str">
            <v>TERIP</v>
          </cell>
          <cell r="B41"/>
          <cell r="C41" t="str">
            <v>IP</v>
          </cell>
          <cell r="D41">
            <v>375</v>
          </cell>
          <cell r="E41">
            <v>376</v>
          </cell>
          <cell r="F41">
            <v>377</v>
          </cell>
          <cell r="G41">
            <v>378</v>
          </cell>
          <cell r="H41">
            <v>379</v>
          </cell>
          <cell r="I41">
            <v>380</v>
          </cell>
        </row>
        <row r="42">
          <cell r="A42" t="str">
            <v>TERBN</v>
          </cell>
          <cell r="B42"/>
          <cell r="C42" t="str">
            <v>BN</v>
          </cell>
          <cell r="D42">
            <v>26703</v>
          </cell>
          <cell r="E42">
            <v>26810</v>
          </cell>
          <cell r="F42">
            <v>26915</v>
          </cell>
          <cell r="G42">
            <v>27020</v>
          </cell>
          <cell r="H42">
            <v>27123</v>
          </cell>
          <cell r="I42">
            <v>27223</v>
          </cell>
        </row>
        <row r="43">
          <cell r="A43" t="str">
            <v>TERP</v>
          </cell>
          <cell r="B43"/>
          <cell r="C43" t="str">
            <v>P</v>
          </cell>
          <cell r="D43">
            <v>9</v>
          </cell>
          <cell r="E43">
            <v>9</v>
          </cell>
          <cell r="F43">
            <v>9</v>
          </cell>
          <cell r="G43">
            <v>9</v>
          </cell>
          <cell r="H43">
            <v>9</v>
          </cell>
          <cell r="I43">
            <v>9</v>
          </cell>
        </row>
        <row r="44">
          <cell r="A44" t="str">
            <v>TERBNP</v>
          </cell>
          <cell r="B44"/>
          <cell r="C44" t="str">
            <v>BNP</v>
          </cell>
          <cell r="D44">
            <v>6</v>
          </cell>
          <cell r="E44">
            <v>6</v>
          </cell>
          <cell r="F44">
            <v>6</v>
          </cell>
          <cell r="G44">
            <v>6</v>
          </cell>
          <cell r="H44">
            <v>6</v>
          </cell>
          <cell r="I44">
            <v>6</v>
          </cell>
        </row>
        <row r="45">
          <cell r="A45" t="str">
            <v>TERBEP</v>
          </cell>
          <cell r="B45"/>
          <cell r="C45" t="str">
            <v>BEP</v>
          </cell>
          <cell r="D45">
            <v>3</v>
          </cell>
          <cell r="E45">
            <v>3</v>
          </cell>
          <cell r="F45">
            <v>3</v>
          </cell>
          <cell r="G45">
            <v>3</v>
          </cell>
          <cell r="H45">
            <v>3</v>
          </cell>
          <cell r="I45">
            <v>3</v>
          </cell>
        </row>
        <row r="46">
          <cell r="A46" t="str">
            <v>TERMP</v>
          </cell>
          <cell r="B46"/>
          <cell r="C46" t="str">
            <v>MP</v>
          </cell>
          <cell r="D46"/>
          <cell r="E46"/>
          <cell r="F46"/>
          <cell r="G46"/>
          <cell r="H46"/>
          <cell r="I46"/>
        </row>
        <row r="47">
          <cell r="A47"/>
          <cell r="B47" t="str">
            <v>GRA</v>
          </cell>
          <cell r="C47" t="str">
            <v>Total</v>
          </cell>
          <cell r="D47">
            <v>3275</v>
          </cell>
          <cell r="E47">
            <v>3280</v>
          </cell>
          <cell r="F47">
            <v>3287</v>
          </cell>
          <cell r="G47">
            <v>3292</v>
          </cell>
          <cell r="H47">
            <v>3296</v>
          </cell>
          <cell r="I47">
            <v>3300</v>
          </cell>
        </row>
        <row r="48">
          <cell r="A48" t="str">
            <v>GRAM</v>
          </cell>
          <cell r="B48"/>
          <cell r="C48" t="str">
            <v>M</v>
          </cell>
          <cell r="D48">
            <v>22</v>
          </cell>
          <cell r="E48">
            <v>22</v>
          </cell>
          <cell r="F48">
            <v>22</v>
          </cell>
          <cell r="G48">
            <v>22</v>
          </cell>
          <cell r="H48">
            <v>22</v>
          </cell>
          <cell r="I48">
            <v>22</v>
          </cell>
        </row>
        <row r="49">
          <cell r="A49" t="str">
            <v>GRABTE</v>
          </cell>
          <cell r="B49"/>
          <cell r="C49" t="str">
            <v>BTE</v>
          </cell>
          <cell r="D49">
            <v>17</v>
          </cell>
          <cell r="E49">
            <v>17</v>
          </cell>
          <cell r="F49">
            <v>17</v>
          </cell>
          <cell r="G49">
            <v>17</v>
          </cell>
          <cell r="H49">
            <v>17</v>
          </cell>
          <cell r="I49">
            <v>17</v>
          </cell>
        </row>
        <row r="50">
          <cell r="A50" t="str">
            <v>GRATRAB</v>
          </cell>
          <cell r="B50"/>
          <cell r="C50" t="str">
            <v>TRAB</v>
          </cell>
          <cell r="D50">
            <v>35</v>
          </cell>
          <cell r="E50">
            <v>35</v>
          </cell>
          <cell r="F50">
            <v>35</v>
          </cell>
          <cell r="G50">
            <v>35</v>
          </cell>
          <cell r="H50">
            <v>35</v>
          </cell>
          <cell r="I50">
            <v>35</v>
          </cell>
        </row>
        <row r="51">
          <cell r="A51" t="str">
            <v>GRABTN</v>
          </cell>
          <cell r="B51"/>
          <cell r="C51" t="str">
            <v>BTN</v>
          </cell>
          <cell r="D51">
            <v>3196</v>
          </cell>
          <cell r="E51">
            <v>3201</v>
          </cell>
          <cell r="F51">
            <v>3208</v>
          </cell>
          <cell r="G51">
            <v>3213</v>
          </cell>
          <cell r="H51">
            <v>3217</v>
          </cell>
          <cell r="I51">
            <v>3221</v>
          </cell>
        </row>
        <row r="52">
          <cell r="A52" t="str">
            <v>GRAIP</v>
          </cell>
          <cell r="B52"/>
          <cell r="C52" t="str">
            <v>IP</v>
          </cell>
          <cell r="D52">
            <v>83</v>
          </cell>
          <cell r="E52">
            <v>83</v>
          </cell>
          <cell r="F52">
            <v>83</v>
          </cell>
          <cell r="G52">
            <v>83</v>
          </cell>
          <cell r="H52">
            <v>83</v>
          </cell>
          <cell r="I52">
            <v>83</v>
          </cell>
        </row>
        <row r="53">
          <cell r="A53" t="str">
            <v>GRABN</v>
          </cell>
          <cell r="B53"/>
          <cell r="C53" t="str">
            <v>BN</v>
          </cell>
          <cell r="D53">
            <v>3113</v>
          </cell>
          <cell r="E53">
            <v>3118</v>
          </cell>
          <cell r="F53">
            <v>3125</v>
          </cell>
          <cell r="G53">
            <v>3130</v>
          </cell>
          <cell r="H53">
            <v>3134</v>
          </cell>
          <cell r="I53">
            <v>3138</v>
          </cell>
        </row>
        <row r="54">
          <cell r="A54" t="str">
            <v>GRAP</v>
          </cell>
          <cell r="B54"/>
          <cell r="C54" t="str">
            <v>P</v>
          </cell>
          <cell r="D54">
            <v>5</v>
          </cell>
          <cell r="E54">
            <v>5</v>
          </cell>
          <cell r="F54">
            <v>5</v>
          </cell>
          <cell r="G54">
            <v>5</v>
          </cell>
          <cell r="H54">
            <v>5</v>
          </cell>
          <cell r="I54">
            <v>5</v>
          </cell>
        </row>
        <row r="55">
          <cell r="A55" t="str">
            <v>GRABNP</v>
          </cell>
          <cell r="B55"/>
          <cell r="C55" t="str">
            <v>BNP</v>
          </cell>
          <cell r="D55">
            <v>3</v>
          </cell>
          <cell r="E55">
            <v>3</v>
          </cell>
          <cell r="F55">
            <v>3</v>
          </cell>
          <cell r="G55">
            <v>3</v>
          </cell>
          <cell r="H55">
            <v>3</v>
          </cell>
          <cell r="I55">
            <v>3</v>
          </cell>
        </row>
        <row r="56">
          <cell r="A56" t="str">
            <v>GRABEP</v>
          </cell>
          <cell r="B56"/>
          <cell r="C56" t="str">
            <v>BEP</v>
          </cell>
          <cell r="D56">
            <v>1</v>
          </cell>
          <cell r="E56">
            <v>1</v>
          </cell>
          <cell r="F56">
            <v>1</v>
          </cell>
          <cell r="G56">
            <v>1</v>
          </cell>
          <cell r="H56">
            <v>1</v>
          </cell>
          <cell r="I56">
            <v>1</v>
          </cell>
        </row>
        <row r="57">
          <cell r="A57" t="str">
            <v>GRAMP</v>
          </cell>
          <cell r="B57"/>
          <cell r="C57" t="str">
            <v>MP</v>
          </cell>
          <cell r="D57">
            <v>1</v>
          </cell>
          <cell r="E57">
            <v>1</v>
          </cell>
          <cell r="F57">
            <v>1</v>
          </cell>
          <cell r="G57">
            <v>1</v>
          </cell>
          <cell r="H57">
            <v>1</v>
          </cell>
          <cell r="I57">
            <v>1</v>
          </cell>
        </row>
        <row r="58">
          <cell r="A58"/>
          <cell r="B58" t="str">
            <v>SJG</v>
          </cell>
          <cell r="C58" t="str">
            <v>Total</v>
          </cell>
          <cell r="D58">
            <v>5913</v>
          </cell>
          <cell r="E58">
            <v>5937</v>
          </cell>
          <cell r="F58">
            <v>5954</v>
          </cell>
          <cell r="G58">
            <v>5967</v>
          </cell>
          <cell r="H58">
            <v>5977</v>
          </cell>
          <cell r="I58">
            <v>5984</v>
          </cell>
        </row>
        <row r="59">
          <cell r="A59" t="str">
            <v>SJGM</v>
          </cell>
          <cell r="B59"/>
          <cell r="C59" t="str">
            <v>M</v>
          </cell>
          <cell r="D59">
            <v>21</v>
          </cell>
          <cell r="E59">
            <v>21</v>
          </cell>
          <cell r="F59">
            <v>21</v>
          </cell>
          <cell r="G59">
            <v>21</v>
          </cell>
          <cell r="H59">
            <v>21</v>
          </cell>
          <cell r="I59">
            <v>21</v>
          </cell>
        </row>
        <row r="60">
          <cell r="A60" t="str">
            <v>SJGBTE</v>
          </cell>
          <cell r="B60"/>
          <cell r="C60" t="str">
            <v>BTE</v>
          </cell>
          <cell r="D60">
            <v>33</v>
          </cell>
          <cell r="E60">
            <v>33</v>
          </cell>
          <cell r="F60">
            <v>33</v>
          </cell>
          <cell r="G60">
            <v>33</v>
          </cell>
          <cell r="H60">
            <v>33</v>
          </cell>
          <cell r="I60">
            <v>33</v>
          </cell>
        </row>
        <row r="61">
          <cell r="A61" t="str">
            <v>SJGTRAB</v>
          </cell>
          <cell r="B61"/>
          <cell r="C61" t="str">
            <v>TRAB</v>
          </cell>
          <cell r="D61">
            <v>58</v>
          </cell>
          <cell r="E61">
            <v>58</v>
          </cell>
          <cell r="F61">
            <v>58</v>
          </cell>
          <cell r="G61">
            <v>58</v>
          </cell>
          <cell r="H61">
            <v>58</v>
          </cell>
          <cell r="I61">
            <v>58</v>
          </cell>
        </row>
        <row r="62">
          <cell r="A62" t="str">
            <v>SJGBTN</v>
          </cell>
          <cell r="B62"/>
          <cell r="C62" t="str">
            <v>BTN</v>
          </cell>
          <cell r="D62">
            <v>5798</v>
          </cell>
          <cell r="E62">
            <v>5822</v>
          </cell>
          <cell r="F62">
            <v>5839</v>
          </cell>
          <cell r="G62">
            <v>5852</v>
          </cell>
          <cell r="H62">
            <v>5862</v>
          </cell>
          <cell r="I62">
            <v>5869</v>
          </cell>
        </row>
        <row r="63">
          <cell r="A63" t="str">
            <v>SJGIP</v>
          </cell>
          <cell r="B63"/>
          <cell r="C63" t="str">
            <v>IP</v>
          </cell>
          <cell r="D63">
            <v>125</v>
          </cell>
          <cell r="E63">
            <v>126</v>
          </cell>
          <cell r="F63">
            <v>126</v>
          </cell>
          <cell r="G63">
            <v>126</v>
          </cell>
          <cell r="H63">
            <v>126</v>
          </cell>
          <cell r="I63">
            <v>126</v>
          </cell>
        </row>
        <row r="64">
          <cell r="A64" t="str">
            <v>SJGBN</v>
          </cell>
          <cell r="B64"/>
          <cell r="C64" t="str">
            <v>BN</v>
          </cell>
          <cell r="D64">
            <v>5673</v>
          </cell>
          <cell r="E64">
            <v>5696</v>
          </cell>
          <cell r="F64">
            <v>5713</v>
          </cell>
          <cell r="G64">
            <v>5726</v>
          </cell>
          <cell r="H64">
            <v>5736</v>
          </cell>
          <cell r="I64">
            <v>5743</v>
          </cell>
        </row>
        <row r="65">
          <cell r="A65" t="str">
            <v>SJGP</v>
          </cell>
          <cell r="B65"/>
          <cell r="C65" t="str">
            <v>P</v>
          </cell>
          <cell r="D65">
            <v>3</v>
          </cell>
          <cell r="E65">
            <v>3</v>
          </cell>
          <cell r="F65">
            <v>3</v>
          </cell>
          <cell r="G65">
            <v>3</v>
          </cell>
          <cell r="H65">
            <v>3</v>
          </cell>
          <cell r="I65">
            <v>3</v>
          </cell>
        </row>
        <row r="66">
          <cell r="A66" t="str">
            <v>SJGBNP</v>
          </cell>
          <cell r="B66"/>
          <cell r="C66" t="str">
            <v>BNP</v>
          </cell>
          <cell r="D66">
            <v>3</v>
          </cell>
          <cell r="E66">
            <v>3</v>
          </cell>
          <cell r="F66">
            <v>3</v>
          </cell>
          <cell r="G66">
            <v>3</v>
          </cell>
          <cell r="H66">
            <v>3</v>
          </cell>
          <cell r="I66">
            <v>3</v>
          </cell>
        </row>
        <row r="67">
          <cell r="A67" t="str">
            <v>SJGBEP</v>
          </cell>
          <cell r="B67"/>
          <cell r="C67" t="str">
            <v>BEP</v>
          </cell>
          <cell r="D67"/>
          <cell r="E67"/>
          <cell r="F67"/>
          <cell r="G67"/>
          <cell r="H67"/>
          <cell r="I67"/>
        </row>
        <row r="68">
          <cell r="A68" t="str">
            <v>SJGMP</v>
          </cell>
          <cell r="B68"/>
          <cell r="C68" t="str">
            <v>MP</v>
          </cell>
          <cell r="D68"/>
          <cell r="E68"/>
          <cell r="F68"/>
          <cell r="G68"/>
          <cell r="H68"/>
          <cell r="I68"/>
        </row>
        <row r="69">
          <cell r="B69" t="str">
            <v>PIC</v>
          </cell>
          <cell r="C69" t="str">
            <v>Total</v>
          </cell>
          <cell r="D69">
            <v>9903</v>
          </cell>
          <cell r="E69">
            <v>9933</v>
          </cell>
          <cell r="F69">
            <v>9953</v>
          </cell>
          <cell r="G69">
            <v>9973</v>
          </cell>
          <cell r="H69">
            <v>9993</v>
          </cell>
          <cell r="I69">
            <v>10004</v>
          </cell>
        </row>
        <row r="70">
          <cell r="A70" t="str">
            <v>PICM</v>
          </cell>
          <cell r="B70"/>
          <cell r="C70" t="str">
            <v>M</v>
          </cell>
          <cell r="D70">
            <v>39</v>
          </cell>
          <cell r="E70">
            <v>39</v>
          </cell>
          <cell r="F70">
            <v>39</v>
          </cell>
          <cell r="G70">
            <v>39</v>
          </cell>
          <cell r="H70">
            <v>39</v>
          </cell>
          <cell r="I70">
            <v>39</v>
          </cell>
        </row>
        <row r="71">
          <cell r="A71" t="str">
            <v>PICBTE</v>
          </cell>
          <cell r="B71"/>
          <cell r="C71" t="str">
            <v>BTE</v>
          </cell>
          <cell r="D71">
            <v>54</v>
          </cell>
          <cell r="E71">
            <v>54</v>
          </cell>
          <cell r="F71">
            <v>54</v>
          </cell>
          <cell r="G71">
            <v>54</v>
          </cell>
          <cell r="H71">
            <v>54</v>
          </cell>
          <cell r="I71">
            <v>54</v>
          </cell>
        </row>
        <row r="72">
          <cell r="A72" t="str">
            <v>PICTRAB</v>
          </cell>
          <cell r="B72"/>
          <cell r="C72" t="str">
            <v>TRAB</v>
          </cell>
          <cell r="D72">
            <v>83</v>
          </cell>
          <cell r="E72">
            <v>83</v>
          </cell>
          <cell r="F72">
            <v>83</v>
          </cell>
          <cell r="G72">
            <v>83</v>
          </cell>
          <cell r="H72">
            <v>83</v>
          </cell>
          <cell r="I72">
            <v>83</v>
          </cell>
        </row>
        <row r="73">
          <cell r="A73" t="str">
            <v>PICBTN</v>
          </cell>
          <cell r="B73"/>
          <cell r="C73" t="str">
            <v>BTN</v>
          </cell>
          <cell r="D73">
            <v>9722</v>
          </cell>
          <cell r="E73">
            <v>9752</v>
          </cell>
          <cell r="F73">
            <v>9772</v>
          </cell>
          <cell r="G73">
            <v>9792</v>
          </cell>
          <cell r="H73">
            <v>9812</v>
          </cell>
          <cell r="I73">
            <v>9823</v>
          </cell>
        </row>
        <row r="74">
          <cell r="A74" t="str">
            <v>PICIP</v>
          </cell>
          <cell r="B74"/>
          <cell r="C74" t="str">
            <v>IP</v>
          </cell>
          <cell r="D74">
            <v>216</v>
          </cell>
          <cell r="E74">
            <v>217</v>
          </cell>
          <cell r="F74">
            <v>218</v>
          </cell>
          <cell r="G74">
            <v>219</v>
          </cell>
          <cell r="H74">
            <v>220</v>
          </cell>
          <cell r="I74">
            <v>221</v>
          </cell>
        </row>
        <row r="75">
          <cell r="A75" t="str">
            <v>PICBN</v>
          </cell>
          <cell r="B75"/>
          <cell r="C75" t="str">
            <v>BN</v>
          </cell>
          <cell r="D75">
            <v>9506</v>
          </cell>
          <cell r="E75">
            <v>9535</v>
          </cell>
          <cell r="F75">
            <v>9554</v>
          </cell>
          <cell r="G75">
            <v>9573</v>
          </cell>
          <cell r="H75">
            <v>9592</v>
          </cell>
          <cell r="I75">
            <v>9602</v>
          </cell>
        </row>
        <row r="76">
          <cell r="A76" t="str">
            <v>PICP</v>
          </cell>
          <cell r="B76"/>
          <cell r="C76" t="str">
            <v>P</v>
          </cell>
          <cell r="D76">
            <v>5</v>
          </cell>
          <cell r="E76">
            <v>5</v>
          </cell>
          <cell r="F76">
            <v>5</v>
          </cell>
          <cell r="G76">
            <v>5</v>
          </cell>
          <cell r="H76">
            <v>5</v>
          </cell>
          <cell r="I76">
            <v>5</v>
          </cell>
        </row>
        <row r="77">
          <cell r="A77" t="str">
            <v>PICBNP</v>
          </cell>
          <cell r="B77"/>
          <cell r="C77" t="str">
            <v>BNP</v>
          </cell>
          <cell r="D77">
            <v>5</v>
          </cell>
          <cell r="E77">
            <v>5</v>
          </cell>
          <cell r="F77">
            <v>5</v>
          </cell>
          <cell r="G77">
            <v>5</v>
          </cell>
          <cell r="H77">
            <v>5</v>
          </cell>
          <cell r="I77">
            <v>5</v>
          </cell>
        </row>
        <row r="78">
          <cell r="A78" t="str">
            <v>PICBEP</v>
          </cell>
          <cell r="B78"/>
          <cell r="C78" t="str">
            <v>BEP</v>
          </cell>
          <cell r="D78"/>
          <cell r="E78"/>
          <cell r="F78"/>
          <cell r="G78"/>
          <cell r="H78"/>
          <cell r="I78"/>
        </row>
        <row r="79">
          <cell r="A79" t="str">
            <v>PICMP</v>
          </cell>
          <cell r="B79"/>
          <cell r="C79" t="str">
            <v>MP</v>
          </cell>
          <cell r="D79"/>
          <cell r="E79"/>
          <cell r="F79"/>
          <cell r="G79"/>
          <cell r="H79"/>
          <cell r="I79"/>
        </row>
        <row r="80">
          <cell r="B80" t="str">
            <v>FAI</v>
          </cell>
          <cell r="C80" t="str">
            <v>Total</v>
          </cell>
          <cell r="D80">
            <v>8162</v>
          </cell>
          <cell r="E80">
            <v>8174</v>
          </cell>
          <cell r="F80">
            <v>8182</v>
          </cell>
          <cell r="G80">
            <v>8188</v>
          </cell>
          <cell r="H80">
            <v>8193</v>
          </cell>
          <cell r="I80">
            <v>8197</v>
          </cell>
        </row>
        <row r="81">
          <cell r="A81" t="str">
            <v>FAIM</v>
          </cell>
          <cell r="B81"/>
          <cell r="C81" t="str">
            <v>M</v>
          </cell>
          <cell r="D81">
            <v>49</v>
          </cell>
          <cell r="E81">
            <v>49</v>
          </cell>
          <cell r="F81">
            <v>49</v>
          </cell>
          <cell r="G81">
            <v>49</v>
          </cell>
          <cell r="H81">
            <v>49</v>
          </cell>
          <cell r="I81">
            <v>49</v>
          </cell>
        </row>
        <row r="82">
          <cell r="A82" t="str">
            <v>FAIBTE</v>
          </cell>
          <cell r="B82"/>
          <cell r="C82" t="str">
            <v>BTE</v>
          </cell>
          <cell r="D82">
            <v>39</v>
          </cell>
          <cell r="E82">
            <v>39</v>
          </cell>
          <cell r="F82">
            <v>39</v>
          </cell>
          <cell r="G82">
            <v>39</v>
          </cell>
          <cell r="H82">
            <v>39</v>
          </cell>
          <cell r="I82">
            <v>39</v>
          </cell>
        </row>
        <row r="83">
          <cell r="A83" t="str">
            <v>FAITRAB</v>
          </cell>
          <cell r="B83"/>
          <cell r="C83" t="str">
            <v>TRAB</v>
          </cell>
          <cell r="D83">
            <v>93</v>
          </cell>
          <cell r="E83">
            <v>93</v>
          </cell>
          <cell r="F83">
            <v>93</v>
          </cell>
          <cell r="G83">
            <v>93</v>
          </cell>
          <cell r="H83">
            <v>93</v>
          </cell>
          <cell r="I83">
            <v>93</v>
          </cell>
        </row>
        <row r="84">
          <cell r="A84" t="str">
            <v>FAIBTN</v>
          </cell>
          <cell r="B84"/>
          <cell r="C84" t="str">
            <v>BTN</v>
          </cell>
          <cell r="D84">
            <v>7974</v>
          </cell>
          <cell r="E84">
            <v>7986</v>
          </cell>
          <cell r="F84">
            <v>7994</v>
          </cell>
          <cell r="G84">
            <v>8000</v>
          </cell>
          <cell r="H84">
            <v>8005</v>
          </cell>
          <cell r="I84">
            <v>8009</v>
          </cell>
        </row>
        <row r="85">
          <cell r="A85" t="str">
            <v>FAIIP</v>
          </cell>
          <cell r="B85"/>
          <cell r="C85" t="str">
            <v>IP</v>
          </cell>
          <cell r="D85">
            <v>147</v>
          </cell>
          <cell r="E85">
            <v>147</v>
          </cell>
          <cell r="F85">
            <v>147</v>
          </cell>
          <cell r="G85">
            <v>147</v>
          </cell>
          <cell r="H85">
            <v>147</v>
          </cell>
          <cell r="I85">
            <v>147</v>
          </cell>
        </row>
        <row r="86">
          <cell r="A86" t="str">
            <v>FAIBN</v>
          </cell>
          <cell r="B86"/>
          <cell r="C86" t="str">
            <v>BN</v>
          </cell>
          <cell r="D86">
            <v>7827</v>
          </cell>
          <cell r="E86">
            <v>7839</v>
          </cell>
          <cell r="F86">
            <v>7847</v>
          </cell>
          <cell r="G86">
            <v>7853</v>
          </cell>
          <cell r="H86">
            <v>7858</v>
          </cell>
          <cell r="I86">
            <v>7862</v>
          </cell>
        </row>
        <row r="87">
          <cell r="A87" t="str">
            <v>FAIP</v>
          </cell>
          <cell r="B87"/>
          <cell r="C87" t="str">
            <v>P</v>
          </cell>
          <cell r="D87">
            <v>7</v>
          </cell>
          <cell r="E87">
            <v>7</v>
          </cell>
          <cell r="F87">
            <v>7</v>
          </cell>
          <cell r="G87">
            <v>7</v>
          </cell>
          <cell r="H87">
            <v>7</v>
          </cell>
          <cell r="I87">
            <v>7</v>
          </cell>
        </row>
        <row r="88">
          <cell r="A88" t="str">
            <v>FAIBNP</v>
          </cell>
          <cell r="B88"/>
          <cell r="C88" t="str">
            <v>BNP</v>
          </cell>
          <cell r="D88">
            <v>7</v>
          </cell>
          <cell r="E88">
            <v>7</v>
          </cell>
          <cell r="F88">
            <v>7</v>
          </cell>
          <cell r="G88">
            <v>7</v>
          </cell>
          <cell r="H88">
            <v>7</v>
          </cell>
          <cell r="I88">
            <v>7</v>
          </cell>
        </row>
        <row r="89">
          <cell r="A89" t="str">
            <v>FAIBEP</v>
          </cell>
          <cell r="B89"/>
          <cell r="C89" t="str">
            <v>BEP</v>
          </cell>
          <cell r="D89"/>
          <cell r="E89"/>
          <cell r="F89"/>
          <cell r="G89"/>
          <cell r="H89"/>
          <cell r="I89"/>
        </row>
        <row r="90">
          <cell r="A90" t="str">
            <v>FAIMP</v>
          </cell>
          <cell r="B90"/>
          <cell r="C90" t="str">
            <v>MP</v>
          </cell>
          <cell r="D90"/>
          <cell r="E90"/>
          <cell r="F90"/>
          <cell r="G90"/>
          <cell r="H90"/>
          <cell r="I90"/>
        </row>
        <row r="91">
          <cell r="B91" t="str">
            <v>FLO</v>
          </cell>
          <cell r="C91" t="str">
            <v>Total</v>
          </cell>
          <cell r="D91">
            <v>2480</v>
          </cell>
          <cell r="E91">
            <v>2485</v>
          </cell>
          <cell r="F91">
            <v>2490</v>
          </cell>
          <cell r="G91">
            <v>2494</v>
          </cell>
          <cell r="H91">
            <v>2498</v>
          </cell>
          <cell r="I91">
            <v>2502</v>
          </cell>
        </row>
        <row r="92">
          <cell r="A92" t="str">
            <v>FLOM</v>
          </cell>
          <cell r="B92"/>
          <cell r="C92" t="str">
            <v>M</v>
          </cell>
          <cell r="D92">
            <v>20</v>
          </cell>
          <cell r="E92">
            <v>20</v>
          </cell>
          <cell r="F92">
            <v>20</v>
          </cell>
          <cell r="G92">
            <v>20</v>
          </cell>
          <cell r="H92">
            <v>20</v>
          </cell>
          <cell r="I92">
            <v>20</v>
          </cell>
        </row>
        <row r="93">
          <cell r="A93" t="str">
            <v>FLOBTE</v>
          </cell>
          <cell r="B93"/>
          <cell r="C93" t="str">
            <v>BTE</v>
          </cell>
          <cell r="D93">
            <v>11</v>
          </cell>
          <cell r="E93">
            <v>11</v>
          </cell>
          <cell r="F93">
            <v>11</v>
          </cell>
          <cell r="G93">
            <v>11</v>
          </cell>
          <cell r="H93">
            <v>11</v>
          </cell>
          <cell r="I93">
            <v>11</v>
          </cell>
        </row>
        <row r="94">
          <cell r="A94" t="str">
            <v>FLOTRAB</v>
          </cell>
          <cell r="B94"/>
          <cell r="C94" t="str">
            <v>TRAB</v>
          </cell>
          <cell r="D94">
            <v>38</v>
          </cell>
          <cell r="E94">
            <v>38</v>
          </cell>
          <cell r="F94">
            <v>38</v>
          </cell>
          <cell r="G94">
            <v>38</v>
          </cell>
          <cell r="H94">
            <v>38</v>
          </cell>
          <cell r="I94">
            <v>38</v>
          </cell>
        </row>
        <row r="95">
          <cell r="A95" t="str">
            <v>FLOBTN</v>
          </cell>
          <cell r="B95"/>
          <cell r="C95" t="str">
            <v>BTN</v>
          </cell>
          <cell r="D95">
            <v>2403</v>
          </cell>
          <cell r="E95">
            <v>2408</v>
          </cell>
          <cell r="F95">
            <v>2413</v>
          </cell>
          <cell r="G95">
            <v>2417</v>
          </cell>
          <cell r="H95">
            <v>2421</v>
          </cell>
          <cell r="I95">
            <v>2425</v>
          </cell>
        </row>
        <row r="96">
          <cell r="A96" t="str">
            <v>FLOIP</v>
          </cell>
          <cell r="B96"/>
          <cell r="C96" t="str">
            <v>IP</v>
          </cell>
          <cell r="D96">
            <v>51</v>
          </cell>
          <cell r="E96">
            <v>51</v>
          </cell>
          <cell r="F96">
            <v>51</v>
          </cell>
          <cell r="G96">
            <v>51</v>
          </cell>
          <cell r="H96">
            <v>51</v>
          </cell>
          <cell r="I96">
            <v>51</v>
          </cell>
        </row>
        <row r="97">
          <cell r="A97" t="str">
            <v>FLOBN</v>
          </cell>
          <cell r="B97"/>
          <cell r="C97" t="str">
            <v>BN</v>
          </cell>
          <cell r="D97">
            <v>2352</v>
          </cell>
          <cell r="E97">
            <v>2357</v>
          </cell>
          <cell r="F97">
            <v>2362</v>
          </cell>
          <cell r="G97">
            <v>2366</v>
          </cell>
          <cell r="H97">
            <v>2370</v>
          </cell>
          <cell r="I97">
            <v>2374</v>
          </cell>
        </row>
        <row r="98">
          <cell r="A98" t="str">
            <v>FLOP</v>
          </cell>
          <cell r="B98"/>
          <cell r="C98" t="str">
            <v>P</v>
          </cell>
          <cell r="D98">
            <v>8</v>
          </cell>
          <cell r="E98">
            <v>8</v>
          </cell>
          <cell r="F98">
            <v>8</v>
          </cell>
          <cell r="G98">
            <v>8</v>
          </cell>
          <cell r="H98">
            <v>8</v>
          </cell>
          <cell r="I98">
            <v>8</v>
          </cell>
        </row>
        <row r="99">
          <cell r="A99" t="str">
            <v>FLOBNP</v>
          </cell>
          <cell r="B99"/>
          <cell r="C99" t="str">
            <v>BNP</v>
          </cell>
          <cell r="D99">
            <v>5</v>
          </cell>
          <cell r="E99">
            <v>5</v>
          </cell>
          <cell r="F99">
            <v>5</v>
          </cell>
          <cell r="G99">
            <v>5</v>
          </cell>
          <cell r="H99">
            <v>5</v>
          </cell>
          <cell r="I99">
            <v>5</v>
          </cell>
        </row>
        <row r="100">
          <cell r="A100" t="str">
            <v>FLOBEP</v>
          </cell>
          <cell r="B100"/>
          <cell r="C100" t="str">
            <v>BEP</v>
          </cell>
          <cell r="D100">
            <v>2</v>
          </cell>
          <cell r="E100">
            <v>2</v>
          </cell>
          <cell r="F100">
            <v>2</v>
          </cell>
          <cell r="G100">
            <v>2</v>
          </cell>
          <cell r="H100">
            <v>2</v>
          </cell>
          <cell r="I100">
            <v>2</v>
          </cell>
        </row>
        <row r="101">
          <cell r="A101" t="str">
            <v>FLOMP</v>
          </cell>
          <cell r="B101"/>
          <cell r="C101" t="str">
            <v>MP</v>
          </cell>
          <cell r="D101">
            <v>1</v>
          </cell>
          <cell r="E101">
            <v>1</v>
          </cell>
          <cell r="F101">
            <v>1</v>
          </cell>
          <cell r="G101">
            <v>1</v>
          </cell>
          <cell r="H101">
            <v>1</v>
          </cell>
          <cell r="I101">
            <v>1</v>
          </cell>
        </row>
        <row r="102">
          <cell r="B102" t="str">
            <v>COR</v>
          </cell>
          <cell r="C102" t="str">
            <v>Total</v>
          </cell>
          <cell r="D102">
            <v>284</v>
          </cell>
          <cell r="E102">
            <v>285</v>
          </cell>
          <cell r="F102">
            <v>286</v>
          </cell>
          <cell r="G102">
            <v>287</v>
          </cell>
          <cell r="H102">
            <v>288</v>
          </cell>
          <cell r="I102">
            <v>289</v>
          </cell>
        </row>
        <row r="103">
          <cell r="A103" t="str">
            <v>CORM</v>
          </cell>
          <cell r="B103"/>
          <cell r="C103" t="str">
            <v>M</v>
          </cell>
          <cell r="D103">
            <v>2</v>
          </cell>
          <cell r="E103">
            <v>2</v>
          </cell>
          <cell r="F103">
            <v>2</v>
          </cell>
          <cell r="G103">
            <v>2</v>
          </cell>
          <cell r="H103">
            <v>2</v>
          </cell>
          <cell r="I103">
            <v>2</v>
          </cell>
        </row>
        <row r="104">
          <cell r="A104" t="str">
            <v>CORBTE</v>
          </cell>
          <cell r="B104"/>
          <cell r="C104" t="str">
            <v>BTE</v>
          </cell>
          <cell r="D104">
            <v>2</v>
          </cell>
          <cell r="E104">
            <v>2</v>
          </cell>
          <cell r="F104">
            <v>2</v>
          </cell>
          <cell r="G104">
            <v>2</v>
          </cell>
          <cell r="H104">
            <v>2</v>
          </cell>
          <cell r="I104">
            <v>2</v>
          </cell>
        </row>
        <row r="105">
          <cell r="A105" t="str">
            <v>CORTRAB</v>
          </cell>
          <cell r="B105"/>
          <cell r="C105" t="str">
            <v>TRAB</v>
          </cell>
          <cell r="D105">
            <v>7</v>
          </cell>
          <cell r="E105">
            <v>7</v>
          </cell>
          <cell r="F105">
            <v>7</v>
          </cell>
          <cell r="G105">
            <v>7</v>
          </cell>
          <cell r="H105">
            <v>7</v>
          </cell>
          <cell r="I105">
            <v>7</v>
          </cell>
        </row>
        <row r="106">
          <cell r="A106" t="str">
            <v>CORBTN</v>
          </cell>
          <cell r="B106"/>
          <cell r="C106" t="str">
            <v>BTN</v>
          </cell>
          <cell r="D106">
            <v>271</v>
          </cell>
          <cell r="E106">
            <v>272</v>
          </cell>
          <cell r="F106">
            <v>273</v>
          </cell>
          <cell r="G106">
            <v>274</v>
          </cell>
          <cell r="H106">
            <v>275</v>
          </cell>
          <cell r="I106">
            <v>276</v>
          </cell>
        </row>
        <row r="107">
          <cell r="A107" t="str">
            <v>CORIP</v>
          </cell>
          <cell r="B107"/>
          <cell r="C107" t="str">
            <v>IP</v>
          </cell>
          <cell r="D107">
            <v>3</v>
          </cell>
          <cell r="E107">
            <v>3</v>
          </cell>
          <cell r="F107">
            <v>3</v>
          </cell>
          <cell r="G107">
            <v>3</v>
          </cell>
          <cell r="H107">
            <v>3</v>
          </cell>
          <cell r="I107">
            <v>3</v>
          </cell>
        </row>
        <row r="108">
          <cell r="A108" t="str">
            <v>CORBN</v>
          </cell>
          <cell r="B108"/>
          <cell r="C108" t="str">
            <v>BN</v>
          </cell>
          <cell r="D108">
            <v>268</v>
          </cell>
          <cell r="E108">
            <v>269</v>
          </cell>
          <cell r="F108">
            <v>270</v>
          </cell>
          <cell r="G108">
            <v>271</v>
          </cell>
          <cell r="H108">
            <v>272</v>
          </cell>
          <cell r="I108">
            <v>273</v>
          </cell>
        </row>
        <row r="109">
          <cell r="A109" t="str">
            <v>CORP</v>
          </cell>
          <cell r="B109"/>
          <cell r="C109" t="str">
            <v>P</v>
          </cell>
          <cell r="D109">
            <v>2</v>
          </cell>
          <cell r="E109">
            <v>2</v>
          </cell>
          <cell r="F109">
            <v>2</v>
          </cell>
          <cell r="G109">
            <v>2</v>
          </cell>
          <cell r="H109">
            <v>2</v>
          </cell>
          <cell r="I109">
            <v>2</v>
          </cell>
        </row>
        <row r="110">
          <cell r="A110" t="str">
            <v>CORBNP</v>
          </cell>
          <cell r="B110"/>
          <cell r="C110" t="str">
            <v>BNP</v>
          </cell>
          <cell r="D110">
            <v>2</v>
          </cell>
          <cell r="E110">
            <v>2</v>
          </cell>
          <cell r="F110">
            <v>2</v>
          </cell>
          <cell r="G110">
            <v>2</v>
          </cell>
          <cell r="H110">
            <v>2</v>
          </cell>
          <cell r="I110">
            <v>2</v>
          </cell>
        </row>
        <row r="111">
          <cell r="A111" t="str">
            <v>CORBEP</v>
          </cell>
          <cell r="B111"/>
          <cell r="C111" t="str">
            <v>BEP</v>
          </cell>
          <cell r="D111"/>
          <cell r="E111"/>
          <cell r="F111"/>
          <cell r="G111"/>
          <cell r="H111"/>
          <cell r="I111"/>
        </row>
        <row r="112">
          <cell r="A112" t="str">
            <v>CORMP</v>
          </cell>
          <cell r="B112"/>
          <cell r="C112" t="str">
            <v>MP</v>
          </cell>
          <cell r="D112"/>
          <cell r="E112"/>
          <cell r="F112"/>
          <cell r="G112"/>
          <cell r="H112"/>
          <cell r="I112"/>
        </row>
      </sheetData>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ção"/>
      <sheetName val="EDA N1-20 DEE Energia corr perd"/>
      <sheetName val="EDA N1-45 TVCF e Aditivas"/>
      <sheetName val="EDA N1-45 TVCF e Aditivas_final"/>
      <sheetName val="EDA N6-47 Vendas"/>
      <sheetName val="EDA N6-44 b_c_d"/>
      <sheetName val="Ip 2018"/>
      <sheetName val="EDA N6-44 b_c_d (Social)"/>
      <sheetName val="DNC"/>
      <sheetName val="Cons"/>
      <sheetName val="Cons (BTE)"/>
      <sheetName val="VCF"/>
      <sheetName val="VADT"/>
      <sheetName val="Desc_Trab"/>
    </sheetNames>
    <sheetDataSet>
      <sheetData sheetId="0"/>
      <sheetData sheetId="1"/>
      <sheetData sheetId="2"/>
      <sheetData sheetId="3"/>
      <sheetData sheetId="4"/>
      <sheetData sheetId="5"/>
      <sheetData sheetId="6"/>
      <sheetData sheetId="7"/>
      <sheetData sheetId="8">
        <row r="12">
          <cell r="C12" t="str">
            <v>2019 Total</v>
          </cell>
          <cell r="D12" t="str">
            <v>2020 Total</v>
          </cell>
          <cell r="E12" t="str">
            <v>2021 Total</v>
          </cell>
          <cell r="F12" t="str">
            <v>2022 Total</v>
          </cell>
          <cell r="G12" t="str">
            <v>2023 Total</v>
          </cell>
          <cell r="H12" t="str">
            <v>2024 Total</v>
          </cell>
        </row>
        <row r="13">
          <cell r="C13" t="str">
            <v>2019.TOTAL</v>
          </cell>
          <cell r="D13" t="str">
            <v>2020.TOTAL</v>
          </cell>
          <cell r="E13" t="str">
            <v>2021.TOTAL</v>
          </cell>
          <cell r="F13" t="str">
            <v>2022.TOTAL</v>
          </cell>
          <cell r="G13" t="str">
            <v>2023.TOTAL</v>
          </cell>
          <cell r="H13" t="str">
            <v>2024.TOTAL</v>
          </cell>
        </row>
        <row r="14">
          <cell r="C14" t="str">
            <v>ILHAS_I</v>
          </cell>
          <cell r="D14" t="str">
            <v>ILHAS_I</v>
          </cell>
          <cell r="E14" t="str">
            <v>ILHAS_I</v>
          </cell>
          <cell r="F14" t="str">
            <v>ILHAS_I</v>
          </cell>
          <cell r="G14" t="str">
            <v>ILHAS_I</v>
          </cell>
          <cell r="H14" t="str">
            <v>ILHAS_I</v>
          </cell>
        </row>
        <row r="15">
          <cell r="B15" t="str">
            <v>Vendas Totais</v>
          </cell>
          <cell r="C15">
            <v>125386</v>
          </cell>
          <cell r="D15">
            <v>125911</v>
          </cell>
          <cell r="E15">
            <v>126401</v>
          </cell>
          <cell r="F15">
            <v>126916</v>
          </cell>
          <cell r="G15">
            <v>127335</v>
          </cell>
          <cell r="H15">
            <v>127652</v>
          </cell>
        </row>
        <row r="16">
          <cell r="B16" t="str">
            <v>Vendas Alta Tensão</v>
          </cell>
          <cell r="C16"/>
          <cell r="D16"/>
          <cell r="E16"/>
          <cell r="F16"/>
          <cell r="G16"/>
          <cell r="H16"/>
        </row>
        <row r="17">
          <cell r="B17" t="str">
            <v>Vendas Média Tensão</v>
          </cell>
          <cell r="C17">
            <v>756</v>
          </cell>
          <cell r="D17">
            <v>757</v>
          </cell>
          <cell r="E17">
            <v>758</v>
          </cell>
          <cell r="F17">
            <v>759</v>
          </cell>
          <cell r="G17">
            <v>761</v>
          </cell>
          <cell r="H17">
            <v>762</v>
          </cell>
        </row>
        <row r="18">
          <cell r="B18" t="str">
            <v>VENDA A CLIENTES FINAIS EM MT TETRA-HORÁRIA</v>
          </cell>
          <cell r="C18">
            <v>756</v>
          </cell>
          <cell r="D18">
            <v>757</v>
          </cell>
          <cell r="E18">
            <v>758</v>
          </cell>
          <cell r="F18">
            <v>759</v>
          </cell>
          <cell r="G18">
            <v>761</v>
          </cell>
          <cell r="H18">
            <v>762</v>
          </cell>
        </row>
        <row r="19">
          <cell r="A19" t="str">
            <v>MT_Termo tarifário fixo</v>
          </cell>
          <cell r="B19" t="str">
            <v>Termo tarifário fixo</v>
          </cell>
          <cell r="C19">
            <v>756</v>
          </cell>
          <cell r="D19">
            <v>757</v>
          </cell>
          <cell r="E19">
            <v>758</v>
          </cell>
          <cell r="F19">
            <v>759</v>
          </cell>
          <cell r="G19">
            <v>761</v>
          </cell>
          <cell r="H19">
            <v>762</v>
          </cell>
        </row>
        <row r="20">
          <cell r="B20" t="str">
            <v>Potência</v>
          </cell>
          <cell r="C20"/>
          <cell r="D20"/>
          <cell r="E20"/>
          <cell r="F20"/>
          <cell r="G20"/>
          <cell r="H20"/>
        </row>
        <row r="21">
          <cell r="B21" t="str">
            <v>Horas_de_ponta</v>
          </cell>
          <cell r="C21"/>
          <cell r="D21"/>
          <cell r="E21"/>
          <cell r="F21"/>
          <cell r="G21"/>
          <cell r="H21"/>
        </row>
        <row r="22">
          <cell r="B22" t="str">
            <v>Contratada</v>
          </cell>
          <cell r="C22"/>
          <cell r="D22"/>
          <cell r="E22"/>
          <cell r="F22"/>
          <cell r="G22"/>
          <cell r="H22"/>
        </row>
        <row r="23">
          <cell r="B23" t="str">
            <v>Energia Activa</v>
          </cell>
          <cell r="C23"/>
          <cell r="D23"/>
          <cell r="E23"/>
          <cell r="F23"/>
          <cell r="G23"/>
          <cell r="H23"/>
        </row>
        <row r="24">
          <cell r="B24" t="str">
            <v>Períodos I, IV</v>
          </cell>
          <cell r="C24"/>
          <cell r="D24"/>
          <cell r="E24"/>
          <cell r="F24"/>
          <cell r="G24"/>
          <cell r="H24"/>
        </row>
        <row r="25">
          <cell r="B25" t="str">
            <v>Horas de ponta</v>
          </cell>
          <cell r="C25"/>
          <cell r="D25"/>
          <cell r="E25"/>
          <cell r="F25"/>
          <cell r="G25"/>
          <cell r="H25"/>
        </row>
        <row r="26">
          <cell r="B26" t="str">
            <v>Horas cheias</v>
          </cell>
          <cell r="C26"/>
          <cell r="D26"/>
          <cell r="E26"/>
          <cell r="F26"/>
          <cell r="G26"/>
          <cell r="H26"/>
        </row>
        <row r="27">
          <cell r="B27" t="str">
            <v>Horas de vazio normal</v>
          </cell>
          <cell r="C27"/>
          <cell r="D27"/>
          <cell r="E27"/>
          <cell r="F27"/>
          <cell r="G27"/>
          <cell r="H27"/>
        </row>
        <row r="28">
          <cell r="B28" t="str">
            <v>Horas de super vazio</v>
          </cell>
          <cell r="C28"/>
          <cell r="D28"/>
          <cell r="E28"/>
          <cell r="F28"/>
          <cell r="G28"/>
          <cell r="H28"/>
        </row>
        <row r="29">
          <cell r="B29" t="str">
            <v>Períodos II, III</v>
          </cell>
          <cell r="C29"/>
          <cell r="D29"/>
          <cell r="E29"/>
          <cell r="F29"/>
          <cell r="G29"/>
          <cell r="H29"/>
        </row>
        <row r="30">
          <cell r="B30" t="str">
            <v>Horas de ponta</v>
          </cell>
          <cell r="C30"/>
          <cell r="D30"/>
          <cell r="E30"/>
          <cell r="F30"/>
          <cell r="G30"/>
          <cell r="H30"/>
        </row>
        <row r="31">
          <cell r="B31" t="str">
            <v>Horas cheias</v>
          </cell>
          <cell r="C31"/>
          <cell r="D31"/>
          <cell r="E31"/>
          <cell r="F31"/>
          <cell r="G31"/>
          <cell r="H31"/>
        </row>
        <row r="32">
          <cell r="B32" t="str">
            <v>Horas de vazio normal</v>
          </cell>
          <cell r="C32"/>
          <cell r="D32"/>
          <cell r="E32"/>
          <cell r="F32"/>
          <cell r="G32"/>
          <cell r="H32"/>
        </row>
        <row r="33">
          <cell r="B33" t="str">
            <v>Horas de super vazio</v>
          </cell>
          <cell r="C33"/>
          <cell r="D33"/>
          <cell r="E33"/>
          <cell r="F33"/>
          <cell r="G33"/>
          <cell r="H33"/>
        </row>
        <row r="34">
          <cell r="B34" t="str">
            <v>Energia Reactiva</v>
          </cell>
          <cell r="C34"/>
          <cell r="D34"/>
          <cell r="E34"/>
          <cell r="F34"/>
          <cell r="G34"/>
          <cell r="H34"/>
        </row>
        <row r="35">
          <cell r="B35" t="str">
            <v>Energia Reactiva Fornecida 1º-Esc</v>
          </cell>
          <cell r="C35"/>
          <cell r="D35"/>
          <cell r="E35"/>
          <cell r="F35"/>
          <cell r="G35"/>
          <cell r="H35"/>
        </row>
        <row r="36">
          <cell r="B36" t="str">
            <v>Energia Reactiva Fornecida 2º-Esc</v>
          </cell>
          <cell r="C36"/>
          <cell r="D36"/>
          <cell r="E36"/>
          <cell r="F36"/>
          <cell r="G36"/>
          <cell r="H36"/>
        </row>
        <row r="37">
          <cell r="B37" t="str">
            <v>Energia Reactiva Fornecida 3º-Esc</v>
          </cell>
          <cell r="C37"/>
          <cell r="D37"/>
          <cell r="E37"/>
          <cell r="F37"/>
          <cell r="G37"/>
          <cell r="H37"/>
        </row>
        <row r="38">
          <cell r="B38" t="str">
            <v>Recebida (Indutiva)</v>
          </cell>
          <cell r="C38"/>
          <cell r="D38"/>
          <cell r="E38"/>
          <cell r="F38"/>
          <cell r="G38"/>
          <cell r="H38"/>
        </row>
        <row r="39">
          <cell r="B39" t="str">
            <v>Vendas Baixa Tensão</v>
          </cell>
          <cell r="C39">
            <v>124630</v>
          </cell>
          <cell r="D39">
            <v>125154</v>
          </cell>
          <cell r="E39">
            <v>125643</v>
          </cell>
          <cell r="F39">
            <v>126157</v>
          </cell>
          <cell r="G39">
            <v>126574</v>
          </cell>
          <cell r="H39">
            <v>126890</v>
          </cell>
        </row>
        <row r="40">
          <cell r="B40" t="str">
            <v>Vendas Baixa Tensão Especial</v>
          </cell>
          <cell r="C40">
            <v>709</v>
          </cell>
          <cell r="D40">
            <v>714</v>
          </cell>
          <cell r="E40">
            <v>721</v>
          </cell>
          <cell r="F40">
            <v>727</v>
          </cell>
          <cell r="G40">
            <v>734</v>
          </cell>
          <cell r="H40">
            <v>740</v>
          </cell>
        </row>
        <row r="41">
          <cell r="B41" t="str">
            <v>VENDA A CLIENTES FINAIS EM BTE TETRA-HORÁRIA</v>
          </cell>
          <cell r="C41">
            <v>709</v>
          </cell>
          <cell r="D41">
            <v>714</v>
          </cell>
          <cell r="E41">
            <v>721</v>
          </cell>
          <cell r="F41">
            <v>727</v>
          </cell>
          <cell r="G41">
            <v>734</v>
          </cell>
          <cell r="H41">
            <v>740</v>
          </cell>
        </row>
        <row r="42">
          <cell r="A42" t="str">
            <v>BTE_Termo tarifário fixo</v>
          </cell>
          <cell r="B42" t="str">
            <v>Termo tarifário fixo</v>
          </cell>
          <cell r="C42">
            <v>709</v>
          </cell>
          <cell r="D42">
            <v>714</v>
          </cell>
          <cell r="E42">
            <v>721</v>
          </cell>
          <cell r="F42">
            <v>727</v>
          </cell>
          <cell r="G42">
            <v>734</v>
          </cell>
          <cell r="H42">
            <v>740</v>
          </cell>
        </row>
        <row r="43">
          <cell r="B43" t="str">
            <v>Potência</v>
          </cell>
          <cell r="C43"/>
          <cell r="D43"/>
          <cell r="E43"/>
          <cell r="F43"/>
          <cell r="G43"/>
          <cell r="H43"/>
        </row>
        <row r="44">
          <cell r="B44" t="str">
            <v>Horas_de_ponta</v>
          </cell>
          <cell r="C44"/>
          <cell r="D44"/>
          <cell r="E44"/>
          <cell r="F44"/>
          <cell r="G44"/>
          <cell r="H44"/>
        </row>
        <row r="45">
          <cell r="B45" t="str">
            <v>Contratada</v>
          </cell>
          <cell r="C45"/>
          <cell r="D45"/>
          <cell r="E45"/>
          <cell r="F45"/>
          <cell r="G45"/>
          <cell r="H45"/>
        </row>
        <row r="46">
          <cell r="B46" t="str">
            <v>Energia Activa</v>
          </cell>
          <cell r="C46"/>
          <cell r="D46"/>
          <cell r="E46"/>
          <cell r="F46"/>
          <cell r="G46"/>
          <cell r="H46"/>
        </row>
        <row r="47">
          <cell r="B47" t="str">
            <v>Horas de ponta</v>
          </cell>
          <cell r="C47"/>
          <cell r="D47"/>
          <cell r="E47"/>
          <cell r="F47"/>
          <cell r="G47"/>
          <cell r="H47"/>
        </row>
        <row r="48">
          <cell r="B48" t="str">
            <v>Horas cheias</v>
          </cell>
          <cell r="C48"/>
          <cell r="D48"/>
          <cell r="E48"/>
          <cell r="F48"/>
          <cell r="G48"/>
          <cell r="H48"/>
        </row>
        <row r="49">
          <cell r="B49" t="str">
            <v>Horas de vazio normal</v>
          </cell>
          <cell r="C49"/>
          <cell r="D49"/>
          <cell r="E49"/>
          <cell r="F49"/>
          <cell r="G49"/>
          <cell r="H49"/>
        </row>
        <row r="50">
          <cell r="B50" t="str">
            <v>Horas de super vazio</v>
          </cell>
          <cell r="C50"/>
          <cell r="D50"/>
          <cell r="E50"/>
          <cell r="F50"/>
          <cell r="G50"/>
          <cell r="H50"/>
        </row>
        <row r="51">
          <cell r="B51" t="str">
            <v>Energia Reactiva</v>
          </cell>
          <cell r="C51"/>
          <cell r="D51"/>
          <cell r="E51"/>
          <cell r="F51"/>
          <cell r="G51"/>
          <cell r="H51"/>
        </row>
        <row r="52">
          <cell r="B52" t="str">
            <v>Fornecida pela rede 1ª Esc</v>
          </cell>
          <cell r="C52"/>
          <cell r="D52"/>
          <cell r="E52"/>
          <cell r="F52"/>
          <cell r="G52"/>
          <cell r="H52"/>
        </row>
        <row r="53">
          <cell r="B53" t="str">
            <v>Fornecida pela rede 2ª Esc</v>
          </cell>
          <cell r="C53"/>
          <cell r="D53"/>
          <cell r="E53"/>
          <cell r="F53"/>
          <cell r="G53"/>
          <cell r="H53"/>
        </row>
        <row r="54">
          <cell r="B54" t="str">
            <v>Fornecida pela rede 3ª Esc</v>
          </cell>
          <cell r="C54"/>
          <cell r="D54"/>
          <cell r="E54"/>
          <cell r="F54"/>
          <cell r="G54"/>
          <cell r="H54"/>
        </row>
        <row r="55">
          <cell r="B55" t="str">
            <v>Recebida pela rede (indutiva)</v>
          </cell>
          <cell r="C55"/>
          <cell r="D55"/>
          <cell r="E55"/>
          <cell r="F55"/>
          <cell r="G55"/>
          <cell r="H55"/>
        </row>
        <row r="56">
          <cell r="B56" t="str">
            <v>VENDA A CLIENTES FINAIS EM BTE TETRA-HORÁRIA</v>
          </cell>
          <cell r="C56"/>
          <cell r="D56"/>
          <cell r="E56"/>
          <cell r="F56"/>
          <cell r="G56"/>
          <cell r="H56"/>
        </row>
        <row r="57">
          <cell r="B57" t="str">
            <v>Termo tarifário fixo</v>
          </cell>
          <cell r="C57"/>
          <cell r="D57"/>
          <cell r="E57"/>
          <cell r="F57"/>
          <cell r="G57"/>
          <cell r="H57"/>
        </row>
        <row r="58">
          <cell r="B58" t="str">
            <v>Energia Activa</v>
          </cell>
          <cell r="C58"/>
          <cell r="D58"/>
          <cell r="E58"/>
          <cell r="F58"/>
          <cell r="G58"/>
          <cell r="H58"/>
        </row>
        <row r="59">
          <cell r="B59" t="str">
            <v>Horas cheias</v>
          </cell>
          <cell r="C59"/>
          <cell r="D59"/>
          <cell r="E59"/>
          <cell r="F59"/>
          <cell r="G59"/>
          <cell r="H59"/>
        </row>
        <row r="60">
          <cell r="B60" t="str">
            <v>Horas de ponta</v>
          </cell>
          <cell r="C60"/>
          <cell r="D60"/>
          <cell r="E60"/>
          <cell r="F60"/>
          <cell r="G60"/>
          <cell r="H60"/>
        </row>
        <row r="61">
          <cell r="B61" t="str">
            <v>Horas de super vazio</v>
          </cell>
          <cell r="C61"/>
          <cell r="D61"/>
          <cell r="E61"/>
          <cell r="F61"/>
          <cell r="G61"/>
          <cell r="H61"/>
        </row>
        <row r="62">
          <cell r="B62" t="str">
            <v>Horas de vazio normal</v>
          </cell>
          <cell r="C62"/>
          <cell r="D62"/>
          <cell r="E62"/>
          <cell r="F62"/>
          <cell r="G62"/>
          <cell r="H62"/>
        </row>
        <row r="63">
          <cell r="B63" t="str">
            <v>Horas de  super ponta</v>
          </cell>
          <cell r="C63"/>
          <cell r="D63"/>
          <cell r="E63"/>
          <cell r="F63"/>
          <cell r="G63"/>
          <cell r="H63"/>
        </row>
        <row r="64">
          <cell r="B64" t="str">
            <v>Energia Reactiva</v>
          </cell>
          <cell r="C64"/>
          <cell r="D64"/>
          <cell r="E64"/>
          <cell r="F64"/>
          <cell r="G64"/>
          <cell r="H64"/>
        </row>
        <row r="65">
          <cell r="B65" t="str">
            <v>Fornecida pela rede 1ª Esc</v>
          </cell>
          <cell r="C65"/>
          <cell r="D65"/>
          <cell r="E65"/>
          <cell r="F65"/>
          <cell r="G65"/>
          <cell r="H65"/>
        </row>
        <row r="66">
          <cell r="B66" t="str">
            <v>Fornecida pela rede 2ª Esc</v>
          </cell>
          <cell r="C66"/>
          <cell r="D66"/>
          <cell r="E66"/>
          <cell r="F66"/>
          <cell r="G66"/>
          <cell r="H66"/>
        </row>
        <row r="67">
          <cell r="B67" t="str">
            <v>Fornecida pela rede 3ª Esc</v>
          </cell>
          <cell r="C67"/>
          <cell r="D67"/>
          <cell r="E67"/>
          <cell r="F67"/>
          <cell r="G67"/>
          <cell r="H67"/>
        </row>
        <row r="68">
          <cell r="B68" t="str">
            <v>Recebida pela rede (indutiva)</v>
          </cell>
          <cell r="C68"/>
          <cell r="D68"/>
          <cell r="E68"/>
          <cell r="F68"/>
          <cell r="G68"/>
          <cell r="H68"/>
        </row>
        <row r="69">
          <cell r="B69" t="str">
            <v>Potência</v>
          </cell>
          <cell r="C69"/>
          <cell r="D69"/>
          <cell r="E69"/>
          <cell r="F69"/>
          <cell r="G69"/>
          <cell r="H69"/>
        </row>
        <row r="70">
          <cell r="B70" t="str">
            <v>Horas_de_ponta</v>
          </cell>
          <cell r="C70"/>
          <cell r="D70"/>
          <cell r="E70"/>
          <cell r="F70"/>
          <cell r="G70"/>
          <cell r="H70"/>
        </row>
        <row r="71">
          <cell r="B71" t="str">
            <v>Contratada</v>
          </cell>
          <cell r="C71"/>
          <cell r="D71"/>
          <cell r="E71"/>
          <cell r="F71"/>
          <cell r="G71"/>
          <cell r="H71"/>
        </row>
        <row r="72">
          <cell r="B72" t="str">
            <v>Vendas Baixa Tensão Normal</v>
          </cell>
          <cell r="C72">
            <v>123921</v>
          </cell>
          <cell r="D72">
            <v>124440</v>
          </cell>
          <cell r="E72">
            <v>124922</v>
          </cell>
          <cell r="F72">
            <v>125430</v>
          </cell>
          <cell r="G72">
            <v>125840</v>
          </cell>
          <cell r="H72">
            <v>126150</v>
          </cell>
        </row>
        <row r="73">
          <cell r="A73" t="str">
            <v>BTN_VENDA A CLIENTES FINAIS EM BTN (&gt;20,7 kVA) TRI-HORÁRIA</v>
          </cell>
          <cell r="B73" t="str">
            <v>VENDA A CLIENTES FINAIS EM BTN (&gt;20,7 kVA) TRI-HORÁRIA</v>
          </cell>
          <cell r="C73">
            <v>1666</v>
          </cell>
          <cell r="D73">
            <v>1671</v>
          </cell>
          <cell r="E73">
            <v>1677</v>
          </cell>
          <cell r="F73">
            <v>1682</v>
          </cell>
          <cell r="G73">
            <v>1688</v>
          </cell>
          <cell r="H73">
            <v>1691</v>
          </cell>
        </row>
        <row r="74">
          <cell r="A74" t="str">
            <v>BTN_Potência</v>
          </cell>
          <cell r="B74" t="str">
            <v>Potência</v>
          </cell>
          <cell r="C74">
            <v>1666</v>
          </cell>
          <cell r="D74">
            <v>1671</v>
          </cell>
          <cell r="E74">
            <v>1677</v>
          </cell>
          <cell r="F74">
            <v>1682</v>
          </cell>
          <cell r="G74">
            <v>1688</v>
          </cell>
          <cell r="H74">
            <v>1691</v>
          </cell>
        </row>
        <row r="75">
          <cell r="A75" t="str">
            <v>BTN_P_27,6</v>
          </cell>
          <cell r="B75" t="str">
            <v>27,6</v>
          </cell>
          <cell r="C75">
            <v>826</v>
          </cell>
          <cell r="D75">
            <v>828</v>
          </cell>
          <cell r="E75">
            <v>831</v>
          </cell>
          <cell r="F75">
            <v>833</v>
          </cell>
          <cell r="G75">
            <v>836</v>
          </cell>
          <cell r="H75">
            <v>838</v>
          </cell>
        </row>
        <row r="76">
          <cell r="A76" t="str">
            <v>BTN_P_34,5</v>
          </cell>
          <cell r="B76" t="str">
            <v>34,5</v>
          </cell>
          <cell r="C76">
            <v>376</v>
          </cell>
          <cell r="D76">
            <v>378</v>
          </cell>
          <cell r="E76">
            <v>379</v>
          </cell>
          <cell r="F76">
            <v>380</v>
          </cell>
          <cell r="G76">
            <v>381</v>
          </cell>
          <cell r="H76">
            <v>382</v>
          </cell>
        </row>
        <row r="77">
          <cell r="A77" t="str">
            <v>BTN_P_41,4</v>
          </cell>
          <cell r="B77" t="str">
            <v>41,4</v>
          </cell>
          <cell r="C77">
            <v>464</v>
          </cell>
          <cell r="D77">
            <v>465</v>
          </cell>
          <cell r="E77">
            <v>467</v>
          </cell>
          <cell r="F77">
            <v>469</v>
          </cell>
          <cell r="G77">
            <v>471</v>
          </cell>
          <cell r="H77">
            <v>471</v>
          </cell>
        </row>
        <row r="78">
          <cell r="B78" t="str">
            <v>Energia Activa</v>
          </cell>
          <cell r="C78"/>
          <cell r="D78"/>
          <cell r="E78"/>
          <cell r="F78"/>
          <cell r="G78"/>
          <cell r="H78"/>
        </row>
        <row r="79">
          <cell r="B79" t="str">
            <v>Horas de ponta</v>
          </cell>
          <cell r="C79"/>
          <cell r="D79"/>
          <cell r="E79"/>
          <cell r="F79"/>
          <cell r="G79"/>
          <cell r="H79"/>
        </row>
        <row r="80">
          <cell r="B80" t="str">
            <v>Horas de ponta - 27,6</v>
          </cell>
          <cell r="C80"/>
          <cell r="D80"/>
          <cell r="E80"/>
          <cell r="F80"/>
          <cell r="G80"/>
          <cell r="H80"/>
        </row>
        <row r="81">
          <cell r="B81" t="str">
            <v>Horas de ponta - 34,5</v>
          </cell>
          <cell r="C81"/>
          <cell r="D81"/>
          <cell r="E81"/>
          <cell r="F81"/>
          <cell r="G81"/>
          <cell r="H81"/>
        </row>
        <row r="82">
          <cell r="B82" t="str">
            <v>Horas de ponta - 41,4</v>
          </cell>
          <cell r="C82"/>
          <cell r="D82"/>
          <cell r="E82"/>
          <cell r="F82"/>
          <cell r="G82"/>
          <cell r="H82"/>
        </row>
        <row r="83">
          <cell r="B83" t="str">
            <v>Horas cheias</v>
          </cell>
          <cell r="C83"/>
          <cell r="D83"/>
          <cell r="E83"/>
          <cell r="F83"/>
          <cell r="G83"/>
          <cell r="H83"/>
        </row>
        <row r="84">
          <cell r="B84" t="str">
            <v>Horas cheias - 27,6</v>
          </cell>
          <cell r="C84"/>
          <cell r="D84"/>
          <cell r="E84"/>
          <cell r="F84"/>
          <cell r="G84"/>
          <cell r="H84"/>
        </row>
        <row r="85">
          <cell r="B85" t="str">
            <v>Horas cheias - 34,5</v>
          </cell>
          <cell r="C85"/>
          <cell r="D85"/>
          <cell r="E85"/>
          <cell r="F85"/>
          <cell r="G85"/>
          <cell r="H85"/>
        </row>
        <row r="86">
          <cell r="B86" t="str">
            <v>Horas cheias - 41,4</v>
          </cell>
          <cell r="C86"/>
          <cell r="D86"/>
          <cell r="E86"/>
          <cell r="F86"/>
          <cell r="G86"/>
          <cell r="H86"/>
        </row>
        <row r="87">
          <cell r="B87" t="str">
            <v>Horas de vazio</v>
          </cell>
          <cell r="C87"/>
          <cell r="D87"/>
          <cell r="E87"/>
          <cell r="F87"/>
          <cell r="G87"/>
          <cell r="H87"/>
        </row>
        <row r="88">
          <cell r="B88" t="str">
            <v>Horas de vazio - 27,6</v>
          </cell>
          <cell r="C88"/>
          <cell r="D88"/>
          <cell r="E88"/>
          <cell r="F88"/>
          <cell r="G88"/>
          <cell r="H88"/>
        </row>
        <row r="89">
          <cell r="B89" t="str">
            <v>Horas de vazio - 34,5</v>
          </cell>
          <cell r="C89"/>
          <cell r="D89"/>
          <cell r="E89"/>
          <cell r="F89"/>
          <cell r="G89"/>
          <cell r="H89"/>
        </row>
        <row r="90">
          <cell r="B90" t="str">
            <v>Horas de vazio - 41,4</v>
          </cell>
          <cell r="C90"/>
          <cell r="D90"/>
          <cell r="E90"/>
          <cell r="F90"/>
          <cell r="G90"/>
          <cell r="H90"/>
        </row>
        <row r="91">
          <cell r="A91" t="str">
            <v>BTN_VENDA A CLIENTES FINAIS EM BTN (&lt;=20,7 kVA e &gt; 2,3 kVA)</v>
          </cell>
          <cell r="B91" t="str">
            <v>VENDA A CLIENTES FINAIS EM BTN (&lt;=20,7 kVA e &gt; 2,3 kVA)</v>
          </cell>
          <cell r="C91">
            <v>98214</v>
          </cell>
          <cell r="D91">
            <v>98625</v>
          </cell>
          <cell r="E91">
            <v>99013</v>
          </cell>
          <cell r="F91">
            <v>99418</v>
          </cell>
          <cell r="G91">
            <v>99748</v>
          </cell>
          <cell r="H91">
            <v>99994</v>
          </cell>
        </row>
        <row r="92">
          <cell r="A92" t="str">
            <v>BTN_Potência</v>
          </cell>
          <cell r="B92" t="str">
            <v>Potência</v>
          </cell>
          <cell r="C92">
            <v>98214</v>
          </cell>
          <cell r="D92">
            <v>98625</v>
          </cell>
          <cell r="E92">
            <v>99013</v>
          </cell>
          <cell r="F92">
            <v>99418</v>
          </cell>
          <cell r="G92">
            <v>99748</v>
          </cell>
          <cell r="H92">
            <v>99994</v>
          </cell>
        </row>
        <row r="93">
          <cell r="A93" t="str">
            <v>BTN_P_Tarifa Simples</v>
          </cell>
          <cell r="B93" t="str">
            <v>Tarifa Simples</v>
          </cell>
          <cell r="C93">
            <v>72762</v>
          </cell>
          <cell r="D93">
            <v>73068</v>
          </cell>
          <cell r="E93">
            <v>73355</v>
          </cell>
          <cell r="F93">
            <v>73663</v>
          </cell>
          <cell r="G93">
            <v>73906</v>
          </cell>
          <cell r="H93">
            <v>74089</v>
          </cell>
        </row>
        <row r="94">
          <cell r="A94" t="str">
            <v>BTN_Simples_P_3,45</v>
          </cell>
          <cell r="B94" t="str">
            <v>3,45</v>
          </cell>
          <cell r="C94">
            <v>39279</v>
          </cell>
          <cell r="D94">
            <v>39447</v>
          </cell>
          <cell r="E94">
            <v>39608</v>
          </cell>
          <cell r="F94">
            <v>39776</v>
          </cell>
          <cell r="G94">
            <v>39909</v>
          </cell>
          <cell r="H94">
            <v>40012</v>
          </cell>
        </row>
        <row r="95">
          <cell r="A95" t="str">
            <v>BTN_Simples_P_4,6</v>
          </cell>
          <cell r="B95" t="str">
            <v>4,6</v>
          </cell>
          <cell r="C95">
            <v>954</v>
          </cell>
          <cell r="D95">
            <v>958</v>
          </cell>
          <cell r="E95">
            <v>961</v>
          </cell>
          <cell r="F95">
            <v>965</v>
          </cell>
          <cell r="G95">
            <v>968</v>
          </cell>
          <cell r="H95">
            <v>969</v>
          </cell>
        </row>
        <row r="96">
          <cell r="A96" t="str">
            <v>BTN_Simples_P_5,75</v>
          </cell>
          <cell r="B96" t="str">
            <v>5,75</v>
          </cell>
          <cell r="C96">
            <v>505</v>
          </cell>
          <cell r="D96">
            <v>507</v>
          </cell>
          <cell r="E96">
            <v>508</v>
          </cell>
          <cell r="F96">
            <v>511</v>
          </cell>
          <cell r="G96">
            <v>512</v>
          </cell>
          <cell r="H96">
            <v>513</v>
          </cell>
        </row>
        <row r="97">
          <cell r="A97" t="str">
            <v>BTN_Simples_P_6,9</v>
          </cell>
          <cell r="B97" t="str">
            <v>6,9</v>
          </cell>
          <cell r="C97">
            <v>23870</v>
          </cell>
          <cell r="D97">
            <v>23966</v>
          </cell>
          <cell r="E97">
            <v>24057</v>
          </cell>
          <cell r="F97">
            <v>24155</v>
          </cell>
          <cell r="G97">
            <v>24233</v>
          </cell>
          <cell r="H97">
            <v>24290</v>
          </cell>
        </row>
        <row r="98">
          <cell r="A98" t="str">
            <v>BTN_Simples_P_10,35</v>
          </cell>
          <cell r="B98" t="str">
            <v>10,35</v>
          </cell>
          <cell r="C98">
            <v>4153</v>
          </cell>
          <cell r="D98">
            <v>4173</v>
          </cell>
          <cell r="E98">
            <v>4190</v>
          </cell>
          <cell r="F98">
            <v>4208</v>
          </cell>
          <cell r="G98">
            <v>4224</v>
          </cell>
          <cell r="H98">
            <v>4236</v>
          </cell>
        </row>
        <row r="99">
          <cell r="A99" t="str">
            <v>BTN_Simples_P_13,8</v>
          </cell>
          <cell r="B99" t="str">
            <v>13,8</v>
          </cell>
          <cell r="C99">
            <v>1300</v>
          </cell>
          <cell r="D99">
            <v>1307</v>
          </cell>
          <cell r="E99">
            <v>1311</v>
          </cell>
          <cell r="F99">
            <v>1317</v>
          </cell>
          <cell r="G99">
            <v>1320</v>
          </cell>
          <cell r="H99">
            <v>1323</v>
          </cell>
        </row>
        <row r="100">
          <cell r="A100" t="str">
            <v>BTN_Simples_P_17,25</v>
          </cell>
          <cell r="B100" t="str">
            <v>17,25</v>
          </cell>
          <cell r="C100">
            <v>1717</v>
          </cell>
          <cell r="D100">
            <v>1723</v>
          </cell>
          <cell r="E100">
            <v>1729</v>
          </cell>
          <cell r="F100">
            <v>1736</v>
          </cell>
          <cell r="G100">
            <v>1741</v>
          </cell>
          <cell r="H100">
            <v>1745</v>
          </cell>
        </row>
        <row r="101">
          <cell r="A101" t="str">
            <v>BTN_Simples_P_20,7</v>
          </cell>
          <cell r="B101" t="str">
            <v>20,7</v>
          </cell>
          <cell r="C101">
            <v>984</v>
          </cell>
          <cell r="D101">
            <v>987</v>
          </cell>
          <cell r="E101">
            <v>991</v>
          </cell>
          <cell r="F101">
            <v>995</v>
          </cell>
          <cell r="G101">
            <v>999</v>
          </cell>
          <cell r="H101">
            <v>1001</v>
          </cell>
        </row>
        <row r="102">
          <cell r="A102" t="str">
            <v>BTN_P_Tarifa bi-horária</v>
          </cell>
          <cell r="B102" t="str">
            <v>Tarifa bi-horária</v>
          </cell>
          <cell r="C102">
            <v>1503</v>
          </cell>
          <cell r="D102">
            <v>1507</v>
          </cell>
          <cell r="E102">
            <v>1515</v>
          </cell>
          <cell r="F102">
            <v>1517</v>
          </cell>
          <cell r="G102">
            <v>1523</v>
          </cell>
          <cell r="H102">
            <v>1526</v>
          </cell>
        </row>
        <row r="103">
          <cell r="A103" t="str">
            <v>BTN_Bi_P_3,45</v>
          </cell>
          <cell r="B103" t="str">
            <v>3,45</v>
          </cell>
          <cell r="C103">
            <v>241</v>
          </cell>
          <cell r="D103">
            <v>242</v>
          </cell>
          <cell r="E103">
            <v>243</v>
          </cell>
          <cell r="F103">
            <v>243</v>
          </cell>
          <cell r="G103">
            <v>244</v>
          </cell>
          <cell r="H103">
            <v>245</v>
          </cell>
        </row>
        <row r="104">
          <cell r="A104" t="str">
            <v>BTN_Bi_P_4,6</v>
          </cell>
          <cell r="B104" t="str">
            <v>4,6</v>
          </cell>
          <cell r="C104">
            <v>31</v>
          </cell>
          <cell r="D104">
            <v>31</v>
          </cell>
          <cell r="E104">
            <v>31</v>
          </cell>
          <cell r="F104">
            <v>31</v>
          </cell>
          <cell r="G104">
            <v>31</v>
          </cell>
          <cell r="H104">
            <v>31</v>
          </cell>
        </row>
        <row r="105">
          <cell r="A105" t="str">
            <v>BTN_Bi_P_5,75</v>
          </cell>
          <cell r="B105" t="str">
            <v>5,75</v>
          </cell>
          <cell r="C105">
            <v>10</v>
          </cell>
          <cell r="D105">
            <v>10</v>
          </cell>
          <cell r="E105">
            <v>10</v>
          </cell>
          <cell r="F105">
            <v>10</v>
          </cell>
          <cell r="G105">
            <v>10</v>
          </cell>
          <cell r="H105">
            <v>10</v>
          </cell>
        </row>
        <row r="106">
          <cell r="A106" t="str">
            <v>BTN_Bi_P_6,9</v>
          </cell>
          <cell r="B106" t="str">
            <v>6,9</v>
          </cell>
          <cell r="C106">
            <v>690</v>
          </cell>
          <cell r="D106">
            <v>693</v>
          </cell>
          <cell r="E106">
            <v>697</v>
          </cell>
          <cell r="F106">
            <v>699</v>
          </cell>
          <cell r="G106">
            <v>702</v>
          </cell>
          <cell r="H106">
            <v>703</v>
          </cell>
        </row>
        <row r="107">
          <cell r="A107" t="str">
            <v>BTN_Bi_P_10,35</v>
          </cell>
          <cell r="B107" t="str">
            <v>10,35</v>
          </cell>
          <cell r="C107">
            <v>187</v>
          </cell>
          <cell r="D107">
            <v>187</v>
          </cell>
          <cell r="E107">
            <v>188</v>
          </cell>
          <cell r="F107">
            <v>188</v>
          </cell>
          <cell r="G107">
            <v>189</v>
          </cell>
          <cell r="H107">
            <v>189</v>
          </cell>
        </row>
        <row r="108">
          <cell r="A108" t="str">
            <v>BTN_Bi_P_13,8</v>
          </cell>
          <cell r="B108" t="str">
            <v>13,8</v>
          </cell>
          <cell r="C108">
            <v>142</v>
          </cell>
          <cell r="D108">
            <v>142</v>
          </cell>
          <cell r="E108">
            <v>143</v>
          </cell>
          <cell r="F108">
            <v>143</v>
          </cell>
          <cell r="G108">
            <v>144</v>
          </cell>
          <cell r="H108">
            <v>144</v>
          </cell>
        </row>
        <row r="109">
          <cell r="A109" t="str">
            <v>BTN_Bi_P_17,25</v>
          </cell>
          <cell r="B109" t="str">
            <v>17,25</v>
          </cell>
          <cell r="C109">
            <v>132</v>
          </cell>
          <cell r="D109">
            <v>132</v>
          </cell>
          <cell r="E109">
            <v>133</v>
          </cell>
          <cell r="F109">
            <v>133</v>
          </cell>
          <cell r="G109">
            <v>133</v>
          </cell>
          <cell r="H109">
            <v>134</v>
          </cell>
        </row>
        <row r="110">
          <cell r="A110" t="str">
            <v>BTN_Bi_P_20,7</v>
          </cell>
          <cell r="B110" t="str">
            <v>20,7</v>
          </cell>
          <cell r="C110">
            <v>70</v>
          </cell>
          <cell r="D110">
            <v>70</v>
          </cell>
          <cell r="E110">
            <v>70</v>
          </cell>
          <cell r="F110">
            <v>70</v>
          </cell>
          <cell r="G110">
            <v>70</v>
          </cell>
          <cell r="H110">
            <v>70</v>
          </cell>
        </row>
        <row r="111">
          <cell r="A111" t="str">
            <v>BTN_P_Tarifa tri-horária</v>
          </cell>
          <cell r="B111" t="str">
            <v>Tarifa tri-horária</v>
          </cell>
          <cell r="C111">
            <v>23949</v>
          </cell>
          <cell r="D111">
            <v>24050</v>
          </cell>
          <cell r="E111">
            <v>24143</v>
          </cell>
          <cell r="F111">
            <v>24238</v>
          </cell>
          <cell r="G111">
            <v>24319</v>
          </cell>
          <cell r="H111">
            <v>24379</v>
          </cell>
        </row>
        <row r="112">
          <cell r="A112" t="str">
            <v>BTN_Tri_P_3,45</v>
          </cell>
          <cell r="B112" t="str">
            <v>3,45</v>
          </cell>
          <cell r="C112">
            <v>6553</v>
          </cell>
          <cell r="D112">
            <v>6580</v>
          </cell>
          <cell r="E112">
            <v>6605</v>
          </cell>
          <cell r="F112">
            <v>6631</v>
          </cell>
          <cell r="G112">
            <v>6653</v>
          </cell>
          <cell r="H112">
            <v>6670</v>
          </cell>
        </row>
        <row r="113">
          <cell r="A113" t="str">
            <v>BTN_Tri_P_4,6</v>
          </cell>
          <cell r="B113" t="str">
            <v>4,6</v>
          </cell>
          <cell r="C113">
            <v>921</v>
          </cell>
          <cell r="D113">
            <v>925</v>
          </cell>
          <cell r="E113">
            <v>928</v>
          </cell>
          <cell r="F113">
            <v>931</v>
          </cell>
          <cell r="G113">
            <v>934</v>
          </cell>
          <cell r="H113">
            <v>936</v>
          </cell>
        </row>
        <row r="114">
          <cell r="A114" t="str">
            <v>BTN_Tri_P_5,75</v>
          </cell>
          <cell r="B114" t="str">
            <v>5,75</v>
          </cell>
          <cell r="C114">
            <v>533</v>
          </cell>
          <cell r="D114">
            <v>535</v>
          </cell>
          <cell r="E114">
            <v>536</v>
          </cell>
          <cell r="F114">
            <v>538</v>
          </cell>
          <cell r="G114">
            <v>540</v>
          </cell>
          <cell r="H114">
            <v>542</v>
          </cell>
        </row>
        <row r="115">
          <cell r="A115" t="str">
            <v>BTN_Tri_P_6,9</v>
          </cell>
          <cell r="B115" t="str">
            <v>6,9</v>
          </cell>
          <cell r="C115">
            <v>10895</v>
          </cell>
          <cell r="D115">
            <v>10939</v>
          </cell>
          <cell r="E115">
            <v>10983</v>
          </cell>
          <cell r="F115">
            <v>11027</v>
          </cell>
          <cell r="G115">
            <v>11064</v>
          </cell>
          <cell r="H115">
            <v>11089</v>
          </cell>
        </row>
        <row r="116">
          <cell r="A116" t="str">
            <v>BTN_Tri_P_10,35</v>
          </cell>
          <cell r="B116" t="str">
            <v>10,35</v>
          </cell>
          <cell r="C116">
            <v>1490</v>
          </cell>
          <cell r="D116">
            <v>1496</v>
          </cell>
          <cell r="E116">
            <v>1502</v>
          </cell>
          <cell r="F116">
            <v>1509</v>
          </cell>
          <cell r="G116">
            <v>1515</v>
          </cell>
          <cell r="H116">
            <v>1518</v>
          </cell>
        </row>
        <row r="117">
          <cell r="A117" t="str">
            <v>BTN_Tri_P_13,8</v>
          </cell>
          <cell r="B117" t="str">
            <v>13,8</v>
          </cell>
          <cell r="C117">
            <v>673</v>
          </cell>
          <cell r="D117">
            <v>677</v>
          </cell>
          <cell r="E117">
            <v>679</v>
          </cell>
          <cell r="F117">
            <v>681</v>
          </cell>
          <cell r="G117">
            <v>683</v>
          </cell>
          <cell r="H117">
            <v>685</v>
          </cell>
        </row>
        <row r="118">
          <cell r="A118" t="str">
            <v>BTN_Tri_P_17,25</v>
          </cell>
          <cell r="B118" t="str">
            <v>17,25</v>
          </cell>
          <cell r="C118">
            <v>656</v>
          </cell>
          <cell r="D118">
            <v>658</v>
          </cell>
          <cell r="E118">
            <v>661</v>
          </cell>
          <cell r="F118">
            <v>663</v>
          </cell>
          <cell r="G118">
            <v>666</v>
          </cell>
          <cell r="H118">
            <v>668</v>
          </cell>
        </row>
        <row r="119">
          <cell r="A119" t="str">
            <v>BTN_Tri_P_20,7</v>
          </cell>
          <cell r="B119" t="str">
            <v>20,7</v>
          </cell>
          <cell r="C119">
            <v>2228</v>
          </cell>
          <cell r="D119">
            <v>2240</v>
          </cell>
          <cell r="E119">
            <v>2249</v>
          </cell>
          <cell r="F119">
            <v>2258</v>
          </cell>
          <cell r="G119">
            <v>2264</v>
          </cell>
          <cell r="H119">
            <v>2271</v>
          </cell>
        </row>
        <row r="120">
          <cell r="B120" t="str">
            <v>Energia Activa</v>
          </cell>
          <cell r="C120"/>
          <cell r="D120"/>
          <cell r="E120"/>
          <cell r="F120"/>
          <cell r="G120"/>
          <cell r="H120"/>
        </row>
        <row r="121">
          <cell r="B121" t="str">
            <v>Tarifa Simples &gt; 2,3 e &lt; 20,7</v>
          </cell>
          <cell r="C121"/>
          <cell r="D121"/>
          <cell r="E121"/>
          <cell r="F121"/>
          <cell r="G121"/>
          <cell r="H121"/>
        </row>
        <row r="122">
          <cell r="B122" t="str">
            <v>Energia Simples</v>
          </cell>
          <cell r="C122"/>
          <cell r="D122"/>
          <cell r="E122"/>
          <cell r="F122"/>
          <cell r="G122"/>
          <cell r="H122"/>
        </row>
        <row r="123">
          <cell r="B123" t="str">
            <v>Energia Simples - 3,45</v>
          </cell>
          <cell r="C123"/>
          <cell r="D123"/>
          <cell r="E123"/>
          <cell r="F123"/>
          <cell r="G123"/>
          <cell r="H123"/>
        </row>
        <row r="124">
          <cell r="B124" t="str">
            <v>Energia Simples - 4,6</v>
          </cell>
          <cell r="C124"/>
          <cell r="D124"/>
          <cell r="E124"/>
          <cell r="F124"/>
          <cell r="G124"/>
          <cell r="H124"/>
        </row>
        <row r="125">
          <cell r="B125" t="str">
            <v>Energia Simples - 5,75</v>
          </cell>
          <cell r="C125"/>
          <cell r="D125"/>
          <cell r="E125"/>
          <cell r="F125"/>
          <cell r="G125"/>
          <cell r="H125"/>
        </row>
        <row r="126">
          <cell r="B126" t="str">
            <v>Energia Simples - 6,9</v>
          </cell>
          <cell r="C126"/>
          <cell r="D126"/>
          <cell r="E126"/>
          <cell r="F126"/>
          <cell r="G126"/>
          <cell r="H126"/>
        </row>
        <row r="127">
          <cell r="B127" t="str">
            <v>Energia Simples - 10,35</v>
          </cell>
          <cell r="C127"/>
          <cell r="D127"/>
          <cell r="E127"/>
          <cell r="F127"/>
          <cell r="G127"/>
          <cell r="H127"/>
        </row>
        <row r="128">
          <cell r="B128" t="str">
            <v>Energia Simples - 13,8</v>
          </cell>
          <cell r="C128"/>
          <cell r="D128"/>
          <cell r="E128"/>
          <cell r="F128"/>
          <cell r="G128"/>
          <cell r="H128"/>
        </row>
        <row r="129">
          <cell r="B129" t="str">
            <v>Energia Simples - 17,25</v>
          </cell>
          <cell r="C129"/>
          <cell r="D129"/>
          <cell r="E129"/>
          <cell r="F129"/>
          <cell r="G129"/>
          <cell r="H129"/>
        </row>
        <row r="130">
          <cell r="B130" t="str">
            <v>Energia Simples - 20,7</v>
          </cell>
          <cell r="C130"/>
          <cell r="D130"/>
          <cell r="E130"/>
          <cell r="F130"/>
          <cell r="G130"/>
          <cell r="H130"/>
        </row>
        <row r="131">
          <cell r="B131" t="str">
            <v>Tarifa_bi-horária</v>
          </cell>
          <cell r="C131"/>
          <cell r="D131"/>
          <cell r="E131"/>
          <cell r="F131"/>
          <cell r="G131"/>
          <cell r="H131"/>
        </row>
        <row r="132">
          <cell r="B132" t="str">
            <v>Horas fora de vazio</v>
          </cell>
          <cell r="C132"/>
          <cell r="D132"/>
          <cell r="E132"/>
          <cell r="F132"/>
          <cell r="G132"/>
          <cell r="H132"/>
        </row>
        <row r="133">
          <cell r="B133" t="str">
            <v>Horas fora de vazio - 3,45</v>
          </cell>
          <cell r="C133"/>
          <cell r="D133"/>
          <cell r="E133"/>
          <cell r="F133"/>
          <cell r="G133"/>
          <cell r="H133"/>
        </row>
        <row r="134">
          <cell r="B134" t="str">
            <v>Horas fora de vazio - 4,6</v>
          </cell>
          <cell r="C134"/>
          <cell r="D134"/>
          <cell r="E134"/>
          <cell r="F134"/>
          <cell r="G134"/>
          <cell r="H134"/>
        </row>
        <row r="135">
          <cell r="B135" t="str">
            <v>Horas fora de vazio - 5,75</v>
          </cell>
          <cell r="C135"/>
          <cell r="D135"/>
          <cell r="E135"/>
          <cell r="F135"/>
          <cell r="G135"/>
          <cell r="H135"/>
        </row>
        <row r="136">
          <cell r="B136" t="str">
            <v>Horas fora de vazio - 6,9</v>
          </cell>
          <cell r="C136"/>
          <cell r="D136"/>
          <cell r="E136"/>
          <cell r="F136"/>
          <cell r="G136"/>
          <cell r="H136"/>
        </row>
        <row r="137">
          <cell r="B137" t="str">
            <v>Horas fora de vazio - 10,35</v>
          </cell>
          <cell r="C137"/>
          <cell r="D137"/>
          <cell r="E137"/>
          <cell r="F137"/>
          <cell r="G137"/>
          <cell r="H137"/>
        </row>
        <row r="138">
          <cell r="B138" t="str">
            <v>Horas fora de vazio - 13,8</v>
          </cell>
          <cell r="C138"/>
          <cell r="D138"/>
          <cell r="E138"/>
          <cell r="F138"/>
          <cell r="G138"/>
          <cell r="H138"/>
        </row>
        <row r="139">
          <cell r="B139" t="str">
            <v>Horas fora de vazio - 17,25</v>
          </cell>
          <cell r="C139"/>
          <cell r="D139"/>
          <cell r="E139"/>
          <cell r="F139"/>
          <cell r="G139"/>
          <cell r="H139"/>
        </row>
        <row r="140">
          <cell r="B140" t="str">
            <v>Horas fora de vazio - 20,7</v>
          </cell>
          <cell r="C140"/>
          <cell r="D140"/>
          <cell r="E140"/>
          <cell r="F140"/>
          <cell r="G140"/>
          <cell r="H140"/>
        </row>
        <row r="141">
          <cell r="B141" t="str">
            <v>Horas de vazio</v>
          </cell>
          <cell r="C141"/>
          <cell r="D141"/>
          <cell r="E141"/>
          <cell r="F141"/>
          <cell r="G141"/>
          <cell r="H141"/>
        </row>
        <row r="142">
          <cell r="B142" t="str">
            <v>Horas de vazio - 3,45</v>
          </cell>
          <cell r="C142"/>
          <cell r="D142"/>
          <cell r="E142"/>
          <cell r="F142"/>
          <cell r="G142"/>
          <cell r="H142"/>
        </row>
        <row r="143">
          <cell r="B143" t="str">
            <v>Horas de vazio - 4,6</v>
          </cell>
          <cell r="C143"/>
          <cell r="D143"/>
          <cell r="E143"/>
          <cell r="F143"/>
          <cell r="G143"/>
          <cell r="H143"/>
        </row>
        <row r="144">
          <cell r="B144" t="str">
            <v>Horas de vazio - 5,75</v>
          </cell>
          <cell r="C144"/>
          <cell r="D144"/>
          <cell r="E144"/>
          <cell r="F144"/>
          <cell r="G144"/>
          <cell r="H144"/>
        </row>
        <row r="145">
          <cell r="B145" t="str">
            <v>Horas de vazio - 6,9</v>
          </cell>
          <cell r="C145"/>
          <cell r="D145"/>
          <cell r="E145"/>
          <cell r="F145"/>
          <cell r="G145"/>
          <cell r="H145"/>
        </row>
        <row r="146">
          <cell r="B146" t="str">
            <v>Horas de vazio - 10,35</v>
          </cell>
          <cell r="C146"/>
          <cell r="D146"/>
          <cell r="E146"/>
          <cell r="F146"/>
          <cell r="G146"/>
          <cell r="H146"/>
        </row>
        <row r="147">
          <cell r="B147" t="str">
            <v>Horas de vazio - 13,8</v>
          </cell>
          <cell r="C147"/>
          <cell r="D147"/>
          <cell r="E147"/>
          <cell r="F147"/>
          <cell r="G147"/>
          <cell r="H147"/>
        </row>
        <row r="148">
          <cell r="B148" t="str">
            <v>Horas de vazio - 17,25</v>
          </cell>
          <cell r="C148"/>
          <cell r="D148"/>
          <cell r="E148"/>
          <cell r="F148"/>
          <cell r="G148"/>
          <cell r="H148"/>
        </row>
        <row r="149">
          <cell r="B149" t="str">
            <v>Horas de vazio - 20,7</v>
          </cell>
          <cell r="C149"/>
          <cell r="D149"/>
          <cell r="E149"/>
          <cell r="F149"/>
          <cell r="G149"/>
          <cell r="H149"/>
        </row>
        <row r="150">
          <cell r="B150" t="str">
            <v>Tarifa Tri-horária</v>
          </cell>
          <cell r="C150"/>
          <cell r="D150"/>
          <cell r="E150"/>
          <cell r="F150"/>
          <cell r="G150"/>
          <cell r="H150"/>
        </row>
        <row r="151">
          <cell r="B151" t="str">
            <v>Horas de ponta</v>
          </cell>
          <cell r="C151"/>
          <cell r="D151"/>
          <cell r="E151"/>
          <cell r="F151"/>
          <cell r="G151"/>
          <cell r="H151"/>
        </row>
        <row r="152">
          <cell r="B152" t="str">
            <v>Horas de ponta - 3,45</v>
          </cell>
          <cell r="C152"/>
          <cell r="D152"/>
          <cell r="E152"/>
          <cell r="F152"/>
          <cell r="G152"/>
          <cell r="H152"/>
        </row>
        <row r="153">
          <cell r="B153" t="str">
            <v>Horas de ponta - 4,6</v>
          </cell>
          <cell r="C153"/>
          <cell r="D153"/>
          <cell r="E153"/>
          <cell r="F153"/>
          <cell r="G153"/>
          <cell r="H153"/>
        </row>
        <row r="154">
          <cell r="B154" t="str">
            <v>Horas de ponta - 5,75</v>
          </cell>
          <cell r="C154"/>
          <cell r="D154"/>
          <cell r="E154"/>
          <cell r="F154"/>
          <cell r="G154"/>
          <cell r="H154"/>
        </row>
        <row r="155">
          <cell r="B155" t="str">
            <v>Horas de ponta - 6,9</v>
          </cell>
          <cell r="C155"/>
          <cell r="D155"/>
          <cell r="E155"/>
          <cell r="F155"/>
          <cell r="G155"/>
          <cell r="H155"/>
        </row>
        <row r="156">
          <cell r="B156" t="str">
            <v>Horas de ponta - 10,35</v>
          </cell>
          <cell r="C156"/>
          <cell r="D156"/>
          <cell r="E156"/>
          <cell r="F156"/>
          <cell r="G156"/>
          <cell r="H156"/>
        </row>
        <row r="157">
          <cell r="B157" t="str">
            <v>Horas de ponta - 13,8</v>
          </cell>
          <cell r="C157"/>
          <cell r="D157"/>
          <cell r="E157"/>
          <cell r="F157"/>
          <cell r="G157"/>
          <cell r="H157"/>
        </row>
        <row r="158">
          <cell r="B158" t="str">
            <v>Horas de ponta - 17,25</v>
          </cell>
          <cell r="C158"/>
          <cell r="D158"/>
          <cell r="E158"/>
          <cell r="F158"/>
          <cell r="G158"/>
          <cell r="H158"/>
        </row>
        <row r="159">
          <cell r="B159" t="str">
            <v>Horas de ponta - 20,7</v>
          </cell>
          <cell r="C159"/>
          <cell r="D159"/>
          <cell r="E159"/>
          <cell r="F159"/>
          <cell r="G159"/>
          <cell r="H159"/>
        </row>
        <row r="160">
          <cell r="B160" t="str">
            <v>Horas cheias</v>
          </cell>
          <cell r="C160"/>
          <cell r="D160"/>
          <cell r="E160"/>
          <cell r="F160"/>
          <cell r="G160"/>
          <cell r="H160"/>
        </row>
        <row r="161">
          <cell r="B161" t="str">
            <v>Horas cheias - 3,45</v>
          </cell>
          <cell r="C161"/>
          <cell r="D161"/>
          <cell r="E161"/>
          <cell r="F161"/>
          <cell r="G161"/>
          <cell r="H161"/>
        </row>
        <row r="162">
          <cell r="B162" t="str">
            <v>Horas cheias - 4,6</v>
          </cell>
          <cell r="C162"/>
          <cell r="D162"/>
          <cell r="E162"/>
          <cell r="F162"/>
          <cell r="G162"/>
          <cell r="H162"/>
        </row>
        <row r="163">
          <cell r="B163" t="str">
            <v>Horas cheias - 5,75</v>
          </cell>
          <cell r="C163"/>
          <cell r="D163"/>
          <cell r="E163"/>
          <cell r="F163"/>
          <cell r="G163"/>
          <cell r="H163"/>
        </row>
        <row r="164">
          <cell r="B164" t="str">
            <v>Horas cheias - 6,9</v>
          </cell>
          <cell r="C164"/>
          <cell r="D164"/>
          <cell r="E164"/>
          <cell r="F164"/>
          <cell r="G164"/>
          <cell r="H164"/>
        </row>
        <row r="165">
          <cell r="B165" t="str">
            <v>Horas cheias - 10,35</v>
          </cell>
          <cell r="C165"/>
          <cell r="D165"/>
          <cell r="E165"/>
          <cell r="F165"/>
          <cell r="G165"/>
          <cell r="H165"/>
        </row>
        <row r="166">
          <cell r="B166" t="str">
            <v>Horas cheias - 13,8</v>
          </cell>
          <cell r="C166"/>
          <cell r="D166"/>
          <cell r="E166"/>
          <cell r="F166"/>
          <cell r="G166"/>
          <cell r="H166"/>
        </row>
        <row r="167">
          <cell r="B167" t="str">
            <v>Horas cheias - 17,25</v>
          </cell>
          <cell r="C167"/>
          <cell r="D167"/>
          <cell r="E167"/>
          <cell r="F167"/>
          <cell r="G167"/>
          <cell r="H167"/>
        </row>
        <row r="168">
          <cell r="B168" t="str">
            <v>Horas cheias - 20,7</v>
          </cell>
          <cell r="C168"/>
          <cell r="D168"/>
          <cell r="E168"/>
          <cell r="F168"/>
          <cell r="G168"/>
          <cell r="H168"/>
        </row>
        <row r="169">
          <cell r="B169" t="str">
            <v>Horas de vazio</v>
          </cell>
          <cell r="C169"/>
          <cell r="D169"/>
          <cell r="E169"/>
          <cell r="F169"/>
          <cell r="G169"/>
          <cell r="H169"/>
        </row>
        <row r="170">
          <cell r="B170" t="str">
            <v>Horas de vazio - 3,45</v>
          </cell>
          <cell r="C170"/>
          <cell r="D170"/>
          <cell r="E170"/>
          <cell r="F170"/>
          <cell r="G170"/>
          <cell r="H170"/>
        </row>
        <row r="171">
          <cell r="B171" t="str">
            <v>Horas de vazio - 4,6</v>
          </cell>
          <cell r="C171"/>
          <cell r="D171"/>
          <cell r="E171"/>
          <cell r="F171"/>
          <cell r="G171"/>
          <cell r="H171"/>
        </row>
        <row r="172">
          <cell r="B172" t="str">
            <v>Horas de vazio - 5,75</v>
          </cell>
          <cell r="C172"/>
          <cell r="D172"/>
          <cell r="E172"/>
          <cell r="F172"/>
          <cell r="G172"/>
          <cell r="H172"/>
        </row>
        <row r="173">
          <cell r="B173" t="str">
            <v>Horas de vazio - 6,9</v>
          </cell>
          <cell r="C173"/>
          <cell r="D173"/>
          <cell r="E173"/>
          <cell r="F173"/>
          <cell r="G173"/>
          <cell r="H173"/>
        </row>
        <row r="174">
          <cell r="B174" t="str">
            <v>Horas de vazio - 10,35</v>
          </cell>
          <cell r="C174"/>
          <cell r="D174"/>
          <cell r="E174"/>
          <cell r="F174"/>
          <cell r="G174"/>
          <cell r="H174"/>
        </row>
        <row r="175">
          <cell r="B175" t="str">
            <v>Horas de vazio - 13,8</v>
          </cell>
          <cell r="C175"/>
          <cell r="D175"/>
          <cell r="E175"/>
          <cell r="F175"/>
          <cell r="G175"/>
          <cell r="H175"/>
        </row>
        <row r="176">
          <cell r="B176" t="str">
            <v>Horas de vazio - 17,25</v>
          </cell>
          <cell r="C176"/>
          <cell r="D176"/>
          <cell r="E176"/>
          <cell r="F176"/>
          <cell r="G176"/>
          <cell r="H176"/>
        </row>
        <row r="177">
          <cell r="B177" t="str">
            <v>Horas de vazio - 20,7</v>
          </cell>
          <cell r="C177"/>
          <cell r="D177"/>
          <cell r="E177"/>
          <cell r="F177"/>
          <cell r="G177"/>
          <cell r="H177"/>
        </row>
        <row r="178">
          <cell r="A178" t="str">
            <v>BTN_VENDA A CLIENTES FINAIS EM BTN (&lt;= 2,3 kVA)</v>
          </cell>
          <cell r="B178" t="str">
            <v>VENDA A CLIENTES FINAIS EM BTN (&lt;= 2,3 kVA)</v>
          </cell>
          <cell r="C178">
            <v>3663</v>
          </cell>
          <cell r="D178">
            <v>3677</v>
          </cell>
          <cell r="E178">
            <v>3690</v>
          </cell>
          <cell r="F178">
            <v>3703</v>
          </cell>
          <cell r="G178">
            <v>3713</v>
          </cell>
          <cell r="H178">
            <v>3723</v>
          </cell>
        </row>
        <row r="179">
          <cell r="A179" t="str">
            <v>BTN_Potência</v>
          </cell>
          <cell r="B179" t="str">
            <v>Potência</v>
          </cell>
          <cell r="C179">
            <v>3663</v>
          </cell>
          <cell r="D179">
            <v>3677</v>
          </cell>
          <cell r="E179">
            <v>3690</v>
          </cell>
          <cell r="F179">
            <v>3703</v>
          </cell>
          <cell r="G179">
            <v>3713</v>
          </cell>
          <cell r="H179">
            <v>3723</v>
          </cell>
        </row>
        <row r="180">
          <cell r="A180" t="str">
            <v>BTN_Tarifa Simples</v>
          </cell>
          <cell r="B180" t="str">
            <v>Tarifa Simples</v>
          </cell>
          <cell r="C180">
            <v>3628</v>
          </cell>
          <cell r="D180">
            <v>3642</v>
          </cell>
          <cell r="E180">
            <v>3655</v>
          </cell>
          <cell r="F180">
            <v>3668</v>
          </cell>
          <cell r="G180">
            <v>3678</v>
          </cell>
          <cell r="H180">
            <v>3688</v>
          </cell>
        </row>
        <row r="181">
          <cell r="A181" t="str">
            <v>BTN_Simples_P_1,15</v>
          </cell>
          <cell r="B181" t="str">
            <v>1,15</v>
          </cell>
          <cell r="C181">
            <v>3397</v>
          </cell>
          <cell r="D181">
            <v>3411</v>
          </cell>
          <cell r="E181">
            <v>3423</v>
          </cell>
          <cell r="F181">
            <v>3436</v>
          </cell>
          <cell r="G181">
            <v>3444</v>
          </cell>
          <cell r="H181">
            <v>3454</v>
          </cell>
        </row>
        <row r="182">
          <cell r="A182" t="str">
            <v>BTN_Simples_P_2,3</v>
          </cell>
          <cell r="B182" t="str">
            <v>2,3</v>
          </cell>
          <cell r="C182">
            <v>231</v>
          </cell>
          <cell r="D182">
            <v>231</v>
          </cell>
          <cell r="E182">
            <v>232</v>
          </cell>
          <cell r="F182">
            <v>232</v>
          </cell>
          <cell r="G182">
            <v>234</v>
          </cell>
          <cell r="H182">
            <v>234</v>
          </cell>
        </row>
        <row r="183">
          <cell r="A183" t="str">
            <v>BTN_Tarifa bi-horária</v>
          </cell>
          <cell r="B183" t="str">
            <v>Tarifa bi-horária</v>
          </cell>
          <cell r="C183">
            <v>2</v>
          </cell>
          <cell r="D183">
            <v>2</v>
          </cell>
          <cell r="E183">
            <v>2</v>
          </cell>
          <cell r="F183">
            <v>2</v>
          </cell>
          <cell r="G183">
            <v>2</v>
          </cell>
          <cell r="H183">
            <v>2</v>
          </cell>
        </row>
        <row r="184">
          <cell r="A184" t="str">
            <v>BTN_Bi_P_1,15</v>
          </cell>
          <cell r="B184" t="str">
            <v>1,15</v>
          </cell>
          <cell r="C184">
            <v>1</v>
          </cell>
          <cell r="D184">
            <v>1</v>
          </cell>
          <cell r="E184">
            <v>1</v>
          </cell>
          <cell r="F184">
            <v>1</v>
          </cell>
          <cell r="G184">
            <v>1</v>
          </cell>
          <cell r="H184">
            <v>1</v>
          </cell>
        </row>
        <row r="185">
          <cell r="A185" t="str">
            <v>BTN_Bi_P_2,3</v>
          </cell>
          <cell r="B185" t="str">
            <v>2,3</v>
          </cell>
          <cell r="C185">
            <v>1</v>
          </cell>
          <cell r="D185">
            <v>1</v>
          </cell>
          <cell r="E185">
            <v>1</v>
          </cell>
          <cell r="F185">
            <v>1</v>
          </cell>
          <cell r="G185">
            <v>1</v>
          </cell>
          <cell r="H185">
            <v>1</v>
          </cell>
        </row>
        <row r="186">
          <cell r="A186" t="str">
            <v>BTN_Tarifa tri-horária</v>
          </cell>
          <cell r="B186" t="str">
            <v>Tarifa tri-horária</v>
          </cell>
          <cell r="C186">
            <v>33</v>
          </cell>
          <cell r="D186">
            <v>33</v>
          </cell>
          <cell r="E186">
            <v>33</v>
          </cell>
          <cell r="F186">
            <v>33</v>
          </cell>
          <cell r="G186">
            <v>33</v>
          </cell>
          <cell r="H186">
            <v>33</v>
          </cell>
        </row>
        <row r="187">
          <cell r="A187" t="str">
            <v>BTN_Tri_P_1,15</v>
          </cell>
          <cell r="B187" t="str">
            <v>1,15</v>
          </cell>
          <cell r="C187">
            <v>13</v>
          </cell>
          <cell r="D187">
            <v>13</v>
          </cell>
          <cell r="E187">
            <v>13</v>
          </cell>
          <cell r="F187">
            <v>13</v>
          </cell>
          <cell r="G187">
            <v>13</v>
          </cell>
          <cell r="H187">
            <v>13</v>
          </cell>
        </row>
        <row r="188">
          <cell r="A188" t="str">
            <v>BTN_Tri_P_2,3</v>
          </cell>
          <cell r="B188" t="str">
            <v>2,3</v>
          </cell>
          <cell r="C188">
            <v>20</v>
          </cell>
          <cell r="D188">
            <v>20</v>
          </cell>
          <cell r="E188">
            <v>20</v>
          </cell>
          <cell r="F188">
            <v>20</v>
          </cell>
          <cell r="G188">
            <v>20</v>
          </cell>
          <cell r="H188">
            <v>20</v>
          </cell>
        </row>
        <row r="189">
          <cell r="B189" t="str">
            <v>Energia Activa</v>
          </cell>
          <cell r="C189"/>
          <cell r="D189"/>
          <cell r="E189"/>
          <cell r="F189"/>
          <cell r="G189"/>
          <cell r="H189"/>
        </row>
        <row r="190">
          <cell r="B190" t="str">
            <v>Tarifa Simples</v>
          </cell>
          <cell r="C190"/>
          <cell r="D190"/>
          <cell r="E190"/>
          <cell r="F190"/>
          <cell r="G190"/>
          <cell r="H190"/>
        </row>
        <row r="191">
          <cell r="A191"/>
          <cell r="B191" t="str">
            <v>Energia Simples</v>
          </cell>
          <cell r="C191"/>
          <cell r="D191"/>
          <cell r="E191"/>
          <cell r="F191"/>
          <cell r="G191"/>
          <cell r="H191"/>
        </row>
        <row r="192">
          <cell r="B192" t="str">
            <v>Energia Simples - 1,15</v>
          </cell>
          <cell r="C192"/>
          <cell r="D192"/>
          <cell r="E192"/>
          <cell r="F192"/>
          <cell r="G192"/>
          <cell r="H192"/>
        </row>
        <row r="193">
          <cell r="B193" t="str">
            <v>Energia Simples - 2,3</v>
          </cell>
          <cell r="C193"/>
          <cell r="D193"/>
          <cell r="E193"/>
          <cell r="F193"/>
          <cell r="G193"/>
          <cell r="H193"/>
        </row>
        <row r="194">
          <cell r="B194" t="str">
            <v>Tarifa bi-horária</v>
          </cell>
          <cell r="C194"/>
          <cell r="D194"/>
          <cell r="E194"/>
          <cell r="F194"/>
          <cell r="G194"/>
          <cell r="H194"/>
        </row>
        <row r="195">
          <cell r="B195" t="str">
            <v>Horas fora de vazio</v>
          </cell>
          <cell r="C195"/>
          <cell r="D195"/>
          <cell r="E195"/>
          <cell r="F195"/>
          <cell r="G195"/>
          <cell r="H195"/>
        </row>
        <row r="196">
          <cell r="B196" t="str">
            <v>Horas fora de vazio - 1,15</v>
          </cell>
          <cell r="C196"/>
          <cell r="D196"/>
          <cell r="E196"/>
          <cell r="F196"/>
          <cell r="G196"/>
          <cell r="H196"/>
        </row>
        <row r="197">
          <cell r="B197" t="str">
            <v>Horas fora de vazio - 2,3</v>
          </cell>
          <cell r="C197"/>
          <cell r="D197"/>
          <cell r="E197"/>
          <cell r="F197"/>
          <cell r="G197"/>
          <cell r="H197"/>
        </row>
        <row r="198">
          <cell r="B198" t="str">
            <v>Horas de vazio</v>
          </cell>
          <cell r="C198"/>
          <cell r="D198"/>
          <cell r="E198"/>
          <cell r="F198"/>
          <cell r="G198"/>
          <cell r="H198"/>
        </row>
        <row r="199">
          <cell r="B199" t="str">
            <v>Horas de vazio - 1,15</v>
          </cell>
          <cell r="C199"/>
          <cell r="D199"/>
          <cell r="E199"/>
          <cell r="F199"/>
          <cell r="G199"/>
          <cell r="H199"/>
        </row>
        <row r="200">
          <cell r="B200" t="str">
            <v>Horas de vazio - 2,3</v>
          </cell>
          <cell r="C200"/>
          <cell r="D200"/>
          <cell r="E200"/>
          <cell r="F200"/>
          <cell r="G200"/>
          <cell r="H200"/>
        </row>
        <row r="201">
          <cell r="B201" t="str">
            <v>Tarifa Tri-horária</v>
          </cell>
          <cell r="C201"/>
          <cell r="D201"/>
          <cell r="E201"/>
          <cell r="F201"/>
          <cell r="G201"/>
          <cell r="H201"/>
        </row>
        <row r="202">
          <cell r="B202" t="str">
            <v>Horas de ponta</v>
          </cell>
          <cell r="C202"/>
          <cell r="D202"/>
          <cell r="E202"/>
          <cell r="F202"/>
          <cell r="G202"/>
          <cell r="H202"/>
        </row>
        <row r="203">
          <cell r="B203" t="str">
            <v>Horas de ponta - 1,15</v>
          </cell>
          <cell r="C203"/>
          <cell r="D203"/>
          <cell r="E203"/>
          <cell r="F203"/>
          <cell r="G203"/>
          <cell r="H203"/>
        </row>
        <row r="204">
          <cell r="B204" t="str">
            <v>Horas de ponta - 2,3</v>
          </cell>
          <cell r="C204"/>
          <cell r="D204"/>
          <cell r="E204"/>
          <cell r="F204"/>
          <cell r="G204"/>
          <cell r="H204"/>
        </row>
        <row r="205">
          <cell r="B205" t="str">
            <v>Horas cheias</v>
          </cell>
          <cell r="C205"/>
          <cell r="D205"/>
          <cell r="E205"/>
          <cell r="F205"/>
          <cell r="G205"/>
          <cell r="H205"/>
        </row>
        <row r="206">
          <cell r="B206" t="str">
            <v>Horas cheias - 1,15</v>
          </cell>
          <cell r="C206"/>
          <cell r="D206"/>
          <cell r="E206"/>
          <cell r="F206"/>
          <cell r="G206"/>
          <cell r="H206"/>
        </row>
        <row r="207">
          <cell r="B207" t="str">
            <v>Horas cheias - 2,3</v>
          </cell>
          <cell r="C207"/>
          <cell r="D207"/>
          <cell r="E207"/>
          <cell r="F207"/>
          <cell r="G207"/>
          <cell r="H207"/>
        </row>
        <row r="208">
          <cell r="B208" t="str">
            <v>Horas de vazio</v>
          </cell>
          <cell r="C208"/>
          <cell r="D208"/>
          <cell r="E208"/>
          <cell r="F208"/>
          <cell r="G208"/>
          <cell r="H208"/>
        </row>
        <row r="209">
          <cell r="B209" t="str">
            <v>Horas de vazio - 1,15</v>
          </cell>
          <cell r="C209"/>
          <cell r="D209"/>
          <cell r="E209"/>
          <cell r="F209"/>
          <cell r="G209"/>
          <cell r="H209"/>
        </row>
        <row r="210">
          <cell r="B210" t="str">
            <v>Horas de vazio - 2,3</v>
          </cell>
          <cell r="C210"/>
          <cell r="D210"/>
          <cell r="E210"/>
          <cell r="F210"/>
          <cell r="G210"/>
          <cell r="H210"/>
        </row>
        <row r="211">
          <cell r="A211" t="str">
            <v>BTN_VENDA A CLIENTES FINAIS EM BTN SOCIAL (&lt;= 2,3 kVA)</v>
          </cell>
          <cell r="B211" t="str">
            <v>VENDA A CLIENTES FINAIS EM BTN SOCIAL (&lt;= 2,3 kVA)</v>
          </cell>
          <cell r="C211">
            <v>506</v>
          </cell>
          <cell r="D211">
            <v>509</v>
          </cell>
          <cell r="E211">
            <v>510</v>
          </cell>
          <cell r="F211">
            <v>511</v>
          </cell>
          <cell r="G211">
            <v>512</v>
          </cell>
          <cell r="H211">
            <v>513</v>
          </cell>
        </row>
        <row r="212">
          <cell r="A212" t="str">
            <v>BTN_Potência</v>
          </cell>
          <cell r="B212" t="str">
            <v>Potência</v>
          </cell>
          <cell r="C212">
            <v>506</v>
          </cell>
          <cell r="D212">
            <v>509</v>
          </cell>
          <cell r="E212">
            <v>510</v>
          </cell>
          <cell r="F212">
            <v>511</v>
          </cell>
          <cell r="G212">
            <v>512</v>
          </cell>
          <cell r="H212">
            <v>513</v>
          </cell>
        </row>
        <row r="213">
          <cell r="A213" t="str">
            <v>BTN_Tarifa Simples</v>
          </cell>
          <cell r="B213" t="str">
            <v>Tarifa Simples</v>
          </cell>
          <cell r="C213">
            <v>505</v>
          </cell>
          <cell r="D213">
            <v>508</v>
          </cell>
          <cell r="E213">
            <v>509</v>
          </cell>
          <cell r="F213">
            <v>510</v>
          </cell>
          <cell r="G213">
            <v>511</v>
          </cell>
          <cell r="H213">
            <v>512</v>
          </cell>
        </row>
        <row r="214">
          <cell r="A214" t="str">
            <v>BTN_Simples_P_Social_1,15</v>
          </cell>
          <cell r="B214" t="str">
            <v>1,15</v>
          </cell>
          <cell r="C214">
            <v>480</v>
          </cell>
          <cell r="D214">
            <v>483</v>
          </cell>
          <cell r="E214">
            <v>484</v>
          </cell>
          <cell r="F214">
            <v>485</v>
          </cell>
          <cell r="G214">
            <v>486</v>
          </cell>
          <cell r="H214">
            <v>487</v>
          </cell>
        </row>
        <row r="215">
          <cell r="A215" t="str">
            <v>BTN_Simples_P_Social_2,3</v>
          </cell>
          <cell r="B215" t="str">
            <v>2,3</v>
          </cell>
          <cell r="C215">
            <v>25</v>
          </cell>
          <cell r="D215">
            <v>25</v>
          </cell>
          <cell r="E215">
            <v>25</v>
          </cell>
          <cell r="F215">
            <v>25</v>
          </cell>
          <cell r="G215">
            <v>25</v>
          </cell>
          <cell r="H215">
            <v>25</v>
          </cell>
        </row>
        <row r="216">
          <cell r="A216" t="str">
            <v>BTN_Tarifa_bi-horária</v>
          </cell>
          <cell r="B216" t="str">
            <v>Tarifa_bi-horária</v>
          </cell>
          <cell r="C216"/>
          <cell r="D216"/>
          <cell r="E216"/>
          <cell r="F216"/>
          <cell r="G216"/>
          <cell r="H216"/>
        </row>
        <row r="217">
          <cell r="A217" t="str">
            <v>BTN_Bi_P_Social_1,15</v>
          </cell>
          <cell r="B217" t="str">
            <v>1,15</v>
          </cell>
          <cell r="C217"/>
          <cell r="D217"/>
          <cell r="E217"/>
          <cell r="F217"/>
          <cell r="G217"/>
          <cell r="H217"/>
        </row>
        <row r="218">
          <cell r="A218" t="str">
            <v>BTN_Bi_P_Social_2,3</v>
          </cell>
          <cell r="B218" t="str">
            <v>2,3</v>
          </cell>
          <cell r="C218"/>
          <cell r="D218"/>
          <cell r="E218"/>
          <cell r="F218"/>
          <cell r="G218"/>
          <cell r="H218"/>
        </row>
        <row r="219">
          <cell r="A219" t="str">
            <v>BTN_Tarifa Tri-horária</v>
          </cell>
          <cell r="B219" t="str">
            <v>Tarifa Tri-horária</v>
          </cell>
          <cell r="C219">
            <v>1</v>
          </cell>
          <cell r="D219">
            <v>1</v>
          </cell>
          <cell r="E219">
            <v>1</v>
          </cell>
          <cell r="F219">
            <v>1</v>
          </cell>
          <cell r="G219">
            <v>1</v>
          </cell>
          <cell r="H219">
            <v>1</v>
          </cell>
        </row>
        <row r="220">
          <cell r="A220" t="str">
            <v>BTN_Tri_P_Social_1,15</v>
          </cell>
          <cell r="B220" t="str">
            <v>1,15</v>
          </cell>
          <cell r="C220"/>
          <cell r="D220"/>
          <cell r="E220"/>
          <cell r="F220"/>
          <cell r="G220"/>
          <cell r="H220"/>
        </row>
        <row r="221">
          <cell r="A221" t="str">
            <v>BTN_Tri_P_Social_2,3</v>
          </cell>
          <cell r="B221" t="str">
            <v>2,3</v>
          </cell>
          <cell r="C221">
            <v>1</v>
          </cell>
          <cell r="D221">
            <v>1</v>
          </cell>
          <cell r="E221">
            <v>1</v>
          </cell>
          <cell r="F221">
            <v>1</v>
          </cell>
          <cell r="G221">
            <v>1</v>
          </cell>
          <cell r="H221">
            <v>1</v>
          </cell>
        </row>
        <row r="222">
          <cell r="B222" t="str">
            <v>Energia Activa</v>
          </cell>
          <cell r="C222"/>
          <cell r="D222"/>
          <cell r="E222"/>
          <cell r="F222"/>
          <cell r="G222"/>
          <cell r="H222"/>
        </row>
        <row r="223">
          <cell r="B223" t="str">
            <v>Tarifa Simples</v>
          </cell>
          <cell r="C223"/>
          <cell r="D223"/>
          <cell r="E223"/>
          <cell r="F223"/>
          <cell r="G223"/>
          <cell r="H223"/>
        </row>
        <row r="224">
          <cell r="B224" t="str">
            <v>Energia Simples</v>
          </cell>
          <cell r="C224"/>
          <cell r="D224"/>
          <cell r="E224"/>
          <cell r="F224"/>
          <cell r="G224"/>
          <cell r="H224"/>
        </row>
        <row r="225">
          <cell r="B225" t="str">
            <v>Energia Simples - 1,15</v>
          </cell>
          <cell r="C225"/>
          <cell r="D225"/>
          <cell r="E225"/>
          <cell r="F225"/>
          <cell r="G225"/>
          <cell r="H225"/>
        </row>
        <row r="226">
          <cell r="B226" t="str">
            <v>Energia Simples - 2,3</v>
          </cell>
          <cell r="C226"/>
          <cell r="D226"/>
          <cell r="E226"/>
          <cell r="F226"/>
          <cell r="G226"/>
          <cell r="H226"/>
        </row>
        <row r="227">
          <cell r="B227" t="str">
            <v>Tarifa_bi-horária</v>
          </cell>
          <cell r="C227"/>
          <cell r="D227"/>
          <cell r="E227"/>
          <cell r="F227"/>
          <cell r="G227"/>
          <cell r="H227"/>
        </row>
        <row r="228">
          <cell r="B228" t="str">
            <v>Horas fora de vazio</v>
          </cell>
          <cell r="C228"/>
          <cell r="D228"/>
          <cell r="E228"/>
          <cell r="F228"/>
          <cell r="G228"/>
          <cell r="H228"/>
        </row>
        <row r="229">
          <cell r="B229" t="str">
            <v>Horas fora de vazio - 1,15</v>
          </cell>
          <cell r="C229"/>
          <cell r="D229"/>
          <cell r="E229"/>
          <cell r="F229"/>
          <cell r="G229"/>
          <cell r="H229"/>
        </row>
        <row r="230">
          <cell r="B230" t="str">
            <v>Horas fora de vazio - 2,3</v>
          </cell>
          <cell r="C230"/>
          <cell r="D230"/>
          <cell r="E230"/>
          <cell r="F230"/>
          <cell r="G230"/>
          <cell r="H230"/>
        </row>
        <row r="231">
          <cell r="B231" t="str">
            <v>Horas de vazio</v>
          </cell>
          <cell r="C231"/>
          <cell r="D231"/>
          <cell r="E231"/>
          <cell r="F231"/>
          <cell r="G231"/>
          <cell r="H231"/>
        </row>
        <row r="232">
          <cell r="B232" t="str">
            <v>Horas de vazio - 1,15</v>
          </cell>
          <cell r="C232"/>
          <cell r="D232"/>
          <cell r="E232"/>
          <cell r="F232"/>
          <cell r="G232"/>
          <cell r="H232"/>
        </row>
        <row r="233">
          <cell r="B233" t="str">
            <v>Horas de vazio - 2,3</v>
          </cell>
          <cell r="C233"/>
          <cell r="D233"/>
          <cell r="E233"/>
          <cell r="F233"/>
          <cell r="G233"/>
          <cell r="H233"/>
        </row>
        <row r="234">
          <cell r="B234" t="str">
            <v>Tarifa Tri-horária</v>
          </cell>
          <cell r="C234"/>
          <cell r="D234"/>
          <cell r="E234"/>
          <cell r="F234"/>
          <cell r="G234"/>
          <cell r="H234"/>
        </row>
        <row r="235">
          <cell r="B235" t="str">
            <v>Horas de ponta</v>
          </cell>
          <cell r="C235"/>
          <cell r="D235"/>
          <cell r="E235"/>
          <cell r="F235"/>
          <cell r="G235"/>
          <cell r="H235"/>
        </row>
        <row r="236">
          <cell r="B236" t="str">
            <v>Horas de ponta - 1,15</v>
          </cell>
          <cell r="C236"/>
          <cell r="D236"/>
          <cell r="E236"/>
          <cell r="F236"/>
          <cell r="G236"/>
          <cell r="H236"/>
        </row>
        <row r="237">
          <cell r="B237" t="str">
            <v>Horas de ponta - 2,3</v>
          </cell>
          <cell r="C237"/>
          <cell r="D237"/>
          <cell r="E237"/>
          <cell r="F237"/>
          <cell r="G237"/>
          <cell r="H237"/>
        </row>
        <row r="238">
          <cell r="B238" t="str">
            <v>Horas cheias</v>
          </cell>
          <cell r="C238"/>
          <cell r="D238"/>
          <cell r="E238"/>
          <cell r="F238"/>
          <cell r="G238"/>
          <cell r="H238"/>
        </row>
        <row r="239">
          <cell r="B239" t="str">
            <v>Horas cheias - 1,15</v>
          </cell>
          <cell r="C239"/>
          <cell r="D239"/>
          <cell r="E239"/>
          <cell r="F239"/>
          <cell r="G239"/>
          <cell r="H239"/>
        </row>
        <row r="240">
          <cell r="B240" t="str">
            <v>Horas cheias - 2,3</v>
          </cell>
          <cell r="C240"/>
          <cell r="D240"/>
          <cell r="E240"/>
          <cell r="F240"/>
          <cell r="G240"/>
          <cell r="H240"/>
        </row>
        <row r="241">
          <cell r="B241" t="str">
            <v>Horas de vazio</v>
          </cell>
          <cell r="C241"/>
          <cell r="D241"/>
          <cell r="E241"/>
          <cell r="F241"/>
          <cell r="G241"/>
          <cell r="H241"/>
        </row>
        <row r="242">
          <cell r="B242" t="str">
            <v>Horas de vazio - 1,15</v>
          </cell>
          <cell r="C242"/>
          <cell r="D242"/>
          <cell r="E242"/>
          <cell r="F242"/>
          <cell r="G242"/>
          <cell r="H242"/>
        </row>
        <row r="243">
          <cell r="B243" t="str">
            <v>Horas de vazio - 2,3</v>
          </cell>
          <cell r="C243"/>
          <cell r="D243"/>
          <cell r="E243"/>
          <cell r="F243"/>
          <cell r="G243"/>
          <cell r="H243"/>
        </row>
        <row r="244">
          <cell r="A244" t="str">
            <v>BTN_VENDA A CLIENTES FINAIS EM BTN Social (&lt;=4,6kVA &gt;2,3kVA)</v>
          </cell>
          <cell r="B244" t="str">
            <v>VENDA A CLIENTES FINAIS EM BTN Social (&lt;=4,6kVA &gt;2,3kVA)</v>
          </cell>
          <cell r="C244">
            <v>18564</v>
          </cell>
          <cell r="D244">
            <v>18648</v>
          </cell>
          <cell r="E244">
            <v>18719</v>
          </cell>
          <cell r="F244">
            <v>18801</v>
          </cell>
          <cell r="G244">
            <v>18862</v>
          </cell>
          <cell r="H244">
            <v>18910</v>
          </cell>
        </row>
        <row r="245">
          <cell r="A245" t="str">
            <v>BTN_Potência</v>
          </cell>
          <cell r="B245" t="str">
            <v>Potência</v>
          </cell>
          <cell r="C245">
            <v>18564</v>
          </cell>
          <cell r="D245">
            <v>18648</v>
          </cell>
          <cell r="E245">
            <v>18719</v>
          </cell>
          <cell r="F245">
            <v>18801</v>
          </cell>
          <cell r="G245">
            <v>18862</v>
          </cell>
          <cell r="H245">
            <v>18910</v>
          </cell>
        </row>
        <row r="246">
          <cell r="A246" t="str">
            <v>BTN_Tarifa Simples</v>
          </cell>
          <cell r="B246" t="str">
            <v>Tarifa Simples</v>
          </cell>
          <cell r="C246">
            <v>13844</v>
          </cell>
          <cell r="D246">
            <v>13907</v>
          </cell>
          <cell r="E246">
            <v>13961</v>
          </cell>
          <cell r="F246">
            <v>14021</v>
          </cell>
          <cell r="G246">
            <v>14066</v>
          </cell>
          <cell r="H246">
            <v>14104</v>
          </cell>
        </row>
        <row r="247">
          <cell r="A247" t="str">
            <v>BTN_Simples_P_Social_3,45</v>
          </cell>
          <cell r="B247" t="str">
            <v>3,45</v>
          </cell>
          <cell r="C247">
            <v>9665</v>
          </cell>
          <cell r="D247">
            <v>9708</v>
          </cell>
          <cell r="E247">
            <v>9747</v>
          </cell>
          <cell r="F247">
            <v>9789</v>
          </cell>
          <cell r="G247">
            <v>9821</v>
          </cell>
          <cell r="H247">
            <v>9847</v>
          </cell>
        </row>
        <row r="248">
          <cell r="A248" t="str">
            <v>BTN_Simples_P_Social_4,6</v>
          </cell>
          <cell r="B248" t="str">
            <v>4,6</v>
          </cell>
          <cell r="C248">
            <v>293</v>
          </cell>
          <cell r="D248">
            <v>294</v>
          </cell>
          <cell r="E248">
            <v>295</v>
          </cell>
          <cell r="F248">
            <v>297</v>
          </cell>
          <cell r="G248">
            <v>297</v>
          </cell>
          <cell r="H248">
            <v>298</v>
          </cell>
        </row>
        <row r="249">
          <cell r="A249" t="str">
            <v>BTN_Simples_P_Social_5,75</v>
          </cell>
          <cell r="B249" t="str">
            <v>5,75</v>
          </cell>
          <cell r="C249">
            <v>85</v>
          </cell>
          <cell r="D249">
            <v>86</v>
          </cell>
          <cell r="E249">
            <v>86</v>
          </cell>
          <cell r="F249">
            <v>86</v>
          </cell>
          <cell r="G249">
            <v>86</v>
          </cell>
          <cell r="H249">
            <v>86</v>
          </cell>
        </row>
        <row r="250">
          <cell r="A250" t="str">
            <v>BTN_Simples_P_Social_6,9</v>
          </cell>
          <cell r="B250" t="str">
            <v>6,9</v>
          </cell>
          <cell r="C250">
            <v>3801</v>
          </cell>
          <cell r="D250">
            <v>3819</v>
          </cell>
          <cell r="E250">
            <v>3833</v>
          </cell>
          <cell r="F250">
            <v>3849</v>
          </cell>
          <cell r="G250">
            <v>3862</v>
          </cell>
          <cell r="H250">
            <v>3873</v>
          </cell>
        </row>
        <row r="251">
          <cell r="A251" t="str">
            <v>BTN_Tarifa_bi-horária</v>
          </cell>
          <cell r="B251" t="str">
            <v>Tarifa_bi-horária</v>
          </cell>
          <cell r="C251">
            <v>97</v>
          </cell>
          <cell r="D251">
            <v>98</v>
          </cell>
          <cell r="E251">
            <v>98</v>
          </cell>
          <cell r="F251">
            <v>98</v>
          </cell>
          <cell r="G251">
            <v>98</v>
          </cell>
          <cell r="H251">
            <v>98</v>
          </cell>
        </row>
        <row r="252">
          <cell r="A252" t="str">
            <v>BTN_Bi_P_Social_3,45</v>
          </cell>
          <cell r="B252" t="str">
            <v>3,45</v>
          </cell>
          <cell r="C252">
            <v>27</v>
          </cell>
          <cell r="D252">
            <v>27</v>
          </cell>
          <cell r="E252">
            <v>27</v>
          </cell>
          <cell r="F252">
            <v>27</v>
          </cell>
          <cell r="G252">
            <v>27</v>
          </cell>
          <cell r="H252">
            <v>27</v>
          </cell>
        </row>
        <row r="253">
          <cell r="A253" t="str">
            <v>BTN_Bi_P_Social_4,6</v>
          </cell>
          <cell r="B253" t="str">
            <v>4,6</v>
          </cell>
          <cell r="C253">
            <v>7</v>
          </cell>
          <cell r="D253">
            <v>7</v>
          </cell>
          <cell r="E253">
            <v>7</v>
          </cell>
          <cell r="F253">
            <v>7</v>
          </cell>
          <cell r="G253">
            <v>7</v>
          </cell>
          <cell r="H253">
            <v>7</v>
          </cell>
        </row>
        <row r="254">
          <cell r="A254" t="str">
            <v>BTN_Bi_P_Social_5,75</v>
          </cell>
          <cell r="B254" t="str">
            <v>5,75</v>
          </cell>
          <cell r="C254">
            <v>1</v>
          </cell>
          <cell r="D254">
            <v>1</v>
          </cell>
          <cell r="E254">
            <v>1</v>
          </cell>
          <cell r="F254">
            <v>1</v>
          </cell>
          <cell r="G254">
            <v>1</v>
          </cell>
          <cell r="H254">
            <v>1</v>
          </cell>
        </row>
        <row r="255">
          <cell r="A255" t="str">
            <v>BTN_Bi_P_Social_6,9</v>
          </cell>
          <cell r="B255" t="str">
            <v>6,9</v>
          </cell>
          <cell r="C255">
            <v>62</v>
          </cell>
          <cell r="D255">
            <v>63</v>
          </cell>
          <cell r="E255">
            <v>63</v>
          </cell>
          <cell r="F255">
            <v>63</v>
          </cell>
          <cell r="G255">
            <v>63</v>
          </cell>
          <cell r="H255">
            <v>63</v>
          </cell>
        </row>
        <row r="256">
          <cell r="A256" t="str">
            <v>BTN_Tarifa Tri-horária</v>
          </cell>
          <cell r="B256" t="str">
            <v>Tarifa Tri-horária</v>
          </cell>
          <cell r="C256">
            <v>4623</v>
          </cell>
          <cell r="D256">
            <v>4643</v>
          </cell>
          <cell r="E256">
            <v>4660</v>
          </cell>
          <cell r="F256">
            <v>4682</v>
          </cell>
          <cell r="G256">
            <v>4698</v>
          </cell>
          <cell r="H256">
            <v>4708</v>
          </cell>
        </row>
        <row r="257">
          <cell r="A257" t="str">
            <v>BTN_Tri_P_Social_3,45</v>
          </cell>
          <cell r="B257" t="str">
            <v>3,45</v>
          </cell>
          <cell r="C257">
            <v>2205</v>
          </cell>
          <cell r="D257">
            <v>2216</v>
          </cell>
          <cell r="E257">
            <v>2225</v>
          </cell>
          <cell r="F257">
            <v>2235</v>
          </cell>
          <cell r="G257">
            <v>2242</v>
          </cell>
          <cell r="H257">
            <v>2248</v>
          </cell>
        </row>
        <row r="258">
          <cell r="A258" t="str">
            <v>BTN_Tri_P_Social_4,6</v>
          </cell>
          <cell r="B258" t="str">
            <v>4,6</v>
          </cell>
          <cell r="C258">
            <v>331</v>
          </cell>
          <cell r="D258">
            <v>332</v>
          </cell>
          <cell r="E258">
            <v>333</v>
          </cell>
          <cell r="F258">
            <v>335</v>
          </cell>
          <cell r="G258">
            <v>336</v>
          </cell>
          <cell r="H258">
            <v>336</v>
          </cell>
        </row>
        <row r="259">
          <cell r="A259" t="str">
            <v>BTN_Tri_P_Social_5,75</v>
          </cell>
          <cell r="B259" t="str">
            <v>5,75</v>
          </cell>
          <cell r="C259">
            <v>114</v>
          </cell>
          <cell r="D259">
            <v>114</v>
          </cell>
          <cell r="E259">
            <v>115</v>
          </cell>
          <cell r="F259">
            <v>115</v>
          </cell>
          <cell r="G259">
            <v>116</v>
          </cell>
          <cell r="H259">
            <v>116</v>
          </cell>
        </row>
        <row r="260">
          <cell r="A260" t="str">
            <v>BTN_Tri_P_Social_6,9</v>
          </cell>
          <cell r="B260" t="str">
            <v>6,9</v>
          </cell>
          <cell r="C260">
            <v>1973</v>
          </cell>
          <cell r="D260">
            <v>1981</v>
          </cell>
          <cell r="E260">
            <v>1987</v>
          </cell>
          <cell r="F260">
            <v>1997</v>
          </cell>
          <cell r="G260">
            <v>2004</v>
          </cell>
          <cell r="H260">
            <v>2008</v>
          </cell>
        </row>
        <row r="261">
          <cell r="B261" t="str">
            <v>Energia Activa</v>
          </cell>
          <cell r="C261"/>
          <cell r="D261"/>
          <cell r="E261"/>
          <cell r="F261"/>
          <cell r="G261"/>
          <cell r="H261"/>
        </row>
        <row r="262">
          <cell r="B262" t="str">
            <v>Tarifa Simples</v>
          </cell>
          <cell r="C262"/>
          <cell r="D262"/>
          <cell r="E262"/>
          <cell r="F262"/>
          <cell r="G262"/>
          <cell r="H262"/>
        </row>
        <row r="263">
          <cell r="B263" t="str">
            <v>Energia Simples</v>
          </cell>
          <cell r="C263"/>
          <cell r="D263"/>
          <cell r="E263"/>
          <cell r="F263"/>
          <cell r="G263"/>
          <cell r="H263"/>
        </row>
        <row r="264">
          <cell r="B264" t="str">
            <v>Energia Simples - 3,45</v>
          </cell>
          <cell r="C264"/>
          <cell r="D264"/>
          <cell r="E264"/>
          <cell r="F264"/>
          <cell r="G264"/>
          <cell r="H264"/>
        </row>
        <row r="265">
          <cell r="B265" t="str">
            <v>Energia Simples - 4,6</v>
          </cell>
          <cell r="C265"/>
          <cell r="D265"/>
          <cell r="E265"/>
          <cell r="F265"/>
          <cell r="G265"/>
          <cell r="H265"/>
        </row>
        <row r="266">
          <cell r="B266" t="str">
            <v>Energia Simples - 5,75</v>
          </cell>
          <cell r="C266"/>
          <cell r="D266"/>
          <cell r="E266"/>
          <cell r="F266"/>
          <cell r="G266"/>
          <cell r="H266"/>
        </row>
        <row r="267">
          <cell r="B267" t="str">
            <v>Energia Simples - 6,9</v>
          </cell>
          <cell r="C267"/>
          <cell r="D267"/>
          <cell r="E267"/>
          <cell r="F267"/>
          <cell r="G267"/>
          <cell r="H267"/>
        </row>
        <row r="268">
          <cell r="B268" t="str">
            <v>Tarifa_bi-horária</v>
          </cell>
          <cell r="C268"/>
          <cell r="D268"/>
          <cell r="E268"/>
          <cell r="F268"/>
          <cell r="G268"/>
          <cell r="H268"/>
        </row>
        <row r="269">
          <cell r="B269" t="str">
            <v>Horas fora vazio</v>
          </cell>
          <cell r="C269"/>
          <cell r="D269"/>
          <cell r="E269"/>
          <cell r="F269"/>
          <cell r="G269"/>
          <cell r="H269"/>
        </row>
        <row r="270">
          <cell r="B270" t="str">
            <v>Horas fora vazio - 3,45</v>
          </cell>
          <cell r="C270"/>
          <cell r="D270"/>
          <cell r="E270"/>
          <cell r="F270"/>
          <cell r="G270"/>
          <cell r="H270"/>
        </row>
        <row r="271">
          <cell r="B271" t="str">
            <v>Horas fora vazio - 4,6</v>
          </cell>
          <cell r="C271"/>
          <cell r="D271"/>
          <cell r="E271"/>
          <cell r="F271"/>
          <cell r="G271"/>
          <cell r="H271"/>
        </row>
        <row r="272">
          <cell r="B272" t="str">
            <v>Horas fora vazio - 5,75</v>
          </cell>
          <cell r="C272"/>
          <cell r="D272"/>
          <cell r="E272"/>
          <cell r="F272"/>
          <cell r="G272"/>
          <cell r="H272"/>
        </row>
        <row r="273">
          <cell r="B273" t="str">
            <v>Horas fora vazio - 6,9</v>
          </cell>
          <cell r="C273"/>
          <cell r="D273"/>
          <cell r="E273"/>
          <cell r="F273"/>
          <cell r="G273"/>
          <cell r="H273"/>
        </row>
        <row r="274">
          <cell r="B274" t="str">
            <v>Horas de vazio</v>
          </cell>
          <cell r="C274"/>
          <cell r="D274"/>
          <cell r="E274"/>
          <cell r="F274"/>
          <cell r="G274"/>
          <cell r="H274"/>
        </row>
        <row r="275">
          <cell r="B275" t="str">
            <v>Horas de vazio - 3,45</v>
          </cell>
          <cell r="C275"/>
          <cell r="D275"/>
          <cell r="E275"/>
          <cell r="F275"/>
          <cell r="G275"/>
          <cell r="H275"/>
        </row>
        <row r="276">
          <cell r="B276" t="str">
            <v>Horas de vazio - 4,6</v>
          </cell>
          <cell r="C276"/>
          <cell r="D276"/>
          <cell r="E276"/>
          <cell r="F276"/>
          <cell r="G276"/>
          <cell r="H276"/>
        </row>
        <row r="277">
          <cell r="B277" t="str">
            <v>Horas de vazio - 5,75</v>
          </cell>
          <cell r="C277"/>
          <cell r="D277"/>
          <cell r="E277"/>
          <cell r="F277"/>
          <cell r="G277"/>
          <cell r="H277"/>
        </row>
        <row r="278">
          <cell r="B278" t="str">
            <v>Horas de vazio - 6,9</v>
          </cell>
          <cell r="C278"/>
          <cell r="D278"/>
          <cell r="E278"/>
          <cell r="F278"/>
          <cell r="G278"/>
          <cell r="H278"/>
        </row>
        <row r="279">
          <cell r="B279" t="str">
            <v>Tarifa Tri-horária</v>
          </cell>
          <cell r="C279"/>
          <cell r="D279"/>
          <cell r="E279"/>
          <cell r="F279"/>
          <cell r="G279"/>
          <cell r="H279"/>
        </row>
        <row r="280">
          <cell r="B280" t="str">
            <v>Horas de ponta</v>
          </cell>
          <cell r="C280"/>
          <cell r="D280"/>
          <cell r="E280"/>
          <cell r="F280"/>
          <cell r="G280"/>
          <cell r="H280"/>
        </row>
        <row r="281">
          <cell r="B281" t="str">
            <v>Horas de ponta - 3,45</v>
          </cell>
          <cell r="C281"/>
          <cell r="D281"/>
          <cell r="E281"/>
          <cell r="F281"/>
          <cell r="G281"/>
          <cell r="H281"/>
        </row>
        <row r="282">
          <cell r="B282" t="str">
            <v>Horas de ponta - 4,6</v>
          </cell>
          <cell r="C282"/>
          <cell r="D282"/>
          <cell r="E282"/>
          <cell r="F282"/>
          <cell r="G282"/>
          <cell r="H282"/>
        </row>
        <row r="283">
          <cell r="B283" t="str">
            <v>Horas de ponta - 5,75</v>
          </cell>
          <cell r="C283"/>
          <cell r="D283"/>
          <cell r="E283"/>
          <cell r="F283"/>
          <cell r="G283"/>
          <cell r="H283"/>
        </row>
        <row r="284">
          <cell r="B284" t="str">
            <v>Horas de ponta - 6,9</v>
          </cell>
          <cell r="C284"/>
          <cell r="D284"/>
          <cell r="E284"/>
          <cell r="F284"/>
          <cell r="G284"/>
          <cell r="H284"/>
        </row>
        <row r="285">
          <cell r="B285" t="str">
            <v>Horas cheia</v>
          </cell>
          <cell r="C285"/>
          <cell r="D285"/>
          <cell r="E285"/>
          <cell r="F285"/>
          <cell r="G285"/>
          <cell r="H285"/>
        </row>
        <row r="286">
          <cell r="B286" t="str">
            <v>Horas cheia - 3,45</v>
          </cell>
          <cell r="C286"/>
          <cell r="D286"/>
          <cell r="E286"/>
          <cell r="F286"/>
          <cell r="G286"/>
          <cell r="H286"/>
        </row>
        <row r="287">
          <cell r="B287" t="str">
            <v>Horas cheia - 4,6</v>
          </cell>
          <cell r="C287"/>
          <cell r="D287"/>
          <cell r="E287"/>
          <cell r="F287"/>
          <cell r="G287"/>
          <cell r="H287"/>
        </row>
        <row r="288">
          <cell r="B288" t="str">
            <v>Horas cheia - 5,75</v>
          </cell>
          <cell r="C288"/>
          <cell r="D288"/>
          <cell r="E288"/>
          <cell r="F288"/>
          <cell r="G288"/>
          <cell r="H288"/>
        </row>
        <row r="289">
          <cell r="B289" t="str">
            <v>Horas cheia - 6,9</v>
          </cell>
          <cell r="C289"/>
          <cell r="D289"/>
          <cell r="E289"/>
          <cell r="F289"/>
          <cell r="G289"/>
          <cell r="H289"/>
        </row>
        <row r="290">
          <cell r="B290" t="str">
            <v>Horas de vazio</v>
          </cell>
          <cell r="C290"/>
          <cell r="D290"/>
          <cell r="E290"/>
          <cell r="F290"/>
          <cell r="G290"/>
          <cell r="H290"/>
        </row>
        <row r="291">
          <cell r="B291" t="str">
            <v>Horas de vazio - 3,45</v>
          </cell>
          <cell r="C291"/>
          <cell r="D291"/>
          <cell r="E291"/>
          <cell r="F291"/>
          <cell r="G291"/>
          <cell r="H291"/>
        </row>
        <row r="292">
          <cell r="B292" t="str">
            <v>Horas de vazio - 4,6</v>
          </cell>
          <cell r="C292"/>
          <cell r="D292"/>
          <cell r="E292"/>
          <cell r="F292"/>
          <cell r="G292"/>
          <cell r="H292"/>
        </row>
        <row r="293">
          <cell r="B293" t="str">
            <v>Horas de vazio - 5,75</v>
          </cell>
          <cell r="C293"/>
          <cell r="D293"/>
          <cell r="E293"/>
          <cell r="F293"/>
          <cell r="G293"/>
          <cell r="H293"/>
        </row>
        <row r="294">
          <cell r="B294" t="str">
            <v>Horas de vazio - 6,9</v>
          </cell>
          <cell r="C294"/>
          <cell r="D294"/>
          <cell r="E294"/>
          <cell r="F294"/>
          <cell r="G294"/>
          <cell r="H294"/>
        </row>
        <row r="295">
          <cell r="A295" t="str">
            <v>BTN_VENDA A CLIENTES FINAIS EM BTN (Trabalhadores)</v>
          </cell>
          <cell r="B295" t="str">
            <v>VENDA A CLIENTES FINAIS EM BTN (Trabalhadores)</v>
          </cell>
          <cell r="C295">
            <v>1308</v>
          </cell>
          <cell r="D295">
            <v>1310</v>
          </cell>
          <cell r="E295">
            <v>1313</v>
          </cell>
          <cell r="F295">
            <v>1315</v>
          </cell>
          <cell r="G295">
            <v>1317</v>
          </cell>
          <cell r="H295">
            <v>1319</v>
          </cell>
        </row>
        <row r="296">
          <cell r="A296" t="str">
            <v>BTN_Potência</v>
          </cell>
          <cell r="B296" t="str">
            <v>Potência</v>
          </cell>
          <cell r="C296">
            <v>1308</v>
          </cell>
          <cell r="D296">
            <v>1310</v>
          </cell>
          <cell r="E296">
            <v>1313</v>
          </cell>
          <cell r="F296">
            <v>1315</v>
          </cell>
          <cell r="G296">
            <v>1317</v>
          </cell>
          <cell r="H296">
            <v>1319</v>
          </cell>
        </row>
        <row r="297">
          <cell r="A297" t="str">
            <v>BTN_Tarifa Simples</v>
          </cell>
          <cell r="B297" t="str">
            <v>Tarifa Simples</v>
          </cell>
          <cell r="C297">
            <v>961</v>
          </cell>
          <cell r="D297">
            <v>961</v>
          </cell>
          <cell r="E297">
            <v>963</v>
          </cell>
          <cell r="F297">
            <v>965</v>
          </cell>
          <cell r="G297">
            <v>967</v>
          </cell>
          <cell r="H297">
            <v>969</v>
          </cell>
        </row>
        <row r="298">
          <cell r="A298" t="str">
            <v>BTN_Simples_P_TRAB_1,15</v>
          </cell>
          <cell r="B298" t="str">
            <v>1,15</v>
          </cell>
          <cell r="C298"/>
          <cell r="D298"/>
          <cell r="E298"/>
          <cell r="F298"/>
          <cell r="G298"/>
          <cell r="H298"/>
        </row>
        <row r="299">
          <cell r="A299" t="str">
            <v>BTN_Simples_P_TRAB_2,3</v>
          </cell>
          <cell r="B299" t="str">
            <v>2,3</v>
          </cell>
          <cell r="C299"/>
          <cell r="D299"/>
          <cell r="E299"/>
          <cell r="F299"/>
          <cell r="G299"/>
          <cell r="H299"/>
        </row>
        <row r="300">
          <cell r="A300" t="str">
            <v>BTN_Simples_P_TRAB_3,45</v>
          </cell>
          <cell r="B300" t="str">
            <v>3,45</v>
          </cell>
          <cell r="C300">
            <v>61</v>
          </cell>
          <cell r="D300">
            <v>61</v>
          </cell>
          <cell r="E300">
            <v>61</v>
          </cell>
          <cell r="F300">
            <v>61</v>
          </cell>
          <cell r="G300">
            <v>62</v>
          </cell>
          <cell r="H300">
            <v>62</v>
          </cell>
        </row>
        <row r="301">
          <cell r="A301" t="str">
            <v>BTN_Simples_P_TRAB_4,6</v>
          </cell>
          <cell r="B301" t="str">
            <v>4,6</v>
          </cell>
          <cell r="C301">
            <v>1</v>
          </cell>
          <cell r="D301">
            <v>1</v>
          </cell>
          <cell r="E301">
            <v>1</v>
          </cell>
          <cell r="F301">
            <v>1</v>
          </cell>
          <cell r="G301">
            <v>1</v>
          </cell>
          <cell r="H301">
            <v>1</v>
          </cell>
        </row>
        <row r="302">
          <cell r="A302" t="str">
            <v>BTN_Simples_P_TRAB_5,75</v>
          </cell>
          <cell r="B302" t="str">
            <v>5,75</v>
          </cell>
          <cell r="C302">
            <v>1</v>
          </cell>
          <cell r="D302">
            <v>1</v>
          </cell>
          <cell r="E302">
            <v>1</v>
          </cell>
          <cell r="F302">
            <v>1</v>
          </cell>
          <cell r="G302">
            <v>1</v>
          </cell>
          <cell r="H302">
            <v>1</v>
          </cell>
        </row>
        <row r="303">
          <cell r="A303" t="str">
            <v>BTN_Simples_P_TRAB_6,9</v>
          </cell>
          <cell r="B303" t="str">
            <v>6,9</v>
          </cell>
          <cell r="C303">
            <v>594</v>
          </cell>
          <cell r="D303">
            <v>594</v>
          </cell>
          <cell r="E303">
            <v>592</v>
          </cell>
          <cell r="F303">
            <v>594</v>
          </cell>
          <cell r="G303">
            <v>595</v>
          </cell>
          <cell r="H303">
            <v>597</v>
          </cell>
        </row>
        <row r="304">
          <cell r="A304" t="str">
            <v>BTN_Simples_P_TRAB_10,35</v>
          </cell>
          <cell r="B304" t="str">
            <v>10,35</v>
          </cell>
          <cell r="C304">
            <v>62</v>
          </cell>
          <cell r="D304">
            <v>62</v>
          </cell>
          <cell r="E304">
            <v>63</v>
          </cell>
          <cell r="F304">
            <v>63</v>
          </cell>
          <cell r="G304">
            <v>63</v>
          </cell>
          <cell r="H304">
            <v>63</v>
          </cell>
        </row>
        <row r="305">
          <cell r="A305" t="str">
            <v>BTN_Simples_P_TRAB_13,8</v>
          </cell>
          <cell r="B305" t="str">
            <v>13,8</v>
          </cell>
          <cell r="C305">
            <v>105</v>
          </cell>
          <cell r="D305">
            <v>105</v>
          </cell>
          <cell r="E305">
            <v>107</v>
          </cell>
          <cell r="F305">
            <v>107</v>
          </cell>
          <cell r="G305">
            <v>107</v>
          </cell>
          <cell r="H305">
            <v>107</v>
          </cell>
        </row>
        <row r="306">
          <cell r="A306" t="str">
            <v>BTN_Simples_P_TRAB_17,25</v>
          </cell>
          <cell r="B306" t="str">
            <v>17,25</v>
          </cell>
          <cell r="C306">
            <v>96</v>
          </cell>
          <cell r="D306">
            <v>96</v>
          </cell>
          <cell r="E306">
            <v>97</v>
          </cell>
          <cell r="F306">
            <v>97</v>
          </cell>
          <cell r="G306">
            <v>97</v>
          </cell>
          <cell r="H306">
            <v>97</v>
          </cell>
        </row>
        <row r="307">
          <cell r="A307" t="str">
            <v>BTN_Simples_P_TRAB_20,7</v>
          </cell>
          <cell r="B307" t="str">
            <v>20,7</v>
          </cell>
          <cell r="C307">
            <v>41</v>
          </cell>
          <cell r="D307">
            <v>41</v>
          </cell>
          <cell r="E307">
            <v>41</v>
          </cell>
          <cell r="F307">
            <v>41</v>
          </cell>
          <cell r="G307">
            <v>41</v>
          </cell>
          <cell r="H307">
            <v>41</v>
          </cell>
        </row>
        <row r="308">
          <cell r="A308" t="str">
            <v>BTN_Tarifa bi-horária</v>
          </cell>
          <cell r="B308" t="str">
            <v>Tarifa bi-horária</v>
          </cell>
          <cell r="C308">
            <v>19</v>
          </cell>
          <cell r="D308">
            <v>19</v>
          </cell>
          <cell r="E308">
            <v>19</v>
          </cell>
          <cell r="F308">
            <v>19</v>
          </cell>
          <cell r="G308">
            <v>19</v>
          </cell>
          <cell r="H308">
            <v>19</v>
          </cell>
        </row>
        <row r="309">
          <cell r="A309" t="str">
            <v>BTN_Bi_P_TRAB_1,15</v>
          </cell>
          <cell r="B309" t="str">
            <v>1,15</v>
          </cell>
          <cell r="C309"/>
          <cell r="D309"/>
          <cell r="E309"/>
          <cell r="F309"/>
          <cell r="G309"/>
          <cell r="H309"/>
        </row>
        <row r="310">
          <cell r="A310" t="str">
            <v>BTN_Bi_P_TRAB_2,3</v>
          </cell>
          <cell r="B310" t="str">
            <v>2,3</v>
          </cell>
          <cell r="C310"/>
          <cell r="D310"/>
          <cell r="E310"/>
          <cell r="F310"/>
          <cell r="G310"/>
          <cell r="H310"/>
        </row>
        <row r="311">
          <cell r="A311" t="str">
            <v>BTN_Bi_P_TRAB_3,45</v>
          </cell>
          <cell r="B311" t="str">
            <v>3,45</v>
          </cell>
          <cell r="C311"/>
          <cell r="D311"/>
          <cell r="E311"/>
          <cell r="F311"/>
          <cell r="G311"/>
          <cell r="H311"/>
        </row>
        <row r="312">
          <cell r="A312" t="str">
            <v>BTN_Bi_P_TRAB_4,6</v>
          </cell>
          <cell r="B312" t="str">
            <v>4,6</v>
          </cell>
          <cell r="C312"/>
          <cell r="D312"/>
          <cell r="E312"/>
          <cell r="F312"/>
          <cell r="G312"/>
          <cell r="H312"/>
        </row>
        <row r="313">
          <cell r="A313" t="str">
            <v>BTN_Bi_P_TRAB_5,75</v>
          </cell>
          <cell r="B313" t="str">
            <v>5,75</v>
          </cell>
          <cell r="C313"/>
          <cell r="D313"/>
          <cell r="E313"/>
          <cell r="F313"/>
          <cell r="G313"/>
          <cell r="H313"/>
        </row>
        <row r="314">
          <cell r="A314" t="str">
            <v>BTN_Bi_P_TRAB_6,9</v>
          </cell>
          <cell r="B314" t="str">
            <v>6,9</v>
          </cell>
          <cell r="C314">
            <v>10</v>
          </cell>
          <cell r="D314">
            <v>10</v>
          </cell>
          <cell r="E314">
            <v>10</v>
          </cell>
          <cell r="F314">
            <v>10</v>
          </cell>
          <cell r="G314">
            <v>10</v>
          </cell>
          <cell r="H314">
            <v>10</v>
          </cell>
        </row>
        <row r="315">
          <cell r="A315" t="str">
            <v>BTN_Bi_P_TRAB_10,35</v>
          </cell>
          <cell r="B315" t="str">
            <v>10,35</v>
          </cell>
          <cell r="C315">
            <v>1</v>
          </cell>
          <cell r="D315">
            <v>1</v>
          </cell>
          <cell r="E315">
            <v>1</v>
          </cell>
          <cell r="F315">
            <v>1</v>
          </cell>
          <cell r="G315">
            <v>1</v>
          </cell>
          <cell r="H315">
            <v>1</v>
          </cell>
        </row>
        <row r="316">
          <cell r="A316" t="str">
            <v>BTN_Bi_P_TRAB_13,8</v>
          </cell>
          <cell r="B316" t="str">
            <v>13,8</v>
          </cell>
          <cell r="C316"/>
          <cell r="D316"/>
          <cell r="E316"/>
          <cell r="F316"/>
          <cell r="G316"/>
          <cell r="H316"/>
        </row>
        <row r="317">
          <cell r="A317" t="str">
            <v>BTN_Bi_P_TRAB_17,25</v>
          </cell>
          <cell r="B317" t="str">
            <v>17,25</v>
          </cell>
          <cell r="C317">
            <v>7</v>
          </cell>
          <cell r="D317">
            <v>7</v>
          </cell>
          <cell r="E317">
            <v>7</v>
          </cell>
          <cell r="F317">
            <v>7</v>
          </cell>
          <cell r="G317">
            <v>7</v>
          </cell>
          <cell r="H317">
            <v>7</v>
          </cell>
        </row>
        <row r="318">
          <cell r="A318" t="str">
            <v>BTN_Bi_P_TRAB_20,7</v>
          </cell>
          <cell r="B318" t="str">
            <v>20,7</v>
          </cell>
          <cell r="C318">
            <v>1</v>
          </cell>
          <cell r="D318">
            <v>1</v>
          </cell>
          <cell r="E318">
            <v>1</v>
          </cell>
          <cell r="F318">
            <v>1</v>
          </cell>
          <cell r="G318">
            <v>1</v>
          </cell>
          <cell r="H318">
            <v>1</v>
          </cell>
        </row>
        <row r="319">
          <cell r="A319" t="str">
            <v>BTN_Tarifa tri-horária</v>
          </cell>
          <cell r="B319" t="str">
            <v>Tarifa tri-horária</v>
          </cell>
          <cell r="C319">
            <v>328</v>
          </cell>
          <cell r="D319">
            <v>330</v>
          </cell>
          <cell r="E319">
            <v>331</v>
          </cell>
          <cell r="F319">
            <v>331</v>
          </cell>
          <cell r="G319">
            <v>331</v>
          </cell>
          <cell r="H319">
            <v>331</v>
          </cell>
        </row>
        <row r="320">
          <cell r="A320" t="str">
            <v>BTN_Tri_P_TRAB_1,15</v>
          </cell>
          <cell r="B320" t="str">
            <v>1,15</v>
          </cell>
          <cell r="C320"/>
          <cell r="D320"/>
          <cell r="E320"/>
          <cell r="F320"/>
          <cell r="G320"/>
          <cell r="H320"/>
        </row>
        <row r="321">
          <cell r="A321" t="str">
            <v>BTN_Tri_P_TRAB_2,3</v>
          </cell>
          <cell r="B321" t="str">
            <v>2,3</v>
          </cell>
          <cell r="C321"/>
          <cell r="D321"/>
          <cell r="E321"/>
          <cell r="F321"/>
          <cell r="G321"/>
          <cell r="H321"/>
        </row>
        <row r="322">
          <cell r="A322" t="str">
            <v>BTN_Tri_P_TRAB_3,45</v>
          </cell>
          <cell r="B322" t="str">
            <v>3,45</v>
          </cell>
          <cell r="C322">
            <v>19</v>
          </cell>
          <cell r="D322">
            <v>19</v>
          </cell>
          <cell r="E322">
            <v>19</v>
          </cell>
          <cell r="F322">
            <v>19</v>
          </cell>
          <cell r="G322">
            <v>19</v>
          </cell>
          <cell r="H322">
            <v>19</v>
          </cell>
        </row>
        <row r="323">
          <cell r="A323" t="str">
            <v>BTN_Tri_P_TRAB_4,6</v>
          </cell>
          <cell r="B323" t="str">
            <v>4,6</v>
          </cell>
          <cell r="C323">
            <v>1</v>
          </cell>
          <cell r="D323">
            <v>1</v>
          </cell>
          <cell r="E323">
            <v>1</v>
          </cell>
          <cell r="F323">
            <v>1</v>
          </cell>
          <cell r="G323">
            <v>1</v>
          </cell>
          <cell r="H323">
            <v>1</v>
          </cell>
        </row>
        <row r="324">
          <cell r="A324" t="str">
            <v>BTN_Tri_P_TRAB_5,75</v>
          </cell>
          <cell r="B324" t="str">
            <v>5,75</v>
          </cell>
          <cell r="C324">
            <v>1</v>
          </cell>
          <cell r="D324">
            <v>1</v>
          </cell>
          <cell r="E324">
            <v>1</v>
          </cell>
          <cell r="F324">
            <v>1</v>
          </cell>
          <cell r="G324">
            <v>1</v>
          </cell>
          <cell r="H324">
            <v>1</v>
          </cell>
        </row>
        <row r="325">
          <cell r="A325" t="str">
            <v>BTN_Tri_P_TRAB_6,9</v>
          </cell>
          <cell r="B325" t="str">
            <v>6,9</v>
          </cell>
          <cell r="C325">
            <v>157</v>
          </cell>
          <cell r="D325">
            <v>157</v>
          </cell>
          <cell r="E325">
            <v>158</v>
          </cell>
          <cell r="F325">
            <v>158</v>
          </cell>
          <cell r="G325">
            <v>158</v>
          </cell>
          <cell r="H325">
            <v>158</v>
          </cell>
        </row>
        <row r="326">
          <cell r="A326" t="str">
            <v>BTN_Tri_P_TRAB_10,35</v>
          </cell>
          <cell r="B326" t="str">
            <v>10,35</v>
          </cell>
          <cell r="C326">
            <v>32</v>
          </cell>
          <cell r="D326">
            <v>33</v>
          </cell>
          <cell r="E326">
            <v>33</v>
          </cell>
          <cell r="F326">
            <v>33</v>
          </cell>
          <cell r="G326">
            <v>33</v>
          </cell>
          <cell r="H326">
            <v>33</v>
          </cell>
        </row>
        <row r="327">
          <cell r="A327" t="str">
            <v>BTN_Tri_P_TRAB_13,8</v>
          </cell>
          <cell r="B327" t="str">
            <v>13,8</v>
          </cell>
          <cell r="C327">
            <v>39</v>
          </cell>
          <cell r="D327">
            <v>39</v>
          </cell>
          <cell r="E327">
            <v>39</v>
          </cell>
          <cell r="F327">
            <v>39</v>
          </cell>
          <cell r="G327">
            <v>39</v>
          </cell>
          <cell r="H327">
            <v>39</v>
          </cell>
        </row>
        <row r="328">
          <cell r="A328" t="str">
            <v>BTN_Tri_P_TRAB_17,25</v>
          </cell>
          <cell r="B328" t="str">
            <v>17,25</v>
          </cell>
          <cell r="C328">
            <v>61</v>
          </cell>
          <cell r="D328">
            <v>62</v>
          </cell>
          <cell r="E328">
            <v>62</v>
          </cell>
          <cell r="F328">
            <v>62</v>
          </cell>
          <cell r="G328">
            <v>62</v>
          </cell>
          <cell r="H328">
            <v>62</v>
          </cell>
        </row>
        <row r="329">
          <cell r="A329" t="str">
            <v>BTN_Tri_P_TRAB_20,7</v>
          </cell>
          <cell r="B329" t="str">
            <v>20,7</v>
          </cell>
          <cell r="C329">
            <v>18</v>
          </cell>
          <cell r="D329">
            <v>18</v>
          </cell>
          <cell r="E329">
            <v>18</v>
          </cell>
          <cell r="F329">
            <v>18</v>
          </cell>
          <cell r="G329">
            <v>18</v>
          </cell>
          <cell r="H329">
            <v>18</v>
          </cell>
        </row>
        <row r="330">
          <cell r="B330" t="str">
            <v>Energia Activa</v>
          </cell>
          <cell r="C330"/>
          <cell r="D330"/>
          <cell r="E330"/>
          <cell r="F330"/>
          <cell r="G330"/>
          <cell r="H330"/>
        </row>
        <row r="331">
          <cell r="B331" t="str">
            <v>Tarifa Simples</v>
          </cell>
          <cell r="C331"/>
          <cell r="D331"/>
          <cell r="E331"/>
          <cell r="F331"/>
          <cell r="G331"/>
          <cell r="H331"/>
        </row>
        <row r="332">
          <cell r="B332" t="str">
            <v>Energia Simples</v>
          </cell>
          <cell r="C332"/>
          <cell r="D332"/>
          <cell r="E332"/>
          <cell r="F332"/>
          <cell r="G332"/>
          <cell r="H332"/>
        </row>
        <row r="333">
          <cell r="B333" t="str">
            <v>Energia Simples - 1,15</v>
          </cell>
          <cell r="C333"/>
          <cell r="D333"/>
          <cell r="E333"/>
          <cell r="F333"/>
          <cell r="G333"/>
          <cell r="H333"/>
        </row>
        <row r="334">
          <cell r="B334" t="str">
            <v>Energia Simples - 2,3</v>
          </cell>
          <cell r="C334"/>
          <cell r="D334"/>
          <cell r="E334"/>
          <cell r="F334"/>
          <cell r="G334"/>
          <cell r="H334"/>
        </row>
        <row r="335">
          <cell r="B335" t="str">
            <v>Energia Simples - 3,45</v>
          </cell>
          <cell r="C335"/>
          <cell r="D335"/>
          <cell r="E335"/>
          <cell r="F335"/>
          <cell r="G335"/>
          <cell r="H335"/>
        </row>
        <row r="336">
          <cell r="B336" t="str">
            <v>Energia Simples - 4,6</v>
          </cell>
          <cell r="C336"/>
          <cell r="D336"/>
          <cell r="E336"/>
          <cell r="F336"/>
          <cell r="G336"/>
          <cell r="H336"/>
        </row>
        <row r="337">
          <cell r="B337" t="str">
            <v>Energia Simples - 5,75</v>
          </cell>
          <cell r="C337"/>
          <cell r="D337"/>
          <cell r="E337"/>
          <cell r="F337"/>
          <cell r="G337"/>
          <cell r="H337"/>
        </row>
        <row r="338">
          <cell r="B338" t="str">
            <v>Energia Simples - 6,9</v>
          </cell>
          <cell r="C338"/>
          <cell r="D338"/>
          <cell r="E338"/>
          <cell r="F338"/>
          <cell r="G338"/>
          <cell r="H338"/>
        </row>
        <row r="339">
          <cell r="B339" t="str">
            <v>Energia Simples - 10,35</v>
          </cell>
          <cell r="C339"/>
          <cell r="D339"/>
          <cell r="E339"/>
          <cell r="F339"/>
          <cell r="G339"/>
          <cell r="H339"/>
        </row>
        <row r="340">
          <cell r="B340" t="str">
            <v>Energia Simples - 13,80</v>
          </cell>
          <cell r="C340"/>
          <cell r="D340"/>
          <cell r="E340"/>
          <cell r="F340"/>
          <cell r="G340"/>
          <cell r="H340"/>
        </row>
        <row r="341">
          <cell r="B341" t="str">
            <v>Energia Simples - 17,25</v>
          </cell>
          <cell r="C341"/>
          <cell r="D341"/>
          <cell r="E341"/>
          <cell r="F341"/>
          <cell r="G341"/>
          <cell r="H341"/>
        </row>
        <row r="342">
          <cell r="B342" t="str">
            <v>Energia Simples - 20,7</v>
          </cell>
          <cell r="C342"/>
          <cell r="D342"/>
          <cell r="E342"/>
          <cell r="F342"/>
          <cell r="G342"/>
          <cell r="H342"/>
        </row>
        <row r="343">
          <cell r="B343" t="str">
            <v>Tarifa_bi-horária</v>
          </cell>
          <cell r="C343"/>
          <cell r="D343"/>
          <cell r="E343"/>
          <cell r="F343"/>
          <cell r="G343"/>
          <cell r="H343"/>
        </row>
        <row r="344">
          <cell r="B344" t="str">
            <v>Horas fora vazio</v>
          </cell>
          <cell r="C344"/>
          <cell r="D344"/>
          <cell r="E344"/>
          <cell r="F344"/>
          <cell r="G344"/>
          <cell r="H344"/>
        </row>
        <row r="345">
          <cell r="B345" t="str">
            <v>Horas fora vazio - 1,15</v>
          </cell>
          <cell r="C345"/>
          <cell r="D345"/>
          <cell r="E345"/>
          <cell r="F345"/>
          <cell r="G345"/>
          <cell r="H345"/>
        </row>
        <row r="346">
          <cell r="B346" t="str">
            <v>Horas fora vazio - 2,3</v>
          </cell>
          <cell r="C346"/>
          <cell r="D346"/>
          <cell r="E346"/>
          <cell r="F346"/>
          <cell r="G346"/>
          <cell r="H346"/>
        </row>
        <row r="347">
          <cell r="B347" t="str">
            <v>Horas fora vazio - 3,45</v>
          </cell>
          <cell r="C347"/>
          <cell r="D347"/>
          <cell r="E347"/>
          <cell r="F347"/>
          <cell r="G347"/>
          <cell r="H347"/>
        </row>
        <row r="348">
          <cell r="B348" t="str">
            <v>Horas fora vazio - 4,6</v>
          </cell>
          <cell r="C348"/>
          <cell r="D348"/>
          <cell r="E348"/>
          <cell r="F348"/>
          <cell r="G348"/>
          <cell r="H348"/>
        </row>
        <row r="349">
          <cell r="B349" t="str">
            <v>Horas fora vazio - 5,75</v>
          </cell>
          <cell r="C349"/>
          <cell r="D349"/>
          <cell r="E349"/>
          <cell r="F349"/>
          <cell r="G349"/>
          <cell r="H349"/>
        </row>
        <row r="350">
          <cell r="B350" t="str">
            <v>Horas fora vazio - 6,9</v>
          </cell>
          <cell r="C350"/>
          <cell r="D350"/>
          <cell r="E350"/>
          <cell r="F350"/>
          <cell r="G350"/>
          <cell r="H350"/>
        </row>
        <row r="351">
          <cell r="B351" t="str">
            <v>Horas fora vazio - 10,35</v>
          </cell>
          <cell r="C351"/>
          <cell r="D351"/>
          <cell r="E351"/>
          <cell r="F351"/>
          <cell r="G351"/>
          <cell r="H351"/>
        </row>
        <row r="352">
          <cell r="B352" t="str">
            <v>Horas fora vazio - 13,80</v>
          </cell>
          <cell r="C352"/>
          <cell r="D352"/>
          <cell r="E352"/>
          <cell r="F352"/>
          <cell r="G352"/>
          <cell r="H352"/>
        </row>
        <row r="353">
          <cell r="B353" t="str">
            <v>Horas fora vazio - 17,25</v>
          </cell>
          <cell r="C353"/>
          <cell r="D353"/>
          <cell r="E353"/>
          <cell r="F353"/>
          <cell r="G353"/>
          <cell r="H353"/>
        </row>
        <row r="354">
          <cell r="B354" t="str">
            <v>Horas fora vazio - 20,7</v>
          </cell>
          <cell r="C354"/>
          <cell r="D354"/>
          <cell r="E354"/>
          <cell r="F354"/>
          <cell r="G354"/>
          <cell r="H354"/>
        </row>
        <row r="355">
          <cell r="B355" t="str">
            <v>Horas de vazio</v>
          </cell>
          <cell r="C355"/>
          <cell r="D355"/>
          <cell r="E355"/>
          <cell r="F355"/>
          <cell r="G355"/>
          <cell r="H355"/>
        </row>
        <row r="356">
          <cell r="B356" t="str">
            <v>Horas de vazio - 1,15</v>
          </cell>
          <cell r="C356"/>
          <cell r="D356"/>
          <cell r="E356"/>
          <cell r="F356"/>
          <cell r="G356"/>
          <cell r="H356"/>
        </row>
        <row r="357">
          <cell r="B357" t="str">
            <v>Horas de vazio - 2,3</v>
          </cell>
          <cell r="C357"/>
          <cell r="D357"/>
          <cell r="E357"/>
          <cell r="F357"/>
          <cell r="G357"/>
          <cell r="H357"/>
        </row>
        <row r="358">
          <cell r="B358" t="str">
            <v>Horas de vazio - 3,45</v>
          </cell>
          <cell r="C358"/>
          <cell r="D358"/>
          <cell r="E358"/>
          <cell r="F358"/>
          <cell r="G358"/>
          <cell r="H358"/>
        </row>
        <row r="359">
          <cell r="B359" t="str">
            <v>Horas de vazio - 4,6</v>
          </cell>
          <cell r="C359"/>
          <cell r="D359"/>
          <cell r="E359"/>
          <cell r="F359"/>
          <cell r="G359"/>
          <cell r="H359"/>
        </row>
        <row r="360">
          <cell r="B360" t="str">
            <v>Horas de vazio - 5,75</v>
          </cell>
          <cell r="C360"/>
          <cell r="D360"/>
          <cell r="E360"/>
          <cell r="F360"/>
          <cell r="G360"/>
          <cell r="H360"/>
        </row>
        <row r="361">
          <cell r="B361" t="str">
            <v>Horas de vazio - 6,9</v>
          </cell>
          <cell r="C361"/>
          <cell r="D361"/>
          <cell r="E361"/>
          <cell r="F361"/>
          <cell r="G361"/>
          <cell r="H361"/>
        </row>
        <row r="362">
          <cell r="B362" t="str">
            <v>Horas de vazio - 10,35</v>
          </cell>
          <cell r="C362"/>
          <cell r="D362"/>
          <cell r="E362"/>
          <cell r="F362"/>
          <cell r="G362"/>
          <cell r="H362"/>
        </row>
        <row r="363">
          <cell r="B363" t="str">
            <v>Horas de vazio - 13,80</v>
          </cell>
          <cell r="C363"/>
          <cell r="D363"/>
          <cell r="E363"/>
          <cell r="F363"/>
          <cell r="G363"/>
          <cell r="H363"/>
        </row>
        <row r="364">
          <cell r="B364" t="str">
            <v>Horas de vazio - 17,25</v>
          </cell>
          <cell r="C364"/>
          <cell r="D364"/>
          <cell r="E364"/>
          <cell r="F364"/>
          <cell r="G364"/>
          <cell r="H364"/>
        </row>
        <row r="365">
          <cell r="B365" t="str">
            <v>Horas de vazio - 20,7</v>
          </cell>
          <cell r="C365"/>
          <cell r="D365"/>
          <cell r="E365"/>
          <cell r="F365"/>
          <cell r="G365"/>
          <cell r="H365"/>
        </row>
        <row r="366">
          <cell r="B366" t="str">
            <v>Tarifa Tri-horária</v>
          </cell>
          <cell r="C366"/>
          <cell r="D366"/>
          <cell r="E366"/>
          <cell r="F366"/>
          <cell r="G366"/>
          <cell r="H366"/>
        </row>
        <row r="367">
          <cell r="B367" t="str">
            <v>Horas de ponta</v>
          </cell>
          <cell r="C367"/>
          <cell r="D367"/>
          <cell r="E367"/>
          <cell r="F367"/>
          <cell r="G367"/>
          <cell r="H367"/>
        </row>
        <row r="368">
          <cell r="B368" t="str">
            <v>Horas de ponta - 1,15</v>
          </cell>
          <cell r="C368"/>
          <cell r="D368"/>
          <cell r="E368"/>
          <cell r="F368"/>
          <cell r="G368"/>
          <cell r="H368"/>
        </row>
        <row r="369">
          <cell r="B369" t="str">
            <v>Horas de ponta - 2,3</v>
          </cell>
          <cell r="C369"/>
          <cell r="D369"/>
          <cell r="E369"/>
          <cell r="F369"/>
          <cell r="G369"/>
          <cell r="H369"/>
        </row>
        <row r="370">
          <cell r="B370" t="str">
            <v>Horas de ponta - 3,45</v>
          </cell>
          <cell r="C370"/>
          <cell r="D370"/>
          <cell r="E370"/>
          <cell r="F370"/>
          <cell r="G370"/>
          <cell r="H370"/>
        </row>
        <row r="371">
          <cell r="B371" t="str">
            <v>Horas de ponta - 4,6</v>
          </cell>
          <cell r="C371"/>
          <cell r="D371"/>
          <cell r="E371"/>
          <cell r="F371"/>
          <cell r="G371"/>
          <cell r="H371"/>
        </row>
        <row r="372">
          <cell r="B372" t="str">
            <v>Horas de ponta - 5,75</v>
          </cell>
          <cell r="C372"/>
          <cell r="D372"/>
          <cell r="E372"/>
          <cell r="F372"/>
          <cell r="G372"/>
          <cell r="H372"/>
        </row>
        <row r="373">
          <cell r="B373" t="str">
            <v>Horas de ponta - 6,9</v>
          </cell>
          <cell r="C373"/>
          <cell r="D373"/>
          <cell r="E373"/>
          <cell r="F373"/>
          <cell r="G373"/>
          <cell r="H373"/>
        </row>
        <row r="374">
          <cell r="B374" t="str">
            <v>Horas de ponta - 10,35</v>
          </cell>
          <cell r="C374"/>
          <cell r="D374"/>
          <cell r="E374"/>
          <cell r="F374"/>
          <cell r="G374"/>
          <cell r="H374"/>
        </row>
        <row r="375">
          <cell r="B375" t="str">
            <v>Horas de ponta - 13,80</v>
          </cell>
          <cell r="C375"/>
          <cell r="D375"/>
          <cell r="E375"/>
          <cell r="F375"/>
          <cell r="G375"/>
          <cell r="H375"/>
        </row>
        <row r="376">
          <cell r="B376" t="str">
            <v>Horas de ponta - 17,25</v>
          </cell>
          <cell r="C376"/>
          <cell r="D376"/>
          <cell r="E376"/>
          <cell r="F376"/>
          <cell r="G376"/>
          <cell r="H376"/>
        </row>
        <row r="377">
          <cell r="B377" t="str">
            <v>Horas de ponta - 20,7</v>
          </cell>
          <cell r="C377"/>
          <cell r="D377"/>
          <cell r="E377"/>
          <cell r="F377"/>
          <cell r="G377"/>
          <cell r="H377"/>
        </row>
        <row r="378">
          <cell r="B378" t="str">
            <v>Horas cheia</v>
          </cell>
          <cell r="C378"/>
          <cell r="D378"/>
          <cell r="E378"/>
          <cell r="F378"/>
          <cell r="G378"/>
          <cell r="H378"/>
        </row>
        <row r="379">
          <cell r="B379" t="str">
            <v>Horas cheia - 1,15</v>
          </cell>
          <cell r="C379"/>
          <cell r="D379"/>
          <cell r="E379"/>
          <cell r="F379"/>
          <cell r="G379"/>
          <cell r="H379"/>
        </row>
        <row r="380">
          <cell r="B380" t="str">
            <v>Horas cheia - 2,3</v>
          </cell>
          <cell r="C380"/>
          <cell r="D380"/>
          <cell r="E380"/>
          <cell r="F380"/>
          <cell r="G380"/>
          <cell r="H380"/>
        </row>
        <row r="381">
          <cell r="B381" t="str">
            <v>Horas cheia - 3,45</v>
          </cell>
          <cell r="C381"/>
          <cell r="D381"/>
          <cell r="E381"/>
          <cell r="F381"/>
          <cell r="G381"/>
          <cell r="H381"/>
        </row>
        <row r="382">
          <cell r="B382" t="str">
            <v>Horas cheia - 4,6</v>
          </cell>
          <cell r="C382"/>
          <cell r="D382"/>
          <cell r="E382"/>
          <cell r="F382"/>
          <cell r="G382"/>
          <cell r="H382"/>
        </row>
        <row r="383">
          <cell r="B383" t="str">
            <v>Horas cheia - 5,75</v>
          </cell>
          <cell r="C383"/>
          <cell r="D383"/>
          <cell r="E383"/>
          <cell r="F383"/>
          <cell r="G383"/>
          <cell r="H383"/>
        </row>
        <row r="384">
          <cell r="B384" t="str">
            <v>Horas cheia - 6,9</v>
          </cell>
          <cell r="C384"/>
          <cell r="D384"/>
          <cell r="E384"/>
          <cell r="F384"/>
          <cell r="G384"/>
          <cell r="H384"/>
        </row>
        <row r="385">
          <cell r="B385" t="str">
            <v>Horas cheia - 10,35</v>
          </cell>
          <cell r="C385"/>
          <cell r="D385"/>
          <cell r="E385"/>
          <cell r="F385"/>
          <cell r="G385"/>
          <cell r="H385"/>
        </row>
        <row r="386">
          <cell r="B386" t="str">
            <v>Horas cheia - 13,80</v>
          </cell>
          <cell r="C386"/>
          <cell r="D386"/>
          <cell r="E386"/>
          <cell r="F386"/>
          <cell r="G386"/>
          <cell r="H386"/>
        </row>
        <row r="387">
          <cell r="B387" t="str">
            <v>Horas cheia - 17,25</v>
          </cell>
          <cell r="C387"/>
          <cell r="D387"/>
          <cell r="E387"/>
          <cell r="F387"/>
          <cell r="G387"/>
          <cell r="H387"/>
        </row>
        <row r="388">
          <cell r="B388" t="str">
            <v>Horas cheia - 20,7</v>
          </cell>
          <cell r="C388"/>
          <cell r="D388"/>
          <cell r="E388"/>
          <cell r="F388"/>
          <cell r="G388"/>
          <cell r="H388"/>
        </row>
        <row r="389">
          <cell r="B389" t="str">
            <v>Horas de vazio</v>
          </cell>
          <cell r="C389"/>
          <cell r="D389"/>
          <cell r="E389"/>
          <cell r="F389"/>
          <cell r="G389"/>
          <cell r="H389"/>
        </row>
        <row r="390">
          <cell r="B390" t="str">
            <v>Horas de vazio - 1,15</v>
          </cell>
          <cell r="C390"/>
          <cell r="D390"/>
          <cell r="E390"/>
          <cell r="F390"/>
          <cell r="G390"/>
          <cell r="H390"/>
        </row>
        <row r="391">
          <cell r="B391" t="str">
            <v>Horas de vazio - 2,3</v>
          </cell>
          <cell r="C391"/>
          <cell r="D391"/>
          <cell r="E391"/>
          <cell r="F391"/>
          <cell r="G391"/>
          <cell r="H391"/>
        </row>
        <row r="392">
          <cell r="B392" t="str">
            <v>Horas de vazio - 3,45</v>
          </cell>
          <cell r="C392"/>
          <cell r="D392"/>
          <cell r="E392"/>
          <cell r="F392"/>
          <cell r="G392"/>
          <cell r="H392"/>
        </row>
        <row r="393">
          <cell r="B393" t="str">
            <v>Horas de vazio - 4,6</v>
          </cell>
          <cell r="C393"/>
          <cell r="D393"/>
          <cell r="E393"/>
          <cell r="F393"/>
          <cell r="G393"/>
          <cell r="H393"/>
        </row>
        <row r="394">
          <cell r="B394" t="str">
            <v>Horas de vazio - 5,75</v>
          </cell>
          <cell r="C394"/>
          <cell r="D394"/>
          <cell r="E394"/>
          <cell r="F394"/>
          <cell r="G394"/>
          <cell r="H394"/>
        </row>
        <row r="395">
          <cell r="B395" t="str">
            <v>Horas de vazio - 6,9</v>
          </cell>
          <cell r="C395"/>
          <cell r="D395"/>
          <cell r="E395"/>
          <cell r="F395"/>
          <cell r="G395"/>
          <cell r="H395"/>
        </row>
        <row r="396">
          <cell r="B396" t="str">
            <v>Horas de vazio - 10,35</v>
          </cell>
          <cell r="C396"/>
          <cell r="D396"/>
          <cell r="E396"/>
          <cell r="F396"/>
          <cell r="G396"/>
          <cell r="H396"/>
        </row>
        <row r="397">
          <cell r="B397" t="str">
            <v>Horas de vazio - 13,80</v>
          </cell>
          <cell r="C397"/>
          <cell r="D397"/>
          <cell r="E397"/>
          <cell r="F397"/>
          <cell r="G397"/>
          <cell r="H397"/>
        </row>
        <row r="398">
          <cell r="B398" t="str">
            <v>Horas de vazio - 17,25</v>
          </cell>
          <cell r="C398"/>
          <cell r="D398"/>
          <cell r="E398"/>
          <cell r="F398"/>
          <cell r="G398"/>
          <cell r="H398"/>
        </row>
        <row r="399">
          <cell r="B399" t="str">
            <v>Horas de vazio - 20,7</v>
          </cell>
          <cell r="C399"/>
          <cell r="D399"/>
          <cell r="E399"/>
          <cell r="F399"/>
          <cell r="G399"/>
          <cell r="H399"/>
        </row>
        <row r="400">
          <cell r="B400" t="str">
            <v>Vendas Não Aplicável</v>
          </cell>
          <cell r="C400"/>
          <cell r="D400"/>
          <cell r="E400"/>
          <cell r="F400"/>
          <cell r="G400"/>
          <cell r="H400"/>
        </row>
      </sheetData>
      <sheetData sheetId="9">
        <row r="13">
          <cell r="C13" t="str">
            <v>2019.TOTAL</v>
          </cell>
          <cell r="D13" t="str">
            <v>2020.TOTAL</v>
          </cell>
          <cell r="E13" t="str">
            <v>2021.TOTAL</v>
          </cell>
          <cell r="F13" t="str">
            <v>2022.TOTAL</v>
          </cell>
          <cell r="G13" t="str">
            <v>2023.TOTAL</v>
          </cell>
          <cell r="H13" t="str">
            <v>2024.TOTAL</v>
          </cell>
        </row>
        <row r="14">
          <cell r="C14" t="str">
            <v>ILHAS_I</v>
          </cell>
          <cell r="D14" t="str">
            <v>ILHAS_I</v>
          </cell>
          <cell r="E14" t="str">
            <v>ILHAS_I</v>
          </cell>
          <cell r="F14" t="str">
            <v>ILHAS_I</v>
          </cell>
          <cell r="G14" t="str">
            <v>ILHAS_I</v>
          </cell>
          <cell r="H14" t="str">
            <v>ILHAS_I</v>
          </cell>
        </row>
        <row r="15">
          <cell r="B15" t="str">
            <v>Vendas Totais</v>
          </cell>
          <cell r="C15">
            <v>849858979.85650384</v>
          </cell>
          <cell r="D15">
            <v>855177524.18323946</v>
          </cell>
          <cell r="E15">
            <v>858433703.43381667</v>
          </cell>
          <cell r="F15">
            <v>861575607.21253383</v>
          </cell>
          <cell r="G15">
            <v>863831022.91340911</v>
          </cell>
          <cell r="H15">
            <v>866300882.28602064</v>
          </cell>
        </row>
        <row r="16">
          <cell r="B16" t="str">
            <v>Vendas Alta Tensão</v>
          </cell>
          <cell r="C16"/>
          <cell r="D16"/>
          <cell r="E16"/>
          <cell r="F16"/>
          <cell r="G16"/>
          <cell r="H16"/>
        </row>
        <row r="17">
          <cell r="B17" t="str">
            <v>Vendas Média Tensão</v>
          </cell>
          <cell r="C17">
            <v>366168330.43697017</v>
          </cell>
          <cell r="D17">
            <v>369033084.2118203</v>
          </cell>
          <cell r="E17">
            <v>370353788.60443032</v>
          </cell>
          <cell r="F17">
            <v>371659573.025814</v>
          </cell>
          <cell r="G17">
            <v>372622585.90307528</v>
          </cell>
          <cell r="H17">
            <v>373627961.52260667</v>
          </cell>
        </row>
        <row r="18">
          <cell r="B18" t="str">
            <v>VENDA A CLIENTES FINAIS EM MT TETRA-HORÁRIA</v>
          </cell>
          <cell r="C18">
            <v>366168330.43697017</v>
          </cell>
          <cell r="D18">
            <v>369033084.2118203</v>
          </cell>
          <cell r="E18">
            <v>370353788.60443032</v>
          </cell>
          <cell r="F18">
            <v>371659573.025814</v>
          </cell>
          <cell r="G18">
            <v>372622585.90307528</v>
          </cell>
          <cell r="H18">
            <v>373627961.52260667</v>
          </cell>
        </row>
        <row r="19">
          <cell r="B19" t="str">
            <v>Termo tarifário fixo</v>
          </cell>
          <cell r="C19"/>
          <cell r="D19"/>
          <cell r="E19"/>
          <cell r="F19"/>
          <cell r="G19"/>
          <cell r="H19"/>
        </row>
        <row r="20">
          <cell r="B20" t="str">
            <v>Potência</v>
          </cell>
          <cell r="C20">
            <v>62226346.114600003</v>
          </cell>
          <cell r="D20">
            <v>62302904.996280201</v>
          </cell>
          <cell r="E20">
            <v>62365901.594625898</v>
          </cell>
          <cell r="F20">
            <v>62456515.692299299</v>
          </cell>
          <cell r="G20">
            <v>62521637.141453803</v>
          </cell>
          <cell r="H20">
            <v>62620565.989849903</v>
          </cell>
        </row>
        <row r="21">
          <cell r="A21" t="str">
            <v>MT_P_Horas_de_ponta</v>
          </cell>
          <cell r="B21" t="str">
            <v>Horas_de_ponta</v>
          </cell>
          <cell r="C21">
            <v>13699914.022740999</v>
          </cell>
          <cell r="D21">
            <v>13716582.7131052</v>
          </cell>
          <cell r="E21">
            <v>13732633.0048209</v>
          </cell>
          <cell r="F21">
            <v>13755656.3160397</v>
          </cell>
          <cell r="G21">
            <v>13774937.1604615</v>
          </cell>
          <cell r="H21">
            <v>13798563.5297297</v>
          </cell>
        </row>
        <row r="22">
          <cell r="A22" t="str">
            <v>MT_P_Contratada</v>
          </cell>
          <cell r="B22" t="str">
            <v>Contratada</v>
          </cell>
          <cell r="C22">
            <v>48526432.091858998</v>
          </cell>
          <cell r="D22">
            <v>48586322.283174999</v>
          </cell>
          <cell r="E22">
            <v>48633268.589805</v>
          </cell>
          <cell r="F22">
            <v>48700859.376259603</v>
          </cell>
          <cell r="G22">
            <v>48746699.980992302</v>
          </cell>
          <cell r="H22">
            <v>48822002.460120201</v>
          </cell>
        </row>
        <row r="23">
          <cell r="B23" t="str">
            <v>Energia Activa</v>
          </cell>
          <cell r="C23">
            <v>288726879.73317021</v>
          </cell>
          <cell r="D23">
            <v>291534263.12431687</v>
          </cell>
          <cell r="E23">
            <v>292773566.62997597</v>
          </cell>
          <cell r="F23">
            <v>293964192.33436853</v>
          </cell>
          <cell r="G23">
            <v>294841455.65010709</v>
          </cell>
          <cell r="H23">
            <v>295731369.69719738</v>
          </cell>
        </row>
        <row r="24">
          <cell r="A24" t="str">
            <v>MT_E_I,V_Períodos I, IV</v>
          </cell>
          <cell r="B24" t="str">
            <v>Períodos I, IV</v>
          </cell>
          <cell r="C24">
            <v>101804047.2341949</v>
          </cell>
          <cell r="D24">
            <v>86776553.747118905</v>
          </cell>
          <cell r="E24">
            <v>87143686.320237696</v>
          </cell>
          <cell r="F24">
            <v>87498250.146616995</v>
          </cell>
          <cell r="G24">
            <v>87760703.041001797</v>
          </cell>
          <cell r="H24">
            <v>88024761.426611394</v>
          </cell>
        </row>
        <row r="25">
          <cell r="A25" t="str">
            <v>MT_E_I,V_Horas de ponta</v>
          </cell>
          <cell r="B25" t="str">
            <v>Horas de ponta</v>
          </cell>
          <cell r="C25">
            <v>19139280.582770102</v>
          </cell>
          <cell r="D25">
            <v>16355513.4073982</v>
          </cell>
          <cell r="E25">
            <v>16424298.1782961</v>
          </cell>
          <cell r="F25">
            <v>16491139.2188082</v>
          </cell>
          <cell r="G25">
            <v>16540905.8390703</v>
          </cell>
          <cell r="H25">
            <v>16590463.4706243</v>
          </cell>
        </row>
        <row r="26">
          <cell r="A26" t="str">
            <v>MT_E_I,V_Horas cheias</v>
          </cell>
          <cell r="B26" t="str">
            <v>Horas cheias</v>
          </cell>
          <cell r="C26">
            <v>48600843.259661898</v>
          </cell>
          <cell r="D26">
            <v>41442389.7496773</v>
          </cell>
          <cell r="E26">
            <v>41618091.797806598</v>
          </cell>
          <cell r="F26">
            <v>41787636.746538199</v>
          </cell>
          <cell r="G26">
            <v>41913057.890652202</v>
          </cell>
          <cell r="H26">
            <v>42039437.688215204</v>
          </cell>
        </row>
        <row r="27">
          <cell r="A27" t="str">
            <v>MT_E_I,V_Horas de vazio normal</v>
          </cell>
          <cell r="B27" t="str">
            <v>Horas de vazio normal</v>
          </cell>
          <cell r="C27">
            <v>21129803.549784701</v>
          </cell>
          <cell r="D27">
            <v>17991169.978643902</v>
          </cell>
          <cell r="E27">
            <v>18067501.9761567</v>
          </cell>
          <cell r="F27">
            <v>18140961.085036501</v>
          </cell>
          <cell r="G27">
            <v>18195131.694683</v>
          </cell>
          <cell r="H27">
            <v>18249971.202984899</v>
          </cell>
        </row>
        <row r="28">
          <cell r="A28" t="str">
            <v>MT_E_I,V_Horas de super vazio</v>
          </cell>
          <cell r="B28" t="str">
            <v>Horas de super vazio</v>
          </cell>
          <cell r="C28">
            <v>12934119.8419782</v>
          </cell>
          <cell r="D28">
            <v>10987480.6113995</v>
          </cell>
          <cell r="E28">
            <v>11033794.367978301</v>
          </cell>
          <cell r="F28">
            <v>11078513.0962341</v>
          </cell>
          <cell r="G28">
            <v>11111607.6165963</v>
          </cell>
          <cell r="H28">
            <v>11144889.064787</v>
          </cell>
        </row>
        <row r="29">
          <cell r="A29" t="str">
            <v>MT_E_I,V_Períodos II, III</v>
          </cell>
          <cell r="B29" t="str">
            <v>Períodos II, III</v>
          </cell>
          <cell r="C29">
            <v>186922832.49897531</v>
          </cell>
          <cell r="D29">
            <v>204757709.37719801</v>
          </cell>
          <cell r="E29">
            <v>205629880.30973831</v>
          </cell>
          <cell r="F29">
            <v>206465942.1877515</v>
          </cell>
          <cell r="G29">
            <v>207080752.60910529</v>
          </cell>
          <cell r="H29">
            <v>207706608.27058601</v>
          </cell>
        </row>
        <row r="30">
          <cell r="A30" t="str">
            <v>MT_E_II,III_Horas de ponta</v>
          </cell>
          <cell r="B30" t="str">
            <v>Horas de ponta</v>
          </cell>
          <cell r="C30">
            <v>35960226.125627503</v>
          </cell>
          <cell r="D30">
            <v>39390625.9301854</v>
          </cell>
          <cell r="E30">
            <v>39557879.913578004</v>
          </cell>
          <cell r="F30">
            <v>39718775.220348701</v>
          </cell>
          <cell r="G30">
            <v>39837527.3229293</v>
          </cell>
          <cell r="H30">
            <v>39957644.276777297</v>
          </cell>
        </row>
        <row r="31">
          <cell r="A31" t="str">
            <v>MT_E_II,III_Horas cheias</v>
          </cell>
          <cell r="B31" t="str">
            <v>Horas cheias</v>
          </cell>
          <cell r="C31">
            <v>88568104.466590494</v>
          </cell>
          <cell r="D31">
            <v>97017825.334145501</v>
          </cell>
          <cell r="E31">
            <v>97430962.277579203</v>
          </cell>
          <cell r="F31">
            <v>97827359.728275001</v>
          </cell>
          <cell r="G31">
            <v>98119118.793147594</v>
          </cell>
          <cell r="H31">
            <v>98415759.358613998</v>
          </cell>
        </row>
        <row r="32">
          <cell r="A32" t="str">
            <v>MT_E_II,III_Horas de vazio normal</v>
          </cell>
          <cell r="B32" t="str">
            <v>Horas de vazio normal</v>
          </cell>
          <cell r="C32">
            <v>38773998.086248502</v>
          </cell>
          <cell r="D32">
            <v>42475151.844333097</v>
          </cell>
          <cell r="E32">
            <v>42656729.454760797</v>
          </cell>
          <cell r="F32">
            <v>42830136.595592499</v>
          </cell>
          <cell r="G32">
            <v>42957152.552353002</v>
          </cell>
          <cell r="H32">
            <v>43087289.9916723</v>
          </cell>
        </row>
        <row r="33">
          <cell r="A33" t="str">
            <v>MT_E_II,III_Horas de super vazio</v>
          </cell>
          <cell r="B33" t="str">
            <v>Horas de super vazio</v>
          </cell>
          <cell r="C33">
            <v>23620503.8205088</v>
          </cell>
          <cell r="D33">
            <v>25874106.268534001</v>
          </cell>
          <cell r="E33">
            <v>25984308.6638203</v>
          </cell>
          <cell r="F33">
            <v>26089670.643535301</v>
          </cell>
          <cell r="G33">
            <v>26166953.9406754</v>
          </cell>
          <cell r="H33">
            <v>26245914.6435224</v>
          </cell>
        </row>
        <row r="34">
          <cell r="A34" t="str">
            <v>MT_E__Energia Reactiva</v>
          </cell>
          <cell r="B34" t="str">
            <v>Energia Reactiva</v>
          </cell>
          <cell r="C34">
            <v>15215104.589199999</v>
          </cell>
          <cell r="D34">
            <v>15195916.091223201</v>
          </cell>
          <cell r="E34">
            <v>15214320.379828401</v>
          </cell>
          <cell r="F34">
            <v>15238864.999146201</v>
          </cell>
          <cell r="G34">
            <v>15259493.111514401</v>
          </cell>
          <cell r="H34">
            <v>15276025.8355594</v>
          </cell>
        </row>
        <row r="35">
          <cell r="A35" t="str">
            <v>MT_E__Energia Reactiva Fornecida 1º-Esc</v>
          </cell>
          <cell r="B35" t="str">
            <v>Energia Reactiva Fornecida 1º-Esc</v>
          </cell>
          <cell r="C35">
            <v>4926620.9448999995</v>
          </cell>
          <cell r="D35">
            <v>4944973.6778590996</v>
          </cell>
          <cell r="E35">
            <v>4950833.7154681999</v>
          </cell>
          <cell r="F35">
            <v>4958930.9015234001</v>
          </cell>
          <cell r="G35">
            <v>4965549.8034004001</v>
          </cell>
          <cell r="H35">
            <v>4970851.3316962998</v>
          </cell>
        </row>
        <row r="36">
          <cell r="A36" t="str">
            <v>MT_E__Energia Reactiva Fornecida 2º-Esc</v>
          </cell>
          <cell r="B36" t="str">
            <v>Energia Reactiva Fornecida 2º-Esc</v>
          </cell>
          <cell r="C36">
            <v>2896241.5085</v>
          </cell>
          <cell r="D36">
            <v>2911234.5463120001</v>
          </cell>
          <cell r="E36">
            <v>2914761.3276995001</v>
          </cell>
          <cell r="F36">
            <v>2919473.6134335999</v>
          </cell>
          <cell r="G36">
            <v>2923320.2246766998</v>
          </cell>
          <cell r="H36">
            <v>2926584.4539762</v>
          </cell>
        </row>
        <row r="37">
          <cell r="A37" t="str">
            <v>MT_E__Energia Reactiva Fornecida 3º-Esc</v>
          </cell>
          <cell r="B37" t="str">
            <v>Energia Reactiva Fornecida 3º-Esc</v>
          </cell>
          <cell r="C37">
            <v>4261932.2904000003</v>
          </cell>
          <cell r="D37">
            <v>4281484.4127471</v>
          </cell>
          <cell r="E37">
            <v>4286851.9562678002</v>
          </cell>
          <cell r="F37">
            <v>4293569.5463645002</v>
          </cell>
          <cell r="G37">
            <v>4299506.0209823996</v>
          </cell>
          <cell r="H37">
            <v>4304254.9465624001</v>
          </cell>
        </row>
        <row r="38">
          <cell r="A38" t="str">
            <v>MT_E__Recebida (Indutiva)</v>
          </cell>
          <cell r="B38" t="str">
            <v>Recebida (Indutiva)</v>
          </cell>
          <cell r="C38">
            <v>3130309.8454</v>
          </cell>
          <cell r="D38">
            <v>3058223.4543050001</v>
          </cell>
          <cell r="E38">
            <v>3061873.3803929002</v>
          </cell>
          <cell r="F38">
            <v>3066890.9378247</v>
          </cell>
          <cell r="G38">
            <v>3071117.0624548998</v>
          </cell>
          <cell r="H38">
            <v>3074335.1033244999</v>
          </cell>
        </row>
        <row r="39">
          <cell r="B39" t="str">
            <v>Vendas Baixa Tensão</v>
          </cell>
          <cell r="C39">
            <v>483690649.41953361</v>
          </cell>
          <cell r="D39">
            <v>486144439.97141922</v>
          </cell>
          <cell r="E39">
            <v>488079914.82938641</v>
          </cell>
          <cell r="F39">
            <v>489916034.18671978</v>
          </cell>
          <cell r="G39">
            <v>491208437.01033378</v>
          </cell>
          <cell r="H39">
            <v>492672920.76341391</v>
          </cell>
        </row>
        <row r="40">
          <cell r="B40" t="str">
            <v>Vendas Baixa Tensão Especial</v>
          </cell>
          <cell r="C40">
            <v>81789847.520427093</v>
          </cell>
          <cell r="D40">
            <v>82279312.919921398</v>
          </cell>
          <cell r="E40">
            <v>82559384.575113505</v>
          </cell>
          <cell r="F40">
            <v>82822077.069795996</v>
          </cell>
          <cell r="G40">
            <v>83015178.927328601</v>
          </cell>
          <cell r="H40">
            <v>83237190.067804396</v>
          </cell>
        </row>
        <row r="41">
          <cell r="B41" t="str">
            <v>VENDA A CLIENTES FINAIS EM BTE TETRA-HORÁRIA</v>
          </cell>
          <cell r="C41">
            <v>81789847.520427093</v>
          </cell>
          <cell r="D41">
            <v>82279312.919921398</v>
          </cell>
          <cell r="E41">
            <v>82559384.575113505</v>
          </cell>
          <cell r="F41">
            <v>82822077.069795996</v>
          </cell>
          <cell r="G41">
            <v>83015178.927328601</v>
          </cell>
          <cell r="H41">
            <v>83237190.067804396</v>
          </cell>
        </row>
        <row r="42">
          <cell r="B42" t="str">
            <v>Termo tarifário fixo</v>
          </cell>
          <cell r="C42"/>
          <cell r="D42"/>
          <cell r="E42"/>
          <cell r="F42"/>
          <cell r="G42"/>
          <cell r="H42"/>
        </row>
        <row r="43">
          <cell r="B43" t="str">
            <v>Potência</v>
          </cell>
          <cell r="C43">
            <v>16010242.2878346</v>
          </cell>
          <cell r="D43">
            <v>16003815.8487901</v>
          </cell>
          <cell r="E43">
            <v>16022880.391534699</v>
          </cell>
          <cell r="F43">
            <v>16040282.9297195</v>
          </cell>
          <cell r="G43">
            <v>16065598.7839089</v>
          </cell>
          <cell r="H43">
            <v>16091635.427966399</v>
          </cell>
        </row>
        <row r="44">
          <cell r="A44" t="str">
            <v>BTE_P_Horas_de_ponta</v>
          </cell>
          <cell r="B44" t="str">
            <v>Horas_de_ponta</v>
          </cell>
          <cell r="C44">
            <v>2946538.7566510001</v>
          </cell>
          <cell r="D44">
            <v>2949107.5901088999</v>
          </cell>
          <cell r="E44">
            <v>2951548.5702054002</v>
          </cell>
          <cell r="F44">
            <v>2955064.1481675999</v>
          </cell>
          <cell r="G44">
            <v>2958130.2808089</v>
          </cell>
          <cell r="H44">
            <v>2961858.4960555001</v>
          </cell>
        </row>
        <row r="45">
          <cell r="A45" t="str">
            <v>BTE_P_Contratada</v>
          </cell>
          <cell r="B45" t="str">
            <v>Contratada</v>
          </cell>
          <cell r="C45">
            <v>13063703.5311836</v>
          </cell>
          <cell r="D45">
            <v>13054708.2586812</v>
          </cell>
          <cell r="E45">
            <v>13071331.821329299</v>
          </cell>
          <cell r="F45">
            <v>13085218.781551899</v>
          </cell>
          <cell r="G45">
            <v>13107468.5031</v>
          </cell>
          <cell r="H45">
            <v>13129776.9319109</v>
          </cell>
        </row>
        <row r="46">
          <cell r="A46" t="str">
            <v>BTE_E_Energia Activa</v>
          </cell>
          <cell r="B46" t="str">
            <v>Energia Activa</v>
          </cell>
          <cell r="C46">
            <v>58849580.7003925</v>
          </cell>
          <cell r="D46">
            <v>59296630.063180603</v>
          </cell>
          <cell r="E46">
            <v>59549389.309202403</v>
          </cell>
          <cell r="F46">
            <v>59783328.322898</v>
          </cell>
          <cell r="G46">
            <v>59941197.764503703</v>
          </cell>
          <cell r="H46">
            <v>60130225.1824992</v>
          </cell>
        </row>
        <row r="47">
          <cell r="A47" t="str">
            <v>BTE_E_Horas de ponta</v>
          </cell>
          <cell r="B47" t="str">
            <v>Horas de ponta</v>
          </cell>
          <cell r="C47">
            <v>11524258.836623199</v>
          </cell>
          <cell r="D47">
            <v>11592529.4101761</v>
          </cell>
          <cell r="E47">
            <v>11642051.642535999</v>
          </cell>
          <cell r="F47">
            <v>11687881.0989985</v>
          </cell>
          <cell r="G47">
            <v>11718805.6702569</v>
          </cell>
          <cell r="H47">
            <v>11755850.7188456</v>
          </cell>
        </row>
        <row r="48">
          <cell r="A48" t="str">
            <v>BTE_E_Horas cheias</v>
          </cell>
          <cell r="B48" t="str">
            <v>Horas cheias</v>
          </cell>
          <cell r="C48">
            <v>28826009.953038499</v>
          </cell>
          <cell r="D48">
            <v>29016676.588484298</v>
          </cell>
          <cell r="E48">
            <v>29140690.046772599</v>
          </cell>
          <cell r="F48">
            <v>29255663.1548893</v>
          </cell>
          <cell r="G48">
            <v>29333359.659708999</v>
          </cell>
          <cell r="H48">
            <v>29426215.612467799</v>
          </cell>
        </row>
        <row r="49">
          <cell r="A49" t="str">
            <v>BTE_E_Horas de vazio normal</v>
          </cell>
          <cell r="B49" t="str">
            <v>Horas de vazio normal</v>
          </cell>
          <cell r="C49">
            <v>11567691.307072099</v>
          </cell>
          <cell r="D49">
            <v>11681362.6257434</v>
          </cell>
          <cell r="E49">
            <v>11730966.080028201</v>
          </cell>
          <cell r="F49">
            <v>11776781.7932149</v>
          </cell>
          <cell r="G49">
            <v>11807641.2494528</v>
          </cell>
          <cell r="H49">
            <v>11844685.8705597</v>
          </cell>
        </row>
        <row r="50">
          <cell r="A50" t="str">
            <v>BTE_E_Horas de super vazio</v>
          </cell>
          <cell r="B50" t="str">
            <v>Horas de super vazio</v>
          </cell>
          <cell r="C50">
            <v>6931620.6036587004</v>
          </cell>
          <cell r="D50">
            <v>7006061.4387768004</v>
          </cell>
          <cell r="E50">
            <v>7035681.5398655999</v>
          </cell>
          <cell r="F50">
            <v>7063002.2757952996</v>
          </cell>
          <cell r="G50">
            <v>7081391.1850849995</v>
          </cell>
          <cell r="H50">
            <v>7103472.9806260997</v>
          </cell>
        </row>
        <row r="51">
          <cell r="A51" t="str">
            <v>BTE_E_Energia Reactiva</v>
          </cell>
          <cell r="B51" t="str">
            <v>Energia Reactiva</v>
          </cell>
          <cell r="C51">
            <v>6930024.5322000002</v>
          </cell>
          <cell r="D51">
            <v>6978867.0079506999</v>
          </cell>
          <cell r="E51">
            <v>6987114.8743764004</v>
          </cell>
          <cell r="F51">
            <v>6998465.8171784999</v>
          </cell>
          <cell r="G51">
            <v>7008382.378916</v>
          </cell>
          <cell r="H51">
            <v>7015329.4573387997</v>
          </cell>
        </row>
        <row r="52">
          <cell r="A52" t="str">
            <v>BTE_E_Fornecida pela rede 1ª Esc</v>
          </cell>
          <cell r="B52" t="str">
            <v>Fornecida pela rede 1ª Esc</v>
          </cell>
          <cell r="C52">
            <v>1874246.7538000001</v>
          </cell>
          <cell r="D52">
            <v>1891553.7813027001</v>
          </cell>
          <cell r="E52">
            <v>1893807.4904733</v>
          </cell>
          <cell r="F52">
            <v>1896897.6233816</v>
          </cell>
          <cell r="G52">
            <v>1899556.1110449999</v>
          </cell>
          <cell r="H52">
            <v>1901467.4880973001</v>
          </cell>
        </row>
        <row r="53">
          <cell r="A53" t="str">
            <v>BTE_E_Fornecida pela rede 2ª Esc</v>
          </cell>
          <cell r="B53" t="str">
            <v>Fornecida pela rede 2ª Esc</v>
          </cell>
          <cell r="C53">
            <v>1275488.2938999999</v>
          </cell>
          <cell r="D53">
            <v>1283314.1806446</v>
          </cell>
          <cell r="E53">
            <v>1284860.2781521</v>
          </cell>
          <cell r="F53">
            <v>1286944.7458358</v>
          </cell>
          <cell r="G53">
            <v>1288752.1250527999</v>
          </cell>
          <cell r="H53">
            <v>1290072.9632567</v>
          </cell>
        </row>
        <row r="54">
          <cell r="A54" t="str">
            <v>BTE_E_Fornecida pela rede 3ª Esc</v>
          </cell>
          <cell r="B54" t="str">
            <v>Fornecida pela rede 3ª Esc</v>
          </cell>
          <cell r="C54">
            <v>2895722.6756000002</v>
          </cell>
          <cell r="D54">
            <v>2924553.5486829998</v>
          </cell>
          <cell r="E54">
            <v>2928019.7242969</v>
          </cell>
          <cell r="F54">
            <v>2932682.5719015002</v>
          </cell>
          <cell r="G54">
            <v>2936930.6739777001</v>
          </cell>
          <cell r="H54">
            <v>2939809.2651010002</v>
          </cell>
        </row>
        <row r="55">
          <cell r="A55" t="str">
            <v>BTE_E_Recebida pela rede (indutiva)</v>
          </cell>
          <cell r="B55" t="str">
            <v>Recebida pela rede (indutiva)</v>
          </cell>
          <cell r="C55">
            <v>884566.80889999995</v>
          </cell>
          <cell r="D55">
            <v>879445.49732039997</v>
          </cell>
          <cell r="E55">
            <v>880427.38145410002</v>
          </cell>
          <cell r="F55">
            <v>881940.87605960004</v>
          </cell>
          <cell r="G55">
            <v>883143.46884049999</v>
          </cell>
          <cell r="H55">
            <v>883979.74088379997</v>
          </cell>
        </row>
        <row r="56">
          <cell r="B56" t="str">
            <v>VENDA A CLIENTES FINAIS EM BTE TETRA-HORÁRIA</v>
          </cell>
          <cell r="C56"/>
          <cell r="D56"/>
          <cell r="E56"/>
          <cell r="F56"/>
          <cell r="G56"/>
          <cell r="H56"/>
        </row>
        <row r="57">
          <cell r="B57" t="str">
            <v>Termo tarifário fixo</v>
          </cell>
          <cell r="C57"/>
          <cell r="D57"/>
          <cell r="E57"/>
          <cell r="F57"/>
          <cell r="G57"/>
          <cell r="H57"/>
        </row>
        <row r="58">
          <cell r="B58" t="str">
            <v>Energia Activa</v>
          </cell>
          <cell r="C58"/>
          <cell r="D58"/>
          <cell r="E58"/>
          <cell r="F58"/>
          <cell r="G58"/>
          <cell r="H58"/>
        </row>
        <row r="59">
          <cell r="B59" t="str">
            <v>Horas cheias</v>
          </cell>
          <cell r="C59"/>
          <cell r="D59"/>
          <cell r="E59"/>
          <cell r="F59"/>
          <cell r="G59"/>
          <cell r="H59"/>
        </row>
        <row r="60">
          <cell r="B60" t="str">
            <v>Horas de ponta</v>
          </cell>
          <cell r="C60"/>
          <cell r="D60"/>
          <cell r="E60"/>
          <cell r="F60"/>
          <cell r="G60"/>
          <cell r="H60"/>
        </row>
        <row r="61">
          <cell r="B61" t="str">
            <v>Horas de super vazio</v>
          </cell>
          <cell r="C61"/>
          <cell r="D61"/>
          <cell r="E61"/>
          <cell r="F61"/>
          <cell r="G61"/>
          <cell r="H61"/>
        </row>
        <row r="62">
          <cell r="B62" t="str">
            <v>Horas de vazio normal</v>
          </cell>
          <cell r="C62"/>
          <cell r="D62"/>
          <cell r="E62"/>
          <cell r="F62"/>
          <cell r="G62"/>
          <cell r="H62"/>
        </row>
        <row r="63">
          <cell r="B63" t="str">
            <v>Horas de  super ponta</v>
          </cell>
          <cell r="C63"/>
          <cell r="D63"/>
          <cell r="E63"/>
          <cell r="F63"/>
          <cell r="G63"/>
          <cell r="H63"/>
        </row>
        <row r="64">
          <cell r="B64" t="str">
            <v>Energia Reactiva</v>
          </cell>
          <cell r="C64"/>
          <cell r="D64"/>
          <cell r="E64"/>
          <cell r="F64"/>
          <cell r="G64"/>
          <cell r="H64"/>
        </row>
        <row r="65">
          <cell r="B65" t="str">
            <v>Fornecida pela rede 1ª Esc</v>
          </cell>
          <cell r="C65"/>
          <cell r="D65"/>
          <cell r="E65"/>
          <cell r="F65"/>
          <cell r="G65"/>
          <cell r="H65"/>
        </row>
        <row r="66">
          <cell r="B66" t="str">
            <v>Fornecida pela rede 2ª Esc</v>
          </cell>
          <cell r="C66"/>
          <cell r="D66"/>
          <cell r="E66"/>
          <cell r="F66"/>
          <cell r="G66"/>
          <cell r="H66"/>
        </row>
        <row r="67">
          <cell r="B67" t="str">
            <v>Fornecida pela rede 3ª Esc</v>
          </cell>
          <cell r="C67"/>
          <cell r="D67"/>
          <cell r="E67"/>
          <cell r="F67"/>
          <cell r="G67"/>
          <cell r="H67"/>
        </row>
        <row r="68">
          <cell r="B68" t="str">
            <v>Recebida pela rede (indutiva)</v>
          </cell>
          <cell r="C68"/>
          <cell r="D68"/>
          <cell r="E68"/>
          <cell r="F68"/>
          <cell r="G68"/>
          <cell r="H68"/>
        </row>
        <row r="69">
          <cell r="B69" t="str">
            <v>Potência</v>
          </cell>
          <cell r="C69"/>
          <cell r="D69"/>
          <cell r="E69"/>
          <cell r="F69"/>
          <cell r="G69"/>
          <cell r="H69"/>
        </row>
        <row r="70">
          <cell r="B70" t="str">
            <v>Horas_de_ponta</v>
          </cell>
          <cell r="C70"/>
          <cell r="D70"/>
          <cell r="E70"/>
          <cell r="F70"/>
          <cell r="G70"/>
          <cell r="H70"/>
        </row>
        <row r="71">
          <cell r="B71" t="str">
            <v>Contratada</v>
          </cell>
          <cell r="C71"/>
          <cell r="D71"/>
          <cell r="E71"/>
          <cell r="F71"/>
          <cell r="G71"/>
          <cell r="H71"/>
        </row>
        <row r="72">
          <cell r="B72" t="str">
            <v>Vendas Baixa Tensão Normal</v>
          </cell>
          <cell r="C72">
            <v>401900801.8991065</v>
          </cell>
          <cell r="D72">
            <v>403865127.05149782</v>
          </cell>
          <cell r="E72">
            <v>405520530.25427288</v>
          </cell>
          <cell r="F72">
            <v>407093957.11692381</v>
          </cell>
          <cell r="G72">
            <v>408193258.08300519</v>
          </cell>
          <cell r="H72">
            <v>409435730.69560951</v>
          </cell>
        </row>
        <row r="73">
          <cell r="B73" t="str">
            <v>VENDA A CLIENTES FINAIS EM BTN (&gt;20,7 kVA) TRI-HORÁRIA</v>
          </cell>
          <cell r="C73">
            <v>42158487.1584801</v>
          </cell>
          <cell r="D73">
            <v>42221243.680486001</v>
          </cell>
          <cell r="E73">
            <v>42396945.673866898</v>
          </cell>
          <cell r="F73">
            <v>42561402.484415703</v>
          </cell>
          <cell r="G73">
            <v>42673044.6237728</v>
          </cell>
          <cell r="H73">
            <v>42804986.8470838</v>
          </cell>
        </row>
        <row r="74">
          <cell r="B74" t="str">
            <v>Potência</v>
          </cell>
          <cell r="C74"/>
          <cell r="D74"/>
          <cell r="E74"/>
          <cell r="F74"/>
          <cell r="G74"/>
          <cell r="H74"/>
        </row>
        <row r="75">
          <cell r="B75" t="str">
            <v>27,6</v>
          </cell>
          <cell r="C75"/>
          <cell r="D75"/>
          <cell r="E75"/>
          <cell r="F75"/>
          <cell r="G75"/>
          <cell r="H75"/>
        </row>
        <row r="76">
          <cell r="B76" t="str">
            <v>34,5</v>
          </cell>
          <cell r="C76"/>
          <cell r="D76"/>
          <cell r="E76"/>
          <cell r="F76"/>
          <cell r="G76"/>
          <cell r="H76"/>
        </row>
        <row r="77">
          <cell r="B77" t="str">
            <v>41,4</v>
          </cell>
          <cell r="C77"/>
          <cell r="D77"/>
          <cell r="E77"/>
          <cell r="F77"/>
          <cell r="G77"/>
          <cell r="H77"/>
        </row>
        <row r="78">
          <cell r="B78" t="str">
            <v>Energia Activa</v>
          </cell>
          <cell r="C78">
            <v>42158487.1584801</v>
          </cell>
          <cell r="D78">
            <v>42221243.680486001</v>
          </cell>
          <cell r="E78">
            <v>42396945.673866898</v>
          </cell>
          <cell r="F78">
            <v>42561402.484415703</v>
          </cell>
          <cell r="G78">
            <v>42673044.6237728</v>
          </cell>
          <cell r="H78">
            <v>42804986.8470838</v>
          </cell>
        </row>
        <row r="79">
          <cell r="A79" t="str">
            <v>BTN_&gt;20,7_E_Horas de ponta</v>
          </cell>
          <cell r="B79" t="str">
            <v>Horas de ponta</v>
          </cell>
          <cell r="C79">
            <v>8376949.6530572996</v>
          </cell>
          <cell r="D79">
            <v>8384856.0024129003</v>
          </cell>
          <cell r="E79">
            <v>8419924.2885835003</v>
          </cell>
          <cell r="F79">
            <v>8452631.2636923995</v>
          </cell>
          <cell r="G79">
            <v>8474742.5327256992</v>
          </cell>
          <cell r="H79">
            <v>8501073.6298504006</v>
          </cell>
        </row>
        <row r="80">
          <cell r="A80" t="str">
            <v>BTN_&gt;20,7_E_Horas de ponta - 27,6</v>
          </cell>
          <cell r="B80" t="str">
            <v>Horas de ponta - 27,6</v>
          </cell>
          <cell r="C80">
            <v>3630558.5416697999</v>
          </cell>
          <cell r="D80">
            <v>3633809.2182903001</v>
          </cell>
          <cell r="E80">
            <v>3649292.0747575001</v>
          </cell>
          <cell r="F80">
            <v>3663449.9982408001</v>
          </cell>
          <cell r="G80">
            <v>3672810.8692299002</v>
          </cell>
          <cell r="H80">
            <v>3684400.5911619999</v>
          </cell>
        </row>
        <row r="81">
          <cell r="A81" t="str">
            <v>BTN_&gt;20,7_E_Horas de ponta - 34,5</v>
          </cell>
          <cell r="B81" t="str">
            <v>Horas de ponta - 34,5</v>
          </cell>
          <cell r="C81">
            <v>1876356.1372034</v>
          </cell>
          <cell r="D81">
            <v>1881567.2312755999</v>
          </cell>
          <cell r="E81">
            <v>1889116.3570359999</v>
          </cell>
          <cell r="F81">
            <v>1896440.0715665</v>
          </cell>
          <cell r="G81">
            <v>1901635.04831</v>
          </cell>
          <cell r="H81">
            <v>1907324.5059789</v>
          </cell>
        </row>
        <row r="82">
          <cell r="A82" t="str">
            <v>BTN_&gt;20,7_E_Horas de ponta - 41,4</v>
          </cell>
          <cell r="B82" t="str">
            <v>Horas de ponta - 41,4</v>
          </cell>
          <cell r="C82">
            <v>2870034.9741841001</v>
          </cell>
          <cell r="D82">
            <v>2869479.5528469998</v>
          </cell>
          <cell r="E82">
            <v>2881515.8567900001</v>
          </cell>
          <cell r="F82">
            <v>2892741.1938851001</v>
          </cell>
          <cell r="G82">
            <v>2900296.6151858</v>
          </cell>
          <cell r="H82">
            <v>2909348.5327094998</v>
          </cell>
        </row>
        <row r="83">
          <cell r="A83" t="str">
            <v>BTN_&gt;20,7_E_Horas cheias</v>
          </cell>
          <cell r="B83" t="str">
            <v>Horas cheias</v>
          </cell>
          <cell r="C83">
            <v>20743991.548669301</v>
          </cell>
          <cell r="D83">
            <v>20776732.4832642</v>
          </cell>
          <cell r="E83">
            <v>20863306.214051101</v>
          </cell>
          <cell r="F83">
            <v>20944327.7758216</v>
          </cell>
          <cell r="G83">
            <v>20999301.727047</v>
          </cell>
          <cell r="H83">
            <v>21064338.4639653</v>
          </cell>
        </row>
        <row r="84">
          <cell r="A84" t="str">
            <v>BTN_&gt;20,7_E_Horas cheias - 27,6</v>
          </cell>
          <cell r="B84" t="str">
            <v>Horas cheias - 27,6</v>
          </cell>
          <cell r="C84">
            <v>8940313.7271050997</v>
          </cell>
          <cell r="D84">
            <v>8949605.9844157994</v>
          </cell>
          <cell r="E84">
            <v>8987384.7320882995</v>
          </cell>
          <cell r="F84">
            <v>9022024.5857040994</v>
          </cell>
          <cell r="G84">
            <v>9045049.3570000008</v>
          </cell>
          <cell r="H84">
            <v>9073280.4572976008</v>
          </cell>
        </row>
        <row r="85">
          <cell r="A85" t="str">
            <v>BTN_&gt;20,7_E_Horas cheias - 34,5</v>
          </cell>
          <cell r="B85" t="str">
            <v>Horas cheias - 34,5</v>
          </cell>
          <cell r="C85">
            <v>4656024.2861778997</v>
          </cell>
          <cell r="D85">
            <v>4676104.5686520999</v>
          </cell>
          <cell r="E85">
            <v>4694923.9574140003</v>
          </cell>
          <cell r="F85">
            <v>4713250.7576932004</v>
          </cell>
          <cell r="G85">
            <v>4726281.2375378003</v>
          </cell>
          <cell r="H85">
            <v>4740496.4160284</v>
          </cell>
        </row>
        <row r="86">
          <cell r="A86" t="str">
            <v>BTN_&gt;20,7_E_Horas cheias - 41,4</v>
          </cell>
          <cell r="B86" t="str">
            <v>Horas cheias - 41,4</v>
          </cell>
          <cell r="C86">
            <v>7147653.5353862997</v>
          </cell>
          <cell r="D86">
            <v>7151021.9301963001</v>
          </cell>
          <cell r="E86">
            <v>7180997.5245487997</v>
          </cell>
          <cell r="F86">
            <v>7209052.4324243004</v>
          </cell>
          <cell r="G86">
            <v>7227971.1325091999</v>
          </cell>
          <cell r="H86">
            <v>7250561.5906392997</v>
          </cell>
        </row>
        <row r="87">
          <cell r="A87" t="str">
            <v>BTN_&gt;20,7_E_Horas de vazio</v>
          </cell>
          <cell r="B87" t="str">
            <v>Horas de vazio</v>
          </cell>
          <cell r="C87">
            <v>13037545.9567535</v>
          </cell>
          <cell r="D87">
            <v>13059655.1948089</v>
          </cell>
          <cell r="E87">
            <v>13113715.1712323</v>
          </cell>
          <cell r="F87">
            <v>13164443.444901699</v>
          </cell>
          <cell r="G87">
            <v>13199000.364000101</v>
          </cell>
          <cell r="H87">
            <v>13239574.7532681</v>
          </cell>
        </row>
        <row r="88">
          <cell r="A88" t="str">
            <v>BTN_&gt;20,7_E_Horas de vazio - 27,6</v>
          </cell>
          <cell r="B88" t="str">
            <v>Horas de vazio - 27,6</v>
          </cell>
          <cell r="C88">
            <v>5898949.0400644001</v>
          </cell>
          <cell r="D88">
            <v>5922529.3290157001</v>
          </cell>
          <cell r="E88">
            <v>5947475.5199483</v>
          </cell>
          <cell r="F88">
            <v>5970402.3301424999</v>
          </cell>
          <cell r="G88">
            <v>5985686.6696904004</v>
          </cell>
          <cell r="H88">
            <v>6004354.4949719999</v>
          </cell>
        </row>
        <row r="89">
          <cell r="A89" t="str">
            <v>BTN_&gt;20,7_E_Horas de vazio - 34,5</v>
          </cell>
          <cell r="B89" t="str">
            <v>Horas de vazio - 34,5</v>
          </cell>
          <cell r="C89">
            <v>3012848.9824913</v>
          </cell>
          <cell r="D89">
            <v>3013591.0276580998</v>
          </cell>
          <cell r="E89">
            <v>3025609.6996376999</v>
          </cell>
          <cell r="F89">
            <v>3037410.3397697001</v>
          </cell>
          <cell r="G89">
            <v>3045869.8854538999</v>
          </cell>
          <cell r="H89">
            <v>3054950.7042621998</v>
          </cell>
        </row>
        <row r="90">
          <cell r="A90" t="str">
            <v>BTN_&gt;20,7_E_Horas de vazio - 41,4</v>
          </cell>
          <cell r="B90" t="str">
            <v>Horas de vazio - 41,4</v>
          </cell>
          <cell r="C90">
            <v>4125747.9341977998</v>
          </cell>
          <cell r="D90">
            <v>4123534.8381351</v>
          </cell>
          <cell r="E90">
            <v>4140629.9516463</v>
          </cell>
          <cell r="F90">
            <v>4156630.7749895002</v>
          </cell>
          <cell r="G90">
            <v>4167443.8088558</v>
          </cell>
          <cell r="H90">
            <v>4180269.5540339001</v>
          </cell>
        </row>
        <row r="91">
          <cell r="B91" t="str">
            <v>VENDA A CLIENTES FINAIS EM BTN (&lt;=20,7 kVA e &gt; 2,3 kVA)</v>
          </cell>
          <cell r="C91">
            <v>298075595.48205727</v>
          </cell>
          <cell r="D91">
            <v>299885147.53775698</v>
          </cell>
          <cell r="E91">
            <v>301106316.10244632</v>
          </cell>
          <cell r="F91">
            <v>302272556.87973839</v>
          </cell>
          <cell r="G91">
            <v>303093554.09653062</v>
          </cell>
          <cell r="H91">
            <v>304009862.65866339</v>
          </cell>
        </row>
        <row r="92">
          <cell r="B92" t="str">
            <v>Potência</v>
          </cell>
          <cell r="C92">
            <v>5731.08</v>
          </cell>
          <cell r="D92"/>
          <cell r="E92"/>
          <cell r="F92"/>
          <cell r="G92"/>
          <cell r="H92"/>
        </row>
        <row r="93">
          <cell r="B93" t="str">
            <v>Tarifa Simples</v>
          </cell>
          <cell r="C93"/>
          <cell r="D93"/>
          <cell r="E93"/>
          <cell r="F93"/>
          <cell r="G93"/>
          <cell r="H93"/>
        </row>
        <row r="94">
          <cell r="B94" t="str">
            <v>3,45</v>
          </cell>
          <cell r="C94"/>
          <cell r="D94"/>
          <cell r="E94"/>
          <cell r="F94"/>
          <cell r="G94"/>
          <cell r="H94"/>
        </row>
        <row r="95">
          <cell r="B95" t="str">
            <v>4,6</v>
          </cell>
          <cell r="C95"/>
          <cell r="D95"/>
          <cell r="E95"/>
          <cell r="F95"/>
          <cell r="G95"/>
          <cell r="H95"/>
        </row>
        <row r="96">
          <cell r="B96" t="str">
            <v>5,75</v>
          </cell>
          <cell r="C96"/>
          <cell r="D96"/>
          <cell r="E96"/>
          <cell r="F96"/>
          <cell r="G96"/>
          <cell r="H96"/>
        </row>
        <row r="97">
          <cell r="B97" t="str">
            <v>6,9</v>
          </cell>
          <cell r="C97"/>
          <cell r="D97"/>
          <cell r="E97"/>
          <cell r="F97"/>
          <cell r="G97"/>
          <cell r="H97"/>
        </row>
        <row r="98">
          <cell r="B98" t="str">
            <v>10,35</v>
          </cell>
          <cell r="C98"/>
          <cell r="D98"/>
          <cell r="E98"/>
          <cell r="F98"/>
          <cell r="G98"/>
          <cell r="H98"/>
        </row>
        <row r="99">
          <cell r="B99" t="str">
            <v>13,8</v>
          </cell>
          <cell r="C99"/>
          <cell r="D99"/>
          <cell r="E99"/>
          <cell r="F99"/>
          <cell r="G99"/>
          <cell r="H99"/>
        </row>
        <row r="100">
          <cell r="B100" t="str">
            <v>17,25</v>
          </cell>
          <cell r="C100"/>
          <cell r="D100"/>
          <cell r="E100"/>
          <cell r="F100"/>
          <cell r="G100"/>
          <cell r="H100"/>
        </row>
        <row r="101">
          <cell r="B101" t="str">
            <v>20,7</v>
          </cell>
          <cell r="C101"/>
          <cell r="D101"/>
          <cell r="E101"/>
          <cell r="F101"/>
          <cell r="G101"/>
          <cell r="H101"/>
        </row>
        <row r="102">
          <cell r="B102" t="str">
            <v>Tarifa bi-horária</v>
          </cell>
          <cell r="C102"/>
          <cell r="D102"/>
          <cell r="E102"/>
          <cell r="F102"/>
          <cell r="G102"/>
          <cell r="H102"/>
        </row>
        <row r="103">
          <cell r="B103" t="str">
            <v>3,45</v>
          </cell>
          <cell r="C103"/>
          <cell r="D103"/>
          <cell r="E103"/>
          <cell r="F103"/>
          <cell r="G103"/>
          <cell r="H103"/>
        </row>
        <row r="104">
          <cell r="B104" t="str">
            <v>4,6</v>
          </cell>
          <cell r="C104"/>
          <cell r="D104"/>
          <cell r="E104"/>
          <cell r="F104"/>
          <cell r="G104"/>
          <cell r="H104"/>
        </row>
        <row r="105">
          <cell r="B105" t="str">
            <v>5,75</v>
          </cell>
          <cell r="C105"/>
          <cell r="D105"/>
          <cell r="E105"/>
          <cell r="F105"/>
          <cell r="G105"/>
          <cell r="H105"/>
        </row>
        <row r="106">
          <cell r="B106" t="str">
            <v>6,9</v>
          </cell>
          <cell r="C106"/>
          <cell r="D106"/>
          <cell r="E106"/>
          <cell r="F106"/>
          <cell r="G106"/>
          <cell r="H106"/>
        </row>
        <row r="107">
          <cell r="B107" t="str">
            <v>10,35</v>
          </cell>
          <cell r="C107"/>
          <cell r="D107"/>
          <cell r="E107"/>
          <cell r="F107"/>
          <cell r="G107"/>
          <cell r="H107"/>
        </row>
        <row r="108">
          <cell r="B108" t="str">
            <v>13,8</v>
          </cell>
          <cell r="C108"/>
          <cell r="D108"/>
          <cell r="E108"/>
          <cell r="F108"/>
          <cell r="G108"/>
          <cell r="H108"/>
        </row>
        <row r="109">
          <cell r="B109" t="str">
            <v>17,25</v>
          </cell>
          <cell r="C109"/>
          <cell r="D109"/>
          <cell r="E109"/>
          <cell r="F109"/>
          <cell r="G109"/>
          <cell r="H109"/>
        </row>
        <row r="110">
          <cell r="B110" t="str">
            <v>20,7</v>
          </cell>
          <cell r="C110"/>
          <cell r="D110"/>
          <cell r="E110"/>
          <cell r="F110"/>
          <cell r="G110"/>
          <cell r="H110"/>
        </row>
        <row r="111">
          <cell r="B111" t="str">
            <v>Tarifa tri-horária</v>
          </cell>
          <cell r="C111">
            <v>5731.08</v>
          </cell>
          <cell r="D111"/>
          <cell r="E111"/>
          <cell r="F111"/>
          <cell r="G111"/>
          <cell r="H111"/>
        </row>
        <row r="112">
          <cell r="B112" t="str">
            <v>3,45</v>
          </cell>
          <cell r="C112">
            <v>914.48</v>
          </cell>
          <cell r="D112"/>
          <cell r="E112"/>
          <cell r="F112"/>
          <cell r="G112"/>
          <cell r="H112"/>
        </row>
        <row r="113">
          <cell r="B113" t="str">
            <v>4,6</v>
          </cell>
          <cell r="C113">
            <v>862.49</v>
          </cell>
          <cell r="D113"/>
          <cell r="E113"/>
          <cell r="F113"/>
          <cell r="G113"/>
          <cell r="H113"/>
        </row>
        <row r="114">
          <cell r="B114" t="str">
            <v>5,75</v>
          </cell>
          <cell r="C114">
            <v>856.18</v>
          </cell>
          <cell r="D114"/>
          <cell r="E114"/>
          <cell r="F114"/>
          <cell r="G114"/>
          <cell r="H114"/>
        </row>
        <row r="115">
          <cell r="B115" t="str">
            <v>6,9</v>
          </cell>
          <cell r="C115">
            <v>630.91</v>
          </cell>
          <cell r="D115"/>
          <cell r="E115"/>
          <cell r="F115"/>
          <cell r="G115"/>
          <cell r="H115"/>
        </row>
        <row r="116">
          <cell r="B116" t="str">
            <v>10,35</v>
          </cell>
          <cell r="C116">
            <v>1641.33</v>
          </cell>
          <cell r="D116"/>
          <cell r="E116"/>
          <cell r="F116"/>
          <cell r="G116"/>
          <cell r="H116"/>
        </row>
        <row r="117">
          <cell r="B117" t="str">
            <v>13,8</v>
          </cell>
          <cell r="C117">
            <v>513.79</v>
          </cell>
          <cell r="D117"/>
          <cell r="E117"/>
          <cell r="F117"/>
          <cell r="G117"/>
          <cell r="H117"/>
        </row>
        <row r="118">
          <cell r="B118" t="str">
            <v>17,25</v>
          </cell>
          <cell r="C118">
            <v>208.7</v>
          </cell>
          <cell r="D118"/>
          <cell r="E118"/>
          <cell r="F118"/>
          <cell r="G118"/>
          <cell r="H118"/>
        </row>
        <row r="119">
          <cell r="B119" t="str">
            <v>20,7</v>
          </cell>
          <cell r="C119">
            <v>103.2</v>
          </cell>
          <cell r="D119"/>
          <cell r="E119"/>
          <cell r="F119"/>
          <cell r="G119"/>
          <cell r="H119"/>
        </row>
        <row r="120">
          <cell r="B120" t="str">
            <v>Energia Activa</v>
          </cell>
          <cell r="C120">
            <v>298069864.40205729</v>
          </cell>
          <cell r="D120">
            <v>299885147.53775698</v>
          </cell>
          <cell r="E120">
            <v>301106316.10244632</v>
          </cell>
          <cell r="F120">
            <v>302272556.87973839</v>
          </cell>
          <cell r="G120">
            <v>303093554.09653062</v>
          </cell>
          <cell r="H120">
            <v>304009862.65866339</v>
          </cell>
        </row>
        <row r="121">
          <cell r="A121" t="str">
            <v>BTN_&lt;20,7_E_Tarifa Simples &gt; 2,3 e &lt; 20,7</v>
          </cell>
          <cell r="B121" t="str">
            <v>Tarifa Simples &gt; 2,3 e &lt; 20,7</v>
          </cell>
          <cell r="C121">
            <v>171642486.40663999</v>
          </cell>
          <cell r="D121">
            <v>172457503.35704091</v>
          </cell>
          <cell r="E121">
            <v>173148419.7250267</v>
          </cell>
          <cell r="F121">
            <v>173818232.55682331</v>
          </cell>
          <cell r="G121">
            <v>174298476.1875124</v>
          </cell>
          <cell r="H121">
            <v>174817906.64419931</v>
          </cell>
        </row>
        <row r="122">
          <cell r="A122" t="str">
            <v>BTN_&lt;20,7_E_Energia Simples</v>
          </cell>
          <cell r="B122" t="str">
            <v>Energia Simples</v>
          </cell>
          <cell r="C122">
            <v>171642486.40663999</v>
          </cell>
          <cell r="D122">
            <v>172457503.35704091</v>
          </cell>
          <cell r="E122">
            <v>173148419.7250267</v>
          </cell>
          <cell r="F122">
            <v>173818232.55682331</v>
          </cell>
          <cell r="G122">
            <v>174298476.1875124</v>
          </cell>
          <cell r="H122">
            <v>174817906.64419931</v>
          </cell>
        </row>
        <row r="123">
          <cell r="A123" t="str">
            <v>BTN_&lt;20,7_E_Energia Simples - 3,45</v>
          </cell>
          <cell r="B123" t="str">
            <v>Energia Simples - 3,45</v>
          </cell>
          <cell r="C123">
            <v>65149270.991737403</v>
          </cell>
          <cell r="D123">
            <v>65415553.5541365</v>
          </cell>
          <cell r="E123">
            <v>65677375.197568297</v>
          </cell>
          <cell r="F123">
            <v>65934179.566303201</v>
          </cell>
          <cell r="G123">
            <v>66120799.722903199</v>
          </cell>
          <cell r="H123">
            <v>66317592.089222997</v>
          </cell>
        </row>
        <row r="124">
          <cell r="A124" t="str">
            <v>BTN_&lt;20,7_E_Energia Simples - 4,6</v>
          </cell>
          <cell r="B124" t="str">
            <v>Energia Simples - 4,6</v>
          </cell>
          <cell r="C124">
            <v>1699547.8705281001</v>
          </cell>
          <cell r="D124">
            <v>1709691.0968448999</v>
          </cell>
          <cell r="E124">
            <v>1717150.1937520001</v>
          </cell>
          <cell r="F124">
            <v>1723746.5620603</v>
          </cell>
          <cell r="G124">
            <v>1728070.0911226999</v>
          </cell>
          <cell r="H124">
            <v>1733575.5230668001</v>
          </cell>
        </row>
        <row r="125">
          <cell r="A125" t="str">
            <v>BTN_&lt;20,7_E_Energia Simples - 5,75</v>
          </cell>
          <cell r="B125" t="str">
            <v>Energia Simples - 5,75</v>
          </cell>
          <cell r="C125">
            <v>1186618.4925102999</v>
          </cell>
          <cell r="D125">
            <v>1194944.3066547001</v>
          </cell>
          <cell r="E125">
            <v>1199971.5892035</v>
          </cell>
          <cell r="F125">
            <v>1204463.6259299</v>
          </cell>
          <cell r="G125">
            <v>1207525.302497</v>
          </cell>
          <cell r="H125">
            <v>1211148.2896642</v>
          </cell>
        </row>
        <row r="126">
          <cell r="A126" t="str">
            <v>BTN_&lt;20,7_E_Energia Simples - 6,9</v>
          </cell>
          <cell r="B126" t="str">
            <v>Energia Simples - 6,9</v>
          </cell>
          <cell r="C126">
            <v>63941011.311233297</v>
          </cell>
          <cell r="D126">
            <v>64310905.606216103</v>
          </cell>
          <cell r="E126">
            <v>64563602.010674097</v>
          </cell>
          <cell r="F126">
            <v>64806891.729840301</v>
          </cell>
          <cell r="G126">
            <v>64980585.656615399</v>
          </cell>
          <cell r="H126">
            <v>65169750.320053399</v>
          </cell>
        </row>
        <row r="127">
          <cell r="A127" t="str">
            <v>BTN_&lt;20,7_E_Energia Simples - 10,35</v>
          </cell>
          <cell r="B127" t="str">
            <v>Energia Simples - 10,35</v>
          </cell>
          <cell r="C127">
            <v>13759837.7806888</v>
          </cell>
          <cell r="D127">
            <v>13813964.5312577</v>
          </cell>
          <cell r="E127">
            <v>13873513.997356299</v>
          </cell>
          <cell r="F127">
            <v>13930259.6863537</v>
          </cell>
          <cell r="G127">
            <v>13969372.778164599</v>
          </cell>
          <cell r="H127">
            <v>14014765.4721907</v>
          </cell>
        </row>
        <row r="128">
          <cell r="A128" t="str">
            <v>BTN_&lt;20,7_E_Energia Simples - 13,8</v>
          </cell>
          <cell r="B128" t="str">
            <v>Energia Simples - 13,8</v>
          </cell>
          <cell r="C128">
            <v>5755569.3271936998</v>
          </cell>
          <cell r="D128">
            <v>5766564.1888712002</v>
          </cell>
          <cell r="E128">
            <v>5790648.6135667004</v>
          </cell>
          <cell r="F128">
            <v>5812755.8852353003</v>
          </cell>
          <cell r="G128">
            <v>5827660.7830654001</v>
          </cell>
          <cell r="H128">
            <v>5845617.7944146004</v>
          </cell>
        </row>
        <row r="129">
          <cell r="A129" t="str">
            <v>BTN_&lt;20,7_E_Energia Simples - 17,25</v>
          </cell>
          <cell r="B129" t="str">
            <v>Energia Simples - 17,25</v>
          </cell>
          <cell r="C129">
            <v>11885250.455525899</v>
          </cell>
          <cell r="D129">
            <v>11922735.991582399</v>
          </cell>
          <cell r="E129">
            <v>11968873.346547</v>
          </cell>
          <cell r="F129">
            <v>12015450.7793951</v>
          </cell>
          <cell r="G129">
            <v>12050317.1149431</v>
          </cell>
          <cell r="H129">
            <v>12085301.946575399</v>
          </cell>
        </row>
        <row r="130">
          <cell r="A130" t="str">
            <v>BTN_&lt;20,7_E_Energia Simples - 20,7</v>
          </cell>
          <cell r="B130" t="str">
            <v>Energia Simples - 20,7</v>
          </cell>
          <cell r="C130">
            <v>8265380.1772224996</v>
          </cell>
          <cell r="D130">
            <v>8323144.0814773999</v>
          </cell>
          <cell r="E130">
            <v>8357284.7763588</v>
          </cell>
          <cell r="F130">
            <v>8390484.7217055</v>
          </cell>
          <cell r="G130">
            <v>8414144.7382009998</v>
          </cell>
          <cell r="H130">
            <v>8440155.2090112008</v>
          </cell>
        </row>
        <row r="131">
          <cell r="A131" t="str">
            <v>BTN_&lt;20,7_E_Tarifa_bi-horária</v>
          </cell>
          <cell r="B131" t="str">
            <v>Tarifa_bi-horária</v>
          </cell>
          <cell r="C131">
            <v>10497210.105062</v>
          </cell>
          <cell r="D131">
            <v>10524025.939274199</v>
          </cell>
          <cell r="E131">
            <v>10567915.9031549</v>
          </cell>
          <cell r="F131">
            <v>10608428.9954009</v>
          </cell>
          <cell r="G131">
            <v>10635904.395351499</v>
          </cell>
          <cell r="H131">
            <v>10668602.0294441</v>
          </cell>
        </row>
        <row r="132">
          <cell r="A132" t="str">
            <v>BTN_&lt;20,7_Bi_E_Horas fora de vazio</v>
          </cell>
          <cell r="B132" t="str">
            <v>Horas fora de vazio</v>
          </cell>
          <cell r="C132">
            <v>6349291.1645267</v>
          </cell>
          <cell r="D132">
            <v>6366264.8186547998</v>
          </cell>
          <cell r="E132">
            <v>6392851.3801402999</v>
          </cell>
          <cell r="F132">
            <v>6417402.5897212997</v>
          </cell>
          <cell r="G132">
            <v>6434037.4602357</v>
          </cell>
          <cell r="H132">
            <v>6453862.1128268996</v>
          </cell>
        </row>
        <row r="133">
          <cell r="A133" t="str">
            <v>BTN_&lt;20,7_Bi_E_Horas fora de vazio - 3,45</v>
          </cell>
          <cell r="B133" t="str">
            <v>Horas fora de vazio - 3,45</v>
          </cell>
          <cell r="C133">
            <v>375989.79463359999</v>
          </cell>
          <cell r="D133">
            <v>378135.22656779998</v>
          </cell>
          <cell r="E133">
            <v>379727.65046660003</v>
          </cell>
          <cell r="F133">
            <v>381229.15308680001</v>
          </cell>
          <cell r="G133">
            <v>382269.05441839999</v>
          </cell>
          <cell r="H133">
            <v>383462.48816459998</v>
          </cell>
        </row>
        <row r="134">
          <cell r="A134" t="str">
            <v>BTN_&lt;20,7_Bi_E_Horas fora de vazio - 4,6</v>
          </cell>
          <cell r="B134" t="str">
            <v>Horas fora de vazio - 4,6</v>
          </cell>
          <cell r="C134">
            <v>52733.212241499998</v>
          </cell>
          <cell r="D134">
            <v>52653.830243299999</v>
          </cell>
          <cell r="E134">
            <v>52887.461659200002</v>
          </cell>
          <cell r="F134">
            <v>53085.596077599999</v>
          </cell>
          <cell r="G134">
            <v>53210.883177900003</v>
          </cell>
          <cell r="H134">
            <v>53375.956252600001</v>
          </cell>
        </row>
        <row r="135">
          <cell r="A135" t="str">
            <v>BTN_&lt;20,7_Bi_E_Horas fora de vazio - 5,75</v>
          </cell>
          <cell r="B135" t="str">
            <v>Horas fora de vazio - 5,75</v>
          </cell>
          <cell r="C135">
            <v>16811.486109500001</v>
          </cell>
          <cell r="D135">
            <v>16780.043495400001</v>
          </cell>
          <cell r="E135">
            <v>16870.905723799999</v>
          </cell>
          <cell r="F135">
            <v>16946.309792100001</v>
          </cell>
          <cell r="G135">
            <v>16987.501546300002</v>
          </cell>
          <cell r="H135">
            <v>17057.208032999999</v>
          </cell>
        </row>
        <row r="136">
          <cell r="A136" t="str">
            <v>BTN_&lt;20,7_Bi_E_Horas fora de vazio - 6,9</v>
          </cell>
          <cell r="B136" t="str">
            <v>Horas fora de vazio - 6,9</v>
          </cell>
          <cell r="C136">
            <v>1746789.1568767</v>
          </cell>
          <cell r="D136">
            <v>1755467.8310817999</v>
          </cell>
          <cell r="E136">
            <v>1763186.8495400001</v>
          </cell>
          <cell r="F136">
            <v>1770245.4489853</v>
          </cell>
          <cell r="G136">
            <v>1774885.9497493999</v>
          </cell>
          <cell r="H136">
            <v>1780712.6627725</v>
          </cell>
        </row>
        <row r="137">
          <cell r="A137" t="str">
            <v>BTN_&lt;20,7_Bi_E_Horas fora de vazio - 10,35</v>
          </cell>
          <cell r="B137" t="str">
            <v>Horas fora de vazio - 10,35</v>
          </cell>
          <cell r="C137">
            <v>827414.28510680003</v>
          </cell>
          <cell r="D137">
            <v>828537.60009079997</v>
          </cell>
          <cell r="E137">
            <v>831909.68231619999</v>
          </cell>
          <cell r="F137">
            <v>835074.14916379994</v>
          </cell>
          <cell r="G137">
            <v>837268.66436419997</v>
          </cell>
          <cell r="H137">
            <v>839782.26125790004</v>
          </cell>
        </row>
        <row r="138">
          <cell r="A138" t="str">
            <v>BTN_&lt;20,7_Bi_E_Horas fora de vazio - 13,8</v>
          </cell>
          <cell r="B138" t="str">
            <v>Horas fora de vazio - 13,8</v>
          </cell>
          <cell r="C138">
            <v>1350848.1246108999</v>
          </cell>
          <cell r="D138">
            <v>1351982.5651984999</v>
          </cell>
          <cell r="E138">
            <v>1357594.7526072999</v>
          </cell>
          <cell r="F138">
            <v>1362617.8030913</v>
          </cell>
          <cell r="G138">
            <v>1365953.7685499</v>
          </cell>
          <cell r="H138">
            <v>1370083.3338995001</v>
          </cell>
        </row>
        <row r="139">
          <cell r="A139" t="str">
            <v>BTN_&lt;20,7_Bi_E_Horas fora de vazio - 17,25</v>
          </cell>
          <cell r="B139" t="str">
            <v>Horas fora de vazio - 17,25</v>
          </cell>
          <cell r="C139">
            <v>1081167.6617296</v>
          </cell>
          <cell r="D139">
            <v>1082215.2018941001</v>
          </cell>
          <cell r="E139">
            <v>1086515.0943562</v>
          </cell>
          <cell r="F139">
            <v>1090549.572646</v>
          </cell>
          <cell r="G139">
            <v>1093361.9154643</v>
          </cell>
          <cell r="H139">
            <v>1096559.3462628999</v>
          </cell>
        </row>
        <row r="140">
          <cell r="A140" t="str">
            <v>BTN_&lt;20,7_Bi_E_Horas fora de vazio - 20,7</v>
          </cell>
          <cell r="B140" t="str">
            <v>Horas fora de vazio - 20,7</v>
          </cell>
          <cell r="C140">
            <v>897537.4432181</v>
          </cell>
          <cell r="D140">
            <v>900492.52008309995</v>
          </cell>
          <cell r="E140">
            <v>904158.98347099999</v>
          </cell>
          <cell r="F140">
            <v>907654.55687840004</v>
          </cell>
          <cell r="G140">
            <v>910099.72296529997</v>
          </cell>
          <cell r="H140">
            <v>912828.85618390003</v>
          </cell>
        </row>
        <row r="141">
          <cell r="A141" t="str">
            <v>BTN_&lt;20,7_Bi_E_Horas de vazio</v>
          </cell>
          <cell r="B141" t="str">
            <v>Horas de vazio</v>
          </cell>
          <cell r="C141">
            <v>4147918.9405352999</v>
          </cell>
          <cell r="D141">
            <v>4157761.1206193999</v>
          </cell>
          <cell r="E141">
            <v>4175064.5230145999</v>
          </cell>
          <cell r="F141">
            <v>4191026.4056795998</v>
          </cell>
          <cell r="G141">
            <v>4201866.9351158002</v>
          </cell>
          <cell r="H141">
            <v>4214739.9166171998</v>
          </cell>
        </row>
        <row r="142">
          <cell r="A142" t="str">
            <v>BTN_&lt;20,7_Bi_E_Horas de vazio - 3,45</v>
          </cell>
          <cell r="B142" t="str">
            <v>Horas de vazio - 3,45</v>
          </cell>
          <cell r="C142">
            <v>246275.01269539999</v>
          </cell>
          <cell r="D142">
            <v>248293.67163170001</v>
          </cell>
          <cell r="E142">
            <v>249329.10454550001</v>
          </cell>
          <cell r="F142">
            <v>250316.57973719999</v>
          </cell>
          <cell r="G142">
            <v>251010.2568722</v>
          </cell>
          <cell r="H142">
            <v>251788.47010060001</v>
          </cell>
        </row>
        <row r="143">
          <cell r="A143" t="str">
            <v>BTN_&lt;20,7_Bi_E_Horas de vazio - 4,6</v>
          </cell>
          <cell r="B143" t="str">
            <v>Horas de vazio - 4,6</v>
          </cell>
          <cell r="C143">
            <v>34341.222437800003</v>
          </cell>
          <cell r="D143">
            <v>34687.452166199997</v>
          </cell>
          <cell r="E143">
            <v>34848.926332399999</v>
          </cell>
          <cell r="F143">
            <v>34988.801264200003</v>
          </cell>
          <cell r="G143">
            <v>35077.829939900003</v>
          </cell>
          <cell r="H143">
            <v>35196.365729099998</v>
          </cell>
        </row>
        <row r="144">
          <cell r="A144" t="str">
            <v>BTN_&lt;20,7_Bi_E_Horas de vazio - 5,75</v>
          </cell>
          <cell r="B144" t="str">
            <v>Horas de vazio - 5,75</v>
          </cell>
          <cell r="C144">
            <v>12070.2368346</v>
          </cell>
          <cell r="D144">
            <v>12052.017587599999</v>
          </cell>
          <cell r="E144">
            <v>12117.2780367</v>
          </cell>
          <cell r="F144">
            <v>12171.435891200001</v>
          </cell>
          <cell r="G144">
            <v>12201.0212582</v>
          </cell>
          <cell r="H144">
            <v>12251.086909400001</v>
          </cell>
        </row>
        <row r="145">
          <cell r="A145" t="str">
            <v>BTN_&lt;20,7_Bi_E_Horas de vazio - 6,9</v>
          </cell>
          <cell r="B145" t="str">
            <v>Horas de vazio - 6,9</v>
          </cell>
          <cell r="C145">
            <v>1044845.9604029</v>
          </cell>
          <cell r="D145">
            <v>1049515.4887862001</v>
          </cell>
          <cell r="E145">
            <v>1054112.8669996001</v>
          </cell>
          <cell r="F145">
            <v>1058340.5057194</v>
          </cell>
          <cell r="G145">
            <v>1061142.2962631001</v>
          </cell>
          <cell r="H145">
            <v>1064616.8854212</v>
          </cell>
        </row>
        <row r="146">
          <cell r="A146" t="str">
            <v>BTN_&lt;20,7_Bi_E_Horas de vazio - 10,35</v>
          </cell>
          <cell r="B146" t="str">
            <v>Horas de vazio - 10,35</v>
          </cell>
          <cell r="C146">
            <v>552161.39762960002</v>
          </cell>
          <cell r="D146">
            <v>553829.41003689996</v>
          </cell>
          <cell r="E146">
            <v>556073.29459159996</v>
          </cell>
          <cell r="F146">
            <v>558188.26950279996</v>
          </cell>
          <cell r="G146">
            <v>559661.0037458</v>
          </cell>
          <cell r="H146">
            <v>561335.85098640004</v>
          </cell>
        </row>
        <row r="147">
          <cell r="A147" t="str">
            <v>BTN_&lt;20,7_Bi_E_Horas de vazio - 13,8</v>
          </cell>
          <cell r="B147" t="str">
            <v>Horas de vazio - 13,8</v>
          </cell>
          <cell r="C147">
            <v>965099.29537269997</v>
          </cell>
          <cell r="D147">
            <v>963739.36777020001</v>
          </cell>
          <cell r="E147">
            <v>967691.71208810003</v>
          </cell>
          <cell r="F147">
            <v>971234.53975800006</v>
          </cell>
          <cell r="G147">
            <v>973602.97735389997</v>
          </cell>
          <cell r="H147">
            <v>976504.88980650005</v>
          </cell>
        </row>
        <row r="148">
          <cell r="A148" t="str">
            <v>BTN_&lt;20,7_Bi_E_Horas de vazio - 17,25</v>
          </cell>
          <cell r="B148" t="str">
            <v>Horas de vazio - 17,25</v>
          </cell>
          <cell r="C148">
            <v>680708.94570719998</v>
          </cell>
          <cell r="D148">
            <v>681787.12575270003</v>
          </cell>
          <cell r="E148">
            <v>684486.32982270001</v>
          </cell>
          <cell r="F148">
            <v>687015.74893680005</v>
          </cell>
          <cell r="G148">
            <v>688793.19177949999</v>
          </cell>
          <cell r="H148">
            <v>690788.95211499999</v>
          </cell>
        </row>
        <row r="149">
          <cell r="A149" t="str">
            <v>BTN_&lt;20,7_Bi_E_Horas de vazio - 20,7</v>
          </cell>
          <cell r="B149" t="str">
            <v>Horas de vazio - 20,7</v>
          </cell>
          <cell r="C149">
            <v>612416.86945510004</v>
          </cell>
          <cell r="D149">
            <v>613856.58688790002</v>
          </cell>
          <cell r="E149">
            <v>616405.01059800002</v>
          </cell>
          <cell r="F149">
            <v>618770.52486999996</v>
          </cell>
          <cell r="G149">
            <v>620378.35790319997</v>
          </cell>
          <cell r="H149">
            <v>622257.41554900003</v>
          </cell>
        </row>
        <row r="150">
          <cell r="A150" t="str">
            <v>BTN_&lt;20,7_Tri_E_Tarifa Tri-horária</v>
          </cell>
          <cell r="B150" t="str">
            <v>Tarifa Tri-horária</v>
          </cell>
          <cell r="C150">
            <v>115930167.8903553</v>
          </cell>
          <cell r="D150">
            <v>116903618.24144191</v>
          </cell>
          <cell r="E150">
            <v>117389980.4742647</v>
          </cell>
          <cell r="F150">
            <v>117845895.3275142</v>
          </cell>
          <cell r="G150">
            <v>118159173.5136667</v>
          </cell>
          <cell r="H150">
            <v>118523353.98502</v>
          </cell>
        </row>
        <row r="151">
          <cell r="A151" t="str">
            <v>BTN_&lt;20,7_Tri_E_Horas de ponta</v>
          </cell>
          <cell r="B151" t="str">
            <v>Horas de ponta</v>
          </cell>
          <cell r="C151">
            <v>19406801.953159899</v>
          </cell>
          <cell r="D151">
            <v>19691112.922921401</v>
          </cell>
          <cell r="E151">
            <v>19773717.447243299</v>
          </cell>
          <cell r="F151">
            <v>19851048.4032919</v>
          </cell>
          <cell r="G151">
            <v>19903943.458364502</v>
          </cell>
          <cell r="H151">
            <v>19965926.528382801</v>
          </cell>
        </row>
        <row r="152">
          <cell r="A152" t="str">
            <v>BTN_&lt;20,7_Tri_E_Horas de ponta - 3,45</v>
          </cell>
          <cell r="B152" t="str">
            <v>Horas de ponta - 3,45</v>
          </cell>
          <cell r="C152">
            <v>2754819.2819614001</v>
          </cell>
          <cell r="D152">
            <v>2800768.2363982</v>
          </cell>
          <cell r="E152">
            <v>2812079.8433969999</v>
          </cell>
          <cell r="F152">
            <v>2822992.0297893998</v>
          </cell>
          <cell r="G152">
            <v>2830774.7431763001</v>
          </cell>
          <cell r="H152">
            <v>2839237.9034254001</v>
          </cell>
        </row>
        <row r="153">
          <cell r="A153" t="str">
            <v>BTN_&lt;20,7_Tri_E_Horas de ponta - 4,6</v>
          </cell>
          <cell r="B153" t="str">
            <v>Horas de ponta - 4,6</v>
          </cell>
          <cell r="C153">
            <v>580214.1948991</v>
          </cell>
          <cell r="D153">
            <v>612452.37759529997</v>
          </cell>
          <cell r="E153">
            <v>614951.25017909997</v>
          </cell>
          <cell r="F153">
            <v>617225.67050709995</v>
          </cell>
          <cell r="G153">
            <v>618761.01896420005</v>
          </cell>
          <cell r="H153">
            <v>620582.30034810002</v>
          </cell>
        </row>
        <row r="154">
          <cell r="A154" t="str">
            <v>BTN_&lt;20,7_Tri_E_Horas de ponta - 5,75</v>
          </cell>
          <cell r="B154" t="str">
            <v>Horas de ponta - 5,75</v>
          </cell>
          <cell r="C154">
            <v>493700.13805100002</v>
          </cell>
          <cell r="D154">
            <v>525586.86320649995</v>
          </cell>
          <cell r="E154">
            <v>527807.85048549995</v>
          </cell>
          <cell r="F154">
            <v>529820.80705379997</v>
          </cell>
          <cell r="G154">
            <v>531162.28734160005</v>
          </cell>
          <cell r="H154">
            <v>532802.62507179996</v>
          </cell>
        </row>
        <row r="155">
          <cell r="A155" t="str">
            <v>BTN_&lt;20,7_Tri_E_Horas de ponta - 6,9</v>
          </cell>
          <cell r="B155" t="str">
            <v>Horas de ponta - 6,9</v>
          </cell>
          <cell r="C155">
            <v>6894971.2480455004</v>
          </cell>
          <cell r="D155">
            <v>6961018.1949474001</v>
          </cell>
          <cell r="E155">
            <v>6989016.7637812002</v>
          </cell>
          <cell r="F155">
            <v>7015896.0878635999</v>
          </cell>
          <cell r="G155">
            <v>7034872.0478181997</v>
          </cell>
          <cell r="H155">
            <v>7055908.4186953995</v>
          </cell>
        </row>
        <row r="156">
          <cell r="A156" t="str">
            <v>BTN_&lt;20,7_Tri_E_Horas de ponta - 10,35</v>
          </cell>
          <cell r="B156" t="str">
            <v>Horas de ponta - 10,35</v>
          </cell>
          <cell r="C156">
            <v>1629412.9454842</v>
          </cell>
          <cell r="D156">
            <v>1692028.2181106999</v>
          </cell>
          <cell r="E156">
            <v>1699645.6095741</v>
          </cell>
          <cell r="F156">
            <v>1706556.2937807001</v>
          </cell>
          <cell r="G156">
            <v>1711068.1534975001</v>
          </cell>
          <cell r="H156">
            <v>1716810.1535358001</v>
          </cell>
        </row>
        <row r="157">
          <cell r="A157" t="str">
            <v>BTN_&lt;20,7_Tri_E_Horas de ponta - 13,8</v>
          </cell>
          <cell r="B157" t="str">
            <v>Horas de ponta - 13,8</v>
          </cell>
          <cell r="C157">
            <v>827011.18217709998</v>
          </cell>
          <cell r="D157">
            <v>845748.29231599998</v>
          </cell>
          <cell r="E157">
            <v>849638.36306250002</v>
          </cell>
          <cell r="F157">
            <v>853059.86525869998</v>
          </cell>
          <cell r="G157">
            <v>855191.47094409994</v>
          </cell>
          <cell r="H157">
            <v>858109.61736170005</v>
          </cell>
        </row>
        <row r="158">
          <cell r="A158" t="str">
            <v>BTN_&lt;20,7_Tri_E_Horas de ponta - 17,25</v>
          </cell>
          <cell r="B158" t="str">
            <v>Horas de ponta - 17,25</v>
          </cell>
          <cell r="C158">
            <v>965651.27775889996</v>
          </cell>
          <cell r="D158">
            <v>977505.46029459999</v>
          </cell>
          <cell r="E158">
            <v>981702.40129369998</v>
          </cell>
          <cell r="F158">
            <v>985672.97350039997</v>
          </cell>
          <cell r="G158">
            <v>988383.91237230005</v>
          </cell>
          <cell r="H158">
            <v>991576.61190819996</v>
          </cell>
        </row>
        <row r="159">
          <cell r="A159" t="str">
            <v>BTN_&lt;20,7_Tri_E_Horas de ponta - 20,7</v>
          </cell>
          <cell r="B159" t="str">
            <v>Horas de ponta - 20,7</v>
          </cell>
          <cell r="C159">
            <v>5261021.6847826997</v>
          </cell>
          <cell r="D159">
            <v>5276005.2800527001</v>
          </cell>
          <cell r="E159">
            <v>5298875.3654701998</v>
          </cell>
          <cell r="F159">
            <v>5319824.6755382</v>
          </cell>
          <cell r="G159">
            <v>5333729.8242503004</v>
          </cell>
          <cell r="H159">
            <v>5350898.8980363999</v>
          </cell>
        </row>
        <row r="160">
          <cell r="A160" t="str">
            <v>BTN_&lt;20,7_Tri_E_Horas cheias</v>
          </cell>
          <cell r="B160" t="str">
            <v>Horas cheias</v>
          </cell>
          <cell r="C160">
            <v>45978569.489884801</v>
          </cell>
          <cell r="D160">
            <v>46516919.609909497</v>
          </cell>
          <cell r="E160">
            <v>46710547.568799101</v>
          </cell>
          <cell r="F160">
            <v>46892567.621164396</v>
          </cell>
          <cell r="G160">
            <v>47017988.385184199</v>
          </cell>
          <cell r="H160">
            <v>47163188.412126899</v>
          </cell>
        </row>
        <row r="161">
          <cell r="A161" t="str">
            <v>BTN_&lt;20,7_Tri_E_Horas cheias - 3,45</v>
          </cell>
          <cell r="B161" t="str">
            <v>Horas cheias - 3,45</v>
          </cell>
          <cell r="C161">
            <v>6542096.8847110001</v>
          </cell>
          <cell r="D161">
            <v>6628635.3095466001</v>
          </cell>
          <cell r="E161">
            <v>6655338.2488810997</v>
          </cell>
          <cell r="F161">
            <v>6681192.8472415004</v>
          </cell>
          <cell r="G161">
            <v>6699728.8632506998</v>
          </cell>
          <cell r="H161">
            <v>6719721.0869046999</v>
          </cell>
        </row>
        <row r="162">
          <cell r="A162" t="str">
            <v>BTN_&lt;20,7_Tri_E_Horas cheias - 4,6</v>
          </cell>
          <cell r="B162" t="str">
            <v>Horas cheias - 4,6</v>
          </cell>
          <cell r="C162">
            <v>1209783.8103217001</v>
          </cell>
          <cell r="D162">
            <v>1267795.3019051</v>
          </cell>
          <cell r="E162">
            <v>1273047.8202567</v>
          </cell>
          <cell r="F162">
            <v>1277800.0446361999</v>
          </cell>
          <cell r="G162">
            <v>1280985.9152367001</v>
          </cell>
          <cell r="H162">
            <v>1284832.0858909001</v>
          </cell>
        </row>
        <row r="163">
          <cell r="A163" t="str">
            <v>BTN_&lt;20,7_Tri_E_Horas cheias - 5,75</v>
          </cell>
          <cell r="B163" t="str">
            <v>Horas cheias - 5,75</v>
          </cell>
          <cell r="C163">
            <v>988789.29118359997</v>
          </cell>
          <cell r="D163">
            <v>1043331.0311833</v>
          </cell>
          <cell r="E163">
            <v>1047735.6919087</v>
          </cell>
          <cell r="F163">
            <v>1051722.0739704</v>
          </cell>
          <cell r="G163">
            <v>1054409.829599</v>
          </cell>
          <cell r="H163">
            <v>1057656.2410178999</v>
          </cell>
        </row>
        <row r="164">
          <cell r="A164" t="str">
            <v>BTN_&lt;20,7_Tri_E_Horas cheias - 6,9</v>
          </cell>
          <cell r="B164" t="str">
            <v>Horas cheias - 6,9</v>
          </cell>
          <cell r="C164">
            <v>16833660.014573701</v>
          </cell>
          <cell r="D164">
            <v>16978256.535099201</v>
          </cell>
          <cell r="E164">
            <v>17046135.240129702</v>
          </cell>
          <cell r="F164">
            <v>17111379.256595701</v>
          </cell>
          <cell r="G164">
            <v>17157642.8396958</v>
          </cell>
          <cell r="H164">
            <v>17208556.146094199</v>
          </cell>
        </row>
        <row r="165">
          <cell r="A165" t="str">
            <v>BTN_&lt;20,7_Tri_E_Horas cheias - 10,35</v>
          </cell>
          <cell r="B165" t="str">
            <v>Horas cheias - 10,35</v>
          </cell>
          <cell r="C165">
            <v>3622993.5815164</v>
          </cell>
          <cell r="D165">
            <v>3734641.6075865999</v>
          </cell>
          <cell r="E165">
            <v>3751287.2508029998</v>
          </cell>
          <cell r="F165">
            <v>3766542.6140256999</v>
          </cell>
          <cell r="G165">
            <v>3776635.652857</v>
          </cell>
          <cell r="H165">
            <v>3789211.4319891999</v>
          </cell>
        </row>
        <row r="166">
          <cell r="A166" t="str">
            <v>BTN_&lt;20,7_Tri_E_Horas cheias - 13,8</v>
          </cell>
          <cell r="B166" t="str">
            <v>Horas cheias - 13,8</v>
          </cell>
          <cell r="C166">
            <v>1961821.2930135999</v>
          </cell>
          <cell r="D166">
            <v>1994303.4469476</v>
          </cell>
          <cell r="E166">
            <v>2003349.7224395</v>
          </cell>
          <cell r="F166">
            <v>2011355.200893</v>
          </cell>
          <cell r="G166">
            <v>2016407.2167123</v>
          </cell>
          <cell r="H166">
            <v>2023179.5975597999</v>
          </cell>
        </row>
        <row r="167">
          <cell r="A167" t="str">
            <v>BTN_&lt;20,7_Tri_E_Horas cheias - 17,25</v>
          </cell>
          <cell r="B167" t="str">
            <v>Horas cheias - 17,25</v>
          </cell>
          <cell r="C167">
            <v>2366023.6203397</v>
          </cell>
          <cell r="D167">
            <v>2390987.8443048</v>
          </cell>
          <cell r="E167">
            <v>2401198.3565539001</v>
          </cell>
          <cell r="F167">
            <v>2410918.9152311999</v>
          </cell>
          <cell r="G167">
            <v>2417600.1018043002</v>
          </cell>
          <cell r="H167">
            <v>2425373.7876702002</v>
          </cell>
        </row>
        <row r="168">
          <cell r="A168" t="str">
            <v>BTN_&lt;20,7_Tri_E_Horas cheias - 20,7</v>
          </cell>
          <cell r="B168" t="str">
            <v>Horas cheias - 20,7</v>
          </cell>
          <cell r="C168">
            <v>12453400.9942251</v>
          </cell>
          <cell r="D168">
            <v>12478968.5333363</v>
          </cell>
          <cell r="E168">
            <v>12532455.2378265</v>
          </cell>
          <cell r="F168">
            <v>12581656.668570699</v>
          </cell>
          <cell r="G168">
            <v>12614577.9660284</v>
          </cell>
          <cell r="H168">
            <v>12654658.035</v>
          </cell>
        </row>
        <row r="169">
          <cell r="A169" t="str">
            <v>BTN_&lt;20,7_Tri_E_Horas de vazio</v>
          </cell>
          <cell r="B169" t="str">
            <v>Horas de vazio</v>
          </cell>
          <cell r="C169">
            <v>50544796.447310597</v>
          </cell>
          <cell r="D169">
            <v>50695585.708610997</v>
          </cell>
          <cell r="E169">
            <v>50905715.4582223</v>
          </cell>
          <cell r="F169">
            <v>51102279.303057902</v>
          </cell>
          <cell r="G169">
            <v>51237241.670117997</v>
          </cell>
          <cell r="H169">
            <v>51394239.044510297</v>
          </cell>
        </row>
        <row r="170">
          <cell r="A170" t="str">
            <v>BTN_&lt;20,7_Tri_E_Horas de vazio - 3,45</v>
          </cell>
          <cell r="B170" t="str">
            <v>Horas de vazio - 3,45</v>
          </cell>
          <cell r="C170">
            <v>7574479.2745963</v>
          </cell>
          <cell r="D170">
            <v>7599095.3319752999</v>
          </cell>
          <cell r="E170">
            <v>7628353.1936911</v>
          </cell>
          <cell r="F170">
            <v>7656920.8648670996</v>
          </cell>
          <cell r="G170">
            <v>7677762.8039461002</v>
          </cell>
          <cell r="H170">
            <v>7699458.1140419003</v>
          </cell>
        </row>
        <row r="171">
          <cell r="A171" t="str">
            <v>BTN_&lt;20,7_Tri_E_Horas de vazio - 4,6</v>
          </cell>
          <cell r="B171" t="str">
            <v>Horas de vazio - 4,6</v>
          </cell>
          <cell r="C171">
            <v>3146028.7936355998</v>
          </cell>
          <cell r="D171">
            <v>3152777.9791235002</v>
          </cell>
          <cell r="E171">
            <v>3164849.5016973</v>
          </cell>
          <cell r="F171">
            <v>3176307.4480935</v>
          </cell>
          <cell r="G171">
            <v>3184505.8086222</v>
          </cell>
          <cell r="H171">
            <v>3193250.7476152</v>
          </cell>
        </row>
        <row r="172">
          <cell r="A172" t="str">
            <v>BTN_&lt;20,7_Tri_E_Horas de vazio - 5,75</v>
          </cell>
          <cell r="B172" t="str">
            <v>Horas de vazio - 5,75</v>
          </cell>
          <cell r="C172">
            <v>2965980.2427067999</v>
          </cell>
          <cell r="D172">
            <v>2971125.1628141999</v>
          </cell>
          <cell r="E172">
            <v>2983064.1185206999</v>
          </cell>
          <cell r="F172">
            <v>2994035.1625263998</v>
          </cell>
          <cell r="G172">
            <v>3001525.9395935</v>
          </cell>
          <cell r="H172">
            <v>3010306.4627939998</v>
          </cell>
        </row>
        <row r="173">
          <cell r="A173" t="str">
            <v>BTN_&lt;20,7_Tri_E_Horas de vazio - 6,9</v>
          </cell>
          <cell r="B173" t="str">
            <v>Horas de vazio - 6,9</v>
          </cell>
          <cell r="C173">
            <v>15597409.1875253</v>
          </cell>
          <cell r="D173">
            <v>15699263.324403601</v>
          </cell>
          <cell r="E173">
            <v>15761699.5089375</v>
          </cell>
          <cell r="F173">
            <v>15821758.806867501</v>
          </cell>
          <cell r="G173">
            <v>15864351.949455</v>
          </cell>
          <cell r="H173">
            <v>15911156.0104312</v>
          </cell>
        </row>
        <row r="174">
          <cell r="A174" t="str">
            <v>BTN_&lt;20,7_Tri_E_Horas de vazio - 10,35</v>
          </cell>
          <cell r="B174" t="str">
            <v>Horas de vazio - 10,35</v>
          </cell>
          <cell r="C174">
            <v>7201132.4790697005</v>
          </cell>
          <cell r="D174">
            <v>7214004.6564899003</v>
          </cell>
          <cell r="E174">
            <v>7246339.6706633996</v>
          </cell>
          <cell r="F174">
            <v>7275308.1012372002</v>
          </cell>
          <cell r="G174">
            <v>7294100.3750323998</v>
          </cell>
          <cell r="H174">
            <v>7318296.4814542001</v>
          </cell>
        </row>
        <row r="175">
          <cell r="A175" t="str">
            <v>BTN_&lt;20,7_Tri_E_Horas de vazio - 13,8</v>
          </cell>
          <cell r="B175" t="str">
            <v>Horas de vazio - 13,8</v>
          </cell>
          <cell r="C175">
            <v>2739981.3056175001</v>
          </cell>
          <cell r="D175">
            <v>2726489.3275045999</v>
          </cell>
          <cell r="E175">
            <v>2739079.6875554998</v>
          </cell>
          <cell r="F175">
            <v>2750284.6028084001</v>
          </cell>
          <cell r="G175">
            <v>2757357.5879183002</v>
          </cell>
          <cell r="H175">
            <v>2766870.3529528999</v>
          </cell>
        </row>
        <row r="176">
          <cell r="A176" t="str">
            <v>BTN_&lt;20,7_Tri_E_Horas de vazio - 17,25</v>
          </cell>
          <cell r="B176" t="str">
            <v>Horas de vazio - 17,25</v>
          </cell>
          <cell r="C176">
            <v>2377363.1855122</v>
          </cell>
          <cell r="D176">
            <v>2383907.8202618002</v>
          </cell>
          <cell r="E176">
            <v>2394607.6908490998</v>
          </cell>
          <cell r="F176">
            <v>2404551.6927080001</v>
          </cell>
          <cell r="G176">
            <v>2411139.8987472001</v>
          </cell>
          <cell r="H176">
            <v>2419323.1129795001</v>
          </cell>
        </row>
        <row r="177">
          <cell r="A177" t="str">
            <v>BTN_&lt;20,7_Tri_E_Horas de vazio - 20,7</v>
          </cell>
          <cell r="B177" t="str">
            <v>Horas de vazio - 20,7</v>
          </cell>
          <cell r="C177">
            <v>8942421.9786472004</v>
          </cell>
          <cell r="D177">
            <v>8948922.1060380992</v>
          </cell>
          <cell r="E177">
            <v>8987722.0863077007</v>
          </cell>
          <cell r="F177">
            <v>9023112.6239497997</v>
          </cell>
          <cell r="G177">
            <v>9046497.3068032991</v>
          </cell>
          <cell r="H177">
            <v>9075577.7622414008</v>
          </cell>
        </row>
        <row r="178">
          <cell r="B178" t="str">
            <v>VENDA A CLIENTES FINAIS EM BTN (&lt;= 2,3 kVA)</v>
          </cell>
          <cell r="C178">
            <v>7072008.8838023003</v>
          </cell>
          <cell r="D178">
            <v>7207893.3238289002</v>
          </cell>
          <cell r="E178">
            <v>7233726.2089635003</v>
          </cell>
          <cell r="F178">
            <v>7258836.8827259997</v>
          </cell>
          <cell r="G178">
            <v>7277628.4954770003</v>
          </cell>
          <cell r="H178">
            <v>7296178.3341552</v>
          </cell>
        </row>
        <row r="179">
          <cell r="B179" t="str">
            <v>Potência</v>
          </cell>
          <cell r="C179">
            <v>1362.54</v>
          </cell>
          <cell r="D179"/>
          <cell r="E179"/>
          <cell r="F179"/>
          <cell r="G179"/>
          <cell r="H179"/>
        </row>
        <row r="180">
          <cell r="B180" t="str">
            <v>Tarifa Simples</v>
          </cell>
          <cell r="C180"/>
          <cell r="D180"/>
          <cell r="E180"/>
          <cell r="F180"/>
          <cell r="G180"/>
          <cell r="H180"/>
        </row>
        <row r="181">
          <cell r="B181" t="str">
            <v>1,15</v>
          </cell>
          <cell r="C181"/>
          <cell r="D181"/>
          <cell r="E181"/>
          <cell r="F181"/>
          <cell r="G181"/>
          <cell r="H181"/>
        </row>
        <row r="182">
          <cell r="B182" t="str">
            <v>2,3</v>
          </cell>
          <cell r="C182"/>
          <cell r="D182"/>
          <cell r="E182"/>
          <cell r="F182"/>
          <cell r="G182"/>
          <cell r="H182"/>
        </row>
        <row r="183">
          <cell r="B183" t="str">
            <v>Tarifa bi-horária</v>
          </cell>
          <cell r="C183"/>
          <cell r="D183"/>
          <cell r="E183"/>
          <cell r="F183"/>
          <cell r="G183"/>
          <cell r="H183"/>
        </row>
        <row r="184">
          <cell r="B184" t="str">
            <v>1,15</v>
          </cell>
          <cell r="C184"/>
          <cell r="D184"/>
          <cell r="E184"/>
          <cell r="F184"/>
          <cell r="G184"/>
          <cell r="H184"/>
        </row>
        <row r="185">
          <cell r="B185" t="str">
            <v>2,3</v>
          </cell>
          <cell r="C185"/>
          <cell r="D185"/>
          <cell r="E185"/>
          <cell r="F185"/>
          <cell r="G185"/>
          <cell r="H185"/>
        </row>
        <row r="186">
          <cell r="B186" t="str">
            <v>Tarifa tri-horária</v>
          </cell>
          <cell r="C186">
            <v>1362.54</v>
          </cell>
          <cell r="D186"/>
          <cell r="E186"/>
          <cell r="F186"/>
          <cell r="G186"/>
          <cell r="H186"/>
        </row>
        <row r="187">
          <cell r="B187" t="str">
            <v>1,15</v>
          </cell>
          <cell r="C187">
            <v>498.06</v>
          </cell>
          <cell r="D187"/>
          <cell r="E187"/>
          <cell r="F187"/>
          <cell r="G187"/>
          <cell r="H187"/>
        </row>
        <row r="188">
          <cell r="B188" t="str">
            <v>2,3</v>
          </cell>
          <cell r="C188">
            <v>864.48</v>
          </cell>
          <cell r="D188"/>
          <cell r="E188"/>
          <cell r="F188"/>
          <cell r="G188"/>
          <cell r="H188"/>
        </row>
        <row r="189">
          <cell r="B189" t="str">
            <v>Energia Activa</v>
          </cell>
          <cell r="C189">
            <v>7070646.3438023003</v>
          </cell>
          <cell r="D189">
            <v>7207893.3238289002</v>
          </cell>
          <cell r="E189">
            <v>7233726.2089635003</v>
          </cell>
          <cell r="F189">
            <v>7258836.8827259997</v>
          </cell>
          <cell r="G189">
            <v>7277628.4954770003</v>
          </cell>
          <cell r="H189">
            <v>7296178.3341552</v>
          </cell>
        </row>
        <row r="190">
          <cell r="A190" t="str">
            <v>BTN_&lt;2,3_E_Tarifa Simples</v>
          </cell>
          <cell r="B190" t="str">
            <v>Tarifa Simples</v>
          </cell>
          <cell r="C190">
            <v>1507645.0108632999</v>
          </cell>
          <cell r="D190">
            <v>1512153.2859994001</v>
          </cell>
          <cell r="E190">
            <v>1518035.6080658999</v>
          </cell>
          <cell r="F190">
            <v>1523768.7899918</v>
          </cell>
          <cell r="G190">
            <v>1527961.3291154001</v>
          </cell>
          <cell r="H190">
            <v>1532307.4974346</v>
          </cell>
        </row>
        <row r="191">
          <cell r="A191" t="str">
            <v>BTN_&lt;2,3_E_Energia Simples</v>
          </cell>
          <cell r="B191" t="str">
            <v>Energia Simples</v>
          </cell>
          <cell r="C191">
            <v>1507645.0108632999</v>
          </cell>
          <cell r="D191">
            <v>1512153.2859994001</v>
          </cell>
          <cell r="E191">
            <v>1518035.6080658999</v>
          </cell>
          <cell r="F191">
            <v>1523768.7899918</v>
          </cell>
          <cell r="G191">
            <v>1527961.3291154001</v>
          </cell>
          <cell r="H191">
            <v>1532307.4974346</v>
          </cell>
        </row>
        <row r="192">
          <cell r="A192" t="str">
            <v>BTN_&lt;2,3_E_Energia Simples - 1,15</v>
          </cell>
          <cell r="B192" t="str">
            <v>Energia Simples - 1,15</v>
          </cell>
          <cell r="C192">
            <v>1392798.0233416001</v>
          </cell>
          <cell r="D192">
            <v>1398050.9604074999</v>
          </cell>
          <cell r="E192">
            <v>1403472.4098104001</v>
          </cell>
          <cell r="F192">
            <v>1408776.7211583999</v>
          </cell>
          <cell r="G192">
            <v>1412655.5796401999</v>
          </cell>
          <cell r="H192">
            <v>1416667.6132716001</v>
          </cell>
        </row>
        <row r="193">
          <cell r="A193" t="str">
            <v>BTN_&lt;2,3_E_Energia Simples - 2,3</v>
          </cell>
          <cell r="B193" t="str">
            <v>Energia Simples - 2,3</v>
          </cell>
          <cell r="C193">
            <v>114846.98752169999</v>
          </cell>
          <cell r="D193">
            <v>114102.32559189999</v>
          </cell>
          <cell r="E193">
            <v>114563.1982555</v>
          </cell>
          <cell r="F193">
            <v>114992.0688334</v>
          </cell>
          <cell r="G193">
            <v>115305.74947520001</v>
          </cell>
          <cell r="H193">
            <v>115639.884163</v>
          </cell>
        </row>
        <row r="194">
          <cell r="A194" t="str">
            <v>BTN_&lt;2,3_Bi_E_Tarifa bi-horária</v>
          </cell>
          <cell r="B194" t="str">
            <v>Tarifa bi-horária</v>
          </cell>
          <cell r="C194">
            <v>2733.7111353</v>
          </cell>
          <cell r="D194">
            <v>2802.3002769999998</v>
          </cell>
          <cell r="E194">
            <v>2809.4973203</v>
          </cell>
          <cell r="F194">
            <v>2820.7707691000001</v>
          </cell>
          <cell r="G194">
            <v>2832.0925993999999</v>
          </cell>
          <cell r="H194">
            <v>2838.1626931999999</v>
          </cell>
        </row>
        <row r="195">
          <cell r="A195" t="str">
            <v>BTN_&lt;2,3_Bi_E_Horas fora de vazio</v>
          </cell>
          <cell r="B195" t="str">
            <v>Horas fora de vazio</v>
          </cell>
          <cell r="C195">
            <v>1563.1923544000001</v>
          </cell>
          <cell r="D195">
            <v>1635.9155051</v>
          </cell>
          <cell r="E195">
            <v>1640.1181434</v>
          </cell>
          <cell r="F195">
            <v>1646.7047219999999</v>
          </cell>
          <cell r="G195">
            <v>1653.3203031999999</v>
          </cell>
          <cell r="H195">
            <v>1656.8663176</v>
          </cell>
        </row>
        <row r="196">
          <cell r="A196" t="str">
            <v>BTN_&lt;2,3_Bi_E_Horas fora de vazio - 1,15</v>
          </cell>
          <cell r="B196" t="str">
            <v>Horas fora de vazio - 1,15</v>
          </cell>
          <cell r="C196">
            <v>116.8907648</v>
          </cell>
          <cell r="D196">
            <v>119.318822</v>
          </cell>
          <cell r="E196">
            <v>119.5642283</v>
          </cell>
          <cell r="F196">
            <v>119.763822</v>
          </cell>
          <cell r="G196">
            <v>119.9261518</v>
          </cell>
          <cell r="H196">
            <v>120.0581739</v>
          </cell>
        </row>
        <row r="197">
          <cell r="A197" t="str">
            <v>BTN_&lt;2,3_Bi_E_Horas fora de vazio - 2,3</v>
          </cell>
          <cell r="B197" t="str">
            <v>Horas fora de vazio - 2,3</v>
          </cell>
          <cell r="C197">
            <v>1446.3015895999999</v>
          </cell>
          <cell r="D197">
            <v>1516.5966831000001</v>
          </cell>
          <cell r="E197">
            <v>1520.5539151</v>
          </cell>
          <cell r="F197">
            <v>1526.9409000000001</v>
          </cell>
          <cell r="G197">
            <v>1533.3941514000001</v>
          </cell>
          <cell r="H197">
            <v>1536.8081437000001</v>
          </cell>
        </row>
        <row r="198">
          <cell r="A198" t="str">
            <v>BTN_&lt;2,3_Bi_E_Horas de vazio</v>
          </cell>
          <cell r="B198" t="str">
            <v>Horas de vazio</v>
          </cell>
          <cell r="C198">
            <v>1170.5187808999999</v>
          </cell>
          <cell r="D198">
            <v>1166.3847719</v>
          </cell>
          <cell r="E198">
            <v>1169.3791768999999</v>
          </cell>
          <cell r="F198">
            <v>1174.0660471000001</v>
          </cell>
          <cell r="G198">
            <v>1178.7722962</v>
          </cell>
          <cell r="H198">
            <v>1181.2963755999999</v>
          </cell>
        </row>
        <row r="199">
          <cell r="A199" t="str">
            <v>BTN_&lt;2,3_Bi_E_Horas de vazio - 1,15</v>
          </cell>
          <cell r="B199" t="str">
            <v>Horas de vazio - 1,15</v>
          </cell>
          <cell r="C199">
            <v>90.969277700000006</v>
          </cell>
          <cell r="D199">
            <v>88.723399099999995</v>
          </cell>
          <cell r="E199">
            <v>88.905879299999995</v>
          </cell>
          <cell r="F199">
            <v>89.054293799999996</v>
          </cell>
          <cell r="G199">
            <v>89.174999299999996</v>
          </cell>
          <cell r="H199">
            <v>89.273168499999997</v>
          </cell>
        </row>
        <row r="200">
          <cell r="A200" t="str">
            <v>BTN_&lt;2,3_Bi_E_Horas de vazio - 2,3</v>
          </cell>
          <cell r="B200" t="str">
            <v>Horas de vazio - 2,3</v>
          </cell>
          <cell r="C200">
            <v>1079.5495031999999</v>
          </cell>
          <cell r="D200">
            <v>1077.6613728</v>
          </cell>
          <cell r="E200">
            <v>1080.4732976</v>
          </cell>
          <cell r="F200">
            <v>1085.0117533</v>
          </cell>
          <cell r="G200">
            <v>1089.5972968999999</v>
          </cell>
          <cell r="H200">
            <v>1092.0232071</v>
          </cell>
        </row>
        <row r="201">
          <cell r="A201" t="str">
            <v>BTN_&lt;2,3_Tri_E_Tarifa Tri-horária</v>
          </cell>
          <cell r="B201" t="str">
            <v>Tarifa Tri-horária</v>
          </cell>
          <cell r="C201">
            <v>5560267.6218037</v>
          </cell>
          <cell r="D201">
            <v>5692937.7375525003</v>
          </cell>
          <cell r="E201">
            <v>5712881.1035773</v>
          </cell>
          <cell r="F201">
            <v>5732247.3219651002</v>
          </cell>
          <cell r="G201">
            <v>5746835.0737621998</v>
          </cell>
          <cell r="H201">
            <v>5761032.6740274001</v>
          </cell>
        </row>
        <row r="202">
          <cell r="A202" t="str">
            <v>BTN_&lt;2,3_Tri_E_Horas de ponta</v>
          </cell>
          <cell r="B202" t="str">
            <v>Horas de ponta</v>
          </cell>
          <cell r="C202">
            <v>479173.16842220002</v>
          </cell>
          <cell r="D202">
            <v>525979.63173639996</v>
          </cell>
          <cell r="E202">
            <v>527880.41642939998</v>
          </cell>
          <cell r="F202">
            <v>529689.13041149999</v>
          </cell>
          <cell r="G202">
            <v>531012.30180589994</v>
          </cell>
          <cell r="H202">
            <v>532364.88216659997</v>
          </cell>
        </row>
        <row r="203">
          <cell r="A203" t="str">
            <v>BTN_&lt;2,3_Tri_E_Horas de ponta - 1,15</v>
          </cell>
          <cell r="B203" t="str">
            <v>Horas de ponta - 1,15</v>
          </cell>
          <cell r="C203">
            <v>175356.1233948</v>
          </cell>
          <cell r="D203">
            <v>192504.23835860001</v>
          </cell>
          <cell r="E203">
            <v>193219.1589754</v>
          </cell>
          <cell r="F203">
            <v>193898.10258609999</v>
          </cell>
          <cell r="G203">
            <v>194397.13098389999</v>
          </cell>
          <cell r="H203">
            <v>194905.9826858</v>
          </cell>
        </row>
        <row r="204">
          <cell r="A204" t="str">
            <v>BTN_&lt;2,3_Tri_E_Horas de ponta - 2,3</v>
          </cell>
          <cell r="B204" t="str">
            <v>Horas de ponta - 2,3</v>
          </cell>
          <cell r="C204">
            <v>303817.04502740002</v>
          </cell>
          <cell r="D204">
            <v>333475.39337780001</v>
          </cell>
          <cell r="E204">
            <v>334661.25745400001</v>
          </cell>
          <cell r="F204">
            <v>335791.0278254</v>
          </cell>
          <cell r="G204">
            <v>336615.17082200001</v>
          </cell>
          <cell r="H204">
            <v>337458.89948080003</v>
          </cell>
        </row>
        <row r="205">
          <cell r="A205" t="str">
            <v>BTN_&lt;2,3_Tri_E_Horas cheias</v>
          </cell>
          <cell r="B205" t="str">
            <v>Horas cheias</v>
          </cell>
          <cell r="C205">
            <v>796752.36404180003</v>
          </cell>
          <cell r="D205">
            <v>874528.9243359</v>
          </cell>
          <cell r="E205">
            <v>877601.68461260002</v>
          </cell>
          <cell r="F205">
            <v>880586.80691389996</v>
          </cell>
          <cell r="G205">
            <v>882830.29436469998</v>
          </cell>
          <cell r="H205">
            <v>885023.52155059995</v>
          </cell>
        </row>
        <row r="206">
          <cell r="A206" t="str">
            <v>BTN_&lt;2,3_Tri_E_Horas cheias - 1,15</v>
          </cell>
          <cell r="B206" t="str">
            <v>Horas cheias - 1,15</v>
          </cell>
          <cell r="C206">
            <v>291229.20928419998</v>
          </cell>
          <cell r="D206">
            <v>319641.52033119998</v>
          </cell>
          <cell r="E206">
            <v>320789.13893130003</v>
          </cell>
          <cell r="F206">
            <v>321908.18340139999</v>
          </cell>
          <cell r="G206">
            <v>322753.87088429998</v>
          </cell>
          <cell r="H206">
            <v>323574.15393289999</v>
          </cell>
        </row>
        <row r="207">
          <cell r="A207" t="str">
            <v>BTN_&lt;2,3_Tri_E_Horas cheias - 2,3</v>
          </cell>
          <cell r="B207" t="str">
            <v>Horas cheias - 2,3</v>
          </cell>
          <cell r="C207">
            <v>505523.15475759999</v>
          </cell>
          <cell r="D207">
            <v>554887.40400470002</v>
          </cell>
          <cell r="E207">
            <v>556812.54568129999</v>
          </cell>
          <cell r="F207">
            <v>558678.62351249997</v>
          </cell>
          <cell r="G207">
            <v>560076.4234804</v>
          </cell>
          <cell r="H207">
            <v>561449.36761770002</v>
          </cell>
        </row>
        <row r="208">
          <cell r="A208" t="str">
            <v>BTN_&lt;2,3_Tri_E_Horas de vazio</v>
          </cell>
          <cell r="B208" t="str">
            <v>Horas de vazio</v>
          </cell>
          <cell r="C208">
            <v>4284342.0893396996</v>
          </cell>
          <cell r="D208">
            <v>4292429.1814802</v>
          </cell>
          <cell r="E208">
            <v>4307399.0025353003</v>
          </cell>
          <cell r="F208">
            <v>4321971.3846396999</v>
          </cell>
          <cell r="G208">
            <v>4332992.4775916003</v>
          </cell>
          <cell r="H208">
            <v>4343644.2703101998</v>
          </cell>
        </row>
        <row r="209">
          <cell r="A209" t="str">
            <v>BTN_&lt;2,3_Tri_E_Horas de vazio - 1,15</v>
          </cell>
          <cell r="B209" t="str">
            <v>Horas de vazio - 1,15</v>
          </cell>
          <cell r="C209">
            <v>1550000.8521405</v>
          </cell>
          <cell r="D209">
            <v>1551782.8426305</v>
          </cell>
          <cell r="E209">
            <v>1557359.9670430999</v>
          </cell>
          <cell r="F209">
            <v>1562775.7373885</v>
          </cell>
          <cell r="G209">
            <v>1566886.3102374</v>
          </cell>
          <cell r="H209">
            <v>1570858.3843004</v>
          </cell>
        </row>
        <row r="210">
          <cell r="A210" t="str">
            <v>BTN_&lt;2,3_Tri_E_Horas de vazio - 2,3</v>
          </cell>
          <cell r="B210" t="str">
            <v>Horas de vazio - 2,3</v>
          </cell>
          <cell r="C210">
            <v>2734341.2371991999</v>
          </cell>
          <cell r="D210">
            <v>2740646.3388497001</v>
          </cell>
          <cell r="E210">
            <v>2750039.0354921999</v>
          </cell>
          <cell r="F210">
            <v>2759195.6472511999</v>
          </cell>
          <cell r="G210">
            <v>2766106.1673542</v>
          </cell>
          <cell r="H210">
            <v>2772785.8860097998</v>
          </cell>
        </row>
        <row r="211">
          <cell r="B211" t="str">
            <v>VENDA A CLIENTES FINAIS EM BTN SOCIAL (&lt;= 2,3 kVA)</v>
          </cell>
          <cell r="C211">
            <v>327719.11310120003</v>
          </cell>
          <cell r="D211">
            <v>324785.1724404</v>
          </cell>
          <cell r="E211">
            <v>326009.49468559999</v>
          </cell>
          <cell r="F211">
            <v>327221.29588779999</v>
          </cell>
          <cell r="G211">
            <v>328105.20554220001</v>
          </cell>
          <cell r="H211">
            <v>329013.07257379999</v>
          </cell>
        </row>
        <row r="212">
          <cell r="B212" t="str">
            <v>Potência</v>
          </cell>
          <cell r="C212"/>
          <cell r="D212"/>
          <cell r="E212"/>
          <cell r="F212"/>
          <cell r="G212"/>
          <cell r="H212"/>
        </row>
        <row r="213">
          <cell r="B213" t="str">
            <v>Tarifa Simples</v>
          </cell>
          <cell r="C213"/>
          <cell r="D213"/>
          <cell r="E213"/>
          <cell r="F213"/>
          <cell r="G213"/>
          <cell r="H213"/>
        </row>
        <row r="214">
          <cell r="B214" t="str">
            <v>1,15</v>
          </cell>
          <cell r="C214"/>
          <cell r="D214"/>
          <cell r="E214"/>
          <cell r="F214"/>
          <cell r="G214"/>
          <cell r="H214"/>
        </row>
        <row r="215">
          <cell r="B215" t="str">
            <v>2,3</v>
          </cell>
          <cell r="C215"/>
          <cell r="D215"/>
          <cell r="E215"/>
          <cell r="F215"/>
          <cell r="G215"/>
          <cell r="H215"/>
        </row>
        <row r="216">
          <cell r="B216" t="str">
            <v>Tarifa_bi-horária</v>
          </cell>
          <cell r="C216"/>
          <cell r="D216"/>
          <cell r="E216"/>
          <cell r="F216"/>
          <cell r="G216"/>
          <cell r="H216"/>
        </row>
        <row r="217">
          <cell r="B217" t="str">
            <v>1,15</v>
          </cell>
          <cell r="C217"/>
          <cell r="D217"/>
          <cell r="E217"/>
          <cell r="F217"/>
          <cell r="G217"/>
          <cell r="H217"/>
        </row>
        <row r="218">
          <cell r="B218" t="str">
            <v>2,3</v>
          </cell>
          <cell r="C218"/>
          <cell r="D218"/>
          <cell r="E218"/>
          <cell r="F218"/>
          <cell r="G218"/>
          <cell r="H218"/>
        </row>
        <row r="219">
          <cell r="B219" t="str">
            <v>Tarifa Tri-horária</v>
          </cell>
          <cell r="C219"/>
          <cell r="D219"/>
          <cell r="E219"/>
          <cell r="F219"/>
          <cell r="G219"/>
          <cell r="H219"/>
        </row>
        <row r="220">
          <cell r="B220" t="str">
            <v>1,15</v>
          </cell>
          <cell r="C220"/>
          <cell r="D220"/>
          <cell r="E220"/>
          <cell r="F220"/>
          <cell r="G220"/>
          <cell r="H220"/>
        </row>
        <row r="221">
          <cell r="B221" t="str">
            <v>2,3</v>
          </cell>
          <cell r="C221"/>
          <cell r="D221"/>
          <cell r="E221"/>
          <cell r="F221"/>
          <cell r="G221"/>
          <cell r="H221"/>
        </row>
        <row r="222">
          <cell r="B222" t="str">
            <v>Energia Activa</v>
          </cell>
          <cell r="C222">
            <v>327719.11310120003</v>
          </cell>
          <cell r="D222">
            <v>324785.1724404</v>
          </cell>
          <cell r="E222">
            <v>326009.49468559999</v>
          </cell>
          <cell r="F222">
            <v>327221.29588779999</v>
          </cell>
          <cell r="G222">
            <v>328105.20554220001</v>
          </cell>
          <cell r="H222">
            <v>329013.07257379999</v>
          </cell>
        </row>
        <row r="223">
          <cell r="A223" t="str">
            <v>BTN_Social_&lt;2,3_E_Tarifa Simples</v>
          </cell>
          <cell r="B223" t="str">
            <v>Tarifa Simples</v>
          </cell>
          <cell r="C223">
            <v>327562.59464800003</v>
          </cell>
          <cell r="D223">
            <v>324651.49655430001</v>
          </cell>
          <cell r="E223">
            <v>325875.37222580001</v>
          </cell>
          <cell r="F223">
            <v>327086.69026609999</v>
          </cell>
          <cell r="G223">
            <v>327970.15398970002</v>
          </cell>
          <cell r="H223">
            <v>328877.71252389997</v>
          </cell>
        </row>
        <row r="224">
          <cell r="A224" t="str">
            <v>BTN_Social_&lt;2,3_E_Energia Simples</v>
          </cell>
          <cell r="B224" t="str">
            <v>Energia Simples</v>
          </cell>
          <cell r="C224">
            <v>327562.59464800003</v>
          </cell>
          <cell r="D224">
            <v>324651.49655430001</v>
          </cell>
          <cell r="E224">
            <v>325875.37222580001</v>
          </cell>
          <cell r="F224">
            <v>327086.69026609999</v>
          </cell>
          <cell r="G224">
            <v>327970.15398970002</v>
          </cell>
          <cell r="H224">
            <v>328877.71252389997</v>
          </cell>
        </row>
        <row r="225">
          <cell r="A225" t="str">
            <v>BTN_Social_&lt;2,3_E_Energia Simples - 1,15</v>
          </cell>
          <cell r="B225" t="str">
            <v>Energia Simples - 1,15</v>
          </cell>
          <cell r="C225">
            <v>321529.08520039998</v>
          </cell>
          <cell r="D225">
            <v>320153.47315079998</v>
          </cell>
          <cell r="E225">
            <v>321365.50399689999</v>
          </cell>
          <cell r="F225">
            <v>322565.51338650001</v>
          </cell>
          <cell r="G225">
            <v>323440.13912519999</v>
          </cell>
          <cell r="H225">
            <v>324340.26513199997</v>
          </cell>
        </row>
        <row r="226">
          <cell r="A226" t="str">
            <v>BTN_Social_&lt;2,3_E_Energia Simples - 2,3</v>
          </cell>
          <cell r="B226" t="str">
            <v>Energia Simples - 2,3</v>
          </cell>
          <cell r="C226">
            <v>6033.5094476000004</v>
          </cell>
          <cell r="D226">
            <v>4498.0234035000003</v>
          </cell>
          <cell r="E226">
            <v>4509.8682288999998</v>
          </cell>
          <cell r="F226">
            <v>4521.1768795999997</v>
          </cell>
          <cell r="G226">
            <v>4530.0148644999999</v>
          </cell>
          <cell r="H226">
            <v>4537.4473919000002</v>
          </cell>
        </row>
        <row r="227">
          <cell r="A227" t="str">
            <v>BTN_Social_&lt;2,3_Bi_E_Tarifa_bi-horária</v>
          </cell>
          <cell r="B227" t="str">
            <v>Tarifa_bi-horária</v>
          </cell>
          <cell r="C227"/>
          <cell r="D227"/>
          <cell r="E227"/>
          <cell r="F227"/>
          <cell r="G227"/>
          <cell r="H227"/>
        </row>
        <row r="228">
          <cell r="A228" t="str">
            <v>BTN_Social_&lt;2,3_Bi_E_Horas fora de vazio</v>
          </cell>
          <cell r="B228" t="str">
            <v>Horas fora de vazio</v>
          </cell>
          <cell r="C228"/>
          <cell r="D228"/>
          <cell r="E228"/>
          <cell r="F228"/>
          <cell r="G228"/>
          <cell r="H228"/>
        </row>
        <row r="229">
          <cell r="A229" t="str">
            <v>BTN_Social_&lt;2,3_Bi_E_Horas fora de vazio - 1,15</v>
          </cell>
          <cell r="B229" t="str">
            <v>Horas fora de vazio - 1,15</v>
          </cell>
          <cell r="C229"/>
          <cell r="D229"/>
          <cell r="E229"/>
          <cell r="F229"/>
          <cell r="G229"/>
          <cell r="H229"/>
        </row>
        <row r="230">
          <cell r="A230" t="str">
            <v>BTN_Social_&lt;2,3_Bi_E_Horas fora de vazio - 2,3</v>
          </cell>
          <cell r="B230" t="str">
            <v>Horas fora de vazio - 2,3</v>
          </cell>
          <cell r="C230"/>
          <cell r="D230"/>
          <cell r="E230"/>
          <cell r="F230"/>
          <cell r="G230"/>
          <cell r="H230"/>
        </row>
        <row r="231">
          <cell r="A231" t="str">
            <v>BTN_Social_&lt;2,3_Bi_E_Horas de vazio</v>
          </cell>
          <cell r="B231" t="str">
            <v>Horas de vazio</v>
          </cell>
          <cell r="C231"/>
          <cell r="D231"/>
          <cell r="E231"/>
          <cell r="F231"/>
          <cell r="G231"/>
          <cell r="H231"/>
        </row>
        <row r="232">
          <cell r="A232" t="str">
            <v>BTN_Social_&lt;2,3_Bi_E_Horas de vazio - 1,15</v>
          </cell>
          <cell r="B232" t="str">
            <v>Horas de vazio - 1,15</v>
          </cell>
          <cell r="C232"/>
          <cell r="D232"/>
          <cell r="E232"/>
          <cell r="F232"/>
          <cell r="G232"/>
          <cell r="H232"/>
        </row>
        <row r="233">
          <cell r="A233" t="str">
            <v>BTN_Social_&lt;2,3_Bi_E_Horas de vazio - 2,3</v>
          </cell>
          <cell r="B233" t="str">
            <v>Horas de vazio - 2,3</v>
          </cell>
          <cell r="C233"/>
          <cell r="D233"/>
          <cell r="E233"/>
          <cell r="F233"/>
          <cell r="G233"/>
          <cell r="H233"/>
        </row>
        <row r="234">
          <cell r="A234" t="str">
            <v>BTN_Social_&lt;2,3_Tri_E_Tarifa Tri-horária</v>
          </cell>
          <cell r="B234" t="str">
            <v>Tarifa Tri-horária</v>
          </cell>
          <cell r="C234">
            <v>156.51845320000001</v>
          </cell>
          <cell r="D234">
            <v>133.67588610000001</v>
          </cell>
          <cell r="E234">
            <v>134.1224598</v>
          </cell>
          <cell r="F234">
            <v>134.6056217</v>
          </cell>
          <cell r="G234">
            <v>135.05155250000001</v>
          </cell>
          <cell r="H234">
            <v>135.36004990000001</v>
          </cell>
        </row>
        <row r="235">
          <cell r="A235" t="str">
            <v>BTN_Social_&lt;2,3_Tri_E_Horas de ponta</v>
          </cell>
          <cell r="B235" t="str">
            <v>Horas de ponta</v>
          </cell>
          <cell r="C235">
            <v>27.1660164</v>
          </cell>
          <cell r="D235">
            <v>24.379438400000002</v>
          </cell>
          <cell r="E235">
            <v>24.4618532</v>
          </cell>
          <cell r="F235">
            <v>24.549178900000001</v>
          </cell>
          <cell r="G235">
            <v>24.6292878</v>
          </cell>
          <cell r="H235">
            <v>24.685625900000002</v>
          </cell>
        </row>
        <row r="236">
          <cell r="A236" t="str">
            <v>BTN_Social_&lt;2,3_Tri_E_Horas de ponta - 1,15</v>
          </cell>
          <cell r="B236" t="str">
            <v>Horas de ponta - 1,15</v>
          </cell>
          <cell r="C236">
            <v>5</v>
          </cell>
          <cell r="D236"/>
          <cell r="E236"/>
          <cell r="F236"/>
          <cell r="G236"/>
          <cell r="H236"/>
        </row>
        <row r="237">
          <cell r="A237" t="str">
            <v>BTN_Social_&lt;2,3_Tri_E_Horas de ponta - 2,3</v>
          </cell>
          <cell r="B237" t="str">
            <v>Horas de ponta - 2,3</v>
          </cell>
          <cell r="C237">
            <v>22.1660164</v>
          </cell>
          <cell r="D237">
            <v>24.379438400000002</v>
          </cell>
          <cell r="E237">
            <v>24.4618532</v>
          </cell>
          <cell r="F237">
            <v>24.549178900000001</v>
          </cell>
          <cell r="G237">
            <v>24.6292878</v>
          </cell>
          <cell r="H237">
            <v>24.685625900000002</v>
          </cell>
        </row>
        <row r="238">
          <cell r="A238" t="str">
            <v>BTN_Social_&lt;2,3_Tri_E_Horas cheias</v>
          </cell>
          <cell r="B238" t="str">
            <v>Horas cheias</v>
          </cell>
          <cell r="C238">
            <v>77.953553900000003</v>
          </cell>
          <cell r="D238">
            <v>60.447483900000002</v>
          </cell>
          <cell r="E238">
            <v>60.650335099999999</v>
          </cell>
          <cell r="F238">
            <v>60.868073199999998</v>
          </cell>
          <cell r="G238">
            <v>61.068573100000002</v>
          </cell>
          <cell r="H238">
            <v>61.208144599999997</v>
          </cell>
        </row>
        <row r="239">
          <cell r="A239" t="str">
            <v>BTN_Social_&lt;2,3_Tri_E_Horas cheias - 1,15</v>
          </cell>
          <cell r="B239" t="str">
            <v>Horas cheias - 1,15</v>
          </cell>
          <cell r="C239">
            <v>10</v>
          </cell>
          <cell r="D239"/>
          <cell r="E239"/>
          <cell r="F239"/>
          <cell r="G239"/>
          <cell r="H239"/>
        </row>
        <row r="240">
          <cell r="A240" t="str">
            <v>BTN_Social_&lt;2,3_Tri_E_Horas cheias - 2,3</v>
          </cell>
          <cell r="B240" t="str">
            <v>Horas cheias - 2,3</v>
          </cell>
          <cell r="C240">
            <v>67.953553900000003</v>
          </cell>
          <cell r="D240">
            <v>60.447483900000002</v>
          </cell>
          <cell r="E240">
            <v>60.650335099999999</v>
          </cell>
          <cell r="F240">
            <v>60.868073199999998</v>
          </cell>
          <cell r="G240">
            <v>61.068573100000002</v>
          </cell>
          <cell r="H240">
            <v>61.208144599999997</v>
          </cell>
        </row>
        <row r="241">
          <cell r="A241" t="str">
            <v>BTN_Social_&lt;2,3_Tri_E_Horas de vazio</v>
          </cell>
          <cell r="B241" t="str">
            <v>Horas de vazio</v>
          </cell>
          <cell r="C241">
            <v>51.398882899999997</v>
          </cell>
          <cell r="D241">
            <v>48.8489638</v>
          </cell>
          <cell r="E241">
            <v>49.010271500000002</v>
          </cell>
          <cell r="F241">
            <v>49.188369600000001</v>
          </cell>
          <cell r="G241">
            <v>49.353691599999998</v>
          </cell>
          <cell r="H241">
            <v>49.466279399999998</v>
          </cell>
        </row>
        <row r="242">
          <cell r="A242" t="str">
            <v>BTN_Social_&lt;2,3_Tri_E_Horas de vazio - 1,15</v>
          </cell>
          <cell r="B242" t="str">
            <v>Horas de vazio - 1,15</v>
          </cell>
          <cell r="C242">
            <v>7</v>
          </cell>
          <cell r="D242"/>
          <cell r="E242"/>
          <cell r="F242"/>
          <cell r="G242"/>
          <cell r="H242"/>
        </row>
        <row r="243">
          <cell r="A243" t="str">
            <v>BTN_Social_&lt;2,3_Tri_E_Horas de vazio - 2,3</v>
          </cell>
          <cell r="B243" t="str">
            <v>Horas de vazio - 2,3</v>
          </cell>
          <cell r="C243">
            <v>44.398882899999997</v>
          </cell>
          <cell r="D243">
            <v>48.8489638</v>
          </cell>
          <cell r="E243">
            <v>49.010271500000002</v>
          </cell>
          <cell r="F243">
            <v>49.188369600000001</v>
          </cell>
          <cell r="G243">
            <v>49.353691599999998</v>
          </cell>
          <cell r="H243">
            <v>49.466279399999998</v>
          </cell>
        </row>
        <row r="244">
          <cell r="B244" t="str">
            <v>VENDA A CLIENTES FINAIS EM BTN Social (&lt;=4,6kVA &gt;2,3kVA)</v>
          </cell>
          <cell r="C244">
            <v>47176447.949133404</v>
          </cell>
          <cell r="D244">
            <v>47120860.945949703</v>
          </cell>
          <cell r="E244">
            <v>47323680.076908797</v>
          </cell>
          <cell r="F244">
            <v>47513207.299966499</v>
          </cell>
          <cell r="G244">
            <v>47641598.960608199</v>
          </cell>
          <cell r="H244">
            <v>47795040.124613598</v>
          </cell>
        </row>
        <row r="245">
          <cell r="B245" t="str">
            <v>Potência</v>
          </cell>
          <cell r="C245"/>
          <cell r="D245"/>
          <cell r="E245"/>
          <cell r="F245"/>
          <cell r="G245"/>
          <cell r="H245"/>
        </row>
        <row r="246">
          <cell r="B246" t="str">
            <v>Tarifa Simples</v>
          </cell>
          <cell r="C246"/>
          <cell r="D246"/>
          <cell r="E246"/>
          <cell r="F246"/>
          <cell r="G246"/>
          <cell r="H246"/>
        </row>
        <row r="247">
          <cell r="B247" t="str">
            <v>3,45</v>
          </cell>
          <cell r="C247"/>
          <cell r="D247"/>
          <cell r="E247"/>
          <cell r="F247"/>
          <cell r="G247"/>
          <cell r="H247"/>
        </row>
        <row r="248">
          <cell r="B248" t="str">
            <v>4,6</v>
          </cell>
          <cell r="C248"/>
          <cell r="D248"/>
          <cell r="E248"/>
          <cell r="F248"/>
          <cell r="G248"/>
          <cell r="H248"/>
        </row>
        <row r="249">
          <cell r="B249" t="str">
            <v>5,75</v>
          </cell>
          <cell r="C249"/>
          <cell r="D249"/>
          <cell r="E249"/>
          <cell r="F249"/>
          <cell r="G249"/>
          <cell r="H249"/>
        </row>
        <row r="250">
          <cell r="B250" t="str">
            <v>6,9</v>
          </cell>
          <cell r="C250"/>
          <cell r="D250"/>
          <cell r="E250"/>
          <cell r="F250"/>
          <cell r="G250"/>
          <cell r="H250"/>
        </row>
        <row r="251">
          <cell r="B251" t="str">
            <v>Tarifa_bi-horária</v>
          </cell>
          <cell r="C251"/>
          <cell r="D251"/>
          <cell r="E251"/>
          <cell r="F251"/>
          <cell r="G251"/>
          <cell r="H251"/>
        </row>
        <row r="252">
          <cell r="B252" t="str">
            <v>3,45</v>
          </cell>
          <cell r="C252"/>
          <cell r="D252"/>
          <cell r="E252"/>
          <cell r="F252"/>
          <cell r="G252"/>
          <cell r="H252"/>
        </row>
        <row r="253">
          <cell r="B253" t="str">
            <v>4,6</v>
          </cell>
          <cell r="C253"/>
          <cell r="D253"/>
          <cell r="E253"/>
          <cell r="F253"/>
          <cell r="G253"/>
          <cell r="H253"/>
        </row>
        <row r="254">
          <cell r="B254" t="str">
            <v>5,75</v>
          </cell>
          <cell r="C254"/>
          <cell r="D254"/>
          <cell r="E254"/>
          <cell r="F254"/>
          <cell r="G254"/>
          <cell r="H254"/>
        </row>
        <row r="255">
          <cell r="B255" t="str">
            <v>6,9</v>
          </cell>
          <cell r="C255"/>
          <cell r="D255"/>
          <cell r="E255"/>
          <cell r="F255"/>
          <cell r="G255"/>
          <cell r="H255"/>
        </row>
        <row r="256">
          <cell r="B256" t="str">
            <v>Tarifa Tri-horária</v>
          </cell>
          <cell r="C256"/>
          <cell r="D256"/>
          <cell r="E256"/>
          <cell r="F256"/>
          <cell r="G256"/>
          <cell r="H256"/>
        </row>
        <row r="257">
          <cell r="B257" t="str">
            <v>3,45</v>
          </cell>
          <cell r="C257"/>
          <cell r="D257"/>
          <cell r="E257"/>
          <cell r="F257"/>
          <cell r="G257"/>
          <cell r="H257"/>
        </row>
        <row r="258">
          <cell r="B258" t="str">
            <v>4,6</v>
          </cell>
          <cell r="C258"/>
          <cell r="D258"/>
          <cell r="E258"/>
          <cell r="F258"/>
          <cell r="G258"/>
          <cell r="H258"/>
        </row>
        <row r="259">
          <cell r="B259" t="str">
            <v>5,75</v>
          </cell>
          <cell r="C259"/>
          <cell r="D259"/>
          <cell r="E259"/>
          <cell r="F259"/>
          <cell r="G259"/>
          <cell r="H259"/>
        </row>
        <row r="260">
          <cell r="B260" t="str">
            <v>6,9</v>
          </cell>
          <cell r="C260"/>
          <cell r="D260"/>
          <cell r="E260"/>
          <cell r="F260"/>
          <cell r="G260"/>
          <cell r="H260"/>
        </row>
        <row r="261">
          <cell r="B261" t="str">
            <v>Energia Activa</v>
          </cell>
          <cell r="C261">
            <v>47176447.949133404</v>
          </cell>
          <cell r="D261">
            <v>47120860.945949703</v>
          </cell>
          <cell r="E261">
            <v>47323680.076908797</v>
          </cell>
          <cell r="F261">
            <v>47513207.299966499</v>
          </cell>
          <cell r="G261">
            <v>47641598.960608199</v>
          </cell>
          <cell r="H261">
            <v>47795040.124613598</v>
          </cell>
        </row>
        <row r="262">
          <cell r="A262" t="str">
            <v>BTN_Social_&lt;4,6_E_Tarifa Simples</v>
          </cell>
          <cell r="B262" t="str">
            <v>Tarifa Simples</v>
          </cell>
          <cell r="C262">
            <v>32418145.7149776</v>
          </cell>
          <cell r="D262">
            <v>32351852.672638401</v>
          </cell>
          <cell r="E262">
            <v>32490915.309306201</v>
          </cell>
          <cell r="F262">
            <v>32621066.155993398</v>
          </cell>
          <cell r="G262">
            <v>32709382.2501061</v>
          </cell>
          <cell r="H262">
            <v>32814540.594158199</v>
          </cell>
        </row>
        <row r="263">
          <cell r="A263" t="str">
            <v>BTN_Social_&lt;4,6_E_Energia Simples</v>
          </cell>
          <cell r="B263" t="str">
            <v>Energia Simples</v>
          </cell>
          <cell r="C263">
            <v>32418145.7149776</v>
          </cell>
          <cell r="D263">
            <v>32351852.672638401</v>
          </cell>
          <cell r="E263">
            <v>32490915.309306201</v>
          </cell>
          <cell r="F263">
            <v>32621066.155993398</v>
          </cell>
          <cell r="G263">
            <v>32709382.2501061</v>
          </cell>
          <cell r="H263">
            <v>32814540.594158199</v>
          </cell>
        </row>
        <row r="264">
          <cell r="A264" t="str">
            <v>BTN_Social_&lt;4,6_E_Energia Simples - 3,45</v>
          </cell>
          <cell r="B264" t="str">
            <v>Energia Simples - 3,45</v>
          </cell>
          <cell r="C264">
            <v>20442764.9304328</v>
          </cell>
          <cell r="D264">
            <v>20379755.741929799</v>
          </cell>
          <cell r="E264">
            <v>20468383.476953901</v>
          </cell>
          <cell r="F264">
            <v>20551325.867391001</v>
          </cell>
          <cell r="G264">
            <v>20607404.176983401</v>
          </cell>
          <cell r="H264">
            <v>20674539.353331398</v>
          </cell>
        </row>
        <row r="265">
          <cell r="A265" t="str">
            <v>BTN_Social_&lt;4,6_E_Energia Simples - 4,6</v>
          </cell>
          <cell r="B265" t="str">
            <v>Energia Simples - 4,6</v>
          </cell>
          <cell r="C265">
            <v>716044.58852460003</v>
          </cell>
          <cell r="D265">
            <v>714599.68822580006</v>
          </cell>
          <cell r="E265">
            <v>718014.98920800001</v>
          </cell>
          <cell r="F265">
            <v>720966.18332039996</v>
          </cell>
          <cell r="G265">
            <v>722767.33643230004</v>
          </cell>
          <cell r="H265">
            <v>725338.11422069999</v>
          </cell>
        </row>
        <row r="266">
          <cell r="A266" t="str">
            <v>BTN_Social_&lt;4,6_E_Energia Simples - 5,75</v>
          </cell>
          <cell r="B266" t="str">
            <v>Energia Simples - 5,75</v>
          </cell>
          <cell r="C266">
            <v>216320.2150995</v>
          </cell>
          <cell r="D266">
            <v>218762.03682959999</v>
          </cell>
          <cell r="E266">
            <v>219745.9473721</v>
          </cell>
          <cell r="F266">
            <v>220594.7913363</v>
          </cell>
          <cell r="G266">
            <v>221138.96285489999</v>
          </cell>
          <cell r="H266">
            <v>221859.65474639999</v>
          </cell>
        </row>
        <row r="267">
          <cell r="A267" t="str">
            <v>BTN_Social_&lt;4,6_E_Energia Simples - 6,9</v>
          </cell>
          <cell r="B267" t="str">
            <v>Energia Simples - 6,9</v>
          </cell>
          <cell r="C267">
            <v>11043015.9809207</v>
          </cell>
          <cell r="D267">
            <v>11038735.2056532</v>
          </cell>
          <cell r="E267">
            <v>11084770.8957722</v>
          </cell>
          <cell r="F267">
            <v>11128179.313945699</v>
          </cell>
          <cell r="G267">
            <v>11158071.773835501</v>
          </cell>
          <cell r="H267">
            <v>11192803.471859699</v>
          </cell>
        </row>
        <row r="268">
          <cell r="A268" t="str">
            <v>BTN_Social_&lt;4,6_Bi_E_Tarifa_bi-horária</v>
          </cell>
          <cell r="B268" t="str">
            <v>Tarifa_bi-horária</v>
          </cell>
          <cell r="C268">
            <v>334029.83477359999</v>
          </cell>
          <cell r="D268">
            <v>334742.57540289999</v>
          </cell>
          <cell r="E268">
            <v>336303.98334699997</v>
          </cell>
          <cell r="F268">
            <v>337659.64606659999</v>
          </cell>
          <cell r="G268">
            <v>338481.41318029998</v>
          </cell>
          <cell r="H268">
            <v>339667.99819020001</v>
          </cell>
        </row>
        <row r="269">
          <cell r="A269" t="str">
            <v>BTN_Social_&lt;4,6_Bi_E_Horas fora vazio</v>
          </cell>
          <cell r="B269" t="str">
            <v>Horas fora vazio</v>
          </cell>
          <cell r="C269">
            <v>208588.8160971</v>
          </cell>
          <cell r="D269">
            <v>209229.11843189999</v>
          </cell>
          <cell r="E269">
            <v>210198.91786749999</v>
          </cell>
          <cell r="F269">
            <v>211039.42003509999</v>
          </cell>
          <cell r="G269">
            <v>211548.93854919999</v>
          </cell>
          <cell r="H269">
            <v>212285.00901109999</v>
          </cell>
        </row>
        <row r="270">
          <cell r="A270" t="str">
            <v>BTN_Social_&lt;4,6_Bi_E_Horas fora vazio - 3,45</v>
          </cell>
          <cell r="B270" t="str">
            <v>Horas fora vazio - 3,45</v>
          </cell>
          <cell r="C270">
            <v>50071.739594300001</v>
          </cell>
          <cell r="D270">
            <v>49363.5713321</v>
          </cell>
          <cell r="E270">
            <v>49582.572927599998</v>
          </cell>
          <cell r="F270">
            <v>49778.064345699997</v>
          </cell>
          <cell r="G270">
            <v>49902.396298699998</v>
          </cell>
          <cell r="H270">
            <v>50070.743999400001</v>
          </cell>
        </row>
        <row r="271">
          <cell r="A271" t="str">
            <v>BTN_Social_&lt;4,6_Bi_E_Horas fora vazio - 4,6</v>
          </cell>
          <cell r="B271" t="str">
            <v>Horas fora vazio - 4,6</v>
          </cell>
          <cell r="C271">
            <v>9671.0298598000008</v>
          </cell>
          <cell r="D271">
            <v>9674.1802850999993</v>
          </cell>
          <cell r="E271">
            <v>9726.5649869999997</v>
          </cell>
          <cell r="F271">
            <v>9770.0376127</v>
          </cell>
          <cell r="G271">
            <v>9793.7858501999999</v>
          </cell>
          <cell r="H271">
            <v>9833.9736553999992</v>
          </cell>
        </row>
        <row r="272">
          <cell r="A272" t="str">
            <v>BTN_Social_&lt;4,6_Bi_E_Horas fora vazio - 5,75</v>
          </cell>
          <cell r="B272" t="str">
            <v>Horas fora vazio - 5,75</v>
          </cell>
          <cell r="C272">
            <v>117.26527969999999</v>
          </cell>
          <cell r="D272">
            <v>128.49533199999999</v>
          </cell>
          <cell r="E272">
            <v>128.75961219999999</v>
          </cell>
          <cell r="F272">
            <v>128.97455619999999</v>
          </cell>
          <cell r="G272">
            <v>129.14937029999999</v>
          </cell>
          <cell r="H272">
            <v>129.29154550000001</v>
          </cell>
        </row>
        <row r="273">
          <cell r="A273" t="str">
            <v>BTN_Social_&lt;4,6_Bi_E_Horas fora vazio - 6,9</v>
          </cell>
          <cell r="B273" t="str">
            <v>Horas fora vazio - 6,9</v>
          </cell>
          <cell r="C273">
            <v>148728.78136329999</v>
          </cell>
          <cell r="D273">
            <v>150062.87148269999</v>
          </cell>
          <cell r="E273">
            <v>150761.02034069999</v>
          </cell>
          <cell r="F273">
            <v>151362.3435205</v>
          </cell>
          <cell r="G273">
            <v>151723.60703000001</v>
          </cell>
          <cell r="H273">
            <v>152250.99981080001</v>
          </cell>
        </row>
        <row r="274">
          <cell r="A274" t="str">
            <v>BTN_Social_&lt;4,6_Bi_E_Horas de vazio</v>
          </cell>
          <cell r="B274" t="str">
            <v>Horas de vazio</v>
          </cell>
          <cell r="C274">
            <v>125441.0186765</v>
          </cell>
          <cell r="D274">
            <v>125513.45697100001</v>
          </cell>
          <cell r="E274">
            <v>126105.0654795</v>
          </cell>
          <cell r="F274">
            <v>126620.2260315</v>
          </cell>
          <cell r="G274">
            <v>126932.47463110001</v>
          </cell>
          <cell r="H274">
            <v>127382.9891791</v>
          </cell>
        </row>
        <row r="275">
          <cell r="A275" t="str">
            <v>BTN_Social_&lt;4,6_Bi_E_Horas de vazio - 3,45</v>
          </cell>
          <cell r="B275" t="str">
            <v>Horas de vazio - 3,45</v>
          </cell>
          <cell r="C275">
            <v>27454.729275999998</v>
          </cell>
          <cell r="D275">
            <v>26714.387957999999</v>
          </cell>
          <cell r="E275">
            <v>26835.122264400001</v>
          </cell>
          <cell r="F275">
            <v>26942.943539899999</v>
          </cell>
          <cell r="G275">
            <v>27011.2429558</v>
          </cell>
          <cell r="H275">
            <v>27104.1084304</v>
          </cell>
        </row>
        <row r="276">
          <cell r="A276" t="str">
            <v>BTN_Social_&lt;4,6_Bi_E_Horas de vazio - 4,6</v>
          </cell>
          <cell r="B276" t="str">
            <v>Horas de vazio - 4,6</v>
          </cell>
          <cell r="C276">
            <v>6004.0628476000002</v>
          </cell>
          <cell r="D276">
            <v>5981.4499562999999</v>
          </cell>
          <cell r="E276">
            <v>6013.8388994999996</v>
          </cell>
          <cell r="F276">
            <v>6040.7175938</v>
          </cell>
          <cell r="G276">
            <v>6055.4008940000003</v>
          </cell>
          <cell r="H276">
            <v>6080.2486165</v>
          </cell>
        </row>
        <row r="277">
          <cell r="A277" t="str">
            <v>BTN_Social_&lt;4,6_Bi_E_Horas de vazio - 5,75</v>
          </cell>
          <cell r="B277" t="str">
            <v>Horas de vazio - 5,75</v>
          </cell>
          <cell r="C277">
            <v>117.26527969999999</v>
          </cell>
          <cell r="D277">
            <v>128.49533199999999</v>
          </cell>
          <cell r="E277">
            <v>128.75961219999999</v>
          </cell>
          <cell r="F277">
            <v>128.97455619999999</v>
          </cell>
          <cell r="G277">
            <v>129.14937029999999</v>
          </cell>
          <cell r="H277">
            <v>129.29154550000001</v>
          </cell>
        </row>
        <row r="278">
          <cell r="A278" t="str">
            <v>BTN_Social_&lt;4,6_Bi_E_Horas de vazio - 6,9</v>
          </cell>
          <cell r="B278" t="str">
            <v>Horas de vazio - 6,9</v>
          </cell>
          <cell r="C278">
            <v>91864.961273199995</v>
          </cell>
          <cell r="D278">
            <v>92689.123724699995</v>
          </cell>
          <cell r="E278">
            <v>93127.344703399998</v>
          </cell>
          <cell r="F278">
            <v>93507.590341599993</v>
          </cell>
          <cell r="G278">
            <v>93736.681410999998</v>
          </cell>
          <cell r="H278">
            <v>94069.340586699996</v>
          </cell>
        </row>
        <row r="279">
          <cell r="A279" t="str">
            <v>BTN_Social_&lt;4,6_Tri_E_Tarifa Tri-horária</v>
          </cell>
          <cell r="B279" t="str">
            <v>Tarifa Tri-horária</v>
          </cell>
          <cell r="C279">
            <v>14424272.3993822</v>
          </cell>
          <cell r="D279">
            <v>14434265.6979084</v>
          </cell>
          <cell r="E279">
            <v>14496460.7842556</v>
          </cell>
          <cell r="F279">
            <v>14554481.4979065</v>
          </cell>
          <cell r="G279">
            <v>14593735.2973218</v>
          </cell>
          <cell r="H279">
            <v>14640831.532265199</v>
          </cell>
        </row>
        <row r="280">
          <cell r="A280" t="str">
            <v>BTN_Social_&lt;4,6_Tri_E_Horas de ponta</v>
          </cell>
          <cell r="B280" t="str">
            <v>Horas de ponta</v>
          </cell>
          <cell r="C280">
            <v>2795327.3731141998</v>
          </cell>
          <cell r="D280">
            <v>2798591.7177488999</v>
          </cell>
          <cell r="E280">
            <v>2810692.6112744999</v>
          </cell>
          <cell r="F280">
            <v>2821982.0305443001</v>
          </cell>
          <cell r="G280">
            <v>2829600.2406930998</v>
          </cell>
          <cell r="H280">
            <v>2838780.9642389999</v>
          </cell>
        </row>
        <row r="281">
          <cell r="A281" t="str">
            <v>BTN_Social_&lt;4,6_Tri_E_Horas de ponta - 3,45</v>
          </cell>
          <cell r="B281" t="str">
            <v>Horas de ponta - 3,45</v>
          </cell>
          <cell r="C281">
            <v>1215447.8974838001</v>
          </cell>
          <cell r="D281">
            <v>1215794.3862548999</v>
          </cell>
          <cell r="E281">
            <v>1221075.4253002999</v>
          </cell>
          <cell r="F281">
            <v>1226041.4411654</v>
          </cell>
          <cell r="G281">
            <v>1229402.5244398001</v>
          </cell>
          <cell r="H281">
            <v>1233425.5321329001</v>
          </cell>
        </row>
        <row r="282">
          <cell r="A282" t="str">
            <v>BTN_Social_&lt;4,6_Tri_E_Horas de ponta - 4,6</v>
          </cell>
          <cell r="B282" t="str">
            <v>Horas de ponta - 4,6</v>
          </cell>
          <cell r="C282">
            <v>178196.74857160001</v>
          </cell>
          <cell r="D282">
            <v>178965.79118470001</v>
          </cell>
          <cell r="E282">
            <v>179830.82538580001</v>
          </cell>
          <cell r="F282">
            <v>180571.38569920001</v>
          </cell>
          <cell r="G282">
            <v>181015.6750288</v>
          </cell>
          <cell r="H282">
            <v>181668.1915291</v>
          </cell>
        </row>
        <row r="283">
          <cell r="A283" t="str">
            <v>BTN_Social_&lt;4,6_Tri_E_Horas de ponta - 5,75</v>
          </cell>
          <cell r="B283" t="str">
            <v>Horas de ponta - 5,75</v>
          </cell>
          <cell r="C283">
            <v>65120.0380831</v>
          </cell>
          <cell r="D283">
            <v>65525.893369199999</v>
          </cell>
          <cell r="E283">
            <v>65843.164380500006</v>
          </cell>
          <cell r="F283">
            <v>66114.806792100004</v>
          </cell>
          <cell r="G283">
            <v>66278.577177500003</v>
          </cell>
          <cell r="H283">
            <v>66517.868946999995</v>
          </cell>
        </row>
        <row r="284">
          <cell r="A284" t="str">
            <v>BTN_Social_&lt;4,6_Tri_E_Horas de ponta - 6,9</v>
          </cell>
          <cell r="B284" t="str">
            <v>Horas de ponta - 6,9</v>
          </cell>
          <cell r="C284">
            <v>1336562.6889756999</v>
          </cell>
          <cell r="D284">
            <v>1338305.6469401</v>
          </cell>
          <cell r="E284">
            <v>1343943.1962079001</v>
          </cell>
          <cell r="F284">
            <v>1349254.3968876</v>
          </cell>
          <cell r="G284">
            <v>1352903.464047</v>
          </cell>
          <cell r="H284">
            <v>1357169.37163</v>
          </cell>
        </row>
        <row r="285">
          <cell r="A285" t="str">
            <v>BTN_Social_&lt;4,6_Tri_E_Horas cheia</v>
          </cell>
          <cell r="B285" t="str">
            <v>Horas cheia</v>
          </cell>
          <cell r="C285">
            <v>6680897.6542079002</v>
          </cell>
          <cell r="D285">
            <v>6687860.9541450003</v>
          </cell>
          <cell r="E285">
            <v>6716766.0533902002</v>
          </cell>
          <cell r="F285">
            <v>6743708.7485368</v>
          </cell>
          <cell r="G285">
            <v>6761899.8174818</v>
          </cell>
          <cell r="H285">
            <v>6783801.0229351996</v>
          </cell>
        </row>
        <row r="286">
          <cell r="A286" t="str">
            <v>BTN_Social_&lt;4,6_Tri_E_Horas cheia - 3,45</v>
          </cell>
          <cell r="B286" t="str">
            <v>Horas cheia - 3,45</v>
          </cell>
          <cell r="C286">
            <v>2892339.2749886001</v>
          </cell>
          <cell r="D286">
            <v>2893621.0257835998</v>
          </cell>
          <cell r="E286">
            <v>2906211.2162433001</v>
          </cell>
          <cell r="F286">
            <v>2918039.6246507</v>
          </cell>
          <cell r="G286">
            <v>2926040.0102462</v>
          </cell>
          <cell r="H286">
            <v>2935626.1114208</v>
          </cell>
        </row>
        <row r="287">
          <cell r="A287" t="str">
            <v>BTN_Social_&lt;4,6_Tri_E_Horas cheia - 4,6</v>
          </cell>
          <cell r="B287" t="str">
            <v>Horas cheia - 4,6</v>
          </cell>
          <cell r="C287">
            <v>433890.67628660001</v>
          </cell>
          <cell r="D287">
            <v>435183.59636620001</v>
          </cell>
          <cell r="E287">
            <v>437271.69845069997</v>
          </cell>
          <cell r="F287">
            <v>439061.6376517</v>
          </cell>
          <cell r="G287">
            <v>440140.85892010003</v>
          </cell>
          <cell r="H287">
            <v>441713.6144275</v>
          </cell>
        </row>
        <row r="288">
          <cell r="A288" t="str">
            <v>BTN_Social_&lt;4,6_Tri_E_Horas cheia - 5,75</v>
          </cell>
          <cell r="B288" t="str">
            <v>Horas cheia - 5,75</v>
          </cell>
          <cell r="C288">
            <v>154947.09958479999</v>
          </cell>
          <cell r="D288">
            <v>155908.78992539999</v>
          </cell>
          <cell r="E288">
            <v>156665.1910695</v>
          </cell>
          <cell r="F288">
            <v>157311.97286060001</v>
          </cell>
          <cell r="G288">
            <v>157701.5939295</v>
          </cell>
          <cell r="H288">
            <v>158271.56507829999</v>
          </cell>
        </row>
        <row r="289">
          <cell r="A289" t="str">
            <v>BTN_Social_&lt;4,6_Tri_E_Horas cheia - 6,9</v>
          </cell>
          <cell r="B289" t="str">
            <v>Horas cheia - 6,9</v>
          </cell>
          <cell r="C289">
            <v>3199720.6033478999</v>
          </cell>
          <cell r="D289">
            <v>3203147.5420698002</v>
          </cell>
          <cell r="E289">
            <v>3216617.9476267002</v>
          </cell>
          <cell r="F289">
            <v>3229295.5133738001</v>
          </cell>
          <cell r="G289">
            <v>3238017.354386</v>
          </cell>
          <cell r="H289">
            <v>3248189.7320086001</v>
          </cell>
        </row>
        <row r="290">
          <cell r="A290" t="str">
            <v>BTN_Social_&lt;4,6_Tri_E_Horas de vazio</v>
          </cell>
          <cell r="B290" t="str">
            <v>Horas de vazio</v>
          </cell>
          <cell r="C290">
            <v>4948047.3720600996</v>
          </cell>
          <cell r="D290">
            <v>4947813.0260145003</v>
          </cell>
          <cell r="E290">
            <v>4969002.1195908999</v>
          </cell>
          <cell r="F290">
            <v>4988790.7188253999</v>
          </cell>
          <cell r="G290">
            <v>5002235.2391469004</v>
          </cell>
          <cell r="H290">
            <v>5018249.5450910004</v>
          </cell>
        </row>
        <row r="291">
          <cell r="A291" t="str">
            <v>BTN_Social_&lt;4,6_Tri_E_Horas de vazio - 3,45</v>
          </cell>
          <cell r="B291" t="str">
            <v>Horas de vazio - 3,45</v>
          </cell>
          <cell r="C291">
            <v>2132182.1290560002</v>
          </cell>
          <cell r="D291">
            <v>2129741.8690614002</v>
          </cell>
          <cell r="E291">
            <v>2138936.0161806</v>
          </cell>
          <cell r="F291">
            <v>2147591.0125583</v>
          </cell>
          <cell r="G291">
            <v>2153480.4677901999</v>
          </cell>
          <cell r="H291">
            <v>2160462.7318353001</v>
          </cell>
        </row>
        <row r="292">
          <cell r="A292" t="str">
            <v>BTN_Social_&lt;4,6_Tri_E_Horas de vazio - 4,6</v>
          </cell>
          <cell r="B292" t="str">
            <v>Horas de vazio - 4,6</v>
          </cell>
          <cell r="C292">
            <v>306513.3518069</v>
          </cell>
          <cell r="D292">
            <v>306213.14193879999</v>
          </cell>
          <cell r="E292">
            <v>307656.25710280001</v>
          </cell>
          <cell r="F292">
            <v>308898.12028109998</v>
          </cell>
          <cell r="G292">
            <v>309655.41222930001</v>
          </cell>
          <cell r="H292">
            <v>310739.14108650002</v>
          </cell>
        </row>
        <row r="293">
          <cell r="A293" t="str">
            <v>BTN_Social_&lt;4,6_Tri_E_Horas de vazio - 5,75</v>
          </cell>
          <cell r="B293" t="str">
            <v>Horas de vazio - 5,75</v>
          </cell>
          <cell r="C293">
            <v>122803.1236524</v>
          </cell>
          <cell r="D293">
            <v>123599.927902</v>
          </cell>
          <cell r="E293">
            <v>124200.609274</v>
          </cell>
          <cell r="F293">
            <v>124713.22905920001</v>
          </cell>
          <cell r="G293">
            <v>125021.93911589999</v>
          </cell>
          <cell r="H293">
            <v>125473.8782877</v>
          </cell>
        </row>
        <row r="294">
          <cell r="A294" t="str">
            <v>BTN_Social_&lt;4,6_Tri_E_Horas de vazio - 6,9</v>
          </cell>
          <cell r="B294" t="str">
            <v>Horas de vazio - 6,9</v>
          </cell>
          <cell r="C294">
            <v>2386548.7675447999</v>
          </cell>
          <cell r="D294">
            <v>2388258.0871123001</v>
          </cell>
          <cell r="E294">
            <v>2398209.2370334999</v>
          </cell>
          <cell r="F294">
            <v>2407588.3569268002</v>
          </cell>
          <cell r="G294">
            <v>2414077.4200114999</v>
          </cell>
          <cell r="H294">
            <v>2421573.7938815001</v>
          </cell>
        </row>
        <row r="295">
          <cell r="B295" t="str">
            <v>VENDA A CLIENTES FINAIS EM BTN (Trabalhadores)</v>
          </cell>
          <cell r="C295">
            <v>7090543.3125321995</v>
          </cell>
          <cell r="D295">
            <v>7105196.3910357999</v>
          </cell>
          <cell r="E295">
            <v>7133852.6974018002</v>
          </cell>
          <cell r="F295">
            <v>7160732.2741893996</v>
          </cell>
          <cell r="G295">
            <v>7179326.7010744</v>
          </cell>
          <cell r="H295">
            <v>7200649.6585197002</v>
          </cell>
        </row>
        <row r="296">
          <cell r="B296" t="str">
            <v>Potência</v>
          </cell>
          <cell r="C296"/>
          <cell r="D296"/>
          <cell r="E296"/>
          <cell r="F296"/>
          <cell r="G296"/>
          <cell r="H296"/>
        </row>
        <row r="297">
          <cell r="B297" t="str">
            <v>Tarifa Simples</v>
          </cell>
          <cell r="C297"/>
          <cell r="D297"/>
          <cell r="E297"/>
          <cell r="F297"/>
          <cell r="G297"/>
          <cell r="H297"/>
        </row>
        <row r="298">
          <cell r="B298" t="str">
            <v>1,15</v>
          </cell>
          <cell r="C298"/>
          <cell r="D298"/>
          <cell r="E298"/>
          <cell r="F298"/>
          <cell r="G298"/>
          <cell r="H298"/>
        </row>
        <row r="299">
          <cell r="B299" t="str">
            <v>2,3</v>
          </cell>
          <cell r="C299"/>
          <cell r="D299"/>
          <cell r="E299"/>
          <cell r="F299"/>
          <cell r="G299"/>
          <cell r="H299"/>
        </row>
        <row r="300">
          <cell r="B300" t="str">
            <v>3,45</v>
          </cell>
          <cell r="C300"/>
          <cell r="D300"/>
          <cell r="E300"/>
          <cell r="F300"/>
          <cell r="G300"/>
          <cell r="H300"/>
        </row>
        <row r="301">
          <cell r="B301" t="str">
            <v>4,6</v>
          </cell>
          <cell r="C301"/>
          <cell r="D301"/>
          <cell r="E301"/>
          <cell r="F301"/>
          <cell r="G301"/>
          <cell r="H301"/>
        </row>
        <row r="302">
          <cell r="B302" t="str">
            <v>5,75</v>
          </cell>
          <cell r="C302"/>
          <cell r="D302"/>
          <cell r="E302"/>
          <cell r="F302"/>
          <cell r="G302"/>
          <cell r="H302"/>
        </row>
        <row r="303">
          <cell r="B303" t="str">
            <v>6,9</v>
          </cell>
          <cell r="C303"/>
          <cell r="D303"/>
          <cell r="E303"/>
          <cell r="F303"/>
          <cell r="G303"/>
          <cell r="H303"/>
        </row>
        <row r="304">
          <cell r="B304" t="str">
            <v>10,35</v>
          </cell>
          <cell r="C304"/>
          <cell r="D304"/>
          <cell r="E304"/>
          <cell r="F304"/>
          <cell r="G304"/>
          <cell r="H304"/>
        </row>
        <row r="305">
          <cell r="B305" t="str">
            <v>13,8</v>
          </cell>
          <cell r="C305"/>
          <cell r="D305"/>
          <cell r="E305"/>
          <cell r="F305"/>
          <cell r="G305"/>
          <cell r="H305"/>
        </row>
        <row r="306">
          <cell r="B306" t="str">
            <v>17,25</v>
          </cell>
          <cell r="C306"/>
          <cell r="D306"/>
          <cell r="E306"/>
          <cell r="F306"/>
          <cell r="G306"/>
          <cell r="H306"/>
        </row>
        <row r="307">
          <cell r="B307" t="str">
            <v>20,7</v>
          </cell>
          <cell r="C307"/>
          <cell r="D307"/>
          <cell r="E307"/>
          <cell r="F307"/>
          <cell r="G307"/>
          <cell r="H307"/>
        </row>
        <row r="308">
          <cell r="B308" t="str">
            <v>Tarifa bi-horária</v>
          </cell>
          <cell r="C308"/>
          <cell r="D308"/>
          <cell r="E308"/>
          <cell r="F308"/>
          <cell r="G308"/>
          <cell r="H308"/>
        </row>
        <row r="309">
          <cell r="B309" t="str">
            <v>1,15</v>
          </cell>
          <cell r="C309"/>
          <cell r="D309"/>
          <cell r="E309"/>
          <cell r="F309"/>
          <cell r="G309"/>
          <cell r="H309"/>
        </row>
        <row r="310">
          <cell r="B310" t="str">
            <v>2,3</v>
          </cell>
          <cell r="C310"/>
          <cell r="D310"/>
          <cell r="E310"/>
          <cell r="F310"/>
          <cell r="G310"/>
          <cell r="H310"/>
        </row>
        <row r="311">
          <cell r="B311" t="str">
            <v>3,45</v>
          </cell>
          <cell r="C311"/>
          <cell r="D311"/>
          <cell r="E311"/>
          <cell r="F311"/>
          <cell r="G311"/>
          <cell r="H311"/>
        </row>
        <row r="312">
          <cell r="B312" t="str">
            <v>4,6</v>
          </cell>
          <cell r="C312"/>
          <cell r="D312"/>
          <cell r="E312"/>
          <cell r="F312"/>
          <cell r="G312"/>
          <cell r="H312"/>
        </row>
        <row r="313">
          <cell r="B313" t="str">
            <v>5,75</v>
          </cell>
          <cell r="C313"/>
          <cell r="D313"/>
          <cell r="E313"/>
          <cell r="F313"/>
          <cell r="G313"/>
          <cell r="H313"/>
        </row>
        <row r="314">
          <cell r="B314" t="str">
            <v>6,9</v>
          </cell>
          <cell r="C314"/>
          <cell r="D314"/>
          <cell r="E314"/>
          <cell r="F314"/>
          <cell r="G314"/>
          <cell r="H314"/>
        </row>
        <row r="315">
          <cell r="B315" t="str">
            <v>10,35</v>
          </cell>
          <cell r="C315"/>
          <cell r="D315"/>
          <cell r="E315"/>
          <cell r="F315"/>
          <cell r="G315"/>
          <cell r="H315"/>
        </row>
        <row r="316">
          <cell r="B316" t="str">
            <v>13,8</v>
          </cell>
          <cell r="C316"/>
          <cell r="D316"/>
          <cell r="E316"/>
          <cell r="F316"/>
          <cell r="G316"/>
          <cell r="H316"/>
        </row>
        <row r="317">
          <cell r="B317" t="str">
            <v>17,25</v>
          </cell>
          <cell r="C317"/>
          <cell r="D317"/>
          <cell r="E317"/>
          <cell r="F317"/>
          <cell r="G317"/>
          <cell r="H317"/>
        </row>
        <row r="318">
          <cell r="B318" t="str">
            <v>20,7</v>
          </cell>
          <cell r="C318"/>
          <cell r="D318"/>
          <cell r="E318"/>
          <cell r="F318"/>
          <cell r="G318"/>
          <cell r="H318"/>
        </row>
        <row r="319">
          <cell r="B319" t="str">
            <v>Tarifa tri-horária</v>
          </cell>
          <cell r="C319"/>
          <cell r="D319"/>
          <cell r="E319"/>
          <cell r="F319"/>
          <cell r="G319"/>
          <cell r="H319"/>
        </row>
        <row r="320">
          <cell r="B320" t="str">
            <v>1,15</v>
          </cell>
          <cell r="C320"/>
          <cell r="D320"/>
          <cell r="E320"/>
          <cell r="F320"/>
          <cell r="G320"/>
          <cell r="H320"/>
        </row>
        <row r="321">
          <cell r="B321" t="str">
            <v>2,3</v>
          </cell>
          <cell r="C321"/>
          <cell r="D321"/>
          <cell r="E321"/>
          <cell r="F321"/>
          <cell r="G321"/>
          <cell r="H321"/>
        </row>
        <row r="322">
          <cell r="B322" t="str">
            <v>3,45</v>
          </cell>
          <cell r="C322"/>
          <cell r="D322"/>
          <cell r="E322"/>
          <cell r="F322"/>
          <cell r="G322"/>
          <cell r="H322"/>
        </row>
        <row r="323">
          <cell r="B323" t="str">
            <v>4,6</v>
          </cell>
          <cell r="C323"/>
          <cell r="D323"/>
          <cell r="E323"/>
          <cell r="F323"/>
          <cell r="G323"/>
          <cell r="H323"/>
        </row>
        <row r="324">
          <cell r="B324" t="str">
            <v>5,75</v>
          </cell>
          <cell r="C324"/>
          <cell r="D324"/>
          <cell r="E324"/>
          <cell r="F324"/>
          <cell r="G324"/>
          <cell r="H324"/>
        </row>
        <row r="325">
          <cell r="B325" t="str">
            <v>6,9</v>
          </cell>
          <cell r="C325"/>
          <cell r="D325"/>
          <cell r="E325"/>
          <cell r="F325"/>
          <cell r="G325"/>
          <cell r="H325"/>
        </row>
        <row r="326">
          <cell r="B326" t="str">
            <v>10,35</v>
          </cell>
          <cell r="C326"/>
          <cell r="D326"/>
          <cell r="E326"/>
          <cell r="F326"/>
          <cell r="G326"/>
          <cell r="H326"/>
        </row>
        <row r="327">
          <cell r="B327" t="str">
            <v>13,8</v>
          </cell>
          <cell r="C327"/>
          <cell r="D327"/>
          <cell r="E327"/>
          <cell r="F327"/>
          <cell r="G327"/>
          <cell r="H327"/>
        </row>
        <row r="328">
          <cell r="B328" t="str">
            <v>17,25</v>
          </cell>
          <cell r="C328"/>
          <cell r="D328"/>
          <cell r="E328"/>
          <cell r="F328"/>
          <cell r="G328"/>
          <cell r="H328"/>
        </row>
        <row r="329">
          <cell r="B329" t="str">
            <v>20,7</v>
          </cell>
          <cell r="C329"/>
          <cell r="D329"/>
          <cell r="E329"/>
          <cell r="F329"/>
          <cell r="G329"/>
          <cell r="H329"/>
        </row>
        <row r="330">
          <cell r="B330" t="str">
            <v>Energia Activa</v>
          </cell>
          <cell r="C330">
            <v>7090543.3125321995</v>
          </cell>
          <cell r="D330">
            <v>7105196.3910357999</v>
          </cell>
          <cell r="E330">
            <v>7133852.6974018002</v>
          </cell>
          <cell r="F330">
            <v>7160732.2741893996</v>
          </cell>
          <cell r="G330">
            <v>7179326.7010744</v>
          </cell>
          <cell r="H330">
            <v>7200649.6585197002</v>
          </cell>
        </row>
        <row r="331">
          <cell r="A331" t="str">
            <v>BTN_TRAB_E_Tarifa Simples</v>
          </cell>
          <cell r="B331" t="str">
            <v>Tarifa Simples</v>
          </cell>
          <cell r="C331">
            <v>4930501.7594055999</v>
          </cell>
          <cell r="D331">
            <v>4954514.8082419001</v>
          </cell>
          <cell r="E331">
            <v>4974013.5837273002</v>
          </cell>
          <cell r="F331">
            <v>4992424.0734805996</v>
          </cell>
          <cell r="G331">
            <v>5005404.7225086</v>
          </cell>
          <cell r="H331">
            <v>5019824.3020655997</v>
          </cell>
        </row>
        <row r="332">
          <cell r="A332" t="str">
            <v>BTN_TRAB_E_Energia Simples</v>
          </cell>
          <cell r="B332" t="str">
            <v>Energia Simples</v>
          </cell>
          <cell r="C332">
            <v>4930501.7594055999</v>
          </cell>
          <cell r="D332">
            <v>4954514.8082419001</v>
          </cell>
          <cell r="E332">
            <v>4974013.5837273002</v>
          </cell>
          <cell r="F332">
            <v>4992424.0734805996</v>
          </cell>
          <cell r="G332">
            <v>5005404.7225086</v>
          </cell>
          <cell r="H332">
            <v>5019824.3020655997</v>
          </cell>
        </row>
        <row r="333">
          <cell r="A333" t="str">
            <v>BTN_TRAB_E_Energia Simples - 1,15</v>
          </cell>
          <cell r="B333" t="str">
            <v>Energia Simples - 1,15</v>
          </cell>
          <cell r="C333">
            <v>360</v>
          </cell>
          <cell r="D333"/>
          <cell r="E333"/>
          <cell r="F333"/>
          <cell r="G333"/>
          <cell r="H333"/>
        </row>
        <row r="334">
          <cell r="A334" t="str">
            <v>BTN_TRAB_E_Energia Simples - 2,3</v>
          </cell>
          <cell r="B334" t="str">
            <v>Energia Simples - 2,3</v>
          </cell>
          <cell r="C334"/>
          <cell r="D334"/>
          <cell r="E334"/>
          <cell r="F334"/>
          <cell r="G334"/>
          <cell r="H334"/>
        </row>
        <row r="335">
          <cell r="A335" t="str">
            <v>BTN_TRAB_E_Energia Simples - 3,45</v>
          </cell>
          <cell r="B335" t="str">
            <v>Energia Simples - 3,45</v>
          </cell>
          <cell r="C335">
            <v>195102.33098500001</v>
          </cell>
          <cell r="D335">
            <v>196299.31877129999</v>
          </cell>
          <cell r="E335">
            <v>197185.22769319999</v>
          </cell>
          <cell r="F335">
            <v>197975.5187548</v>
          </cell>
          <cell r="G335">
            <v>198477.4870081</v>
          </cell>
          <cell r="H335">
            <v>199136.72432060001</v>
          </cell>
        </row>
        <row r="336">
          <cell r="A336" t="str">
            <v>BTN_TRAB_E_Energia Simples - 4,6</v>
          </cell>
          <cell r="B336" t="str">
            <v>Energia Simples - 4,6</v>
          </cell>
          <cell r="C336">
            <v>3591.0497719</v>
          </cell>
          <cell r="D336">
            <v>3582.9501903</v>
          </cell>
          <cell r="E336">
            <v>3602.3515010000001</v>
          </cell>
          <cell r="F336">
            <v>3618.4521160999998</v>
          </cell>
          <cell r="G336">
            <v>3627.2475645</v>
          </cell>
          <cell r="H336">
            <v>3642.1316062999999</v>
          </cell>
        </row>
        <row r="337">
          <cell r="A337" t="str">
            <v>BTN_TRAB_E_Energia Simples - 5,75</v>
          </cell>
          <cell r="B337" t="str">
            <v>Energia Simples - 5,75</v>
          </cell>
          <cell r="C337">
            <v>3899.4045331000002</v>
          </cell>
          <cell r="D337">
            <v>3215.2718946999998</v>
          </cell>
          <cell r="E337">
            <v>3232.6822649999999</v>
          </cell>
          <cell r="F337">
            <v>3247.1306531</v>
          </cell>
          <cell r="G337">
            <v>3255.0235226999998</v>
          </cell>
          <cell r="H337">
            <v>3268.3801807</v>
          </cell>
        </row>
        <row r="338">
          <cell r="A338" t="str">
            <v>BTN_TRAB_E_Energia Simples - 6,9</v>
          </cell>
          <cell r="B338" t="str">
            <v>Energia Simples - 6,9</v>
          </cell>
          <cell r="C338">
            <v>2797959.6391460998</v>
          </cell>
          <cell r="D338">
            <v>2811608.8259077999</v>
          </cell>
          <cell r="E338">
            <v>2822329.0154718999</v>
          </cell>
          <cell r="F338">
            <v>2832340.3384139002</v>
          </cell>
          <cell r="G338">
            <v>2839420.1740405001</v>
          </cell>
          <cell r="H338">
            <v>2847233.5593331</v>
          </cell>
        </row>
        <row r="339">
          <cell r="A339" t="str">
            <v>BTN_TRAB_E_Energia Simples - 10,35</v>
          </cell>
          <cell r="B339" t="str">
            <v>Energia Simples - 10,35</v>
          </cell>
          <cell r="C339">
            <v>363325.74876350001</v>
          </cell>
          <cell r="D339">
            <v>364741.45957439998</v>
          </cell>
          <cell r="E339">
            <v>366146.22580860002</v>
          </cell>
          <cell r="F339">
            <v>367459.74868820002</v>
          </cell>
          <cell r="G339">
            <v>368373.35294319998</v>
          </cell>
          <cell r="H339">
            <v>369398.65472609998</v>
          </cell>
        </row>
        <row r="340">
          <cell r="A340" t="str">
            <v>BTN_TRAB_E_Energia Simples - 13,80</v>
          </cell>
          <cell r="B340" t="str">
            <v>Energia Simples - 13,80</v>
          </cell>
          <cell r="C340">
            <v>632136.79324479995</v>
          </cell>
          <cell r="D340">
            <v>639058.77492440003</v>
          </cell>
          <cell r="E340">
            <v>641645.54818699998</v>
          </cell>
          <cell r="F340">
            <v>644234.24653430004</v>
          </cell>
          <cell r="G340">
            <v>646135.55627119995</v>
          </cell>
          <cell r="H340">
            <v>648119.00003310002</v>
          </cell>
        </row>
        <row r="341">
          <cell r="A341" t="str">
            <v>BTN_TRAB_E_Energia Simples - 17,25</v>
          </cell>
          <cell r="B341" t="str">
            <v>Energia Simples - 17,25</v>
          </cell>
          <cell r="C341">
            <v>670070.0165272</v>
          </cell>
          <cell r="D341">
            <v>674865.66454260005</v>
          </cell>
          <cell r="E341">
            <v>677550.46168309997</v>
          </cell>
          <cell r="F341">
            <v>680117.99239799997</v>
          </cell>
          <cell r="G341">
            <v>681942.12682430004</v>
          </cell>
          <cell r="H341">
            <v>683948.48809580004</v>
          </cell>
        </row>
        <row r="342">
          <cell r="A342" t="str">
            <v>BTN_TRAB_E_Energia Simples - 20,7</v>
          </cell>
          <cell r="B342" t="str">
            <v>Energia Simples - 20,7</v>
          </cell>
          <cell r="C342">
            <v>264056.776434</v>
          </cell>
          <cell r="D342">
            <v>261142.54243639999</v>
          </cell>
          <cell r="E342">
            <v>262322.07111750002</v>
          </cell>
          <cell r="F342">
            <v>263430.6459222</v>
          </cell>
          <cell r="G342">
            <v>264173.7543341</v>
          </cell>
          <cell r="H342">
            <v>265077.3637699</v>
          </cell>
        </row>
        <row r="343">
          <cell r="A343" t="str">
            <v>BTN_Bi_TRAB_E_Tarifa_bi-horária</v>
          </cell>
          <cell r="B343" t="str">
            <v>Tarifa_bi-horária</v>
          </cell>
          <cell r="C343">
            <v>120978.1907926</v>
          </cell>
          <cell r="D343">
            <v>120819.93281470001</v>
          </cell>
          <cell r="E343">
            <v>121396.3258792</v>
          </cell>
          <cell r="F343">
            <v>121906.1073972</v>
          </cell>
          <cell r="G343">
            <v>122221.03519340001</v>
          </cell>
          <cell r="H343">
            <v>122659.5766072</v>
          </cell>
        </row>
        <row r="344">
          <cell r="A344" t="str">
            <v>BTN_Bi_TRAB_E_Horas fora vazio</v>
          </cell>
          <cell r="B344" t="str">
            <v>Horas fora vazio</v>
          </cell>
          <cell r="C344">
            <v>76126.372006299993</v>
          </cell>
          <cell r="D344">
            <v>75798.883231600004</v>
          </cell>
          <cell r="E344">
            <v>76163.935591899994</v>
          </cell>
          <cell r="F344">
            <v>76484.254146599997</v>
          </cell>
          <cell r="G344">
            <v>76679.731534499995</v>
          </cell>
          <cell r="H344">
            <v>76957.429716300001</v>
          </cell>
        </row>
        <row r="345">
          <cell r="A345" t="str">
            <v>BTN_Bi_TRAB_E_Horas fora vazio - 1,15</v>
          </cell>
          <cell r="B345" t="str">
            <v>Horas fora vazio - 1,15</v>
          </cell>
          <cell r="C345"/>
          <cell r="D345"/>
          <cell r="E345"/>
          <cell r="F345"/>
          <cell r="G345"/>
          <cell r="H345"/>
        </row>
        <row r="346">
          <cell r="A346" t="str">
            <v>BTN_Bi_TRAB_E_Horas fora vazio - 2,3</v>
          </cell>
          <cell r="B346" t="str">
            <v>Horas fora vazio - 2,3</v>
          </cell>
          <cell r="C346"/>
          <cell r="D346"/>
          <cell r="E346"/>
          <cell r="F346"/>
          <cell r="G346"/>
          <cell r="H346"/>
        </row>
        <row r="347">
          <cell r="A347" t="str">
            <v>BTN_Bi_TRAB_E_Horas fora vazio - 3,45</v>
          </cell>
          <cell r="B347" t="str">
            <v>Horas fora vazio - 3,45</v>
          </cell>
          <cell r="C347"/>
          <cell r="D347"/>
          <cell r="E347"/>
          <cell r="F347"/>
          <cell r="G347"/>
          <cell r="H347"/>
        </row>
        <row r="348">
          <cell r="A348" t="str">
            <v>BTN_Bi_TRAB_E_Horas fora vazio - 4,6</v>
          </cell>
          <cell r="B348" t="str">
            <v>Horas fora vazio - 4,6</v>
          </cell>
          <cell r="C348"/>
          <cell r="D348"/>
          <cell r="E348"/>
          <cell r="F348"/>
          <cell r="G348"/>
          <cell r="H348"/>
        </row>
        <row r="349">
          <cell r="A349" t="str">
            <v>BTN_Bi_TRAB_E_Horas fora vazio - 5,75</v>
          </cell>
          <cell r="B349" t="str">
            <v>Horas fora vazio - 5,75</v>
          </cell>
          <cell r="C349"/>
          <cell r="D349"/>
          <cell r="E349"/>
          <cell r="F349"/>
          <cell r="G349"/>
          <cell r="H349"/>
        </row>
        <row r="350">
          <cell r="A350" t="str">
            <v>BTN_Bi_TRAB_E_Horas fora vazio - 6,9</v>
          </cell>
          <cell r="B350" t="str">
            <v>Horas fora vazio - 6,9</v>
          </cell>
          <cell r="C350">
            <v>35567.577634699999</v>
          </cell>
          <cell r="D350">
            <v>35112.712049299997</v>
          </cell>
          <cell r="E350">
            <v>35275.089944400002</v>
          </cell>
          <cell r="F350">
            <v>35414.352572600001</v>
          </cell>
          <cell r="G350">
            <v>35498.636136200003</v>
          </cell>
          <cell r="H350">
            <v>35619.281813200003</v>
          </cell>
        </row>
        <row r="351">
          <cell r="A351" t="str">
            <v>BTN_Bi_TRAB_E_Horas fora vazio - 10,35</v>
          </cell>
          <cell r="B351" t="str">
            <v>Horas fora vazio - 10,35</v>
          </cell>
          <cell r="C351">
            <v>4503.1110096000002</v>
          </cell>
          <cell r="D351">
            <v>4511.4279917000003</v>
          </cell>
          <cell r="E351">
            <v>4535.8569152999999</v>
          </cell>
          <cell r="F351">
            <v>4556.1298081000004</v>
          </cell>
          <cell r="G351">
            <v>4567.2044894000001</v>
          </cell>
          <cell r="H351">
            <v>4585.9455489000002</v>
          </cell>
        </row>
        <row r="352">
          <cell r="A352" t="str">
            <v>BTN_Bi_TRAB_E_Horas fora vazio - 13,80</v>
          </cell>
          <cell r="B352" t="str">
            <v>Horas fora vazio - 13,80</v>
          </cell>
          <cell r="C352"/>
          <cell r="D352"/>
          <cell r="E352"/>
          <cell r="F352"/>
          <cell r="G352"/>
          <cell r="H352"/>
        </row>
        <row r="353">
          <cell r="A353" t="str">
            <v>BTN_Bi_TRAB_E_Horas fora vazio - 17,25</v>
          </cell>
          <cell r="B353" t="str">
            <v>Horas fora vazio - 17,25</v>
          </cell>
          <cell r="C353">
            <v>29782.170803100002</v>
          </cell>
          <cell r="D353">
            <v>29888.414106799999</v>
          </cell>
          <cell r="E353">
            <v>30050.2568288</v>
          </cell>
          <cell r="F353">
            <v>30184.5656595</v>
          </cell>
          <cell r="G353">
            <v>30257.935922500001</v>
          </cell>
          <cell r="H353">
            <v>30382.096288600002</v>
          </cell>
        </row>
        <row r="354">
          <cell r="A354" t="str">
            <v>BTN_Bi_TRAB_E_Horas fora vazio - 20,7</v>
          </cell>
          <cell r="B354" t="str">
            <v>Horas fora vazio - 20,7</v>
          </cell>
          <cell r="C354">
            <v>6273.5125588999999</v>
          </cell>
          <cell r="D354">
            <v>6286.3290838000003</v>
          </cell>
          <cell r="E354">
            <v>6302.7319034000002</v>
          </cell>
          <cell r="F354">
            <v>6329.2061064</v>
          </cell>
          <cell r="G354">
            <v>6355.9549864000001</v>
          </cell>
          <cell r="H354">
            <v>6370.1060656</v>
          </cell>
        </row>
        <row r="355">
          <cell r="A355" t="str">
            <v>BTN_Bi_TRAB_E_Horas de vazio</v>
          </cell>
          <cell r="B355" t="str">
            <v>Horas de vazio</v>
          </cell>
          <cell r="C355">
            <v>44851.818786299998</v>
          </cell>
          <cell r="D355">
            <v>45021.049583100001</v>
          </cell>
          <cell r="E355">
            <v>45232.390287299997</v>
          </cell>
          <cell r="F355">
            <v>45421.853250599997</v>
          </cell>
          <cell r="G355">
            <v>45541.303658899997</v>
          </cell>
          <cell r="H355">
            <v>45702.146890900003</v>
          </cell>
        </row>
        <row r="356">
          <cell r="A356" t="str">
            <v>BTN_Bi_TRAB_E_Horas de vazio - 1,15</v>
          </cell>
          <cell r="B356" t="str">
            <v>Horas de vazio - 1,15</v>
          </cell>
          <cell r="C356"/>
          <cell r="D356"/>
          <cell r="E356"/>
          <cell r="F356"/>
          <cell r="G356"/>
          <cell r="H356"/>
        </row>
        <row r="357">
          <cell r="A357" t="str">
            <v>BTN_Bi_TRAB_E_Horas de vazio - 2,3</v>
          </cell>
          <cell r="B357" t="str">
            <v>Horas de vazio - 2,3</v>
          </cell>
          <cell r="C357"/>
          <cell r="D357"/>
          <cell r="E357"/>
          <cell r="F357"/>
          <cell r="G357"/>
          <cell r="H357"/>
        </row>
        <row r="358">
          <cell r="A358" t="str">
            <v>BTN_Bi_TRAB_E_Horas de vazio - 3,45</v>
          </cell>
          <cell r="B358" t="str">
            <v>Horas de vazio - 3,45</v>
          </cell>
          <cell r="C358"/>
          <cell r="D358"/>
          <cell r="E358"/>
          <cell r="F358"/>
          <cell r="G358"/>
          <cell r="H358"/>
        </row>
        <row r="359">
          <cell r="A359" t="str">
            <v>BTN_Bi_TRAB_E_Horas de vazio - 4,6</v>
          </cell>
          <cell r="B359" t="str">
            <v>Horas de vazio - 4,6</v>
          </cell>
          <cell r="C359"/>
          <cell r="D359"/>
          <cell r="E359"/>
          <cell r="F359"/>
          <cell r="G359"/>
          <cell r="H359"/>
        </row>
        <row r="360">
          <cell r="A360" t="str">
            <v>BTN_Bi_TRAB_E_Horas de vazio - 5,75</v>
          </cell>
          <cell r="B360" t="str">
            <v>Horas de vazio - 5,75</v>
          </cell>
          <cell r="C360"/>
          <cell r="D360"/>
          <cell r="E360"/>
          <cell r="F360"/>
          <cell r="G360"/>
          <cell r="H360"/>
        </row>
        <row r="361">
          <cell r="A361" t="str">
            <v>BTN_Bi_TRAB_E_Horas de vazio - 6,9</v>
          </cell>
          <cell r="B361" t="str">
            <v>Horas de vazio - 6,9</v>
          </cell>
          <cell r="C361">
            <v>21141.5527349</v>
          </cell>
          <cell r="D361">
            <v>21189.2605759</v>
          </cell>
          <cell r="E361">
            <v>21288.7564633</v>
          </cell>
          <cell r="F361">
            <v>21372.857843599999</v>
          </cell>
          <cell r="G361">
            <v>21422.767870200001</v>
          </cell>
          <cell r="H361">
            <v>21496.278758500001</v>
          </cell>
        </row>
        <row r="362">
          <cell r="A362" t="str">
            <v>BTN_Bi_TRAB_E_Horas de vazio - 10,35</v>
          </cell>
          <cell r="B362" t="str">
            <v>Horas de vazio - 10,35</v>
          </cell>
          <cell r="C362">
            <v>2533.4978875000002</v>
          </cell>
          <cell r="D362">
            <v>2547.3583748999999</v>
          </cell>
          <cell r="E362">
            <v>2561.1520614999999</v>
          </cell>
          <cell r="F362">
            <v>2572.5990630000001</v>
          </cell>
          <cell r="G362">
            <v>2578.8523341999999</v>
          </cell>
          <cell r="H362">
            <v>2589.4343924999998</v>
          </cell>
        </row>
        <row r="363">
          <cell r="A363" t="str">
            <v>BTN_Bi_TRAB_E_Horas de vazio - 13,80</v>
          </cell>
          <cell r="B363" t="str">
            <v>Horas de vazio - 13,80</v>
          </cell>
          <cell r="C363"/>
          <cell r="D363"/>
          <cell r="E363"/>
          <cell r="F363"/>
          <cell r="G363"/>
          <cell r="H363"/>
        </row>
        <row r="364">
          <cell r="A364" t="str">
            <v>BTN_Bi_TRAB_E_Horas de vazio - 17,25</v>
          </cell>
          <cell r="B364" t="str">
            <v>Horas de vazio - 17,25</v>
          </cell>
          <cell r="C364">
            <v>15083.792147100001</v>
          </cell>
          <cell r="D364">
            <v>15153.189234900001</v>
          </cell>
          <cell r="E364">
            <v>15235.2422131</v>
          </cell>
          <cell r="F364">
            <v>15303.3357266</v>
          </cell>
          <cell r="G364">
            <v>15340.533868799999</v>
          </cell>
          <cell r="H364">
            <v>15403.482190999999</v>
          </cell>
        </row>
        <row r="365">
          <cell r="A365" t="str">
            <v>BTN_Bi_TRAB_E_Horas de vazio - 20,7</v>
          </cell>
          <cell r="B365" t="str">
            <v>Horas de vazio - 20,7</v>
          </cell>
          <cell r="C365">
            <v>6092.9760168000003</v>
          </cell>
          <cell r="D365">
            <v>6131.2413974000001</v>
          </cell>
          <cell r="E365">
            <v>6147.2395494000002</v>
          </cell>
          <cell r="F365">
            <v>6173.0606174000004</v>
          </cell>
          <cell r="G365">
            <v>6199.1495857</v>
          </cell>
          <cell r="H365">
            <v>6212.9515488999996</v>
          </cell>
        </row>
        <row r="366">
          <cell r="A366" t="str">
            <v>BTN_Tri_TRAB_E_Tarifa Tri-horária</v>
          </cell>
          <cell r="B366" t="str">
            <v>Tarifa Tri-horária</v>
          </cell>
          <cell r="C366">
            <v>2039063.3623339999</v>
          </cell>
          <cell r="D366">
            <v>2029861.6499792</v>
          </cell>
          <cell r="E366">
            <v>2038442.7877952999</v>
          </cell>
          <cell r="F366">
            <v>2046402.0933115999</v>
          </cell>
          <cell r="G366">
            <v>2051700.9433724</v>
          </cell>
          <cell r="H366">
            <v>2058165.7798468999</v>
          </cell>
        </row>
        <row r="367">
          <cell r="A367" t="str">
            <v>BTN_Tri_TRAB_E_Horas de ponta</v>
          </cell>
          <cell r="B367" t="str">
            <v>Horas de ponta</v>
          </cell>
          <cell r="C367">
            <v>357254.09599369997</v>
          </cell>
          <cell r="D367">
            <v>355792.26692249998</v>
          </cell>
          <cell r="E367">
            <v>357300.75858259998</v>
          </cell>
          <cell r="F367">
            <v>358706.44284939999</v>
          </cell>
          <cell r="G367">
            <v>359644.26250060002</v>
          </cell>
          <cell r="H367">
            <v>360784.05523529998</v>
          </cell>
        </row>
        <row r="368">
          <cell r="A368" t="str">
            <v>BTN_Tri_TRAB_E_Horas de ponta - 1,15</v>
          </cell>
          <cell r="B368" t="str">
            <v>Horas de ponta - 1,15</v>
          </cell>
          <cell r="C368">
            <v>-49.539213699999998</v>
          </cell>
          <cell r="D368">
            <v>-54.258587900000002</v>
          </cell>
          <cell r="E368">
            <v>-54.339095299999997</v>
          </cell>
          <cell r="F368">
            <v>-54.4037437</v>
          </cell>
          <cell r="G368">
            <v>-54.467430200000003</v>
          </cell>
          <cell r="H368">
            <v>-54.499251800000003</v>
          </cell>
        </row>
        <row r="369">
          <cell r="A369" t="str">
            <v>BTN_Tri_TRAB_E_Horas de ponta - 2,3</v>
          </cell>
          <cell r="B369" t="str">
            <v>Horas de ponta - 2,3</v>
          </cell>
          <cell r="C369"/>
          <cell r="D369"/>
          <cell r="E369"/>
          <cell r="F369"/>
          <cell r="G369"/>
          <cell r="H369"/>
        </row>
        <row r="370">
          <cell r="A370" t="str">
            <v>BTN_Tri_TRAB_E_Horas de ponta - 3,45</v>
          </cell>
          <cell r="B370" t="str">
            <v>Horas de ponta - 3,45</v>
          </cell>
          <cell r="C370">
            <v>13356.4582904</v>
          </cell>
          <cell r="D370">
            <v>13500.767917900001</v>
          </cell>
          <cell r="E370">
            <v>13547.5583302</v>
          </cell>
          <cell r="F370">
            <v>13597.531687500001</v>
          </cell>
          <cell r="G370">
            <v>13636.7603179</v>
          </cell>
          <cell r="H370">
            <v>13672.7127705</v>
          </cell>
        </row>
        <row r="371">
          <cell r="A371" t="str">
            <v>BTN_Tri_TRAB_E_Horas de ponta - 4,6</v>
          </cell>
          <cell r="B371" t="str">
            <v>Horas de ponta - 4,6</v>
          </cell>
          <cell r="C371">
            <v>105.3425369</v>
          </cell>
          <cell r="D371">
            <v>80.366274300000001</v>
          </cell>
          <cell r="E371">
            <v>80.531565799999996</v>
          </cell>
          <cell r="F371">
            <v>80.666000800000006</v>
          </cell>
          <cell r="G371">
            <v>80.775336800000005</v>
          </cell>
          <cell r="H371">
            <v>80.864259099999998</v>
          </cell>
        </row>
        <row r="372">
          <cell r="A372" t="str">
            <v>BTN_Tri_TRAB_E_Horas de ponta - 5,75</v>
          </cell>
          <cell r="B372" t="str">
            <v>Horas de ponta - 5,75</v>
          </cell>
          <cell r="C372">
            <v>464.7111342</v>
          </cell>
          <cell r="D372">
            <v>458.94368129999998</v>
          </cell>
          <cell r="E372">
            <v>461.42881469999998</v>
          </cell>
          <cell r="F372">
            <v>463.49115870000003</v>
          </cell>
          <cell r="G372">
            <v>464.61777649999999</v>
          </cell>
          <cell r="H372">
            <v>466.52428850000001</v>
          </cell>
        </row>
        <row r="373">
          <cell r="A373" t="str">
            <v>BTN_Tri_TRAB_E_Horas de ponta - 6,9</v>
          </cell>
          <cell r="B373" t="str">
            <v>Horas de ponta - 6,9</v>
          </cell>
          <cell r="C373">
            <v>155254.11015669999</v>
          </cell>
          <cell r="D373">
            <v>153822.25763390001</v>
          </cell>
          <cell r="E373">
            <v>154450.09002549999</v>
          </cell>
          <cell r="F373">
            <v>155040.5496876</v>
          </cell>
          <cell r="G373">
            <v>155443.31323639999</v>
          </cell>
          <cell r="H373">
            <v>155911.75553289999</v>
          </cell>
        </row>
        <row r="374">
          <cell r="A374" t="str">
            <v>BTN_Tri_TRAB_E_Horas de ponta - 10,35</v>
          </cell>
          <cell r="B374" t="str">
            <v>Horas de ponta - 10,35</v>
          </cell>
          <cell r="C374">
            <v>30398.100975199999</v>
          </cell>
          <cell r="D374">
            <v>30871.707540399999</v>
          </cell>
          <cell r="E374">
            <v>30990.5832558</v>
          </cell>
          <cell r="F374">
            <v>31099.548744299998</v>
          </cell>
          <cell r="G374">
            <v>31170.163008700001</v>
          </cell>
          <cell r="H374">
            <v>31257.205120899998</v>
          </cell>
        </row>
        <row r="375">
          <cell r="A375" t="str">
            <v>BTN_Tri_TRAB_E_Horas de ponta - 13,80</v>
          </cell>
          <cell r="B375" t="str">
            <v>Horas de ponta - 13,80</v>
          </cell>
          <cell r="C375">
            <v>45547.8447323</v>
          </cell>
          <cell r="D375">
            <v>45060.364593400001</v>
          </cell>
          <cell r="E375">
            <v>45260.268809900001</v>
          </cell>
          <cell r="F375">
            <v>45440.875482399999</v>
          </cell>
          <cell r="G375">
            <v>45554.8162295</v>
          </cell>
          <cell r="H375">
            <v>45708.3852415</v>
          </cell>
        </row>
        <row r="376">
          <cell r="A376" t="str">
            <v>BTN_Tri_TRAB_E_Horas de ponta - 17,25</v>
          </cell>
          <cell r="B376" t="str">
            <v>Horas de ponta - 17,25</v>
          </cell>
          <cell r="C376">
            <v>83601.024084300007</v>
          </cell>
          <cell r="D376">
            <v>83685.716194399996</v>
          </cell>
          <cell r="E376">
            <v>84067.565183900006</v>
          </cell>
          <cell r="F376">
            <v>84421.009532800002</v>
          </cell>
          <cell r="G376">
            <v>84653.382238999999</v>
          </cell>
          <cell r="H376">
            <v>84945.490585299995</v>
          </cell>
        </row>
        <row r="377">
          <cell r="A377" t="str">
            <v>BTN_Tri_TRAB_E_Horas de ponta - 20,7</v>
          </cell>
          <cell r="B377" t="str">
            <v>Horas de ponta - 20,7</v>
          </cell>
          <cell r="C377">
            <v>28576.0432974</v>
          </cell>
          <cell r="D377">
            <v>28366.401674799999</v>
          </cell>
          <cell r="E377">
            <v>28497.071692099998</v>
          </cell>
          <cell r="F377">
            <v>28617.174298999998</v>
          </cell>
          <cell r="G377">
            <v>28694.901785999999</v>
          </cell>
          <cell r="H377">
            <v>28795.616688400001</v>
          </cell>
        </row>
        <row r="378">
          <cell r="A378" t="str">
            <v>BTN_Tri_TRAB_E_Horas cheia</v>
          </cell>
          <cell r="B378" t="str">
            <v>Horas cheia</v>
          </cell>
          <cell r="C378">
            <v>922200.51266130002</v>
          </cell>
          <cell r="D378">
            <v>917275.09407039999</v>
          </cell>
          <cell r="E378">
            <v>921150.52670539997</v>
          </cell>
          <cell r="F378">
            <v>924746.15149199998</v>
          </cell>
          <cell r="G378">
            <v>927140.35997490003</v>
          </cell>
          <cell r="H378">
            <v>930059.08917739999</v>
          </cell>
        </row>
        <row r="379">
          <cell r="A379" t="str">
            <v>BTN_Tri_TRAB_E_Horas cheia - 1,15</v>
          </cell>
          <cell r="B379" t="str">
            <v>Horas cheia - 1,15</v>
          </cell>
          <cell r="C379">
            <v>-135.7173851</v>
          </cell>
          <cell r="D379">
            <v>-148.66133550000001</v>
          </cell>
          <cell r="E379">
            <v>-148.90043890000001</v>
          </cell>
          <cell r="F379">
            <v>-149.09312750000001</v>
          </cell>
          <cell r="G379">
            <v>-149.27365689999999</v>
          </cell>
          <cell r="H379">
            <v>-149.3776555</v>
          </cell>
        </row>
        <row r="380">
          <cell r="A380" t="str">
            <v>BTN_Tri_TRAB_E_Horas cheia - 2,3</v>
          </cell>
          <cell r="B380" t="str">
            <v>Horas cheia - 2,3</v>
          </cell>
          <cell r="C380"/>
          <cell r="D380"/>
          <cell r="E380"/>
          <cell r="F380"/>
          <cell r="G380"/>
          <cell r="H380"/>
        </row>
        <row r="381">
          <cell r="A381" t="str">
            <v>BTN_Tri_TRAB_E_Horas cheia - 3,45</v>
          </cell>
          <cell r="B381" t="str">
            <v>Horas cheia - 3,45</v>
          </cell>
          <cell r="C381">
            <v>33144.624408299998</v>
          </cell>
          <cell r="D381">
            <v>33666.046347000003</v>
          </cell>
          <cell r="E381">
            <v>33784.9792552</v>
          </cell>
          <cell r="F381">
            <v>33909.403624300001</v>
          </cell>
          <cell r="G381">
            <v>34005.125207999998</v>
          </cell>
          <cell r="H381">
            <v>34096.375590000003</v>
          </cell>
        </row>
        <row r="382">
          <cell r="A382" t="str">
            <v>BTN_Tri_TRAB_E_Horas cheia - 4,6</v>
          </cell>
          <cell r="B382" t="str">
            <v>Horas cheia - 4,6</v>
          </cell>
          <cell r="C382">
            <v>502.080175</v>
          </cell>
          <cell r="D382">
            <v>404.42558780000002</v>
          </cell>
          <cell r="E382">
            <v>405.25738109999998</v>
          </cell>
          <cell r="F382">
            <v>405.93389519999999</v>
          </cell>
          <cell r="G382">
            <v>406.48410460000002</v>
          </cell>
          <cell r="H382">
            <v>406.93158670000003</v>
          </cell>
        </row>
        <row r="383">
          <cell r="A383" t="str">
            <v>BTN_Tri_TRAB_E_Horas cheia - 5,75</v>
          </cell>
          <cell r="B383" t="str">
            <v>Horas cheia - 5,75</v>
          </cell>
          <cell r="C383">
            <v>1212.512219</v>
          </cell>
          <cell r="D383">
            <v>1158.60383</v>
          </cell>
          <cell r="E383">
            <v>1164.8775519999999</v>
          </cell>
          <cell r="F383">
            <v>1170.0839415</v>
          </cell>
          <cell r="G383">
            <v>1172.9280893</v>
          </cell>
          <cell r="H383">
            <v>1177.7410803</v>
          </cell>
        </row>
        <row r="384">
          <cell r="A384" t="str">
            <v>BTN_Tri_TRAB_E_Horas cheia - 6,9</v>
          </cell>
          <cell r="B384" t="str">
            <v>Horas cheia - 6,9</v>
          </cell>
          <cell r="C384">
            <v>386290.77526329999</v>
          </cell>
          <cell r="D384">
            <v>382995.6950673</v>
          </cell>
          <cell r="E384">
            <v>384540.74001220003</v>
          </cell>
          <cell r="F384">
            <v>385987.34044</v>
          </cell>
          <cell r="G384">
            <v>386977.97757049999</v>
          </cell>
          <cell r="H384">
            <v>388122.94044989999</v>
          </cell>
        </row>
        <row r="385">
          <cell r="A385" t="str">
            <v>BTN_Tri_TRAB_E_Horas cheia - 10,35</v>
          </cell>
          <cell r="B385" t="str">
            <v>Horas cheia - 10,35</v>
          </cell>
          <cell r="C385">
            <v>84607.9988839</v>
          </cell>
          <cell r="D385">
            <v>84745.871147700003</v>
          </cell>
          <cell r="E385">
            <v>85072.711974499995</v>
          </cell>
          <cell r="F385">
            <v>85371.729501199996</v>
          </cell>
          <cell r="G385">
            <v>85564.938869999998</v>
          </cell>
          <cell r="H385">
            <v>85803.952198200001</v>
          </cell>
        </row>
        <row r="386">
          <cell r="A386" t="str">
            <v>BTN_Tri_TRAB_E_Horas cheia - 13,80</v>
          </cell>
          <cell r="B386" t="str">
            <v>Horas cheia - 13,80</v>
          </cell>
          <cell r="C386">
            <v>124105.8664573</v>
          </cell>
          <cell r="D386">
            <v>123518.883781</v>
          </cell>
          <cell r="E386">
            <v>124069.597033</v>
          </cell>
          <cell r="F386">
            <v>124565.4224406</v>
          </cell>
          <cell r="G386">
            <v>124877.17091080001</v>
          </cell>
          <cell r="H386">
            <v>125299.6990714</v>
          </cell>
        </row>
        <row r="387">
          <cell r="A387" t="str">
            <v>BTN_Tri_TRAB_E_Horas cheia - 17,25</v>
          </cell>
          <cell r="B387" t="str">
            <v>Horas cheia - 17,25</v>
          </cell>
          <cell r="C387">
            <v>223757.14336310001</v>
          </cell>
          <cell r="D387">
            <v>223812.39555769999</v>
          </cell>
          <cell r="E387">
            <v>224831.00425540001</v>
          </cell>
          <cell r="F387">
            <v>225776.16191</v>
          </cell>
          <cell r="G387">
            <v>226398.234107</v>
          </cell>
          <cell r="H387">
            <v>227177.87321799999</v>
          </cell>
        </row>
        <row r="388">
          <cell r="A388" t="str">
            <v>BTN_Tri_TRAB_E_Horas cheia - 20,7</v>
          </cell>
          <cell r="B388" t="str">
            <v>Horas cheia - 20,7</v>
          </cell>
          <cell r="C388">
            <v>68715.229276500002</v>
          </cell>
          <cell r="D388">
            <v>67121.834087399999</v>
          </cell>
          <cell r="E388">
            <v>67430.259680899995</v>
          </cell>
          <cell r="F388">
            <v>67709.168866699998</v>
          </cell>
          <cell r="G388">
            <v>67886.774771600001</v>
          </cell>
          <cell r="H388">
            <v>68122.953638399995</v>
          </cell>
        </row>
        <row r="389">
          <cell r="A389" t="str">
            <v>BTN_Tri_TRAB_E_Horas de vazio</v>
          </cell>
          <cell r="B389" t="str">
            <v>Horas de vazio</v>
          </cell>
          <cell r="C389">
            <v>759608.75367899996</v>
          </cell>
          <cell r="D389">
            <v>756794.2889863</v>
          </cell>
          <cell r="E389">
            <v>759991.5025073</v>
          </cell>
          <cell r="F389">
            <v>762949.49897019996</v>
          </cell>
          <cell r="G389">
            <v>764916.32089690003</v>
          </cell>
          <cell r="H389">
            <v>767322.63543420006</v>
          </cell>
        </row>
        <row r="390">
          <cell r="A390" t="str">
            <v>BTN_Tri_TRAB_E_Horas de vazio - 1,15</v>
          </cell>
          <cell r="B390" t="str">
            <v>Horas de vazio - 1,15</v>
          </cell>
          <cell r="C390">
            <v>-176.08486350000001</v>
          </cell>
          <cell r="D390">
            <v>-192.91946369999999</v>
          </cell>
          <cell r="E390">
            <v>-193.2806817</v>
          </cell>
          <cell r="F390">
            <v>-193.57351890000001</v>
          </cell>
          <cell r="G390">
            <v>-193.82439049999999</v>
          </cell>
          <cell r="H390">
            <v>-194.00557259999999</v>
          </cell>
        </row>
        <row r="391">
          <cell r="A391" t="str">
            <v>BTN_Tri_TRAB_E_Horas de vazio - 2,3</v>
          </cell>
          <cell r="B391" t="str">
            <v>Horas de vazio - 2,3</v>
          </cell>
          <cell r="C391"/>
          <cell r="D391"/>
          <cell r="E391"/>
          <cell r="F391"/>
          <cell r="G391"/>
          <cell r="H391"/>
        </row>
        <row r="392">
          <cell r="A392" t="str">
            <v>BTN_Tri_TRAB_E_Horas de vazio - 3,45</v>
          </cell>
          <cell r="B392" t="str">
            <v>Horas de vazio - 3,45</v>
          </cell>
          <cell r="C392">
            <v>24086.013281299998</v>
          </cell>
          <cell r="D392">
            <v>24307.0033945</v>
          </cell>
          <cell r="E392">
            <v>24390.4908349</v>
          </cell>
          <cell r="F392">
            <v>24478.146716899999</v>
          </cell>
          <cell r="G392">
            <v>24546.488765999999</v>
          </cell>
          <cell r="H392">
            <v>24610.261146100001</v>
          </cell>
        </row>
        <row r="393">
          <cell r="A393" t="str">
            <v>BTN_Tri_TRAB_E_Horas de vazio - 4,6</v>
          </cell>
          <cell r="B393" t="str">
            <v>Horas de vazio - 4,6</v>
          </cell>
          <cell r="C393">
            <v>1238.7049677</v>
          </cell>
          <cell r="D393">
            <v>1223.6475803000001</v>
          </cell>
          <cell r="E393">
            <v>1226.1642907999999</v>
          </cell>
          <cell r="F393">
            <v>1228.2111809999999</v>
          </cell>
          <cell r="G393">
            <v>1229.8759184999999</v>
          </cell>
          <cell r="H393">
            <v>1231.2298393999999</v>
          </cell>
        </row>
        <row r="394">
          <cell r="A394" t="str">
            <v>BTN_Tri_TRAB_E_Horas de vazio - 5,75</v>
          </cell>
          <cell r="B394" t="str">
            <v>Horas de vazio - 5,75</v>
          </cell>
          <cell r="C394">
            <v>1091.5109649000001</v>
          </cell>
          <cell r="D394">
            <v>1087.1862586</v>
          </cell>
          <cell r="E394">
            <v>1093.0732617000001</v>
          </cell>
          <cell r="F394">
            <v>1097.9587234999999</v>
          </cell>
          <cell r="G394">
            <v>1100.6275553</v>
          </cell>
          <cell r="H394">
            <v>1105.1438685999999</v>
          </cell>
        </row>
        <row r="395">
          <cell r="A395" t="str">
            <v>BTN_Tri_TRAB_E_Horas de vazio - 6,9</v>
          </cell>
          <cell r="B395" t="str">
            <v>Horas de vazio - 6,9</v>
          </cell>
          <cell r="C395">
            <v>311228.9960483</v>
          </cell>
          <cell r="D395">
            <v>310126.86659799999</v>
          </cell>
          <cell r="E395">
            <v>311368.32523010002</v>
          </cell>
          <cell r="F395">
            <v>312529.33074539999</v>
          </cell>
          <cell r="G395">
            <v>313325.23920870002</v>
          </cell>
          <cell r="H395">
            <v>314243.572613</v>
          </cell>
        </row>
        <row r="396">
          <cell r="A396" t="str">
            <v>BTN_Tri_TRAB_E_Horas de vazio - 10,35</v>
          </cell>
          <cell r="B396" t="str">
            <v>Horas de vazio - 10,35</v>
          </cell>
          <cell r="C396">
            <v>71713.672174299994</v>
          </cell>
          <cell r="D396">
            <v>71690.307482599994</v>
          </cell>
          <cell r="E396">
            <v>71969.645757899998</v>
          </cell>
          <cell r="F396">
            <v>72222.791981300004</v>
          </cell>
          <cell r="G396">
            <v>72385.694153899996</v>
          </cell>
          <cell r="H396">
            <v>72589.649429800003</v>
          </cell>
        </row>
        <row r="397">
          <cell r="A397" t="str">
            <v>BTN_Tri_TRAB_E_Horas de vazio - 13,80</v>
          </cell>
          <cell r="B397" t="str">
            <v>Horas de vazio - 13,80</v>
          </cell>
          <cell r="C397">
            <v>100370.6191199</v>
          </cell>
          <cell r="D397">
            <v>99994.905412399996</v>
          </cell>
          <cell r="E397">
            <v>100439.80230510001</v>
          </cell>
          <cell r="F397">
            <v>100839.1811767</v>
          </cell>
          <cell r="G397">
            <v>101090.3015913</v>
          </cell>
          <cell r="H397">
            <v>101430.70464140001</v>
          </cell>
        </row>
        <row r="398">
          <cell r="A398" t="str">
            <v>BTN_Tri_TRAB_E_Horas de vazio - 17,25</v>
          </cell>
          <cell r="B398" t="str">
            <v>Horas de vazio - 17,25</v>
          </cell>
          <cell r="C398">
            <v>185130.97133930001</v>
          </cell>
          <cell r="D398">
            <v>184845.39017639999</v>
          </cell>
          <cell r="E398">
            <v>185675.76647959999</v>
          </cell>
          <cell r="F398">
            <v>186456.17334949999</v>
          </cell>
          <cell r="G398">
            <v>186978.5183656</v>
          </cell>
          <cell r="H398">
            <v>187616.03381560001</v>
          </cell>
        </row>
        <row r="399">
          <cell r="A399" t="str">
            <v>BTN_Tri_TRAB_E_Horas de vazio - 20,7</v>
          </cell>
          <cell r="B399" t="str">
            <v>Horas de vazio - 20,7</v>
          </cell>
          <cell r="C399">
            <v>64924.350646799998</v>
          </cell>
          <cell r="D399">
            <v>63711.901547200003</v>
          </cell>
          <cell r="E399">
            <v>64021.515028900001</v>
          </cell>
          <cell r="F399">
            <v>64291.278614800001</v>
          </cell>
          <cell r="G399">
            <v>64453.399728099997</v>
          </cell>
          <cell r="H399">
            <v>64690.0456529</v>
          </cell>
        </row>
        <row r="400">
          <cell r="B400" t="str">
            <v>Vendas Não Aplicável</v>
          </cell>
          <cell r="C400"/>
          <cell r="D400"/>
          <cell r="E400"/>
          <cell r="F400"/>
          <cell r="G400"/>
          <cell r="H400"/>
        </row>
      </sheetData>
      <sheetData sheetId="10"/>
      <sheetData sheetId="11">
        <row r="14">
          <cell r="B14"/>
          <cell r="C14" t="str">
            <v>2019 Total</v>
          </cell>
          <cell r="D14" t="str">
            <v>2020 Total</v>
          </cell>
          <cell r="E14" t="str">
            <v>2021 Total</v>
          </cell>
          <cell r="F14" t="str">
            <v>2022 Total</v>
          </cell>
        </row>
        <row r="15">
          <cell r="B15"/>
          <cell r="C15" t="str">
            <v>VCF</v>
          </cell>
          <cell r="D15"/>
          <cell r="E15"/>
          <cell r="F15"/>
        </row>
        <row r="16">
          <cell r="B16"/>
          <cell r="C16" t="str">
            <v>2019.TOTAL</v>
          </cell>
          <cell r="D16" t="str">
            <v>2020.TOTAL</v>
          </cell>
          <cell r="E16" t="str">
            <v>2021.TOTAL</v>
          </cell>
          <cell r="F16" t="str">
            <v>2022.TOTAL</v>
          </cell>
        </row>
        <row r="17">
          <cell r="B17" t="str">
            <v>Vendas Totais</v>
          </cell>
          <cell r="C17">
            <v>118885495.5075969</v>
          </cell>
          <cell r="D17">
            <v>119857714.1053976</v>
          </cell>
          <cell r="E17">
            <v>120323603.01926699</v>
          </cell>
          <cell r="F17">
            <v>120775721.65692461</v>
          </cell>
        </row>
        <row r="18">
          <cell r="B18" t="str">
            <v>Vendas Alta Tensão</v>
          </cell>
          <cell r="C18"/>
          <cell r="D18"/>
          <cell r="E18"/>
          <cell r="F18"/>
        </row>
        <row r="19">
          <cell r="B19" t="str">
            <v>Vendas Média Tensão</v>
          </cell>
          <cell r="C19">
            <v>34994611.639366403</v>
          </cell>
          <cell r="D19">
            <v>35326740.051118702</v>
          </cell>
          <cell r="E19">
            <v>35456178.456008598</v>
          </cell>
          <cell r="F19">
            <v>35583892.429733999</v>
          </cell>
        </row>
        <row r="20">
          <cell r="B20" t="str">
            <v>VENDA A CLIENTES FINAIS EM MT TETRA-HORÁRIA</v>
          </cell>
          <cell r="C20">
            <v>34994611.639366403</v>
          </cell>
          <cell r="D20">
            <v>35326740.051118702</v>
          </cell>
          <cell r="E20">
            <v>35456178.456008598</v>
          </cell>
          <cell r="F20">
            <v>35583892.429733999</v>
          </cell>
        </row>
        <row r="21">
          <cell r="A21" t="str">
            <v>MT_Termo tarifário fixo</v>
          </cell>
          <cell r="B21" t="str">
            <v>Termo tarifário fixo</v>
          </cell>
          <cell r="C21">
            <v>218206.36</v>
          </cell>
          <cell r="D21">
            <v>218288.52</v>
          </cell>
          <cell r="E21">
            <v>218576.88</v>
          </cell>
          <cell r="F21">
            <v>218865.24</v>
          </cell>
        </row>
        <row r="22">
          <cell r="A22"/>
          <cell r="B22" t="str">
            <v>Potência</v>
          </cell>
          <cell r="C22">
            <v>5879656.4281861996</v>
          </cell>
          <cell r="D22">
            <v>5886710.6937531997</v>
          </cell>
          <cell r="E22">
            <v>5893206.1751386998</v>
          </cell>
          <cell r="F22">
            <v>5902533.4689002996</v>
          </cell>
        </row>
        <row r="23">
          <cell r="A23" t="str">
            <v>MT_P_Horas_de_ponta</v>
          </cell>
          <cell r="B23" t="str">
            <v>Horas_de_ponta</v>
          </cell>
          <cell r="C23">
            <v>3955419.9558843998</v>
          </cell>
          <cell r="D23">
            <v>3960297.025651</v>
          </cell>
          <cell r="E23">
            <v>3964931.1188409999</v>
          </cell>
          <cell r="F23">
            <v>3971578.4852327998</v>
          </cell>
        </row>
        <row r="24">
          <cell r="A24" t="str">
            <v>MT_P_Contratada</v>
          </cell>
          <cell r="B24" t="str">
            <v>Contratada</v>
          </cell>
          <cell r="C24">
            <v>1924236.4723018</v>
          </cell>
          <cell r="D24">
            <v>1926413.6681021999</v>
          </cell>
          <cell r="E24">
            <v>1928275.0562976999</v>
          </cell>
          <cell r="F24">
            <v>1930954.9836675001</v>
          </cell>
        </row>
        <row r="25">
          <cell r="B25" t="str">
            <v>Energia Activa</v>
          </cell>
          <cell r="C25">
            <v>28390109.937445302</v>
          </cell>
          <cell r="D25">
            <v>28714424.696308199</v>
          </cell>
          <cell r="E25">
            <v>28836452.8500438</v>
          </cell>
          <cell r="F25">
            <v>28953744.375016801</v>
          </cell>
        </row>
        <row r="26">
          <cell r="B26" t="str">
            <v>Períodos I, IV</v>
          </cell>
          <cell r="C26">
            <v>9917986.4094060995</v>
          </cell>
          <cell r="D26">
            <v>8479879.4953202009</v>
          </cell>
          <cell r="E26">
            <v>8515748.3897829</v>
          </cell>
          <cell r="F26">
            <v>8550406.3711236008</v>
          </cell>
        </row>
        <row r="27">
          <cell r="A27" t="str">
            <v>MT_E_I,V_Horas de ponta</v>
          </cell>
          <cell r="B27" t="str">
            <v>Horas de ponta</v>
          </cell>
          <cell r="C27">
            <v>2411580.9074291</v>
          </cell>
          <cell r="D27">
            <v>2060794.6893318</v>
          </cell>
          <cell r="E27">
            <v>2069461.5704652001</v>
          </cell>
          <cell r="F27">
            <v>2077883.5415701</v>
          </cell>
        </row>
        <row r="28">
          <cell r="A28" t="str">
            <v>MT_E_I,V_Horas cheias</v>
          </cell>
          <cell r="B28" t="str">
            <v>Horas cheias</v>
          </cell>
          <cell r="C28">
            <v>5149177.7726539001</v>
          </cell>
          <cell r="D28">
            <v>4413614.5083410004</v>
          </cell>
          <cell r="E28">
            <v>4432326.7764662998</v>
          </cell>
          <cell r="F28">
            <v>4450383.3135059001</v>
          </cell>
        </row>
        <row r="29">
          <cell r="A29" t="str">
            <v>MT_E_I,V_Horas de vazio normal</v>
          </cell>
          <cell r="B29" t="str">
            <v>Horas de vazio normal</v>
          </cell>
          <cell r="C29">
            <v>1548833.9991995001</v>
          </cell>
          <cell r="D29">
            <v>1318752.7594343999</v>
          </cell>
          <cell r="E29">
            <v>1324347.8948526001</v>
          </cell>
          <cell r="F29">
            <v>1329732.4475326999</v>
          </cell>
        </row>
        <row r="30">
          <cell r="A30" t="str">
            <v>MT_E_I,V_Horas de super vazio</v>
          </cell>
          <cell r="B30" t="str">
            <v>Horas de super vazio</v>
          </cell>
          <cell r="C30">
            <v>808393.73012359999</v>
          </cell>
          <cell r="D30">
            <v>686717.53821300005</v>
          </cell>
          <cell r="E30">
            <v>689612.14799880004</v>
          </cell>
          <cell r="F30">
            <v>692407.06851490005</v>
          </cell>
        </row>
        <row r="31">
          <cell r="B31" t="str">
            <v>Períodos II, III</v>
          </cell>
          <cell r="C31">
            <v>18472123.528039198</v>
          </cell>
          <cell r="D31">
            <v>20234545.200987998</v>
          </cell>
          <cell r="E31">
            <v>20320704.460260902</v>
          </cell>
          <cell r="F31">
            <v>20403338.0038932</v>
          </cell>
        </row>
        <row r="32">
          <cell r="A32" t="str">
            <v>MT_E_II,III_Horas de ponta</v>
          </cell>
          <cell r="B32" t="str">
            <v>Horas de ponta</v>
          </cell>
          <cell r="C32">
            <v>4498624.2883158</v>
          </cell>
          <cell r="D32">
            <v>4927767.3038657997</v>
          </cell>
          <cell r="E32">
            <v>4948690.7771883002</v>
          </cell>
          <cell r="F32">
            <v>4968818.7800661996</v>
          </cell>
        </row>
        <row r="33">
          <cell r="A33" t="str">
            <v>MT_E_II,III_Horas cheias</v>
          </cell>
          <cell r="B33" t="str">
            <v>Horas cheias</v>
          </cell>
          <cell r="C33">
            <v>9423646.3152447995</v>
          </cell>
          <cell r="D33">
            <v>10322696.615553301</v>
          </cell>
          <cell r="E33">
            <v>10366654.386334199</v>
          </cell>
          <cell r="F33">
            <v>10408831.0750887</v>
          </cell>
        </row>
        <row r="34">
          <cell r="A34" t="str">
            <v>MT_E_II,III_Horas de vazio normal</v>
          </cell>
          <cell r="B34" t="str">
            <v>Horas de vazio normal</v>
          </cell>
          <cell r="C34">
            <v>2896417.6570426999</v>
          </cell>
          <cell r="D34">
            <v>3172893.8427714999</v>
          </cell>
          <cell r="E34">
            <v>3186457.6902708001</v>
          </cell>
          <cell r="F34">
            <v>3199411.2036911999</v>
          </cell>
        </row>
        <row r="35">
          <cell r="A35" t="str">
            <v>MT_E_II,III_Horas de super vazio</v>
          </cell>
          <cell r="B35" t="str">
            <v>Horas de super vazio</v>
          </cell>
          <cell r="C35">
            <v>1653435.2674358999</v>
          </cell>
          <cell r="D35">
            <v>1811187.4387974001</v>
          </cell>
          <cell r="E35">
            <v>1818901.6064676</v>
          </cell>
          <cell r="F35">
            <v>1826276.9450471001</v>
          </cell>
        </row>
        <row r="36">
          <cell r="B36" t="str">
            <v>Energia Reactiva</v>
          </cell>
          <cell r="C36">
            <v>506638.91373490001</v>
          </cell>
          <cell r="D36">
            <v>507316.14105729997</v>
          </cell>
          <cell r="E36">
            <v>507942.55082609999</v>
          </cell>
          <cell r="F36">
            <v>508749.34581690002</v>
          </cell>
        </row>
        <row r="37">
          <cell r="A37" t="str">
            <v>MT_E__Energia Reactiva Fornecida 1º-Esc</v>
          </cell>
          <cell r="B37" t="str">
            <v>Energia Reactiva Fornecida 1º-Esc</v>
          </cell>
          <cell r="C37">
            <v>41940.2319068</v>
          </cell>
          <cell r="D37">
            <v>42101.5058928</v>
          </cell>
          <cell r="E37">
            <v>42151.398252500003</v>
          </cell>
          <cell r="F37">
            <v>42220.337695800001</v>
          </cell>
        </row>
        <row r="38">
          <cell r="A38" t="str">
            <v>MT_E__Energia Reactiva Fornecida 2º-Esc</v>
          </cell>
          <cell r="B38" t="str">
            <v>Energia Reactiva Fornecida 2º-Esc</v>
          </cell>
          <cell r="C38">
            <v>74723.134319399993</v>
          </cell>
          <cell r="D38">
            <v>75109.851294799999</v>
          </cell>
          <cell r="E38">
            <v>75200.842254400006</v>
          </cell>
          <cell r="F38">
            <v>75322.419226500002</v>
          </cell>
        </row>
        <row r="39">
          <cell r="A39" t="str">
            <v>MT_E__Energia Reactiva Fornecida 3º-Esc</v>
          </cell>
          <cell r="B39" t="str">
            <v>Energia Reactiva Fornecida 3º-Esc</v>
          </cell>
          <cell r="C39">
            <v>329873.61327660002</v>
          </cell>
          <cell r="D39">
            <v>331386.89354680001</v>
          </cell>
          <cell r="E39">
            <v>331802.34141529998</v>
          </cell>
          <cell r="F39">
            <v>332322.28288860002</v>
          </cell>
        </row>
        <row r="40">
          <cell r="A40" t="str">
            <v>MT_E__Recebida (Indutiva)</v>
          </cell>
          <cell r="B40" t="str">
            <v>Recebida (Indutiva)</v>
          </cell>
          <cell r="C40">
            <v>60101.9342321</v>
          </cell>
          <cell r="D40">
            <v>58717.890322899999</v>
          </cell>
          <cell r="E40">
            <v>58787.9689039</v>
          </cell>
          <cell r="F40">
            <v>58884.306005999999</v>
          </cell>
        </row>
        <row r="41">
          <cell r="B41" t="str">
            <v>Vendas Baixa Tensão</v>
          </cell>
          <cell r="C41">
            <v>83890883.868230507</v>
          </cell>
          <cell r="D41">
            <v>84530974.054278895</v>
          </cell>
          <cell r="E41">
            <v>84867424.563258395</v>
          </cell>
          <cell r="F41">
            <v>85191829.227190599</v>
          </cell>
        </row>
        <row r="42">
          <cell r="B42" t="str">
            <v>Vendas Baixa Tensão Especial</v>
          </cell>
          <cell r="C42">
            <v>9620567.9143499993</v>
          </cell>
          <cell r="D42">
            <v>9672937.6883258</v>
          </cell>
          <cell r="E42">
            <v>9705344.6531696003</v>
          </cell>
          <cell r="F42">
            <v>9736230.4678709991</v>
          </cell>
        </row>
        <row r="43">
          <cell r="B43" t="str">
            <v>VENDA A CLIENTES FINAIS EM BTE TETRA-HORÁRIA</v>
          </cell>
          <cell r="C43">
            <v>9620567.9143499993</v>
          </cell>
          <cell r="D43">
            <v>9672937.6883258</v>
          </cell>
          <cell r="E43">
            <v>9705344.6531696003</v>
          </cell>
          <cell r="F43">
            <v>9736230.4678709991</v>
          </cell>
        </row>
        <row r="44">
          <cell r="A44" t="str">
            <v>BTE_Termo tarifário fixo</v>
          </cell>
          <cell r="B44" t="str">
            <v>Termo tarifário fixo</v>
          </cell>
          <cell r="C44">
            <v>52594.54</v>
          </cell>
          <cell r="D44">
            <v>52864.56</v>
          </cell>
          <cell r="E44">
            <v>53382.84</v>
          </cell>
          <cell r="F44">
            <v>53827.08</v>
          </cell>
        </row>
        <row r="45">
          <cell r="B45" t="str">
            <v>Potência</v>
          </cell>
          <cell r="C45">
            <v>2415661.4604468001</v>
          </cell>
          <cell r="D45">
            <v>2416960.2088915999</v>
          </cell>
          <cell r="E45">
            <v>2419200.2148646</v>
          </cell>
          <cell r="F45">
            <v>2422012.4705991</v>
          </cell>
        </row>
        <row r="46">
          <cell r="A46" t="str">
            <v>BTE_P_Horas_de_ponta</v>
          </cell>
          <cell r="B46" t="str">
            <v>Horas_de_ponta</v>
          </cell>
          <cell r="C46">
            <v>1878020.1046104</v>
          </cell>
          <cell r="D46">
            <v>1879607.5294303</v>
          </cell>
          <cell r="E46">
            <v>1881163.2829684</v>
          </cell>
          <cell r="F46">
            <v>1883403.9292003999</v>
          </cell>
        </row>
        <row r="47">
          <cell r="A47" t="str">
            <v>BTE_P_Contratada</v>
          </cell>
          <cell r="B47" t="str">
            <v>Contratada</v>
          </cell>
          <cell r="C47">
            <v>537641.35583639995</v>
          </cell>
          <cell r="D47">
            <v>537352.67946130002</v>
          </cell>
          <cell r="E47">
            <v>538036.93189620005</v>
          </cell>
          <cell r="F47">
            <v>538608.54139869998</v>
          </cell>
        </row>
        <row r="48">
          <cell r="B48" t="str">
            <v>Energia Activa</v>
          </cell>
          <cell r="C48">
            <v>6804920.2748290002</v>
          </cell>
          <cell r="D48">
            <v>6852749.0323925996</v>
          </cell>
          <cell r="E48">
            <v>6881982.9597758995</v>
          </cell>
          <cell r="F48">
            <v>6909049.1509081004</v>
          </cell>
        </row>
        <row r="49">
          <cell r="A49" t="str">
            <v>BTE_E_Horas de ponta</v>
          </cell>
          <cell r="B49" t="str">
            <v>Horas de ponta</v>
          </cell>
          <cell r="C49">
            <v>1676429.0568870001</v>
          </cell>
          <cell r="D49">
            <v>1686133.4027104999</v>
          </cell>
          <cell r="E49">
            <v>1693336.4114069</v>
          </cell>
          <cell r="F49">
            <v>1700002.3058497</v>
          </cell>
        </row>
        <row r="50">
          <cell r="A50" t="str">
            <v>BTE_E_Horas cheias</v>
          </cell>
          <cell r="B50" t="str">
            <v>Horas cheias</v>
          </cell>
          <cell r="C50">
            <v>3656136.4760452998</v>
          </cell>
          <cell r="D50">
            <v>3679314.5914202002</v>
          </cell>
          <cell r="E50">
            <v>3695039.4979307</v>
          </cell>
          <cell r="F50">
            <v>3709618.0880403002</v>
          </cell>
        </row>
        <row r="51">
          <cell r="A51" t="str">
            <v>BTE_E_Horas de vazio normal</v>
          </cell>
          <cell r="B51" t="str">
            <v>Horas de vazio normal</v>
          </cell>
          <cell r="C51">
            <v>960109.46548649995</v>
          </cell>
          <cell r="D51">
            <v>969553.09793639998</v>
          </cell>
          <cell r="E51">
            <v>973670.18464200001</v>
          </cell>
          <cell r="F51">
            <v>977472.8888368</v>
          </cell>
        </row>
        <row r="52">
          <cell r="A52" t="str">
            <v>BTE_E_Horas de super vazio</v>
          </cell>
          <cell r="B52" t="str">
            <v>Horas de super vazio</v>
          </cell>
          <cell r="C52">
            <v>512245.27641019999</v>
          </cell>
          <cell r="D52">
            <v>517747.94032549998</v>
          </cell>
          <cell r="E52">
            <v>519936.8657963</v>
          </cell>
          <cell r="F52">
            <v>521955.8681813</v>
          </cell>
        </row>
        <row r="53">
          <cell r="B53" t="str">
            <v>Energia Reactiva</v>
          </cell>
          <cell r="C53">
            <v>347391.63907420001</v>
          </cell>
          <cell r="D53">
            <v>350363.88704160001</v>
          </cell>
          <cell r="E53">
            <v>350778.63852909999</v>
          </cell>
          <cell r="F53">
            <v>351341.76636379998</v>
          </cell>
        </row>
        <row r="54">
          <cell r="A54" t="str">
            <v>BTE_E_Fornecida pela rede 1ª Esc</v>
          </cell>
          <cell r="B54" t="str">
            <v>Fornecida pela rede 1ª Esc</v>
          </cell>
          <cell r="C54">
            <v>19112.202078400001</v>
          </cell>
          <cell r="D54">
            <v>19288.173908199999</v>
          </cell>
          <cell r="E54">
            <v>19311.1549806</v>
          </cell>
          <cell r="F54">
            <v>19342.665065599998</v>
          </cell>
        </row>
        <row r="55">
          <cell r="A55" t="str">
            <v>BTE_E_Fornecida pela rede 2ª Esc</v>
          </cell>
          <cell r="B55" t="str">
            <v>Fornecida pela rede 2ª Esc</v>
          </cell>
          <cell r="C55">
            <v>39412.547281799998</v>
          </cell>
          <cell r="D55">
            <v>39654.408181999999</v>
          </cell>
          <cell r="E55">
            <v>39702.182594600003</v>
          </cell>
          <cell r="F55">
            <v>39766.592646500001</v>
          </cell>
        </row>
        <row r="56">
          <cell r="A56" t="str">
            <v>BTE_E_Fornecida pela rede 3ª Esc</v>
          </cell>
          <cell r="B56" t="str">
            <v>Fornecida pela rede 3ª Esc</v>
          </cell>
          <cell r="C56">
            <v>268433.38972839998</v>
          </cell>
          <cell r="D56">
            <v>271106.11396270001</v>
          </cell>
          <cell r="E56">
            <v>271427.42844220001</v>
          </cell>
          <cell r="F56">
            <v>271859.67441510002</v>
          </cell>
        </row>
        <row r="57">
          <cell r="A57" t="str">
            <v>BTE_E_Recebida pela rede (indutiva)</v>
          </cell>
          <cell r="B57" t="str">
            <v>Recebida pela rede (indutiva)</v>
          </cell>
          <cell r="C57">
            <v>20433.499985599999</v>
          </cell>
          <cell r="D57">
            <v>20315.1909887</v>
          </cell>
          <cell r="E57">
            <v>20337.872511699999</v>
          </cell>
          <cell r="F57">
            <v>20372.8342366</v>
          </cell>
        </row>
        <row r="58">
          <cell r="B58" t="str">
            <v>VENDA A CLIENTES FINAIS EM BTE TETRA-HORÁRIA</v>
          </cell>
          <cell r="C58"/>
          <cell r="D58"/>
          <cell r="E58"/>
          <cell r="F58"/>
        </row>
        <row r="59">
          <cell r="B59" t="str">
            <v>Termo tarifário fixo</v>
          </cell>
          <cell r="C59"/>
          <cell r="D59"/>
          <cell r="E59"/>
          <cell r="F59"/>
        </row>
        <row r="60">
          <cell r="B60" t="str">
            <v>Energia Activa</v>
          </cell>
          <cell r="C60"/>
          <cell r="D60"/>
          <cell r="E60"/>
          <cell r="F60"/>
        </row>
        <row r="61">
          <cell r="B61" t="str">
            <v>Horas cheias</v>
          </cell>
          <cell r="C61"/>
          <cell r="D61"/>
          <cell r="E61"/>
          <cell r="F61"/>
        </row>
        <row r="62">
          <cell r="B62" t="str">
            <v>Horas de ponta</v>
          </cell>
          <cell r="C62"/>
          <cell r="D62"/>
          <cell r="E62"/>
          <cell r="F62"/>
        </row>
        <row r="63">
          <cell r="B63" t="str">
            <v>Horas de super vazio</v>
          </cell>
          <cell r="C63"/>
          <cell r="D63"/>
          <cell r="E63"/>
          <cell r="F63"/>
        </row>
        <row r="64">
          <cell r="B64" t="str">
            <v>Horas de vazio normal</v>
          </cell>
          <cell r="C64"/>
          <cell r="D64"/>
          <cell r="E64"/>
          <cell r="F64"/>
        </row>
        <row r="65">
          <cell r="B65" t="str">
            <v>Horas de  super ponta</v>
          </cell>
          <cell r="C65"/>
          <cell r="D65"/>
          <cell r="E65"/>
          <cell r="F65"/>
        </row>
        <row r="66">
          <cell r="B66" t="str">
            <v>Energia Reactiva</v>
          </cell>
          <cell r="C66"/>
          <cell r="D66"/>
          <cell r="E66"/>
          <cell r="F66"/>
        </row>
        <row r="67">
          <cell r="B67" t="str">
            <v>Fornecida pela rede 1ª Esc</v>
          </cell>
          <cell r="C67"/>
          <cell r="D67"/>
          <cell r="E67"/>
          <cell r="F67"/>
        </row>
        <row r="68">
          <cell r="B68" t="str">
            <v>Fornecida pela rede 2ª Esc</v>
          </cell>
          <cell r="C68"/>
          <cell r="D68"/>
          <cell r="E68"/>
          <cell r="F68"/>
        </row>
        <row r="69">
          <cell r="B69" t="str">
            <v>Fornecida pela rede 3ª Esc</v>
          </cell>
          <cell r="C69"/>
          <cell r="D69"/>
          <cell r="E69"/>
          <cell r="F69"/>
        </row>
        <row r="70">
          <cell r="B70" t="str">
            <v>Recebida pela rede (indutiva)</v>
          </cell>
          <cell r="C70"/>
          <cell r="D70"/>
          <cell r="E70"/>
          <cell r="F70"/>
        </row>
        <row r="71">
          <cell r="B71" t="str">
            <v>Potência</v>
          </cell>
          <cell r="C71"/>
          <cell r="D71"/>
          <cell r="E71"/>
          <cell r="F71"/>
        </row>
        <row r="72">
          <cell r="B72" t="str">
            <v>Horas_de_ponta</v>
          </cell>
          <cell r="C72"/>
          <cell r="D72"/>
          <cell r="E72"/>
          <cell r="F72"/>
        </row>
        <row r="73">
          <cell r="B73" t="str">
            <v>Contratada</v>
          </cell>
          <cell r="C73"/>
          <cell r="D73"/>
          <cell r="E73"/>
          <cell r="F73"/>
        </row>
        <row r="74">
          <cell r="B74" t="str">
            <v>Vendas Baixa Tensão Normal</v>
          </cell>
          <cell r="C74">
            <v>74270315.953880504</v>
          </cell>
          <cell r="D74">
            <v>74858036.365953103</v>
          </cell>
          <cell r="E74">
            <v>75162079.910088807</v>
          </cell>
          <cell r="F74">
            <v>75455598.759319603</v>
          </cell>
        </row>
        <row r="75">
          <cell r="B75" t="str">
            <v>VENDA A CLIENTES FINAIS EM BTN (&gt;20,7 kVA) TRI-HORÁRIA</v>
          </cell>
          <cell r="C75">
            <v>7630336.6985282004</v>
          </cell>
          <cell r="D75">
            <v>7636259.6256600004</v>
          </cell>
          <cell r="E75">
            <v>7667593.3131654002</v>
          </cell>
          <cell r="F75">
            <v>7696647.3228729004</v>
          </cell>
        </row>
        <row r="76">
          <cell r="B76" t="str">
            <v>Potência</v>
          </cell>
          <cell r="C76">
            <v>922820.03</v>
          </cell>
          <cell r="D76">
            <v>919584.72</v>
          </cell>
          <cell r="E76">
            <v>922921.08</v>
          </cell>
          <cell r="F76">
            <v>925796.04</v>
          </cell>
        </row>
        <row r="77">
          <cell r="A77" t="str">
            <v>BTN_P_27,6</v>
          </cell>
          <cell r="B77" t="str">
            <v>27,6</v>
          </cell>
          <cell r="C77">
            <v>383361.86</v>
          </cell>
          <cell r="D77">
            <v>382039.2</v>
          </cell>
          <cell r="E77">
            <v>383423.4</v>
          </cell>
          <cell r="F77">
            <v>384346.2</v>
          </cell>
        </row>
        <row r="78">
          <cell r="A78" t="str">
            <v>BTN_P_34,5</v>
          </cell>
          <cell r="B78" t="str">
            <v>34,5</v>
          </cell>
          <cell r="C78">
            <v>217261.65</v>
          </cell>
          <cell r="D78">
            <v>217365.12</v>
          </cell>
          <cell r="E78">
            <v>217940.16</v>
          </cell>
          <cell r="F78">
            <v>218515.20000000001</v>
          </cell>
        </row>
        <row r="79">
          <cell r="A79" t="str">
            <v>BTN_P_41,4</v>
          </cell>
          <cell r="B79" t="str">
            <v>41,4</v>
          </cell>
          <cell r="C79">
            <v>322196.52</v>
          </cell>
          <cell r="D79">
            <v>320180.40000000002</v>
          </cell>
          <cell r="E79">
            <v>321557.52</v>
          </cell>
          <cell r="F79">
            <v>322934.64</v>
          </cell>
        </row>
        <row r="80">
          <cell r="B80" t="str">
            <v>Energia Activa</v>
          </cell>
          <cell r="C80">
            <v>6707516.6685282001</v>
          </cell>
          <cell r="D80">
            <v>6716674.9056599997</v>
          </cell>
          <cell r="E80">
            <v>6744672.2331654001</v>
          </cell>
          <cell r="F80">
            <v>6770851.2828729004</v>
          </cell>
        </row>
        <row r="81">
          <cell r="A81" t="str">
            <v>BTN_&gt;20,7_E_Horas de ponta</v>
          </cell>
          <cell r="B81" t="str">
            <v>Horas de ponta</v>
          </cell>
          <cell r="C81">
            <v>2518922.4731100001</v>
          </cell>
          <cell r="D81">
            <v>2520487.7143259998</v>
          </cell>
          <cell r="E81">
            <v>2531029.2411480998</v>
          </cell>
          <cell r="F81">
            <v>2540860.9578656</v>
          </cell>
        </row>
        <row r="82">
          <cell r="B82" t="str">
            <v>Horas de ponta - 27,6</v>
          </cell>
          <cell r="C82">
            <v>1091757.9234261999</v>
          </cell>
          <cell r="D82">
            <v>1092323.0510180001</v>
          </cell>
          <cell r="E82">
            <v>1096977.1976715999</v>
          </cell>
          <cell r="F82">
            <v>1101233.0694709001</v>
          </cell>
        </row>
        <row r="83">
          <cell r="B83" t="str">
            <v>Horas de ponta - 34,5</v>
          </cell>
          <cell r="C83">
            <v>564154.19264390005</v>
          </cell>
          <cell r="D83">
            <v>565599.10972169996</v>
          </cell>
          <cell r="E83">
            <v>567868.37692509999</v>
          </cell>
          <cell r="F83">
            <v>570069.88551269996</v>
          </cell>
        </row>
        <row r="84">
          <cell r="B84" t="str">
            <v>Horas de ponta - 41,4</v>
          </cell>
          <cell r="C84">
            <v>863010.35703990003</v>
          </cell>
          <cell r="D84">
            <v>862565.5535863</v>
          </cell>
          <cell r="E84">
            <v>866183.66655139998</v>
          </cell>
          <cell r="F84">
            <v>869558.00288199994</v>
          </cell>
        </row>
        <row r="85">
          <cell r="A85" t="str">
            <v>BTN_&gt;20,7_E_Horas cheias</v>
          </cell>
          <cell r="B85" t="str">
            <v>Horas cheias</v>
          </cell>
          <cell r="C85">
            <v>3127637.3667388</v>
          </cell>
          <cell r="D85">
            <v>3133131.2584768999</v>
          </cell>
          <cell r="E85">
            <v>3146186.5770792998</v>
          </cell>
          <cell r="F85">
            <v>3158404.6285937</v>
          </cell>
        </row>
        <row r="86">
          <cell r="B86" t="str">
            <v>Horas cheias - 27,6</v>
          </cell>
          <cell r="C86">
            <v>1347975.4524469001</v>
          </cell>
          <cell r="D86">
            <v>1349600.5824498001</v>
          </cell>
          <cell r="E86">
            <v>1355297.6175991001</v>
          </cell>
          <cell r="F86">
            <v>1360521.3075242001</v>
          </cell>
        </row>
        <row r="87">
          <cell r="B87" t="str">
            <v>Horas cheias - 34,5</v>
          </cell>
          <cell r="C87">
            <v>702055.12915569998</v>
          </cell>
          <cell r="D87">
            <v>705156.56895310001</v>
          </cell>
          <cell r="E87">
            <v>707994.5327786</v>
          </cell>
          <cell r="F87">
            <v>710758.21426030004</v>
          </cell>
        </row>
        <row r="88">
          <cell r="B88" t="str">
            <v>Horas cheias - 41,4</v>
          </cell>
          <cell r="C88">
            <v>1077606.7851362</v>
          </cell>
          <cell r="D88">
            <v>1078374.1070739999</v>
          </cell>
          <cell r="E88">
            <v>1082894.4267016</v>
          </cell>
          <cell r="F88">
            <v>1087125.1068092</v>
          </cell>
        </row>
        <row r="89">
          <cell r="A89" t="str">
            <v>BTN_&gt;20,7_E_Horas de vazio</v>
          </cell>
          <cell r="B89" t="str">
            <v>Horas de vazio</v>
          </cell>
          <cell r="C89">
            <v>1060956.8286794</v>
          </cell>
          <cell r="D89">
            <v>1063055.9328570999</v>
          </cell>
          <cell r="E89">
            <v>1067456.414938</v>
          </cell>
          <cell r="F89">
            <v>1071585.6964135999</v>
          </cell>
        </row>
        <row r="90">
          <cell r="B90" t="str">
            <v>Horas de vazio - 27,6</v>
          </cell>
          <cell r="C90">
            <v>480017.24366149999</v>
          </cell>
          <cell r="D90">
            <v>482093.88738159998</v>
          </cell>
          <cell r="E90">
            <v>484124.5073234</v>
          </cell>
          <cell r="F90">
            <v>485990.74967320001</v>
          </cell>
        </row>
        <row r="91">
          <cell r="B91" t="str">
            <v>Horas de vazio - 34,5</v>
          </cell>
          <cell r="C91">
            <v>245183.1425744</v>
          </cell>
          <cell r="D91">
            <v>245306.30965169999</v>
          </cell>
          <cell r="E91">
            <v>246284.62955049999</v>
          </cell>
          <cell r="F91">
            <v>247245.2016567</v>
          </cell>
        </row>
        <row r="92">
          <cell r="B92" t="str">
            <v>Horas de vazio - 41,4</v>
          </cell>
          <cell r="C92">
            <v>335756.44244349998</v>
          </cell>
          <cell r="D92">
            <v>335655.73582379997</v>
          </cell>
          <cell r="E92">
            <v>337047.27806410001</v>
          </cell>
          <cell r="F92">
            <v>338349.74508369999</v>
          </cell>
        </row>
        <row r="93">
          <cell r="B93" t="str">
            <v>VENDA A CLIENTES FINAIS EM BTN (&lt;=20,7 kVA e &gt; 2,3 kVA)</v>
          </cell>
          <cell r="C93">
            <v>56501740.776419297</v>
          </cell>
          <cell r="D93">
            <v>56828199.628259502</v>
          </cell>
          <cell r="E93">
            <v>57057892.447828703</v>
          </cell>
          <cell r="F93">
            <v>57280667.9189483</v>
          </cell>
        </row>
        <row r="94">
          <cell r="B94" t="str">
            <v>Potência</v>
          </cell>
          <cell r="C94">
            <v>10285971.619999999</v>
          </cell>
          <cell r="D94">
            <v>10329415.439999999</v>
          </cell>
          <cell r="E94">
            <v>10369815.359999999</v>
          </cell>
          <cell r="F94">
            <v>10411664.52</v>
          </cell>
        </row>
        <row r="95">
          <cell r="B95" t="str">
            <v>Tarifa Simples</v>
          </cell>
          <cell r="C95">
            <v>6962035.9900000002</v>
          </cell>
          <cell r="D95">
            <v>6986570.1600000001</v>
          </cell>
          <cell r="E95">
            <v>7013550.8399999999</v>
          </cell>
          <cell r="F95">
            <v>7042893</v>
          </cell>
        </row>
        <row r="96">
          <cell r="A96" t="str">
            <v>BTN_Simples_P_3,45</v>
          </cell>
          <cell r="B96" t="str">
            <v>3,45</v>
          </cell>
          <cell r="C96">
            <v>2367748.4300000002</v>
          </cell>
          <cell r="D96">
            <v>2371553.64</v>
          </cell>
          <cell r="E96">
            <v>2381232.96</v>
          </cell>
          <cell r="F96">
            <v>2391333.12</v>
          </cell>
        </row>
        <row r="97">
          <cell r="A97" t="str">
            <v>BTN_Simples_P_4,6</v>
          </cell>
          <cell r="B97" t="str">
            <v>4,6</v>
          </cell>
          <cell r="C97">
            <v>74636.61</v>
          </cell>
          <cell r="D97">
            <v>75068.88</v>
          </cell>
          <cell r="E97">
            <v>75303.960000000006</v>
          </cell>
          <cell r="F97">
            <v>75617.399999999994</v>
          </cell>
        </row>
        <row r="98">
          <cell r="A98" t="str">
            <v>BTN_Simples_P_5,75</v>
          </cell>
          <cell r="B98" t="str">
            <v>5,75</v>
          </cell>
          <cell r="C98">
            <v>48089.77</v>
          </cell>
          <cell r="D98">
            <v>48428.639999999999</v>
          </cell>
          <cell r="E98">
            <v>48524.160000000003</v>
          </cell>
          <cell r="F98">
            <v>48810.720000000001</v>
          </cell>
        </row>
        <row r="99">
          <cell r="A99" t="str">
            <v>BTN_Simples_P_6,9</v>
          </cell>
          <cell r="B99" t="str">
            <v>6,9</v>
          </cell>
          <cell r="C99">
            <v>2705705.63</v>
          </cell>
          <cell r="D99">
            <v>2717744.4</v>
          </cell>
          <cell r="E99">
            <v>2728063.8</v>
          </cell>
          <cell r="F99">
            <v>2739177</v>
          </cell>
        </row>
        <row r="100">
          <cell r="A100" t="str">
            <v>BTN_Simples_P_10,35</v>
          </cell>
          <cell r="B100" t="str">
            <v>10,35</v>
          </cell>
          <cell r="C100">
            <v>694236.29</v>
          </cell>
          <cell r="D100">
            <v>695054.88</v>
          </cell>
          <cell r="E100">
            <v>697886.4</v>
          </cell>
          <cell r="F100">
            <v>700884.47999999998</v>
          </cell>
        </row>
        <row r="101">
          <cell r="A101" t="str">
            <v>BTN_Simples_P_13,8</v>
          </cell>
          <cell r="B101" t="str">
            <v>13,8</v>
          </cell>
          <cell r="C101">
            <v>284232.15999999997</v>
          </cell>
          <cell r="D101">
            <v>286860.36</v>
          </cell>
          <cell r="E101">
            <v>287738.28000000003</v>
          </cell>
          <cell r="F101">
            <v>289055.15999999997</v>
          </cell>
        </row>
        <row r="102">
          <cell r="A102" t="str">
            <v>BTN_Simples_P_17,25</v>
          </cell>
          <cell r="B102" t="str">
            <v>17,25</v>
          </cell>
          <cell r="C102">
            <v>466530.02</v>
          </cell>
          <cell r="D102">
            <v>468518.16</v>
          </cell>
          <cell r="E102">
            <v>470149.68</v>
          </cell>
          <cell r="F102">
            <v>472053.12</v>
          </cell>
        </row>
        <row r="103">
          <cell r="A103" t="str">
            <v>BTN_Simples_P_20,7</v>
          </cell>
          <cell r="B103" t="str">
            <v>20,7</v>
          </cell>
          <cell r="C103">
            <v>320857.08</v>
          </cell>
          <cell r="D103">
            <v>323341.2</v>
          </cell>
          <cell r="E103">
            <v>324651.59999999998</v>
          </cell>
          <cell r="F103">
            <v>325962</v>
          </cell>
        </row>
        <row r="104">
          <cell r="B104" t="str">
            <v>Tarifa bi-horária</v>
          </cell>
          <cell r="C104">
            <v>222287.69</v>
          </cell>
          <cell r="D104">
            <v>221664.96</v>
          </cell>
          <cell r="E104">
            <v>222860.4</v>
          </cell>
          <cell r="F104">
            <v>223092</v>
          </cell>
        </row>
        <row r="105">
          <cell r="A105" t="str">
            <v>BTN_Bi_P_3,45</v>
          </cell>
          <cell r="B105" t="str">
            <v>3,45</v>
          </cell>
          <cell r="C105">
            <v>14964.42</v>
          </cell>
          <cell r="D105">
            <v>14955.6</v>
          </cell>
          <cell r="E105">
            <v>15017.4</v>
          </cell>
          <cell r="F105">
            <v>15017.4</v>
          </cell>
        </row>
        <row r="106">
          <cell r="A106" t="str">
            <v>BTN_Bi_P_4,6</v>
          </cell>
          <cell r="B106" t="str">
            <v>4,6</v>
          </cell>
          <cell r="C106">
            <v>2482.0500000000002</v>
          </cell>
          <cell r="D106">
            <v>2488.6799999999998</v>
          </cell>
          <cell r="E106">
            <v>2488.6799999999998</v>
          </cell>
          <cell r="F106">
            <v>2488.6799999999998</v>
          </cell>
        </row>
        <row r="107">
          <cell r="A107" t="str">
            <v>BTN_Bi_P_5,75</v>
          </cell>
          <cell r="B107" t="str">
            <v>5,75</v>
          </cell>
          <cell r="C107">
            <v>970.11</v>
          </cell>
          <cell r="D107">
            <v>974.4</v>
          </cell>
          <cell r="E107">
            <v>974.4</v>
          </cell>
          <cell r="F107">
            <v>974.4</v>
          </cell>
        </row>
        <row r="108">
          <cell r="A108" t="str">
            <v>BTN_Bi_P_6,9</v>
          </cell>
          <cell r="B108" t="str">
            <v>6,9</v>
          </cell>
          <cell r="C108">
            <v>80268.34</v>
          </cell>
          <cell r="D108">
            <v>80249.399999999994</v>
          </cell>
          <cell r="E108">
            <v>80712.600000000006</v>
          </cell>
          <cell r="F108">
            <v>80944.2</v>
          </cell>
        </row>
        <row r="109">
          <cell r="A109" t="str">
            <v>BTN_Bi_P_10,35</v>
          </cell>
          <cell r="B109" t="str">
            <v>10,35</v>
          </cell>
          <cell r="C109">
            <v>31955.18</v>
          </cell>
          <cell r="D109">
            <v>31730.16</v>
          </cell>
          <cell r="E109">
            <v>31899.84</v>
          </cell>
          <cell r="F109">
            <v>31899.84</v>
          </cell>
        </row>
        <row r="110">
          <cell r="A110" t="str">
            <v>BTN_Bi_P_13,8</v>
          </cell>
          <cell r="B110" t="str">
            <v>13,8</v>
          </cell>
          <cell r="C110">
            <v>31988.59</v>
          </cell>
          <cell r="D110">
            <v>31728.48</v>
          </cell>
          <cell r="E110">
            <v>31951.919999999998</v>
          </cell>
          <cell r="F110">
            <v>31951.919999999998</v>
          </cell>
        </row>
        <row r="111">
          <cell r="A111" t="str">
            <v>BTN_Bi_P_17,25</v>
          </cell>
          <cell r="B111" t="str">
            <v>17,25</v>
          </cell>
          <cell r="C111">
            <v>36712.089999999997</v>
          </cell>
          <cell r="D111">
            <v>36606.239999999998</v>
          </cell>
          <cell r="E111">
            <v>36883.56</v>
          </cell>
          <cell r="F111">
            <v>36883.56</v>
          </cell>
        </row>
        <row r="112">
          <cell r="A112" t="str">
            <v>BTN_Bi_P_20,7</v>
          </cell>
          <cell r="B112" t="str">
            <v>20,7</v>
          </cell>
          <cell r="C112">
            <v>22946.91</v>
          </cell>
          <cell r="D112">
            <v>22932</v>
          </cell>
          <cell r="E112">
            <v>22932</v>
          </cell>
          <cell r="F112">
            <v>22932</v>
          </cell>
        </row>
        <row r="113">
          <cell r="B113" t="str">
            <v>Tarifa tri-horária</v>
          </cell>
          <cell r="C113">
            <v>3101647.94</v>
          </cell>
          <cell r="D113">
            <v>3121180.32</v>
          </cell>
          <cell r="E113">
            <v>3133404.12</v>
          </cell>
          <cell r="F113">
            <v>3145679.52</v>
          </cell>
        </row>
        <row r="114">
          <cell r="A114" t="str">
            <v>BTN_Tri_P_3,45</v>
          </cell>
          <cell r="B114" t="str">
            <v>3,45</v>
          </cell>
          <cell r="C114">
            <v>401664.95</v>
          </cell>
          <cell r="D114">
            <v>406644</v>
          </cell>
          <cell r="E114">
            <v>408189</v>
          </cell>
          <cell r="F114">
            <v>409795.8</v>
          </cell>
        </row>
        <row r="115">
          <cell r="A115" t="str">
            <v>BTN_Tri_P_4,6</v>
          </cell>
          <cell r="B115" t="str">
            <v>4,6</v>
          </cell>
          <cell r="C115">
            <v>73589.23</v>
          </cell>
          <cell r="D115">
            <v>74259</v>
          </cell>
          <cell r="E115">
            <v>74499.839999999997</v>
          </cell>
          <cell r="F115">
            <v>74740.679999999993</v>
          </cell>
        </row>
        <row r="116">
          <cell r="A116" t="str">
            <v>BTN_Tri_P_5,75</v>
          </cell>
          <cell r="B116" t="str">
            <v>5,75</v>
          </cell>
          <cell r="C116">
            <v>51818.18</v>
          </cell>
          <cell r="D116">
            <v>52130.400000000001</v>
          </cell>
          <cell r="E116">
            <v>52227.839999999997</v>
          </cell>
          <cell r="F116">
            <v>52422.720000000001</v>
          </cell>
        </row>
        <row r="117">
          <cell r="A117" t="str">
            <v>BTN_Tri_P_6,9</v>
          </cell>
          <cell r="B117" t="str">
            <v>6,9</v>
          </cell>
          <cell r="C117">
            <v>1259466.02</v>
          </cell>
          <cell r="D117">
            <v>1266736.2</v>
          </cell>
          <cell r="E117">
            <v>1271831.3999999999</v>
          </cell>
          <cell r="F117">
            <v>1276926.6000000001</v>
          </cell>
        </row>
        <row r="118">
          <cell r="A118" t="str">
            <v>BTN_Tri_P_10,35</v>
          </cell>
          <cell r="B118" t="str">
            <v>10,35</v>
          </cell>
          <cell r="C118">
            <v>252001.03</v>
          </cell>
          <cell r="D118">
            <v>253841.28</v>
          </cell>
          <cell r="E118">
            <v>254859.36</v>
          </cell>
          <cell r="F118">
            <v>256047.12</v>
          </cell>
        </row>
        <row r="119">
          <cell r="A119" t="str">
            <v>BTN_Tri_P_13,8</v>
          </cell>
          <cell r="B119" t="str">
            <v>13,8</v>
          </cell>
          <cell r="C119">
            <v>148986.5</v>
          </cell>
          <cell r="D119">
            <v>151268.88</v>
          </cell>
          <cell r="E119">
            <v>151715.76</v>
          </cell>
          <cell r="F119">
            <v>152162.64000000001</v>
          </cell>
        </row>
        <row r="120">
          <cell r="A120" t="str">
            <v>BTN_Tri_P_17,25</v>
          </cell>
          <cell r="B120" t="str">
            <v>17,25</v>
          </cell>
          <cell r="C120">
            <v>180283.13</v>
          </cell>
          <cell r="D120">
            <v>182476.56</v>
          </cell>
          <cell r="E120">
            <v>183308.52</v>
          </cell>
          <cell r="F120">
            <v>183863.16</v>
          </cell>
        </row>
        <row r="121">
          <cell r="A121" t="str">
            <v>BTN_Tri_P_20,7</v>
          </cell>
          <cell r="B121" t="str">
            <v>20,7</v>
          </cell>
          <cell r="C121">
            <v>733838.9</v>
          </cell>
          <cell r="D121">
            <v>733824</v>
          </cell>
          <cell r="E121">
            <v>736772.4</v>
          </cell>
          <cell r="F121">
            <v>739720.8</v>
          </cell>
        </row>
        <row r="122">
          <cell r="B122" t="str">
            <v>Energia Activa</v>
          </cell>
          <cell r="C122">
            <v>46215769.1564193</v>
          </cell>
          <cell r="D122">
            <v>46498784.188259497</v>
          </cell>
          <cell r="E122">
            <v>46688077.087828703</v>
          </cell>
          <cell r="F122">
            <v>46869003.398948297</v>
          </cell>
        </row>
        <row r="123">
          <cell r="B123" t="str">
            <v>Tarifa Simples &gt; 2,3 e &lt; 20,7</v>
          </cell>
          <cell r="C123">
            <v>27603878.432233699</v>
          </cell>
          <cell r="D123">
            <v>27713920.789475702</v>
          </cell>
          <cell r="E123">
            <v>27824951.049812101</v>
          </cell>
          <cell r="F123">
            <v>27932589.971880801</v>
          </cell>
        </row>
        <row r="124">
          <cell r="A124" t="str">
            <v>BTN_&lt;20,7_E_Energia Simples</v>
          </cell>
          <cell r="B124" t="str">
            <v>Energia Simples</v>
          </cell>
          <cell r="C124">
            <v>27603878.432233699</v>
          </cell>
          <cell r="D124">
            <v>27713920.789475702</v>
          </cell>
          <cell r="E124">
            <v>27824951.049812101</v>
          </cell>
          <cell r="F124">
            <v>27932589.971880801</v>
          </cell>
        </row>
        <row r="125">
          <cell r="B125" t="str">
            <v>Energia Simples - 3,45</v>
          </cell>
          <cell r="C125">
            <v>10477260.599681299</v>
          </cell>
          <cell r="D125">
            <v>10512279.4561496</v>
          </cell>
          <cell r="E125">
            <v>10554354.1942495</v>
          </cell>
          <cell r="F125">
            <v>10595622.6563046</v>
          </cell>
        </row>
        <row r="126">
          <cell r="B126" t="str">
            <v>Energia Simples - 4,6</v>
          </cell>
          <cell r="C126">
            <v>273332.7054945</v>
          </cell>
          <cell r="D126">
            <v>274747.35926290002</v>
          </cell>
          <cell r="E126">
            <v>275946.03613660001</v>
          </cell>
          <cell r="F126">
            <v>277006.07252270001</v>
          </cell>
        </row>
        <row r="127">
          <cell r="B127" t="str">
            <v>Energia Simples - 5,75</v>
          </cell>
          <cell r="C127">
            <v>190854.61664640001</v>
          </cell>
          <cell r="D127">
            <v>192027.55007930001</v>
          </cell>
          <cell r="E127">
            <v>192835.4343852</v>
          </cell>
          <cell r="F127">
            <v>193557.30468649999</v>
          </cell>
        </row>
        <row r="128">
          <cell r="B128" t="str">
            <v>Energia Simples - 6,9</v>
          </cell>
          <cell r="C128">
            <v>10283468.969492201</v>
          </cell>
          <cell r="D128">
            <v>10334762.5309189</v>
          </cell>
          <cell r="E128">
            <v>10375370.843115199</v>
          </cell>
          <cell r="F128">
            <v>10414467.5009849</v>
          </cell>
        </row>
        <row r="129">
          <cell r="B129" t="str">
            <v>Energia Simples - 10,35</v>
          </cell>
          <cell r="C129">
            <v>2212828.2018566001</v>
          </cell>
          <cell r="D129">
            <v>2219904.1001730999</v>
          </cell>
          <cell r="E129">
            <v>2229473.6993747</v>
          </cell>
          <cell r="F129">
            <v>2238592.7315969002</v>
          </cell>
        </row>
        <row r="130">
          <cell r="B130" t="str">
            <v>Energia Simples - 13,8</v>
          </cell>
          <cell r="C130">
            <v>925634.20967959997</v>
          </cell>
          <cell r="D130">
            <v>926686.86515129998</v>
          </cell>
          <cell r="E130">
            <v>930557.23220049997</v>
          </cell>
          <cell r="F130">
            <v>934109.87075799995</v>
          </cell>
        </row>
        <row r="131">
          <cell r="B131" t="str">
            <v>Energia Simples - 17,25</v>
          </cell>
          <cell r="C131">
            <v>1911413.1052033</v>
          </cell>
          <cell r="D131">
            <v>1915983.6738475</v>
          </cell>
          <cell r="E131">
            <v>1923397.9467901001</v>
          </cell>
          <cell r="F131">
            <v>1930882.9402491001</v>
          </cell>
        </row>
        <row r="132">
          <cell r="B132" t="str">
            <v>Energia Simples - 20,7</v>
          </cell>
          <cell r="C132">
            <v>1329086.0241797999</v>
          </cell>
          <cell r="D132">
            <v>1337529.2538931</v>
          </cell>
          <cell r="E132">
            <v>1343015.6635602999</v>
          </cell>
          <cell r="F132">
            <v>1348350.8947781001</v>
          </cell>
        </row>
        <row r="133">
          <cell r="B133" t="str">
            <v>Tarifa_bi-horária</v>
          </cell>
          <cell r="C133">
            <v>1626394.4490483</v>
          </cell>
          <cell r="D133">
            <v>1630459.4394650001</v>
          </cell>
          <cell r="E133">
            <v>1637262.4956360001</v>
          </cell>
          <cell r="F133">
            <v>1643543.0546897</v>
          </cell>
        </row>
        <row r="134">
          <cell r="A134" t="str">
            <v>BTN_&lt;20,7_Bi_E_Horas fora de vazio</v>
          </cell>
          <cell r="B134" t="str">
            <v>Horas fora de vazio</v>
          </cell>
          <cell r="C134">
            <v>1211791.2549922001</v>
          </cell>
          <cell r="D134">
            <v>1214683.3273994999</v>
          </cell>
          <cell r="E134">
            <v>1219756.0433312</v>
          </cell>
          <cell r="F134">
            <v>1224440.4141187</v>
          </cell>
        </row>
        <row r="135">
          <cell r="B135" t="str">
            <v>Horas fora de vazio - 3,45</v>
          </cell>
          <cell r="C135">
            <v>71761.642015999998</v>
          </cell>
          <cell r="D135">
            <v>72148.201229099999</v>
          </cell>
          <cell r="E135">
            <v>72452.035709000003</v>
          </cell>
          <cell r="F135">
            <v>72738.522408599994</v>
          </cell>
        </row>
        <row r="136">
          <cell r="B136" t="str">
            <v>Horas fora de vazio - 4,6</v>
          </cell>
          <cell r="C136">
            <v>10065.9496958</v>
          </cell>
          <cell r="D136">
            <v>10046.350810399999</v>
          </cell>
          <cell r="E136">
            <v>10090.927684300001</v>
          </cell>
          <cell r="F136">
            <v>10128.7317318</v>
          </cell>
        </row>
        <row r="137">
          <cell r="B137" t="str">
            <v>Horas fora de vazio - 5,75</v>
          </cell>
          <cell r="C137">
            <v>3208.1603497000001</v>
          </cell>
          <cell r="D137">
            <v>3201.6322989</v>
          </cell>
          <cell r="E137">
            <v>3218.9688120999999</v>
          </cell>
          <cell r="F137">
            <v>3233.3559083</v>
          </cell>
        </row>
        <row r="138">
          <cell r="B138" t="str">
            <v>Horas fora de vazio - 6,9</v>
          </cell>
          <cell r="C138">
            <v>333413.54193220002</v>
          </cell>
          <cell r="D138">
            <v>334943.26217080001</v>
          </cell>
          <cell r="E138">
            <v>336416.05089269998</v>
          </cell>
          <cell r="F138">
            <v>337762.83166620001</v>
          </cell>
        </row>
        <row r="139">
          <cell r="B139" t="str">
            <v>Horas fora de vazio - 10,35</v>
          </cell>
          <cell r="C139">
            <v>157907.23079860001</v>
          </cell>
          <cell r="D139">
            <v>158084.9740977</v>
          </cell>
          <cell r="E139">
            <v>158728.3673862</v>
          </cell>
          <cell r="F139">
            <v>159332.14766069999</v>
          </cell>
        </row>
        <row r="140">
          <cell r="B140" t="str">
            <v>Horas fora de vazio - 13,8</v>
          </cell>
          <cell r="C140">
            <v>257797.0129757</v>
          </cell>
          <cell r="D140">
            <v>257958.27343959999</v>
          </cell>
          <cell r="E140">
            <v>259029.0787977</v>
          </cell>
          <cell r="F140">
            <v>259987.4768299</v>
          </cell>
        </row>
        <row r="141">
          <cell r="B141" t="str">
            <v>Horas fora de vazio - 17,25</v>
          </cell>
          <cell r="C141">
            <v>206351.75265810001</v>
          </cell>
          <cell r="D141">
            <v>206486.66052159999</v>
          </cell>
          <cell r="E141">
            <v>207307.08000310001</v>
          </cell>
          <cell r="F141">
            <v>208076.85846059999</v>
          </cell>
        </row>
        <row r="142">
          <cell r="B142" t="str">
            <v>Horas fora de vazio - 20,7</v>
          </cell>
          <cell r="C142">
            <v>171285.96456610001</v>
          </cell>
          <cell r="D142">
            <v>171813.97283139999</v>
          </cell>
          <cell r="E142">
            <v>172513.53404609999</v>
          </cell>
          <cell r="F142">
            <v>173180.48945260001</v>
          </cell>
        </row>
        <row r="143">
          <cell r="A143" t="str">
            <v>BTN_&lt;20,7_Bi_E_Horas de vazio</v>
          </cell>
          <cell r="B143" t="str">
            <v>Horas de vazio</v>
          </cell>
          <cell r="C143">
            <v>414603.19405609998</v>
          </cell>
          <cell r="D143">
            <v>415776.1120655</v>
          </cell>
          <cell r="E143">
            <v>417506.45230479998</v>
          </cell>
          <cell r="F143">
            <v>419102.640571</v>
          </cell>
        </row>
        <row r="144">
          <cell r="B144" t="str">
            <v>Horas de vazio - 3,45</v>
          </cell>
          <cell r="C144">
            <v>24614.941269899999</v>
          </cell>
          <cell r="D144">
            <v>24829.367163200001</v>
          </cell>
          <cell r="E144">
            <v>24932.910455099998</v>
          </cell>
          <cell r="F144">
            <v>25031.657974199999</v>
          </cell>
        </row>
        <row r="145">
          <cell r="B145" t="str">
            <v>Horas de vazio - 4,6</v>
          </cell>
          <cell r="C145">
            <v>3431.8522440000002</v>
          </cell>
          <cell r="D145">
            <v>3468.7452176000002</v>
          </cell>
          <cell r="E145">
            <v>3484.8926335000001</v>
          </cell>
          <cell r="F145">
            <v>3498.8801266999999</v>
          </cell>
        </row>
        <row r="146">
          <cell r="B146" t="str">
            <v>Horas de vazio - 5,75</v>
          </cell>
          <cell r="C146">
            <v>1204.7336835000001</v>
          </cell>
          <cell r="D146">
            <v>1205.201759</v>
          </cell>
          <cell r="E146">
            <v>1211.7278037000001</v>
          </cell>
          <cell r="F146">
            <v>1217.1435892</v>
          </cell>
        </row>
        <row r="147">
          <cell r="B147" t="str">
            <v>Horas de vazio - 6,9</v>
          </cell>
          <cell r="C147">
            <v>104419.28604019999</v>
          </cell>
          <cell r="D147">
            <v>104951.54887899999</v>
          </cell>
          <cell r="E147">
            <v>105411.2867001</v>
          </cell>
          <cell r="F147">
            <v>105834.0505723</v>
          </cell>
        </row>
        <row r="148">
          <cell r="B148" t="str">
            <v>Horas de vazio - 10,35</v>
          </cell>
          <cell r="C148">
            <v>55198.069763400003</v>
          </cell>
          <cell r="D148">
            <v>55382.941004499997</v>
          </cell>
          <cell r="E148">
            <v>55607.329459499997</v>
          </cell>
          <cell r="F148">
            <v>55818.826951000003</v>
          </cell>
        </row>
        <row r="149">
          <cell r="B149" t="str">
            <v>Horas de vazio - 13,8</v>
          </cell>
          <cell r="C149">
            <v>96477.809538000001</v>
          </cell>
          <cell r="D149">
            <v>96373.936777199997</v>
          </cell>
          <cell r="E149">
            <v>96769.171209199994</v>
          </cell>
          <cell r="F149">
            <v>97123.453976399993</v>
          </cell>
        </row>
        <row r="150">
          <cell r="B150" t="str">
            <v>Horas de vazio - 17,25</v>
          </cell>
          <cell r="C150">
            <v>68037.824571200006</v>
          </cell>
          <cell r="D150">
            <v>68178.712575400001</v>
          </cell>
          <cell r="E150">
            <v>68448.632983300005</v>
          </cell>
          <cell r="F150">
            <v>68701.574894000005</v>
          </cell>
        </row>
        <row r="151">
          <cell r="B151" t="str">
            <v>Horas de vazio - 20,7</v>
          </cell>
          <cell r="C151">
            <v>61218.676945899999</v>
          </cell>
          <cell r="D151">
            <v>61385.658689600001</v>
          </cell>
          <cell r="E151">
            <v>61640.501060399998</v>
          </cell>
          <cell r="F151">
            <v>61877.052487200002</v>
          </cell>
        </row>
        <row r="152">
          <cell r="B152" t="str">
            <v>Tarifa Tri-horária</v>
          </cell>
          <cell r="C152">
            <v>16985496.275137302</v>
          </cell>
          <cell r="D152">
            <v>17154403.959318802</v>
          </cell>
          <cell r="E152">
            <v>17225863.542380601</v>
          </cell>
          <cell r="F152">
            <v>17292870.372377802</v>
          </cell>
        </row>
        <row r="153">
          <cell r="A153" t="str">
            <v>BTN_&lt;20,7_Tri_E_Horas de ponta</v>
          </cell>
          <cell r="B153" t="str">
            <v>Horas de ponta</v>
          </cell>
          <cell r="C153">
            <v>4339092.5976219</v>
          </cell>
          <cell r="D153">
            <v>4404901.9608573997</v>
          </cell>
          <cell r="E153">
            <v>4423380.5929472996</v>
          </cell>
          <cell r="F153">
            <v>4440679.5278147999</v>
          </cell>
        </row>
        <row r="154">
          <cell r="B154" t="str">
            <v>Horas de ponta - 3,45</v>
          </cell>
          <cell r="C154">
            <v>615910.36087500001</v>
          </cell>
          <cell r="D154">
            <v>626531.8544824</v>
          </cell>
          <cell r="E154">
            <v>629062.26096800005</v>
          </cell>
          <cell r="F154">
            <v>631503.31706409995</v>
          </cell>
        </row>
        <row r="155">
          <cell r="B155" t="str">
            <v>Horas de ponta - 4,6</v>
          </cell>
          <cell r="C155">
            <v>129754.0060989</v>
          </cell>
          <cell r="D155">
            <v>137005.59686799999</v>
          </cell>
          <cell r="E155">
            <v>137564.59466450001</v>
          </cell>
          <cell r="F155">
            <v>138073.38249250001</v>
          </cell>
        </row>
        <row r="156">
          <cell r="B156" t="str">
            <v>Horas de ponta - 5,75</v>
          </cell>
          <cell r="C156">
            <v>110414.6659818</v>
          </cell>
          <cell r="D156">
            <v>117573.7812993</v>
          </cell>
          <cell r="E156">
            <v>118070.6161539</v>
          </cell>
          <cell r="F156">
            <v>118520.91453769999</v>
          </cell>
        </row>
        <row r="157">
          <cell r="B157" t="str">
            <v>Horas de ponta - 6,9</v>
          </cell>
          <cell r="C157">
            <v>1541436.7245881001</v>
          </cell>
          <cell r="D157">
            <v>1557179.7702101001</v>
          </cell>
          <cell r="E157">
            <v>1563443.0500572999</v>
          </cell>
          <cell r="F157">
            <v>1569455.9548547999</v>
          </cell>
        </row>
        <row r="158">
          <cell r="B158" t="str">
            <v>Horas de ponta - 10,35</v>
          </cell>
          <cell r="C158">
            <v>364354.23230410001</v>
          </cell>
          <cell r="D158">
            <v>378506.71239120001</v>
          </cell>
          <cell r="E158">
            <v>380210.72286139999</v>
          </cell>
          <cell r="F158">
            <v>381756.6429184</v>
          </cell>
        </row>
        <row r="159">
          <cell r="B159" t="str">
            <v>Horas de ponta - 13,8</v>
          </cell>
          <cell r="C159">
            <v>184911.962753</v>
          </cell>
          <cell r="D159">
            <v>189193.8929913</v>
          </cell>
          <cell r="E159">
            <v>190064.10181699999</v>
          </cell>
          <cell r="F159">
            <v>190829.49185789999</v>
          </cell>
        </row>
        <row r="160">
          <cell r="B160" t="str">
            <v>Horas de ponta - 17,25</v>
          </cell>
          <cell r="C160">
            <v>215900.38023479999</v>
          </cell>
          <cell r="D160">
            <v>218667.9714676</v>
          </cell>
          <cell r="E160">
            <v>219606.8271694</v>
          </cell>
          <cell r="F160">
            <v>220495.04417189999</v>
          </cell>
        </row>
        <row r="161">
          <cell r="B161" t="str">
            <v>Horas de ponta - 20,7</v>
          </cell>
          <cell r="C161">
            <v>1176410.2647861999</v>
          </cell>
          <cell r="D161">
            <v>1180242.3811474999</v>
          </cell>
          <cell r="E161">
            <v>1185358.4192558001</v>
          </cell>
          <cell r="F161">
            <v>1190044.7799175</v>
          </cell>
        </row>
        <row r="162">
          <cell r="A162" t="str">
            <v>BTN_&lt;20,7_Tri_E_Horas cheias</v>
          </cell>
          <cell r="B162" t="str">
            <v>Horas cheias</v>
          </cell>
          <cell r="C162">
            <v>7594193.9027805999</v>
          </cell>
          <cell r="D162">
            <v>7679943.4275968</v>
          </cell>
          <cell r="E162">
            <v>7711911.4036082001</v>
          </cell>
          <cell r="F162">
            <v>7741962.9142533001</v>
          </cell>
        </row>
        <row r="163">
          <cell r="B163" t="str">
            <v>Horas cheias - 3,45</v>
          </cell>
          <cell r="C163">
            <v>1080595.9154656001</v>
          </cell>
          <cell r="D163">
            <v>1094387.6896061001</v>
          </cell>
          <cell r="E163">
            <v>1098796.3448900001</v>
          </cell>
          <cell r="F163">
            <v>1103064.9390797</v>
          </cell>
        </row>
        <row r="164">
          <cell r="B164" t="str">
            <v>Horas cheias - 4,6</v>
          </cell>
          <cell r="C164">
            <v>199792.4363837</v>
          </cell>
          <cell r="D164">
            <v>209313.00434479999</v>
          </cell>
          <cell r="E164">
            <v>210180.19512359999</v>
          </cell>
          <cell r="F164">
            <v>210964.787369</v>
          </cell>
        </row>
        <row r="165">
          <cell r="B165" t="str">
            <v>Horas cheias - 5,75</v>
          </cell>
          <cell r="C165">
            <v>163288.65067440001</v>
          </cell>
          <cell r="D165">
            <v>172253.95324830001</v>
          </cell>
          <cell r="E165">
            <v>172981.16273400001</v>
          </cell>
          <cell r="F165">
            <v>173639.31441190001</v>
          </cell>
        </row>
        <row r="166">
          <cell r="B166" t="str">
            <v>Horas cheias - 6,9</v>
          </cell>
          <cell r="C166">
            <v>2780620.2636064002</v>
          </cell>
          <cell r="D166">
            <v>2803110.1539447</v>
          </cell>
          <cell r="E166">
            <v>2814316.928146</v>
          </cell>
          <cell r="F166">
            <v>2825088.7152638999</v>
          </cell>
        </row>
        <row r="167">
          <cell r="B167" t="str">
            <v>Horas cheias - 10,35</v>
          </cell>
          <cell r="C167">
            <v>598365.54390819999</v>
          </cell>
          <cell r="D167">
            <v>616589.32941290003</v>
          </cell>
          <cell r="E167">
            <v>619337.52510760003</v>
          </cell>
          <cell r="F167">
            <v>621856.18557580002</v>
          </cell>
        </row>
        <row r="168">
          <cell r="B168" t="str">
            <v>Horas cheias - 13,8</v>
          </cell>
          <cell r="C168">
            <v>324033.31387720001</v>
          </cell>
          <cell r="D168">
            <v>329259.49909140001</v>
          </cell>
          <cell r="E168">
            <v>330753.03917489998</v>
          </cell>
          <cell r="F168">
            <v>332074.74366739998</v>
          </cell>
        </row>
        <row r="169">
          <cell r="B169" t="str">
            <v>Horas cheias - 17,25</v>
          </cell>
          <cell r="C169">
            <v>390797.03101799998</v>
          </cell>
          <cell r="D169">
            <v>394752.09309550002</v>
          </cell>
          <cell r="E169">
            <v>396437.84866740002</v>
          </cell>
          <cell r="F169">
            <v>398042.71290490002</v>
          </cell>
        </row>
        <row r="170">
          <cell r="B170" t="str">
            <v>Horas cheias - 20,7</v>
          </cell>
          <cell r="C170">
            <v>2056700.7478471</v>
          </cell>
          <cell r="D170">
            <v>2060277.7048531</v>
          </cell>
          <cell r="E170">
            <v>2069108.3597647001</v>
          </cell>
          <cell r="F170">
            <v>2077231.5159807</v>
          </cell>
        </row>
        <row r="171">
          <cell r="A171" t="str">
            <v>BTN_&lt;20,7_Tri_E_Horas de vazio</v>
          </cell>
          <cell r="B171" t="str">
            <v>Horas de vazio</v>
          </cell>
          <cell r="C171">
            <v>5052209.7747347998</v>
          </cell>
          <cell r="D171">
            <v>5069558.5708646001</v>
          </cell>
          <cell r="E171">
            <v>5090571.5458250996</v>
          </cell>
          <cell r="F171">
            <v>5110227.9303096998</v>
          </cell>
        </row>
        <row r="172">
          <cell r="B172" t="str">
            <v>Horas de vazio - 3,45</v>
          </cell>
          <cell r="C172">
            <v>757144.59745979996</v>
          </cell>
          <cell r="D172">
            <v>759909.53319770005</v>
          </cell>
          <cell r="E172">
            <v>762835.31936940004</v>
          </cell>
          <cell r="F172">
            <v>765692.0864879</v>
          </cell>
        </row>
        <row r="173">
          <cell r="B173" t="str">
            <v>Horas de vazio - 4,6</v>
          </cell>
          <cell r="C173">
            <v>314567.43936429999</v>
          </cell>
          <cell r="D173">
            <v>315277.79791289999</v>
          </cell>
          <cell r="E173">
            <v>316484.95017010003</v>
          </cell>
          <cell r="F173">
            <v>317630.7448096</v>
          </cell>
        </row>
        <row r="174">
          <cell r="B174" t="str">
            <v>Horas de vazio - 5,75</v>
          </cell>
          <cell r="C174">
            <v>296573.93427119998</v>
          </cell>
          <cell r="D174">
            <v>297112.5162822</v>
          </cell>
          <cell r="E174">
            <v>298306.4118529</v>
          </cell>
          <cell r="F174">
            <v>299403.51625270001</v>
          </cell>
        </row>
        <row r="175">
          <cell r="B175" t="str">
            <v>Horas de vazio - 6,9</v>
          </cell>
          <cell r="C175">
            <v>1558862.6387533001</v>
          </cell>
          <cell r="D175">
            <v>1569926.3324408999</v>
          </cell>
          <cell r="E175">
            <v>1576169.9508938999</v>
          </cell>
          <cell r="F175">
            <v>1582175.880687</v>
          </cell>
        </row>
        <row r="176">
          <cell r="B176" t="str">
            <v>Horas de vazio - 10,35</v>
          </cell>
          <cell r="C176">
            <v>719979.9879071</v>
          </cell>
          <cell r="D176">
            <v>721400.46564950002</v>
          </cell>
          <cell r="E176">
            <v>724633.96706679999</v>
          </cell>
          <cell r="F176">
            <v>727530.81012359995</v>
          </cell>
        </row>
        <row r="177">
          <cell r="B177" t="str">
            <v>Horas de vazio - 13,8</v>
          </cell>
          <cell r="C177">
            <v>273911.5905619</v>
          </cell>
          <cell r="D177">
            <v>272648.93275039998</v>
          </cell>
          <cell r="E177">
            <v>273907.96875599999</v>
          </cell>
          <cell r="F177">
            <v>275028.46028170001</v>
          </cell>
        </row>
        <row r="178">
          <cell r="B178" t="str">
            <v>Horas de vazio - 17,25</v>
          </cell>
          <cell r="C178">
            <v>237635.1785519</v>
          </cell>
          <cell r="D178">
            <v>238390.7820261</v>
          </cell>
          <cell r="E178">
            <v>239460.76908480001</v>
          </cell>
          <cell r="F178">
            <v>240455.16927139999</v>
          </cell>
        </row>
        <row r="179">
          <cell r="B179" t="str">
            <v>Horas de vazio - 20,7</v>
          </cell>
          <cell r="C179">
            <v>893534.40786529996</v>
          </cell>
          <cell r="D179">
            <v>894892.21060490003</v>
          </cell>
          <cell r="E179">
            <v>898772.20863120002</v>
          </cell>
          <cell r="F179">
            <v>902311.26239579997</v>
          </cell>
        </row>
        <row r="180">
          <cell r="B180" t="str">
            <v>VENDA A CLIENTES FINAIS EM BTN (&lt;= 2,3 kVA)</v>
          </cell>
          <cell r="C180">
            <v>999137.66830320004</v>
          </cell>
          <cell r="D180">
            <v>1021985.307733</v>
          </cell>
          <cell r="E180">
            <v>1025668.0458363</v>
          </cell>
          <cell r="F180">
            <v>1029233.6658899999</v>
          </cell>
        </row>
        <row r="181">
          <cell r="B181" t="str">
            <v>Potência</v>
          </cell>
          <cell r="C181">
            <v>100149.24</v>
          </cell>
          <cell r="D181">
            <v>98151.72</v>
          </cell>
          <cell r="E181">
            <v>98500.92</v>
          </cell>
          <cell r="F181">
            <v>98830.080000000002</v>
          </cell>
        </row>
        <row r="182">
          <cell r="B182" t="str">
            <v>Tarifa Simples</v>
          </cell>
          <cell r="C182">
            <v>96877.99</v>
          </cell>
          <cell r="D182">
            <v>96844.68</v>
          </cell>
          <cell r="E182">
            <v>97193.88</v>
          </cell>
          <cell r="F182">
            <v>97523.04</v>
          </cell>
        </row>
        <row r="183">
          <cell r="A183" t="str">
            <v>BTN_Simples_P_1,15</v>
          </cell>
          <cell r="B183" t="str">
            <v>1,15</v>
          </cell>
          <cell r="C183">
            <v>86369.45</v>
          </cell>
          <cell r="D183">
            <v>86366.52</v>
          </cell>
          <cell r="E183">
            <v>86670.36</v>
          </cell>
          <cell r="F183">
            <v>86999.52</v>
          </cell>
        </row>
        <row r="184">
          <cell r="A184" t="str">
            <v>BTN_Simples_P_2,3</v>
          </cell>
          <cell r="B184" t="str">
            <v>2,3</v>
          </cell>
          <cell r="C184">
            <v>10508.54</v>
          </cell>
          <cell r="D184">
            <v>10478.16</v>
          </cell>
          <cell r="E184">
            <v>10523.52</v>
          </cell>
          <cell r="F184">
            <v>10523.52</v>
          </cell>
        </row>
        <row r="185">
          <cell r="B185" t="str">
            <v>Tarifa bi-horária</v>
          </cell>
          <cell r="C185">
            <v>70.78</v>
          </cell>
          <cell r="D185">
            <v>70.680000000000007</v>
          </cell>
          <cell r="E185">
            <v>70.680000000000007</v>
          </cell>
          <cell r="F185">
            <v>70.680000000000007</v>
          </cell>
        </row>
        <row r="186">
          <cell r="A186" t="str">
            <v>BTN_Bi_P_1,15</v>
          </cell>
          <cell r="B186" t="str">
            <v>1,15</v>
          </cell>
          <cell r="C186">
            <v>25.27</v>
          </cell>
          <cell r="D186">
            <v>25.32</v>
          </cell>
          <cell r="E186">
            <v>25.32</v>
          </cell>
          <cell r="F186">
            <v>25.32</v>
          </cell>
        </row>
        <row r="187">
          <cell r="A187" t="str">
            <v>BTN_Bi_P_2,3</v>
          </cell>
          <cell r="B187" t="str">
            <v>2,3</v>
          </cell>
          <cell r="C187">
            <v>45.51</v>
          </cell>
          <cell r="D187">
            <v>45.36</v>
          </cell>
          <cell r="E187">
            <v>45.36</v>
          </cell>
          <cell r="F187">
            <v>45.36</v>
          </cell>
        </row>
        <row r="188">
          <cell r="B188" t="str">
            <v>Tarifa tri-horária</v>
          </cell>
          <cell r="C188">
            <v>3200.47</v>
          </cell>
          <cell r="D188">
            <v>1236.3599999999999</v>
          </cell>
          <cell r="E188">
            <v>1236.3599999999999</v>
          </cell>
          <cell r="F188">
            <v>1236.3599999999999</v>
          </cell>
        </row>
        <row r="189">
          <cell r="A189" t="str">
            <v>BTN_Tri_P_1,15</v>
          </cell>
          <cell r="B189" t="str">
            <v>1,15</v>
          </cell>
          <cell r="C189">
            <v>1047.17</v>
          </cell>
          <cell r="D189">
            <v>329.16</v>
          </cell>
          <cell r="E189">
            <v>329.16</v>
          </cell>
          <cell r="F189">
            <v>329.16</v>
          </cell>
        </row>
        <row r="190">
          <cell r="A190" t="str">
            <v>BTN_Tri_P_2,3</v>
          </cell>
          <cell r="B190" t="str">
            <v>2,3</v>
          </cell>
          <cell r="C190">
            <v>2153.3000000000002</v>
          </cell>
          <cell r="D190">
            <v>907.2</v>
          </cell>
          <cell r="E190">
            <v>907.2</v>
          </cell>
          <cell r="F190">
            <v>907.2</v>
          </cell>
        </row>
        <row r="191">
          <cell r="B191" t="str">
            <v>Energia Activa</v>
          </cell>
          <cell r="C191">
            <v>898988.42830320005</v>
          </cell>
          <cell r="D191">
            <v>923833.58773300005</v>
          </cell>
          <cell r="E191">
            <v>927167.12583629997</v>
          </cell>
          <cell r="F191">
            <v>930403.58588999999</v>
          </cell>
        </row>
        <row r="192">
          <cell r="B192" t="str">
            <v>Tarifa Simples</v>
          </cell>
          <cell r="C192">
            <v>231401.9057076</v>
          </cell>
          <cell r="D192">
            <v>232115.52940120001</v>
          </cell>
          <cell r="E192">
            <v>233018.4658376</v>
          </cell>
          <cell r="F192">
            <v>233898.50926369999</v>
          </cell>
        </row>
        <row r="193">
          <cell r="A193" t="str">
            <v>BTN_&lt;2,3_E_Energia Simples</v>
          </cell>
          <cell r="B193" t="str">
            <v>Energia Simples</v>
          </cell>
          <cell r="C193">
            <v>231401.9057076</v>
          </cell>
          <cell r="D193">
            <v>232115.52940120001</v>
          </cell>
          <cell r="E193">
            <v>233018.4658376</v>
          </cell>
          <cell r="F193">
            <v>233898.50926369999</v>
          </cell>
        </row>
        <row r="194">
          <cell r="B194" t="str">
            <v>Energia Simples - 1,15</v>
          </cell>
          <cell r="C194">
            <v>213775.37734820001</v>
          </cell>
          <cell r="D194">
            <v>214600.8224227</v>
          </cell>
          <cell r="E194">
            <v>215433.01490529999</v>
          </cell>
          <cell r="F194">
            <v>216247.22669760001</v>
          </cell>
        </row>
        <row r="195">
          <cell r="B195" t="str">
            <v>Energia Simples - 2,3</v>
          </cell>
          <cell r="C195">
            <v>17626.528359399999</v>
          </cell>
          <cell r="D195">
            <v>17514.706978499999</v>
          </cell>
          <cell r="E195">
            <v>17585.450932299998</v>
          </cell>
          <cell r="F195">
            <v>17651.282566099999</v>
          </cell>
        </row>
        <row r="196">
          <cell r="B196" t="str">
            <v>Tarifa bi-horária</v>
          </cell>
          <cell r="C196">
            <v>418.03497970000001</v>
          </cell>
          <cell r="D196">
            <v>428.77115559999999</v>
          </cell>
          <cell r="E196">
            <v>429.87245960000001</v>
          </cell>
          <cell r="F196">
            <v>431.5978662</v>
          </cell>
        </row>
        <row r="197">
          <cell r="A197" t="str">
            <v>BTN_&lt;2,3_Bi_E_Horas fora de vazio</v>
          </cell>
          <cell r="B197" t="str">
            <v>Horas fora de vazio</v>
          </cell>
          <cell r="C197">
            <v>290.5931013</v>
          </cell>
          <cell r="D197">
            <v>312.13267839999997</v>
          </cell>
          <cell r="E197">
            <v>312.93454170000001</v>
          </cell>
          <cell r="F197">
            <v>314.19126130000001</v>
          </cell>
        </row>
        <row r="198">
          <cell r="B198" t="str">
            <v>Horas fora de vazio - 1,15</v>
          </cell>
          <cell r="C198">
            <v>21.566358099999999</v>
          </cell>
          <cell r="D198">
            <v>22.766031300000002</v>
          </cell>
          <cell r="E198">
            <v>22.812854699999999</v>
          </cell>
          <cell r="F198">
            <v>22.850937500000001</v>
          </cell>
        </row>
        <row r="199">
          <cell r="B199" t="str">
            <v>Horas fora de vazio - 2,3</v>
          </cell>
          <cell r="C199">
            <v>269.0267432</v>
          </cell>
          <cell r="D199">
            <v>289.36664710000002</v>
          </cell>
          <cell r="E199">
            <v>290.12168700000001</v>
          </cell>
          <cell r="F199">
            <v>291.34032380000002</v>
          </cell>
        </row>
        <row r="200">
          <cell r="A200" t="str">
            <v>BTN_&lt;2,3_Bi_E_Horas de vazio</v>
          </cell>
          <cell r="B200" t="str">
            <v>Horas de vazio</v>
          </cell>
          <cell r="C200">
            <v>127.44187839999999</v>
          </cell>
          <cell r="D200">
            <v>116.6384772</v>
          </cell>
          <cell r="E200">
            <v>116.9379179</v>
          </cell>
          <cell r="F200">
            <v>117.4066049</v>
          </cell>
        </row>
        <row r="201">
          <cell r="B201" t="str">
            <v>Horas de vazio - 1,15</v>
          </cell>
          <cell r="C201">
            <v>10.006927900000001</v>
          </cell>
          <cell r="D201">
            <v>8.8723399000000001</v>
          </cell>
          <cell r="E201">
            <v>8.8905881000000004</v>
          </cell>
          <cell r="F201">
            <v>8.9054295000000003</v>
          </cell>
        </row>
        <row r="202">
          <cell r="B202" t="str">
            <v>Horas de vazio - 2,3</v>
          </cell>
          <cell r="C202">
            <v>117.4349505</v>
          </cell>
          <cell r="D202">
            <v>107.7661373</v>
          </cell>
          <cell r="E202">
            <v>108.0473298</v>
          </cell>
          <cell r="F202">
            <v>108.50117539999999</v>
          </cell>
        </row>
        <row r="203">
          <cell r="B203" t="str">
            <v>Tarifa Tri-horária</v>
          </cell>
          <cell r="C203">
            <v>667168.4876159</v>
          </cell>
          <cell r="D203">
            <v>691289.28717619996</v>
          </cell>
          <cell r="E203">
            <v>693718.78753910004</v>
          </cell>
          <cell r="F203">
            <v>696073.47876009997</v>
          </cell>
        </row>
        <row r="204">
          <cell r="A204" t="str">
            <v>BTN_&lt;2,3_Tri_E_Horas de ponta</v>
          </cell>
          <cell r="B204" t="str">
            <v>Horas de ponta</v>
          </cell>
          <cell r="C204">
            <v>107190.129377</v>
          </cell>
          <cell r="D204">
            <v>117661.6436197</v>
          </cell>
          <cell r="E204">
            <v>118086.8491549</v>
          </cell>
          <cell r="F204">
            <v>118491.45847290001</v>
          </cell>
        </row>
        <row r="205">
          <cell r="B205" t="str">
            <v>Horas de ponta - 1,15</v>
          </cell>
          <cell r="C205">
            <v>39226.901204200003</v>
          </cell>
          <cell r="D205">
            <v>43063.198121200003</v>
          </cell>
          <cell r="E205">
            <v>43223.125862399997</v>
          </cell>
          <cell r="F205">
            <v>43375.005548300003</v>
          </cell>
        </row>
        <row r="206">
          <cell r="B206" t="str">
            <v>Horas de ponta - 2,3</v>
          </cell>
          <cell r="C206">
            <v>67963.228172799994</v>
          </cell>
          <cell r="D206">
            <v>74598.445498500005</v>
          </cell>
          <cell r="E206">
            <v>74863.723292499999</v>
          </cell>
          <cell r="F206">
            <v>75116.452924600002</v>
          </cell>
        </row>
        <row r="207">
          <cell r="A207" t="str">
            <v>BTN_&lt;2,3_Tri_E_Horas cheias</v>
          </cell>
          <cell r="B207" t="str">
            <v>Horas cheias</v>
          </cell>
          <cell r="C207">
            <v>131544.75930400001</v>
          </cell>
          <cell r="D207">
            <v>144384.7254083</v>
          </cell>
          <cell r="E207">
            <v>144892.0381294</v>
          </cell>
          <cell r="F207">
            <v>145384.8818223</v>
          </cell>
        </row>
        <row r="208">
          <cell r="B208" t="str">
            <v>Horas cheias - 1,15</v>
          </cell>
          <cell r="C208">
            <v>48082.329253399999</v>
          </cell>
          <cell r="D208">
            <v>52772.815006999997</v>
          </cell>
          <cell r="E208">
            <v>52962.286837500003</v>
          </cell>
          <cell r="F208">
            <v>53147.041080299998</v>
          </cell>
        </row>
        <row r="209">
          <cell r="B209" t="str">
            <v>Horas cheias - 2,3</v>
          </cell>
          <cell r="C209">
            <v>83462.4300506</v>
          </cell>
          <cell r="D209">
            <v>91611.910401300003</v>
          </cell>
          <cell r="E209">
            <v>91929.7512919</v>
          </cell>
          <cell r="F209">
            <v>92237.840742</v>
          </cell>
        </row>
        <row r="210">
          <cell r="A210" t="str">
            <v>BTN_&lt;2,3_Tri_E_Horas de vazio</v>
          </cell>
          <cell r="B210" t="str">
            <v>Horas de vazio</v>
          </cell>
          <cell r="C210">
            <v>428433.59893490002</v>
          </cell>
          <cell r="D210">
            <v>429242.91814820003</v>
          </cell>
          <cell r="E210">
            <v>430739.90025479998</v>
          </cell>
          <cell r="F210">
            <v>432197.13846490002</v>
          </cell>
        </row>
        <row r="211">
          <cell r="B211" t="str">
            <v>Horas de vazio - 1,15</v>
          </cell>
          <cell r="C211">
            <v>154999.85521450001</v>
          </cell>
          <cell r="D211">
            <v>155178.28426290001</v>
          </cell>
          <cell r="E211">
            <v>155735.9967048</v>
          </cell>
          <cell r="F211">
            <v>156277.57373939999</v>
          </cell>
        </row>
        <row r="212">
          <cell r="B212" t="str">
            <v>Horas de vazio - 2,3</v>
          </cell>
          <cell r="C212">
            <v>273433.74372039997</v>
          </cell>
          <cell r="D212">
            <v>274064.63388530002</v>
          </cell>
          <cell r="E212">
            <v>275003.90354999999</v>
          </cell>
          <cell r="F212">
            <v>275919.56472550001</v>
          </cell>
        </row>
        <row r="213">
          <cell r="B213" t="str">
            <v>VENDA A CLIENTES FINAIS EM BTN SOCIAL (&lt;= 2,3 kVA)</v>
          </cell>
          <cell r="C213">
            <v>61958.839536799998</v>
          </cell>
          <cell r="D213">
            <v>63263.243177800003</v>
          </cell>
          <cell r="E213">
            <v>63476.4961501</v>
          </cell>
          <cell r="F213">
            <v>63687.826762999997</v>
          </cell>
        </row>
        <row r="214">
          <cell r="B214" t="str">
            <v>Potência</v>
          </cell>
          <cell r="C214">
            <v>12642.48</v>
          </cell>
          <cell r="D214">
            <v>13408.92</v>
          </cell>
          <cell r="E214">
            <v>13434.24</v>
          </cell>
          <cell r="F214">
            <v>13459.56</v>
          </cell>
        </row>
        <row r="215">
          <cell r="B215" t="str">
            <v>Tarifa Simples</v>
          </cell>
          <cell r="C215">
            <v>12598.63</v>
          </cell>
          <cell r="D215">
            <v>13363.56</v>
          </cell>
          <cell r="E215">
            <v>13388.88</v>
          </cell>
          <cell r="F215">
            <v>13414.2</v>
          </cell>
        </row>
        <row r="216">
          <cell r="A216" t="str">
            <v>BTN_Simples_P_Social_1,15</v>
          </cell>
          <cell r="B216" t="str">
            <v>1,15</v>
          </cell>
          <cell r="C216">
            <v>11532.12</v>
          </cell>
          <cell r="D216">
            <v>12229.56</v>
          </cell>
          <cell r="E216">
            <v>12254.88</v>
          </cell>
          <cell r="F216">
            <v>12280.2</v>
          </cell>
        </row>
        <row r="217">
          <cell r="A217" t="str">
            <v>BTN_Simples_P_Social_2,3</v>
          </cell>
          <cell r="B217" t="str">
            <v>2,3</v>
          </cell>
          <cell r="C217">
            <v>1066.51</v>
          </cell>
          <cell r="D217">
            <v>1134</v>
          </cell>
          <cell r="E217">
            <v>1134</v>
          </cell>
          <cell r="F217">
            <v>1134</v>
          </cell>
        </row>
        <row r="218">
          <cell r="B218" t="str">
            <v>Tarifa_bi-horária</v>
          </cell>
          <cell r="C218"/>
          <cell r="D218"/>
          <cell r="E218"/>
          <cell r="F218"/>
        </row>
        <row r="219">
          <cell r="A219" t="str">
            <v>BTN_Bi_P_Social_1,15</v>
          </cell>
          <cell r="B219" t="str">
            <v>1,15</v>
          </cell>
          <cell r="C219"/>
          <cell r="D219"/>
          <cell r="E219"/>
          <cell r="F219"/>
        </row>
        <row r="220">
          <cell r="A220" t="str">
            <v>BTN_Bi_P_Social_2,3</v>
          </cell>
          <cell r="B220" t="str">
            <v>2,3</v>
          </cell>
          <cell r="C220"/>
          <cell r="D220"/>
          <cell r="E220"/>
          <cell r="F220"/>
        </row>
        <row r="221">
          <cell r="B221" t="str">
            <v>Tarifa Tri-horária</v>
          </cell>
          <cell r="C221">
            <v>43.85</v>
          </cell>
          <cell r="D221">
            <v>45.36</v>
          </cell>
          <cell r="E221">
            <v>45.36</v>
          </cell>
          <cell r="F221">
            <v>45.36</v>
          </cell>
        </row>
        <row r="222">
          <cell r="A222" t="str">
            <v>BTN_Tri_P_Social_1,15</v>
          </cell>
          <cell r="B222" t="str">
            <v>1,15</v>
          </cell>
          <cell r="C222">
            <v>0.68</v>
          </cell>
          <cell r="D222"/>
          <cell r="E222"/>
          <cell r="F222"/>
        </row>
        <row r="223">
          <cell r="A223" t="str">
            <v>BTN_Tri_P_Social_2,3</v>
          </cell>
          <cell r="B223" t="str">
            <v>2,3</v>
          </cell>
          <cell r="C223">
            <v>43.17</v>
          </cell>
          <cell r="D223">
            <v>45.36</v>
          </cell>
          <cell r="E223">
            <v>45.36</v>
          </cell>
          <cell r="F223">
            <v>45.36</v>
          </cell>
        </row>
        <row r="224">
          <cell r="B224" t="str">
            <v>Energia Activa</v>
          </cell>
          <cell r="C224">
            <v>49316.359536800002</v>
          </cell>
          <cell r="D224">
            <v>49854.323177799997</v>
          </cell>
          <cell r="E224">
            <v>50042.256150100002</v>
          </cell>
          <cell r="F224">
            <v>50228.266763</v>
          </cell>
        </row>
        <row r="225">
          <cell r="B225" t="str">
            <v>Tarifa Simples</v>
          </cell>
          <cell r="C225">
            <v>49293.388278600003</v>
          </cell>
          <cell r="D225">
            <v>49834.004721500001</v>
          </cell>
          <cell r="E225">
            <v>50021.869636399999</v>
          </cell>
          <cell r="F225">
            <v>50207.806956100001</v>
          </cell>
        </row>
        <row r="226">
          <cell r="A226" t="str">
            <v>BTN_Social_&lt;2,3_E_Energia Simples</v>
          </cell>
          <cell r="B226" t="str">
            <v>Energia Simples</v>
          </cell>
          <cell r="C226">
            <v>49293.388278600003</v>
          </cell>
          <cell r="D226">
            <v>49834.004721500001</v>
          </cell>
          <cell r="E226">
            <v>50021.869636399999</v>
          </cell>
          <cell r="F226">
            <v>50207.806956100001</v>
          </cell>
        </row>
        <row r="227">
          <cell r="B227" t="str">
            <v>Energia Simples - 1,15</v>
          </cell>
          <cell r="C227">
            <v>48425.963078300003</v>
          </cell>
          <cell r="D227">
            <v>49143.558128999997</v>
          </cell>
          <cell r="E227">
            <v>49329.604863200002</v>
          </cell>
          <cell r="F227">
            <v>49513.806304899997</v>
          </cell>
        </row>
        <row r="228">
          <cell r="B228" t="str">
            <v>Energia Simples - 2,3</v>
          </cell>
          <cell r="C228">
            <v>867.42520030000003</v>
          </cell>
          <cell r="D228">
            <v>690.44659249999995</v>
          </cell>
          <cell r="E228">
            <v>692.26477320000004</v>
          </cell>
          <cell r="F228">
            <v>694.00065119999999</v>
          </cell>
        </row>
        <row r="229">
          <cell r="B229" t="str">
            <v>Tarifa_bi-horária</v>
          </cell>
          <cell r="C229"/>
          <cell r="D229"/>
          <cell r="E229"/>
          <cell r="F229"/>
        </row>
        <row r="230">
          <cell r="A230" t="str">
            <v>BTN_Social_&lt;2,3_Bi_E_Horas fora de vazio</v>
          </cell>
          <cell r="B230" t="str">
            <v>Horas fora de vazio</v>
          </cell>
          <cell r="C230"/>
          <cell r="D230"/>
          <cell r="E230"/>
          <cell r="F230"/>
        </row>
        <row r="231">
          <cell r="B231" t="str">
            <v>Horas fora de vazio - 1,15</v>
          </cell>
          <cell r="C231"/>
          <cell r="D231"/>
          <cell r="E231"/>
          <cell r="F231"/>
        </row>
        <row r="232">
          <cell r="B232" t="str">
            <v>Horas fora de vazio - 2,3</v>
          </cell>
          <cell r="C232"/>
          <cell r="D232"/>
          <cell r="E232"/>
          <cell r="F232"/>
        </row>
        <row r="233">
          <cell r="A233" t="str">
            <v>BTN_Social_&lt;2,3_Bi_E_Horas de vazio</v>
          </cell>
          <cell r="B233" t="str">
            <v>Horas de vazio</v>
          </cell>
          <cell r="C233"/>
          <cell r="D233"/>
          <cell r="E233"/>
          <cell r="F233"/>
        </row>
        <row r="234">
          <cell r="B234" t="str">
            <v>Horas de vazio - 1,15</v>
          </cell>
          <cell r="C234"/>
          <cell r="D234"/>
          <cell r="E234"/>
          <cell r="F234"/>
        </row>
        <row r="235">
          <cell r="B235" t="str">
            <v>Horas de vazio - 2,3</v>
          </cell>
          <cell r="C235"/>
          <cell r="D235"/>
          <cell r="E235"/>
          <cell r="F235"/>
        </row>
        <row r="236">
          <cell r="B236" t="str">
            <v>Tarifa Tri-horária</v>
          </cell>
          <cell r="C236">
            <v>22.971258200000001</v>
          </cell>
          <cell r="D236">
            <v>20.318456300000001</v>
          </cell>
          <cell r="E236">
            <v>20.386513699999998</v>
          </cell>
          <cell r="F236">
            <v>20.4598069</v>
          </cell>
        </row>
        <row r="237">
          <cell r="A237" t="str">
            <v>BTN_Social_&lt;2,3_Tri_E_Horas de ponta</v>
          </cell>
          <cell r="B237" t="str">
            <v>Horas de ponta</v>
          </cell>
          <cell r="C237">
            <v>5.9085378999999998</v>
          </cell>
          <cell r="D237">
            <v>5.4536803999999997</v>
          </cell>
          <cell r="E237">
            <v>5.4721165999999997</v>
          </cell>
          <cell r="F237">
            <v>5.4916513</v>
          </cell>
        </row>
        <row r="238">
          <cell r="B238" t="str">
            <v>Horas de ponta - 1,15</v>
          </cell>
          <cell r="C238">
            <v>0.95</v>
          </cell>
          <cell r="D238"/>
          <cell r="E238"/>
          <cell r="F238"/>
        </row>
        <row r="239">
          <cell r="B239" t="str">
            <v>Horas de ponta - 2,3</v>
          </cell>
          <cell r="C239">
            <v>4.9585378999999996</v>
          </cell>
          <cell r="D239">
            <v>5.4536803999999997</v>
          </cell>
          <cell r="E239">
            <v>5.4721165999999997</v>
          </cell>
          <cell r="F239">
            <v>5.4916513</v>
          </cell>
        </row>
        <row r="240">
          <cell r="A240" t="str">
            <v>BTN_Social_&lt;2,3_Tri_E_Horas cheias</v>
          </cell>
          <cell r="B240" t="str">
            <v>Horas cheias</v>
          </cell>
          <cell r="C240">
            <v>12.142832</v>
          </cell>
          <cell r="D240">
            <v>9.9798794999999991</v>
          </cell>
          <cell r="E240">
            <v>10.013370099999999</v>
          </cell>
          <cell r="F240">
            <v>10.049318700000001</v>
          </cell>
        </row>
        <row r="241">
          <cell r="B241" t="str">
            <v>Horas cheias - 1,15</v>
          </cell>
          <cell r="C241">
            <v>1.34</v>
          </cell>
          <cell r="D241"/>
          <cell r="E241"/>
          <cell r="F241"/>
        </row>
        <row r="242">
          <cell r="B242" t="str">
            <v>Horas cheias - 2,3</v>
          </cell>
          <cell r="C242">
            <v>10.802832</v>
          </cell>
          <cell r="D242">
            <v>9.9798794999999991</v>
          </cell>
          <cell r="E242">
            <v>10.013370099999999</v>
          </cell>
          <cell r="F242">
            <v>10.049318700000001</v>
          </cell>
        </row>
        <row r="243">
          <cell r="A243" t="str">
            <v>BTN_Social_&lt;2,3_Tri_E_Horas de vazio</v>
          </cell>
          <cell r="B243" t="str">
            <v>Horas de vazio</v>
          </cell>
          <cell r="C243">
            <v>4.9198883000000002</v>
          </cell>
          <cell r="D243">
            <v>4.8848963999999997</v>
          </cell>
          <cell r="E243">
            <v>4.901027</v>
          </cell>
          <cell r="F243">
            <v>4.9188368999999996</v>
          </cell>
        </row>
        <row r="244">
          <cell r="B244" t="str">
            <v>Horas de vazio - 1,15</v>
          </cell>
          <cell r="C244">
            <v>0.48</v>
          </cell>
          <cell r="D244"/>
          <cell r="E244"/>
          <cell r="F244"/>
        </row>
        <row r="245">
          <cell r="B245" t="str">
            <v>Horas de vazio - 2,3</v>
          </cell>
          <cell r="C245">
            <v>4.4398882999999998</v>
          </cell>
          <cell r="D245">
            <v>4.8848963999999997</v>
          </cell>
          <cell r="E245">
            <v>4.901027</v>
          </cell>
          <cell r="F245">
            <v>4.9188368999999996</v>
          </cell>
        </row>
        <row r="246">
          <cell r="B246" t="str">
            <v>VENDA A CLIENTES FINAIS EM BTN Social (&lt;=4,6kVA &gt;2,3kVA)</v>
          </cell>
          <cell r="C246">
            <v>8709169.2830586992</v>
          </cell>
          <cell r="D246">
            <v>8938112.3393840995</v>
          </cell>
          <cell r="E246">
            <v>8975741.3747990001</v>
          </cell>
          <cell r="F246">
            <v>9012253.7617159002</v>
          </cell>
        </row>
        <row r="247">
          <cell r="B247" t="str">
            <v>Potência</v>
          </cell>
          <cell r="C247">
            <v>1350988.77</v>
          </cell>
          <cell r="D247">
            <v>1461705.24</v>
          </cell>
          <cell r="E247">
            <v>1467144.6</v>
          </cell>
          <cell r="F247">
            <v>1473577.32</v>
          </cell>
        </row>
        <row r="248">
          <cell r="B248" t="str">
            <v>Tarifa Simples</v>
          </cell>
          <cell r="C248">
            <v>968300.01</v>
          </cell>
          <cell r="D248">
            <v>1047972.12</v>
          </cell>
          <cell r="E248">
            <v>1051982.76</v>
          </cell>
          <cell r="F248">
            <v>1056478.92</v>
          </cell>
        </row>
        <row r="249">
          <cell r="A249" t="str">
            <v>BTN_Simples_P_Social_3,45</v>
          </cell>
          <cell r="B249" t="str">
            <v>3,45</v>
          </cell>
          <cell r="C249">
            <v>540640.61</v>
          </cell>
          <cell r="D249">
            <v>583644.96</v>
          </cell>
          <cell r="E249">
            <v>585989.64</v>
          </cell>
          <cell r="F249">
            <v>588514.68000000005</v>
          </cell>
        </row>
        <row r="250">
          <cell r="A250" t="str">
            <v>BTN_Simples_P_Social_4,6</v>
          </cell>
          <cell r="B250" t="str">
            <v>4,6</v>
          </cell>
          <cell r="C250">
            <v>21315.49</v>
          </cell>
          <cell r="D250">
            <v>23037.84</v>
          </cell>
          <cell r="E250">
            <v>23116.2</v>
          </cell>
          <cell r="F250">
            <v>23272.92</v>
          </cell>
        </row>
        <row r="251">
          <cell r="A251" t="str">
            <v>BTN_Simples_P_Social_5,75</v>
          </cell>
          <cell r="B251" t="str">
            <v>5,75</v>
          </cell>
          <cell r="C251">
            <v>7509.76</v>
          </cell>
          <cell r="D251">
            <v>8214.7199999999993</v>
          </cell>
          <cell r="E251">
            <v>8214.7199999999993</v>
          </cell>
          <cell r="F251">
            <v>8214.7199999999993</v>
          </cell>
        </row>
        <row r="252">
          <cell r="A252" t="str">
            <v>BTN_Simples_P_Social_6,9</v>
          </cell>
          <cell r="B252" t="str">
            <v>6,9</v>
          </cell>
          <cell r="C252">
            <v>398834.15</v>
          </cell>
          <cell r="D252">
            <v>433074.6</v>
          </cell>
          <cell r="E252">
            <v>434662.2</v>
          </cell>
          <cell r="F252">
            <v>436476.6</v>
          </cell>
        </row>
        <row r="253">
          <cell r="B253" t="str">
            <v>Tarifa_bi-horária</v>
          </cell>
          <cell r="C253">
            <v>8833.6</v>
          </cell>
          <cell r="D253">
            <v>9623.4</v>
          </cell>
          <cell r="E253">
            <v>9623.4</v>
          </cell>
          <cell r="F253">
            <v>9623.4</v>
          </cell>
        </row>
        <row r="254">
          <cell r="A254" t="str">
            <v>BTN_Bi_P_Social_3,45</v>
          </cell>
          <cell r="B254" t="str">
            <v>3,45</v>
          </cell>
          <cell r="C254">
            <v>1564.29</v>
          </cell>
          <cell r="D254">
            <v>1668.6</v>
          </cell>
          <cell r="E254">
            <v>1668.6</v>
          </cell>
          <cell r="F254">
            <v>1668.6</v>
          </cell>
        </row>
        <row r="255">
          <cell r="A255" t="str">
            <v>BTN_Bi_P_Social_4,6</v>
          </cell>
          <cell r="B255" t="str">
            <v>4,6</v>
          </cell>
          <cell r="C255">
            <v>521.6</v>
          </cell>
          <cell r="D255">
            <v>561.96</v>
          </cell>
          <cell r="E255">
            <v>561.96</v>
          </cell>
          <cell r="F255">
            <v>561.96</v>
          </cell>
        </row>
        <row r="256">
          <cell r="A256" t="str">
            <v>BTN_Bi_P_Social_5,75</v>
          </cell>
          <cell r="B256" t="str">
            <v>5,75</v>
          </cell>
          <cell r="C256">
            <v>89.32</v>
          </cell>
          <cell r="D256">
            <v>97.44</v>
          </cell>
          <cell r="E256">
            <v>97.44</v>
          </cell>
          <cell r="F256">
            <v>97.44</v>
          </cell>
        </row>
        <row r="257">
          <cell r="A257" t="str">
            <v>BTN_Bi_P_Social_6,9</v>
          </cell>
          <cell r="B257" t="str">
            <v>6,9</v>
          </cell>
          <cell r="C257">
            <v>6658.39</v>
          </cell>
          <cell r="D257">
            <v>7295.4</v>
          </cell>
          <cell r="E257">
            <v>7295.4</v>
          </cell>
          <cell r="F257">
            <v>7295.4</v>
          </cell>
        </row>
        <row r="258">
          <cell r="B258" t="str">
            <v>Tarifa Tri-horária</v>
          </cell>
          <cell r="C258">
            <v>373855.16</v>
          </cell>
          <cell r="D258">
            <v>404109.72</v>
          </cell>
          <cell r="E258">
            <v>405538.44</v>
          </cell>
          <cell r="F258">
            <v>407475</v>
          </cell>
        </row>
        <row r="259">
          <cell r="A259" t="str">
            <v>BTN_Tri_P_Social_3,45</v>
          </cell>
          <cell r="B259" t="str">
            <v>3,45</v>
          </cell>
          <cell r="C259">
            <v>127070.33</v>
          </cell>
          <cell r="D259">
            <v>136948.79999999999</v>
          </cell>
          <cell r="E259">
            <v>137505</v>
          </cell>
          <cell r="F259">
            <v>138123</v>
          </cell>
        </row>
        <row r="260">
          <cell r="A260" t="str">
            <v>BTN_Tri_P_Social_4,6</v>
          </cell>
          <cell r="B260" t="str">
            <v>4,6</v>
          </cell>
          <cell r="C260">
            <v>24714.67</v>
          </cell>
          <cell r="D260">
            <v>26652.959999999999</v>
          </cell>
          <cell r="E260">
            <v>26733.24</v>
          </cell>
          <cell r="F260">
            <v>26893.8</v>
          </cell>
        </row>
        <row r="261">
          <cell r="A261" t="str">
            <v>BTN_Tri_P_Social_5,75</v>
          </cell>
          <cell r="B261" t="str">
            <v>5,75</v>
          </cell>
          <cell r="C261">
            <v>10292.219999999999</v>
          </cell>
          <cell r="D261">
            <v>11108.16</v>
          </cell>
          <cell r="E261">
            <v>11205.6</v>
          </cell>
          <cell r="F261">
            <v>11205.6</v>
          </cell>
        </row>
        <row r="262">
          <cell r="A262" t="str">
            <v>BTN_Tri_P_Social_6,9</v>
          </cell>
          <cell r="B262" t="str">
            <v>6,9</v>
          </cell>
          <cell r="C262">
            <v>211777.94</v>
          </cell>
          <cell r="D262">
            <v>229399.8</v>
          </cell>
          <cell r="E262">
            <v>230094.6</v>
          </cell>
          <cell r="F262">
            <v>231252.6</v>
          </cell>
        </row>
        <row r="263">
          <cell r="B263" t="str">
            <v>Energia Activa</v>
          </cell>
          <cell r="C263">
            <v>7358180.5130586997</v>
          </cell>
          <cell r="D263">
            <v>7476407.0993841002</v>
          </cell>
          <cell r="E263">
            <v>7508596.7747989995</v>
          </cell>
          <cell r="F263">
            <v>7538676.4417158999</v>
          </cell>
        </row>
        <row r="264">
          <cell r="B264" t="str">
            <v>Tarifa Simples</v>
          </cell>
          <cell r="C264">
            <v>5123750.2954960996</v>
          </cell>
          <cell r="D264">
            <v>5198942.7244931003</v>
          </cell>
          <cell r="E264">
            <v>5221290.0902057998</v>
          </cell>
          <cell r="F264">
            <v>5242205.3312684</v>
          </cell>
        </row>
        <row r="265">
          <cell r="A265" t="str">
            <v>BTN_Social_&lt;4,6_E_Energia Simples</v>
          </cell>
          <cell r="B265" t="str">
            <v>Energia Simples</v>
          </cell>
          <cell r="C265">
            <v>5123750.2954960996</v>
          </cell>
          <cell r="D265">
            <v>5198942.7244931003</v>
          </cell>
          <cell r="E265">
            <v>5221290.0902057998</v>
          </cell>
          <cell r="F265">
            <v>5242205.3312684</v>
          </cell>
        </row>
        <row r="266">
          <cell r="B266" t="str">
            <v>Energia Simples - 3,45</v>
          </cell>
          <cell r="C266">
            <v>3230341.1358201001</v>
          </cell>
          <cell r="D266">
            <v>3275026.7477283999</v>
          </cell>
          <cell r="E266">
            <v>3289269.2247468</v>
          </cell>
          <cell r="F266">
            <v>3302598.0668893</v>
          </cell>
        </row>
        <row r="267">
          <cell r="B267" t="str">
            <v>Energia Simples - 4,6</v>
          </cell>
          <cell r="C267">
            <v>113193.7374762</v>
          </cell>
          <cell r="D267">
            <v>114836.16989790001</v>
          </cell>
          <cell r="E267">
            <v>115385.0087655</v>
          </cell>
          <cell r="F267">
            <v>115859.2656595</v>
          </cell>
        </row>
        <row r="268">
          <cell r="B268" t="str">
            <v>Energia Simples - 5,75</v>
          </cell>
          <cell r="C268">
            <v>34271.365165900002</v>
          </cell>
          <cell r="D268">
            <v>35155.059318599997</v>
          </cell>
          <cell r="E268">
            <v>35313.173742899999</v>
          </cell>
          <cell r="F268">
            <v>35449.582967800001</v>
          </cell>
        </row>
        <row r="269">
          <cell r="B269" t="str">
            <v>Energia Simples - 6,9</v>
          </cell>
          <cell r="C269">
            <v>1745944.0570338999</v>
          </cell>
          <cell r="D269">
            <v>1773924.7475482</v>
          </cell>
          <cell r="E269">
            <v>1781322.6829506001</v>
          </cell>
          <cell r="F269">
            <v>1788298.4157517999</v>
          </cell>
        </row>
        <row r="270">
          <cell r="B270" t="str">
            <v>Tarifa_bi-horária</v>
          </cell>
          <cell r="C270">
            <v>51439.768780400002</v>
          </cell>
          <cell r="D270">
            <v>52472.261495500003</v>
          </cell>
          <cell r="E270">
            <v>52716.460077800002</v>
          </cell>
          <cell r="F270">
            <v>52928.3439468</v>
          </cell>
        </row>
        <row r="271">
          <cell r="A271" t="str">
            <v>BTN_Social_&lt;4,6_Bi_E_Horas fora vazio</v>
          </cell>
          <cell r="B271" t="str">
            <v>Horas fora vazio</v>
          </cell>
          <cell r="C271">
            <v>39247.206911300003</v>
          </cell>
          <cell r="D271">
            <v>39920.915797200003</v>
          </cell>
          <cell r="E271">
            <v>40105.953529099999</v>
          </cell>
          <cell r="F271">
            <v>40266.321342800002</v>
          </cell>
        </row>
        <row r="272">
          <cell r="B272" t="str">
            <v>Horas fora vazio - 3,45</v>
          </cell>
          <cell r="C272">
            <v>9397.5347146000004</v>
          </cell>
          <cell r="D272">
            <v>9418.5694101000008</v>
          </cell>
          <cell r="E272">
            <v>9460.3549146000005</v>
          </cell>
          <cell r="F272">
            <v>9497.6546770999994</v>
          </cell>
        </row>
        <row r="273">
          <cell r="B273" t="str">
            <v>Horas fora vazio - 4,6</v>
          </cell>
          <cell r="C273">
            <v>1819.5096973</v>
          </cell>
          <cell r="D273">
            <v>1845.8335984</v>
          </cell>
          <cell r="E273">
            <v>1855.8285994</v>
          </cell>
          <cell r="F273">
            <v>1864.1231763999999</v>
          </cell>
        </row>
        <row r="274">
          <cell r="B274" t="str">
            <v>Horas fora vazio - 5,75</v>
          </cell>
          <cell r="C274">
            <v>22.374215400000001</v>
          </cell>
          <cell r="D274">
            <v>24.516909500000001</v>
          </cell>
          <cell r="E274">
            <v>24.567333900000001</v>
          </cell>
          <cell r="F274">
            <v>24.608345199999999</v>
          </cell>
        </row>
        <row r="275">
          <cell r="B275" t="str">
            <v>Horas fora vazio - 6,9</v>
          </cell>
          <cell r="C275">
            <v>28007.788283999998</v>
          </cell>
          <cell r="D275">
            <v>28631.9958792</v>
          </cell>
          <cell r="E275">
            <v>28765.2026812</v>
          </cell>
          <cell r="F275">
            <v>28879.9351441</v>
          </cell>
        </row>
        <row r="276">
          <cell r="A276" t="str">
            <v>BTN_Social_&lt;4,6_Bi_E_Horas de vazio</v>
          </cell>
          <cell r="B276" t="str">
            <v>Horas de vazio</v>
          </cell>
          <cell r="C276">
            <v>12192.5618691</v>
          </cell>
          <cell r="D276">
            <v>12551.3456983</v>
          </cell>
          <cell r="E276">
            <v>12610.506548699999</v>
          </cell>
          <cell r="F276">
            <v>12662.022604</v>
          </cell>
        </row>
        <row r="277">
          <cell r="B277" t="str">
            <v>Horas de vazio - 3,45</v>
          </cell>
          <cell r="C277">
            <v>2646.9929281</v>
          </cell>
          <cell r="D277">
            <v>2671.4387962000001</v>
          </cell>
          <cell r="E277">
            <v>2683.5122265</v>
          </cell>
          <cell r="F277">
            <v>2694.2943546000001</v>
          </cell>
        </row>
        <row r="278">
          <cell r="B278" t="str">
            <v>Horas de vazio - 4,6</v>
          </cell>
          <cell r="C278">
            <v>583.01628489999996</v>
          </cell>
          <cell r="D278">
            <v>598.14499569999998</v>
          </cell>
          <cell r="E278">
            <v>601.38389010000003</v>
          </cell>
          <cell r="F278">
            <v>604.07175940000002</v>
          </cell>
        </row>
        <row r="279">
          <cell r="B279" t="str">
            <v>Horas de vazio - 5,75</v>
          </cell>
          <cell r="C279">
            <v>11.726528200000001</v>
          </cell>
          <cell r="D279">
            <v>12.849533299999999</v>
          </cell>
          <cell r="E279">
            <v>12.875961200000001</v>
          </cell>
          <cell r="F279">
            <v>12.8974555</v>
          </cell>
        </row>
        <row r="280">
          <cell r="B280" t="str">
            <v>Horas de vazio - 6,9</v>
          </cell>
          <cell r="C280">
            <v>8950.8261278999998</v>
          </cell>
          <cell r="D280">
            <v>9268.9123731</v>
          </cell>
          <cell r="E280">
            <v>9312.7344709000008</v>
          </cell>
          <cell r="F280">
            <v>9350.7590345000008</v>
          </cell>
        </row>
        <row r="281">
          <cell r="B281" t="str">
            <v>Tarifa Tri-horária</v>
          </cell>
          <cell r="C281">
            <v>2182990.4487822</v>
          </cell>
          <cell r="D281">
            <v>2224992.1133955</v>
          </cell>
          <cell r="E281">
            <v>2234590.2245153999</v>
          </cell>
          <cell r="F281">
            <v>2243542.7665006998</v>
          </cell>
        </row>
        <row r="282">
          <cell r="A282" t="str">
            <v>BTN_Social_&lt;4,6_Tri_E_Horas de ponta</v>
          </cell>
          <cell r="B282" t="str">
            <v>Horas de ponta</v>
          </cell>
          <cell r="C282">
            <v>617090.02296570002</v>
          </cell>
          <cell r="D282">
            <v>626044.96726049995</v>
          </cell>
          <cell r="E282">
            <v>628751.93714129995</v>
          </cell>
          <cell r="F282">
            <v>631277.38023340004</v>
          </cell>
        </row>
        <row r="283">
          <cell r="B283" t="str">
            <v>Horas de ponta - 3,45</v>
          </cell>
          <cell r="C283">
            <v>268284.3030672</v>
          </cell>
          <cell r="D283">
            <v>271973.20420540002</v>
          </cell>
          <cell r="E283">
            <v>273154.57263940002</v>
          </cell>
          <cell r="F283">
            <v>274265.47038900002</v>
          </cell>
        </row>
        <row r="284">
          <cell r="B284" t="str">
            <v>Horas de ponta - 4,6</v>
          </cell>
          <cell r="C284">
            <v>39357.930455499998</v>
          </cell>
          <cell r="D284">
            <v>40034.6474877</v>
          </cell>
          <cell r="E284">
            <v>40228.1556384</v>
          </cell>
          <cell r="F284">
            <v>40393.818980600001</v>
          </cell>
        </row>
        <row r="285">
          <cell r="B285" t="str">
            <v>Horas de ponta - 5,75</v>
          </cell>
          <cell r="C285">
            <v>14386.592819199999</v>
          </cell>
          <cell r="D285">
            <v>14658.142346799999</v>
          </cell>
          <cell r="E285">
            <v>14729.115872</v>
          </cell>
          <cell r="F285">
            <v>14789.882279400001</v>
          </cell>
        </row>
        <row r="286">
          <cell r="B286" t="str">
            <v>Horas de ponta - 6,9</v>
          </cell>
          <cell r="C286">
            <v>295061.19662379997</v>
          </cell>
          <cell r="D286">
            <v>299378.97322059999</v>
          </cell>
          <cell r="E286">
            <v>300640.09299149999</v>
          </cell>
          <cell r="F286">
            <v>301828.20858440001</v>
          </cell>
        </row>
        <row r="287">
          <cell r="A287" t="str">
            <v>BTN_Social_&lt;4,6_Tri_E_Horas cheia</v>
          </cell>
          <cell r="B287" t="str">
            <v>Horas cheia</v>
          </cell>
          <cell r="C287">
            <v>1085138.2386089</v>
          </cell>
          <cell r="D287">
            <v>1104165.8435305001</v>
          </cell>
          <cell r="E287">
            <v>1108938.0754132001</v>
          </cell>
          <cell r="F287">
            <v>1113386.3143835999</v>
          </cell>
        </row>
        <row r="288">
          <cell r="B288" t="str">
            <v>Horas cheia - 3,45</v>
          </cell>
          <cell r="C288">
            <v>469715.95740000001</v>
          </cell>
          <cell r="D288">
            <v>477736.83135739999</v>
          </cell>
          <cell r="E288">
            <v>479815.47180140001</v>
          </cell>
          <cell r="F288">
            <v>481768.3420297</v>
          </cell>
        </row>
        <row r="289">
          <cell r="B289" t="str">
            <v>Horas cheia - 4,6</v>
          </cell>
          <cell r="C289">
            <v>70506.486554799994</v>
          </cell>
          <cell r="D289">
            <v>71848.811760099998</v>
          </cell>
          <cell r="E289">
            <v>72193.557413899995</v>
          </cell>
          <cell r="F289">
            <v>72489.0763764</v>
          </cell>
        </row>
        <row r="290">
          <cell r="B290" t="str">
            <v>Horas cheia - 5,75</v>
          </cell>
          <cell r="C290">
            <v>25193.711741300001</v>
          </cell>
          <cell r="D290">
            <v>25740.5412173</v>
          </cell>
          <cell r="E290">
            <v>25865.423045399999</v>
          </cell>
          <cell r="F290">
            <v>25972.206719199999</v>
          </cell>
        </row>
        <row r="291">
          <cell r="B291" t="str">
            <v>Horas cheia - 6,9</v>
          </cell>
          <cell r="C291">
            <v>519722.08291280002</v>
          </cell>
          <cell r="D291">
            <v>528839.65919569996</v>
          </cell>
          <cell r="E291">
            <v>531063.62315250002</v>
          </cell>
          <cell r="F291">
            <v>533156.6892583</v>
          </cell>
        </row>
        <row r="292">
          <cell r="A292" t="str">
            <v>BTN_Social_&lt;4,6_Tri_E_Horas de vazio</v>
          </cell>
          <cell r="B292" t="str">
            <v>Horas de vazio</v>
          </cell>
          <cell r="C292">
            <v>480762.18720759999</v>
          </cell>
          <cell r="D292">
            <v>494781.30260449997</v>
          </cell>
          <cell r="E292">
            <v>496900.21196089999</v>
          </cell>
          <cell r="F292">
            <v>498879.07188369997</v>
          </cell>
        </row>
        <row r="293">
          <cell r="B293" t="str">
            <v>Horas de vazio - 3,45</v>
          </cell>
          <cell r="C293">
            <v>207087.8729059</v>
          </cell>
          <cell r="D293">
            <v>212974.1869072</v>
          </cell>
          <cell r="E293">
            <v>213893.60161819999</v>
          </cell>
          <cell r="F293">
            <v>214759.1012563</v>
          </cell>
        </row>
        <row r="294">
          <cell r="B294" t="str">
            <v>Horas de vazio - 4,6</v>
          </cell>
          <cell r="C294">
            <v>29779.475181199999</v>
          </cell>
          <cell r="D294">
            <v>30621.314194499999</v>
          </cell>
          <cell r="E294">
            <v>30765.625710600001</v>
          </cell>
          <cell r="F294">
            <v>30889.812028100001</v>
          </cell>
        </row>
        <row r="295">
          <cell r="B295" t="str">
            <v>Horas de vazio - 5,75</v>
          </cell>
          <cell r="C295">
            <v>11957.8923653</v>
          </cell>
          <cell r="D295">
            <v>12359.9927905</v>
          </cell>
          <cell r="E295">
            <v>12420.060928000001</v>
          </cell>
          <cell r="F295">
            <v>12471.3229065</v>
          </cell>
        </row>
        <row r="296">
          <cell r="B296" t="str">
            <v>Horas de vazio - 6,9</v>
          </cell>
          <cell r="C296">
            <v>231936.94675520001</v>
          </cell>
          <cell r="D296">
            <v>238825.8087123</v>
          </cell>
          <cell r="E296">
            <v>239820.92370409999</v>
          </cell>
          <cell r="F296">
            <v>240758.8356928</v>
          </cell>
        </row>
        <row r="297">
          <cell r="B297" t="str">
            <v>VENDA A CLIENTES FINAIS EM BTN (Trabalhadores)</v>
          </cell>
          <cell r="C297">
            <v>367972.68803429999</v>
          </cell>
          <cell r="D297">
            <v>370216.2217387</v>
          </cell>
          <cell r="E297">
            <v>371708.23230929999</v>
          </cell>
          <cell r="F297">
            <v>373108.26312949997</v>
          </cell>
        </row>
        <row r="298">
          <cell r="B298" t="str">
            <v>Potência</v>
          </cell>
          <cell r="C298"/>
          <cell r="D298"/>
          <cell r="E298"/>
          <cell r="F298"/>
        </row>
        <row r="299">
          <cell r="B299" t="str">
            <v>Tarifa Simples</v>
          </cell>
          <cell r="C299"/>
          <cell r="D299"/>
          <cell r="E299"/>
          <cell r="F299"/>
        </row>
        <row r="300">
          <cell r="A300" t="str">
            <v>BTN_Simples_P_TRAB_1,15</v>
          </cell>
          <cell r="B300" t="str">
            <v>1,15</v>
          </cell>
          <cell r="C300"/>
          <cell r="D300"/>
          <cell r="E300"/>
          <cell r="F300"/>
        </row>
        <row r="301">
          <cell r="A301" t="str">
            <v>BTN_Simples_P_TRAB_2,3</v>
          </cell>
          <cell r="B301" t="str">
            <v>2,3</v>
          </cell>
          <cell r="C301"/>
          <cell r="D301"/>
          <cell r="E301"/>
          <cell r="F301"/>
        </row>
        <row r="302">
          <cell r="A302" t="str">
            <v>BTN_Simples_P_TRAB_3,45</v>
          </cell>
          <cell r="B302" t="str">
            <v>3,45</v>
          </cell>
          <cell r="C302"/>
          <cell r="D302"/>
          <cell r="E302"/>
          <cell r="F302"/>
        </row>
        <row r="303">
          <cell r="A303" t="str">
            <v>BTN_Simples_P_TRAB_4,6</v>
          </cell>
          <cell r="B303" t="str">
            <v>4,6</v>
          </cell>
          <cell r="C303"/>
          <cell r="D303"/>
          <cell r="E303"/>
          <cell r="F303"/>
        </row>
        <row r="304">
          <cell r="A304" t="str">
            <v>BTN_Simples_P_TRAB_5,75</v>
          </cell>
          <cell r="B304" t="str">
            <v>5,75</v>
          </cell>
          <cell r="C304"/>
          <cell r="D304"/>
          <cell r="E304"/>
          <cell r="F304"/>
        </row>
        <row r="305">
          <cell r="A305" t="str">
            <v>BTN_Simples_P_TRAB_6,9</v>
          </cell>
          <cell r="B305" t="str">
            <v>6,9</v>
          </cell>
          <cell r="C305"/>
          <cell r="D305"/>
          <cell r="E305"/>
          <cell r="F305"/>
        </row>
        <row r="306">
          <cell r="A306" t="str">
            <v>BTN_Simples_P_TRAB_10,35</v>
          </cell>
          <cell r="B306" t="str">
            <v>10,35</v>
          </cell>
          <cell r="C306"/>
          <cell r="D306"/>
          <cell r="E306"/>
          <cell r="F306"/>
        </row>
        <row r="307">
          <cell r="A307" t="str">
            <v>BTN_Simples_P_TRAB_13,8</v>
          </cell>
          <cell r="B307" t="str">
            <v>13,8</v>
          </cell>
          <cell r="C307"/>
          <cell r="D307"/>
          <cell r="E307"/>
          <cell r="F307"/>
        </row>
        <row r="308">
          <cell r="A308" t="str">
            <v>BTN_Simples_P_TRAB_17,25</v>
          </cell>
          <cell r="B308" t="str">
            <v>17,25</v>
          </cell>
          <cell r="C308"/>
          <cell r="D308"/>
          <cell r="E308"/>
          <cell r="F308"/>
        </row>
        <row r="309">
          <cell r="A309" t="str">
            <v>BTN_Simples_P_TRAB_20,7</v>
          </cell>
          <cell r="B309" t="str">
            <v>20,7</v>
          </cell>
          <cell r="C309"/>
          <cell r="D309"/>
          <cell r="E309"/>
          <cell r="F309"/>
        </row>
        <row r="310">
          <cell r="B310" t="str">
            <v>Tarifa bi-horária</v>
          </cell>
          <cell r="C310"/>
          <cell r="D310"/>
          <cell r="E310"/>
          <cell r="F310"/>
        </row>
        <row r="311">
          <cell r="A311" t="str">
            <v>BTN_Bi_P_TRAB_1,15</v>
          </cell>
          <cell r="B311" t="str">
            <v>1,15</v>
          </cell>
          <cell r="C311"/>
          <cell r="D311"/>
          <cell r="E311"/>
          <cell r="F311"/>
        </row>
        <row r="312">
          <cell r="A312" t="str">
            <v>BTN_Bi_P_TRAB_2,3</v>
          </cell>
          <cell r="B312" t="str">
            <v>2,3</v>
          </cell>
          <cell r="C312"/>
          <cell r="D312"/>
          <cell r="E312"/>
          <cell r="F312"/>
        </row>
        <row r="313">
          <cell r="A313" t="str">
            <v>BTN_Bi_P_TRAB_3,45</v>
          </cell>
          <cell r="B313" t="str">
            <v>3,45</v>
          </cell>
          <cell r="C313"/>
          <cell r="D313"/>
          <cell r="E313"/>
          <cell r="F313"/>
        </row>
        <row r="314">
          <cell r="A314" t="str">
            <v>BTN_Bi_P_TRAB_4,6</v>
          </cell>
          <cell r="B314" t="str">
            <v>4,6</v>
          </cell>
          <cell r="C314"/>
          <cell r="D314"/>
          <cell r="E314"/>
          <cell r="F314"/>
        </row>
        <row r="315">
          <cell r="A315" t="str">
            <v>BTN_Bi_P_TRAB_5,75</v>
          </cell>
          <cell r="B315" t="str">
            <v>5,75</v>
          </cell>
          <cell r="C315"/>
          <cell r="D315"/>
          <cell r="E315"/>
          <cell r="F315"/>
        </row>
        <row r="316">
          <cell r="A316" t="str">
            <v>BTN_Bi_P_TRAB_6,9</v>
          </cell>
          <cell r="B316" t="str">
            <v>6,9</v>
          </cell>
          <cell r="C316"/>
          <cell r="D316"/>
          <cell r="E316"/>
          <cell r="F316"/>
        </row>
        <row r="317">
          <cell r="A317" t="str">
            <v>BTN_Bi_P_TRAB_10,35</v>
          </cell>
          <cell r="B317" t="str">
            <v>10,35</v>
          </cell>
          <cell r="C317"/>
          <cell r="D317"/>
          <cell r="E317"/>
          <cell r="F317"/>
        </row>
        <row r="318">
          <cell r="A318" t="str">
            <v>BTN_Bi_P_TRAB_13,8</v>
          </cell>
          <cell r="B318" t="str">
            <v>13,8</v>
          </cell>
          <cell r="C318"/>
          <cell r="D318"/>
          <cell r="E318"/>
          <cell r="F318"/>
        </row>
        <row r="319">
          <cell r="A319" t="str">
            <v>BTN_Bi_P_TRAB_17,25</v>
          </cell>
          <cell r="B319" t="str">
            <v>17,25</v>
          </cell>
          <cell r="C319"/>
          <cell r="D319"/>
          <cell r="E319"/>
          <cell r="F319"/>
        </row>
        <row r="320">
          <cell r="A320" t="str">
            <v>BTN_Bi_P_TRAB_20,7</v>
          </cell>
          <cell r="B320" t="str">
            <v>20,7</v>
          </cell>
          <cell r="C320"/>
          <cell r="D320"/>
          <cell r="E320"/>
          <cell r="F320"/>
        </row>
        <row r="321">
          <cell r="B321" t="str">
            <v>Tarifa tri-horária</v>
          </cell>
          <cell r="C321"/>
          <cell r="D321"/>
          <cell r="E321"/>
          <cell r="F321"/>
        </row>
        <row r="322">
          <cell r="A322" t="str">
            <v>BTN_Tri_P_TRAB_1,15</v>
          </cell>
          <cell r="B322" t="str">
            <v>1,15</v>
          </cell>
          <cell r="C322"/>
          <cell r="D322"/>
          <cell r="E322"/>
          <cell r="F322"/>
        </row>
        <row r="323">
          <cell r="A323" t="str">
            <v>BTN_Tri_P_TRAB_2,3</v>
          </cell>
          <cell r="B323" t="str">
            <v>2,3</v>
          </cell>
          <cell r="C323"/>
          <cell r="D323"/>
          <cell r="E323"/>
          <cell r="F323"/>
        </row>
        <row r="324">
          <cell r="A324" t="str">
            <v>BTN_Tri_P_TRAB_3,45</v>
          </cell>
          <cell r="B324" t="str">
            <v>3,45</v>
          </cell>
          <cell r="C324"/>
          <cell r="D324"/>
          <cell r="E324"/>
          <cell r="F324"/>
        </row>
        <row r="325">
          <cell r="A325" t="str">
            <v>BTN_Tri_P_TRAB_4,6</v>
          </cell>
          <cell r="B325" t="str">
            <v>4,6</v>
          </cell>
          <cell r="C325"/>
          <cell r="D325"/>
          <cell r="E325"/>
          <cell r="F325"/>
        </row>
        <row r="326">
          <cell r="A326" t="str">
            <v>BTN_Tri_P_TRAB_5,75</v>
          </cell>
          <cell r="B326" t="str">
            <v>5,75</v>
          </cell>
          <cell r="C326"/>
          <cell r="D326"/>
          <cell r="E326"/>
          <cell r="F326"/>
        </row>
        <row r="327">
          <cell r="A327" t="str">
            <v>BTN_Tri_P_TRAB_6,9</v>
          </cell>
          <cell r="B327" t="str">
            <v>6,9</v>
          </cell>
          <cell r="C327"/>
          <cell r="D327"/>
          <cell r="E327"/>
          <cell r="F327"/>
        </row>
        <row r="328">
          <cell r="A328" t="str">
            <v>BTN_Tri_P_TRAB_10,35</v>
          </cell>
          <cell r="B328" t="str">
            <v>10,35</v>
          </cell>
          <cell r="C328"/>
          <cell r="D328"/>
          <cell r="E328"/>
          <cell r="F328"/>
        </row>
        <row r="329">
          <cell r="A329" t="str">
            <v>BTN_Tri_P_TRAB_13,8</v>
          </cell>
          <cell r="B329" t="str">
            <v>13,8</v>
          </cell>
          <cell r="C329"/>
          <cell r="D329"/>
          <cell r="E329"/>
          <cell r="F329"/>
        </row>
        <row r="330">
          <cell r="A330" t="str">
            <v>BTN_Tri_P_TRAB_17,25</v>
          </cell>
          <cell r="B330" t="str">
            <v>17,25</v>
          </cell>
          <cell r="C330"/>
          <cell r="D330"/>
          <cell r="E330"/>
          <cell r="F330"/>
        </row>
        <row r="331">
          <cell r="A331" t="str">
            <v>BTN_Tri_P_TRAB_20,7</v>
          </cell>
          <cell r="B331" t="str">
            <v>20,7</v>
          </cell>
          <cell r="C331"/>
          <cell r="D331"/>
          <cell r="E331"/>
          <cell r="F331"/>
        </row>
        <row r="332">
          <cell r="B332" t="str">
            <v>Energia Activa</v>
          </cell>
          <cell r="C332">
            <v>367972.68803429999</v>
          </cell>
          <cell r="D332">
            <v>370216.2217387</v>
          </cell>
          <cell r="E332">
            <v>371708.23230929999</v>
          </cell>
          <cell r="F332">
            <v>373108.26312949997</v>
          </cell>
        </row>
        <row r="333">
          <cell r="B333" t="str">
            <v>Tarifa Simples</v>
          </cell>
          <cell r="C333">
            <v>260353.27776629999</v>
          </cell>
          <cell r="D333">
            <v>262742.87479570002</v>
          </cell>
          <cell r="E333">
            <v>263776.91435889999</v>
          </cell>
          <cell r="F333">
            <v>264753.241041</v>
          </cell>
        </row>
        <row r="334">
          <cell r="A334" t="str">
            <v>BTN_TRAB_E_Energia Simples</v>
          </cell>
          <cell r="B334" t="str">
            <v>Energia Simples</v>
          </cell>
          <cell r="C334">
            <v>260353.27776629999</v>
          </cell>
          <cell r="D334">
            <v>262742.87479570002</v>
          </cell>
          <cell r="E334">
            <v>263776.91435889999</v>
          </cell>
          <cell r="F334">
            <v>264753.241041</v>
          </cell>
        </row>
        <row r="335">
          <cell r="B335" t="str">
            <v>Energia Simples - 1,15</v>
          </cell>
          <cell r="C335">
            <v>14.65</v>
          </cell>
          <cell r="D335"/>
          <cell r="E335"/>
          <cell r="F335"/>
        </row>
        <row r="336">
          <cell r="B336" t="str">
            <v>Energia Simples - 2,3</v>
          </cell>
          <cell r="C336"/>
          <cell r="D336"/>
          <cell r="E336"/>
          <cell r="F336"/>
        </row>
        <row r="337">
          <cell r="B337" t="str">
            <v>Energia Simples - 3,45</v>
          </cell>
          <cell r="C337">
            <v>10203.755105099999</v>
          </cell>
          <cell r="D337">
            <v>10409.9491739</v>
          </cell>
          <cell r="E337">
            <v>10456.9298098</v>
          </cell>
          <cell r="F337">
            <v>10498.8397348</v>
          </cell>
        </row>
        <row r="338">
          <cell r="B338" t="str">
            <v>Energia Simples - 4,6</v>
          </cell>
          <cell r="C338">
            <v>186.3667303</v>
          </cell>
          <cell r="D338">
            <v>190.0074315</v>
          </cell>
          <cell r="E338">
            <v>191.03630240000001</v>
          </cell>
          <cell r="F338">
            <v>191.89013420000001</v>
          </cell>
        </row>
        <row r="339">
          <cell r="B339" t="str">
            <v>Energia Simples - 5,75</v>
          </cell>
          <cell r="C339">
            <v>194.5401588</v>
          </cell>
          <cell r="D339">
            <v>170.50908390000001</v>
          </cell>
          <cell r="E339">
            <v>171.43237300000001</v>
          </cell>
          <cell r="F339">
            <v>172.19858579999999</v>
          </cell>
        </row>
        <row r="340">
          <cell r="B340" t="str">
            <v>Energia Simples - 6,9</v>
          </cell>
          <cell r="C340">
            <v>147307.99528259999</v>
          </cell>
          <cell r="D340">
            <v>149102.42764720001</v>
          </cell>
          <cell r="E340">
            <v>149670.9300195</v>
          </cell>
          <cell r="F340">
            <v>150201.84048680001</v>
          </cell>
        </row>
        <row r="341">
          <cell r="B341" t="str">
            <v>Energia Simples - 10,35</v>
          </cell>
          <cell r="C341">
            <v>19311.2914203</v>
          </cell>
          <cell r="D341">
            <v>19342.604342499999</v>
          </cell>
          <cell r="E341">
            <v>19417.100501000001</v>
          </cell>
          <cell r="F341">
            <v>19486.7579329</v>
          </cell>
        </row>
        <row r="342">
          <cell r="B342" t="str">
            <v>Energia Simples - 13,80</v>
          </cell>
          <cell r="C342">
            <v>33463.012733600001</v>
          </cell>
          <cell r="D342">
            <v>33889.925892599997</v>
          </cell>
          <cell r="E342">
            <v>34027.105066099997</v>
          </cell>
          <cell r="F342">
            <v>34164.3863279</v>
          </cell>
        </row>
        <row r="343">
          <cell r="B343" t="str">
            <v>Energia Simples - 17,25</v>
          </cell>
          <cell r="C343">
            <v>35599.495140699997</v>
          </cell>
          <cell r="D343">
            <v>35788.801056299999</v>
          </cell>
          <cell r="E343">
            <v>35931.178533099999</v>
          </cell>
          <cell r="F343">
            <v>36067.337254700004</v>
          </cell>
        </row>
        <row r="344">
          <cell r="B344" t="str">
            <v>Energia Simples - 20,7</v>
          </cell>
          <cell r="C344">
            <v>14072.1711949</v>
          </cell>
          <cell r="D344">
            <v>13848.6501678</v>
          </cell>
          <cell r="E344">
            <v>13911.201754</v>
          </cell>
          <cell r="F344">
            <v>13969.9905839</v>
          </cell>
        </row>
        <row r="345">
          <cell r="B345" t="str">
            <v>Tarifa_bi-horária</v>
          </cell>
          <cell r="C345">
            <v>6234.3555589999996</v>
          </cell>
          <cell r="D345">
            <v>6258.2955197000001</v>
          </cell>
          <cell r="E345">
            <v>6288.2549203999997</v>
          </cell>
          <cell r="F345">
            <v>6314.6757349999998</v>
          </cell>
        </row>
        <row r="346">
          <cell r="A346" t="str">
            <v>BTN_Bi_TRAB_E_Horas fora vazio</v>
          </cell>
          <cell r="B346" t="str">
            <v>Horas fora vazio</v>
          </cell>
          <cell r="C346">
            <v>4785.9975390999998</v>
          </cell>
          <cell r="D346">
            <v>4772.6008838999996</v>
          </cell>
          <cell r="E346">
            <v>4795.5860407999999</v>
          </cell>
          <cell r="F346">
            <v>4815.7545780999999</v>
          </cell>
        </row>
        <row r="347">
          <cell r="B347" t="str">
            <v>Horas fora vazio - 1,15</v>
          </cell>
          <cell r="C347"/>
          <cell r="D347"/>
          <cell r="E347"/>
          <cell r="F347"/>
        </row>
        <row r="348">
          <cell r="B348" t="str">
            <v>Horas fora vazio - 2,3</v>
          </cell>
          <cell r="C348"/>
          <cell r="D348"/>
          <cell r="E348"/>
          <cell r="F348"/>
        </row>
        <row r="349">
          <cell r="B349" t="str">
            <v>Horas fora vazio - 3,45</v>
          </cell>
          <cell r="C349"/>
          <cell r="D349"/>
          <cell r="E349"/>
          <cell r="F349"/>
        </row>
        <row r="350">
          <cell r="B350" t="str">
            <v>Horas fora vazio - 4,6</v>
          </cell>
          <cell r="C350"/>
          <cell r="D350"/>
          <cell r="E350"/>
          <cell r="F350"/>
        </row>
        <row r="351">
          <cell r="B351" t="str">
            <v>Horas fora vazio - 5,75</v>
          </cell>
          <cell r="C351"/>
          <cell r="D351"/>
          <cell r="E351"/>
          <cell r="F351"/>
        </row>
        <row r="352">
          <cell r="B352" t="str">
            <v>Horas fora vazio - 6,9</v>
          </cell>
          <cell r="C352">
            <v>2241.6247023999999</v>
          </cell>
          <cell r="D352">
            <v>2210.8368015999999</v>
          </cell>
          <cell r="E352">
            <v>2221.0607635000001</v>
          </cell>
          <cell r="F352">
            <v>2229.8292955000002</v>
          </cell>
        </row>
        <row r="353">
          <cell r="B353" t="str">
            <v>Horas fora vazio - 10,35</v>
          </cell>
          <cell r="C353">
            <v>284.47717349999999</v>
          </cell>
          <cell r="D353">
            <v>284.05755190000002</v>
          </cell>
          <cell r="E353">
            <v>285.59569490000001</v>
          </cell>
          <cell r="F353">
            <v>286.8721572</v>
          </cell>
        </row>
        <row r="354">
          <cell r="B354" t="str">
            <v>Horas fora vazio - 13,80</v>
          </cell>
          <cell r="C354"/>
          <cell r="D354"/>
          <cell r="E354"/>
          <cell r="F354"/>
        </row>
        <row r="355">
          <cell r="B355" t="str">
            <v>Horas fora vazio - 17,25</v>
          </cell>
          <cell r="C355">
            <v>1867.5804464</v>
          </cell>
          <cell r="D355">
            <v>1881.894106</v>
          </cell>
          <cell r="E355">
            <v>1892.0843709000001</v>
          </cell>
          <cell r="F355">
            <v>1900.5409921999999</v>
          </cell>
        </row>
        <row r="356">
          <cell r="B356" t="str">
            <v>Horas fora vazio - 20,7</v>
          </cell>
          <cell r="C356">
            <v>392.31521679999997</v>
          </cell>
          <cell r="D356">
            <v>395.8124244</v>
          </cell>
          <cell r="E356">
            <v>396.8452115</v>
          </cell>
          <cell r="F356">
            <v>398.51213319999999</v>
          </cell>
        </row>
        <row r="357">
          <cell r="A357" t="str">
            <v>BTN_Bi_TRAB_E_Horas de vazio</v>
          </cell>
          <cell r="B357" t="str">
            <v>Horas de vazio</v>
          </cell>
          <cell r="C357">
            <v>1448.3580199</v>
          </cell>
          <cell r="D357">
            <v>1485.6946358</v>
          </cell>
          <cell r="E357">
            <v>1492.6688796000001</v>
          </cell>
          <cell r="F357">
            <v>1498.9211568999999</v>
          </cell>
        </row>
        <row r="358">
          <cell r="B358" t="str">
            <v>Horas de vazio - 1,15</v>
          </cell>
          <cell r="C358"/>
          <cell r="D358"/>
          <cell r="E358"/>
          <cell r="F358"/>
        </row>
        <row r="359">
          <cell r="B359" t="str">
            <v>Horas de vazio - 2,3</v>
          </cell>
          <cell r="C359"/>
          <cell r="D359"/>
          <cell r="E359"/>
          <cell r="F359"/>
        </row>
        <row r="360">
          <cell r="B360" t="str">
            <v>Horas de vazio - 3,45</v>
          </cell>
          <cell r="C360"/>
          <cell r="D360"/>
          <cell r="E360"/>
          <cell r="F360"/>
        </row>
        <row r="361">
          <cell r="B361" t="str">
            <v>Horas de vazio - 4,6</v>
          </cell>
          <cell r="C361"/>
          <cell r="D361"/>
          <cell r="E361"/>
          <cell r="F361"/>
        </row>
        <row r="362">
          <cell r="B362" t="str">
            <v>Horas de vazio - 5,75</v>
          </cell>
          <cell r="C362"/>
          <cell r="D362"/>
          <cell r="E362"/>
          <cell r="F362"/>
        </row>
        <row r="363">
          <cell r="B363" t="str">
            <v>Horas de vazio - 6,9</v>
          </cell>
          <cell r="C363">
            <v>682.52124030000004</v>
          </cell>
          <cell r="D363">
            <v>699.24559880000004</v>
          </cell>
          <cell r="E363">
            <v>702.52896339999995</v>
          </cell>
          <cell r="F363">
            <v>705.30430890000002</v>
          </cell>
        </row>
        <row r="364">
          <cell r="B364" t="str">
            <v>Horas de vazio - 10,35</v>
          </cell>
          <cell r="C364">
            <v>81.860430199999996</v>
          </cell>
          <cell r="D364">
            <v>84.062826200000003</v>
          </cell>
          <cell r="E364">
            <v>84.518017900000004</v>
          </cell>
          <cell r="F364">
            <v>84.895768899999993</v>
          </cell>
        </row>
        <row r="365">
          <cell r="B365" t="str">
            <v>Horas de vazio - 13,80</v>
          </cell>
          <cell r="C365"/>
          <cell r="D365"/>
          <cell r="E365"/>
          <cell r="F365"/>
        </row>
        <row r="366">
          <cell r="B366" t="str">
            <v>Horas de vazio - 17,25</v>
          </cell>
          <cell r="C366">
            <v>487.24914089999999</v>
          </cell>
          <cell r="D366">
            <v>500.0552447</v>
          </cell>
          <cell r="E366">
            <v>502.76299319999998</v>
          </cell>
          <cell r="F366">
            <v>505.01007879999997</v>
          </cell>
        </row>
        <row r="367">
          <cell r="B367" t="str">
            <v>Horas de vazio - 20,7</v>
          </cell>
          <cell r="C367">
            <v>196.72720849999999</v>
          </cell>
          <cell r="D367">
            <v>202.33096610000001</v>
          </cell>
          <cell r="E367">
            <v>202.85890509999999</v>
          </cell>
          <cell r="F367">
            <v>203.71100029999999</v>
          </cell>
        </row>
        <row r="368">
          <cell r="B368" t="str">
            <v>Tarifa Tri-horária</v>
          </cell>
          <cell r="C368">
            <v>101385.054709</v>
          </cell>
          <cell r="D368">
            <v>101215.0514233</v>
          </cell>
          <cell r="E368">
            <v>101643.06303</v>
          </cell>
          <cell r="F368">
            <v>102040.3463535</v>
          </cell>
        </row>
        <row r="369">
          <cell r="A369" t="str">
            <v>BTN_Tri_TRAB_E_Horas de ponta</v>
          </cell>
          <cell r="B369" t="str">
            <v>Horas de ponta</v>
          </cell>
          <cell r="C369">
            <v>26400.963805700001</v>
          </cell>
          <cell r="D369">
            <v>26264.940937200001</v>
          </cell>
          <cell r="E369">
            <v>26376.299299400001</v>
          </cell>
          <cell r="F369">
            <v>26480.0683159</v>
          </cell>
        </row>
        <row r="370">
          <cell r="B370" t="str">
            <v>Horas de ponta - 1,15</v>
          </cell>
          <cell r="C370">
            <v>-3.6570342999999998</v>
          </cell>
          <cell r="D370">
            <v>-4.0054232000000001</v>
          </cell>
          <cell r="E370">
            <v>-4.0113662000000003</v>
          </cell>
          <cell r="F370">
            <v>-4.0161389999999999</v>
          </cell>
        </row>
        <row r="371">
          <cell r="B371" t="str">
            <v>Horas de ponta - 2,3</v>
          </cell>
          <cell r="C371"/>
          <cell r="D371"/>
          <cell r="E371"/>
          <cell r="F371"/>
        </row>
        <row r="372">
          <cell r="B372" t="str">
            <v>Horas de ponta - 3,45</v>
          </cell>
          <cell r="C372">
            <v>977.94424860000004</v>
          </cell>
          <cell r="D372">
            <v>996.64018920000001</v>
          </cell>
          <cell r="E372">
            <v>1000.0943035</v>
          </cell>
          <cell r="F372">
            <v>1003.7833862</v>
          </cell>
        </row>
        <row r="373">
          <cell r="B373" t="str">
            <v>Horas de ponta - 4,6</v>
          </cell>
          <cell r="C373">
            <v>7.2042194000000004</v>
          </cell>
          <cell r="D373">
            <v>5.9327188</v>
          </cell>
          <cell r="E373">
            <v>5.9449208999999996</v>
          </cell>
          <cell r="F373">
            <v>5.9548448</v>
          </cell>
        </row>
        <row r="374">
          <cell r="B374" t="str">
            <v>Horas de ponta - 5,75</v>
          </cell>
          <cell r="C374">
            <v>33.4458536</v>
          </cell>
          <cell r="D374">
            <v>33.879681400000003</v>
          </cell>
          <cell r="E374">
            <v>34.063136700000001</v>
          </cell>
          <cell r="F374">
            <v>34.215380799999998</v>
          </cell>
        </row>
        <row r="375">
          <cell r="B375" t="str">
            <v>Horas de ponta - 6,9</v>
          </cell>
          <cell r="C375">
            <v>11499.8499219</v>
          </cell>
          <cell r="D375">
            <v>11355.312880699999</v>
          </cell>
          <cell r="E375">
            <v>11401.660095400001</v>
          </cell>
          <cell r="F375">
            <v>11445.2484184</v>
          </cell>
        </row>
        <row r="376">
          <cell r="B376" t="str">
            <v>Horas de ponta - 10,35</v>
          </cell>
          <cell r="C376">
            <v>2230.8204801000002</v>
          </cell>
          <cell r="D376">
            <v>2278.9803221000002</v>
          </cell>
          <cell r="E376">
            <v>2287.7558463999999</v>
          </cell>
          <cell r="F376">
            <v>2295.7997875000001</v>
          </cell>
        </row>
        <row r="377">
          <cell r="B377" t="str">
            <v>Horas de ponta - 13,80</v>
          </cell>
          <cell r="C377">
            <v>3357.8362849</v>
          </cell>
          <cell r="D377">
            <v>3326.4011747</v>
          </cell>
          <cell r="E377">
            <v>3341.1583037</v>
          </cell>
          <cell r="F377">
            <v>3354.4908685999999</v>
          </cell>
        </row>
        <row r="378">
          <cell r="B378" t="str">
            <v>Horas de ponta - 17,25</v>
          </cell>
          <cell r="C378">
            <v>6194.6048352999996</v>
          </cell>
          <cell r="D378">
            <v>6177.7632551999995</v>
          </cell>
          <cell r="E378">
            <v>6205.9517296000004</v>
          </cell>
          <cell r="F378">
            <v>6232.0433446999996</v>
          </cell>
        </row>
        <row r="379">
          <cell r="B379" t="str">
            <v>Horas de ponta - 20,7</v>
          </cell>
          <cell r="C379">
            <v>2102.9149962000001</v>
          </cell>
          <cell r="D379">
            <v>2094.0361382999999</v>
          </cell>
          <cell r="E379">
            <v>2103.6823294000001</v>
          </cell>
          <cell r="F379">
            <v>2112.5484239000002</v>
          </cell>
        </row>
        <row r="380">
          <cell r="A380" t="str">
            <v>BTN_Tri_TRAB_E_Horas cheia</v>
          </cell>
          <cell r="B380" t="str">
            <v>Horas cheia</v>
          </cell>
          <cell r="C380">
            <v>50497.798031899998</v>
          </cell>
          <cell r="D380">
            <v>49975.898949900002</v>
          </cell>
          <cell r="E380">
            <v>50187.044147200002</v>
          </cell>
          <cell r="F380">
            <v>50382.944571599997</v>
          </cell>
        </row>
        <row r="381">
          <cell r="B381" t="str">
            <v>Horas cheia - 1,15</v>
          </cell>
          <cell r="C381">
            <v>-7.3942902000000004</v>
          </cell>
          <cell r="D381">
            <v>-8.0995156999999995</v>
          </cell>
          <cell r="E381">
            <v>-8.1125427000000006</v>
          </cell>
          <cell r="F381">
            <v>-8.1230405999999995</v>
          </cell>
        </row>
        <row r="382">
          <cell r="B382" t="str">
            <v>Horas cheia - 2,3</v>
          </cell>
          <cell r="C382"/>
          <cell r="D382"/>
          <cell r="E382"/>
          <cell r="F382"/>
        </row>
        <row r="383">
          <cell r="B383" t="str">
            <v>Horas cheia - 3,45</v>
          </cell>
          <cell r="C383">
            <v>1791.4689968</v>
          </cell>
          <cell r="D383">
            <v>1834.2272034</v>
          </cell>
          <cell r="E383">
            <v>1840.7070251</v>
          </cell>
          <cell r="F383">
            <v>1847.486038</v>
          </cell>
        </row>
        <row r="384">
          <cell r="B384" t="str">
            <v>Horas cheia - 4,6</v>
          </cell>
          <cell r="C384">
            <v>25.618595200000001</v>
          </cell>
          <cell r="D384">
            <v>22.034319199999999</v>
          </cell>
          <cell r="E384">
            <v>22.079637900000002</v>
          </cell>
          <cell r="F384">
            <v>22.1164962</v>
          </cell>
        </row>
        <row r="385">
          <cell r="B385" t="str">
            <v>Horas cheia - 5,75</v>
          </cell>
          <cell r="C385">
            <v>64.012989000000005</v>
          </cell>
          <cell r="D385">
            <v>63.1242126</v>
          </cell>
          <cell r="E385">
            <v>63.466023700000001</v>
          </cell>
          <cell r="F385">
            <v>63.749683300000001</v>
          </cell>
        </row>
        <row r="386">
          <cell r="B386" t="str">
            <v>Horas cheia - 6,9</v>
          </cell>
          <cell r="C386">
            <v>21136.9801749</v>
          </cell>
          <cell r="D386">
            <v>20866.7544543</v>
          </cell>
          <cell r="E386">
            <v>20950.9331385</v>
          </cell>
          <cell r="F386">
            <v>21029.748269200001</v>
          </cell>
        </row>
        <row r="387">
          <cell r="B387" t="str">
            <v>Horas cheia - 10,35</v>
          </cell>
          <cell r="C387">
            <v>4593.6658041000001</v>
          </cell>
          <cell r="D387">
            <v>4617.2092977000002</v>
          </cell>
          <cell r="E387">
            <v>4635.0165668</v>
          </cell>
          <cell r="F387">
            <v>4651.3079378000002</v>
          </cell>
        </row>
        <row r="388">
          <cell r="B388" t="str">
            <v>Horas cheia - 13,80</v>
          </cell>
          <cell r="C388">
            <v>6828.9667541999997</v>
          </cell>
          <cell r="D388">
            <v>6729.6793451000003</v>
          </cell>
          <cell r="E388">
            <v>6759.6838552999998</v>
          </cell>
          <cell r="F388">
            <v>6786.6979111999999</v>
          </cell>
        </row>
        <row r="389">
          <cell r="B389" t="str">
            <v>Horas cheia - 17,25</v>
          </cell>
          <cell r="C389">
            <v>12321.401087</v>
          </cell>
          <cell r="D389">
            <v>12193.970746700001</v>
          </cell>
          <cell r="E389">
            <v>12249.467604699999</v>
          </cell>
          <cell r="F389">
            <v>12300.9626291</v>
          </cell>
        </row>
        <row r="390">
          <cell r="B390" t="str">
            <v>Horas cheia - 20,7</v>
          </cell>
          <cell r="C390">
            <v>3743.0779209000002</v>
          </cell>
          <cell r="D390">
            <v>3656.9988865999999</v>
          </cell>
          <cell r="E390">
            <v>3673.8028379000002</v>
          </cell>
          <cell r="F390">
            <v>3688.9986474000002</v>
          </cell>
        </row>
        <row r="391">
          <cell r="A391" t="str">
            <v>BTN_Tri_TRAB_E_Horas de vazio</v>
          </cell>
          <cell r="B391" t="str">
            <v>Horas de vazio</v>
          </cell>
          <cell r="C391">
            <v>24486.292871400001</v>
          </cell>
          <cell r="D391">
            <v>24974.2115362</v>
          </cell>
          <cell r="E391">
            <v>25079.719583400001</v>
          </cell>
          <cell r="F391">
            <v>25177.333466</v>
          </cell>
        </row>
        <row r="392">
          <cell r="B392" t="str">
            <v>Horas de vazio - 1,15</v>
          </cell>
          <cell r="C392">
            <v>-5.8108006999999997</v>
          </cell>
          <cell r="D392">
            <v>-6.3663426999999997</v>
          </cell>
          <cell r="E392">
            <v>-6.3782626000000002</v>
          </cell>
          <cell r="F392">
            <v>-6.3879260999999996</v>
          </cell>
        </row>
        <row r="393">
          <cell r="B393" t="str">
            <v>Horas de vazio - 2,3</v>
          </cell>
          <cell r="C393"/>
          <cell r="D393"/>
          <cell r="E393"/>
          <cell r="F393"/>
        </row>
        <row r="394">
          <cell r="B394" t="str">
            <v>Horas de vazio - 3,45</v>
          </cell>
          <cell r="C394">
            <v>778.68743819999997</v>
          </cell>
          <cell r="D394">
            <v>802.13111230000004</v>
          </cell>
          <cell r="E394">
            <v>804.88619789999996</v>
          </cell>
          <cell r="F394">
            <v>807.77884119999999</v>
          </cell>
        </row>
        <row r="395">
          <cell r="B395" t="str">
            <v>Horas de vazio - 4,6</v>
          </cell>
          <cell r="C395">
            <v>39.901263800000002</v>
          </cell>
          <cell r="D395">
            <v>40.380370200000002</v>
          </cell>
          <cell r="E395">
            <v>40.463421799999999</v>
          </cell>
          <cell r="F395">
            <v>40.530968799999997</v>
          </cell>
        </row>
        <row r="396">
          <cell r="B396" t="str">
            <v>Horas de vazio - 5,75</v>
          </cell>
          <cell r="C396">
            <v>35.193861900000002</v>
          </cell>
          <cell r="D396">
            <v>35.877146600000003</v>
          </cell>
          <cell r="E396">
            <v>36.071417699999998</v>
          </cell>
          <cell r="F396">
            <v>36.232637799999999</v>
          </cell>
        </row>
        <row r="397">
          <cell r="B397" t="str">
            <v>Horas de vazio - 6,9</v>
          </cell>
          <cell r="C397">
            <v>10033.2228698</v>
          </cell>
          <cell r="D397">
            <v>10234.186597800001</v>
          </cell>
          <cell r="E397">
            <v>10275.1547324</v>
          </cell>
          <cell r="F397">
            <v>10313.4679148</v>
          </cell>
        </row>
        <row r="398">
          <cell r="B398" t="str">
            <v>Horas de vazio - 10,35</v>
          </cell>
          <cell r="C398">
            <v>2313.4891816999998</v>
          </cell>
          <cell r="D398">
            <v>2365.7801466999999</v>
          </cell>
          <cell r="E398">
            <v>2374.9983102000001</v>
          </cell>
          <cell r="F398">
            <v>2383.3521356000001</v>
          </cell>
        </row>
        <row r="399">
          <cell r="B399" t="str">
            <v>Horas de vazio - 13,80</v>
          </cell>
          <cell r="C399">
            <v>3235.3024313000001</v>
          </cell>
          <cell r="D399">
            <v>3299.8318785000001</v>
          </cell>
          <cell r="E399">
            <v>3314.5134760999999</v>
          </cell>
          <cell r="F399">
            <v>3327.6929788000002</v>
          </cell>
        </row>
        <row r="400">
          <cell r="B400" t="str">
            <v>Horas de vazio - 17,25</v>
          </cell>
          <cell r="C400">
            <v>5970.1300540000002</v>
          </cell>
          <cell r="D400">
            <v>6099.8978759000001</v>
          </cell>
          <cell r="E400">
            <v>6127.3002938999998</v>
          </cell>
          <cell r="F400">
            <v>6153.0537206999998</v>
          </cell>
        </row>
        <row r="401">
          <cell r="B401" t="str">
            <v>Horas de vazio - 20,7</v>
          </cell>
          <cell r="C401">
            <v>2086.1765713999998</v>
          </cell>
          <cell r="D401">
            <v>2102.4927508999999</v>
          </cell>
          <cell r="E401">
            <v>2112.709996</v>
          </cell>
          <cell r="F401">
            <v>2121.6121944000001</v>
          </cell>
        </row>
        <row r="402">
          <cell r="B402" t="str">
            <v>Vendas Não Aplicável</v>
          </cell>
          <cell r="C402"/>
          <cell r="D402"/>
          <cell r="E402"/>
          <cell r="F402"/>
        </row>
      </sheetData>
      <sheetData sheetId="12">
        <row r="12">
          <cell r="C12" t="str">
            <v>2019 Total_E</v>
          </cell>
          <cell r="D12" t="str">
            <v>2019 Total_UGS</v>
          </cell>
          <cell r="E12" t="str">
            <v>2019 Total_URT</v>
          </cell>
          <cell r="F12" t="str">
            <v>2019 Total_URD (AT)</v>
          </cell>
          <cell r="G12" t="str">
            <v>2019 Total_URD (MT)</v>
          </cell>
          <cell r="H12" t="str">
            <v>2019 Total_URD (BT)</v>
          </cell>
          <cell r="I12" t="str">
            <v>2019 Total_C (MT)</v>
          </cell>
          <cell r="J12" t="str">
            <v>2019 Total_C (BTE)</v>
          </cell>
          <cell r="K12" t="str">
            <v>2019 Total_C (BTN)</v>
          </cell>
          <cell r="L12" t="str">
            <v>2020 Total_E</v>
          </cell>
          <cell r="M12" t="str">
            <v>2020 Total_UGS</v>
          </cell>
          <cell r="N12" t="str">
            <v>2020 Total_URT</v>
          </cell>
          <cell r="O12" t="str">
            <v>2020 Total_URD (AT)</v>
          </cell>
          <cell r="P12" t="str">
            <v>2020 Total_URD (MT)</v>
          </cell>
          <cell r="Q12" t="str">
            <v>2020 Total_URD (BT)</v>
          </cell>
          <cell r="R12" t="str">
            <v>2020 Total_C (MT)</v>
          </cell>
          <cell r="S12" t="str">
            <v>2020 Total_C (BTE)</v>
          </cell>
          <cell r="T12" t="str">
            <v>2020 Total_C (BTN)</v>
          </cell>
          <cell r="U12" t="str">
            <v>2021 Total_E</v>
          </cell>
          <cell r="V12" t="str">
            <v>2021 Total_UGS</v>
          </cell>
          <cell r="W12" t="str">
            <v>2021 Total_URT</v>
          </cell>
          <cell r="X12" t="str">
            <v>2021 Total_URD (AT)</v>
          </cell>
          <cell r="Y12" t="str">
            <v>2021 Total_URD (MT)</v>
          </cell>
          <cell r="Z12" t="str">
            <v>2021 Total_URD (BT)</v>
          </cell>
          <cell r="AA12" t="str">
            <v>2021 Total_C (MT)</v>
          </cell>
          <cell r="AB12" t="str">
            <v>2021 Total_C (BTE)</v>
          </cell>
          <cell r="AC12" t="str">
            <v>2021 Total_C (BTN)</v>
          </cell>
          <cell r="AD12" t="str">
            <v>2022 Total_E</v>
          </cell>
          <cell r="AE12" t="str">
            <v>2022 Total_UGS</v>
          </cell>
          <cell r="AF12" t="str">
            <v>2022 Total_URT</v>
          </cell>
          <cell r="AG12" t="str">
            <v>2022 Total_URD (AT)</v>
          </cell>
          <cell r="AH12" t="str">
            <v>2022 Total_URD (MT)</v>
          </cell>
          <cell r="AI12" t="str">
            <v>2022 Total_URD (BT)</v>
          </cell>
          <cell r="AJ12" t="str">
            <v>2022 Total_C (MT)</v>
          </cell>
          <cell r="AK12" t="str">
            <v>2022 Total_C (BTE)</v>
          </cell>
          <cell r="AL12" t="str">
            <v>2022 Total_C (BTN)</v>
          </cell>
        </row>
        <row r="13">
          <cell r="B13"/>
          <cell r="C13" t="str">
            <v>2019 Total</v>
          </cell>
          <cell r="D13"/>
          <cell r="E13"/>
          <cell r="F13"/>
          <cell r="G13"/>
          <cell r="H13"/>
          <cell r="I13"/>
          <cell r="J13"/>
          <cell r="K13"/>
          <cell r="L13" t="str">
            <v>2020 Total</v>
          </cell>
          <cell r="M13"/>
          <cell r="N13"/>
          <cell r="O13"/>
          <cell r="P13"/>
          <cell r="Q13"/>
          <cell r="R13"/>
          <cell r="S13"/>
          <cell r="T13"/>
          <cell r="U13" t="str">
            <v>2021 Total</v>
          </cell>
          <cell r="V13"/>
          <cell r="W13"/>
          <cell r="X13"/>
          <cell r="Y13"/>
          <cell r="Z13"/>
          <cell r="AA13"/>
          <cell r="AB13"/>
          <cell r="AC13"/>
          <cell r="AD13" t="str">
            <v>2022 Total</v>
          </cell>
          <cell r="AE13"/>
          <cell r="AF13"/>
          <cell r="AG13"/>
          <cell r="AH13"/>
          <cell r="AI13"/>
          <cell r="AJ13"/>
          <cell r="AK13"/>
          <cell r="AL13"/>
        </row>
        <row r="14">
          <cell r="B14"/>
          <cell r="C14" t="str">
            <v>E</v>
          </cell>
          <cell r="D14" t="str">
            <v>UGS</v>
          </cell>
          <cell r="E14" t="str">
            <v>URT</v>
          </cell>
          <cell r="F14" t="str">
            <v>URD (AT)</v>
          </cell>
          <cell r="G14" t="str">
            <v>URD (MT)</v>
          </cell>
          <cell r="H14" t="str">
            <v>URD (BT)</v>
          </cell>
          <cell r="I14" t="str">
            <v>C (MT)</v>
          </cell>
          <cell r="J14" t="str">
            <v>C (BTE)</v>
          </cell>
          <cell r="K14" t="str">
            <v>C (BTN)</v>
          </cell>
          <cell r="L14" t="str">
            <v>E</v>
          </cell>
          <cell r="M14" t="str">
            <v>UGS</v>
          </cell>
          <cell r="N14" t="str">
            <v>URT</v>
          </cell>
          <cell r="O14" t="str">
            <v>URD (AT)</v>
          </cell>
          <cell r="P14" t="str">
            <v>URD (MT)</v>
          </cell>
          <cell r="Q14" t="str">
            <v>URD (BT)</v>
          </cell>
          <cell r="R14" t="str">
            <v>C (MT)</v>
          </cell>
          <cell r="S14" t="str">
            <v>C (BTE)</v>
          </cell>
          <cell r="T14" t="str">
            <v>C (BTN)</v>
          </cell>
          <cell r="U14" t="str">
            <v>E</v>
          </cell>
          <cell r="V14" t="str">
            <v>UGS</v>
          </cell>
          <cell r="W14" t="str">
            <v>URT</v>
          </cell>
          <cell r="X14" t="str">
            <v>URD (AT)</v>
          </cell>
          <cell r="Y14" t="str">
            <v>URD (MT)</v>
          </cell>
          <cell r="Z14" t="str">
            <v>URD (BT)</v>
          </cell>
          <cell r="AA14" t="str">
            <v>C (MT)</v>
          </cell>
          <cell r="AB14" t="str">
            <v>C (BTE)</v>
          </cell>
          <cell r="AC14" t="str">
            <v>C (BTN)</v>
          </cell>
          <cell r="AD14" t="str">
            <v>E</v>
          </cell>
          <cell r="AE14" t="str">
            <v>UGS</v>
          </cell>
          <cell r="AF14" t="str">
            <v>URT</v>
          </cell>
          <cell r="AG14" t="str">
            <v>URD (AT)</v>
          </cell>
          <cell r="AH14" t="str">
            <v>URD (MT)</v>
          </cell>
          <cell r="AI14" t="str">
            <v>URD (BT)</v>
          </cell>
          <cell r="AJ14" t="str">
            <v>C (MT)</v>
          </cell>
          <cell r="AK14" t="str">
            <v>C (BTE)</v>
          </cell>
          <cell r="AL14" t="str">
            <v>C (BTN)</v>
          </cell>
        </row>
        <row r="15">
          <cell r="B15"/>
          <cell r="C15" t="str">
            <v>ADT</v>
          </cell>
          <cell r="D15"/>
          <cell r="E15"/>
          <cell r="F15"/>
          <cell r="G15"/>
          <cell r="H15"/>
          <cell r="I15"/>
          <cell r="J15"/>
          <cell r="K15"/>
          <cell r="L15"/>
          <cell r="M15"/>
          <cell r="N15"/>
          <cell r="O15"/>
          <cell r="P15"/>
          <cell r="Q15"/>
          <cell r="R15"/>
          <cell r="S15"/>
          <cell r="T15"/>
          <cell r="U15"/>
          <cell r="V15"/>
          <cell r="W15"/>
          <cell r="X15"/>
          <cell r="Y15"/>
          <cell r="Z15"/>
          <cell r="AA15"/>
          <cell r="AB15"/>
          <cell r="AC15"/>
          <cell r="AD15"/>
          <cell r="AE15"/>
          <cell r="AF15"/>
          <cell r="AG15"/>
          <cell r="AH15"/>
          <cell r="AI15"/>
          <cell r="AJ15"/>
          <cell r="AK15"/>
          <cell r="AL15"/>
        </row>
        <row r="16">
          <cell r="B16"/>
          <cell r="C16" t="str">
            <v>2019.TOTAL</v>
          </cell>
          <cell r="D16"/>
          <cell r="E16"/>
          <cell r="F16"/>
          <cell r="G16"/>
          <cell r="H16"/>
          <cell r="I16"/>
          <cell r="J16"/>
          <cell r="K16"/>
          <cell r="L16" t="str">
            <v>2020.TOTAL</v>
          </cell>
          <cell r="M16"/>
          <cell r="N16"/>
          <cell r="O16"/>
          <cell r="P16"/>
          <cell r="Q16"/>
          <cell r="R16"/>
          <cell r="S16"/>
          <cell r="T16"/>
          <cell r="U16" t="str">
            <v>2021.TOTAL</v>
          </cell>
          <cell r="V16"/>
          <cell r="W16"/>
          <cell r="X16"/>
          <cell r="Y16"/>
          <cell r="Z16"/>
          <cell r="AA16"/>
          <cell r="AB16"/>
          <cell r="AC16"/>
          <cell r="AD16" t="str">
            <v>2022.TOTAL</v>
          </cell>
          <cell r="AE16"/>
          <cell r="AF16"/>
          <cell r="AG16"/>
          <cell r="AH16"/>
          <cell r="AI16"/>
          <cell r="AJ16"/>
          <cell r="AK16"/>
          <cell r="AL16"/>
        </row>
        <row r="17">
          <cell r="B17"/>
          <cell r="C17" t="str">
            <v>E</v>
          </cell>
          <cell r="D17" t="str">
            <v>UGS</v>
          </cell>
          <cell r="E17" t="str">
            <v>URT</v>
          </cell>
          <cell r="F17" t="str">
            <v>URD (AT)</v>
          </cell>
          <cell r="G17" t="str">
            <v>URD (MT)</v>
          </cell>
          <cell r="H17" t="str">
            <v>URD (BT)</v>
          </cell>
          <cell r="I17" t="str">
            <v>C (MT)</v>
          </cell>
          <cell r="J17" t="str">
            <v>C (BTE)</v>
          </cell>
          <cell r="K17" t="str">
            <v>C (BTN)</v>
          </cell>
          <cell r="L17" t="str">
            <v>E</v>
          </cell>
          <cell r="M17" t="str">
            <v>UGS</v>
          </cell>
          <cell r="N17" t="str">
            <v>URT</v>
          </cell>
          <cell r="O17" t="str">
            <v>URD (AT)</v>
          </cell>
          <cell r="P17" t="str">
            <v>URD (MT)</v>
          </cell>
          <cell r="Q17" t="str">
            <v>URD (BT)</v>
          </cell>
          <cell r="R17" t="str">
            <v>C (MT)</v>
          </cell>
          <cell r="S17" t="str">
            <v>C (BTE)</v>
          </cell>
          <cell r="T17" t="str">
            <v>C (BTN)</v>
          </cell>
          <cell r="U17" t="str">
            <v>E</v>
          </cell>
          <cell r="V17" t="str">
            <v>UGS</v>
          </cell>
          <cell r="W17" t="str">
            <v>URT</v>
          </cell>
          <cell r="X17" t="str">
            <v>URD (AT)</v>
          </cell>
          <cell r="Y17" t="str">
            <v>URD (MT)</v>
          </cell>
          <cell r="Z17" t="str">
            <v>URD (BT)</v>
          </cell>
          <cell r="AA17" t="str">
            <v>C (MT)</v>
          </cell>
          <cell r="AB17" t="str">
            <v>C (BTE)</v>
          </cell>
          <cell r="AC17" t="str">
            <v>C (BTN)</v>
          </cell>
          <cell r="AD17" t="str">
            <v>E</v>
          </cell>
          <cell r="AE17" t="str">
            <v>UGS</v>
          </cell>
          <cell r="AF17" t="str">
            <v>URT</v>
          </cell>
          <cell r="AG17" t="str">
            <v>URD (AT)</v>
          </cell>
          <cell r="AH17" t="str">
            <v>URD (MT)</v>
          </cell>
          <cell r="AI17" t="str">
            <v>URD (BT)</v>
          </cell>
          <cell r="AJ17" t="str">
            <v>C (MT)</v>
          </cell>
          <cell r="AK17" t="str">
            <v>C (BTE)</v>
          </cell>
          <cell r="AL17" t="str">
            <v>C (BTN)</v>
          </cell>
        </row>
        <row r="18">
          <cell r="B18" t="str">
            <v>Vendas Totais</v>
          </cell>
          <cell r="C18">
            <v>56264683.7173746</v>
          </cell>
          <cell r="D18">
            <v>33659508.323951803</v>
          </cell>
          <cell r="E18">
            <v>4671662.0236465996</v>
          </cell>
          <cell r="F18">
            <v>1321502.3052967</v>
          </cell>
          <cell r="G18">
            <v>6405099.4823602</v>
          </cell>
          <cell r="H18">
            <v>14019748.288464401</v>
          </cell>
          <cell r="I18">
            <v>316009.87176050001</v>
          </cell>
          <cell r="J18">
            <v>18051.398069300001</v>
          </cell>
          <cell r="K18">
            <v>3073910.4664850999</v>
          </cell>
          <cell r="L18">
            <v>56598244.7133222</v>
          </cell>
          <cell r="M18">
            <v>33844390.597888499</v>
          </cell>
          <cell r="N18">
            <v>4694834.4715376999</v>
          </cell>
          <cell r="O18">
            <v>1328367.0108296999</v>
          </cell>
          <cell r="P18">
            <v>6434904.9423278002</v>
          </cell>
          <cell r="Q18">
            <v>14050633.7870808</v>
          </cell>
          <cell r="R18">
            <v>318610.79681159998</v>
          </cell>
          <cell r="S18">
            <v>18181.903008099998</v>
          </cell>
          <cell r="T18">
            <v>3082269.1844350998</v>
          </cell>
          <cell r="U18">
            <v>56834205.937856197</v>
          </cell>
          <cell r="V18">
            <v>33979945.1698974</v>
          </cell>
          <cell r="W18">
            <v>4709317.1321759</v>
          </cell>
          <cell r="X18">
            <v>1332912.7796032999</v>
          </cell>
          <cell r="Y18">
            <v>6453762.0470420001</v>
          </cell>
          <cell r="Z18">
            <v>14103391.7999334</v>
          </cell>
          <cell r="AA18">
            <v>319800.44996639999</v>
          </cell>
          <cell r="AB18">
            <v>18327.298931900001</v>
          </cell>
          <cell r="AC18">
            <v>3094626.9191749999</v>
          </cell>
          <cell r="AD18">
            <v>57058921.060834497</v>
          </cell>
          <cell r="AE18">
            <v>34110978.437303998</v>
          </cell>
          <cell r="AF18">
            <v>4723931.2926254999</v>
          </cell>
          <cell r="AG18">
            <v>1337402.8175637</v>
          </cell>
          <cell r="AH18">
            <v>6472936.6664816001</v>
          </cell>
          <cell r="AI18">
            <v>14155770.9749528</v>
          </cell>
          <cell r="AJ18">
            <v>320946.29310040001</v>
          </cell>
          <cell r="AK18">
            <v>18453.652832100001</v>
          </cell>
          <cell r="AL18">
            <v>3106863.4027367001</v>
          </cell>
        </row>
        <row r="19">
          <cell r="B19" t="str">
            <v>Vendas Alta Tensão</v>
          </cell>
          <cell r="C19"/>
          <cell r="D19"/>
          <cell r="E19"/>
          <cell r="F19"/>
          <cell r="G19"/>
          <cell r="H19"/>
          <cell r="I19"/>
          <cell r="J19"/>
          <cell r="K19"/>
          <cell r="L19"/>
          <cell r="M19"/>
          <cell r="N19"/>
          <cell r="O19"/>
          <cell r="P19"/>
          <cell r="Q19"/>
          <cell r="R19"/>
          <cell r="S19"/>
          <cell r="T19"/>
          <cell r="U19"/>
          <cell r="V19"/>
          <cell r="W19"/>
          <cell r="X19"/>
          <cell r="Y19"/>
          <cell r="Z19"/>
          <cell r="AA19"/>
          <cell r="AB19"/>
          <cell r="AC19"/>
          <cell r="AD19"/>
          <cell r="AE19"/>
          <cell r="AF19"/>
          <cell r="AG19"/>
          <cell r="AH19"/>
          <cell r="AI19"/>
          <cell r="AJ19"/>
          <cell r="AK19"/>
          <cell r="AL19"/>
        </row>
        <row r="20">
          <cell r="B20" t="str">
            <v>Vendas Média Tensão</v>
          </cell>
          <cell r="C20">
            <v>20620004.979322001</v>
          </cell>
          <cell r="D20">
            <v>9340544.7837928999</v>
          </cell>
          <cell r="E20">
            <v>1547517.9585104</v>
          </cell>
          <cell r="F20">
            <v>451323.20569500001</v>
          </cell>
          <cell r="G20">
            <v>2761171.4405451999</v>
          </cell>
          <cell r="H20"/>
          <cell r="I20">
            <v>316009.87176050001</v>
          </cell>
          <cell r="J20"/>
          <cell r="K20"/>
          <cell r="L20">
            <v>20760447.246064801</v>
          </cell>
          <cell r="M20">
            <v>9426253.3819462005</v>
          </cell>
          <cell r="N20">
            <v>1550542.2162760999</v>
          </cell>
          <cell r="O20">
            <v>452809.0800971</v>
          </cell>
          <cell r="P20">
            <v>2767516.5948585998</v>
          </cell>
          <cell r="Q20"/>
          <cell r="R20">
            <v>318610.79681159998</v>
          </cell>
          <cell r="S20"/>
          <cell r="T20"/>
          <cell r="U20">
            <v>20848679.214218698</v>
          </cell>
          <cell r="V20">
            <v>9463249.8921526</v>
          </cell>
          <cell r="W20">
            <v>1553076.465689</v>
          </cell>
          <cell r="X20">
            <v>453943.08333910001</v>
          </cell>
          <cell r="Y20">
            <v>2772303.6689232001</v>
          </cell>
          <cell r="Z20"/>
          <cell r="AA20">
            <v>319800.44996639999</v>
          </cell>
          <cell r="AB20"/>
          <cell r="AC20"/>
          <cell r="AD20">
            <v>20933475.774211701</v>
          </cell>
          <cell r="AE20">
            <v>9499260.8620434999</v>
          </cell>
          <cell r="AF20">
            <v>1556241.4497948</v>
          </cell>
          <cell r="AG20">
            <v>455175.31811240001</v>
          </cell>
          <cell r="AH20">
            <v>2778009.3789324998</v>
          </cell>
          <cell r="AI20"/>
          <cell r="AJ20">
            <v>320946.29310040001</v>
          </cell>
          <cell r="AK20"/>
          <cell r="AL20"/>
        </row>
        <row r="21">
          <cell r="B21" t="str">
            <v>VENDA A CLIENTES FINAIS EM MT TETRA-HORÁRIA</v>
          </cell>
          <cell r="C21">
            <v>20620004.979322001</v>
          </cell>
          <cell r="D21">
            <v>9340544.7837928999</v>
          </cell>
          <cell r="E21">
            <v>1547517.9585104</v>
          </cell>
          <cell r="F21">
            <v>451323.20569500001</v>
          </cell>
          <cell r="G21">
            <v>2761171.4405451999</v>
          </cell>
          <cell r="H21"/>
          <cell r="I21">
            <v>316009.87176050001</v>
          </cell>
          <cell r="J21"/>
          <cell r="K21"/>
          <cell r="L21">
            <v>20760447.246064801</v>
          </cell>
          <cell r="M21">
            <v>9426253.3819462005</v>
          </cell>
          <cell r="N21">
            <v>1550542.2162760999</v>
          </cell>
          <cell r="O21">
            <v>452809.0800971</v>
          </cell>
          <cell r="P21">
            <v>2767516.5948585998</v>
          </cell>
          <cell r="Q21"/>
          <cell r="R21">
            <v>318610.79681159998</v>
          </cell>
          <cell r="S21"/>
          <cell r="T21"/>
          <cell r="U21">
            <v>20848679.214218698</v>
          </cell>
          <cell r="V21">
            <v>9463249.8921526</v>
          </cell>
          <cell r="W21">
            <v>1553076.465689</v>
          </cell>
          <cell r="X21">
            <v>453943.08333910001</v>
          </cell>
          <cell r="Y21">
            <v>2772303.6689232001</v>
          </cell>
          <cell r="Z21"/>
          <cell r="AA21">
            <v>319800.44996639999</v>
          </cell>
          <cell r="AB21"/>
          <cell r="AC21"/>
          <cell r="AD21">
            <v>20933475.774211701</v>
          </cell>
          <cell r="AE21">
            <v>9499260.8620434999</v>
          </cell>
          <cell r="AF21">
            <v>1556241.4497948</v>
          </cell>
          <cell r="AG21">
            <v>455175.31811240001</v>
          </cell>
          <cell r="AH21">
            <v>2778009.3789324998</v>
          </cell>
          <cell r="AI21"/>
          <cell r="AJ21">
            <v>320946.29310040001</v>
          </cell>
          <cell r="AK21"/>
          <cell r="AL21"/>
        </row>
        <row r="22">
          <cell r="A22" t="str">
            <v>MT_Termo tarifário fixo</v>
          </cell>
          <cell r="B22" t="str">
            <v>Termo tarifário fixo</v>
          </cell>
          <cell r="C22"/>
          <cell r="D22"/>
          <cell r="E22"/>
          <cell r="F22"/>
          <cell r="G22"/>
          <cell r="H22"/>
          <cell r="I22">
            <v>56155.68</v>
          </cell>
          <cell r="J22"/>
          <cell r="K22"/>
          <cell r="L22"/>
          <cell r="M22"/>
          <cell r="N22"/>
          <cell r="O22"/>
          <cell r="P22"/>
          <cell r="Q22"/>
          <cell r="R22">
            <v>56229.96</v>
          </cell>
          <cell r="S22"/>
          <cell r="T22"/>
          <cell r="U22"/>
          <cell r="V22"/>
          <cell r="W22"/>
          <cell r="X22"/>
          <cell r="Y22"/>
          <cell r="Z22"/>
          <cell r="AA22">
            <v>56304.24</v>
          </cell>
          <cell r="AB22"/>
          <cell r="AC22"/>
          <cell r="AD22"/>
          <cell r="AE22"/>
          <cell r="AF22"/>
          <cell r="AG22"/>
          <cell r="AH22"/>
          <cell r="AI22"/>
          <cell r="AJ22">
            <v>56378.52</v>
          </cell>
          <cell r="AK22"/>
          <cell r="AL22"/>
        </row>
        <row r="23">
          <cell r="B23" t="str">
            <v>Potência</v>
          </cell>
          <cell r="C23"/>
          <cell r="D23">
            <v>926922.78995959996</v>
          </cell>
          <cell r="E23">
            <v>1315191.7461828</v>
          </cell>
          <cell r="F23">
            <v>256281.5516406</v>
          </cell>
          <cell r="G23">
            <v>1741593.4306673</v>
          </cell>
          <cell r="H23"/>
          <cell r="I23"/>
          <cell r="J23"/>
          <cell r="K23"/>
          <cell r="L23"/>
          <cell r="M23">
            <v>928066.77645969996</v>
          </cell>
          <cell r="N23">
            <v>1316791.9404583001</v>
          </cell>
          <cell r="O23">
            <v>256593.36949710001</v>
          </cell>
          <cell r="P23">
            <v>1743723.6661437</v>
          </cell>
          <cell r="Q23"/>
          <cell r="R23"/>
          <cell r="S23"/>
          <cell r="T23"/>
          <cell r="U23"/>
          <cell r="V23">
            <v>928963.51664120005</v>
          </cell>
          <cell r="W23">
            <v>1318332.7684628</v>
          </cell>
          <cell r="X23">
            <v>256893.6190945</v>
          </cell>
          <cell r="Y23">
            <v>1745632.7886328001</v>
          </cell>
          <cell r="Z23"/>
          <cell r="AA23"/>
          <cell r="AB23"/>
          <cell r="AC23"/>
          <cell r="AD23"/>
          <cell r="AE23">
            <v>930254.59529019997</v>
          </cell>
          <cell r="AF23">
            <v>1320543.0063399</v>
          </cell>
          <cell r="AG23">
            <v>257324.31157300001</v>
          </cell>
          <cell r="AH23">
            <v>1748374.6220792001</v>
          </cell>
          <cell r="AI23"/>
          <cell r="AJ23"/>
          <cell r="AK23"/>
          <cell r="AL23"/>
        </row>
        <row r="24">
          <cell r="A24" t="str">
            <v>MT_P_Horas_de_ponta</v>
          </cell>
          <cell r="B24" t="str">
            <v>Horas_de_ponta</v>
          </cell>
          <cell r="C24"/>
          <cell r="D24"/>
          <cell r="E24">
            <v>1315191.7461828</v>
          </cell>
          <cell r="F24">
            <v>256281.5516406</v>
          </cell>
          <cell r="G24">
            <v>1098545.4158019</v>
          </cell>
          <cell r="H24"/>
          <cell r="I24"/>
          <cell r="J24"/>
          <cell r="K24"/>
          <cell r="L24"/>
          <cell r="M24"/>
          <cell r="N24">
            <v>1316791.9404583001</v>
          </cell>
          <cell r="O24">
            <v>256593.36949710001</v>
          </cell>
          <cell r="P24">
            <v>1099882.0164079999</v>
          </cell>
          <cell r="Q24"/>
          <cell r="R24"/>
          <cell r="S24"/>
          <cell r="T24"/>
          <cell r="U24"/>
          <cell r="V24"/>
          <cell r="W24">
            <v>1318332.7684628</v>
          </cell>
          <cell r="X24">
            <v>256893.6190945</v>
          </cell>
          <cell r="Y24">
            <v>1101169.0299147</v>
          </cell>
          <cell r="Z24"/>
          <cell r="AA24"/>
          <cell r="AB24"/>
          <cell r="AC24"/>
          <cell r="AD24"/>
          <cell r="AE24"/>
          <cell r="AF24">
            <v>1320543.0063399</v>
          </cell>
          <cell r="AG24">
            <v>257324.31157300001</v>
          </cell>
          <cell r="AH24">
            <v>1103015.1840550001</v>
          </cell>
          <cell r="AI24"/>
          <cell r="AJ24"/>
          <cell r="AK24"/>
          <cell r="AL24"/>
        </row>
        <row r="25">
          <cell r="A25" t="str">
            <v>MT_P_Contratada</v>
          </cell>
          <cell r="B25" t="str">
            <v>Contratada</v>
          </cell>
          <cell r="C25"/>
          <cell r="D25">
            <v>926922.78995959996</v>
          </cell>
          <cell r="E25"/>
          <cell r="F25"/>
          <cell r="G25">
            <v>643048.01486540004</v>
          </cell>
          <cell r="H25"/>
          <cell r="I25"/>
          <cell r="J25"/>
          <cell r="K25"/>
          <cell r="L25"/>
          <cell r="M25">
            <v>928066.77645969996</v>
          </cell>
          <cell r="N25"/>
          <cell r="O25"/>
          <cell r="P25">
            <v>643841.64973569999</v>
          </cell>
          <cell r="Q25"/>
          <cell r="R25"/>
          <cell r="S25"/>
          <cell r="T25"/>
          <cell r="U25"/>
          <cell r="V25">
            <v>928963.51664120005</v>
          </cell>
          <cell r="W25"/>
          <cell r="X25"/>
          <cell r="Y25">
            <v>644463.75871810003</v>
          </cell>
          <cell r="Z25"/>
          <cell r="AA25"/>
          <cell r="AB25"/>
          <cell r="AC25"/>
          <cell r="AD25"/>
          <cell r="AE25">
            <v>930254.59529019997</v>
          </cell>
          <cell r="AF25"/>
          <cell r="AG25"/>
          <cell r="AH25">
            <v>645359.43802420003</v>
          </cell>
          <cell r="AI25"/>
          <cell r="AJ25"/>
          <cell r="AK25"/>
          <cell r="AL25"/>
        </row>
        <row r="26">
          <cell r="B26" t="str">
            <v>Energia Activa</v>
          </cell>
          <cell r="C26">
            <v>20620004.979322001</v>
          </cell>
          <cell r="D26">
            <v>8413621.9938332997</v>
          </cell>
          <cell r="E26">
            <v>232326.21232759999</v>
          </cell>
          <cell r="F26">
            <v>195041.65405439999</v>
          </cell>
          <cell r="G26">
            <v>531807.19813959999</v>
          </cell>
          <cell r="H26"/>
          <cell r="I26">
            <v>259854.19176049999</v>
          </cell>
          <cell r="J26"/>
          <cell r="K26"/>
          <cell r="L26">
            <v>20760447.246064801</v>
          </cell>
          <cell r="M26">
            <v>8498186.6054864991</v>
          </cell>
          <cell r="N26">
            <v>233750.27581779999</v>
          </cell>
          <cell r="O26">
            <v>196215.71059999999</v>
          </cell>
          <cell r="P26">
            <v>535393.42848230002</v>
          </cell>
          <cell r="Q26"/>
          <cell r="R26">
            <v>262380.83681160002</v>
          </cell>
          <cell r="S26"/>
          <cell r="T26"/>
          <cell r="U26">
            <v>20848679.214218698</v>
          </cell>
          <cell r="V26">
            <v>8534286.3755114004</v>
          </cell>
          <cell r="W26">
            <v>234743.69722619999</v>
          </cell>
          <cell r="X26">
            <v>197049.46424460001</v>
          </cell>
          <cell r="Y26">
            <v>537668.35847660003</v>
          </cell>
          <cell r="Z26"/>
          <cell r="AA26">
            <v>263496.2099664</v>
          </cell>
          <cell r="AB26"/>
          <cell r="AC26"/>
          <cell r="AD26">
            <v>20933475.774211701</v>
          </cell>
          <cell r="AE26">
            <v>8569006.2667532992</v>
          </cell>
          <cell r="AF26">
            <v>235698.4434549</v>
          </cell>
          <cell r="AG26">
            <v>197851.0065394</v>
          </cell>
          <cell r="AH26">
            <v>539855.48595570005</v>
          </cell>
          <cell r="AI26"/>
          <cell r="AJ26">
            <v>264567.77310039999</v>
          </cell>
          <cell r="AK26"/>
          <cell r="AL26"/>
        </row>
        <row r="27">
          <cell r="B27" t="str">
            <v>Períodos I, IV</v>
          </cell>
          <cell r="C27">
            <v>7523540.8387441002</v>
          </cell>
          <cell r="D27">
            <v>2962347.2599191</v>
          </cell>
          <cell r="E27">
            <v>85431.373906399996</v>
          </cell>
          <cell r="F27">
            <v>71844.576843899995</v>
          </cell>
          <cell r="G27">
            <v>194339.74517179999</v>
          </cell>
          <cell r="H27"/>
          <cell r="I27">
            <v>91623.642510899997</v>
          </cell>
          <cell r="J27"/>
          <cell r="K27"/>
          <cell r="L27">
            <v>6414433.2749715</v>
          </cell>
          <cell r="M27">
            <v>2526831.1748008002</v>
          </cell>
          <cell r="N27">
            <v>72839.971533899996</v>
          </cell>
          <cell r="O27">
            <v>61264.451099999998</v>
          </cell>
          <cell r="P27">
            <v>165728.4719152</v>
          </cell>
          <cell r="Q27"/>
          <cell r="R27">
            <v>78098.898373000004</v>
          </cell>
          <cell r="S27"/>
          <cell r="T27"/>
          <cell r="U27">
            <v>6441569.469242</v>
          </cell>
          <cell r="V27">
            <v>2537516.3288266999</v>
          </cell>
          <cell r="W27">
            <v>73148.108799299996</v>
          </cell>
          <cell r="X27">
            <v>61523.610534799998</v>
          </cell>
          <cell r="Y27">
            <v>166429.46517420001</v>
          </cell>
          <cell r="Z27"/>
          <cell r="AA27">
            <v>78429.317687999996</v>
          </cell>
          <cell r="AB27"/>
          <cell r="AC27"/>
          <cell r="AD27">
            <v>6467783.5467809001</v>
          </cell>
          <cell r="AE27">
            <v>2547846.2395990002</v>
          </cell>
          <cell r="AF27">
            <v>73445.792907800002</v>
          </cell>
          <cell r="AG27">
            <v>61774.020475600002</v>
          </cell>
          <cell r="AH27">
            <v>167106.85775240001</v>
          </cell>
          <cell r="AI27"/>
          <cell r="AJ27">
            <v>78748.425131700002</v>
          </cell>
          <cell r="AK27"/>
          <cell r="AL27"/>
        </row>
        <row r="28">
          <cell r="A28" t="str">
            <v>MT_E_I,V_Horas de ponta</v>
          </cell>
          <cell r="B28" t="str">
            <v>Horas de ponta</v>
          </cell>
          <cell r="C28">
            <v>1630666.7056523</v>
          </cell>
          <cell r="D28">
            <v>868923.33845739998</v>
          </cell>
          <cell r="E28">
            <v>19139.280582399999</v>
          </cell>
          <cell r="F28">
            <v>17225.352524499998</v>
          </cell>
          <cell r="G28">
            <v>49762.129514799999</v>
          </cell>
          <cell r="H28"/>
          <cell r="I28">
            <v>17225.352524499998</v>
          </cell>
          <cell r="J28"/>
          <cell r="K28"/>
          <cell r="L28">
            <v>1393489.7423105</v>
          </cell>
          <cell r="M28">
            <v>742540.30869580002</v>
          </cell>
          <cell r="N28">
            <v>16355.513407099999</v>
          </cell>
          <cell r="O28">
            <v>14719.962067099999</v>
          </cell>
          <cell r="P28">
            <v>42524.334859199997</v>
          </cell>
          <cell r="Q28"/>
          <cell r="R28">
            <v>14719.962067099999</v>
          </cell>
          <cell r="S28"/>
          <cell r="T28"/>
          <cell r="U28">
            <v>1399350.2047907</v>
          </cell>
          <cell r="V28">
            <v>745663.13729430002</v>
          </cell>
          <cell r="W28">
            <v>16424.2981783</v>
          </cell>
          <cell r="X28">
            <v>14781.8683607</v>
          </cell>
          <cell r="Y28">
            <v>42703.175263800003</v>
          </cell>
          <cell r="Z28"/>
          <cell r="AA28">
            <v>14781.8683607</v>
          </cell>
          <cell r="AB28"/>
          <cell r="AC28"/>
          <cell r="AD28">
            <v>1405045.0614422001</v>
          </cell>
          <cell r="AE28">
            <v>748697.72053389996</v>
          </cell>
          <cell r="AF28">
            <v>16491.139219199998</v>
          </cell>
          <cell r="AG28">
            <v>14842.0252968</v>
          </cell>
          <cell r="AH28">
            <v>42876.961969000004</v>
          </cell>
          <cell r="AI28"/>
          <cell r="AJ28">
            <v>14842.0252968</v>
          </cell>
          <cell r="AK28"/>
          <cell r="AL28"/>
        </row>
        <row r="29">
          <cell r="A29" t="str">
            <v>MT_E_I,V_Horas cheias</v>
          </cell>
          <cell r="B29" t="str">
            <v>Horas cheias</v>
          </cell>
          <cell r="C29">
            <v>3844326.7018391001</v>
          </cell>
          <cell r="D29">
            <v>1696169.4297624</v>
          </cell>
          <cell r="E29">
            <v>43740.758933600002</v>
          </cell>
          <cell r="F29">
            <v>38880.674607699999</v>
          </cell>
          <cell r="G29">
            <v>102061.77084490001</v>
          </cell>
          <cell r="H29"/>
          <cell r="I29">
            <v>43740.758933600002</v>
          </cell>
          <cell r="J29"/>
          <cell r="K29"/>
          <cell r="L29">
            <v>3278093.029199</v>
          </cell>
          <cell r="M29">
            <v>1446339.4022633999</v>
          </cell>
          <cell r="N29">
            <v>37298.150775299997</v>
          </cell>
          <cell r="O29">
            <v>33153.911799399997</v>
          </cell>
          <cell r="P29">
            <v>87029.018474500001</v>
          </cell>
          <cell r="Q29"/>
          <cell r="R29">
            <v>37298.150775299997</v>
          </cell>
          <cell r="S29"/>
          <cell r="T29"/>
          <cell r="U29">
            <v>3291991.0612062998</v>
          </cell>
          <cell r="V29">
            <v>1452471.4037432</v>
          </cell>
          <cell r="W29">
            <v>37456.282617700002</v>
          </cell>
          <cell r="X29">
            <v>33294.473438499997</v>
          </cell>
          <cell r="Y29">
            <v>87397.9927761</v>
          </cell>
          <cell r="Z29"/>
          <cell r="AA29">
            <v>37456.282617700002</v>
          </cell>
          <cell r="AB29"/>
          <cell r="AC29"/>
          <cell r="AD29">
            <v>3305402.0666506002</v>
          </cell>
          <cell r="AE29">
            <v>1458388.5224540001</v>
          </cell>
          <cell r="AF29">
            <v>37608.8730717</v>
          </cell>
          <cell r="AG29">
            <v>33430.109397499997</v>
          </cell>
          <cell r="AH29">
            <v>87754.037167400005</v>
          </cell>
          <cell r="AI29"/>
          <cell r="AJ29">
            <v>37608.8730717</v>
          </cell>
          <cell r="AK29"/>
          <cell r="AL29"/>
        </row>
        <row r="30">
          <cell r="A30" t="str">
            <v>MT_E_I,V_Horas de vazio normal</v>
          </cell>
          <cell r="B30" t="str">
            <v>Horas de vazio normal</v>
          </cell>
          <cell r="C30">
            <v>1333290.6039913001</v>
          </cell>
          <cell r="D30">
            <v>247218.70153230001</v>
          </cell>
          <cell r="E30">
            <v>14790.8624851</v>
          </cell>
          <cell r="F30">
            <v>10564.901774800001</v>
          </cell>
          <cell r="G30">
            <v>29581.7249696</v>
          </cell>
          <cell r="H30"/>
          <cell r="I30">
            <v>19016.823195000001</v>
          </cell>
          <cell r="J30"/>
          <cell r="K30"/>
          <cell r="L30">
            <v>1135242.8256520999</v>
          </cell>
          <cell r="M30">
            <v>210496.6887498</v>
          </cell>
          <cell r="N30">
            <v>12593.8189846</v>
          </cell>
          <cell r="O30">
            <v>8995.5849889000001</v>
          </cell>
          <cell r="P30">
            <v>25187.637970200001</v>
          </cell>
          <cell r="Q30"/>
          <cell r="R30">
            <v>16192.0529804</v>
          </cell>
          <cell r="S30"/>
          <cell r="T30"/>
          <cell r="U30">
            <v>1140059.3746954</v>
          </cell>
          <cell r="V30">
            <v>211389.77312120001</v>
          </cell>
          <cell r="W30">
            <v>12647.2513831</v>
          </cell>
          <cell r="X30">
            <v>9033.7509883999992</v>
          </cell>
          <cell r="Y30">
            <v>25294.502766599999</v>
          </cell>
          <cell r="Z30"/>
          <cell r="AA30">
            <v>16260.7517785</v>
          </cell>
          <cell r="AB30"/>
          <cell r="AC30"/>
          <cell r="AD30">
            <v>1144694.6444661</v>
          </cell>
          <cell r="AE30">
            <v>212249.2446944</v>
          </cell>
          <cell r="AF30">
            <v>12698.6727589</v>
          </cell>
          <cell r="AG30">
            <v>9070.4805428</v>
          </cell>
          <cell r="AH30">
            <v>25397.3455196</v>
          </cell>
          <cell r="AI30"/>
          <cell r="AJ30">
            <v>16326.864976499999</v>
          </cell>
          <cell r="AK30"/>
          <cell r="AL30"/>
        </row>
        <row r="31">
          <cell r="A31" t="str">
            <v>MT_E_I,V_Horas de super vazio</v>
          </cell>
          <cell r="B31" t="str">
            <v>Horas de super vazio</v>
          </cell>
          <cell r="C31">
            <v>715256.82726139994</v>
          </cell>
          <cell r="D31">
            <v>150035.790167</v>
          </cell>
          <cell r="E31">
            <v>7760.4719052999999</v>
          </cell>
          <cell r="F31">
            <v>5173.6479368999999</v>
          </cell>
          <cell r="G31">
            <v>12934.1198425</v>
          </cell>
          <cell r="H31"/>
          <cell r="I31">
            <v>11640.7078578</v>
          </cell>
          <cell r="J31"/>
          <cell r="K31"/>
          <cell r="L31">
            <v>607607.67780990002</v>
          </cell>
          <cell r="M31">
            <v>127454.77509179999</v>
          </cell>
          <cell r="N31">
            <v>6592.4883669000001</v>
          </cell>
          <cell r="O31">
            <v>4394.9922446</v>
          </cell>
          <cell r="P31">
            <v>10987.4806113</v>
          </cell>
          <cell r="Q31"/>
          <cell r="R31">
            <v>9888.7325502000003</v>
          </cell>
          <cell r="S31"/>
          <cell r="T31"/>
          <cell r="U31">
            <v>610168.82854959997</v>
          </cell>
          <cell r="V31">
            <v>127992.014668</v>
          </cell>
          <cell r="W31">
            <v>6620.2766202000003</v>
          </cell>
          <cell r="X31">
            <v>4413.5177471999996</v>
          </cell>
          <cell r="Y31">
            <v>11033.7943677</v>
          </cell>
          <cell r="Z31"/>
          <cell r="AA31">
            <v>9930.4149311000001</v>
          </cell>
          <cell r="AB31"/>
          <cell r="AC31"/>
          <cell r="AD31">
            <v>612641.77422200004</v>
          </cell>
          <cell r="AE31">
            <v>128510.7519167</v>
          </cell>
          <cell r="AF31">
            <v>6647.1078580000003</v>
          </cell>
          <cell r="AG31">
            <v>4431.4052385000005</v>
          </cell>
          <cell r="AH31">
            <v>11078.5130964</v>
          </cell>
          <cell r="AI31"/>
          <cell r="AJ31">
            <v>9970.6617867000004</v>
          </cell>
          <cell r="AK31"/>
          <cell r="AL31"/>
        </row>
        <row r="32">
          <cell r="B32" t="str">
            <v>Períodos II, III</v>
          </cell>
          <cell r="C32">
            <v>13096464.140577899</v>
          </cell>
          <cell r="D32">
            <v>5451274.7339142002</v>
          </cell>
          <cell r="E32">
            <v>146894.83842119999</v>
          </cell>
          <cell r="F32">
            <v>123197.07721050001</v>
          </cell>
          <cell r="G32">
            <v>337467.45296780003</v>
          </cell>
          <cell r="H32"/>
          <cell r="I32">
            <v>168230.54924960001</v>
          </cell>
          <cell r="J32"/>
          <cell r="K32"/>
          <cell r="L32">
            <v>14346013.971093301</v>
          </cell>
          <cell r="M32">
            <v>5971355.4306856999</v>
          </cell>
          <cell r="N32">
            <v>160910.30428390001</v>
          </cell>
          <cell r="O32">
            <v>134951.25949999999</v>
          </cell>
          <cell r="P32">
            <v>369664.95656710002</v>
          </cell>
          <cell r="Q32"/>
          <cell r="R32">
            <v>184281.93843859999</v>
          </cell>
          <cell r="S32"/>
          <cell r="T32"/>
          <cell r="U32">
            <v>14407109.744976699</v>
          </cell>
          <cell r="V32">
            <v>5996770.0466847001</v>
          </cell>
          <cell r="W32">
            <v>161595.58842690001</v>
          </cell>
          <cell r="X32">
            <v>135525.85370979999</v>
          </cell>
          <cell r="Y32">
            <v>371238.89330240001</v>
          </cell>
          <cell r="Z32"/>
          <cell r="AA32">
            <v>185066.89227839999</v>
          </cell>
          <cell r="AB32"/>
          <cell r="AC32"/>
          <cell r="AD32">
            <v>14465692.2274308</v>
          </cell>
          <cell r="AE32">
            <v>6021160.0271543004</v>
          </cell>
          <cell r="AF32">
            <v>162252.6505471</v>
          </cell>
          <cell r="AG32">
            <v>136076.9860638</v>
          </cell>
          <cell r="AH32">
            <v>372748.6282033</v>
          </cell>
          <cell r="AI32"/>
          <cell r="AJ32">
            <v>185819.34796869999</v>
          </cell>
          <cell r="AK32"/>
          <cell r="AL32"/>
        </row>
        <row r="33">
          <cell r="A33" t="str">
            <v>MT_E_II,III_Horas de ponta</v>
          </cell>
          <cell r="B33" t="str">
            <v>Horas de ponta</v>
          </cell>
          <cell r="C33">
            <v>2840857.8639248</v>
          </cell>
          <cell r="D33">
            <v>1632594.2661033</v>
          </cell>
          <cell r="E33">
            <v>32364.2035129</v>
          </cell>
          <cell r="F33">
            <v>32364.2035129</v>
          </cell>
          <cell r="G33">
            <v>86304.542701600003</v>
          </cell>
          <cell r="H33"/>
          <cell r="I33">
            <v>32364.2035129</v>
          </cell>
          <cell r="J33"/>
          <cell r="K33"/>
          <cell r="L33">
            <v>3111859.4484847002</v>
          </cell>
          <cell r="M33">
            <v>1788334.4172304</v>
          </cell>
          <cell r="N33">
            <v>35451.563336799998</v>
          </cell>
          <cell r="O33">
            <v>35451.563336799998</v>
          </cell>
          <cell r="P33">
            <v>94537.502232700004</v>
          </cell>
          <cell r="Q33"/>
          <cell r="R33">
            <v>35451.563336799998</v>
          </cell>
          <cell r="S33"/>
          <cell r="T33"/>
          <cell r="U33">
            <v>3125072.5131727001</v>
          </cell>
          <cell r="V33">
            <v>1795927.7480762</v>
          </cell>
          <cell r="W33">
            <v>35602.091921899999</v>
          </cell>
          <cell r="X33">
            <v>35602.091921899999</v>
          </cell>
          <cell r="Y33">
            <v>94938.911792300001</v>
          </cell>
          <cell r="Z33"/>
          <cell r="AA33">
            <v>35602.091921899999</v>
          </cell>
          <cell r="AB33"/>
          <cell r="AC33"/>
          <cell r="AD33">
            <v>3137783.2424077</v>
          </cell>
          <cell r="AE33">
            <v>1803232.3950040999</v>
          </cell>
          <cell r="AF33">
            <v>35746.897698200002</v>
          </cell>
          <cell r="AG33">
            <v>35746.897698200002</v>
          </cell>
          <cell r="AH33">
            <v>95325.060528899994</v>
          </cell>
          <cell r="AI33"/>
          <cell r="AJ33">
            <v>35746.897698200002</v>
          </cell>
          <cell r="AK33"/>
          <cell r="AL33"/>
        </row>
        <row r="34">
          <cell r="A34" t="str">
            <v>MT_E_II,III_Horas cheias</v>
          </cell>
          <cell r="B34" t="str">
            <v>Horas cheias</v>
          </cell>
          <cell r="C34">
            <v>6545182.9200807</v>
          </cell>
          <cell r="D34">
            <v>3091026.8458838002</v>
          </cell>
          <cell r="E34">
            <v>70854.483573200007</v>
          </cell>
          <cell r="F34">
            <v>61997.6731267</v>
          </cell>
          <cell r="G34">
            <v>177136.20893339999</v>
          </cell>
          <cell r="H34"/>
          <cell r="I34">
            <v>79711.2940199</v>
          </cell>
          <cell r="J34"/>
          <cell r="K34"/>
          <cell r="L34">
            <v>7169617.2921935003</v>
          </cell>
          <cell r="M34">
            <v>3385922.1041620001</v>
          </cell>
          <cell r="N34">
            <v>77614.260267499994</v>
          </cell>
          <cell r="O34">
            <v>67912.477733699998</v>
          </cell>
          <cell r="P34">
            <v>194035.65066799999</v>
          </cell>
          <cell r="Q34"/>
          <cell r="R34">
            <v>87316.042800499999</v>
          </cell>
          <cell r="S34"/>
          <cell r="T34"/>
          <cell r="U34">
            <v>7200148.1123129996</v>
          </cell>
          <cell r="V34">
            <v>3400340.5834873002</v>
          </cell>
          <cell r="W34">
            <v>77944.769822000002</v>
          </cell>
          <cell r="X34">
            <v>68201.673594299995</v>
          </cell>
          <cell r="Y34">
            <v>194861.92455550001</v>
          </cell>
          <cell r="Z34"/>
          <cell r="AA34">
            <v>87687.866049400007</v>
          </cell>
          <cell r="AB34"/>
          <cell r="AC34"/>
          <cell r="AD34">
            <v>7229441.8839194998</v>
          </cell>
          <cell r="AE34">
            <v>3414174.8545169998</v>
          </cell>
          <cell r="AF34">
            <v>78261.887782299993</v>
          </cell>
          <cell r="AG34">
            <v>68479.151809999996</v>
          </cell>
          <cell r="AH34">
            <v>195654.7194566</v>
          </cell>
          <cell r="AI34"/>
          <cell r="AJ34">
            <v>88044.623755599998</v>
          </cell>
          <cell r="AK34"/>
          <cell r="AL34"/>
        </row>
        <row r="35">
          <cell r="A35" t="str">
            <v>MT_E_II,III_Horas de vazio normal</v>
          </cell>
          <cell r="B35" t="str">
            <v>Horas de vazio normal</v>
          </cell>
          <cell r="C35">
            <v>2338072.0846008998</v>
          </cell>
          <cell r="D35">
            <v>453655.77760929998</v>
          </cell>
          <cell r="E35">
            <v>27141.798660500001</v>
          </cell>
          <cell r="F35">
            <v>19386.999042700001</v>
          </cell>
          <cell r="G35">
            <v>50406.197512300001</v>
          </cell>
          <cell r="H35"/>
          <cell r="I35">
            <v>34896.598277800003</v>
          </cell>
          <cell r="J35"/>
          <cell r="K35"/>
          <cell r="L35">
            <v>2561251.6562134</v>
          </cell>
          <cell r="M35">
            <v>496959.27657839999</v>
          </cell>
          <cell r="N35">
            <v>29732.606291399999</v>
          </cell>
          <cell r="O35">
            <v>21237.575922200002</v>
          </cell>
          <cell r="P35">
            <v>55217.697397900003</v>
          </cell>
          <cell r="Q35"/>
          <cell r="R35">
            <v>38227.636660099997</v>
          </cell>
          <cell r="S35"/>
          <cell r="T35"/>
          <cell r="U35">
            <v>2572200.7861227002</v>
          </cell>
          <cell r="V35">
            <v>499083.73462070001</v>
          </cell>
          <cell r="W35">
            <v>29859.710618199999</v>
          </cell>
          <cell r="X35">
            <v>21328.3647274</v>
          </cell>
          <cell r="Y35">
            <v>55453.748290900003</v>
          </cell>
          <cell r="Z35"/>
          <cell r="AA35">
            <v>38391.056509399998</v>
          </cell>
          <cell r="AB35"/>
          <cell r="AC35"/>
          <cell r="AD35">
            <v>2582657.2367142998</v>
          </cell>
          <cell r="AE35">
            <v>501112.5981684</v>
          </cell>
          <cell r="AF35">
            <v>29981.095616400002</v>
          </cell>
          <cell r="AG35">
            <v>21415.068298300001</v>
          </cell>
          <cell r="AH35">
            <v>55679.177574000001</v>
          </cell>
          <cell r="AI35"/>
          <cell r="AJ35">
            <v>38547.122935799998</v>
          </cell>
          <cell r="AK35"/>
          <cell r="AL35"/>
        </row>
        <row r="36">
          <cell r="A36" t="str">
            <v>MT_E_II,III_Horas de super vazio</v>
          </cell>
          <cell r="B36" t="str">
            <v>Horas de super vazio</v>
          </cell>
          <cell r="C36">
            <v>1372351.2719715</v>
          </cell>
          <cell r="D36">
            <v>273997.84431780002</v>
          </cell>
          <cell r="E36">
            <v>16534.352674599999</v>
          </cell>
          <cell r="F36">
            <v>9448.2015281999993</v>
          </cell>
          <cell r="G36">
            <v>23620.503820499998</v>
          </cell>
          <cell r="H36"/>
          <cell r="I36">
            <v>21258.453439000001</v>
          </cell>
          <cell r="J36"/>
          <cell r="K36"/>
          <cell r="L36">
            <v>1503285.5742017</v>
          </cell>
          <cell r="M36">
            <v>300139.63271490001</v>
          </cell>
          <cell r="N36">
            <v>18111.874388200002</v>
          </cell>
          <cell r="O36">
            <v>10349.642507299999</v>
          </cell>
          <cell r="P36">
            <v>25874.1062685</v>
          </cell>
          <cell r="Q36"/>
          <cell r="R36">
            <v>23286.6956412</v>
          </cell>
          <cell r="S36"/>
          <cell r="T36"/>
          <cell r="U36">
            <v>1509688.3333683</v>
          </cell>
          <cell r="V36">
            <v>301417.98050050001</v>
          </cell>
          <cell r="W36">
            <v>18189.016064799998</v>
          </cell>
          <cell r="X36">
            <v>10393.723466199999</v>
          </cell>
          <cell r="Y36">
            <v>25984.308663700001</v>
          </cell>
          <cell r="Z36"/>
          <cell r="AA36">
            <v>23385.877797699999</v>
          </cell>
          <cell r="AB36"/>
          <cell r="AC36"/>
          <cell r="AD36">
            <v>1515809.8643893001</v>
          </cell>
          <cell r="AE36">
            <v>302640.17946479999</v>
          </cell>
          <cell r="AF36">
            <v>18262.769450200001</v>
          </cell>
          <cell r="AG36">
            <v>10435.868257300001</v>
          </cell>
          <cell r="AH36">
            <v>26089.6706438</v>
          </cell>
          <cell r="AI36"/>
          <cell r="AJ36">
            <v>23480.703579100002</v>
          </cell>
          <cell r="AK36"/>
          <cell r="AL36"/>
        </row>
        <row r="37">
          <cell r="B37" t="str">
            <v>Energia Reactiva</v>
          </cell>
          <cell r="C37"/>
          <cell r="D37"/>
          <cell r="E37"/>
          <cell r="F37"/>
          <cell r="G37">
            <v>487770.81173830002</v>
          </cell>
          <cell r="H37"/>
          <cell r="I37"/>
          <cell r="J37"/>
          <cell r="K37"/>
          <cell r="L37"/>
          <cell r="M37"/>
          <cell r="N37"/>
          <cell r="O37"/>
          <cell r="P37">
            <v>488399.50023260002</v>
          </cell>
          <cell r="Q37"/>
          <cell r="R37"/>
          <cell r="S37"/>
          <cell r="T37"/>
          <cell r="U37"/>
          <cell r="V37"/>
          <cell r="W37"/>
          <cell r="X37"/>
          <cell r="Y37">
            <v>489002.52181379998</v>
          </cell>
          <cell r="Z37"/>
          <cell r="AA37"/>
          <cell r="AB37"/>
          <cell r="AC37"/>
          <cell r="AD37"/>
          <cell r="AE37"/>
          <cell r="AF37"/>
          <cell r="AG37"/>
          <cell r="AH37">
            <v>489779.27089759998</v>
          </cell>
          <cell r="AI37"/>
          <cell r="AJ37"/>
          <cell r="AK37"/>
          <cell r="AL37"/>
        </row>
        <row r="38">
          <cell r="A38" t="str">
            <v>MT_E__Energia Reactiva Fornecida 1º-Esc</v>
          </cell>
          <cell r="B38" t="str">
            <v>Energia Reactiva Fornecida 1º-Esc</v>
          </cell>
          <cell r="C38"/>
          <cell r="D38"/>
          <cell r="E38"/>
          <cell r="F38"/>
          <cell r="G38">
            <v>40319.465812900002</v>
          </cell>
          <cell r="H38"/>
          <cell r="I38"/>
          <cell r="J38"/>
          <cell r="K38"/>
          <cell r="L38"/>
          <cell r="M38"/>
          <cell r="N38"/>
          <cell r="O38"/>
          <cell r="P38">
            <v>40469.6645794</v>
          </cell>
          <cell r="Q38"/>
          <cell r="R38"/>
          <cell r="S38"/>
          <cell r="T38"/>
          <cell r="U38"/>
          <cell r="V38"/>
          <cell r="W38"/>
          <cell r="X38"/>
          <cell r="Y38">
            <v>40517.623127500003</v>
          </cell>
          <cell r="Z38"/>
          <cell r="AA38"/>
          <cell r="AB38"/>
          <cell r="AC38"/>
          <cell r="AD38"/>
          <cell r="AE38"/>
          <cell r="AF38"/>
          <cell r="AG38"/>
          <cell r="AH38">
            <v>40583.890498100001</v>
          </cell>
          <cell r="AI38"/>
          <cell r="AJ38"/>
          <cell r="AK38"/>
          <cell r="AL38"/>
        </row>
        <row r="39">
          <cell r="A39" t="str">
            <v>MT_E__Energia Reactiva Fornecida 2º-Esc</v>
          </cell>
          <cell r="B39" t="str">
            <v>Energia Reactiva Fornecida 2º-Esc</v>
          </cell>
          <cell r="C39"/>
          <cell r="D39"/>
          <cell r="E39"/>
          <cell r="F39"/>
          <cell r="G39">
            <v>71826.789410900004</v>
          </cell>
          <cell r="H39"/>
          <cell r="I39"/>
          <cell r="J39"/>
          <cell r="K39"/>
          <cell r="L39"/>
          <cell r="M39"/>
          <cell r="N39"/>
          <cell r="O39"/>
          <cell r="P39">
            <v>72198.616748900007</v>
          </cell>
          <cell r="Q39"/>
          <cell r="R39"/>
          <cell r="S39"/>
          <cell r="T39"/>
          <cell r="U39"/>
          <cell r="V39"/>
          <cell r="W39"/>
          <cell r="X39"/>
          <cell r="Y39">
            <v>72286.0809266</v>
          </cell>
          <cell r="Z39"/>
          <cell r="AA39"/>
          <cell r="AB39"/>
          <cell r="AC39"/>
          <cell r="AD39"/>
          <cell r="AE39"/>
          <cell r="AF39"/>
          <cell r="AG39"/>
          <cell r="AH39">
            <v>72402.945613200005</v>
          </cell>
          <cell r="AI39"/>
          <cell r="AJ39"/>
          <cell r="AK39"/>
          <cell r="AL39"/>
        </row>
        <row r="40">
          <cell r="A40" t="str">
            <v>MT_E__Energia Reactiva Fornecida 3º-Esc</v>
          </cell>
          <cell r="B40" t="str">
            <v>Energia Reactiva Fornecida 3º-Esc</v>
          </cell>
          <cell r="C40"/>
          <cell r="D40"/>
          <cell r="E40"/>
          <cell r="F40"/>
          <cell r="G40">
            <v>317087.76240539999</v>
          </cell>
          <cell r="H40"/>
          <cell r="I40"/>
          <cell r="J40"/>
          <cell r="K40"/>
          <cell r="L40"/>
          <cell r="M40"/>
          <cell r="N40"/>
          <cell r="O40"/>
          <cell r="P40">
            <v>318542.44030830002</v>
          </cell>
          <cell r="Q40"/>
          <cell r="R40"/>
          <cell r="S40"/>
          <cell r="T40"/>
          <cell r="U40"/>
          <cell r="V40"/>
          <cell r="W40"/>
          <cell r="X40"/>
          <cell r="Y40">
            <v>318941.7855462</v>
          </cell>
          <cell r="Z40"/>
          <cell r="AA40"/>
          <cell r="AB40"/>
          <cell r="AC40"/>
          <cell r="AD40"/>
          <cell r="AE40"/>
          <cell r="AF40"/>
          <cell r="AG40"/>
          <cell r="AH40">
            <v>319441.5742493</v>
          </cell>
          <cell r="AI40"/>
          <cell r="AJ40"/>
          <cell r="AK40"/>
          <cell r="AL40"/>
        </row>
        <row r="41">
          <cell r="A41" t="str">
            <v>MT_E__Recebida (Indutiva)</v>
          </cell>
          <cell r="B41" t="str">
            <v>Recebida (Indutiva)</v>
          </cell>
          <cell r="C41"/>
          <cell r="D41"/>
          <cell r="E41"/>
          <cell r="F41"/>
          <cell r="G41">
            <v>58536.794109100003</v>
          </cell>
          <cell r="H41"/>
          <cell r="I41"/>
          <cell r="J41"/>
          <cell r="K41"/>
          <cell r="L41"/>
          <cell r="M41"/>
          <cell r="N41"/>
          <cell r="O41"/>
          <cell r="P41">
            <v>57188.778595999996</v>
          </cell>
          <cell r="Q41"/>
          <cell r="R41"/>
          <cell r="S41"/>
          <cell r="T41"/>
          <cell r="U41"/>
          <cell r="V41"/>
          <cell r="W41"/>
          <cell r="X41"/>
          <cell r="Y41">
            <v>57257.032213500002</v>
          </cell>
          <cell r="Z41"/>
          <cell r="AA41"/>
          <cell r="AB41"/>
          <cell r="AC41"/>
          <cell r="AD41"/>
          <cell r="AE41"/>
          <cell r="AF41"/>
          <cell r="AG41"/>
          <cell r="AH41">
            <v>57350.860537</v>
          </cell>
          <cell r="AI41"/>
          <cell r="AJ41"/>
          <cell r="AK41"/>
          <cell r="AL41"/>
        </row>
        <row r="42">
          <cell r="B42" t="str">
            <v>Vendas Baixa Tensão</v>
          </cell>
          <cell r="C42">
            <v>35644678.738052599</v>
          </cell>
          <cell r="D42">
            <v>24318963.540158901</v>
          </cell>
          <cell r="E42">
            <v>3124144.0651361998</v>
          </cell>
          <cell r="F42">
            <v>870179.09960169997</v>
          </cell>
          <cell r="G42">
            <v>3643928.0418150001</v>
          </cell>
          <cell r="H42">
            <v>14019748.288464401</v>
          </cell>
          <cell r="I42"/>
          <cell r="J42">
            <v>18051.398069300001</v>
          </cell>
          <cell r="K42">
            <v>3073910.4664850999</v>
          </cell>
          <cell r="L42">
            <v>35837797.467257403</v>
          </cell>
          <cell r="M42">
            <v>24418137.215942301</v>
          </cell>
          <cell r="N42">
            <v>3144292.2552616</v>
          </cell>
          <cell r="O42">
            <v>875557.93073260004</v>
          </cell>
          <cell r="P42">
            <v>3667388.3474691999</v>
          </cell>
          <cell r="Q42">
            <v>14050633.7870808</v>
          </cell>
          <cell r="R42"/>
          <cell r="S42">
            <v>18181.903008099998</v>
          </cell>
          <cell r="T42">
            <v>3082269.1844350998</v>
          </cell>
          <cell r="U42">
            <v>35985526.723637499</v>
          </cell>
          <cell r="V42">
            <v>24516695.2777448</v>
          </cell>
          <cell r="W42">
            <v>3156240.6664868998</v>
          </cell>
          <cell r="X42">
            <v>878969.69626420003</v>
          </cell>
          <cell r="Y42">
            <v>3681458.3781188</v>
          </cell>
          <cell r="Z42">
            <v>14103391.7999334</v>
          </cell>
          <cell r="AA42"/>
          <cell r="AB42">
            <v>18327.298931900001</v>
          </cell>
          <cell r="AC42">
            <v>3094626.9191749999</v>
          </cell>
          <cell r="AD42">
            <v>36125445.2866228</v>
          </cell>
          <cell r="AE42">
            <v>24611717.575260501</v>
          </cell>
          <cell r="AF42">
            <v>3167689.8428306999</v>
          </cell>
          <cell r="AG42">
            <v>882227.49945130001</v>
          </cell>
          <cell r="AH42">
            <v>3694927.2875490999</v>
          </cell>
          <cell r="AI42">
            <v>14155770.9749528</v>
          </cell>
          <cell r="AJ42"/>
          <cell r="AK42">
            <v>18453.652832100001</v>
          </cell>
          <cell r="AL42">
            <v>3106863.4027367001</v>
          </cell>
        </row>
        <row r="43">
          <cell r="B43" t="str">
            <v>Vendas Baixa Tensão Especial</v>
          </cell>
          <cell r="C43">
            <v>4612278.6902585998</v>
          </cell>
          <cell r="D43">
            <v>2561656.4096319</v>
          </cell>
          <cell r="E43">
            <v>361757.45439899998</v>
          </cell>
          <cell r="F43">
            <v>103592.2695637</v>
          </cell>
          <cell r="G43">
            <v>440382.79248320003</v>
          </cell>
          <cell r="H43">
            <v>1309023.2789302</v>
          </cell>
          <cell r="I43"/>
          <cell r="J43">
            <v>18051.398069300001</v>
          </cell>
          <cell r="K43"/>
          <cell r="L43">
            <v>4646227.4140541004</v>
          </cell>
          <cell r="M43">
            <v>2577284.9969453001</v>
          </cell>
          <cell r="N43">
            <v>362408.52472649998</v>
          </cell>
          <cell r="O43">
            <v>103954.6553519</v>
          </cell>
          <cell r="P43">
            <v>441518.40130059997</v>
          </cell>
          <cell r="Q43">
            <v>1311878.0981729</v>
          </cell>
          <cell r="R43"/>
          <cell r="S43">
            <v>18181.903008099998</v>
          </cell>
          <cell r="T43"/>
          <cell r="U43">
            <v>4666042.3101420002</v>
          </cell>
          <cell r="V43">
            <v>2587540.3578205998</v>
          </cell>
          <cell r="W43">
            <v>362887.03674920002</v>
          </cell>
          <cell r="X43">
            <v>104190.1191296</v>
          </cell>
          <cell r="Y43">
            <v>442299.55913529999</v>
          </cell>
          <cell r="Z43">
            <v>1313932.6113749</v>
          </cell>
          <cell r="AA43"/>
          <cell r="AB43">
            <v>18327.298931900001</v>
          </cell>
          <cell r="AC43"/>
          <cell r="AD43">
            <v>4684385.6020253999</v>
          </cell>
          <cell r="AE43">
            <v>2597008.8842364</v>
          </cell>
          <cell r="AF43">
            <v>363462.20888599998</v>
          </cell>
          <cell r="AG43">
            <v>104433.8849705</v>
          </cell>
          <cell r="AH43">
            <v>443159.33295690001</v>
          </cell>
          <cell r="AI43">
            <v>1316143.6284783999</v>
          </cell>
          <cell r="AJ43"/>
          <cell r="AK43">
            <v>18453.652832100001</v>
          </cell>
          <cell r="AL43"/>
        </row>
        <row r="44">
          <cell r="B44" t="str">
            <v>VENDA A CLIENTES FINAIS EM BTE TETRA-HORÁRIA</v>
          </cell>
          <cell r="C44">
            <v>4612278.6902585998</v>
          </cell>
          <cell r="D44">
            <v>2561656.4096319</v>
          </cell>
          <cell r="E44">
            <v>361757.45439899998</v>
          </cell>
          <cell r="F44">
            <v>103592.2695637</v>
          </cell>
          <cell r="G44">
            <v>440382.79248320003</v>
          </cell>
          <cell r="H44">
            <v>1309023.2789302</v>
          </cell>
          <cell r="I44"/>
          <cell r="J44">
            <v>18051.398069300001</v>
          </cell>
          <cell r="K44"/>
          <cell r="L44">
            <v>4646227.4140541004</v>
          </cell>
          <cell r="M44">
            <v>2577284.9969453001</v>
          </cell>
          <cell r="N44">
            <v>362408.52472649998</v>
          </cell>
          <cell r="O44">
            <v>103954.6553519</v>
          </cell>
          <cell r="P44">
            <v>441518.40130059997</v>
          </cell>
          <cell r="Q44">
            <v>1311878.0981729</v>
          </cell>
          <cell r="R44"/>
          <cell r="S44">
            <v>18181.903008099998</v>
          </cell>
          <cell r="T44"/>
          <cell r="U44">
            <v>4666042.3101420002</v>
          </cell>
          <cell r="V44">
            <v>2587540.3578205998</v>
          </cell>
          <cell r="W44">
            <v>362887.03674920002</v>
          </cell>
          <cell r="X44">
            <v>104190.1191296</v>
          </cell>
          <cell r="Y44">
            <v>442299.55913529999</v>
          </cell>
          <cell r="Z44">
            <v>1313932.6113749</v>
          </cell>
          <cell r="AA44"/>
          <cell r="AB44">
            <v>18327.298931900001</v>
          </cell>
          <cell r="AC44"/>
          <cell r="AD44">
            <v>4684385.6020253999</v>
          </cell>
          <cell r="AE44">
            <v>2597008.8842364</v>
          </cell>
          <cell r="AF44">
            <v>363462.20888599998</v>
          </cell>
          <cell r="AG44">
            <v>104433.8849705</v>
          </cell>
          <cell r="AH44">
            <v>443159.33295690001</v>
          </cell>
          <cell r="AI44">
            <v>1316143.6284783999</v>
          </cell>
          <cell r="AJ44"/>
          <cell r="AK44">
            <v>18453.652832100001</v>
          </cell>
          <cell r="AL44"/>
        </row>
        <row r="45">
          <cell r="A45" t="str">
            <v>BTE_Termo tarifário fixo</v>
          </cell>
          <cell r="B45" t="str">
            <v>Termo tarifário fixo</v>
          </cell>
          <cell r="C45"/>
          <cell r="D45"/>
          <cell r="E45"/>
          <cell r="F45"/>
          <cell r="G45"/>
          <cell r="H45"/>
          <cell r="I45"/>
          <cell r="J45">
            <v>12166.44</v>
          </cell>
          <cell r="K45"/>
          <cell r="L45"/>
          <cell r="M45"/>
          <cell r="N45"/>
          <cell r="O45"/>
          <cell r="P45"/>
          <cell r="Q45"/>
          <cell r="R45"/>
          <cell r="S45">
            <v>12252.24</v>
          </cell>
          <cell r="T45"/>
          <cell r="U45"/>
          <cell r="V45"/>
          <cell r="W45"/>
          <cell r="X45"/>
          <cell r="Y45"/>
          <cell r="Z45"/>
          <cell r="AA45"/>
          <cell r="AB45">
            <v>12372.36</v>
          </cell>
          <cell r="AC45"/>
          <cell r="AD45"/>
          <cell r="AE45"/>
          <cell r="AF45"/>
          <cell r="AG45"/>
          <cell r="AH45"/>
          <cell r="AI45"/>
          <cell r="AJ45"/>
          <cell r="AK45">
            <v>12475.32</v>
          </cell>
          <cell r="AL45"/>
        </row>
        <row r="46">
          <cell r="A46"/>
          <cell r="B46" t="str">
            <v>Potência</v>
          </cell>
          <cell r="C46"/>
          <cell r="D46">
            <v>249535.02663060001</v>
          </cell>
          <cell r="E46">
            <v>310185.6707591</v>
          </cell>
          <cell r="F46">
            <v>60448.537246300002</v>
          </cell>
          <cell r="G46">
            <v>320357.41720109998</v>
          </cell>
          <cell r="H46">
            <v>956860.17875710002</v>
          </cell>
          <cell r="I46"/>
          <cell r="J46"/>
          <cell r="K46"/>
          <cell r="L46"/>
          <cell r="M46">
            <v>249363.204333</v>
          </cell>
          <cell r="N46">
            <v>310456.09493999998</v>
          </cell>
          <cell r="O46">
            <v>60501.237121700004</v>
          </cell>
          <cell r="P46">
            <v>320636.70925160003</v>
          </cell>
          <cell r="Q46">
            <v>957217.70193740004</v>
          </cell>
          <cell r="R46"/>
          <cell r="S46"/>
          <cell r="T46"/>
          <cell r="U46"/>
          <cell r="V46">
            <v>249680.73765210001</v>
          </cell>
          <cell r="W46">
            <v>310713.05984409997</v>
          </cell>
          <cell r="X46">
            <v>60551.314072599998</v>
          </cell>
          <cell r="Y46">
            <v>320902.10066280002</v>
          </cell>
          <cell r="Z46">
            <v>958146.04768449999</v>
          </cell>
          <cell r="AA46"/>
          <cell r="AB46"/>
          <cell r="AC46"/>
          <cell r="AD46"/>
          <cell r="AE46">
            <v>249945.99803379999</v>
          </cell>
          <cell r="AF46">
            <v>311083.14895459998</v>
          </cell>
          <cell r="AG46">
            <v>60623.436506400001</v>
          </cell>
          <cell r="AH46">
            <v>321284.3259005</v>
          </cell>
          <cell r="AI46">
            <v>959247.95290499995</v>
          </cell>
          <cell r="AJ46"/>
          <cell r="AK46"/>
          <cell r="AL46"/>
        </row>
        <row r="47">
          <cell r="A47" t="str">
            <v>BTE_P_Horas_de_ponta</v>
          </cell>
          <cell r="B47" t="str">
            <v>Horas_de_ponta</v>
          </cell>
          <cell r="C47"/>
          <cell r="D47"/>
          <cell r="E47">
            <v>310185.6707591</v>
          </cell>
          <cell r="F47">
            <v>60448.537246300002</v>
          </cell>
          <cell r="G47">
            <v>320357.41720109998</v>
          </cell>
          <cell r="H47">
            <v>651370.6971618</v>
          </cell>
          <cell r="I47"/>
          <cell r="J47"/>
          <cell r="K47"/>
          <cell r="L47"/>
          <cell r="M47"/>
          <cell r="N47">
            <v>310456.09493999998</v>
          </cell>
          <cell r="O47">
            <v>60501.237121700004</v>
          </cell>
          <cell r="P47">
            <v>320636.70925160003</v>
          </cell>
          <cell r="Q47">
            <v>651938.57119169994</v>
          </cell>
          <cell r="R47"/>
          <cell r="S47"/>
          <cell r="T47"/>
          <cell r="U47"/>
          <cell r="V47"/>
          <cell r="W47">
            <v>310713.05984409997</v>
          </cell>
          <cell r="X47">
            <v>60551.314072599998</v>
          </cell>
          <cell r="Y47">
            <v>320902.10066280002</v>
          </cell>
          <cell r="Z47">
            <v>652478.18157520005</v>
          </cell>
          <cell r="AA47"/>
          <cell r="AB47"/>
          <cell r="AC47"/>
          <cell r="AD47"/>
          <cell r="AE47"/>
          <cell r="AF47">
            <v>311083.14895459998</v>
          </cell>
          <cell r="AG47">
            <v>60623.436506400001</v>
          </cell>
          <cell r="AH47">
            <v>321284.3259005</v>
          </cell>
          <cell r="AI47">
            <v>653255.34578630002</v>
          </cell>
          <cell r="AJ47"/>
          <cell r="AK47"/>
          <cell r="AL47"/>
        </row>
        <row r="48">
          <cell r="A48" t="str">
            <v>BTE_P_Contratada</v>
          </cell>
          <cell r="B48" t="str">
            <v>Contratada</v>
          </cell>
          <cell r="C48"/>
          <cell r="D48">
            <v>249535.02663060001</v>
          </cell>
          <cell r="E48"/>
          <cell r="F48"/>
          <cell r="G48"/>
          <cell r="H48">
            <v>305489.48159530002</v>
          </cell>
          <cell r="I48"/>
          <cell r="J48"/>
          <cell r="K48"/>
          <cell r="L48"/>
          <cell r="M48">
            <v>249363.204333</v>
          </cell>
          <cell r="N48"/>
          <cell r="O48"/>
          <cell r="P48"/>
          <cell r="Q48">
            <v>305279.13074569998</v>
          </cell>
          <cell r="R48"/>
          <cell r="S48"/>
          <cell r="T48"/>
          <cell r="U48"/>
          <cell r="V48">
            <v>249680.73765210001</v>
          </cell>
          <cell r="W48"/>
          <cell r="X48"/>
          <cell r="Y48"/>
          <cell r="Z48">
            <v>305667.8661093</v>
          </cell>
          <cell r="AA48"/>
          <cell r="AB48"/>
          <cell r="AC48"/>
          <cell r="AD48"/>
          <cell r="AE48">
            <v>249945.99803379999</v>
          </cell>
          <cell r="AF48"/>
          <cell r="AG48"/>
          <cell r="AH48"/>
          <cell r="AI48">
            <v>305992.60711869999</v>
          </cell>
          <cell r="AJ48"/>
          <cell r="AK48"/>
          <cell r="AL48"/>
        </row>
        <row r="49">
          <cell r="A49"/>
          <cell r="B49" t="str">
            <v>Energia Activa</v>
          </cell>
          <cell r="C49">
            <v>4612278.6902585998</v>
          </cell>
          <cell r="D49">
            <v>2312121.3830013</v>
          </cell>
          <cell r="E49">
            <v>51571.783639900001</v>
          </cell>
          <cell r="F49">
            <v>43143.732317399998</v>
          </cell>
          <cell r="G49">
            <v>120025.37528209999</v>
          </cell>
          <cell r="H49">
            <v>227771.0913147</v>
          </cell>
          <cell r="I49"/>
          <cell r="J49">
            <v>5884.9580692999998</v>
          </cell>
          <cell r="K49"/>
          <cell r="L49">
            <v>4646227.4140541004</v>
          </cell>
          <cell r="M49">
            <v>2327921.7926122998</v>
          </cell>
          <cell r="N49">
            <v>51952.429786499997</v>
          </cell>
          <cell r="O49">
            <v>43453.418230199997</v>
          </cell>
          <cell r="P49">
            <v>120881.692049</v>
          </cell>
          <cell r="Q49">
            <v>229397.1678162</v>
          </cell>
          <cell r="R49"/>
          <cell r="S49">
            <v>5929.6630081000003</v>
          </cell>
          <cell r="T49"/>
          <cell r="U49">
            <v>4666042.3101420002</v>
          </cell>
          <cell r="V49">
            <v>2337859.6201685001</v>
          </cell>
          <cell r="W49">
            <v>52173.976905099997</v>
          </cell>
          <cell r="X49">
            <v>43638.805056999998</v>
          </cell>
          <cell r="Y49">
            <v>121397.4584725</v>
          </cell>
          <cell r="Z49">
            <v>230375.9529345</v>
          </cell>
          <cell r="AA49"/>
          <cell r="AB49">
            <v>5954.9389319000002</v>
          </cell>
          <cell r="AC49"/>
          <cell r="AD49">
            <v>4684385.6020253999</v>
          </cell>
          <cell r="AE49">
            <v>2347062.8862025999</v>
          </cell>
          <cell r="AF49">
            <v>52379.059931399999</v>
          </cell>
          <cell r="AG49">
            <v>43810.448464100002</v>
          </cell>
          <cell r="AH49">
            <v>121875.00705640001</v>
          </cell>
          <cell r="AI49">
            <v>231282.21126129999</v>
          </cell>
          <cell r="AJ49"/>
          <cell r="AK49">
            <v>5978.3328320999999</v>
          </cell>
          <cell r="AL49"/>
        </row>
        <row r="50">
          <cell r="A50" t="str">
            <v>BTE_E_Horas de ponta</v>
          </cell>
          <cell r="B50" t="str">
            <v>Horas de ponta</v>
          </cell>
          <cell r="C50">
            <v>1037759.5082377</v>
          </cell>
          <cell r="D50">
            <v>737552.56554430001</v>
          </cell>
          <cell r="E50">
            <v>12100.4717783</v>
          </cell>
          <cell r="F50">
            <v>10948.0458948</v>
          </cell>
          <cell r="G50">
            <v>31115.498858999999</v>
          </cell>
          <cell r="H50">
            <v>58773.720066399997</v>
          </cell>
          <cell r="I50"/>
          <cell r="J50">
            <v>1152.425884</v>
          </cell>
          <cell r="K50"/>
          <cell r="L50">
            <v>1043907.2733863</v>
          </cell>
          <cell r="M50">
            <v>741921.88225120003</v>
          </cell>
          <cell r="N50">
            <v>12172.155880599999</v>
          </cell>
          <cell r="O50">
            <v>11012.9029398</v>
          </cell>
          <cell r="P50">
            <v>31299.829407199999</v>
          </cell>
          <cell r="Q50">
            <v>59121.899991999999</v>
          </cell>
          <cell r="R50"/>
          <cell r="S50">
            <v>1159.2529416</v>
          </cell>
          <cell r="T50"/>
          <cell r="U50">
            <v>1048366.7504105</v>
          </cell>
          <cell r="V50">
            <v>745091.30512280005</v>
          </cell>
          <cell r="W50">
            <v>12224.154225</v>
          </cell>
          <cell r="X50">
            <v>11059.949060200001</v>
          </cell>
          <cell r="Y50">
            <v>31433.539434800001</v>
          </cell>
          <cell r="Z50">
            <v>59374.463376899999</v>
          </cell>
          <cell r="AA50"/>
          <cell r="AB50">
            <v>1164.2051647999999</v>
          </cell>
          <cell r="AC50"/>
          <cell r="AD50">
            <v>1052493.6929647999</v>
          </cell>
          <cell r="AE50">
            <v>748024.39033660002</v>
          </cell>
          <cell r="AF50">
            <v>12272.275154000001</v>
          </cell>
          <cell r="AG50">
            <v>11103.4870436</v>
          </cell>
          <cell r="AH50">
            <v>31557.2789677</v>
          </cell>
          <cell r="AI50">
            <v>59608.193604699998</v>
          </cell>
          <cell r="AJ50"/>
          <cell r="AK50">
            <v>1168.7881098</v>
          </cell>
          <cell r="AL50"/>
        </row>
        <row r="51">
          <cell r="A51" t="str">
            <v>BTE_E_Horas cheias</v>
          </cell>
          <cell r="B51" t="str">
            <v>Horas cheias</v>
          </cell>
          <cell r="C51">
            <v>2396882.7275951998</v>
          </cell>
          <cell r="D51">
            <v>1288522.6449006</v>
          </cell>
          <cell r="E51">
            <v>25943.408958200002</v>
          </cell>
          <cell r="F51">
            <v>23060.807962700001</v>
          </cell>
          <cell r="G51">
            <v>64858.522394300002</v>
          </cell>
          <cell r="H51">
            <v>122510.54230080001</v>
          </cell>
          <cell r="I51"/>
          <cell r="J51">
            <v>2882.6009948000001</v>
          </cell>
          <cell r="K51"/>
          <cell r="L51">
            <v>2412736.6583330999</v>
          </cell>
          <cell r="M51">
            <v>1297045.4435051</v>
          </cell>
          <cell r="N51">
            <v>26115.0089295</v>
          </cell>
          <cell r="O51">
            <v>23213.341270500001</v>
          </cell>
          <cell r="P51">
            <v>65287.522323899997</v>
          </cell>
          <cell r="Q51">
            <v>123320.875501</v>
          </cell>
          <cell r="R51"/>
          <cell r="S51">
            <v>2901.6676591999999</v>
          </cell>
          <cell r="T51"/>
          <cell r="U51">
            <v>2423048.3773888</v>
          </cell>
          <cell r="V51">
            <v>1302588.8450911001</v>
          </cell>
          <cell r="W51">
            <v>26226.621042300001</v>
          </cell>
          <cell r="X51">
            <v>23312.552037500001</v>
          </cell>
          <cell r="Y51">
            <v>65566.552605300007</v>
          </cell>
          <cell r="Z51">
            <v>123847.9326989</v>
          </cell>
          <cell r="AA51"/>
          <cell r="AB51">
            <v>2914.0690046</v>
          </cell>
          <cell r="AC51"/>
          <cell r="AD51">
            <v>2432608.3913290999</v>
          </cell>
          <cell r="AE51">
            <v>1307728.1430240001</v>
          </cell>
          <cell r="AF51">
            <v>26330.096839500002</v>
          </cell>
          <cell r="AG51">
            <v>23404.5305243</v>
          </cell>
          <cell r="AH51">
            <v>65825.242098799994</v>
          </cell>
          <cell r="AI51">
            <v>124336.56840810001</v>
          </cell>
          <cell r="AJ51"/>
          <cell r="AK51">
            <v>2925.5663155000002</v>
          </cell>
          <cell r="AL51"/>
        </row>
        <row r="52">
          <cell r="A52" t="str">
            <v>BTE_E_Horas de vazio normal</v>
          </cell>
          <cell r="B52" t="str">
            <v>Horas de vazio normal</v>
          </cell>
          <cell r="C52">
            <v>766937.93365889997</v>
          </cell>
          <cell r="D52">
            <v>179299.21526</v>
          </cell>
          <cell r="E52">
            <v>8675.7684807999995</v>
          </cell>
          <cell r="F52">
            <v>6362.2302183000002</v>
          </cell>
          <cell r="G52">
            <v>16773.1523954</v>
          </cell>
          <cell r="H52">
            <v>34703.073921700001</v>
          </cell>
          <cell r="I52"/>
          <cell r="J52">
            <v>1156.7691305999999</v>
          </cell>
          <cell r="K52"/>
          <cell r="L52">
            <v>774474.34208670002</v>
          </cell>
          <cell r="M52">
            <v>181061.12069929999</v>
          </cell>
          <cell r="N52">
            <v>8761.0219692999999</v>
          </cell>
          <cell r="O52">
            <v>6424.7494445000002</v>
          </cell>
          <cell r="P52">
            <v>16937.9758076</v>
          </cell>
          <cell r="Q52">
            <v>35044.087876999998</v>
          </cell>
          <cell r="R52"/>
          <cell r="S52">
            <v>1168.1362633000001</v>
          </cell>
          <cell r="T52"/>
          <cell r="U52">
            <v>777763.05110579997</v>
          </cell>
          <cell r="V52">
            <v>181829.97424020001</v>
          </cell>
          <cell r="W52">
            <v>8798.2245598999998</v>
          </cell>
          <cell r="X52">
            <v>6452.0313435999997</v>
          </cell>
          <cell r="Y52">
            <v>17009.9008154</v>
          </cell>
          <cell r="Z52">
            <v>35192.898240499999</v>
          </cell>
          <cell r="AA52"/>
          <cell r="AB52">
            <v>1173.0966082</v>
          </cell>
          <cell r="AC52"/>
          <cell r="AD52">
            <v>780800.63289050001</v>
          </cell>
          <cell r="AE52">
            <v>182540.1177948</v>
          </cell>
          <cell r="AF52">
            <v>8832.5863448</v>
          </cell>
          <cell r="AG52">
            <v>6477.2299859000004</v>
          </cell>
          <cell r="AH52">
            <v>17076.333600400001</v>
          </cell>
          <cell r="AI52">
            <v>35330.345379500002</v>
          </cell>
          <cell r="AJ52"/>
          <cell r="AK52">
            <v>1177.6781788000001</v>
          </cell>
          <cell r="AL52"/>
        </row>
        <row r="53">
          <cell r="A53" t="str">
            <v>BTE_E_Horas de super vazio</v>
          </cell>
          <cell r="B53" t="str">
            <v>Horas de super vazio</v>
          </cell>
          <cell r="C53">
            <v>410698.52076679998</v>
          </cell>
          <cell r="D53">
            <v>106746.9572964</v>
          </cell>
          <cell r="E53">
            <v>4852.1344226000001</v>
          </cell>
          <cell r="F53">
            <v>2772.6482415999999</v>
          </cell>
          <cell r="G53">
            <v>7278.2016334</v>
          </cell>
          <cell r="H53">
            <v>11783.755025799999</v>
          </cell>
          <cell r="I53"/>
          <cell r="J53">
            <v>693.16205990000003</v>
          </cell>
          <cell r="K53"/>
          <cell r="L53">
            <v>415109.14024799998</v>
          </cell>
          <cell r="M53">
            <v>107893.3461567</v>
          </cell>
          <cell r="N53">
            <v>4904.2430070999999</v>
          </cell>
          <cell r="O53">
            <v>2802.4245753999999</v>
          </cell>
          <cell r="P53">
            <v>7356.3645102999999</v>
          </cell>
          <cell r="Q53">
            <v>11910.3044462</v>
          </cell>
          <cell r="R53"/>
          <cell r="S53">
            <v>700.60614399999997</v>
          </cell>
          <cell r="T53"/>
          <cell r="U53">
            <v>416864.13123689999</v>
          </cell>
          <cell r="V53">
            <v>108349.49571440001</v>
          </cell>
          <cell r="W53">
            <v>4924.9770779</v>
          </cell>
          <cell r="X53">
            <v>2814.2726157000002</v>
          </cell>
          <cell r="Y53">
            <v>7387.4656169999998</v>
          </cell>
          <cell r="Z53">
            <v>11960.658618199999</v>
          </cell>
          <cell r="AA53"/>
          <cell r="AB53">
            <v>703.56815429999995</v>
          </cell>
          <cell r="AC53"/>
          <cell r="AD53">
            <v>418482.88484100002</v>
          </cell>
          <cell r="AE53">
            <v>108770.2350472</v>
          </cell>
          <cell r="AF53">
            <v>4944.1015931000002</v>
          </cell>
          <cell r="AG53">
            <v>2825.2009103</v>
          </cell>
          <cell r="AH53">
            <v>7416.1523895</v>
          </cell>
          <cell r="AI53">
            <v>12007.103869</v>
          </cell>
          <cell r="AJ53"/>
          <cell r="AK53">
            <v>706.30022799999995</v>
          </cell>
          <cell r="AL53"/>
        </row>
        <row r="54">
          <cell r="A54"/>
          <cell r="B54" t="str">
            <v>Energia Reactiva</v>
          </cell>
          <cell r="C54"/>
          <cell r="D54"/>
          <cell r="E54"/>
          <cell r="F54"/>
          <cell r="G54"/>
          <cell r="H54">
            <v>124392.0088584</v>
          </cell>
          <cell r="I54"/>
          <cell r="J54"/>
          <cell r="K54"/>
          <cell r="L54"/>
          <cell r="M54"/>
          <cell r="N54"/>
          <cell r="O54"/>
          <cell r="P54"/>
          <cell r="Q54">
            <v>125263.22841929999</v>
          </cell>
          <cell r="R54"/>
          <cell r="S54"/>
          <cell r="T54"/>
          <cell r="U54"/>
          <cell r="V54"/>
          <cell r="W54"/>
          <cell r="X54"/>
          <cell r="Y54"/>
          <cell r="Z54">
            <v>125410.61075589999</v>
          </cell>
          <cell r="AA54"/>
          <cell r="AB54"/>
          <cell r="AC54"/>
          <cell r="AD54"/>
          <cell r="AE54"/>
          <cell r="AF54"/>
          <cell r="AG54"/>
          <cell r="AH54"/>
          <cell r="AI54">
            <v>125613.4643121</v>
          </cell>
          <cell r="AJ54"/>
          <cell r="AK54"/>
          <cell r="AL54"/>
        </row>
        <row r="55">
          <cell r="A55" t="str">
            <v>BTE_E_Fornecida pela rede 1ª Esc</v>
          </cell>
          <cell r="B55" t="str">
            <v>Fornecida pela rede 1ª Esc</v>
          </cell>
          <cell r="C55"/>
          <cell r="D55"/>
          <cell r="E55"/>
          <cell r="F55"/>
          <cell r="G55"/>
          <cell r="H55">
            <v>6102.5474297999999</v>
          </cell>
          <cell r="I55"/>
          <cell r="J55"/>
          <cell r="K55"/>
          <cell r="L55"/>
          <cell r="M55"/>
          <cell r="N55"/>
          <cell r="O55"/>
          <cell r="P55"/>
          <cell r="Q55">
            <v>6158.8991118000004</v>
          </cell>
          <cell r="R55"/>
          <cell r="S55"/>
          <cell r="T55"/>
          <cell r="U55"/>
          <cell r="V55"/>
          <cell r="W55"/>
          <cell r="X55"/>
          <cell r="Y55"/>
          <cell r="Z55">
            <v>6166.2371887999998</v>
          </cell>
          <cell r="AA55"/>
          <cell r="AB55"/>
          <cell r="AC55"/>
          <cell r="AD55"/>
          <cell r="AE55"/>
          <cell r="AF55"/>
          <cell r="AG55"/>
          <cell r="AH55"/>
          <cell r="AI55">
            <v>6176.2986613000003</v>
          </cell>
          <cell r="AJ55"/>
          <cell r="AK55"/>
          <cell r="AL55"/>
        </row>
        <row r="56">
          <cell r="A56" t="str">
            <v>BTE_E_Fornecida pela rede 2ª Esc</v>
          </cell>
          <cell r="B56" t="str">
            <v>Fornecida pela rede 2ª Esc</v>
          </cell>
          <cell r="C56"/>
          <cell r="D56"/>
          <cell r="E56"/>
          <cell r="F56"/>
          <cell r="G56"/>
          <cell r="H56">
            <v>12584.8603492</v>
          </cell>
          <cell r="I56"/>
          <cell r="J56"/>
          <cell r="K56"/>
          <cell r="L56"/>
          <cell r="M56"/>
          <cell r="N56"/>
          <cell r="O56"/>
          <cell r="P56"/>
          <cell r="Q56">
            <v>12662.0760269</v>
          </cell>
          <cell r="R56"/>
          <cell r="S56"/>
          <cell r="T56"/>
          <cell r="U56"/>
          <cell r="V56"/>
          <cell r="W56"/>
          <cell r="X56"/>
          <cell r="Y56"/>
          <cell r="Z56">
            <v>12677.3309066</v>
          </cell>
          <cell r="AA56"/>
          <cell r="AB56"/>
          <cell r="AC56"/>
          <cell r="AD56"/>
          <cell r="AE56"/>
          <cell r="AF56"/>
          <cell r="AG56"/>
          <cell r="AH56"/>
          <cell r="AI56">
            <v>12697.897723599999</v>
          </cell>
          <cell r="AJ56"/>
          <cell r="AK56"/>
          <cell r="AL56"/>
        </row>
        <row r="57">
          <cell r="A57" t="str">
            <v>BTE_E_Fornecida pela rede 3ª Esc</v>
          </cell>
          <cell r="B57" t="str">
            <v>Fornecida pela rede 3ª Esc</v>
          </cell>
          <cell r="C57"/>
          <cell r="D57"/>
          <cell r="E57"/>
          <cell r="F57"/>
          <cell r="G57"/>
          <cell r="H57">
            <v>85713.391197699995</v>
          </cell>
          <cell r="I57"/>
          <cell r="J57"/>
          <cell r="K57"/>
          <cell r="L57"/>
          <cell r="M57"/>
          <cell r="N57"/>
          <cell r="O57"/>
          <cell r="P57"/>
          <cell r="Q57">
            <v>86566.785040400006</v>
          </cell>
          <cell r="R57"/>
          <cell r="S57"/>
          <cell r="T57"/>
          <cell r="U57"/>
          <cell r="V57"/>
          <cell r="W57"/>
          <cell r="X57"/>
          <cell r="Y57"/>
          <cell r="Z57">
            <v>86669.383839300004</v>
          </cell>
          <cell r="AA57"/>
          <cell r="AB57"/>
          <cell r="AC57"/>
          <cell r="AD57"/>
          <cell r="AE57"/>
          <cell r="AF57"/>
          <cell r="AG57"/>
          <cell r="AH57"/>
          <cell r="AI57">
            <v>86807.404128199996</v>
          </cell>
          <cell r="AJ57"/>
          <cell r="AK57"/>
          <cell r="AL57"/>
        </row>
        <row r="58">
          <cell r="A58" t="str">
            <v>BTE_E_Recebida pela rede (indutiva)</v>
          </cell>
          <cell r="B58" t="str">
            <v>Recebida pela rede (indutiva)</v>
          </cell>
          <cell r="C58"/>
          <cell r="D58"/>
          <cell r="E58"/>
          <cell r="F58"/>
          <cell r="G58"/>
          <cell r="H58">
            <v>19991.209881700001</v>
          </cell>
          <cell r="I58"/>
          <cell r="J58"/>
          <cell r="K58"/>
          <cell r="L58"/>
          <cell r="M58"/>
          <cell r="N58"/>
          <cell r="O58"/>
          <cell r="P58"/>
          <cell r="Q58">
            <v>19875.4682402</v>
          </cell>
          <cell r="R58"/>
          <cell r="S58"/>
          <cell r="T58"/>
          <cell r="U58"/>
          <cell r="V58"/>
          <cell r="W58"/>
          <cell r="X58"/>
          <cell r="Y58"/>
          <cell r="Z58">
            <v>19897.658821199999</v>
          </cell>
          <cell r="AA58"/>
          <cell r="AB58"/>
          <cell r="AC58"/>
          <cell r="AD58"/>
          <cell r="AE58"/>
          <cell r="AF58"/>
          <cell r="AG58"/>
          <cell r="AH58"/>
          <cell r="AI58">
            <v>19931.863798999999</v>
          </cell>
          <cell r="AJ58"/>
          <cell r="AK58"/>
          <cell r="AL58"/>
        </row>
        <row r="59">
          <cell r="B59" t="str">
            <v>VENDA A CLIENTES FINAIS EM BTE TETRA-HORÁRIA</v>
          </cell>
          <cell r="C59"/>
          <cell r="D59"/>
          <cell r="E59"/>
          <cell r="F59"/>
          <cell r="G59"/>
          <cell r="H59"/>
          <cell r="I59"/>
          <cell r="J59"/>
          <cell r="K59"/>
          <cell r="L59"/>
          <cell r="M59"/>
          <cell r="N59"/>
          <cell r="O59"/>
          <cell r="P59"/>
          <cell r="Q59"/>
          <cell r="R59"/>
          <cell r="S59"/>
          <cell r="T59"/>
          <cell r="U59"/>
          <cell r="V59"/>
          <cell r="W59"/>
          <cell r="X59"/>
          <cell r="Y59"/>
          <cell r="Z59"/>
          <cell r="AA59"/>
          <cell r="AB59"/>
          <cell r="AC59"/>
          <cell r="AD59"/>
          <cell r="AE59"/>
          <cell r="AF59"/>
          <cell r="AG59"/>
          <cell r="AH59"/>
          <cell r="AI59"/>
          <cell r="AJ59"/>
          <cell r="AK59"/>
          <cell r="AL59"/>
        </row>
        <row r="60">
          <cell r="B60" t="str">
            <v>Termo tarifário fixo</v>
          </cell>
          <cell r="C60"/>
          <cell r="D60"/>
          <cell r="E60"/>
          <cell r="F60"/>
          <cell r="G60"/>
          <cell r="H60"/>
          <cell r="I60"/>
          <cell r="J60"/>
          <cell r="K60"/>
          <cell r="L60"/>
          <cell r="M60"/>
          <cell r="N60"/>
          <cell r="O60"/>
          <cell r="P60"/>
          <cell r="Q60"/>
          <cell r="R60"/>
          <cell r="S60"/>
          <cell r="T60"/>
          <cell r="U60"/>
          <cell r="V60"/>
          <cell r="W60"/>
          <cell r="X60"/>
          <cell r="Y60"/>
          <cell r="Z60"/>
          <cell r="AA60"/>
          <cell r="AB60"/>
          <cell r="AC60"/>
          <cell r="AD60"/>
          <cell r="AE60"/>
          <cell r="AF60"/>
          <cell r="AG60"/>
          <cell r="AH60"/>
          <cell r="AI60"/>
          <cell r="AJ60"/>
          <cell r="AK60"/>
          <cell r="AL60"/>
        </row>
        <row r="61">
          <cell r="B61" t="str">
            <v>Energia Activa</v>
          </cell>
          <cell r="C61"/>
          <cell r="D61"/>
          <cell r="E61"/>
          <cell r="F61"/>
          <cell r="G61"/>
          <cell r="H61"/>
          <cell r="I61"/>
          <cell r="J61"/>
          <cell r="K61"/>
          <cell r="L61"/>
          <cell r="M61"/>
          <cell r="N61"/>
          <cell r="O61"/>
          <cell r="P61"/>
          <cell r="Q61"/>
          <cell r="R61"/>
          <cell r="S61"/>
          <cell r="T61"/>
          <cell r="U61"/>
          <cell r="V61"/>
          <cell r="W61"/>
          <cell r="X61"/>
          <cell r="Y61"/>
          <cell r="Z61"/>
          <cell r="AA61"/>
          <cell r="AB61"/>
          <cell r="AC61"/>
          <cell r="AD61"/>
          <cell r="AE61"/>
          <cell r="AF61"/>
          <cell r="AG61"/>
          <cell r="AH61"/>
          <cell r="AI61"/>
          <cell r="AJ61"/>
          <cell r="AK61"/>
          <cell r="AL61"/>
        </row>
        <row r="62">
          <cell r="B62" t="str">
            <v>Horas cheias</v>
          </cell>
          <cell r="C62"/>
          <cell r="D62"/>
          <cell r="E62"/>
          <cell r="F62"/>
          <cell r="G62"/>
          <cell r="H62"/>
          <cell r="I62"/>
          <cell r="J62"/>
          <cell r="K62"/>
          <cell r="L62"/>
          <cell r="M62"/>
          <cell r="N62"/>
          <cell r="O62"/>
          <cell r="P62"/>
          <cell r="Q62"/>
          <cell r="R62"/>
          <cell r="S62"/>
          <cell r="T62"/>
          <cell r="U62"/>
          <cell r="V62"/>
          <cell r="W62"/>
          <cell r="X62"/>
          <cell r="Y62"/>
          <cell r="Z62"/>
          <cell r="AA62"/>
          <cell r="AB62"/>
          <cell r="AC62"/>
          <cell r="AD62"/>
          <cell r="AE62"/>
          <cell r="AF62"/>
          <cell r="AG62"/>
          <cell r="AH62"/>
          <cell r="AI62"/>
          <cell r="AJ62"/>
          <cell r="AK62"/>
          <cell r="AL62"/>
        </row>
        <row r="63">
          <cell r="B63" t="str">
            <v>Horas de ponta</v>
          </cell>
          <cell r="C63"/>
          <cell r="D63"/>
          <cell r="E63"/>
          <cell r="F63"/>
          <cell r="G63"/>
          <cell r="H63"/>
          <cell r="I63"/>
          <cell r="J63"/>
          <cell r="K63"/>
          <cell r="L63"/>
          <cell r="M63"/>
          <cell r="N63"/>
          <cell r="O63"/>
          <cell r="P63"/>
          <cell r="Q63"/>
          <cell r="R63"/>
          <cell r="S63"/>
          <cell r="T63"/>
          <cell r="U63"/>
          <cell r="V63"/>
          <cell r="W63"/>
          <cell r="X63"/>
          <cell r="Y63"/>
          <cell r="Z63"/>
          <cell r="AA63"/>
          <cell r="AB63"/>
          <cell r="AC63"/>
          <cell r="AD63"/>
          <cell r="AE63"/>
          <cell r="AF63"/>
          <cell r="AG63"/>
          <cell r="AH63"/>
          <cell r="AI63"/>
          <cell r="AJ63"/>
          <cell r="AK63"/>
          <cell r="AL63"/>
        </row>
        <row r="64">
          <cell r="B64" t="str">
            <v>Horas de super vazio</v>
          </cell>
          <cell r="C64"/>
          <cell r="D64"/>
          <cell r="E64"/>
          <cell r="F64"/>
          <cell r="G64"/>
          <cell r="H64"/>
          <cell r="I64"/>
          <cell r="J64"/>
          <cell r="K64"/>
          <cell r="L64"/>
          <cell r="M64"/>
          <cell r="N64"/>
          <cell r="O64"/>
          <cell r="P64"/>
          <cell r="Q64"/>
          <cell r="R64"/>
          <cell r="S64"/>
          <cell r="T64"/>
          <cell r="U64"/>
          <cell r="V64"/>
          <cell r="W64"/>
          <cell r="X64"/>
          <cell r="Y64"/>
          <cell r="Z64"/>
          <cell r="AA64"/>
          <cell r="AB64"/>
          <cell r="AC64"/>
          <cell r="AD64"/>
          <cell r="AE64"/>
          <cell r="AF64"/>
          <cell r="AG64"/>
          <cell r="AH64"/>
          <cell r="AI64"/>
          <cell r="AJ64"/>
          <cell r="AK64"/>
          <cell r="AL64"/>
        </row>
        <row r="65">
          <cell r="B65" t="str">
            <v>Horas de vazio normal</v>
          </cell>
          <cell r="C65"/>
          <cell r="D65"/>
          <cell r="E65"/>
          <cell r="F65"/>
          <cell r="G65"/>
          <cell r="H65"/>
          <cell r="I65"/>
          <cell r="J65"/>
          <cell r="K65"/>
          <cell r="L65"/>
          <cell r="M65"/>
          <cell r="N65"/>
          <cell r="O65"/>
          <cell r="P65"/>
          <cell r="Q65"/>
          <cell r="R65"/>
          <cell r="S65"/>
          <cell r="T65"/>
          <cell r="U65"/>
          <cell r="V65"/>
          <cell r="W65"/>
          <cell r="X65"/>
          <cell r="Y65"/>
          <cell r="Z65"/>
          <cell r="AA65"/>
          <cell r="AB65"/>
          <cell r="AC65"/>
          <cell r="AD65"/>
          <cell r="AE65"/>
          <cell r="AF65"/>
          <cell r="AG65"/>
          <cell r="AH65"/>
          <cell r="AI65"/>
          <cell r="AJ65"/>
          <cell r="AK65"/>
          <cell r="AL65"/>
        </row>
        <row r="66">
          <cell r="B66" t="str">
            <v>Horas de  super ponta</v>
          </cell>
          <cell r="C66"/>
          <cell r="D66"/>
          <cell r="E66"/>
          <cell r="F66"/>
          <cell r="G66"/>
          <cell r="H66"/>
          <cell r="I66"/>
          <cell r="J66"/>
          <cell r="K66"/>
          <cell r="L66"/>
          <cell r="M66"/>
          <cell r="N66"/>
          <cell r="O66"/>
          <cell r="P66"/>
          <cell r="Q66"/>
          <cell r="R66"/>
          <cell r="S66"/>
          <cell r="T66"/>
          <cell r="U66"/>
          <cell r="V66"/>
          <cell r="W66"/>
          <cell r="X66"/>
          <cell r="Y66"/>
          <cell r="Z66"/>
          <cell r="AA66"/>
          <cell r="AB66"/>
          <cell r="AC66"/>
          <cell r="AD66"/>
          <cell r="AE66"/>
          <cell r="AF66"/>
          <cell r="AG66"/>
          <cell r="AH66"/>
          <cell r="AI66"/>
          <cell r="AJ66"/>
          <cell r="AK66"/>
          <cell r="AL66"/>
        </row>
        <row r="67">
          <cell r="B67" t="str">
            <v>Energia Reactiva</v>
          </cell>
          <cell r="C67"/>
          <cell r="D67"/>
          <cell r="E67"/>
          <cell r="F67"/>
          <cell r="G67"/>
          <cell r="H67"/>
          <cell r="I67"/>
          <cell r="J67"/>
          <cell r="K67"/>
          <cell r="L67"/>
          <cell r="M67"/>
          <cell r="N67"/>
          <cell r="O67"/>
          <cell r="P67"/>
          <cell r="Q67"/>
          <cell r="R67"/>
          <cell r="S67"/>
          <cell r="T67"/>
          <cell r="U67"/>
          <cell r="V67"/>
          <cell r="W67"/>
          <cell r="X67"/>
          <cell r="Y67"/>
          <cell r="Z67"/>
          <cell r="AA67"/>
          <cell r="AB67"/>
          <cell r="AC67"/>
          <cell r="AD67"/>
          <cell r="AE67"/>
          <cell r="AF67"/>
          <cell r="AG67"/>
          <cell r="AH67"/>
          <cell r="AI67"/>
          <cell r="AJ67"/>
          <cell r="AK67"/>
          <cell r="AL67"/>
        </row>
        <row r="68">
          <cell r="B68" t="str">
            <v>Fornecida pela rede 1ª Esc</v>
          </cell>
          <cell r="C68"/>
          <cell r="D68"/>
          <cell r="E68"/>
          <cell r="F68"/>
          <cell r="G68"/>
          <cell r="H68"/>
          <cell r="I68"/>
          <cell r="J68"/>
          <cell r="K68"/>
          <cell r="L68"/>
          <cell r="M68"/>
          <cell r="N68"/>
          <cell r="O68"/>
          <cell r="P68"/>
          <cell r="Q68"/>
          <cell r="R68"/>
          <cell r="S68"/>
          <cell r="T68"/>
          <cell r="U68"/>
          <cell r="V68"/>
          <cell r="W68"/>
          <cell r="X68"/>
          <cell r="Y68"/>
          <cell r="Z68"/>
          <cell r="AA68"/>
          <cell r="AB68"/>
          <cell r="AC68"/>
          <cell r="AD68"/>
          <cell r="AE68"/>
          <cell r="AF68"/>
          <cell r="AG68"/>
          <cell r="AH68"/>
          <cell r="AI68"/>
          <cell r="AJ68"/>
          <cell r="AK68"/>
          <cell r="AL68"/>
        </row>
        <row r="69">
          <cell r="B69" t="str">
            <v>Fornecida pela rede 2ª Esc</v>
          </cell>
          <cell r="C69"/>
          <cell r="D69"/>
          <cell r="E69"/>
          <cell r="F69"/>
          <cell r="G69"/>
          <cell r="H69"/>
          <cell r="I69"/>
          <cell r="J69"/>
          <cell r="K69"/>
          <cell r="L69"/>
          <cell r="M69"/>
          <cell r="N69"/>
          <cell r="O69"/>
          <cell r="P69"/>
          <cell r="Q69"/>
          <cell r="R69"/>
          <cell r="S69"/>
          <cell r="T69"/>
          <cell r="U69"/>
          <cell r="V69"/>
          <cell r="W69"/>
          <cell r="X69"/>
          <cell r="Y69"/>
          <cell r="Z69"/>
          <cell r="AA69"/>
          <cell r="AB69"/>
          <cell r="AC69"/>
          <cell r="AD69"/>
          <cell r="AE69"/>
          <cell r="AF69"/>
          <cell r="AG69"/>
          <cell r="AH69"/>
          <cell r="AI69"/>
          <cell r="AJ69"/>
          <cell r="AK69"/>
          <cell r="AL69"/>
        </row>
        <row r="70">
          <cell r="B70" t="str">
            <v>Fornecida pela rede 3ª Esc</v>
          </cell>
          <cell r="C70"/>
          <cell r="D70"/>
          <cell r="E70"/>
          <cell r="F70"/>
          <cell r="G70"/>
          <cell r="H70"/>
          <cell r="I70"/>
          <cell r="J70"/>
          <cell r="K70"/>
          <cell r="L70"/>
          <cell r="M70"/>
          <cell r="N70"/>
          <cell r="O70"/>
          <cell r="P70"/>
          <cell r="Q70"/>
          <cell r="R70"/>
          <cell r="S70"/>
          <cell r="T70"/>
          <cell r="U70"/>
          <cell r="V70"/>
          <cell r="W70"/>
          <cell r="X70"/>
          <cell r="Y70"/>
          <cell r="Z70"/>
          <cell r="AA70"/>
          <cell r="AB70"/>
          <cell r="AC70"/>
          <cell r="AD70"/>
          <cell r="AE70"/>
          <cell r="AF70"/>
          <cell r="AG70"/>
          <cell r="AH70"/>
          <cell r="AI70"/>
          <cell r="AJ70"/>
          <cell r="AK70"/>
          <cell r="AL70"/>
        </row>
        <row r="71">
          <cell r="B71" t="str">
            <v>Recebida pela rede (indutiva)</v>
          </cell>
          <cell r="C71"/>
          <cell r="D71"/>
          <cell r="E71"/>
          <cell r="F71"/>
          <cell r="G71"/>
          <cell r="H71"/>
          <cell r="I71"/>
          <cell r="J71"/>
          <cell r="K71"/>
          <cell r="L71"/>
          <cell r="M71"/>
          <cell r="N71"/>
          <cell r="O71"/>
          <cell r="P71"/>
          <cell r="Q71"/>
          <cell r="R71"/>
          <cell r="S71"/>
          <cell r="T71"/>
          <cell r="U71"/>
          <cell r="V71"/>
          <cell r="W71"/>
          <cell r="X71"/>
          <cell r="Y71"/>
          <cell r="Z71"/>
          <cell r="AA71"/>
          <cell r="AB71"/>
          <cell r="AC71"/>
          <cell r="AD71"/>
          <cell r="AE71"/>
          <cell r="AF71"/>
          <cell r="AG71"/>
          <cell r="AH71"/>
          <cell r="AI71"/>
          <cell r="AJ71"/>
          <cell r="AK71"/>
          <cell r="AL71"/>
        </row>
        <row r="72">
          <cell r="B72" t="str">
            <v>Potência</v>
          </cell>
          <cell r="C72"/>
          <cell r="D72"/>
          <cell r="E72"/>
          <cell r="F72"/>
          <cell r="G72"/>
          <cell r="H72"/>
          <cell r="I72"/>
          <cell r="J72"/>
          <cell r="K72"/>
          <cell r="L72"/>
          <cell r="M72"/>
          <cell r="N72"/>
          <cell r="O72"/>
          <cell r="P72"/>
          <cell r="Q72"/>
          <cell r="R72"/>
          <cell r="S72"/>
          <cell r="T72"/>
          <cell r="U72"/>
          <cell r="V72"/>
          <cell r="W72"/>
          <cell r="X72"/>
          <cell r="Y72"/>
          <cell r="Z72"/>
          <cell r="AA72"/>
          <cell r="AB72"/>
          <cell r="AC72"/>
          <cell r="AD72"/>
          <cell r="AE72"/>
          <cell r="AF72"/>
          <cell r="AG72"/>
          <cell r="AH72"/>
          <cell r="AI72"/>
          <cell r="AJ72"/>
          <cell r="AK72"/>
          <cell r="AL72"/>
        </row>
        <row r="73">
          <cell r="B73" t="str">
            <v>Horas_de_ponta</v>
          </cell>
          <cell r="C73"/>
          <cell r="D73"/>
          <cell r="E73"/>
          <cell r="F73"/>
          <cell r="G73"/>
          <cell r="H73"/>
          <cell r="I73"/>
          <cell r="J73"/>
          <cell r="K73"/>
          <cell r="L73"/>
          <cell r="M73"/>
          <cell r="N73"/>
          <cell r="O73"/>
          <cell r="P73"/>
          <cell r="Q73"/>
          <cell r="R73"/>
          <cell r="S73"/>
          <cell r="T73"/>
          <cell r="U73"/>
          <cell r="V73"/>
          <cell r="W73"/>
          <cell r="X73"/>
          <cell r="Y73"/>
          <cell r="Z73"/>
          <cell r="AA73"/>
          <cell r="AB73"/>
          <cell r="AC73"/>
          <cell r="AD73"/>
          <cell r="AE73"/>
          <cell r="AF73"/>
          <cell r="AG73"/>
          <cell r="AH73"/>
          <cell r="AI73"/>
          <cell r="AJ73"/>
          <cell r="AK73"/>
          <cell r="AL73"/>
        </row>
        <row r="74">
          <cell r="B74" t="str">
            <v>Contratada</v>
          </cell>
          <cell r="C74"/>
          <cell r="D74"/>
          <cell r="E74"/>
          <cell r="F74"/>
          <cell r="G74"/>
          <cell r="H74"/>
          <cell r="I74"/>
          <cell r="J74"/>
          <cell r="K74"/>
          <cell r="L74"/>
          <cell r="M74"/>
          <cell r="N74"/>
          <cell r="O74"/>
          <cell r="P74"/>
          <cell r="Q74"/>
          <cell r="R74"/>
          <cell r="S74"/>
          <cell r="T74"/>
          <cell r="U74"/>
          <cell r="V74"/>
          <cell r="W74"/>
          <cell r="X74"/>
          <cell r="Y74"/>
          <cell r="Z74"/>
          <cell r="AA74"/>
          <cell r="AB74"/>
          <cell r="AC74"/>
          <cell r="AD74"/>
          <cell r="AE74"/>
          <cell r="AF74"/>
          <cell r="AG74"/>
          <cell r="AH74"/>
          <cell r="AI74"/>
          <cell r="AJ74"/>
          <cell r="AK74"/>
          <cell r="AL74"/>
        </row>
        <row r="75">
          <cell r="B75" t="str">
            <v>Vendas Baixa Tensão Normal</v>
          </cell>
          <cell r="C75">
            <v>31032400.047793999</v>
          </cell>
          <cell r="D75">
            <v>21757307.130527001</v>
          </cell>
          <cell r="E75">
            <v>2762386.6107371999</v>
          </cell>
          <cell r="F75">
            <v>766586.83003800001</v>
          </cell>
          <cell r="G75">
            <v>3203545.2493317998</v>
          </cell>
          <cell r="H75">
            <v>12710725.009534201</v>
          </cell>
          <cell r="I75"/>
          <cell r="J75"/>
          <cell r="K75">
            <v>3073910.4664850999</v>
          </cell>
          <cell r="L75">
            <v>31191570.0532033</v>
          </cell>
          <cell r="M75">
            <v>21840852.218997002</v>
          </cell>
          <cell r="N75">
            <v>2781883.7305351002</v>
          </cell>
          <cell r="O75">
            <v>771603.27538070001</v>
          </cell>
          <cell r="P75">
            <v>3225869.9461686001</v>
          </cell>
          <cell r="Q75">
            <v>12738755.688907901</v>
          </cell>
          <cell r="R75"/>
          <cell r="S75"/>
          <cell r="T75">
            <v>3082269.1844350998</v>
          </cell>
          <cell r="U75">
            <v>31319484.4134955</v>
          </cell>
          <cell r="V75">
            <v>21929154.9199242</v>
          </cell>
          <cell r="W75">
            <v>2793353.6297376999</v>
          </cell>
          <cell r="X75">
            <v>774779.57713460003</v>
          </cell>
          <cell r="Y75">
            <v>3239158.8189834999</v>
          </cell>
          <cell r="Z75">
            <v>12789459.1885585</v>
          </cell>
          <cell r="AA75"/>
          <cell r="AB75"/>
          <cell r="AC75">
            <v>3094626.9191749999</v>
          </cell>
          <cell r="AD75">
            <v>31441059.684597399</v>
          </cell>
          <cell r="AE75">
            <v>22014708.691024099</v>
          </cell>
          <cell r="AF75">
            <v>2804227.6339447</v>
          </cell>
          <cell r="AG75">
            <v>777793.6144808</v>
          </cell>
          <cell r="AH75">
            <v>3251767.9545922</v>
          </cell>
          <cell r="AI75">
            <v>12839627.3464744</v>
          </cell>
          <cell r="AJ75"/>
          <cell r="AK75"/>
          <cell r="AL75">
            <v>3106863.4027367001</v>
          </cell>
        </row>
        <row r="76">
          <cell r="B76" t="str">
            <v>VENDA A CLIENTES FINAIS EM BTN (&gt;20,7 kVA) TRI-HORÁRIA</v>
          </cell>
          <cell r="C76">
            <v>3320159.4220202998</v>
          </cell>
          <cell r="D76">
            <v>1848917.6972701</v>
          </cell>
          <cell r="E76">
            <v>357009.99592840002</v>
          </cell>
          <cell r="F76">
            <v>93480.343303799993</v>
          </cell>
          <cell r="G76">
            <v>416092.86650910001</v>
          </cell>
          <cell r="H76">
            <v>1256068.1222840999</v>
          </cell>
          <cell r="I76"/>
          <cell r="J76"/>
          <cell r="K76">
            <v>210322.48092959999</v>
          </cell>
          <cell r="L76">
            <v>3325015.2923646001</v>
          </cell>
          <cell r="M76">
            <v>1851993.8621326999</v>
          </cell>
          <cell r="N76">
            <v>357365.65876640001</v>
          </cell>
          <cell r="O76">
            <v>93584.004004000002</v>
          </cell>
          <cell r="P76">
            <v>416527.28651780001</v>
          </cell>
          <cell r="Q76">
            <v>1258586.3496055</v>
          </cell>
          <cell r="R76"/>
          <cell r="S76"/>
          <cell r="T76">
            <v>210660.36092969999</v>
          </cell>
          <cell r="U76">
            <v>3338859.0142672001</v>
          </cell>
          <cell r="V76">
            <v>1859510.3483473</v>
          </cell>
          <cell r="W76">
            <v>358859.60075390001</v>
          </cell>
          <cell r="X76">
            <v>93974.866579699999</v>
          </cell>
          <cell r="Y76">
            <v>418267.90837219998</v>
          </cell>
          <cell r="Z76">
            <v>1263579.9453405</v>
          </cell>
          <cell r="AA76"/>
          <cell r="AB76"/>
          <cell r="AC76">
            <v>211527.6300993</v>
          </cell>
          <cell r="AD76">
            <v>3351813.3817309998</v>
          </cell>
          <cell r="AE76">
            <v>1866434.5634981</v>
          </cell>
          <cell r="AF76">
            <v>360253.41407290002</v>
          </cell>
          <cell r="AG76">
            <v>94339.786557700005</v>
          </cell>
          <cell r="AH76">
            <v>419892.33691249997</v>
          </cell>
          <cell r="AI76">
            <v>1268124.6535946</v>
          </cell>
          <cell r="AJ76"/>
          <cell r="AK76"/>
          <cell r="AL76">
            <v>212333.33142840001</v>
          </cell>
        </row>
        <row r="77">
          <cell r="B77" t="str">
            <v>Potência</v>
          </cell>
          <cell r="C77"/>
          <cell r="D77">
            <v>383314.98239999998</v>
          </cell>
          <cell r="E77"/>
          <cell r="F77"/>
          <cell r="G77"/>
          <cell r="H77">
            <v>469135.15334399999</v>
          </cell>
          <cell r="I77"/>
          <cell r="J77"/>
          <cell r="K77">
            <v>16393.439999999999</v>
          </cell>
          <cell r="L77"/>
          <cell r="M77">
            <v>384469.54560000001</v>
          </cell>
          <cell r="N77"/>
          <cell r="O77"/>
          <cell r="P77"/>
          <cell r="Q77">
            <v>470548.210464</v>
          </cell>
          <cell r="R77"/>
          <cell r="S77"/>
          <cell r="T77">
            <v>16442.64</v>
          </cell>
          <cell r="U77"/>
          <cell r="V77">
            <v>385864.64279999997</v>
          </cell>
          <cell r="W77"/>
          <cell r="X77"/>
          <cell r="Y77"/>
          <cell r="Z77">
            <v>472255.65316799999</v>
          </cell>
          <cell r="AA77"/>
          <cell r="AB77"/>
          <cell r="AC77">
            <v>16501.68</v>
          </cell>
          <cell r="AD77"/>
          <cell r="AE77">
            <v>387067.31280000001</v>
          </cell>
          <cell r="AF77"/>
          <cell r="AG77"/>
          <cell r="AH77"/>
          <cell r="AI77">
            <v>473727.58108799998</v>
          </cell>
          <cell r="AJ77"/>
          <cell r="AK77"/>
          <cell r="AL77">
            <v>16550.88</v>
          </cell>
        </row>
        <row r="78">
          <cell r="A78" t="str">
            <v>BTN_P_27,6</v>
          </cell>
          <cell r="B78" t="str">
            <v>27,6</v>
          </cell>
          <cell r="C78"/>
          <cell r="D78">
            <v>158944.86720000001</v>
          </cell>
          <cell r="E78"/>
          <cell r="F78"/>
          <cell r="G78"/>
          <cell r="H78">
            <v>194535.211584</v>
          </cell>
          <cell r="I78"/>
          <cell r="J78"/>
          <cell r="K78">
            <v>8127.84</v>
          </cell>
          <cell r="L78"/>
          <cell r="M78">
            <v>159329.72159999999</v>
          </cell>
          <cell r="N78"/>
          <cell r="O78"/>
          <cell r="P78"/>
          <cell r="Q78">
            <v>195006.241152</v>
          </cell>
          <cell r="R78"/>
          <cell r="S78"/>
          <cell r="T78">
            <v>8147.52</v>
          </cell>
          <cell r="U78"/>
          <cell r="V78">
            <v>159907.00320000001</v>
          </cell>
          <cell r="W78"/>
          <cell r="X78"/>
          <cell r="Y78"/>
          <cell r="Z78">
            <v>195712.785504</v>
          </cell>
          <cell r="AA78"/>
          <cell r="AB78"/>
          <cell r="AC78">
            <v>8177.04</v>
          </cell>
          <cell r="AD78"/>
          <cell r="AE78">
            <v>160291.85759999999</v>
          </cell>
          <cell r="AF78"/>
          <cell r="AG78"/>
          <cell r="AH78"/>
          <cell r="AI78">
            <v>196183.815072</v>
          </cell>
          <cell r="AJ78"/>
          <cell r="AK78"/>
          <cell r="AL78">
            <v>8196.7199999999993</v>
          </cell>
        </row>
        <row r="79">
          <cell r="A79" t="str">
            <v>BTN_P_34,5</v>
          </cell>
          <cell r="B79" t="str">
            <v>34,5</v>
          </cell>
          <cell r="C79"/>
          <cell r="D79">
            <v>90440.784</v>
          </cell>
          <cell r="E79"/>
          <cell r="F79"/>
          <cell r="G79"/>
          <cell r="H79">
            <v>110688.979584</v>
          </cell>
          <cell r="I79"/>
          <cell r="J79"/>
          <cell r="K79">
            <v>3699.84</v>
          </cell>
          <cell r="L79"/>
          <cell r="M79">
            <v>90921.851999999999</v>
          </cell>
          <cell r="N79"/>
          <cell r="O79"/>
          <cell r="P79"/>
          <cell r="Q79">
            <v>111277.75075200001</v>
          </cell>
          <cell r="R79"/>
          <cell r="S79"/>
          <cell r="T79">
            <v>3719.52</v>
          </cell>
          <cell r="U79"/>
          <cell r="V79">
            <v>91162.385999999999</v>
          </cell>
          <cell r="W79"/>
          <cell r="X79"/>
          <cell r="Y79"/>
          <cell r="Z79">
            <v>111572.136336</v>
          </cell>
          <cell r="AA79"/>
          <cell r="AB79"/>
          <cell r="AC79">
            <v>3729.36</v>
          </cell>
          <cell r="AD79"/>
          <cell r="AE79">
            <v>91402.92</v>
          </cell>
          <cell r="AF79"/>
          <cell r="AG79"/>
          <cell r="AH79"/>
          <cell r="AI79">
            <v>111866.52192</v>
          </cell>
          <cell r="AJ79"/>
          <cell r="AK79"/>
          <cell r="AL79">
            <v>3739.2</v>
          </cell>
        </row>
        <row r="80">
          <cell r="A80" t="str">
            <v>BTN_P_41,4</v>
          </cell>
          <cell r="B80" t="str">
            <v>41,4</v>
          </cell>
          <cell r="C80"/>
          <cell r="D80">
            <v>133929.33119999999</v>
          </cell>
          <cell r="E80"/>
          <cell r="F80"/>
          <cell r="G80"/>
          <cell r="H80">
            <v>163910.962176</v>
          </cell>
          <cell r="I80"/>
          <cell r="J80"/>
          <cell r="K80">
            <v>4565.76</v>
          </cell>
          <cell r="L80"/>
          <cell r="M80">
            <v>134217.97200000001</v>
          </cell>
          <cell r="N80"/>
          <cell r="O80"/>
          <cell r="P80"/>
          <cell r="Q80">
            <v>164264.21856000001</v>
          </cell>
          <cell r="R80"/>
          <cell r="S80"/>
          <cell r="T80">
            <v>4575.6000000000004</v>
          </cell>
          <cell r="U80"/>
          <cell r="V80">
            <v>134795.2536</v>
          </cell>
          <cell r="W80"/>
          <cell r="X80"/>
          <cell r="Y80"/>
          <cell r="Z80">
            <v>164970.73132799999</v>
          </cell>
          <cell r="AA80"/>
          <cell r="AB80"/>
          <cell r="AC80">
            <v>4595.28</v>
          </cell>
          <cell r="AD80"/>
          <cell r="AE80">
            <v>135372.53520000001</v>
          </cell>
          <cell r="AF80"/>
          <cell r="AG80"/>
          <cell r="AH80"/>
          <cell r="AI80">
            <v>165677.24409600001</v>
          </cell>
          <cell r="AJ80"/>
          <cell r="AK80"/>
          <cell r="AL80">
            <v>4614.96</v>
          </cell>
        </row>
        <row r="81">
          <cell r="B81" t="str">
            <v>Energia Activa</v>
          </cell>
          <cell r="C81">
            <v>3320159.4220202998</v>
          </cell>
          <cell r="D81">
            <v>1465602.7148700999</v>
          </cell>
          <cell r="E81">
            <v>357009.99592840002</v>
          </cell>
          <cell r="F81">
            <v>93480.343303799993</v>
          </cell>
          <cell r="G81">
            <v>416092.86650910001</v>
          </cell>
          <cell r="H81">
            <v>786932.96894010005</v>
          </cell>
          <cell r="I81"/>
          <cell r="J81"/>
          <cell r="K81">
            <v>193929.04092960001</v>
          </cell>
          <cell r="L81">
            <v>3325015.2923646001</v>
          </cell>
          <cell r="M81">
            <v>1467524.3165327001</v>
          </cell>
          <cell r="N81">
            <v>357365.65876640001</v>
          </cell>
          <cell r="O81">
            <v>93584.004004000002</v>
          </cell>
          <cell r="P81">
            <v>416527.28651780001</v>
          </cell>
          <cell r="Q81">
            <v>788038.1391415</v>
          </cell>
          <cell r="R81"/>
          <cell r="S81"/>
          <cell r="T81">
            <v>194217.72092970001</v>
          </cell>
          <cell r="U81">
            <v>3338859.0142672001</v>
          </cell>
          <cell r="V81">
            <v>1473645.7055472999</v>
          </cell>
          <cell r="W81">
            <v>358859.60075390001</v>
          </cell>
          <cell r="X81">
            <v>93974.866579699999</v>
          </cell>
          <cell r="Y81">
            <v>418267.90837219998</v>
          </cell>
          <cell r="Z81">
            <v>791324.29217250005</v>
          </cell>
          <cell r="AA81"/>
          <cell r="AB81"/>
          <cell r="AC81">
            <v>195025.95009930001</v>
          </cell>
          <cell r="AD81">
            <v>3351813.3817309998</v>
          </cell>
          <cell r="AE81">
            <v>1479367.2506981001</v>
          </cell>
          <cell r="AF81">
            <v>360253.41407290002</v>
          </cell>
          <cell r="AG81">
            <v>94339.786557700005</v>
          </cell>
          <cell r="AH81">
            <v>419892.33691249997</v>
          </cell>
          <cell r="AI81">
            <v>794397.07250659994</v>
          </cell>
          <cell r="AJ81"/>
          <cell r="AK81"/>
          <cell r="AL81">
            <v>195782.4514284</v>
          </cell>
        </row>
        <row r="82">
          <cell r="A82" t="str">
            <v>BTN_&gt;20,7_E_Horas de ponta</v>
          </cell>
          <cell r="B82" t="str">
            <v>Horas de ponta</v>
          </cell>
          <cell r="C82">
            <v>760627.0284975</v>
          </cell>
          <cell r="D82">
            <v>640836.64845870005</v>
          </cell>
          <cell r="E82">
            <v>329214.12136500003</v>
          </cell>
          <cell r="F82">
            <v>70366.377086399996</v>
          </cell>
          <cell r="G82">
            <v>353507.27535880002</v>
          </cell>
          <cell r="H82">
            <v>221989.165806</v>
          </cell>
          <cell r="I82"/>
          <cell r="J82"/>
          <cell r="K82">
            <v>38533.968403899999</v>
          </cell>
          <cell r="L82">
            <v>761344.92501829995</v>
          </cell>
          <cell r="M82">
            <v>641441.48418519995</v>
          </cell>
          <cell r="N82">
            <v>329524.84089539998</v>
          </cell>
          <cell r="O82">
            <v>70432.790420399993</v>
          </cell>
          <cell r="P82">
            <v>353840.92330219998</v>
          </cell>
          <cell r="Q82">
            <v>222198.6840636</v>
          </cell>
          <cell r="R82"/>
          <cell r="S82"/>
          <cell r="T82">
            <v>38570.337610800001</v>
          </cell>
          <cell r="U82">
            <v>764529.12540310004</v>
          </cell>
          <cell r="V82">
            <v>644124.20807699999</v>
          </cell>
          <cell r="W82">
            <v>330903.02454110002</v>
          </cell>
          <cell r="X82">
            <v>70727.364023600006</v>
          </cell>
          <cell r="Y82">
            <v>355320.8049777</v>
          </cell>
          <cell r="Z82">
            <v>223127.9936472</v>
          </cell>
          <cell r="AA82"/>
          <cell r="AB82"/>
          <cell r="AC82">
            <v>38731.651727500001</v>
          </cell>
          <cell r="AD82">
            <v>767498.91874290002</v>
          </cell>
          <cell r="AE82">
            <v>646626.29167269997</v>
          </cell>
          <cell r="AF82">
            <v>332188.40866319998</v>
          </cell>
          <cell r="AG82">
            <v>71002.102614999996</v>
          </cell>
          <cell r="AH82">
            <v>356701.03932739998</v>
          </cell>
          <cell r="AI82">
            <v>223994.72848789999</v>
          </cell>
          <cell r="AJ82"/>
          <cell r="AK82"/>
          <cell r="AL82">
            <v>38882.1038137</v>
          </cell>
        </row>
        <row r="83">
          <cell r="B83" t="str">
            <v>Horas de ponta - 27,6</v>
          </cell>
          <cell r="C83">
            <v>329654.71558369999</v>
          </cell>
          <cell r="D83">
            <v>277737.72843790002</v>
          </cell>
          <cell r="E83">
            <v>142680.95068810001</v>
          </cell>
          <cell r="F83">
            <v>30496.691750099999</v>
          </cell>
          <cell r="G83">
            <v>153209.57045860001</v>
          </cell>
          <cell r="H83">
            <v>96209.801354099996</v>
          </cell>
          <cell r="I83"/>
          <cell r="J83"/>
          <cell r="K83">
            <v>16700.569291399999</v>
          </cell>
          <cell r="L83">
            <v>329949.87702080002</v>
          </cell>
          <cell r="M83">
            <v>277986.40519959998</v>
          </cell>
          <cell r="N83">
            <v>142808.70227879999</v>
          </cell>
          <cell r="O83">
            <v>30523.997433500001</v>
          </cell>
          <cell r="P83">
            <v>153346.74901160001</v>
          </cell>
          <cell r="Q83">
            <v>96295.944284500001</v>
          </cell>
          <cell r="R83"/>
          <cell r="S83"/>
          <cell r="T83">
            <v>16715.522403800001</v>
          </cell>
          <cell r="U83">
            <v>331355.72038750001</v>
          </cell>
          <cell r="V83">
            <v>279170.8437193</v>
          </cell>
          <cell r="W83">
            <v>143417.17853800001</v>
          </cell>
          <cell r="X83">
            <v>30654.0534276</v>
          </cell>
          <cell r="Y83">
            <v>154000.1255543</v>
          </cell>
          <cell r="Z83">
            <v>96706.239981199993</v>
          </cell>
          <cell r="AA83"/>
          <cell r="AB83"/>
          <cell r="AC83">
            <v>16786.743543500001</v>
          </cell>
          <cell r="AD83">
            <v>332641.25984030002</v>
          </cell>
          <cell r="AE83">
            <v>280253.92486570001</v>
          </cell>
          <cell r="AF83">
            <v>143973.58493149999</v>
          </cell>
          <cell r="AG83">
            <v>30772.979985099999</v>
          </cell>
          <cell r="AH83">
            <v>154597.58992580001</v>
          </cell>
          <cell r="AI83">
            <v>97081.424953299997</v>
          </cell>
          <cell r="AJ83"/>
          <cell r="AK83"/>
          <cell r="AL83">
            <v>16851.869992100001</v>
          </cell>
        </row>
        <row r="84">
          <cell r="B84" t="str">
            <v>Horas de ponta - 34,5</v>
          </cell>
          <cell r="C84">
            <v>170373.1372579</v>
          </cell>
          <cell r="D84">
            <v>143541.2444958</v>
          </cell>
          <cell r="E84">
            <v>73740.796191999994</v>
          </cell>
          <cell r="F84">
            <v>15761.391552900001</v>
          </cell>
          <cell r="G84">
            <v>79182.228989700001</v>
          </cell>
          <cell r="H84">
            <v>49723.437636000002</v>
          </cell>
          <cell r="I84"/>
          <cell r="J84"/>
          <cell r="K84">
            <v>8631.2382312000009</v>
          </cell>
          <cell r="L84">
            <v>170846.3045995</v>
          </cell>
          <cell r="M84">
            <v>143939.89319229999</v>
          </cell>
          <cell r="N84">
            <v>73945.592189400006</v>
          </cell>
          <cell r="O84">
            <v>15805.164742499999</v>
          </cell>
          <cell r="P84">
            <v>79402.1371602</v>
          </cell>
          <cell r="Q84">
            <v>49861.531628700002</v>
          </cell>
          <cell r="R84"/>
          <cell r="S84"/>
          <cell r="T84">
            <v>8655.2092642000007</v>
          </cell>
          <cell r="U84">
            <v>171531.76521859999</v>
          </cell>
          <cell r="V84">
            <v>144517.40131280001</v>
          </cell>
          <cell r="W84">
            <v>74242.272831199996</v>
          </cell>
          <cell r="X84">
            <v>15868.577398900001</v>
          </cell>
          <cell r="Y84">
            <v>79720.710266900001</v>
          </cell>
          <cell r="Z84">
            <v>50061.5834608</v>
          </cell>
          <cell r="AA84"/>
          <cell r="AB84"/>
          <cell r="AC84">
            <v>8689.9352426000005</v>
          </cell>
          <cell r="AD84">
            <v>172196.75849810001</v>
          </cell>
          <cell r="AE84">
            <v>145077.66547470001</v>
          </cell>
          <cell r="AF84">
            <v>74530.094812399999</v>
          </cell>
          <cell r="AG84">
            <v>15930.096600999999</v>
          </cell>
          <cell r="AH84">
            <v>80029.771019899999</v>
          </cell>
          <cell r="AI84">
            <v>50255.661896999998</v>
          </cell>
          <cell r="AJ84"/>
          <cell r="AK84"/>
          <cell r="AL84">
            <v>8723.6243291999999</v>
          </cell>
        </row>
        <row r="85">
          <cell r="B85" t="str">
            <v>Horas de ponta - 41,4</v>
          </cell>
          <cell r="C85">
            <v>260599.17565590001</v>
          </cell>
          <cell r="D85">
            <v>219557.675525</v>
          </cell>
          <cell r="E85">
            <v>112792.37448490001</v>
          </cell>
          <cell r="F85">
            <v>24108.2937834</v>
          </cell>
          <cell r="G85">
            <v>121115.4759105</v>
          </cell>
          <cell r="H85">
            <v>76055.926815900006</v>
          </cell>
          <cell r="I85"/>
          <cell r="J85"/>
          <cell r="K85">
            <v>13202.1608813</v>
          </cell>
          <cell r="L85">
            <v>260548.74339799999</v>
          </cell>
          <cell r="M85">
            <v>219515.18579330001</v>
          </cell>
          <cell r="N85">
            <v>112770.5464272</v>
          </cell>
          <cell r="O85">
            <v>24103.628244399999</v>
          </cell>
          <cell r="P85">
            <v>121092.0371304</v>
          </cell>
          <cell r="Q85">
            <v>76041.208150399994</v>
          </cell>
          <cell r="R85"/>
          <cell r="S85"/>
          <cell r="T85">
            <v>13199.605942800001</v>
          </cell>
          <cell r="U85">
            <v>261641.63979700001</v>
          </cell>
          <cell r="V85">
            <v>220435.96304490001</v>
          </cell>
          <cell r="W85">
            <v>113243.5731719</v>
          </cell>
          <cell r="X85">
            <v>24204.733197099999</v>
          </cell>
          <cell r="Y85">
            <v>121599.9691565</v>
          </cell>
          <cell r="Z85">
            <v>76360.170205200004</v>
          </cell>
          <cell r="AA85"/>
          <cell r="AB85"/>
          <cell r="AC85">
            <v>13254.972941399999</v>
          </cell>
          <cell r="AD85">
            <v>262660.90040450002</v>
          </cell>
          <cell r="AE85">
            <v>221294.7013323</v>
          </cell>
          <cell r="AF85">
            <v>113684.7289193</v>
          </cell>
          <cell r="AG85">
            <v>24299.0260289</v>
          </cell>
          <cell r="AH85">
            <v>122073.6783817</v>
          </cell>
          <cell r="AI85">
            <v>76657.641637599998</v>
          </cell>
          <cell r="AJ85"/>
          <cell r="AK85"/>
          <cell r="AL85">
            <v>13306.609492400001</v>
          </cell>
        </row>
        <row r="86">
          <cell r="A86" t="str">
            <v>BTN_&gt;20,7_E_Horas cheias</v>
          </cell>
          <cell r="B86" t="str">
            <v>Horas cheias</v>
          </cell>
          <cell r="C86">
            <v>1723825.6976944001</v>
          </cell>
          <cell r="D86">
            <v>696998.11603489995</v>
          </cell>
          <cell r="E86">
            <v>18669.5923941</v>
          </cell>
          <cell r="F86">
            <v>16595.193238600001</v>
          </cell>
          <cell r="G86">
            <v>45636.781406100003</v>
          </cell>
          <cell r="H86">
            <v>531046.18364579999</v>
          </cell>
          <cell r="I86"/>
          <cell r="J86"/>
          <cell r="K86">
            <v>95422.361124899995</v>
          </cell>
          <cell r="L86">
            <v>1726546.4693582</v>
          </cell>
          <cell r="M86">
            <v>698098.21143769997</v>
          </cell>
          <cell r="N86">
            <v>18699.059235199999</v>
          </cell>
          <cell r="O86">
            <v>16621.385986199999</v>
          </cell>
          <cell r="P86">
            <v>45708.8114632</v>
          </cell>
          <cell r="Q86">
            <v>531884.35157099995</v>
          </cell>
          <cell r="R86"/>
          <cell r="S86"/>
          <cell r="T86">
            <v>95572.969422900002</v>
          </cell>
          <cell r="U86">
            <v>1733740.7463878</v>
          </cell>
          <cell r="V86">
            <v>701007.08879269997</v>
          </cell>
          <cell r="W86">
            <v>18776.975592800001</v>
          </cell>
          <cell r="X86">
            <v>16690.644970599998</v>
          </cell>
          <cell r="Y86">
            <v>45899.273671399998</v>
          </cell>
          <cell r="Z86">
            <v>534100.63907989999</v>
          </cell>
          <cell r="AA86"/>
          <cell r="AB86"/>
          <cell r="AC86">
            <v>95971.208584099993</v>
          </cell>
          <cell r="AD86">
            <v>1740473.6381703001</v>
          </cell>
          <cell r="AE86">
            <v>703729.41326679999</v>
          </cell>
          <cell r="AF86">
            <v>18849.8949985</v>
          </cell>
          <cell r="AG86">
            <v>16755.4622203</v>
          </cell>
          <cell r="AH86">
            <v>46077.521106699998</v>
          </cell>
          <cell r="AI86">
            <v>536174.79106119997</v>
          </cell>
          <cell r="AJ86"/>
          <cell r="AK86"/>
          <cell r="AL86">
            <v>96343.907768799996</v>
          </cell>
        </row>
        <row r="87">
          <cell r="B87" t="str">
            <v>Horas cheias - 27,6</v>
          </cell>
          <cell r="C87">
            <v>742940.07072249998</v>
          </cell>
          <cell r="D87">
            <v>300394.54123029998</v>
          </cell>
          <cell r="E87">
            <v>8046.2823549000004</v>
          </cell>
          <cell r="F87">
            <v>7152.2509816000002</v>
          </cell>
          <cell r="G87">
            <v>19668.690199299999</v>
          </cell>
          <cell r="H87">
            <v>228872.0314138</v>
          </cell>
          <cell r="I87"/>
          <cell r="J87"/>
          <cell r="K87">
            <v>41125.443144600002</v>
          </cell>
          <cell r="L87">
            <v>743712.25730479998</v>
          </cell>
          <cell r="M87">
            <v>300706.7610764</v>
          </cell>
          <cell r="N87">
            <v>8054.6453861999998</v>
          </cell>
          <cell r="O87">
            <v>7159.6847872999997</v>
          </cell>
          <cell r="P87">
            <v>19689.133165399999</v>
          </cell>
          <cell r="Q87">
            <v>229109.91320069999</v>
          </cell>
          <cell r="R87"/>
          <cell r="S87"/>
          <cell r="T87">
            <v>41168.187528299997</v>
          </cell>
          <cell r="U87">
            <v>746851.67123720003</v>
          </cell>
          <cell r="V87">
            <v>301976.12699820002</v>
          </cell>
          <cell r="W87">
            <v>8088.6462590000001</v>
          </cell>
          <cell r="X87">
            <v>7189.9077857000002</v>
          </cell>
          <cell r="Y87">
            <v>19772.246410700001</v>
          </cell>
          <cell r="Z87">
            <v>230077.0491416</v>
          </cell>
          <cell r="AA87"/>
          <cell r="AB87"/>
          <cell r="AC87">
            <v>41341.969767299997</v>
          </cell>
          <cell r="AD87">
            <v>749730.24307179998</v>
          </cell>
          <cell r="AE87">
            <v>303140.02607909997</v>
          </cell>
          <cell r="AF87">
            <v>8119.8221270000004</v>
          </cell>
          <cell r="AG87">
            <v>7217.6196688</v>
          </cell>
          <cell r="AH87">
            <v>19848.454088800001</v>
          </cell>
          <cell r="AI87">
            <v>230963.8293946</v>
          </cell>
          <cell r="AJ87"/>
          <cell r="AK87"/>
          <cell r="AL87">
            <v>41501.3130943</v>
          </cell>
        </row>
        <row r="88">
          <cell r="B88" t="str">
            <v>Horas cheias - 34,5</v>
          </cell>
          <cell r="C88">
            <v>386915.6181816</v>
          </cell>
          <cell r="D88">
            <v>156442.4160159</v>
          </cell>
          <cell r="E88">
            <v>4190.4218571000001</v>
          </cell>
          <cell r="F88">
            <v>3724.8194285999998</v>
          </cell>
          <cell r="G88">
            <v>10243.2534294</v>
          </cell>
          <cell r="H88">
            <v>119194.221726</v>
          </cell>
          <cell r="I88"/>
          <cell r="J88"/>
          <cell r="K88">
            <v>21417.711716999998</v>
          </cell>
          <cell r="L88">
            <v>388584.28965440003</v>
          </cell>
          <cell r="M88">
            <v>157117.1135069</v>
          </cell>
          <cell r="N88">
            <v>4208.4941117999997</v>
          </cell>
          <cell r="O88">
            <v>3740.8836548999998</v>
          </cell>
          <cell r="P88">
            <v>10287.4300515</v>
          </cell>
          <cell r="Q88">
            <v>119708.2769576</v>
          </cell>
          <cell r="R88"/>
          <cell r="S88"/>
          <cell r="T88">
            <v>21510.081015799999</v>
          </cell>
          <cell r="U88">
            <v>390148.18086099997</v>
          </cell>
          <cell r="V88">
            <v>157749.44496980001</v>
          </cell>
          <cell r="W88">
            <v>4225.4315616000004</v>
          </cell>
          <cell r="X88">
            <v>3755.9391655999998</v>
          </cell>
          <cell r="Y88">
            <v>10328.8327063</v>
          </cell>
          <cell r="Z88">
            <v>120190.0533097</v>
          </cell>
          <cell r="AA88"/>
          <cell r="AB88"/>
          <cell r="AC88">
            <v>21596.650203900001</v>
          </cell>
          <cell r="AD88">
            <v>391671.13796379999</v>
          </cell>
          <cell r="AE88">
            <v>158365.2254584</v>
          </cell>
          <cell r="AF88">
            <v>4241.9256822999996</v>
          </cell>
          <cell r="AG88">
            <v>3770.600606</v>
          </cell>
          <cell r="AH88">
            <v>10369.1516668</v>
          </cell>
          <cell r="AI88">
            <v>120659.21939670001</v>
          </cell>
          <cell r="AJ88"/>
          <cell r="AK88"/>
          <cell r="AL88">
            <v>21680.953485599999</v>
          </cell>
        </row>
        <row r="89">
          <cell r="B89" t="str">
            <v>Horas cheias - 41,4</v>
          </cell>
          <cell r="C89">
            <v>593970.00879029999</v>
          </cell>
          <cell r="D89">
            <v>240161.15878870001</v>
          </cell>
          <cell r="E89">
            <v>6432.8881821000004</v>
          </cell>
          <cell r="F89">
            <v>5718.1228283999999</v>
          </cell>
          <cell r="G89">
            <v>15724.8377774</v>
          </cell>
          <cell r="H89">
            <v>182979.930506</v>
          </cell>
          <cell r="I89"/>
          <cell r="J89"/>
          <cell r="K89">
            <v>32879.206263300002</v>
          </cell>
          <cell r="L89">
            <v>594249.92239900003</v>
          </cell>
          <cell r="M89">
            <v>240274.3368544</v>
          </cell>
          <cell r="N89">
            <v>6435.9197371999999</v>
          </cell>
          <cell r="O89">
            <v>5720.8175440000005</v>
          </cell>
          <cell r="P89">
            <v>15732.2482463</v>
          </cell>
          <cell r="Q89">
            <v>183066.16141269999</v>
          </cell>
          <cell r="R89"/>
          <cell r="S89"/>
          <cell r="T89">
            <v>32894.700878800002</v>
          </cell>
          <cell r="U89">
            <v>596740.89428959996</v>
          </cell>
          <cell r="V89">
            <v>241281.5168247</v>
          </cell>
          <cell r="W89">
            <v>6462.8977722</v>
          </cell>
          <cell r="X89">
            <v>5744.7980193000003</v>
          </cell>
          <cell r="Y89">
            <v>15798.194554399999</v>
          </cell>
          <cell r="Z89">
            <v>183833.53662860001</v>
          </cell>
          <cell r="AA89"/>
          <cell r="AB89"/>
          <cell r="AC89">
            <v>33032.588612899999</v>
          </cell>
          <cell r="AD89">
            <v>599072.25713469996</v>
          </cell>
          <cell r="AE89">
            <v>242224.16172929999</v>
          </cell>
          <cell r="AF89">
            <v>6488.1471892</v>
          </cell>
          <cell r="AG89">
            <v>5767.2419454999999</v>
          </cell>
          <cell r="AH89">
            <v>15859.9153511</v>
          </cell>
          <cell r="AI89">
            <v>184551.74226989999</v>
          </cell>
          <cell r="AJ89"/>
          <cell r="AK89"/>
          <cell r="AL89">
            <v>33161.641188900001</v>
          </cell>
        </row>
        <row r="90">
          <cell r="A90" t="str">
            <v>BTN_&gt;20,7_E_Horas de vazio</v>
          </cell>
          <cell r="B90" t="str">
            <v>Horas de vazio</v>
          </cell>
          <cell r="C90">
            <v>835706.69582839997</v>
          </cell>
          <cell r="D90">
            <v>127767.9503765</v>
          </cell>
          <cell r="E90">
            <v>9126.2821693000005</v>
          </cell>
          <cell r="F90">
            <v>6518.7729787999997</v>
          </cell>
          <cell r="G90">
            <v>16948.8097442</v>
          </cell>
          <cell r="H90">
            <v>33897.619488299999</v>
          </cell>
          <cell r="I90"/>
          <cell r="J90"/>
          <cell r="K90">
            <v>59972.711400799999</v>
          </cell>
          <cell r="L90">
            <v>837123.89798809995</v>
          </cell>
          <cell r="M90">
            <v>127984.6209098</v>
          </cell>
          <cell r="N90">
            <v>9141.7586358000008</v>
          </cell>
          <cell r="O90">
            <v>6529.8275973999998</v>
          </cell>
          <cell r="P90">
            <v>16977.551752399999</v>
          </cell>
          <cell r="Q90">
            <v>33955.103506899999</v>
          </cell>
          <cell r="R90"/>
          <cell r="S90"/>
          <cell r="T90">
            <v>60074.413895999998</v>
          </cell>
          <cell r="U90">
            <v>840589.14247630001</v>
          </cell>
          <cell r="V90">
            <v>128514.4086776</v>
          </cell>
          <cell r="W90">
            <v>9179.6006199999993</v>
          </cell>
          <cell r="X90">
            <v>6556.8575854999999</v>
          </cell>
          <cell r="Y90">
            <v>17047.8297231</v>
          </cell>
          <cell r="Z90">
            <v>34095.659445400001</v>
          </cell>
          <cell r="AA90"/>
          <cell r="AB90"/>
          <cell r="AC90">
            <v>60323.089787700002</v>
          </cell>
          <cell r="AD90">
            <v>843840.82481779996</v>
          </cell>
          <cell r="AE90">
            <v>129011.5457586</v>
          </cell>
          <cell r="AF90">
            <v>9215.1104111999994</v>
          </cell>
          <cell r="AG90">
            <v>6582.2217223999996</v>
          </cell>
          <cell r="AH90">
            <v>17113.776478399999</v>
          </cell>
          <cell r="AI90">
            <v>34227.552957499996</v>
          </cell>
          <cell r="AJ90"/>
          <cell r="AK90"/>
          <cell r="AL90">
            <v>60556.4398459</v>
          </cell>
        </row>
        <row r="91">
          <cell r="B91" t="str">
            <v>Horas de vazio - 27,6</v>
          </cell>
          <cell r="C91">
            <v>378122.63346829999</v>
          </cell>
          <cell r="D91">
            <v>57809.700592599998</v>
          </cell>
          <cell r="E91">
            <v>4129.2643277999996</v>
          </cell>
          <cell r="F91">
            <v>2949.4745201000001</v>
          </cell>
          <cell r="G91">
            <v>7668.6337523000002</v>
          </cell>
          <cell r="H91">
            <v>15337.267503999999</v>
          </cell>
          <cell r="I91"/>
          <cell r="J91"/>
          <cell r="K91">
            <v>27135.165584099999</v>
          </cell>
          <cell r="L91">
            <v>379634.12999009999</v>
          </cell>
          <cell r="M91">
            <v>58040.7874247</v>
          </cell>
          <cell r="N91">
            <v>4145.7705299999998</v>
          </cell>
          <cell r="O91">
            <v>2961.2646639999998</v>
          </cell>
          <cell r="P91">
            <v>7699.2881274000001</v>
          </cell>
          <cell r="Q91">
            <v>15398.5762552</v>
          </cell>
          <cell r="R91"/>
          <cell r="S91"/>
          <cell r="T91">
            <v>27243.634913400001</v>
          </cell>
          <cell r="U91">
            <v>381233.18082850002</v>
          </cell>
          <cell r="V91">
            <v>58285.260094999998</v>
          </cell>
          <cell r="W91">
            <v>4163.2328639999996</v>
          </cell>
          <cell r="X91">
            <v>2973.7377602000001</v>
          </cell>
          <cell r="Y91">
            <v>7731.7181762999999</v>
          </cell>
          <cell r="Z91">
            <v>15463.4363522</v>
          </cell>
          <cell r="AA91"/>
          <cell r="AB91"/>
          <cell r="AC91">
            <v>27358.387391699998</v>
          </cell>
          <cell r="AD91">
            <v>382702.78936160001</v>
          </cell>
          <cell r="AE91">
            <v>58509.942834699999</v>
          </cell>
          <cell r="AF91">
            <v>4179.2816310999997</v>
          </cell>
          <cell r="AG91">
            <v>2985.2011649000001</v>
          </cell>
          <cell r="AH91">
            <v>7761.5230290999998</v>
          </cell>
          <cell r="AI91">
            <v>15523.046058600001</v>
          </cell>
          <cell r="AJ91"/>
          <cell r="AK91"/>
          <cell r="AL91">
            <v>27463.850718000002</v>
          </cell>
        </row>
        <row r="92">
          <cell r="B92" t="str">
            <v>Horas de vazio - 34,5</v>
          </cell>
          <cell r="C92">
            <v>193123.61977789999</v>
          </cell>
          <cell r="D92">
            <v>29525.920028600001</v>
          </cell>
          <cell r="E92">
            <v>2108.9942876999999</v>
          </cell>
          <cell r="F92">
            <v>1506.4244911999999</v>
          </cell>
          <cell r="G92">
            <v>3916.7036776</v>
          </cell>
          <cell r="H92">
            <v>7833.4073550000003</v>
          </cell>
          <cell r="I92"/>
          <cell r="J92"/>
          <cell r="K92">
            <v>13859.1053194</v>
          </cell>
          <cell r="L92">
            <v>193171.18487309999</v>
          </cell>
          <cell r="M92">
            <v>29533.192071500001</v>
          </cell>
          <cell r="N92">
            <v>2109.513719</v>
          </cell>
          <cell r="O92">
            <v>1506.7955141</v>
          </cell>
          <cell r="P92">
            <v>3917.6683355</v>
          </cell>
          <cell r="Q92">
            <v>7835.3366727000002</v>
          </cell>
          <cell r="R92"/>
          <cell r="S92"/>
          <cell r="T92">
            <v>13862.5187274</v>
          </cell>
          <cell r="U92">
            <v>193941.58174699999</v>
          </cell>
          <cell r="V92">
            <v>29650.975055999999</v>
          </cell>
          <cell r="W92">
            <v>2117.9267899000001</v>
          </cell>
          <cell r="X92">
            <v>1512.8048492999999</v>
          </cell>
          <cell r="Y92">
            <v>3933.2926093999999</v>
          </cell>
          <cell r="Z92">
            <v>7866.5852189999996</v>
          </cell>
          <cell r="AA92"/>
          <cell r="AB92"/>
          <cell r="AC92">
            <v>13917.8046184</v>
          </cell>
          <cell r="AD92">
            <v>194698.00277940001</v>
          </cell>
          <cell r="AE92">
            <v>29766.621329500002</v>
          </cell>
          <cell r="AF92">
            <v>2126.1872377999998</v>
          </cell>
          <cell r="AG92">
            <v>1518.7051701</v>
          </cell>
          <cell r="AH92">
            <v>3948.6334416</v>
          </cell>
          <cell r="AI92">
            <v>7897.2668838999998</v>
          </cell>
          <cell r="AJ92"/>
          <cell r="AK92"/>
          <cell r="AL92">
            <v>13972.087562799999</v>
          </cell>
        </row>
        <row r="93">
          <cell r="B93" t="str">
            <v>Horas de vazio - 41,4</v>
          </cell>
          <cell r="C93">
            <v>264460.44258219999</v>
          </cell>
          <cell r="D93">
            <v>40432.329755300001</v>
          </cell>
          <cell r="E93">
            <v>2888.0235538000002</v>
          </cell>
          <cell r="F93">
            <v>2062.8739675000002</v>
          </cell>
          <cell r="G93">
            <v>5363.4723143000001</v>
          </cell>
          <cell r="H93">
            <v>10726.9446293</v>
          </cell>
          <cell r="I93"/>
          <cell r="J93"/>
          <cell r="K93">
            <v>18978.440497299998</v>
          </cell>
          <cell r="L93">
            <v>264318.5831249</v>
          </cell>
          <cell r="M93">
            <v>40410.641413600002</v>
          </cell>
          <cell r="N93">
            <v>2886.4743868</v>
          </cell>
          <cell r="O93">
            <v>2061.7674192999998</v>
          </cell>
          <cell r="P93">
            <v>5360.5952895</v>
          </cell>
          <cell r="Q93">
            <v>10721.190579</v>
          </cell>
          <cell r="R93"/>
          <cell r="S93"/>
          <cell r="T93">
            <v>18968.260255199999</v>
          </cell>
          <cell r="U93">
            <v>265414.37990080001</v>
          </cell>
          <cell r="V93">
            <v>40578.173526600003</v>
          </cell>
          <cell r="W93">
            <v>2898.4409661</v>
          </cell>
          <cell r="X93">
            <v>2070.3149760000001</v>
          </cell>
          <cell r="Y93">
            <v>5382.8189374000003</v>
          </cell>
          <cell r="Z93">
            <v>10765.6378742</v>
          </cell>
          <cell r="AA93"/>
          <cell r="AB93"/>
          <cell r="AC93">
            <v>19046.897777599999</v>
          </cell>
          <cell r="AD93">
            <v>266440.03267679998</v>
          </cell>
          <cell r="AE93">
            <v>40734.9815944</v>
          </cell>
          <cell r="AF93">
            <v>2909.6415422999999</v>
          </cell>
          <cell r="AG93">
            <v>2078.3153874</v>
          </cell>
          <cell r="AH93">
            <v>5403.6200077000003</v>
          </cell>
          <cell r="AI93">
            <v>10807.240014999999</v>
          </cell>
          <cell r="AJ93"/>
          <cell r="AK93"/>
          <cell r="AL93">
            <v>19120.501565099999</v>
          </cell>
        </row>
        <row r="94">
          <cell r="B94" t="str">
            <v>VENDA A CLIENTES FINAIS EM BTN (&lt;=20,7 kVA e &gt; 2,3 kVA)</v>
          </cell>
          <cell r="C94">
            <v>22967702.987893999</v>
          </cell>
          <cell r="D94">
            <v>16650146.2892791</v>
          </cell>
          <cell r="E94">
            <v>1996881.9039697</v>
          </cell>
          <cell r="F94">
            <v>558433.02283869998</v>
          </cell>
          <cell r="G94">
            <v>2305559.8033723002</v>
          </cell>
          <cell r="H94">
            <v>9677233.5655476991</v>
          </cell>
          <cell r="I94"/>
          <cell r="J94"/>
          <cell r="K94">
            <v>2342246.6218459001</v>
          </cell>
          <cell r="L94">
            <v>23113642.113365799</v>
          </cell>
          <cell r="M94">
            <v>16723727.6169705</v>
          </cell>
          <cell r="N94">
            <v>2014227.2680448999</v>
          </cell>
          <cell r="O94">
            <v>562928.68610070006</v>
          </cell>
          <cell r="P94">
            <v>2325445.3083986002</v>
          </cell>
          <cell r="Q94">
            <v>9698470.1450667996</v>
          </cell>
          <cell r="R94"/>
          <cell r="S94"/>
          <cell r="T94">
            <v>2349941.6786738001</v>
          </cell>
          <cell r="U94">
            <v>23207781.431722399</v>
          </cell>
          <cell r="V94">
            <v>16791150.233501799</v>
          </cell>
          <cell r="W94">
            <v>2022470.534094</v>
          </cell>
          <cell r="X94">
            <v>565228.73892799998</v>
          </cell>
          <cell r="Y94">
            <v>2334952.3582338002</v>
          </cell>
          <cell r="Z94">
            <v>9737107.3920552991</v>
          </cell>
          <cell r="AA94"/>
          <cell r="AB94"/>
          <cell r="AC94">
            <v>2359376.9740737998</v>
          </cell>
          <cell r="AD94">
            <v>23297695.838043999</v>
          </cell>
          <cell r="AE94">
            <v>16856916.248736601</v>
          </cell>
          <cell r="AF94">
            <v>2030327.2627339</v>
          </cell>
          <cell r="AG94">
            <v>567422.89339810004</v>
          </cell>
          <cell r="AH94">
            <v>2344023.4236098998</v>
          </cell>
          <cell r="AI94">
            <v>9775699.7231054008</v>
          </cell>
          <cell r="AJ94"/>
          <cell r="AK94"/>
          <cell r="AL94">
            <v>2368726.8816451002</v>
          </cell>
        </row>
        <row r="95">
          <cell r="B95" t="str">
            <v>Potência</v>
          </cell>
          <cell r="C95"/>
          <cell r="D95">
            <v>4342943.8040765002</v>
          </cell>
          <cell r="E95"/>
          <cell r="F95"/>
          <cell r="G95"/>
          <cell r="H95">
            <v>5317803.8991</v>
          </cell>
          <cell r="I95"/>
          <cell r="J95"/>
          <cell r="K95">
            <v>971125.24560000002</v>
          </cell>
          <cell r="L95"/>
          <cell r="M95">
            <v>4334166.1103999997</v>
          </cell>
          <cell r="N95"/>
          <cell r="O95"/>
          <cell r="P95"/>
          <cell r="Q95">
            <v>5307060.0744000003</v>
          </cell>
          <cell r="R95"/>
          <cell r="S95"/>
          <cell r="T95">
            <v>970470</v>
          </cell>
          <cell r="U95"/>
          <cell r="V95">
            <v>4351107.7218000004</v>
          </cell>
          <cell r="W95"/>
          <cell r="X95"/>
          <cell r="Y95"/>
          <cell r="Z95">
            <v>5327804.6623919997</v>
          </cell>
          <cell r="AA95"/>
          <cell r="AB95"/>
          <cell r="AC95">
            <v>974287.92</v>
          </cell>
          <cell r="AD95"/>
          <cell r="AE95">
            <v>4368658.6859999998</v>
          </cell>
          <cell r="AF95"/>
          <cell r="AG95"/>
          <cell r="AH95"/>
          <cell r="AI95">
            <v>5349295.4841120001</v>
          </cell>
          <cell r="AJ95"/>
          <cell r="AK95"/>
          <cell r="AL95">
            <v>978273.12</v>
          </cell>
        </row>
        <row r="96">
          <cell r="B96" t="str">
            <v>Tarifa Simples</v>
          </cell>
          <cell r="C96"/>
          <cell r="D96">
            <v>2917212.3876</v>
          </cell>
          <cell r="E96"/>
          <cell r="F96"/>
          <cell r="G96"/>
          <cell r="H96">
            <v>3572243.0506079998</v>
          </cell>
          <cell r="I96"/>
          <cell r="J96"/>
          <cell r="K96">
            <v>715978.08</v>
          </cell>
          <cell r="L96"/>
          <cell r="M96">
            <v>2929351.3368000002</v>
          </cell>
          <cell r="N96"/>
          <cell r="O96"/>
          <cell r="P96"/>
          <cell r="Q96">
            <v>3587107.780512</v>
          </cell>
          <cell r="R96"/>
          <cell r="S96"/>
          <cell r="T96">
            <v>718989.12</v>
          </cell>
          <cell r="U96"/>
          <cell r="V96">
            <v>2940648.4169999999</v>
          </cell>
          <cell r="W96"/>
          <cell r="X96"/>
          <cell r="Y96"/>
          <cell r="Z96">
            <v>3600941.6713200002</v>
          </cell>
          <cell r="AA96"/>
          <cell r="AB96"/>
          <cell r="AC96">
            <v>721813.2</v>
          </cell>
          <cell r="AD96"/>
          <cell r="AE96">
            <v>2952947.7222000002</v>
          </cell>
          <cell r="AF96"/>
          <cell r="AG96"/>
          <cell r="AH96"/>
          <cell r="AI96">
            <v>3616002.7003919999</v>
          </cell>
          <cell r="AJ96"/>
          <cell r="AK96"/>
          <cell r="AL96">
            <v>724843.92</v>
          </cell>
        </row>
        <row r="97">
          <cell r="A97" t="str">
            <v>BTN_Simples_P_3,45</v>
          </cell>
          <cell r="B97" t="str">
            <v>3,45</v>
          </cell>
          <cell r="C97"/>
          <cell r="D97">
            <v>944793.49860000005</v>
          </cell>
          <cell r="E97"/>
          <cell r="F97"/>
          <cell r="G97"/>
          <cell r="H97">
            <v>1157433.664536</v>
          </cell>
          <cell r="I97"/>
          <cell r="J97"/>
          <cell r="K97">
            <v>386505.36</v>
          </cell>
          <cell r="L97"/>
          <cell r="M97">
            <v>948834.46979999996</v>
          </cell>
          <cell r="N97"/>
          <cell r="O97"/>
          <cell r="P97"/>
          <cell r="Q97">
            <v>1162384.117848</v>
          </cell>
          <cell r="R97"/>
          <cell r="S97"/>
          <cell r="T97">
            <v>388158.48</v>
          </cell>
          <cell r="U97"/>
          <cell r="V97">
            <v>952707.06720000005</v>
          </cell>
          <cell r="W97"/>
          <cell r="X97"/>
          <cell r="Y97"/>
          <cell r="Z97">
            <v>1167128.3022719999</v>
          </cell>
          <cell r="AA97"/>
          <cell r="AB97"/>
          <cell r="AC97">
            <v>389742.72</v>
          </cell>
          <cell r="AD97"/>
          <cell r="AE97">
            <v>956748.03839999996</v>
          </cell>
          <cell r="AF97"/>
          <cell r="AG97"/>
          <cell r="AH97"/>
          <cell r="AI97">
            <v>1172078.7555839999</v>
          </cell>
          <cell r="AJ97"/>
          <cell r="AK97"/>
          <cell r="AL97">
            <v>391395.84000000003</v>
          </cell>
        </row>
        <row r="98">
          <cell r="A98" t="str">
            <v>BTN_Simples_P_4,6</v>
          </cell>
          <cell r="B98" t="str">
            <v>4,6</v>
          </cell>
          <cell r="C98"/>
          <cell r="D98">
            <v>30595.924800000001</v>
          </cell>
          <cell r="E98"/>
          <cell r="F98"/>
          <cell r="G98"/>
          <cell r="H98">
            <v>37471.959935999999</v>
          </cell>
          <cell r="I98"/>
          <cell r="J98"/>
          <cell r="K98">
            <v>9387.36</v>
          </cell>
          <cell r="L98"/>
          <cell r="M98">
            <v>30724.209599999998</v>
          </cell>
          <cell r="N98"/>
          <cell r="O98"/>
          <cell r="P98"/>
          <cell r="Q98">
            <v>37629.075072</v>
          </cell>
          <cell r="R98"/>
          <cell r="S98"/>
          <cell r="T98">
            <v>9426.7199999999993</v>
          </cell>
          <cell r="U98"/>
          <cell r="V98">
            <v>30820.423200000001</v>
          </cell>
          <cell r="W98"/>
          <cell r="X98"/>
          <cell r="Y98"/>
          <cell r="Z98">
            <v>37746.911423999998</v>
          </cell>
          <cell r="AA98"/>
          <cell r="AB98"/>
          <cell r="AC98">
            <v>9456.24</v>
          </cell>
          <cell r="AD98"/>
          <cell r="AE98">
            <v>30948.707999999999</v>
          </cell>
          <cell r="AF98"/>
          <cell r="AG98"/>
          <cell r="AH98"/>
          <cell r="AI98">
            <v>37904.026559999998</v>
          </cell>
          <cell r="AJ98"/>
          <cell r="AK98"/>
          <cell r="AL98">
            <v>9495.6</v>
          </cell>
        </row>
        <row r="99">
          <cell r="A99" t="str">
            <v>BTN_Simples_P_5,75</v>
          </cell>
          <cell r="B99" t="str">
            <v>5,75</v>
          </cell>
          <cell r="C99"/>
          <cell r="D99">
            <v>20244.945</v>
          </cell>
          <cell r="E99"/>
          <cell r="F99"/>
          <cell r="G99"/>
          <cell r="H99">
            <v>24790.744920000001</v>
          </cell>
          <cell r="I99"/>
          <cell r="J99"/>
          <cell r="K99">
            <v>4969.2</v>
          </cell>
          <cell r="L99"/>
          <cell r="M99">
            <v>20325.123</v>
          </cell>
          <cell r="N99"/>
          <cell r="O99"/>
          <cell r="P99"/>
          <cell r="Q99">
            <v>24888.926088</v>
          </cell>
          <cell r="R99"/>
          <cell r="S99"/>
          <cell r="T99">
            <v>4988.88</v>
          </cell>
          <cell r="U99"/>
          <cell r="V99">
            <v>20365.212</v>
          </cell>
          <cell r="W99"/>
          <cell r="X99"/>
          <cell r="Y99"/>
          <cell r="Z99">
            <v>24938.016672000002</v>
          </cell>
          <cell r="AA99"/>
          <cell r="AB99"/>
          <cell r="AC99">
            <v>4998.72</v>
          </cell>
          <cell r="AD99"/>
          <cell r="AE99">
            <v>20485.478999999999</v>
          </cell>
          <cell r="AF99"/>
          <cell r="AG99"/>
          <cell r="AH99"/>
          <cell r="AI99">
            <v>25085.288423999998</v>
          </cell>
          <cell r="AJ99"/>
          <cell r="AK99"/>
          <cell r="AL99">
            <v>5028.24</v>
          </cell>
        </row>
        <row r="100">
          <cell r="A100" t="str">
            <v>BTN_Simples_P_6,9</v>
          </cell>
          <cell r="B100" t="str">
            <v>6,9</v>
          </cell>
          <cell r="C100"/>
          <cell r="D100">
            <v>1148309.3160000001</v>
          </cell>
          <cell r="E100"/>
          <cell r="F100"/>
          <cell r="G100"/>
          <cell r="H100">
            <v>1405999.9060800001</v>
          </cell>
          <cell r="I100"/>
          <cell r="J100"/>
          <cell r="K100">
            <v>234880.8</v>
          </cell>
          <cell r="L100"/>
          <cell r="M100">
            <v>1152927.5688</v>
          </cell>
          <cell r="N100"/>
          <cell r="O100"/>
          <cell r="P100"/>
          <cell r="Q100">
            <v>1411654.534944</v>
          </cell>
          <cell r="R100"/>
          <cell r="S100"/>
          <cell r="T100">
            <v>235825.44</v>
          </cell>
          <cell r="U100"/>
          <cell r="V100">
            <v>1157305.2875999999</v>
          </cell>
          <cell r="W100"/>
          <cell r="X100"/>
          <cell r="Y100"/>
          <cell r="Z100">
            <v>1417014.6518880001</v>
          </cell>
          <cell r="AA100"/>
          <cell r="AB100"/>
          <cell r="AC100">
            <v>236720.88</v>
          </cell>
          <cell r="AD100"/>
          <cell r="AE100">
            <v>1162019.754</v>
          </cell>
          <cell r="AF100"/>
          <cell r="AG100"/>
          <cell r="AH100"/>
          <cell r="AI100">
            <v>1422787.08552</v>
          </cell>
          <cell r="AJ100"/>
          <cell r="AK100"/>
          <cell r="AL100">
            <v>237685.2</v>
          </cell>
        </row>
        <row r="101">
          <cell r="A101" t="str">
            <v>BTN_Simples_P_10,35</v>
          </cell>
          <cell r="B101" t="str">
            <v>10,35</v>
          </cell>
          <cell r="C101"/>
          <cell r="D101">
            <v>299681.31060000003</v>
          </cell>
          <cell r="E101"/>
          <cell r="F101"/>
          <cell r="G101"/>
          <cell r="H101">
            <v>366866.81695200002</v>
          </cell>
          <cell r="I101"/>
          <cell r="J101"/>
          <cell r="K101">
            <v>40865.519999999997</v>
          </cell>
          <cell r="L101"/>
          <cell r="M101">
            <v>301124.51459999999</v>
          </cell>
          <cell r="N101"/>
          <cell r="O101"/>
          <cell r="P101"/>
          <cell r="Q101">
            <v>368633.57263200002</v>
          </cell>
          <cell r="R101"/>
          <cell r="S101"/>
          <cell r="T101">
            <v>41062.32</v>
          </cell>
          <cell r="U101"/>
          <cell r="V101">
            <v>302351.23800000001</v>
          </cell>
          <cell r="W101"/>
          <cell r="X101"/>
          <cell r="Y101"/>
          <cell r="Z101">
            <v>370135.31495999999</v>
          </cell>
          <cell r="AA101"/>
          <cell r="AB101"/>
          <cell r="AC101">
            <v>41229.599999999999</v>
          </cell>
          <cell r="AD101"/>
          <cell r="AE101">
            <v>303650.12160000001</v>
          </cell>
          <cell r="AF101"/>
          <cell r="AG101"/>
          <cell r="AH101"/>
          <cell r="AI101">
            <v>371725.39507199998</v>
          </cell>
          <cell r="AJ101"/>
          <cell r="AK101"/>
          <cell r="AL101">
            <v>41406.720000000001</v>
          </cell>
        </row>
        <row r="102">
          <cell r="A102" t="str">
            <v>BTN_Simples_P_13,8</v>
          </cell>
          <cell r="B102" t="str">
            <v>13,8</v>
          </cell>
          <cell r="C102"/>
          <cell r="D102">
            <v>125077.68</v>
          </cell>
          <cell r="E102"/>
          <cell r="F102"/>
          <cell r="G102"/>
          <cell r="H102">
            <v>153105.13920000001</v>
          </cell>
          <cell r="I102"/>
          <cell r="J102"/>
          <cell r="K102">
            <v>12792</v>
          </cell>
          <cell r="L102"/>
          <cell r="M102">
            <v>125751.1752</v>
          </cell>
          <cell r="N102"/>
          <cell r="O102"/>
          <cell r="P102"/>
          <cell r="Q102">
            <v>153929.551488</v>
          </cell>
          <cell r="R102"/>
          <cell r="S102"/>
          <cell r="T102">
            <v>12860.88</v>
          </cell>
          <cell r="U102"/>
          <cell r="V102">
            <v>126136.02959999999</v>
          </cell>
          <cell r="W102"/>
          <cell r="X102"/>
          <cell r="Y102"/>
          <cell r="Z102">
            <v>154400.64422399999</v>
          </cell>
          <cell r="AA102"/>
          <cell r="AB102"/>
          <cell r="AC102">
            <v>12900.24</v>
          </cell>
          <cell r="AD102"/>
          <cell r="AE102">
            <v>126713.3112</v>
          </cell>
          <cell r="AF102"/>
          <cell r="AG102"/>
          <cell r="AH102"/>
          <cell r="AI102">
            <v>155107.28332799999</v>
          </cell>
          <cell r="AJ102"/>
          <cell r="AK102"/>
          <cell r="AL102">
            <v>12959.28</v>
          </cell>
        </row>
        <row r="103">
          <cell r="A103" t="str">
            <v>BTN_Simples_P_17,25</v>
          </cell>
          <cell r="B103" t="str">
            <v>17,25</v>
          </cell>
          <cell r="C103"/>
          <cell r="D103">
            <v>206498.43900000001</v>
          </cell>
          <cell r="E103"/>
          <cell r="F103"/>
          <cell r="G103"/>
          <cell r="H103">
            <v>252757.13872799999</v>
          </cell>
          <cell r="I103"/>
          <cell r="J103"/>
          <cell r="K103">
            <v>16895.28</v>
          </cell>
          <cell r="L103"/>
          <cell r="M103">
            <v>207220.041</v>
          </cell>
          <cell r="N103"/>
          <cell r="O103"/>
          <cell r="P103"/>
          <cell r="Q103">
            <v>253640.39023200001</v>
          </cell>
          <cell r="R103"/>
          <cell r="S103"/>
          <cell r="T103">
            <v>16954.32</v>
          </cell>
          <cell r="U103"/>
          <cell r="V103">
            <v>207941.64300000001</v>
          </cell>
          <cell r="W103"/>
          <cell r="X103"/>
          <cell r="Y103"/>
          <cell r="Z103">
            <v>254523.64173599999</v>
          </cell>
          <cell r="AA103"/>
          <cell r="AB103"/>
          <cell r="AC103">
            <v>17013.36</v>
          </cell>
          <cell r="AD103"/>
          <cell r="AE103">
            <v>208783.51199999999</v>
          </cell>
          <cell r="AF103"/>
          <cell r="AG103"/>
          <cell r="AH103"/>
          <cell r="AI103">
            <v>255554.10182400001</v>
          </cell>
          <cell r="AJ103"/>
          <cell r="AK103"/>
          <cell r="AL103">
            <v>17082.240000000002</v>
          </cell>
        </row>
        <row r="104">
          <cell r="A104" t="str">
            <v>BTN_Simples_P_20,7</v>
          </cell>
          <cell r="B104" t="str">
            <v>20,7</v>
          </cell>
          <cell r="C104"/>
          <cell r="D104">
            <v>142011.27359999999</v>
          </cell>
          <cell r="E104"/>
          <cell r="F104"/>
          <cell r="G104"/>
          <cell r="H104">
            <v>173817.68025599999</v>
          </cell>
          <cell r="I104"/>
          <cell r="J104"/>
          <cell r="K104">
            <v>9682.56</v>
          </cell>
          <cell r="L104"/>
          <cell r="M104">
            <v>142444.23480000001</v>
          </cell>
          <cell r="N104"/>
          <cell r="O104"/>
          <cell r="P104"/>
          <cell r="Q104">
            <v>174347.61220800001</v>
          </cell>
          <cell r="R104"/>
          <cell r="S104"/>
          <cell r="T104">
            <v>9712.08</v>
          </cell>
          <cell r="U104"/>
          <cell r="V104">
            <v>143021.51639999999</v>
          </cell>
          <cell r="W104"/>
          <cell r="X104"/>
          <cell r="Y104"/>
          <cell r="Z104">
            <v>175054.18814400001</v>
          </cell>
          <cell r="AA104"/>
          <cell r="AB104"/>
          <cell r="AC104">
            <v>9751.44</v>
          </cell>
          <cell r="AD104"/>
          <cell r="AE104">
            <v>143598.79800000001</v>
          </cell>
          <cell r="AF104"/>
          <cell r="AG104"/>
          <cell r="AH104"/>
          <cell r="AI104">
            <v>175760.76407999999</v>
          </cell>
          <cell r="AJ104"/>
          <cell r="AK104"/>
          <cell r="AL104">
            <v>9790.7999999999993</v>
          </cell>
        </row>
        <row r="105">
          <cell r="B105" t="str">
            <v>Tarifa bi-horária</v>
          </cell>
          <cell r="C105"/>
          <cell r="D105">
            <v>93519.619200000001</v>
          </cell>
          <cell r="E105"/>
          <cell r="F105"/>
          <cell r="G105"/>
          <cell r="H105">
            <v>114492.305952</v>
          </cell>
          <cell r="I105"/>
          <cell r="J105"/>
          <cell r="K105">
            <v>14789.52</v>
          </cell>
          <cell r="L105"/>
          <cell r="M105">
            <v>93687.993000000002</v>
          </cell>
          <cell r="N105"/>
          <cell r="O105"/>
          <cell r="P105"/>
          <cell r="Q105">
            <v>114698.480088</v>
          </cell>
          <cell r="R105"/>
          <cell r="S105"/>
          <cell r="T105">
            <v>14828.88</v>
          </cell>
          <cell r="U105"/>
          <cell r="V105">
            <v>94193.114400000006</v>
          </cell>
          <cell r="W105"/>
          <cell r="X105"/>
          <cell r="Y105"/>
          <cell r="Z105">
            <v>115316.87616</v>
          </cell>
          <cell r="AA105"/>
          <cell r="AB105"/>
          <cell r="AC105">
            <v>14907.6</v>
          </cell>
          <cell r="AD105"/>
          <cell r="AE105">
            <v>94289.327999999994</v>
          </cell>
          <cell r="AF105"/>
          <cell r="AG105"/>
          <cell r="AH105"/>
          <cell r="AI105">
            <v>115434.680928</v>
          </cell>
          <cell r="AJ105"/>
          <cell r="AK105"/>
          <cell r="AL105">
            <v>14927.28</v>
          </cell>
        </row>
        <row r="106">
          <cell r="A106" t="str">
            <v>BTN_Bi_P_3,45</v>
          </cell>
          <cell r="B106" t="str">
            <v>3,45</v>
          </cell>
          <cell r="C106"/>
          <cell r="D106">
            <v>5796.8693999999996</v>
          </cell>
          <cell r="E106"/>
          <cell r="F106"/>
          <cell r="G106"/>
          <cell r="H106">
            <v>7101.5431440000002</v>
          </cell>
          <cell r="I106"/>
          <cell r="J106"/>
          <cell r="K106">
            <v>2371.44</v>
          </cell>
          <cell r="L106"/>
          <cell r="M106">
            <v>5820.9228000000003</v>
          </cell>
          <cell r="N106"/>
          <cell r="O106"/>
          <cell r="P106"/>
          <cell r="Q106">
            <v>7131.0101279999999</v>
          </cell>
          <cell r="R106"/>
          <cell r="S106"/>
          <cell r="T106">
            <v>2381.2800000000002</v>
          </cell>
          <cell r="U106"/>
          <cell r="V106">
            <v>5844.9762000000001</v>
          </cell>
          <cell r="W106"/>
          <cell r="X106"/>
          <cell r="Y106"/>
          <cell r="Z106">
            <v>7160.4771119999996</v>
          </cell>
          <cell r="AA106"/>
          <cell r="AB106"/>
          <cell r="AC106">
            <v>2391.12</v>
          </cell>
          <cell r="AD106"/>
          <cell r="AE106">
            <v>5844.9762000000001</v>
          </cell>
          <cell r="AF106"/>
          <cell r="AG106"/>
          <cell r="AH106"/>
          <cell r="AI106">
            <v>7160.4771119999996</v>
          </cell>
          <cell r="AJ106"/>
          <cell r="AK106"/>
          <cell r="AL106">
            <v>2391.12</v>
          </cell>
        </row>
        <row r="107">
          <cell r="A107" t="str">
            <v>BTN_Bi_P_4,6</v>
          </cell>
          <cell r="B107" t="str">
            <v>4,6</v>
          </cell>
          <cell r="C107"/>
          <cell r="D107">
            <v>994.20719999999994</v>
          </cell>
          <cell r="E107"/>
          <cell r="F107"/>
          <cell r="G107"/>
          <cell r="H107">
            <v>1217.642304</v>
          </cell>
          <cell r="I107"/>
          <cell r="J107"/>
          <cell r="K107">
            <v>305.04000000000002</v>
          </cell>
          <cell r="L107"/>
          <cell r="M107">
            <v>994.20719999999994</v>
          </cell>
          <cell r="N107"/>
          <cell r="O107"/>
          <cell r="P107"/>
          <cell r="Q107">
            <v>1217.642304</v>
          </cell>
          <cell r="R107"/>
          <cell r="S107"/>
          <cell r="T107">
            <v>305.04000000000002</v>
          </cell>
          <cell r="U107"/>
          <cell r="V107">
            <v>994.20719999999994</v>
          </cell>
          <cell r="W107"/>
          <cell r="X107"/>
          <cell r="Y107"/>
          <cell r="Z107">
            <v>1217.642304</v>
          </cell>
          <cell r="AA107"/>
          <cell r="AB107"/>
          <cell r="AC107">
            <v>305.04000000000002</v>
          </cell>
          <cell r="AD107"/>
          <cell r="AE107">
            <v>994.20719999999994</v>
          </cell>
          <cell r="AF107"/>
          <cell r="AG107"/>
          <cell r="AH107"/>
          <cell r="AI107">
            <v>1217.642304</v>
          </cell>
          <cell r="AJ107"/>
          <cell r="AK107"/>
          <cell r="AL107">
            <v>305.04000000000002</v>
          </cell>
        </row>
        <row r="108">
          <cell r="A108" t="str">
            <v>BTN_Bi_P_5,75</v>
          </cell>
          <cell r="B108" t="str">
            <v>5,75</v>
          </cell>
          <cell r="C108"/>
          <cell r="D108">
            <v>400.89</v>
          </cell>
          <cell r="E108"/>
          <cell r="F108"/>
          <cell r="G108"/>
          <cell r="H108">
            <v>490.90584000000001</v>
          </cell>
          <cell r="I108"/>
          <cell r="J108"/>
          <cell r="K108">
            <v>98.4</v>
          </cell>
          <cell r="L108"/>
          <cell r="M108">
            <v>400.89</v>
          </cell>
          <cell r="N108"/>
          <cell r="O108"/>
          <cell r="P108"/>
          <cell r="Q108">
            <v>490.90584000000001</v>
          </cell>
          <cell r="R108"/>
          <cell r="S108"/>
          <cell r="T108">
            <v>98.4</v>
          </cell>
          <cell r="U108"/>
          <cell r="V108">
            <v>400.89</v>
          </cell>
          <cell r="W108"/>
          <cell r="X108"/>
          <cell r="Y108"/>
          <cell r="Z108">
            <v>490.90584000000001</v>
          </cell>
          <cell r="AA108"/>
          <cell r="AB108"/>
          <cell r="AC108">
            <v>98.4</v>
          </cell>
          <cell r="AD108"/>
          <cell r="AE108">
            <v>400.89</v>
          </cell>
          <cell r="AF108"/>
          <cell r="AG108"/>
          <cell r="AH108"/>
          <cell r="AI108">
            <v>490.90584000000001</v>
          </cell>
          <cell r="AJ108"/>
          <cell r="AK108"/>
          <cell r="AL108">
            <v>98.4</v>
          </cell>
        </row>
        <row r="109">
          <cell r="A109" t="str">
            <v>BTN_Bi_P_6,9</v>
          </cell>
          <cell r="B109" t="str">
            <v>6,9</v>
          </cell>
          <cell r="C109"/>
          <cell r="D109">
            <v>33193.692000000003</v>
          </cell>
          <cell r="E109"/>
          <cell r="F109"/>
          <cell r="G109"/>
          <cell r="H109">
            <v>40642.644959999998</v>
          </cell>
          <cell r="I109"/>
          <cell r="J109"/>
          <cell r="K109">
            <v>6789.6</v>
          </cell>
          <cell r="L109"/>
          <cell r="M109">
            <v>33338.0124</v>
          </cell>
          <cell r="N109"/>
          <cell r="O109"/>
          <cell r="P109"/>
          <cell r="Q109">
            <v>40819.352112</v>
          </cell>
          <cell r="R109"/>
          <cell r="S109"/>
          <cell r="T109">
            <v>6819.12</v>
          </cell>
          <cell r="U109"/>
          <cell r="V109">
            <v>33530.439599999998</v>
          </cell>
          <cell r="W109"/>
          <cell r="X109"/>
          <cell r="Y109"/>
          <cell r="Z109">
            <v>41054.961647999997</v>
          </cell>
          <cell r="AA109"/>
          <cell r="AB109"/>
          <cell r="AC109">
            <v>6858.48</v>
          </cell>
          <cell r="AD109"/>
          <cell r="AE109">
            <v>33626.653200000001</v>
          </cell>
          <cell r="AF109"/>
          <cell r="AG109"/>
          <cell r="AH109"/>
          <cell r="AI109">
            <v>41172.766415999999</v>
          </cell>
          <cell r="AJ109"/>
          <cell r="AK109"/>
          <cell r="AL109">
            <v>6878.16</v>
          </cell>
        </row>
        <row r="110">
          <cell r="A110" t="str">
            <v>BTN_Bi_P_10,35</v>
          </cell>
          <cell r="B110" t="str">
            <v>10,35</v>
          </cell>
          <cell r="C110"/>
          <cell r="D110">
            <v>13493.957399999999</v>
          </cell>
          <cell r="E110"/>
          <cell r="F110"/>
          <cell r="G110"/>
          <cell r="H110">
            <v>16519.165607999999</v>
          </cell>
          <cell r="I110"/>
          <cell r="J110"/>
          <cell r="K110">
            <v>1840.08</v>
          </cell>
          <cell r="L110"/>
          <cell r="M110">
            <v>13493.957399999999</v>
          </cell>
          <cell r="N110"/>
          <cell r="O110"/>
          <cell r="P110"/>
          <cell r="Q110">
            <v>16519.165607999999</v>
          </cell>
          <cell r="R110"/>
          <cell r="S110"/>
          <cell r="T110">
            <v>1840.08</v>
          </cell>
          <cell r="U110"/>
          <cell r="V110">
            <v>13566.1176</v>
          </cell>
          <cell r="W110"/>
          <cell r="X110"/>
          <cell r="Y110"/>
          <cell r="Z110">
            <v>16607.503391999999</v>
          </cell>
          <cell r="AA110"/>
          <cell r="AB110"/>
          <cell r="AC110">
            <v>1849.92</v>
          </cell>
          <cell r="AD110"/>
          <cell r="AE110">
            <v>13566.1176</v>
          </cell>
          <cell r="AF110"/>
          <cell r="AG110"/>
          <cell r="AH110"/>
          <cell r="AI110">
            <v>16607.503391999999</v>
          </cell>
          <cell r="AJ110"/>
          <cell r="AK110"/>
          <cell r="AL110">
            <v>1849.92</v>
          </cell>
        </row>
        <row r="111">
          <cell r="A111" t="str">
            <v>BTN_Bi_P_13,8</v>
          </cell>
          <cell r="B111" t="str">
            <v>13,8</v>
          </cell>
          <cell r="C111"/>
          <cell r="D111">
            <v>13662.331200000001</v>
          </cell>
          <cell r="E111"/>
          <cell r="F111"/>
          <cell r="G111"/>
          <cell r="H111">
            <v>16723.792128000001</v>
          </cell>
          <cell r="I111"/>
          <cell r="J111"/>
          <cell r="K111">
            <v>1397.28</v>
          </cell>
          <cell r="L111"/>
          <cell r="M111">
            <v>13662.331200000001</v>
          </cell>
          <cell r="N111"/>
          <cell r="O111"/>
          <cell r="P111"/>
          <cell r="Q111">
            <v>16723.792128000001</v>
          </cell>
          <cell r="R111"/>
          <cell r="S111"/>
          <cell r="T111">
            <v>1397.28</v>
          </cell>
          <cell r="U111"/>
          <cell r="V111">
            <v>13758.5448</v>
          </cell>
          <cell r="W111"/>
          <cell r="X111"/>
          <cell r="Y111"/>
          <cell r="Z111">
            <v>16841.565311999999</v>
          </cell>
          <cell r="AA111"/>
          <cell r="AB111"/>
          <cell r="AC111">
            <v>1407.12</v>
          </cell>
          <cell r="AD111"/>
          <cell r="AE111">
            <v>13758.5448</v>
          </cell>
          <cell r="AF111"/>
          <cell r="AG111"/>
          <cell r="AH111"/>
          <cell r="AI111">
            <v>16841.565311999999</v>
          </cell>
          <cell r="AJ111"/>
          <cell r="AK111"/>
          <cell r="AL111">
            <v>1407.12</v>
          </cell>
        </row>
        <row r="112">
          <cell r="A112" t="str">
            <v>BTN_Bi_P_17,25</v>
          </cell>
          <cell r="B112" t="str">
            <v>17,25</v>
          </cell>
          <cell r="C112"/>
          <cell r="D112">
            <v>15875.244000000001</v>
          </cell>
          <cell r="E112"/>
          <cell r="F112"/>
          <cell r="G112"/>
          <cell r="H112">
            <v>19431.533088</v>
          </cell>
          <cell r="I112"/>
          <cell r="J112"/>
          <cell r="K112">
            <v>1298.8800000000001</v>
          </cell>
          <cell r="L112"/>
          <cell r="M112">
            <v>15875.244000000001</v>
          </cell>
          <cell r="N112"/>
          <cell r="O112"/>
          <cell r="P112"/>
          <cell r="Q112">
            <v>19431.533088</v>
          </cell>
          <cell r="R112"/>
          <cell r="S112"/>
          <cell r="T112">
            <v>1298.8800000000001</v>
          </cell>
          <cell r="U112"/>
          <cell r="V112">
            <v>15995.511</v>
          </cell>
          <cell r="W112"/>
          <cell r="X112"/>
          <cell r="Y112"/>
          <cell r="Z112">
            <v>19578.741672</v>
          </cell>
          <cell r="AA112"/>
          <cell r="AB112"/>
          <cell r="AC112">
            <v>1308.72</v>
          </cell>
          <cell r="AD112"/>
          <cell r="AE112">
            <v>15995.511</v>
          </cell>
          <cell r="AF112"/>
          <cell r="AG112"/>
          <cell r="AH112"/>
          <cell r="AI112">
            <v>19578.741672</v>
          </cell>
          <cell r="AJ112"/>
          <cell r="AK112"/>
          <cell r="AL112">
            <v>1308.72</v>
          </cell>
        </row>
        <row r="113">
          <cell r="A113" t="str">
            <v>BTN_Bi_P_20,7</v>
          </cell>
          <cell r="B113" t="str">
            <v>20,7</v>
          </cell>
          <cell r="C113"/>
          <cell r="D113">
            <v>10102.428</v>
          </cell>
          <cell r="E113"/>
          <cell r="F113"/>
          <cell r="G113"/>
          <cell r="H113">
            <v>12365.078879999999</v>
          </cell>
          <cell r="I113"/>
          <cell r="J113"/>
          <cell r="K113">
            <v>688.8</v>
          </cell>
          <cell r="L113"/>
          <cell r="M113">
            <v>10102.428</v>
          </cell>
          <cell r="N113"/>
          <cell r="O113"/>
          <cell r="P113"/>
          <cell r="Q113">
            <v>12365.078879999999</v>
          </cell>
          <cell r="R113"/>
          <cell r="S113"/>
          <cell r="T113">
            <v>688.8</v>
          </cell>
          <cell r="U113"/>
          <cell r="V113">
            <v>10102.428</v>
          </cell>
          <cell r="W113"/>
          <cell r="X113"/>
          <cell r="Y113"/>
          <cell r="Z113">
            <v>12365.078879999999</v>
          </cell>
          <cell r="AA113"/>
          <cell r="AB113"/>
          <cell r="AC113">
            <v>688.8</v>
          </cell>
          <cell r="AD113"/>
          <cell r="AE113">
            <v>10102.428</v>
          </cell>
          <cell r="AF113"/>
          <cell r="AG113"/>
          <cell r="AH113"/>
          <cell r="AI113">
            <v>12365.078879999999</v>
          </cell>
          <cell r="AJ113"/>
          <cell r="AK113"/>
          <cell r="AL113">
            <v>688.8</v>
          </cell>
        </row>
        <row r="114">
          <cell r="B114" t="str">
            <v>Tarifa tri-horária</v>
          </cell>
          <cell r="C114"/>
          <cell r="D114">
            <v>1332211.7972764999</v>
          </cell>
          <cell r="E114"/>
          <cell r="F114"/>
          <cell r="G114"/>
          <cell r="H114">
            <v>1631068.5425400001</v>
          </cell>
          <cell r="I114"/>
          <cell r="J114"/>
          <cell r="K114">
            <v>240357.64559999999</v>
          </cell>
          <cell r="L114"/>
          <cell r="M114">
            <v>1311126.7805999999</v>
          </cell>
          <cell r="N114"/>
          <cell r="O114"/>
          <cell r="P114"/>
          <cell r="Q114">
            <v>1605253.8137999999</v>
          </cell>
          <cell r="R114"/>
          <cell r="S114"/>
          <cell r="T114">
            <v>236652</v>
          </cell>
          <cell r="U114"/>
          <cell r="V114">
            <v>1316266.1904</v>
          </cell>
          <cell r="W114"/>
          <cell r="X114"/>
          <cell r="Y114"/>
          <cell r="Z114">
            <v>1611546.114912</v>
          </cell>
          <cell r="AA114"/>
          <cell r="AB114"/>
          <cell r="AC114">
            <v>237567.12</v>
          </cell>
          <cell r="AD114"/>
          <cell r="AE114">
            <v>1321421.6358</v>
          </cell>
          <cell r="AF114"/>
          <cell r="AG114"/>
          <cell r="AH114"/>
          <cell r="AI114">
            <v>1617858.1027919999</v>
          </cell>
          <cell r="AJ114"/>
          <cell r="AK114"/>
          <cell r="AL114">
            <v>238501.92</v>
          </cell>
        </row>
        <row r="115">
          <cell r="A115" t="str">
            <v>BTN_Tri_P_3,45</v>
          </cell>
          <cell r="B115" t="str">
            <v>3,45</v>
          </cell>
          <cell r="C115"/>
          <cell r="D115">
            <v>159454.95963600001</v>
          </cell>
          <cell r="E115"/>
          <cell r="F115"/>
          <cell r="G115"/>
          <cell r="H115">
            <v>195342.72677939999</v>
          </cell>
          <cell r="I115"/>
          <cell r="J115"/>
          <cell r="K115">
            <v>65231.393600000003</v>
          </cell>
          <cell r="L115"/>
          <cell r="M115">
            <v>158271.372</v>
          </cell>
          <cell r="N115"/>
          <cell r="O115"/>
          <cell r="P115"/>
          <cell r="Q115">
            <v>193892.75472</v>
          </cell>
          <cell r="R115"/>
          <cell r="S115"/>
          <cell r="T115">
            <v>64747.199999999997</v>
          </cell>
          <cell r="U115"/>
          <cell r="V115">
            <v>158872.70699999999</v>
          </cell>
          <cell r="W115"/>
          <cell r="X115"/>
          <cell r="Y115"/>
          <cell r="Z115">
            <v>194629.42932</v>
          </cell>
          <cell r="AA115"/>
          <cell r="AB115"/>
          <cell r="AC115">
            <v>64993.2</v>
          </cell>
          <cell r="AD115"/>
          <cell r="AE115">
            <v>159498.09539999999</v>
          </cell>
          <cell r="AF115"/>
          <cell r="AG115"/>
          <cell r="AH115"/>
          <cell r="AI115">
            <v>195395.57090399999</v>
          </cell>
          <cell r="AJ115"/>
          <cell r="AK115"/>
          <cell r="AL115">
            <v>65249.04</v>
          </cell>
        </row>
        <row r="116">
          <cell r="A116" t="str">
            <v>BTN_Tri_P_4,6</v>
          </cell>
          <cell r="B116" t="str">
            <v>4,6</v>
          </cell>
          <cell r="C116"/>
          <cell r="D116">
            <v>31842.665974</v>
          </cell>
          <cell r="E116"/>
          <cell r="F116"/>
          <cell r="G116"/>
          <cell r="H116">
            <v>38998.889931700003</v>
          </cell>
          <cell r="I116"/>
          <cell r="J116"/>
          <cell r="K116">
            <v>9769.8817999999992</v>
          </cell>
          <cell r="L116"/>
          <cell r="M116">
            <v>29665.86</v>
          </cell>
          <cell r="N116"/>
          <cell r="O116"/>
          <cell r="P116"/>
          <cell r="Q116">
            <v>36332.875200000002</v>
          </cell>
          <cell r="R116"/>
          <cell r="S116"/>
          <cell r="T116">
            <v>9102</v>
          </cell>
          <cell r="U116"/>
          <cell r="V116">
            <v>29762.0736</v>
          </cell>
          <cell r="W116"/>
          <cell r="X116"/>
          <cell r="Y116"/>
          <cell r="Z116">
            <v>36450.711552000001</v>
          </cell>
          <cell r="AA116"/>
          <cell r="AB116"/>
          <cell r="AC116">
            <v>9131.52</v>
          </cell>
          <cell r="AD116"/>
          <cell r="AE116">
            <v>29858.287199999999</v>
          </cell>
          <cell r="AF116"/>
          <cell r="AG116"/>
          <cell r="AH116"/>
          <cell r="AI116">
            <v>36568.547903999999</v>
          </cell>
          <cell r="AJ116"/>
          <cell r="AK116"/>
          <cell r="AL116">
            <v>9161.0400000000009</v>
          </cell>
        </row>
        <row r="117">
          <cell r="A117" t="str">
            <v>BTN_Tri_P_5,75</v>
          </cell>
          <cell r="B117" t="str">
            <v>5,75</v>
          </cell>
          <cell r="C117"/>
          <cell r="D117">
            <v>24227.720335000002</v>
          </cell>
          <cell r="E117"/>
          <cell r="F117"/>
          <cell r="G117"/>
          <cell r="H117">
            <v>29667.812622699999</v>
          </cell>
          <cell r="I117"/>
          <cell r="J117"/>
          <cell r="K117">
            <v>5946.7875999999997</v>
          </cell>
          <cell r="L117"/>
          <cell r="M117">
            <v>21447.615000000002</v>
          </cell>
          <cell r="N117"/>
          <cell r="O117"/>
          <cell r="P117"/>
          <cell r="Q117">
            <v>26263.462439999999</v>
          </cell>
          <cell r="R117"/>
          <cell r="S117"/>
          <cell r="T117">
            <v>5264.4</v>
          </cell>
          <cell r="U117"/>
          <cell r="V117">
            <v>21487.704000000002</v>
          </cell>
          <cell r="W117"/>
          <cell r="X117"/>
          <cell r="Y117"/>
          <cell r="Z117">
            <v>26312.553024000001</v>
          </cell>
          <cell r="AA117"/>
          <cell r="AB117"/>
          <cell r="AC117">
            <v>5274.24</v>
          </cell>
          <cell r="AD117"/>
          <cell r="AE117">
            <v>21567.882000000001</v>
          </cell>
          <cell r="AF117"/>
          <cell r="AG117"/>
          <cell r="AH117"/>
          <cell r="AI117">
            <v>26410.734192</v>
          </cell>
          <cell r="AJ117"/>
          <cell r="AK117"/>
          <cell r="AL117">
            <v>5293.92</v>
          </cell>
        </row>
        <row r="118">
          <cell r="A118" t="str">
            <v>BTN_Tri_P_6,9</v>
          </cell>
          <cell r="B118" t="str">
            <v>6,9</v>
          </cell>
          <cell r="C118"/>
          <cell r="D118">
            <v>526652.84109899995</v>
          </cell>
          <cell r="E118"/>
          <cell r="F118"/>
          <cell r="G118"/>
          <cell r="H118">
            <v>644838.3156041</v>
          </cell>
          <cell r="I118"/>
          <cell r="J118"/>
          <cell r="K118">
            <v>107724.1462</v>
          </cell>
          <cell r="L118"/>
          <cell r="M118">
            <v>526240.28520000004</v>
          </cell>
          <cell r="N118"/>
          <cell r="O118"/>
          <cell r="P118"/>
          <cell r="Q118">
            <v>644333.17857600003</v>
          </cell>
          <cell r="R118"/>
          <cell r="S118"/>
          <cell r="T118">
            <v>107639.76</v>
          </cell>
          <cell r="U118"/>
          <cell r="V118">
            <v>528356.98439999996</v>
          </cell>
          <cell r="W118"/>
          <cell r="X118"/>
          <cell r="Y118"/>
          <cell r="Z118">
            <v>646924.88347200002</v>
          </cell>
          <cell r="AA118"/>
          <cell r="AB118"/>
          <cell r="AC118">
            <v>108072.72</v>
          </cell>
          <cell r="AD118"/>
          <cell r="AE118">
            <v>530473.68359999999</v>
          </cell>
          <cell r="AF118"/>
          <cell r="AG118"/>
          <cell r="AH118"/>
          <cell r="AI118">
            <v>649516.588368</v>
          </cell>
          <cell r="AJ118"/>
          <cell r="AK118"/>
          <cell r="AL118">
            <v>108505.68</v>
          </cell>
        </row>
        <row r="119">
          <cell r="A119" t="str">
            <v>BTN_Tri_P_10,35</v>
          </cell>
          <cell r="B119" t="str">
            <v>10,35</v>
          </cell>
          <cell r="C119"/>
          <cell r="D119">
            <v>117388.5897555</v>
          </cell>
          <cell r="E119"/>
          <cell r="F119"/>
          <cell r="G119"/>
          <cell r="H119">
            <v>143705.91941100001</v>
          </cell>
          <cell r="I119"/>
          <cell r="J119"/>
          <cell r="K119">
            <v>16007.490599999999</v>
          </cell>
          <cell r="L119"/>
          <cell r="M119">
            <v>107951.65919999999</v>
          </cell>
          <cell r="N119"/>
          <cell r="O119"/>
          <cell r="P119"/>
          <cell r="Q119">
            <v>132153.32486399999</v>
          </cell>
          <cell r="R119"/>
          <cell r="S119"/>
          <cell r="T119">
            <v>14720.64</v>
          </cell>
          <cell r="U119"/>
          <cell r="V119">
            <v>108384.6204</v>
          </cell>
          <cell r="W119"/>
          <cell r="X119"/>
          <cell r="Y119"/>
          <cell r="Z119">
            <v>132683.35156800001</v>
          </cell>
          <cell r="AA119"/>
          <cell r="AB119"/>
          <cell r="AC119">
            <v>14779.68</v>
          </cell>
          <cell r="AD119"/>
          <cell r="AE119">
            <v>108889.7418</v>
          </cell>
          <cell r="AF119"/>
          <cell r="AG119"/>
          <cell r="AH119"/>
          <cell r="AI119">
            <v>133301.716056</v>
          </cell>
          <cell r="AJ119"/>
          <cell r="AK119"/>
          <cell r="AL119">
            <v>14848.56</v>
          </cell>
        </row>
        <row r="120">
          <cell r="A120" t="str">
            <v>BTN_Tri_P_13,8</v>
          </cell>
          <cell r="B120" t="str">
            <v>13,8</v>
          </cell>
          <cell r="C120"/>
          <cell r="D120">
            <v>68871.218261999995</v>
          </cell>
          <cell r="E120"/>
          <cell r="F120"/>
          <cell r="G120"/>
          <cell r="H120">
            <v>84303.909849300006</v>
          </cell>
          <cell r="I120"/>
          <cell r="J120"/>
          <cell r="K120">
            <v>7043.6278000000002</v>
          </cell>
          <cell r="L120"/>
          <cell r="M120">
            <v>65136.607199999999</v>
          </cell>
          <cell r="N120"/>
          <cell r="O120"/>
          <cell r="P120"/>
          <cell r="Q120">
            <v>79732.445567999996</v>
          </cell>
          <cell r="R120"/>
          <cell r="S120"/>
          <cell r="T120">
            <v>6661.68</v>
          </cell>
          <cell r="U120"/>
          <cell r="V120">
            <v>65329.034399999997</v>
          </cell>
          <cell r="W120"/>
          <cell r="X120"/>
          <cell r="Y120"/>
          <cell r="Z120">
            <v>79967.991936000006</v>
          </cell>
          <cell r="AA120"/>
          <cell r="AB120"/>
          <cell r="AC120">
            <v>6681.36</v>
          </cell>
          <cell r="AD120"/>
          <cell r="AE120">
            <v>65521.461600000002</v>
          </cell>
          <cell r="AF120"/>
          <cell r="AG120"/>
          <cell r="AH120"/>
          <cell r="AI120">
            <v>80203.538304000002</v>
          </cell>
          <cell r="AJ120"/>
          <cell r="AK120"/>
          <cell r="AL120">
            <v>6701.04</v>
          </cell>
        </row>
        <row r="121">
          <cell r="A121" t="str">
            <v>BTN_Tri_P_17,25</v>
          </cell>
          <cell r="B121" t="str">
            <v>17,25</v>
          </cell>
          <cell r="C121"/>
          <cell r="D121">
            <v>80986.795574999996</v>
          </cell>
          <cell r="E121"/>
          <cell r="F121"/>
          <cell r="G121"/>
          <cell r="H121">
            <v>99129.033727400005</v>
          </cell>
          <cell r="I121"/>
          <cell r="J121"/>
          <cell r="K121">
            <v>6626.174</v>
          </cell>
          <cell r="L121"/>
          <cell r="M121">
            <v>79135.686000000002</v>
          </cell>
          <cell r="N121"/>
          <cell r="O121"/>
          <cell r="P121"/>
          <cell r="Q121">
            <v>96863.248271999997</v>
          </cell>
          <cell r="R121"/>
          <cell r="S121"/>
          <cell r="T121">
            <v>6474.72</v>
          </cell>
          <cell r="U121"/>
          <cell r="V121">
            <v>79496.486999999994</v>
          </cell>
          <cell r="W121"/>
          <cell r="X121"/>
          <cell r="Y121"/>
          <cell r="Z121">
            <v>97304.874024000004</v>
          </cell>
          <cell r="AA121"/>
          <cell r="AB121"/>
          <cell r="AC121">
            <v>6504.24</v>
          </cell>
          <cell r="AD121"/>
          <cell r="AE121">
            <v>79737.020999999993</v>
          </cell>
          <cell r="AF121"/>
          <cell r="AG121"/>
          <cell r="AH121"/>
          <cell r="AI121">
            <v>97599.291192000004</v>
          </cell>
          <cell r="AJ121"/>
          <cell r="AK121"/>
          <cell r="AL121">
            <v>6523.92</v>
          </cell>
        </row>
        <row r="122">
          <cell r="A122" t="str">
            <v>BTN_Tri_P_20,7</v>
          </cell>
          <cell r="B122" t="str">
            <v>20,7</v>
          </cell>
          <cell r="C122"/>
          <cell r="D122">
            <v>322787.00663999998</v>
          </cell>
          <cell r="E122"/>
          <cell r="F122"/>
          <cell r="G122"/>
          <cell r="H122">
            <v>395081.93461439997</v>
          </cell>
          <cell r="I122"/>
          <cell r="J122"/>
          <cell r="K122">
            <v>22008.144</v>
          </cell>
          <cell r="L122"/>
          <cell r="M122">
            <v>323277.696</v>
          </cell>
          <cell r="N122"/>
          <cell r="O122"/>
          <cell r="P122"/>
          <cell r="Q122">
            <v>395682.52415999997</v>
          </cell>
          <cell r="R122"/>
          <cell r="S122"/>
          <cell r="T122">
            <v>22041.599999999999</v>
          </cell>
          <cell r="U122"/>
          <cell r="V122">
            <v>324576.5796</v>
          </cell>
          <cell r="W122"/>
          <cell r="X122"/>
          <cell r="Y122"/>
          <cell r="Z122">
            <v>397272.32001600001</v>
          </cell>
          <cell r="AA122"/>
          <cell r="AB122"/>
          <cell r="AC122">
            <v>22130.16</v>
          </cell>
          <cell r="AD122"/>
          <cell r="AE122">
            <v>325875.4632</v>
          </cell>
          <cell r="AF122"/>
          <cell r="AG122"/>
          <cell r="AH122"/>
          <cell r="AI122">
            <v>398862.11587199999</v>
          </cell>
          <cell r="AJ122"/>
          <cell r="AK122"/>
          <cell r="AL122">
            <v>22218.720000000001</v>
          </cell>
        </row>
        <row r="123">
          <cell r="B123" t="str">
            <v>Energia Activa</v>
          </cell>
          <cell r="C123">
            <v>22967702.987893999</v>
          </cell>
          <cell r="D123">
            <v>12307202.485202599</v>
          </cell>
          <cell r="E123">
            <v>1996881.9039697</v>
          </cell>
          <cell r="F123">
            <v>558433.02283869998</v>
          </cell>
          <cell r="G123">
            <v>2305559.8033723002</v>
          </cell>
          <cell r="H123">
            <v>4359429.6664477</v>
          </cell>
          <cell r="I123"/>
          <cell r="J123"/>
          <cell r="K123">
            <v>1371121.3762459001</v>
          </cell>
          <cell r="L123">
            <v>23113642.113365799</v>
          </cell>
          <cell r="M123">
            <v>12389561.506570499</v>
          </cell>
          <cell r="N123">
            <v>2014227.2680448999</v>
          </cell>
          <cell r="O123">
            <v>562928.68610070006</v>
          </cell>
          <cell r="P123">
            <v>2325445.3083986002</v>
          </cell>
          <cell r="Q123">
            <v>4391410.0706668003</v>
          </cell>
          <cell r="R123"/>
          <cell r="S123"/>
          <cell r="T123">
            <v>1379471.6786738001</v>
          </cell>
          <cell r="U123">
            <v>23207781.431722399</v>
          </cell>
          <cell r="V123">
            <v>12440042.5117018</v>
          </cell>
          <cell r="W123">
            <v>2022470.534094</v>
          </cell>
          <cell r="X123">
            <v>565228.73892799998</v>
          </cell>
          <cell r="Y123">
            <v>2334952.3582338002</v>
          </cell>
          <cell r="Z123">
            <v>4409302.7296633003</v>
          </cell>
          <cell r="AA123"/>
          <cell r="AB123"/>
          <cell r="AC123">
            <v>1385089.0540738001</v>
          </cell>
          <cell r="AD123">
            <v>23297695.838043999</v>
          </cell>
          <cell r="AE123">
            <v>12488257.562736601</v>
          </cell>
          <cell r="AF123">
            <v>2030327.2627339</v>
          </cell>
          <cell r="AG123">
            <v>567422.89339810004</v>
          </cell>
          <cell r="AH123">
            <v>2344023.4236098998</v>
          </cell>
          <cell r="AI123">
            <v>4426404.2389933998</v>
          </cell>
          <cell r="AJ123"/>
          <cell r="AK123"/>
          <cell r="AL123">
            <v>1390453.7616451001</v>
          </cell>
        </row>
        <row r="124">
          <cell r="B124" t="str">
            <v>Tarifa Simples &gt; 2,3 e &lt; 20,7</v>
          </cell>
          <cell r="C124">
            <v>13250799.950591801</v>
          </cell>
          <cell r="D124">
            <v>7088834.6885936996</v>
          </cell>
          <cell r="E124">
            <v>1064183.4157205001</v>
          </cell>
          <cell r="F124">
            <v>308956.47553280002</v>
          </cell>
          <cell r="G124">
            <v>1270154.3994082999</v>
          </cell>
          <cell r="H124">
            <v>2557473.0474588</v>
          </cell>
          <cell r="I124"/>
          <cell r="J124"/>
          <cell r="K124">
            <v>789555.4374695</v>
          </cell>
          <cell r="L124">
            <v>13313719.259163501</v>
          </cell>
          <cell r="M124">
            <v>7122494.8886447996</v>
          </cell>
          <cell r="N124">
            <v>1069236.5208137999</v>
          </cell>
          <cell r="O124">
            <v>310423.50604289997</v>
          </cell>
          <cell r="P124">
            <v>1276185.5248426001</v>
          </cell>
          <cell r="Q124">
            <v>2569616.8000194998</v>
          </cell>
          <cell r="R124"/>
          <cell r="S124"/>
          <cell r="T124">
            <v>793304.51544280001</v>
          </cell>
          <cell r="U124">
            <v>13367058.002773</v>
          </cell>
          <cell r="V124">
            <v>7151029.7346425997</v>
          </cell>
          <cell r="W124">
            <v>1073520.2022951001</v>
          </cell>
          <cell r="X124">
            <v>311667.15550430003</v>
          </cell>
          <cell r="Y124">
            <v>1281298.3059653</v>
          </cell>
          <cell r="Z124">
            <v>2579911.4539033002</v>
          </cell>
          <cell r="AA124"/>
          <cell r="AB124"/>
          <cell r="AC124">
            <v>796482.7307368</v>
          </cell>
          <cell r="AD124">
            <v>13418767.5533862</v>
          </cell>
          <cell r="AE124">
            <v>7178693.0045971004</v>
          </cell>
          <cell r="AF124">
            <v>1077673.0418521999</v>
          </cell>
          <cell r="AG124">
            <v>312872.81860370003</v>
          </cell>
          <cell r="AH124">
            <v>1286254.920921</v>
          </cell>
          <cell r="AI124">
            <v>2589891.6650959002</v>
          </cell>
          <cell r="AJ124"/>
          <cell r="AK124"/>
          <cell r="AL124">
            <v>799563.86976020003</v>
          </cell>
        </row>
        <row r="125">
          <cell r="A125" t="str">
            <v>BTN_&lt;20,7_E_Energia Simples</v>
          </cell>
          <cell r="B125" t="str">
            <v>Energia Simples</v>
          </cell>
          <cell r="C125">
            <v>13250799.950591801</v>
          </cell>
          <cell r="D125">
            <v>7088834.6885936996</v>
          </cell>
          <cell r="E125">
            <v>1064183.4157205001</v>
          </cell>
          <cell r="F125">
            <v>308956.47553280002</v>
          </cell>
          <cell r="G125">
            <v>1270154.3994082999</v>
          </cell>
          <cell r="H125">
            <v>2557473.0474588</v>
          </cell>
          <cell r="I125"/>
          <cell r="J125"/>
          <cell r="K125">
            <v>789555.4374695</v>
          </cell>
          <cell r="L125">
            <v>13313719.259163501</v>
          </cell>
          <cell r="M125">
            <v>7122494.8886447996</v>
          </cell>
          <cell r="N125">
            <v>1069236.5208137999</v>
          </cell>
          <cell r="O125">
            <v>310423.50604289997</v>
          </cell>
          <cell r="P125">
            <v>1276185.5248426001</v>
          </cell>
          <cell r="Q125">
            <v>2569616.8000194998</v>
          </cell>
          <cell r="R125"/>
          <cell r="S125"/>
          <cell r="T125">
            <v>793304.51544280001</v>
          </cell>
          <cell r="U125">
            <v>13367058.002773</v>
          </cell>
          <cell r="V125">
            <v>7151029.7346425997</v>
          </cell>
          <cell r="W125">
            <v>1073520.2022951001</v>
          </cell>
          <cell r="X125">
            <v>311667.15550430003</v>
          </cell>
          <cell r="Y125">
            <v>1281298.3059653</v>
          </cell>
          <cell r="Z125">
            <v>2579911.4539033002</v>
          </cell>
          <cell r="AA125"/>
          <cell r="AB125"/>
          <cell r="AC125">
            <v>796482.7307368</v>
          </cell>
          <cell r="AD125">
            <v>13418767.5533862</v>
          </cell>
          <cell r="AE125">
            <v>7178693.0045971004</v>
          </cell>
          <cell r="AF125">
            <v>1077673.0418521999</v>
          </cell>
          <cell r="AG125">
            <v>312872.81860370003</v>
          </cell>
          <cell r="AH125">
            <v>1286254.920921</v>
          </cell>
          <cell r="AI125">
            <v>2589891.6650959002</v>
          </cell>
          <cell r="AJ125"/>
          <cell r="AK125"/>
          <cell r="AL125">
            <v>799563.86976020003</v>
          </cell>
        </row>
        <row r="126">
          <cell r="B126" t="str">
            <v>Energia Simples - 3,45</v>
          </cell>
          <cell r="C126">
            <v>5029523.7205619998</v>
          </cell>
          <cell r="D126">
            <v>2690664.8919587</v>
          </cell>
          <cell r="E126">
            <v>403925.4801483</v>
          </cell>
          <cell r="F126">
            <v>117268.6877848</v>
          </cell>
          <cell r="G126">
            <v>482104.6053384</v>
          </cell>
          <cell r="H126">
            <v>970724.13777719997</v>
          </cell>
          <cell r="I126"/>
          <cell r="J126"/>
          <cell r="K126">
            <v>299686.64656179998</v>
          </cell>
          <cell r="L126">
            <v>5050080.7343792999</v>
          </cell>
          <cell r="M126">
            <v>2701662.3617856</v>
          </cell>
          <cell r="N126">
            <v>405576.43203530001</v>
          </cell>
          <cell r="O126">
            <v>117747.9963979</v>
          </cell>
          <cell r="P126">
            <v>484075.09630099998</v>
          </cell>
          <cell r="Q126">
            <v>974691.74795650004</v>
          </cell>
          <cell r="R126"/>
          <cell r="S126"/>
          <cell r="T126">
            <v>300911.54634870001</v>
          </cell>
          <cell r="U126">
            <v>5070293.3652518997</v>
          </cell>
          <cell r="V126">
            <v>2712475.5956597002</v>
          </cell>
          <cell r="W126">
            <v>407199.72622479999</v>
          </cell>
          <cell r="X126">
            <v>118219.27535539999</v>
          </cell>
          <cell r="Y126">
            <v>486012.57646200003</v>
          </cell>
          <cell r="Z126">
            <v>978592.89044430002</v>
          </cell>
          <cell r="AA126"/>
          <cell r="AB126"/>
          <cell r="AC126">
            <v>302115.92590919998</v>
          </cell>
          <cell r="AD126">
            <v>5090118.6625186997</v>
          </cell>
          <cell r="AE126">
            <v>2723081.6160884001</v>
          </cell>
          <cell r="AF126">
            <v>408791.91331099998</v>
          </cell>
          <cell r="AG126">
            <v>118681.5232197</v>
          </cell>
          <cell r="AH126">
            <v>487912.92879079998</v>
          </cell>
          <cell r="AI126">
            <v>982419.27553750004</v>
          </cell>
          <cell r="AJ126"/>
          <cell r="AK126"/>
          <cell r="AL126">
            <v>303297.22600530001</v>
          </cell>
        </row>
        <row r="127">
          <cell r="B127" t="str">
            <v>Energia Simples - 4,6</v>
          </cell>
          <cell r="C127">
            <v>131205.0956043</v>
          </cell>
          <cell r="D127">
            <v>70191.327053000001</v>
          </cell>
          <cell r="E127">
            <v>10537.1967974</v>
          </cell>
          <cell r="F127">
            <v>3059.1861666999998</v>
          </cell>
          <cell r="G127">
            <v>12576.6542417</v>
          </cell>
          <cell r="H127">
            <v>25323.263270700001</v>
          </cell>
          <cell r="I127"/>
          <cell r="J127"/>
          <cell r="K127">
            <v>7817.9202046</v>
          </cell>
          <cell r="L127">
            <v>131988.1526761</v>
          </cell>
          <cell r="M127">
            <v>70610.242299200007</v>
          </cell>
          <cell r="N127">
            <v>10600.0848007</v>
          </cell>
          <cell r="O127">
            <v>3077.4439742</v>
          </cell>
          <cell r="P127">
            <v>12651.7141163</v>
          </cell>
          <cell r="Q127">
            <v>25474.3973429</v>
          </cell>
          <cell r="R127"/>
          <cell r="S127"/>
          <cell r="T127">
            <v>7864.5790456000004</v>
          </cell>
          <cell r="U127">
            <v>132563.99495789999</v>
          </cell>
          <cell r="V127">
            <v>70918.303002200002</v>
          </cell>
          <cell r="W127">
            <v>10646.3312011</v>
          </cell>
          <cell r="X127">
            <v>3090.8703483999998</v>
          </cell>
          <cell r="Y127">
            <v>12706.9114336</v>
          </cell>
          <cell r="Z127">
            <v>25585.537886800001</v>
          </cell>
          <cell r="AA127"/>
          <cell r="AB127"/>
          <cell r="AC127">
            <v>7898.8908920000003</v>
          </cell>
          <cell r="AD127">
            <v>133073.23459189999</v>
          </cell>
          <cell r="AE127">
            <v>71190.733013000005</v>
          </cell>
          <cell r="AF127">
            <v>10687.228684199999</v>
          </cell>
          <cell r="AG127">
            <v>3102.7438117000002</v>
          </cell>
          <cell r="AH127">
            <v>12755.7245597</v>
          </cell>
          <cell r="AI127">
            <v>25683.823774799999</v>
          </cell>
          <cell r="AJ127"/>
          <cell r="AK127"/>
          <cell r="AL127">
            <v>7929.2341847999996</v>
          </cell>
        </row>
        <row r="128">
          <cell r="B128" t="str">
            <v>Energia Simples - 5,75</v>
          </cell>
          <cell r="C128">
            <v>91606.947621400002</v>
          </cell>
          <cell r="D128">
            <v>49007.343740099997</v>
          </cell>
          <cell r="E128">
            <v>7357.0346535999997</v>
          </cell>
          <cell r="F128">
            <v>2135.9132872</v>
          </cell>
          <cell r="G128">
            <v>8780.9768445000009</v>
          </cell>
          <cell r="H128">
            <v>17680.615538599999</v>
          </cell>
          <cell r="I128"/>
          <cell r="J128"/>
          <cell r="K128">
            <v>5458.4450655999999</v>
          </cell>
          <cell r="L128">
            <v>92249.700473399993</v>
          </cell>
          <cell r="M128">
            <v>49351.199865000002</v>
          </cell>
          <cell r="N128">
            <v>7408.6547012999999</v>
          </cell>
          <cell r="O128">
            <v>2150.8997522999998</v>
          </cell>
          <cell r="P128">
            <v>8842.5878694000003</v>
          </cell>
          <cell r="Q128">
            <v>17804.670169199999</v>
          </cell>
          <cell r="R128"/>
          <cell r="S128"/>
          <cell r="T128">
            <v>5496.7438107999997</v>
          </cell>
          <cell r="U128">
            <v>92637.806685999996</v>
          </cell>
          <cell r="V128">
            <v>49558.826633999997</v>
          </cell>
          <cell r="W128">
            <v>7439.8238530999997</v>
          </cell>
          <cell r="X128">
            <v>2159.9488603999998</v>
          </cell>
          <cell r="Y128">
            <v>8879.7897599000007</v>
          </cell>
          <cell r="Z128">
            <v>17879.576679599999</v>
          </cell>
          <cell r="AA128"/>
          <cell r="AB128"/>
          <cell r="AC128">
            <v>5519.8693105000002</v>
          </cell>
          <cell r="AD128">
            <v>92984.5919211</v>
          </cell>
          <cell r="AE128">
            <v>49744.347751300003</v>
          </cell>
          <cell r="AF128">
            <v>7467.6744806999995</v>
          </cell>
          <cell r="AG128">
            <v>2168.0345268999999</v>
          </cell>
          <cell r="AH128">
            <v>8913.0308320000004</v>
          </cell>
          <cell r="AI128">
            <v>17946.508026399999</v>
          </cell>
          <cell r="AJ128"/>
          <cell r="AK128"/>
          <cell r="AL128">
            <v>5540.5326789999999</v>
          </cell>
        </row>
        <row r="129">
          <cell r="B129" t="str">
            <v>Energia Simples - 6,9</v>
          </cell>
          <cell r="C129">
            <v>4936246.0732266996</v>
          </cell>
          <cell r="D129">
            <v>2640763.7671539001</v>
          </cell>
          <cell r="E129">
            <v>396434.27012940001</v>
          </cell>
          <cell r="F129">
            <v>115093.8203601</v>
          </cell>
          <cell r="G129">
            <v>473163.4837028</v>
          </cell>
          <cell r="H129">
            <v>952721.06853719999</v>
          </cell>
          <cell r="I129"/>
          <cell r="J129"/>
          <cell r="K129">
            <v>294128.65203150001</v>
          </cell>
          <cell r="L129">
            <v>4964801.9127997998</v>
          </cell>
          <cell r="M129">
            <v>2656040.4015369001</v>
          </cell>
          <cell r="N129">
            <v>398727.61475880002</v>
          </cell>
          <cell r="O129">
            <v>115759.6300917</v>
          </cell>
          <cell r="P129">
            <v>475900.70148599998</v>
          </cell>
          <cell r="Q129">
            <v>958232.49353219999</v>
          </cell>
          <cell r="R129"/>
          <cell r="S129"/>
          <cell r="T129">
            <v>295830.16578889999</v>
          </cell>
          <cell r="U129">
            <v>4984310.0752243996</v>
          </cell>
          <cell r="V129">
            <v>2666476.7630409999</v>
          </cell>
          <cell r="W129">
            <v>400294.33246619999</v>
          </cell>
          <cell r="X129">
            <v>116214.48361929999</v>
          </cell>
          <cell r="Y129">
            <v>477770.65487899998</v>
          </cell>
          <cell r="Z129">
            <v>961997.66995909996</v>
          </cell>
          <cell r="AA129"/>
          <cell r="AB129"/>
          <cell r="AC129">
            <v>296992.56924899999</v>
          </cell>
          <cell r="AD129">
            <v>5003092.0415431</v>
          </cell>
          <cell r="AE129">
            <v>2676524.6284428998</v>
          </cell>
          <cell r="AF129">
            <v>401802.72872469999</v>
          </cell>
          <cell r="AG129">
            <v>116652.40511360001</v>
          </cell>
          <cell r="AH129">
            <v>479570.99880070001</v>
          </cell>
          <cell r="AI129">
            <v>965622.68677449995</v>
          </cell>
          <cell r="AJ129"/>
          <cell r="AK129"/>
          <cell r="AL129">
            <v>298111.70195690001</v>
          </cell>
        </row>
        <row r="130">
          <cell r="B130" t="str">
            <v>Energia Simples - 10,35</v>
          </cell>
          <cell r="C130">
            <v>1062259.4766694</v>
          </cell>
          <cell r="D130">
            <v>568281.30034219997</v>
          </cell>
          <cell r="E130">
            <v>85310.994240800006</v>
          </cell>
          <cell r="F130">
            <v>24767.708005100001</v>
          </cell>
          <cell r="G130">
            <v>101822.7995774</v>
          </cell>
          <cell r="H130">
            <v>205021.58293199999</v>
          </cell>
          <cell r="I130"/>
          <cell r="J130"/>
          <cell r="K130">
            <v>63295.253791100004</v>
          </cell>
          <cell r="L130">
            <v>1066438.0618131</v>
          </cell>
          <cell r="M130">
            <v>570516.73514090001</v>
          </cell>
          <cell r="N130">
            <v>85646.580093700002</v>
          </cell>
          <cell r="O130">
            <v>24865.1361559</v>
          </cell>
          <cell r="P130">
            <v>102223.3375313</v>
          </cell>
          <cell r="Q130">
            <v>205828.07151569999</v>
          </cell>
          <cell r="R130"/>
          <cell r="S130"/>
          <cell r="T130">
            <v>63544.236843500003</v>
          </cell>
          <cell r="U130">
            <v>1071035.2805957999</v>
          </cell>
          <cell r="V130">
            <v>572976.12809020001</v>
          </cell>
          <cell r="W130">
            <v>86015.786783699994</v>
          </cell>
          <cell r="X130">
            <v>24972.325195599999</v>
          </cell>
          <cell r="Y130">
            <v>102664.0035808</v>
          </cell>
          <cell r="Z130">
            <v>206715.3585603</v>
          </cell>
          <cell r="AA130"/>
          <cell r="AB130"/>
          <cell r="AC130">
            <v>63818.1643884</v>
          </cell>
          <cell r="AD130">
            <v>1075416.0477861001</v>
          </cell>
          <cell r="AE130">
            <v>575319.72504619998</v>
          </cell>
          <cell r="AF130">
            <v>86367.610055900004</v>
          </cell>
          <cell r="AG130">
            <v>25074.467435499999</v>
          </cell>
          <cell r="AH130">
            <v>103083.92167910001</v>
          </cell>
          <cell r="AI130">
            <v>207560.86932619999</v>
          </cell>
          <cell r="AJ130"/>
          <cell r="AK130"/>
          <cell r="AL130">
            <v>64079.194557199997</v>
          </cell>
        </row>
        <row r="131">
          <cell r="B131" t="str">
            <v>Energia Simples - 13,8</v>
          </cell>
          <cell r="C131">
            <v>444329.95205959998</v>
          </cell>
          <cell r="D131">
            <v>237705.0132133</v>
          </cell>
          <cell r="E131">
            <v>35684.529828500003</v>
          </cell>
          <cell r="F131">
            <v>10360.0247893</v>
          </cell>
          <cell r="G131">
            <v>42591.213021199997</v>
          </cell>
          <cell r="H131">
            <v>85757.982975299994</v>
          </cell>
          <cell r="I131"/>
          <cell r="J131"/>
          <cell r="K131">
            <v>26475.618904800001</v>
          </cell>
          <cell r="L131">
            <v>445178.7553815</v>
          </cell>
          <cell r="M131">
            <v>238159.1010002</v>
          </cell>
          <cell r="N131">
            <v>35752.697971100002</v>
          </cell>
          <cell r="O131">
            <v>10379.8155396</v>
          </cell>
          <cell r="P131">
            <v>42672.574997700001</v>
          </cell>
          <cell r="Q131">
            <v>85921.806414199993</v>
          </cell>
          <cell r="R131"/>
          <cell r="S131"/>
          <cell r="T131">
            <v>26526.195268799998</v>
          </cell>
          <cell r="U131">
            <v>447038.07296770002</v>
          </cell>
          <cell r="V131">
            <v>239153.78774</v>
          </cell>
          <cell r="W131">
            <v>35902.021404200001</v>
          </cell>
          <cell r="X131">
            <v>10423.1675043</v>
          </cell>
          <cell r="Y131">
            <v>42850.799740100003</v>
          </cell>
          <cell r="Z131">
            <v>86280.664342100004</v>
          </cell>
          <cell r="AA131"/>
          <cell r="AB131"/>
          <cell r="AC131">
            <v>26636.983622399999</v>
          </cell>
          <cell r="AD131">
            <v>448744.75434059999</v>
          </cell>
          <cell r="AE131">
            <v>240066.81806009999</v>
          </cell>
          <cell r="AF131">
            <v>36039.086488300003</v>
          </cell>
          <cell r="AG131">
            <v>10462.9605933</v>
          </cell>
          <cell r="AH131">
            <v>43014.393551000001</v>
          </cell>
          <cell r="AI131">
            <v>86610.062690100007</v>
          </cell>
          <cell r="AJ131"/>
          <cell r="AK131"/>
          <cell r="AL131">
            <v>26738.677071999999</v>
          </cell>
        </row>
        <row r="132">
          <cell r="B132" t="str">
            <v>Energia Simples - 17,25</v>
          </cell>
          <cell r="C132">
            <v>917541.33516659995</v>
          </cell>
          <cell r="D132">
            <v>490860.84381340002</v>
          </cell>
          <cell r="E132">
            <v>73688.552823899998</v>
          </cell>
          <cell r="F132">
            <v>21393.450820499998</v>
          </cell>
          <cell r="G132">
            <v>87950.853370800003</v>
          </cell>
          <cell r="H132">
            <v>177090.2317874</v>
          </cell>
          <cell r="I132"/>
          <cell r="J132"/>
          <cell r="K132">
            <v>54672.1520953</v>
          </cell>
          <cell r="L132">
            <v>920435.21855019999</v>
          </cell>
          <cell r="M132">
            <v>492408.99645229999</v>
          </cell>
          <cell r="N132">
            <v>73920.963147699993</v>
          </cell>
          <cell r="O132">
            <v>21460.9247851</v>
          </cell>
          <cell r="P132">
            <v>88228.246337699995</v>
          </cell>
          <cell r="Q132">
            <v>177648.7662748</v>
          </cell>
          <cell r="R132"/>
          <cell r="S132"/>
          <cell r="T132">
            <v>54844.585561400003</v>
          </cell>
          <cell r="U132">
            <v>923997.02235400002</v>
          </cell>
          <cell r="V132">
            <v>494314.46921230003</v>
          </cell>
          <cell r="W132">
            <v>74207.014748700007</v>
          </cell>
          <cell r="X132">
            <v>21543.972023400001</v>
          </cell>
          <cell r="Y132">
            <v>88569.662764399996</v>
          </cell>
          <cell r="Z132">
            <v>178336.2128635</v>
          </cell>
          <cell r="AA132"/>
          <cell r="AB132"/>
          <cell r="AC132">
            <v>55056.817394199999</v>
          </cell>
          <cell r="AD132">
            <v>927592.80016900005</v>
          </cell>
          <cell r="AE132">
            <v>496238.11718910001</v>
          </cell>
          <cell r="AF132">
            <v>74495.794832700005</v>
          </cell>
          <cell r="AG132">
            <v>21627.811403600001</v>
          </cell>
          <cell r="AH132">
            <v>88914.335767099998</v>
          </cell>
          <cell r="AI132">
            <v>179030.2166132</v>
          </cell>
          <cell r="AJ132"/>
          <cell r="AK132"/>
          <cell r="AL132">
            <v>55271.0735852</v>
          </cell>
        </row>
        <row r="133">
          <cell r="B133" t="str">
            <v>Energia Simples - 20,7</v>
          </cell>
          <cell r="C133">
            <v>638087.3496818</v>
          </cell>
          <cell r="D133">
            <v>341360.20131909999</v>
          </cell>
          <cell r="E133">
            <v>51245.357098599998</v>
          </cell>
          <cell r="F133">
            <v>14877.684319100001</v>
          </cell>
          <cell r="G133">
            <v>61163.813311500002</v>
          </cell>
          <cell r="H133">
            <v>123154.16464040001</v>
          </cell>
          <cell r="I133"/>
          <cell r="J133"/>
          <cell r="K133">
            <v>38020.748814799997</v>
          </cell>
          <cell r="L133">
            <v>642546.72309009999</v>
          </cell>
          <cell r="M133">
            <v>343745.85056470003</v>
          </cell>
          <cell r="N133">
            <v>51603.493305199998</v>
          </cell>
          <cell r="O133">
            <v>14981.6593462</v>
          </cell>
          <cell r="P133">
            <v>61591.266203200001</v>
          </cell>
          <cell r="Q133">
            <v>124014.846814</v>
          </cell>
          <cell r="R133"/>
          <cell r="S133"/>
          <cell r="T133">
            <v>38286.462775100001</v>
          </cell>
          <cell r="U133">
            <v>645182.38473529997</v>
          </cell>
          <cell r="V133">
            <v>345155.8612632</v>
          </cell>
          <cell r="W133">
            <v>51815.1656133</v>
          </cell>
          <cell r="X133">
            <v>15043.1125975</v>
          </cell>
          <cell r="Y133">
            <v>61843.907345500003</v>
          </cell>
          <cell r="Z133">
            <v>124523.5431676</v>
          </cell>
          <cell r="AA133"/>
          <cell r="AB133"/>
          <cell r="AC133">
            <v>38443.5099711</v>
          </cell>
          <cell r="AD133">
            <v>647745.42051570001</v>
          </cell>
          <cell r="AE133">
            <v>346527.01900610002</v>
          </cell>
          <cell r="AF133">
            <v>52021.005274700001</v>
          </cell>
          <cell r="AG133">
            <v>15102.8724994</v>
          </cell>
          <cell r="AH133">
            <v>62089.586940599998</v>
          </cell>
          <cell r="AI133">
            <v>125018.22235320001</v>
          </cell>
          <cell r="AJ133"/>
          <cell r="AK133"/>
          <cell r="AL133">
            <v>38596.229719800001</v>
          </cell>
        </row>
        <row r="134">
          <cell r="B134" t="str">
            <v>Tarifa_bi-horária</v>
          </cell>
          <cell r="C134">
            <v>811649.54191320005</v>
          </cell>
          <cell r="D134">
            <v>434266.70022860001</v>
          </cell>
          <cell r="E134">
            <v>64906.459446699999</v>
          </cell>
          <cell r="F134">
            <v>18582.116497999999</v>
          </cell>
          <cell r="G134">
            <v>14696.0941477</v>
          </cell>
          <cell r="H134">
            <v>157233.07792410001</v>
          </cell>
          <cell r="I134"/>
          <cell r="J134"/>
          <cell r="K134">
            <v>48287.166482300003</v>
          </cell>
          <cell r="L134">
            <v>813738.56260950002</v>
          </cell>
          <cell r="M134">
            <v>435393.10341769998</v>
          </cell>
          <cell r="N134">
            <v>65078.9776384</v>
          </cell>
          <cell r="O134">
            <v>18631.1690882</v>
          </cell>
          <cell r="P134">
            <v>14733.636313999999</v>
          </cell>
          <cell r="Q134">
            <v>157650.04585530001</v>
          </cell>
          <cell r="R134"/>
          <cell r="S134"/>
          <cell r="T134">
            <v>48410.519321699998</v>
          </cell>
          <cell r="U134">
            <v>817132.97409150004</v>
          </cell>
          <cell r="V134">
            <v>437209.71170839999</v>
          </cell>
          <cell r="W134">
            <v>65350.710006499998</v>
          </cell>
          <cell r="X134">
            <v>18708.9458495</v>
          </cell>
          <cell r="Y134">
            <v>14795.082263599999</v>
          </cell>
          <cell r="Z134">
            <v>158308.2559545</v>
          </cell>
          <cell r="AA134"/>
          <cell r="AB134"/>
          <cell r="AC134">
            <v>48612.413155100003</v>
          </cell>
          <cell r="AD134">
            <v>820266.43250909995</v>
          </cell>
          <cell r="AE134">
            <v>438886.78169979999</v>
          </cell>
          <cell r="AF134">
            <v>65601.626246400003</v>
          </cell>
          <cell r="AG134">
            <v>18780.759936800001</v>
          </cell>
          <cell r="AH134">
            <v>14851.8005939</v>
          </cell>
          <cell r="AI134">
            <v>158916.03085909999</v>
          </cell>
          <cell r="AJ134"/>
          <cell r="AK134"/>
          <cell r="AL134">
            <v>48798.773379799997</v>
          </cell>
        </row>
        <row r="135">
          <cell r="A135" t="str">
            <v>BTN_&lt;20,7_Bi_E_Horas fora de vazio</v>
          </cell>
          <cell r="B135" t="str">
            <v>Horas fora de vazio</v>
          </cell>
          <cell r="C135">
            <v>542864.39456699998</v>
          </cell>
          <cell r="D135">
            <v>319369.34557589999</v>
          </cell>
          <cell r="E135">
            <v>61588.124295000001</v>
          </cell>
          <cell r="F135">
            <v>16508.157027699999</v>
          </cell>
          <cell r="G135">
            <v>8889.0076308000007</v>
          </cell>
          <cell r="H135">
            <v>146033.6967838</v>
          </cell>
          <cell r="I135"/>
          <cell r="J135"/>
          <cell r="K135">
            <v>29206.739356099999</v>
          </cell>
          <cell r="L135">
            <v>544315.64199509996</v>
          </cell>
          <cell r="M135">
            <v>320223.12037680001</v>
          </cell>
          <cell r="N135">
            <v>61752.768741699998</v>
          </cell>
          <cell r="O135">
            <v>16552.288528599998</v>
          </cell>
          <cell r="P135">
            <v>8912.7707463000006</v>
          </cell>
          <cell r="Q135">
            <v>146424.0908301</v>
          </cell>
          <cell r="R135"/>
          <cell r="S135"/>
          <cell r="T135">
            <v>29284.818166199999</v>
          </cell>
          <cell r="U135">
            <v>546588.79300049995</v>
          </cell>
          <cell r="V135">
            <v>321560.4244208</v>
          </cell>
          <cell r="W135">
            <v>62010.658387800002</v>
          </cell>
          <cell r="X135">
            <v>16621.413587999999</v>
          </cell>
          <cell r="Y135">
            <v>8949.9919324999992</v>
          </cell>
          <cell r="Z135">
            <v>147035.58174329999</v>
          </cell>
          <cell r="AA135"/>
          <cell r="AB135"/>
          <cell r="AC135">
            <v>29407.116348</v>
          </cell>
          <cell r="AD135">
            <v>548687.92142200004</v>
          </cell>
          <cell r="AE135">
            <v>322795.35026400001</v>
          </cell>
          <cell r="AF135">
            <v>62248.805122099999</v>
          </cell>
          <cell r="AG135">
            <v>16685.246733399999</v>
          </cell>
          <cell r="AH135">
            <v>8984.3636265000005</v>
          </cell>
          <cell r="AI135">
            <v>147600.2595637</v>
          </cell>
          <cell r="AJ135"/>
          <cell r="AK135"/>
          <cell r="AL135">
            <v>29520.051913800002</v>
          </cell>
        </row>
        <row r="136">
          <cell r="B136" t="str">
            <v>Horas fora de vazio - 3,45</v>
          </cell>
          <cell r="C136">
            <v>32147.127440600001</v>
          </cell>
          <cell r="D136">
            <v>18912.2866698</v>
          </cell>
          <cell r="E136">
            <v>3647.1010084999998</v>
          </cell>
          <cell r="F136">
            <v>977.57346610000002</v>
          </cell>
          <cell r="G136">
            <v>526.38571279999996</v>
          </cell>
          <cell r="H136">
            <v>8647.7652770999994</v>
          </cell>
          <cell r="I136"/>
          <cell r="J136"/>
          <cell r="K136">
            <v>1729.5530550999999</v>
          </cell>
          <cell r="L136">
            <v>32330.5618713</v>
          </cell>
          <cell r="M136">
            <v>19020.201895999999</v>
          </cell>
          <cell r="N136">
            <v>3667.9116979</v>
          </cell>
          <cell r="O136">
            <v>983.15158859999997</v>
          </cell>
          <cell r="P136">
            <v>529.38931679999996</v>
          </cell>
          <cell r="Q136">
            <v>8697.1102109000003</v>
          </cell>
          <cell r="R136"/>
          <cell r="S136"/>
          <cell r="T136">
            <v>1739.4220428000001</v>
          </cell>
          <cell r="U136">
            <v>32466.7141147</v>
          </cell>
          <cell r="V136">
            <v>19100.300818200001</v>
          </cell>
          <cell r="W136">
            <v>3683.3582092000001</v>
          </cell>
          <cell r="X136">
            <v>987.29189129999997</v>
          </cell>
          <cell r="Y136">
            <v>531.61871120000001</v>
          </cell>
          <cell r="Z136">
            <v>8733.7359606000009</v>
          </cell>
          <cell r="AA136"/>
          <cell r="AB136"/>
          <cell r="AC136">
            <v>1746.7471923000001</v>
          </cell>
          <cell r="AD136">
            <v>32595.092589100001</v>
          </cell>
          <cell r="AE136">
            <v>19175.826400400001</v>
          </cell>
          <cell r="AF136">
            <v>3697.9227850000002</v>
          </cell>
          <cell r="AG136">
            <v>991.19579780000004</v>
          </cell>
          <cell r="AH136">
            <v>533.72081419999995</v>
          </cell>
          <cell r="AI136">
            <v>8768.2705205000002</v>
          </cell>
          <cell r="AJ136"/>
          <cell r="AK136"/>
          <cell r="AL136">
            <v>1753.6541043</v>
          </cell>
        </row>
        <row r="137">
          <cell r="B137" t="str">
            <v>Horas fora de vazio - 4,6</v>
          </cell>
          <cell r="C137">
            <v>4508.6896468000004</v>
          </cell>
          <cell r="D137">
            <v>2652.4805758000002</v>
          </cell>
          <cell r="E137">
            <v>511.51215869999999</v>
          </cell>
          <cell r="F137">
            <v>137.10635199999999</v>
          </cell>
          <cell r="G137">
            <v>73.826497200000006</v>
          </cell>
          <cell r="H137">
            <v>1212.8638817000001</v>
          </cell>
          <cell r="I137"/>
          <cell r="J137"/>
          <cell r="K137">
            <v>242.57277629999999</v>
          </cell>
          <cell r="L137">
            <v>4501.9024860999998</v>
          </cell>
          <cell r="M137">
            <v>2648.4876614</v>
          </cell>
          <cell r="N137">
            <v>510.74215340000001</v>
          </cell>
          <cell r="O137">
            <v>136.89995880000001</v>
          </cell>
          <cell r="P137">
            <v>73.715362600000006</v>
          </cell>
          <cell r="Q137">
            <v>1211.0380955000001</v>
          </cell>
          <cell r="R137"/>
          <cell r="S137"/>
          <cell r="T137">
            <v>242.2076193</v>
          </cell>
          <cell r="U137">
            <v>4521.8779715999999</v>
          </cell>
          <cell r="V137">
            <v>2660.2393213999999</v>
          </cell>
          <cell r="W137">
            <v>513.00837809999996</v>
          </cell>
          <cell r="X137">
            <v>137.50739999999999</v>
          </cell>
          <cell r="Y137">
            <v>74.042446299999995</v>
          </cell>
          <cell r="Z137">
            <v>1216.4116182</v>
          </cell>
          <cell r="AA137"/>
          <cell r="AB137"/>
          <cell r="AC137">
            <v>243.28232370000001</v>
          </cell>
          <cell r="AD137">
            <v>4538.8184646999998</v>
          </cell>
          <cell r="AE137">
            <v>2670.2054830000002</v>
          </cell>
          <cell r="AF137">
            <v>514.93028230000004</v>
          </cell>
          <cell r="AG137">
            <v>138.0225499</v>
          </cell>
          <cell r="AH137">
            <v>74.319834499999999</v>
          </cell>
          <cell r="AI137">
            <v>1220.9687097999999</v>
          </cell>
          <cell r="AJ137"/>
          <cell r="AK137"/>
          <cell r="AL137">
            <v>244.19374210000001</v>
          </cell>
        </row>
        <row r="138">
          <cell r="B138" t="str">
            <v>Horas fora de vazio - 5,75</v>
          </cell>
          <cell r="C138">
            <v>1437.3820625000001</v>
          </cell>
          <cell r="D138">
            <v>845.61775120000004</v>
          </cell>
          <cell r="E138">
            <v>163.07141519999999</v>
          </cell>
          <cell r="F138">
            <v>43.7098637</v>
          </cell>
          <cell r="G138">
            <v>23.536080699999999</v>
          </cell>
          <cell r="H138">
            <v>386.66418040000002</v>
          </cell>
          <cell r="I138"/>
          <cell r="J138"/>
          <cell r="K138">
            <v>77.332836099999994</v>
          </cell>
          <cell r="L138">
            <v>1434.6937189</v>
          </cell>
          <cell r="M138">
            <v>844.03618779999999</v>
          </cell>
          <cell r="N138">
            <v>162.76642190000001</v>
          </cell>
          <cell r="O138">
            <v>43.6281131</v>
          </cell>
          <cell r="P138">
            <v>23.492060899999998</v>
          </cell>
          <cell r="Q138">
            <v>385.9410006</v>
          </cell>
          <cell r="R138"/>
          <cell r="S138"/>
          <cell r="T138">
            <v>77.188200199999997</v>
          </cell>
          <cell r="U138">
            <v>1442.4624392000001</v>
          </cell>
          <cell r="V138">
            <v>848.60655799999995</v>
          </cell>
          <cell r="W138">
            <v>163.6477854</v>
          </cell>
          <cell r="X138">
            <v>43.864354800000001</v>
          </cell>
          <cell r="Y138">
            <v>23.619267900000001</v>
          </cell>
          <cell r="Z138">
            <v>388.03083170000002</v>
          </cell>
          <cell r="AA138"/>
          <cell r="AB138"/>
          <cell r="AC138">
            <v>77.606166099999996</v>
          </cell>
          <cell r="AD138">
            <v>1448.9094872999999</v>
          </cell>
          <cell r="AE138">
            <v>852.39938259999997</v>
          </cell>
          <cell r="AF138">
            <v>164.37920489999999</v>
          </cell>
          <cell r="AG138">
            <v>44.060405699999997</v>
          </cell>
          <cell r="AH138">
            <v>23.724833700000001</v>
          </cell>
          <cell r="AI138">
            <v>389.76512539999999</v>
          </cell>
          <cell r="AJ138"/>
          <cell r="AK138"/>
          <cell r="AL138">
            <v>77.953024999999997</v>
          </cell>
        </row>
        <row r="139">
          <cell r="B139" t="str">
            <v>Horas fora de vazio - 6,9</v>
          </cell>
          <cell r="C139">
            <v>149350.4729129</v>
          </cell>
          <cell r="D139">
            <v>87863.494591399998</v>
          </cell>
          <cell r="E139">
            <v>16943.854821199999</v>
          </cell>
          <cell r="F139">
            <v>4541.6518081000004</v>
          </cell>
          <cell r="G139">
            <v>2445.5048197000001</v>
          </cell>
          <cell r="H139">
            <v>40176.150607900003</v>
          </cell>
          <cell r="I139"/>
          <cell r="J139"/>
          <cell r="K139">
            <v>8035.2301213999999</v>
          </cell>
          <cell r="L139">
            <v>150092.49955760001</v>
          </cell>
          <cell r="M139">
            <v>88300.031902899995</v>
          </cell>
          <cell r="N139">
            <v>17028.0379612</v>
          </cell>
          <cell r="O139">
            <v>4564.2163608000001</v>
          </cell>
          <cell r="P139">
            <v>2457.6549636999998</v>
          </cell>
          <cell r="Q139">
            <v>40375.760114899997</v>
          </cell>
          <cell r="R139"/>
          <cell r="S139"/>
          <cell r="T139">
            <v>8075.1520226000002</v>
          </cell>
          <cell r="U139">
            <v>150752.47563569999</v>
          </cell>
          <cell r="V139">
            <v>88688.2985319</v>
          </cell>
          <cell r="W139">
            <v>17102.912440399999</v>
          </cell>
          <cell r="X139">
            <v>4584.2858091999997</v>
          </cell>
          <cell r="Y139">
            <v>2468.4615896</v>
          </cell>
          <cell r="Z139">
            <v>40553.297539300002</v>
          </cell>
          <cell r="AA139"/>
          <cell r="AB139"/>
          <cell r="AC139">
            <v>8110.6595076000003</v>
          </cell>
          <cell r="AD139">
            <v>151355.9858887</v>
          </cell>
          <cell r="AE139">
            <v>89043.346084200006</v>
          </cell>
          <cell r="AF139">
            <v>17171.380855399999</v>
          </cell>
          <cell r="AG139">
            <v>4602.6381669000002</v>
          </cell>
          <cell r="AH139">
            <v>2478.3436284999998</v>
          </cell>
          <cell r="AI139">
            <v>40715.645326799997</v>
          </cell>
          <cell r="AJ139"/>
          <cell r="AK139"/>
          <cell r="AL139">
            <v>8143.1290657</v>
          </cell>
        </row>
        <row r="140">
          <cell r="B140" t="str">
            <v>Horas fora de vazio - 10,35</v>
          </cell>
          <cell r="C140">
            <v>70743.921376600003</v>
          </cell>
          <cell r="D140">
            <v>41618.938541000003</v>
          </cell>
          <cell r="E140">
            <v>8025.9185653000004</v>
          </cell>
          <cell r="F140">
            <v>2151.277141</v>
          </cell>
          <cell r="G140">
            <v>1158.3799991999999</v>
          </cell>
          <cell r="H140">
            <v>19030.528557199999</v>
          </cell>
          <cell r="I140"/>
          <cell r="J140"/>
          <cell r="K140">
            <v>3806.1057114</v>
          </cell>
          <cell r="L140">
            <v>70839.964807800003</v>
          </cell>
          <cell r="M140">
            <v>41675.441284499997</v>
          </cell>
          <cell r="N140">
            <v>8036.8147208</v>
          </cell>
          <cell r="O140">
            <v>2154.1977605000002</v>
          </cell>
          <cell r="P140">
            <v>1159.9526403</v>
          </cell>
          <cell r="Q140">
            <v>19056.364802200002</v>
          </cell>
          <cell r="R140"/>
          <cell r="S140"/>
          <cell r="T140">
            <v>3811.2729596999998</v>
          </cell>
          <cell r="U140">
            <v>71128.277837999995</v>
          </cell>
          <cell r="V140">
            <v>41845.057020599997</v>
          </cell>
          <cell r="W140">
            <v>8069.5239189000004</v>
          </cell>
          <cell r="X140">
            <v>2162.9651739000001</v>
          </cell>
          <cell r="Y140">
            <v>1164.6735547999999</v>
          </cell>
          <cell r="Z140">
            <v>19133.922693500001</v>
          </cell>
          <cell r="AA140"/>
          <cell r="AB140"/>
          <cell r="AC140">
            <v>3826.7845391999999</v>
          </cell>
          <cell r="AD140">
            <v>71398.839753799999</v>
          </cell>
          <cell r="AE140">
            <v>42004.2297024</v>
          </cell>
          <cell r="AF140">
            <v>8100.2192470999998</v>
          </cell>
          <cell r="AG140">
            <v>2171.1927879</v>
          </cell>
          <cell r="AH140">
            <v>1169.1038094</v>
          </cell>
          <cell r="AI140">
            <v>19206.705430999998</v>
          </cell>
          <cell r="AJ140"/>
          <cell r="AK140"/>
          <cell r="AL140">
            <v>3841.3410865000001</v>
          </cell>
        </row>
        <row r="141">
          <cell r="B141" t="str">
            <v>Horas fora de vazio - 13,8</v>
          </cell>
          <cell r="C141">
            <v>115497.5146546</v>
          </cell>
          <cell r="D141">
            <v>67947.660667999997</v>
          </cell>
          <cell r="E141">
            <v>13103.2268085</v>
          </cell>
          <cell r="F141">
            <v>3512.2051240999999</v>
          </cell>
          <cell r="G141">
            <v>1891.1873746000001</v>
          </cell>
          <cell r="H141">
            <v>31069.506865799998</v>
          </cell>
          <cell r="I141"/>
          <cell r="J141"/>
          <cell r="K141">
            <v>6213.9013730999995</v>
          </cell>
          <cell r="L141">
            <v>115594.5093241</v>
          </cell>
          <cell r="M141">
            <v>68004.723029400004</v>
          </cell>
          <cell r="N141">
            <v>13114.2308828</v>
          </cell>
          <cell r="O141">
            <v>3515.1546693999999</v>
          </cell>
          <cell r="P141">
            <v>1892.7755913000001</v>
          </cell>
          <cell r="Q141">
            <v>31095.598999599999</v>
          </cell>
          <cell r="R141"/>
          <cell r="S141"/>
          <cell r="T141">
            <v>6219.1197997999998</v>
          </cell>
          <cell r="U141">
            <v>116074.35134750001</v>
          </cell>
          <cell r="V141">
            <v>68287.016055999993</v>
          </cell>
          <cell r="W141">
            <v>13168.669100499999</v>
          </cell>
          <cell r="X141">
            <v>3529.7463563000001</v>
          </cell>
          <cell r="Y141">
            <v>1900.6326538999999</v>
          </cell>
          <cell r="Z141">
            <v>31224.6793096</v>
          </cell>
          <cell r="AA141"/>
          <cell r="AB141"/>
          <cell r="AC141">
            <v>6244.9358615000001</v>
          </cell>
          <cell r="AD141">
            <v>116503.8221643</v>
          </cell>
          <cell r="AE141">
            <v>68539.675495400006</v>
          </cell>
          <cell r="AF141">
            <v>13217.392690299999</v>
          </cell>
          <cell r="AG141">
            <v>3542.8062881999999</v>
          </cell>
          <cell r="AH141">
            <v>1907.6649247</v>
          </cell>
          <cell r="AI141">
            <v>31340.209470999998</v>
          </cell>
          <cell r="AJ141"/>
          <cell r="AK141"/>
          <cell r="AL141">
            <v>6268.0418943000004</v>
          </cell>
        </row>
        <row r="142">
          <cell r="B142" t="str">
            <v>Horas fora de vazio - 17,25</v>
          </cell>
          <cell r="C142">
            <v>92439.835078000004</v>
          </cell>
          <cell r="D142">
            <v>54382.733385300002</v>
          </cell>
          <cell r="E142">
            <v>10487.326318400001</v>
          </cell>
          <cell r="F142">
            <v>2811.0359204000001</v>
          </cell>
          <cell r="G142">
            <v>1513.6347264000001</v>
          </cell>
          <cell r="H142">
            <v>24866.856219900001</v>
          </cell>
          <cell r="I142"/>
          <cell r="J142"/>
          <cell r="K142">
            <v>4973.3712443000004</v>
          </cell>
          <cell r="L142">
            <v>92529.399762400004</v>
          </cell>
          <cell r="M142">
            <v>54435.424654900002</v>
          </cell>
          <cell r="N142">
            <v>10497.487458600001</v>
          </cell>
          <cell r="O142">
            <v>2813.7595249000001</v>
          </cell>
          <cell r="P142">
            <v>1515.1012826000001</v>
          </cell>
          <cell r="Q142">
            <v>24890.949644100001</v>
          </cell>
          <cell r="R142"/>
          <cell r="S142"/>
          <cell r="T142">
            <v>4978.1899291999998</v>
          </cell>
          <cell r="U142">
            <v>92897.040567400007</v>
          </cell>
          <cell r="V142">
            <v>54651.709246400002</v>
          </cell>
          <cell r="W142">
            <v>10539.196415500001</v>
          </cell>
          <cell r="X142">
            <v>2824.9392452000002</v>
          </cell>
          <cell r="Y142">
            <v>1521.1211321999999</v>
          </cell>
          <cell r="Z142">
            <v>24989.847170599998</v>
          </cell>
          <cell r="AA142"/>
          <cell r="AB142"/>
          <cell r="AC142">
            <v>4997.9694341000004</v>
          </cell>
          <cell r="AD142">
            <v>93241.988461100002</v>
          </cell>
          <cell r="AE142">
            <v>54854.643504599997</v>
          </cell>
          <cell r="AF142">
            <v>10578.330855300001</v>
          </cell>
          <cell r="AG142">
            <v>2835.4288886999998</v>
          </cell>
          <cell r="AH142">
            <v>1526.7694019999999</v>
          </cell>
          <cell r="AI142">
            <v>25082.640170499999</v>
          </cell>
          <cell r="AJ142"/>
          <cell r="AK142"/>
          <cell r="AL142">
            <v>5016.5280340999998</v>
          </cell>
        </row>
        <row r="143">
          <cell r="B143" t="str">
            <v>Horas fora de vazio - 20,7</v>
          </cell>
          <cell r="C143">
            <v>76739.451394999996</v>
          </cell>
          <cell r="D143">
            <v>45146.133393399999</v>
          </cell>
          <cell r="E143">
            <v>8706.1131991999991</v>
          </cell>
          <cell r="F143">
            <v>2333.5973522999998</v>
          </cell>
          <cell r="G143">
            <v>1256.5524201999999</v>
          </cell>
          <cell r="H143">
            <v>20643.361193799999</v>
          </cell>
          <cell r="I143"/>
          <cell r="J143"/>
          <cell r="K143">
            <v>4128.6722384000004</v>
          </cell>
          <cell r="L143">
            <v>76992.110466900005</v>
          </cell>
          <cell r="M143">
            <v>45294.773759900003</v>
          </cell>
          <cell r="N143">
            <v>8734.7774451000005</v>
          </cell>
          <cell r="O143">
            <v>2341.2805524999999</v>
          </cell>
          <cell r="P143">
            <v>1260.6895281</v>
          </cell>
          <cell r="Q143">
            <v>20711.327962300002</v>
          </cell>
          <cell r="R143"/>
          <cell r="S143"/>
          <cell r="T143">
            <v>4142.2655925999998</v>
          </cell>
          <cell r="U143">
            <v>77305.593086399997</v>
          </cell>
          <cell r="V143">
            <v>45479.196868300001</v>
          </cell>
          <cell r="W143">
            <v>8770.3421397999991</v>
          </cell>
          <cell r="X143">
            <v>2350.8133573</v>
          </cell>
          <cell r="Y143">
            <v>1265.8225766</v>
          </cell>
          <cell r="Z143">
            <v>20795.6566198</v>
          </cell>
          <cell r="AA143"/>
          <cell r="AB143"/>
          <cell r="AC143">
            <v>4159.1313234999998</v>
          </cell>
          <cell r="AD143">
            <v>77604.464613000004</v>
          </cell>
          <cell r="AE143">
            <v>45655.024211399999</v>
          </cell>
          <cell r="AF143">
            <v>8804.2492017999994</v>
          </cell>
          <cell r="AG143">
            <v>2359.9018483</v>
          </cell>
          <cell r="AH143">
            <v>1270.7163794999999</v>
          </cell>
          <cell r="AI143">
            <v>20876.054808699999</v>
          </cell>
          <cell r="AJ143"/>
          <cell r="AK143"/>
          <cell r="AL143">
            <v>4175.2109618000004</v>
          </cell>
        </row>
        <row r="144">
          <cell r="A144" t="str">
            <v>BTN_&lt;20,7_Bi_E_Horas de vazio</v>
          </cell>
          <cell r="B144" t="str">
            <v>Horas de vazio</v>
          </cell>
          <cell r="C144">
            <v>268785.14734620001</v>
          </cell>
          <cell r="D144">
            <v>114897.3546527</v>
          </cell>
          <cell r="E144">
            <v>3318.3351517000001</v>
          </cell>
          <cell r="F144">
            <v>2073.9594702999998</v>
          </cell>
          <cell r="G144">
            <v>5807.0865168999999</v>
          </cell>
          <cell r="H144">
            <v>11199.3811403</v>
          </cell>
          <cell r="I144"/>
          <cell r="J144"/>
          <cell r="K144">
            <v>19080.4271262</v>
          </cell>
          <cell r="L144">
            <v>269422.92061440001</v>
          </cell>
          <cell r="M144">
            <v>115169.9830409</v>
          </cell>
          <cell r="N144">
            <v>3326.2088967</v>
          </cell>
          <cell r="O144">
            <v>2078.8805596000002</v>
          </cell>
          <cell r="P144">
            <v>5820.8655676999997</v>
          </cell>
          <cell r="Q144">
            <v>11225.955025200001</v>
          </cell>
          <cell r="R144"/>
          <cell r="S144"/>
          <cell r="T144">
            <v>19125.701155499999</v>
          </cell>
          <cell r="U144">
            <v>270544.18109099998</v>
          </cell>
          <cell r="V144">
            <v>115649.2872876</v>
          </cell>
          <cell r="W144">
            <v>3340.0516186999998</v>
          </cell>
          <cell r="X144">
            <v>2087.5322615</v>
          </cell>
          <cell r="Y144">
            <v>5845.0903311000002</v>
          </cell>
          <cell r="Z144">
            <v>11272.674211199999</v>
          </cell>
          <cell r="AA144"/>
          <cell r="AB144"/>
          <cell r="AC144">
            <v>19205.2968071</v>
          </cell>
          <cell r="AD144">
            <v>271578.51108710002</v>
          </cell>
          <cell r="AE144">
            <v>116091.4314358</v>
          </cell>
          <cell r="AF144">
            <v>3352.8211243000001</v>
          </cell>
          <cell r="AG144">
            <v>2095.5132033999998</v>
          </cell>
          <cell r="AH144">
            <v>5867.4369674</v>
          </cell>
          <cell r="AI144">
            <v>11315.7712954</v>
          </cell>
          <cell r="AJ144"/>
          <cell r="AK144"/>
          <cell r="AL144">
            <v>19278.721465999999</v>
          </cell>
        </row>
        <row r="145">
          <cell r="B145" t="str">
            <v>Horas de vazio - 3,45</v>
          </cell>
          <cell r="C145">
            <v>15958.6208228</v>
          </cell>
          <cell r="D145">
            <v>6821.8178516999997</v>
          </cell>
          <cell r="E145">
            <v>197.02001000000001</v>
          </cell>
          <cell r="F145">
            <v>123.13750640000001</v>
          </cell>
          <cell r="G145">
            <v>344.78501770000003</v>
          </cell>
          <cell r="H145">
            <v>664.94253430000003</v>
          </cell>
          <cell r="I145"/>
          <cell r="J145"/>
          <cell r="K145">
            <v>1132.8650582</v>
          </cell>
          <cell r="L145">
            <v>16089.429921499999</v>
          </cell>
          <cell r="M145">
            <v>6877.7347043</v>
          </cell>
          <cell r="N145">
            <v>198.63493729999999</v>
          </cell>
          <cell r="O145">
            <v>124.14683580000001</v>
          </cell>
          <cell r="P145">
            <v>347.61114040000001</v>
          </cell>
          <cell r="Q145">
            <v>670.39291260000005</v>
          </cell>
          <cell r="R145"/>
          <cell r="S145"/>
          <cell r="T145">
            <v>1142.1508899</v>
          </cell>
          <cell r="U145">
            <v>16156.525974300001</v>
          </cell>
          <cell r="V145">
            <v>6906.4161961999998</v>
          </cell>
          <cell r="W145">
            <v>199.46328349999999</v>
          </cell>
          <cell r="X145">
            <v>124.664552</v>
          </cell>
          <cell r="Y145">
            <v>349.06074669999998</v>
          </cell>
          <cell r="Z145">
            <v>673.18858220000004</v>
          </cell>
          <cell r="AA145"/>
          <cell r="AB145"/>
          <cell r="AC145">
            <v>1146.9138809999999</v>
          </cell>
          <cell r="AD145">
            <v>16220.5143668</v>
          </cell>
          <cell r="AE145">
            <v>6933.7692587000001</v>
          </cell>
          <cell r="AF145">
            <v>200.2532636</v>
          </cell>
          <cell r="AG145">
            <v>125.1582899</v>
          </cell>
          <cell r="AH145">
            <v>350.44321120000001</v>
          </cell>
          <cell r="AI145">
            <v>675.85476570000003</v>
          </cell>
          <cell r="AJ145"/>
          <cell r="AK145"/>
          <cell r="AL145">
            <v>1151.456267</v>
          </cell>
        </row>
        <row r="146">
          <cell r="B146" t="str">
            <v>Horas de vazio - 4,6</v>
          </cell>
          <cell r="C146">
            <v>2225.3112141000001</v>
          </cell>
          <cell r="D146">
            <v>951.25186129999997</v>
          </cell>
          <cell r="E146">
            <v>27.4729776</v>
          </cell>
          <cell r="F146">
            <v>17.170611300000001</v>
          </cell>
          <cell r="G146">
            <v>48.077711399999998</v>
          </cell>
          <cell r="H146">
            <v>92.7213007</v>
          </cell>
          <cell r="I146"/>
          <cell r="J146"/>
          <cell r="K146">
            <v>157.9696232</v>
          </cell>
          <cell r="L146">
            <v>2247.7469004</v>
          </cell>
          <cell r="M146">
            <v>960.84242519999998</v>
          </cell>
          <cell r="N146">
            <v>27.749962</v>
          </cell>
          <cell r="O146">
            <v>17.343726100000001</v>
          </cell>
          <cell r="P146">
            <v>48.5624331</v>
          </cell>
          <cell r="Q146">
            <v>93.656121099999993</v>
          </cell>
          <cell r="R146"/>
          <cell r="S146"/>
          <cell r="T146">
            <v>159.56227989999999</v>
          </cell>
          <cell r="U146">
            <v>2258.2104260999999</v>
          </cell>
          <cell r="V146">
            <v>965.31525939999995</v>
          </cell>
          <cell r="W146">
            <v>27.879141400000002</v>
          </cell>
          <cell r="X146">
            <v>17.424462900000002</v>
          </cell>
          <cell r="Y146">
            <v>48.788496799999997</v>
          </cell>
          <cell r="Z146">
            <v>94.092101</v>
          </cell>
          <cell r="AA146"/>
          <cell r="AB146"/>
          <cell r="AC146">
            <v>160.3050609</v>
          </cell>
          <cell r="AD146">
            <v>2267.2743220000002</v>
          </cell>
          <cell r="AE146">
            <v>969.18979439999998</v>
          </cell>
          <cell r="AF146">
            <v>27.9910408</v>
          </cell>
          <cell r="AG146">
            <v>17.4944007</v>
          </cell>
          <cell r="AH146">
            <v>48.984321799999996</v>
          </cell>
          <cell r="AI146">
            <v>94.469763599999993</v>
          </cell>
          <cell r="AJ146"/>
          <cell r="AK146"/>
          <cell r="AL146">
            <v>160.94848590000001</v>
          </cell>
        </row>
        <row r="147">
          <cell r="B147" t="str">
            <v>Horas de vazio - 5,75</v>
          </cell>
          <cell r="C147">
            <v>782.15134699999999</v>
          </cell>
          <cell r="D147">
            <v>334.34556040000001</v>
          </cell>
          <cell r="E147">
            <v>9.6561894000000006</v>
          </cell>
          <cell r="F147">
            <v>6.0351182999999997</v>
          </cell>
          <cell r="G147">
            <v>16.8983314</v>
          </cell>
          <cell r="H147">
            <v>32.589639499999997</v>
          </cell>
          <cell r="I147"/>
          <cell r="J147"/>
          <cell r="K147">
            <v>55.523089499999998</v>
          </cell>
          <cell r="L147">
            <v>780.9707396</v>
          </cell>
          <cell r="M147">
            <v>333.84088700000001</v>
          </cell>
          <cell r="N147">
            <v>9.6416141999999994</v>
          </cell>
          <cell r="O147">
            <v>6.0260090000000002</v>
          </cell>
          <cell r="P147">
            <v>16.872824600000001</v>
          </cell>
          <cell r="Q147">
            <v>32.540447399999998</v>
          </cell>
          <cell r="R147"/>
          <cell r="S147"/>
          <cell r="T147">
            <v>55.4392809</v>
          </cell>
          <cell r="U147">
            <v>785.19961669999998</v>
          </cell>
          <cell r="V147">
            <v>335.64860149999998</v>
          </cell>
          <cell r="W147">
            <v>9.6938224999999996</v>
          </cell>
          <cell r="X147">
            <v>6.0586390000000003</v>
          </cell>
          <cell r="Y147">
            <v>16.964189300000001</v>
          </cell>
          <cell r="Z147">
            <v>32.716650600000001</v>
          </cell>
          <cell r="AA147"/>
          <cell r="AB147"/>
          <cell r="AC147">
            <v>55.739479000000003</v>
          </cell>
          <cell r="AD147">
            <v>788.70904580000001</v>
          </cell>
          <cell r="AE147">
            <v>337.14877430000001</v>
          </cell>
          <cell r="AF147">
            <v>9.7371485999999994</v>
          </cell>
          <cell r="AG147">
            <v>6.0857178999999997</v>
          </cell>
          <cell r="AH147">
            <v>17.040010299999999</v>
          </cell>
          <cell r="AI147">
            <v>32.862876800000002</v>
          </cell>
          <cell r="AJ147"/>
          <cell r="AK147"/>
          <cell r="AL147">
            <v>55.988605100000001</v>
          </cell>
        </row>
        <row r="148">
          <cell r="B148" t="str">
            <v>Horas de vazio - 6,9</v>
          </cell>
          <cell r="C148">
            <v>67706.018234100004</v>
          </cell>
          <cell r="D148">
            <v>28942.233102900002</v>
          </cell>
          <cell r="E148">
            <v>835.87676839999995</v>
          </cell>
          <cell r="F148">
            <v>522.42298010000002</v>
          </cell>
          <cell r="G148">
            <v>1462.7843445999999</v>
          </cell>
          <cell r="H148">
            <v>2821.0840926000001</v>
          </cell>
          <cell r="I148"/>
          <cell r="J148"/>
          <cell r="K148">
            <v>4806.2914179999998</v>
          </cell>
          <cell r="L148">
            <v>68008.603673200007</v>
          </cell>
          <cell r="M148">
            <v>29071.579039600001</v>
          </cell>
          <cell r="N148">
            <v>839.61239109999997</v>
          </cell>
          <cell r="O148">
            <v>524.75774449999994</v>
          </cell>
          <cell r="P148">
            <v>1469.3216838999999</v>
          </cell>
          <cell r="Q148">
            <v>2833.6918202000002</v>
          </cell>
          <cell r="R148"/>
          <cell r="S148"/>
          <cell r="T148">
            <v>4827.7712480999999</v>
          </cell>
          <cell r="U148">
            <v>68306.513781999995</v>
          </cell>
          <cell r="V148">
            <v>29198.926415800001</v>
          </cell>
          <cell r="W148">
            <v>843.29029349999996</v>
          </cell>
          <cell r="X148">
            <v>527.05643359999999</v>
          </cell>
          <cell r="Y148">
            <v>1475.7580134</v>
          </cell>
          <cell r="Z148">
            <v>2846.1047411999998</v>
          </cell>
          <cell r="AA148"/>
          <cell r="AB148"/>
          <cell r="AC148">
            <v>4848.9191884000002</v>
          </cell>
          <cell r="AD148">
            <v>68580.464770299994</v>
          </cell>
          <cell r="AE148">
            <v>29316.032007999998</v>
          </cell>
          <cell r="AF148">
            <v>846.6724044</v>
          </cell>
          <cell r="AG148">
            <v>529.17025279999996</v>
          </cell>
          <cell r="AH148">
            <v>1481.6767079000001</v>
          </cell>
          <cell r="AI148">
            <v>2857.5193653000001</v>
          </cell>
          <cell r="AJ148"/>
          <cell r="AK148"/>
          <cell r="AL148">
            <v>4868.3663264999996</v>
          </cell>
        </row>
        <row r="149">
          <cell r="B149" t="str">
            <v>Horas de vazio - 10,35</v>
          </cell>
          <cell r="C149">
            <v>35780.058566200001</v>
          </cell>
          <cell r="D149">
            <v>15294.870714799999</v>
          </cell>
          <cell r="E149">
            <v>441.72911829999998</v>
          </cell>
          <cell r="F149">
            <v>276.08069860000001</v>
          </cell>
          <cell r="G149">
            <v>773.02595699999995</v>
          </cell>
          <cell r="H149">
            <v>1490.8357735</v>
          </cell>
          <cell r="I149"/>
          <cell r="J149"/>
          <cell r="K149">
            <v>2539.9424291999999</v>
          </cell>
          <cell r="L149">
            <v>35888.145769900002</v>
          </cell>
          <cell r="M149">
            <v>15341.0746581</v>
          </cell>
          <cell r="N149">
            <v>443.06352800000002</v>
          </cell>
          <cell r="O149">
            <v>276.91470459999999</v>
          </cell>
          <cell r="P149">
            <v>775.36117369999999</v>
          </cell>
          <cell r="Q149">
            <v>1495.3394069000001</v>
          </cell>
          <cell r="R149"/>
          <cell r="S149"/>
          <cell r="T149">
            <v>2547.6152866000002</v>
          </cell>
          <cell r="U149">
            <v>36033.5494894</v>
          </cell>
          <cell r="V149">
            <v>15403.23026</v>
          </cell>
          <cell r="W149">
            <v>444.85863590000002</v>
          </cell>
          <cell r="X149">
            <v>278.0366477</v>
          </cell>
          <cell r="Y149">
            <v>778.50261190000003</v>
          </cell>
          <cell r="Z149">
            <v>1501.3978953999999</v>
          </cell>
          <cell r="AA149"/>
          <cell r="AB149"/>
          <cell r="AC149">
            <v>2557.9371550999999</v>
          </cell>
          <cell r="AD149">
            <v>36170.5998636</v>
          </cell>
          <cell r="AE149">
            <v>15461.815064799999</v>
          </cell>
          <cell r="AF149">
            <v>446.55061599999999</v>
          </cell>
          <cell r="AG149">
            <v>279.09413489999997</v>
          </cell>
          <cell r="AH149">
            <v>781.4635773</v>
          </cell>
          <cell r="AI149">
            <v>1507.1083275000001</v>
          </cell>
          <cell r="AJ149"/>
          <cell r="AK149"/>
          <cell r="AL149">
            <v>2567.6660397999999</v>
          </cell>
        </row>
        <row r="150">
          <cell r="B150" t="str">
            <v>Horas de vazio - 13,8</v>
          </cell>
          <cell r="C150">
            <v>62538.434339699998</v>
          </cell>
          <cell r="D150">
            <v>26733.250481800002</v>
          </cell>
          <cell r="E150">
            <v>772.07943599999999</v>
          </cell>
          <cell r="F150">
            <v>482.54964769999998</v>
          </cell>
          <cell r="G150">
            <v>1351.1390134000001</v>
          </cell>
          <cell r="H150">
            <v>2605.7680976000001</v>
          </cell>
          <cell r="I150"/>
          <cell r="J150"/>
          <cell r="K150">
            <v>4439.4567587000001</v>
          </cell>
          <cell r="L150">
            <v>62450.311031099998</v>
          </cell>
          <cell r="M150">
            <v>26695.580486899999</v>
          </cell>
          <cell r="N150">
            <v>770.99149390000002</v>
          </cell>
          <cell r="O150">
            <v>481.86968350000001</v>
          </cell>
          <cell r="P150">
            <v>1349.2351145</v>
          </cell>
          <cell r="Q150">
            <v>2602.0962933999999</v>
          </cell>
          <cell r="R150"/>
          <cell r="S150"/>
          <cell r="T150">
            <v>4433.2010917999996</v>
          </cell>
          <cell r="U150">
            <v>62706.422942999998</v>
          </cell>
          <cell r="V150">
            <v>26805.060425</v>
          </cell>
          <cell r="W150">
            <v>774.15336969999998</v>
          </cell>
          <cell r="X150">
            <v>483.84585609999999</v>
          </cell>
          <cell r="Y150">
            <v>1354.7683967</v>
          </cell>
          <cell r="Z150">
            <v>2612.7676224000002</v>
          </cell>
          <cell r="AA150"/>
          <cell r="AB150"/>
          <cell r="AC150">
            <v>4451.3818762999999</v>
          </cell>
          <cell r="AD150">
            <v>62935.998176300003</v>
          </cell>
          <cell r="AE150">
            <v>26903.196751300002</v>
          </cell>
          <cell r="AF150">
            <v>776.98763169999995</v>
          </cell>
          <cell r="AG150">
            <v>485.61727020000001</v>
          </cell>
          <cell r="AH150">
            <v>1359.7283551</v>
          </cell>
          <cell r="AI150">
            <v>2622.3332571999999</v>
          </cell>
          <cell r="AJ150"/>
          <cell r="AK150"/>
          <cell r="AL150">
            <v>4467.6788826000002</v>
          </cell>
        </row>
        <row r="151">
          <cell r="B151" t="str">
            <v>Horas de vazio - 17,25</v>
          </cell>
          <cell r="C151">
            <v>44109.939681600001</v>
          </cell>
          <cell r="D151">
            <v>18855.6377961</v>
          </cell>
          <cell r="E151">
            <v>544.56715680000002</v>
          </cell>
          <cell r="F151">
            <v>340.35447269999997</v>
          </cell>
          <cell r="G151">
            <v>952.992524</v>
          </cell>
          <cell r="H151">
            <v>1837.9141540999999</v>
          </cell>
          <cell r="I151"/>
          <cell r="J151"/>
          <cell r="K151">
            <v>3131.2611502999998</v>
          </cell>
          <cell r="L151">
            <v>44179.805748600003</v>
          </cell>
          <cell r="M151">
            <v>18885.503382700001</v>
          </cell>
          <cell r="N151">
            <v>545.42970049999997</v>
          </cell>
          <cell r="O151">
            <v>340.8935626</v>
          </cell>
          <cell r="P151">
            <v>954.50197579999997</v>
          </cell>
          <cell r="Q151">
            <v>1840.8252391999999</v>
          </cell>
          <cell r="R151"/>
          <cell r="S151"/>
          <cell r="T151">
            <v>3136.2207788000001</v>
          </cell>
          <cell r="U151">
            <v>44354.714172599997</v>
          </cell>
          <cell r="V151">
            <v>18960.271336099999</v>
          </cell>
          <cell r="W151">
            <v>547.58906360000003</v>
          </cell>
          <cell r="X151">
            <v>342.2431651</v>
          </cell>
          <cell r="Y151">
            <v>958.28086140000005</v>
          </cell>
          <cell r="Z151">
            <v>1848.1130903000001</v>
          </cell>
          <cell r="AA151"/>
          <cell r="AB151"/>
          <cell r="AC151">
            <v>3148.6371177000001</v>
          </cell>
          <cell r="AD151">
            <v>44518.6205309</v>
          </cell>
          <cell r="AE151">
            <v>19030.3362452</v>
          </cell>
          <cell r="AF151">
            <v>549.61259910000001</v>
          </cell>
          <cell r="AG151">
            <v>343.50787450000001</v>
          </cell>
          <cell r="AH151">
            <v>961.82204890000003</v>
          </cell>
          <cell r="AI151">
            <v>1854.9425226999999</v>
          </cell>
          <cell r="AJ151"/>
          <cell r="AK151"/>
          <cell r="AL151">
            <v>3160.2724447999999</v>
          </cell>
        </row>
        <row r="152">
          <cell r="B152" t="str">
            <v>Horas de vazio - 20,7</v>
          </cell>
          <cell r="C152">
            <v>39684.613140699999</v>
          </cell>
          <cell r="D152">
            <v>16963.947283699999</v>
          </cell>
          <cell r="E152">
            <v>489.93349519999998</v>
          </cell>
          <cell r="F152">
            <v>306.2084352</v>
          </cell>
          <cell r="G152">
            <v>857.38361740000005</v>
          </cell>
          <cell r="H152">
            <v>1653.5255480000001</v>
          </cell>
          <cell r="I152"/>
          <cell r="J152"/>
          <cell r="K152">
            <v>2817.1175991</v>
          </cell>
          <cell r="L152">
            <v>39777.906830100001</v>
          </cell>
          <cell r="M152">
            <v>17003.8274571</v>
          </cell>
          <cell r="N152">
            <v>491.08526970000003</v>
          </cell>
          <cell r="O152">
            <v>306.9282935</v>
          </cell>
          <cell r="P152">
            <v>859.3992217</v>
          </cell>
          <cell r="Q152">
            <v>1657.4127844</v>
          </cell>
          <cell r="R152"/>
          <cell r="S152"/>
          <cell r="T152">
            <v>2823.7402995000002</v>
          </cell>
          <cell r="U152">
            <v>39943.044686900001</v>
          </cell>
          <cell r="V152">
            <v>17074.418793600002</v>
          </cell>
          <cell r="W152">
            <v>493.12400860000002</v>
          </cell>
          <cell r="X152">
            <v>308.2025051</v>
          </cell>
          <cell r="Y152">
            <v>862.96701489999998</v>
          </cell>
          <cell r="Z152">
            <v>1664.2935281</v>
          </cell>
          <cell r="AA152"/>
          <cell r="AB152"/>
          <cell r="AC152">
            <v>2835.4630486999999</v>
          </cell>
          <cell r="AD152">
            <v>40096.330011400001</v>
          </cell>
          <cell r="AE152">
            <v>17139.943539100001</v>
          </cell>
          <cell r="AF152">
            <v>495.0164201</v>
          </cell>
          <cell r="AG152">
            <v>309.38526250000001</v>
          </cell>
          <cell r="AH152">
            <v>866.27873490000002</v>
          </cell>
          <cell r="AI152">
            <v>1670.6804165999999</v>
          </cell>
          <cell r="AJ152"/>
          <cell r="AK152"/>
          <cell r="AL152">
            <v>2846.3444143000002</v>
          </cell>
        </row>
        <row r="153">
          <cell r="B153" t="str">
            <v>Tarifa Tri-horária</v>
          </cell>
          <cell r="C153">
            <v>8905253.4953889996</v>
          </cell>
          <cell r="D153">
            <v>4784101.0963802999</v>
          </cell>
          <cell r="E153">
            <v>867792.02880249999</v>
          </cell>
          <cell r="F153">
            <v>230894.4308079</v>
          </cell>
          <cell r="G153">
            <v>1020709.3098163001</v>
          </cell>
          <cell r="H153">
            <v>1644723.5410648</v>
          </cell>
          <cell r="I153"/>
          <cell r="J153"/>
          <cell r="K153">
            <v>533278.77229410002</v>
          </cell>
          <cell r="L153">
            <v>8986184.2915927991</v>
          </cell>
          <cell r="M153">
            <v>4831673.5145079996</v>
          </cell>
          <cell r="N153">
            <v>879911.76959269994</v>
          </cell>
          <cell r="O153">
            <v>233874.0109696</v>
          </cell>
          <cell r="P153">
            <v>1034526.147242</v>
          </cell>
          <cell r="Q153">
            <v>1664143.2247919999</v>
          </cell>
          <cell r="R153"/>
          <cell r="S153"/>
          <cell r="T153">
            <v>537756.64390929998</v>
          </cell>
          <cell r="U153">
            <v>9023590.4548579007</v>
          </cell>
          <cell r="V153">
            <v>4851803.0653507998</v>
          </cell>
          <cell r="W153">
            <v>883599.62179240002</v>
          </cell>
          <cell r="X153">
            <v>234852.63757419999</v>
          </cell>
          <cell r="Y153">
            <v>1038858.9700049</v>
          </cell>
          <cell r="Z153">
            <v>1671083.0198055001</v>
          </cell>
          <cell r="AA153"/>
          <cell r="AB153"/>
          <cell r="AC153">
            <v>539993.91018190002</v>
          </cell>
          <cell r="AD153">
            <v>9058661.8521487005</v>
          </cell>
          <cell r="AE153">
            <v>4870677.7764397003</v>
          </cell>
          <cell r="AF153">
            <v>887052.59463529999</v>
          </cell>
          <cell r="AG153">
            <v>235769.31485759999</v>
          </cell>
          <cell r="AH153">
            <v>1042916.702095</v>
          </cell>
          <cell r="AI153">
            <v>1677596.5430383999</v>
          </cell>
          <cell r="AJ153"/>
          <cell r="AK153"/>
          <cell r="AL153">
            <v>542091.11850510002</v>
          </cell>
        </row>
        <row r="154">
          <cell r="A154" t="str">
            <v>BTN_&lt;20,7_Tri_E_Horas de ponta</v>
          </cell>
          <cell r="B154" t="str">
            <v>Horas de ponta</v>
          </cell>
          <cell r="C154">
            <v>1781544.4193001001</v>
          </cell>
          <cell r="D154">
            <v>1282789.6091032999</v>
          </cell>
          <cell r="E154">
            <v>785975.47910420003</v>
          </cell>
          <cell r="F154">
            <v>168839.17699219999</v>
          </cell>
          <cell r="G154">
            <v>844195.88496259996</v>
          </cell>
          <cell r="H154">
            <v>459941.20628779999</v>
          </cell>
          <cell r="I154"/>
          <cell r="J154"/>
          <cell r="K154">
            <v>89271.288983599996</v>
          </cell>
          <cell r="L154">
            <v>1807644.1663248001</v>
          </cell>
          <cell r="M154">
            <v>1301582.5642053001</v>
          </cell>
          <cell r="N154">
            <v>797490.07337650005</v>
          </cell>
          <cell r="O154">
            <v>171312.6824279</v>
          </cell>
          <cell r="P154">
            <v>856563.41214659996</v>
          </cell>
          <cell r="Q154">
            <v>466679.37627260003</v>
          </cell>
          <cell r="R154"/>
          <cell r="S154"/>
          <cell r="T154">
            <v>90579.119445200005</v>
          </cell>
          <cell r="U154">
            <v>1815227.2616554999</v>
          </cell>
          <cell r="V154">
            <v>1307042.7232641</v>
          </cell>
          <cell r="W154">
            <v>800835.55661289999</v>
          </cell>
          <cell r="X154">
            <v>172031.34179169999</v>
          </cell>
          <cell r="Y154">
            <v>860156.70895610005</v>
          </cell>
          <cell r="Z154">
            <v>468637.10349960002</v>
          </cell>
          <cell r="AA154"/>
          <cell r="AB154"/>
          <cell r="AC154">
            <v>90959.100257400001</v>
          </cell>
          <cell r="AD154">
            <v>1822326.2434213001</v>
          </cell>
          <cell r="AE154">
            <v>1312154.2994580001</v>
          </cell>
          <cell r="AF154">
            <v>803967.46033240005</v>
          </cell>
          <cell r="AG154">
            <v>172704.1211086</v>
          </cell>
          <cell r="AH154">
            <v>863520.60554240004</v>
          </cell>
          <cell r="AI154">
            <v>470469.8471591</v>
          </cell>
          <cell r="AJ154"/>
          <cell r="AK154"/>
          <cell r="AL154">
            <v>91314.822654000003</v>
          </cell>
        </row>
        <row r="155">
          <cell r="B155" t="str">
            <v>Horas de ponta - 3,45</v>
          </cell>
          <cell r="C155">
            <v>252892.4100841</v>
          </cell>
          <cell r="D155">
            <v>182093.55453739999</v>
          </cell>
          <cell r="E155">
            <v>111570.1809198</v>
          </cell>
          <cell r="F155">
            <v>23966.927753100001</v>
          </cell>
          <cell r="G155">
            <v>119834.6387656</v>
          </cell>
          <cell r="H155">
            <v>65289.216982099999</v>
          </cell>
          <cell r="I155"/>
          <cell r="J155"/>
          <cell r="K155">
            <v>12672.168696799999</v>
          </cell>
          <cell r="L155">
            <v>257110.52410119999</v>
          </cell>
          <cell r="M155">
            <v>185130.78042540001</v>
          </cell>
          <cell r="N155">
            <v>113431.1135737</v>
          </cell>
          <cell r="O155">
            <v>24366.683656199999</v>
          </cell>
          <cell r="P155">
            <v>121833.41828339999</v>
          </cell>
          <cell r="Q155">
            <v>66378.207202899997</v>
          </cell>
          <cell r="R155"/>
          <cell r="S155"/>
          <cell r="T155">
            <v>12883.533887400001</v>
          </cell>
          <cell r="U155">
            <v>258148.92962390001</v>
          </cell>
          <cell r="V155">
            <v>185878.4776484</v>
          </cell>
          <cell r="W155">
            <v>113889.2336577</v>
          </cell>
          <cell r="X155">
            <v>24465.094637800001</v>
          </cell>
          <cell r="Y155">
            <v>122325.473188</v>
          </cell>
          <cell r="Z155">
            <v>66646.292288800003</v>
          </cell>
          <cell r="AA155"/>
          <cell r="AB155"/>
          <cell r="AC155">
            <v>12935.5672798</v>
          </cell>
          <cell r="AD155">
            <v>259150.66833479999</v>
          </cell>
          <cell r="AE155">
            <v>186599.7731693</v>
          </cell>
          <cell r="AF155">
            <v>114331.17720619999</v>
          </cell>
          <cell r="AG155">
            <v>24560.030658700001</v>
          </cell>
          <cell r="AH155">
            <v>122800.1532958</v>
          </cell>
          <cell r="AI155">
            <v>66904.9111061</v>
          </cell>
          <cell r="AJ155"/>
          <cell r="AK155"/>
          <cell r="AL155">
            <v>12985.7633367</v>
          </cell>
        </row>
        <row r="156">
          <cell r="B156" t="str">
            <v>Horas de ponta - 4,6</v>
          </cell>
          <cell r="C156">
            <v>53263.663092100003</v>
          </cell>
          <cell r="D156">
            <v>38352.1582825</v>
          </cell>
          <cell r="E156">
            <v>23498.674893700001</v>
          </cell>
          <cell r="F156">
            <v>5047.8634959000001</v>
          </cell>
          <cell r="G156">
            <v>25239.317478000001</v>
          </cell>
          <cell r="H156">
            <v>13751.076418799999</v>
          </cell>
          <cell r="I156"/>
          <cell r="J156"/>
          <cell r="K156">
            <v>2668.9852968</v>
          </cell>
          <cell r="L156">
            <v>56223.128263099999</v>
          </cell>
          <cell r="M156">
            <v>40483.102159000002</v>
          </cell>
          <cell r="N156">
            <v>24804.321292199998</v>
          </cell>
          <cell r="O156">
            <v>5328.3356849000002</v>
          </cell>
          <cell r="P156">
            <v>26641.6784257</v>
          </cell>
          <cell r="Q156">
            <v>14515.1213486</v>
          </cell>
          <cell r="R156"/>
          <cell r="S156"/>
          <cell r="T156">
            <v>2817.2809364999998</v>
          </cell>
          <cell r="U156">
            <v>56452.524766499999</v>
          </cell>
          <cell r="V156">
            <v>40648.277637599997</v>
          </cell>
          <cell r="W156">
            <v>24905.525632500001</v>
          </cell>
          <cell r="X156">
            <v>5350.0758765999999</v>
          </cell>
          <cell r="Y156">
            <v>26750.379382700001</v>
          </cell>
          <cell r="Z156">
            <v>14574.344629200001</v>
          </cell>
          <cell r="AA156"/>
          <cell r="AB156"/>
          <cell r="AC156">
            <v>2828.7757508</v>
          </cell>
          <cell r="AD156">
            <v>56661.316552700002</v>
          </cell>
          <cell r="AE156">
            <v>40798.616820800002</v>
          </cell>
          <cell r="AF156">
            <v>24997.639655499999</v>
          </cell>
          <cell r="AG156">
            <v>5369.8633338</v>
          </cell>
          <cell r="AH156">
            <v>26849.3166667</v>
          </cell>
          <cell r="AI156">
            <v>14628.2483916</v>
          </cell>
          <cell r="AJ156"/>
          <cell r="AK156"/>
          <cell r="AL156">
            <v>2839.2380843000001</v>
          </cell>
        </row>
        <row r="157">
          <cell r="B157" t="str">
            <v>Horas de ponta - 5,75</v>
          </cell>
          <cell r="C157">
            <v>45321.672673100002</v>
          </cell>
          <cell r="D157">
            <v>32633.579124899999</v>
          </cell>
          <cell r="E157">
            <v>19994.8555915</v>
          </cell>
          <cell r="F157">
            <v>4295.1912001999999</v>
          </cell>
          <cell r="G157">
            <v>21475.956004899999</v>
          </cell>
          <cell r="H157">
            <v>11700.693271599999</v>
          </cell>
          <cell r="I157"/>
          <cell r="J157"/>
          <cell r="K157">
            <v>2271.0206348000002</v>
          </cell>
          <cell r="L157">
            <v>48248.874042399999</v>
          </cell>
          <cell r="M157">
            <v>34741.2916577</v>
          </cell>
          <cell r="N157">
            <v>21286.267959699999</v>
          </cell>
          <cell r="O157">
            <v>4572.6057096000004</v>
          </cell>
          <cell r="P157">
            <v>22863.0285491</v>
          </cell>
          <cell r="Q157">
            <v>12456.4086577</v>
          </cell>
          <cell r="R157"/>
          <cell r="S157"/>
          <cell r="T157">
            <v>2417.6995707000001</v>
          </cell>
          <cell r="U157">
            <v>48452.7606744</v>
          </cell>
          <cell r="V157">
            <v>34888.098917399999</v>
          </cell>
          <cell r="W157">
            <v>21376.217944299999</v>
          </cell>
          <cell r="X157">
            <v>4591.9282993999996</v>
          </cell>
          <cell r="Y157">
            <v>22959.641496299999</v>
          </cell>
          <cell r="Z157">
            <v>12509.046056699999</v>
          </cell>
          <cell r="AA157"/>
          <cell r="AB157"/>
          <cell r="AC157">
            <v>2427.9161122</v>
          </cell>
          <cell r="AD157">
            <v>48637.550087199998</v>
          </cell>
          <cell r="AE157">
            <v>35021.155346300002</v>
          </cell>
          <cell r="AF157">
            <v>21457.7426858</v>
          </cell>
          <cell r="AG157">
            <v>4609.4410214999998</v>
          </cell>
          <cell r="AH157">
            <v>23047.205106699999</v>
          </cell>
          <cell r="AI157">
            <v>12556.753127399999</v>
          </cell>
          <cell r="AJ157"/>
          <cell r="AK157"/>
          <cell r="AL157">
            <v>2437.1757124999999</v>
          </cell>
        </row>
        <row r="158">
          <cell r="B158" t="str">
            <v>Horas de ponta - 6,9</v>
          </cell>
          <cell r="C158">
            <v>632958.36057090003</v>
          </cell>
          <cell r="D158">
            <v>455757.59949609998</v>
          </cell>
          <cell r="E158">
            <v>279246.33554559998</v>
          </cell>
          <cell r="F158">
            <v>59986.249858299998</v>
          </cell>
          <cell r="G158">
            <v>299931.24929000001</v>
          </cell>
          <cell r="H158">
            <v>163410.81857820001</v>
          </cell>
          <cell r="I158"/>
          <cell r="J158"/>
          <cell r="K158">
            <v>31716.867740900001</v>
          </cell>
          <cell r="L158">
            <v>639021.47029660002</v>
          </cell>
          <cell r="M158">
            <v>460123.30268620001</v>
          </cell>
          <cell r="N158">
            <v>281921.23689499998</v>
          </cell>
          <cell r="O158">
            <v>60560.858295799997</v>
          </cell>
          <cell r="P158">
            <v>302804.29148030002</v>
          </cell>
          <cell r="Q158">
            <v>164976.13122000001</v>
          </cell>
          <cell r="R158"/>
          <cell r="S158"/>
          <cell r="T158">
            <v>32020.6836969</v>
          </cell>
          <cell r="U158">
            <v>641591.73891469999</v>
          </cell>
          <cell r="V158">
            <v>461974.00808649999</v>
          </cell>
          <cell r="W158">
            <v>283055.17893340002</v>
          </cell>
          <cell r="X158">
            <v>60804.445844900001</v>
          </cell>
          <cell r="Y158">
            <v>304022.22922380001</v>
          </cell>
          <cell r="Z158">
            <v>165639.69730130001</v>
          </cell>
          <cell r="AA158"/>
          <cell r="AB158"/>
          <cell r="AC158">
            <v>32149.477113000001</v>
          </cell>
          <cell r="AD158">
            <v>644059.26086639997</v>
          </cell>
          <cell r="AE158">
            <v>463750.73140809999</v>
          </cell>
          <cell r="AF158">
            <v>284143.79155830003</v>
          </cell>
          <cell r="AG158">
            <v>61038.295964800003</v>
          </cell>
          <cell r="AH158">
            <v>305191.47982220002</v>
          </cell>
          <cell r="AI158">
            <v>166276.73728299999</v>
          </cell>
          <cell r="AJ158"/>
          <cell r="AK158"/>
          <cell r="AL158">
            <v>32273.122004299999</v>
          </cell>
        </row>
        <row r="159">
          <cell r="B159" t="str">
            <v>Horas de ponta - 10,35</v>
          </cell>
          <cell r="C159">
            <v>149580.10839519999</v>
          </cell>
          <cell r="D159">
            <v>107704.1956965</v>
          </cell>
          <cell r="E159">
            <v>65991.224291999999</v>
          </cell>
          <cell r="F159">
            <v>14175.8926254</v>
          </cell>
          <cell r="G159">
            <v>70879.463128400006</v>
          </cell>
          <cell r="H159">
            <v>38617.086807300002</v>
          </cell>
          <cell r="I159"/>
          <cell r="J159"/>
          <cell r="K159">
            <v>7495.2995492</v>
          </cell>
          <cell r="L159">
            <v>155328.19042279999</v>
          </cell>
          <cell r="M159">
            <v>111843.0652177</v>
          </cell>
          <cell r="N159">
            <v>68527.142833200007</v>
          </cell>
          <cell r="O159">
            <v>14720.6454975</v>
          </cell>
          <cell r="P159">
            <v>73603.2274875</v>
          </cell>
          <cell r="Q159">
            <v>40101.068769199999</v>
          </cell>
          <cell r="R159"/>
          <cell r="S159"/>
          <cell r="T159">
            <v>7783.3298029999996</v>
          </cell>
          <cell r="U159">
            <v>156027.46695860001</v>
          </cell>
          <cell r="V159">
            <v>112346.5747926</v>
          </cell>
          <cell r="W159">
            <v>68835.6471877</v>
          </cell>
          <cell r="X159">
            <v>14786.916803399999</v>
          </cell>
          <cell r="Y159">
            <v>73934.584016499997</v>
          </cell>
          <cell r="Z159">
            <v>40281.600946799997</v>
          </cell>
          <cell r="AA159"/>
          <cell r="AB159"/>
          <cell r="AC159">
            <v>7818.3698035999996</v>
          </cell>
          <cell r="AD159">
            <v>156661.8677686</v>
          </cell>
          <cell r="AE159">
            <v>112803.3710187</v>
          </cell>
          <cell r="AF159">
            <v>69115.529897999993</v>
          </cell>
          <cell r="AG159">
            <v>14847.039755600001</v>
          </cell>
          <cell r="AH159">
            <v>74235.198779600003</v>
          </cell>
          <cell r="AI159">
            <v>40445.384162599999</v>
          </cell>
          <cell r="AJ159"/>
          <cell r="AK159"/>
          <cell r="AL159">
            <v>7850.1589512999999</v>
          </cell>
        </row>
        <row r="160">
          <cell r="B160" t="str">
            <v>Horas de ponta - 13,8</v>
          </cell>
          <cell r="C160">
            <v>75919.626523600004</v>
          </cell>
          <cell r="D160">
            <v>54665.439142099996</v>
          </cell>
          <cell r="E160">
            <v>33493.952878800003</v>
          </cell>
          <cell r="F160">
            <v>7194.9972852999999</v>
          </cell>
          <cell r="G160">
            <v>35974.986424900002</v>
          </cell>
          <cell r="H160">
            <v>19600.165018</v>
          </cell>
          <cell r="I160"/>
          <cell r="J160"/>
          <cell r="K160">
            <v>3804.2514372000001</v>
          </cell>
          <cell r="L160">
            <v>77639.693234599996</v>
          </cell>
          <cell r="M160">
            <v>55903.962122099998</v>
          </cell>
          <cell r="N160">
            <v>34252.805838599998</v>
          </cell>
          <cell r="O160">
            <v>7358.0101427</v>
          </cell>
          <cell r="P160">
            <v>36790.050715799996</v>
          </cell>
          <cell r="Q160">
            <v>20044.234528199999</v>
          </cell>
          <cell r="R160"/>
          <cell r="S160"/>
          <cell r="T160">
            <v>3890.4421450999998</v>
          </cell>
          <cell r="U160">
            <v>77996.801728999999</v>
          </cell>
          <cell r="V160">
            <v>56161.095798200004</v>
          </cell>
          <cell r="W160">
            <v>34410.353703699999</v>
          </cell>
          <cell r="X160">
            <v>7391.8537588999998</v>
          </cell>
          <cell r="Y160">
            <v>36959.268794399999</v>
          </cell>
          <cell r="Z160">
            <v>20136.429204700002</v>
          </cell>
          <cell r="AA160"/>
          <cell r="AB160"/>
          <cell r="AC160">
            <v>3908.3364703000002</v>
          </cell>
          <cell r="AD160">
            <v>78310.895630200001</v>
          </cell>
          <cell r="AE160">
            <v>56387.257093699998</v>
          </cell>
          <cell r="AF160">
            <v>34548.9245429</v>
          </cell>
          <cell r="AG160">
            <v>7421.6208278000004</v>
          </cell>
          <cell r="AH160">
            <v>37108.104138499999</v>
          </cell>
          <cell r="AI160">
            <v>20217.518806200002</v>
          </cell>
          <cell r="AJ160"/>
          <cell r="AK160"/>
          <cell r="AL160">
            <v>3924.0753800000002</v>
          </cell>
        </row>
        <row r="161">
          <cell r="B161" t="str">
            <v>Horas de ponta - 17,25</v>
          </cell>
          <cell r="C161">
            <v>88646.787297699993</v>
          </cell>
          <cell r="D161">
            <v>63829.549460100003</v>
          </cell>
          <cell r="E161">
            <v>39108.876749299998</v>
          </cell>
          <cell r="F161">
            <v>8401.1661165000005</v>
          </cell>
          <cell r="G161">
            <v>42005.8305827</v>
          </cell>
          <cell r="H161">
            <v>22885.935282499999</v>
          </cell>
          <cell r="I161"/>
          <cell r="J161"/>
          <cell r="K161">
            <v>4441.9958779999997</v>
          </cell>
          <cell r="L161">
            <v>89735.001254799994</v>
          </cell>
          <cell r="M161">
            <v>64613.110925499997</v>
          </cell>
          <cell r="N161">
            <v>39588.971142199996</v>
          </cell>
          <cell r="O161">
            <v>8504.2975052000002</v>
          </cell>
          <cell r="P161">
            <v>42521.487522700001</v>
          </cell>
          <cell r="Q161">
            <v>23166.8794084</v>
          </cell>
          <cell r="R161"/>
          <cell r="S161"/>
          <cell r="T161">
            <v>4496.5251174000005</v>
          </cell>
          <cell r="U161">
            <v>90120.280438400005</v>
          </cell>
          <cell r="V161">
            <v>64890.528725600001</v>
          </cell>
          <cell r="W161">
            <v>39758.947252400001</v>
          </cell>
          <cell r="X161">
            <v>8540.8108914000004</v>
          </cell>
          <cell r="Y161">
            <v>42704.054456799997</v>
          </cell>
          <cell r="Z161">
            <v>23266.346910200002</v>
          </cell>
          <cell r="AA161"/>
          <cell r="AB161"/>
          <cell r="AC161">
            <v>4515.8310465000004</v>
          </cell>
          <cell r="AD161">
            <v>90484.778967000006</v>
          </cell>
          <cell r="AE161">
            <v>65152.983547900003</v>
          </cell>
          <cell r="AF161">
            <v>39919.755426800002</v>
          </cell>
          <cell r="AG161">
            <v>8575.3548695000009</v>
          </cell>
          <cell r="AH161">
            <v>42876.774347500002</v>
          </cell>
          <cell r="AI161">
            <v>23360.449472100001</v>
          </cell>
          <cell r="AJ161"/>
          <cell r="AK161"/>
          <cell r="AL161">
            <v>4534.0956773999997</v>
          </cell>
        </row>
        <row r="162">
          <cell r="B162" t="str">
            <v>Horas de ponta - 20,7</v>
          </cell>
          <cell r="C162">
            <v>482961.79066340002</v>
          </cell>
          <cell r="D162">
            <v>347753.53336369997</v>
          </cell>
          <cell r="E162">
            <v>213071.3782335</v>
          </cell>
          <cell r="F162">
            <v>45770.8886575</v>
          </cell>
          <cell r="G162">
            <v>228854.44328810001</v>
          </cell>
          <cell r="H162">
            <v>124686.21392929999</v>
          </cell>
          <cell r="I162"/>
          <cell r="J162"/>
          <cell r="K162">
            <v>24200.699749899999</v>
          </cell>
          <cell r="L162">
            <v>484337.28470929997</v>
          </cell>
          <cell r="M162">
            <v>348743.9490117</v>
          </cell>
          <cell r="N162">
            <v>213678.2138419</v>
          </cell>
          <cell r="O162">
            <v>45901.245935999999</v>
          </cell>
          <cell r="P162">
            <v>229506.22968210001</v>
          </cell>
          <cell r="Q162">
            <v>125041.3251376</v>
          </cell>
          <cell r="R162"/>
          <cell r="S162"/>
          <cell r="T162">
            <v>24269.624288200001</v>
          </cell>
          <cell r="U162">
            <v>486436.75855000003</v>
          </cell>
          <cell r="V162">
            <v>350255.66165780002</v>
          </cell>
          <cell r="W162">
            <v>214604.45230120001</v>
          </cell>
          <cell r="X162">
            <v>46100.215679300003</v>
          </cell>
          <cell r="Y162">
            <v>230501.07839760001</v>
          </cell>
          <cell r="Z162">
            <v>125583.3461619</v>
          </cell>
          <cell r="AA162"/>
          <cell r="AB162"/>
          <cell r="AC162">
            <v>24374.8266812</v>
          </cell>
          <cell r="AD162">
            <v>488359.90521439997</v>
          </cell>
          <cell r="AE162">
            <v>351640.41105320002</v>
          </cell>
          <cell r="AF162">
            <v>215452.8993589</v>
          </cell>
          <cell r="AG162">
            <v>46282.474676899998</v>
          </cell>
          <cell r="AH162">
            <v>231412.37338539999</v>
          </cell>
          <cell r="AI162">
            <v>126079.8448101</v>
          </cell>
          <cell r="AJ162"/>
          <cell r="AK162"/>
          <cell r="AL162">
            <v>24471.1935075</v>
          </cell>
        </row>
        <row r="163">
          <cell r="A163" t="str">
            <v>BTN_&lt;20,7_Tri_E_Horas cheias</v>
          </cell>
          <cell r="B163" t="str">
            <v>Horas cheias</v>
          </cell>
          <cell r="C163">
            <v>3848406.2663036999</v>
          </cell>
          <cell r="D163">
            <v>2101220.6256869999</v>
          </cell>
          <cell r="E163">
            <v>41380.712542499998</v>
          </cell>
          <cell r="F163">
            <v>36782.855592200001</v>
          </cell>
          <cell r="G163">
            <v>105750.70982620001</v>
          </cell>
          <cell r="H163">
            <v>1048311.3843688</v>
          </cell>
          <cell r="I163"/>
          <cell r="J163"/>
          <cell r="K163">
            <v>211501.419654</v>
          </cell>
          <cell r="L163">
            <v>3893466.1713504</v>
          </cell>
          <cell r="M163">
            <v>2125823.2261735001</v>
          </cell>
          <cell r="N163">
            <v>41865.227649100001</v>
          </cell>
          <cell r="O163">
            <v>37213.535687299998</v>
          </cell>
          <cell r="P163">
            <v>106988.91510319999</v>
          </cell>
          <cell r="Q163">
            <v>1060585.7671067</v>
          </cell>
          <cell r="R163"/>
          <cell r="S163"/>
          <cell r="T163">
            <v>213977.83020540001</v>
          </cell>
          <cell r="U163">
            <v>3909672.8315086998</v>
          </cell>
          <cell r="V163">
            <v>2134672.0238946001</v>
          </cell>
          <cell r="W163">
            <v>42039.492812199998</v>
          </cell>
          <cell r="X163">
            <v>37368.438053899998</v>
          </cell>
          <cell r="Y163">
            <v>107434.2594069</v>
          </cell>
          <cell r="Z163">
            <v>1065000.4845681</v>
          </cell>
          <cell r="AA163"/>
          <cell r="AB163"/>
          <cell r="AC163">
            <v>214868.5188166</v>
          </cell>
          <cell r="AD163">
            <v>3924907.9098902</v>
          </cell>
          <cell r="AE163">
            <v>2142990.3402869999</v>
          </cell>
          <cell r="AF163">
            <v>42203.310861400001</v>
          </cell>
          <cell r="AG163">
            <v>37514.054096799999</v>
          </cell>
          <cell r="AH163">
            <v>107852.9055296</v>
          </cell>
          <cell r="AI163">
            <v>1069150.5417617001</v>
          </cell>
          <cell r="AJ163"/>
          <cell r="AK163"/>
          <cell r="AL163">
            <v>215705.81105739999</v>
          </cell>
        </row>
        <row r="164">
          <cell r="B164" t="str">
            <v>Horas cheias - 3,45</v>
          </cell>
          <cell r="C164">
            <v>547573.50925070001</v>
          </cell>
          <cell r="D164">
            <v>298973.82763150003</v>
          </cell>
          <cell r="E164">
            <v>5887.8871963000001</v>
          </cell>
          <cell r="F164">
            <v>5233.6775078000001</v>
          </cell>
          <cell r="G164">
            <v>15046.8228351</v>
          </cell>
          <cell r="H164">
            <v>149159.80897119999</v>
          </cell>
          <cell r="I164"/>
          <cell r="J164"/>
          <cell r="K164">
            <v>30093.645669699999</v>
          </cell>
          <cell r="L164">
            <v>554816.7754093</v>
          </cell>
          <cell r="M164">
            <v>302928.63364650001</v>
          </cell>
          <cell r="N164">
            <v>5965.7717787000001</v>
          </cell>
          <cell r="O164">
            <v>5302.9082470000003</v>
          </cell>
          <cell r="P164">
            <v>15245.8612118</v>
          </cell>
          <cell r="Q164">
            <v>151132.88505780001</v>
          </cell>
          <cell r="R164"/>
          <cell r="S164"/>
          <cell r="T164">
            <v>30491.7224241</v>
          </cell>
          <cell r="U164">
            <v>557051.81143120001</v>
          </cell>
          <cell r="V164">
            <v>304148.95797360002</v>
          </cell>
          <cell r="W164">
            <v>5989.8044241999996</v>
          </cell>
          <cell r="X164">
            <v>5324.2705991000003</v>
          </cell>
          <cell r="Y164">
            <v>15307.2779718</v>
          </cell>
          <cell r="Z164">
            <v>151741.71207400001</v>
          </cell>
          <cell r="AA164"/>
          <cell r="AB164"/>
          <cell r="AC164">
            <v>30614.555945</v>
          </cell>
          <cell r="AD164">
            <v>559215.84131389996</v>
          </cell>
          <cell r="AE164">
            <v>305330.51311910001</v>
          </cell>
          <cell r="AF164">
            <v>6013.0735624999998</v>
          </cell>
          <cell r="AG164">
            <v>5344.9542774000001</v>
          </cell>
          <cell r="AH164">
            <v>15366.7435487</v>
          </cell>
          <cell r="AI164">
            <v>152331.19691649999</v>
          </cell>
          <cell r="AJ164"/>
          <cell r="AK164"/>
          <cell r="AL164">
            <v>30733.487097599998</v>
          </cell>
        </row>
        <row r="165">
          <cell r="B165" t="str">
            <v>Horas cheias - 4,6</v>
          </cell>
          <cell r="C165">
            <v>101258.9049239</v>
          </cell>
          <cell r="D165">
            <v>55287.120131999996</v>
          </cell>
          <cell r="E165">
            <v>1088.8054297000001</v>
          </cell>
          <cell r="F165">
            <v>967.82704820000004</v>
          </cell>
          <cell r="G165">
            <v>2782.5027633</v>
          </cell>
          <cell r="H165">
            <v>27583.070875599999</v>
          </cell>
          <cell r="I165"/>
          <cell r="J165"/>
          <cell r="K165">
            <v>5565.0055276000003</v>
          </cell>
          <cell r="L165">
            <v>106114.46676929999</v>
          </cell>
          <cell r="M165">
            <v>57938.245297100002</v>
          </cell>
          <cell r="N165">
            <v>1141.0157715</v>
          </cell>
          <cell r="O165">
            <v>1014.2362414</v>
          </cell>
          <cell r="P165">
            <v>2915.9291945999998</v>
          </cell>
          <cell r="Q165">
            <v>28905.7328839</v>
          </cell>
          <cell r="R165"/>
          <cell r="S165"/>
          <cell r="T165">
            <v>5831.8583887000004</v>
          </cell>
          <cell r="U165">
            <v>106554.1025558</v>
          </cell>
          <cell r="V165">
            <v>58178.285385800002</v>
          </cell>
          <cell r="W165">
            <v>1145.7430383000001</v>
          </cell>
          <cell r="X165">
            <v>1018.438256</v>
          </cell>
          <cell r="Y165">
            <v>2928.0099866</v>
          </cell>
          <cell r="Z165">
            <v>29025.490301999998</v>
          </cell>
          <cell r="AA165"/>
          <cell r="AB165"/>
          <cell r="AC165">
            <v>5856.0199732999999</v>
          </cell>
          <cell r="AD165">
            <v>106951.8637363</v>
          </cell>
          <cell r="AE165">
            <v>58395.462039799997</v>
          </cell>
          <cell r="AF165">
            <v>1150.0200405999999</v>
          </cell>
          <cell r="AG165">
            <v>1022.2400359</v>
          </cell>
          <cell r="AH165">
            <v>2938.9401026</v>
          </cell>
          <cell r="AI165">
            <v>29133.8410176</v>
          </cell>
          <cell r="AJ165"/>
          <cell r="AK165"/>
          <cell r="AL165">
            <v>5877.8802052999999</v>
          </cell>
        </row>
        <row r="166">
          <cell r="B166" t="str">
            <v>Horas cheias - 5,75</v>
          </cell>
          <cell r="C166">
            <v>82761.663672099996</v>
          </cell>
          <cell r="D166">
            <v>45187.670607</v>
          </cell>
          <cell r="E166">
            <v>889.91036229999997</v>
          </cell>
          <cell r="F166">
            <v>791.03143269999998</v>
          </cell>
          <cell r="G166">
            <v>2274.2153699999999</v>
          </cell>
          <cell r="H166">
            <v>22544.395838600001</v>
          </cell>
          <cell r="I166"/>
          <cell r="J166"/>
          <cell r="K166">
            <v>4548.4307397000002</v>
          </cell>
          <cell r="L166">
            <v>87326.807310100005</v>
          </cell>
          <cell r="M166">
            <v>47680.228125299996</v>
          </cell>
          <cell r="N166">
            <v>938.99792830000001</v>
          </cell>
          <cell r="O166">
            <v>834.66482499999995</v>
          </cell>
          <cell r="P166">
            <v>2399.6613716000002</v>
          </cell>
          <cell r="Q166">
            <v>23787.947510999998</v>
          </cell>
          <cell r="R166"/>
          <cell r="S166"/>
          <cell r="T166">
            <v>4799.3227434</v>
          </cell>
          <cell r="U166">
            <v>87695.477412799999</v>
          </cell>
          <cell r="V166">
            <v>47881.521120099998</v>
          </cell>
          <cell r="W166">
            <v>942.96212290000005</v>
          </cell>
          <cell r="X166">
            <v>838.18855380000002</v>
          </cell>
          <cell r="Y166">
            <v>2409.7920920000001</v>
          </cell>
          <cell r="Z166">
            <v>23888.3737759</v>
          </cell>
          <cell r="AA166"/>
          <cell r="AB166"/>
          <cell r="AC166">
            <v>4819.5841823000001</v>
          </cell>
          <cell r="AD166">
            <v>88029.137591399995</v>
          </cell>
          <cell r="AE166">
            <v>48063.698780500003</v>
          </cell>
          <cell r="AF166">
            <v>946.54986659999997</v>
          </cell>
          <cell r="AG166">
            <v>841.37765899999999</v>
          </cell>
          <cell r="AH166">
            <v>2418.9607698</v>
          </cell>
          <cell r="AI166">
            <v>23979.263286599999</v>
          </cell>
          <cell r="AJ166"/>
          <cell r="AK166"/>
          <cell r="AL166">
            <v>4837.9215402</v>
          </cell>
        </row>
        <row r="167">
          <cell r="B167" t="str">
            <v>Horas cheias - 6,9</v>
          </cell>
          <cell r="C167">
            <v>1408977.3432199</v>
          </cell>
          <cell r="D167">
            <v>769298.26266580005</v>
          </cell>
          <cell r="E167">
            <v>15150.2940129</v>
          </cell>
          <cell r="F167">
            <v>13466.928012</v>
          </cell>
          <cell r="G167">
            <v>38717.418033200003</v>
          </cell>
          <cell r="H167">
            <v>383807.4483316</v>
          </cell>
          <cell r="I167"/>
          <cell r="J167"/>
          <cell r="K167">
            <v>77434.836067099997</v>
          </cell>
          <cell r="L167">
            <v>1421080.0719881</v>
          </cell>
          <cell r="M167">
            <v>775906.32365419995</v>
          </cell>
          <cell r="N167">
            <v>15280.4308814</v>
          </cell>
          <cell r="O167">
            <v>13582.6052287</v>
          </cell>
          <cell r="P167">
            <v>39049.990030599998</v>
          </cell>
          <cell r="Q167">
            <v>387104.24900050001</v>
          </cell>
          <cell r="R167"/>
          <cell r="S167"/>
          <cell r="T167">
            <v>78099.980061399998</v>
          </cell>
          <cell r="U167">
            <v>1426761.5195991001</v>
          </cell>
          <cell r="V167">
            <v>779008.38047400001</v>
          </cell>
          <cell r="W167">
            <v>15341.521716200001</v>
          </cell>
          <cell r="X167">
            <v>13636.9081922</v>
          </cell>
          <cell r="Y167">
            <v>39206.111051899999</v>
          </cell>
          <cell r="Z167">
            <v>388651.88347519998</v>
          </cell>
          <cell r="AA167"/>
          <cell r="AB167"/>
          <cell r="AC167">
            <v>78412.222104400003</v>
          </cell>
          <cell r="AD167">
            <v>1432222.4437768999</v>
          </cell>
          <cell r="AE167">
            <v>781990.03202669998</v>
          </cell>
          <cell r="AF167">
            <v>15400.2413313</v>
          </cell>
          <cell r="AG167">
            <v>13689.1034052</v>
          </cell>
          <cell r="AH167">
            <v>39356.1722907</v>
          </cell>
          <cell r="AI167">
            <v>390139.44705050002</v>
          </cell>
          <cell r="AJ167"/>
          <cell r="AK167"/>
          <cell r="AL167">
            <v>78712.344580100005</v>
          </cell>
        </row>
        <row r="168">
          <cell r="B168" t="str">
            <v>Horas cheias - 10,35</v>
          </cell>
          <cell r="C168">
            <v>303244.56277239998</v>
          </cell>
          <cell r="D168">
            <v>165570.8066752</v>
          </cell>
          <cell r="E168">
            <v>3260.6942236</v>
          </cell>
          <cell r="F168">
            <v>2898.3948655999998</v>
          </cell>
          <cell r="G168">
            <v>8332.8852373999998</v>
          </cell>
          <cell r="H168">
            <v>82604.253658600006</v>
          </cell>
          <cell r="I168"/>
          <cell r="J168"/>
          <cell r="K168">
            <v>16665.770475500001</v>
          </cell>
          <cell r="L168">
            <v>312589.50255480001</v>
          </cell>
          <cell r="M168">
            <v>170673.12146649999</v>
          </cell>
          <cell r="N168">
            <v>3361.1774469000002</v>
          </cell>
          <cell r="O168">
            <v>2987.7132858999998</v>
          </cell>
          <cell r="P168">
            <v>8589.6756977000005</v>
          </cell>
          <cell r="Q168">
            <v>85149.828653000004</v>
          </cell>
          <cell r="R168"/>
          <cell r="S168"/>
          <cell r="T168">
            <v>17179.351395099999</v>
          </cell>
          <cell r="U168">
            <v>313982.74289230001</v>
          </cell>
          <cell r="V168">
            <v>171433.82736190001</v>
          </cell>
          <cell r="W168">
            <v>3376.1585254000001</v>
          </cell>
          <cell r="X168">
            <v>3001.0298005999998</v>
          </cell>
          <cell r="Y168">
            <v>8627.9606767999994</v>
          </cell>
          <cell r="Z168">
            <v>85529.349318099994</v>
          </cell>
          <cell r="AA168"/>
          <cell r="AB168"/>
          <cell r="AC168">
            <v>17255.9213537</v>
          </cell>
          <cell r="AD168">
            <v>315259.61679389997</v>
          </cell>
          <cell r="AE168">
            <v>172130.99746079999</v>
          </cell>
          <cell r="AF168">
            <v>3389.8883531000001</v>
          </cell>
          <cell r="AG168">
            <v>3013.2340912</v>
          </cell>
          <cell r="AH168">
            <v>8663.0480121000001</v>
          </cell>
          <cell r="AI168">
            <v>85877.171599699999</v>
          </cell>
          <cell r="AJ168"/>
          <cell r="AK168"/>
          <cell r="AL168">
            <v>17326.096024800001</v>
          </cell>
        </row>
        <row r="169">
          <cell r="B169" t="str">
            <v>Horas cheias - 13,8</v>
          </cell>
          <cell r="C169">
            <v>164204.44222490001</v>
          </cell>
          <cell r="D169">
            <v>89655.2330907</v>
          </cell>
          <cell r="E169">
            <v>1765.6391639000001</v>
          </cell>
          <cell r="F169">
            <v>1569.4570345</v>
          </cell>
          <cell r="G169">
            <v>4512.1889742000003</v>
          </cell>
          <cell r="H169">
            <v>44729.525480999997</v>
          </cell>
          <cell r="I169"/>
          <cell r="J169"/>
          <cell r="K169">
            <v>9024.3779474999992</v>
          </cell>
          <cell r="L169">
            <v>166923.19850950001</v>
          </cell>
          <cell r="M169">
            <v>91139.667525600002</v>
          </cell>
          <cell r="N169">
            <v>1794.8731021999999</v>
          </cell>
          <cell r="O169">
            <v>1595.4427573999999</v>
          </cell>
          <cell r="P169">
            <v>4586.8979277999997</v>
          </cell>
          <cell r="Q169">
            <v>45470.118590400001</v>
          </cell>
          <cell r="R169"/>
          <cell r="S169"/>
          <cell r="T169">
            <v>9173.7958557000002</v>
          </cell>
          <cell r="U169">
            <v>167680.37176790001</v>
          </cell>
          <cell r="V169">
            <v>91553.082316100001</v>
          </cell>
          <cell r="W169">
            <v>1803.0147503999999</v>
          </cell>
          <cell r="X169">
            <v>1602.6797781</v>
          </cell>
          <cell r="Y169">
            <v>4607.7043614000004</v>
          </cell>
          <cell r="Z169">
            <v>45676.373671499998</v>
          </cell>
          <cell r="AA169"/>
          <cell r="AB169"/>
          <cell r="AC169">
            <v>9215.4087235999996</v>
          </cell>
          <cell r="AD169">
            <v>168350.4303142</v>
          </cell>
          <cell r="AE169">
            <v>91918.932680700003</v>
          </cell>
          <cell r="AF169">
            <v>1810.2196813</v>
          </cell>
          <cell r="AG169">
            <v>1609.0841608000001</v>
          </cell>
          <cell r="AH169">
            <v>4626.1169622999996</v>
          </cell>
          <cell r="AI169">
            <v>45858.898580499997</v>
          </cell>
          <cell r="AJ169"/>
          <cell r="AK169"/>
          <cell r="AL169">
            <v>9252.2339238999994</v>
          </cell>
        </row>
        <row r="170">
          <cell r="B170" t="str">
            <v>Horas cheias - 17,25</v>
          </cell>
          <cell r="C170">
            <v>198036.1770229</v>
          </cell>
          <cell r="D170">
            <v>108127.2794492</v>
          </cell>
          <cell r="E170">
            <v>2129.4212582999999</v>
          </cell>
          <cell r="F170">
            <v>1892.8188961000001</v>
          </cell>
          <cell r="G170">
            <v>5441.8543263000001</v>
          </cell>
          <cell r="H170">
            <v>53945.338543799997</v>
          </cell>
          <cell r="I170"/>
          <cell r="J170"/>
          <cell r="K170">
            <v>10883.708653600001</v>
          </cell>
          <cell r="L170">
            <v>200125.6825692</v>
          </cell>
          <cell r="M170">
            <v>109268.1444848</v>
          </cell>
          <cell r="N170">
            <v>2151.8890600999998</v>
          </cell>
          <cell r="O170">
            <v>1912.7902752</v>
          </cell>
          <cell r="P170">
            <v>5499.2720419999996</v>
          </cell>
          <cell r="Q170">
            <v>54514.5228498</v>
          </cell>
          <cell r="R170"/>
          <cell r="S170"/>
          <cell r="T170">
            <v>10998.5440843</v>
          </cell>
          <cell r="U170">
            <v>200980.3024435</v>
          </cell>
          <cell r="V170">
            <v>109734.76489390001</v>
          </cell>
          <cell r="W170">
            <v>2161.0785212999999</v>
          </cell>
          <cell r="X170">
            <v>1920.9586843</v>
          </cell>
          <cell r="Y170">
            <v>5522.7562195999999</v>
          </cell>
          <cell r="Z170">
            <v>54747.322529500001</v>
          </cell>
          <cell r="AA170"/>
          <cell r="AB170"/>
          <cell r="AC170">
            <v>11045.512440099999</v>
          </cell>
          <cell r="AD170">
            <v>201793.91320420001</v>
          </cell>
          <cell r="AE170">
            <v>110178.9944256</v>
          </cell>
          <cell r="AF170">
            <v>2169.8270243000002</v>
          </cell>
          <cell r="AG170">
            <v>1928.7351326</v>
          </cell>
          <cell r="AH170">
            <v>5545.1135051000001</v>
          </cell>
          <cell r="AI170">
            <v>54968.951266600001</v>
          </cell>
          <cell r="AJ170"/>
          <cell r="AK170"/>
          <cell r="AL170">
            <v>11090.2270099</v>
          </cell>
        </row>
        <row r="171">
          <cell r="B171" t="str">
            <v>Horas cheias - 20,7</v>
          </cell>
          <cell r="C171">
            <v>1042349.6632169</v>
          </cell>
          <cell r="D171">
            <v>569120.42543559999</v>
          </cell>
          <cell r="E171">
            <v>11208.060895500001</v>
          </cell>
          <cell r="F171">
            <v>9962.7207952999997</v>
          </cell>
          <cell r="G171">
            <v>28642.8222867</v>
          </cell>
          <cell r="H171">
            <v>283937.54266839998</v>
          </cell>
          <cell r="I171"/>
          <cell r="J171"/>
          <cell r="K171">
            <v>57285.6445733</v>
          </cell>
          <cell r="L171">
            <v>1044489.6662401001</v>
          </cell>
          <cell r="M171">
            <v>570288.8619735</v>
          </cell>
          <cell r="N171">
            <v>11231.071679999999</v>
          </cell>
          <cell r="O171">
            <v>9983.1748267000003</v>
          </cell>
          <cell r="P171">
            <v>28701.627627099999</v>
          </cell>
          <cell r="Q171">
            <v>284520.48256029998</v>
          </cell>
          <cell r="R171"/>
          <cell r="S171"/>
          <cell r="T171">
            <v>57403.255252700001</v>
          </cell>
          <cell r="U171">
            <v>1048966.5034061</v>
          </cell>
          <cell r="V171">
            <v>572733.20436920004</v>
          </cell>
          <cell r="W171">
            <v>11279.2097135</v>
          </cell>
          <cell r="X171">
            <v>10025.964189800001</v>
          </cell>
          <cell r="Y171">
            <v>28824.647046800001</v>
          </cell>
          <cell r="Z171">
            <v>285739.9794219</v>
          </cell>
          <cell r="AA171"/>
          <cell r="AB171"/>
          <cell r="AC171">
            <v>57649.294094199999</v>
          </cell>
          <cell r="AD171">
            <v>1053084.6631594</v>
          </cell>
          <cell r="AE171">
            <v>574981.70975379995</v>
          </cell>
          <cell r="AF171">
            <v>11323.4910017</v>
          </cell>
          <cell r="AG171">
            <v>10065.325334700001</v>
          </cell>
          <cell r="AH171">
            <v>28937.810338300002</v>
          </cell>
          <cell r="AI171">
            <v>286861.77204369998</v>
          </cell>
          <cell r="AJ171"/>
          <cell r="AK171"/>
          <cell r="AL171">
            <v>57875.620675600003</v>
          </cell>
        </row>
        <row r="172">
          <cell r="A172" t="str">
            <v>BTN_&lt;20,7_Tri_E_Horas de vazio</v>
          </cell>
          <cell r="B172" t="str">
            <v>Horas de vazio</v>
          </cell>
          <cell r="C172">
            <v>3275302.8097851998</v>
          </cell>
          <cell r="D172">
            <v>1400090.8615900001</v>
          </cell>
          <cell r="E172">
            <v>40435.8371558</v>
          </cell>
          <cell r="F172">
            <v>25272.3982235</v>
          </cell>
          <cell r="G172">
            <v>70762.715027500002</v>
          </cell>
          <cell r="H172">
            <v>136470.95040820001</v>
          </cell>
          <cell r="I172"/>
          <cell r="J172"/>
          <cell r="K172">
            <v>232506.06365649999</v>
          </cell>
          <cell r="L172">
            <v>3285073.9539176002</v>
          </cell>
          <cell r="M172">
            <v>1404267.7241292</v>
          </cell>
          <cell r="N172">
            <v>40556.468567099997</v>
          </cell>
          <cell r="O172">
            <v>25347.792854399999</v>
          </cell>
          <cell r="P172">
            <v>70973.819992200006</v>
          </cell>
          <cell r="Q172">
            <v>136878.0814127</v>
          </cell>
          <cell r="R172"/>
          <cell r="S172"/>
          <cell r="T172">
            <v>233199.69425870001</v>
          </cell>
          <cell r="U172">
            <v>3298690.3616936998</v>
          </cell>
          <cell r="V172">
            <v>1410088.3181920999</v>
          </cell>
          <cell r="W172">
            <v>40724.572367300003</v>
          </cell>
          <cell r="X172">
            <v>25452.8577286</v>
          </cell>
          <cell r="Y172">
            <v>71268.001641900002</v>
          </cell>
          <cell r="Z172">
            <v>137445.43173780001</v>
          </cell>
          <cell r="AA172"/>
          <cell r="AB172"/>
          <cell r="AC172">
            <v>234166.2911079</v>
          </cell>
          <cell r="AD172">
            <v>3311427.6988372002</v>
          </cell>
          <cell r="AE172">
            <v>1415533.1366947</v>
          </cell>
          <cell r="AF172">
            <v>40881.823441499997</v>
          </cell>
          <cell r="AG172">
            <v>25551.1396522</v>
          </cell>
          <cell r="AH172">
            <v>71543.191023000007</v>
          </cell>
          <cell r="AI172">
            <v>137976.1541176</v>
          </cell>
          <cell r="AJ172"/>
          <cell r="AK172"/>
          <cell r="AL172">
            <v>235070.48479369999</v>
          </cell>
        </row>
        <row r="173">
          <cell r="B173" t="str">
            <v>Horas de vazio - 3,45</v>
          </cell>
          <cell r="C173">
            <v>490826.25699329999</v>
          </cell>
          <cell r="D173">
            <v>209813.07590620001</v>
          </cell>
          <cell r="E173">
            <v>6059.5834193000001</v>
          </cell>
          <cell r="F173">
            <v>3787.2396374999998</v>
          </cell>
          <cell r="G173">
            <v>10604.2709846</v>
          </cell>
          <cell r="H173">
            <v>20451.094040799999</v>
          </cell>
          <cell r="I173"/>
          <cell r="J173"/>
          <cell r="K173">
            <v>34842.604662199999</v>
          </cell>
          <cell r="L173">
            <v>492421.37751159997</v>
          </cell>
          <cell r="M173">
            <v>210494.94069600001</v>
          </cell>
          <cell r="N173">
            <v>6079.2762654999997</v>
          </cell>
          <cell r="O173">
            <v>3799.5476657999998</v>
          </cell>
          <cell r="P173">
            <v>10638.7334646</v>
          </cell>
          <cell r="Q173">
            <v>20517.557396299999</v>
          </cell>
          <cell r="R173"/>
          <cell r="S173"/>
          <cell r="T173">
            <v>34955.838527</v>
          </cell>
          <cell r="U173">
            <v>494317.28695129999</v>
          </cell>
          <cell r="V173">
            <v>211305.38346469999</v>
          </cell>
          <cell r="W173">
            <v>6102.6825553999997</v>
          </cell>
          <cell r="X173">
            <v>3814.1765970000001</v>
          </cell>
          <cell r="Y173">
            <v>10679.6944711</v>
          </cell>
          <cell r="Z173">
            <v>20596.553622300002</v>
          </cell>
          <cell r="AA173"/>
          <cell r="AB173"/>
          <cell r="AC173">
            <v>35090.424691100001</v>
          </cell>
          <cell r="AD173">
            <v>496168.47204329999</v>
          </cell>
          <cell r="AE173">
            <v>212096.70795700001</v>
          </cell>
          <cell r="AF173">
            <v>6125.5366918999998</v>
          </cell>
          <cell r="AG173">
            <v>3828.4604322999999</v>
          </cell>
          <cell r="AH173">
            <v>10719.6892107</v>
          </cell>
          <cell r="AI173">
            <v>20673.6863347</v>
          </cell>
          <cell r="AJ173"/>
          <cell r="AK173"/>
          <cell r="AL173">
            <v>35221.835978199997</v>
          </cell>
        </row>
        <row r="174">
          <cell r="B174" t="str">
            <v>Horas de vazio - 4,6</v>
          </cell>
          <cell r="C174">
            <v>203862.6658278</v>
          </cell>
          <cell r="D174">
            <v>87144.997583699995</v>
          </cell>
          <cell r="E174">
            <v>2516.8230346</v>
          </cell>
          <cell r="F174">
            <v>1573.0143968</v>
          </cell>
          <cell r="G174">
            <v>4404.4403111000001</v>
          </cell>
          <cell r="H174">
            <v>8494.2777425999993</v>
          </cell>
          <cell r="I174"/>
          <cell r="J174"/>
          <cell r="K174">
            <v>14471.7324505</v>
          </cell>
          <cell r="L174">
            <v>204300.01304719999</v>
          </cell>
          <cell r="M174">
            <v>87331.950021700002</v>
          </cell>
          <cell r="N174">
            <v>2522.2223837000001</v>
          </cell>
          <cell r="O174">
            <v>1576.3889895</v>
          </cell>
          <cell r="P174">
            <v>4413.8891709</v>
          </cell>
          <cell r="Q174">
            <v>8512.5005440000004</v>
          </cell>
          <cell r="R174"/>
          <cell r="S174"/>
          <cell r="T174">
            <v>14502.778703600001</v>
          </cell>
          <cell r="U174">
            <v>205082.2477101</v>
          </cell>
          <cell r="V174">
            <v>87666.331197000007</v>
          </cell>
          <cell r="W174">
            <v>2531.8796011999998</v>
          </cell>
          <cell r="X174">
            <v>1582.4247504</v>
          </cell>
          <cell r="Y174">
            <v>4430.7893027999999</v>
          </cell>
          <cell r="Z174">
            <v>8545.0936550000006</v>
          </cell>
          <cell r="AA174"/>
          <cell r="AB174"/>
          <cell r="AC174">
            <v>14558.3077079</v>
          </cell>
          <cell r="AD174">
            <v>205824.7226365</v>
          </cell>
          <cell r="AE174">
            <v>87983.716312400007</v>
          </cell>
          <cell r="AF174">
            <v>2541.0459583000002</v>
          </cell>
          <cell r="AG174">
            <v>1588.1537244000001</v>
          </cell>
          <cell r="AH174">
            <v>4446.8304269999999</v>
          </cell>
          <cell r="AI174">
            <v>8576.0301103000002</v>
          </cell>
          <cell r="AJ174"/>
          <cell r="AK174"/>
          <cell r="AL174">
            <v>14611.0142617</v>
          </cell>
        </row>
        <row r="175">
          <cell r="B175" t="str">
            <v>Horas de vazio - 5,75</v>
          </cell>
          <cell r="C175">
            <v>192195.51972750001</v>
          </cell>
          <cell r="D175">
            <v>82157.652723099993</v>
          </cell>
          <cell r="E175">
            <v>2372.7841944000002</v>
          </cell>
          <cell r="F175">
            <v>1482.990121</v>
          </cell>
          <cell r="G175">
            <v>4152.3723399</v>
          </cell>
          <cell r="H175">
            <v>8008.1466551000003</v>
          </cell>
          <cell r="I175"/>
          <cell r="J175"/>
          <cell r="K175">
            <v>13643.5091164</v>
          </cell>
          <cell r="L175">
            <v>192528.9105505</v>
          </cell>
          <cell r="M175">
            <v>82300.167009600002</v>
          </cell>
          <cell r="N175">
            <v>2376.9001299000001</v>
          </cell>
          <cell r="O175">
            <v>1485.5625812000001</v>
          </cell>
          <cell r="P175">
            <v>4159.5752277000001</v>
          </cell>
          <cell r="Q175">
            <v>8022.0379394000001</v>
          </cell>
          <cell r="R175"/>
          <cell r="S175"/>
          <cell r="T175">
            <v>13667.1757488</v>
          </cell>
          <cell r="U175">
            <v>193302.55488050001</v>
          </cell>
          <cell r="V175">
            <v>82630.876082400006</v>
          </cell>
          <cell r="W175">
            <v>2386.4512949</v>
          </cell>
          <cell r="X175">
            <v>1491.5320592</v>
          </cell>
          <cell r="Y175">
            <v>4176.2897655999996</v>
          </cell>
          <cell r="Z175">
            <v>8054.2731199999998</v>
          </cell>
          <cell r="AA175"/>
          <cell r="AB175"/>
          <cell r="AC175">
            <v>13722.0949452</v>
          </cell>
          <cell r="AD175">
            <v>194013.47853190001</v>
          </cell>
          <cell r="AE175">
            <v>82934.774001900005</v>
          </cell>
          <cell r="AF175">
            <v>2395.2281299000001</v>
          </cell>
          <cell r="AG175">
            <v>1497.0175815</v>
          </cell>
          <cell r="AH175">
            <v>4191.6492270999997</v>
          </cell>
          <cell r="AI175">
            <v>8083.8949388000001</v>
          </cell>
          <cell r="AJ175"/>
          <cell r="AK175"/>
          <cell r="AL175">
            <v>13772.561747199999</v>
          </cell>
        </row>
        <row r="176">
          <cell r="B176" t="str">
            <v>Horas de vazio - 6,9</v>
          </cell>
          <cell r="C176">
            <v>1010712.1153518</v>
          </cell>
          <cell r="D176">
            <v>432048.23449439998</v>
          </cell>
          <cell r="E176">
            <v>12477.9273502</v>
          </cell>
          <cell r="F176">
            <v>7798.7045932999999</v>
          </cell>
          <cell r="G176">
            <v>21836.372862699998</v>
          </cell>
          <cell r="H176">
            <v>42113.004806899997</v>
          </cell>
          <cell r="I176"/>
          <cell r="J176"/>
          <cell r="K176">
            <v>71748.0822625</v>
          </cell>
          <cell r="L176">
            <v>1017312.2634212</v>
          </cell>
          <cell r="M176">
            <v>434869.5940863</v>
          </cell>
          <cell r="N176">
            <v>12559.4106594</v>
          </cell>
          <cell r="O176">
            <v>7849.6316625999998</v>
          </cell>
          <cell r="P176">
            <v>21978.9686544</v>
          </cell>
          <cell r="Q176">
            <v>42388.010975999998</v>
          </cell>
          <cell r="R176"/>
          <cell r="S176"/>
          <cell r="T176">
            <v>72216.6112918</v>
          </cell>
          <cell r="U176">
            <v>1021358.1281796</v>
          </cell>
          <cell r="V176">
            <v>436599.0763976</v>
          </cell>
          <cell r="W176">
            <v>12609.3596067</v>
          </cell>
          <cell r="X176">
            <v>7880.8497545</v>
          </cell>
          <cell r="Y176">
            <v>22066.379312199999</v>
          </cell>
          <cell r="Z176">
            <v>42556.588674799998</v>
          </cell>
          <cell r="AA176"/>
          <cell r="AB176"/>
          <cell r="AC176">
            <v>72503.817741299994</v>
          </cell>
          <cell r="AD176">
            <v>1025249.9706847999</v>
          </cell>
          <cell r="AE176">
            <v>438262.71894980001</v>
          </cell>
          <cell r="AF176">
            <v>12657.407045399999</v>
          </cell>
          <cell r="AG176">
            <v>7910.8794035000001</v>
          </cell>
          <cell r="AH176">
            <v>22150.462329400001</v>
          </cell>
          <cell r="AI176">
            <v>42718.748778900001</v>
          </cell>
          <cell r="AJ176"/>
          <cell r="AK176"/>
          <cell r="AL176">
            <v>72780.090511500006</v>
          </cell>
        </row>
        <row r="177">
          <cell r="B177" t="str">
            <v>Horas de vazio - 10,35</v>
          </cell>
          <cell r="C177">
            <v>466633.38464369997</v>
          </cell>
          <cell r="D177">
            <v>199471.36966960001</v>
          </cell>
          <cell r="E177">
            <v>5760.9059826000002</v>
          </cell>
          <cell r="F177">
            <v>3600.5662394999999</v>
          </cell>
          <cell r="G177">
            <v>10081.585470599999</v>
          </cell>
          <cell r="H177">
            <v>19443.057693399998</v>
          </cell>
          <cell r="I177"/>
          <cell r="J177"/>
          <cell r="K177">
            <v>33125.209404000001</v>
          </cell>
          <cell r="L177">
            <v>467467.50174069998</v>
          </cell>
          <cell r="M177">
            <v>199827.9289846</v>
          </cell>
          <cell r="N177">
            <v>5771.2037251000002</v>
          </cell>
          <cell r="O177">
            <v>3607.0023283</v>
          </cell>
          <cell r="P177">
            <v>10099.606519000001</v>
          </cell>
          <cell r="Q177">
            <v>19477.812571999999</v>
          </cell>
          <cell r="R177"/>
          <cell r="S177"/>
          <cell r="T177">
            <v>33184.421419500002</v>
          </cell>
          <cell r="U177">
            <v>469562.81065910001</v>
          </cell>
          <cell r="V177">
            <v>200723.6088776</v>
          </cell>
          <cell r="W177">
            <v>5797.0717367999996</v>
          </cell>
          <cell r="X177">
            <v>3623.1698353000002</v>
          </cell>
          <cell r="Y177">
            <v>10144.8755389</v>
          </cell>
          <cell r="Z177">
            <v>19565.117110800002</v>
          </cell>
          <cell r="AA177"/>
          <cell r="AB177"/>
          <cell r="AC177">
            <v>33333.1624849</v>
          </cell>
          <cell r="AD177">
            <v>471439.96495970001</v>
          </cell>
          <cell r="AE177">
            <v>201526.0344037</v>
          </cell>
          <cell r="AF177">
            <v>5820.2464809000003</v>
          </cell>
          <cell r="AG177">
            <v>3637.6540503000001</v>
          </cell>
          <cell r="AH177">
            <v>10185.431341899999</v>
          </cell>
          <cell r="AI177">
            <v>19643.331873200001</v>
          </cell>
          <cell r="AJ177"/>
          <cell r="AK177"/>
          <cell r="AL177">
            <v>33466.417265800002</v>
          </cell>
        </row>
        <row r="178">
          <cell r="B178" t="str">
            <v>Horas de vazio - 13,8</v>
          </cell>
          <cell r="C178">
            <v>177550.7886038</v>
          </cell>
          <cell r="D178">
            <v>75897.482165699999</v>
          </cell>
          <cell r="E178">
            <v>2191.9850439000002</v>
          </cell>
          <cell r="F178">
            <v>1369.9906530999999</v>
          </cell>
          <cell r="G178">
            <v>3835.9738284</v>
          </cell>
          <cell r="H178">
            <v>7397.9495255000002</v>
          </cell>
          <cell r="I178"/>
          <cell r="J178"/>
          <cell r="K178">
            <v>12603.914006000001</v>
          </cell>
          <cell r="L178">
            <v>176676.50842190001</v>
          </cell>
          <cell r="M178">
            <v>75523.754371699993</v>
          </cell>
          <cell r="N178">
            <v>2181.1914618999999</v>
          </cell>
          <cell r="O178">
            <v>1363.2446637</v>
          </cell>
          <cell r="P178">
            <v>3817.0850586000001</v>
          </cell>
          <cell r="Q178">
            <v>7361.5211843999996</v>
          </cell>
          <cell r="R178"/>
          <cell r="S178"/>
          <cell r="T178">
            <v>12541.850906899999</v>
          </cell>
          <cell r="U178">
            <v>177492.36375339999</v>
          </cell>
          <cell r="V178">
            <v>75872.507345299993</v>
          </cell>
          <cell r="W178">
            <v>2191.2637501999998</v>
          </cell>
          <cell r="X178">
            <v>1369.5398439000001</v>
          </cell>
          <cell r="Y178">
            <v>3834.7115632</v>
          </cell>
          <cell r="Z178">
            <v>7395.5151566000004</v>
          </cell>
          <cell r="AA178"/>
          <cell r="AB178"/>
          <cell r="AC178">
            <v>12599.766562700001</v>
          </cell>
          <cell r="AD178">
            <v>178218.44226139999</v>
          </cell>
          <cell r="AE178">
            <v>76182.883497799994</v>
          </cell>
          <cell r="AF178">
            <v>2200.2276820000002</v>
          </cell>
          <cell r="AG178">
            <v>1375.1423015</v>
          </cell>
          <cell r="AH178">
            <v>3850.3984442000001</v>
          </cell>
          <cell r="AI178">
            <v>7425.7684268000003</v>
          </cell>
          <cell r="AJ178"/>
          <cell r="AK178"/>
          <cell r="AL178">
            <v>12651.309172699999</v>
          </cell>
        </row>
        <row r="179">
          <cell r="B179" t="str">
            <v>Horas de vazio - 17,25</v>
          </cell>
          <cell r="C179">
            <v>154053.134421</v>
          </cell>
          <cell r="D179">
            <v>65852.960238800006</v>
          </cell>
          <cell r="E179">
            <v>1901.8905477999999</v>
          </cell>
          <cell r="F179">
            <v>1188.6815928000001</v>
          </cell>
          <cell r="G179">
            <v>3328.3084598</v>
          </cell>
          <cell r="H179">
            <v>6418.8806013000003</v>
          </cell>
          <cell r="I179"/>
          <cell r="J179"/>
          <cell r="K179">
            <v>10935.8706533</v>
          </cell>
          <cell r="L179">
            <v>154477.2267531</v>
          </cell>
          <cell r="M179">
            <v>66034.246621300001</v>
          </cell>
          <cell r="N179">
            <v>1907.1262565</v>
          </cell>
          <cell r="O179">
            <v>1191.9539103</v>
          </cell>
          <cell r="P179">
            <v>3337.4709486000002</v>
          </cell>
          <cell r="Q179">
            <v>6436.5511145</v>
          </cell>
          <cell r="R179"/>
          <cell r="S179"/>
          <cell r="T179">
            <v>10965.975973000001</v>
          </cell>
          <cell r="U179">
            <v>155170.57836690001</v>
          </cell>
          <cell r="V179">
            <v>66330.633036900006</v>
          </cell>
          <cell r="W179">
            <v>1915.6861527999999</v>
          </cell>
          <cell r="X179">
            <v>1197.3038452000001</v>
          </cell>
          <cell r="Y179">
            <v>3352.4507669999998</v>
          </cell>
          <cell r="Z179">
            <v>6465.4407652</v>
          </cell>
          <cell r="AA179"/>
          <cell r="AB179"/>
          <cell r="AC179">
            <v>11015.195378</v>
          </cell>
          <cell r="AD179">
            <v>155814.94968779999</v>
          </cell>
          <cell r="AE179">
            <v>66606.081888400004</v>
          </cell>
          <cell r="AF179">
            <v>1923.6413540000001</v>
          </cell>
          <cell r="AG179">
            <v>1202.2758464000001</v>
          </cell>
          <cell r="AH179">
            <v>3366.3723697999999</v>
          </cell>
          <cell r="AI179">
            <v>6492.2895701999996</v>
          </cell>
          <cell r="AJ179"/>
          <cell r="AK179"/>
          <cell r="AL179">
            <v>11060.9377864</v>
          </cell>
        </row>
        <row r="180">
          <cell r="B180" t="str">
            <v>Horas de vazio - 20,7</v>
          </cell>
          <cell r="C180">
            <v>579468.94421630003</v>
          </cell>
          <cell r="D180">
            <v>247705.0888085</v>
          </cell>
          <cell r="E180">
            <v>7153.9375829999999</v>
          </cell>
          <cell r="F180">
            <v>4471.2109895000003</v>
          </cell>
          <cell r="G180">
            <v>12519.390770399999</v>
          </cell>
          <cell r="H180">
            <v>24144.539342600001</v>
          </cell>
          <cell r="I180"/>
          <cell r="J180"/>
          <cell r="K180">
            <v>41135.141101599998</v>
          </cell>
          <cell r="L180">
            <v>579890.15247139998</v>
          </cell>
          <cell r="M180">
            <v>247885.14233800001</v>
          </cell>
          <cell r="N180">
            <v>7159.1376851000005</v>
          </cell>
          <cell r="O180">
            <v>4474.461053</v>
          </cell>
          <cell r="P180">
            <v>12528.4909484</v>
          </cell>
          <cell r="Q180">
            <v>24162.0896861</v>
          </cell>
          <cell r="R180"/>
          <cell r="S180"/>
          <cell r="T180">
            <v>41165.041688099998</v>
          </cell>
          <cell r="U180">
            <v>582404.39119280002</v>
          </cell>
          <cell r="V180">
            <v>248959.90179060001</v>
          </cell>
          <cell r="W180">
            <v>7190.1776693000002</v>
          </cell>
          <cell r="X180">
            <v>4493.8610430999997</v>
          </cell>
          <cell r="Y180">
            <v>12582.810921099999</v>
          </cell>
          <cell r="Z180">
            <v>24266.849633099999</v>
          </cell>
          <cell r="AA180"/>
          <cell r="AB180"/>
          <cell r="AC180">
            <v>41343.521596799997</v>
          </cell>
          <cell r="AD180">
            <v>584697.69803179998</v>
          </cell>
          <cell r="AE180">
            <v>249940.21968370001</v>
          </cell>
          <cell r="AF180">
            <v>7218.4900991000004</v>
          </cell>
          <cell r="AG180">
            <v>4511.5563123000002</v>
          </cell>
          <cell r="AH180">
            <v>12632.3576729</v>
          </cell>
          <cell r="AI180">
            <v>24362.4040847</v>
          </cell>
          <cell r="AJ180"/>
          <cell r="AK180"/>
          <cell r="AL180">
            <v>41506.318070200003</v>
          </cell>
        </row>
        <row r="181">
          <cell r="B181" t="str">
            <v>VENDA A CLIENTES FINAIS EM BTN (&lt;= 2,3 kVA)</v>
          </cell>
          <cell r="C181">
            <v>504901.33452199999</v>
          </cell>
          <cell r="D181">
            <v>282015.66665169998</v>
          </cell>
          <cell r="E181">
            <v>32914.562569200003</v>
          </cell>
          <cell r="F181">
            <v>9666.7900800000007</v>
          </cell>
          <cell r="G181">
            <v>39835.042464500002</v>
          </cell>
          <cell r="H181">
            <v>103946.50442100001</v>
          </cell>
          <cell r="I181"/>
          <cell r="J181"/>
          <cell r="K181">
            <v>69686.175982899993</v>
          </cell>
          <cell r="L181">
            <v>516586.09830800002</v>
          </cell>
          <cell r="M181">
            <v>287701.97614619997</v>
          </cell>
          <cell r="N181">
            <v>34915.346324099999</v>
          </cell>
          <cell r="O181">
            <v>10148.5730136</v>
          </cell>
          <cell r="P181">
            <v>42094.788896899998</v>
          </cell>
          <cell r="Q181">
            <v>105233.0913628</v>
          </cell>
          <cell r="R181"/>
          <cell r="S181"/>
          <cell r="T181">
            <v>69337.989288500001</v>
          </cell>
          <cell r="U181">
            <v>518442.49340939999</v>
          </cell>
          <cell r="V181">
            <v>288738.1906412</v>
          </cell>
          <cell r="W181">
            <v>35043.583003799999</v>
          </cell>
          <cell r="X181">
            <v>10185.653563</v>
          </cell>
          <cell r="Y181">
            <v>42249.037390700003</v>
          </cell>
          <cell r="Z181">
            <v>105614.1445466</v>
          </cell>
          <cell r="AA181"/>
          <cell r="AB181"/>
          <cell r="AC181">
            <v>69584.740560499995</v>
          </cell>
          <cell r="AD181">
            <v>520246.14695670002</v>
          </cell>
          <cell r="AE181">
            <v>289739.29465489998</v>
          </cell>
          <cell r="AF181">
            <v>35166.793803200002</v>
          </cell>
          <cell r="AG181">
            <v>10221.4028607</v>
          </cell>
          <cell r="AH181">
            <v>42397.4248917</v>
          </cell>
          <cell r="AI181">
            <v>105977.9698371</v>
          </cell>
          <cell r="AJ181"/>
          <cell r="AK181"/>
          <cell r="AL181">
            <v>69828.169660200001</v>
          </cell>
        </row>
        <row r="182">
          <cell r="B182" t="str">
            <v>Potência</v>
          </cell>
          <cell r="C182"/>
          <cell r="D182">
            <v>32877.670413</v>
          </cell>
          <cell r="E182"/>
          <cell r="F182"/>
          <cell r="G182"/>
          <cell r="H182">
            <v>40353.398300499997</v>
          </cell>
          <cell r="I182"/>
          <cell r="J182"/>
          <cell r="K182">
            <v>37161.202799999999</v>
          </cell>
          <cell r="L182"/>
          <cell r="M182">
            <v>31501.9362</v>
          </cell>
          <cell r="N182"/>
          <cell r="O182"/>
          <cell r="P182"/>
          <cell r="Q182">
            <v>38666.696567999999</v>
          </cell>
          <cell r="R182"/>
          <cell r="S182"/>
          <cell r="T182">
            <v>36181.68</v>
          </cell>
          <cell r="U182"/>
          <cell r="V182">
            <v>31614.185399999998</v>
          </cell>
          <cell r="W182"/>
          <cell r="X182"/>
          <cell r="Y182"/>
          <cell r="Z182">
            <v>38804.47236</v>
          </cell>
          <cell r="AA182"/>
          <cell r="AB182"/>
          <cell r="AC182">
            <v>36309.599999999999</v>
          </cell>
          <cell r="AD182"/>
          <cell r="AE182">
            <v>31718.416799999999</v>
          </cell>
          <cell r="AF182"/>
          <cell r="AG182"/>
          <cell r="AH182"/>
          <cell r="AI182">
            <v>38932.436351999997</v>
          </cell>
          <cell r="AJ182"/>
          <cell r="AK182"/>
          <cell r="AL182">
            <v>36437.519999999997</v>
          </cell>
        </row>
        <row r="183">
          <cell r="B183" t="str">
            <v>Tarifa Simples</v>
          </cell>
          <cell r="C183"/>
          <cell r="D183">
            <v>30940.690200000001</v>
          </cell>
          <cell r="E183"/>
          <cell r="F183"/>
          <cell r="G183"/>
          <cell r="H183">
            <v>37978.322952000002</v>
          </cell>
          <cell r="I183"/>
          <cell r="J183"/>
          <cell r="K183">
            <v>35699.519999999997</v>
          </cell>
          <cell r="L183"/>
          <cell r="M183">
            <v>31052.939399999999</v>
          </cell>
          <cell r="N183"/>
          <cell r="O183"/>
          <cell r="P183"/>
          <cell r="Q183">
            <v>38116.130327999999</v>
          </cell>
          <cell r="R183"/>
          <cell r="S183"/>
          <cell r="T183">
            <v>35837.279999999999</v>
          </cell>
          <cell r="U183"/>
          <cell r="V183">
            <v>31165.188600000001</v>
          </cell>
          <cell r="W183"/>
          <cell r="X183"/>
          <cell r="Y183"/>
          <cell r="Z183">
            <v>38253.90612</v>
          </cell>
          <cell r="AA183"/>
          <cell r="AB183"/>
          <cell r="AC183">
            <v>35965.199999999997</v>
          </cell>
          <cell r="AD183"/>
          <cell r="AE183">
            <v>31269.42</v>
          </cell>
          <cell r="AF183"/>
          <cell r="AG183"/>
          <cell r="AH183"/>
          <cell r="AI183">
            <v>38381.870111999997</v>
          </cell>
          <cell r="AJ183"/>
          <cell r="AK183"/>
          <cell r="AL183">
            <v>36093.120000000003</v>
          </cell>
        </row>
        <row r="184">
          <cell r="A184" t="str">
            <v>BTN_Simples_P_1,15</v>
          </cell>
          <cell r="B184" t="str">
            <v>1,15</v>
          </cell>
          <cell r="C184"/>
          <cell r="D184">
            <v>27236.4666</v>
          </cell>
          <cell r="E184"/>
          <cell r="F184"/>
          <cell r="G184"/>
          <cell r="H184">
            <v>33437.975447999997</v>
          </cell>
          <cell r="I184"/>
          <cell r="J184"/>
          <cell r="K184">
            <v>33426.480000000003</v>
          </cell>
          <cell r="L184"/>
          <cell r="M184">
            <v>27348.715800000002</v>
          </cell>
          <cell r="N184"/>
          <cell r="O184"/>
          <cell r="P184"/>
          <cell r="Q184">
            <v>33575.782824000002</v>
          </cell>
          <cell r="R184"/>
          <cell r="S184"/>
          <cell r="T184">
            <v>33564.239999999998</v>
          </cell>
          <cell r="U184"/>
          <cell r="V184">
            <v>27444.929400000001</v>
          </cell>
          <cell r="W184"/>
          <cell r="X184"/>
          <cell r="Y184"/>
          <cell r="Z184">
            <v>33693.903431999999</v>
          </cell>
          <cell r="AA184"/>
          <cell r="AB184"/>
          <cell r="AC184">
            <v>33682.32</v>
          </cell>
          <cell r="AD184"/>
          <cell r="AE184">
            <v>27549.160800000001</v>
          </cell>
          <cell r="AF184"/>
          <cell r="AG184"/>
          <cell r="AH184"/>
          <cell r="AI184">
            <v>33821.867423999996</v>
          </cell>
          <cell r="AJ184"/>
          <cell r="AK184"/>
          <cell r="AL184">
            <v>33810.239999999998</v>
          </cell>
        </row>
        <row r="185">
          <cell r="A185" t="str">
            <v>BTN_Simples_P_2,3</v>
          </cell>
          <cell r="B185" t="str">
            <v>2,3</v>
          </cell>
          <cell r="C185"/>
          <cell r="D185">
            <v>3704.2235999999998</v>
          </cell>
          <cell r="E185"/>
          <cell r="F185"/>
          <cell r="G185"/>
          <cell r="H185">
            <v>4540.3475040000003</v>
          </cell>
          <cell r="I185"/>
          <cell r="J185"/>
          <cell r="K185">
            <v>2273.04</v>
          </cell>
          <cell r="L185"/>
          <cell r="M185">
            <v>3704.2235999999998</v>
          </cell>
          <cell r="N185"/>
          <cell r="O185"/>
          <cell r="P185"/>
          <cell r="Q185">
            <v>4540.3475040000003</v>
          </cell>
          <cell r="R185"/>
          <cell r="S185"/>
          <cell r="T185">
            <v>2273.04</v>
          </cell>
          <cell r="U185"/>
          <cell r="V185">
            <v>3720.2592</v>
          </cell>
          <cell r="W185"/>
          <cell r="X185"/>
          <cell r="Y185"/>
          <cell r="Z185">
            <v>4560.0026879999996</v>
          </cell>
          <cell r="AA185"/>
          <cell r="AB185"/>
          <cell r="AC185">
            <v>2282.88</v>
          </cell>
          <cell r="AD185"/>
          <cell r="AE185">
            <v>3720.2592</v>
          </cell>
          <cell r="AF185"/>
          <cell r="AG185"/>
          <cell r="AH185"/>
          <cell r="AI185">
            <v>4560.0026879999996</v>
          </cell>
          <cell r="AJ185"/>
          <cell r="AK185"/>
          <cell r="AL185">
            <v>2282.88</v>
          </cell>
        </row>
        <row r="186">
          <cell r="B186" t="str">
            <v>Tarifa bi-horária</v>
          </cell>
          <cell r="C186"/>
          <cell r="D186">
            <v>24.0534</v>
          </cell>
          <cell r="E186"/>
          <cell r="F186"/>
          <cell r="G186"/>
          <cell r="H186">
            <v>29.498567999999999</v>
          </cell>
          <cell r="I186"/>
          <cell r="J186"/>
          <cell r="K186">
            <v>19.68</v>
          </cell>
          <cell r="L186"/>
          <cell r="M186">
            <v>24.0534</v>
          </cell>
          <cell r="N186"/>
          <cell r="O186"/>
          <cell r="P186"/>
          <cell r="Q186">
            <v>29.498567999999999</v>
          </cell>
          <cell r="R186"/>
          <cell r="S186"/>
          <cell r="T186">
            <v>19.68</v>
          </cell>
          <cell r="U186"/>
          <cell r="V186">
            <v>24.0534</v>
          </cell>
          <cell r="W186"/>
          <cell r="X186"/>
          <cell r="Y186"/>
          <cell r="Z186">
            <v>29.498567999999999</v>
          </cell>
          <cell r="AA186"/>
          <cell r="AB186"/>
          <cell r="AC186">
            <v>19.68</v>
          </cell>
          <cell r="AD186"/>
          <cell r="AE186">
            <v>24.0534</v>
          </cell>
          <cell r="AF186"/>
          <cell r="AG186"/>
          <cell r="AH186"/>
          <cell r="AI186">
            <v>29.498567999999999</v>
          </cell>
          <cell r="AJ186"/>
          <cell r="AK186"/>
          <cell r="AL186">
            <v>19.68</v>
          </cell>
        </row>
        <row r="187">
          <cell r="A187" t="str">
            <v>BTN_Bi_P_1,15</v>
          </cell>
          <cell r="B187" t="str">
            <v>1,15</v>
          </cell>
          <cell r="C187"/>
          <cell r="D187">
            <v>8.0177999999999994</v>
          </cell>
          <cell r="E187"/>
          <cell r="F187"/>
          <cell r="G187"/>
          <cell r="H187">
            <v>9.8433840000000004</v>
          </cell>
          <cell r="I187"/>
          <cell r="J187"/>
          <cell r="K187">
            <v>9.84</v>
          </cell>
          <cell r="L187"/>
          <cell r="M187">
            <v>8.0177999999999994</v>
          </cell>
          <cell r="N187"/>
          <cell r="O187"/>
          <cell r="P187"/>
          <cell r="Q187">
            <v>9.8433840000000004</v>
          </cell>
          <cell r="R187"/>
          <cell r="S187"/>
          <cell r="T187">
            <v>9.84</v>
          </cell>
          <cell r="U187"/>
          <cell r="V187">
            <v>8.0177999999999994</v>
          </cell>
          <cell r="W187"/>
          <cell r="X187"/>
          <cell r="Y187"/>
          <cell r="Z187">
            <v>9.8433840000000004</v>
          </cell>
          <cell r="AA187"/>
          <cell r="AB187"/>
          <cell r="AC187">
            <v>9.84</v>
          </cell>
          <cell r="AD187"/>
          <cell r="AE187">
            <v>8.0177999999999994</v>
          </cell>
          <cell r="AF187"/>
          <cell r="AG187"/>
          <cell r="AH187"/>
          <cell r="AI187">
            <v>9.8433840000000004</v>
          </cell>
          <cell r="AJ187"/>
          <cell r="AK187"/>
          <cell r="AL187">
            <v>9.84</v>
          </cell>
        </row>
        <row r="188">
          <cell r="A188" t="str">
            <v>BTN_Bi_P_2,3</v>
          </cell>
          <cell r="B188" t="str">
            <v>2,3</v>
          </cell>
          <cell r="C188"/>
          <cell r="D188">
            <v>16.035599999999999</v>
          </cell>
          <cell r="E188"/>
          <cell r="F188"/>
          <cell r="G188"/>
          <cell r="H188">
            <v>19.655183999999998</v>
          </cell>
          <cell r="I188"/>
          <cell r="J188"/>
          <cell r="K188">
            <v>9.84</v>
          </cell>
          <cell r="L188"/>
          <cell r="M188">
            <v>16.035599999999999</v>
          </cell>
          <cell r="N188"/>
          <cell r="O188"/>
          <cell r="P188"/>
          <cell r="Q188">
            <v>19.655183999999998</v>
          </cell>
          <cell r="R188"/>
          <cell r="S188"/>
          <cell r="T188">
            <v>9.84</v>
          </cell>
          <cell r="U188"/>
          <cell r="V188">
            <v>16.035599999999999</v>
          </cell>
          <cell r="W188"/>
          <cell r="X188"/>
          <cell r="Y188"/>
          <cell r="Z188">
            <v>19.655183999999998</v>
          </cell>
          <cell r="AA188"/>
          <cell r="AB188"/>
          <cell r="AC188">
            <v>9.84</v>
          </cell>
          <cell r="AD188"/>
          <cell r="AE188">
            <v>16.035599999999999</v>
          </cell>
          <cell r="AF188"/>
          <cell r="AG188"/>
          <cell r="AH188"/>
          <cell r="AI188">
            <v>19.655183999999998</v>
          </cell>
          <cell r="AJ188"/>
          <cell r="AK188"/>
          <cell r="AL188">
            <v>9.84</v>
          </cell>
        </row>
        <row r="189">
          <cell r="B189" t="str">
            <v>Tarifa tri-horária</v>
          </cell>
          <cell r="C189"/>
          <cell r="D189">
            <v>1912.926813</v>
          </cell>
          <cell r="E189"/>
          <cell r="F189"/>
          <cell r="G189"/>
          <cell r="H189">
            <v>2345.5767805</v>
          </cell>
          <cell r="I189"/>
          <cell r="J189"/>
          <cell r="K189">
            <v>1442.0028</v>
          </cell>
          <cell r="L189"/>
          <cell r="M189">
            <v>424.9434</v>
          </cell>
          <cell r="N189"/>
          <cell r="O189"/>
          <cell r="P189"/>
          <cell r="Q189">
            <v>521.06767200000002</v>
          </cell>
          <cell r="R189"/>
          <cell r="S189"/>
          <cell r="T189">
            <v>324.72000000000003</v>
          </cell>
          <cell r="U189"/>
          <cell r="V189">
            <v>424.9434</v>
          </cell>
          <cell r="W189"/>
          <cell r="X189"/>
          <cell r="Y189"/>
          <cell r="Z189">
            <v>521.06767200000002</v>
          </cell>
          <cell r="AA189"/>
          <cell r="AB189"/>
          <cell r="AC189">
            <v>324.72000000000003</v>
          </cell>
          <cell r="AD189"/>
          <cell r="AE189">
            <v>424.9434</v>
          </cell>
          <cell r="AF189"/>
          <cell r="AG189"/>
          <cell r="AH189"/>
          <cell r="AI189">
            <v>521.06767200000002</v>
          </cell>
          <cell r="AJ189"/>
          <cell r="AK189"/>
          <cell r="AL189">
            <v>324.72000000000003</v>
          </cell>
        </row>
        <row r="190">
          <cell r="A190" t="str">
            <v>BTN_Tri_P_1,15</v>
          </cell>
          <cell r="B190" t="str">
            <v>1,15</v>
          </cell>
          <cell r="C190"/>
          <cell r="D190">
            <v>437.01018900000003</v>
          </cell>
          <cell r="E190"/>
          <cell r="F190"/>
          <cell r="G190"/>
          <cell r="H190">
            <v>536.51364509999996</v>
          </cell>
          <cell r="I190"/>
          <cell r="J190"/>
          <cell r="K190">
            <v>536.32920000000001</v>
          </cell>
          <cell r="L190"/>
          <cell r="M190">
            <v>104.23139999999999</v>
          </cell>
          <cell r="N190"/>
          <cell r="O190"/>
          <cell r="P190"/>
          <cell r="Q190">
            <v>127.963992</v>
          </cell>
          <cell r="R190"/>
          <cell r="S190"/>
          <cell r="T190">
            <v>127.92</v>
          </cell>
          <cell r="U190"/>
          <cell r="V190">
            <v>104.23139999999999</v>
          </cell>
          <cell r="W190"/>
          <cell r="X190"/>
          <cell r="Y190"/>
          <cell r="Z190">
            <v>127.963992</v>
          </cell>
          <cell r="AA190"/>
          <cell r="AB190"/>
          <cell r="AC190">
            <v>127.92</v>
          </cell>
          <cell r="AD190"/>
          <cell r="AE190">
            <v>104.23139999999999</v>
          </cell>
          <cell r="AF190"/>
          <cell r="AG190"/>
          <cell r="AH190"/>
          <cell r="AI190">
            <v>127.963992</v>
          </cell>
          <cell r="AJ190"/>
          <cell r="AK190"/>
          <cell r="AL190">
            <v>127.92</v>
          </cell>
        </row>
        <row r="191">
          <cell r="A191" t="str">
            <v>BTN_Tri_P_2,3</v>
          </cell>
          <cell r="B191" t="str">
            <v>2,3</v>
          </cell>
          <cell r="C191"/>
          <cell r="D191">
            <v>1475.916624</v>
          </cell>
          <cell r="E191"/>
          <cell r="F191"/>
          <cell r="G191"/>
          <cell r="H191">
            <v>1809.0631354</v>
          </cell>
          <cell r="I191"/>
          <cell r="J191"/>
          <cell r="K191">
            <v>905.67359999999996</v>
          </cell>
          <cell r="L191"/>
          <cell r="M191">
            <v>320.71199999999999</v>
          </cell>
          <cell r="N191"/>
          <cell r="O191"/>
          <cell r="P191"/>
          <cell r="Q191">
            <v>393.10368</v>
          </cell>
          <cell r="R191"/>
          <cell r="S191"/>
          <cell r="T191">
            <v>196.8</v>
          </cell>
          <cell r="U191"/>
          <cell r="V191">
            <v>320.71199999999999</v>
          </cell>
          <cell r="W191"/>
          <cell r="X191"/>
          <cell r="Y191"/>
          <cell r="Z191">
            <v>393.10368</v>
          </cell>
          <cell r="AA191"/>
          <cell r="AB191"/>
          <cell r="AC191">
            <v>196.8</v>
          </cell>
          <cell r="AD191"/>
          <cell r="AE191">
            <v>320.71199999999999</v>
          </cell>
          <cell r="AF191"/>
          <cell r="AG191"/>
          <cell r="AH191"/>
          <cell r="AI191">
            <v>393.10368</v>
          </cell>
          <cell r="AJ191"/>
          <cell r="AK191"/>
          <cell r="AL191">
            <v>196.8</v>
          </cell>
        </row>
        <row r="192">
          <cell r="B192" t="str">
            <v>Energia Activa</v>
          </cell>
          <cell r="C192">
            <v>504901.33452199999</v>
          </cell>
          <cell r="D192">
            <v>249137.9962387</v>
          </cell>
          <cell r="E192">
            <v>32914.562569200003</v>
          </cell>
          <cell r="F192">
            <v>9666.7900800000007</v>
          </cell>
          <cell r="G192">
            <v>39835.042464500002</v>
          </cell>
          <cell r="H192">
            <v>63593.106120500001</v>
          </cell>
          <cell r="I192"/>
          <cell r="J192"/>
          <cell r="K192">
            <v>32524.973182900001</v>
          </cell>
          <cell r="L192">
            <v>516586.09830800002</v>
          </cell>
          <cell r="M192">
            <v>256200.03994620001</v>
          </cell>
          <cell r="N192">
            <v>34915.346324099999</v>
          </cell>
          <cell r="O192">
            <v>10148.5730136</v>
          </cell>
          <cell r="P192">
            <v>42094.788896899998</v>
          </cell>
          <cell r="Q192">
            <v>66566.394794799999</v>
          </cell>
          <cell r="R192"/>
          <cell r="S192"/>
          <cell r="T192">
            <v>33156.309288500001</v>
          </cell>
          <cell r="U192">
            <v>518442.49340939999</v>
          </cell>
          <cell r="V192">
            <v>257124.00524120001</v>
          </cell>
          <cell r="W192">
            <v>35043.583003799999</v>
          </cell>
          <cell r="X192">
            <v>10185.653563</v>
          </cell>
          <cell r="Y192">
            <v>42249.037390700003</v>
          </cell>
          <cell r="Z192">
            <v>66809.672186600001</v>
          </cell>
          <cell r="AA192"/>
          <cell r="AB192"/>
          <cell r="AC192">
            <v>33275.140560500004</v>
          </cell>
          <cell r="AD192">
            <v>520246.14695670002</v>
          </cell>
          <cell r="AE192">
            <v>258020.8778549</v>
          </cell>
          <cell r="AF192">
            <v>35166.793803200002</v>
          </cell>
          <cell r="AG192">
            <v>10221.4028607</v>
          </cell>
          <cell r="AH192">
            <v>42397.4248917</v>
          </cell>
          <cell r="AI192">
            <v>67045.533485099993</v>
          </cell>
          <cell r="AJ192"/>
          <cell r="AK192"/>
          <cell r="AL192">
            <v>33390.649660199997</v>
          </cell>
        </row>
        <row r="193">
          <cell r="B193" t="str">
            <v>Tarifa Simples</v>
          </cell>
          <cell r="C193">
            <v>116390.1948389</v>
          </cell>
          <cell r="D193">
            <v>62265.738948899998</v>
          </cell>
          <cell r="E193">
            <v>9347.3990677999991</v>
          </cell>
          <cell r="F193">
            <v>2713.7610195000002</v>
          </cell>
          <cell r="G193">
            <v>11156.5730804</v>
          </cell>
          <cell r="H193">
            <v>22463.910661900001</v>
          </cell>
          <cell r="I193"/>
          <cell r="J193"/>
          <cell r="K193">
            <v>6935.1670505000002</v>
          </cell>
          <cell r="L193">
            <v>116738.2336792</v>
          </cell>
          <cell r="M193">
            <v>62451.930712000001</v>
          </cell>
          <cell r="N193">
            <v>9375.3503734999995</v>
          </cell>
          <cell r="O193">
            <v>2721.8759144000001</v>
          </cell>
          <cell r="P193">
            <v>11189.9343161</v>
          </cell>
          <cell r="Q193">
            <v>22531.083961200002</v>
          </cell>
          <cell r="R193"/>
          <cell r="S193"/>
          <cell r="T193">
            <v>6955.9051153</v>
          </cell>
          <cell r="U193">
            <v>117192.34894310001</v>
          </cell>
          <cell r="V193">
            <v>62694.870612600003</v>
          </cell>
          <cell r="W193">
            <v>9411.8207703000007</v>
          </cell>
          <cell r="X193">
            <v>2732.4640946999998</v>
          </cell>
          <cell r="Y193">
            <v>11233.463499400001</v>
          </cell>
          <cell r="Z193">
            <v>22618.730559600001</v>
          </cell>
          <cell r="AA193"/>
          <cell r="AB193"/>
          <cell r="AC193">
            <v>6982.9637968999996</v>
          </cell>
          <cell r="AD193">
            <v>117634.9505877</v>
          </cell>
          <cell r="AE193">
            <v>62931.651026500003</v>
          </cell>
          <cell r="AF193">
            <v>9447.3664979000005</v>
          </cell>
          <cell r="AG193">
            <v>2742.7838218000002</v>
          </cell>
          <cell r="AH193">
            <v>11275.889046099999</v>
          </cell>
          <cell r="AI193">
            <v>22704.154971200001</v>
          </cell>
          <cell r="AJ193"/>
          <cell r="AK193"/>
          <cell r="AL193">
            <v>7009.3364338000001</v>
          </cell>
        </row>
        <row r="194">
          <cell r="A194" t="str">
            <v>BTN_&lt;2,3_E_Energia Simples</v>
          </cell>
          <cell r="B194" t="str">
            <v>Energia Simples</v>
          </cell>
          <cell r="C194">
            <v>116390.1948389</v>
          </cell>
          <cell r="D194">
            <v>62265.738948899998</v>
          </cell>
          <cell r="E194">
            <v>9347.3990677999991</v>
          </cell>
          <cell r="F194">
            <v>2713.7610195000002</v>
          </cell>
          <cell r="G194">
            <v>11156.5730804</v>
          </cell>
          <cell r="H194">
            <v>22463.910661900001</v>
          </cell>
          <cell r="I194"/>
          <cell r="J194"/>
          <cell r="K194">
            <v>6935.1670505000002</v>
          </cell>
          <cell r="L194">
            <v>116738.2336792</v>
          </cell>
          <cell r="M194">
            <v>62451.930712000001</v>
          </cell>
          <cell r="N194">
            <v>9375.3503734999995</v>
          </cell>
          <cell r="O194">
            <v>2721.8759144000001</v>
          </cell>
          <cell r="P194">
            <v>11189.9343161</v>
          </cell>
          <cell r="Q194">
            <v>22531.083961200002</v>
          </cell>
          <cell r="R194"/>
          <cell r="S194"/>
          <cell r="T194">
            <v>6955.9051153</v>
          </cell>
          <cell r="U194">
            <v>117192.34894310001</v>
          </cell>
          <cell r="V194">
            <v>62694.870612600003</v>
          </cell>
          <cell r="W194">
            <v>9411.8207703000007</v>
          </cell>
          <cell r="X194">
            <v>2732.4640946999998</v>
          </cell>
          <cell r="Y194">
            <v>11233.463499400001</v>
          </cell>
          <cell r="Z194">
            <v>22618.730559600001</v>
          </cell>
          <cell r="AA194"/>
          <cell r="AB194"/>
          <cell r="AC194">
            <v>6982.9637968999996</v>
          </cell>
          <cell r="AD194">
            <v>117634.9505877</v>
          </cell>
          <cell r="AE194">
            <v>62931.651026500003</v>
          </cell>
          <cell r="AF194">
            <v>9447.3664979000005</v>
          </cell>
          <cell r="AG194">
            <v>2742.7838218000002</v>
          </cell>
          <cell r="AH194">
            <v>11275.889046099999</v>
          </cell>
          <cell r="AI194">
            <v>22704.154971200001</v>
          </cell>
          <cell r="AJ194"/>
          <cell r="AK194"/>
          <cell r="AL194">
            <v>7009.3364338000001</v>
          </cell>
        </row>
        <row r="195">
          <cell r="B195" t="str">
            <v>Energia Simples - 1,15</v>
          </cell>
          <cell r="C195">
            <v>107524.0074021</v>
          </cell>
          <cell r="D195">
            <v>57522.5583644</v>
          </cell>
          <cell r="E195">
            <v>8635.3477449000002</v>
          </cell>
          <cell r="F195">
            <v>2507.0364419000002</v>
          </cell>
          <cell r="G195">
            <v>10306.705372500001</v>
          </cell>
          <cell r="H195">
            <v>20752.690547800001</v>
          </cell>
          <cell r="I195"/>
          <cell r="J195"/>
          <cell r="K195">
            <v>6406.8709077000003</v>
          </cell>
          <cell r="L195">
            <v>107929.5341435</v>
          </cell>
          <cell r="M195">
            <v>57739.5046649</v>
          </cell>
          <cell r="N195">
            <v>8667.9159548000007</v>
          </cell>
          <cell r="O195">
            <v>2516.4917283999998</v>
          </cell>
          <cell r="P195">
            <v>10345.577106799999</v>
          </cell>
          <cell r="Q195">
            <v>20830.959310099999</v>
          </cell>
          <cell r="R195"/>
          <cell r="S195"/>
          <cell r="T195">
            <v>6431.0344176999997</v>
          </cell>
          <cell r="U195">
            <v>108348.0700378</v>
          </cell>
          <cell r="V195">
            <v>57963.410524799998</v>
          </cell>
          <cell r="W195">
            <v>8701.5289408000008</v>
          </cell>
          <cell r="X195">
            <v>2526.2503378000001</v>
          </cell>
          <cell r="Y195">
            <v>10385.6958325</v>
          </cell>
          <cell r="Z195">
            <v>20911.7389057</v>
          </cell>
          <cell r="AA195"/>
          <cell r="AB195"/>
          <cell r="AC195">
            <v>6455.9730852000002</v>
          </cell>
          <cell r="AD195">
            <v>108757.56287360001</v>
          </cell>
          <cell r="AE195">
            <v>58182.478583700002</v>
          </cell>
          <cell r="AF195">
            <v>8734.4156712999993</v>
          </cell>
          <cell r="AG195">
            <v>2535.7980977000002</v>
          </cell>
          <cell r="AH195">
            <v>10424.947736399999</v>
          </cell>
          <cell r="AI195">
            <v>20990.773145499999</v>
          </cell>
          <cell r="AJ195"/>
          <cell r="AK195"/>
          <cell r="AL195">
            <v>6480.3729172000003</v>
          </cell>
        </row>
        <row r="196">
          <cell r="B196" t="str">
            <v>Energia Simples - 2,3</v>
          </cell>
          <cell r="C196">
            <v>8866.1874368000008</v>
          </cell>
          <cell r="D196">
            <v>4743.1805844999999</v>
          </cell>
          <cell r="E196">
            <v>712.05132289999995</v>
          </cell>
          <cell r="F196">
            <v>206.7245776</v>
          </cell>
          <cell r="G196">
            <v>849.86770790000003</v>
          </cell>
          <cell r="H196">
            <v>1711.2201141</v>
          </cell>
          <cell r="I196"/>
          <cell r="J196"/>
          <cell r="K196">
            <v>528.29614279999998</v>
          </cell>
          <cell r="L196">
            <v>8808.6995356999996</v>
          </cell>
          <cell r="M196">
            <v>4712.4260470999998</v>
          </cell>
          <cell r="N196">
            <v>707.43441870000004</v>
          </cell>
          <cell r="O196">
            <v>205.384186</v>
          </cell>
          <cell r="P196">
            <v>844.35720930000002</v>
          </cell>
          <cell r="Q196">
            <v>1700.1246510999999</v>
          </cell>
          <cell r="R196"/>
          <cell r="S196"/>
          <cell r="T196">
            <v>524.87069759999997</v>
          </cell>
          <cell r="U196">
            <v>8844.2789052999997</v>
          </cell>
          <cell r="V196">
            <v>4731.4600878000001</v>
          </cell>
          <cell r="W196">
            <v>710.29182949999995</v>
          </cell>
          <cell r="X196">
            <v>206.21375689999999</v>
          </cell>
          <cell r="Y196">
            <v>847.76766689999999</v>
          </cell>
          <cell r="Z196">
            <v>1706.9916539000001</v>
          </cell>
          <cell r="AA196"/>
          <cell r="AB196"/>
          <cell r="AC196">
            <v>526.99071170000002</v>
          </cell>
          <cell r="AD196">
            <v>8877.3877140999994</v>
          </cell>
          <cell r="AE196">
            <v>4749.1724427999998</v>
          </cell>
          <cell r="AF196">
            <v>712.95082660000003</v>
          </cell>
          <cell r="AG196">
            <v>206.9857241</v>
          </cell>
          <cell r="AH196">
            <v>850.94130970000003</v>
          </cell>
          <cell r="AI196">
            <v>1713.3818257</v>
          </cell>
          <cell r="AJ196"/>
          <cell r="AK196"/>
          <cell r="AL196">
            <v>528.96351660000005</v>
          </cell>
        </row>
        <row r="197">
          <cell r="B197" t="str">
            <v>Tarifa bi-horária</v>
          </cell>
          <cell r="C197">
            <v>209.50256329999999</v>
          </cell>
          <cell r="D197">
            <v>111.0519457</v>
          </cell>
          <cell r="E197">
            <v>16.099381000000001</v>
          </cell>
          <cell r="F197">
            <v>4.6495595999999999</v>
          </cell>
          <cell r="G197">
            <v>3.8271956</v>
          </cell>
          <cell r="H197">
            <v>39.1138251</v>
          </cell>
          <cell r="I197"/>
          <cell r="J197"/>
          <cell r="K197">
            <v>12.575071299999999</v>
          </cell>
          <cell r="L197">
            <v>215.45250870000001</v>
          </cell>
          <cell r="M197">
            <v>114.5954081</v>
          </cell>
          <cell r="N197">
            <v>16.801487900000001</v>
          </cell>
          <cell r="O197">
            <v>4.8365729000000002</v>
          </cell>
          <cell r="P197">
            <v>3.9232201999999998</v>
          </cell>
          <cell r="Q197">
            <v>40.775295900000003</v>
          </cell>
          <cell r="R197"/>
          <cell r="S197"/>
          <cell r="T197">
            <v>12.8905812</v>
          </cell>
          <cell r="U197">
            <v>216.00587200000001</v>
          </cell>
          <cell r="V197">
            <v>114.8897458</v>
          </cell>
          <cell r="W197">
            <v>16.844649199999999</v>
          </cell>
          <cell r="X197">
            <v>4.8489965000000002</v>
          </cell>
          <cell r="Y197">
            <v>3.9332964000000001</v>
          </cell>
          <cell r="Z197">
            <v>40.880040700000002</v>
          </cell>
          <cell r="AA197"/>
          <cell r="AB197"/>
          <cell r="AC197">
            <v>12.9236875</v>
          </cell>
          <cell r="AD197">
            <v>216.8727336</v>
          </cell>
          <cell r="AE197">
            <v>115.350877</v>
          </cell>
          <cell r="AF197">
            <v>16.912288499999999</v>
          </cell>
          <cell r="AG197">
            <v>4.8684655000000001</v>
          </cell>
          <cell r="AH197">
            <v>3.9490791000000001</v>
          </cell>
          <cell r="AI197">
            <v>41.044187200000003</v>
          </cell>
          <cell r="AJ197"/>
          <cell r="AK197"/>
          <cell r="AL197">
            <v>12.9755454</v>
          </cell>
        </row>
        <row r="198">
          <cell r="A198" t="str">
            <v>BTN_&lt;2,3_Bi_E_Horas fora de vazio</v>
          </cell>
          <cell r="B198" t="str">
            <v>Horas fora de vazio</v>
          </cell>
          <cell r="C198">
            <v>133.65294639999999</v>
          </cell>
          <cell r="D198">
            <v>78.628575400000003</v>
          </cell>
          <cell r="E198">
            <v>15.1629658</v>
          </cell>
          <cell r="F198">
            <v>4.0643000000000002</v>
          </cell>
          <cell r="G198">
            <v>2.1884693999999998</v>
          </cell>
          <cell r="H198">
            <v>35.953424300000002</v>
          </cell>
          <cell r="I198"/>
          <cell r="J198"/>
          <cell r="K198">
            <v>7.1906850000000002</v>
          </cell>
          <cell r="L198">
            <v>139.8707756</v>
          </cell>
          <cell r="M198">
            <v>82.286550000000005</v>
          </cell>
          <cell r="N198">
            <v>15.8683803</v>
          </cell>
          <cell r="O198">
            <v>4.2533804999999996</v>
          </cell>
          <cell r="P198">
            <v>2.2902817</v>
          </cell>
          <cell r="Q198">
            <v>37.626056800000001</v>
          </cell>
          <cell r="R198"/>
          <cell r="S198"/>
          <cell r="T198">
            <v>7.5252113999999999</v>
          </cell>
          <cell r="U198">
            <v>140.23010120000001</v>
          </cell>
          <cell r="V198">
            <v>82.497942800000004</v>
          </cell>
          <cell r="W198">
            <v>15.9091459</v>
          </cell>
          <cell r="X198">
            <v>4.2643070999999999</v>
          </cell>
          <cell r="Y198">
            <v>2.2961654999999999</v>
          </cell>
          <cell r="Z198">
            <v>37.722717099999997</v>
          </cell>
          <cell r="AA198"/>
          <cell r="AB198"/>
          <cell r="AC198">
            <v>7.5445433</v>
          </cell>
          <cell r="AD198">
            <v>140.79325370000001</v>
          </cell>
          <cell r="AE198">
            <v>82.829247600000002</v>
          </cell>
          <cell r="AF198">
            <v>15.973035599999999</v>
          </cell>
          <cell r="AG198">
            <v>4.2814325000000002</v>
          </cell>
          <cell r="AH198">
            <v>2.3053867000000001</v>
          </cell>
          <cell r="AI198">
            <v>37.874208600000003</v>
          </cell>
          <cell r="AJ198"/>
          <cell r="AK198"/>
          <cell r="AL198">
            <v>7.5748417000000003</v>
          </cell>
        </row>
        <row r="199">
          <cell r="B199" t="str">
            <v>Horas fora de vazio - 1,15</v>
          </cell>
          <cell r="C199">
            <v>9.9941604999999996</v>
          </cell>
          <cell r="D199">
            <v>5.8796054</v>
          </cell>
          <cell r="E199">
            <v>1.1338404</v>
          </cell>
          <cell r="F199">
            <v>0.30391590000000002</v>
          </cell>
          <cell r="G199">
            <v>0.16364709999999999</v>
          </cell>
          <cell r="H199">
            <v>2.6884877</v>
          </cell>
          <cell r="I199"/>
          <cell r="J199"/>
          <cell r="K199">
            <v>0.53769750000000005</v>
          </cell>
          <cell r="L199">
            <v>10.2017592</v>
          </cell>
          <cell r="M199">
            <v>6.0017367000000004</v>
          </cell>
          <cell r="N199">
            <v>1.1573925</v>
          </cell>
          <cell r="O199">
            <v>0.31022909999999998</v>
          </cell>
          <cell r="P199">
            <v>0.16704630000000001</v>
          </cell>
          <cell r="Q199">
            <v>2.7443330000000001</v>
          </cell>
          <cell r="R199"/>
          <cell r="S199"/>
          <cell r="T199">
            <v>0.54886659999999998</v>
          </cell>
          <cell r="U199">
            <v>10.2227415</v>
          </cell>
          <cell r="V199">
            <v>6.0140807000000001</v>
          </cell>
          <cell r="W199">
            <v>1.1597729999999999</v>
          </cell>
          <cell r="X199">
            <v>0.31086710000000001</v>
          </cell>
          <cell r="Y199">
            <v>0.16738990000000001</v>
          </cell>
          <cell r="Z199">
            <v>2.7499772</v>
          </cell>
          <cell r="AA199"/>
          <cell r="AB199"/>
          <cell r="AC199">
            <v>0.54999529999999996</v>
          </cell>
          <cell r="AD199">
            <v>10.239806700000001</v>
          </cell>
          <cell r="AE199">
            <v>6.0241202999999999</v>
          </cell>
          <cell r="AF199">
            <v>1.1617090000000001</v>
          </cell>
          <cell r="AG199">
            <v>0.3113861</v>
          </cell>
          <cell r="AH199">
            <v>0.1676694</v>
          </cell>
          <cell r="AI199">
            <v>2.7545679000000001</v>
          </cell>
          <cell r="AJ199"/>
          <cell r="AK199"/>
          <cell r="AL199">
            <v>0.55091349999999994</v>
          </cell>
        </row>
        <row r="200">
          <cell r="B200" t="str">
            <v>Horas fora de vazio - 2,3</v>
          </cell>
          <cell r="C200">
            <v>123.6587859</v>
          </cell>
          <cell r="D200">
            <v>72.74897</v>
          </cell>
          <cell r="E200">
            <v>14.0291254</v>
          </cell>
          <cell r="F200">
            <v>3.7603841</v>
          </cell>
          <cell r="G200">
            <v>2.0248222999999999</v>
          </cell>
          <cell r="H200">
            <v>33.264936599999999</v>
          </cell>
          <cell r="I200"/>
          <cell r="J200"/>
          <cell r="K200">
            <v>6.6529875000000001</v>
          </cell>
          <cell r="L200">
            <v>129.6690164</v>
          </cell>
          <cell r="M200">
            <v>76.284813299999996</v>
          </cell>
          <cell r="N200">
            <v>14.7109878</v>
          </cell>
          <cell r="O200">
            <v>3.9431514000000001</v>
          </cell>
          <cell r="P200">
            <v>2.1232354</v>
          </cell>
          <cell r="Q200">
            <v>34.881723800000003</v>
          </cell>
          <cell r="R200"/>
          <cell r="S200"/>
          <cell r="T200">
            <v>6.9763447999999997</v>
          </cell>
          <cell r="U200">
            <v>130.00735969999999</v>
          </cell>
          <cell r="V200">
            <v>76.483862099999996</v>
          </cell>
          <cell r="W200">
            <v>14.749372899999999</v>
          </cell>
          <cell r="X200">
            <v>3.9534400000000001</v>
          </cell>
          <cell r="Y200">
            <v>2.1287756</v>
          </cell>
          <cell r="Z200">
            <v>34.972739900000001</v>
          </cell>
          <cell r="AA200"/>
          <cell r="AB200"/>
          <cell r="AC200">
            <v>6.994548</v>
          </cell>
          <cell r="AD200">
            <v>130.55344700000001</v>
          </cell>
          <cell r="AE200">
            <v>76.805127299999995</v>
          </cell>
          <cell r="AF200">
            <v>14.811326599999999</v>
          </cell>
          <cell r="AG200">
            <v>3.9700464000000002</v>
          </cell>
          <cell r="AH200">
            <v>2.1377172999999998</v>
          </cell>
          <cell r="AI200">
            <v>35.119640699999998</v>
          </cell>
          <cell r="AJ200"/>
          <cell r="AK200"/>
          <cell r="AL200">
            <v>7.0239282000000003</v>
          </cell>
        </row>
        <row r="201">
          <cell r="A201" t="str">
            <v>BTN_&lt;2,3_Bi_E_Horas de vazio</v>
          </cell>
          <cell r="B201" t="str">
            <v>Horas de vazio</v>
          </cell>
          <cell r="C201">
            <v>75.849616900000001</v>
          </cell>
          <cell r="D201">
            <v>32.423370300000002</v>
          </cell>
          <cell r="E201">
            <v>0.9364152</v>
          </cell>
          <cell r="F201">
            <v>0.58525959999999999</v>
          </cell>
          <cell r="G201">
            <v>1.6387262</v>
          </cell>
          <cell r="H201">
            <v>3.1604008000000001</v>
          </cell>
          <cell r="I201"/>
          <cell r="J201"/>
          <cell r="K201">
            <v>5.3843863000000001</v>
          </cell>
          <cell r="L201">
            <v>75.581733099999994</v>
          </cell>
          <cell r="M201">
            <v>32.308858100000002</v>
          </cell>
          <cell r="N201">
            <v>0.93310760000000004</v>
          </cell>
          <cell r="O201">
            <v>0.58319240000000006</v>
          </cell>
          <cell r="P201">
            <v>1.6329385000000001</v>
          </cell>
          <cell r="Q201">
            <v>3.1492391</v>
          </cell>
          <cell r="R201"/>
          <cell r="S201"/>
          <cell r="T201">
            <v>5.3653697999999999</v>
          </cell>
          <cell r="U201">
            <v>75.775770800000004</v>
          </cell>
          <cell r="V201">
            <v>32.391803000000003</v>
          </cell>
          <cell r="W201">
            <v>0.93550330000000004</v>
          </cell>
          <cell r="X201">
            <v>0.58468940000000003</v>
          </cell>
          <cell r="Y201">
            <v>1.6371309000000001</v>
          </cell>
          <cell r="Z201">
            <v>3.1573235999999998</v>
          </cell>
          <cell r="AA201"/>
          <cell r="AB201"/>
          <cell r="AC201">
            <v>5.3791441999999998</v>
          </cell>
          <cell r="AD201">
            <v>76.079479899999995</v>
          </cell>
          <cell r="AE201">
            <v>32.521629400000002</v>
          </cell>
          <cell r="AF201">
            <v>0.93925289999999995</v>
          </cell>
          <cell r="AG201">
            <v>0.58703300000000003</v>
          </cell>
          <cell r="AH201">
            <v>1.6436923999999999</v>
          </cell>
          <cell r="AI201">
            <v>3.1699785999999999</v>
          </cell>
          <cell r="AJ201"/>
          <cell r="AK201"/>
          <cell r="AL201">
            <v>5.4007037000000002</v>
          </cell>
        </row>
        <row r="202">
          <cell r="B202" t="str">
            <v>Horas de vazio - 1,15</v>
          </cell>
          <cell r="C202">
            <v>5.8948090000000004</v>
          </cell>
          <cell r="D202">
            <v>2.5198488999999999</v>
          </cell>
          <cell r="E202">
            <v>7.2775500000000007E-2</v>
          </cell>
          <cell r="F202">
            <v>4.5484700000000003E-2</v>
          </cell>
          <cell r="G202">
            <v>0.1273569</v>
          </cell>
          <cell r="H202">
            <v>0.2456171</v>
          </cell>
          <cell r="I202"/>
          <cell r="J202"/>
          <cell r="K202">
            <v>0.41845860000000001</v>
          </cell>
          <cell r="L202">
            <v>5.7492763</v>
          </cell>
          <cell r="M202">
            <v>2.4576380000000002</v>
          </cell>
          <cell r="N202">
            <v>7.0978600000000003E-2</v>
          </cell>
          <cell r="O202">
            <v>4.4361699999999997E-2</v>
          </cell>
          <cell r="P202">
            <v>0.12421260000000001</v>
          </cell>
          <cell r="Q202">
            <v>0.2395533</v>
          </cell>
          <cell r="R202"/>
          <cell r="S202"/>
          <cell r="T202">
            <v>0.40812749999999998</v>
          </cell>
          <cell r="U202">
            <v>5.761101</v>
          </cell>
          <cell r="V202">
            <v>2.4626928000000001</v>
          </cell>
          <cell r="W202">
            <v>7.1124599999999996E-2</v>
          </cell>
          <cell r="X202">
            <v>4.4452899999999997E-2</v>
          </cell>
          <cell r="Y202">
            <v>0.1244682</v>
          </cell>
          <cell r="Z202">
            <v>0.2400458</v>
          </cell>
          <cell r="AA202"/>
          <cell r="AB202"/>
          <cell r="AC202">
            <v>0.40896700000000002</v>
          </cell>
          <cell r="AD202">
            <v>5.7707183000000004</v>
          </cell>
          <cell r="AE202">
            <v>2.4668038999999999</v>
          </cell>
          <cell r="AF202">
            <v>7.1243399999999998E-2</v>
          </cell>
          <cell r="AG202">
            <v>4.4527200000000003E-2</v>
          </cell>
          <cell r="AH202">
            <v>0.1246758</v>
          </cell>
          <cell r="AI202">
            <v>0.24044679999999999</v>
          </cell>
          <cell r="AJ202"/>
          <cell r="AK202"/>
          <cell r="AL202">
            <v>0.4096496</v>
          </cell>
        </row>
        <row r="203">
          <cell r="B203" t="str">
            <v>Horas de vazio - 2,3</v>
          </cell>
          <cell r="C203">
            <v>69.954807900000006</v>
          </cell>
          <cell r="D203">
            <v>29.903521399999999</v>
          </cell>
          <cell r="E203">
            <v>0.86363970000000001</v>
          </cell>
          <cell r="F203">
            <v>0.53977489999999995</v>
          </cell>
          <cell r="G203">
            <v>1.5113692999999999</v>
          </cell>
          <cell r="H203">
            <v>2.9147837000000001</v>
          </cell>
          <cell r="I203"/>
          <cell r="J203"/>
          <cell r="K203">
            <v>4.9659276999999999</v>
          </cell>
          <cell r="L203">
            <v>69.832456800000003</v>
          </cell>
          <cell r="M203">
            <v>29.851220099999999</v>
          </cell>
          <cell r="N203">
            <v>0.86212900000000003</v>
          </cell>
          <cell r="O203">
            <v>0.5388307</v>
          </cell>
          <cell r="P203">
            <v>1.5087259</v>
          </cell>
          <cell r="Q203">
            <v>2.9096858000000001</v>
          </cell>
          <cell r="R203"/>
          <cell r="S203"/>
          <cell r="T203">
            <v>4.9572422999999999</v>
          </cell>
          <cell r="U203">
            <v>70.014669799999993</v>
          </cell>
          <cell r="V203">
            <v>29.9291102</v>
          </cell>
          <cell r="W203">
            <v>0.86437870000000006</v>
          </cell>
          <cell r="X203">
            <v>0.54023650000000001</v>
          </cell>
          <cell r="Y203">
            <v>1.5126626999999999</v>
          </cell>
          <cell r="Z203">
            <v>2.9172777999999999</v>
          </cell>
          <cell r="AA203"/>
          <cell r="AB203"/>
          <cell r="AC203">
            <v>4.9701772000000002</v>
          </cell>
          <cell r="AD203">
            <v>70.308761599999997</v>
          </cell>
          <cell r="AE203">
            <v>30.0548255</v>
          </cell>
          <cell r="AF203">
            <v>0.86800949999999999</v>
          </cell>
          <cell r="AG203">
            <v>0.54250580000000004</v>
          </cell>
          <cell r="AH203">
            <v>1.5190166000000001</v>
          </cell>
          <cell r="AI203">
            <v>2.9295317999999999</v>
          </cell>
          <cell r="AJ203"/>
          <cell r="AK203"/>
          <cell r="AL203">
            <v>4.9910541000000004</v>
          </cell>
        </row>
        <row r="204">
          <cell r="B204" t="str">
            <v>Tarifa Tri-horária</v>
          </cell>
          <cell r="C204">
            <v>388301.63711980003</v>
          </cell>
          <cell r="D204">
            <v>186761.20534409999</v>
          </cell>
          <cell r="E204">
            <v>23551.064120399999</v>
          </cell>
          <cell r="F204">
            <v>6948.3795008999996</v>
          </cell>
          <cell r="G204">
            <v>28674.642188500002</v>
          </cell>
          <cell r="H204">
            <v>41090.081633499998</v>
          </cell>
          <cell r="I204"/>
          <cell r="J204"/>
          <cell r="K204">
            <v>25577.231061099999</v>
          </cell>
          <cell r="L204">
            <v>399632.41212009999</v>
          </cell>
          <cell r="M204">
            <v>193633.51382610001</v>
          </cell>
          <cell r="N204">
            <v>25523.194462700001</v>
          </cell>
          <cell r="O204">
            <v>7421.8605262999999</v>
          </cell>
          <cell r="P204">
            <v>30900.9313606</v>
          </cell>
          <cell r="Q204">
            <v>43994.535537700001</v>
          </cell>
          <cell r="R204"/>
          <cell r="S204"/>
          <cell r="T204">
            <v>26187.513591999999</v>
          </cell>
          <cell r="U204">
            <v>401034.13859430002</v>
          </cell>
          <cell r="V204">
            <v>194314.24488280001</v>
          </cell>
          <cell r="W204">
            <v>25614.917584300001</v>
          </cell>
          <cell r="X204">
            <v>7448.3404718000002</v>
          </cell>
          <cell r="Y204">
            <v>31011.6405949</v>
          </cell>
          <cell r="Z204">
            <v>44150.061586299998</v>
          </cell>
          <cell r="AA204"/>
          <cell r="AB204"/>
          <cell r="AC204">
            <v>26279.253076100002</v>
          </cell>
          <cell r="AD204">
            <v>402394.32363539998</v>
          </cell>
          <cell r="AE204">
            <v>194973.8759514</v>
          </cell>
          <cell r="AF204">
            <v>25702.5150168</v>
          </cell>
          <cell r="AG204">
            <v>7473.7505733999997</v>
          </cell>
          <cell r="AH204">
            <v>31117.586766500001</v>
          </cell>
          <cell r="AI204">
            <v>44300.334326700002</v>
          </cell>
          <cell r="AJ204"/>
          <cell r="AK204"/>
          <cell r="AL204">
            <v>26368.337681000001</v>
          </cell>
        </row>
        <row r="205">
          <cell r="A205" t="str">
            <v>BTN_&lt;2,3_Tri_E_Horas de ponta</v>
          </cell>
          <cell r="B205" t="str">
            <v>Horas de ponta</v>
          </cell>
          <cell r="C205">
            <v>43988.096860700003</v>
          </cell>
          <cell r="D205">
            <v>31673.3464327</v>
          </cell>
          <cell r="E205">
            <v>19406.513321499999</v>
          </cell>
          <cell r="F205">
            <v>4168.8065649999999</v>
          </cell>
          <cell r="G205">
            <v>20844.032825900002</v>
          </cell>
          <cell r="H205">
            <v>11356.4040921</v>
          </cell>
          <cell r="I205"/>
          <cell r="J205"/>
          <cell r="K205">
            <v>2204.1965750999998</v>
          </cell>
          <cell r="L205">
            <v>48284.930193300002</v>
          </cell>
          <cell r="M205">
            <v>34767.253657499998</v>
          </cell>
          <cell r="N205">
            <v>21302.175085899999</v>
          </cell>
          <cell r="O205">
            <v>4576.0227954000002</v>
          </cell>
          <cell r="P205">
            <v>22880.113980099999</v>
          </cell>
          <cell r="Q205">
            <v>12465.7172716</v>
          </cell>
          <cell r="R205"/>
          <cell r="S205"/>
          <cell r="T205">
            <v>2419.5063055000001</v>
          </cell>
          <cell r="U205">
            <v>48459.422228399999</v>
          </cell>
          <cell r="V205">
            <v>34892.895525599997</v>
          </cell>
          <cell r="W205">
            <v>21379.156865699999</v>
          </cell>
          <cell r="X205">
            <v>4592.5596230000001</v>
          </cell>
          <cell r="Y205">
            <v>22962.798115199999</v>
          </cell>
          <cell r="Z205">
            <v>12510.7658696</v>
          </cell>
          <cell r="AA205"/>
          <cell r="AB205"/>
          <cell r="AC205">
            <v>2428.2499154000002</v>
          </cell>
          <cell r="AD205">
            <v>48625.462172</v>
          </cell>
          <cell r="AE205">
            <v>35012.451520399998</v>
          </cell>
          <cell r="AF205">
            <v>21452.409781999999</v>
          </cell>
          <cell r="AG205">
            <v>4608.2954344</v>
          </cell>
          <cell r="AH205">
            <v>23041.477172700001</v>
          </cell>
          <cell r="AI205">
            <v>12553.632390799999</v>
          </cell>
          <cell r="AJ205"/>
          <cell r="AK205"/>
          <cell r="AL205">
            <v>2436.5699997000002</v>
          </cell>
        </row>
        <row r="206">
          <cell r="B206" t="str">
            <v>Horas de ponta - 1,15</v>
          </cell>
          <cell r="C206">
            <v>16097.692126899999</v>
          </cell>
          <cell r="D206">
            <v>11591.0397565</v>
          </cell>
          <cell r="E206">
            <v>7101.9229979000002</v>
          </cell>
          <cell r="F206">
            <v>1525.5982732</v>
          </cell>
          <cell r="G206">
            <v>7627.9913673000001</v>
          </cell>
          <cell r="H206">
            <v>4155.9401249000002</v>
          </cell>
          <cell r="I206"/>
          <cell r="J206"/>
          <cell r="K206">
            <v>806.63816810000003</v>
          </cell>
          <cell r="L206">
            <v>17671.8890809</v>
          </cell>
          <cell r="M206">
            <v>12724.530155599999</v>
          </cell>
          <cell r="N206">
            <v>7796.4216538999999</v>
          </cell>
          <cell r="O206">
            <v>1674.7868735</v>
          </cell>
          <cell r="P206">
            <v>8373.9343683999996</v>
          </cell>
          <cell r="Q206">
            <v>4562.3504489999996</v>
          </cell>
          <cell r="R206"/>
          <cell r="S206"/>
          <cell r="T206">
            <v>885.519496</v>
          </cell>
          <cell r="U206">
            <v>17737.5187941</v>
          </cell>
          <cell r="V206">
            <v>12771.786408100001</v>
          </cell>
          <cell r="W206">
            <v>7825.3759387999999</v>
          </cell>
          <cell r="X206">
            <v>1681.0066832</v>
          </cell>
          <cell r="Y206">
            <v>8405.0334158000005</v>
          </cell>
          <cell r="Z206">
            <v>4579.2940679000003</v>
          </cell>
          <cell r="AA206"/>
          <cell r="AB206"/>
          <cell r="AC206">
            <v>888.80813139999998</v>
          </cell>
          <cell r="AD206">
            <v>17799.845817400001</v>
          </cell>
          <cell r="AE206">
            <v>12816.664581000001</v>
          </cell>
          <cell r="AF206">
            <v>7852.8731551000001</v>
          </cell>
          <cell r="AG206">
            <v>1686.9134925000001</v>
          </cell>
          <cell r="AH206">
            <v>8434.5674624999992</v>
          </cell>
          <cell r="AI206">
            <v>4595.3850314000001</v>
          </cell>
          <cell r="AJ206"/>
          <cell r="AK206"/>
          <cell r="AL206">
            <v>891.93127159999995</v>
          </cell>
        </row>
        <row r="207">
          <cell r="B207" t="str">
            <v>Horas de ponta - 2,3</v>
          </cell>
          <cell r="C207">
            <v>27890.404733799998</v>
          </cell>
          <cell r="D207">
            <v>20082.306676200002</v>
          </cell>
          <cell r="E207">
            <v>12304.590323599999</v>
          </cell>
          <cell r="F207">
            <v>2643.2082918000001</v>
          </cell>
          <cell r="G207">
            <v>13216.041458600001</v>
          </cell>
          <cell r="H207">
            <v>7200.4639672000003</v>
          </cell>
          <cell r="I207"/>
          <cell r="J207"/>
          <cell r="K207">
            <v>1397.558407</v>
          </cell>
          <cell r="L207">
            <v>30613.041112399998</v>
          </cell>
          <cell r="M207">
            <v>22042.7235019</v>
          </cell>
          <cell r="N207">
            <v>13505.753432</v>
          </cell>
          <cell r="O207">
            <v>2901.2359219</v>
          </cell>
          <cell r="P207">
            <v>14506.179611699999</v>
          </cell>
          <cell r="Q207">
            <v>7903.3668226</v>
          </cell>
          <cell r="R207"/>
          <cell r="S207"/>
          <cell r="T207">
            <v>1533.9868094999999</v>
          </cell>
          <cell r="U207">
            <v>30721.903434299998</v>
          </cell>
          <cell r="V207">
            <v>22121.1091175</v>
          </cell>
          <cell r="W207">
            <v>13553.780926900001</v>
          </cell>
          <cell r="X207">
            <v>2911.5529397999999</v>
          </cell>
          <cell r="Y207">
            <v>14557.764699400001</v>
          </cell>
          <cell r="Z207">
            <v>7931.4718016999996</v>
          </cell>
          <cell r="AA207"/>
          <cell r="AB207"/>
          <cell r="AC207">
            <v>1539.4417840000001</v>
          </cell>
          <cell r="AD207">
            <v>30825.616354599999</v>
          </cell>
          <cell r="AE207">
            <v>22195.786939400001</v>
          </cell>
          <cell r="AF207">
            <v>13599.536626900001</v>
          </cell>
          <cell r="AG207">
            <v>2921.3819419000001</v>
          </cell>
          <cell r="AH207">
            <v>14606.9097102</v>
          </cell>
          <cell r="AI207">
            <v>7958.2473594000003</v>
          </cell>
          <cell r="AJ207"/>
          <cell r="AK207"/>
          <cell r="AL207">
            <v>1544.6387281</v>
          </cell>
        </row>
        <row r="208">
          <cell r="A208" t="str">
            <v>BTN_&lt;2,3_Tri_E_Horas cheias</v>
          </cell>
          <cell r="B208" t="str">
            <v>Horas cheias</v>
          </cell>
          <cell r="C208">
            <v>66688.172869799993</v>
          </cell>
          <cell r="D208">
            <v>36411.5830365</v>
          </cell>
          <cell r="E208">
            <v>717.07712739999999</v>
          </cell>
          <cell r="F208">
            <v>637.40189090000001</v>
          </cell>
          <cell r="G208">
            <v>1832.5304378999999</v>
          </cell>
          <cell r="H208">
            <v>18165.9539004</v>
          </cell>
          <cell r="I208"/>
          <cell r="J208"/>
          <cell r="K208">
            <v>3665.0608750000001</v>
          </cell>
          <cell r="L208">
            <v>73198.070966800005</v>
          </cell>
          <cell r="M208">
            <v>39965.971842400002</v>
          </cell>
          <cell r="N208">
            <v>787.07603189999998</v>
          </cell>
          <cell r="O208">
            <v>699.62313970000002</v>
          </cell>
          <cell r="P208">
            <v>2011.4165261999999</v>
          </cell>
          <cell r="Q208">
            <v>19939.259475700001</v>
          </cell>
          <cell r="R208"/>
          <cell r="S208"/>
          <cell r="T208">
            <v>4022.8330516999999</v>
          </cell>
          <cell r="U208">
            <v>73455.2610021</v>
          </cell>
          <cell r="V208">
            <v>40106.396987200002</v>
          </cell>
          <cell r="W208">
            <v>789.84151629999997</v>
          </cell>
          <cell r="X208">
            <v>702.08134719999998</v>
          </cell>
          <cell r="Y208">
            <v>2018.4838752000001</v>
          </cell>
          <cell r="Z208">
            <v>20009.318409799998</v>
          </cell>
          <cell r="AA208"/>
          <cell r="AB208"/>
          <cell r="AC208">
            <v>4036.9677489000001</v>
          </cell>
          <cell r="AD208">
            <v>73705.115739300003</v>
          </cell>
          <cell r="AE208">
            <v>40242.8170761</v>
          </cell>
          <cell r="AF208">
            <v>792.52812640000002</v>
          </cell>
          <cell r="AG208">
            <v>704.46944610000003</v>
          </cell>
          <cell r="AH208">
            <v>2025.3496560999999</v>
          </cell>
          <cell r="AI208">
            <v>20077.379197300001</v>
          </cell>
          <cell r="AJ208"/>
          <cell r="AK208"/>
          <cell r="AL208">
            <v>4050.6993121</v>
          </cell>
        </row>
        <row r="209">
          <cell r="B209" t="str">
            <v>Horas cheias - 1,15</v>
          </cell>
          <cell r="C209">
            <v>24375.8848168</v>
          </cell>
          <cell r="D209">
            <v>13309.174864099999</v>
          </cell>
          <cell r="E209">
            <v>262.10628789999998</v>
          </cell>
          <cell r="F209">
            <v>232.98336750000001</v>
          </cell>
          <cell r="G209">
            <v>669.82718179999995</v>
          </cell>
          <cell r="H209">
            <v>6640.0259717999998</v>
          </cell>
          <cell r="I209"/>
          <cell r="J209"/>
          <cell r="K209">
            <v>1339.6543631</v>
          </cell>
          <cell r="L209">
            <v>26753.9952514</v>
          </cell>
          <cell r="M209">
            <v>14607.617479</v>
          </cell>
          <cell r="N209">
            <v>287.67736830000001</v>
          </cell>
          <cell r="O209">
            <v>255.71321589999999</v>
          </cell>
          <cell r="P209">
            <v>735.17549650000001</v>
          </cell>
          <cell r="Q209">
            <v>7287.8266637999996</v>
          </cell>
          <cell r="R209"/>
          <cell r="S209"/>
          <cell r="T209">
            <v>1470.3509939999999</v>
          </cell>
          <cell r="U209">
            <v>26850.0509289</v>
          </cell>
          <cell r="V209">
            <v>14660.063649199999</v>
          </cell>
          <cell r="W209">
            <v>288.71022499999998</v>
          </cell>
          <cell r="X209">
            <v>256.63131090000002</v>
          </cell>
          <cell r="Y209">
            <v>737.81501960000003</v>
          </cell>
          <cell r="Z209">
            <v>7313.9923681</v>
          </cell>
          <cell r="AA209"/>
          <cell r="AB209"/>
          <cell r="AC209">
            <v>1475.6300383</v>
          </cell>
          <cell r="AD209">
            <v>26943.714951099999</v>
          </cell>
          <cell r="AE209">
            <v>14711.203981500001</v>
          </cell>
          <cell r="AF209">
            <v>289.71736509999999</v>
          </cell>
          <cell r="AG209">
            <v>257.52654699999999</v>
          </cell>
          <cell r="AH209">
            <v>740.38882149999995</v>
          </cell>
          <cell r="AI209">
            <v>7339.5065812000003</v>
          </cell>
          <cell r="AJ209"/>
          <cell r="AK209"/>
          <cell r="AL209">
            <v>1480.7776441999999</v>
          </cell>
        </row>
        <row r="210">
          <cell r="B210" t="str">
            <v>Horas cheias - 2,3</v>
          </cell>
          <cell r="C210">
            <v>42312.288052999997</v>
          </cell>
          <cell r="D210">
            <v>23102.408172399999</v>
          </cell>
          <cell r="E210">
            <v>454.97083950000001</v>
          </cell>
          <cell r="F210">
            <v>404.41852340000003</v>
          </cell>
          <cell r="G210">
            <v>1162.7032561000001</v>
          </cell>
          <cell r="H210">
            <v>11525.9279286</v>
          </cell>
          <cell r="I210"/>
          <cell r="J210"/>
          <cell r="K210">
            <v>2325.4065119000002</v>
          </cell>
          <cell r="L210">
            <v>46444.075715400002</v>
          </cell>
          <cell r="M210">
            <v>25358.354363400002</v>
          </cell>
          <cell r="N210">
            <v>499.39866360000002</v>
          </cell>
          <cell r="O210">
            <v>443.9099238</v>
          </cell>
          <cell r="P210">
            <v>1276.2410296999999</v>
          </cell>
          <cell r="Q210">
            <v>12651.4328119</v>
          </cell>
          <cell r="R210"/>
          <cell r="S210"/>
          <cell r="T210">
            <v>2552.4820577</v>
          </cell>
          <cell r="U210">
            <v>46605.210073200004</v>
          </cell>
          <cell r="V210">
            <v>25446.333338</v>
          </cell>
          <cell r="W210">
            <v>501.13129129999999</v>
          </cell>
          <cell r="X210">
            <v>445.45003630000002</v>
          </cell>
          <cell r="Y210">
            <v>1280.6688555999999</v>
          </cell>
          <cell r="Z210">
            <v>12695.3260417</v>
          </cell>
          <cell r="AA210"/>
          <cell r="AB210"/>
          <cell r="AC210">
            <v>2561.3377105999998</v>
          </cell>
          <cell r="AD210">
            <v>46761.400788200001</v>
          </cell>
          <cell r="AE210">
            <v>25531.613094600001</v>
          </cell>
          <cell r="AF210">
            <v>502.81076130000002</v>
          </cell>
          <cell r="AG210">
            <v>446.94289909999998</v>
          </cell>
          <cell r="AH210">
            <v>1284.9608346</v>
          </cell>
          <cell r="AI210">
            <v>12737.8726161</v>
          </cell>
          <cell r="AJ210"/>
          <cell r="AK210"/>
          <cell r="AL210">
            <v>2569.9216679000001</v>
          </cell>
        </row>
        <row r="211">
          <cell r="A211" t="str">
            <v>BTN_&lt;2,3_Tri_E_Horas de vazio</v>
          </cell>
          <cell r="B211" t="str">
            <v>Horas de vazio</v>
          </cell>
          <cell r="C211">
            <v>277625.36738930002</v>
          </cell>
          <cell r="D211">
            <v>118676.27587490001</v>
          </cell>
          <cell r="E211">
            <v>3427.4736714999999</v>
          </cell>
          <cell r="F211">
            <v>2142.171045</v>
          </cell>
          <cell r="G211">
            <v>5998.0789247000002</v>
          </cell>
          <cell r="H211">
            <v>11567.723641</v>
          </cell>
          <cell r="I211"/>
          <cell r="J211"/>
          <cell r="K211">
            <v>19707.973611000001</v>
          </cell>
          <cell r="L211">
            <v>278149.41096000001</v>
          </cell>
          <cell r="M211">
            <v>118900.2883262</v>
          </cell>
          <cell r="N211">
            <v>3433.9433448999998</v>
          </cell>
          <cell r="O211">
            <v>2146.2145912000001</v>
          </cell>
          <cell r="P211">
            <v>6009.4008543</v>
          </cell>
          <cell r="Q211">
            <v>11589.5587904</v>
          </cell>
          <cell r="R211"/>
          <cell r="S211"/>
          <cell r="T211">
            <v>19745.174234800001</v>
          </cell>
          <cell r="U211">
            <v>279119.45536379999</v>
          </cell>
          <cell r="V211">
            <v>119314.95237</v>
          </cell>
          <cell r="W211">
            <v>3445.9192023000001</v>
          </cell>
          <cell r="X211">
            <v>2153.6995016000001</v>
          </cell>
          <cell r="Y211">
            <v>6030.3586045000002</v>
          </cell>
          <cell r="Z211">
            <v>11629.9773069</v>
          </cell>
          <cell r="AA211"/>
          <cell r="AB211"/>
          <cell r="AC211">
            <v>19814.0354118</v>
          </cell>
          <cell r="AD211">
            <v>280063.74572409998</v>
          </cell>
          <cell r="AE211">
            <v>119718.6073549</v>
          </cell>
          <cell r="AF211">
            <v>3457.5771083999998</v>
          </cell>
          <cell r="AG211">
            <v>2160.9856928999998</v>
          </cell>
          <cell r="AH211">
            <v>6050.7599376999997</v>
          </cell>
          <cell r="AI211">
            <v>11669.3227386</v>
          </cell>
          <cell r="AJ211"/>
          <cell r="AK211"/>
          <cell r="AL211">
            <v>19881.068369199998</v>
          </cell>
        </row>
        <row r="212">
          <cell r="B212" t="str">
            <v>Horas de vazio - 1,15</v>
          </cell>
          <cell r="C212">
            <v>100440.0552187</v>
          </cell>
          <cell r="D212">
            <v>42935.023604299997</v>
          </cell>
          <cell r="E212">
            <v>1240.0006820000001</v>
          </cell>
          <cell r="F212">
            <v>775.00042640000004</v>
          </cell>
          <cell r="G212">
            <v>2170.0011927999999</v>
          </cell>
          <cell r="H212">
            <v>4185.0023011000003</v>
          </cell>
          <cell r="I212"/>
          <cell r="J212"/>
          <cell r="K212">
            <v>7130.0039201999998</v>
          </cell>
          <cell r="L212">
            <v>100555.52820270001</v>
          </cell>
          <cell r="M212">
            <v>42984.384740200003</v>
          </cell>
          <cell r="N212">
            <v>1241.4262739999999</v>
          </cell>
          <cell r="O212">
            <v>775.89142130000005</v>
          </cell>
          <cell r="P212">
            <v>2172.4959797000001</v>
          </cell>
          <cell r="Q212">
            <v>4189.8136751000002</v>
          </cell>
          <cell r="R212"/>
          <cell r="S212"/>
          <cell r="T212">
            <v>7138.2010762999998</v>
          </cell>
          <cell r="U212">
            <v>100916.925864</v>
          </cell>
          <cell r="V212">
            <v>43138.871086699997</v>
          </cell>
          <cell r="W212">
            <v>1245.8879734</v>
          </cell>
          <cell r="X212">
            <v>778.67998409999996</v>
          </cell>
          <cell r="Y212">
            <v>2180.3039543999998</v>
          </cell>
          <cell r="Z212">
            <v>4204.8719112999997</v>
          </cell>
          <cell r="AA212"/>
          <cell r="AB212"/>
          <cell r="AC212">
            <v>7163.8558480000002</v>
          </cell>
          <cell r="AD212">
            <v>101267.8677823</v>
          </cell>
          <cell r="AE212">
            <v>43288.887925900002</v>
          </cell>
          <cell r="AF212">
            <v>1250.2205901</v>
          </cell>
          <cell r="AG212">
            <v>781.38786909999999</v>
          </cell>
          <cell r="AH212">
            <v>2187.8860316999999</v>
          </cell>
          <cell r="AI212">
            <v>4219.4944910000004</v>
          </cell>
          <cell r="AJ212"/>
          <cell r="AK212"/>
          <cell r="AL212">
            <v>7188.7683919999999</v>
          </cell>
        </row>
        <row r="213">
          <cell r="B213" t="str">
            <v>Horas de vazio - 2,3</v>
          </cell>
          <cell r="C213">
            <v>177185.31217059999</v>
          </cell>
          <cell r="D213">
            <v>75741.252270600002</v>
          </cell>
          <cell r="E213">
            <v>2187.4729895</v>
          </cell>
          <cell r="F213">
            <v>1367.1706185999999</v>
          </cell>
          <cell r="G213">
            <v>3828.0777318999999</v>
          </cell>
          <cell r="H213">
            <v>7382.7213399000002</v>
          </cell>
          <cell r="I213"/>
          <cell r="J213"/>
          <cell r="K213">
            <v>12577.969690800001</v>
          </cell>
          <cell r="L213">
            <v>177593.88275729999</v>
          </cell>
          <cell r="M213">
            <v>75915.903586</v>
          </cell>
          <cell r="N213">
            <v>2192.5170708999999</v>
          </cell>
          <cell r="O213">
            <v>1370.3231699</v>
          </cell>
          <cell r="P213">
            <v>3836.9048745999999</v>
          </cell>
          <cell r="Q213">
            <v>7399.7451153000002</v>
          </cell>
          <cell r="R213"/>
          <cell r="S213"/>
          <cell r="T213">
            <v>12606.973158500001</v>
          </cell>
          <cell r="U213">
            <v>178202.5294998</v>
          </cell>
          <cell r="V213">
            <v>76176.081283299995</v>
          </cell>
          <cell r="W213">
            <v>2200.0312288999999</v>
          </cell>
          <cell r="X213">
            <v>1375.0195174999999</v>
          </cell>
          <cell r="Y213">
            <v>3850.0546500999999</v>
          </cell>
          <cell r="Z213">
            <v>7425.1053955999996</v>
          </cell>
          <cell r="AA213"/>
          <cell r="AB213"/>
          <cell r="AC213">
            <v>12650.1795638</v>
          </cell>
          <cell r="AD213">
            <v>178795.87794179999</v>
          </cell>
          <cell r="AE213">
            <v>76429.719429000004</v>
          </cell>
          <cell r="AF213">
            <v>2207.3565183000001</v>
          </cell>
          <cell r="AG213">
            <v>1379.5978238</v>
          </cell>
          <cell r="AH213">
            <v>3862.8739059999998</v>
          </cell>
          <cell r="AI213">
            <v>7449.8282476000004</v>
          </cell>
          <cell r="AJ213"/>
          <cell r="AK213"/>
          <cell r="AL213">
            <v>12692.2999772</v>
          </cell>
        </row>
        <row r="214">
          <cell r="B214" t="str">
            <v>VENDA A CLIENTES FINAIS EM BTN SOCIAL (&lt;= 2,3 kVA)</v>
          </cell>
          <cell r="C214">
            <v>25300.181506600002</v>
          </cell>
          <cell r="D214">
            <v>17800.5866585</v>
          </cell>
          <cell r="E214">
            <v>2032.0995875999999</v>
          </cell>
          <cell r="F214">
            <v>589.93707770000003</v>
          </cell>
          <cell r="G214">
            <v>2425.3961739000001</v>
          </cell>
          <cell r="H214">
            <v>10119.101717199999</v>
          </cell>
          <cell r="I214"/>
          <cell r="J214"/>
          <cell r="K214">
            <v>6486.5479206999998</v>
          </cell>
          <cell r="L214">
            <v>25073.558432999998</v>
          </cell>
          <cell r="M214">
            <v>17703.356855900001</v>
          </cell>
          <cell r="N214">
            <v>2013.9201278</v>
          </cell>
          <cell r="O214">
            <v>584.65757689999998</v>
          </cell>
          <cell r="P214">
            <v>2403.6889973000002</v>
          </cell>
          <cell r="Q214">
            <v>10104.784441899999</v>
          </cell>
          <cell r="R214"/>
          <cell r="S214"/>
          <cell r="T214">
            <v>6502.5717935000002</v>
          </cell>
          <cell r="U214">
            <v>25168.0766329</v>
          </cell>
          <cell r="V214">
            <v>17761.939906200001</v>
          </cell>
          <cell r="W214">
            <v>2021.5118067000001</v>
          </cell>
          <cell r="X214">
            <v>586.8615135</v>
          </cell>
          <cell r="Y214">
            <v>2412.7499551999999</v>
          </cell>
          <cell r="Z214">
            <v>10132.870586999999</v>
          </cell>
          <cell r="AA214"/>
          <cell r="AB214"/>
          <cell r="AC214">
            <v>6518.0436761000001</v>
          </cell>
          <cell r="AD214">
            <v>25261.6281676</v>
          </cell>
          <cell r="AE214">
            <v>17820.0057978</v>
          </cell>
          <cell r="AF214">
            <v>2029.0258537</v>
          </cell>
          <cell r="AG214">
            <v>589.04290879999996</v>
          </cell>
          <cell r="AH214">
            <v>2421.7182572000002</v>
          </cell>
          <cell r="AI214">
            <v>10160.7701251</v>
          </cell>
          <cell r="AJ214"/>
          <cell r="AK214"/>
          <cell r="AL214">
            <v>6533.4579609000002</v>
          </cell>
        </row>
        <row r="215">
          <cell r="B215" t="str">
            <v>Potência</v>
          </cell>
          <cell r="C215"/>
          <cell r="D215">
            <v>4265.4696000000004</v>
          </cell>
          <cell r="E215"/>
          <cell r="F215"/>
          <cell r="G215"/>
          <cell r="H215">
            <v>5235.8591040000001</v>
          </cell>
          <cell r="I215"/>
          <cell r="J215"/>
          <cell r="K215">
            <v>4979.04</v>
          </cell>
          <cell r="L215"/>
          <cell r="M215">
            <v>4289.5230000000001</v>
          </cell>
          <cell r="N215"/>
          <cell r="O215"/>
          <cell r="P215"/>
          <cell r="Q215">
            <v>5265.3892560000004</v>
          </cell>
          <cell r="R215"/>
          <cell r="S215"/>
          <cell r="T215">
            <v>5008.5600000000004</v>
          </cell>
          <cell r="U215"/>
          <cell r="V215">
            <v>4297.5407999999998</v>
          </cell>
          <cell r="W215"/>
          <cell r="X215"/>
          <cell r="Y215"/>
          <cell r="Z215">
            <v>5275.2326400000002</v>
          </cell>
          <cell r="AA215"/>
          <cell r="AB215"/>
          <cell r="AC215">
            <v>5018.3999999999996</v>
          </cell>
          <cell r="AD215"/>
          <cell r="AE215">
            <v>4305.5586000000003</v>
          </cell>
          <cell r="AF215"/>
          <cell r="AG215"/>
          <cell r="AH215"/>
          <cell r="AI215">
            <v>5285.076024</v>
          </cell>
          <cell r="AJ215"/>
          <cell r="AK215"/>
          <cell r="AL215">
            <v>5028.24</v>
          </cell>
        </row>
        <row r="216">
          <cell r="B216" t="str">
            <v>Tarifa Simples</v>
          </cell>
          <cell r="C216"/>
          <cell r="D216">
            <v>4249.4340000000002</v>
          </cell>
          <cell r="E216"/>
          <cell r="F216"/>
          <cell r="G216"/>
          <cell r="H216">
            <v>5216.2039199999999</v>
          </cell>
          <cell r="I216"/>
          <cell r="J216"/>
          <cell r="K216">
            <v>4969.2</v>
          </cell>
          <cell r="L216"/>
          <cell r="M216">
            <v>4273.4874</v>
          </cell>
          <cell r="N216"/>
          <cell r="O216"/>
          <cell r="P216"/>
          <cell r="Q216">
            <v>5245.7340720000002</v>
          </cell>
          <cell r="R216"/>
          <cell r="S216"/>
          <cell r="T216">
            <v>4998.72</v>
          </cell>
          <cell r="U216"/>
          <cell r="V216">
            <v>4281.5051999999996</v>
          </cell>
          <cell r="W216"/>
          <cell r="X216"/>
          <cell r="Y216"/>
          <cell r="Z216">
            <v>5255.577456</v>
          </cell>
          <cell r="AA216"/>
          <cell r="AB216"/>
          <cell r="AC216">
            <v>5008.5600000000004</v>
          </cell>
          <cell r="AD216"/>
          <cell r="AE216">
            <v>4289.5230000000001</v>
          </cell>
          <cell r="AF216"/>
          <cell r="AG216"/>
          <cell r="AH216"/>
          <cell r="AI216">
            <v>5265.4208399999998</v>
          </cell>
          <cell r="AJ216"/>
          <cell r="AK216"/>
          <cell r="AL216">
            <v>5018.3999999999996</v>
          </cell>
        </row>
        <row r="217">
          <cell r="A217" t="str">
            <v>BTN_Simples_P_Social_1,15</v>
          </cell>
          <cell r="B217" t="str">
            <v>1,15</v>
          </cell>
          <cell r="C217"/>
          <cell r="D217">
            <v>3848.5439999999999</v>
          </cell>
          <cell r="E217"/>
          <cell r="F217"/>
          <cell r="G217"/>
          <cell r="H217">
            <v>4724.8243199999997</v>
          </cell>
          <cell r="I217"/>
          <cell r="J217"/>
          <cell r="K217">
            <v>4723.2</v>
          </cell>
          <cell r="L217"/>
          <cell r="M217">
            <v>3872.5974000000001</v>
          </cell>
          <cell r="N217"/>
          <cell r="O217"/>
          <cell r="P217"/>
          <cell r="Q217">
            <v>4754.354472</v>
          </cell>
          <cell r="R217"/>
          <cell r="S217"/>
          <cell r="T217">
            <v>4752.72</v>
          </cell>
          <cell r="U217"/>
          <cell r="V217">
            <v>3880.6152000000002</v>
          </cell>
          <cell r="W217"/>
          <cell r="X217"/>
          <cell r="Y217"/>
          <cell r="Z217">
            <v>4764.1978559999998</v>
          </cell>
          <cell r="AA217"/>
          <cell r="AB217"/>
          <cell r="AC217">
            <v>4762.5600000000004</v>
          </cell>
          <cell r="AD217"/>
          <cell r="AE217">
            <v>3888.6329999999998</v>
          </cell>
          <cell r="AF217"/>
          <cell r="AG217"/>
          <cell r="AH217"/>
          <cell r="AI217">
            <v>4774.0412399999996</v>
          </cell>
          <cell r="AJ217"/>
          <cell r="AK217"/>
          <cell r="AL217">
            <v>4772.3999999999996</v>
          </cell>
        </row>
        <row r="218">
          <cell r="A218" t="str">
            <v>BTN_Simples_P_Social_2,3</v>
          </cell>
          <cell r="B218" t="str">
            <v>2,3</v>
          </cell>
          <cell r="C218"/>
          <cell r="D218">
            <v>400.89</v>
          </cell>
          <cell r="E218"/>
          <cell r="F218"/>
          <cell r="G218"/>
          <cell r="H218">
            <v>491.37959999999998</v>
          </cell>
          <cell r="I218"/>
          <cell r="J218"/>
          <cell r="K218">
            <v>246</v>
          </cell>
          <cell r="L218"/>
          <cell r="M218">
            <v>400.89</v>
          </cell>
          <cell r="N218"/>
          <cell r="O218"/>
          <cell r="P218"/>
          <cell r="Q218">
            <v>491.37959999999998</v>
          </cell>
          <cell r="R218"/>
          <cell r="S218"/>
          <cell r="T218">
            <v>246</v>
          </cell>
          <cell r="U218"/>
          <cell r="V218">
            <v>400.89</v>
          </cell>
          <cell r="W218"/>
          <cell r="X218"/>
          <cell r="Y218"/>
          <cell r="Z218">
            <v>491.37959999999998</v>
          </cell>
          <cell r="AA218"/>
          <cell r="AB218"/>
          <cell r="AC218">
            <v>246</v>
          </cell>
          <cell r="AD218"/>
          <cell r="AE218">
            <v>400.89</v>
          </cell>
          <cell r="AF218"/>
          <cell r="AG218"/>
          <cell r="AH218"/>
          <cell r="AI218">
            <v>491.37959999999998</v>
          </cell>
          <cell r="AJ218"/>
          <cell r="AK218"/>
          <cell r="AL218">
            <v>246</v>
          </cell>
        </row>
        <row r="219">
          <cell r="B219" t="str">
            <v>Tarifa_bi-horária</v>
          </cell>
          <cell r="C219"/>
          <cell r="D219"/>
          <cell r="E219"/>
          <cell r="F219"/>
          <cell r="G219"/>
          <cell r="H219"/>
          <cell r="I219"/>
          <cell r="J219"/>
          <cell r="K219"/>
          <cell r="L219"/>
          <cell r="M219"/>
          <cell r="N219"/>
          <cell r="O219"/>
          <cell r="P219"/>
          <cell r="Q219"/>
          <cell r="R219"/>
          <cell r="S219"/>
          <cell r="T219"/>
          <cell r="U219"/>
          <cell r="V219"/>
          <cell r="W219"/>
          <cell r="X219"/>
          <cell r="Y219"/>
          <cell r="Z219"/>
          <cell r="AA219"/>
          <cell r="AB219"/>
          <cell r="AC219"/>
          <cell r="AD219"/>
          <cell r="AE219"/>
          <cell r="AF219"/>
          <cell r="AG219"/>
          <cell r="AH219"/>
          <cell r="AI219"/>
          <cell r="AJ219"/>
          <cell r="AK219"/>
          <cell r="AL219"/>
        </row>
        <row r="220">
          <cell r="A220" t="str">
            <v>BTN_Bi_P_Social_1,15</v>
          </cell>
          <cell r="B220" t="str">
            <v>1,15</v>
          </cell>
          <cell r="C220"/>
          <cell r="D220"/>
          <cell r="E220"/>
          <cell r="F220"/>
          <cell r="G220"/>
          <cell r="H220"/>
          <cell r="I220"/>
          <cell r="J220"/>
          <cell r="K220"/>
          <cell r="L220"/>
          <cell r="M220"/>
          <cell r="N220"/>
          <cell r="O220"/>
          <cell r="P220"/>
          <cell r="Q220"/>
          <cell r="R220"/>
          <cell r="S220"/>
          <cell r="T220"/>
          <cell r="U220"/>
          <cell r="V220"/>
          <cell r="W220"/>
          <cell r="X220"/>
          <cell r="Y220"/>
          <cell r="Z220"/>
          <cell r="AA220"/>
          <cell r="AB220"/>
          <cell r="AC220"/>
          <cell r="AD220"/>
          <cell r="AE220"/>
          <cell r="AF220"/>
          <cell r="AG220"/>
          <cell r="AH220"/>
          <cell r="AI220"/>
          <cell r="AJ220"/>
          <cell r="AK220"/>
          <cell r="AL220"/>
        </row>
        <row r="221">
          <cell r="A221" t="str">
            <v>BTN_Bi_P_Social_2,3</v>
          </cell>
          <cell r="B221" t="str">
            <v>2,3</v>
          </cell>
          <cell r="C221"/>
          <cell r="D221"/>
          <cell r="E221"/>
          <cell r="F221"/>
          <cell r="G221"/>
          <cell r="H221"/>
          <cell r="I221"/>
          <cell r="J221"/>
          <cell r="K221"/>
          <cell r="L221"/>
          <cell r="M221"/>
          <cell r="N221"/>
          <cell r="O221"/>
          <cell r="P221"/>
          <cell r="Q221"/>
          <cell r="R221"/>
          <cell r="S221"/>
          <cell r="T221"/>
          <cell r="U221"/>
          <cell r="V221"/>
          <cell r="W221"/>
          <cell r="X221"/>
          <cell r="Y221"/>
          <cell r="Z221"/>
          <cell r="AA221"/>
          <cell r="AB221"/>
          <cell r="AC221"/>
          <cell r="AD221"/>
          <cell r="AE221"/>
          <cell r="AF221"/>
          <cell r="AG221"/>
          <cell r="AH221"/>
          <cell r="AI221"/>
          <cell r="AJ221"/>
          <cell r="AK221"/>
          <cell r="AL221"/>
        </row>
        <row r="222">
          <cell r="B222" t="str">
            <v>Tarifa Tri-horária</v>
          </cell>
          <cell r="C222"/>
          <cell r="D222">
            <v>16.035599999999999</v>
          </cell>
          <cell r="E222"/>
          <cell r="F222"/>
          <cell r="G222"/>
          <cell r="H222">
            <v>19.655183999999998</v>
          </cell>
          <cell r="I222"/>
          <cell r="J222"/>
          <cell r="K222">
            <v>9.84</v>
          </cell>
          <cell r="L222"/>
          <cell r="M222">
            <v>16.035599999999999</v>
          </cell>
          <cell r="N222"/>
          <cell r="O222"/>
          <cell r="P222"/>
          <cell r="Q222">
            <v>19.655183999999998</v>
          </cell>
          <cell r="R222"/>
          <cell r="S222"/>
          <cell r="T222">
            <v>9.84</v>
          </cell>
          <cell r="U222"/>
          <cell r="V222">
            <v>16.035599999999999</v>
          </cell>
          <cell r="W222"/>
          <cell r="X222"/>
          <cell r="Y222"/>
          <cell r="Z222">
            <v>19.655183999999998</v>
          </cell>
          <cell r="AA222"/>
          <cell r="AB222"/>
          <cell r="AC222">
            <v>9.84</v>
          </cell>
          <cell r="AD222"/>
          <cell r="AE222">
            <v>16.035599999999999</v>
          </cell>
          <cell r="AF222"/>
          <cell r="AG222"/>
          <cell r="AH222"/>
          <cell r="AI222">
            <v>19.655183999999998</v>
          </cell>
          <cell r="AJ222"/>
          <cell r="AK222"/>
          <cell r="AL222">
            <v>9.84</v>
          </cell>
        </row>
        <row r="223">
          <cell r="A223" t="str">
            <v>BTN_Tri_P_Social_1,15</v>
          </cell>
          <cell r="B223" t="str">
            <v>1,15</v>
          </cell>
          <cell r="C223"/>
          <cell r="D223"/>
          <cell r="E223"/>
          <cell r="F223"/>
          <cell r="G223"/>
          <cell r="H223"/>
          <cell r="I223"/>
          <cell r="J223"/>
          <cell r="K223"/>
          <cell r="L223"/>
          <cell r="M223"/>
          <cell r="N223"/>
          <cell r="O223"/>
          <cell r="P223"/>
          <cell r="Q223"/>
          <cell r="R223"/>
          <cell r="S223"/>
          <cell r="T223"/>
          <cell r="U223"/>
          <cell r="V223"/>
          <cell r="W223"/>
          <cell r="X223"/>
          <cell r="Y223"/>
          <cell r="Z223"/>
          <cell r="AA223"/>
          <cell r="AB223"/>
          <cell r="AC223"/>
          <cell r="AD223"/>
          <cell r="AE223"/>
          <cell r="AF223"/>
          <cell r="AG223"/>
          <cell r="AH223"/>
          <cell r="AI223"/>
          <cell r="AJ223"/>
          <cell r="AK223"/>
          <cell r="AL223"/>
        </row>
        <row r="224">
          <cell r="A224" t="str">
            <v>BTN_Tri_P_Social_2,3</v>
          </cell>
          <cell r="B224" t="str">
            <v>2,3</v>
          </cell>
          <cell r="C224"/>
          <cell r="D224">
            <v>16.035599999999999</v>
          </cell>
          <cell r="E224"/>
          <cell r="F224"/>
          <cell r="G224"/>
          <cell r="H224">
            <v>19.655183999999998</v>
          </cell>
          <cell r="I224"/>
          <cell r="J224"/>
          <cell r="K224">
            <v>9.84</v>
          </cell>
          <cell r="L224"/>
          <cell r="M224">
            <v>16.035599999999999</v>
          </cell>
          <cell r="N224"/>
          <cell r="O224"/>
          <cell r="P224"/>
          <cell r="Q224">
            <v>19.655183999999998</v>
          </cell>
          <cell r="R224"/>
          <cell r="S224"/>
          <cell r="T224">
            <v>9.84</v>
          </cell>
          <cell r="U224"/>
          <cell r="V224">
            <v>16.035599999999999</v>
          </cell>
          <cell r="W224"/>
          <cell r="X224"/>
          <cell r="Y224"/>
          <cell r="Z224">
            <v>19.655183999999998</v>
          </cell>
          <cell r="AA224"/>
          <cell r="AB224"/>
          <cell r="AC224">
            <v>9.84</v>
          </cell>
          <cell r="AD224"/>
          <cell r="AE224">
            <v>16.035599999999999</v>
          </cell>
          <cell r="AF224"/>
          <cell r="AG224"/>
          <cell r="AH224"/>
          <cell r="AI224">
            <v>19.655183999999998</v>
          </cell>
          <cell r="AJ224"/>
          <cell r="AK224"/>
          <cell r="AL224">
            <v>9.84</v>
          </cell>
        </row>
        <row r="225">
          <cell r="B225" t="str">
            <v>Energia Activa</v>
          </cell>
          <cell r="C225">
            <v>25300.181506600002</v>
          </cell>
          <cell r="D225">
            <v>13535.1170585</v>
          </cell>
          <cell r="E225">
            <v>2032.0995875999999</v>
          </cell>
          <cell r="F225">
            <v>589.93707770000003</v>
          </cell>
          <cell r="G225">
            <v>2425.3961739000001</v>
          </cell>
          <cell r="H225">
            <v>4883.2426132000001</v>
          </cell>
          <cell r="I225"/>
          <cell r="J225"/>
          <cell r="K225">
            <v>1507.5079207000001</v>
          </cell>
          <cell r="L225">
            <v>25073.558432999998</v>
          </cell>
          <cell r="M225">
            <v>13413.8338559</v>
          </cell>
          <cell r="N225">
            <v>2013.9201278</v>
          </cell>
          <cell r="O225">
            <v>584.65757689999998</v>
          </cell>
          <cell r="P225">
            <v>2403.6889973000002</v>
          </cell>
          <cell r="Q225">
            <v>4839.3951858999999</v>
          </cell>
          <cell r="R225"/>
          <cell r="S225"/>
          <cell r="T225">
            <v>1494.0117935000001</v>
          </cell>
          <cell r="U225">
            <v>25168.0766329</v>
          </cell>
          <cell r="V225">
            <v>13464.3991062</v>
          </cell>
          <cell r="W225">
            <v>2021.5118067000001</v>
          </cell>
          <cell r="X225">
            <v>586.8615135</v>
          </cell>
          <cell r="Y225">
            <v>2412.7499551999999</v>
          </cell>
          <cell r="Z225">
            <v>4857.6379470000002</v>
          </cell>
          <cell r="AA225"/>
          <cell r="AB225"/>
          <cell r="AC225">
            <v>1499.6436761</v>
          </cell>
          <cell r="AD225">
            <v>25261.6281676</v>
          </cell>
          <cell r="AE225">
            <v>13514.4471978</v>
          </cell>
          <cell r="AF225">
            <v>2029.0258537</v>
          </cell>
          <cell r="AG225">
            <v>589.04290879999996</v>
          </cell>
          <cell r="AH225">
            <v>2421.7182572000002</v>
          </cell>
          <cell r="AI225">
            <v>4875.6941010999999</v>
          </cell>
          <cell r="AJ225"/>
          <cell r="AK225"/>
          <cell r="AL225">
            <v>1505.2179609</v>
          </cell>
        </row>
        <row r="226">
          <cell r="B226" t="str">
            <v>Tarifa Simples</v>
          </cell>
          <cell r="C226">
            <v>25287.832306200002</v>
          </cell>
          <cell r="D226">
            <v>13528.3351583</v>
          </cell>
          <cell r="E226">
            <v>2030.8880866</v>
          </cell>
          <cell r="F226">
            <v>589.61267090000001</v>
          </cell>
          <cell r="G226">
            <v>2423.9632004999999</v>
          </cell>
          <cell r="H226">
            <v>4880.6826606000004</v>
          </cell>
          <cell r="I226"/>
          <cell r="J226"/>
          <cell r="K226">
            <v>1506.7879356999999</v>
          </cell>
          <cell r="L226">
            <v>25063.0955335</v>
          </cell>
          <cell r="M226">
            <v>13408.1068086</v>
          </cell>
          <cell r="N226">
            <v>2012.839279</v>
          </cell>
          <cell r="O226">
            <v>584.3726934</v>
          </cell>
          <cell r="P226">
            <v>2402.4210742999999</v>
          </cell>
          <cell r="Q226">
            <v>4837.3072983000002</v>
          </cell>
          <cell r="R226"/>
          <cell r="S226"/>
          <cell r="T226">
            <v>1493.3968844999999</v>
          </cell>
          <cell r="U226">
            <v>25157.578736399999</v>
          </cell>
          <cell r="V226">
            <v>13458.6528731</v>
          </cell>
          <cell r="W226">
            <v>2020.427308</v>
          </cell>
          <cell r="X226">
            <v>586.57566989999998</v>
          </cell>
          <cell r="Y226">
            <v>2411.4777543999999</v>
          </cell>
          <cell r="Z226">
            <v>4855.5430458999999</v>
          </cell>
          <cell r="AA226"/>
          <cell r="AB226"/>
          <cell r="AC226">
            <v>1499.0267126000001</v>
          </cell>
          <cell r="AD226">
            <v>25251.092488599999</v>
          </cell>
          <cell r="AE226">
            <v>13508.6803081</v>
          </cell>
          <cell r="AF226">
            <v>2027.9374799</v>
          </cell>
          <cell r="AG226">
            <v>588.75604220000002</v>
          </cell>
          <cell r="AH226">
            <v>2420.4415075000002</v>
          </cell>
          <cell r="AI226">
            <v>4873.5916850000003</v>
          </cell>
          <cell r="AJ226"/>
          <cell r="AK226"/>
          <cell r="AL226">
            <v>1504.5987751</v>
          </cell>
        </row>
        <row r="227">
          <cell r="A227" t="str">
            <v>BTN_Social_&lt;2,3_E_Energia Simples</v>
          </cell>
          <cell r="B227" t="str">
            <v>Energia Simples</v>
          </cell>
          <cell r="C227">
            <v>25287.832306200002</v>
          </cell>
          <cell r="D227">
            <v>13528.3351583</v>
          </cell>
          <cell r="E227">
            <v>2030.8880866</v>
          </cell>
          <cell r="F227">
            <v>589.61267090000001</v>
          </cell>
          <cell r="G227">
            <v>2423.9632004999999</v>
          </cell>
          <cell r="H227">
            <v>4880.6826606000004</v>
          </cell>
          <cell r="I227"/>
          <cell r="J227"/>
          <cell r="K227">
            <v>1506.7879356999999</v>
          </cell>
          <cell r="L227">
            <v>25063.0955335</v>
          </cell>
          <cell r="M227">
            <v>13408.1068086</v>
          </cell>
          <cell r="N227">
            <v>2012.839279</v>
          </cell>
          <cell r="O227">
            <v>584.3726934</v>
          </cell>
          <cell r="P227">
            <v>2402.4210742999999</v>
          </cell>
          <cell r="Q227">
            <v>4837.3072983000002</v>
          </cell>
          <cell r="R227"/>
          <cell r="S227"/>
          <cell r="T227">
            <v>1493.3968844999999</v>
          </cell>
          <cell r="U227">
            <v>25157.578736399999</v>
          </cell>
          <cell r="V227">
            <v>13458.6528731</v>
          </cell>
          <cell r="W227">
            <v>2020.427308</v>
          </cell>
          <cell r="X227">
            <v>586.57566989999998</v>
          </cell>
          <cell r="Y227">
            <v>2411.4777543999999</v>
          </cell>
          <cell r="Z227">
            <v>4855.5430458999999</v>
          </cell>
          <cell r="AA227"/>
          <cell r="AB227"/>
          <cell r="AC227">
            <v>1499.0267126000001</v>
          </cell>
          <cell r="AD227">
            <v>25251.092488599999</v>
          </cell>
          <cell r="AE227">
            <v>13508.6803081</v>
          </cell>
          <cell r="AF227">
            <v>2027.9374799</v>
          </cell>
          <cell r="AG227">
            <v>588.75604220000002</v>
          </cell>
          <cell r="AH227">
            <v>2420.4415075000002</v>
          </cell>
          <cell r="AI227">
            <v>4873.5916850000003</v>
          </cell>
          <cell r="AJ227"/>
          <cell r="AK227"/>
          <cell r="AL227">
            <v>1504.5987751</v>
          </cell>
        </row>
        <row r="228">
          <cell r="B228" t="str">
            <v>Energia Simples - 1,15</v>
          </cell>
          <cell r="C228">
            <v>24822.045377099999</v>
          </cell>
          <cell r="D228">
            <v>13279.151218200001</v>
          </cell>
          <cell r="E228">
            <v>1993.4803279</v>
          </cell>
          <cell r="F228">
            <v>578.75235350000003</v>
          </cell>
          <cell r="G228">
            <v>2379.3152306000002</v>
          </cell>
          <cell r="H228">
            <v>4790.7833695999998</v>
          </cell>
          <cell r="I228"/>
          <cell r="J228"/>
          <cell r="K228">
            <v>1479.0337919000001</v>
          </cell>
          <cell r="L228">
            <v>24715.848127099998</v>
          </cell>
          <cell r="M228">
            <v>13222.3384417</v>
          </cell>
          <cell r="N228">
            <v>1984.951534</v>
          </cell>
          <cell r="O228">
            <v>576.27625160000002</v>
          </cell>
          <cell r="P228">
            <v>2369.1357011999999</v>
          </cell>
          <cell r="Q228">
            <v>4770.2867496999997</v>
          </cell>
          <cell r="R228"/>
          <cell r="S228"/>
          <cell r="T228">
            <v>1472.7059767999999</v>
          </cell>
          <cell r="U228">
            <v>24809.4169091</v>
          </cell>
          <cell r="V228">
            <v>13272.3953153</v>
          </cell>
          <cell r="W228">
            <v>1992.4661249000001</v>
          </cell>
          <cell r="X228">
            <v>578.45790710000006</v>
          </cell>
          <cell r="Y228">
            <v>2378.1047293000001</v>
          </cell>
          <cell r="Z228">
            <v>4788.3460091999996</v>
          </cell>
          <cell r="AA228"/>
          <cell r="AB228"/>
          <cell r="AC228">
            <v>1478.2813188</v>
          </cell>
          <cell r="AD228">
            <v>24902.057633500001</v>
          </cell>
          <cell r="AE228">
            <v>13321.9557028</v>
          </cell>
          <cell r="AF228">
            <v>1999.9061830999999</v>
          </cell>
          <cell r="AG228">
            <v>580.61792409999998</v>
          </cell>
          <cell r="AH228">
            <v>2386.9847983999998</v>
          </cell>
          <cell r="AI228">
            <v>4806.2261495000002</v>
          </cell>
          <cell r="AJ228"/>
          <cell r="AK228"/>
          <cell r="AL228">
            <v>1483.8013613000001</v>
          </cell>
        </row>
        <row r="229">
          <cell r="B229" t="str">
            <v>Energia Simples - 2,3</v>
          </cell>
          <cell r="C229">
            <v>465.78692910000001</v>
          </cell>
          <cell r="D229">
            <v>249.1839401</v>
          </cell>
          <cell r="E229">
            <v>37.407758700000002</v>
          </cell>
          <cell r="F229">
            <v>10.8603174</v>
          </cell>
          <cell r="G229">
            <v>44.6479699</v>
          </cell>
          <cell r="H229">
            <v>89.899291000000005</v>
          </cell>
          <cell r="I229"/>
          <cell r="J229"/>
          <cell r="K229">
            <v>27.754143800000001</v>
          </cell>
          <cell r="L229">
            <v>347.24740639999999</v>
          </cell>
          <cell r="M229">
            <v>185.76836689999999</v>
          </cell>
          <cell r="N229">
            <v>27.887744999999999</v>
          </cell>
          <cell r="O229">
            <v>8.0964417999999991</v>
          </cell>
          <cell r="P229">
            <v>33.285373100000001</v>
          </cell>
          <cell r="Q229">
            <v>67.020548599999998</v>
          </cell>
          <cell r="R229"/>
          <cell r="S229"/>
          <cell r="T229">
            <v>20.6909077</v>
          </cell>
          <cell r="U229">
            <v>348.16182730000003</v>
          </cell>
          <cell r="V229">
            <v>186.2575578</v>
          </cell>
          <cell r="W229">
            <v>27.9611831</v>
          </cell>
          <cell r="X229">
            <v>8.1177627999999995</v>
          </cell>
          <cell r="Y229">
            <v>33.3730251</v>
          </cell>
          <cell r="Z229">
            <v>67.197036699999998</v>
          </cell>
          <cell r="AA229"/>
          <cell r="AB229"/>
          <cell r="AC229">
            <v>20.745393799999999</v>
          </cell>
          <cell r="AD229">
            <v>349.03485510000002</v>
          </cell>
          <cell r="AE229">
            <v>186.72460530000001</v>
          </cell>
          <cell r="AF229">
            <v>28.0312968</v>
          </cell>
          <cell r="AG229">
            <v>8.1381180999999998</v>
          </cell>
          <cell r="AH229">
            <v>33.456709099999998</v>
          </cell>
          <cell r="AI229">
            <v>67.365535499999993</v>
          </cell>
          <cell r="AJ229"/>
          <cell r="AK229"/>
          <cell r="AL229">
            <v>20.797413800000001</v>
          </cell>
        </row>
        <row r="230">
          <cell r="B230" t="str">
            <v>Tarifa_bi-horária</v>
          </cell>
          <cell r="C230"/>
          <cell r="D230"/>
          <cell r="E230"/>
          <cell r="F230"/>
          <cell r="G230"/>
          <cell r="H230"/>
          <cell r="I230"/>
          <cell r="J230"/>
          <cell r="K230"/>
          <cell r="L230"/>
          <cell r="M230"/>
          <cell r="N230"/>
          <cell r="O230"/>
          <cell r="P230"/>
          <cell r="Q230"/>
          <cell r="R230"/>
          <cell r="S230"/>
          <cell r="T230"/>
          <cell r="U230"/>
          <cell r="V230"/>
          <cell r="W230"/>
          <cell r="X230"/>
          <cell r="Y230"/>
          <cell r="Z230"/>
          <cell r="AA230"/>
          <cell r="AB230"/>
          <cell r="AC230"/>
          <cell r="AD230"/>
          <cell r="AE230"/>
          <cell r="AF230"/>
          <cell r="AG230"/>
          <cell r="AH230"/>
          <cell r="AI230"/>
          <cell r="AJ230"/>
          <cell r="AK230"/>
          <cell r="AL230"/>
        </row>
        <row r="231">
          <cell r="A231" t="str">
            <v>BTN_Social_&lt;2,3_Bi_E_Horas fora de vazio</v>
          </cell>
          <cell r="B231" t="str">
            <v>Horas fora de vazio</v>
          </cell>
          <cell r="C231"/>
          <cell r="D231"/>
          <cell r="E231"/>
          <cell r="F231"/>
          <cell r="G231"/>
          <cell r="H231"/>
          <cell r="I231"/>
          <cell r="J231"/>
          <cell r="K231"/>
          <cell r="L231"/>
          <cell r="M231"/>
          <cell r="N231"/>
          <cell r="O231"/>
          <cell r="P231"/>
          <cell r="Q231"/>
          <cell r="R231"/>
          <cell r="S231"/>
          <cell r="T231"/>
          <cell r="U231"/>
          <cell r="V231"/>
          <cell r="W231"/>
          <cell r="X231"/>
          <cell r="Y231"/>
          <cell r="Z231"/>
          <cell r="AA231"/>
          <cell r="AB231"/>
          <cell r="AC231"/>
          <cell r="AD231"/>
          <cell r="AE231"/>
          <cell r="AF231"/>
          <cell r="AG231"/>
          <cell r="AH231"/>
          <cell r="AI231"/>
          <cell r="AJ231"/>
          <cell r="AK231"/>
          <cell r="AL231"/>
        </row>
        <row r="232">
          <cell r="B232" t="str">
            <v>Horas fora de vazio - 1,15</v>
          </cell>
          <cell r="C232"/>
          <cell r="D232"/>
          <cell r="E232"/>
          <cell r="F232"/>
          <cell r="G232"/>
          <cell r="H232"/>
          <cell r="I232"/>
          <cell r="J232"/>
          <cell r="K232"/>
          <cell r="L232"/>
          <cell r="M232"/>
          <cell r="N232"/>
          <cell r="O232"/>
          <cell r="P232"/>
          <cell r="Q232"/>
          <cell r="R232"/>
          <cell r="S232"/>
          <cell r="T232"/>
          <cell r="U232"/>
          <cell r="V232"/>
          <cell r="W232"/>
          <cell r="X232"/>
          <cell r="Y232"/>
          <cell r="Z232"/>
          <cell r="AA232"/>
          <cell r="AB232"/>
          <cell r="AC232"/>
          <cell r="AD232"/>
          <cell r="AE232"/>
          <cell r="AF232"/>
          <cell r="AG232"/>
          <cell r="AH232"/>
          <cell r="AI232"/>
          <cell r="AJ232"/>
          <cell r="AK232"/>
          <cell r="AL232"/>
        </row>
        <row r="233">
          <cell r="B233" t="str">
            <v>Horas fora de vazio - 2,3</v>
          </cell>
          <cell r="C233"/>
          <cell r="D233"/>
          <cell r="E233"/>
          <cell r="F233"/>
          <cell r="G233"/>
          <cell r="H233"/>
          <cell r="I233"/>
          <cell r="J233"/>
          <cell r="K233"/>
          <cell r="L233"/>
          <cell r="M233"/>
          <cell r="N233"/>
          <cell r="O233"/>
          <cell r="P233"/>
          <cell r="Q233"/>
          <cell r="R233"/>
          <cell r="S233"/>
          <cell r="T233"/>
          <cell r="U233"/>
          <cell r="V233"/>
          <cell r="W233"/>
          <cell r="X233"/>
          <cell r="Y233"/>
          <cell r="Z233"/>
          <cell r="AA233"/>
          <cell r="AB233"/>
          <cell r="AC233"/>
          <cell r="AD233"/>
          <cell r="AE233"/>
          <cell r="AF233"/>
          <cell r="AG233"/>
          <cell r="AH233"/>
          <cell r="AI233"/>
          <cell r="AJ233"/>
          <cell r="AK233"/>
          <cell r="AL233"/>
        </row>
        <row r="234">
          <cell r="A234" t="str">
            <v>BTN_Social_&lt;2,3_Bi_E_Horas de vazio</v>
          </cell>
          <cell r="B234" t="str">
            <v>Horas de vazio</v>
          </cell>
          <cell r="C234"/>
          <cell r="D234"/>
          <cell r="E234"/>
          <cell r="F234"/>
          <cell r="G234"/>
          <cell r="H234"/>
          <cell r="I234"/>
          <cell r="J234"/>
          <cell r="K234"/>
          <cell r="L234"/>
          <cell r="M234"/>
          <cell r="N234"/>
          <cell r="O234"/>
          <cell r="P234"/>
          <cell r="Q234"/>
          <cell r="R234"/>
          <cell r="S234"/>
          <cell r="T234"/>
          <cell r="U234"/>
          <cell r="V234"/>
          <cell r="W234"/>
          <cell r="X234"/>
          <cell r="Y234"/>
          <cell r="Z234"/>
          <cell r="AA234"/>
          <cell r="AB234"/>
          <cell r="AC234"/>
          <cell r="AD234"/>
          <cell r="AE234"/>
          <cell r="AF234"/>
          <cell r="AG234"/>
          <cell r="AH234"/>
          <cell r="AI234"/>
          <cell r="AJ234"/>
          <cell r="AK234"/>
          <cell r="AL234"/>
        </row>
        <row r="235">
          <cell r="B235" t="str">
            <v>Horas de vazio - 1,15</v>
          </cell>
          <cell r="C235"/>
          <cell r="D235"/>
          <cell r="E235"/>
          <cell r="F235"/>
          <cell r="G235"/>
          <cell r="H235"/>
          <cell r="I235"/>
          <cell r="J235"/>
          <cell r="K235"/>
          <cell r="L235"/>
          <cell r="M235"/>
          <cell r="N235"/>
          <cell r="O235"/>
          <cell r="P235"/>
          <cell r="Q235"/>
          <cell r="R235"/>
          <cell r="S235"/>
          <cell r="T235"/>
          <cell r="U235"/>
          <cell r="V235"/>
          <cell r="W235"/>
          <cell r="X235"/>
          <cell r="Y235"/>
          <cell r="Z235"/>
          <cell r="AA235"/>
          <cell r="AB235"/>
          <cell r="AC235"/>
          <cell r="AD235"/>
          <cell r="AE235"/>
          <cell r="AF235"/>
          <cell r="AG235"/>
          <cell r="AH235"/>
          <cell r="AI235"/>
          <cell r="AJ235"/>
          <cell r="AK235"/>
          <cell r="AL235"/>
        </row>
        <row r="236">
          <cell r="B236" t="str">
            <v>Horas de vazio - 2,3</v>
          </cell>
          <cell r="C236"/>
          <cell r="D236"/>
          <cell r="E236"/>
          <cell r="F236"/>
          <cell r="G236"/>
          <cell r="H236"/>
          <cell r="I236"/>
          <cell r="J236"/>
          <cell r="K236"/>
          <cell r="L236"/>
          <cell r="M236"/>
          <cell r="N236"/>
          <cell r="O236"/>
          <cell r="P236"/>
          <cell r="Q236"/>
          <cell r="R236"/>
          <cell r="S236"/>
          <cell r="T236"/>
          <cell r="U236"/>
          <cell r="V236"/>
          <cell r="W236"/>
          <cell r="X236"/>
          <cell r="Y236"/>
          <cell r="Z236"/>
          <cell r="AA236"/>
          <cell r="AB236"/>
          <cell r="AC236"/>
          <cell r="AD236"/>
          <cell r="AE236"/>
          <cell r="AF236"/>
          <cell r="AG236"/>
          <cell r="AH236"/>
          <cell r="AI236"/>
          <cell r="AJ236"/>
          <cell r="AK236"/>
          <cell r="AL236"/>
        </row>
        <row r="237">
          <cell r="B237" t="str">
            <v>Tarifa Tri-horária</v>
          </cell>
          <cell r="C237">
            <v>12.349200400000001</v>
          </cell>
          <cell r="D237">
            <v>6.7819001999999999</v>
          </cell>
          <cell r="E237">
            <v>1.2115009999999999</v>
          </cell>
          <cell r="F237">
            <v>0.3244068</v>
          </cell>
          <cell r="G237">
            <v>1.4329734000000001</v>
          </cell>
          <cell r="H237">
            <v>2.5599525999999999</v>
          </cell>
          <cell r="I237"/>
          <cell r="J237"/>
          <cell r="K237">
            <v>0.71998499999999999</v>
          </cell>
          <cell r="L237">
            <v>10.462899500000001</v>
          </cell>
          <cell r="M237">
            <v>5.7270472999999997</v>
          </cell>
          <cell r="N237">
            <v>1.0808488000000001</v>
          </cell>
          <cell r="O237">
            <v>0.28488350000000001</v>
          </cell>
          <cell r="P237">
            <v>1.2679229999999999</v>
          </cell>
          <cell r="Q237">
            <v>2.0878876000000002</v>
          </cell>
          <cell r="R237"/>
          <cell r="S237"/>
          <cell r="T237">
            <v>0.61490900000000004</v>
          </cell>
          <cell r="U237">
            <v>10.4978965</v>
          </cell>
          <cell r="V237">
            <v>5.7462331000000004</v>
          </cell>
          <cell r="W237">
            <v>1.0844986999999999</v>
          </cell>
          <cell r="X237">
            <v>0.28584359999999998</v>
          </cell>
          <cell r="Y237">
            <v>1.2722008</v>
          </cell>
          <cell r="Z237">
            <v>2.0949011</v>
          </cell>
          <cell r="AA237"/>
          <cell r="AB237"/>
          <cell r="AC237">
            <v>0.6169635</v>
          </cell>
          <cell r="AD237">
            <v>10.535679</v>
          </cell>
          <cell r="AE237">
            <v>5.7668897000000001</v>
          </cell>
          <cell r="AF237">
            <v>1.0883738000000001</v>
          </cell>
          <cell r="AG237">
            <v>0.28686660000000003</v>
          </cell>
          <cell r="AH237">
            <v>1.2767497000000001</v>
          </cell>
          <cell r="AI237">
            <v>2.1024161000000001</v>
          </cell>
          <cell r="AJ237"/>
          <cell r="AK237"/>
          <cell r="AL237">
            <v>0.61918580000000001</v>
          </cell>
        </row>
        <row r="238">
          <cell r="A238" t="str">
            <v>BTN_Social_&lt;2,3_Tri_E_Horas de ponta</v>
          </cell>
          <cell r="B238" t="str">
            <v>Horas de ponta</v>
          </cell>
          <cell r="C238">
            <v>2.4938400999999999</v>
          </cell>
          <cell r="D238">
            <v>1.7956738000000001</v>
          </cell>
          <cell r="E238">
            <v>1.1002236000000001</v>
          </cell>
          <cell r="F238">
            <v>0.23634430000000001</v>
          </cell>
          <cell r="G238">
            <v>1.1817215999999999</v>
          </cell>
          <cell r="H238">
            <v>0.64383469999999998</v>
          </cell>
          <cell r="I238"/>
          <cell r="J238"/>
          <cell r="K238">
            <v>0.1249637</v>
          </cell>
          <cell r="L238">
            <v>2.2380323</v>
          </cell>
          <cell r="M238">
            <v>1.6114807</v>
          </cell>
          <cell r="N238">
            <v>0.9873672</v>
          </cell>
          <cell r="O238">
            <v>0.21210100000000001</v>
          </cell>
          <cell r="P238">
            <v>1.0605054</v>
          </cell>
          <cell r="Q238">
            <v>0.5777928</v>
          </cell>
          <cell r="R238"/>
          <cell r="S238"/>
          <cell r="T238">
            <v>0.11214540000000001</v>
          </cell>
          <cell r="U238">
            <v>2.2455980000000002</v>
          </cell>
          <cell r="V238">
            <v>1.6169283000000001</v>
          </cell>
          <cell r="W238">
            <v>0.99070510000000001</v>
          </cell>
          <cell r="X238">
            <v>0.21281820000000001</v>
          </cell>
          <cell r="Y238">
            <v>1.0640906999999999</v>
          </cell>
          <cell r="Z238">
            <v>0.57974590000000004</v>
          </cell>
          <cell r="AA238"/>
          <cell r="AB238"/>
          <cell r="AC238">
            <v>0.1125245</v>
          </cell>
          <cell r="AD238">
            <v>2.2536147</v>
          </cell>
          <cell r="AE238">
            <v>1.6227008000000001</v>
          </cell>
          <cell r="AF238">
            <v>0.99424179999999995</v>
          </cell>
          <cell r="AG238">
            <v>0.21357789999999999</v>
          </cell>
          <cell r="AH238">
            <v>1.0678894999999999</v>
          </cell>
          <cell r="AI238">
            <v>0.58181530000000004</v>
          </cell>
          <cell r="AJ238"/>
          <cell r="AK238"/>
          <cell r="AL238">
            <v>0.112926</v>
          </cell>
        </row>
        <row r="239">
          <cell r="B239" t="str">
            <v>Horas de ponta - 1,15</v>
          </cell>
          <cell r="C239">
            <v>0.45900000000000002</v>
          </cell>
          <cell r="D239">
            <v>0.33050000000000002</v>
          </cell>
          <cell r="E239">
            <v>0.20250000000000001</v>
          </cell>
          <cell r="F239">
            <v>4.3499999999999997E-2</v>
          </cell>
          <cell r="G239">
            <v>0.2175</v>
          </cell>
          <cell r="H239">
            <v>0.11849999999999999</v>
          </cell>
          <cell r="I239"/>
          <cell r="J239"/>
          <cell r="K239">
            <v>2.3E-2</v>
          </cell>
          <cell r="L239"/>
          <cell r="M239"/>
          <cell r="N239"/>
          <cell r="O239"/>
          <cell r="P239"/>
          <cell r="Q239"/>
          <cell r="R239"/>
          <cell r="S239"/>
          <cell r="T239"/>
          <cell r="U239"/>
          <cell r="V239"/>
          <cell r="W239"/>
          <cell r="X239"/>
          <cell r="Y239"/>
          <cell r="Z239"/>
          <cell r="AA239"/>
          <cell r="AB239"/>
          <cell r="AC239"/>
          <cell r="AD239"/>
          <cell r="AE239"/>
          <cell r="AF239"/>
          <cell r="AG239"/>
          <cell r="AH239"/>
          <cell r="AI239"/>
          <cell r="AJ239"/>
          <cell r="AK239"/>
          <cell r="AL239"/>
        </row>
        <row r="240">
          <cell r="B240" t="str">
            <v>Horas de ponta - 2,3</v>
          </cell>
          <cell r="C240">
            <v>2.0348400999999998</v>
          </cell>
          <cell r="D240">
            <v>1.4651738000000001</v>
          </cell>
          <cell r="E240">
            <v>0.89772359999999995</v>
          </cell>
          <cell r="F240">
            <v>0.1928443</v>
          </cell>
          <cell r="G240">
            <v>0.96422160000000001</v>
          </cell>
          <cell r="H240">
            <v>0.52533470000000004</v>
          </cell>
          <cell r="I240"/>
          <cell r="J240"/>
          <cell r="K240">
            <v>0.1019637</v>
          </cell>
          <cell r="L240">
            <v>2.2380323</v>
          </cell>
          <cell r="M240">
            <v>1.6114807</v>
          </cell>
          <cell r="N240">
            <v>0.9873672</v>
          </cell>
          <cell r="O240">
            <v>0.21210100000000001</v>
          </cell>
          <cell r="P240">
            <v>1.0605054</v>
          </cell>
          <cell r="Q240">
            <v>0.5777928</v>
          </cell>
          <cell r="R240"/>
          <cell r="S240"/>
          <cell r="T240">
            <v>0.11214540000000001</v>
          </cell>
          <cell r="U240">
            <v>2.2455980000000002</v>
          </cell>
          <cell r="V240">
            <v>1.6169283000000001</v>
          </cell>
          <cell r="W240">
            <v>0.99070510000000001</v>
          </cell>
          <cell r="X240">
            <v>0.21281820000000001</v>
          </cell>
          <cell r="Y240">
            <v>1.0640906999999999</v>
          </cell>
          <cell r="Z240">
            <v>0.57974590000000004</v>
          </cell>
          <cell r="AA240"/>
          <cell r="AB240"/>
          <cell r="AC240">
            <v>0.1125245</v>
          </cell>
          <cell r="AD240">
            <v>2.2536147</v>
          </cell>
          <cell r="AE240">
            <v>1.6227008000000001</v>
          </cell>
          <cell r="AF240">
            <v>0.99424179999999995</v>
          </cell>
          <cell r="AG240">
            <v>0.21357789999999999</v>
          </cell>
          <cell r="AH240">
            <v>1.0678894999999999</v>
          </cell>
          <cell r="AI240">
            <v>0.58181530000000004</v>
          </cell>
          <cell r="AJ240"/>
          <cell r="AK240"/>
          <cell r="AL240">
            <v>0.112926</v>
          </cell>
        </row>
        <row r="241">
          <cell r="A241" t="str">
            <v>BTN_Social_&lt;2,3_Tri_E_Horas cheias</v>
          </cell>
          <cell r="B241" t="str">
            <v>Horas cheias</v>
          </cell>
          <cell r="C241">
            <v>6.5247126</v>
          </cell>
          <cell r="D241">
            <v>3.5624772999999998</v>
          </cell>
          <cell r="E241">
            <v>7.0158300000000007E-2</v>
          </cell>
          <cell r="F241">
            <v>6.2362800000000003E-2</v>
          </cell>
          <cell r="G241">
            <v>0.17929320000000001</v>
          </cell>
          <cell r="H241">
            <v>1.7773407999999999</v>
          </cell>
          <cell r="I241"/>
          <cell r="J241"/>
          <cell r="K241">
            <v>0.35858649999999997</v>
          </cell>
          <cell r="L241">
            <v>5.0594543999999999</v>
          </cell>
          <cell r="M241">
            <v>2.7624501000000001</v>
          </cell>
          <cell r="N241">
            <v>5.4402699999999998E-2</v>
          </cell>
          <cell r="O241">
            <v>4.8358100000000001E-2</v>
          </cell>
          <cell r="P241">
            <v>0.13902909999999999</v>
          </cell>
          <cell r="Q241">
            <v>1.3782028</v>
          </cell>
          <cell r="R241"/>
          <cell r="S241"/>
          <cell r="T241">
            <v>0.27805839999999998</v>
          </cell>
          <cell r="U241">
            <v>5.0764329000000004</v>
          </cell>
          <cell r="V241">
            <v>2.7717201</v>
          </cell>
          <cell r="W241">
            <v>5.45852E-2</v>
          </cell>
          <cell r="X241">
            <v>4.8520300000000002E-2</v>
          </cell>
          <cell r="Y241">
            <v>0.1394957</v>
          </cell>
          <cell r="Z241">
            <v>1.3828275000000001</v>
          </cell>
          <cell r="AA241"/>
          <cell r="AB241"/>
          <cell r="AC241">
            <v>0.27899180000000001</v>
          </cell>
          <cell r="AD241">
            <v>5.0946578000000002</v>
          </cell>
          <cell r="AE241">
            <v>2.7816709999999998</v>
          </cell>
          <cell r="AF241">
            <v>5.4781299999999998E-2</v>
          </cell>
          <cell r="AG241">
            <v>4.8694300000000003E-2</v>
          </cell>
          <cell r="AH241">
            <v>0.1399966</v>
          </cell>
          <cell r="AI241">
            <v>1.3877922</v>
          </cell>
          <cell r="AJ241"/>
          <cell r="AK241"/>
          <cell r="AL241">
            <v>0.27999309999999999</v>
          </cell>
        </row>
        <row r="242">
          <cell r="B242" t="str">
            <v>Horas cheias - 1,15</v>
          </cell>
          <cell r="C242">
            <v>0.83699999999999997</v>
          </cell>
          <cell r="D242">
            <v>0.45700000000000002</v>
          </cell>
          <cell r="E242">
            <v>8.9999999999999993E-3</v>
          </cell>
          <cell r="F242">
            <v>8.0000000000000002E-3</v>
          </cell>
          <cell r="G242">
            <v>2.3E-2</v>
          </cell>
          <cell r="H242">
            <v>0.22800000000000001</v>
          </cell>
          <cell r="I242"/>
          <cell r="J242"/>
          <cell r="K242">
            <v>4.5999999999999999E-2</v>
          </cell>
          <cell r="L242"/>
          <cell r="M242"/>
          <cell r="N242"/>
          <cell r="O242"/>
          <cell r="P242"/>
          <cell r="Q242"/>
          <cell r="R242"/>
          <cell r="S242"/>
          <cell r="T242"/>
          <cell r="U242"/>
          <cell r="V242"/>
          <cell r="W242"/>
          <cell r="X242"/>
          <cell r="Y242"/>
          <cell r="Z242"/>
          <cell r="AA242"/>
          <cell r="AB242"/>
          <cell r="AC242"/>
          <cell r="AD242"/>
          <cell r="AE242"/>
          <cell r="AF242"/>
          <cell r="AG242"/>
          <cell r="AH242"/>
          <cell r="AI242"/>
          <cell r="AJ242"/>
          <cell r="AK242"/>
          <cell r="AL242"/>
        </row>
        <row r="243">
          <cell r="B243" t="str">
            <v>Horas cheias - 2,3</v>
          </cell>
          <cell r="C243">
            <v>5.6877126000000002</v>
          </cell>
          <cell r="D243">
            <v>3.1054773</v>
          </cell>
          <cell r="E243">
            <v>6.1158299999999999E-2</v>
          </cell>
          <cell r="F243">
            <v>5.4362800000000003E-2</v>
          </cell>
          <cell r="G243">
            <v>0.15629319999999999</v>
          </cell>
          <cell r="H243">
            <v>1.5493408</v>
          </cell>
          <cell r="I243"/>
          <cell r="J243"/>
          <cell r="K243">
            <v>0.31258649999999999</v>
          </cell>
          <cell r="L243">
            <v>5.0594543999999999</v>
          </cell>
          <cell r="M243">
            <v>2.7624501000000001</v>
          </cell>
          <cell r="N243">
            <v>5.4402699999999998E-2</v>
          </cell>
          <cell r="O243">
            <v>4.8358100000000001E-2</v>
          </cell>
          <cell r="P243">
            <v>0.13902909999999999</v>
          </cell>
          <cell r="Q243">
            <v>1.3782028</v>
          </cell>
          <cell r="R243"/>
          <cell r="S243"/>
          <cell r="T243">
            <v>0.27805839999999998</v>
          </cell>
          <cell r="U243">
            <v>5.0764329000000004</v>
          </cell>
          <cell r="V243">
            <v>2.7717201</v>
          </cell>
          <cell r="W243">
            <v>5.45852E-2</v>
          </cell>
          <cell r="X243">
            <v>4.8520300000000002E-2</v>
          </cell>
          <cell r="Y243">
            <v>0.1394957</v>
          </cell>
          <cell r="Z243">
            <v>1.3828275000000001</v>
          </cell>
          <cell r="AA243"/>
          <cell r="AB243"/>
          <cell r="AC243">
            <v>0.27899180000000001</v>
          </cell>
          <cell r="AD243">
            <v>5.0946578000000002</v>
          </cell>
          <cell r="AE243">
            <v>2.7816709999999998</v>
          </cell>
          <cell r="AF243">
            <v>5.4781299999999998E-2</v>
          </cell>
          <cell r="AG243">
            <v>4.8694300000000003E-2</v>
          </cell>
          <cell r="AH243">
            <v>0.1399966</v>
          </cell>
          <cell r="AI243">
            <v>1.3877922</v>
          </cell>
          <cell r="AJ243"/>
          <cell r="AK243"/>
          <cell r="AL243">
            <v>0.27999309999999999</v>
          </cell>
        </row>
        <row r="244">
          <cell r="A244" t="str">
            <v>BTN_Social_&lt;2,3_Tri_E_Horas de vazio</v>
          </cell>
          <cell r="B244" t="str">
            <v>Horas de vazio</v>
          </cell>
          <cell r="C244">
            <v>3.3306477000000001</v>
          </cell>
          <cell r="D244">
            <v>1.4237491</v>
          </cell>
          <cell r="E244">
            <v>4.1119099999999999E-2</v>
          </cell>
          <cell r="F244">
            <v>2.5699699999999999E-2</v>
          </cell>
          <cell r="G244">
            <v>7.1958599999999998E-2</v>
          </cell>
          <cell r="H244">
            <v>0.13877709999999999</v>
          </cell>
          <cell r="I244"/>
          <cell r="J244"/>
          <cell r="K244">
            <v>0.2364348</v>
          </cell>
          <cell r="L244">
            <v>3.1654127999999999</v>
          </cell>
          <cell r="M244">
            <v>1.3531165000000001</v>
          </cell>
          <cell r="N244">
            <v>3.90789E-2</v>
          </cell>
          <cell r="O244">
            <v>2.4424399999999999E-2</v>
          </cell>
          <cell r="P244">
            <v>6.8388500000000005E-2</v>
          </cell>
          <cell r="Q244">
            <v>0.13189200000000001</v>
          </cell>
          <cell r="R244"/>
          <cell r="S244"/>
          <cell r="T244">
            <v>0.22470519999999999</v>
          </cell>
          <cell r="U244">
            <v>3.1758655999999998</v>
          </cell>
          <cell r="V244">
            <v>1.3575847000000001</v>
          </cell>
          <cell r="W244">
            <v>3.9208399999999997E-2</v>
          </cell>
          <cell r="X244">
            <v>2.4505099999999998E-2</v>
          </cell>
          <cell r="Y244">
            <v>6.8614400000000006E-2</v>
          </cell>
          <cell r="Z244">
            <v>0.13232769999999999</v>
          </cell>
          <cell r="AA244"/>
          <cell r="AB244"/>
          <cell r="AC244">
            <v>0.22544719999999999</v>
          </cell>
          <cell r="AD244">
            <v>3.1874064999999998</v>
          </cell>
          <cell r="AE244">
            <v>1.3625179000000001</v>
          </cell>
          <cell r="AF244">
            <v>3.9350700000000002E-2</v>
          </cell>
          <cell r="AG244">
            <v>2.4594399999999999E-2</v>
          </cell>
          <cell r="AH244">
            <v>6.8863599999999997E-2</v>
          </cell>
          <cell r="AI244">
            <v>0.1328086</v>
          </cell>
          <cell r="AJ244"/>
          <cell r="AK244"/>
          <cell r="AL244">
            <v>0.22626669999999999</v>
          </cell>
        </row>
        <row r="245">
          <cell r="B245" t="str">
            <v>Horas de vazio - 1,15</v>
          </cell>
          <cell r="C245">
            <v>0.4536</v>
          </cell>
          <cell r="D245">
            <v>0.19389999999999999</v>
          </cell>
          <cell r="E245">
            <v>5.5999999999999999E-3</v>
          </cell>
          <cell r="F245">
            <v>3.5000000000000001E-3</v>
          </cell>
          <cell r="G245">
            <v>9.7999999999999997E-3</v>
          </cell>
          <cell r="H245">
            <v>1.89E-2</v>
          </cell>
          <cell r="I245"/>
          <cell r="J245"/>
          <cell r="K245">
            <v>3.2199999999999999E-2</v>
          </cell>
          <cell r="L245"/>
          <cell r="M245"/>
          <cell r="N245"/>
          <cell r="O245"/>
          <cell r="P245"/>
          <cell r="Q245"/>
          <cell r="R245"/>
          <cell r="S245"/>
          <cell r="T245"/>
          <cell r="U245"/>
          <cell r="V245"/>
          <cell r="W245"/>
          <cell r="X245"/>
          <cell r="Y245"/>
          <cell r="Z245"/>
          <cell r="AA245"/>
          <cell r="AB245"/>
          <cell r="AC245"/>
          <cell r="AD245"/>
          <cell r="AE245"/>
          <cell r="AF245"/>
          <cell r="AG245"/>
          <cell r="AH245"/>
          <cell r="AI245"/>
          <cell r="AJ245"/>
          <cell r="AK245"/>
          <cell r="AL245"/>
        </row>
        <row r="246">
          <cell r="B246" t="str">
            <v>Horas de vazio - 2,3</v>
          </cell>
          <cell r="C246">
            <v>2.8770476999999999</v>
          </cell>
          <cell r="D246">
            <v>1.2298491</v>
          </cell>
          <cell r="E246">
            <v>3.5519099999999998E-2</v>
          </cell>
          <cell r="F246">
            <v>2.2199699999999999E-2</v>
          </cell>
          <cell r="G246">
            <v>6.2158600000000001E-2</v>
          </cell>
          <cell r="H246">
            <v>0.1198771</v>
          </cell>
          <cell r="I246"/>
          <cell r="J246"/>
          <cell r="K246">
            <v>0.20423479999999999</v>
          </cell>
          <cell r="L246">
            <v>3.1654127999999999</v>
          </cell>
          <cell r="M246">
            <v>1.3531165000000001</v>
          </cell>
          <cell r="N246">
            <v>3.90789E-2</v>
          </cell>
          <cell r="O246">
            <v>2.4424399999999999E-2</v>
          </cell>
          <cell r="P246">
            <v>6.8388500000000005E-2</v>
          </cell>
          <cell r="Q246">
            <v>0.13189200000000001</v>
          </cell>
          <cell r="R246"/>
          <cell r="S246"/>
          <cell r="T246">
            <v>0.22470519999999999</v>
          </cell>
          <cell r="U246">
            <v>3.1758655999999998</v>
          </cell>
          <cell r="V246">
            <v>1.3575847000000001</v>
          </cell>
          <cell r="W246">
            <v>3.9208399999999997E-2</v>
          </cell>
          <cell r="X246">
            <v>2.4505099999999998E-2</v>
          </cell>
          <cell r="Y246">
            <v>6.8614400000000006E-2</v>
          </cell>
          <cell r="Z246">
            <v>0.13232769999999999</v>
          </cell>
          <cell r="AA246"/>
          <cell r="AB246"/>
          <cell r="AC246">
            <v>0.22544719999999999</v>
          </cell>
          <cell r="AD246">
            <v>3.1874064999999998</v>
          </cell>
          <cell r="AE246">
            <v>1.3625179000000001</v>
          </cell>
          <cell r="AF246">
            <v>3.9350700000000002E-2</v>
          </cell>
          <cell r="AG246">
            <v>2.4594399999999999E-2</v>
          </cell>
          <cell r="AH246">
            <v>6.8863599999999997E-2</v>
          </cell>
          <cell r="AI246">
            <v>0.1328086</v>
          </cell>
          <cell r="AJ246"/>
          <cell r="AK246"/>
          <cell r="AL246">
            <v>0.22626669999999999</v>
          </cell>
        </row>
        <row r="247">
          <cell r="B247" t="str">
            <v>VENDA A CLIENTES FINAIS EM BTN Social (&lt;=4,6kVA &gt;2,3kVA)</v>
          </cell>
          <cell r="C247">
            <v>3665079.4272003002</v>
          </cell>
          <cell r="D247">
            <v>2575154.5378602999</v>
          </cell>
          <cell r="E247">
            <v>326298.17216000002</v>
          </cell>
          <cell r="F247">
            <v>91095.803673200004</v>
          </cell>
          <cell r="G247">
            <v>384251.99171650002</v>
          </cell>
          <cell r="H247">
            <v>1449026.1090138</v>
          </cell>
          <cell r="I247"/>
          <cell r="J247"/>
          <cell r="K247">
            <v>399681.4205679</v>
          </cell>
          <cell r="L247">
            <v>3660888.3536016</v>
          </cell>
          <cell r="M247">
            <v>2575680.3521614</v>
          </cell>
          <cell r="N247">
            <v>326031.7096302</v>
          </cell>
          <cell r="O247">
            <v>91012.030466600001</v>
          </cell>
          <cell r="P247">
            <v>383920.10753570002</v>
          </cell>
          <cell r="Q247">
            <v>1451597.9903479</v>
          </cell>
          <cell r="R247"/>
          <cell r="S247"/>
          <cell r="T247">
            <v>400252.28035170003</v>
          </cell>
          <cell r="U247">
            <v>3676648.5153325</v>
          </cell>
          <cell r="V247">
            <v>2586417.5081151999</v>
          </cell>
          <cell r="W247">
            <v>327436.83037610003</v>
          </cell>
          <cell r="X247">
            <v>91404.156896900007</v>
          </cell>
          <cell r="Y247">
            <v>385573.892345</v>
          </cell>
          <cell r="Z247">
            <v>1457417.0754207999</v>
          </cell>
          <cell r="AA247"/>
          <cell r="AB247"/>
          <cell r="AC247">
            <v>401883.88835650001</v>
          </cell>
          <cell r="AD247">
            <v>3691375.1795382998</v>
          </cell>
          <cell r="AE247">
            <v>2597004.7796677998</v>
          </cell>
          <cell r="AF247">
            <v>328749.63140860002</v>
          </cell>
          <cell r="AG247">
            <v>91770.537711099998</v>
          </cell>
          <cell r="AH247">
            <v>387119.66851559997</v>
          </cell>
          <cell r="AI247">
            <v>1463533.1877112</v>
          </cell>
          <cell r="AJ247"/>
          <cell r="AK247"/>
          <cell r="AL247">
            <v>403562.59357949998</v>
          </cell>
        </row>
        <row r="248">
          <cell r="B248" t="str">
            <v>Potência</v>
          </cell>
          <cell r="C248"/>
          <cell r="D248">
            <v>595169.31180000002</v>
          </cell>
          <cell r="E248"/>
          <cell r="F248"/>
          <cell r="G248"/>
          <cell r="H248">
            <v>728926.05117600004</v>
          </cell>
          <cell r="I248"/>
          <cell r="J248"/>
          <cell r="K248">
            <v>182669.76</v>
          </cell>
          <cell r="L248"/>
          <cell r="M248">
            <v>597871.31039999996</v>
          </cell>
          <cell r="N248"/>
          <cell r="O248"/>
          <cell r="P248"/>
          <cell r="Q248">
            <v>732235.28083199996</v>
          </cell>
          <cell r="R248"/>
          <cell r="S248"/>
          <cell r="T248">
            <v>183496.32000000001</v>
          </cell>
          <cell r="U248"/>
          <cell r="V248">
            <v>600092.24100000004</v>
          </cell>
          <cell r="W248"/>
          <cell r="X248"/>
          <cell r="Y248"/>
          <cell r="Z248">
            <v>734955.39189600002</v>
          </cell>
          <cell r="AA248"/>
          <cell r="AB248"/>
          <cell r="AC248">
            <v>184194.96</v>
          </cell>
          <cell r="AD248"/>
          <cell r="AE248">
            <v>602722.07940000005</v>
          </cell>
          <cell r="AF248"/>
          <cell r="AG248"/>
          <cell r="AH248"/>
          <cell r="AI248">
            <v>738176.25218399998</v>
          </cell>
          <cell r="AJ248"/>
          <cell r="AK248"/>
          <cell r="AL248">
            <v>185001.84</v>
          </cell>
        </row>
        <row r="249">
          <cell r="B249" t="str">
            <v>Tarifa Simples</v>
          </cell>
          <cell r="C249"/>
          <cell r="D249">
            <v>428134.48440000002</v>
          </cell>
          <cell r="E249"/>
          <cell r="F249"/>
          <cell r="G249"/>
          <cell r="H249">
            <v>524367.74529600004</v>
          </cell>
          <cell r="I249"/>
          <cell r="J249"/>
          <cell r="K249">
            <v>136224.95999999999</v>
          </cell>
          <cell r="L249"/>
          <cell r="M249">
            <v>430106.86320000002</v>
          </cell>
          <cell r="N249"/>
          <cell r="O249"/>
          <cell r="P249"/>
          <cell r="Q249">
            <v>526783.43788800004</v>
          </cell>
          <cell r="R249"/>
          <cell r="S249"/>
          <cell r="T249">
            <v>136844.88</v>
          </cell>
          <cell r="U249"/>
          <cell r="V249">
            <v>431750.5122</v>
          </cell>
          <cell r="W249"/>
          <cell r="X249"/>
          <cell r="Y249"/>
          <cell r="Z249">
            <v>528796.562424</v>
          </cell>
          <cell r="AA249"/>
          <cell r="AB249"/>
          <cell r="AC249">
            <v>137376.24</v>
          </cell>
          <cell r="AD249"/>
          <cell r="AE249">
            <v>433594.60619999998</v>
          </cell>
          <cell r="AF249"/>
          <cell r="AG249"/>
          <cell r="AH249"/>
          <cell r="AI249">
            <v>531055.17146400001</v>
          </cell>
          <cell r="AJ249"/>
          <cell r="AK249"/>
          <cell r="AL249">
            <v>137966.64000000001</v>
          </cell>
        </row>
        <row r="250">
          <cell r="A250" t="str">
            <v>BTN_Simples_P_Social_3,45</v>
          </cell>
          <cell r="B250" t="str">
            <v>3,45</v>
          </cell>
          <cell r="C250"/>
          <cell r="D250">
            <v>232476.111</v>
          </cell>
          <cell r="E250"/>
          <cell r="F250"/>
          <cell r="G250"/>
          <cell r="H250">
            <v>284798.40036000003</v>
          </cell>
          <cell r="I250"/>
          <cell r="J250"/>
          <cell r="K250">
            <v>95103.6</v>
          </cell>
          <cell r="L250"/>
          <cell r="M250">
            <v>233510.40719999999</v>
          </cell>
          <cell r="N250"/>
          <cell r="O250"/>
          <cell r="P250"/>
          <cell r="Q250">
            <v>286065.48067199998</v>
          </cell>
          <cell r="R250"/>
          <cell r="S250"/>
          <cell r="T250">
            <v>95526.720000000001</v>
          </cell>
          <cell r="U250"/>
          <cell r="V250">
            <v>234448.48980000001</v>
          </cell>
          <cell r="W250"/>
          <cell r="X250"/>
          <cell r="Y250"/>
          <cell r="Z250">
            <v>287214.69304799999</v>
          </cell>
          <cell r="AA250"/>
          <cell r="AB250"/>
          <cell r="AC250">
            <v>95910.48</v>
          </cell>
          <cell r="AD250"/>
          <cell r="AE250">
            <v>235458.73259999999</v>
          </cell>
          <cell r="AF250"/>
          <cell r="AG250"/>
          <cell r="AH250"/>
          <cell r="AI250">
            <v>288452.30637599999</v>
          </cell>
          <cell r="AJ250"/>
          <cell r="AK250"/>
          <cell r="AL250">
            <v>96323.76</v>
          </cell>
        </row>
        <row r="251">
          <cell r="A251" t="str">
            <v>BTN_Simples_P_Social_4,6</v>
          </cell>
          <cell r="B251" t="str">
            <v>4,6</v>
          </cell>
          <cell r="C251"/>
          <cell r="D251">
            <v>9396.8616000000002</v>
          </cell>
          <cell r="E251"/>
          <cell r="F251"/>
          <cell r="G251"/>
          <cell r="H251">
            <v>11508.683712</v>
          </cell>
          <cell r="I251"/>
          <cell r="J251"/>
          <cell r="K251">
            <v>2883.12</v>
          </cell>
          <cell r="L251"/>
          <cell r="M251">
            <v>9428.9328000000005</v>
          </cell>
          <cell r="N251"/>
          <cell r="O251"/>
          <cell r="P251"/>
          <cell r="Q251">
            <v>11547.962496</v>
          </cell>
          <cell r="R251"/>
          <cell r="S251"/>
          <cell r="T251">
            <v>2892.96</v>
          </cell>
          <cell r="U251"/>
          <cell r="V251">
            <v>9461.0040000000008</v>
          </cell>
          <cell r="W251"/>
          <cell r="X251"/>
          <cell r="Y251"/>
          <cell r="Z251">
            <v>11587.24128</v>
          </cell>
          <cell r="AA251"/>
          <cell r="AB251"/>
          <cell r="AC251">
            <v>2902.8</v>
          </cell>
          <cell r="AD251"/>
          <cell r="AE251">
            <v>9525.1463999999996</v>
          </cell>
          <cell r="AF251"/>
          <cell r="AG251"/>
          <cell r="AH251"/>
          <cell r="AI251">
            <v>11665.798848</v>
          </cell>
          <cell r="AJ251"/>
          <cell r="AK251"/>
          <cell r="AL251">
            <v>2922.48</v>
          </cell>
        </row>
        <row r="252">
          <cell r="A252" t="str">
            <v>BTN_Simples_P_Social_5,75</v>
          </cell>
          <cell r="B252" t="str">
            <v>5,75</v>
          </cell>
          <cell r="C252"/>
          <cell r="D252">
            <v>3407.5650000000001</v>
          </cell>
          <cell r="E252"/>
          <cell r="F252"/>
          <cell r="G252"/>
          <cell r="H252">
            <v>4172.6996399999998</v>
          </cell>
          <cell r="I252"/>
          <cell r="J252"/>
          <cell r="K252">
            <v>836.4</v>
          </cell>
          <cell r="L252"/>
          <cell r="M252">
            <v>3447.654</v>
          </cell>
          <cell r="N252"/>
          <cell r="O252"/>
          <cell r="P252"/>
          <cell r="Q252">
            <v>4221.7902240000003</v>
          </cell>
          <cell r="R252"/>
          <cell r="S252"/>
          <cell r="T252">
            <v>846.24</v>
          </cell>
          <cell r="U252"/>
          <cell r="V252">
            <v>3447.654</v>
          </cell>
          <cell r="W252"/>
          <cell r="X252"/>
          <cell r="Y252"/>
          <cell r="Z252">
            <v>4221.7902240000003</v>
          </cell>
          <cell r="AA252"/>
          <cell r="AB252"/>
          <cell r="AC252">
            <v>846.24</v>
          </cell>
          <cell r="AD252"/>
          <cell r="AE252">
            <v>3447.654</v>
          </cell>
          <cell r="AF252"/>
          <cell r="AG252"/>
          <cell r="AH252"/>
          <cell r="AI252">
            <v>4221.7902240000003</v>
          </cell>
          <cell r="AJ252"/>
          <cell r="AK252"/>
          <cell r="AL252">
            <v>846.24</v>
          </cell>
        </row>
        <row r="253">
          <cell r="A253" t="str">
            <v>BTN_Simples_P_Social_6,9</v>
          </cell>
          <cell r="B253" t="str">
            <v>6,9</v>
          </cell>
          <cell r="C253"/>
          <cell r="D253">
            <v>182853.94680000001</v>
          </cell>
          <cell r="E253"/>
          <cell r="F253"/>
          <cell r="G253"/>
          <cell r="H253">
            <v>223887.961584</v>
          </cell>
          <cell r="I253"/>
          <cell r="J253"/>
          <cell r="K253">
            <v>37401.839999999997</v>
          </cell>
          <cell r="L253"/>
          <cell r="M253">
            <v>183719.86919999999</v>
          </cell>
          <cell r="N253"/>
          <cell r="O253"/>
          <cell r="P253"/>
          <cell r="Q253">
            <v>224948.20449599999</v>
          </cell>
          <cell r="R253"/>
          <cell r="S253"/>
          <cell r="T253">
            <v>37578.959999999999</v>
          </cell>
          <cell r="U253"/>
          <cell r="V253">
            <v>184393.36439999999</v>
          </cell>
          <cell r="W253"/>
          <cell r="X253"/>
          <cell r="Y253"/>
          <cell r="Z253">
            <v>225772.837872</v>
          </cell>
          <cell r="AA253"/>
          <cell r="AB253"/>
          <cell r="AC253">
            <v>37716.720000000001</v>
          </cell>
          <cell r="AD253"/>
          <cell r="AE253">
            <v>185163.07320000001</v>
          </cell>
          <cell r="AF253"/>
          <cell r="AG253"/>
          <cell r="AH253"/>
          <cell r="AI253">
            <v>226715.27601599999</v>
          </cell>
          <cell r="AJ253"/>
          <cell r="AK253"/>
          <cell r="AL253">
            <v>37874.160000000003</v>
          </cell>
        </row>
        <row r="254">
          <cell r="B254" t="str">
            <v>Tarifa_bi-horária</v>
          </cell>
          <cell r="C254"/>
          <cell r="D254">
            <v>3896.6507999999999</v>
          </cell>
          <cell r="E254"/>
          <cell r="F254"/>
          <cell r="G254"/>
          <cell r="H254">
            <v>4771.5984479999997</v>
          </cell>
          <cell r="I254"/>
          <cell r="J254"/>
          <cell r="K254">
            <v>954.48</v>
          </cell>
          <cell r="L254"/>
          <cell r="M254">
            <v>3944.7575999999999</v>
          </cell>
          <cell r="N254"/>
          <cell r="O254"/>
          <cell r="P254"/>
          <cell r="Q254">
            <v>4830.5008319999997</v>
          </cell>
          <cell r="R254"/>
          <cell r="S254"/>
          <cell r="T254">
            <v>964.32</v>
          </cell>
          <cell r="U254"/>
          <cell r="V254">
            <v>3944.7575999999999</v>
          </cell>
          <cell r="W254"/>
          <cell r="X254"/>
          <cell r="Y254"/>
          <cell r="Z254">
            <v>4830.5008319999997</v>
          </cell>
          <cell r="AA254"/>
          <cell r="AB254"/>
          <cell r="AC254">
            <v>964.32</v>
          </cell>
          <cell r="AD254"/>
          <cell r="AE254">
            <v>3944.7575999999999</v>
          </cell>
          <cell r="AF254"/>
          <cell r="AG254"/>
          <cell r="AH254"/>
          <cell r="AI254">
            <v>4830.5008319999997</v>
          </cell>
          <cell r="AJ254"/>
          <cell r="AK254"/>
          <cell r="AL254">
            <v>964.32</v>
          </cell>
        </row>
        <row r="255">
          <cell r="A255" t="str">
            <v>BTN_Bi_P_Social_3,45</v>
          </cell>
          <cell r="B255" t="str">
            <v>3,45</v>
          </cell>
          <cell r="C255"/>
          <cell r="D255">
            <v>649.44179999999994</v>
          </cell>
          <cell r="E255"/>
          <cell r="F255"/>
          <cell r="G255"/>
          <cell r="H255">
            <v>795.60856799999999</v>
          </cell>
          <cell r="I255"/>
          <cell r="J255"/>
          <cell r="K255">
            <v>265.68</v>
          </cell>
          <cell r="L255"/>
          <cell r="M255">
            <v>649.44179999999994</v>
          </cell>
          <cell r="N255"/>
          <cell r="O255"/>
          <cell r="P255"/>
          <cell r="Q255">
            <v>795.60856799999999</v>
          </cell>
          <cell r="R255"/>
          <cell r="S255"/>
          <cell r="T255">
            <v>265.68</v>
          </cell>
          <cell r="U255"/>
          <cell r="V255">
            <v>649.44179999999994</v>
          </cell>
          <cell r="W255"/>
          <cell r="X255"/>
          <cell r="Y255"/>
          <cell r="Z255">
            <v>795.60856799999999</v>
          </cell>
          <cell r="AA255"/>
          <cell r="AB255"/>
          <cell r="AC255">
            <v>265.68</v>
          </cell>
          <cell r="AD255"/>
          <cell r="AE255">
            <v>649.44179999999994</v>
          </cell>
          <cell r="AF255"/>
          <cell r="AG255"/>
          <cell r="AH255"/>
          <cell r="AI255">
            <v>795.60856799999999</v>
          </cell>
          <cell r="AJ255"/>
          <cell r="AK255"/>
          <cell r="AL255">
            <v>265.68</v>
          </cell>
        </row>
        <row r="256">
          <cell r="A256" t="str">
            <v>BTN_Bi_P_Social_4,6</v>
          </cell>
          <cell r="B256" t="str">
            <v>4,6</v>
          </cell>
          <cell r="C256"/>
          <cell r="D256">
            <v>224.4984</v>
          </cell>
          <cell r="E256"/>
          <cell r="F256"/>
          <cell r="G256"/>
          <cell r="H256">
            <v>274.95148799999998</v>
          </cell>
          <cell r="I256"/>
          <cell r="J256"/>
          <cell r="K256">
            <v>68.88</v>
          </cell>
          <cell r="L256"/>
          <cell r="M256">
            <v>224.4984</v>
          </cell>
          <cell r="N256"/>
          <cell r="O256"/>
          <cell r="P256"/>
          <cell r="Q256">
            <v>274.95148799999998</v>
          </cell>
          <cell r="R256"/>
          <cell r="S256"/>
          <cell r="T256">
            <v>68.88</v>
          </cell>
          <cell r="U256"/>
          <cell r="V256">
            <v>224.4984</v>
          </cell>
          <cell r="W256"/>
          <cell r="X256"/>
          <cell r="Y256"/>
          <cell r="Z256">
            <v>274.95148799999998</v>
          </cell>
          <cell r="AA256"/>
          <cell r="AB256"/>
          <cell r="AC256">
            <v>68.88</v>
          </cell>
          <cell r="AD256"/>
          <cell r="AE256">
            <v>224.4984</v>
          </cell>
          <cell r="AF256"/>
          <cell r="AG256"/>
          <cell r="AH256"/>
          <cell r="AI256">
            <v>274.95148799999998</v>
          </cell>
          <cell r="AJ256"/>
          <cell r="AK256"/>
          <cell r="AL256">
            <v>68.88</v>
          </cell>
        </row>
        <row r="257">
          <cell r="A257" t="str">
            <v>BTN_Bi_P_Social_5,75</v>
          </cell>
          <cell r="B257" t="str">
            <v>5,75</v>
          </cell>
          <cell r="C257"/>
          <cell r="D257">
            <v>40.088999999999999</v>
          </cell>
          <cell r="E257"/>
          <cell r="F257"/>
          <cell r="G257"/>
          <cell r="H257">
            <v>49.090584</v>
          </cell>
          <cell r="I257"/>
          <cell r="J257"/>
          <cell r="K257">
            <v>9.84</v>
          </cell>
          <cell r="L257"/>
          <cell r="M257">
            <v>40.088999999999999</v>
          </cell>
          <cell r="N257"/>
          <cell r="O257"/>
          <cell r="P257"/>
          <cell r="Q257">
            <v>49.090584</v>
          </cell>
          <cell r="R257"/>
          <cell r="S257"/>
          <cell r="T257">
            <v>9.84</v>
          </cell>
          <cell r="U257"/>
          <cell r="V257">
            <v>40.088999999999999</v>
          </cell>
          <cell r="W257"/>
          <cell r="X257"/>
          <cell r="Y257"/>
          <cell r="Z257">
            <v>49.090584</v>
          </cell>
          <cell r="AA257"/>
          <cell r="AB257"/>
          <cell r="AC257">
            <v>9.84</v>
          </cell>
          <cell r="AD257"/>
          <cell r="AE257">
            <v>40.088999999999999</v>
          </cell>
          <cell r="AF257"/>
          <cell r="AG257"/>
          <cell r="AH257"/>
          <cell r="AI257">
            <v>49.090584</v>
          </cell>
          <cell r="AJ257"/>
          <cell r="AK257"/>
          <cell r="AL257">
            <v>9.84</v>
          </cell>
        </row>
        <row r="258">
          <cell r="A258" t="str">
            <v>BTN_Bi_P_Social_6,9</v>
          </cell>
          <cell r="B258" t="str">
            <v>6,9</v>
          </cell>
          <cell r="C258"/>
          <cell r="D258">
            <v>2982.6215999999999</v>
          </cell>
          <cell r="E258"/>
          <cell r="F258"/>
          <cell r="G258"/>
          <cell r="H258">
            <v>3651.9478079999999</v>
          </cell>
          <cell r="I258"/>
          <cell r="J258"/>
          <cell r="K258">
            <v>610.08000000000004</v>
          </cell>
          <cell r="L258"/>
          <cell r="M258">
            <v>3030.7284</v>
          </cell>
          <cell r="N258"/>
          <cell r="O258"/>
          <cell r="P258"/>
          <cell r="Q258">
            <v>3710.8501919999999</v>
          </cell>
          <cell r="R258"/>
          <cell r="S258"/>
          <cell r="T258">
            <v>619.91999999999996</v>
          </cell>
          <cell r="U258"/>
          <cell r="V258">
            <v>3030.7284</v>
          </cell>
          <cell r="W258"/>
          <cell r="X258"/>
          <cell r="Y258"/>
          <cell r="Z258">
            <v>3710.8501919999999</v>
          </cell>
          <cell r="AA258"/>
          <cell r="AB258"/>
          <cell r="AC258">
            <v>619.91999999999996</v>
          </cell>
          <cell r="AD258"/>
          <cell r="AE258">
            <v>3030.7284</v>
          </cell>
          <cell r="AF258"/>
          <cell r="AG258"/>
          <cell r="AH258"/>
          <cell r="AI258">
            <v>3710.8501919999999</v>
          </cell>
          <cell r="AJ258"/>
          <cell r="AK258"/>
          <cell r="AL258">
            <v>619.91999999999996</v>
          </cell>
        </row>
        <row r="259">
          <cell r="B259" t="str">
            <v>Tarifa Tri-horária</v>
          </cell>
          <cell r="C259"/>
          <cell r="D259">
            <v>163138.17660000001</v>
          </cell>
          <cell r="E259"/>
          <cell r="F259"/>
          <cell r="G259"/>
          <cell r="H259">
            <v>199786.707432</v>
          </cell>
          <cell r="I259"/>
          <cell r="J259"/>
          <cell r="K259">
            <v>45490.32</v>
          </cell>
          <cell r="L259"/>
          <cell r="M259">
            <v>163819.68960000001</v>
          </cell>
          <cell r="N259"/>
          <cell r="O259"/>
          <cell r="P259"/>
          <cell r="Q259">
            <v>200621.34211200001</v>
          </cell>
          <cell r="R259"/>
          <cell r="S259"/>
          <cell r="T259">
            <v>45687.12</v>
          </cell>
          <cell r="U259"/>
          <cell r="V259">
            <v>164396.9712</v>
          </cell>
          <cell r="W259"/>
          <cell r="X259"/>
          <cell r="Y259"/>
          <cell r="Z259">
            <v>201328.32863999999</v>
          </cell>
          <cell r="AA259"/>
          <cell r="AB259"/>
          <cell r="AC259">
            <v>45854.400000000001</v>
          </cell>
          <cell r="AD259"/>
          <cell r="AE259">
            <v>165182.7156</v>
          </cell>
          <cell r="AF259"/>
          <cell r="AG259"/>
          <cell r="AH259"/>
          <cell r="AI259">
            <v>202290.57988800001</v>
          </cell>
          <cell r="AJ259"/>
          <cell r="AK259"/>
          <cell r="AL259">
            <v>46070.879999999997</v>
          </cell>
        </row>
        <row r="260">
          <cell r="A260" t="str">
            <v>BTN_Tri_P_Social_3,45</v>
          </cell>
          <cell r="B260" t="str">
            <v>3,45</v>
          </cell>
          <cell r="C260"/>
          <cell r="D260">
            <v>53037.747000000003</v>
          </cell>
          <cell r="E260"/>
          <cell r="F260"/>
          <cell r="G260"/>
          <cell r="H260">
            <v>64974.699719999997</v>
          </cell>
          <cell r="I260"/>
          <cell r="J260"/>
          <cell r="K260">
            <v>21697.200000000001</v>
          </cell>
          <cell r="L260"/>
          <cell r="M260">
            <v>53302.3344</v>
          </cell>
          <cell r="N260"/>
          <cell r="O260"/>
          <cell r="P260"/>
          <cell r="Q260">
            <v>65298.836543999998</v>
          </cell>
          <cell r="R260"/>
          <cell r="S260"/>
          <cell r="T260">
            <v>21805.439999999999</v>
          </cell>
          <cell r="U260"/>
          <cell r="V260">
            <v>53518.815000000002</v>
          </cell>
          <cell r="W260"/>
          <cell r="X260"/>
          <cell r="Y260"/>
          <cell r="Z260">
            <v>65564.039399999994</v>
          </cell>
          <cell r="AA260"/>
          <cell r="AB260"/>
          <cell r="AC260">
            <v>21894</v>
          </cell>
          <cell r="AD260"/>
          <cell r="AE260">
            <v>53759.349000000002</v>
          </cell>
          <cell r="AF260"/>
          <cell r="AG260"/>
          <cell r="AH260"/>
          <cell r="AI260">
            <v>65858.709239999996</v>
          </cell>
          <cell r="AJ260"/>
          <cell r="AK260"/>
          <cell r="AL260">
            <v>21992.400000000001</v>
          </cell>
        </row>
        <row r="261">
          <cell r="A261" t="str">
            <v>BTN_Tri_P_Social_4,6</v>
          </cell>
          <cell r="B261" t="str">
            <v>4,6</v>
          </cell>
          <cell r="C261"/>
          <cell r="D261">
            <v>10615.5672</v>
          </cell>
          <cell r="E261"/>
          <cell r="F261"/>
          <cell r="G261"/>
          <cell r="H261">
            <v>13001.277504</v>
          </cell>
          <cell r="I261"/>
          <cell r="J261"/>
          <cell r="K261">
            <v>3257.04</v>
          </cell>
          <cell r="L261"/>
          <cell r="M261">
            <v>10647.6384</v>
          </cell>
          <cell r="N261"/>
          <cell r="O261"/>
          <cell r="P261"/>
          <cell r="Q261">
            <v>13040.556288</v>
          </cell>
          <cell r="R261"/>
          <cell r="S261"/>
          <cell r="T261">
            <v>3266.88</v>
          </cell>
          <cell r="U261"/>
          <cell r="V261">
            <v>10679.7096</v>
          </cell>
          <cell r="W261"/>
          <cell r="X261"/>
          <cell r="Y261"/>
          <cell r="Z261">
            <v>13079.835072</v>
          </cell>
          <cell r="AA261"/>
          <cell r="AB261"/>
          <cell r="AC261">
            <v>3276.72</v>
          </cell>
          <cell r="AD261"/>
          <cell r="AE261">
            <v>10743.852000000001</v>
          </cell>
          <cell r="AF261"/>
          <cell r="AG261"/>
          <cell r="AH261"/>
          <cell r="AI261">
            <v>13158.39264</v>
          </cell>
          <cell r="AJ261"/>
          <cell r="AK261"/>
          <cell r="AL261">
            <v>3296.4</v>
          </cell>
        </row>
        <row r="262">
          <cell r="A262" t="str">
            <v>BTN_Tri_P_Social_5,75</v>
          </cell>
          <cell r="B262" t="str">
            <v>5,75</v>
          </cell>
          <cell r="C262"/>
          <cell r="D262">
            <v>4570.1459999999997</v>
          </cell>
          <cell r="E262"/>
          <cell r="F262"/>
          <cell r="G262"/>
          <cell r="H262">
            <v>5596.3265760000004</v>
          </cell>
          <cell r="I262"/>
          <cell r="J262"/>
          <cell r="K262">
            <v>1121.76</v>
          </cell>
          <cell r="L262"/>
          <cell r="M262">
            <v>4570.1459999999997</v>
          </cell>
          <cell r="N262"/>
          <cell r="O262"/>
          <cell r="P262"/>
          <cell r="Q262">
            <v>5596.3265760000004</v>
          </cell>
          <cell r="R262"/>
          <cell r="S262"/>
          <cell r="T262">
            <v>1121.76</v>
          </cell>
          <cell r="U262"/>
          <cell r="V262">
            <v>4610.2349999999997</v>
          </cell>
          <cell r="W262"/>
          <cell r="X262"/>
          <cell r="Y262"/>
          <cell r="Z262">
            <v>5645.41716</v>
          </cell>
          <cell r="AA262"/>
          <cell r="AB262"/>
          <cell r="AC262">
            <v>1131.5999999999999</v>
          </cell>
          <cell r="AD262"/>
          <cell r="AE262">
            <v>4610.2349999999997</v>
          </cell>
          <cell r="AF262"/>
          <cell r="AG262"/>
          <cell r="AH262"/>
          <cell r="AI262">
            <v>5645.41716</v>
          </cell>
          <cell r="AJ262"/>
          <cell r="AK262"/>
          <cell r="AL262">
            <v>1131.5999999999999</v>
          </cell>
        </row>
        <row r="263">
          <cell r="A263" t="str">
            <v>BTN_Tri_P_Social_6,9</v>
          </cell>
          <cell r="B263" t="str">
            <v>6,9</v>
          </cell>
          <cell r="C263"/>
          <cell r="D263">
            <v>94914.716400000005</v>
          </cell>
          <cell r="E263"/>
          <cell r="F263"/>
          <cell r="G263"/>
          <cell r="H263">
            <v>116214.403632</v>
          </cell>
          <cell r="I263"/>
          <cell r="J263"/>
          <cell r="K263">
            <v>19414.32</v>
          </cell>
          <cell r="L263"/>
          <cell r="M263">
            <v>95299.570800000001</v>
          </cell>
          <cell r="N263"/>
          <cell r="O263"/>
          <cell r="P263"/>
          <cell r="Q263">
            <v>116685.62270399999</v>
          </cell>
          <cell r="R263"/>
          <cell r="S263"/>
          <cell r="T263">
            <v>19493.04</v>
          </cell>
          <cell r="U263"/>
          <cell r="V263">
            <v>95588.211599999995</v>
          </cell>
          <cell r="W263"/>
          <cell r="X263"/>
          <cell r="Y263"/>
          <cell r="Z263">
            <v>117039.037008</v>
          </cell>
          <cell r="AA263"/>
          <cell r="AB263"/>
          <cell r="AC263">
            <v>19552.080000000002</v>
          </cell>
          <cell r="AD263"/>
          <cell r="AE263">
            <v>96069.279599999994</v>
          </cell>
          <cell r="AF263"/>
          <cell r="AG263"/>
          <cell r="AH263"/>
          <cell r="AI263">
            <v>117628.06084799999</v>
          </cell>
          <cell r="AJ263"/>
          <cell r="AK263"/>
          <cell r="AL263">
            <v>19650.48</v>
          </cell>
        </row>
        <row r="264">
          <cell r="B264" t="str">
            <v>Energia Activa</v>
          </cell>
          <cell r="C264">
            <v>3665079.4272003002</v>
          </cell>
          <cell r="D264">
            <v>1979985.2260602999</v>
          </cell>
          <cell r="E264">
            <v>326298.17216000002</v>
          </cell>
          <cell r="F264">
            <v>91095.803673200004</v>
          </cell>
          <cell r="G264">
            <v>384251.99171650002</v>
          </cell>
          <cell r="H264">
            <v>720100.05783780001</v>
          </cell>
          <cell r="I264"/>
          <cell r="J264"/>
          <cell r="K264">
            <v>217011.66056789999</v>
          </cell>
          <cell r="L264">
            <v>3660888.3536016</v>
          </cell>
          <cell r="M264">
            <v>1977809.0417613999</v>
          </cell>
          <cell r="N264">
            <v>326031.7096302</v>
          </cell>
          <cell r="O264">
            <v>91012.030466600001</v>
          </cell>
          <cell r="P264">
            <v>383920.10753570002</v>
          </cell>
          <cell r="Q264">
            <v>719362.7095159</v>
          </cell>
          <cell r="R264"/>
          <cell r="S264"/>
          <cell r="T264">
            <v>216755.96035169999</v>
          </cell>
          <cell r="U264">
            <v>3676648.5153325</v>
          </cell>
          <cell r="V264">
            <v>1986325.2671151999</v>
          </cell>
          <cell r="W264">
            <v>327436.83037610003</v>
          </cell>
          <cell r="X264">
            <v>91404.156896900007</v>
          </cell>
          <cell r="Y264">
            <v>385573.892345</v>
          </cell>
          <cell r="Z264">
            <v>722461.6835248</v>
          </cell>
          <cell r="AA264"/>
          <cell r="AB264"/>
          <cell r="AC264">
            <v>217688.92835649999</v>
          </cell>
          <cell r="AD264">
            <v>3691375.1795382998</v>
          </cell>
          <cell r="AE264">
            <v>1994282.7002677999</v>
          </cell>
          <cell r="AF264">
            <v>328749.63140860002</v>
          </cell>
          <cell r="AG264">
            <v>91770.537711099998</v>
          </cell>
          <cell r="AH264">
            <v>387119.66851559997</v>
          </cell>
          <cell r="AI264">
            <v>725356.9355272</v>
          </cell>
          <cell r="AJ264"/>
          <cell r="AK264"/>
          <cell r="AL264">
            <v>218560.75357949999</v>
          </cell>
        </row>
        <row r="265">
          <cell r="B265" t="str">
            <v>Tarifa Simples</v>
          </cell>
          <cell r="C265">
            <v>2502680.8491969001</v>
          </cell>
          <cell r="D265">
            <v>1338869.4180276999</v>
          </cell>
          <cell r="E265">
            <v>200992.5034326</v>
          </cell>
          <cell r="F265">
            <v>58352.662286400002</v>
          </cell>
          <cell r="G265">
            <v>239894.2782916</v>
          </cell>
          <cell r="H265">
            <v>483030.37115339999</v>
          </cell>
          <cell r="I265"/>
          <cell r="J265"/>
          <cell r="K265">
            <v>149123.47028879999</v>
          </cell>
          <cell r="L265">
            <v>2497563.0263280999</v>
          </cell>
          <cell r="M265">
            <v>1336131.5153802</v>
          </cell>
          <cell r="N265">
            <v>200581.4865694</v>
          </cell>
          <cell r="O265">
            <v>58233.334810300003</v>
          </cell>
          <cell r="P265">
            <v>239403.70977799999</v>
          </cell>
          <cell r="Q265">
            <v>482042.60482230003</v>
          </cell>
          <cell r="R265"/>
          <cell r="S265"/>
          <cell r="T265">
            <v>148818.5222945</v>
          </cell>
          <cell r="U265">
            <v>2508298.6618774999</v>
          </cell>
          <cell r="V265">
            <v>1341874.8022743</v>
          </cell>
          <cell r="W265">
            <v>201443.67491820001</v>
          </cell>
          <cell r="X265">
            <v>58483.647555900003</v>
          </cell>
          <cell r="Y265">
            <v>240432.7732879</v>
          </cell>
          <cell r="Z265">
            <v>484114.6381095</v>
          </cell>
          <cell r="AA265"/>
          <cell r="AB265"/>
          <cell r="AC265">
            <v>149458.21042280001</v>
          </cell>
          <cell r="AD265">
            <v>2518346.3072426999</v>
          </cell>
          <cell r="AE265">
            <v>1347250.0322428001</v>
          </cell>
          <cell r="AF265">
            <v>202250.61016760001</v>
          </cell>
          <cell r="AG265">
            <v>58717.919082300003</v>
          </cell>
          <cell r="AH265">
            <v>241395.8895549</v>
          </cell>
          <cell r="AI265">
            <v>486053.8857247</v>
          </cell>
          <cell r="AJ265"/>
          <cell r="AK265"/>
          <cell r="AL265">
            <v>150056.90431730001</v>
          </cell>
        </row>
        <row r="266">
          <cell r="A266" t="str">
            <v>BTN_Social_&lt;4,6_E_Energia Simples</v>
          </cell>
          <cell r="B266" t="str">
            <v>Energia Simples</v>
          </cell>
          <cell r="C266">
            <v>2502680.8491969001</v>
          </cell>
          <cell r="D266">
            <v>1338869.4180276999</v>
          </cell>
          <cell r="E266">
            <v>200992.5034326</v>
          </cell>
          <cell r="F266">
            <v>58352.662286400002</v>
          </cell>
          <cell r="G266">
            <v>239894.2782916</v>
          </cell>
          <cell r="H266">
            <v>483030.37115339999</v>
          </cell>
          <cell r="I266"/>
          <cell r="J266"/>
          <cell r="K266">
            <v>149123.47028879999</v>
          </cell>
          <cell r="L266">
            <v>2497563.0263280999</v>
          </cell>
          <cell r="M266">
            <v>1336131.5153802</v>
          </cell>
          <cell r="N266">
            <v>200581.4865694</v>
          </cell>
          <cell r="O266">
            <v>58233.334810300003</v>
          </cell>
          <cell r="P266">
            <v>239403.70977799999</v>
          </cell>
          <cell r="Q266">
            <v>482042.60482230003</v>
          </cell>
          <cell r="R266"/>
          <cell r="S266"/>
          <cell r="T266">
            <v>148818.5222945</v>
          </cell>
          <cell r="U266">
            <v>2508298.6618774999</v>
          </cell>
          <cell r="V266">
            <v>1341874.8022743</v>
          </cell>
          <cell r="W266">
            <v>201443.67491820001</v>
          </cell>
          <cell r="X266">
            <v>58483.647555900003</v>
          </cell>
          <cell r="Y266">
            <v>240432.7732879</v>
          </cell>
          <cell r="Z266">
            <v>484114.6381095</v>
          </cell>
          <cell r="AA266"/>
          <cell r="AB266"/>
          <cell r="AC266">
            <v>149458.21042280001</v>
          </cell>
          <cell r="AD266">
            <v>2518346.3072426999</v>
          </cell>
          <cell r="AE266">
            <v>1347250.0322428001</v>
          </cell>
          <cell r="AF266">
            <v>202250.61016760001</v>
          </cell>
          <cell r="AG266">
            <v>58717.919082300003</v>
          </cell>
          <cell r="AH266">
            <v>241395.8895549</v>
          </cell>
          <cell r="AI266">
            <v>486053.8857247</v>
          </cell>
          <cell r="AJ266"/>
          <cell r="AK266"/>
          <cell r="AL266">
            <v>150056.90431730001</v>
          </cell>
        </row>
        <row r="267">
          <cell r="B267" t="str">
            <v>Energia Simples - 3,45</v>
          </cell>
          <cell r="C267">
            <v>1578181.4526297001</v>
          </cell>
          <cell r="D267">
            <v>844286.19162669999</v>
          </cell>
          <cell r="E267">
            <v>126745.1425686</v>
          </cell>
          <cell r="F267">
            <v>36796.976874300002</v>
          </cell>
          <cell r="G267">
            <v>151276.46048569999</v>
          </cell>
          <cell r="H267">
            <v>304597.19746360002</v>
          </cell>
          <cell r="I267"/>
          <cell r="J267"/>
          <cell r="K267">
            <v>94036.718680100006</v>
          </cell>
          <cell r="L267">
            <v>1573317.1432769999</v>
          </cell>
          <cell r="M267">
            <v>841683.91214220005</v>
          </cell>
          <cell r="N267">
            <v>126354.4855995</v>
          </cell>
          <cell r="O267">
            <v>36683.560335599999</v>
          </cell>
          <cell r="P267">
            <v>150810.19249049999</v>
          </cell>
          <cell r="Q267">
            <v>303658.36055470002</v>
          </cell>
          <cell r="R267"/>
          <cell r="S267"/>
          <cell r="T267">
            <v>93746.876412900005</v>
          </cell>
          <cell r="U267">
            <v>1580159.2044206001</v>
          </cell>
          <cell r="V267">
            <v>845344.23759779998</v>
          </cell>
          <cell r="W267">
            <v>126903.97755710001</v>
          </cell>
          <cell r="X267">
            <v>36843.090258199998</v>
          </cell>
          <cell r="Y267">
            <v>151466.0377292</v>
          </cell>
          <cell r="Z267">
            <v>304978.91380699998</v>
          </cell>
          <cell r="AA267"/>
          <cell r="AB267"/>
          <cell r="AC267">
            <v>94154.563993899996</v>
          </cell>
          <cell r="AD267">
            <v>1586562.3569624999</v>
          </cell>
          <cell r="AE267">
            <v>848769.75832380005</v>
          </cell>
          <cell r="AF267">
            <v>127418.2203779</v>
          </cell>
          <cell r="AG267">
            <v>36992.386561599997</v>
          </cell>
          <cell r="AH267">
            <v>152079.8114187</v>
          </cell>
          <cell r="AI267">
            <v>306214.75542409997</v>
          </cell>
          <cell r="AJ267"/>
          <cell r="AK267"/>
          <cell r="AL267">
            <v>94536.098989899998</v>
          </cell>
        </row>
        <row r="268">
          <cell r="B268" t="str">
            <v>Energia Simples - 4,6</v>
          </cell>
          <cell r="C268">
            <v>55278.642234200001</v>
          </cell>
          <cell r="D268">
            <v>29572.641505799998</v>
          </cell>
          <cell r="E268">
            <v>4439.4764486000004</v>
          </cell>
          <cell r="F268">
            <v>1288.880259</v>
          </cell>
          <cell r="G268">
            <v>5298.7299549999998</v>
          </cell>
          <cell r="H268">
            <v>10669.064368699999</v>
          </cell>
          <cell r="I268"/>
          <cell r="J268"/>
          <cell r="K268">
            <v>3293.8051073000001</v>
          </cell>
          <cell r="L268">
            <v>55167.095931299998</v>
          </cell>
          <cell r="M268">
            <v>29512.9671237</v>
          </cell>
          <cell r="N268">
            <v>4430.518067</v>
          </cell>
          <cell r="O268">
            <v>1286.2794388</v>
          </cell>
          <cell r="P268">
            <v>5288.0376932999998</v>
          </cell>
          <cell r="Q268">
            <v>10647.5353541</v>
          </cell>
          <cell r="R268"/>
          <cell r="S268"/>
          <cell r="T268">
            <v>3287.1585657999999</v>
          </cell>
          <cell r="U268">
            <v>55430.7571666</v>
          </cell>
          <cell r="V268">
            <v>29654.019054100001</v>
          </cell>
          <cell r="W268">
            <v>4451.6929332</v>
          </cell>
          <cell r="X268">
            <v>1292.4269801999999</v>
          </cell>
          <cell r="Y268">
            <v>5313.3109197000003</v>
          </cell>
          <cell r="Z268">
            <v>10698.4233396</v>
          </cell>
          <cell r="AA268"/>
          <cell r="AB268"/>
          <cell r="AC268">
            <v>3302.8689502000002</v>
          </cell>
          <cell r="AD268">
            <v>55658.589352499999</v>
          </cell>
          <cell r="AE268">
            <v>29775.9033709</v>
          </cell>
          <cell r="AF268">
            <v>4469.9903365</v>
          </cell>
          <cell r="AG268">
            <v>1297.7391305000001</v>
          </cell>
          <cell r="AH268">
            <v>5335.1497568000004</v>
          </cell>
          <cell r="AI268">
            <v>10742.3961316</v>
          </cell>
          <cell r="AJ268"/>
          <cell r="AK268"/>
          <cell r="AL268">
            <v>3316.4444429</v>
          </cell>
        </row>
        <row r="269">
          <cell r="B269" t="str">
            <v>Energia Simples - 5,75</v>
          </cell>
          <cell r="C269">
            <v>16699.920605700001</v>
          </cell>
          <cell r="D269">
            <v>8934.0248835000002</v>
          </cell>
          <cell r="E269">
            <v>1341.1853338999999</v>
          </cell>
          <cell r="F269">
            <v>389.37638720000001</v>
          </cell>
          <cell r="G269">
            <v>1600.7695917999999</v>
          </cell>
          <cell r="H269">
            <v>3223.1712050000001</v>
          </cell>
          <cell r="I269"/>
          <cell r="J269"/>
          <cell r="K269">
            <v>995.07298939999998</v>
          </cell>
          <cell r="L269">
            <v>16888.4292432</v>
          </cell>
          <cell r="M269">
            <v>9034.8721210999993</v>
          </cell>
          <cell r="N269">
            <v>1356.3246280000001</v>
          </cell>
          <cell r="O269">
            <v>393.77166620000003</v>
          </cell>
          <cell r="P269">
            <v>1618.8390724999999</v>
          </cell>
          <cell r="Q269">
            <v>3259.5543489000002</v>
          </cell>
          <cell r="R269"/>
          <cell r="S269"/>
          <cell r="T269">
            <v>1006.3053697</v>
          </cell>
          <cell r="U269">
            <v>16964.3871368</v>
          </cell>
          <cell r="V269">
            <v>9075.5076267000004</v>
          </cell>
          <cell r="W269">
            <v>1362.4248739</v>
          </cell>
          <cell r="X269">
            <v>395.54270509999998</v>
          </cell>
          <cell r="Y269">
            <v>1626.1200107</v>
          </cell>
          <cell r="Z269">
            <v>3274.2146161000001</v>
          </cell>
          <cell r="AA269"/>
          <cell r="AB269"/>
          <cell r="AC269">
            <v>1010.8313578999999</v>
          </cell>
          <cell r="AD269">
            <v>17029.917891000001</v>
          </cell>
          <cell r="AE269">
            <v>9110.5648822000003</v>
          </cell>
          <cell r="AF269">
            <v>1367.6877064</v>
          </cell>
          <cell r="AG269">
            <v>397.07062480000002</v>
          </cell>
          <cell r="AH269">
            <v>1632.4014562</v>
          </cell>
          <cell r="AI269">
            <v>3286.8623911</v>
          </cell>
          <cell r="AJ269"/>
          <cell r="AK269"/>
          <cell r="AL269">
            <v>1014.7360402</v>
          </cell>
        </row>
        <row r="270">
          <cell r="B270" t="str">
            <v>Energia Simples - 6,9</v>
          </cell>
          <cell r="C270">
            <v>852520.83372730005</v>
          </cell>
          <cell r="D270">
            <v>456076.56001170003</v>
          </cell>
          <cell r="E270">
            <v>68466.699081500003</v>
          </cell>
          <cell r="F270">
            <v>19877.4287659</v>
          </cell>
          <cell r="G270">
            <v>81718.318259099993</v>
          </cell>
          <cell r="H270">
            <v>164540.93811610001</v>
          </cell>
          <cell r="I270"/>
          <cell r="J270"/>
          <cell r="K270">
            <v>50797.873511999998</v>
          </cell>
          <cell r="L270">
            <v>852190.3578766</v>
          </cell>
          <cell r="M270">
            <v>455899.76399319997</v>
          </cell>
          <cell r="N270">
            <v>68440.158274899994</v>
          </cell>
          <cell r="O270">
            <v>19869.723369700001</v>
          </cell>
          <cell r="P270">
            <v>81686.640521699999</v>
          </cell>
          <cell r="Q270">
            <v>164477.1545646</v>
          </cell>
          <cell r="R270"/>
          <cell r="S270"/>
          <cell r="T270">
            <v>50778.181946099998</v>
          </cell>
          <cell r="U270">
            <v>855744.31315349997</v>
          </cell>
          <cell r="V270">
            <v>457801.03799570003</v>
          </cell>
          <cell r="W270">
            <v>68725.579553999996</v>
          </cell>
          <cell r="X270">
            <v>19952.587612399999</v>
          </cell>
          <cell r="Y270">
            <v>82027.3046283</v>
          </cell>
          <cell r="Z270">
            <v>165163.0863468</v>
          </cell>
          <cell r="AA270"/>
          <cell r="AB270"/>
          <cell r="AC270">
            <v>50989.946120799999</v>
          </cell>
          <cell r="AD270">
            <v>859095.44303670002</v>
          </cell>
          <cell r="AE270">
            <v>459593.8056659</v>
          </cell>
          <cell r="AF270">
            <v>68994.711746800007</v>
          </cell>
          <cell r="AG270">
            <v>20030.722765400002</v>
          </cell>
          <cell r="AH270">
            <v>82348.526923199999</v>
          </cell>
          <cell r="AI270">
            <v>165809.8717779</v>
          </cell>
          <cell r="AJ270"/>
          <cell r="AK270"/>
          <cell r="AL270">
            <v>51189.6248443</v>
          </cell>
        </row>
        <row r="271">
          <cell r="B271" t="str">
            <v>Tarifa_bi-horária</v>
          </cell>
          <cell r="C271">
            <v>25962.921785899998</v>
          </cell>
          <cell r="D271">
            <v>13966.7336669</v>
          </cell>
          <cell r="E271">
            <v>2123.6643309999999</v>
          </cell>
          <cell r="F271">
            <v>605.0514306</v>
          </cell>
          <cell r="G271">
            <v>467.64176889999999</v>
          </cell>
          <cell r="H271">
            <v>5136.2335206999996</v>
          </cell>
          <cell r="I271"/>
          <cell r="J271"/>
          <cell r="K271">
            <v>1536.5372402999999</v>
          </cell>
          <cell r="L271">
            <v>26022.361637999998</v>
          </cell>
          <cell r="M271">
            <v>14000.9474154</v>
          </cell>
          <cell r="N271">
            <v>2129.9332140000001</v>
          </cell>
          <cell r="O271">
            <v>606.75243599999999</v>
          </cell>
          <cell r="P271">
            <v>468.63960520000001</v>
          </cell>
          <cell r="Q271">
            <v>5151.1560583999999</v>
          </cell>
          <cell r="R271"/>
          <cell r="S271"/>
          <cell r="T271">
            <v>1539.8158472</v>
          </cell>
          <cell r="U271">
            <v>26143.6157207</v>
          </cell>
          <cell r="V271">
            <v>14066.115882399999</v>
          </cell>
          <cell r="W271">
            <v>2139.8135556000002</v>
          </cell>
          <cell r="X271">
            <v>609.56971940000005</v>
          </cell>
          <cell r="Y271">
            <v>470.82557639999999</v>
          </cell>
          <cell r="Z271">
            <v>5175.0587882</v>
          </cell>
          <cell r="AA271"/>
          <cell r="AB271"/>
          <cell r="AC271">
            <v>1546.9983232</v>
          </cell>
          <cell r="AD271">
            <v>26248.861060399999</v>
          </cell>
          <cell r="AE271">
            <v>14122.663088699999</v>
          </cell>
          <cell r="AF271">
            <v>2148.3785551000001</v>
          </cell>
          <cell r="AG271">
            <v>612.01260530000002</v>
          </cell>
          <cell r="AH271">
            <v>472.72350410000001</v>
          </cell>
          <cell r="AI271">
            <v>5195.7812719000003</v>
          </cell>
          <cell r="AJ271"/>
          <cell r="AK271"/>
          <cell r="AL271">
            <v>1553.2343715</v>
          </cell>
        </row>
        <row r="272">
          <cell r="A272" t="str">
            <v>BTN_Social_&lt;4,6_Bi_E_Horas fora vazio</v>
          </cell>
          <cell r="B272" t="str">
            <v>Horas fora vazio</v>
          </cell>
          <cell r="C272">
            <v>17834.343775900001</v>
          </cell>
          <cell r="D272">
            <v>10492.017449700001</v>
          </cell>
          <cell r="E272">
            <v>2023.311516</v>
          </cell>
          <cell r="F272">
            <v>542.33092160000001</v>
          </cell>
          <cell r="G272">
            <v>292.0243423</v>
          </cell>
          <cell r="H272">
            <v>4797.5427705000002</v>
          </cell>
          <cell r="I272"/>
          <cell r="J272"/>
          <cell r="K272">
            <v>959.50855390000004</v>
          </cell>
          <cell r="L272">
            <v>17889.089625699999</v>
          </cell>
          <cell r="M272">
            <v>10524.224657299999</v>
          </cell>
          <cell r="N272">
            <v>2029.5224487</v>
          </cell>
          <cell r="O272">
            <v>543.99570770000003</v>
          </cell>
          <cell r="P272">
            <v>292.92076539999999</v>
          </cell>
          <cell r="Q272">
            <v>4812.2697240999996</v>
          </cell>
          <cell r="R272"/>
          <cell r="S272"/>
          <cell r="T272">
            <v>962.45394520000002</v>
          </cell>
          <cell r="U272">
            <v>17972.007477499999</v>
          </cell>
          <cell r="V272">
            <v>10573.0055684</v>
          </cell>
          <cell r="W272">
            <v>2038.9295035</v>
          </cell>
          <cell r="X272">
            <v>546.51718689999996</v>
          </cell>
          <cell r="Y272">
            <v>294.27848469999998</v>
          </cell>
          <cell r="Z272">
            <v>4834.5751115000003</v>
          </cell>
          <cell r="AA272"/>
          <cell r="AB272"/>
          <cell r="AC272">
            <v>966.91502170000001</v>
          </cell>
          <cell r="AD272">
            <v>18043.870413299999</v>
          </cell>
          <cell r="AE272">
            <v>10615.282827499999</v>
          </cell>
          <cell r="AF272">
            <v>2047.0823740000001</v>
          </cell>
          <cell r="AG272">
            <v>548.70249190000004</v>
          </cell>
          <cell r="AH272">
            <v>295.45518820000001</v>
          </cell>
          <cell r="AI272">
            <v>4853.9066613000005</v>
          </cell>
          <cell r="AJ272"/>
          <cell r="AK272"/>
          <cell r="AL272">
            <v>970.78133230000003</v>
          </cell>
        </row>
        <row r="273">
          <cell r="B273" t="str">
            <v>Horas fora vazio - 3,45</v>
          </cell>
          <cell r="C273">
            <v>4281.1337350000003</v>
          </cell>
          <cell r="D273">
            <v>2518.6085011999999</v>
          </cell>
          <cell r="E273">
            <v>485.695874</v>
          </cell>
          <cell r="F273">
            <v>130.18652280000001</v>
          </cell>
          <cell r="G273">
            <v>70.100435300000001</v>
          </cell>
          <cell r="H273">
            <v>1151.6500108</v>
          </cell>
          <cell r="I273"/>
          <cell r="J273"/>
          <cell r="K273">
            <v>230.3300021</v>
          </cell>
          <cell r="L273">
            <v>4220.5853490999998</v>
          </cell>
          <cell r="M273">
            <v>2482.9876383000001</v>
          </cell>
          <cell r="N273">
            <v>478.8266418</v>
          </cell>
          <cell r="O273">
            <v>128.3452858</v>
          </cell>
          <cell r="P273">
            <v>69.108999699999998</v>
          </cell>
          <cell r="Q273">
            <v>1135.3621406</v>
          </cell>
          <cell r="R273"/>
          <cell r="S273"/>
          <cell r="T273">
            <v>227.07242840000001</v>
          </cell>
          <cell r="U273">
            <v>4239.3099851999996</v>
          </cell>
          <cell r="V273">
            <v>2494.0034181999999</v>
          </cell>
          <cell r="W273">
            <v>480.95095739999999</v>
          </cell>
          <cell r="X273">
            <v>128.9146896</v>
          </cell>
          <cell r="Y273">
            <v>69.415602000000007</v>
          </cell>
          <cell r="Z273">
            <v>1140.3991775</v>
          </cell>
          <cell r="AA273"/>
          <cell r="AB273"/>
          <cell r="AC273">
            <v>228.07983540000001</v>
          </cell>
          <cell r="AD273">
            <v>4256.0245016999997</v>
          </cell>
          <cell r="AE273">
            <v>2503.8366366999999</v>
          </cell>
          <cell r="AF273">
            <v>482.84722410000001</v>
          </cell>
          <cell r="AG273">
            <v>129.42296719999999</v>
          </cell>
          <cell r="AH273">
            <v>69.689290200000002</v>
          </cell>
          <cell r="AI273">
            <v>1144.8954802000001</v>
          </cell>
          <cell r="AJ273"/>
          <cell r="AK273"/>
          <cell r="AL273">
            <v>228.97909580000001</v>
          </cell>
        </row>
        <row r="274">
          <cell r="B274" t="str">
            <v>Horas fora vazio - 4,6</v>
          </cell>
          <cell r="C274">
            <v>826.87305309999999</v>
          </cell>
          <cell r="D274">
            <v>486.4528019</v>
          </cell>
          <cell r="E274">
            <v>93.808989499999996</v>
          </cell>
          <cell r="F274">
            <v>25.144677600000001</v>
          </cell>
          <cell r="G274">
            <v>13.539441699999999</v>
          </cell>
          <cell r="H274">
            <v>222.4336868</v>
          </cell>
          <cell r="I274"/>
          <cell r="J274"/>
          <cell r="K274">
            <v>44.486737300000001</v>
          </cell>
          <cell r="L274">
            <v>827.14241430000004</v>
          </cell>
          <cell r="M274">
            <v>486.61126830000001</v>
          </cell>
          <cell r="N274">
            <v>93.839548699999995</v>
          </cell>
          <cell r="O274">
            <v>25.152868699999999</v>
          </cell>
          <cell r="P274">
            <v>13.5438525</v>
          </cell>
          <cell r="Q274">
            <v>222.5061465</v>
          </cell>
          <cell r="R274"/>
          <cell r="S274"/>
          <cell r="T274">
            <v>44.501229299999999</v>
          </cell>
          <cell r="U274">
            <v>831.62130660000003</v>
          </cell>
          <cell r="V274">
            <v>489.246219</v>
          </cell>
          <cell r="W274">
            <v>94.347680299999993</v>
          </cell>
          <cell r="X274">
            <v>25.2890689</v>
          </cell>
          <cell r="Y274">
            <v>13.617191</v>
          </cell>
          <cell r="Z274">
            <v>223.71099480000001</v>
          </cell>
          <cell r="AA274"/>
          <cell r="AB274"/>
          <cell r="AC274">
            <v>44.742198999999999</v>
          </cell>
          <cell r="AD274">
            <v>835.33821590000002</v>
          </cell>
          <cell r="AE274">
            <v>491.43289190000002</v>
          </cell>
          <cell r="AF274">
            <v>94.769364699999997</v>
          </cell>
          <cell r="AG274">
            <v>25.402097699999999</v>
          </cell>
          <cell r="AH274">
            <v>13.6780525</v>
          </cell>
          <cell r="AI274">
            <v>224.71086529999999</v>
          </cell>
          <cell r="AJ274"/>
          <cell r="AK274"/>
          <cell r="AL274">
            <v>44.942173199999999</v>
          </cell>
        </row>
        <row r="275">
          <cell r="B275" t="str">
            <v>Horas fora vazio - 5,75</v>
          </cell>
          <cell r="C275">
            <v>10.026181299999999</v>
          </cell>
          <cell r="D275">
            <v>5.8984436000000002</v>
          </cell>
          <cell r="E275">
            <v>1.1374732999999999</v>
          </cell>
          <cell r="F275">
            <v>0.30488979999999999</v>
          </cell>
          <cell r="G275">
            <v>0.1641714</v>
          </cell>
          <cell r="H275">
            <v>2.6971014000000002</v>
          </cell>
          <cell r="I275"/>
          <cell r="J275"/>
          <cell r="K275">
            <v>0.53942029999999996</v>
          </cell>
          <cell r="L275">
            <v>10.9863509</v>
          </cell>
          <cell r="M275">
            <v>6.4633152000000003</v>
          </cell>
          <cell r="N275">
            <v>1.2464048999999999</v>
          </cell>
          <cell r="O275">
            <v>0.33408779999999999</v>
          </cell>
          <cell r="P275">
            <v>0.17989350000000001</v>
          </cell>
          <cell r="Q275">
            <v>2.9553924999999999</v>
          </cell>
          <cell r="R275"/>
          <cell r="S275"/>
          <cell r="T275">
            <v>0.59107829999999995</v>
          </cell>
          <cell r="U275">
            <v>11.0089468</v>
          </cell>
          <cell r="V275">
            <v>6.4766085000000002</v>
          </cell>
          <cell r="W275">
            <v>1.2489684000000001</v>
          </cell>
          <cell r="X275">
            <v>0.33477509999999999</v>
          </cell>
          <cell r="Y275">
            <v>0.18026329999999999</v>
          </cell>
          <cell r="Z275">
            <v>2.9614712000000001</v>
          </cell>
          <cell r="AA275"/>
          <cell r="AB275"/>
          <cell r="AC275">
            <v>0.59229410000000005</v>
          </cell>
          <cell r="AD275">
            <v>11.027324500000001</v>
          </cell>
          <cell r="AE275">
            <v>6.4874201999999999</v>
          </cell>
          <cell r="AF275">
            <v>1.2510532000000001</v>
          </cell>
          <cell r="AG275">
            <v>0.33533390000000002</v>
          </cell>
          <cell r="AH275">
            <v>0.18056440000000001</v>
          </cell>
          <cell r="AI275">
            <v>2.9664147000000001</v>
          </cell>
          <cell r="AJ275"/>
          <cell r="AK275"/>
          <cell r="AL275">
            <v>0.59328289999999995</v>
          </cell>
        </row>
        <row r="276">
          <cell r="B276" t="str">
            <v>Horas fora vazio - 6,9</v>
          </cell>
          <cell r="C276">
            <v>12716.3108065</v>
          </cell>
          <cell r="D276">
            <v>7481.0577030000004</v>
          </cell>
          <cell r="E276">
            <v>1442.6691791999999</v>
          </cell>
          <cell r="F276">
            <v>386.6948314</v>
          </cell>
          <cell r="G276">
            <v>208.2202939</v>
          </cell>
          <cell r="H276">
            <v>3420.7619715000001</v>
          </cell>
          <cell r="I276"/>
          <cell r="J276"/>
          <cell r="K276">
            <v>684.1523942</v>
          </cell>
          <cell r="L276">
            <v>12830.3755114</v>
          </cell>
          <cell r="M276">
            <v>7548.1624355000004</v>
          </cell>
          <cell r="N276">
            <v>1455.6098532999999</v>
          </cell>
          <cell r="O276">
            <v>390.16346540000001</v>
          </cell>
          <cell r="P276">
            <v>210.08801969999999</v>
          </cell>
          <cell r="Q276">
            <v>3451.4460445</v>
          </cell>
          <cell r="R276"/>
          <cell r="S276"/>
          <cell r="T276">
            <v>690.28920919999996</v>
          </cell>
          <cell r="U276">
            <v>12890.067238899999</v>
          </cell>
          <cell r="V276">
            <v>7583.2793227000002</v>
          </cell>
          <cell r="W276">
            <v>1462.3818974000001</v>
          </cell>
          <cell r="X276">
            <v>391.97865330000002</v>
          </cell>
          <cell r="Y276">
            <v>211.0654284</v>
          </cell>
          <cell r="Z276">
            <v>3467.5034679999999</v>
          </cell>
          <cell r="AA276"/>
          <cell r="AB276"/>
          <cell r="AC276">
            <v>693.5006932</v>
          </cell>
          <cell r="AD276">
            <v>12941.480371199999</v>
          </cell>
          <cell r="AE276">
            <v>7613.5258787000002</v>
          </cell>
          <cell r="AF276">
            <v>1468.2147319999999</v>
          </cell>
          <cell r="AG276">
            <v>393.54209309999999</v>
          </cell>
          <cell r="AH276">
            <v>211.90728110000001</v>
          </cell>
          <cell r="AI276">
            <v>3481.3339010999998</v>
          </cell>
          <cell r="AJ276"/>
          <cell r="AK276"/>
          <cell r="AL276">
            <v>696.26678040000002</v>
          </cell>
        </row>
        <row r="277">
          <cell r="A277" t="str">
            <v>BTN_Social_&lt;4,6_Bi_E_Horas de vazio</v>
          </cell>
          <cell r="B277" t="str">
            <v>Horas de vazio</v>
          </cell>
          <cell r="C277">
            <v>8128.5780100000002</v>
          </cell>
          <cell r="D277">
            <v>3474.7162171999998</v>
          </cell>
          <cell r="E277">
            <v>100.35281500000001</v>
          </cell>
          <cell r="F277">
            <v>62.720509</v>
          </cell>
          <cell r="G277">
            <v>175.61742659999999</v>
          </cell>
          <cell r="H277">
            <v>338.69075020000002</v>
          </cell>
          <cell r="I277"/>
          <cell r="J277"/>
          <cell r="K277">
            <v>577.02868639999997</v>
          </cell>
          <cell r="L277">
            <v>8133.2720122999999</v>
          </cell>
          <cell r="M277">
            <v>3476.7227581000002</v>
          </cell>
          <cell r="N277">
            <v>100.41076529999999</v>
          </cell>
          <cell r="O277">
            <v>62.756728299999999</v>
          </cell>
          <cell r="P277">
            <v>175.71883980000001</v>
          </cell>
          <cell r="Q277">
            <v>338.88633429999999</v>
          </cell>
          <cell r="R277"/>
          <cell r="S277"/>
          <cell r="T277">
            <v>577.36190199999999</v>
          </cell>
          <cell r="U277">
            <v>8171.6082432000003</v>
          </cell>
          <cell r="V277">
            <v>3493.110314</v>
          </cell>
          <cell r="W277">
            <v>100.88405210000001</v>
          </cell>
          <cell r="X277">
            <v>63.052532499999998</v>
          </cell>
          <cell r="Y277">
            <v>176.54709170000001</v>
          </cell>
          <cell r="Z277">
            <v>340.48367669999999</v>
          </cell>
          <cell r="AA277"/>
          <cell r="AB277"/>
          <cell r="AC277">
            <v>580.08330149999995</v>
          </cell>
          <cell r="AD277">
            <v>8204.9906470999995</v>
          </cell>
          <cell r="AE277">
            <v>3507.3802611999999</v>
          </cell>
          <cell r="AF277">
            <v>101.2961811</v>
          </cell>
          <cell r="AG277">
            <v>63.310113399999999</v>
          </cell>
          <cell r="AH277">
            <v>177.2683159</v>
          </cell>
          <cell r="AI277">
            <v>341.87461059999998</v>
          </cell>
          <cell r="AJ277"/>
          <cell r="AK277"/>
          <cell r="AL277">
            <v>582.45303920000003</v>
          </cell>
        </row>
        <row r="278">
          <cell r="B278" t="str">
            <v>Horas de vazio - 3,45</v>
          </cell>
          <cell r="C278">
            <v>1779.0664566999999</v>
          </cell>
          <cell r="D278">
            <v>760.49600099999998</v>
          </cell>
          <cell r="E278">
            <v>21.963783500000002</v>
          </cell>
          <cell r="F278">
            <v>13.7273645</v>
          </cell>
          <cell r="G278">
            <v>38.436621100000004</v>
          </cell>
          <cell r="H278">
            <v>74.127769000000001</v>
          </cell>
          <cell r="I278"/>
          <cell r="J278"/>
          <cell r="K278">
            <v>126.2917544</v>
          </cell>
          <cell r="L278">
            <v>1731.0923398</v>
          </cell>
          <cell r="M278">
            <v>739.98854610000001</v>
          </cell>
          <cell r="N278">
            <v>21.371510300000001</v>
          </cell>
          <cell r="O278">
            <v>13.357194099999999</v>
          </cell>
          <cell r="P278">
            <v>37.400142700000004</v>
          </cell>
          <cell r="Q278">
            <v>72.1288476</v>
          </cell>
          <cell r="R278"/>
          <cell r="S278"/>
          <cell r="T278">
            <v>122.8861848</v>
          </cell>
          <cell r="U278">
            <v>1738.9159225999999</v>
          </cell>
          <cell r="V278">
            <v>743.33288679999998</v>
          </cell>
          <cell r="W278">
            <v>21.468097700000001</v>
          </cell>
          <cell r="X278">
            <v>13.417561299999999</v>
          </cell>
          <cell r="Y278">
            <v>37.569171599999997</v>
          </cell>
          <cell r="Z278">
            <v>72.454829899999993</v>
          </cell>
          <cell r="AA278"/>
          <cell r="AB278"/>
          <cell r="AC278">
            <v>123.4415624</v>
          </cell>
          <cell r="AD278">
            <v>1745.9027412</v>
          </cell>
          <cell r="AE278">
            <v>746.31953590000001</v>
          </cell>
          <cell r="AF278">
            <v>21.5543549</v>
          </cell>
          <cell r="AG278">
            <v>13.4714721</v>
          </cell>
          <cell r="AH278">
            <v>37.7201205</v>
          </cell>
          <cell r="AI278">
            <v>72.7459475</v>
          </cell>
          <cell r="AJ278"/>
          <cell r="AK278"/>
          <cell r="AL278">
            <v>123.9375402</v>
          </cell>
        </row>
        <row r="279">
          <cell r="B279" t="str">
            <v>Horas de vazio - 4,6</v>
          </cell>
          <cell r="C279">
            <v>389.06327249999998</v>
          </cell>
          <cell r="D279">
            <v>166.31254079999999</v>
          </cell>
          <cell r="E279">
            <v>4.8032503000000002</v>
          </cell>
          <cell r="F279">
            <v>3.0020313999999999</v>
          </cell>
          <cell r="G279">
            <v>8.4056881000000008</v>
          </cell>
          <cell r="H279">
            <v>16.2109697</v>
          </cell>
          <cell r="I279"/>
          <cell r="J279"/>
          <cell r="K279">
            <v>27.618689</v>
          </cell>
          <cell r="L279">
            <v>387.59795730000002</v>
          </cell>
          <cell r="M279">
            <v>165.6861639</v>
          </cell>
          <cell r="N279">
            <v>4.7851600000000003</v>
          </cell>
          <cell r="O279">
            <v>2.9907248000000002</v>
          </cell>
          <cell r="P279">
            <v>8.3740301000000006</v>
          </cell>
          <cell r="Q279">
            <v>16.149914899999999</v>
          </cell>
          <cell r="R279"/>
          <cell r="S279"/>
          <cell r="T279">
            <v>27.514669699999999</v>
          </cell>
          <cell r="U279">
            <v>389.69676079999999</v>
          </cell>
          <cell r="V279">
            <v>166.5833375</v>
          </cell>
          <cell r="W279">
            <v>4.8110711999999998</v>
          </cell>
          <cell r="X279">
            <v>3.0069195</v>
          </cell>
          <cell r="Y279">
            <v>8.4193744000000006</v>
          </cell>
          <cell r="Z279">
            <v>16.237365100000002</v>
          </cell>
          <cell r="AA279"/>
          <cell r="AB279"/>
          <cell r="AC279">
            <v>27.663658999999999</v>
          </cell>
          <cell r="AD279">
            <v>391.4385001</v>
          </cell>
          <cell r="AE279">
            <v>167.32787740000001</v>
          </cell>
          <cell r="AF279">
            <v>4.8325741000000004</v>
          </cell>
          <cell r="AG279">
            <v>3.0203587999999999</v>
          </cell>
          <cell r="AH279">
            <v>8.4570045</v>
          </cell>
          <cell r="AI279">
            <v>16.309937600000001</v>
          </cell>
          <cell r="AJ279"/>
          <cell r="AK279"/>
          <cell r="AL279">
            <v>27.787300999999999</v>
          </cell>
        </row>
        <row r="280">
          <cell r="B280" t="str">
            <v>Horas de vazio - 5,75</v>
          </cell>
          <cell r="C280">
            <v>7.5987900000000002</v>
          </cell>
          <cell r="D280">
            <v>3.2482483000000002</v>
          </cell>
          <cell r="E280">
            <v>9.3812300000000001E-2</v>
          </cell>
          <cell r="F280">
            <v>5.8632499999999997E-2</v>
          </cell>
          <cell r="G280">
            <v>0.1641714</v>
          </cell>
          <cell r="H280">
            <v>0.31661620000000001</v>
          </cell>
          <cell r="I280"/>
          <cell r="J280"/>
          <cell r="K280">
            <v>0.53942029999999996</v>
          </cell>
          <cell r="L280">
            <v>8.3264975999999997</v>
          </cell>
          <cell r="M280">
            <v>3.5593205999999999</v>
          </cell>
          <cell r="N280">
            <v>0.10279629999999999</v>
          </cell>
          <cell r="O280">
            <v>6.4247600000000002E-2</v>
          </cell>
          <cell r="P280">
            <v>0.17989350000000001</v>
          </cell>
          <cell r="Q280">
            <v>0.34693750000000001</v>
          </cell>
          <cell r="R280"/>
          <cell r="S280"/>
          <cell r="T280">
            <v>0.59107829999999995</v>
          </cell>
          <cell r="U280">
            <v>8.3436228000000003</v>
          </cell>
          <cell r="V280">
            <v>3.5666413000000001</v>
          </cell>
          <cell r="W280">
            <v>0.1030076</v>
          </cell>
          <cell r="X280">
            <v>6.4379699999999998E-2</v>
          </cell>
          <cell r="Y280">
            <v>0.18026329999999999</v>
          </cell>
          <cell r="Z280">
            <v>0.34765089999999998</v>
          </cell>
          <cell r="AA280"/>
          <cell r="AB280"/>
          <cell r="AC280">
            <v>0.59229410000000005</v>
          </cell>
          <cell r="AD280">
            <v>8.3575511999999996</v>
          </cell>
          <cell r="AE280">
            <v>3.5725951</v>
          </cell>
          <cell r="AF280">
            <v>0.10317949999999999</v>
          </cell>
          <cell r="AG280">
            <v>6.4487299999999997E-2</v>
          </cell>
          <cell r="AH280">
            <v>0.18056440000000001</v>
          </cell>
          <cell r="AI280">
            <v>0.34823130000000002</v>
          </cell>
          <cell r="AJ280"/>
          <cell r="AK280"/>
          <cell r="AL280">
            <v>0.59328289999999995</v>
          </cell>
        </row>
        <row r="281">
          <cell r="B281" t="str">
            <v>Horas de vazio - 6,9</v>
          </cell>
          <cell r="C281">
            <v>5952.8494908000002</v>
          </cell>
          <cell r="D281">
            <v>2544.6594270999999</v>
          </cell>
          <cell r="E281">
            <v>73.491968900000003</v>
          </cell>
          <cell r="F281">
            <v>45.932480599999998</v>
          </cell>
          <cell r="G281">
            <v>128.61094600000001</v>
          </cell>
          <cell r="H281">
            <v>248.0353953</v>
          </cell>
          <cell r="I281"/>
          <cell r="J281"/>
          <cell r="K281">
            <v>422.57882269999999</v>
          </cell>
          <cell r="L281">
            <v>6006.2552175999999</v>
          </cell>
          <cell r="M281">
            <v>2567.4887275000001</v>
          </cell>
          <cell r="N281">
            <v>74.151298699999998</v>
          </cell>
          <cell r="O281">
            <v>46.344561800000001</v>
          </cell>
          <cell r="P281">
            <v>129.76477349999999</v>
          </cell>
          <cell r="Q281">
            <v>250.26063429999999</v>
          </cell>
          <cell r="R281"/>
          <cell r="S281"/>
          <cell r="T281">
            <v>426.36996920000001</v>
          </cell>
          <cell r="U281">
            <v>6034.6519369999996</v>
          </cell>
          <cell r="V281">
            <v>2579.6274484</v>
          </cell>
          <cell r="W281">
            <v>74.501875600000005</v>
          </cell>
          <cell r="X281">
            <v>46.563671999999997</v>
          </cell>
          <cell r="Y281">
            <v>130.37828239999999</v>
          </cell>
          <cell r="Z281">
            <v>251.4438308</v>
          </cell>
          <cell r="AA281"/>
          <cell r="AB281"/>
          <cell r="AC281">
            <v>428.385786</v>
          </cell>
          <cell r="AD281">
            <v>6059.2918546000001</v>
          </cell>
          <cell r="AE281">
            <v>2590.1602527999999</v>
          </cell>
          <cell r="AF281">
            <v>74.806072599999993</v>
          </cell>
          <cell r="AG281">
            <v>46.753795199999999</v>
          </cell>
          <cell r="AH281">
            <v>130.91062650000001</v>
          </cell>
          <cell r="AI281">
            <v>252.47049419999999</v>
          </cell>
          <cell r="AJ281"/>
          <cell r="AK281"/>
          <cell r="AL281">
            <v>430.1349151</v>
          </cell>
        </row>
        <row r="282">
          <cell r="B282" t="str">
            <v>Tarifa Tri-horária</v>
          </cell>
          <cell r="C282">
            <v>1136435.6562175001</v>
          </cell>
          <cell r="D282">
            <v>627149.07436570001</v>
          </cell>
          <cell r="E282">
            <v>123182.00439640001</v>
          </cell>
          <cell r="F282">
            <v>32138.089956200001</v>
          </cell>
          <cell r="G282">
            <v>143890.07165599999</v>
          </cell>
          <cell r="H282">
            <v>231933.4531637</v>
          </cell>
          <cell r="I282"/>
          <cell r="J282"/>
          <cell r="K282">
            <v>66351.653038799996</v>
          </cell>
          <cell r="L282">
            <v>1137302.9656354999</v>
          </cell>
          <cell r="M282">
            <v>627676.5789658</v>
          </cell>
          <cell r="N282">
            <v>123320.28984680001</v>
          </cell>
          <cell r="O282">
            <v>32171.9432203</v>
          </cell>
          <cell r="P282">
            <v>144047.7581525</v>
          </cell>
          <cell r="Q282">
            <v>232168.94863520001</v>
          </cell>
          <cell r="R282"/>
          <cell r="S282"/>
          <cell r="T282">
            <v>66397.622210000001</v>
          </cell>
          <cell r="U282">
            <v>1142206.2377343001</v>
          </cell>
          <cell r="V282">
            <v>630384.34895849996</v>
          </cell>
          <cell r="W282">
            <v>123853.3419023</v>
          </cell>
          <cell r="X282">
            <v>32310.939621599999</v>
          </cell>
          <cell r="Y282">
            <v>144670.2934807</v>
          </cell>
          <cell r="Z282">
            <v>233171.98662710001</v>
          </cell>
          <cell r="AA282"/>
          <cell r="AB282"/>
          <cell r="AC282">
            <v>66683.719610500004</v>
          </cell>
          <cell r="AD282">
            <v>1146780.0112352001</v>
          </cell>
          <cell r="AE282">
            <v>632910.00493629999</v>
          </cell>
          <cell r="AF282">
            <v>124350.64268590001</v>
          </cell>
          <cell r="AG282">
            <v>32440.6060235</v>
          </cell>
          <cell r="AH282">
            <v>145251.05545660001</v>
          </cell>
          <cell r="AI282">
            <v>234107.26853060001</v>
          </cell>
          <cell r="AJ282"/>
          <cell r="AK282"/>
          <cell r="AL282">
            <v>66950.614890700002</v>
          </cell>
        </row>
        <row r="283">
          <cell r="A283" t="str">
            <v>BTN_Social_&lt;4,6_Tri_E_Horas de ponta</v>
          </cell>
          <cell r="B283" t="str">
            <v>Horas de ponta</v>
          </cell>
          <cell r="C283">
            <v>256611.05285199999</v>
          </cell>
          <cell r="D283">
            <v>184771.13936269999</v>
          </cell>
          <cell r="E283">
            <v>113210.75861039999</v>
          </cell>
          <cell r="F283">
            <v>24319.348146699998</v>
          </cell>
          <cell r="G283">
            <v>121596.740731</v>
          </cell>
          <cell r="H283">
            <v>66249.258742699996</v>
          </cell>
          <cell r="I283"/>
          <cell r="J283"/>
          <cell r="K283">
            <v>12858.505916800001</v>
          </cell>
          <cell r="L283">
            <v>256910.71968869999</v>
          </cell>
          <cell r="M283">
            <v>184986.91254260001</v>
          </cell>
          <cell r="N283">
            <v>113342.96456940001</v>
          </cell>
          <cell r="O283">
            <v>24347.747944499999</v>
          </cell>
          <cell r="P283">
            <v>121738.7397218</v>
          </cell>
          <cell r="Q283">
            <v>66326.623710400003</v>
          </cell>
          <cell r="R283"/>
          <cell r="S283"/>
          <cell r="T283">
            <v>12873.521901599999</v>
          </cell>
          <cell r="U283">
            <v>258021.58171480001</v>
          </cell>
          <cell r="V283">
            <v>185786.78160449999</v>
          </cell>
          <cell r="W283">
            <v>113833.0507568</v>
          </cell>
          <cell r="X283">
            <v>24453.025718699999</v>
          </cell>
          <cell r="Y283">
            <v>122265.1285906</v>
          </cell>
          <cell r="Z283">
            <v>66613.414887199993</v>
          </cell>
          <cell r="AA283"/>
          <cell r="AB283"/>
          <cell r="AC283">
            <v>12929.186012100001</v>
          </cell>
          <cell r="AD283">
            <v>259057.9504033</v>
          </cell>
          <cell r="AE283">
            <v>186533.01221839999</v>
          </cell>
          <cell r="AF283">
            <v>114290.2722367</v>
          </cell>
          <cell r="AG283">
            <v>24551.243665099999</v>
          </cell>
          <cell r="AH283">
            <v>122756.218329</v>
          </cell>
          <cell r="AI283">
            <v>66880.974124</v>
          </cell>
          <cell r="AJ283"/>
          <cell r="AK283"/>
          <cell r="AL283">
            <v>12981.1173411</v>
          </cell>
        </row>
        <row r="284">
          <cell r="B284" t="str">
            <v>Horas de ponta - 3,45</v>
          </cell>
          <cell r="C284">
            <v>111578.1169886</v>
          </cell>
          <cell r="D284">
            <v>80341.106023500004</v>
          </cell>
          <cell r="E284">
            <v>49225.639847699997</v>
          </cell>
          <cell r="F284">
            <v>10574.3967084</v>
          </cell>
          <cell r="G284">
            <v>52871.983540900001</v>
          </cell>
          <cell r="H284">
            <v>28806.1151704</v>
          </cell>
          <cell r="I284"/>
          <cell r="J284"/>
          <cell r="K284">
            <v>5591.0603285999996</v>
          </cell>
          <cell r="L284">
            <v>111609.92465820001</v>
          </cell>
          <cell r="M284">
            <v>80364.008931200005</v>
          </cell>
          <cell r="N284">
            <v>49239.672643400001</v>
          </cell>
          <cell r="O284">
            <v>10577.4111608</v>
          </cell>
          <cell r="P284">
            <v>52887.055802499999</v>
          </cell>
          <cell r="Q284">
            <v>28814.3269544</v>
          </cell>
          <cell r="R284"/>
          <cell r="S284"/>
          <cell r="T284">
            <v>5592.6541766999999</v>
          </cell>
          <cell r="U284">
            <v>112094.72404270001</v>
          </cell>
          <cell r="V284">
            <v>80713.085612700001</v>
          </cell>
          <cell r="W284">
            <v>49453.554724200003</v>
          </cell>
          <cell r="X284">
            <v>10623.356200300001</v>
          </cell>
          <cell r="Y284">
            <v>53116.781000499999</v>
          </cell>
          <cell r="Z284">
            <v>28939.4875794</v>
          </cell>
          <cell r="AA284"/>
          <cell r="AB284"/>
          <cell r="AC284">
            <v>5616.9469559999998</v>
          </cell>
          <cell r="AD284">
            <v>112550.6042988</v>
          </cell>
          <cell r="AE284">
            <v>81041.339261000001</v>
          </cell>
          <cell r="AF284">
            <v>49654.678367200002</v>
          </cell>
          <cell r="AG284">
            <v>10666.560538399999</v>
          </cell>
          <cell r="AH284">
            <v>53332.8026914</v>
          </cell>
          <cell r="AI284">
            <v>29057.182155499999</v>
          </cell>
          <cell r="AJ284"/>
          <cell r="AK284"/>
          <cell r="AL284">
            <v>5639.7906297999998</v>
          </cell>
        </row>
        <row r="285">
          <cell r="B285" t="str">
            <v>Horas de ponta - 4,6</v>
          </cell>
          <cell r="C285">
            <v>16358.4615192</v>
          </cell>
          <cell r="D285">
            <v>11778.805080800001</v>
          </cell>
          <cell r="E285">
            <v>7216.9683168000001</v>
          </cell>
          <cell r="F285">
            <v>1550.3117125000001</v>
          </cell>
          <cell r="G285">
            <v>7751.5585626000002</v>
          </cell>
          <cell r="H285">
            <v>4223.2629414000003</v>
          </cell>
          <cell r="I285"/>
          <cell r="J285"/>
          <cell r="K285">
            <v>819.70504349999999</v>
          </cell>
          <cell r="L285">
            <v>16429.0596305</v>
          </cell>
          <cell r="M285">
            <v>11829.6387971</v>
          </cell>
          <cell r="N285">
            <v>7248.1145434999999</v>
          </cell>
          <cell r="O285">
            <v>1557.0023834000001</v>
          </cell>
          <cell r="P285">
            <v>7785.0119161000002</v>
          </cell>
          <cell r="Q285">
            <v>4241.489251</v>
          </cell>
          <cell r="R285"/>
          <cell r="S285"/>
          <cell r="T285">
            <v>823.24263900000005</v>
          </cell>
          <cell r="U285">
            <v>16508.46977</v>
          </cell>
          <cell r="V285">
            <v>11886.817557300001</v>
          </cell>
          <cell r="W285">
            <v>7283.1484286000004</v>
          </cell>
          <cell r="X285">
            <v>1564.5281809999999</v>
          </cell>
          <cell r="Y285">
            <v>7822.6409041999996</v>
          </cell>
          <cell r="Z285">
            <v>4261.9905615999996</v>
          </cell>
          <cell r="AA285"/>
          <cell r="AB285"/>
          <cell r="AC285">
            <v>827.22179719999997</v>
          </cell>
          <cell r="AD285">
            <v>16576.453207300001</v>
          </cell>
          <cell r="AE285">
            <v>11935.768594900001</v>
          </cell>
          <cell r="AF285">
            <v>7313.1411203999996</v>
          </cell>
          <cell r="AG285">
            <v>1570.9710557999999</v>
          </cell>
          <cell r="AH285">
            <v>7854.855278</v>
          </cell>
          <cell r="AI285">
            <v>4279.5418409000004</v>
          </cell>
          <cell r="AJ285"/>
          <cell r="AK285"/>
          <cell r="AL285">
            <v>830.62837409999997</v>
          </cell>
        </row>
        <row r="286">
          <cell r="B286" t="str">
            <v>Horas de ponta - 5,75</v>
          </cell>
          <cell r="C286">
            <v>5978.0194959</v>
          </cell>
          <cell r="D286">
            <v>4304.4345174</v>
          </cell>
          <cell r="E286">
            <v>2637.3615423000001</v>
          </cell>
          <cell r="F286">
            <v>566.54433129999995</v>
          </cell>
          <cell r="G286">
            <v>2832.7216570000001</v>
          </cell>
          <cell r="H286">
            <v>1543.3449023000001</v>
          </cell>
          <cell r="I286"/>
          <cell r="J286"/>
          <cell r="K286">
            <v>299.5521751</v>
          </cell>
          <cell r="L286">
            <v>6015.2770110000001</v>
          </cell>
          <cell r="M286">
            <v>4331.2615515999996</v>
          </cell>
          <cell r="N286">
            <v>2653.7986814999999</v>
          </cell>
          <cell r="O286">
            <v>570.07527210000001</v>
          </cell>
          <cell r="P286">
            <v>2850.3763613000001</v>
          </cell>
          <cell r="Q286">
            <v>1552.9636726000001</v>
          </cell>
          <cell r="R286"/>
          <cell r="S286"/>
          <cell r="T286">
            <v>301.41910949999999</v>
          </cell>
          <cell r="U286">
            <v>6044.4024902000001</v>
          </cell>
          <cell r="V286">
            <v>4352.2331654</v>
          </cell>
          <cell r="W286">
            <v>2666.6481576000001</v>
          </cell>
          <cell r="X286">
            <v>572.83552999999995</v>
          </cell>
          <cell r="Y286">
            <v>2864.1776507</v>
          </cell>
          <cell r="Z286">
            <v>1560.4829961999999</v>
          </cell>
          <cell r="AA286"/>
          <cell r="AB286"/>
          <cell r="AC286">
            <v>302.87855619999999</v>
          </cell>
          <cell r="AD286">
            <v>6069.3392635999999</v>
          </cell>
          <cell r="AE286">
            <v>4370.1887287</v>
          </cell>
          <cell r="AF286">
            <v>2677.6496748999998</v>
          </cell>
          <cell r="AG286">
            <v>575.19881880000003</v>
          </cell>
          <cell r="AH286">
            <v>2875.9940947999999</v>
          </cell>
          <cell r="AI286">
            <v>1566.9209214</v>
          </cell>
          <cell r="AJ286"/>
          <cell r="AK286"/>
          <cell r="AL286">
            <v>304.12811140000002</v>
          </cell>
        </row>
        <row r="287">
          <cell r="B287" t="str">
            <v>Horas de ponta - 6,9</v>
          </cell>
          <cell r="C287">
            <v>122696.4548483</v>
          </cell>
          <cell r="D287">
            <v>88346.793741000001</v>
          </cell>
          <cell r="E287">
            <v>54130.788903599998</v>
          </cell>
          <cell r="F287">
            <v>11628.0953945</v>
          </cell>
          <cell r="G287">
            <v>58140.4769705</v>
          </cell>
          <cell r="H287">
            <v>31676.5357286</v>
          </cell>
          <cell r="I287"/>
          <cell r="J287"/>
          <cell r="K287">
            <v>6148.1883696000004</v>
          </cell>
          <cell r="L287">
            <v>122856.45838900001</v>
          </cell>
          <cell r="M287">
            <v>88462.003262700004</v>
          </cell>
          <cell r="N287">
            <v>54201.378701000001</v>
          </cell>
          <cell r="O287">
            <v>11643.259128199999</v>
          </cell>
          <cell r="P287">
            <v>58216.295641899997</v>
          </cell>
          <cell r="Q287">
            <v>31717.843832400002</v>
          </cell>
          <cell r="R287"/>
          <cell r="S287"/>
          <cell r="T287">
            <v>6156.2059763999996</v>
          </cell>
          <cell r="U287">
            <v>123373.98541189999</v>
          </cell>
          <cell r="V287">
            <v>88834.645269100001</v>
          </cell>
          <cell r="W287">
            <v>54429.699446400002</v>
          </cell>
          <cell r="X287">
            <v>11692.3058074</v>
          </cell>
          <cell r="Y287">
            <v>58461.529035200001</v>
          </cell>
          <cell r="Z287">
            <v>31851.453750000001</v>
          </cell>
          <cell r="AA287"/>
          <cell r="AB287"/>
          <cell r="AC287">
            <v>6182.1387027000001</v>
          </cell>
          <cell r="AD287">
            <v>123861.55363359999</v>
          </cell>
          <cell r="AE287">
            <v>89185.715633800006</v>
          </cell>
          <cell r="AF287">
            <v>54644.803074199997</v>
          </cell>
          <cell r="AG287">
            <v>11738.5132521</v>
          </cell>
          <cell r="AH287">
            <v>58692.5662648</v>
          </cell>
          <cell r="AI287">
            <v>31977.3292062</v>
          </cell>
          <cell r="AJ287"/>
          <cell r="AK287"/>
          <cell r="AL287">
            <v>6206.5702258000001</v>
          </cell>
        </row>
        <row r="288">
          <cell r="A288" t="str">
            <v>BTN_Social_&lt;4,6_Tri_E_Horas cheia</v>
          </cell>
          <cell r="B288" t="str">
            <v>Horas cheia</v>
          </cell>
          <cell r="C288">
            <v>559191.13365730003</v>
          </cell>
          <cell r="D288">
            <v>305317.02279740002</v>
          </cell>
          <cell r="E288">
            <v>6012.8078889999997</v>
          </cell>
          <cell r="F288">
            <v>5344.7181233000001</v>
          </cell>
          <cell r="G288">
            <v>15366.064605600001</v>
          </cell>
          <cell r="H288">
            <v>152324.46651619999</v>
          </cell>
          <cell r="I288"/>
          <cell r="J288"/>
          <cell r="K288">
            <v>30732.129209899998</v>
          </cell>
          <cell r="L288">
            <v>559773.96186160005</v>
          </cell>
          <cell r="M288">
            <v>305635.24560379999</v>
          </cell>
          <cell r="N288">
            <v>6019.0748575999996</v>
          </cell>
          <cell r="O288">
            <v>5350.2887628999997</v>
          </cell>
          <cell r="P288">
            <v>15382.0801945</v>
          </cell>
          <cell r="Q288">
            <v>152483.2297543</v>
          </cell>
          <cell r="R288"/>
          <cell r="S288"/>
          <cell r="T288">
            <v>30764.160388100001</v>
          </cell>
          <cell r="U288">
            <v>562193.31866919994</v>
          </cell>
          <cell r="V288">
            <v>306956.20864089997</v>
          </cell>
          <cell r="W288">
            <v>6045.0894490999999</v>
          </cell>
          <cell r="X288">
            <v>5373.4128430000001</v>
          </cell>
          <cell r="Y288">
            <v>15448.5619221</v>
          </cell>
          <cell r="Z288">
            <v>153142.26601759999</v>
          </cell>
          <cell r="AA288"/>
          <cell r="AB288"/>
          <cell r="AC288">
            <v>30897.1238467</v>
          </cell>
          <cell r="AD288">
            <v>564448.42225219996</v>
          </cell>
          <cell r="AE288">
            <v>308187.48980749998</v>
          </cell>
          <cell r="AF288">
            <v>6069.3378745999999</v>
          </cell>
          <cell r="AG288">
            <v>5394.9669987999996</v>
          </cell>
          <cell r="AH288">
            <v>15510.530121</v>
          </cell>
          <cell r="AI288">
            <v>153756.55946630001</v>
          </cell>
          <cell r="AJ288"/>
          <cell r="AK288"/>
          <cell r="AL288">
            <v>31021.060243200001</v>
          </cell>
        </row>
        <row r="289">
          <cell r="B289" t="str">
            <v>Horas cheia - 3,45</v>
          </cell>
          <cell r="C289">
            <v>242088.79731649999</v>
          </cell>
          <cell r="D289">
            <v>132179.90486720001</v>
          </cell>
          <cell r="E289">
            <v>2603.1053471</v>
          </cell>
          <cell r="F289">
            <v>2313.8714197999998</v>
          </cell>
          <cell r="G289">
            <v>6652.3803326999996</v>
          </cell>
          <cell r="H289">
            <v>65945.335469600002</v>
          </cell>
          <cell r="I289"/>
          <cell r="J289"/>
          <cell r="K289">
            <v>13304.7606653</v>
          </cell>
          <cell r="L289">
            <v>242196.07985750001</v>
          </cell>
          <cell r="M289">
            <v>132238.4808777</v>
          </cell>
          <cell r="N289">
            <v>2604.2589223</v>
          </cell>
          <cell r="O289">
            <v>2314.8968208000001</v>
          </cell>
          <cell r="P289">
            <v>6655.3283591999998</v>
          </cell>
          <cell r="Q289">
            <v>65974.559388099995</v>
          </cell>
          <cell r="R289"/>
          <cell r="S289"/>
          <cell r="T289">
            <v>13310.6567185</v>
          </cell>
          <cell r="U289">
            <v>243249.8787996</v>
          </cell>
          <cell r="V289">
            <v>132813.8525826</v>
          </cell>
          <cell r="W289">
            <v>2615.5900947</v>
          </cell>
          <cell r="X289">
            <v>2324.9689727</v>
          </cell>
          <cell r="Y289">
            <v>6684.2857973999999</v>
          </cell>
          <cell r="Z289">
            <v>66261.615730399993</v>
          </cell>
          <cell r="AA289"/>
          <cell r="AB289"/>
          <cell r="AC289">
            <v>13368.5715953</v>
          </cell>
          <cell r="AD289">
            <v>244239.91658310001</v>
          </cell>
          <cell r="AE289">
            <v>133354.41084610001</v>
          </cell>
          <cell r="AF289">
            <v>2626.2356623000001</v>
          </cell>
          <cell r="AG289">
            <v>2334.4316997000001</v>
          </cell>
          <cell r="AH289">
            <v>6711.4911361000004</v>
          </cell>
          <cell r="AI289">
            <v>66531.303442200006</v>
          </cell>
          <cell r="AJ289"/>
          <cell r="AK289"/>
          <cell r="AL289">
            <v>13422.982273699999</v>
          </cell>
        </row>
        <row r="290">
          <cell r="B290" t="str">
            <v>Horas cheia - 4,6</v>
          </cell>
          <cell r="C290">
            <v>36316.649605400002</v>
          </cell>
          <cell r="D290">
            <v>19828.803906199999</v>
          </cell>
          <cell r="E290">
            <v>390.50160879999999</v>
          </cell>
          <cell r="F290">
            <v>347.11254100000002</v>
          </cell>
          <cell r="G290">
            <v>997.94855580000001</v>
          </cell>
          <cell r="H290">
            <v>9892.7074195000005</v>
          </cell>
          <cell r="I290"/>
          <cell r="J290"/>
          <cell r="K290">
            <v>1995.897111</v>
          </cell>
          <cell r="L290">
            <v>36424.867015600001</v>
          </cell>
          <cell r="M290">
            <v>19887.890354200001</v>
          </cell>
          <cell r="N290">
            <v>391.66523699999999</v>
          </cell>
          <cell r="O290">
            <v>348.1468769</v>
          </cell>
          <cell r="P290">
            <v>1000.9222719000001</v>
          </cell>
          <cell r="Q290">
            <v>9922.1859970000005</v>
          </cell>
          <cell r="R290"/>
          <cell r="S290"/>
          <cell r="T290">
            <v>2001.8445428</v>
          </cell>
          <cell r="U290">
            <v>36599.641160500003</v>
          </cell>
          <cell r="V290">
            <v>19983.316619500001</v>
          </cell>
          <cell r="W290">
            <v>393.54452889999999</v>
          </cell>
          <cell r="X290">
            <v>349.81735880000002</v>
          </cell>
          <cell r="Y290">
            <v>1005.7249064</v>
          </cell>
          <cell r="Z290">
            <v>9969.7947244000006</v>
          </cell>
          <cell r="AA290"/>
          <cell r="AB290"/>
          <cell r="AC290">
            <v>2011.4498133</v>
          </cell>
          <cell r="AD290">
            <v>36749.4590713</v>
          </cell>
          <cell r="AE290">
            <v>20065.1168406</v>
          </cell>
          <cell r="AF290">
            <v>395.15547420000001</v>
          </cell>
          <cell r="AG290">
            <v>351.24930949999998</v>
          </cell>
          <cell r="AH290">
            <v>1009.8417669</v>
          </cell>
          <cell r="AI290">
            <v>10010.6053383</v>
          </cell>
          <cell r="AJ290"/>
          <cell r="AK290"/>
          <cell r="AL290">
            <v>2019.6835326</v>
          </cell>
        </row>
        <row r="291">
          <cell r="B291" t="str">
            <v>Horas cheia - 5,75</v>
          </cell>
          <cell r="C291">
            <v>12969.0722353</v>
          </cell>
          <cell r="D291">
            <v>7081.0824506999998</v>
          </cell>
          <cell r="E291">
            <v>139.45238979999999</v>
          </cell>
          <cell r="F291">
            <v>123.9576799</v>
          </cell>
          <cell r="G291">
            <v>356.37832900000001</v>
          </cell>
          <cell r="H291">
            <v>3532.7938705000001</v>
          </cell>
          <cell r="I291"/>
          <cell r="J291"/>
          <cell r="K291">
            <v>712.75665809999998</v>
          </cell>
          <cell r="L291">
            <v>13049.565716999999</v>
          </cell>
          <cell r="M291">
            <v>7125.0316996000001</v>
          </cell>
          <cell r="N291">
            <v>140.31791100000001</v>
          </cell>
          <cell r="O291">
            <v>124.7270316</v>
          </cell>
          <cell r="P291">
            <v>358.59021719999998</v>
          </cell>
          <cell r="Q291">
            <v>3554.7204102999999</v>
          </cell>
          <cell r="R291"/>
          <cell r="S291"/>
          <cell r="T291">
            <v>717.18043360000001</v>
          </cell>
          <cell r="U291">
            <v>13112.8764928</v>
          </cell>
          <cell r="V291">
            <v>7159.5992318999997</v>
          </cell>
          <cell r="W291">
            <v>140.99867219999999</v>
          </cell>
          <cell r="X291">
            <v>125.3321529</v>
          </cell>
          <cell r="Y291">
            <v>360.32993929999998</v>
          </cell>
          <cell r="Z291">
            <v>3571.9663566999998</v>
          </cell>
          <cell r="AA291"/>
          <cell r="AB291"/>
          <cell r="AC291">
            <v>720.65987940000002</v>
          </cell>
          <cell r="AD291">
            <v>13167.0121285</v>
          </cell>
          <cell r="AE291">
            <v>7189.1571598</v>
          </cell>
          <cell r="AF291">
            <v>141.5807762</v>
          </cell>
          <cell r="AG291">
            <v>125.8495786</v>
          </cell>
          <cell r="AH291">
            <v>361.81753739999999</v>
          </cell>
          <cell r="AI291">
            <v>3586.7129811999998</v>
          </cell>
          <cell r="AJ291"/>
          <cell r="AK291"/>
          <cell r="AL291">
            <v>723.63507519999996</v>
          </cell>
        </row>
        <row r="292">
          <cell r="B292" t="str">
            <v>Horas cheia - 6,9</v>
          </cell>
          <cell r="C292">
            <v>267816.61450010003</v>
          </cell>
          <cell r="D292">
            <v>146227.2315733</v>
          </cell>
          <cell r="E292">
            <v>2879.7485433000002</v>
          </cell>
          <cell r="F292">
            <v>2559.7764825999998</v>
          </cell>
          <cell r="G292">
            <v>7359.3573881000002</v>
          </cell>
          <cell r="H292">
            <v>72953.629756599999</v>
          </cell>
          <cell r="I292"/>
          <cell r="J292"/>
          <cell r="K292">
            <v>14718.714775500001</v>
          </cell>
          <cell r="L292">
            <v>268103.44927149999</v>
          </cell>
          <cell r="M292">
            <v>146383.8426723</v>
          </cell>
          <cell r="N292">
            <v>2882.8327872999998</v>
          </cell>
          <cell r="O292">
            <v>2562.5180335999999</v>
          </cell>
          <cell r="P292">
            <v>7367.2393462</v>
          </cell>
          <cell r="Q292">
            <v>73031.763958900003</v>
          </cell>
          <cell r="R292"/>
          <cell r="S292"/>
          <cell r="T292">
            <v>14734.478693200001</v>
          </cell>
          <cell r="U292">
            <v>269230.92221629998</v>
          </cell>
          <cell r="V292">
            <v>146999.44020690001</v>
          </cell>
          <cell r="W292">
            <v>2894.9561533000001</v>
          </cell>
          <cell r="X292">
            <v>2573.2943586000001</v>
          </cell>
          <cell r="Y292">
            <v>7398.2212790000003</v>
          </cell>
          <cell r="Z292">
            <v>73338.889206099993</v>
          </cell>
          <cell r="AA292"/>
          <cell r="AB292"/>
          <cell r="AC292">
            <v>14796.442558700001</v>
          </cell>
          <cell r="AD292">
            <v>270292.03446930001</v>
          </cell>
          <cell r="AE292">
            <v>147578.80496099999</v>
          </cell>
          <cell r="AF292">
            <v>2906.3659619</v>
          </cell>
          <cell r="AG292">
            <v>2583.4364110000001</v>
          </cell>
          <cell r="AH292">
            <v>7427.3796806</v>
          </cell>
          <cell r="AI292">
            <v>73627.937704600001</v>
          </cell>
          <cell r="AJ292"/>
          <cell r="AK292"/>
          <cell r="AL292">
            <v>14854.7593617</v>
          </cell>
        </row>
        <row r="293">
          <cell r="A293" t="str">
            <v>BTN_Social_&lt;4,6_Tri_E_Horas de vazio</v>
          </cell>
          <cell r="B293" t="str">
            <v>Horas de vazio</v>
          </cell>
          <cell r="C293">
            <v>320633.46970820002</v>
          </cell>
          <cell r="D293">
            <v>137060.91220560001</v>
          </cell>
          <cell r="E293">
            <v>3958.4378969999998</v>
          </cell>
          <cell r="F293">
            <v>2474.0236862000002</v>
          </cell>
          <cell r="G293">
            <v>6927.2663193999997</v>
          </cell>
          <cell r="H293">
            <v>13359.7279048</v>
          </cell>
          <cell r="I293"/>
          <cell r="J293"/>
          <cell r="K293">
            <v>22761.0179121</v>
          </cell>
          <cell r="L293">
            <v>320618.28408519999</v>
          </cell>
          <cell r="M293">
            <v>137054.42081939999</v>
          </cell>
          <cell r="N293">
            <v>3958.2504198000001</v>
          </cell>
          <cell r="O293">
            <v>2473.9065129000001</v>
          </cell>
          <cell r="P293">
            <v>6926.9382361999997</v>
          </cell>
          <cell r="Q293">
            <v>13359.095170500001</v>
          </cell>
          <cell r="R293"/>
          <cell r="S293"/>
          <cell r="T293">
            <v>22759.939920299999</v>
          </cell>
          <cell r="U293">
            <v>321991.33735029999</v>
          </cell>
          <cell r="V293">
            <v>137641.35871309999</v>
          </cell>
          <cell r="W293">
            <v>3975.2016963999999</v>
          </cell>
          <cell r="X293">
            <v>2484.5010599000002</v>
          </cell>
          <cell r="Y293">
            <v>6956.6029680000001</v>
          </cell>
          <cell r="Z293">
            <v>13416.3057223</v>
          </cell>
          <cell r="AA293"/>
          <cell r="AB293"/>
          <cell r="AC293">
            <v>22857.409751700001</v>
          </cell>
          <cell r="AD293">
            <v>323273.63857970003</v>
          </cell>
          <cell r="AE293">
            <v>138189.50291040001</v>
          </cell>
          <cell r="AF293">
            <v>3991.0325745999999</v>
          </cell>
          <cell r="AG293">
            <v>2494.3953596000001</v>
          </cell>
          <cell r="AH293">
            <v>6984.3070066</v>
          </cell>
          <cell r="AI293">
            <v>13469.734940300001</v>
          </cell>
          <cell r="AJ293"/>
          <cell r="AK293"/>
          <cell r="AL293">
            <v>22948.437306399999</v>
          </cell>
        </row>
        <row r="294">
          <cell r="B294" t="str">
            <v>Horas de vazio - 3,45</v>
          </cell>
          <cell r="C294">
            <v>138165.40196270001</v>
          </cell>
          <cell r="D294">
            <v>59061.4449743</v>
          </cell>
          <cell r="E294">
            <v>1705.7457027999999</v>
          </cell>
          <cell r="F294">
            <v>1066.0910650000001</v>
          </cell>
          <cell r="G294">
            <v>2985.0549801000002</v>
          </cell>
          <cell r="H294">
            <v>5756.8917481999997</v>
          </cell>
          <cell r="I294"/>
          <cell r="J294"/>
          <cell r="K294">
            <v>9808.0377939999998</v>
          </cell>
          <cell r="L294">
            <v>138007.27311489999</v>
          </cell>
          <cell r="M294">
            <v>58993.849773000002</v>
          </cell>
          <cell r="N294">
            <v>1703.7934945</v>
          </cell>
          <cell r="O294">
            <v>1064.8709346999999</v>
          </cell>
          <cell r="P294">
            <v>2981.6386163000002</v>
          </cell>
          <cell r="Q294">
            <v>5750.3030462999996</v>
          </cell>
          <cell r="R294"/>
          <cell r="S294"/>
          <cell r="T294">
            <v>9796.8125975999992</v>
          </cell>
          <cell r="U294">
            <v>138603.05384850001</v>
          </cell>
          <cell r="V294">
            <v>59248.527648099996</v>
          </cell>
          <cell r="W294">
            <v>1711.148813</v>
          </cell>
          <cell r="X294">
            <v>1069.4680080000001</v>
          </cell>
          <cell r="Y294">
            <v>2994.5104227000002</v>
          </cell>
          <cell r="Z294">
            <v>5775.1272430999998</v>
          </cell>
          <cell r="AA294"/>
          <cell r="AB294"/>
          <cell r="AC294">
            <v>9839.1056748999999</v>
          </cell>
          <cell r="AD294">
            <v>139163.89761340001</v>
          </cell>
          <cell r="AE294">
            <v>59488.271047599999</v>
          </cell>
          <cell r="AF294">
            <v>1718.0728093</v>
          </cell>
          <cell r="AG294">
            <v>1073.7955062999999</v>
          </cell>
          <cell r="AH294">
            <v>3006.6274177999999</v>
          </cell>
          <cell r="AI294">
            <v>5798.4957334999999</v>
          </cell>
          <cell r="AJ294"/>
          <cell r="AK294"/>
          <cell r="AL294">
            <v>9878.9186582000002</v>
          </cell>
        </row>
        <row r="295">
          <cell r="B295" t="str">
            <v>Horas de vazio - 4,6</v>
          </cell>
          <cell r="C295">
            <v>19862.0651966</v>
          </cell>
          <cell r="D295">
            <v>8490.4198452000001</v>
          </cell>
          <cell r="E295">
            <v>245.2106813</v>
          </cell>
          <cell r="F295">
            <v>153.2566764</v>
          </cell>
          <cell r="G295">
            <v>429.11869180000002</v>
          </cell>
          <cell r="H295">
            <v>827.58605009999997</v>
          </cell>
          <cell r="I295"/>
          <cell r="J295"/>
          <cell r="K295">
            <v>1409.9614185</v>
          </cell>
          <cell r="L295">
            <v>19842.611597800002</v>
          </cell>
          <cell r="M295">
            <v>8482.1040314000002</v>
          </cell>
          <cell r="N295">
            <v>244.97051350000001</v>
          </cell>
          <cell r="O295">
            <v>153.10657069999999</v>
          </cell>
          <cell r="P295">
            <v>428.69839880000001</v>
          </cell>
          <cell r="Q295">
            <v>826.77548330000002</v>
          </cell>
          <cell r="R295"/>
          <cell r="S295"/>
          <cell r="T295">
            <v>1408.5804533</v>
          </cell>
          <cell r="U295">
            <v>19936.1254611</v>
          </cell>
          <cell r="V295">
            <v>8522.0783221000002</v>
          </cell>
          <cell r="W295">
            <v>246.12500600000001</v>
          </cell>
          <cell r="X295">
            <v>153.82812870000001</v>
          </cell>
          <cell r="Y295">
            <v>430.71875999999997</v>
          </cell>
          <cell r="Z295">
            <v>830.67189429999996</v>
          </cell>
          <cell r="AA295"/>
          <cell r="AB295"/>
          <cell r="AC295">
            <v>1415.2187832</v>
          </cell>
          <cell r="AD295">
            <v>20016.598193999998</v>
          </cell>
          <cell r="AE295">
            <v>8556.4779314000007</v>
          </cell>
          <cell r="AF295">
            <v>247.1184964</v>
          </cell>
          <cell r="AG295">
            <v>154.4490595</v>
          </cell>
          <cell r="AH295">
            <v>432.45736829999998</v>
          </cell>
          <cell r="AI295">
            <v>834.02492459999996</v>
          </cell>
          <cell r="AJ295"/>
          <cell r="AK295"/>
          <cell r="AL295">
            <v>1420.9313528</v>
          </cell>
        </row>
        <row r="296">
          <cell r="B296" t="str">
            <v>Horas de vazio - 5,75</v>
          </cell>
          <cell r="C296">
            <v>7957.6424122999997</v>
          </cell>
          <cell r="D296">
            <v>3401.6465248999998</v>
          </cell>
          <cell r="E296">
            <v>98.242498999999995</v>
          </cell>
          <cell r="F296">
            <v>61.4015615</v>
          </cell>
          <cell r="G296">
            <v>171.92437290000001</v>
          </cell>
          <cell r="H296">
            <v>331.5684339</v>
          </cell>
          <cell r="I296"/>
          <cell r="J296"/>
          <cell r="K296">
            <v>564.89436860000001</v>
          </cell>
          <cell r="L296">
            <v>8009.2753278999999</v>
          </cell>
          <cell r="M296">
            <v>3423.7180026999999</v>
          </cell>
          <cell r="N296">
            <v>98.879942299999996</v>
          </cell>
          <cell r="O296">
            <v>61.799964099999997</v>
          </cell>
          <cell r="P296">
            <v>173.0398994</v>
          </cell>
          <cell r="Q296">
            <v>333.71980569999999</v>
          </cell>
          <cell r="R296"/>
          <cell r="S296"/>
          <cell r="T296">
            <v>568.5596683</v>
          </cell>
          <cell r="U296">
            <v>8048.1994811000004</v>
          </cell>
          <cell r="V296">
            <v>3440.3568771</v>
          </cell>
          <cell r="W296">
            <v>99.360487500000005</v>
          </cell>
          <cell r="X296">
            <v>62.100304800000004</v>
          </cell>
          <cell r="Y296">
            <v>173.8808535</v>
          </cell>
          <cell r="Z296">
            <v>335.34164470000002</v>
          </cell>
          <cell r="AA296"/>
          <cell r="AB296"/>
          <cell r="AC296">
            <v>571.32280270000001</v>
          </cell>
          <cell r="AD296">
            <v>8081.4172435999999</v>
          </cell>
          <cell r="AE296">
            <v>3454.5564447000002</v>
          </cell>
          <cell r="AF296">
            <v>99.770583500000001</v>
          </cell>
          <cell r="AG296">
            <v>62.356614999999998</v>
          </cell>
          <cell r="AH296">
            <v>174.59852079999999</v>
          </cell>
          <cell r="AI296">
            <v>336.72571850000003</v>
          </cell>
          <cell r="AJ296"/>
          <cell r="AK296"/>
          <cell r="AL296">
            <v>573.68085350000001</v>
          </cell>
        </row>
        <row r="297">
          <cell r="B297" t="str">
            <v>Horas de vazio - 6,9</v>
          </cell>
          <cell r="C297">
            <v>154648.36013660001</v>
          </cell>
          <cell r="D297">
            <v>66107.400861200003</v>
          </cell>
          <cell r="E297">
            <v>1909.2390138999999</v>
          </cell>
          <cell r="F297">
            <v>1193.2743833</v>
          </cell>
          <cell r="G297">
            <v>3341.1682746000001</v>
          </cell>
          <cell r="H297">
            <v>6443.6816725999997</v>
          </cell>
          <cell r="I297"/>
          <cell r="J297"/>
          <cell r="K297">
            <v>10978.124331000001</v>
          </cell>
          <cell r="L297">
            <v>154759.1240446</v>
          </cell>
          <cell r="M297">
            <v>66154.749012300003</v>
          </cell>
          <cell r="N297">
            <v>1910.6064695</v>
          </cell>
          <cell r="O297">
            <v>1194.1290434</v>
          </cell>
          <cell r="P297">
            <v>3343.5613217</v>
          </cell>
          <cell r="Q297">
            <v>6448.2968351999998</v>
          </cell>
          <cell r="R297"/>
          <cell r="S297"/>
          <cell r="T297">
            <v>10985.987201100001</v>
          </cell>
          <cell r="U297">
            <v>155403.9585596</v>
          </cell>
          <cell r="V297">
            <v>66430.395865800005</v>
          </cell>
          <cell r="W297">
            <v>1918.5673899000001</v>
          </cell>
          <cell r="X297">
            <v>1199.1046183999999</v>
          </cell>
          <cell r="Y297">
            <v>3357.4929318</v>
          </cell>
          <cell r="Z297">
            <v>6475.1649402000003</v>
          </cell>
          <cell r="AA297"/>
          <cell r="AB297"/>
          <cell r="AC297">
            <v>11031.762490900001</v>
          </cell>
          <cell r="AD297">
            <v>156011.72552869999</v>
          </cell>
          <cell r="AE297">
            <v>66690.197486699995</v>
          </cell>
          <cell r="AF297">
            <v>1926.0706854</v>
          </cell>
          <cell r="AG297">
            <v>1203.7941788000001</v>
          </cell>
          <cell r="AH297">
            <v>3370.6236997000001</v>
          </cell>
          <cell r="AI297">
            <v>6500.4885636999998</v>
          </cell>
          <cell r="AJ297"/>
          <cell r="AK297"/>
          <cell r="AL297">
            <v>11074.906441900001</v>
          </cell>
        </row>
        <row r="298">
          <cell r="B298" t="str">
            <v>VENDA A CLIENTES FINAIS EM BTN (Trabalhadores)</v>
          </cell>
          <cell r="C298">
            <v>549256.69465079997</v>
          </cell>
          <cell r="D298">
            <v>383272.35280729999</v>
          </cell>
          <cell r="E298">
            <v>47249.876522300001</v>
          </cell>
          <cell r="F298">
            <v>13320.9330646</v>
          </cell>
          <cell r="G298">
            <v>55380.149095499997</v>
          </cell>
          <cell r="H298">
            <v>214331.6065504</v>
          </cell>
          <cell r="I298"/>
          <cell r="J298"/>
          <cell r="K298">
            <v>45487.219238099999</v>
          </cell>
          <cell r="L298">
            <v>550364.63713030005</v>
          </cell>
          <cell r="M298">
            <v>384045.05473029998</v>
          </cell>
          <cell r="N298">
            <v>47329.827641700002</v>
          </cell>
          <cell r="O298">
            <v>13345.324218899999</v>
          </cell>
          <cell r="P298">
            <v>55478.765822300003</v>
          </cell>
          <cell r="Q298">
            <v>214763.328083</v>
          </cell>
          <cell r="R298"/>
          <cell r="S298"/>
          <cell r="T298">
            <v>45574.303397900003</v>
          </cell>
          <cell r="U298">
            <v>552584.88213110005</v>
          </cell>
          <cell r="V298">
            <v>385576.69941250002</v>
          </cell>
          <cell r="W298">
            <v>47521.569703200003</v>
          </cell>
          <cell r="X298">
            <v>13399.2996535</v>
          </cell>
          <cell r="Y298">
            <v>55702.8726866</v>
          </cell>
          <cell r="Z298">
            <v>215607.76060830001</v>
          </cell>
          <cell r="AA298"/>
          <cell r="AB298"/>
          <cell r="AC298">
            <v>45735.642408799999</v>
          </cell>
          <cell r="AD298">
            <v>554667.51015979995</v>
          </cell>
          <cell r="AE298">
            <v>386793.79866889998</v>
          </cell>
          <cell r="AF298">
            <v>47701.5060724</v>
          </cell>
          <cell r="AG298">
            <v>13449.951044400001</v>
          </cell>
          <cell r="AH298">
            <v>55913.382405299999</v>
          </cell>
          <cell r="AI298">
            <v>216131.042101</v>
          </cell>
          <cell r="AJ298"/>
          <cell r="AK298"/>
          <cell r="AL298">
            <v>45878.968462600002</v>
          </cell>
        </row>
        <row r="299">
          <cell r="B299" t="str">
            <v>Potência</v>
          </cell>
          <cell r="C299"/>
          <cell r="D299">
            <v>87770.856599999999</v>
          </cell>
          <cell r="E299"/>
          <cell r="F299"/>
          <cell r="G299"/>
          <cell r="H299">
            <v>107451.086472</v>
          </cell>
          <cell r="I299"/>
          <cell r="J299"/>
          <cell r="K299">
            <v>12870.72</v>
          </cell>
          <cell r="L299"/>
          <cell r="M299">
            <v>87963.283800000005</v>
          </cell>
          <cell r="N299"/>
          <cell r="O299"/>
          <cell r="P299"/>
          <cell r="Q299">
            <v>107686.63284000001</v>
          </cell>
          <cell r="R299"/>
          <cell r="S299"/>
          <cell r="T299">
            <v>12890.4</v>
          </cell>
          <cell r="U299"/>
          <cell r="V299">
            <v>88300.031400000007</v>
          </cell>
          <cell r="W299"/>
          <cell r="X299"/>
          <cell r="Y299"/>
          <cell r="Z299">
            <v>108098.823192</v>
          </cell>
          <cell r="AA299"/>
          <cell r="AB299"/>
          <cell r="AC299">
            <v>12919.92</v>
          </cell>
          <cell r="AD299"/>
          <cell r="AE299">
            <v>88396.244999999995</v>
          </cell>
          <cell r="AF299"/>
          <cell r="AG299"/>
          <cell r="AH299"/>
          <cell r="AI299">
            <v>108216.62796</v>
          </cell>
          <cell r="AJ299"/>
          <cell r="AK299"/>
          <cell r="AL299">
            <v>12939.6</v>
          </cell>
        </row>
        <row r="300">
          <cell r="B300" t="str">
            <v>Tarifa Simples</v>
          </cell>
          <cell r="C300"/>
          <cell r="D300">
            <v>62153.9856</v>
          </cell>
          <cell r="E300"/>
          <cell r="F300"/>
          <cell r="G300"/>
          <cell r="H300">
            <v>76091.425824000005</v>
          </cell>
          <cell r="I300"/>
          <cell r="J300"/>
          <cell r="K300">
            <v>9456.24</v>
          </cell>
          <cell r="L300"/>
          <cell r="M300">
            <v>62153.9856</v>
          </cell>
          <cell r="N300"/>
          <cell r="O300"/>
          <cell r="P300"/>
          <cell r="Q300">
            <v>76091.425824000005</v>
          </cell>
          <cell r="R300"/>
          <cell r="S300"/>
          <cell r="T300">
            <v>9456.24</v>
          </cell>
          <cell r="U300"/>
          <cell r="V300">
            <v>62442.626400000001</v>
          </cell>
          <cell r="W300"/>
          <cell r="X300"/>
          <cell r="Y300"/>
          <cell r="Z300">
            <v>76444.713791999995</v>
          </cell>
          <cell r="AA300"/>
          <cell r="AB300"/>
          <cell r="AC300">
            <v>9475.92</v>
          </cell>
          <cell r="AD300"/>
          <cell r="AE300">
            <v>62538.84</v>
          </cell>
          <cell r="AF300"/>
          <cell r="AG300"/>
          <cell r="AH300"/>
          <cell r="AI300">
            <v>76562.518559999997</v>
          </cell>
          <cell r="AJ300"/>
          <cell r="AK300"/>
          <cell r="AL300">
            <v>9495.6</v>
          </cell>
        </row>
        <row r="301">
          <cell r="A301" t="str">
            <v>BTN_Simples_P_TRAB_1,15</v>
          </cell>
          <cell r="B301" t="str">
            <v>1,15</v>
          </cell>
          <cell r="C301"/>
          <cell r="D301"/>
          <cell r="E301"/>
          <cell r="F301"/>
          <cell r="G301"/>
          <cell r="H301"/>
          <cell r="I301"/>
          <cell r="J301"/>
          <cell r="K301"/>
          <cell r="L301"/>
          <cell r="M301"/>
          <cell r="N301"/>
          <cell r="O301"/>
          <cell r="P301"/>
          <cell r="Q301"/>
          <cell r="R301"/>
          <cell r="S301"/>
          <cell r="T301"/>
          <cell r="U301"/>
          <cell r="V301"/>
          <cell r="W301"/>
          <cell r="X301"/>
          <cell r="Y301"/>
          <cell r="Z301"/>
          <cell r="AA301"/>
          <cell r="AB301"/>
          <cell r="AC301"/>
          <cell r="AD301"/>
          <cell r="AE301"/>
          <cell r="AF301"/>
          <cell r="AG301"/>
          <cell r="AH301"/>
          <cell r="AI301"/>
          <cell r="AJ301"/>
          <cell r="AK301"/>
          <cell r="AL301"/>
        </row>
        <row r="302">
          <cell r="A302" t="str">
            <v>BTN_Simples_P_TRAB_2,3</v>
          </cell>
          <cell r="B302" t="str">
            <v>2,3</v>
          </cell>
          <cell r="C302"/>
          <cell r="D302"/>
          <cell r="E302"/>
          <cell r="F302"/>
          <cell r="G302"/>
          <cell r="H302"/>
          <cell r="I302"/>
          <cell r="J302"/>
          <cell r="K302"/>
          <cell r="L302"/>
          <cell r="M302"/>
          <cell r="N302"/>
          <cell r="O302"/>
          <cell r="P302"/>
          <cell r="Q302"/>
          <cell r="R302"/>
          <cell r="S302"/>
          <cell r="T302"/>
          <cell r="U302"/>
          <cell r="V302"/>
          <cell r="W302"/>
          <cell r="X302"/>
          <cell r="Y302"/>
          <cell r="Z302"/>
          <cell r="AA302"/>
          <cell r="AB302"/>
          <cell r="AC302"/>
          <cell r="AD302"/>
          <cell r="AE302"/>
          <cell r="AF302"/>
          <cell r="AG302"/>
          <cell r="AH302"/>
          <cell r="AI302"/>
          <cell r="AJ302"/>
          <cell r="AK302"/>
          <cell r="AL302"/>
        </row>
        <row r="303">
          <cell r="A303" t="str">
            <v>BTN_Simples_P_TRAB_3,45</v>
          </cell>
          <cell r="B303" t="str">
            <v>3,45</v>
          </cell>
          <cell r="C303"/>
          <cell r="D303">
            <v>1467.2574</v>
          </cell>
          <cell r="E303"/>
          <cell r="F303"/>
          <cell r="G303"/>
          <cell r="H303">
            <v>1797.486024</v>
          </cell>
          <cell r="I303"/>
          <cell r="J303"/>
          <cell r="K303">
            <v>600.24</v>
          </cell>
          <cell r="L303"/>
          <cell r="M303">
            <v>1467.2574</v>
          </cell>
          <cell r="N303"/>
          <cell r="O303"/>
          <cell r="P303"/>
          <cell r="Q303">
            <v>1797.486024</v>
          </cell>
          <cell r="R303"/>
          <cell r="S303"/>
          <cell r="T303">
            <v>600.24</v>
          </cell>
          <cell r="U303"/>
          <cell r="V303">
            <v>1467.2574</v>
          </cell>
          <cell r="W303"/>
          <cell r="X303"/>
          <cell r="Y303"/>
          <cell r="Z303">
            <v>1797.486024</v>
          </cell>
          <cell r="AA303"/>
          <cell r="AB303"/>
          <cell r="AC303">
            <v>600.24</v>
          </cell>
          <cell r="AD303"/>
          <cell r="AE303">
            <v>1467.2574</v>
          </cell>
          <cell r="AF303"/>
          <cell r="AG303"/>
          <cell r="AH303"/>
          <cell r="AI303">
            <v>1797.486024</v>
          </cell>
          <cell r="AJ303"/>
          <cell r="AK303"/>
          <cell r="AL303">
            <v>600.24</v>
          </cell>
        </row>
        <row r="304">
          <cell r="A304" t="str">
            <v>BTN_Simples_P_TRAB_4,6</v>
          </cell>
          <cell r="B304" t="str">
            <v>4,6</v>
          </cell>
          <cell r="C304"/>
          <cell r="D304">
            <v>32.071199999999997</v>
          </cell>
          <cell r="E304"/>
          <cell r="F304"/>
          <cell r="G304"/>
          <cell r="H304">
            <v>39.278784000000002</v>
          </cell>
          <cell r="I304"/>
          <cell r="J304"/>
          <cell r="K304">
            <v>9.84</v>
          </cell>
          <cell r="L304"/>
          <cell r="M304">
            <v>32.071199999999997</v>
          </cell>
          <cell r="N304"/>
          <cell r="O304"/>
          <cell r="P304"/>
          <cell r="Q304">
            <v>39.278784000000002</v>
          </cell>
          <cell r="R304"/>
          <cell r="S304"/>
          <cell r="T304">
            <v>9.84</v>
          </cell>
          <cell r="U304"/>
          <cell r="V304">
            <v>32.071199999999997</v>
          </cell>
          <cell r="W304"/>
          <cell r="X304"/>
          <cell r="Y304"/>
          <cell r="Z304">
            <v>39.278784000000002</v>
          </cell>
          <cell r="AA304"/>
          <cell r="AB304"/>
          <cell r="AC304">
            <v>9.84</v>
          </cell>
          <cell r="AD304"/>
          <cell r="AE304">
            <v>32.071199999999997</v>
          </cell>
          <cell r="AF304"/>
          <cell r="AG304"/>
          <cell r="AH304"/>
          <cell r="AI304">
            <v>39.278784000000002</v>
          </cell>
          <cell r="AJ304"/>
          <cell r="AK304"/>
          <cell r="AL304">
            <v>9.84</v>
          </cell>
        </row>
        <row r="305">
          <cell r="A305" t="str">
            <v>BTN_Simples_P_TRAB_5,75</v>
          </cell>
          <cell r="B305" t="str">
            <v>5,75</v>
          </cell>
          <cell r="C305"/>
          <cell r="D305">
            <v>40.088999999999999</v>
          </cell>
          <cell r="E305"/>
          <cell r="F305"/>
          <cell r="G305"/>
          <cell r="H305">
            <v>49.090584</v>
          </cell>
          <cell r="I305"/>
          <cell r="J305"/>
          <cell r="K305">
            <v>9.84</v>
          </cell>
          <cell r="L305"/>
          <cell r="M305">
            <v>40.088999999999999</v>
          </cell>
          <cell r="N305"/>
          <cell r="O305"/>
          <cell r="P305"/>
          <cell r="Q305">
            <v>49.090584</v>
          </cell>
          <cell r="R305"/>
          <cell r="S305"/>
          <cell r="T305">
            <v>9.84</v>
          </cell>
          <cell r="U305"/>
          <cell r="V305">
            <v>40.088999999999999</v>
          </cell>
          <cell r="W305"/>
          <cell r="X305"/>
          <cell r="Y305"/>
          <cell r="Z305">
            <v>49.090584</v>
          </cell>
          <cell r="AA305"/>
          <cell r="AB305"/>
          <cell r="AC305">
            <v>9.84</v>
          </cell>
          <cell r="AD305"/>
          <cell r="AE305">
            <v>40.088999999999999</v>
          </cell>
          <cell r="AF305"/>
          <cell r="AG305"/>
          <cell r="AH305"/>
          <cell r="AI305">
            <v>49.090584</v>
          </cell>
          <cell r="AJ305"/>
          <cell r="AK305"/>
          <cell r="AL305">
            <v>9.84</v>
          </cell>
        </row>
        <row r="306">
          <cell r="A306" t="str">
            <v>BTN_Simples_P_TRAB_6,9</v>
          </cell>
          <cell r="B306" t="str">
            <v>6,9</v>
          </cell>
          <cell r="C306"/>
          <cell r="D306">
            <v>28575.439200000001</v>
          </cell>
          <cell r="E306"/>
          <cell r="F306"/>
          <cell r="G306"/>
          <cell r="H306">
            <v>34988.016095999999</v>
          </cell>
          <cell r="I306"/>
          <cell r="J306"/>
          <cell r="K306">
            <v>5844.96</v>
          </cell>
          <cell r="L306"/>
          <cell r="M306">
            <v>28575.439200000001</v>
          </cell>
          <cell r="N306"/>
          <cell r="O306"/>
          <cell r="P306"/>
          <cell r="Q306">
            <v>34988.016095999999</v>
          </cell>
          <cell r="R306"/>
          <cell r="S306"/>
          <cell r="T306">
            <v>5844.96</v>
          </cell>
          <cell r="U306"/>
          <cell r="V306">
            <v>28479.225600000002</v>
          </cell>
          <cell r="W306"/>
          <cell r="X306"/>
          <cell r="Y306"/>
          <cell r="Z306">
            <v>34870.211327999998</v>
          </cell>
          <cell r="AA306"/>
          <cell r="AB306"/>
          <cell r="AC306">
            <v>5825.28</v>
          </cell>
          <cell r="AD306"/>
          <cell r="AE306">
            <v>28575.439200000001</v>
          </cell>
          <cell r="AF306"/>
          <cell r="AG306"/>
          <cell r="AH306"/>
          <cell r="AI306">
            <v>34988.016095999999</v>
          </cell>
          <cell r="AJ306"/>
          <cell r="AK306"/>
          <cell r="AL306">
            <v>5844.96</v>
          </cell>
        </row>
        <row r="307">
          <cell r="A307" t="str">
            <v>BTN_Simples_P_TRAB_10,35</v>
          </cell>
          <cell r="B307" t="str">
            <v>10,35</v>
          </cell>
          <cell r="C307"/>
          <cell r="D307">
            <v>4473.9323999999997</v>
          </cell>
          <cell r="E307"/>
          <cell r="F307"/>
          <cell r="G307"/>
          <cell r="H307">
            <v>5476.9426080000003</v>
          </cell>
          <cell r="I307"/>
          <cell r="J307"/>
          <cell r="K307">
            <v>610.08000000000004</v>
          </cell>
          <cell r="L307"/>
          <cell r="M307">
            <v>4473.9323999999997</v>
          </cell>
          <cell r="N307"/>
          <cell r="O307"/>
          <cell r="P307"/>
          <cell r="Q307">
            <v>5476.9426080000003</v>
          </cell>
          <cell r="R307"/>
          <cell r="S307"/>
          <cell r="T307">
            <v>610.08000000000004</v>
          </cell>
          <cell r="U307"/>
          <cell r="V307">
            <v>4546.0925999999999</v>
          </cell>
          <cell r="W307"/>
          <cell r="X307"/>
          <cell r="Y307"/>
          <cell r="Z307">
            <v>5565.2803919999997</v>
          </cell>
          <cell r="AA307"/>
          <cell r="AB307"/>
          <cell r="AC307">
            <v>619.91999999999996</v>
          </cell>
          <cell r="AD307"/>
          <cell r="AE307">
            <v>4546.0925999999999</v>
          </cell>
          <cell r="AF307"/>
          <cell r="AG307"/>
          <cell r="AH307"/>
          <cell r="AI307">
            <v>5565.2803919999997</v>
          </cell>
          <cell r="AJ307"/>
          <cell r="AK307"/>
          <cell r="AL307">
            <v>619.91999999999996</v>
          </cell>
        </row>
        <row r="308">
          <cell r="A308" t="str">
            <v>BTN_Simples_P_TRAB_13,8</v>
          </cell>
          <cell r="B308" t="str">
            <v>13,8</v>
          </cell>
          <cell r="C308"/>
          <cell r="D308">
            <v>10102.428</v>
          </cell>
          <cell r="E308"/>
          <cell r="F308"/>
          <cell r="G308"/>
          <cell r="H308">
            <v>12366.18432</v>
          </cell>
          <cell r="I308"/>
          <cell r="J308"/>
          <cell r="K308">
            <v>1033.2</v>
          </cell>
          <cell r="L308"/>
          <cell r="M308">
            <v>10102.428</v>
          </cell>
          <cell r="N308"/>
          <cell r="O308"/>
          <cell r="P308"/>
          <cell r="Q308">
            <v>12366.18432</v>
          </cell>
          <cell r="R308"/>
          <cell r="S308"/>
          <cell r="T308">
            <v>1033.2</v>
          </cell>
          <cell r="U308"/>
          <cell r="V308">
            <v>10294.8552</v>
          </cell>
          <cell r="W308"/>
          <cell r="X308"/>
          <cell r="Y308"/>
          <cell r="Z308">
            <v>12601.730688</v>
          </cell>
          <cell r="AA308"/>
          <cell r="AB308"/>
          <cell r="AC308">
            <v>1052.8800000000001</v>
          </cell>
          <cell r="AD308"/>
          <cell r="AE308">
            <v>10294.8552</v>
          </cell>
          <cell r="AF308"/>
          <cell r="AG308"/>
          <cell r="AH308"/>
          <cell r="AI308">
            <v>12601.730688</v>
          </cell>
          <cell r="AJ308"/>
          <cell r="AK308"/>
          <cell r="AL308">
            <v>1052.8800000000001</v>
          </cell>
        </row>
        <row r="309">
          <cell r="A309" t="str">
            <v>BTN_Simples_P_TRAB_17,25</v>
          </cell>
          <cell r="B309" t="str">
            <v>17,25</v>
          </cell>
          <cell r="C309"/>
          <cell r="D309">
            <v>11545.632</v>
          </cell>
          <cell r="E309"/>
          <cell r="F309"/>
          <cell r="G309"/>
          <cell r="H309">
            <v>14132.024063999999</v>
          </cell>
          <cell r="I309"/>
          <cell r="J309"/>
          <cell r="K309">
            <v>944.64</v>
          </cell>
          <cell r="L309"/>
          <cell r="M309">
            <v>11545.632</v>
          </cell>
          <cell r="N309"/>
          <cell r="O309"/>
          <cell r="P309"/>
          <cell r="Q309">
            <v>14132.024063999999</v>
          </cell>
          <cell r="R309"/>
          <cell r="S309"/>
          <cell r="T309">
            <v>944.64</v>
          </cell>
          <cell r="U309"/>
          <cell r="V309">
            <v>11665.898999999999</v>
          </cell>
          <cell r="W309"/>
          <cell r="X309"/>
          <cell r="Y309"/>
          <cell r="Z309">
            <v>14279.232647999999</v>
          </cell>
          <cell r="AA309"/>
          <cell r="AB309"/>
          <cell r="AC309">
            <v>954.48</v>
          </cell>
          <cell r="AD309"/>
          <cell r="AE309">
            <v>11665.898999999999</v>
          </cell>
          <cell r="AF309"/>
          <cell r="AG309"/>
          <cell r="AH309"/>
          <cell r="AI309">
            <v>14279.232647999999</v>
          </cell>
          <cell r="AJ309"/>
          <cell r="AK309"/>
          <cell r="AL309">
            <v>954.48</v>
          </cell>
        </row>
        <row r="310">
          <cell r="A310" t="str">
            <v>BTN_Simples_P_TRAB_20,7</v>
          </cell>
          <cell r="B310" t="str">
            <v>20,7</v>
          </cell>
          <cell r="C310"/>
          <cell r="D310">
            <v>5917.1364000000003</v>
          </cell>
          <cell r="E310"/>
          <cell r="F310"/>
          <cell r="G310"/>
          <cell r="H310">
            <v>7242.4033440000003</v>
          </cell>
          <cell r="I310"/>
          <cell r="J310"/>
          <cell r="K310">
            <v>403.44</v>
          </cell>
          <cell r="L310"/>
          <cell r="M310">
            <v>5917.1364000000003</v>
          </cell>
          <cell r="N310"/>
          <cell r="O310"/>
          <cell r="P310"/>
          <cell r="Q310">
            <v>7242.4033440000003</v>
          </cell>
          <cell r="R310"/>
          <cell r="S310"/>
          <cell r="T310">
            <v>403.44</v>
          </cell>
          <cell r="U310"/>
          <cell r="V310">
            <v>5917.1364000000003</v>
          </cell>
          <cell r="W310"/>
          <cell r="X310"/>
          <cell r="Y310"/>
          <cell r="Z310">
            <v>7242.4033440000003</v>
          </cell>
          <cell r="AA310"/>
          <cell r="AB310"/>
          <cell r="AC310">
            <v>403.44</v>
          </cell>
          <cell r="AD310"/>
          <cell r="AE310">
            <v>5917.1364000000003</v>
          </cell>
          <cell r="AF310"/>
          <cell r="AG310"/>
          <cell r="AH310"/>
          <cell r="AI310">
            <v>7242.4033440000003</v>
          </cell>
          <cell r="AJ310"/>
          <cell r="AK310"/>
          <cell r="AL310">
            <v>403.44</v>
          </cell>
        </row>
        <row r="311">
          <cell r="B311" t="str">
            <v>Tarifa bi-horária</v>
          </cell>
          <cell r="C311"/>
          <cell r="D311">
            <v>1539.4176</v>
          </cell>
          <cell r="E311"/>
          <cell r="F311"/>
          <cell r="G311"/>
          <cell r="H311">
            <v>1884.465696</v>
          </cell>
          <cell r="I311"/>
          <cell r="J311"/>
          <cell r="K311">
            <v>186.96</v>
          </cell>
          <cell r="L311"/>
          <cell r="M311">
            <v>1539.4176</v>
          </cell>
          <cell r="N311"/>
          <cell r="O311"/>
          <cell r="P311"/>
          <cell r="Q311">
            <v>1884.465696</v>
          </cell>
          <cell r="R311"/>
          <cell r="S311"/>
          <cell r="T311">
            <v>186.96</v>
          </cell>
          <cell r="U311"/>
          <cell r="V311">
            <v>1539.4176</v>
          </cell>
          <cell r="W311"/>
          <cell r="X311"/>
          <cell r="Y311"/>
          <cell r="Z311">
            <v>1884.465696</v>
          </cell>
          <cell r="AA311"/>
          <cell r="AB311"/>
          <cell r="AC311">
            <v>186.96</v>
          </cell>
          <cell r="AD311"/>
          <cell r="AE311">
            <v>1539.4176</v>
          </cell>
          <cell r="AF311"/>
          <cell r="AG311"/>
          <cell r="AH311"/>
          <cell r="AI311">
            <v>1884.465696</v>
          </cell>
          <cell r="AJ311"/>
          <cell r="AK311"/>
          <cell r="AL311">
            <v>186.96</v>
          </cell>
        </row>
        <row r="312">
          <cell r="A312" t="str">
            <v>BTN_Bi_P_TRAB_1,15</v>
          </cell>
          <cell r="B312" t="str">
            <v>1,15</v>
          </cell>
          <cell r="C312"/>
          <cell r="D312"/>
          <cell r="E312"/>
          <cell r="F312"/>
          <cell r="G312"/>
          <cell r="H312"/>
          <cell r="I312"/>
          <cell r="J312"/>
          <cell r="K312"/>
          <cell r="L312"/>
          <cell r="M312"/>
          <cell r="N312"/>
          <cell r="O312"/>
          <cell r="P312"/>
          <cell r="Q312"/>
          <cell r="R312"/>
          <cell r="S312"/>
          <cell r="T312"/>
          <cell r="U312"/>
          <cell r="V312"/>
          <cell r="W312"/>
          <cell r="X312"/>
          <cell r="Y312"/>
          <cell r="Z312"/>
          <cell r="AA312"/>
          <cell r="AB312"/>
          <cell r="AC312"/>
          <cell r="AD312"/>
          <cell r="AE312"/>
          <cell r="AF312"/>
          <cell r="AG312"/>
          <cell r="AH312"/>
          <cell r="AI312"/>
          <cell r="AJ312"/>
          <cell r="AK312"/>
          <cell r="AL312"/>
        </row>
        <row r="313">
          <cell r="A313" t="str">
            <v>BTN_Bi_P_TRAB_2,3</v>
          </cell>
          <cell r="B313" t="str">
            <v>2,3</v>
          </cell>
          <cell r="C313"/>
          <cell r="D313"/>
          <cell r="E313"/>
          <cell r="F313"/>
          <cell r="G313"/>
          <cell r="H313"/>
          <cell r="I313"/>
          <cell r="J313"/>
          <cell r="K313"/>
          <cell r="L313"/>
          <cell r="M313"/>
          <cell r="N313"/>
          <cell r="O313"/>
          <cell r="P313"/>
          <cell r="Q313"/>
          <cell r="R313"/>
          <cell r="S313"/>
          <cell r="T313"/>
          <cell r="U313"/>
          <cell r="V313"/>
          <cell r="W313"/>
          <cell r="X313"/>
          <cell r="Y313"/>
          <cell r="Z313"/>
          <cell r="AA313"/>
          <cell r="AB313"/>
          <cell r="AC313"/>
          <cell r="AD313"/>
          <cell r="AE313"/>
          <cell r="AF313"/>
          <cell r="AG313"/>
          <cell r="AH313"/>
          <cell r="AI313"/>
          <cell r="AJ313"/>
          <cell r="AK313"/>
          <cell r="AL313"/>
        </row>
        <row r="314">
          <cell r="A314" t="str">
            <v>BTN_Bi_P_TRAB_3,45</v>
          </cell>
          <cell r="B314" t="str">
            <v>3,45</v>
          </cell>
          <cell r="C314"/>
          <cell r="D314"/>
          <cell r="E314"/>
          <cell r="F314"/>
          <cell r="G314"/>
          <cell r="H314"/>
          <cell r="I314"/>
          <cell r="J314"/>
          <cell r="K314"/>
          <cell r="L314"/>
          <cell r="M314"/>
          <cell r="N314"/>
          <cell r="O314"/>
          <cell r="P314"/>
          <cell r="Q314"/>
          <cell r="R314"/>
          <cell r="S314"/>
          <cell r="T314"/>
          <cell r="U314"/>
          <cell r="V314"/>
          <cell r="W314"/>
          <cell r="X314"/>
          <cell r="Y314"/>
          <cell r="Z314"/>
          <cell r="AA314"/>
          <cell r="AB314"/>
          <cell r="AC314"/>
          <cell r="AD314"/>
          <cell r="AE314"/>
          <cell r="AF314"/>
          <cell r="AG314"/>
          <cell r="AH314"/>
          <cell r="AI314"/>
          <cell r="AJ314"/>
          <cell r="AK314"/>
          <cell r="AL314"/>
        </row>
        <row r="315">
          <cell r="A315" t="str">
            <v>BTN_Bi_P_TRAB_4,6</v>
          </cell>
          <cell r="B315" t="str">
            <v>4,6</v>
          </cell>
          <cell r="C315"/>
          <cell r="D315"/>
          <cell r="E315"/>
          <cell r="F315"/>
          <cell r="G315"/>
          <cell r="H315"/>
          <cell r="I315"/>
          <cell r="J315"/>
          <cell r="K315"/>
          <cell r="L315"/>
          <cell r="M315"/>
          <cell r="N315"/>
          <cell r="O315"/>
          <cell r="P315"/>
          <cell r="Q315"/>
          <cell r="R315"/>
          <cell r="S315"/>
          <cell r="T315"/>
          <cell r="U315"/>
          <cell r="V315"/>
          <cell r="W315"/>
          <cell r="X315"/>
          <cell r="Y315"/>
          <cell r="Z315"/>
          <cell r="AA315"/>
          <cell r="AB315"/>
          <cell r="AC315"/>
          <cell r="AD315"/>
          <cell r="AE315"/>
          <cell r="AF315"/>
          <cell r="AG315"/>
          <cell r="AH315"/>
          <cell r="AI315"/>
          <cell r="AJ315"/>
          <cell r="AK315"/>
          <cell r="AL315"/>
        </row>
        <row r="316">
          <cell r="A316" t="str">
            <v>BTN_Bi_P_TRAB_5,75</v>
          </cell>
          <cell r="B316" t="str">
            <v>5,75</v>
          </cell>
          <cell r="C316"/>
          <cell r="D316"/>
          <cell r="E316"/>
          <cell r="F316"/>
          <cell r="G316"/>
          <cell r="H316"/>
          <cell r="I316"/>
          <cell r="J316"/>
          <cell r="K316"/>
          <cell r="L316"/>
          <cell r="M316"/>
          <cell r="N316"/>
          <cell r="O316"/>
          <cell r="P316"/>
          <cell r="Q316"/>
          <cell r="R316"/>
          <cell r="S316"/>
          <cell r="T316"/>
          <cell r="U316"/>
          <cell r="V316"/>
          <cell r="W316"/>
          <cell r="X316"/>
          <cell r="Y316"/>
          <cell r="Z316"/>
          <cell r="AA316"/>
          <cell r="AB316"/>
          <cell r="AC316"/>
          <cell r="AD316"/>
          <cell r="AE316"/>
          <cell r="AF316"/>
          <cell r="AG316"/>
          <cell r="AH316"/>
          <cell r="AI316"/>
          <cell r="AJ316"/>
          <cell r="AK316"/>
          <cell r="AL316"/>
        </row>
        <row r="317">
          <cell r="A317" t="str">
            <v>BTN_Bi_P_TRAB_6,9</v>
          </cell>
          <cell r="B317" t="str">
            <v>6,9</v>
          </cell>
          <cell r="C317"/>
          <cell r="D317">
            <v>481.06799999999998</v>
          </cell>
          <cell r="E317"/>
          <cell r="F317"/>
          <cell r="G317"/>
          <cell r="H317">
            <v>589.02383999999995</v>
          </cell>
          <cell r="I317"/>
          <cell r="J317"/>
          <cell r="K317">
            <v>98.4</v>
          </cell>
          <cell r="L317"/>
          <cell r="M317">
            <v>481.06799999999998</v>
          </cell>
          <cell r="N317"/>
          <cell r="O317"/>
          <cell r="P317"/>
          <cell r="Q317">
            <v>589.02383999999995</v>
          </cell>
          <cell r="R317"/>
          <cell r="S317"/>
          <cell r="T317">
            <v>98.4</v>
          </cell>
          <cell r="U317"/>
          <cell r="V317">
            <v>481.06799999999998</v>
          </cell>
          <cell r="W317"/>
          <cell r="X317"/>
          <cell r="Y317"/>
          <cell r="Z317">
            <v>589.02383999999995</v>
          </cell>
          <cell r="AA317"/>
          <cell r="AB317"/>
          <cell r="AC317">
            <v>98.4</v>
          </cell>
          <cell r="AD317"/>
          <cell r="AE317">
            <v>481.06799999999998</v>
          </cell>
          <cell r="AF317"/>
          <cell r="AG317"/>
          <cell r="AH317"/>
          <cell r="AI317">
            <v>589.02383999999995</v>
          </cell>
          <cell r="AJ317"/>
          <cell r="AK317"/>
          <cell r="AL317">
            <v>98.4</v>
          </cell>
        </row>
        <row r="318">
          <cell r="A318" t="str">
            <v>BTN_Bi_P_TRAB_10,35</v>
          </cell>
          <cell r="B318" t="str">
            <v>10,35</v>
          </cell>
          <cell r="C318"/>
          <cell r="D318">
            <v>72.160200000000003</v>
          </cell>
          <cell r="E318"/>
          <cell r="F318"/>
          <cell r="G318"/>
          <cell r="H318">
            <v>88.337783999999999</v>
          </cell>
          <cell r="I318"/>
          <cell r="J318"/>
          <cell r="K318">
            <v>9.84</v>
          </cell>
          <cell r="L318"/>
          <cell r="M318">
            <v>72.160200000000003</v>
          </cell>
          <cell r="N318"/>
          <cell r="O318"/>
          <cell r="P318"/>
          <cell r="Q318">
            <v>88.337783999999999</v>
          </cell>
          <cell r="R318"/>
          <cell r="S318"/>
          <cell r="T318">
            <v>9.84</v>
          </cell>
          <cell r="U318"/>
          <cell r="V318">
            <v>72.160200000000003</v>
          </cell>
          <cell r="W318"/>
          <cell r="X318"/>
          <cell r="Y318"/>
          <cell r="Z318">
            <v>88.337783999999999</v>
          </cell>
          <cell r="AA318"/>
          <cell r="AB318"/>
          <cell r="AC318">
            <v>9.84</v>
          </cell>
          <cell r="AD318"/>
          <cell r="AE318">
            <v>72.160200000000003</v>
          </cell>
          <cell r="AF318"/>
          <cell r="AG318"/>
          <cell r="AH318"/>
          <cell r="AI318">
            <v>88.337783999999999</v>
          </cell>
          <cell r="AJ318"/>
          <cell r="AK318"/>
          <cell r="AL318">
            <v>9.84</v>
          </cell>
        </row>
        <row r="319">
          <cell r="A319" t="str">
            <v>BTN_Bi_P_TRAB_13,8</v>
          </cell>
          <cell r="B319" t="str">
            <v>13,8</v>
          </cell>
          <cell r="C319"/>
          <cell r="D319"/>
          <cell r="E319"/>
          <cell r="F319"/>
          <cell r="G319"/>
          <cell r="H319"/>
          <cell r="I319"/>
          <cell r="J319"/>
          <cell r="K319"/>
          <cell r="L319"/>
          <cell r="M319"/>
          <cell r="N319"/>
          <cell r="O319"/>
          <cell r="P319"/>
          <cell r="Q319"/>
          <cell r="R319"/>
          <cell r="S319"/>
          <cell r="T319"/>
          <cell r="U319"/>
          <cell r="V319"/>
          <cell r="W319"/>
          <cell r="X319"/>
          <cell r="Y319"/>
          <cell r="Z319"/>
          <cell r="AA319"/>
          <cell r="AB319"/>
          <cell r="AC319"/>
          <cell r="AD319"/>
          <cell r="AE319"/>
          <cell r="AF319"/>
          <cell r="AG319"/>
          <cell r="AH319"/>
          <cell r="AI319"/>
          <cell r="AJ319"/>
          <cell r="AK319"/>
          <cell r="AL319"/>
        </row>
        <row r="320">
          <cell r="A320" t="str">
            <v>BTN_Bi_P_TRAB_17,25</v>
          </cell>
          <cell r="B320" t="str">
            <v>17,25</v>
          </cell>
          <cell r="C320"/>
          <cell r="D320">
            <v>841.86900000000003</v>
          </cell>
          <cell r="E320"/>
          <cell r="F320"/>
          <cell r="G320"/>
          <cell r="H320">
            <v>1030.460088</v>
          </cell>
          <cell r="I320"/>
          <cell r="J320"/>
          <cell r="K320">
            <v>68.88</v>
          </cell>
          <cell r="L320"/>
          <cell r="M320">
            <v>841.86900000000003</v>
          </cell>
          <cell r="N320"/>
          <cell r="O320"/>
          <cell r="P320"/>
          <cell r="Q320">
            <v>1030.460088</v>
          </cell>
          <cell r="R320"/>
          <cell r="S320"/>
          <cell r="T320">
            <v>68.88</v>
          </cell>
          <cell r="U320"/>
          <cell r="V320">
            <v>841.86900000000003</v>
          </cell>
          <cell r="W320"/>
          <cell r="X320"/>
          <cell r="Y320"/>
          <cell r="Z320">
            <v>1030.460088</v>
          </cell>
          <cell r="AA320"/>
          <cell r="AB320"/>
          <cell r="AC320">
            <v>68.88</v>
          </cell>
          <cell r="AD320"/>
          <cell r="AE320">
            <v>841.86900000000003</v>
          </cell>
          <cell r="AF320"/>
          <cell r="AG320"/>
          <cell r="AH320"/>
          <cell r="AI320">
            <v>1030.460088</v>
          </cell>
          <cell r="AJ320"/>
          <cell r="AK320"/>
          <cell r="AL320">
            <v>68.88</v>
          </cell>
        </row>
        <row r="321">
          <cell r="A321" t="str">
            <v>BTN_Bi_P_TRAB_20,7</v>
          </cell>
          <cell r="B321" t="str">
            <v>20,7</v>
          </cell>
          <cell r="C321"/>
          <cell r="D321">
            <v>144.32040000000001</v>
          </cell>
          <cell r="E321"/>
          <cell r="F321"/>
          <cell r="G321"/>
          <cell r="H321">
            <v>176.64398399999999</v>
          </cell>
          <cell r="I321"/>
          <cell r="J321"/>
          <cell r="K321">
            <v>9.84</v>
          </cell>
          <cell r="L321"/>
          <cell r="M321">
            <v>144.32040000000001</v>
          </cell>
          <cell r="N321"/>
          <cell r="O321"/>
          <cell r="P321"/>
          <cell r="Q321">
            <v>176.64398399999999</v>
          </cell>
          <cell r="R321"/>
          <cell r="S321"/>
          <cell r="T321">
            <v>9.84</v>
          </cell>
          <cell r="U321"/>
          <cell r="V321">
            <v>144.32040000000001</v>
          </cell>
          <cell r="W321"/>
          <cell r="X321"/>
          <cell r="Y321"/>
          <cell r="Z321">
            <v>176.64398399999999</v>
          </cell>
          <cell r="AA321"/>
          <cell r="AB321"/>
          <cell r="AC321">
            <v>9.84</v>
          </cell>
          <cell r="AD321"/>
          <cell r="AE321">
            <v>144.32040000000001</v>
          </cell>
          <cell r="AF321"/>
          <cell r="AG321"/>
          <cell r="AH321"/>
          <cell r="AI321">
            <v>176.64398399999999</v>
          </cell>
          <cell r="AJ321"/>
          <cell r="AK321"/>
          <cell r="AL321">
            <v>9.84</v>
          </cell>
        </row>
        <row r="322">
          <cell r="B322" t="str">
            <v>Tarifa tri-horária</v>
          </cell>
          <cell r="C322"/>
          <cell r="D322">
            <v>24077.453399999999</v>
          </cell>
          <cell r="E322"/>
          <cell r="F322"/>
          <cell r="G322"/>
          <cell r="H322">
            <v>29475.194952000002</v>
          </cell>
          <cell r="I322"/>
          <cell r="J322"/>
          <cell r="K322">
            <v>3227.52</v>
          </cell>
          <cell r="L322"/>
          <cell r="M322">
            <v>24269.8806</v>
          </cell>
          <cell r="N322"/>
          <cell r="O322"/>
          <cell r="P322"/>
          <cell r="Q322">
            <v>29710.741320000001</v>
          </cell>
          <cell r="R322"/>
          <cell r="S322"/>
          <cell r="T322">
            <v>3247.2</v>
          </cell>
          <cell r="U322"/>
          <cell r="V322">
            <v>24317.987400000002</v>
          </cell>
          <cell r="W322"/>
          <cell r="X322"/>
          <cell r="Y322"/>
          <cell r="Z322">
            <v>29769.643703999998</v>
          </cell>
          <cell r="AA322"/>
          <cell r="AB322"/>
          <cell r="AC322">
            <v>3257.04</v>
          </cell>
          <cell r="AD322"/>
          <cell r="AE322">
            <v>24317.987400000002</v>
          </cell>
          <cell r="AF322"/>
          <cell r="AG322"/>
          <cell r="AH322"/>
          <cell r="AI322">
            <v>29769.643703999998</v>
          </cell>
          <cell r="AJ322"/>
          <cell r="AK322"/>
          <cell r="AL322">
            <v>3257.04</v>
          </cell>
        </row>
        <row r="323">
          <cell r="A323" t="str">
            <v>BTN_Tri_P_TRAB_1,15</v>
          </cell>
          <cell r="B323" t="str">
            <v>1,15</v>
          </cell>
          <cell r="C323"/>
          <cell r="D323"/>
          <cell r="E323"/>
          <cell r="F323"/>
          <cell r="G323"/>
          <cell r="H323"/>
          <cell r="I323"/>
          <cell r="J323"/>
          <cell r="K323"/>
          <cell r="L323"/>
          <cell r="M323"/>
          <cell r="N323"/>
          <cell r="O323"/>
          <cell r="P323"/>
          <cell r="Q323"/>
          <cell r="R323"/>
          <cell r="S323"/>
          <cell r="T323"/>
          <cell r="U323"/>
          <cell r="V323"/>
          <cell r="W323"/>
          <cell r="X323"/>
          <cell r="Y323"/>
          <cell r="Z323"/>
          <cell r="AA323"/>
          <cell r="AB323"/>
          <cell r="AC323"/>
          <cell r="AD323"/>
          <cell r="AE323"/>
          <cell r="AF323"/>
          <cell r="AG323"/>
          <cell r="AH323"/>
          <cell r="AI323"/>
          <cell r="AJ323"/>
          <cell r="AK323"/>
          <cell r="AL323"/>
        </row>
        <row r="324">
          <cell r="A324" t="str">
            <v>BTN_Tri_P_TRAB_2,3</v>
          </cell>
          <cell r="B324" t="str">
            <v>2,3</v>
          </cell>
          <cell r="C324"/>
          <cell r="D324"/>
          <cell r="E324"/>
          <cell r="F324"/>
          <cell r="G324"/>
          <cell r="H324"/>
          <cell r="I324"/>
          <cell r="J324"/>
          <cell r="K324"/>
          <cell r="L324"/>
          <cell r="M324"/>
          <cell r="N324"/>
          <cell r="O324"/>
          <cell r="P324"/>
          <cell r="Q324"/>
          <cell r="R324"/>
          <cell r="S324"/>
          <cell r="T324"/>
          <cell r="U324"/>
          <cell r="V324"/>
          <cell r="W324"/>
          <cell r="X324"/>
          <cell r="Y324"/>
          <cell r="Z324"/>
          <cell r="AA324"/>
          <cell r="AB324"/>
          <cell r="AC324"/>
          <cell r="AD324"/>
          <cell r="AE324"/>
          <cell r="AF324"/>
          <cell r="AG324"/>
          <cell r="AH324"/>
          <cell r="AI324"/>
          <cell r="AJ324"/>
          <cell r="AK324"/>
          <cell r="AL324"/>
        </row>
        <row r="325">
          <cell r="A325" t="str">
            <v>BTN_Tri_P_TRAB_3,45</v>
          </cell>
          <cell r="B325" t="str">
            <v>3,45</v>
          </cell>
          <cell r="C325"/>
          <cell r="D325">
            <v>457.01459999999997</v>
          </cell>
          <cell r="E325"/>
          <cell r="F325"/>
          <cell r="G325"/>
          <cell r="H325">
            <v>559.87269600000002</v>
          </cell>
          <cell r="I325"/>
          <cell r="J325"/>
          <cell r="K325">
            <v>186.96</v>
          </cell>
          <cell r="L325"/>
          <cell r="M325">
            <v>457.01459999999997</v>
          </cell>
          <cell r="N325"/>
          <cell r="O325"/>
          <cell r="P325"/>
          <cell r="Q325">
            <v>559.87269600000002</v>
          </cell>
          <cell r="R325"/>
          <cell r="S325"/>
          <cell r="T325">
            <v>186.96</v>
          </cell>
          <cell r="U325"/>
          <cell r="V325">
            <v>457.01459999999997</v>
          </cell>
          <cell r="W325"/>
          <cell r="X325"/>
          <cell r="Y325"/>
          <cell r="Z325">
            <v>559.87269600000002</v>
          </cell>
          <cell r="AA325"/>
          <cell r="AB325"/>
          <cell r="AC325">
            <v>186.96</v>
          </cell>
          <cell r="AD325"/>
          <cell r="AE325">
            <v>457.01459999999997</v>
          </cell>
          <cell r="AF325"/>
          <cell r="AG325"/>
          <cell r="AH325"/>
          <cell r="AI325">
            <v>559.87269600000002</v>
          </cell>
          <cell r="AJ325"/>
          <cell r="AK325"/>
          <cell r="AL325">
            <v>186.96</v>
          </cell>
        </row>
        <row r="326">
          <cell r="A326" t="str">
            <v>BTN_Tri_P_TRAB_4,6</v>
          </cell>
          <cell r="B326" t="str">
            <v>4,6</v>
          </cell>
          <cell r="C326"/>
          <cell r="D326">
            <v>32.071199999999997</v>
          </cell>
          <cell r="E326"/>
          <cell r="F326"/>
          <cell r="G326"/>
          <cell r="H326">
            <v>39.278784000000002</v>
          </cell>
          <cell r="I326"/>
          <cell r="J326"/>
          <cell r="K326">
            <v>9.84</v>
          </cell>
          <cell r="L326"/>
          <cell r="M326">
            <v>32.071199999999997</v>
          </cell>
          <cell r="N326"/>
          <cell r="O326"/>
          <cell r="P326"/>
          <cell r="Q326">
            <v>39.278784000000002</v>
          </cell>
          <cell r="R326"/>
          <cell r="S326"/>
          <cell r="T326">
            <v>9.84</v>
          </cell>
          <cell r="U326"/>
          <cell r="V326">
            <v>32.071199999999997</v>
          </cell>
          <cell r="W326"/>
          <cell r="X326"/>
          <cell r="Y326"/>
          <cell r="Z326">
            <v>39.278784000000002</v>
          </cell>
          <cell r="AA326"/>
          <cell r="AB326"/>
          <cell r="AC326">
            <v>9.84</v>
          </cell>
          <cell r="AD326"/>
          <cell r="AE326">
            <v>32.071199999999997</v>
          </cell>
          <cell r="AF326"/>
          <cell r="AG326"/>
          <cell r="AH326"/>
          <cell r="AI326">
            <v>39.278784000000002</v>
          </cell>
          <cell r="AJ326"/>
          <cell r="AK326"/>
          <cell r="AL326">
            <v>9.84</v>
          </cell>
        </row>
        <row r="327">
          <cell r="A327" t="str">
            <v>BTN_Tri_P_TRAB_5,75</v>
          </cell>
          <cell r="B327" t="str">
            <v>5,75</v>
          </cell>
          <cell r="C327"/>
          <cell r="D327">
            <v>40.088999999999999</v>
          </cell>
          <cell r="E327"/>
          <cell r="F327"/>
          <cell r="G327"/>
          <cell r="H327">
            <v>49.090584</v>
          </cell>
          <cell r="I327"/>
          <cell r="J327"/>
          <cell r="K327">
            <v>9.84</v>
          </cell>
          <cell r="L327"/>
          <cell r="M327">
            <v>40.088999999999999</v>
          </cell>
          <cell r="N327"/>
          <cell r="O327"/>
          <cell r="P327"/>
          <cell r="Q327">
            <v>49.090584</v>
          </cell>
          <cell r="R327"/>
          <cell r="S327"/>
          <cell r="T327">
            <v>9.84</v>
          </cell>
          <cell r="U327"/>
          <cell r="V327">
            <v>40.088999999999999</v>
          </cell>
          <cell r="W327"/>
          <cell r="X327"/>
          <cell r="Y327"/>
          <cell r="Z327">
            <v>49.090584</v>
          </cell>
          <cell r="AA327"/>
          <cell r="AB327"/>
          <cell r="AC327">
            <v>9.84</v>
          </cell>
          <cell r="AD327"/>
          <cell r="AE327">
            <v>40.088999999999999</v>
          </cell>
          <cell r="AF327"/>
          <cell r="AG327"/>
          <cell r="AH327"/>
          <cell r="AI327">
            <v>49.090584</v>
          </cell>
          <cell r="AJ327"/>
          <cell r="AK327"/>
          <cell r="AL327">
            <v>9.84</v>
          </cell>
        </row>
        <row r="328">
          <cell r="A328" t="str">
            <v>BTN_Tri_P_TRAB_6,9</v>
          </cell>
          <cell r="B328" t="str">
            <v>6,9</v>
          </cell>
          <cell r="C328"/>
          <cell r="D328">
            <v>7552.7676000000001</v>
          </cell>
          <cell r="E328"/>
          <cell r="F328"/>
          <cell r="G328"/>
          <cell r="H328">
            <v>9247.6742880000002</v>
          </cell>
          <cell r="I328"/>
          <cell r="J328"/>
          <cell r="K328">
            <v>1544.88</v>
          </cell>
          <cell r="L328"/>
          <cell r="M328">
            <v>7552.7676000000001</v>
          </cell>
          <cell r="N328"/>
          <cell r="O328"/>
          <cell r="P328"/>
          <cell r="Q328">
            <v>9247.6742880000002</v>
          </cell>
          <cell r="R328"/>
          <cell r="S328"/>
          <cell r="T328">
            <v>1544.88</v>
          </cell>
          <cell r="U328"/>
          <cell r="V328">
            <v>7600.8743999999997</v>
          </cell>
          <cell r="W328"/>
          <cell r="X328"/>
          <cell r="Y328"/>
          <cell r="Z328">
            <v>9306.5766719999992</v>
          </cell>
          <cell r="AA328"/>
          <cell r="AB328"/>
          <cell r="AC328">
            <v>1554.72</v>
          </cell>
          <cell r="AD328"/>
          <cell r="AE328">
            <v>7600.8743999999997</v>
          </cell>
          <cell r="AF328"/>
          <cell r="AG328"/>
          <cell r="AH328"/>
          <cell r="AI328">
            <v>9306.5766719999992</v>
          </cell>
          <cell r="AJ328"/>
          <cell r="AK328"/>
          <cell r="AL328">
            <v>1554.72</v>
          </cell>
        </row>
        <row r="329">
          <cell r="A329" t="str">
            <v>BTN_Tri_P_TRAB_10,35</v>
          </cell>
          <cell r="B329" t="str">
            <v>10,35</v>
          </cell>
          <cell r="C329"/>
          <cell r="D329">
            <v>2309.1264000000001</v>
          </cell>
          <cell r="E329"/>
          <cell r="F329"/>
          <cell r="G329"/>
          <cell r="H329">
            <v>2826.809088</v>
          </cell>
          <cell r="I329"/>
          <cell r="J329"/>
          <cell r="K329">
            <v>314.88</v>
          </cell>
          <cell r="L329"/>
          <cell r="M329">
            <v>2381.2865999999999</v>
          </cell>
          <cell r="N329"/>
          <cell r="O329"/>
          <cell r="P329"/>
          <cell r="Q329">
            <v>2915.1468719999998</v>
          </cell>
          <cell r="R329"/>
          <cell r="S329"/>
          <cell r="T329">
            <v>324.72000000000003</v>
          </cell>
          <cell r="U329"/>
          <cell r="V329">
            <v>2381.2865999999999</v>
          </cell>
          <cell r="W329"/>
          <cell r="X329"/>
          <cell r="Y329"/>
          <cell r="Z329">
            <v>2915.1468719999998</v>
          </cell>
          <cell r="AA329"/>
          <cell r="AB329"/>
          <cell r="AC329">
            <v>324.72000000000003</v>
          </cell>
          <cell r="AD329"/>
          <cell r="AE329">
            <v>2381.2865999999999</v>
          </cell>
          <cell r="AF329"/>
          <cell r="AG329"/>
          <cell r="AH329"/>
          <cell r="AI329">
            <v>2915.1468719999998</v>
          </cell>
          <cell r="AJ329"/>
          <cell r="AK329"/>
          <cell r="AL329">
            <v>324.72000000000003</v>
          </cell>
        </row>
        <row r="330">
          <cell r="A330" t="str">
            <v>BTN_Tri_P_TRAB_13,8</v>
          </cell>
          <cell r="B330" t="str">
            <v>13,8</v>
          </cell>
          <cell r="C330"/>
          <cell r="D330">
            <v>3752.3303999999998</v>
          </cell>
          <cell r="E330"/>
          <cell r="F330"/>
          <cell r="G330"/>
          <cell r="H330">
            <v>4593.154176</v>
          </cell>
          <cell r="I330"/>
          <cell r="J330"/>
          <cell r="K330">
            <v>383.76</v>
          </cell>
          <cell r="L330"/>
          <cell r="M330">
            <v>3752.3303999999998</v>
          </cell>
          <cell r="N330"/>
          <cell r="O330"/>
          <cell r="P330"/>
          <cell r="Q330">
            <v>4593.154176</v>
          </cell>
          <cell r="R330"/>
          <cell r="S330"/>
          <cell r="T330">
            <v>383.76</v>
          </cell>
          <cell r="U330"/>
          <cell r="V330">
            <v>3752.3303999999998</v>
          </cell>
          <cell r="W330"/>
          <cell r="X330"/>
          <cell r="Y330"/>
          <cell r="Z330">
            <v>4593.154176</v>
          </cell>
          <cell r="AA330"/>
          <cell r="AB330"/>
          <cell r="AC330">
            <v>383.76</v>
          </cell>
          <cell r="AD330"/>
          <cell r="AE330">
            <v>3752.3303999999998</v>
          </cell>
          <cell r="AF330"/>
          <cell r="AG330"/>
          <cell r="AH330"/>
          <cell r="AI330">
            <v>4593.154176</v>
          </cell>
          <cell r="AJ330"/>
          <cell r="AK330"/>
          <cell r="AL330">
            <v>383.76</v>
          </cell>
        </row>
        <row r="331">
          <cell r="A331" t="str">
            <v>BTN_Tri_P_TRAB_17,25</v>
          </cell>
          <cell r="B331" t="str">
            <v>17,25</v>
          </cell>
          <cell r="C331"/>
          <cell r="D331">
            <v>7336.2870000000003</v>
          </cell>
          <cell r="E331"/>
          <cell r="F331"/>
          <cell r="G331"/>
          <cell r="H331">
            <v>8979.7236240000002</v>
          </cell>
          <cell r="I331"/>
          <cell r="J331"/>
          <cell r="K331">
            <v>600.24</v>
          </cell>
          <cell r="L331"/>
          <cell r="M331">
            <v>7456.5540000000001</v>
          </cell>
          <cell r="N331"/>
          <cell r="O331"/>
          <cell r="P331"/>
          <cell r="Q331">
            <v>9126.9322080000002</v>
          </cell>
          <cell r="R331"/>
          <cell r="S331"/>
          <cell r="T331">
            <v>610.08000000000004</v>
          </cell>
          <cell r="U331"/>
          <cell r="V331">
            <v>7456.5540000000001</v>
          </cell>
          <cell r="W331"/>
          <cell r="X331"/>
          <cell r="Y331"/>
          <cell r="Z331">
            <v>9126.9322080000002</v>
          </cell>
          <cell r="AA331"/>
          <cell r="AB331"/>
          <cell r="AC331">
            <v>610.08000000000004</v>
          </cell>
          <cell r="AD331"/>
          <cell r="AE331">
            <v>7456.5540000000001</v>
          </cell>
          <cell r="AF331"/>
          <cell r="AG331"/>
          <cell r="AH331"/>
          <cell r="AI331">
            <v>9126.9322080000002</v>
          </cell>
          <cell r="AJ331"/>
          <cell r="AK331"/>
          <cell r="AL331">
            <v>610.08000000000004</v>
          </cell>
        </row>
        <row r="332">
          <cell r="A332" t="str">
            <v>BTN_Tri_P_TRAB_20,7</v>
          </cell>
          <cell r="B332" t="str">
            <v>20,7</v>
          </cell>
          <cell r="C332"/>
          <cell r="D332">
            <v>2597.7671999999998</v>
          </cell>
          <cell r="E332"/>
          <cell r="F332"/>
          <cell r="G332"/>
          <cell r="H332">
            <v>3179.5917119999999</v>
          </cell>
          <cell r="I332"/>
          <cell r="J332"/>
          <cell r="K332">
            <v>177.12</v>
          </cell>
          <cell r="L332"/>
          <cell r="M332">
            <v>2597.7671999999998</v>
          </cell>
          <cell r="N332"/>
          <cell r="O332"/>
          <cell r="P332"/>
          <cell r="Q332">
            <v>3179.5917119999999</v>
          </cell>
          <cell r="R332"/>
          <cell r="S332"/>
          <cell r="T332">
            <v>177.12</v>
          </cell>
          <cell r="U332"/>
          <cell r="V332">
            <v>2597.7671999999998</v>
          </cell>
          <cell r="W332"/>
          <cell r="X332"/>
          <cell r="Y332"/>
          <cell r="Z332">
            <v>3179.5917119999999</v>
          </cell>
          <cell r="AA332"/>
          <cell r="AB332"/>
          <cell r="AC332">
            <v>177.12</v>
          </cell>
          <cell r="AD332"/>
          <cell r="AE332">
            <v>2597.7671999999998</v>
          </cell>
          <cell r="AF332"/>
          <cell r="AG332"/>
          <cell r="AH332"/>
          <cell r="AI332">
            <v>3179.5917119999999</v>
          </cell>
          <cell r="AJ332"/>
          <cell r="AK332"/>
          <cell r="AL332">
            <v>177.12</v>
          </cell>
        </row>
        <row r="333">
          <cell r="B333" t="str">
            <v>Energia Activa</v>
          </cell>
          <cell r="C333">
            <v>549256.69465079997</v>
          </cell>
          <cell r="D333">
            <v>295501.49620729999</v>
          </cell>
          <cell r="E333">
            <v>47249.876522300001</v>
          </cell>
          <cell r="F333">
            <v>13320.9330646</v>
          </cell>
          <cell r="G333">
            <v>55380.149095499997</v>
          </cell>
          <cell r="H333">
            <v>106880.5200784</v>
          </cell>
          <cell r="I333"/>
          <cell r="J333"/>
          <cell r="K333">
            <v>32616.499238100001</v>
          </cell>
          <cell r="L333">
            <v>550364.63713030005</v>
          </cell>
          <cell r="M333">
            <v>296081.7709303</v>
          </cell>
          <cell r="N333">
            <v>47329.827641700002</v>
          </cell>
          <cell r="O333">
            <v>13345.324218899999</v>
          </cell>
          <cell r="P333">
            <v>55478.765822300003</v>
          </cell>
          <cell r="Q333">
            <v>107076.69524299999</v>
          </cell>
          <cell r="R333"/>
          <cell r="S333"/>
          <cell r="T333">
            <v>32683.903397900001</v>
          </cell>
          <cell r="U333">
            <v>552584.88213110005</v>
          </cell>
          <cell r="V333">
            <v>297276.66801249998</v>
          </cell>
          <cell r="W333">
            <v>47521.569703200003</v>
          </cell>
          <cell r="X333">
            <v>13399.2996535</v>
          </cell>
          <cell r="Y333">
            <v>55702.8726866</v>
          </cell>
          <cell r="Z333">
            <v>107508.9374163</v>
          </cell>
          <cell r="AA333"/>
          <cell r="AB333"/>
          <cell r="AC333">
            <v>32815.7224088</v>
          </cell>
          <cell r="AD333">
            <v>554667.51015979995</v>
          </cell>
          <cell r="AE333">
            <v>298397.55366889999</v>
          </cell>
          <cell r="AF333">
            <v>47701.5060724</v>
          </cell>
          <cell r="AG333">
            <v>13449.951044400001</v>
          </cell>
          <cell r="AH333">
            <v>55913.382405299999</v>
          </cell>
          <cell r="AI333">
            <v>107914.414141</v>
          </cell>
          <cell r="AJ333"/>
          <cell r="AK333"/>
          <cell r="AL333">
            <v>32939.368462600003</v>
          </cell>
        </row>
        <row r="334">
          <cell r="B334" t="str">
            <v>Tarifa Simples</v>
          </cell>
          <cell r="C334">
            <v>380634.73582549999</v>
          </cell>
          <cell r="D334">
            <v>203629.72266319999</v>
          </cell>
          <cell r="E334">
            <v>30569.1109081</v>
          </cell>
          <cell r="F334">
            <v>8874.9031672000001</v>
          </cell>
          <cell r="G334">
            <v>36485.713019299998</v>
          </cell>
          <cell r="H334">
            <v>73464.476214299997</v>
          </cell>
          <cell r="I334"/>
          <cell r="J334"/>
          <cell r="K334">
            <v>22680.308093399999</v>
          </cell>
          <cell r="L334">
            <v>382488.54319719999</v>
          </cell>
          <cell r="M334">
            <v>204621.46158120001</v>
          </cell>
          <cell r="N334">
            <v>30717.9918106</v>
          </cell>
          <cell r="O334">
            <v>8918.126655</v>
          </cell>
          <cell r="P334">
            <v>36663.409582100001</v>
          </cell>
          <cell r="Q334">
            <v>73822.270641900002</v>
          </cell>
          <cell r="R334"/>
          <cell r="S334"/>
          <cell r="T334">
            <v>22790.7681189</v>
          </cell>
          <cell r="U334">
            <v>383993.84866309998</v>
          </cell>
          <cell r="V334">
            <v>205426.7610076</v>
          </cell>
          <cell r="W334">
            <v>30838.8842181</v>
          </cell>
          <cell r="X334">
            <v>8953.2244501999994</v>
          </cell>
          <cell r="Y334">
            <v>36807.700520099999</v>
          </cell>
          <cell r="Z334">
            <v>74112.802397899999</v>
          </cell>
          <cell r="AA334"/>
          <cell r="AB334"/>
          <cell r="AC334">
            <v>22880.462484600001</v>
          </cell>
          <cell r="AD334">
            <v>385415.13847300003</v>
          </cell>
          <cell r="AE334">
            <v>206187.11423440001</v>
          </cell>
          <cell r="AF334">
            <v>30953.029255500001</v>
          </cell>
          <cell r="AG334">
            <v>8986.3633332000009</v>
          </cell>
          <cell r="AH334">
            <v>36943.938144</v>
          </cell>
          <cell r="AI334">
            <v>74387.118694799996</v>
          </cell>
          <cell r="AJ334"/>
          <cell r="AK334"/>
          <cell r="AL334">
            <v>22965.1507384</v>
          </cell>
        </row>
        <row r="335">
          <cell r="A335" t="str">
            <v>BTN_TRAB_E_Energia Simples</v>
          </cell>
          <cell r="B335" t="str">
            <v>Energia Simples</v>
          </cell>
          <cell r="C335">
            <v>380634.73582549999</v>
          </cell>
          <cell r="D335">
            <v>203629.72266319999</v>
          </cell>
          <cell r="E335">
            <v>30569.1109081</v>
          </cell>
          <cell r="F335">
            <v>8874.9031672000001</v>
          </cell>
          <cell r="G335">
            <v>36485.713019299998</v>
          </cell>
          <cell r="H335">
            <v>73464.476214299997</v>
          </cell>
          <cell r="I335"/>
          <cell r="J335"/>
          <cell r="K335">
            <v>22680.308093399999</v>
          </cell>
          <cell r="L335">
            <v>382488.54319719999</v>
          </cell>
          <cell r="M335">
            <v>204621.46158120001</v>
          </cell>
          <cell r="N335">
            <v>30717.9918106</v>
          </cell>
          <cell r="O335">
            <v>8918.126655</v>
          </cell>
          <cell r="P335">
            <v>36663.409582100001</v>
          </cell>
          <cell r="Q335">
            <v>73822.270641900002</v>
          </cell>
          <cell r="R335"/>
          <cell r="S335"/>
          <cell r="T335">
            <v>22790.7681189</v>
          </cell>
          <cell r="U335">
            <v>383993.84866309998</v>
          </cell>
          <cell r="V335">
            <v>205426.7610076</v>
          </cell>
          <cell r="W335">
            <v>30838.8842181</v>
          </cell>
          <cell r="X335">
            <v>8953.2244501999994</v>
          </cell>
          <cell r="Y335">
            <v>36807.700520099999</v>
          </cell>
          <cell r="Z335">
            <v>74112.802397899999</v>
          </cell>
          <cell r="AA335"/>
          <cell r="AB335"/>
          <cell r="AC335">
            <v>22880.462484600001</v>
          </cell>
          <cell r="AD335">
            <v>385415.13847300003</v>
          </cell>
          <cell r="AE335">
            <v>206187.11423440001</v>
          </cell>
          <cell r="AF335">
            <v>30953.029255500001</v>
          </cell>
          <cell r="AG335">
            <v>8986.3633332000009</v>
          </cell>
          <cell r="AH335">
            <v>36943.938144</v>
          </cell>
          <cell r="AI335">
            <v>74387.118694799996</v>
          </cell>
          <cell r="AJ335"/>
          <cell r="AK335"/>
          <cell r="AL335">
            <v>22965.1507384</v>
          </cell>
        </row>
        <row r="336">
          <cell r="B336" t="str">
            <v>Energia Simples - 1,15</v>
          </cell>
          <cell r="C336">
            <v>27.792000000000002</v>
          </cell>
          <cell r="D336">
            <v>14.868</v>
          </cell>
          <cell r="E336">
            <v>2.2320000000000002</v>
          </cell>
          <cell r="F336">
            <v>0.64800000000000002</v>
          </cell>
          <cell r="G336">
            <v>2.6640000000000001</v>
          </cell>
          <cell r="H336">
            <v>5.3639999999999999</v>
          </cell>
          <cell r="I336"/>
          <cell r="J336"/>
          <cell r="K336">
            <v>1.6559999999999999</v>
          </cell>
          <cell r="L336"/>
          <cell r="M336"/>
          <cell r="N336"/>
          <cell r="O336"/>
          <cell r="P336"/>
          <cell r="Q336"/>
          <cell r="R336"/>
          <cell r="S336"/>
          <cell r="T336"/>
          <cell r="U336"/>
          <cell r="V336"/>
          <cell r="W336"/>
          <cell r="X336"/>
          <cell r="Y336"/>
          <cell r="Z336"/>
          <cell r="AA336"/>
          <cell r="AB336"/>
          <cell r="AC336"/>
          <cell r="AD336"/>
          <cell r="AE336"/>
          <cell r="AF336"/>
          <cell r="AG336"/>
          <cell r="AH336"/>
          <cell r="AI336"/>
          <cell r="AJ336"/>
          <cell r="AK336"/>
          <cell r="AL336"/>
        </row>
        <row r="337">
          <cell r="B337" t="str">
            <v>Energia Simples - 2,3</v>
          </cell>
          <cell r="C337"/>
          <cell r="D337"/>
          <cell r="E337"/>
          <cell r="F337"/>
          <cell r="G337"/>
          <cell r="H337"/>
          <cell r="I337"/>
          <cell r="J337"/>
          <cell r="K337"/>
          <cell r="L337"/>
          <cell r="M337"/>
          <cell r="N337"/>
          <cell r="O337"/>
          <cell r="P337"/>
          <cell r="Q337"/>
          <cell r="R337"/>
          <cell r="S337"/>
          <cell r="T337"/>
          <cell r="U337"/>
          <cell r="V337"/>
          <cell r="W337"/>
          <cell r="X337"/>
          <cell r="Y337"/>
          <cell r="Z337"/>
          <cell r="AA337"/>
          <cell r="AB337"/>
          <cell r="AC337"/>
          <cell r="AD337"/>
          <cell r="AE337"/>
          <cell r="AF337"/>
          <cell r="AG337"/>
          <cell r="AH337"/>
          <cell r="AI337"/>
          <cell r="AJ337"/>
          <cell r="AK337"/>
          <cell r="AL337"/>
        </row>
        <row r="338">
          <cell r="B338" t="str">
            <v>Energia Simples - 3,45</v>
          </cell>
          <cell r="C338">
            <v>15061.8999518</v>
          </cell>
          <cell r="D338">
            <v>8057.7262699000003</v>
          </cell>
          <cell r="E338">
            <v>1209.6344523</v>
          </cell>
          <cell r="F338">
            <v>351.1841958</v>
          </cell>
          <cell r="G338">
            <v>1443.7572496</v>
          </cell>
          <cell r="H338">
            <v>2907.0247316</v>
          </cell>
          <cell r="I338"/>
          <cell r="J338"/>
          <cell r="K338">
            <v>897.47072270000001</v>
          </cell>
          <cell r="L338">
            <v>15154.3074089</v>
          </cell>
          <cell r="M338">
            <v>8107.1618651999997</v>
          </cell>
          <cell r="N338">
            <v>1217.0557762000001</v>
          </cell>
          <cell r="O338">
            <v>353.338774</v>
          </cell>
          <cell r="P338">
            <v>1452.6149591000001</v>
          </cell>
          <cell r="Q338">
            <v>2924.8598496999998</v>
          </cell>
          <cell r="R338"/>
          <cell r="S338"/>
          <cell r="T338">
            <v>902.97686680000004</v>
          </cell>
          <cell r="U338">
            <v>15222.6995778</v>
          </cell>
          <cell r="V338">
            <v>8143.7499037999996</v>
          </cell>
          <cell r="W338">
            <v>1222.5484119</v>
          </cell>
          <cell r="X338">
            <v>354.93340970000003</v>
          </cell>
          <cell r="Y338">
            <v>1459.1706853000001</v>
          </cell>
          <cell r="Z338">
            <v>2938.0598921999999</v>
          </cell>
          <cell r="AA338"/>
          <cell r="AB338"/>
          <cell r="AC338">
            <v>907.05204719999995</v>
          </cell>
          <cell r="AD338">
            <v>15283.710047799999</v>
          </cell>
          <cell r="AE338">
            <v>8176.3889246999997</v>
          </cell>
          <cell r="AF338">
            <v>1227.4482161000001</v>
          </cell>
          <cell r="AG338">
            <v>356.35593410000001</v>
          </cell>
          <cell r="AH338">
            <v>1465.0188389</v>
          </cell>
          <cell r="AI338">
            <v>2949.8352300000001</v>
          </cell>
          <cell r="AJ338"/>
          <cell r="AK338"/>
          <cell r="AL338">
            <v>910.68738659999997</v>
          </cell>
        </row>
        <row r="339">
          <cell r="B339" t="str">
            <v>Energia Simples - 4,6</v>
          </cell>
          <cell r="C339">
            <v>277.22904240000003</v>
          </cell>
          <cell r="D339">
            <v>148.31035549999999</v>
          </cell>
          <cell r="E339">
            <v>22.264508800000002</v>
          </cell>
          <cell r="F339">
            <v>6.4638894999999996</v>
          </cell>
          <cell r="G339">
            <v>26.573768300000001</v>
          </cell>
          <cell r="H339">
            <v>53.506641700000003</v>
          </cell>
          <cell r="I339"/>
          <cell r="J339"/>
          <cell r="K339">
            <v>16.518829100000001</v>
          </cell>
          <cell r="L339">
            <v>276.60375470000002</v>
          </cell>
          <cell r="M339">
            <v>147.9758429</v>
          </cell>
          <cell r="N339">
            <v>22.214291299999999</v>
          </cell>
          <cell r="O339">
            <v>6.4493103999999999</v>
          </cell>
          <cell r="P339">
            <v>26.513831400000001</v>
          </cell>
          <cell r="Q339">
            <v>53.385957900000001</v>
          </cell>
          <cell r="R339"/>
          <cell r="S339"/>
          <cell r="T339">
            <v>16.4815708</v>
          </cell>
          <cell r="U339">
            <v>278.10153580000002</v>
          </cell>
          <cell r="V339">
            <v>148.777117</v>
          </cell>
          <cell r="W339">
            <v>22.334579399999999</v>
          </cell>
          <cell r="X339">
            <v>6.4842326999999997</v>
          </cell>
          <cell r="Y339">
            <v>26.657400899999999</v>
          </cell>
          <cell r="Z339">
            <v>53.675037400000001</v>
          </cell>
          <cell r="AA339"/>
          <cell r="AB339"/>
          <cell r="AC339">
            <v>16.570816799999999</v>
          </cell>
          <cell r="AD339">
            <v>279.34450329999999</v>
          </cell>
          <cell r="AE339">
            <v>149.44207230000001</v>
          </cell>
          <cell r="AF339">
            <v>22.434402899999998</v>
          </cell>
          <cell r="AG339">
            <v>6.5132139000000002</v>
          </cell>
          <cell r="AH339">
            <v>26.776545800000001</v>
          </cell>
          <cell r="AI339">
            <v>53.914936400000002</v>
          </cell>
          <cell r="AJ339"/>
          <cell r="AK339"/>
          <cell r="AL339">
            <v>16.644879799999998</v>
          </cell>
        </row>
        <row r="340">
          <cell r="B340" t="str">
            <v>Energia Simples - 5,75</v>
          </cell>
          <cell r="C340">
            <v>301.03402979999998</v>
          </cell>
          <cell r="D340">
            <v>161.04540710000001</v>
          </cell>
          <cell r="E340">
            <v>24.1763081</v>
          </cell>
          <cell r="F340">
            <v>7.0189281000000001</v>
          </cell>
          <cell r="G340">
            <v>28.855593500000001</v>
          </cell>
          <cell r="H340">
            <v>58.101127599999998</v>
          </cell>
          <cell r="I340"/>
          <cell r="J340"/>
          <cell r="K340">
            <v>17.937260800000001</v>
          </cell>
          <cell r="L340">
            <v>248.2189903</v>
          </cell>
          <cell r="M340">
            <v>132.79072919999999</v>
          </cell>
          <cell r="N340">
            <v>19.934685699999999</v>
          </cell>
          <cell r="O340">
            <v>5.7874894000000001</v>
          </cell>
          <cell r="P340">
            <v>23.793012000000001</v>
          </cell>
          <cell r="Q340">
            <v>47.907551099999999</v>
          </cell>
          <cell r="R340"/>
          <cell r="S340"/>
          <cell r="T340">
            <v>14.790250800000001</v>
          </cell>
          <cell r="U340">
            <v>249.56307079999999</v>
          </cell>
          <cell r="V340">
            <v>133.50977739999999</v>
          </cell>
          <cell r="W340">
            <v>20.0426301</v>
          </cell>
          <cell r="X340">
            <v>5.8188281000000002</v>
          </cell>
          <cell r="Y340">
            <v>23.921848600000001</v>
          </cell>
          <cell r="Z340">
            <v>48.1669658</v>
          </cell>
          <cell r="AA340"/>
          <cell r="AB340"/>
          <cell r="AC340">
            <v>14.8703384</v>
          </cell>
          <cell r="AD340">
            <v>250.67848649999999</v>
          </cell>
          <cell r="AE340">
            <v>134.10649599999999</v>
          </cell>
          <cell r="AF340">
            <v>20.132210100000002</v>
          </cell>
          <cell r="AG340">
            <v>5.8448351000000001</v>
          </cell>
          <cell r="AH340">
            <v>24.0287668</v>
          </cell>
          <cell r="AI340">
            <v>48.382246700000003</v>
          </cell>
          <cell r="AJ340"/>
          <cell r="AK340"/>
          <cell r="AL340">
            <v>14.9368009</v>
          </cell>
        </row>
        <row r="341">
          <cell r="B341" t="str">
            <v>Energia Simples - 6,9</v>
          </cell>
          <cell r="C341">
            <v>216002.4841416</v>
          </cell>
          <cell r="D341">
            <v>115555.7330967</v>
          </cell>
          <cell r="E341">
            <v>17347.349762500002</v>
          </cell>
          <cell r="F341">
            <v>5036.3273503999999</v>
          </cell>
          <cell r="G341">
            <v>20704.901329600001</v>
          </cell>
          <cell r="H341">
            <v>41689.5986232</v>
          </cell>
          <cell r="I341"/>
          <cell r="J341"/>
          <cell r="K341">
            <v>12870.6143398</v>
          </cell>
          <cell r="L341">
            <v>217056.20136020001</v>
          </cell>
          <cell r="M341">
            <v>116119.4445101</v>
          </cell>
          <cell r="N341">
            <v>17431.974720300001</v>
          </cell>
          <cell r="O341">
            <v>5060.8958867000001</v>
          </cell>
          <cell r="P341">
            <v>20805.9053116</v>
          </cell>
          <cell r="Q341">
            <v>41892.971505499998</v>
          </cell>
          <cell r="R341"/>
          <cell r="S341"/>
          <cell r="T341">
            <v>12933.400599099999</v>
          </cell>
          <cell r="U341">
            <v>217883.7999937</v>
          </cell>
          <cell r="V341">
            <v>116562.1883391</v>
          </cell>
          <cell r="W341">
            <v>17498.439896</v>
          </cell>
          <cell r="X341">
            <v>5080.1922277000003</v>
          </cell>
          <cell r="Y341">
            <v>20885.2347142</v>
          </cell>
          <cell r="Z341">
            <v>42052.702330499997</v>
          </cell>
          <cell r="AA341"/>
          <cell r="AB341"/>
          <cell r="AC341">
            <v>12982.7134714</v>
          </cell>
          <cell r="AD341">
            <v>218656.6741256</v>
          </cell>
          <cell r="AE341">
            <v>116975.6559761</v>
          </cell>
          <cell r="AF341">
            <v>17560.5100982</v>
          </cell>
          <cell r="AG341">
            <v>5098.2126095000003</v>
          </cell>
          <cell r="AH341">
            <v>20959.318504499999</v>
          </cell>
          <cell r="AI341">
            <v>42201.871042600003</v>
          </cell>
          <cell r="AJ341"/>
          <cell r="AK341"/>
          <cell r="AL341">
            <v>13028.7655564</v>
          </cell>
        </row>
        <row r="342">
          <cell r="B342" t="str">
            <v>Energia Simples - 10,35</v>
          </cell>
          <cell r="C342">
            <v>28048.7478042</v>
          </cell>
          <cell r="D342">
            <v>15005.3534236</v>
          </cell>
          <cell r="E342">
            <v>2252.6196420000001</v>
          </cell>
          <cell r="F342">
            <v>653.98634849999996</v>
          </cell>
          <cell r="G342">
            <v>2688.6105403000001</v>
          </cell>
          <cell r="H342">
            <v>5413.5536560999999</v>
          </cell>
          <cell r="I342"/>
          <cell r="J342"/>
          <cell r="K342">
            <v>1671.2984446</v>
          </cell>
          <cell r="L342">
            <v>28158.040679199999</v>
          </cell>
          <cell r="M342">
            <v>15063.8222804</v>
          </cell>
          <cell r="N342">
            <v>2261.3970493000002</v>
          </cell>
          <cell r="O342">
            <v>656.53462690000003</v>
          </cell>
          <cell r="P342">
            <v>2699.0868012000001</v>
          </cell>
          <cell r="Q342">
            <v>5434.6477473000004</v>
          </cell>
          <cell r="R342"/>
          <cell r="S342"/>
          <cell r="T342">
            <v>1677.8107143</v>
          </cell>
          <cell r="U342">
            <v>28266.488632500001</v>
          </cell>
          <cell r="V342">
            <v>15121.8391254</v>
          </cell>
          <cell r="W342">
            <v>2270.1065997999999</v>
          </cell>
          <cell r="X342">
            <v>659.06320659999994</v>
          </cell>
          <cell r="Y342">
            <v>2709.4820709999999</v>
          </cell>
          <cell r="Z342">
            <v>5455.5787646999997</v>
          </cell>
          <cell r="AA342"/>
          <cell r="AB342"/>
          <cell r="AC342">
            <v>1684.2726384</v>
          </cell>
          <cell r="AD342">
            <v>28367.8925987</v>
          </cell>
          <cell r="AE342">
            <v>15176.0876211</v>
          </cell>
          <cell r="AF342">
            <v>2278.2504416000002</v>
          </cell>
          <cell r="AG342">
            <v>661.42754769999999</v>
          </cell>
          <cell r="AH342">
            <v>2719.2021399</v>
          </cell>
          <cell r="AI342">
            <v>5475.1502552000002</v>
          </cell>
          <cell r="AJ342"/>
          <cell r="AK342"/>
          <cell r="AL342">
            <v>1690.3148441999999</v>
          </cell>
        </row>
        <row r="343">
          <cell r="B343" t="str">
            <v>Energia Simples - 13,80</v>
          </cell>
          <cell r="C343">
            <v>48800.960439000002</v>
          </cell>
          <cell r="D343">
            <v>26107.249561000001</v>
          </cell>
          <cell r="E343">
            <v>3919.2481183</v>
          </cell>
          <cell r="F343">
            <v>1137.8462274999999</v>
          </cell>
          <cell r="G343">
            <v>4677.8122697999997</v>
          </cell>
          <cell r="H343">
            <v>9418.8382192999998</v>
          </cell>
          <cell r="I343"/>
          <cell r="J343"/>
          <cell r="K343">
            <v>2907.8292488000002</v>
          </cell>
          <cell r="L343">
            <v>49335.3374243</v>
          </cell>
          <cell r="M343">
            <v>26393.127404499999</v>
          </cell>
          <cell r="N343">
            <v>3962.1644047</v>
          </cell>
          <cell r="O343">
            <v>1150.3057951000001</v>
          </cell>
          <cell r="P343">
            <v>4729.0349346000003</v>
          </cell>
          <cell r="Q343">
            <v>9521.9757461000008</v>
          </cell>
          <cell r="R343"/>
          <cell r="S343"/>
          <cell r="T343">
            <v>2939.6703649000001</v>
          </cell>
          <cell r="U343">
            <v>49535.036319799998</v>
          </cell>
          <cell r="V343">
            <v>26499.9611401</v>
          </cell>
          <cell r="W343">
            <v>3978.2023982999999</v>
          </cell>
          <cell r="X343">
            <v>1154.9619863</v>
          </cell>
          <cell r="Y343">
            <v>4748.1770569</v>
          </cell>
          <cell r="Z343">
            <v>9560.5186682000003</v>
          </cell>
          <cell r="AA343"/>
          <cell r="AB343"/>
          <cell r="AC343">
            <v>2951.5695218999999</v>
          </cell>
          <cell r="AD343">
            <v>49734.883832599997</v>
          </cell>
          <cell r="AE343">
            <v>26606.874382000002</v>
          </cell>
          <cell r="AF343">
            <v>3994.2523285000002</v>
          </cell>
          <cell r="AG343">
            <v>1159.6216437999999</v>
          </cell>
          <cell r="AH343">
            <v>4767.3334242999999</v>
          </cell>
          <cell r="AI343">
            <v>9599.0902733000003</v>
          </cell>
          <cell r="AJ343"/>
          <cell r="AK343"/>
          <cell r="AL343">
            <v>2963.4775340000001</v>
          </cell>
        </row>
        <row r="344">
          <cell r="B344" t="str">
            <v>Energia Simples - 17,25</v>
          </cell>
          <cell r="C344">
            <v>51729.405276099998</v>
          </cell>
          <cell r="D344">
            <v>27673.891682699999</v>
          </cell>
          <cell r="E344">
            <v>4154.4341022999997</v>
          </cell>
          <cell r="F344">
            <v>1206.1260296999999</v>
          </cell>
          <cell r="G344">
            <v>4958.5181227000003</v>
          </cell>
          <cell r="H344">
            <v>9984.0432459999993</v>
          </cell>
          <cell r="I344"/>
          <cell r="J344"/>
          <cell r="K344">
            <v>3082.3220762999999</v>
          </cell>
          <cell r="L344">
            <v>52099.629303200003</v>
          </cell>
          <cell r="M344">
            <v>27871.951946100002</v>
          </cell>
          <cell r="N344">
            <v>4184.1671196999996</v>
          </cell>
          <cell r="O344">
            <v>1214.7581967000001</v>
          </cell>
          <cell r="P344">
            <v>4994.0059180999997</v>
          </cell>
          <cell r="Q344">
            <v>10055.498401500001</v>
          </cell>
          <cell r="R344"/>
          <cell r="S344"/>
          <cell r="T344">
            <v>3104.3820569</v>
          </cell>
          <cell r="U344">
            <v>52306.895642000003</v>
          </cell>
          <cell r="V344">
            <v>27982.834067299998</v>
          </cell>
          <cell r="W344">
            <v>4200.8128618000001</v>
          </cell>
          <cell r="X344">
            <v>1219.590831</v>
          </cell>
          <cell r="Y344">
            <v>5013.8734166000004</v>
          </cell>
          <cell r="Z344">
            <v>10095.501878999999</v>
          </cell>
          <cell r="AA344"/>
          <cell r="AB344"/>
          <cell r="AC344">
            <v>3116.7321232999998</v>
          </cell>
          <cell r="AD344">
            <v>52505.109013399997</v>
          </cell>
          <cell r="AE344">
            <v>28088.8730861</v>
          </cell>
          <cell r="AF344">
            <v>4216.7315529999996</v>
          </cell>
          <cell r="AG344">
            <v>1224.2123865999999</v>
          </cell>
          <cell r="AH344">
            <v>5032.8731435999998</v>
          </cell>
          <cell r="AI344">
            <v>10133.7580872</v>
          </cell>
          <cell r="AJ344"/>
          <cell r="AK344"/>
          <cell r="AL344">
            <v>3128.5427650000001</v>
          </cell>
        </row>
        <row r="345">
          <cell r="B345" t="str">
            <v>Energia Simples - 20,7</v>
          </cell>
          <cell r="C345">
            <v>20385.183140599998</v>
          </cell>
          <cell r="D345">
            <v>10905.5448667</v>
          </cell>
          <cell r="E345">
            <v>1637.1520138000001</v>
          </cell>
          <cell r="F345">
            <v>475.30219770000002</v>
          </cell>
          <cell r="G345">
            <v>1954.0201454999999</v>
          </cell>
          <cell r="H345">
            <v>3934.4459688000002</v>
          </cell>
          <cell r="I345"/>
          <cell r="J345"/>
          <cell r="K345">
            <v>1214.6611713</v>
          </cell>
          <cell r="L345">
            <v>20160.2042764</v>
          </cell>
          <cell r="M345">
            <v>10785.187002799999</v>
          </cell>
          <cell r="N345">
            <v>1619.0837634</v>
          </cell>
          <cell r="O345">
            <v>470.05657580000002</v>
          </cell>
          <cell r="P345">
            <v>1932.4548141</v>
          </cell>
          <cell r="Q345">
            <v>3891.0238828000001</v>
          </cell>
          <cell r="R345"/>
          <cell r="S345"/>
          <cell r="T345">
            <v>1201.2556953000001</v>
          </cell>
          <cell r="U345">
            <v>20251.2638907</v>
          </cell>
          <cell r="V345">
            <v>10833.9015375</v>
          </cell>
          <cell r="W345">
            <v>1626.3968408000001</v>
          </cell>
          <cell r="X345">
            <v>472.17972809999998</v>
          </cell>
          <cell r="Y345">
            <v>1941.1833266000001</v>
          </cell>
          <cell r="Z345">
            <v>3908.5988600999999</v>
          </cell>
          <cell r="AA345"/>
          <cell r="AB345"/>
          <cell r="AC345">
            <v>1206.6815271999999</v>
          </cell>
          <cell r="AD345">
            <v>20336.8458651</v>
          </cell>
          <cell r="AE345">
            <v>10879.6856761</v>
          </cell>
          <cell r="AF345">
            <v>1633.2700050999999</v>
          </cell>
          <cell r="AG345">
            <v>474.1751625</v>
          </cell>
          <cell r="AH345">
            <v>1949.3867802</v>
          </cell>
          <cell r="AI345">
            <v>3925.1166234000002</v>
          </cell>
          <cell r="AJ345"/>
          <cell r="AK345"/>
          <cell r="AL345">
            <v>1211.7809715000001</v>
          </cell>
        </row>
        <row r="346">
          <cell r="B346" t="str">
            <v>Tarifa_bi-horária</v>
          </cell>
          <cell r="C346">
            <v>9415.2026643999998</v>
          </cell>
          <cell r="D346">
            <v>5071.5518926000004</v>
          </cell>
          <cell r="E346">
            <v>774.3072631</v>
          </cell>
          <cell r="F346">
            <v>220.35447579999999</v>
          </cell>
          <cell r="G346">
            <v>169.36946739999999</v>
          </cell>
          <cell r="H346">
            <v>1872.0064666000001</v>
          </cell>
          <cell r="I346"/>
          <cell r="J346"/>
          <cell r="K346">
            <v>556.49967700000002</v>
          </cell>
          <cell r="L346">
            <v>9398.1685292000002</v>
          </cell>
          <cell r="M346">
            <v>5059.7669003999999</v>
          </cell>
          <cell r="N346">
            <v>771.26600710000002</v>
          </cell>
          <cell r="O346">
            <v>219.58762089999999</v>
          </cell>
          <cell r="P346">
            <v>169.14790600000001</v>
          </cell>
          <cell r="Q346">
            <v>1864.9311481</v>
          </cell>
          <cell r="R346"/>
          <cell r="S346"/>
          <cell r="T346">
            <v>555.77169049999998</v>
          </cell>
          <cell r="U346">
            <v>9443.0753838000001</v>
          </cell>
          <cell r="V346">
            <v>5083.9831710999997</v>
          </cell>
          <cell r="W346">
            <v>774.97608790000004</v>
          </cell>
          <cell r="X346">
            <v>220.64242780000001</v>
          </cell>
          <cell r="Y346">
            <v>169.9548556</v>
          </cell>
          <cell r="Z346">
            <v>1873.8979724000001</v>
          </cell>
          <cell r="AA346"/>
          <cell r="AB346"/>
          <cell r="AC346">
            <v>558.42309909999994</v>
          </cell>
          <cell r="AD346">
            <v>9482.7398200999996</v>
          </cell>
          <cell r="AE346">
            <v>5105.3433185000004</v>
          </cell>
          <cell r="AF346">
            <v>778.23474720000002</v>
          </cell>
          <cell r="AG346">
            <v>221.5699875</v>
          </cell>
          <cell r="AH346">
            <v>170.66855050000001</v>
          </cell>
          <cell r="AI346">
            <v>1881.7768487000001</v>
          </cell>
          <cell r="AJ346"/>
          <cell r="AK346"/>
          <cell r="AL346">
            <v>560.76809479999997</v>
          </cell>
        </row>
        <row r="347">
          <cell r="A347" t="str">
            <v>BTN_Bi_TRAB_E_Horas fora vazio</v>
          </cell>
          <cell r="B347" t="str">
            <v>Horas fora vazio</v>
          </cell>
          <cell r="C347">
            <v>6508.8048068999997</v>
          </cell>
          <cell r="D347">
            <v>3829.1565120999999</v>
          </cell>
          <cell r="E347">
            <v>738.42580840000005</v>
          </cell>
          <cell r="F347">
            <v>197.9285667</v>
          </cell>
          <cell r="G347">
            <v>106.5769209</v>
          </cell>
          <cell r="H347">
            <v>1750.9065556</v>
          </cell>
          <cell r="I347"/>
          <cell r="J347"/>
          <cell r="K347">
            <v>350.18131080000001</v>
          </cell>
          <cell r="L347">
            <v>6480.8045163999996</v>
          </cell>
          <cell r="M347">
            <v>3812.6838268000001</v>
          </cell>
          <cell r="N347">
            <v>735.24916740000003</v>
          </cell>
          <cell r="O347">
            <v>197.07709629999999</v>
          </cell>
          <cell r="P347">
            <v>106.1184363</v>
          </cell>
          <cell r="Q347">
            <v>1743.3743142000001</v>
          </cell>
          <cell r="R347"/>
          <cell r="S347"/>
          <cell r="T347">
            <v>348.67486289999999</v>
          </cell>
          <cell r="U347">
            <v>6512.0164936000001</v>
          </cell>
          <cell r="V347">
            <v>3831.0459600999998</v>
          </cell>
          <cell r="W347">
            <v>738.79017520000002</v>
          </cell>
          <cell r="X347">
            <v>198.02623249999999</v>
          </cell>
          <cell r="Y347">
            <v>106.6295093</v>
          </cell>
          <cell r="Z347">
            <v>1751.7705185</v>
          </cell>
          <cell r="AA347"/>
          <cell r="AB347"/>
          <cell r="AC347">
            <v>350.35410400000001</v>
          </cell>
          <cell r="AD347">
            <v>6539.4037292000003</v>
          </cell>
          <cell r="AE347">
            <v>3847.1579833000001</v>
          </cell>
          <cell r="AF347">
            <v>741.89726519999999</v>
          </cell>
          <cell r="AG347">
            <v>198.85906080000001</v>
          </cell>
          <cell r="AH347">
            <v>107.0779557</v>
          </cell>
          <cell r="AI347">
            <v>1759.1378456</v>
          </cell>
          <cell r="AJ347"/>
          <cell r="AK347"/>
          <cell r="AL347">
            <v>351.82756949999998</v>
          </cell>
        </row>
        <row r="348">
          <cell r="B348" t="str">
            <v>Horas fora vazio - 1,15</v>
          </cell>
          <cell r="C348"/>
          <cell r="D348"/>
          <cell r="E348"/>
          <cell r="F348"/>
          <cell r="G348"/>
          <cell r="H348"/>
          <cell r="I348"/>
          <cell r="J348"/>
          <cell r="K348"/>
          <cell r="L348"/>
          <cell r="M348"/>
          <cell r="N348"/>
          <cell r="O348"/>
          <cell r="P348"/>
          <cell r="Q348"/>
          <cell r="R348"/>
          <cell r="S348"/>
          <cell r="T348"/>
          <cell r="U348"/>
          <cell r="V348"/>
          <cell r="W348"/>
          <cell r="X348"/>
          <cell r="Y348"/>
          <cell r="Z348"/>
          <cell r="AA348"/>
          <cell r="AB348"/>
          <cell r="AC348"/>
          <cell r="AD348"/>
          <cell r="AE348"/>
          <cell r="AF348"/>
          <cell r="AG348"/>
          <cell r="AH348"/>
          <cell r="AI348"/>
          <cell r="AJ348"/>
          <cell r="AK348"/>
          <cell r="AL348"/>
        </row>
        <row r="349">
          <cell r="B349" t="str">
            <v>Horas fora vazio - 2,3</v>
          </cell>
          <cell r="C349"/>
          <cell r="D349"/>
          <cell r="E349"/>
          <cell r="F349"/>
          <cell r="G349"/>
          <cell r="H349"/>
          <cell r="I349"/>
          <cell r="J349"/>
          <cell r="K349"/>
          <cell r="L349"/>
          <cell r="M349"/>
          <cell r="N349"/>
          <cell r="O349"/>
          <cell r="P349"/>
          <cell r="Q349"/>
          <cell r="R349"/>
          <cell r="S349"/>
          <cell r="T349"/>
          <cell r="U349"/>
          <cell r="V349"/>
          <cell r="W349"/>
          <cell r="X349"/>
          <cell r="Y349"/>
          <cell r="Z349"/>
          <cell r="AA349"/>
          <cell r="AB349"/>
          <cell r="AC349"/>
          <cell r="AD349"/>
          <cell r="AE349"/>
          <cell r="AF349"/>
          <cell r="AG349"/>
          <cell r="AH349"/>
          <cell r="AI349"/>
          <cell r="AJ349"/>
          <cell r="AK349"/>
          <cell r="AL349"/>
        </row>
        <row r="350">
          <cell r="B350" t="str">
            <v>Horas fora vazio - 3,45</v>
          </cell>
          <cell r="C350"/>
          <cell r="D350"/>
          <cell r="E350"/>
          <cell r="F350"/>
          <cell r="G350"/>
          <cell r="H350"/>
          <cell r="I350"/>
          <cell r="J350"/>
          <cell r="K350"/>
          <cell r="L350"/>
          <cell r="M350"/>
          <cell r="N350"/>
          <cell r="O350"/>
          <cell r="P350"/>
          <cell r="Q350"/>
          <cell r="R350"/>
          <cell r="S350"/>
          <cell r="T350"/>
          <cell r="U350"/>
          <cell r="V350"/>
          <cell r="W350"/>
          <cell r="X350"/>
          <cell r="Y350"/>
          <cell r="Z350"/>
          <cell r="AA350"/>
          <cell r="AB350"/>
          <cell r="AC350"/>
          <cell r="AD350"/>
          <cell r="AE350"/>
          <cell r="AF350"/>
          <cell r="AG350"/>
          <cell r="AH350"/>
          <cell r="AI350"/>
          <cell r="AJ350"/>
          <cell r="AK350"/>
          <cell r="AL350"/>
        </row>
        <row r="351">
          <cell r="B351" t="str">
            <v>Horas fora vazio - 4,6</v>
          </cell>
          <cell r="C351"/>
          <cell r="D351"/>
          <cell r="E351"/>
          <cell r="F351"/>
          <cell r="G351"/>
          <cell r="H351"/>
          <cell r="I351"/>
          <cell r="J351"/>
          <cell r="K351"/>
          <cell r="L351"/>
          <cell r="M351"/>
          <cell r="N351"/>
          <cell r="O351"/>
          <cell r="P351"/>
          <cell r="Q351"/>
          <cell r="R351"/>
          <cell r="S351"/>
          <cell r="T351"/>
          <cell r="U351"/>
          <cell r="V351"/>
          <cell r="W351"/>
          <cell r="X351"/>
          <cell r="Y351"/>
          <cell r="Z351"/>
          <cell r="AA351"/>
          <cell r="AB351"/>
          <cell r="AC351"/>
          <cell r="AD351"/>
          <cell r="AE351"/>
          <cell r="AF351"/>
          <cell r="AG351"/>
          <cell r="AH351"/>
          <cell r="AI351"/>
          <cell r="AJ351"/>
          <cell r="AK351"/>
          <cell r="AL351"/>
        </row>
        <row r="352">
          <cell r="B352" t="str">
            <v>Horas fora vazio - 5,75</v>
          </cell>
          <cell r="C352"/>
          <cell r="D352"/>
          <cell r="E352"/>
          <cell r="F352"/>
          <cell r="G352"/>
          <cell r="H352"/>
          <cell r="I352"/>
          <cell r="J352"/>
          <cell r="K352"/>
          <cell r="L352"/>
          <cell r="M352"/>
          <cell r="N352"/>
          <cell r="O352"/>
          <cell r="P352"/>
          <cell r="Q352"/>
          <cell r="R352"/>
          <cell r="S352"/>
          <cell r="T352"/>
          <cell r="U352"/>
          <cell r="V352"/>
          <cell r="W352"/>
          <cell r="X352"/>
          <cell r="Y352"/>
          <cell r="Z352"/>
          <cell r="AA352"/>
          <cell r="AB352"/>
          <cell r="AC352"/>
          <cell r="AD352"/>
          <cell r="AE352"/>
          <cell r="AF352"/>
          <cell r="AG352"/>
          <cell r="AH352"/>
          <cell r="AI352"/>
          <cell r="AJ352"/>
          <cell r="AK352"/>
          <cell r="AL352"/>
        </row>
        <row r="353">
          <cell r="B353" t="str">
            <v>Horas fora vazio - 6,9</v>
          </cell>
          <cell r="C353">
            <v>3041.0278879000002</v>
          </cell>
          <cell r="D353">
            <v>1789.0491552000001</v>
          </cell>
          <cell r="E353">
            <v>345.00550320000002</v>
          </cell>
          <cell r="F353">
            <v>92.475701599999994</v>
          </cell>
          <cell r="G353">
            <v>49.794609000000001</v>
          </cell>
          <cell r="H353">
            <v>818.05428529999995</v>
          </cell>
          <cell r="I353"/>
          <cell r="J353"/>
          <cell r="K353">
            <v>163.61085679999999</v>
          </cell>
          <cell r="L353">
            <v>3002.1368805000002</v>
          </cell>
          <cell r="M353">
            <v>1766.1694161999999</v>
          </cell>
          <cell r="N353">
            <v>340.59330699999998</v>
          </cell>
          <cell r="O353">
            <v>91.2930511</v>
          </cell>
          <cell r="P353">
            <v>49.157796699999999</v>
          </cell>
          <cell r="Q353">
            <v>807.59237719999999</v>
          </cell>
          <cell r="R353"/>
          <cell r="S353"/>
          <cell r="T353">
            <v>161.51847549999999</v>
          </cell>
          <cell r="U353">
            <v>3016.0201904999999</v>
          </cell>
          <cell r="V353">
            <v>1774.3370239999999</v>
          </cell>
          <cell r="W353">
            <v>342.16837249999998</v>
          </cell>
          <cell r="X353">
            <v>91.715234100000004</v>
          </cell>
          <cell r="Y353">
            <v>49.385125700000003</v>
          </cell>
          <cell r="Z353">
            <v>811.32706859999996</v>
          </cell>
          <cell r="AA353"/>
          <cell r="AB353"/>
          <cell r="AC353">
            <v>162.2654139</v>
          </cell>
          <cell r="AD353">
            <v>3027.9271448999998</v>
          </cell>
          <cell r="AE353">
            <v>1781.3419343</v>
          </cell>
          <cell r="AF353">
            <v>343.51922000000002</v>
          </cell>
          <cell r="AG353">
            <v>92.077316600000003</v>
          </cell>
          <cell r="AH353">
            <v>49.580093499999997</v>
          </cell>
          <cell r="AI353">
            <v>814.53010949999998</v>
          </cell>
          <cell r="AJ353"/>
          <cell r="AK353"/>
          <cell r="AL353">
            <v>162.90602200000001</v>
          </cell>
        </row>
        <row r="354">
          <cell r="B354" t="str">
            <v>Horas fora vazio - 10,35</v>
          </cell>
          <cell r="C354">
            <v>385.01599140000002</v>
          </cell>
          <cell r="D354">
            <v>226.50648369999999</v>
          </cell>
          <cell r="E354">
            <v>43.680176799999998</v>
          </cell>
          <cell r="F354">
            <v>11.708088500000001</v>
          </cell>
          <cell r="G354">
            <v>6.3043553000000001</v>
          </cell>
          <cell r="H354">
            <v>103.5715531</v>
          </cell>
          <cell r="I354"/>
          <cell r="J354"/>
          <cell r="K354">
            <v>20.714310600000001</v>
          </cell>
          <cell r="L354">
            <v>385.72709309999999</v>
          </cell>
          <cell r="M354">
            <v>226.9248279</v>
          </cell>
          <cell r="N354">
            <v>43.760851500000001</v>
          </cell>
          <cell r="O354">
            <v>11.7297128</v>
          </cell>
          <cell r="P354">
            <v>6.3159991</v>
          </cell>
          <cell r="Q354">
            <v>103.7628438</v>
          </cell>
          <cell r="R354"/>
          <cell r="S354"/>
          <cell r="T354">
            <v>20.752568700000001</v>
          </cell>
          <cell r="U354">
            <v>387.81576619999998</v>
          </cell>
          <cell r="V354">
            <v>228.15360279999999</v>
          </cell>
          <cell r="W354">
            <v>43.997811800000001</v>
          </cell>
          <cell r="X354">
            <v>11.7932279</v>
          </cell>
          <cell r="Y354">
            <v>6.3501995999999998</v>
          </cell>
          <cell r="Z354">
            <v>104.3247092</v>
          </cell>
          <cell r="AA354"/>
          <cell r="AB354"/>
          <cell r="AC354">
            <v>20.864941900000002</v>
          </cell>
          <cell r="AD354">
            <v>389.54909850000001</v>
          </cell>
          <cell r="AE354">
            <v>229.1733294</v>
          </cell>
          <cell r="AF354">
            <v>44.194459199999997</v>
          </cell>
          <cell r="AG354">
            <v>11.845937599999999</v>
          </cell>
          <cell r="AH354">
            <v>6.3785816999999998</v>
          </cell>
          <cell r="AI354">
            <v>104.7909856</v>
          </cell>
          <cell r="AJ354"/>
          <cell r="AK354"/>
          <cell r="AL354">
            <v>20.958197200000001</v>
          </cell>
        </row>
        <row r="355">
          <cell r="B355" t="str">
            <v>Horas fora vazio - 13,80</v>
          </cell>
          <cell r="C355"/>
          <cell r="D355"/>
          <cell r="E355"/>
          <cell r="F355"/>
          <cell r="G355"/>
          <cell r="H355"/>
          <cell r="I355"/>
          <cell r="J355"/>
          <cell r="K355"/>
          <cell r="L355"/>
          <cell r="M355"/>
          <cell r="N355"/>
          <cell r="O355"/>
          <cell r="P355"/>
          <cell r="Q355"/>
          <cell r="R355"/>
          <cell r="S355"/>
          <cell r="T355"/>
          <cell r="U355"/>
          <cell r="V355"/>
          <cell r="W355"/>
          <cell r="X355"/>
          <cell r="Y355"/>
          <cell r="Z355"/>
          <cell r="AA355"/>
          <cell r="AB355"/>
          <cell r="AC355"/>
          <cell r="AD355"/>
          <cell r="AE355"/>
          <cell r="AF355"/>
          <cell r="AG355"/>
          <cell r="AH355"/>
          <cell r="AI355"/>
          <cell r="AJ355"/>
          <cell r="AK355"/>
          <cell r="AL355"/>
        </row>
        <row r="356">
          <cell r="B356" t="str">
            <v>Horas fora vazio - 17,25</v>
          </cell>
          <cell r="C356">
            <v>2546.3756038000001</v>
          </cell>
          <cell r="D356">
            <v>1498.0431914999999</v>
          </cell>
          <cell r="E356">
            <v>288.88705670000002</v>
          </cell>
          <cell r="F356">
            <v>77.433644000000001</v>
          </cell>
          <cell r="G356">
            <v>41.695039000000001</v>
          </cell>
          <cell r="H356">
            <v>684.98992840000005</v>
          </cell>
          <cell r="I356"/>
          <cell r="J356"/>
          <cell r="K356">
            <v>136.99798569999999</v>
          </cell>
          <cell r="L356">
            <v>2555.4594060999998</v>
          </cell>
          <cell r="M356">
            <v>1503.3872296</v>
          </cell>
          <cell r="N356">
            <v>289.91761689999998</v>
          </cell>
          <cell r="O356">
            <v>77.709876800000004</v>
          </cell>
          <cell r="P356">
            <v>41.843779699999999</v>
          </cell>
          <cell r="Q356">
            <v>687.43352440000001</v>
          </cell>
          <cell r="R356"/>
          <cell r="S356"/>
          <cell r="T356">
            <v>137.48670490000001</v>
          </cell>
          <cell r="U356">
            <v>2569.2969589999998</v>
          </cell>
          <cell r="V356">
            <v>1511.5279184000001</v>
          </cell>
          <cell r="W356">
            <v>291.48749129999999</v>
          </cell>
          <cell r="X356">
            <v>78.130667700000004</v>
          </cell>
          <cell r="Y356">
            <v>42.070359500000002</v>
          </cell>
          <cell r="Z356">
            <v>691.15590699999996</v>
          </cell>
          <cell r="AA356"/>
          <cell r="AB356"/>
          <cell r="AC356">
            <v>138.2311813</v>
          </cell>
          <cell r="AD356">
            <v>2580.7803638999999</v>
          </cell>
          <cell r="AE356">
            <v>1518.2836525</v>
          </cell>
          <cell r="AF356">
            <v>292.79028690000001</v>
          </cell>
          <cell r="AG356">
            <v>78.479870700000006</v>
          </cell>
          <cell r="AH356">
            <v>42.258391799999998</v>
          </cell>
          <cell r="AI356">
            <v>694.24501020000002</v>
          </cell>
          <cell r="AJ356"/>
          <cell r="AK356"/>
          <cell r="AL356">
            <v>138.84900210000001</v>
          </cell>
        </row>
        <row r="357">
          <cell r="B357" t="str">
            <v>Horas fora vazio - 20,7</v>
          </cell>
          <cell r="C357">
            <v>536.38532380000004</v>
          </cell>
          <cell r="D357">
            <v>315.55768169999999</v>
          </cell>
          <cell r="E357">
            <v>60.853071700000001</v>
          </cell>
          <cell r="F357">
            <v>16.311132600000001</v>
          </cell>
          <cell r="G357">
            <v>8.7829175999999993</v>
          </cell>
          <cell r="H357">
            <v>144.2907888</v>
          </cell>
          <cell r="I357"/>
          <cell r="J357"/>
          <cell r="K357">
            <v>28.8581577</v>
          </cell>
          <cell r="L357">
            <v>537.48113669999998</v>
          </cell>
          <cell r="M357">
            <v>316.20235309999998</v>
          </cell>
          <cell r="N357">
            <v>60.977392000000002</v>
          </cell>
          <cell r="O357">
            <v>16.3444556</v>
          </cell>
          <cell r="P357">
            <v>8.8008608000000006</v>
          </cell>
          <cell r="Q357">
            <v>144.5855688</v>
          </cell>
          <cell r="R357"/>
          <cell r="S357"/>
          <cell r="T357">
            <v>28.917113799999999</v>
          </cell>
          <cell r="U357">
            <v>538.88357789999998</v>
          </cell>
          <cell r="V357">
            <v>317.0274149</v>
          </cell>
          <cell r="W357">
            <v>61.1364996</v>
          </cell>
          <cell r="X357">
            <v>16.387102800000001</v>
          </cell>
          <cell r="Y357">
            <v>8.8238245000000006</v>
          </cell>
          <cell r="Z357">
            <v>144.9628337</v>
          </cell>
          <cell r="AA357"/>
          <cell r="AB357"/>
          <cell r="AC357">
            <v>28.9925669</v>
          </cell>
          <cell r="AD357">
            <v>541.1471219</v>
          </cell>
          <cell r="AE357">
            <v>318.3590671</v>
          </cell>
          <cell r="AF357">
            <v>61.3932991</v>
          </cell>
          <cell r="AG357">
            <v>16.4559359</v>
          </cell>
          <cell r="AH357">
            <v>8.8608887000000003</v>
          </cell>
          <cell r="AI357">
            <v>145.57174029999999</v>
          </cell>
          <cell r="AJ357"/>
          <cell r="AK357"/>
          <cell r="AL357">
            <v>29.114348199999998</v>
          </cell>
        </row>
        <row r="358">
          <cell r="A358" t="str">
            <v>BTN_Bi_TRAB_E_Horas de vazio</v>
          </cell>
          <cell r="B358" t="str">
            <v>Horas de vazio</v>
          </cell>
          <cell r="C358">
            <v>2906.3978575000001</v>
          </cell>
          <cell r="D358">
            <v>1242.3953805000001</v>
          </cell>
          <cell r="E358">
            <v>35.881454699999999</v>
          </cell>
          <cell r="F358">
            <v>22.425909099999998</v>
          </cell>
          <cell r="G358">
            <v>62.7925465</v>
          </cell>
          <cell r="H358">
            <v>121.09991100000001</v>
          </cell>
          <cell r="I358"/>
          <cell r="J358"/>
          <cell r="K358">
            <v>206.31836620000001</v>
          </cell>
          <cell r="L358">
            <v>2917.3640128000002</v>
          </cell>
          <cell r="M358">
            <v>1247.0830736</v>
          </cell>
          <cell r="N358">
            <v>36.016839699999998</v>
          </cell>
          <cell r="O358">
            <v>22.5105246</v>
          </cell>
          <cell r="P358">
            <v>63.0294697</v>
          </cell>
          <cell r="Q358">
            <v>121.5568339</v>
          </cell>
          <cell r="R358"/>
          <cell r="S358"/>
          <cell r="T358">
            <v>207.09682760000001</v>
          </cell>
          <cell r="U358">
            <v>2931.0588902</v>
          </cell>
          <cell r="V358">
            <v>1252.9372109999999</v>
          </cell>
          <cell r="W358">
            <v>36.185912700000003</v>
          </cell>
          <cell r="X358">
            <v>22.616195300000001</v>
          </cell>
          <cell r="Y358">
            <v>63.3253463</v>
          </cell>
          <cell r="Z358">
            <v>122.12745390000001</v>
          </cell>
          <cell r="AA358"/>
          <cell r="AB358"/>
          <cell r="AC358">
            <v>208.0689951</v>
          </cell>
          <cell r="AD358">
            <v>2943.3360908999998</v>
          </cell>
          <cell r="AE358">
            <v>1258.1853352000001</v>
          </cell>
          <cell r="AF358">
            <v>36.337482000000001</v>
          </cell>
          <cell r="AG358">
            <v>22.710926700000002</v>
          </cell>
          <cell r="AH358">
            <v>63.590594799999998</v>
          </cell>
          <cell r="AI358">
            <v>122.6390031</v>
          </cell>
          <cell r="AJ358"/>
          <cell r="AK358"/>
          <cell r="AL358">
            <v>208.94052529999999</v>
          </cell>
        </row>
        <row r="359">
          <cell r="B359" t="str">
            <v>Horas de vazio - 1,15</v>
          </cell>
          <cell r="C359"/>
          <cell r="D359"/>
          <cell r="E359"/>
          <cell r="F359"/>
          <cell r="G359"/>
          <cell r="H359"/>
          <cell r="I359"/>
          <cell r="J359"/>
          <cell r="K359"/>
          <cell r="L359"/>
          <cell r="M359"/>
          <cell r="N359"/>
          <cell r="O359"/>
          <cell r="P359"/>
          <cell r="Q359"/>
          <cell r="R359"/>
          <cell r="S359"/>
          <cell r="T359"/>
          <cell r="U359"/>
          <cell r="V359"/>
          <cell r="W359"/>
          <cell r="X359"/>
          <cell r="Y359"/>
          <cell r="Z359"/>
          <cell r="AA359"/>
          <cell r="AB359"/>
          <cell r="AC359"/>
          <cell r="AD359"/>
          <cell r="AE359"/>
          <cell r="AF359"/>
          <cell r="AG359"/>
          <cell r="AH359"/>
          <cell r="AI359"/>
          <cell r="AJ359"/>
          <cell r="AK359"/>
          <cell r="AL359"/>
        </row>
        <row r="360">
          <cell r="B360" t="str">
            <v>Horas de vazio - 2,3</v>
          </cell>
          <cell r="C360"/>
          <cell r="D360"/>
          <cell r="E360"/>
          <cell r="F360"/>
          <cell r="G360"/>
          <cell r="H360"/>
          <cell r="I360"/>
          <cell r="J360"/>
          <cell r="K360"/>
          <cell r="L360"/>
          <cell r="M360"/>
          <cell r="N360"/>
          <cell r="O360"/>
          <cell r="P360"/>
          <cell r="Q360"/>
          <cell r="R360"/>
          <cell r="S360"/>
          <cell r="T360"/>
          <cell r="U360"/>
          <cell r="V360"/>
          <cell r="W360"/>
          <cell r="X360"/>
          <cell r="Y360"/>
          <cell r="Z360"/>
          <cell r="AA360"/>
          <cell r="AB360"/>
          <cell r="AC360"/>
          <cell r="AD360"/>
          <cell r="AE360"/>
          <cell r="AF360"/>
          <cell r="AG360"/>
          <cell r="AH360"/>
          <cell r="AI360"/>
          <cell r="AJ360"/>
          <cell r="AK360"/>
          <cell r="AL360"/>
        </row>
        <row r="361">
          <cell r="B361" t="str">
            <v>Horas de vazio - 3,45</v>
          </cell>
          <cell r="C361"/>
          <cell r="D361"/>
          <cell r="E361"/>
          <cell r="F361"/>
          <cell r="G361"/>
          <cell r="H361"/>
          <cell r="I361"/>
          <cell r="J361"/>
          <cell r="K361"/>
          <cell r="L361"/>
          <cell r="M361"/>
          <cell r="N361"/>
          <cell r="O361"/>
          <cell r="P361"/>
          <cell r="Q361"/>
          <cell r="R361"/>
          <cell r="S361"/>
          <cell r="T361"/>
          <cell r="U361"/>
          <cell r="V361"/>
          <cell r="W361"/>
          <cell r="X361"/>
          <cell r="Y361"/>
          <cell r="Z361"/>
          <cell r="AA361"/>
          <cell r="AB361"/>
          <cell r="AC361"/>
          <cell r="AD361"/>
          <cell r="AE361"/>
          <cell r="AF361"/>
          <cell r="AG361"/>
          <cell r="AH361"/>
          <cell r="AI361"/>
          <cell r="AJ361"/>
          <cell r="AK361"/>
          <cell r="AL361"/>
        </row>
        <row r="362">
          <cell r="B362" t="str">
            <v>Horas de vazio - 4,6</v>
          </cell>
          <cell r="C362"/>
          <cell r="D362"/>
          <cell r="E362"/>
          <cell r="F362"/>
          <cell r="G362"/>
          <cell r="H362"/>
          <cell r="I362"/>
          <cell r="J362"/>
          <cell r="K362"/>
          <cell r="L362"/>
          <cell r="M362"/>
          <cell r="N362"/>
          <cell r="O362"/>
          <cell r="P362"/>
          <cell r="Q362"/>
          <cell r="R362"/>
          <cell r="S362"/>
          <cell r="T362"/>
          <cell r="U362"/>
          <cell r="V362"/>
          <cell r="W362"/>
          <cell r="X362"/>
          <cell r="Y362"/>
          <cell r="Z362"/>
          <cell r="AA362"/>
          <cell r="AB362"/>
          <cell r="AC362"/>
          <cell r="AD362"/>
          <cell r="AE362"/>
          <cell r="AF362"/>
          <cell r="AG362"/>
          <cell r="AH362"/>
          <cell r="AI362"/>
          <cell r="AJ362"/>
          <cell r="AK362"/>
          <cell r="AL362"/>
        </row>
        <row r="363">
          <cell r="B363" t="str">
            <v>Horas de vazio - 5,75</v>
          </cell>
          <cell r="C363"/>
          <cell r="D363"/>
          <cell r="E363"/>
          <cell r="F363"/>
          <cell r="G363"/>
          <cell r="H363"/>
          <cell r="I363"/>
          <cell r="J363"/>
          <cell r="K363"/>
          <cell r="L363"/>
          <cell r="M363"/>
          <cell r="N363"/>
          <cell r="O363"/>
          <cell r="P363"/>
          <cell r="Q363"/>
          <cell r="R363"/>
          <cell r="S363"/>
          <cell r="T363"/>
          <cell r="U363"/>
          <cell r="V363"/>
          <cell r="W363"/>
          <cell r="X363"/>
          <cell r="Y363"/>
          <cell r="Z363"/>
          <cell r="AA363"/>
          <cell r="AB363"/>
          <cell r="AC363"/>
          <cell r="AD363"/>
          <cell r="AE363"/>
          <cell r="AF363"/>
          <cell r="AG363"/>
          <cell r="AH363"/>
          <cell r="AI363"/>
          <cell r="AJ363"/>
          <cell r="AK363"/>
          <cell r="AL363"/>
        </row>
        <row r="364">
          <cell r="B364" t="str">
            <v>Horas de vazio - 6,9</v>
          </cell>
          <cell r="C364">
            <v>1369.9726175999999</v>
          </cell>
          <cell r="D364">
            <v>585.62101089999999</v>
          </cell>
          <cell r="E364">
            <v>16.913242</v>
          </cell>
          <cell r="F364">
            <v>10.570776199999999</v>
          </cell>
          <cell r="G364">
            <v>29.598174100000001</v>
          </cell>
          <cell r="H364">
            <v>57.082192599999999</v>
          </cell>
          <cell r="I364"/>
          <cell r="J364"/>
          <cell r="K364">
            <v>97.251142299999998</v>
          </cell>
          <cell r="L364">
            <v>1373.0640851000001</v>
          </cell>
          <cell r="M364">
            <v>586.94251810000003</v>
          </cell>
          <cell r="N364">
            <v>16.951408399999998</v>
          </cell>
          <cell r="O364">
            <v>10.59463</v>
          </cell>
          <cell r="P364">
            <v>29.664964999999999</v>
          </cell>
          <cell r="Q364">
            <v>57.211003599999998</v>
          </cell>
          <cell r="R364"/>
          <cell r="S364"/>
          <cell r="T364">
            <v>97.470598300000006</v>
          </cell>
          <cell r="U364">
            <v>1379.5114186999999</v>
          </cell>
          <cell r="V364">
            <v>589.69855419999999</v>
          </cell>
          <cell r="W364">
            <v>17.0310056</v>
          </cell>
          <cell r="X364">
            <v>10.6443782</v>
          </cell>
          <cell r="Y364">
            <v>29.804259200000001</v>
          </cell>
          <cell r="Z364">
            <v>57.479642300000002</v>
          </cell>
          <cell r="AA364"/>
          <cell r="AB364"/>
          <cell r="AC364">
            <v>97.928279599999996</v>
          </cell>
          <cell r="AD364">
            <v>1384.9611884999999</v>
          </cell>
          <cell r="AE364">
            <v>592.02816240000004</v>
          </cell>
          <cell r="AF364">
            <v>17.098286099999999</v>
          </cell>
          <cell r="AG364">
            <v>10.686429</v>
          </cell>
          <cell r="AH364">
            <v>29.9220012</v>
          </cell>
          <cell r="AI364">
            <v>57.706716100000001</v>
          </cell>
          <cell r="AJ364"/>
          <cell r="AK364"/>
          <cell r="AL364">
            <v>98.315146200000001</v>
          </cell>
        </row>
        <row r="365">
          <cell r="B365" t="str">
            <v>Horas de vazio - 10,35</v>
          </cell>
          <cell r="C365">
            <v>164.1706629</v>
          </cell>
          <cell r="D365">
            <v>70.177891399999993</v>
          </cell>
          <cell r="E365">
            <v>2.0267982</v>
          </cell>
          <cell r="F365">
            <v>1.2667489999999999</v>
          </cell>
          <cell r="G365">
            <v>3.546897</v>
          </cell>
          <cell r="H365">
            <v>6.8404442999999997</v>
          </cell>
          <cell r="I365"/>
          <cell r="J365"/>
          <cell r="K365">
            <v>11.6540903</v>
          </cell>
          <cell r="L365">
            <v>165.0688227</v>
          </cell>
          <cell r="M365">
            <v>70.561826999999994</v>
          </cell>
          <cell r="N365">
            <v>2.0378867000000001</v>
          </cell>
          <cell r="O365">
            <v>1.2736791999999999</v>
          </cell>
          <cell r="P365">
            <v>3.5663016999999999</v>
          </cell>
          <cell r="Q365">
            <v>6.8778677000000004</v>
          </cell>
          <cell r="R365"/>
          <cell r="S365"/>
          <cell r="T365">
            <v>11.717848399999999</v>
          </cell>
          <cell r="U365">
            <v>165.96265349999999</v>
          </cell>
          <cell r="V365">
            <v>70.943912100000006</v>
          </cell>
          <cell r="W365">
            <v>2.0489215999999999</v>
          </cell>
          <cell r="X365">
            <v>1.2805759000000001</v>
          </cell>
          <cell r="Y365">
            <v>3.5856129000000001</v>
          </cell>
          <cell r="Z365">
            <v>6.9151106999999996</v>
          </cell>
          <cell r="AA365"/>
          <cell r="AB365"/>
          <cell r="AC365">
            <v>11.781299499999999</v>
          </cell>
          <cell r="AD365">
            <v>166.70441930000001</v>
          </cell>
          <cell r="AE365">
            <v>71.260994100000005</v>
          </cell>
          <cell r="AF365">
            <v>2.0580791000000001</v>
          </cell>
          <cell r="AG365">
            <v>1.2862994999999999</v>
          </cell>
          <cell r="AH365">
            <v>3.6016384000000001</v>
          </cell>
          <cell r="AI365">
            <v>6.9460173000000003</v>
          </cell>
          <cell r="AJ365"/>
          <cell r="AK365"/>
          <cell r="AL365">
            <v>11.8339558</v>
          </cell>
        </row>
        <row r="366">
          <cell r="B366" t="str">
            <v>Horas de vazio - 13,80</v>
          </cell>
          <cell r="C366"/>
          <cell r="D366"/>
          <cell r="E366"/>
          <cell r="F366"/>
          <cell r="G366"/>
          <cell r="H366"/>
          <cell r="I366"/>
          <cell r="J366"/>
          <cell r="K366"/>
          <cell r="L366"/>
          <cell r="M366"/>
          <cell r="N366"/>
          <cell r="O366"/>
          <cell r="P366"/>
          <cell r="Q366"/>
          <cell r="R366"/>
          <cell r="S366"/>
          <cell r="T366"/>
          <cell r="U366"/>
          <cell r="V366"/>
          <cell r="W366"/>
          <cell r="X366"/>
          <cell r="Y366"/>
          <cell r="Z366"/>
          <cell r="AA366"/>
          <cell r="AB366"/>
          <cell r="AC366"/>
          <cell r="AD366"/>
          <cell r="AE366"/>
          <cell r="AF366"/>
          <cell r="AG366"/>
          <cell r="AH366"/>
          <cell r="AI366"/>
          <cell r="AJ366"/>
          <cell r="AK366"/>
          <cell r="AL366"/>
        </row>
        <row r="367">
          <cell r="B367" t="str">
            <v>Horas de vazio - 17,25</v>
          </cell>
          <cell r="C367">
            <v>977.42973110000003</v>
          </cell>
          <cell r="D367">
            <v>417.82104249999998</v>
          </cell>
          <cell r="E367">
            <v>12.0670337</v>
          </cell>
          <cell r="F367">
            <v>7.5418960000000004</v>
          </cell>
          <cell r="G367">
            <v>21.117308900000001</v>
          </cell>
          <cell r="H367">
            <v>40.726238799999997</v>
          </cell>
          <cell r="I367"/>
          <cell r="J367"/>
          <cell r="K367">
            <v>69.385443899999999</v>
          </cell>
          <cell r="L367">
            <v>981.92666250000002</v>
          </cell>
          <cell r="M367">
            <v>419.7433418</v>
          </cell>
          <cell r="N367">
            <v>12.1225516</v>
          </cell>
          <cell r="O367">
            <v>7.5765946</v>
          </cell>
          <cell r="P367">
            <v>21.214465000000001</v>
          </cell>
          <cell r="Q367">
            <v>40.913610800000001</v>
          </cell>
          <cell r="R367"/>
          <cell r="S367"/>
          <cell r="T367">
            <v>69.704670500000006</v>
          </cell>
          <cell r="U367">
            <v>987.24369530000001</v>
          </cell>
          <cell r="V367">
            <v>422.01620930000001</v>
          </cell>
          <cell r="W367">
            <v>12.188193800000001</v>
          </cell>
          <cell r="X367">
            <v>7.6176212999999997</v>
          </cell>
          <cell r="Y367">
            <v>21.329339000000001</v>
          </cell>
          <cell r="Z367">
            <v>41.135154</v>
          </cell>
          <cell r="AA367"/>
          <cell r="AB367"/>
          <cell r="AC367">
            <v>70.082114000000004</v>
          </cell>
          <cell r="AD367">
            <v>991.65615500000001</v>
          </cell>
          <cell r="AE367">
            <v>423.90239960000002</v>
          </cell>
          <cell r="AF367">
            <v>12.242668399999999</v>
          </cell>
          <cell r="AG367">
            <v>7.6516679999999999</v>
          </cell>
          <cell r="AH367">
            <v>21.4246701</v>
          </cell>
          <cell r="AI367">
            <v>41.319006299999998</v>
          </cell>
          <cell r="AJ367"/>
          <cell r="AK367"/>
          <cell r="AL367">
            <v>70.395344399999999</v>
          </cell>
        </row>
        <row r="368">
          <cell r="B368" t="str">
            <v>Horas de vazio - 20,7</v>
          </cell>
          <cell r="C368">
            <v>394.82484590000001</v>
          </cell>
          <cell r="D368">
            <v>168.7754357</v>
          </cell>
          <cell r="E368">
            <v>4.8743808</v>
          </cell>
          <cell r="F368">
            <v>3.0464878999999998</v>
          </cell>
          <cell r="G368">
            <v>8.5301665</v>
          </cell>
          <cell r="H368">
            <v>16.451035300000001</v>
          </cell>
          <cell r="I368"/>
          <cell r="J368"/>
          <cell r="K368">
            <v>28.0276897</v>
          </cell>
          <cell r="L368">
            <v>397.30444249999999</v>
          </cell>
          <cell r="M368">
            <v>169.83538669999999</v>
          </cell>
          <cell r="N368">
            <v>4.9049930000000002</v>
          </cell>
          <cell r="O368">
            <v>3.0656208</v>
          </cell>
          <cell r="P368">
            <v>8.5837380000000003</v>
          </cell>
          <cell r="Q368">
            <v>16.554351799999999</v>
          </cell>
          <cell r="R368"/>
          <cell r="S368"/>
          <cell r="T368">
            <v>28.203710399999999</v>
          </cell>
          <cell r="U368">
            <v>398.34112270000003</v>
          </cell>
          <cell r="V368">
            <v>170.27853540000001</v>
          </cell>
          <cell r="W368">
            <v>4.9177917000000004</v>
          </cell>
          <cell r="X368">
            <v>3.0736199000000002</v>
          </cell>
          <cell r="Y368">
            <v>8.6061352000000007</v>
          </cell>
          <cell r="Z368">
            <v>16.597546900000001</v>
          </cell>
          <cell r="AA368"/>
          <cell r="AB368"/>
          <cell r="AC368">
            <v>28.277301999999999</v>
          </cell>
          <cell r="AD368">
            <v>400.0143281</v>
          </cell>
          <cell r="AE368">
            <v>170.99377910000001</v>
          </cell>
          <cell r="AF368">
            <v>4.9384484000000004</v>
          </cell>
          <cell r="AG368">
            <v>3.0865301999999999</v>
          </cell>
          <cell r="AH368">
            <v>8.6422851000000005</v>
          </cell>
          <cell r="AI368">
            <v>16.6672634</v>
          </cell>
          <cell r="AJ368"/>
          <cell r="AK368"/>
          <cell r="AL368">
            <v>28.396078899999999</v>
          </cell>
        </row>
        <row r="369">
          <cell r="B369" t="str">
            <v>Tarifa Tri-horária</v>
          </cell>
          <cell r="C369">
            <v>159206.7561609</v>
          </cell>
          <cell r="D369">
            <v>86800.221651500004</v>
          </cell>
          <cell r="E369">
            <v>15906.4583511</v>
          </cell>
          <cell r="F369">
            <v>4225.6754215999999</v>
          </cell>
          <cell r="G369">
            <v>18725.0666088</v>
          </cell>
          <cell r="H369">
            <v>31544.0373975</v>
          </cell>
          <cell r="I369"/>
          <cell r="J369"/>
          <cell r="K369">
            <v>9379.6914677000004</v>
          </cell>
          <cell r="L369">
            <v>158477.92540390001</v>
          </cell>
          <cell r="M369">
            <v>86400.542448699998</v>
          </cell>
          <cell r="N369">
            <v>15840.569824</v>
          </cell>
          <cell r="O369">
            <v>4207.6099430000004</v>
          </cell>
          <cell r="P369">
            <v>18646.208334200001</v>
          </cell>
          <cell r="Q369">
            <v>31389.493452999999</v>
          </cell>
          <cell r="R369"/>
          <cell r="S369"/>
          <cell r="T369">
            <v>9337.3635885000003</v>
          </cell>
          <cell r="U369">
            <v>159147.95808420001</v>
          </cell>
          <cell r="V369">
            <v>86765.9238338</v>
          </cell>
          <cell r="W369">
            <v>15907.7093972</v>
          </cell>
          <cell r="X369">
            <v>4225.4327755000004</v>
          </cell>
          <cell r="Y369">
            <v>18725.2173109</v>
          </cell>
          <cell r="Z369">
            <v>31522.237045999998</v>
          </cell>
          <cell r="AA369"/>
          <cell r="AB369"/>
          <cell r="AC369">
            <v>9376.8368250999993</v>
          </cell>
          <cell r="AD369">
            <v>159769.63186669999</v>
          </cell>
          <cell r="AE369">
            <v>87105.096116000001</v>
          </cell>
          <cell r="AF369">
            <v>15970.2420697</v>
          </cell>
          <cell r="AG369">
            <v>4242.0177236999998</v>
          </cell>
          <cell r="AH369">
            <v>18798.775710800001</v>
          </cell>
          <cell r="AI369">
            <v>31645.518597499999</v>
          </cell>
          <cell r="AJ369"/>
          <cell r="AK369"/>
          <cell r="AL369">
            <v>9413.4496294</v>
          </cell>
        </row>
        <row r="370">
          <cell r="A370" t="str">
            <v>BTN_Tri_TRAB_E_Horas de ponta</v>
          </cell>
          <cell r="B370" t="str">
            <v>Horas de ponta</v>
          </cell>
          <cell r="C370">
            <v>32795.926011800002</v>
          </cell>
          <cell r="D370">
            <v>23614.4957455</v>
          </cell>
          <cell r="E370">
            <v>14468.7908873</v>
          </cell>
          <cell r="F370">
            <v>3108.1106341999998</v>
          </cell>
          <cell r="G370">
            <v>15540.5531751</v>
          </cell>
          <cell r="H370">
            <v>8466.9220753000009</v>
          </cell>
          <cell r="I370"/>
          <cell r="J370"/>
          <cell r="K370">
            <v>1643.3688414999999</v>
          </cell>
          <cell r="L370">
            <v>32661.7301037</v>
          </cell>
          <cell r="M370">
            <v>23517.8688439</v>
          </cell>
          <cell r="N370">
            <v>14409.586809099999</v>
          </cell>
          <cell r="O370">
            <v>3095.3927225000002</v>
          </cell>
          <cell r="P370">
            <v>15476.9636116</v>
          </cell>
          <cell r="Q370">
            <v>8432.2767265000002</v>
          </cell>
          <cell r="R370"/>
          <cell r="S370"/>
          <cell r="T370">
            <v>1636.6444271</v>
          </cell>
          <cell r="U370">
            <v>32800.209637200001</v>
          </cell>
          <cell r="V370">
            <v>23617.5801422</v>
          </cell>
          <cell r="W370">
            <v>14470.680721299999</v>
          </cell>
          <cell r="X370">
            <v>3108.5166002000001</v>
          </cell>
          <cell r="Y370">
            <v>15542.582998100001</v>
          </cell>
          <cell r="Z370">
            <v>8468.0279795000006</v>
          </cell>
          <cell r="AA370"/>
          <cell r="AB370"/>
          <cell r="AC370">
            <v>1643.5834895999999</v>
          </cell>
          <cell r="AD370">
            <v>32929.251452600001</v>
          </cell>
          <cell r="AE370">
            <v>23710.495871399999</v>
          </cell>
          <cell r="AF370">
            <v>14527.6109364</v>
          </cell>
          <cell r="AG370">
            <v>3120.7460523</v>
          </cell>
          <cell r="AH370">
            <v>15603.7302638</v>
          </cell>
          <cell r="AI370">
            <v>8501.3426954000006</v>
          </cell>
          <cell r="AJ370"/>
          <cell r="AK370"/>
          <cell r="AL370">
            <v>1650.0496376000001</v>
          </cell>
        </row>
        <row r="371">
          <cell r="B371" t="str">
            <v>Horas de ponta - 1,15</v>
          </cell>
          <cell r="C371">
            <v>-4.5476998000000002</v>
          </cell>
          <cell r="D371">
            <v>-3.2745419</v>
          </cell>
          <cell r="E371">
            <v>-2.0063380999999998</v>
          </cell>
          <cell r="F371">
            <v>-0.43099130000000002</v>
          </cell>
          <cell r="G371">
            <v>-2.1549556999999999</v>
          </cell>
          <cell r="H371">
            <v>-1.1740794999999999</v>
          </cell>
          <cell r="I371"/>
          <cell r="J371"/>
          <cell r="K371">
            <v>-0.22788059999999999</v>
          </cell>
          <cell r="L371">
            <v>-4.9809386</v>
          </cell>
          <cell r="M371">
            <v>-3.5864924999999999</v>
          </cell>
          <cell r="N371">
            <v>-2.197473</v>
          </cell>
          <cell r="O371">
            <v>-0.47204990000000002</v>
          </cell>
          <cell r="P371">
            <v>-2.3602487999999999</v>
          </cell>
          <cell r="Q371">
            <v>-1.2859285</v>
          </cell>
          <cell r="R371"/>
          <cell r="S371"/>
          <cell r="T371">
            <v>-0.24958949999999999</v>
          </cell>
          <cell r="U371">
            <v>-4.9883287999999997</v>
          </cell>
          <cell r="V371">
            <v>-3.5918142999999998</v>
          </cell>
          <cell r="W371">
            <v>-2.2007335000000001</v>
          </cell>
          <cell r="X371">
            <v>-0.47275020000000001</v>
          </cell>
          <cell r="Y371">
            <v>-2.3637505999999999</v>
          </cell>
          <cell r="Z371">
            <v>-1.2878364</v>
          </cell>
          <cell r="AA371"/>
          <cell r="AB371"/>
          <cell r="AC371">
            <v>-0.24995999999999999</v>
          </cell>
          <cell r="AD371">
            <v>-4.9942637000000003</v>
          </cell>
          <cell r="AE371">
            <v>-3.5960874</v>
          </cell>
          <cell r="AF371">
            <v>-2.2033513</v>
          </cell>
          <cell r="AG371">
            <v>-0.47331269999999998</v>
          </cell>
          <cell r="AH371">
            <v>-2.3665628999999999</v>
          </cell>
          <cell r="AI371">
            <v>-1.2893687</v>
          </cell>
          <cell r="AJ371"/>
          <cell r="AK371"/>
          <cell r="AL371">
            <v>-0.25025720000000001</v>
          </cell>
        </row>
        <row r="372">
          <cell r="B372" t="str">
            <v>Horas de ponta - 2,3</v>
          </cell>
          <cell r="C372"/>
          <cell r="D372"/>
          <cell r="E372"/>
          <cell r="F372"/>
          <cell r="G372"/>
          <cell r="H372"/>
          <cell r="I372"/>
          <cell r="J372"/>
          <cell r="K372"/>
          <cell r="L372"/>
          <cell r="M372"/>
          <cell r="N372"/>
          <cell r="O372"/>
          <cell r="P372"/>
          <cell r="Q372"/>
          <cell r="R372"/>
          <cell r="S372"/>
          <cell r="T372"/>
          <cell r="U372"/>
          <cell r="V372"/>
          <cell r="W372"/>
          <cell r="X372"/>
          <cell r="Y372"/>
          <cell r="Z372"/>
          <cell r="AA372"/>
          <cell r="AB372"/>
          <cell r="AC372"/>
          <cell r="AD372"/>
          <cell r="AE372"/>
          <cell r="AF372"/>
          <cell r="AG372"/>
          <cell r="AH372"/>
          <cell r="AI372"/>
          <cell r="AJ372"/>
          <cell r="AK372"/>
          <cell r="AL372"/>
        </row>
        <row r="373">
          <cell r="B373" t="str">
            <v>Horas de ponta - 3,45</v>
          </cell>
          <cell r="C373">
            <v>1226.1228711000001</v>
          </cell>
          <cell r="D373">
            <v>882.86189320000005</v>
          </cell>
          <cell r="E373">
            <v>540.93656020000003</v>
          </cell>
          <cell r="F373">
            <v>116.20118739999999</v>
          </cell>
          <cell r="G373">
            <v>581.00593549999996</v>
          </cell>
          <cell r="H373">
            <v>316.54806150000002</v>
          </cell>
          <cell r="I373"/>
          <cell r="J373"/>
          <cell r="K373">
            <v>61.439708000000003</v>
          </cell>
          <cell r="L373">
            <v>1239.3704947000001</v>
          </cell>
          <cell r="M373">
            <v>892.40075979999995</v>
          </cell>
          <cell r="N373">
            <v>546.78110040000001</v>
          </cell>
          <cell r="O373">
            <v>117.45668070000001</v>
          </cell>
          <cell r="P373">
            <v>587.28340439999999</v>
          </cell>
          <cell r="Q373">
            <v>319.96819950000003</v>
          </cell>
          <cell r="R373"/>
          <cell r="S373"/>
          <cell r="T373">
            <v>62.103532100000002</v>
          </cell>
          <cell r="U373">
            <v>1243.6658545</v>
          </cell>
          <cell r="V373">
            <v>895.49360590000003</v>
          </cell>
          <cell r="W373">
            <v>548.67611190000002</v>
          </cell>
          <cell r="X373">
            <v>117.8637578</v>
          </cell>
          <cell r="Y373">
            <v>589.31878710000001</v>
          </cell>
          <cell r="Z373">
            <v>321.07713239999998</v>
          </cell>
          <cell r="AA373"/>
          <cell r="AB373"/>
          <cell r="AC373">
            <v>62.318768200000001</v>
          </cell>
          <cell r="AD373">
            <v>1248.2534085</v>
          </cell>
          <cell r="AE373">
            <v>898.79684469999995</v>
          </cell>
          <cell r="AF373">
            <v>550.70003359999998</v>
          </cell>
          <cell r="AG373">
            <v>118.2985257</v>
          </cell>
          <cell r="AH373">
            <v>591.49262799999997</v>
          </cell>
          <cell r="AI373">
            <v>322.26150109999998</v>
          </cell>
          <cell r="AJ373"/>
          <cell r="AK373"/>
          <cell r="AL373">
            <v>62.5486456</v>
          </cell>
        </row>
        <row r="374">
          <cell r="B374" t="str">
            <v>Horas de ponta - 4,6</v>
          </cell>
          <cell r="C374">
            <v>9.6704448999999997</v>
          </cell>
          <cell r="D374">
            <v>6.9631417000000004</v>
          </cell>
          <cell r="E374">
            <v>4.2663726999999998</v>
          </cell>
          <cell r="F374">
            <v>0.91648019999999997</v>
          </cell>
          <cell r="G374">
            <v>4.5824002000000004</v>
          </cell>
          <cell r="H374">
            <v>2.4966181000000001</v>
          </cell>
          <cell r="I374"/>
          <cell r="J374"/>
          <cell r="K374">
            <v>0.4845757</v>
          </cell>
          <cell r="L374">
            <v>7.3776241000000002</v>
          </cell>
          <cell r="M374">
            <v>5.3122107999999999</v>
          </cell>
          <cell r="N374">
            <v>3.2548341000000001</v>
          </cell>
          <cell r="O374">
            <v>0.69918670000000005</v>
          </cell>
          <cell r="P374">
            <v>3.4959330999999998</v>
          </cell>
          <cell r="Q374">
            <v>1.9046806999999999</v>
          </cell>
          <cell r="R374"/>
          <cell r="S374"/>
          <cell r="T374">
            <v>0.36968499999999999</v>
          </cell>
          <cell r="U374">
            <v>7.3927975999999997</v>
          </cell>
          <cell r="V374">
            <v>5.3231362000000004</v>
          </cell>
          <cell r="W374">
            <v>3.2615281999999999</v>
          </cell>
          <cell r="X374">
            <v>0.70062469999999999</v>
          </cell>
          <cell r="Y374">
            <v>3.5031230999999998</v>
          </cell>
          <cell r="Z374">
            <v>1.908598</v>
          </cell>
          <cell r="AA374"/>
          <cell r="AB374"/>
          <cell r="AC374">
            <v>0.37044510000000003</v>
          </cell>
          <cell r="AD374">
            <v>7.4051388999999999</v>
          </cell>
          <cell r="AE374">
            <v>5.3320226000000002</v>
          </cell>
          <cell r="AF374">
            <v>3.2669728999999998</v>
          </cell>
          <cell r="AG374">
            <v>0.70179429999999998</v>
          </cell>
          <cell r="AH374">
            <v>3.5089712</v>
          </cell>
          <cell r="AI374">
            <v>1.9117841</v>
          </cell>
          <cell r="AJ374"/>
          <cell r="AK374"/>
          <cell r="AL374">
            <v>0.37106359999999999</v>
          </cell>
        </row>
        <row r="375">
          <cell r="B375" t="str">
            <v>Horas de ponta - 5,75</v>
          </cell>
          <cell r="C375">
            <v>42.660482199999997</v>
          </cell>
          <cell r="D375">
            <v>30.717405899999999</v>
          </cell>
          <cell r="E375">
            <v>18.820800899999998</v>
          </cell>
          <cell r="F375">
            <v>4.0429870000000001</v>
          </cell>
          <cell r="G375">
            <v>20.214934400000001</v>
          </cell>
          <cell r="H375">
            <v>11.0136539</v>
          </cell>
          <cell r="I375"/>
          <cell r="J375"/>
          <cell r="K375">
            <v>2.1376712000000002</v>
          </cell>
          <cell r="L375">
            <v>42.131029900000001</v>
          </cell>
          <cell r="M375">
            <v>30.336177200000002</v>
          </cell>
          <cell r="N375">
            <v>18.587219300000001</v>
          </cell>
          <cell r="O375">
            <v>3.9928100999999998</v>
          </cell>
          <cell r="P375">
            <v>19.964050100000001</v>
          </cell>
          <cell r="Q375">
            <v>10.8769653</v>
          </cell>
          <cell r="R375"/>
          <cell r="S375"/>
          <cell r="T375">
            <v>2.1111409999999999</v>
          </cell>
          <cell r="U375">
            <v>42.359165300000001</v>
          </cell>
          <cell r="V375">
            <v>30.500444699999999</v>
          </cell>
          <cell r="W375">
            <v>18.687867099999998</v>
          </cell>
          <cell r="X375">
            <v>4.0144305999999998</v>
          </cell>
          <cell r="Y375">
            <v>20.072153400000001</v>
          </cell>
          <cell r="Z375">
            <v>10.935862999999999</v>
          </cell>
          <cell r="AA375"/>
          <cell r="AB375"/>
          <cell r="AC375">
            <v>2.1225724000000001</v>
          </cell>
          <cell r="AD375">
            <v>42.548488300000002</v>
          </cell>
          <cell r="AE375">
            <v>30.6367656</v>
          </cell>
          <cell r="AF375">
            <v>18.7713921</v>
          </cell>
          <cell r="AG375">
            <v>4.0323732999999997</v>
          </cell>
          <cell r="AH375">
            <v>20.161865299999999</v>
          </cell>
          <cell r="AI375">
            <v>10.9847404</v>
          </cell>
          <cell r="AJ375"/>
          <cell r="AK375"/>
          <cell r="AL375">
            <v>2.1320594000000002</v>
          </cell>
        </row>
        <row r="376">
          <cell r="B376" t="str">
            <v>Horas de ponta - 6,9</v>
          </cell>
          <cell r="C376">
            <v>14252.3273121</v>
          </cell>
          <cell r="D376">
            <v>10262.2966815</v>
          </cell>
          <cell r="E376">
            <v>6287.7914613000003</v>
          </cell>
          <cell r="F376">
            <v>1350.7107579999999</v>
          </cell>
          <cell r="G376">
            <v>6753.5537916000003</v>
          </cell>
          <cell r="H376">
            <v>3679.5224112000001</v>
          </cell>
          <cell r="I376"/>
          <cell r="J376"/>
          <cell r="K376">
            <v>714.16890669999998</v>
          </cell>
          <cell r="L376">
            <v>14120.8832509</v>
          </cell>
          <cell r="M376">
            <v>10167.6512293</v>
          </cell>
          <cell r="N376">
            <v>6229.8014338000003</v>
          </cell>
          <cell r="O376">
            <v>1338.2536416999999</v>
          </cell>
          <cell r="P376">
            <v>6691.2682075000002</v>
          </cell>
          <cell r="Q376">
            <v>3645.5875059</v>
          </cell>
          <cell r="R376"/>
          <cell r="S376"/>
          <cell r="T376">
            <v>707.58238470000003</v>
          </cell>
          <cell r="U376">
            <v>14178.5182642</v>
          </cell>
          <cell r="V376">
            <v>10209.150950200001</v>
          </cell>
          <cell r="W376">
            <v>6255.2286457999999</v>
          </cell>
          <cell r="X376">
            <v>1343.7157834</v>
          </cell>
          <cell r="Y376">
            <v>6718.5789168000001</v>
          </cell>
          <cell r="Z376">
            <v>3660.4671339000001</v>
          </cell>
          <cell r="AA376"/>
          <cell r="AB376"/>
          <cell r="AC376">
            <v>710.47041409999997</v>
          </cell>
          <cell r="AD376">
            <v>14232.722460999999</v>
          </cell>
          <cell r="AE376">
            <v>10248.1803334</v>
          </cell>
          <cell r="AF376">
            <v>6279.1422623999997</v>
          </cell>
          <cell r="AG376">
            <v>1348.8527819999999</v>
          </cell>
          <cell r="AH376">
            <v>6744.2639116</v>
          </cell>
          <cell r="AI376">
            <v>3674.4610275999999</v>
          </cell>
          <cell r="AJ376"/>
          <cell r="AK376"/>
          <cell r="AL376">
            <v>713.18652889999998</v>
          </cell>
        </row>
        <row r="377">
          <cell r="B377" t="str">
            <v>Horas de ponta - 10,35</v>
          </cell>
          <cell r="C377">
            <v>2790.5456696000001</v>
          </cell>
          <cell r="D377">
            <v>2009.3144745</v>
          </cell>
          <cell r="E377">
            <v>1231.1230896</v>
          </cell>
          <cell r="F377">
            <v>264.4634787</v>
          </cell>
          <cell r="G377">
            <v>1322.3173924</v>
          </cell>
          <cell r="H377">
            <v>720.43499310000004</v>
          </cell>
          <cell r="I377"/>
          <cell r="J377"/>
          <cell r="K377">
            <v>139.8312645</v>
          </cell>
          <cell r="L377">
            <v>2834.0227524000002</v>
          </cell>
          <cell r="M377">
            <v>2040.619868</v>
          </cell>
          <cell r="N377">
            <v>1250.3041552</v>
          </cell>
          <cell r="O377">
            <v>268.58385559999999</v>
          </cell>
          <cell r="P377">
            <v>1342.9192782</v>
          </cell>
          <cell r="Q377">
            <v>731.65946870000005</v>
          </cell>
          <cell r="R377"/>
          <cell r="S377"/>
          <cell r="T377">
            <v>142.00985470000001</v>
          </cell>
          <cell r="U377">
            <v>2844.9355429000002</v>
          </cell>
          <cell r="V377">
            <v>2048.4775528999999</v>
          </cell>
          <cell r="W377">
            <v>1255.1186216000001</v>
          </cell>
          <cell r="X377">
            <v>269.61807429999999</v>
          </cell>
          <cell r="Y377">
            <v>1348.0903711999999</v>
          </cell>
          <cell r="Z377">
            <v>734.47682359999999</v>
          </cell>
          <cell r="AA377"/>
          <cell r="AB377"/>
          <cell r="AC377">
            <v>142.55668320000001</v>
          </cell>
          <cell r="AD377">
            <v>2854.9385742999998</v>
          </cell>
          <cell r="AE377">
            <v>2055.6801719999999</v>
          </cell>
          <cell r="AF377">
            <v>1259.5317244</v>
          </cell>
          <cell r="AG377">
            <v>270.56607380000003</v>
          </cell>
          <cell r="AH377">
            <v>1352.8303705999999</v>
          </cell>
          <cell r="AI377">
            <v>737.05930460000002</v>
          </cell>
          <cell r="AJ377"/>
          <cell r="AK377"/>
          <cell r="AL377">
            <v>143.05792439999999</v>
          </cell>
        </row>
        <row r="378">
          <cell r="B378" t="str">
            <v>Horas de ponta - 13,80</v>
          </cell>
          <cell r="C378">
            <v>4181.2921463000002</v>
          </cell>
          <cell r="D378">
            <v>3010.7125368000002</v>
          </cell>
          <cell r="E378">
            <v>1844.6877113999999</v>
          </cell>
          <cell r="F378">
            <v>396.26624870000001</v>
          </cell>
          <cell r="G378">
            <v>1981.3312456000001</v>
          </cell>
          <cell r="H378">
            <v>1079.4839204</v>
          </cell>
          <cell r="I378"/>
          <cell r="J378"/>
          <cell r="K378">
            <v>209.52008599999999</v>
          </cell>
          <cell r="L378">
            <v>4136.5414698000004</v>
          </cell>
          <cell r="M378">
            <v>2978.4901000999998</v>
          </cell>
          <cell r="N378">
            <v>1824.9447657999999</v>
          </cell>
          <cell r="O378">
            <v>392.02517189999998</v>
          </cell>
          <cell r="P378">
            <v>1960.1258597999999</v>
          </cell>
          <cell r="Q378">
            <v>1067.9306411</v>
          </cell>
          <cell r="R378"/>
          <cell r="S378"/>
          <cell r="T378">
            <v>207.2776767</v>
          </cell>
          <cell r="U378">
            <v>4154.8926762999999</v>
          </cell>
          <cell r="V378">
            <v>2991.7037687000002</v>
          </cell>
          <cell r="W378">
            <v>1833.0408870000001</v>
          </cell>
          <cell r="X378">
            <v>393.76433850000001</v>
          </cell>
          <cell r="Y378">
            <v>1968.8216932</v>
          </cell>
          <cell r="Z378">
            <v>1072.668371</v>
          </cell>
          <cell r="AA378"/>
          <cell r="AB378"/>
          <cell r="AC378">
            <v>208.1972366</v>
          </cell>
          <cell r="AD378">
            <v>4171.4723694000004</v>
          </cell>
          <cell r="AE378">
            <v>3003.6418692000002</v>
          </cell>
          <cell r="AF378">
            <v>1840.3554569999999</v>
          </cell>
          <cell r="AG378">
            <v>395.33561689999999</v>
          </cell>
          <cell r="AH378">
            <v>1976.6780836999999</v>
          </cell>
          <cell r="AI378">
            <v>1076.9487488</v>
          </cell>
          <cell r="AJ378"/>
          <cell r="AK378"/>
          <cell r="AL378">
            <v>209.02802729999999</v>
          </cell>
        </row>
        <row r="379">
          <cell r="B379" t="str">
            <v>Horas de ponta - 17,25</v>
          </cell>
          <cell r="C379">
            <v>7674.5740108999998</v>
          </cell>
          <cell r="D379">
            <v>5526.0276918999998</v>
          </cell>
          <cell r="E379">
            <v>3385.8414757</v>
          </cell>
          <cell r="F379">
            <v>727.32890899999995</v>
          </cell>
          <cell r="G379">
            <v>3636.6445477000002</v>
          </cell>
          <cell r="H379">
            <v>1981.3442708</v>
          </cell>
          <cell r="I379"/>
          <cell r="J379"/>
          <cell r="K379">
            <v>384.56471099999999</v>
          </cell>
          <cell r="L379">
            <v>7682.3487464999998</v>
          </cell>
          <cell r="M379">
            <v>5531.6258405999997</v>
          </cell>
          <cell r="N379">
            <v>3389.2715057</v>
          </cell>
          <cell r="O379">
            <v>728.06573130000004</v>
          </cell>
          <cell r="P379">
            <v>3640.3286543999998</v>
          </cell>
          <cell r="Q379">
            <v>1983.3514742</v>
          </cell>
          <cell r="R379"/>
          <cell r="S379"/>
          <cell r="T379">
            <v>384.95429460000003</v>
          </cell>
          <cell r="U379">
            <v>7717.4024837999996</v>
          </cell>
          <cell r="V379">
            <v>5556.866059</v>
          </cell>
          <cell r="W379">
            <v>3404.7363897</v>
          </cell>
          <cell r="X379">
            <v>731.38781719999997</v>
          </cell>
          <cell r="Y379">
            <v>3656.9390855000001</v>
          </cell>
          <cell r="Z379">
            <v>1992.4012949</v>
          </cell>
          <cell r="AA379"/>
          <cell r="AB379"/>
          <cell r="AC379">
            <v>386.71079989999998</v>
          </cell>
          <cell r="AD379">
            <v>7749.8486751</v>
          </cell>
          <cell r="AE379">
            <v>5580.2287302000004</v>
          </cell>
          <cell r="AF379">
            <v>3419.0508860999998</v>
          </cell>
          <cell r="AG379">
            <v>734.46278280000001</v>
          </cell>
          <cell r="AH379">
            <v>3672.3139145</v>
          </cell>
          <cell r="AI379">
            <v>2000.7779261999999</v>
          </cell>
          <cell r="AJ379"/>
          <cell r="AK379"/>
          <cell r="AL379">
            <v>388.33664390000001</v>
          </cell>
        </row>
        <row r="380">
          <cell r="B380" t="str">
            <v>Horas de ponta - 20,7</v>
          </cell>
          <cell r="C380">
            <v>2623.2807745</v>
          </cell>
          <cell r="D380">
            <v>1888.8764619000001</v>
          </cell>
          <cell r="E380">
            <v>1157.3297536</v>
          </cell>
          <cell r="F380">
            <v>248.61157650000001</v>
          </cell>
          <cell r="G380">
            <v>1243.0578834</v>
          </cell>
          <cell r="H380">
            <v>677.25222580000002</v>
          </cell>
          <cell r="I380"/>
          <cell r="J380"/>
          <cell r="K380">
            <v>131.44979900000001</v>
          </cell>
          <cell r="L380">
            <v>2604.0356740000002</v>
          </cell>
          <cell r="M380">
            <v>1875.0191506000001</v>
          </cell>
          <cell r="N380">
            <v>1148.8392678</v>
          </cell>
          <cell r="O380">
            <v>246.78769439999999</v>
          </cell>
          <cell r="P380">
            <v>1233.9384729000001</v>
          </cell>
          <cell r="Q380">
            <v>672.28371960000004</v>
          </cell>
          <cell r="R380"/>
          <cell r="S380"/>
          <cell r="T380">
            <v>130.4854478</v>
          </cell>
          <cell r="U380">
            <v>2616.0311814000002</v>
          </cell>
          <cell r="V380">
            <v>1883.6564389</v>
          </cell>
          <cell r="W380">
            <v>1154.1314035</v>
          </cell>
          <cell r="X380">
            <v>247.9245239</v>
          </cell>
          <cell r="Y380">
            <v>1239.6226184</v>
          </cell>
          <cell r="Z380">
            <v>675.38059910000004</v>
          </cell>
          <cell r="AA380"/>
          <cell r="AB380"/>
          <cell r="AC380">
            <v>131.0865301</v>
          </cell>
          <cell r="AD380">
            <v>2627.0566008000001</v>
          </cell>
          <cell r="AE380">
            <v>1891.5952210999999</v>
          </cell>
          <cell r="AF380">
            <v>1158.9955591999999</v>
          </cell>
          <cell r="AG380">
            <v>248.96941620000001</v>
          </cell>
          <cell r="AH380">
            <v>1244.8470818000001</v>
          </cell>
          <cell r="AI380">
            <v>678.22703130000002</v>
          </cell>
          <cell r="AJ380"/>
          <cell r="AK380"/>
          <cell r="AL380">
            <v>131.63900169999999</v>
          </cell>
        </row>
        <row r="381">
          <cell r="A381" t="str">
            <v>BTN_Tri_TRAB_E_Horas cheia</v>
          </cell>
          <cell r="B381" t="str">
            <v>Horas cheia</v>
          </cell>
          <cell r="C381">
            <v>77188.182910000003</v>
          </cell>
          <cell r="D381">
            <v>42144.563428599999</v>
          </cell>
          <cell r="E381">
            <v>829.98046139999997</v>
          </cell>
          <cell r="F381">
            <v>737.76041099999998</v>
          </cell>
          <cell r="G381">
            <v>2121.0611791000001</v>
          </cell>
          <cell r="H381">
            <v>21026.171688400002</v>
          </cell>
          <cell r="I381"/>
          <cell r="J381"/>
          <cell r="K381">
            <v>4242.1223596</v>
          </cell>
          <cell r="L381">
            <v>76775.9253742</v>
          </cell>
          <cell r="M381">
            <v>41919.471799799998</v>
          </cell>
          <cell r="N381">
            <v>825.54758379999998</v>
          </cell>
          <cell r="O381">
            <v>733.82007580000004</v>
          </cell>
          <cell r="P381">
            <v>2109.7327171000002</v>
          </cell>
          <cell r="Q381">
            <v>20913.872146000002</v>
          </cell>
          <cell r="R381"/>
          <cell r="S381"/>
          <cell r="T381">
            <v>4219.4654317000004</v>
          </cell>
          <cell r="U381">
            <v>77100.299085899998</v>
          </cell>
          <cell r="V381">
            <v>42096.579071699998</v>
          </cell>
          <cell r="W381">
            <v>829.03547379999998</v>
          </cell>
          <cell r="X381">
            <v>736.92042260000005</v>
          </cell>
          <cell r="Y381">
            <v>2118.6462102999999</v>
          </cell>
          <cell r="Z381">
            <v>21002.232008800001</v>
          </cell>
          <cell r="AA381"/>
          <cell r="AB381"/>
          <cell r="AC381">
            <v>4237.2924236999997</v>
          </cell>
          <cell r="AD381">
            <v>77401.252880700005</v>
          </cell>
          <cell r="AE381">
            <v>42260.899124099997</v>
          </cell>
          <cell r="AF381">
            <v>832.27153569999996</v>
          </cell>
          <cell r="AG381">
            <v>739.79692030000001</v>
          </cell>
          <cell r="AH381">
            <v>2126.9161494999998</v>
          </cell>
          <cell r="AI381">
            <v>21084.212255400002</v>
          </cell>
          <cell r="AJ381"/>
          <cell r="AK381"/>
          <cell r="AL381">
            <v>4253.8322967000004</v>
          </cell>
        </row>
        <row r="382">
          <cell r="B382" t="str">
            <v>Horas cheia - 1,15</v>
          </cell>
          <cell r="C382">
            <v>-11.359545000000001</v>
          </cell>
          <cell r="D382">
            <v>-6.2022845999999996</v>
          </cell>
          <cell r="E382">
            <v>-0.1221455</v>
          </cell>
          <cell r="F382">
            <v>-0.108574</v>
          </cell>
          <cell r="G382">
            <v>-0.31214999999999998</v>
          </cell>
          <cell r="H382">
            <v>-3.0943562999999998</v>
          </cell>
          <cell r="I382"/>
          <cell r="J382"/>
          <cell r="K382">
            <v>-0.62429979999999996</v>
          </cell>
          <cell r="L382">
            <v>-12.442953899999999</v>
          </cell>
          <cell r="M382">
            <v>-6.7938232000000003</v>
          </cell>
          <cell r="N382">
            <v>-0.1337951</v>
          </cell>
          <cell r="O382">
            <v>-0.1189287</v>
          </cell>
          <cell r="P382">
            <v>-0.34192119999999998</v>
          </cell>
          <cell r="Q382">
            <v>-3.3894785999999999</v>
          </cell>
          <cell r="R382"/>
          <cell r="S382"/>
          <cell r="T382">
            <v>-0.68384199999999995</v>
          </cell>
          <cell r="U382">
            <v>-12.4629665</v>
          </cell>
          <cell r="V382">
            <v>-6.8047497999999997</v>
          </cell>
          <cell r="W382">
            <v>-0.13401060000000001</v>
          </cell>
          <cell r="X382">
            <v>-0.1191204</v>
          </cell>
          <cell r="Y382">
            <v>-0.34247119999999998</v>
          </cell>
          <cell r="Z382">
            <v>-3.3949299000000002</v>
          </cell>
          <cell r="AA382"/>
          <cell r="AB382"/>
          <cell r="AC382">
            <v>-0.68494189999999999</v>
          </cell>
          <cell r="AD382">
            <v>-12.4790948</v>
          </cell>
          <cell r="AE382">
            <v>-6.8135557000000002</v>
          </cell>
          <cell r="AF382">
            <v>-0.13418379999999999</v>
          </cell>
          <cell r="AG382">
            <v>-0.11927459999999999</v>
          </cell>
          <cell r="AH382">
            <v>-0.3429142</v>
          </cell>
          <cell r="AI382">
            <v>-3.3993232999999998</v>
          </cell>
          <cell r="AJ382"/>
          <cell r="AK382"/>
          <cell r="AL382">
            <v>-0.68582799999999999</v>
          </cell>
        </row>
        <row r="383">
          <cell r="B383" t="str">
            <v>Horas cheia - 2,3</v>
          </cell>
          <cell r="C383"/>
          <cell r="D383"/>
          <cell r="E383"/>
          <cell r="F383"/>
          <cell r="G383"/>
          <cell r="H383"/>
          <cell r="I383"/>
          <cell r="J383"/>
          <cell r="K383"/>
          <cell r="L383"/>
          <cell r="M383"/>
          <cell r="N383"/>
          <cell r="O383"/>
          <cell r="P383"/>
          <cell r="Q383"/>
          <cell r="R383"/>
          <cell r="S383"/>
          <cell r="T383"/>
          <cell r="U383"/>
          <cell r="V383"/>
          <cell r="W383"/>
          <cell r="X383"/>
          <cell r="Y383"/>
          <cell r="Z383"/>
          <cell r="AA383"/>
          <cell r="AB383"/>
          <cell r="AC383"/>
          <cell r="AD383"/>
          <cell r="AE383"/>
          <cell r="AF383"/>
          <cell r="AG383"/>
          <cell r="AH383"/>
          <cell r="AI383"/>
          <cell r="AJ383"/>
          <cell r="AK383"/>
          <cell r="AL383"/>
        </row>
        <row r="384">
          <cell r="B384" t="str">
            <v>Horas cheia - 3,45</v>
          </cell>
          <cell r="C384">
            <v>2774.2050629999999</v>
          </cell>
          <cell r="D384">
            <v>1514.7093351999999</v>
          </cell>
          <cell r="E384">
            <v>29.8301622</v>
          </cell>
          <cell r="F384">
            <v>26.515699699999999</v>
          </cell>
          <cell r="G384">
            <v>76.232635900000005</v>
          </cell>
          <cell r="H384">
            <v>755.69743630000005</v>
          </cell>
          <cell r="I384"/>
          <cell r="J384"/>
          <cell r="K384">
            <v>152.4652725</v>
          </cell>
          <cell r="L384">
            <v>2817.8480789999999</v>
          </cell>
          <cell r="M384">
            <v>1538.5383185999999</v>
          </cell>
          <cell r="N384">
            <v>30.2994415</v>
          </cell>
          <cell r="O384">
            <v>26.932837299999999</v>
          </cell>
          <cell r="P384">
            <v>77.431906600000005</v>
          </cell>
          <cell r="Q384">
            <v>767.58585670000002</v>
          </cell>
          <cell r="R384"/>
          <cell r="S384"/>
          <cell r="T384">
            <v>154.8638133</v>
          </cell>
          <cell r="U384">
            <v>2827.8027637</v>
          </cell>
          <cell r="V384">
            <v>1543.9735522000001</v>
          </cell>
          <cell r="W384">
            <v>30.406481200000002</v>
          </cell>
          <cell r="X384">
            <v>27.0279837</v>
          </cell>
          <cell r="Y384">
            <v>77.705452300000005</v>
          </cell>
          <cell r="Z384">
            <v>770.29752719999999</v>
          </cell>
          <cell r="AA384"/>
          <cell r="AB384"/>
          <cell r="AC384">
            <v>155.41090489999999</v>
          </cell>
          <cell r="AD384">
            <v>2838.2170839999999</v>
          </cell>
          <cell r="AE384">
            <v>1549.6597457</v>
          </cell>
          <cell r="AF384">
            <v>30.518463499999999</v>
          </cell>
          <cell r="AG384">
            <v>27.127523100000001</v>
          </cell>
          <cell r="AH384">
            <v>77.991628599999999</v>
          </cell>
          <cell r="AI384">
            <v>773.13440290000005</v>
          </cell>
          <cell r="AJ384"/>
          <cell r="AK384"/>
          <cell r="AL384">
            <v>155.9832567</v>
          </cell>
        </row>
        <row r="385">
          <cell r="B385" t="str">
            <v>Horas cheia - 4,6</v>
          </cell>
          <cell r="C385">
            <v>42.024110700000001</v>
          </cell>
          <cell r="D385">
            <v>22.9450641</v>
          </cell>
          <cell r="E385">
            <v>0.4518722</v>
          </cell>
          <cell r="F385">
            <v>0.40166410000000002</v>
          </cell>
          <cell r="G385">
            <v>1.1547845000000001</v>
          </cell>
          <cell r="H385">
            <v>11.4474281</v>
          </cell>
          <cell r="I385"/>
          <cell r="J385"/>
          <cell r="K385">
            <v>2.3095688000000001</v>
          </cell>
          <cell r="L385">
            <v>33.850421699999998</v>
          </cell>
          <cell r="M385">
            <v>18.482249299999999</v>
          </cell>
          <cell r="N385">
            <v>0.3639829</v>
          </cell>
          <cell r="O385">
            <v>0.32354040000000001</v>
          </cell>
          <cell r="P385">
            <v>0.93017870000000002</v>
          </cell>
          <cell r="Q385">
            <v>9.2209032999999998</v>
          </cell>
          <cell r="R385"/>
          <cell r="S385"/>
          <cell r="T385">
            <v>1.8603578000000001</v>
          </cell>
          <cell r="U385">
            <v>33.920042700000003</v>
          </cell>
          <cell r="V385">
            <v>18.520262200000001</v>
          </cell>
          <cell r="W385">
            <v>0.36473159999999999</v>
          </cell>
          <cell r="X385">
            <v>0.32420589999999999</v>
          </cell>
          <cell r="Y385">
            <v>0.93209189999999997</v>
          </cell>
          <cell r="Z385">
            <v>9.2398682000000001</v>
          </cell>
          <cell r="AA385"/>
          <cell r="AB385"/>
          <cell r="AC385">
            <v>1.8641840999999999</v>
          </cell>
          <cell r="AD385">
            <v>33.976666999999999</v>
          </cell>
          <cell r="AE385">
            <v>18.551179000000001</v>
          </cell>
          <cell r="AF385">
            <v>0.36534040000000001</v>
          </cell>
          <cell r="AG385">
            <v>0.32474710000000001</v>
          </cell>
          <cell r="AH385">
            <v>0.93364800000000003</v>
          </cell>
          <cell r="AI385">
            <v>9.255293</v>
          </cell>
          <cell r="AJ385"/>
          <cell r="AK385"/>
          <cell r="AL385">
            <v>1.8672959</v>
          </cell>
        </row>
        <row r="386">
          <cell r="B386" t="str">
            <v>Horas cheia - 5,75</v>
          </cell>
          <cell r="C386">
            <v>101.4872728</v>
          </cell>
          <cell r="D386">
            <v>55.411808399999998</v>
          </cell>
          <cell r="E386">
            <v>1.091261</v>
          </cell>
          <cell r="F386">
            <v>0.97000980000000003</v>
          </cell>
          <cell r="G386">
            <v>2.7887781999999999</v>
          </cell>
          <cell r="H386">
            <v>27.645278699999999</v>
          </cell>
          <cell r="I386"/>
          <cell r="J386"/>
          <cell r="K386">
            <v>5.5775563000000004</v>
          </cell>
          <cell r="L386">
            <v>96.975140600000003</v>
          </cell>
          <cell r="M386">
            <v>52.948194999999998</v>
          </cell>
          <cell r="N386">
            <v>1.0427432999999999</v>
          </cell>
          <cell r="O386">
            <v>0.92688280000000001</v>
          </cell>
          <cell r="P386">
            <v>2.6647888000000002</v>
          </cell>
          <cell r="Q386">
            <v>26.416167600000001</v>
          </cell>
          <cell r="R386"/>
          <cell r="S386"/>
          <cell r="T386">
            <v>5.3295776000000004</v>
          </cell>
          <cell r="U386">
            <v>97.500251199999994</v>
          </cell>
          <cell r="V386">
            <v>53.234904100000001</v>
          </cell>
          <cell r="W386">
            <v>1.0483899000000001</v>
          </cell>
          <cell r="X386">
            <v>0.93190229999999996</v>
          </cell>
          <cell r="Y386">
            <v>2.6792183999999999</v>
          </cell>
          <cell r="Z386">
            <v>26.559208099999999</v>
          </cell>
          <cell r="AA386"/>
          <cell r="AB386"/>
          <cell r="AC386">
            <v>5.3584366000000001</v>
          </cell>
          <cell r="AD386">
            <v>97.936025799999996</v>
          </cell>
          <cell r="AE386">
            <v>53.4728359</v>
          </cell>
          <cell r="AF386">
            <v>1.0530755999999999</v>
          </cell>
          <cell r="AG386">
            <v>0.93606710000000004</v>
          </cell>
          <cell r="AH386">
            <v>2.6911931999999998</v>
          </cell>
          <cell r="AI386">
            <v>26.677913799999999</v>
          </cell>
          <cell r="AJ386"/>
          <cell r="AK386"/>
          <cell r="AL386">
            <v>5.3823860000000003</v>
          </cell>
        </row>
        <row r="387">
          <cell r="B387" t="str">
            <v>Horas cheia - 6,9</v>
          </cell>
          <cell r="C387">
            <v>32332.537889399999</v>
          </cell>
          <cell r="D387">
            <v>17653.488429199999</v>
          </cell>
          <cell r="E387">
            <v>347.66169769999999</v>
          </cell>
          <cell r="F387">
            <v>309.0326202</v>
          </cell>
          <cell r="G387">
            <v>888.4687831</v>
          </cell>
          <cell r="H387">
            <v>8807.4296761000005</v>
          </cell>
          <cell r="I387"/>
          <cell r="J387"/>
          <cell r="K387">
            <v>1776.9375660999999</v>
          </cell>
          <cell r="L387">
            <v>32056.739677500002</v>
          </cell>
          <cell r="M387">
            <v>17502.903264699999</v>
          </cell>
          <cell r="N387">
            <v>344.69612549999999</v>
          </cell>
          <cell r="O387">
            <v>306.3965561</v>
          </cell>
          <cell r="P387">
            <v>880.89009920000001</v>
          </cell>
          <cell r="Q387">
            <v>8732.3018479999992</v>
          </cell>
          <cell r="R387"/>
          <cell r="S387"/>
          <cell r="T387">
            <v>1761.7801968000001</v>
          </cell>
          <cell r="U387">
            <v>32186.059938999999</v>
          </cell>
          <cell r="V387">
            <v>17573.511818399998</v>
          </cell>
          <cell r="W387">
            <v>346.08666629999999</v>
          </cell>
          <cell r="X387">
            <v>307.63259210000001</v>
          </cell>
          <cell r="Y387">
            <v>884.44370149999997</v>
          </cell>
          <cell r="Z387">
            <v>8767.5288722000005</v>
          </cell>
          <cell r="AA387"/>
          <cell r="AB387"/>
          <cell r="AC387">
            <v>1768.8874040999999</v>
          </cell>
          <cell r="AD387">
            <v>32307.140394900001</v>
          </cell>
          <cell r="AE387">
            <v>17639.621458500002</v>
          </cell>
          <cell r="AF387">
            <v>347.38860620000003</v>
          </cell>
          <cell r="AG387">
            <v>308.78987219999999</v>
          </cell>
          <cell r="AH387">
            <v>887.77088330000004</v>
          </cell>
          <cell r="AI387">
            <v>8800.5113624999994</v>
          </cell>
          <cell r="AJ387"/>
          <cell r="AK387"/>
          <cell r="AL387">
            <v>1775.5417659</v>
          </cell>
        </row>
        <row r="388">
          <cell r="B388" t="str">
            <v>Horas cheia - 10,35</v>
          </cell>
          <cell r="C388">
            <v>7081.6895065999997</v>
          </cell>
          <cell r="D388">
            <v>3866.5855491000002</v>
          </cell>
          <cell r="E388">
            <v>76.147198599999996</v>
          </cell>
          <cell r="F388">
            <v>67.686399499999993</v>
          </cell>
          <cell r="G388">
            <v>194.59839719999999</v>
          </cell>
          <cell r="H388">
            <v>1929.0623743000001</v>
          </cell>
          <cell r="I388"/>
          <cell r="J388"/>
          <cell r="K388">
            <v>389.19679539999998</v>
          </cell>
          <cell r="L388">
            <v>7093.2294150999996</v>
          </cell>
          <cell r="M388">
            <v>3872.8863117999999</v>
          </cell>
          <cell r="N388">
            <v>76.271284300000005</v>
          </cell>
          <cell r="O388">
            <v>67.796697100000003</v>
          </cell>
          <cell r="P388">
            <v>194.9155039</v>
          </cell>
          <cell r="Q388">
            <v>1932.2058622</v>
          </cell>
          <cell r="R388"/>
          <cell r="S388"/>
          <cell r="T388">
            <v>389.83100760000002</v>
          </cell>
          <cell r="U388">
            <v>7120.5859925000004</v>
          </cell>
          <cell r="V388">
            <v>3887.8229375999999</v>
          </cell>
          <cell r="W388">
            <v>76.565441100000001</v>
          </cell>
          <cell r="X388">
            <v>68.058169699999993</v>
          </cell>
          <cell r="Y388">
            <v>195.66723759999999</v>
          </cell>
          <cell r="Z388">
            <v>1939.6578325999999</v>
          </cell>
          <cell r="AA388"/>
          <cell r="AB388"/>
          <cell r="AC388">
            <v>391.3344755</v>
          </cell>
          <cell r="AD388">
            <v>7145.6137591999995</v>
          </cell>
          <cell r="AE388">
            <v>3901.4880386999998</v>
          </cell>
          <cell r="AF388">
            <v>76.834556599999999</v>
          </cell>
          <cell r="AG388">
            <v>68.297383499999995</v>
          </cell>
          <cell r="AH388">
            <v>196.35497770000001</v>
          </cell>
          <cell r="AI388">
            <v>1946.4754327000001</v>
          </cell>
          <cell r="AJ388"/>
          <cell r="AK388"/>
          <cell r="AL388">
            <v>392.70995540000001</v>
          </cell>
        </row>
        <row r="389">
          <cell r="B389" t="str">
            <v>Horas cheia - 13,80</v>
          </cell>
          <cell r="C389">
            <v>10387.661022800001</v>
          </cell>
          <cell r="D389">
            <v>5671.6380970999999</v>
          </cell>
          <cell r="E389">
            <v>111.69528</v>
          </cell>
          <cell r="F389">
            <v>99.284693300000001</v>
          </cell>
          <cell r="G389">
            <v>285.44349310000001</v>
          </cell>
          <cell r="H389">
            <v>2829.6137548000002</v>
          </cell>
          <cell r="I389"/>
          <cell r="J389"/>
          <cell r="K389">
            <v>570.88698599999998</v>
          </cell>
          <cell r="L389">
            <v>10338.5305727</v>
          </cell>
          <cell r="M389">
            <v>5644.8129888000003</v>
          </cell>
          <cell r="N389">
            <v>111.1669952</v>
          </cell>
          <cell r="O389">
            <v>98.815107299999994</v>
          </cell>
          <cell r="P389">
            <v>284.09343269999999</v>
          </cell>
          <cell r="Q389">
            <v>2816.2305504000001</v>
          </cell>
          <cell r="R389"/>
          <cell r="S389"/>
          <cell r="T389">
            <v>568.18686509999998</v>
          </cell>
          <cell r="U389">
            <v>10384.6252716</v>
          </cell>
          <cell r="V389">
            <v>5669.9805846999998</v>
          </cell>
          <cell r="W389">
            <v>111.662637</v>
          </cell>
          <cell r="X389">
            <v>99.255677800000001</v>
          </cell>
          <cell r="Y389">
            <v>285.36007339999998</v>
          </cell>
          <cell r="Z389">
            <v>2828.7868128999999</v>
          </cell>
          <cell r="AA389"/>
          <cell r="AB389"/>
          <cell r="AC389">
            <v>570.72014630000001</v>
          </cell>
          <cell r="AD389">
            <v>10426.1258585</v>
          </cell>
          <cell r="AE389">
            <v>5692.6398058000004</v>
          </cell>
          <cell r="AF389">
            <v>112.10887959999999</v>
          </cell>
          <cell r="AG389">
            <v>99.652337700000004</v>
          </cell>
          <cell r="AH389">
            <v>286.50047219999999</v>
          </cell>
          <cell r="AI389">
            <v>2840.0916318</v>
          </cell>
          <cell r="AJ389"/>
          <cell r="AK389"/>
          <cell r="AL389">
            <v>573.00094290000004</v>
          </cell>
        </row>
        <row r="390">
          <cell r="B390" t="str">
            <v>Horas cheia - 17,25</v>
          </cell>
          <cell r="C390">
            <v>18728.4728995</v>
          </cell>
          <cell r="D390">
            <v>10225.701451999999</v>
          </cell>
          <cell r="E390">
            <v>201.3814289</v>
          </cell>
          <cell r="F390">
            <v>179.00571500000001</v>
          </cell>
          <cell r="G390">
            <v>514.64142960000004</v>
          </cell>
          <cell r="H390">
            <v>5101.6628688000001</v>
          </cell>
          <cell r="I390"/>
          <cell r="J390"/>
          <cell r="K390">
            <v>1029.2828597</v>
          </cell>
          <cell r="L390">
            <v>18733.0975082</v>
          </cell>
          <cell r="M390">
            <v>10228.226477099999</v>
          </cell>
          <cell r="N390">
            <v>201.4311558</v>
          </cell>
          <cell r="O390">
            <v>179.049916</v>
          </cell>
          <cell r="P390">
            <v>514.76850990000003</v>
          </cell>
          <cell r="Q390">
            <v>5102.9226194000003</v>
          </cell>
          <cell r="R390"/>
          <cell r="S390"/>
          <cell r="T390">
            <v>1029.5370189</v>
          </cell>
          <cell r="U390">
            <v>18818.3550564</v>
          </cell>
          <cell r="V390">
            <v>10274.7768946</v>
          </cell>
          <cell r="W390">
            <v>202.3479035</v>
          </cell>
          <cell r="X390">
            <v>179.8648034</v>
          </cell>
          <cell r="Y390">
            <v>517.11130930000002</v>
          </cell>
          <cell r="Z390">
            <v>5126.1468966000002</v>
          </cell>
          <cell r="AA390"/>
          <cell r="AB390"/>
          <cell r="AC390">
            <v>1034.2226194</v>
          </cell>
          <cell r="AD390">
            <v>18897.464751799998</v>
          </cell>
          <cell r="AE390">
            <v>10317.970599</v>
          </cell>
          <cell r="AF390">
            <v>203.19854580000001</v>
          </cell>
          <cell r="AG390">
            <v>180.62092939999999</v>
          </cell>
          <cell r="AH390">
            <v>519.28517239999996</v>
          </cell>
          <cell r="AI390">
            <v>5147.6964919000002</v>
          </cell>
          <cell r="AJ390"/>
          <cell r="AK390"/>
          <cell r="AL390">
            <v>1038.5703447999999</v>
          </cell>
        </row>
        <row r="391">
          <cell r="B391" t="str">
            <v>Horas cheia - 20,7</v>
          </cell>
          <cell r="C391">
            <v>5751.4646902000004</v>
          </cell>
          <cell r="D391">
            <v>3140.2859781000002</v>
          </cell>
          <cell r="E391">
            <v>61.843706300000001</v>
          </cell>
          <cell r="F391">
            <v>54.972183399999999</v>
          </cell>
          <cell r="G391">
            <v>158.0450275</v>
          </cell>
          <cell r="H391">
            <v>1566.7072275999999</v>
          </cell>
          <cell r="I391"/>
          <cell r="J391"/>
          <cell r="K391">
            <v>316.09005459999997</v>
          </cell>
          <cell r="L391">
            <v>5618.0975133000002</v>
          </cell>
          <cell r="M391">
            <v>3067.4678177000001</v>
          </cell>
          <cell r="N391">
            <v>60.409650399999997</v>
          </cell>
          <cell r="O391">
            <v>53.697467500000002</v>
          </cell>
          <cell r="P391">
            <v>154.38021850000001</v>
          </cell>
          <cell r="Q391">
            <v>1530.3778170000001</v>
          </cell>
          <cell r="R391"/>
          <cell r="S391"/>
          <cell r="T391">
            <v>308.76043659999999</v>
          </cell>
          <cell r="U391">
            <v>5643.9127353000003</v>
          </cell>
          <cell r="V391">
            <v>3081.5628677</v>
          </cell>
          <cell r="W391">
            <v>60.687233800000001</v>
          </cell>
          <cell r="X391">
            <v>53.944208099999997</v>
          </cell>
          <cell r="Y391">
            <v>155.08959709999999</v>
          </cell>
          <cell r="Z391">
            <v>1537.4099209000001</v>
          </cell>
          <cell r="AA391"/>
          <cell r="AB391"/>
          <cell r="AC391">
            <v>310.17919469999998</v>
          </cell>
          <cell r="AD391">
            <v>5667.2574342999997</v>
          </cell>
          <cell r="AE391">
            <v>3094.3090172000002</v>
          </cell>
          <cell r="AF391">
            <v>60.938251800000003</v>
          </cell>
          <cell r="AG391">
            <v>54.167334799999999</v>
          </cell>
          <cell r="AH391">
            <v>155.73108830000001</v>
          </cell>
          <cell r="AI391">
            <v>1543.7690501</v>
          </cell>
          <cell r="AJ391"/>
          <cell r="AK391"/>
          <cell r="AL391">
            <v>311.46217710000002</v>
          </cell>
        </row>
        <row r="392">
          <cell r="A392" t="str">
            <v>BTN_Tri_TRAB_E_Horas de vazio</v>
          </cell>
          <cell r="B392" t="str">
            <v>Horas de vazio</v>
          </cell>
          <cell r="C392">
            <v>49222.647239099999</v>
          </cell>
          <cell r="D392">
            <v>21041.162477400001</v>
          </cell>
          <cell r="E392">
            <v>607.68700239999998</v>
          </cell>
          <cell r="F392">
            <v>379.80437640000002</v>
          </cell>
          <cell r="G392">
            <v>1063.4522546000001</v>
          </cell>
          <cell r="H392">
            <v>2050.9436338</v>
          </cell>
          <cell r="I392"/>
          <cell r="J392"/>
          <cell r="K392">
            <v>3494.2002665999998</v>
          </cell>
          <cell r="L392">
            <v>49040.269926000001</v>
          </cell>
          <cell r="M392">
            <v>20963.201805000001</v>
          </cell>
          <cell r="N392">
            <v>605.43543109999996</v>
          </cell>
          <cell r="O392">
            <v>378.39714470000001</v>
          </cell>
          <cell r="P392">
            <v>1059.5120055</v>
          </cell>
          <cell r="Q392">
            <v>2043.3445804999999</v>
          </cell>
          <cell r="R392"/>
          <cell r="S392"/>
          <cell r="T392">
            <v>3481.2537296999999</v>
          </cell>
          <cell r="U392">
            <v>49247.4493611</v>
          </cell>
          <cell r="V392">
            <v>21051.764619900001</v>
          </cell>
          <cell r="W392">
            <v>607.99320209999996</v>
          </cell>
          <cell r="X392">
            <v>379.99575270000003</v>
          </cell>
          <cell r="Y392">
            <v>1063.9881025</v>
          </cell>
          <cell r="Z392">
            <v>2051.9770576999999</v>
          </cell>
          <cell r="AA392"/>
          <cell r="AB392"/>
          <cell r="AC392">
            <v>3495.9609117999998</v>
          </cell>
          <cell r="AD392">
            <v>49439.127533400002</v>
          </cell>
          <cell r="AE392">
            <v>21133.701120500002</v>
          </cell>
          <cell r="AF392">
            <v>610.35959760000003</v>
          </cell>
          <cell r="AG392">
            <v>381.47475109999999</v>
          </cell>
          <cell r="AH392">
            <v>1068.1292974999999</v>
          </cell>
          <cell r="AI392">
            <v>2059.9636467</v>
          </cell>
          <cell r="AJ392"/>
          <cell r="AK392"/>
          <cell r="AL392">
            <v>3509.5676951</v>
          </cell>
        </row>
        <row r="393">
          <cell r="B393" t="str">
            <v>Horas de vazio - 1,15</v>
          </cell>
          <cell r="C393">
            <v>-11.4102991</v>
          </cell>
          <cell r="D393">
            <v>-4.8775506000000002</v>
          </cell>
          <cell r="E393">
            <v>-0.14086789999999999</v>
          </cell>
          <cell r="F393">
            <v>-8.8042300000000004E-2</v>
          </cell>
          <cell r="G393">
            <v>-0.24651909999999999</v>
          </cell>
          <cell r="H393">
            <v>-0.4754292</v>
          </cell>
          <cell r="I393"/>
          <cell r="J393"/>
          <cell r="K393">
            <v>-0.80999030000000005</v>
          </cell>
          <cell r="L393">
            <v>-12.5011812</v>
          </cell>
          <cell r="M393">
            <v>-5.3438691</v>
          </cell>
          <cell r="N393">
            <v>-0.15433569999999999</v>
          </cell>
          <cell r="O393">
            <v>-9.6459699999999995E-2</v>
          </cell>
          <cell r="P393">
            <v>-0.27008720000000003</v>
          </cell>
          <cell r="Q393">
            <v>-0.52088239999999997</v>
          </cell>
          <cell r="R393"/>
          <cell r="S393"/>
          <cell r="T393">
            <v>-0.88742940000000003</v>
          </cell>
          <cell r="U393">
            <v>-12.5245883</v>
          </cell>
          <cell r="V393">
            <v>-5.3538749000000001</v>
          </cell>
          <cell r="W393">
            <v>-0.1546246</v>
          </cell>
          <cell r="X393">
            <v>-9.6640400000000001E-2</v>
          </cell>
          <cell r="Y393">
            <v>-0.27059290000000003</v>
          </cell>
          <cell r="Z393">
            <v>-0.52185780000000004</v>
          </cell>
          <cell r="AA393"/>
          <cell r="AB393"/>
          <cell r="AC393">
            <v>-0.88909090000000002</v>
          </cell>
          <cell r="AD393">
            <v>-12.543563900000001</v>
          </cell>
          <cell r="AE393">
            <v>-5.3619865999999998</v>
          </cell>
          <cell r="AF393">
            <v>-0.15485879999999999</v>
          </cell>
          <cell r="AG393">
            <v>-9.6786499999999998E-2</v>
          </cell>
          <cell r="AH393">
            <v>-0.27100299999999999</v>
          </cell>
          <cell r="AI393">
            <v>-0.52264840000000001</v>
          </cell>
          <cell r="AJ393"/>
          <cell r="AK393"/>
          <cell r="AL393">
            <v>-0.89043819999999996</v>
          </cell>
        </row>
        <row r="394">
          <cell r="B394" t="str">
            <v>Horas de vazio - 2,3</v>
          </cell>
          <cell r="C394"/>
          <cell r="D394"/>
          <cell r="E394"/>
          <cell r="F394"/>
          <cell r="G394"/>
          <cell r="H394"/>
          <cell r="I394"/>
          <cell r="J394"/>
          <cell r="K394"/>
          <cell r="L394"/>
          <cell r="M394"/>
          <cell r="N394"/>
          <cell r="O394"/>
          <cell r="P394"/>
          <cell r="Q394"/>
          <cell r="R394"/>
          <cell r="S394"/>
          <cell r="T394"/>
          <cell r="U394"/>
          <cell r="V394"/>
          <cell r="W394"/>
          <cell r="X394"/>
          <cell r="Y394"/>
          <cell r="Z394"/>
          <cell r="AA394"/>
          <cell r="AB394"/>
          <cell r="AC394"/>
          <cell r="AD394"/>
          <cell r="AE394"/>
          <cell r="AF394"/>
          <cell r="AG394"/>
          <cell r="AH394"/>
          <cell r="AI394"/>
          <cell r="AJ394"/>
          <cell r="AK394"/>
          <cell r="AL394"/>
        </row>
        <row r="395">
          <cell r="B395" t="str">
            <v>Horas de vazio - 3,45</v>
          </cell>
          <cell r="C395">
            <v>1560.7736609999999</v>
          </cell>
          <cell r="D395">
            <v>667.18256770000005</v>
          </cell>
          <cell r="E395">
            <v>19.2688104</v>
          </cell>
          <cell r="F395">
            <v>12.043007100000001</v>
          </cell>
          <cell r="G395">
            <v>33.720418199999997</v>
          </cell>
          <cell r="H395">
            <v>65.032235600000007</v>
          </cell>
          <cell r="I395"/>
          <cell r="J395"/>
          <cell r="K395">
            <v>110.79566079999999</v>
          </cell>
          <cell r="L395">
            <v>1575.0938202</v>
          </cell>
          <cell r="M395">
            <v>673.30399409999995</v>
          </cell>
          <cell r="N395">
            <v>19.445602600000001</v>
          </cell>
          <cell r="O395">
            <v>12.153501500000001</v>
          </cell>
          <cell r="P395">
            <v>34.0298047</v>
          </cell>
          <cell r="Q395">
            <v>65.628909199999995</v>
          </cell>
          <cell r="R395"/>
          <cell r="S395"/>
          <cell r="T395">
            <v>111.8122154</v>
          </cell>
          <cell r="U395">
            <v>1580.5038058</v>
          </cell>
          <cell r="V395">
            <v>675.61659640000005</v>
          </cell>
          <cell r="W395">
            <v>19.512392800000001</v>
          </cell>
          <cell r="X395">
            <v>12.195245699999999</v>
          </cell>
          <cell r="Y395">
            <v>34.146687</v>
          </cell>
          <cell r="Z395">
            <v>65.854325299999999</v>
          </cell>
          <cell r="AA395"/>
          <cell r="AB395"/>
          <cell r="AC395">
            <v>112.19625790000001</v>
          </cell>
          <cell r="AD395">
            <v>1586.1839076000001</v>
          </cell>
          <cell r="AE395">
            <v>678.04466360000004</v>
          </cell>
          <cell r="AF395">
            <v>19.5825171</v>
          </cell>
          <cell r="AG395">
            <v>12.239073299999999</v>
          </cell>
          <cell r="AH395">
            <v>34.269405399999997</v>
          </cell>
          <cell r="AI395">
            <v>66.0909963</v>
          </cell>
          <cell r="AJ395"/>
          <cell r="AK395"/>
          <cell r="AL395">
            <v>112.5994745</v>
          </cell>
        </row>
        <row r="396">
          <cell r="B396" t="str">
            <v>Horas de vazio - 4,6</v>
          </cell>
          <cell r="C396">
            <v>80.268081899999999</v>
          </cell>
          <cell r="D396">
            <v>34.312127599999997</v>
          </cell>
          <cell r="E396">
            <v>0.99096410000000001</v>
          </cell>
          <cell r="F396">
            <v>0.61935240000000003</v>
          </cell>
          <cell r="G396">
            <v>1.7341869999999999</v>
          </cell>
          <cell r="H396">
            <v>3.3445033</v>
          </cell>
          <cell r="I396"/>
          <cell r="J396"/>
          <cell r="K396">
            <v>5.6980428999999999</v>
          </cell>
          <cell r="L396">
            <v>79.292363300000005</v>
          </cell>
          <cell r="M396">
            <v>33.895038</v>
          </cell>
          <cell r="N396">
            <v>0.97891790000000001</v>
          </cell>
          <cell r="O396">
            <v>0.61182380000000003</v>
          </cell>
          <cell r="P396">
            <v>1.7131065999999999</v>
          </cell>
          <cell r="Q396">
            <v>3.3038485</v>
          </cell>
          <cell r="R396"/>
          <cell r="S396"/>
          <cell r="T396">
            <v>5.6287789999999998</v>
          </cell>
          <cell r="U396">
            <v>79.455445999999995</v>
          </cell>
          <cell r="V396">
            <v>33.964750899999999</v>
          </cell>
          <cell r="W396">
            <v>0.98093149999999996</v>
          </cell>
          <cell r="X396">
            <v>0.61308220000000002</v>
          </cell>
          <cell r="Y396">
            <v>1.7166298</v>
          </cell>
          <cell r="Z396">
            <v>3.3106437999999998</v>
          </cell>
          <cell r="AA396"/>
          <cell r="AB396"/>
          <cell r="AC396">
            <v>5.6403556000000004</v>
          </cell>
          <cell r="AD396">
            <v>79.588084499999994</v>
          </cell>
          <cell r="AE396">
            <v>34.021449599999997</v>
          </cell>
          <cell r="AF396">
            <v>0.98256889999999997</v>
          </cell>
          <cell r="AG396">
            <v>0.61410569999999998</v>
          </cell>
          <cell r="AH396">
            <v>1.7194957</v>
          </cell>
          <cell r="AI396">
            <v>3.3161703</v>
          </cell>
          <cell r="AJ396"/>
          <cell r="AK396"/>
          <cell r="AL396">
            <v>5.6497713999999997</v>
          </cell>
        </row>
        <row r="397">
          <cell r="B397" t="str">
            <v>Horas de vazio - 5,75</v>
          </cell>
          <cell r="C397">
            <v>70.729910599999997</v>
          </cell>
          <cell r="D397">
            <v>30.234853699999999</v>
          </cell>
          <cell r="E397">
            <v>0.87320880000000001</v>
          </cell>
          <cell r="F397">
            <v>0.54575549999999995</v>
          </cell>
          <cell r="G397">
            <v>1.5281153000000001</v>
          </cell>
          <cell r="H397">
            <v>2.9470795000000001</v>
          </cell>
          <cell r="I397"/>
          <cell r="J397"/>
          <cell r="K397">
            <v>5.0209503</v>
          </cell>
          <cell r="L397">
            <v>70.449669499999999</v>
          </cell>
          <cell r="M397">
            <v>30.1150594</v>
          </cell>
          <cell r="N397">
            <v>0.86974899999999999</v>
          </cell>
          <cell r="O397">
            <v>0.54359310000000005</v>
          </cell>
          <cell r="P397">
            <v>1.5220609</v>
          </cell>
          <cell r="Q397">
            <v>2.9354029000000001</v>
          </cell>
          <cell r="R397"/>
          <cell r="S397"/>
          <cell r="T397">
            <v>5.0010567000000004</v>
          </cell>
          <cell r="U397">
            <v>70.831147400000006</v>
          </cell>
          <cell r="V397">
            <v>30.2781293</v>
          </cell>
          <cell r="W397">
            <v>0.87445859999999997</v>
          </cell>
          <cell r="X397">
            <v>0.54653649999999998</v>
          </cell>
          <cell r="Y397">
            <v>1.5303027</v>
          </cell>
          <cell r="Z397">
            <v>2.9512977</v>
          </cell>
          <cell r="AA397"/>
          <cell r="AB397"/>
          <cell r="AC397">
            <v>5.0281368999999998</v>
          </cell>
          <cell r="AD397">
            <v>71.147725399999999</v>
          </cell>
          <cell r="AE397">
            <v>30.4134566</v>
          </cell>
          <cell r="AF397">
            <v>0.87836700000000001</v>
          </cell>
          <cell r="AG397">
            <v>0.54897949999999995</v>
          </cell>
          <cell r="AH397">
            <v>1.5371423</v>
          </cell>
          <cell r="AI397">
            <v>2.9644887</v>
          </cell>
          <cell r="AJ397"/>
          <cell r="AK397"/>
          <cell r="AL397">
            <v>5.0506101000000001</v>
          </cell>
        </row>
        <row r="398">
          <cell r="B398" t="str">
            <v>Horas de vazio - 6,9</v>
          </cell>
          <cell r="C398">
            <v>20167.638943800001</v>
          </cell>
          <cell r="D398">
            <v>8621.0431912999993</v>
          </cell>
          <cell r="E398">
            <v>248.9831973</v>
          </cell>
          <cell r="F398">
            <v>155.61449830000001</v>
          </cell>
          <cell r="G398">
            <v>435.72059430000002</v>
          </cell>
          <cell r="H398">
            <v>840.31828949999999</v>
          </cell>
          <cell r="I398"/>
          <cell r="J398"/>
          <cell r="K398">
            <v>1431.6533819000001</v>
          </cell>
          <cell r="L398">
            <v>20096.220955000001</v>
          </cell>
          <cell r="M398">
            <v>8590.5142046000001</v>
          </cell>
          <cell r="N398">
            <v>248.1014935</v>
          </cell>
          <cell r="O398">
            <v>155.0634331</v>
          </cell>
          <cell r="P398">
            <v>434.17761339999998</v>
          </cell>
          <cell r="Q398">
            <v>837.34253980000005</v>
          </cell>
          <cell r="R398"/>
          <cell r="S398"/>
          <cell r="T398">
            <v>1426.5835864000001</v>
          </cell>
          <cell r="U398">
            <v>20176.667474599999</v>
          </cell>
          <cell r="V398">
            <v>8624.9026085999994</v>
          </cell>
          <cell r="W398">
            <v>249.0946606</v>
          </cell>
          <cell r="X398">
            <v>155.68416300000001</v>
          </cell>
          <cell r="Y398">
            <v>435.91565509999998</v>
          </cell>
          <cell r="Z398">
            <v>840.69447839999998</v>
          </cell>
          <cell r="AA398"/>
          <cell r="AB398"/>
          <cell r="AC398">
            <v>1432.294296</v>
          </cell>
          <cell r="AD398">
            <v>20251.900632199999</v>
          </cell>
          <cell r="AE398">
            <v>8657.0624611999992</v>
          </cell>
          <cell r="AF398">
            <v>250.0234643</v>
          </cell>
          <cell r="AG398">
            <v>156.2646656</v>
          </cell>
          <cell r="AH398">
            <v>437.54106280000002</v>
          </cell>
          <cell r="AI398">
            <v>843.82919279999999</v>
          </cell>
          <cell r="AJ398"/>
          <cell r="AK398"/>
          <cell r="AL398">
            <v>1437.6349216000001</v>
          </cell>
        </row>
        <row r="399">
          <cell r="B399" t="str">
            <v>Horas de vazio - 10,35</v>
          </cell>
          <cell r="C399">
            <v>4647.0459570000003</v>
          </cell>
          <cell r="D399">
            <v>1986.4687193</v>
          </cell>
          <cell r="E399">
            <v>57.370937699999999</v>
          </cell>
          <cell r="F399">
            <v>35.8568359</v>
          </cell>
          <cell r="G399">
            <v>100.3991413</v>
          </cell>
          <cell r="H399">
            <v>193.62691459999999</v>
          </cell>
          <cell r="I399"/>
          <cell r="J399"/>
          <cell r="K399">
            <v>329.88289159999999</v>
          </cell>
          <cell r="L399">
            <v>4645.5319249000004</v>
          </cell>
          <cell r="M399">
            <v>1985.8215175</v>
          </cell>
          <cell r="N399">
            <v>57.3522459</v>
          </cell>
          <cell r="O399">
            <v>35.845154100000002</v>
          </cell>
          <cell r="P399">
            <v>100.3664308</v>
          </cell>
          <cell r="Q399">
            <v>193.56383020000001</v>
          </cell>
          <cell r="R399"/>
          <cell r="S399"/>
          <cell r="T399">
            <v>329.7754142</v>
          </cell>
          <cell r="U399">
            <v>4663.6330449999996</v>
          </cell>
          <cell r="V399">
            <v>1993.5591879999999</v>
          </cell>
          <cell r="W399">
            <v>57.575716300000003</v>
          </cell>
          <cell r="X399">
            <v>35.9848231</v>
          </cell>
          <cell r="Y399">
            <v>100.7575039</v>
          </cell>
          <cell r="Z399">
            <v>194.31804399999999</v>
          </cell>
          <cell r="AA399"/>
          <cell r="AB399"/>
          <cell r="AC399">
            <v>331.06037079999999</v>
          </cell>
          <cell r="AD399">
            <v>4680.0369202000002</v>
          </cell>
          <cell r="AE399">
            <v>2000.5713378999999</v>
          </cell>
          <cell r="AF399">
            <v>57.7782336</v>
          </cell>
          <cell r="AG399">
            <v>36.1113961</v>
          </cell>
          <cell r="AH399">
            <v>101.1119083</v>
          </cell>
          <cell r="AI399">
            <v>195.0015381</v>
          </cell>
          <cell r="AJ399"/>
          <cell r="AK399"/>
          <cell r="AL399">
            <v>332.2248429</v>
          </cell>
        </row>
        <row r="400">
          <cell r="B400" t="str">
            <v>Horas de vazio - 13,80</v>
          </cell>
          <cell r="C400">
            <v>6504.0161190999997</v>
          </cell>
          <cell r="D400">
            <v>2780.2661493999999</v>
          </cell>
          <cell r="E400">
            <v>80.296495100000001</v>
          </cell>
          <cell r="F400">
            <v>50.185308800000001</v>
          </cell>
          <cell r="G400">
            <v>140.51886690000001</v>
          </cell>
          <cell r="H400">
            <v>271.0006717</v>
          </cell>
          <cell r="I400"/>
          <cell r="J400"/>
          <cell r="K400">
            <v>461.70484779999998</v>
          </cell>
          <cell r="L400">
            <v>6479.6698702000003</v>
          </cell>
          <cell r="M400">
            <v>2769.8588801999999</v>
          </cell>
          <cell r="N400">
            <v>79.995924400000007</v>
          </cell>
          <cell r="O400">
            <v>49.997453</v>
          </cell>
          <cell r="P400">
            <v>139.99286739999999</v>
          </cell>
          <cell r="Q400">
            <v>269.98624460000002</v>
          </cell>
          <cell r="R400"/>
          <cell r="S400"/>
          <cell r="T400">
            <v>459.97656519999998</v>
          </cell>
          <cell r="U400">
            <v>6508.4991891</v>
          </cell>
          <cell r="V400">
            <v>2782.1825238000001</v>
          </cell>
          <cell r="W400">
            <v>80.351841699999994</v>
          </cell>
          <cell r="X400">
            <v>50.219901399999998</v>
          </cell>
          <cell r="Y400">
            <v>140.61572319999999</v>
          </cell>
          <cell r="Z400">
            <v>271.18746599999997</v>
          </cell>
          <cell r="AA400"/>
          <cell r="AB400"/>
          <cell r="AC400">
            <v>462.0230899</v>
          </cell>
          <cell r="AD400">
            <v>6534.3789403999999</v>
          </cell>
          <cell r="AE400">
            <v>2793.2453187000001</v>
          </cell>
          <cell r="AF400">
            <v>80.671344599999998</v>
          </cell>
          <cell r="AG400">
            <v>50.419590800000002</v>
          </cell>
          <cell r="AH400">
            <v>141.17485389999999</v>
          </cell>
          <cell r="AI400">
            <v>272.26578860000001</v>
          </cell>
          <cell r="AJ400"/>
          <cell r="AK400"/>
          <cell r="AL400">
            <v>463.86023319999998</v>
          </cell>
        </row>
        <row r="401">
          <cell r="B401" t="str">
            <v>Horas de vazio - 17,25</v>
          </cell>
          <cell r="C401">
            <v>11996.486942699999</v>
          </cell>
          <cell r="D401">
            <v>5128.1279059999997</v>
          </cell>
          <cell r="E401">
            <v>148.10477639999999</v>
          </cell>
          <cell r="F401">
            <v>92.565485600000002</v>
          </cell>
          <cell r="G401">
            <v>259.18335969999998</v>
          </cell>
          <cell r="H401">
            <v>499.85362240000001</v>
          </cell>
          <cell r="I401"/>
          <cell r="J401"/>
          <cell r="K401">
            <v>851.60246859999995</v>
          </cell>
          <cell r="L401">
            <v>11977.981283499999</v>
          </cell>
          <cell r="M401">
            <v>5120.2173075000001</v>
          </cell>
          <cell r="N401">
            <v>147.8763122</v>
          </cell>
          <cell r="O401">
            <v>92.422695000000004</v>
          </cell>
          <cell r="P401">
            <v>258.7835465</v>
          </cell>
          <cell r="Q401">
            <v>499.08255370000001</v>
          </cell>
          <cell r="R401"/>
          <cell r="S401"/>
          <cell r="T401">
            <v>850.28879510000002</v>
          </cell>
          <cell r="U401">
            <v>12031.7896679</v>
          </cell>
          <cell r="V401">
            <v>5143.2187314000003</v>
          </cell>
          <cell r="W401">
            <v>148.5406131</v>
          </cell>
          <cell r="X401">
            <v>92.837883599999998</v>
          </cell>
          <cell r="Y401">
            <v>259.94607259999998</v>
          </cell>
          <cell r="Z401">
            <v>501.32456969999998</v>
          </cell>
          <cell r="AA401"/>
          <cell r="AB401"/>
          <cell r="AC401">
            <v>854.10852639999996</v>
          </cell>
          <cell r="AD401">
            <v>12082.360033000001</v>
          </cell>
          <cell r="AE401">
            <v>5164.8360019000002</v>
          </cell>
          <cell r="AF401">
            <v>149.16493829999999</v>
          </cell>
          <cell r="AG401">
            <v>93.228087000000002</v>
          </cell>
          <cell r="AH401">
            <v>261.0386421</v>
          </cell>
          <cell r="AI401">
            <v>503.43166810000002</v>
          </cell>
          <cell r="AJ401"/>
          <cell r="AK401"/>
          <cell r="AL401">
            <v>857.69839779999995</v>
          </cell>
        </row>
        <row r="402">
          <cell r="B402" t="str">
            <v>Horas de vazio - 20,7</v>
          </cell>
          <cell r="C402">
            <v>4207.0979220999998</v>
          </cell>
          <cell r="D402">
            <v>1798.404513</v>
          </cell>
          <cell r="E402">
            <v>51.939480500000002</v>
          </cell>
          <cell r="F402">
            <v>32.462175100000003</v>
          </cell>
          <cell r="G402">
            <v>90.894091000000003</v>
          </cell>
          <cell r="H402">
            <v>175.29574640000001</v>
          </cell>
          <cell r="I402"/>
          <cell r="J402"/>
          <cell r="K402">
            <v>298.65201300000001</v>
          </cell>
          <cell r="L402">
            <v>4128.5312205999999</v>
          </cell>
          <cell r="M402">
            <v>1764.8196728</v>
          </cell>
          <cell r="N402">
            <v>50.969521299999997</v>
          </cell>
          <cell r="O402">
            <v>31.855950799999999</v>
          </cell>
          <cell r="P402">
            <v>89.196662399999994</v>
          </cell>
          <cell r="Q402">
            <v>172.02213399999999</v>
          </cell>
          <cell r="R402"/>
          <cell r="S402"/>
          <cell r="T402">
            <v>293.07474710000002</v>
          </cell>
          <cell r="U402">
            <v>4148.5941736000004</v>
          </cell>
          <cell r="V402">
            <v>1773.3959663999999</v>
          </cell>
          <cell r="W402">
            <v>51.217212099999998</v>
          </cell>
          <cell r="X402">
            <v>32.010757599999998</v>
          </cell>
          <cell r="Y402">
            <v>89.630121099999997</v>
          </cell>
          <cell r="Z402">
            <v>172.8580906</v>
          </cell>
          <cell r="AA402"/>
          <cell r="AB402"/>
          <cell r="AC402">
            <v>294.49896919999998</v>
          </cell>
          <cell r="AD402">
            <v>4166.0748540000004</v>
          </cell>
          <cell r="AE402">
            <v>1780.8684175999999</v>
          </cell>
          <cell r="AF402">
            <v>51.433022600000001</v>
          </cell>
          <cell r="AG402">
            <v>32.145639600000003</v>
          </cell>
          <cell r="AH402">
            <v>90.00779</v>
          </cell>
          <cell r="AI402">
            <v>173.5864522</v>
          </cell>
          <cell r="AJ402"/>
          <cell r="AK402"/>
          <cell r="AL402">
            <v>295.73988179999998</v>
          </cell>
        </row>
        <row r="403">
          <cell r="B403" t="str">
            <v>Vendas Não Aplicável</v>
          </cell>
          <cell r="C403"/>
          <cell r="D403"/>
          <cell r="E403"/>
          <cell r="F403"/>
          <cell r="G403"/>
          <cell r="H403"/>
          <cell r="I403"/>
          <cell r="J403"/>
          <cell r="K403"/>
          <cell r="L403"/>
          <cell r="M403"/>
          <cell r="N403"/>
          <cell r="O403"/>
          <cell r="P403"/>
          <cell r="Q403"/>
          <cell r="R403"/>
          <cell r="S403"/>
          <cell r="T403"/>
          <cell r="U403"/>
          <cell r="V403"/>
          <cell r="W403"/>
          <cell r="X403"/>
          <cell r="Y403"/>
          <cell r="Z403"/>
          <cell r="AA403"/>
          <cell r="AB403"/>
          <cell r="AC403"/>
          <cell r="AD403"/>
          <cell r="AE403"/>
          <cell r="AF403"/>
          <cell r="AG403"/>
          <cell r="AH403"/>
          <cell r="AI403"/>
          <cell r="AJ403"/>
          <cell r="AK403"/>
          <cell r="AL403"/>
        </row>
      </sheetData>
      <sheetData sheetId="13"/>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ção"/>
      <sheetName val="EDA N1-20 DEE Energia corr perd"/>
      <sheetName val="EDA N1-45 TVCF e Aditivas"/>
      <sheetName val="EDA N1-45 TVCF e Aditivas_final"/>
      <sheetName val="EDA N6-47 Vendas"/>
      <sheetName val="EDA N6-44 b_c_d"/>
      <sheetName val="Ip 2018"/>
      <sheetName val="EDA N6-44 b_c_d (Social)"/>
      <sheetName val="DNC"/>
      <sheetName val="Cons"/>
      <sheetName val="Cons (BTE)"/>
      <sheetName val="VCF"/>
      <sheetName val="VADT"/>
      <sheetName val="Desc_Trab"/>
    </sheetNames>
    <sheetDataSet>
      <sheetData sheetId="0"/>
      <sheetData sheetId="1"/>
      <sheetData sheetId="2"/>
      <sheetData sheetId="3"/>
      <sheetData sheetId="4"/>
      <sheetData sheetId="5"/>
      <sheetData sheetId="6"/>
      <sheetData sheetId="7"/>
      <sheetData sheetId="8">
        <row r="12">
          <cell r="C12" t="str">
            <v>2019 Total</v>
          </cell>
          <cell r="D12" t="str">
            <v>2020 Total</v>
          </cell>
          <cell r="E12" t="str">
            <v>2021 Total</v>
          </cell>
          <cell r="F12" t="str">
            <v>2022 Total</v>
          </cell>
          <cell r="G12" t="str">
            <v>2023 Total</v>
          </cell>
          <cell r="H12" t="str">
            <v>2024 Total</v>
          </cell>
        </row>
        <row r="13">
          <cell r="C13" t="str">
            <v>2019.TOTAL</v>
          </cell>
          <cell r="D13" t="str">
            <v>2020.TOTAL</v>
          </cell>
          <cell r="E13" t="str">
            <v>2021.TOTAL</v>
          </cell>
          <cell r="F13" t="str">
            <v>2022.TOTAL</v>
          </cell>
          <cell r="G13" t="str">
            <v>2023.TOTAL</v>
          </cell>
          <cell r="H13" t="str">
            <v>2024.TOTAL</v>
          </cell>
        </row>
        <row r="14">
          <cell r="C14" t="str">
            <v>ILHAS_I</v>
          </cell>
          <cell r="D14" t="str">
            <v>ILHAS_I</v>
          </cell>
          <cell r="E14" t="str">
            <v>ILHAS_I</v>
          </cell>
          <cell r="F14" t="str">
            <v>ILHAS_I</v>
          </cell>
          <cell r="G14" t="str">
            <v>ILHAS_I</v>
          </cell>
          <cell r="H14" t="str">
            <v>ILHAS_I</v>
          </cell>
        </row>
        <row r="15">
          <cell r="B15" t="str">
            <v>Vendas Totais</v>
          </cell>
          <cell r="C15">
            <v>125386</v>
          </cell>
          <cell r="D15">
            <v>125911</v>
          </cell>
          <cell r="E15">
            <v>126401</v>
          </cell>
          <cell r="F15">
            <v>126916</v>
          </cell>
          <cell r="G15">
            <v>127335</v>
          </cell>
          <cell r="H15">
            <v>127652</v>
          </cell>
        </row>
        <row r="16">
          <cell r="B16" t="str">
            <v>Vendas Alta Tensão</v>
          </cell>
          <cell r="C16"/>
          <cell r="D16"/>
          <cell r="E16"/>
          <cell r="F16"/>
          <cell r="G16"/>
          <cell r="H16"/>
        </row>
        <row r="17">
          <cell r="B17" t="str">
            <v>Vendas Média Tensão</v>
          </cell>
          <cell r="C17">
            <v>756</v>
          </cell>
          <cell r="D17">
            <v>757</v>
          </cell>
          <cell r="E17">
            <v>758</v>
          </cell>
          <cell r="F17">
            <v>759</v>
          </cell>
          <cell r="G17">
            <v>761</v>
          </cell>
          <cell r="H17">
            <v>762</v>
          </cell>
        </row>
        <row r="18">
          <cell r="B18" t="str">
            <v>VENDA A CLIENTES FINAIS EM MT TETRA-HORÁRIA</v>
          </cell>
          <cell r="C18">
            <v>756</v>
          </cell>
          <cell r="D18">
            <v>757</v>
          </cell>
          <cell r="E18">
            <v>758</v>
          </cell>
          <cell r="F18">
            <v>759</v>
          </cell>
          <cell r="G18">
            <v>761</v>
          </cell>
          <cell r="H18">
            <v>762</v>
          </cell>
        </row>
        <row r="19">
          <cell r="A19" t="str">
            <v>MT_Termo tarifário fixo</v>
          </cell>
          <cell r="B19" t="str">
            <v>Termo tarifário fixo</v>
          </cell>
          <cell r="C19">
            <v>756</v>
          </cell>
          <cell r="D19">
            <v>757</v>
          </cell>
          <cell r="E19">
            <v>758</v>
          </cell>
          <cell r="F19">
            <v>759</v>
          </cell>
          <cell r="G19">
            <v>761</v>
          </cell>
          <cell r="H19">
            <v>762</v>
          </cell>
        </row>
        <row r="20">
          <cell r="B20" t="str">
            <v>Potência</v>
          </cell>
          <cell r="C20"/>
          <cell r="D20"/>
          <cell r="E20"/>
          <cell r="F20"/>
          <cell r="G20"/>
          <cell r="H20"/>
        </row>
        <row r="21">
          <cell r="B21" t="str">
            <v>Horas_de_ponta</v>
          </cell>
          <cell r="C21"/>
          <cell r="D21"/>
          <cell r="E21"/>
          <cell r="F21"/>
          <cell r="G21"/>
          <cell r="H21"/>
        </row>
        <row r="22">
          <cell r="B22" t="str">
            <v>Contratada</v>
          </cell>
          <cell r="C22"/>
          <cell r="D22"/>
          <cell r="E22"/>
          <cell r="F22"/>
          <cell r="G22"/>
          <cell r="H22"/>
        </row>
        <row r="23">
          <cell r="B23" t="str">
            <v>Energia Activa</v>
          </cell>
          <cell r="C23"/>
          <cell r="D23"/>
          <cell r="E23"/>
          <cell r="F23"/>
          <cell r="G23"/>
          <cell r="H23"/>
        </row>
        <row r="24">
          <cell r="B24" t="str">
            <v>Períodos I, IV</v>
          </cell>
          <cell r="C24"/>
          <cell r="D24"/>
          <cell r="E24"/>
          <cell r="F24"/>
          <cell r="G24"/>
          <cell r="H24"/>
        </row>
        <row r="25">
          <cell r="B25" t="str">
            <v>Horas de ponta</v>
          </cell>
          <cell r="C25"/>
          <cell r="D25"/>
          <cell r="E25"/>
          <cell r="F25"/>
          <cell r="G25"/>
          <cell r="H25"/>
        </row>
        <row r="26">
          <cell r="B26" t="str">
            <v>Horas cheias</v>
          </cell>
          <cell r="C26"/>
          <cell r="D26"/>
          <cell r="E26"/>
          <cell r="F26"/>
          <cell r="G26"/>
          <cell r="H26"/>
        </row>
        <row r="27">
          <cell r="B27" t="str">
            <v>Horas de vazio normal</v>
          </cell>
          <cell r="C27"/>
          <cell r="D27"/>
          <cell r="E27"/>
          <cell r="F27"/>
          <cell r="G27"/>
          <cell r="H27"/>
        </row>
        <row r="28">
          <cell r="B28" t="str">
            <v>Horas de super vazio</v>
          </cell>
          <cell r="C28"/>
          <cell r="D28"/>
          <cell r="E28"/>
          <cell r="F28"/>
          <cell r="G28"/>
          <cell r="H28"/>
        </row>
        <row r="29">
          <cell r="B29" t="str">
            <v>Períodos II, III</v>
          </cell>
          <cell r="C29"/>
          <cell r="D29"/>
          <cell r="E29"/>
          <cell r="F29"/>
          <cell r="G29"/>
          <cell r="H29"/>
        </row>
        <row r="30">
          <cell r="B30" t="str">
            <v>Horas de ponta</v>
          </cell>
          <cell r="C30"/>
          <cell r="D30"/>
          <cell r="E30"/>
          <cell r="F30"/>
          <cell r="G30"/>
          <cell r="H30"/>
        </row>
        <row r="31">
          <cell r="B31" t="str">
            <v>Horas cheias</v>
          </cell>
          <cell r="C31"/>
          <cell r="D31"/>
          <cell r="E31"/>
          <cell r="F31"/>
          <cell r="G31"/>
          <cell r="H31"/>
        </row>
        <row r="32">
          <cell r="B32" t="str">
            <v>Horas de vazio normal</v>
          </cell>
          <cell r="C32"/>
          <cell r="D32"/>
          <cell r="E32"/>
          <cell r="F32"/>
          <cell r="G32"/>
          <cell r="H32"/>
        </row>
        <row r="33">
          <cell r="B33" t="str">
            <v>Horas de super vazio</v>
          </cell>
          <cell r="C33"/>
          <cell r="D33"/>
          <cell r="E33"/>
          <cell r="F33"/>
          <cell r="G33"/>
          <cell r="H33"/>
        </row>
        <row r="34">
          <cell r="B34" t="str">
            <v>Energia Reactiva</v>
          </cell>
          <cell r="C34"/>
          <cell r="D34"/>
          <cell r="E34"/>
          <cell r="F34"/>
          <cell r="G34"/>
          <cell r="H34"/>
        </row>
        <row r="35">
          <cell r="B35" t="str">
            <v>Energia Reactiva Fornecida 1º-Esc</v>
          </cell>
          <cell r="C35"/>
          <cell r="D35"/>
          <cell r="E35"/>
          <cell r="F35"/>
          <cell r="G35"/>
          <cell r="H35"/>
        </row>
        <row r="36">
          <cell r="B36" t="str">
            <v>Energia Reactiva Fornecida 2º-Esc</v>
          </cell>
          <cell r="C36"/>
          <cell r="D36"/>
          <cell r="E36"/>
          <cell r="F36"/>
          <cell r="G36"/>
          <cell r="H36"/>
        </row>
        <row r="37">
          <cell r="B37" t="str">
            <v>Energia Reactiva Fornecida 3º-Esc</v>
          </cell>
          <cell r="C37"/>
          <cell r="D37"/>
          <cell r="E37"/>
          <cell r="F37"/>
          <cell r="G37"/>
          <cell r="H37"/>
        </row>
        <row r="38">
          <cell r="B38" t="str">
            <v>Recebida (Indutiva)</v>
          </cell>
          <cell r="C38"/>
          <cell r="D38"/>
          <cell r="E38"/>
          <cell r="F38"/>
          <cell r="G38"/>
          <cell r="H38"/>
        </row>
        <row r="39">
          <cell r="B39" t="str">
            <v>Vendas Baixa Tensão</v>
          </cell>
          <cell r="C39">
            <v>124630</v>
          </cell>
          <cell r="D39">
            <v>125154</v>
          </cell>
          <cell r="E39">
            <v>125643</v>
          </cell>
          <cell r="F39">
            <v>126157</v>
          </cell>
          <cell r="G39">
            <v>126574</v>
          </cell>
          <cell r="H39">
            <v>126890</v>
          </cell>
        </row>
        <row r="40">
          <cell r="B40" t="str">
            <v>Vendas Baixa Tensão Especial</v>
          </cell>
          <cell r="C40">
            <v>709</v>
          </cell>
          <cell r="D40">
            <v>714</v>
          </cell>
          <cell r="E40">
            <v>721</v>
          </cell>
          <cell r="F40">
            <v>727</v>
          </cell>
          <cell r="G40">
            <v>734</v>
          </cell>
          <cell r="H40">
            <v>740</v>
          </cell>
        </row>
        <row r="41">
          <cell r="B41" t="str">
            <v>VENDA A CLIENTES FINAIS EM BTE TETRA-HORÁRIA</v>
          </cell>
          <cell r="C41">
            <v>709</v>
          </cell>
          <cell r="D41">
            <v>714</v>
          </cell>
          <cell r="E41">
            <v>721</v>
          </cell>
          <cell r="F41">
            <v>727</v>
          </cell>
          <cell r="G41">
            <v>734</v>
          </cell>
          <cell r="H41">
            <v>740</v>
          </cell>
        </row>
        <row r="42">
          <cell r="A42" t="str">
            <v>BTE_Termo tarifário fixo</v>
          </cell>
          <cell r="B42" t="str">
            <v>Termo tarifário fixo</v>
          </cell>
          <cell r="C42">
            <v>709</v>
          </cell>
          <cell r="D42">
            <v>714</v>
          </cell>
          <cell r="E42">
            <v>721</v>
          </cell>
          <cell r="F42">
            <v>727</v>
          </cell>
          <cell r="G42">
            <v>734</v>
          </cell>
          <cell r="H42">
            <v>740</v>
          </cell>
        </row>
        <row r="43">
          <cell r="B43" t="str">
            <v>Potência</v>
          </cell>
          <cell r="C43"/>
          <cell r="D43"/>
          <cell r="E43"/>
          <cell r="F43"/>
          <cell r="G43"/>
          <cell r="H43"/>
        </row>
        <row r="44">
          <cell r="B44" t="str">
            <v>Horas_de_ponta</v>
          </cell>
          <cell r="C44"/>
          <cell r="D44"/>
          <cell r="E44"/>
          <cell r="F44"/>
          <cell r="G44"/>
          <cell r="H44"/>
        </row>
        <row r="45">
          <cell r="B45" t="str">
            <v>Contratada</v>
          </cell>
          <cell r="C45"/>
          <cell r="D45"/>
          <cell r="E45"/>
          <cell r="F45"/>
          <cell r="G45"/>
          <cell r="H45"/>
        </row>
        <row r="46">
          <cell r="B46" t="str">
            <v>Energia Activa</v>
          </cell>
          <cell r="C46"/>
          <cell r="D46"/>
          <cell r="E46"/>
          <cell r="F46"/>
          <cell r="G46"/>
          <cell r="H46"/>
        </row>
        <row r="47">
          <cell r="B47" t="str">
            <v>Horas de ponta</v>
          </cell>
          <cell r="C47"/>
          <cell r="D47"/>
          <cell r="E47"/>
          <cell r="F47"/>
          <cell r="G47"/>
          <cell r="H47"/>
        </row>
        <row r="48">
          <cell r="B48" t="str">
            <v>Horas cheias</v>
          </cell>
          <cell r="C48"/>
          <cell r="D48"/>
          <cell r="E48"/>
          <cell r="F48"/>
          <cell r="G48"/>
          <cell r="H48"/>
        </row>
        <row r="49">
          <cell r="B49" t="str">
            <v>Horas de vazio normal</v>
          </cell>
          <cell r="C49"/>
          <cell r="D49"/>
          <cell r="E49"/>
          <cell r="F49"/>
          <cell r="G49"/>
          <cell r="H49"/>
        </row>
        <row r="50">
          <cell r="B50" t="str">
            <v>Horas de super vazio</v>
          </cell>
          <cell r="C50"/>
          <cell r="D50"/>
          <cell r="E50"/>
          <cell r="F50"/>
          <cell r="G50"/>
          <cell r="H50"/>
        </row>
        <row r="51">
          <cell r="B51" t="str">
            <v>Energia Reactiva</v>
          </cell>
          <cell r="C51"/>
          <cell r="D51"/>
          <cell r="E51"/>
          <cell r="F51"/>
          <cell r="G51"/>
          <cell r="H51"/>
        </row>
        <row r="52">
          <cell r="B52" t="str">
            <v>Fornecida pela rede 1ª Esc</v>
          </cell>
          <cell r="C52"/>
          <cell r="D52"/>
          <cell r="E52"/>
          <cell r="F52"/>
          <cell r="G52"/>
          <cell r="H52"/>
        </row>
        <row r="53">
          <cell r="B53" t="str">
            <v>Fornecida pela rede 2ª Esc</v>
          </cell>
          <cell r="C53"/>
          <cell r="D53"/>
          <cell r="E53"/>
          <cell r="F53"/>
          <cell r="G53"/>
          <cell r="H53"/>
        </row>
        <row r="54">
          <cell r="B54" t="str">
            <v>Fornecida pela rede 3ª Esc</v>
          </cell>
          <cell r="C54"/>
          <cell r="D54"/>
          <cell r="E54"/>
          <cell r="F54"/>
          <cell r="G54"/>
          <cell r="H54"/>
        </row>
        <row r="55">
          <cell r="B55" t="str">
            <v>Recebida pela rede (indutiva)</v>
          </cell>
          <cell r="C55"/>
          <cell r="D55"/>
          <cell r="E55"/>
          <cell r="F55"/>
          <cell r="G55"/>
          <cell r="H55"/>
        </row>
        <row r="56">
          <cell r="B56" t="str">
            <v>VENDA A CLIENTES FINAIS EM BTE TETRA-HORÁRIA</v>
          </cell>
          <cell r="C56"/>
          <cell r="D56"/>
          <cell r="E56"/>
          <cell r="F56"/>
          <cell r="G56"/>
          <cell r="H56"/>
        </row>
        <row r="57">
          <cell r="B57" t="str">
            <v>Termo tarifário fixo</v>
          </cell>
          <cell r="C57"/>
          <cell r="D57"/>
          <cell r="E57"/>
          <cell r="F57"/>
          <cell r="G57"/>
          <cell r="H57"/>
        </row>
        <row r="58">
          <cell r="B58" t="str">
            <v>Energia Activa</v>
          </cell>
          <cell r="C58"/>
          <cell r="D58"/>
          <cell r="E58"/>
          <cell r="F58"/>
          <cell r="G58"/>
          <cell r="H58"/>
        </row>
        <row r="59">
          <cell r="B59" t="str">
            <v>Horas cheias</v>
          </cell>
          <cell r="C59"/>
          <cell r="D59"/>
          <cell r="E59"/>
          <cell r="F59"/>
          <cell r="G59"/>
          <cell r="H59"/>
        </row>
        <row r="60">
          <cell r="B60" t="str">
            <v>Horas de ponta</v>
          </cell>
          <cell r="C60"/>
          <cell r="D60"/>
          <cell r="E60"/>
          <cell r="F60"/>
          <cell r="G60"/>
          <cell r="H60"/>
        </row>
        <row r="61">
          <cell r="B61" t="str">
            <v>Horas de super vazio</v>
          </cell>
          <cell r="C61"/>
          <cell r="D61"/>
          <cell r="E61"/>
          <cell r="F61"/>
          <cell r="G61"/>
          <cell r="H61"/>
        </row>
        <row r="62">
          <cell r="B62" t="str">
            <v>Horas de vazio normal</v>
          </cell>
          <cell r="C62"/>
          <cell r="D62"/>
          <cell r="E62"/>
          <cell r="F62"/>
          <cell r="G62"/>
          <cell r="H62"/>
        </row>
        <row r="63">
          <cell r="B63" t="str">
            <v>Horas de  super ponta</v>
          </cell>
          <cell r="C63"/>
          <cell r="D63"/>
          <cell r="E63"/>
          <cell r="F63"/>
          <cell r="G63"/>
          <cell r="H63"/>
        </row>
        <row r="64">
          <cell r="B64" t="str">
            <v>Energia Reactiva</v>
          </cell>
          <cell r="C64"/>
          <cell r="D64"/>
          <cell r="E64"/>
          <cell r="F64"/>
          <cell r="G64"/>
          <cell r="H64"/>
        </row>
        <row r="65">
          <cell r="B65" t="str">
            <v>Fornecida pela rede 1ª Esc</v>
          </cell>
          <cell r="C65"/>
          <cell r="D65"/>
          <cell r="E65"/>
          <cell r="F65"/>
          <cell r="G65"/>
          <cell r="H65"/>
        </row>
        <row r="66">
          <cell r="B66" t="str">
            <v>Fornecida pela rede 2ª Esc</v>
          </cell>
          <cell r="C66"/>
          <cell r="D66"/>
          <cell r="E66"/>
          <cell r="F66"/>
          <cell r="G66"/>
          <cell r="H66"/>
        </row>
        <row r="67">
          <cell r="B67" t="str">
            <v>Fornecida pela rede 3ª Esc</v>
          </cell>
          <cell r="C67"/>
          <cell r="D67"/>
          <cell r="E67"/>
          <cell r="F67"/>
          <cell r="G67"/>
          <cell r="H67"/>
        </row>
        <row r="68">
          <cell r="B68" t="str">
            <v>Recebida pela rede (indutiva)</v>
          </cell>
          <cell r="C68"/>
          <cell r="D68"/>
          <cell r="E68"/>
          <cell r="F68"/>
          <cell r="G68"/>
          <cell r="H68"/>
        </row>
        <row r="69">
          <cell r="B69" t="str">
            <v>Potência</v>
          </cell>
          <cell r="C69"/>
          <cell r="D69"/>
          <cell r="E69"/>
          <cell r="F69"/>
          <cell r="G69"/>
          <cell r="H69"/>
        </row>
        <row r="70">
          <cell r="B70" t="str">
            <v>Horas_de_ponta</v>
          </cell>
          <cell r="C70"/>
          <cell r="D70"/>
          <cell r="E70"/>
          <cell r="F70"/>
          <cell r="G70"/>
          <cell r="H70"/>
        </row>
        <row r="71">
          <cell r="B71" t="str">
            <v>Contratada</v>
          </cell>
          <cell r="C71"/>
          <cell r="D71"/>
          <cell r="E71"/>
          <cell r="F71"/>
          <cell r="G71"/>
          <cell r="H71"/>
        </row>
        <row r="72">
          <cell r="B72" t="str">
            <v>Vendas Baixa Tensão Normal</v>
          </cell>
          <cell r="C72">
            <v>123921</v>
          </cell>
          <cell r="D72">
            <v>124440</v>
          </cell>
          <cell r="E72">
            <v>124922</v>
          </cell>
          <cell r="F72">
            <v>125430</v>
          </cell>
          <cell r="G72">
            <v>125840</v>
          </cell>
          <cell r="H72">
            <v>126150</v>
          </cell>
        </row>
        <row r="73">
          <cell r="A73" t="str">
            <v>BTN_VENDA A CLIENTES FINAIS EM BTN (&gt;20,7 kVA) TRI-HORÁRIA</v>
          </cell>
          <cell r="B73" t="str">
            <v>VENDA A CLIENTES FINAIS EM BTN (&gt;20,7 kVA) TRI-HORÁRIA</v>
          </cell>
          <cell r="C73">
            <v>1666</v>
          </cell>
          <cell r="D73">
            <v>1671</v>
          </cell>
          <cell r="E73">
            <v>1677</v>
          </cell>
          <cell r="F73">
            <v>1682</v>
          </cell>
          <cell r="G73">
            <v>1688</v>
          </cell>
          <cell r="H73">
            <v>1691</v>
          </cell>
        </row>
        <row r="74">
          <cell r="A74" t="str">
            <v>BTN_Potência</v>
          </cell>
          <cell r="B74" t="str">
            <v>Potência</v>
          </cell>
          <cell r="C74">
            <v>1666</v>
          </cell>
          <cell r="D74">
            <v>1671</v>
          </cell>
          <cell r="E74">
            <v>1677</v>
          </cell>
          <cell r="F74">
            <v>1682</v>
          </cell>
          <cell r="G74">
            <v>1688</v>
          </cell>
          <cell r="H74">
            <v>1691</v>
          </cell>
        </row>
        <row r="75">
          <cell r="A75" t="str">
            <v>BTN_P_27,6</v>
          </cell>
          <cell r="B75" t="str">
            <v>27,6</v>
          </cell>
          <cell r="C75">
            <v>826</v>
          </cell>
          <cell r="D75">
            <v>828</v>
          </cell>
          <cell r="E75">
            <v>831</v>
          </cell>
          <cell r="F75">
            <v>833</v>
          </cell>
          <cell r="G75">
            <v>836</v>
          </cell>
          <cell r="H75">
            <v>838</v>
          </cell>
        </row>
        <row r="76">
          <cell r="A76" t="str">
            <v>BTN_P_34,5</v>
          </cell>
          <cell r="B76" t="str">
            <v>34,5</v>
          </cell>
          <cell r="C76">
            <v>376</v>
          </cell>
          <cell r="D76">
            <v>378</v>
          </cell>
          <cell r="E76">
            <v>379</v>
          </cell>
          <cell r="F76">
            <v>380</v>
          </cell>
          <cell r="G76">
            <v>381</v>
          </cell>
          <cell r="H76">
            <v>382</v>
          </cell>
        </row>
        <row r="77">
          <cell r="A77" t="str">
            <v>BTN_P_41,4</v>
          </cell>
          <cell r="B77" t="str">
            <v>41,4</v>
          </cell>
          <cell r="C77">
            <v>464</v>
          </cell>
          <cell r="D77">
            <v>465</v>
          </cell>
          <cell r="E77">
            <v>467</v>
          </cell>
          <cell r="F77">
            <v>469</v>
          </cell>
          <cell r="G77">
            <v>471</v>
          </cell>
          <cell r="H77">
            <v>471</v>
          </cell>
        </row>
        <row r="78">
          <cell r="B78" t="str">
            <v>Energia Activa</v>
          </cell>
          <cell r="C78"/>
          <cell r="D78"/>
          <cell r="E78"/>
          <cell r="F78"/>
          <cell r="G78"/>
          <cell r="H78"/>
        </row>
        <row r="79">
          <cell r="B79" t="str">
            <v>Horas de ponta</v>
          </cell>
          <cell r="C79"/>
          <cell r="D79"/>
          <cell r="E79"/>
          <cell r="F79"/>
          <cell r="G79"/>
          <cell r="H79"/>
        </row>
        <row r="80">
          <cell r="B80" t="str">
            <v>Horas de ponta - 27,6</v>
          </cell>
          <cell r="C80"/>
          <cell r="D80"/>
          <cell r="E80"/>
          <cell r="F80"/>
          <cell r="G80"/>
          <cell r="H80"/>
        </row>
        <row r="81">
          <cell r="B81" t="str">
            <v>Horas de ponta - 34,5</v>
          </cell>
          <cell r="C81"/>
          <cell r="D81"/>
          <cell r="E81"/>
          <cell r="F81"/>
          <cell r="G81"/>
          <cell r="H81"/>
        </row>
        <row r="82">
          <cell r="B82" t="str">
            <v>Horas de ponta - 41,4</v>
          </cell>
          <cell r="C82"/>
          <cell r="D82"/>
          <cell r="E82"/>
          <cell r="F82"/>
          <cell r="G82"/>
          <cell r="H82"/>
        </row>
        <row r="83">
          <cell r="B83" t="str">
            <v>Horas cheias</v>
          </cell>
          <cell r="C83"/>
          <cell r="D83"/>
          <cell r="E83"/>
          <cell r="F83"/>
          <cell r="G83"/>
          <cell r="H83"/>
        </row>
        <row r="84">
          <cell r="B84" t="str">
            <v>Horas cheias - 27,6</v>
          </cell>
          <cell r="C84"/>
          <cell r="D84"/>
          <cell r="E84"/>
          <cell r="F84"/>
          <cell r="G84"/>
          <cell r="H84"/>
        </row>
        <row r="85">
          <cell r="B85" t="str">
            <v>Horas cheias - 34,5</v>
          </cell>
          <cell r="C85"/>
          <cell r="D85"/>
          <cell r="E85"/>
          <cell r="F85"/>
          <cell r="G85"/>
          <cell r="H85"/>
        </row>
        <row r="86">
          <cell r="B86" t="str">
            <v>Horas cheias - 41,4</v>
          </cell>
          <cell r="C86"/>
          <cell r="D86"/>
          <cell r="E86"/>
          <cell r="F86"/>
          <cell r="G86"/>
          <cell r="H86"/>
        </row>
        <row r="87">
          <cell r="B87" t="str">
            <v>Horas de vazio</v>
          </cell>
          <cell r="C87"/>
          <cell r="D87"/>
          <cell r="E87"/>
          <cell r="F87"/>
          <cell r="G87"/>
          <cell r="H87"/>
        </row>
        <row r="88">
          <cell r="B88" t="str">
            <v>Horas de vazio - 27,6</v>
          </cell>
          <cell r="C88"/>
          <cell r="D88"/>
          <cell r="E88"/>
          <cell r="F88"/>
          <cell r="G88"/>
          <cell r="H88"/>
        </row>
        <row r="89">
          <cell r="B89" t="str">
            <v>Horas de vazio - 34,5</v>
          </cell>
          <cell r="C89"/>
          <cell r="D89"/>
          <cell r="E89"/>
          <cell r="F89"/>
          <cell r="G89"/>
          <cell r="H89"/>
        </row>
        <row r="90">
          <cell r="B90" t="str">
            <v>Horas de vazio - 41,4</v>
          </cell>
          <cell r="C90"/>
          <cell r="D90"/>
          <cell r="E90"/>
          <cell r="F90"/>
          <cell r="G90"/>
          <cell r="H90"/>
        </row>
        <row r="91">
          <cell r="A91" t="str">
            <v>BTN_VENDA A CLIENTES FINAIS EM BTN (&lt;=20,7 kVA e &gt; 2,3 kVA)</v>
          </cell>
          <cell r="B91" t="str">
            <v>VENDA A CLIENTES FINAIS EM BTN (&lt;=20,7 kVA e &gt; 2,3 kVA)</v>
          </cell>
          <cell r="C91">
            <v>98214</v>
          </cell>
          <cell r="D91">
            <v>98625</v>
          </cell>
          <cell r="E91">
            <v>99013</v>
          </cell>
          <cell r="F91">
            <v>99418</v>
          </cell>
          <cell r="G91">
            <v>99748</v>
          </cell>
          <cell r="H91">
            <v>99994</v>
          </cell>
        </row>
        <row r="92">
          <cell r="A92" t="str">
            <v>BTN_Potência</v>
          </cell>
          <cell r="B92" t="str">
            <v>Potência</v>
          </cell>
          <cell r="C92">
            <v>98214</v>
          </cell>
          <cell r="D92">
            <v>98625</v>
          </cell>
          <cell r="E92">
            <v>99013</v>
          </cell>
          <cell r="F92">
            <v>99418</v>
          </cell>
          <cell r="G92">
            <v>99748</v>
          </cell>
          <cell r="H92">
            <v>99994</v>
          </cell>
        </row>
        <row r="93">
          <cell r="A93" t="str">
            <v>BTN_P_Tarifa Simples</v>
          </cell>
          <cell r="B93" t="str">
            <v>Tarifa Simples</v>
          </cell>
          <cell r="C93">
            <v>72762</v>
          </cell>
          <cell r="D93">
            <v>73068</v>
          </cell>
          <cell r="E93">
            <v>73355</v>
          </cell>
          <cell r="F93">
            <v>73663</v>
          </cell>
          <cell r="G93">
            <v>73906</v>
          </cell>
          <cell r="H93">
            <v>74089</v>
          </cell>
        </row>
        <row r="94">
          <cell r="A94" t="str">
            <v>BTN_Simples_P_3,45</v>
          </cell>
          <cell r="B94" t="str">
            <v>3,45</v>
          </cell>
          <cell r="C94">
            <v>39279</v>
          </cell>
          <cell r="D94">
            <v>39447</v>
          </cell>
          <cell r="E94">
            <v>39608</v>
          </cell>
          <cell r="F94">
            <v>39776</v>
          </cell>
          <cell r="G94">
            <v>39909</v>
          </cell>
          <cell r="H94">
            <v>40012</v>
          </cell>
        </row>
        <row r="95">
          <cell r="A95" t="str">
            <v>BTN_Simples_P_4,6</v>
          </cell>
          <cell r="B95" t="str">
            <v>4,6</v>
          </cell>
          <cell r="C95">
            <v>954</v>
          </cell>
          <cell r="D95">
            <v>958</v>
          </cell>
          <cell r="E95">
            <v>961</v>
          </cell>
          <cell r="F95">
            <v>965</v>
          </cell>
          <cell r="G95">
            <v>968</v>
          </cell>
          <cell r="H95">
            <v>969</v>
          </cell>
        </row>
        <row r="96">
          <cell r="A96" t="str">
            <v>BTN_Simples_P_5,75</v>
          </cell>
          <cell r="B96" t="str">
            <v>5,75</v>
          </cell>
          <cell r="C96">
            <v>505</v>
          </cell>
          <cell r="D96">
            <v>507</v>
          </cell>
          <cell r="E96">
            <v>508</v>
          </cell>
          <cell r="F96">
            <v>511</v>
          </cell>
          <cell r="G96">
            <v>512</v>
          </cell>
          <cell r="H96">
            <v>513</v>
          </cell>
        </row>
        <row r="97">
          <cell r="A97" t="str">
            <v>BTN_Simples_P_6,9</v>
          </cell>
          <cell r="B97" t="str">
            <v>6,9</v>
          </cell>
          <cell r="C97">
            <v>23870</v>
          </cell>
          <cell r="D97">
            <v>23966</v>
          </cell>
          <cell r="E97">
            <v>24057</v>
          </cell>
          <cell r="F97">
            <v>24155</v>
          </cell>
          <cell r="G97">
            <v>24233</v>
          </cell>
          <cell r="H97">
            <v>24290</v>
          </cell>
        </row>
        <row r="98">
          <cell r="A98" t="str">
            <v>BTN_Simples_P_10,35</v>
          </cell>
          <cell r="B98" t="str">
            <v>10,35</v>
          </cell>
          <cell r="C98">
            <v>4153</v>
          </cell>
          <cell r="D98">
            <v>4173</v>
          </cell>
          <cell r="E98">
            <v>4190</v>
          </cell>
          <cell r="F98">
            <v>4208</v>
          </cell>
          <cell r="G98">
            <v>4224</v>
          </cell>
          <cell r="H98">
            <v>4236</v>
          </cell>
        </row>
        <row r="99">
          <cell r="A99" t="str">
            <v>BTN_Simples_P_13,8</v>
          </cell>
          <cell r="B99" t="str">
            <v>13,8</v>
          </cell>
          <cell r="C99">
            <v>1300</v>
          </cell>
          <cell r="D99">
            <v>1307</v>
          </cell>
          <cell r="E99">
            <v>1311</v>
          </cell>
          <cell r="F99">
            <v>1317</v>
          </cell>
          <cell r="G99">
            <v>1320</v>
          </cell>
          <cell r="H99">
            <v>1323</v>
          </cell>
        </row>
        <row r="100">
          <cell r="A100" t="str">
            <v>BTN_Simples_P_17,25</v>
          </cell>
          <cell r="B100" t="str">
            <v>17,25</v>
          </cell>
          <cell r="C100">
            <v>1717</v>
          </cell>
          <cell r="D100">
            <v>1723</v>
          </cell>
          <cell r="E100">
            <v>1729</v>
          </cell>
          <cell r="F100">
            <v>1736</v>
          </cell>
          <cell r="G100">
            <v>1741</v>
          </cell>
          <cell r="H100">
            <v>1745</v>
          </cell>
        </row>
        <row r="101">
          <cell r="A101" t="str">
            <v>BTN_Simples_P_20,7</v>
          </cell>
          <cell r="B101" t="str">
            <v>20,7</v>
          </cell>
          <cell r="C101">
            <v>984</v>
          </cell>
          <cell r="D101">
            <v>987</v>
          </cell>
          <cell r="E101">
            <v>991</v>
          </cell>
          <cell r="F101">
            <v>995</v>
          </cell>
          <cell r="G101">
            <v>999</v>
          </cell>
          <cell r="H101">
            <v>1001</v>
          </cell>
        </row>
        <row r="102">
          <cell r="A102" t="str">
            <v>BTN_P_Tarifa bi-horária</v>
          </cell>
          <cell r="B102" t="str">
            <v>Tarifa bi-horária</v>
          </cell>
          <cell r="C102">
            <v>1503</v>
          </cell>
          <cell r="D102">
            <v>1507</v>
          </cell>
          <cell r="E102">
            <v>1515</v>
          </cell>
          <cell r="F102">
            <v>1517</v>
          </cell>
          <cell r="G102">
            <v>1523</v>
          </cell>
          <cell r="H102">
            <v>1526</v>
          </cell>
        </row>
        <row r="103">
          <cell r="A103" t="str">
            <v>BTN_Bi_P_3,45</v>
          </cell>
          <cell r="B103" t="str">
            <v>3,45</v>
          </cell>
          <cell r="C103">
            <v>241</v>
          </cell>
          <cell r="D103">
            <v>242</v>
          </cell>
          <cell r="E103">
            <v>243</v>
          </cell>
          <cell r="F103">
            <v>243</v>
          </cell>
          <cell r="G103">
            <v>244</v>
          </cell>
          <cell r="H103">
            <v>245</v>
          </cell>
        </row>
        <row r="104">
          <cell r="A104" t="str">
            <v>BTN_Bi_P_4,6</v>
          </cell>
          <cell r="B104" t="str">
            <v>4,6</v>
          </cell>
          <cell r="C104">
            <v>31</v>
          </cell>
          <cell r="D104">
            <v>31</v>
          </cell>
          <cell r="E104">
            <v>31</v>
          </cell>
          <cell r="F104">
            <v>31</v>
          </cell>
          <cell r="G104">
            <v>31</v>
          </cell>
          <cell r="H104">
            <v>31</v>
          </cell>
        </row>
        <row r="105">
          <cell r="A105" t="str">
            <v>BTN_Bi_P_5,75</v>
          </cell>
          <cell r="B105" t="str">
            <v>5,75</v>
          </cell>
          <cell r="C105">
            <v>10</v>
          </cell>
          <cell r="D105">
            <v>10</v>
          </cell>
          <cell r="E105">
            <v>10</v>
          </cell>
          <cell r="F105">
            <v>10</v>
          </cell>
          <cell r="G105">
            <v>10</v>
          </cell>
          <cell r="H105">
            <v>10</v>
          </cell>
        </row>
        <row r="106">
          <cell r="A106" t="str">
            <v>BTN_Bi_P_6,9</v>
          </cell>
          <cell r="B106" t="str">
            <v>6,9</v>
          </cell>
          <cell r="C106">
            <v>690</v>
          </cell>
          <cell r="D106">
            <v>693</v>
          </cell>
          <cell r="E106">
            <v>697</v>
          </cell>
          <cell r="F106">
            <v>699</v>
          </cell>
          <cell r="G106">
            <v>702</v>
          </cell>
          <cell r="H106">
            <v>703</v>
          </cell>
        </row>
        <row r="107">
          <cell r="A107" t="str">
            <v>BTN_Bi_P_10,35</v>
          </cell>
          <cell r="B107" t="str">
            <v>10,35</v>
          </cell>
          <cell r="C107">
            <v>187</v>
          </cell>
          <cell r="D107">
            <v>187</v>
          </cell>
          <cell r="E107">
            <v>188</v>
          </cell>
          <cell r="F107">
            <v>188</v>
          </cell>
          <cell r="G107">
            <v>189</v>
          </cell>
          <cell r="H107">
            <v>189</v>
          </cell>
        </row>
        <row r="108">
          <cell r="A108" t="str">
            <v>BTN_Bi_P_13,8</v>
          </cell>
          <cell r="B108" t="str">
            <v>13,8</v>
          </cell>
          <cell r="C108">
            <v>142</v>
          </cell>
          <cell r="D108">
            <v>142</v>
          </cell>
          <cell r="E108">
            <v>143</v>
          </cell>
          <cell r="F108">
            <v>143</v>
          </cell>
          <cell r="G108">
            <v>144</v>
          </cell>
          <cell r="H108">
            <v>144</v>
          </cell>
        </row>
        <row r="109">
          <cell r="A109" t="str">
            <v>BTN_Bi_P_17,25</v>
          </cell>
          <cell r="B109" t="str">
            <v>17,25</v>
          </cell>
          <cell r="C109">
            <v>132</v>
          </cell>
          <cell r="D109">
            <v>132</v>
          </cell>
          <cell r="E109">
            <v>133</v>
          </cell>
          <cell r="F109">
            <v>133</v>
          </cell>
          <cell r="G109">
            <v>133</v>
          </cell>
          <cell r="H109">
            <v>134</v>
          </cell>
        </row>
        <row r="110">
          <cell r="A110" t="str">
            <v>BTN_Bi_P_20,7</v>
          </cell>
          <cell r="B110" t="str">
            <v>20,7</v>
          </cell>
          <cell r="C110">
            <v>70</v>
          </cell>
          <cell r="D110">
            <v>70</v>
          </cell>
          <cell r="E110">
            <v>70</v>
          </cell>
          <cell r="F110">
            <v>70</v>
          </cell>
          <cell r="G110">
            <v>70</v>
          </cell>
          <cell r="H110">
            <v>70</v>
          </cell>
        </row>
        <row r="111">
          <cell r="A111" t="str">
            <v>BTN_P_Tarifa tri-horária</v>
          </cell>
          <cell r="B111" t="str">
            <v>Tarifa tri-horária</v>
          </cell>
          <cell r="C111">
            <v>23949</v>
          </cell>
          <cell r="D111">
            <v>24050</v>
          </cell>
          <cell r="E111">
            <v>24143</v>
          </cell>
          <cell r="F111">
            <v>24238</v>
          </cell>
          <cell r="G111">
            <v>24319</v>
          </cell>
          <cell r="H111">
            <v>24379</v>
          </cell>
        </row>
        <row r="112">
          <cell r="A112" t="str">
            <v>BTN_Tri_P_3,45</v>
          </cell>
          <cell r="B112" t="str">
            <v>3,45</v>
          </cell>
          <cell r="C112">
            <v>6553</v>
          </cell>
          <cell r="D112">
            <v>6580</v>
          </cell>
          <cell r="E112">
            <v>6605</v>
          </cell>
          <cell r="F112">
            <v>6631</v>
          </cell>
          <cell r="G112">
            <v>6653</v>
          </cell>
          <cell r="H112">
            <v>6670</v>
          </cell>
        </row>
        <row r="113">
          <cell r="A113" t="str">
            <v>BTN_Tri_P_4,6</v>
          </cell>
          <cell r="B113" t="str">
            <v>4,6</v>
          </cell>
          <cell r="C113">
            <v>921</v>
          </cell>
          <cell r="D113">
            <v>925</v>
          </cell>
          <cell r="E113">
            <v>928</v>
          </cell>
          <cell r="F113">
            <v>931</v>
          </cell>
          <cell r="G113">
            <v>934</v>
          </cell>
          <cell r="H113">
            <v>936</v>
          </cell>
        </row>
        <row r="114">
          <cell r="A114" t="str">
            <v>BTN_Tri_P_5,75</v>
          </cell>
          <cell r="B114" t="str">
            <v>5,75</v>
          </cell>
          <cell r="C114">
            <v>533</v>
          </cell>
          <cell r="D114">
            <v>535</v>
          </cell>
          <cell r="E114">
            <v>536</v>
          </cell>
          <cell r="F114">
            <v>538</v>
          </cell>
          <cell r="G114">
            <v>540</v>
          </cell>
          <cell r="H114">
            <v>542</v>
          </cell>
        </row>
        <row r="115">
          <cell r="A115" t="str">
            <v>BTN_Tri_P_6,9</v>
          </cell>
          <cell r="B115" t="str">
            <v>6,9</v>
          </cell>
          <cell r="C115">
            <v>10895</v>
          </cell>
          <cell r="D115">
            <v>10939</v>
          </cell>
          <cell r="E115">
            <v>10983</v>
          </cell>
          <cell r="F115">
            <v>11027</v>
          </cell>
          <cell r="G115">
            <v>11064</v>
          </cell>
          <cell r="H115">
            <v>11089</v>
          </cell>
        </row>
        <row r="116">
          <cell r="A116" t="str">
            <v>BTN_Tri_P_10,35</v>
          </cell>
          <cell r="B116" t="str">
            <v>10,35</v>
          </cell>
          <cell r="C116">
            <v>1490</v>
          </cell>
          <cell r="D116">
            <v>1496</v>
          </cell>
          <cell r="E116">
            <v>1502</v>
          </cell>
          <cell r="F116">
            <v>1509</v>
          </cell>
          <cell r="G116">
            <v>1515</v>
          </cell>
          <cell r="H116">
            <v>1518</v>
          </cell>
        </row>
        <row r="117">
          <cell r="A117" t="str">
            <v>BTN_Tri_P_13,8</v>
          </cell>
          <cell r="B117" t="str">
            <v>13,8</v>
          </cell>
          <cell r="C117">
            <v>673</v>
          </cell>
          <cell r="D117">
            <v>677</v>
          </cell>
          <cell r="E117">
            <v>679</v>
          </cell>
          <cell r="F117">
            <v>681</v>
          </cell>
          <cell r="G117">
            <v>683</v>
          </cell>
          <cell r="H117">
            <v>685</v>
          </cell>
        </row>
        <row r="118">
          <cell r="A118" t="str">
            <v>BTN_Tri_P_17,25</v>
          </cell>
          <cell r="B118" t="str">
            <v>17,25</v>
          </cell>
          <cell r="C118">
            <v>656</v>
          </cell>
          <cell r="D118">
            <v>658</v>
          </cell>
          <cell r="E118">
            <v>661</v>
          </cell>
          <cell r="F118">
            <v>663</v>
          </cell>
          <cell r="G118">
            <v>666</v>
          </cell>
          <cell r="H118">
            <v>668</v>
          </cell>
        </row>
        <row r="119">
          <cell r="A119" t="str">
            <v>BTN_Tri_P_20,7</v>
          </cell>
          <cell r="B119" t="str">
            <v>20,7</v>
          </cell>
          <cell r="C119">
            <v>2228</v>
          </cell>
          <cell r="D119">
            <v>2240</v>
          </cell>
          <cell r="E119">
            <v>2249</v>
          </cell>
          <cell r="F119">
            <v>2258</v>
          </cell>
          <cell r="G119">
            <v>2264</v>
          </cell>
          <cell r="H119">
            <v>2271</v>
          </cell>
        </row>
        <row r="120">
          <cell r="B120" t="str">
            <v>Energia Activa</v>
          </cell>
          <cell r="C120"/>
          <cell r="D120"/>
          <cell r="E120"/>
          <cell r="F120"/>
          <cell r="G120"/>
          <cell r="H120"/>
        </row>
        <row r="121">
          <cell r="B121" t="str">
            <v>Tarifa Simples &gt; 2,3 e &lt; 20,7</v>
          </cell>
          <cell r="C121"/>
          <cell r="D121"/>
          <cell r="E121"/>
          <cell r="F121"/>
          <cell r="G121"/>
          <cell r="H121"/>
        </row>
        <row r="122">
          <cell r="B122" t="str">
            <v>Energia Simples</v>
          </cell>
          <cell r="C122"/>
          <cell r="D122"/>
          <cell r="E122"/>
          <cell r="F122"/>
          <cell r="G122"/>
          <cell r="H122"/>
        </row>
        <row r="123">
          <cell r="B123" t="str">
            <v>Energia Simples - 3,45</v>
          </cell>
          <cell r="C123"/>
          <cell r="D123"/>
          <cell r="E123"/>
          <cell r="F123"/>
          <cell r="G123"/>
          <cell r="H123"/>
        </row>
        <row r="124">
          <cell r="B124" t="str">
            <v>Energia Simples - 4,6</v>
          </cell>
          <cell r="C124"/>
          <cell r="D124"/>
          <cell r="E124"/>
          <cell r="F124"/>
          <cell r="G124"/>
          <cell r="H124"/>
        </row>
        <row r="125">
          <cell r="B125" t="str">
            <v>Energia Simples - 5,75</v>
          </cell>
          <cell r="C125"/>
          <cell r="D125"/>
          <cell r="E125"/>
          <cell r="F125"/>
          <cell r="G125"/>
          <cell r="H125"/>
        </row>
        <row r="126">
          <cell r="B126" t="str">
            <v>Energia Simples - 6,9</v>
          </cell>
          <cell r="C126"/>
          <cell r="D126"/>
          <cell r="E126"/>
          <cell r="F126"/>
          <cell r="G126"/>
          <cell r="H126"/>
        </row>
        <row r="127">
          <cell r="B127" t="str">
            <v>Energia Simples - 10,35</v>
          </cell>
          <cell r="C127"/>
          <cell r="D127"/>
          <cell r="E127"/>
          <cell r="F127"/>
          <cell r="G127"/>
          <cell r="H127"/>
        </row>
        <row r="128">
          <cell r="B128" t="str">
            <v>Energia Simples - 13,8</v>
          </cell>
          <cell r="C128"/>
          <cell r="D128"/>
          <cell r="E128"/>
          <cell r="F128"/>
          <cell r="G128"/>
          <cell r="H128"/>
        </row>
        <row r="129">
          <cell r="B129" t="str">
            <v>Energia Simples - 17,25</v>
          </cell>
          <cell r="C129"/>
          <cell r="D129"/>
          <cell r="E129"/>
          <cell r="F129"/>
          <cell r="G129"/>
          <cell r="H129"/>
        </row>
        <row r="130">
          <cell r="B130" t="str">
            <v>Energia Simples - 20,7</v>
          </cell>
          <cell r="C130"/>
          <cell r="D130"/>
          <cell r="E130"/>
          <cell r="F130"/>
          <cell r="G130"/>
          <cell r="H130"/>
        </row>
        <row r="131">
          <cell r="B131" t="str">
            <v>Tarifa_bi-horária</v>
          </cell>
          <cell r="C131"/>
          <cell r="D131"/>
          <cell r="E131"/>
          <cell r="F131"/>
          <cell r="G131"/>
          <cell r="H131"/>
        </row>
        <row r="132">
          <cell r="B132" t="str">
            <v>Horas fora de vazio</v>
          </cell>
          <cell r="C132"/>
          <cell r="D132"/>
          <cell r="E132"/>
          <cell r="F132"/>
          <cell r="G132"/>
          <cell r="H132"/>
        </row>
        <row r="133">
          <cell r="B133" t="str">
            <v>Horas fora de vazio - 3,45</v>
          </cell>
          <cell r="C133"/>
          <cell r="D133"/>
          <cell r="E133"/>
          <cell r="F133"/>
          <cell r="G133"/>
          <cell r="H133"/>
        </row>
        <row r="134">
          <cell r="B134" t="str">
            <v>Horas fora de vazio - 4,6</v>
          </cell>
          <cell r="C134"/>
          <cell r="D134"/>
          <cell r="E134"/>
          <cell r="F134"/>
          <cell r="G134"/>
          <cell r="H134"/>
        </row>
        <row r="135">
          <cell r="B135" t="str">
            <v>Horas fora de vazio - 5,75</v>
          </cell>
          <cell r="C135"/>
          <cell r="D135"/>
          <cell r="E135"/>
          <cell r="F135"/>
          <cell r="G135"/>
          <cell r="H135"/>
        </row>
        <row r="136">
          <cell r="B136" t="str">
            <v>Horas fora de vazio - 6,9</v>
          </cell>
          <cell r="C136"/>
          <cell r="D136"/>
          <cell r="E136"/>
          <cell r="F136"/>
          <cell r="G136"/>
          <cell r="H136"/>
        </row>
        <row r="137">
          <cell r="B137" t="str">
            <v>Horas fora de vazio - 10,35</v>
          </cell>
          <cell r="C137"/>
          <cell r="D137"/>
          <cell r="E137"/>
          <cell r="F137"/>
          <cell r="G137"/>
          <cell r="H137"/>
        </row>
        <row r="138">
          <cell r="B138" t="str">
            <v>Horas fora de vazio - 13,8</v>
          </cell>
          <cell r="C138"/>
          <cell r="D138"/>
          <cell r="E138"/>
          <cell r="F138"/>
          <cell r="G138"/>
          <cell r="H138"/>
        </row>
        <row r="139">
          <cell r="B139" t="str">
            <v>Horas fora de vazio - 17,25</v>
          </cell>
          <cell r="C139"/>
          <cell r="D139"/>
          <cell r="E139"/>
          <cell r="F139"/>
          <cell r="G139"/>
          <cell r="H139"/>
        </row>
        <row r="140">
          <cell r="B140" t="str">
            <v>Horas fora de vazio - 20,7</v>
          </cell>
          <cell r="C140"/>
          <cell r="D140"/>
          <cell r="E140"/>
          <cell r="F140"/>
          <cell r="G140"/>
          <cell r="H140"/>
        </row>
        <row r="141">
          <cell r="B141" t="str">
            <v>Horas de vazio</v>
          </cell>
          <cell r="C141"/>
          <cell r="D141"/>
          <cell r="E141"/>
          <cell r="F141"/>
          <cell r="G141"/>
          <cell r="H141"/>
        </row>
        <row r="142">
          <cell r="B142" t="str">
            <v>Horas de vazio - 3,45</v>
          </cell>
          <cell r="C142"/>
          <cell r="D142"/>
          <cell r="E142"/>
          <cell r="F142"/>
          <cell r="G142"/>
          <cell r="H142"/>
        </row>
        <row r="143">
          <cell r="B143" t="str">
            <v>Horas de vazio - 4,6</v>
          </cell>
          <cell r="C143"/>
          <cell r="D143"/>
          <cell r="E143"/>
          <cell r="F143"/>
          <cell r="G143"/>
          <cell r="H143"/>
        </row>
        <row r="144">
          <cell r="B144" t="str">
            <v>Horas de vazio - 5,75</v>
          </cell>
          <cell r="C144"/>
          <cell r="D144"/>
          <cell r="E144"/>
          <cell r="F144"/>
          <cell r="G144"/>
          <cell r="H144"/>
        </row>
        <row r="145">
          <cell r="B145" t="str">
            <v>Horas de vazio - 6,9</v>
          </cell>
          <cell r="C145"/>
          <cell r="D145"/>
          <cell r="E145"/>
          <cell r="F145"/>
          <cell r="G145"/>
          <cell r="H145"/>
        </row>
        <row r="146">
          <cell r="B146" t="str">
            <v>Horas de vazio - 10,35</v>
          </cell>
          <cell r="C146"/>
          <cell r="D146"/>
          <cell r="E146"/>
          <cell r="F146"/>
          <cell r="G146"/>
          <cell r="H146"/>
        </row>
        <row r="147">
          <cell r="B147" t="str">
            <v>Horas de vazio - 13,8</v>
          </cell>
          <cell r="C147"/>
          <cell r="D147"/>
          <cell r="E147"/>
          <cell r="F147"/>
          <cell r="G147"/>
          <cell r="H147"/>
        </row>
        <row r="148">
          <cell r="B148" t="str">
            <v>Horas de vazio - 17,25</v>
          </cell>
          <cell r="C148"/>
          <cell r="D148"/>
          <cell r="E148"/>
          <cell r="F148"/>
          <cell r="G148"/>
          <cell r="H148"/>
        </row>
        <row r="149">
          <cell r="B149" t="str">
            <v>Horas de vazio - 20,7</v>
          </cell>
          <cell r="C149"/>
          <cell r="D149"/>
          <cell r="E149"/>
          <cell r="F149"/>
          <cell r="G149"/>
          <cell r="H149"/>
        </row>
        <row r="150">
          <cell r="B150" t="str">
            <v>Tarifa Tri-horária</v>
          </cell>
          <cell r="C150"/>
          <cell r="D150"/>
          <cell r="E150"/>
          <cell r="F150"/>
          <cell r="G150"/>
          <cell r="H150"/>
        </row>
        <row r="151">
          <cell r="B151" t="str">
            <v>Horas de ponta</v>
          </cell>
          <cell r="C151"/>
          <cell r="D151"/>
          <cell r="E151"/>
          <cell r="F151"/>
          <cell r="G151"/>
          <cell r="H151"/>
        </row>
        <row r="152">
          <cell r="B152" t="str">
            <v>Horas de ponta - 3,45</v>
          </cell>
          <cell r="C152"/>
          <cell r="D152"/>
          <cell r="E152"/>
          <cell r="F152"/>
          <cell r="G152"/>
          <cell r="H152"/>
        </row>
        <row r="153">
          <cell r="B153" t="str">
            <v>Horas de ponta - 4,6</v>
          </cell>
          <cell r="C153"/>
          <cell r="D153"/>
          <cell r="E153"/>
          <cell r="F153"/>
          <cell r="G153"/>
          <cell r="H153"/>
        </row>
        <row r="154">
          <cell r="B154" t="str">
            <v>Horas de ponta - 5,75</v>
          </cell>
          <cell r="C154"/>
          <cell r="D154"/>
          <cell r="E154"/>
          <cell r="F154"/>
          <cell r="G154"/>
          <cell r="H154"/>
        </row>
        <row r="155">
          <cell r="B155" t="str">
            <v>Horas de ponta - 6,9</v>
          </cell>
          <cell r="C155"/>
          <cell r="D155"/>
          <cell r="E155"/>
          <cell r="F155"/>
          <cell r="G155"/>
          <cell r="H155"/>
        </row>
        <row r="156">
          <cell r="B156" t="str">
            <v>Horas de ponta - 10,35</v>
          </cell>
          <cell r="C156"/>
          <cell r="D156"/>
          <cell r="E156"/>
          <cell r="F156"/>
          <cell r="G156"/>
          <cell r="H156"/>
        </row>
        <row r="157">
          <cell r="B157" t="str">
            <v>Horas de ponta - 13,8</v>
          </cell>
          <cell r="C157"/>
          <cell r="D157"/>
          <cell r="E157"/>
          <cell r="F157"/>
          <cell r="G157"/>
          <cell r="H157"/>
        </row>
        <row r="158">
          <cell r="B158" t="str">
            <v>Horas de ponta - 17,25</v>
          </cell>
          <cell r="C158"/>
          <cell r="D158"/>
          <cell r="E158"/>
          <cell r="F158"/>
          <cell r="G158"/>
          <cell r="H158"/>
        </row>
        <row r="159">
          <cell r="B159" t="str">
            <v>Horas de ponta - 20,7</v>
          </cell>
          <cell r="C159"/>
          <cell r="D159"/>
          <cell r="E159"/>
          <cell r="F159"/>
          <cell r="G159"/>
          <cell r="H159"/>
        </row>
        <row r="160">
          <cell r="B160" t="str">
            <v>Horas cheias</v>
          </cell>
          <cell r="C160"/>
          <cell r="D160"/>
          <cell r="E160"/>
          <cell r="F160"/>
          <cell r="G160"/>
          <cell r="H160"/>
        </row>
        <row r="161">
          <cell r="B161" t="str">
            <v>Horas cheias - 3,45</v>
          </cell>
          <cell r="C161"/>
          <cell r="D161"/>
          <cell r="E161"/>
          <cell r="F161"/>
          <cell r="G161"/>
          <cell r="H161"/>
        </row>
        <row r="162">
          <cell r="B162" t="str">
            <v>Horas cheias - 4,6</v>
          </cell>
          <cell r="C162"/>
          <cell r="D162"/>
          <cell r="E162"/>
          <cell r="F162"/>
          <cell r="G162"/>
          <cell r="H162"/>
        </row>
        <row r="163">
          <cell r="B163" t="str">
            <v>Horas cheias - 5,75</v>
          </cell>
          <cell r="C163"/>
          <cell r="D163"/>
          <cell r="E163"/>
          <cell r="F163"/>
          <cell r="G163"/>
          <cell r="H163"/>
        </row>
        <row r="164">
          <cell r="B164" t="str">
            <v>Horas cheias - 6,9</v>
          </cell>
          <cell r="C164"/>
          <cell r="D164"/>
          <cell r="E164"/>
          <cell r="F164"/>
          <cell r="G164"/>
          <cell r="H164"/>
        </row>
        <row r="165">
          <cell r="B165" t="str">
            <v>Horas cheias - 10,35</v>
          </cell>
          <cell r="C165"/>
          <cell r="D165"/>
          <cell r="E165"/>
          <cell r="F165"/>
          <cell r="G165"/>
          <cell r="H165"/>
        </row>
        <row r="166">
          <cell r="B166" t="str">
            <v>Horas cheias - 13,8</v>
          </cell>
          <cell r="C166"/>
          <cell r="D166"/>
          <cell r="E166"/>
          <cell r="F166"/>
          <cell r="G166"/>
          <cell r="H166"/>
        </row>
        <row r="167">
          <cell r="B167" t="str">
            <v>Horas cheias - 17,25</v>
          </cell>
          <cell r="C167"/>
          <cell r="D167"/>
          <cell r="E167"/>
          <cell r="F167"/>
          <cell r="G167"/>
          <cell r="H167"/>
        </row>
        <row r="168">
          <cell r="B168" t="str">
            <v>Horas cheias - 20,7</v>
          </cell>
          <cell r="C168"/>
          <cell r="D168"/>
          <cell r="E168"/>
          <cell r="F168"/>
          <cell r="G168"/>
          <cell r="H168"/>
        </row>
        <row r="169">
          <cell r="B169" t="str">
            <v>Horas de vazio</v>
          </cell>
          <cell r="C169"/>
          <cell r="D169"/>
          <cell r="E169"/>
          <cell r="F169"/>
          <cell r="G169"/>
          <cell r="H169"/>
        </row>
        <row r="170">
          <cell r="B170" t="str">
            <v>Horas de vazio - 3,45</v>
          </cell>
          <cell r="C170"/>
          <cell r="D170"/>
          <cell r="E170"/>
          <cell r="F170"/>
          <cell r="G170"/>
          <cell r="H170"/>
        </row>
        <row r="171">
          <cell r="B171" t="str">
            <v>Horas de vazio - 4,6</v>
          </cell>
          <cell r="C171"/>
          <cell r="D171"/>
          <cell r="E171"/>
          <cell r="F171"/>
          <cell r="G171"/>
          <cell r="H171"/>
        </row>
        <row r="172">
          <cell r="B172" t="str">
            <v>Horas de vazio - 5,75</v>
          </cell>
          <cell r="C172"/>
          <cell r="D172"/>
          <cell r="E172"/>
          <cell r="F172"/>
          <cell r="G172"/>
          <cell r="H172"/>
        </row>
        <row r="173">
          <cell r="B173" t="str">
            <v>Horas de vazio - 6,9</v>
          </cell>
          <cell r="C173"/>
          <cell r="D173"/>
          <cell r="E173"/>
          <cell r="F173"/>
          <cell r="G173"/>
          <cell r="H173"/>
        </row>
        <row r="174">
          <cell r="B174" t="str">
            <v>Horas de vazio - 10,35</v>
          </cell>
          <cell r="C174"/>
          <cell r="D174"/>
          <cell r="E174"/>
          <cell r="F174"/>
          <cell r="G174"/>
          <cell r="H174"/>
        </row>
        <row r="175">
          <cell r="B175" t="str">
            <v>Horas de vazio - 13,8</v>
          </cell>
          <cell r="C175"/>
          <cell r="D175"/>
          <cell r="E175"/>
          <cell r="F175"/>
          <cell r="G175"/>
          <cell r="H175"/>
        </row>
        <row r="176">
          <cell r="B176" t="str">
            <v>Horas de vazio - 17,25</v>
          </cell>
          <cell r="C176"/>
          <cell r="D176"/>
          <cell r="E176"/>
          <cell r="F176"/>
          <cell r="G176"/>
          <cell r="H176"/>
        </row>
        <row r="177">
          <cell r="B177" t="str">
            <v>Horas de vazio - 20,7</v>
          </cell>
          <cell r="C177"/>
          <cell r="D177"/>
          <cell r="E177"/>
          <cell r="F177"/>
          <cell r="G177"/>
          <cell r="H177"/>
        </row>
        <row r="178">
          <cell r="A178" t="str">
            <v>BTN_VENDA A CLIENTES FINAIS EM BTN (&lt;= 2,3 kVA)</v>
          </cell>
          <cell r="B178" t="str">
            <v>VENDA A CLIENTES FINAIS EM BTN (&lt;= 2,3 kVA)</v>
          </cell>
          <cell r="C178">
            <v>3663</v>
          </cell>
          <cell r="D178">
            <v>3677</v>
          </cell>
          <cell r="E178">
            <v>3690</v>
          </cell>
          <cell r="F178">
            <v>3703</v>
          </cell>
          <cell r="G178">
            <v>3713</v>
          </cell>
          <cell r="H178">
            <v>3723</v>
          </cell>
        </row>
        <row r="179">
          <cell r="A179" t="str">
            <v>BTN_Potência</v>
          </cell>
          <cell r="B179" t="str">
            <v>Potência</v>
          </cell>
          <cell r="C179">
            <v>3663</v>
          </cell>
          <cell r="D179">
            <v>3677</v>
          </cell>
          <cell r="E179">
            <v>3690</v>
          </cell>
          <cell r="F179">
            <v>3703</v>
          </cell>
          <cell r="G179">
            <v>3713</v>
          </cell>
          <cell r="H179">
            <v>3723</v>
          </cell>
        </row>
        <row r="180">
          <cell r="A180" t="str">
            <v>BTN_Tarifa Simples</v>
          </cell>
          <cell r="B180" t="str">
            <v>Tarifa Simples</v>
          </cell>
          <cell r="C180">
            <v>3628</v>
          </cell>
          <cell r="D180">
            <v>3642</v>
          </cell>
          <cell r="E180">
            <v>3655</v>
          </cell>
          <cell r="F180">
            <v>3668</v>
          </cell>
          <cell r="G180">
            <v>3678</v>
          </cell>
          <cell r="H180">
            <v>3688</v>
          </cell>
        </row>
        <row r="181">
          <cell r="A181" t="str">
            <v>BTN_Simples_P_1,15</v>
          </cell>
          <cell r="B181" t="str">
            <v>1,15</v>
          </cell>
          <cell r="C181">
            <v>3397</v>
          </cell>
          <cell r="D181">
            <v>3411</v>
          </cell>
          <cell r="E181">
            <v>3423</v>
          </cell>
          <cell r="F181">
            <v>3436</v>
          </cell>
          <cell r="G181">
            <v>3444</v>
          </cell>
          <cell r="H181">
            <v>3454</v>
          </cell>
        </row>
        <row r="182">
          <cell r="A182" t="str">
            <v>BTN_Simples_P_2,3</v>
          </cell>
          <cell r="B182" t="str">
            <v>2,3</v>
          </cell>
          <cell r="C182">
            <v>231</v>
          </cell>
          <cell r="D182">
            <v>231</v>
          </cell>
          <cell r="E182">
            <v>232</v>
          </cell>
          <cell r="F182">
            <v>232</v>
          </cell>
          <cell r="G182">
            <v>234</v>
          </cell>
          <cell r="H182">
            <v>234</v>
          </cell>
        </row>
        <row r="183">
          <cell r="A183" t="str">
            <v>BTN_Tarifa bi-horária</v>
          </cell>
          <cell r="B183" t="str">
            <v>Tarifa bi-horária</v>
          </cell>
          <cell r="C183">
            <v>2</v>
          </cell>
          <cell r="D183">
            <v>2</v>
          </cell>
          <cell r="E183">
            <v>2</v>
          </cell>
          <cell r="F183">
            <v>2</v>
          </cell>
          <cell r="G183">
            <v>2</v>
          </cell>
          <cell r="H183">
            <v>2</v>
          </cell>
        </row>
        <row r="184">
          <cell r="A184" t="str">
            <v>BTN_Bi_P_1,15</v>
          </cell>
          <cell r="B184" t="str">
            <v>1,15</v>
          </cell>
          <cell r="C184">
            <v>1</v>
          </cell>
          <cell r="D184">
            <v>1</v>
          </cell>
          <cell r="E184">
            <v>1</v>
          </cell>
          <cell r="F184">
            <v>1</v>
          </cell>
          <cell r="G184">
            <v>1</v>
          </cell>
          <cell r="H184">
            <v>1</v>
          </cell>
        </row>
        <row r="185">
          <cell r="A185" t="str">
            <v>BTN_Bi_P_2,3</v>
          </cell>
          <cell r="B185" t="str">
            <v>2,3</v>
          </cell>
          <cell r="C185">
            <v>1</v>
          </cell>
          <cell r="D185">
            <v>1</v>
          </cell>
          <cell r="E185">
            <v>1</v>
          </cell>
          <cell r="F185">
            <v>1</v>
          </cell>
          <cell r="G185">
            <v>1</v>
          </cell>
          <cell r="H185">
            <v>1</v>
          </cell>
        </row>
        <row r="186">
          <cell r="A186" t="str">
            <v>BTN_Tarifa tri-horária</v>
          </cell>
          <cell r="B186" t="str">
            <v>Tarifa tri-horária</v>
          </cell>
          <cell r="C186">
            <v>33</v>
          </cell>
          <cell r="D186">
            <v>33</v>
          </cell>
          <cell r="E186">
            <v>33</v>
          </cell>
          <cell r="F186">
            <v>33</v>
          </cell>
          <cell r="G186">
            <v>33</v>
          </cell>
          <cell r="H186">
            <v>33</v>
          </cell>
        </row>
        <row r="187">
          <cell r="A187" t="str">
            <v>BTN_Tri_P_1,15</v>
          </cell>
          <cell r="B187" t="str">
            <v>1,15</v>
          </cell>
          <cell r="C187">
            <v>13</v>
          </cell>
          <cell r="D187">
            <v>13</v>
          </cell>
          <cell r="E187">
            <v>13</v>
          </cell>
          <cell r="F187">
            <v>13</v>
          </cell>
          <cell r="G187">
            <v>13</v>
          </cell>
          <cell r="H187">
            <v>13</v>
          </cell>
        </row>
        <row r="188">
          <cell r="A188" t="str">
            <v>BTN_Tri_P_2,3</v>
          </cell>
          <cell r="B188" t="str">
            <v>2,3</v>
          </cell>
          <cell r="C188">
            <v>20</v>
          </cell>
          <cell r="D188">
            <v>20</v>
          </cell>
          <cell r="E188">
            <v>20</v>
          </cell>
          <cell r="F188">
            <v>20</v>
          </cell>
          <cell r="G188">
            <v>20</v>
          </cell>
          <cell r="H188">
            <v>20</v>
          </cell>
        </row>
        <row r="189">
          <cell r="B189" t="str">
            <v>Energia Activa</v>
          </cell>
          <cell r="C189"/>
          <cell r="D189"/>
          <cell r="E189"/>
          <cell r="F189"/>
          <cell r="G189"/>
          <cell r="H189"/>
        </row>
        <row r="190">
          <cell r="B190" t="str">
            <v>Tarifa Simples</v>
          </cell>
          <cell r="C190"/>
          <cell r="D190"/>
          <cell r="E190"/>
          <cell r="F190"/>
          <cell r="G190"/>
          <cell r="H190"/>
        </row>
        <row r="191">
          <cell r="A191"/>
          <cell r="B191" t="str">
            <v>Energia Simples</v>
          </cell>
          <cell r="C191"/>
          <cell r="D191"/>
          <cell r="E191"/>
          <cell r="F191"/>
          <cell r="G191"/>
          <cell r="H191"/>
        </row>
        <row r="192">
          <cell r="B192" t="str">
            <v>Energia Simples - 1,15</v>
          </cell>
          <cell r="C192"/>
          <cell r="D192"/>
          <cell r="E192"/>
          <cell r="F192"/>
          <cell r="G192"/>
          <cell r="H192"/>
        </row>
        <row r="193">
          <cell r="B193" t="str">
            <v>Energia Simples - 2,3</v>
          </cell>
          <cell r="C193"/>
          <cell r="D193"/>
          <cell r="E193"/>
          <cell r="F193"/>
          <cell r="G193"/>
          <cell r="H193"/>
        </row>
        <row r="194">
          <cell r="B194" t="str">
            <v>Tarifa bi-horária</v>
          </cell>
          <cell r="C194"/>
          <cell r="D194"/>
          <cell r="E194"/>
          <cell r="F194"/>
          <cell r="G194"/>
          <cell r="H194"/>
        </row>
        <row r="195">
          <cell r="B195" t="str">
            <v>Horas fora de vazio</v>
          </cell>
          <cell r="C195"/>
          <cell r="D195"/>
          <cell r="E195"/>
          <cell r="F195"/>
          <cell r="G195"/>
          <cell r="H195"/>
        </row>
        <row r="196">
          <cell r="B196" t="str">
            <v>Horas fora de vazio - 1,15</v>
          </cell>
          <cell r="C196"/>
          <cell r="D196"/>
          <cell r="E196"/>
          <cell r="F196"/>
          <cell r="G196"/>
          <cell r="H196"/>
        </row>
        <row r="197">
          <cell r="B197" t="str">
            <v>Horas fora de vazio - 2,3</v>
          </cell>
          <cell r="C197"/>
          <cell r="D197"/>
          <cell r="E197"/>
          <cell r="F197"/>
          <cell r="G197"/>
          <cell r="H197"/>
        </row>
        <row r="198">
          <cell r="B198" t="str">
            <v>Horas de vazio</v>
          </cell>
          <cell r="C198"/>
          <cell r="D198"/>
          <cell r="E198"/>
          <cell r="F198"/>
          <cell r="G198"/>
          <cell r="H198"/>
        </row>
        <row r="199">
          <cell r="B199" t="str">
            <v>Horas de vazio - 1,15</v>
          </cell>
          <cell r="C199"/>
          <cell r="D199"/>
          <cell r="E199"/>
          <cell r="F199"/>
          <cell r="G199"/>
          <cell r="H199"/>
        </row>
        <row r="200">
          <cell r="B200" t="str">
            <v>Horas de vazio - 2,3</v>
          </cell>
          <cell r="C200"/>
          <cell r="D200"/>
          <cell r="E200"/>
          <cell r="F200"/>
          <cell r="G200"/>
          <cell r="H200"/>
        </row>
        <row r="201">
          <cell r="B201" t="str">
            <v>Tarifa Tri-horária</v>
          </cell>
          <cell r="C201"/>
          <cell r="D201"/>
          <cell r="E201"/>
          <cell r="F201"/>
          <cell r="G201"/>
          <cell r="H201"/>
        </row>
        <row r="202">
          <cell r="B202" t="str">
            <v>Horas de ponta</v>
          </cell>
          <cell r="C202"/>
          <cell r="D202"/>
          <cell r="E202"/>
          <cell r="F202"/>
          <cell r="G202"/>
          <cell r="H202"/>
        </row>
        <row r="203">
          <cell r="B203" t="str">
            <v>Horas de ponta - 1,15</v>
          </cell>
          <cell r="C203"/>
          <cell r="D203"/>
          <cell r="E203"/>
          <cell r="F203"/>
          <cell r="G203"/>
          <cell r="H203"/>
        </row>
        <row r="204">
          <cell r="B204" t="str">
            <v>Horas de ponta - 2,3</v>
          </cell>
          <cell r="C204"/>
          <cell r="D204"/>
          <cell r="E204"/>
          <cell r="F204"/>
          <cell r="G204"/>
          <cell r="H204"/>
        </row>
        <row r="205">
          <cell r="B205" t="str">
            <v>Horas cheias</v>
          </cell>
          <cell r="C205"/>
          <cell r="D205"/>
          <cell r="E205"/>
          <cell r="F205"/>
          <cell r="G205"/>
          <cell r="H205"/>
        </row>
        <row r="206">
          <cell r="B206" t="str">
            <v>Horas cheias - 1,15</v>
          </cell>
          <cell r="C206"/>
          <cell r="D206"/>
          <cell r="E206"/>
          <cell r="F206"/>
          <cell r="G206"/>
          <cell r="H206"/>
        </row>
        <row r="207">
          <cell r="B207" t="str">
            <v>Horas cheias - 2,3</v>
          </cell>
          <cell r="C207"/>
          <cell r="D207"/>
          <cell r="E207"/>
          <cell r="F207"/>
          <cell r="G207"/>
          <cell r="H207"/>
        </row>
        <row r="208">
          <cell r="B208" t="str">
            <v>Horas de vazio</v>
          </cell>
          <cell r="C208"/>
          <cell r="D208"/>
          <cell r="E208"/>
          <cell r="F208"/>
          <cell r="G208"/>
          <cell r="H208"/>
        </row>
        <row r="209">
          <cell r="B209" t="str">
            <v>Horas de vazio - 1,15</v>
          </cell>
          <cell r="C209"/>
          <cell r="D209"/>
          <cell r="E209"/>
          <cell r="F209"/>
          <cell r="G209"/>
          <cell r="H209"/>
        </row>
        <row r="210">
          <cell r="B210" t="str">
            <v>Horas de vazio - 2,3</v>
          </cell>
          <cell r="C210"/>
          <cell r="D210"/>
          <cell r="E210"/>
          <cell r="F210"/>
          <cell r="G210"/>
          <cell r="H210"/>
        </row>
        <row r="211">
          <cell r="A211" t="str">
            <v>BTN_VENDA A CLIENTES FINAIS EM BTN SOCIAL (&lt;= 2,3 kVA)</v>
          </cell>
          <cell r="B211" t="str">
            <v>VENDA A CLIENTES FINAIS EM BTN SOCIAL (&lt;= 2,3 kVA)</v>
          </cell>
          <cell r="C211">
            <v>506</v>
          </cell>
          <cell r="D211">
            <v>509</v>
          </cell>
          <cell r="E211">
            <v>510</v>
          </cell>
          <cell r="F211">
            <v>511</v>
          </cell>
          <cell r="G211">
            <v>512</v>
          </cell>
          <cell r="H211">
            <v>513</v>
          </cell>
        </row>
        <row r="212">
          <cell r="A212" t="str">
            <v>BTN_Potência</v>
          </cell>
          <cell r="B212" t="str">
            <v>Potência</v>
          </cell>
          <cell r="C212">
            <v>506</v>
          </cell>
          <cell r="D212">
            <v>509</v>
          </cell>
          <cell r="E212">
            <v>510</v>
          </cell>
          <cell r="F212">
            <v>511</v>
          </cell>
          <cell r="G212">
            <v>512</v>
          </cell>
          <cell r="H212">
            <v>513</v>
          </cell>
        </row>
        <row r="213">
          <cell r="A213" t="str">
            <v>BTN_Tarifa Simples</v>
          </cell>
          <cell r="B213" t="str">
            <v>Tarifa Simples</v>
          </cell>
          <cell r="C213">
            <v>505</v>
          </cell>
          <cell r="D213">
            <v>508</v>
          </cell>
          <cell r="E213">
            <v>509</v>
          </cell>
          <cell r="F213">
            <v>510</v>
          </cell>
          <cell r="G213">
            <v>511</v>
          </cell>
          <cell r="H213">
            <v>512</v>
          </cell>
        </row>
        <row r="214">
          <cell r="A214" t="str">
            <v>BTN_Simples_P_Social_1,15</v>
          </cell>
          <cell r="B214" t="str">
            <v>1,15</v>
          </cell>
          <cell r="C214">
            <v>480</v>
          </cell>
          <cell r="D214">
            <v>483</v>
          </cell>
          <cell r="E214">
            <v>484</v>
          </cell>
          <cell r="F214">
            <v>485</v>
          </cell>
          <cell r="G214">
            <v>486</v>
          </cell>
          <cell r="H214">
            <v>487</v>
          </cell>
        </row>
        <row r="215">
          <cell r="A215" t="str">
            <v>BTN_Simples_P_Social_2,3</v>
          </cell>
          <cell r="B215" t="str">
            <v>2,3</v>
          </cell>
          <cell r="C215">
            <v>25</v>
          </cell>
          <cell r="D215">
            <v>25</v>
          </cell>
          <cell r="E215">
            <v>25</v>
          </cell>
          <cell r="F215">
            <v>25</v>
          </cell>
          <cell r="G215">
            <v>25</v>
          </cell>
          <cell r="H215">
            <v>25</v>
          </cell>
        </row>
        <row r="216">
          <cell r="A216" t="str">
            <v>BTN_Tarifa_bi-horária</v>
          </cell>
          <cell r="B216" t="str">
            <v>Tarifa_bi-horária</v>
          </cell>
          <cell r="C216"/>
          <cell r="D216"/>
          <cell r="E216"/>
          <cell r="F216"/>
          <cell r="G216"/>
          <cell r="H216"/>
        </row>
        <row r="217">
          <cell r="A217" t="str">
            <v>BTN_Bi_P_Social_1,15</v>
          </cell>
          <cell r="B217" t="str">
            <v>1,15</v>
          </cell>
          <cell r="C217"/>
          <cell r="D217"/>
          <cell r="E217"/>
          <cell r="F217"/>
          <cell r="G217"/>
          <cell r="H217"/>
        </row>
        <row r="218">
          <cell r="A218" t="str">
            <v>BTN_Bi_P_Social_2,3</v>
          </cell>
          <cell r="B218" t="str">
            <v>2,3</v>
          </cell>
          <cell r="C218"/>
          <cell r="D218"/>
          <cell r="E218"/>
          <cell r="F218"/>
          <cell r="G218"/>
          <cell r="H218"/>
        </row>
        <row r="219">
          <cell r="A219" t="str">
            <v>BTN_Tarifa Tri-horária</v>
          </cell>
          <cell r="B219" t="str">
            <v>Tarifa Tri-horária</v>
          </cell>
          <cell r="C219">
            <v>1</v>
          </cell>
          <cell r="D219">
            <v>1</v>
          </cell>
          <cell r="E219">
            <v>1</v>
          </cell>
          <cell r="F219">
            <v>1</v>
          </cell>
          <cell r="G219">
            <v>1</v>
          </cell>
          <cell r="H219">
            <v>1</v>
          </cell>
        </row>
        <row r="220">
          <cell r="A220" t="str">
            <v>BTN_Tri_P_Social_1,15</v>
          </cell>
          <cell r="B220" t="str">
            <v>1,15</v>
          </cell>
          <cell r="C220"/>
          <cell r="D220"/>
          <cell r="E220"/>
          <cell r="F220"/>
          <cell r="G220"/>
          <cell r="H220"/>
        </row>
        <row r="221">
          <cell r="A221" t="str">
            <v>BTN_Tri_P_Social_2,3</v>
          </cell>
          <cell r="B221" t="str">
            <v>2,3</v>
          </cell>
          <cell r="C221">
            <v>1</v>
          </cell>
          <cell r="D221">
            <v>1</v>
          </cell>
          <cell r="E221">
            <v>1</v>
          </cell>
          <cell r="F221">
            <v>1</v>
          </cell>
          <cell r="G221">
            <v>1</v>
          </cell>
          <cell r="H221">
            <v>1</v>
          </cell>
        </row>
        <row r="222">
          <cell r="B222" t="str">
            <v>Energia Activa</v>
          </cell>
          <cell r="C222"/>
          <cell r="D222"/>
          <cell r="E222"/>
          <cell r="F222"/>
          <cell r="G222"/>
          <cell r="H222"/>
        </row>
        <row r="223">
          <cell r="B223" t="str">
            <v>Tarifa Simples</v>
          </cell>
          <cell r="C223"/>
          <cell r="D223"/>
          <cell r="E223"/>
          <cell r="F223"/>
          <cell r="G223"/>
          <cell r="H223"/>
        </row>
        <row r="224">
          <cell r="B224" t="str">
            <v>Energia Simples</v>
          </cell>
          <cell r="C224"/>
          <cell r="D224"/>
          <cell r="E224"/>
          <cell r="F224"/>
          <cell r="G224"/>
          <cell r="H224"/>
        </row>
        <row r="225">
          <cell r="B225" t="str">
            <v>Energia Simples - 1,15</v>
          </cell>
          <cell r="C225"/>
          <cell r="D225"/>
          <cell r="E225"/>
          <cell r="F225"/>
          <cell r="G225"/>
          <cell r="H225"/>
        </row>
        <row r="226">
          <cell r="B226" t="str">
            <v>Energia Simples - 2,3</v>
          </cell>
          <cell r="C226"/>
          <cell r="D226"/>
          <cell r="E226"/>
          <cell r="F226"/>
          <cell r="G226"/>
          <cell r="H226"/>
        </row>
        <row r="227">
          <cell r="B227" t="str">
            <v>Tarifa_bi-horária</v>
          </cell>
          <cell r="C227"/>
          <cell r="D227"/>
          <cell r="E227"/>
          <cell r="F227"/>
          <cell r="G227"/>
          <cell r="H227"/>
        </row>
        <row r="228">
          <cell r="B228" t="str">
            <v>Horas fora de vazio</v>
          </cell>
          <cell r="C228"/>
          <cell r="D228"/>
          <cell r="E228"/>
          <cell r="F228"/>
          <cell r="G228"/>
          <cell r="H228"/>
        </row>
        <row r="229">
          <cell r="B229" t="str">
            <v>Horas fora de vazio - 1,15</v>
          </cell>
          <cell r="C229"/>
          <cell r="D229"/>
          <cell r="E229"/>
          <cell r="F229"/>
          <cell r="G229"/>
          <cell r="H229"/>
        </row>
        <row r="230">
          <cell r="B230" t="str">
            <v>Horas fora de vazio - 2,3</v>
          </cell>
          <cell r="C230"/>
          <cell r="D230"/>
          <cell r="E230"/>
          <cell r="F230"/>
          <cell r="G230"/>
          <cell r="H230"/>
        </row>
        <row r="231">
          <cell r="B231" t="str">
            <v>Horas de vazio</v>
          </cell>
          <cell r="C231"/>
          <cell r="D231"/>
          <cell r="E231"/>
          <cell r="F231"/>
          <cell r="G231"/>
          <cell r="H231"/>
        </row>
        <row r="232">
          <cell r="B232" t="str">
            <v>Horas de vazio - 1,15</v>
          </cell>
          <cell r="C232"/>
          <cell r="D232"/>
          <cell r="E232"/>
          <cell r="F232"/>
          <cell r="G232"/>
          <cell r="H232"/>
        </row>
        <row r="233">
          <cell r="B233" t="str">
            <v>Horas de vazio - 2,3</v>
          </cell>
          <cell r="C233"/>
          <cell r="D233"/>
          <cell r="E233"/>
          <cell r="F233"/>
          <cell r="G233"/>
          <cell r="H233"/>
        </row>
        <row r="234">
          <cell r="B234" t="str">
            <v>Tarifa Tri-horária</v>
          </cell>
          <cell r="C234"/>
          <cell r="D234"/>
          <cell r="E234"/>
          <cell r="F234"/>
          <cell r="G234"/>
          <cell r="H234"/>
        </row>
        <row r="235">
          <cell r="B235" t="str">
            <v>Horas de ponta</v>
          </cell>
          <cell r="C235"/>
          <cell r="D235"/>
          <cell r="E235"/>
          <cell r="F235"/>
          <cell r="G235"/>
          <cell r="H235"/>
        </row>
        <row r="236">
          <cell r="B236" t="str">
            <v>Horas de ponta - 1,15</v>
          </cell>
          <cell r="C236"/>
          <cell r="D236"/>
          <cell r="E236"/>
          <cell r="F236"/>
          <cell r="G236"/>
          <cell r="H236"/>
        </row>
        <row r="237">
          <cell r="B237" t="str">
            <v>Horas de ponta - 2,3</v>
          </cell>
          <cell r="C237"/>
          <cell r="D237"/>
          <cell r="E237"/>
          <cell r="F237"/>
          <cell r="G237"/>
          <cell r="H237"/>
        </row>
        <row r="238">
          <cell r="B238" t="str">
            <v>Horas cheias</v>
          </cell>
          <cell r="C238"/>
          <cell r="D238"/>
          <cell r="E238"/>
          <cell r="F238"/>
          <cell r="G238"/>
          <cell r="H238"/>
        </row>
        <row r="239">
          <cell r="B239" t="str">
            <v>Horas cheias - 1,15</v>
          </cell>
          <cell r="C239"/>
          <cell r="D239"/>
          <cell r="E239"/>
          <cell r="F239"/>
          <cell r="G239"/>
          <cell r="H239"/>
        </row>
        <row r="240">
          <cell r="B240" t="str">
            <v>Horas cheias - 2,3</v>
          </cell>
          <cell r="C240"/>
          <cell r="D240"/>
          <cell r="E240"/>
          <cell r="F240"/>
          <cell r="G240"/>
          <cell r="H240"/>
        </row>
        <row r="241">
          <cell r="B241" t="str">
            <v>Horas de vazio</v>
          </cell>
          <cell r="C241"/>
          <cell r="D241"/>
          <cell r="E241"/>
          <cell r="F241"/>
          <cell r="G241"/>
          <cell r="H241"/>
        </row>
        <row r="242">
          <cell r="B242" t="str">
            <v>Horas de vazio - 1,15</v>
          </cell>
          <cell r="C242"/>
          <cell r="D242"/>
          <cell r="E242"/>
          <cell r="F242"/>
          <cell r="G242"/>
          <cell r="H242"/>
        </row>
        <row r="243">
          <cell r="B243" t="str">
            <v>Horas de vazio - 2,3</v>
          </cell>
          <cell r="C243"/>
          <cell r="D243"/>
          <cell r="E243"/>
          <cell r="F243"/>
          <cell r="G243"/>
          <cell r="H243"/>
        </row>
        <row r="244">
          <cell r="A244" t="str">
            <v>BTN_VENDA A CLIENTES FINAIS EM BTN Social (&lt;=4,6kVA &gt;2,3kVA)</v>
          </cell>
          <cell r="B244" t="str">
            <v>VENDA A CLIENTES FINAIS EM BTN Social (&lt;=4,6kVA &gt;2,3kVA)</v>
          </cell>
          <cell r="C244">
            <v>18564</v>
          </cell>
          <cell r="D244">
            <v>18648</v>
          </cell>
          <cell r="E244">
            <v>18719</v>
          </cell>
          <cell r="F244">
            <v>18801</v>
          </cell>
          <cell r="G244">
            <v>18862</v>
          </cell>
          <cell r="H244">
            <v>18910</v>
          </cell>
        </row>
        <row r="245">
          <cell r="A245" t="str">
            <v>BTN_Potência</v>
          </cell>
          <cell r="B245" t="str">
            <v>Potência</v>
          </cell>
          <cell r="C245">
            <v>18564</v>
          </cell>
          <cell r="D245">
            <v>18648</v>
          </cell>
          <cell r="E245">
            <v>18719</v>
          </cell>
          <cell r="F245">
            <v>18801</v>
          </cell>
          <cell r="G245">
            <v>18862</v>
          </cell>
          <cell r="H245">
            <v>18910</v>
          </cell>
        </row>
        <row r="246">
          <cell r="A246" t="str">
            <v>BTN_Tarifa Simples</v>
          </cell>
          <cell r="B246" t="str">
            <v>Tarifa Simples</v>
          </cell>
          <cell r="C246">
            <v>13844</v>
          </cell>
          <cell r="D246">
            <v>13907</v>
          </cell>
          <cell r="E246">
            <v>13961</v>
          </cell>
          <cell r="F246">
            <v>14021</v>
          </cell>
          <cell r="G246">
            <v>14066</v>
          </cell>
          <cell r="H246">
            <v>14104</v>
          </cell>
        </row>
        <row r="247">
          <cell r="A247" t="str">
            <v>BTN_Simples_P_Social_3,45</v>
          </cell>
          <cell r="B247" t="str">
            <v>3,45</v>
          </cell>
          <cell r="C247">
            <v>9665</v>
          </cell>
          <cell r="D247">
            <v>9708</v>
          </cell>
          <cell r="E247">
            <v>9747</v>
          </cell>
          <cell r="F247">
            <v>9789</v>
          </cell>
          <cell r="G247">
            <v>9821</v>
          </cell>
          <cell r="H247">
            <v>9847</v>
          </cell>
        </row>
        <row r="248">
          <cell r="A248" t="str">
            <v>BTN_Simples_P_Social_4,6</v>
          </cell>
          <cell r="B248" t="str">
            <v>4,6</v>
          </cell>
          <cell r="C248">
            <v>293</v>
          </cell>
          <cell r="D248">
            <v>294</v>
          </cell>
          <cell r="E248">
            <v>295</v>
          </cell>
          <cell r="F248">
            <v>297</v>
          </cell>
          <cell r="G248">
            <v>297</v>
          </cell>
          <cell r="H248">
            <v>298</v>
          </cell>
        </row>
        <row r="249">
          <cell r="A249" t="str">
            <v>BTN_Simples_P_Social_5,75</v>
          </cell>
          <cell r="B249" t="str">
            <v>5,75</v>
          </cell>
          <cell r="C249">
            <v>85</v>
          </cell>
          <cell r="D249">
            <v>86</v>
          </cell>
          <cell r="E249">
            <v>86</v>
          </cell>
          <cell r="F249">
            <v>86</v>
          </cell>
          <cell r="G249">
            <v>86</v>
          </cell>
          <cell r="H249">
            <v>86</v>
          </cell>
        </row>
        <row r="250">
          <cell r="A250" t="str">
            <v>BTN_Simples_P_Social_6,9</v>
          </cell>
          <cell r="B250" t="str">
            <v>6,9</v>
          </cell>
          <cell r="C250">
            <v>3801</v>
          </cell>
          <cell r="D250">
            <v>3819</v>
          </cell>
          <cell r="E250">
            <v>3833</v>
          </cell>
          <cell r="F250">
            <v>3849</v>
          </cell>
          <cell r="G250">
            <v>3862</v>
          </cell>
          <cell r="H250">
            <v>3873</v>
          </cell>
        </row>
        <row r="251">
          <cell r="A251" t="str">
            <v>BTN_Tarifa_bi-horária</v>
          </cell>
          <cell r="B251" t="str">
            <v>Tarifa_bi-horária</v>
          </cell>
          <cell r="C251">
            <v>97</v>
          </cell>
          <cell r="D251">
            <v>98</v>
          </cell>
          <cell r="E251">
            <v>98</v>
          </cell>
          <cell r="F251">
            <v>98</v>
          </cell>
          <cell r="G251">
            <v>98</v>
          </cell>
          <cell r="H251">
            <v>98</v>
          </cell>
        </row>
        <row r="252">
          <cell r="A252" t="str">
            <v>BTN_Bi_P_Social_3,45</v>
          </cell>
          <cell r="B252" t="str">
            <v>3,45</v>
          </cell>
          <cell r="C252">
            <v>27</v>
          </cell>
          <cell r="D252">
            <v>27</v>
          </cell>
          <cell r="E252">
            <v>27</v>
          </cell>
          <cell r="F252">
            <v>27</v>
          </cell>
          <cell r="G252">
            <v>27</v>
          </cell>
          <cell r="H252">
            <v>27</v>
          </cell>
        </row>
        <row r="253">
          <cell r="A253" t="str">
            <v>BTN_Bi_P_Social_4,6</v>
          </cell>
          <cell r="B253" t="str">
            <v>4,6</v>
          </cell>
          <cell r="C253">
            <v>7</v>
          </cell>
          <cell r="D253">
            <v>7</v>
          </cell>
          <cell r="E253">
            <v>7</v>
          </cell>
          <cell r="F253">
            <v>7</v>
          </cell>
          <cell r="G253">
            <v>7</v>
          </cell>
          <cell r="H253">
            <v>7</v>
          </cell>
        </row>
        <row r="254">
          <cell r="A254" t="str">
            <v>BTN_Bi_P_Social_5,75</v>
          </cell>
          <cell r="B254" t="str">
            <v>5,75</v>
          </cell>
          <cell r="C254">
            <v>1</v>
          </cell>
          <cell r="D254">
            <v>1</v>
          </cell>
          <cell r="E254">
            <v>1</v>
          </cell>
          <cell r="F254">
            <v>1</v>
          </cell>
          <cell r="G254">
            <v>1</v>
          </cell>
          <cell r="H254">
            <v>1</v>
          </cell>
        </row>
        <row r="255">
          <cell r="A255" t="str">
            <v>BTN_Bi_P_Social_6,9</v>
          </cell>
          <cell r="B255" t="str">
            <v>6,9</v>
          </cell>
          <cell r="C255">
            <v>62</v>
          </cell>
          <cell r="D255">
            <v>63</v>
          </cell>
          <cell r="E255">
            <v>63</v>
          </cell>
          <cell r="F255">
            <v>63</v>
          </cell>
          <cell r="G255">
            <v>63</v>
          </cell>
          <cell r="H255">
            <v>63</v>
          </cell>
        </row>
        <row r="256">
          <cell r="A256" t="str">
            <v>BTN_Tarifa Tri-horária</v>
          </cell>
          <cell r="B256" t="str">
            <v>Tarifa Tri-horária</v>
          </cell>
          <cell r="C256">
            <v>4623</v>
          </cell>
          <cell r="D256">
            <v>4643</v>
          </cell>
          <cell r="E256">
            <v>4660</v>
          </cell>
          <cell r="F256">
            <v>4682</v>
          </cell>
          <cell r="G256">
            <v>4698</v>
          </cell>
          <cell r="H256">
            <v>4708</v>
          </cell>
        </row>
        <row r="257">
          <cell r="A257" t="str">
            <v>BTN_Tri_P_Social_3,45</v>
          </cell>
          <cell r="B257" t="str">
            <v>3,45</v>
          </cell>
          <cell r="C257">
            <v>2205</v>
          </cell>
          <cell r="D257">
            <v>2216</v>
          </cell>
          <cell r="E257">
            <v>2225</v>
          </cell>
          <cell r="F257">
            <v>2235</v>
          </cell>
          <cell r="G257">
            <v>2242</v>
          </cell>
          <cell r="H257">
            <v>2248</v>
          </cell>
        </row>
        <row r="258">
          <cell r="A258" t="str">
            <v>BTN_Tri_P_Social_4,6</v>
          </cell>
          <cell r="B258" t="str">
            <v>4,6</v>
          </cell>
          <cell r="C258">
            <v>331</v>
          </cell>
          <cell r="D258">
            <v>332</v>
          </cell>
          <cell r="E258">
            <v>333</v>
          </cell>
          <cell r="F258">
            <v>335</v>
          </cell>
          <cell r="G258">
            <v>336</v>
          </cell>
          <cell r="H258">
            <v>336</v>
          </cell>
        </row>
        <row r="259">
          <cell r="A259" t="str">
            <v>BTN_Tri_P_Social_5,75</v>
          </cell>
          <cell r="B259" t="str">
            <v>5,75</v>
          </cell>
          <cell r="C259">
            <v>114</v>
          </cell>
          <cell r="D259">
            <v>114</v>
          </cell>
          <cell r="E259">
            <v>115</v>
          </cell>
          <cell r="F259">
            <v>115</v>
          </cell>
          <cell r="G259">
            <v>116</v>
          </cell>
          <cell r="H259">
            <v>116</v>
          </cell>
        </row>
        <row r="260">
          <cell r="A260" t="str">
            <v>BTN_Tri_P_Social_6,9</v>
          </cell>
          <cell r="B260" t="str">
            <v>6,9</v>
          </cell>
          <cell r="C260">
            <v>1973</v>
          </cell>
          <cell r="D260">
            <v>1981</v>
          </cell>
          <cell r="E260">
            <v>1987</v>
          </cell>
          <cell r="F260">
            <v>1997</v>
          </cell>
          <cell r="G260">
            <v>2004</v>
          </cell>
          <cell r="H260">
            <v>2008</v>
          </cell>
        </row>
        <row r="261">
          <cell r="B261" t="str">
            <v>Energia Activa</v>
          </cell>
          <cell r="C261"/>
          <cell r="D261"/>
          <cell r="E261"/>
          <cell r="F261"/>
          <cell r="G261"/>
          <cell r="H261"/>
        </row>
        <row r="262">
          <cell r="B262" t="str">
            <v>Tarifa Simples</v>
          </cell>
          <cell r="C262"/>
          <cell r="D262"/>
          <cell r="E262"/>
          <cell r="F262"/>
          <cell r="G262"/>
          <cell r="H262"/>
        </row>
        <row r="263">
          <cell r="B263" t="str">
            <v>Energia Simples</v>
          </cell>
          <cell r="C263"/>
          <cell r="D263"/>
          <cell r="E263"/>
          <cell r="F263"/>
          <cell r="G263"/>
          <cell r="H263"/>
        </row>
        <row r="264">
          <cell r="B264" t="str">
            <v>Energia Simples - 3,45</v>
          </cell>
          <cell r="C264"/>
          <cell r="D264"/>
          <cell r="E264"/>
          <cell r="F264"/>
          <cell r="G264"/>
          <cell r="H264"/>
        </row>
        <row r="265">
          <cell r="B265" t="str">
            <v>Energia Simples - 4,6</v>
          </cell>
          <cell r="C265"/>
          <cell r="D265"/>
          <cell r="E265"/>
          <cell r="F265"/>
          <cell r="G265"/>
          <cell r="H265"/>
        </row>
        <row r="266">
          <cell r="B266" t="str">
            <v>Energia Simples - 5,75</v>
          </cell>
          <cell r="C266"/>
          <cell r="D266"/>
          <cell r="E266"/>
          <cell r="F266"/>
          <cell r="G266"/>
          <cell r="H266"/>
        </row>
        <row r="267">
          <cell r="B267" t="str">
            <v>Energia Simples - 6,9</v>
          </cell>
          <cell r="C267"/>
          <cell r="D267"/>
          <cell r="E267"/>
          <cell r="F267"/>
          <cell r="G267"/>
          <cell r="H267"/>
        </row>
        <row r="268">
          <cell r="B268" t="str">
            <v>Tarifa_bi-horária</v>
          </cell>
          <cell r="C268"/>
          <cell r="D268"/>
          <cell r="E268"/>
          <cell r="F268"/>
          <cell r="G268"/>
          <cell r="H268"/>
        </row>
        <row r="269">
          <cell r="B269" t="str">
            <v>Horas fora vazio</v>
          </cell>
          <cell r="C269"/>
          <cell r="D269"/>
          <cell r="E269"/>
          <cell r="F269"/>
          <cell r="G269"/>
          <cell r="H269"/>
        </row>
        <row r="270">
          <cell r="B270" t="str">
            <v>Horas fora vazio - 3,45</v>
          </cell>
          <cell r="C270"/>
          <cell r="D270"/>
          <cell r="E270"/>
          <cell r="F270"/>
          <cell r="G270"/>
          <cell r="H270"/>
        </row>
        <row r="271">
          <cell r="B271" t="str">
            <v>Horas fora vazio - 4,6</v>
          </cell>
          <cell r="C271"/>
          <cell r="D271"/>
          <cell r="E271"/>
          <cell r="F271"/>
          <cell r="G271"/>
          <cell r="H271"/>
        </row>
        <row r="272">
          <cell r="B272" t="str">
            <v>Horas fora vazio - 5,75</v>
          </cell>
          <cell r="C272"/>
          <cell r="D272"/>
          <cell r="E272"/>
          <cell r="F272"/>
          <cell r="G272"/>
          <cell r="H272"/>
        </row>
        <row r="273">
          <cell r="B273" t="str">
            <v>Horas fora vazio - 6,9</v>
          </cell>
          <cell r="C273"/>
          <cell r="D273"/>
          <cell r="E273"/>
          <cell r="F273"/>
          <cell r="G273"/>
          <cell r="H273"/>
        </row>
        <row r="274">
          <cell r="B274" t="str">
            <v>Horas de vazio</v>
          </cell>
          <cell r="C274"/>
          <cell r="D274"/>
          <cell r="E274"/>
          <cell r="F274"/>
          <cell r="G274"/>
          <cell r="H274"/>
        </row>
        <row r="275">
          <cell r="B275" t="str">
            <v>Horas de vazio - 3,45</v>
          </cell>
          <cell r="C275"/>
          <cell r="D275"/>
          <cell r="E275"/>
          <cell r="F275"/>
          <cell r="G275"/>
          <cell r="H275"/>
        </row>
        <row r="276">
          <cell r="B276" t="str">
            <v>Horas de vazio - 4,6</v>
          </cell>
          <cell r="C276"/>
          <cell r="D276"/>
          <cell r="E276"/>
          <cell r="F276"/>
          <cell r="G276"/>
          <cell r="H276"/>
        </row>
        <row r="277">
          <cell r="B277" t="str">
            <v>Horas de vazio - 5,75</v>
          </cell>
          <cell r="C277"/>
          <cell r="D277"/>
          <cell r="E277"/>
          <cell r="F277"/>
          <cell r="G277"/>
          <cell r="H277"/>
        </row>
        <row r="278">
          <cell r="B278" t="str">
            <v>Horas de vazio - 6,9</v>
          </cell>
          <cell r="C278"/>
          <cell r="D278"/>
          <cell r="E278"/>
          <cell r="F278"/>
          <cell r="G278"/>
          <cell r="H278"/>
        </row>
        <row r="279">
          <cell r="B279" t="str">
            <v>Tarifa Tri-horária</v>
          </cell>
          <cell r="C279"/>
          <cell r="D279"/>
          <cell r="E279"/>
          <cell r="F279"/>
          <cell r="G279"/>
          <cell r="H279"/>
        </row>
        <row r="280">
          <cell r="B280" t="str">
            <v>Horas de ponta</v>
          </cell>
          <cell r="C280"/>
          <cell r="D280"/>
          <cell r="E280"/>
          <cell r="F280"/>
          <cell r="G280"/>
          <cell r="H280"/>
        </row>
        <row r="281">
          <cell r="B281" t="str">
            <v>Horas de ponta - 3,45</v>
          </cell>
          <cell r="C281"/>
          <cell r="D281"/>
          <cell r="E281"/>
          <cell r="F281"/>
          <cell r="G281"/>
          <cell r="H281"/>
        </row>
        <row r="282">
          <cell r="B282" t="str">
            <v>Horas de ponta - 4,6</v>
          </cell>
          <cell r="C282"/>
          <cell r="D282"/>
          <cell r="E282"/>
          <cell r="F282"/>
          <cell r="G282"/>
          <cell r="H282"/>
        </row>
        <row r="283">
          <cell r="B283" t="str">
            <v>Horas de ponta - 5,75</v>
          </cell>
          <cell r="C283"/>
          <cell r="D283"/>
          <cell r="E283"/>
          <cell r="F283"/>
          <cell r="G283"/>
          <cell r="H283"/>
        </row>
        <row r="284">
          <cell r="B284" t="str">
            <v>Horas de ponta - 6,9</v>
          </cell>
          <cell r="C284"/>
          <cell r="D284"/>
          <cell r="E284"/>
          <cell r="F284"/>
          <cell r="G284"/>
          <cell r="H284"/>
        </row>
        <row r="285">
          <cell r="B285" t="str">
            <v>Horas cheia</v>
          </cell>
          <cell r="C285"/>
          <cell r="D285"/>
          <cell r="E285"/>
          <cell r="F285"/>
          <cell r="G285"/>
          <cell r="H285"/>
        </row>
        <row r="286">
          <cell r="B286" t="str">
            <v>Horas cheia - 3,45</v>
          </cell>
          <cell r="C286"/>
          <cell r="D286"/>
          <cell r="E286"/>
          <cell r="F286"/>
          <cell r="G286"/>
          <cell r="H286"/>
        </row>
        <row r="287">
          <cell r="B287" t="str">
            <v>Horas cheia - 4,6</v>
          </cell>
          <cell r="C287"/>
          <cell r="D287"/>
          <cell r="E287"/>
          <cell r="F287"/>
          <cell r="G287"/>
          <cell r="H287"/>
        </row>
        <row r="288">
          <cell r="B288" t="str">
            <v>Horas cheia - 5,75</v>
          </cell>
          <cell r="C288"/>
          <cell r="D288"/>
          <cell r="E288"/>
          <cell r="F288"/>
          <cell r="G288"/>
          <cell r="H288"/>
        </row>
        <row r="289">
          <cell r="B289" t="str">
            <v>Horas cheia - 6,9</v>
          </cell>
          <cell r="C289"/>
          <cell r="D289"/>
          <cell r="E289"/>
          <cell r="F289"/>
          <cell r="G289"/>
          <cell r="H289"/>
        </row>
        <row r="290">
          <cell r="B290" t="str">
            <v>Horas de vazio</v>
          </cell>
          <cell r="C290"/>
          <cell r="D290"/>
          <cell r="E290"/>
          <cell r="F290"/>
          <cell r="G290"/>
          <cell r="H290"/>
        </row>
        <row r="291">
          <cell r="B291" t="str">
            <v>Horas de vazio - 3,45</v>
          </cell>
          <cell r="C291"/>
          <cell r="D291"/>
          <cell r="E291"/>
          <cell r="F291"/>
          <cell r="G291"/>
          <cell r="H291"/>
        </row>
        <row r="292">
          <cell r="B292" t="str">
            <v>Horas de vazio - 4,6</v>
          </cell>
          <cell r="C292"/>
          <cell r="D292"/>
          <cell r="E292"/>
          <cell r="F292"/>
          <cell r="G292"/>
          <cell r="H292"/>
        </row>
        <row r="293">
          <cell r="B293" t="str">
            <v>Horas de vazio - 5,75</v>
          </cell>
          <cell r="C293"/>
          <cell r="D293"/>
          <cell r="E293"/>
          <cell r="F293"/>
          <cell r="G293"/>
          <cell r="H293"/>
        </row>
        <row r="294">
          <cell r="B294" t="str">
            <v>Horas de vazio - 6,9</v>
          </cell>
          <cell r="C294"/>
          <cell r="D294"/>
          <cell r="E294"/>
          <cell r="F294"/>
          <cell r="G294"/>
          <cell r="H294"/>
        </row>
        <row r="295">
          <cell r="A295" t="str">
            <v>BTN_VENDA A CLIENTES FINAIS EM BTN (Trabalhadores)</v>
          </cell>
          <cell r="B295" t="str">
            <v>VENDA A CLIENTES FINAIS EM BTN (Trabalhadores)</v>
          </cell>
          <cell r="C295">
            <v>1308</v>
          </cell>
          <cell r="D295">
            <v>1310</v>
          </cell>
          <cell r="E295">
            <v>1313</v>
          </cell>
          <cell r="F295">
            <v>1315</v>
          </cell>
          <cell r="G295">
            <v>1317</v>
          </cell>
          <cell r="H295">
            <v>1319</v>
          </cell>
        </row>
        <row r="296">
          <cell r="A296" t="str">
            <v>BTN_Potência</v>
          </cell>
          <cell r="B296" t="str">
            <v>Potência</v>
          </cell>
          <cell r="C296">
            <v>1308</v>
          </cell>
          <cell r="D296">
            <v>1310</v>
          </cell>
          <cell r="E296">
            <v>1313</v>
          </cell>
          <cell r="F296">
            <v>1315</v>
          </cell>
          <cell r="G296">
            <v>1317</v>
          </cell>
          <cell r="H296">
            <v>1319</v>
          </cell>
        </row>
        <row r="297">
          <cell r="A297" t="str">
            <v>BTN_Tarifa Simples</v>
          </cell>
          <cell r="B297" t="str">
            <v>Tarifa Simples</v>
          </cell>
          <cell r="C297">
            <v>961</v>
          </cell>
          <cell r="D297">
            <v>961</v>
          </cell>
          <cell r="E297">
            <v>963</v>
          </cell>
          <cell r="F297">
            <v>965</v>
          </cell>
          <cell r="G297">
            <v>967</v>
          </cell>
          <cell r="H297">
            <v>969</v>
          </cell>
        </row>
        <row r="298">
          <cell r="A298" t="str">
            <v>BTN_Simples_P_TRAB_1,15</v>
          </cell>
          <cell r="B298" t="str">
            <v>1,15</v>
          </cell>
          <cell r="C298"/>
          <cell r="D298"/>
          <cell r="E298"/>
          <cell r="F298"/>
          <cell r="G298"/>
          <cell r="H298"/>
        </row>
        <row r="299">
          <cell r="A299" t="str">
            <v>BTN_Simples_P_TRAB_2,3</v>
          </cell>
          <cell r="B299" t="str">
            <v>2,3</v>
          </cell>
          <cell r="C299"/>
          <cell r="D299"/>
          <cell r="E299"/>
          <cell r="F299"/>
          <cell r="G299"/>
          <cell r="H299"/>
        </row>
        <row r="300">
          <cell r="A300" t="str">
            <v>BTN_Simples_P_TRAB_3,45</v>
          </cell>
          <cell r="B300" t="str">
            <v>3,45</v>
          </cell>
          <cell r="C300">
            <v>61</v>
          </cell>
          <cell r="D300">
            <v>61</v>
          </cell>
          <cell r="E300">
            <v>61</v>
          </cell>
          <cell r="F300">
            <v>61</v>
          </cell>
          <cell r="G300">
            <v>62</v>
          </cell>
          <cell r="H300">
            <v>62</v>
          </cell>
        </row>
        <row r="301">
          <cell r="A301" t="str">
            <v>BTN_Simples_P_TRAB_4,6</v>
          </cell>
          <cell r="B301" t="str">
            <v>4,6</v>
          </cell>
          <cell r="C301">
            <v>1</v>
          </cell>
          <cell r="D301">
            <v>1</v>
          </cell>
          <cell r="E301">
            <v>1</v>
          </cell>
          <cell r="F301">
            <v>1</v>
          </cell>
          <cell r="G301">
            <v>1</v>
          </cell>
          <cell r="H301">
            <v>1</v>
          </cell>
        </row>
        <row r="302">
          <cell r="A302" t="str">
            <v>BTN_Simples_P_TRAB_5,75</v>
          </cell>
          <cell r="B302" t="str">
            <v>5,75</v>
          </cell>
          <cell r="C302">
            <v>1</v>
          </cell>
          <cell r="D302">
            <v>1</v>
          </cell>
          <cell r="E302">
            <v>1</v>
          </cell>
          <cell r="F302">
            <v>1</v>
          </cell>
          <cell r="G302">
            <v>1</v>
          </cell>
          <cell r="H302">
            <v>1</v>
          </cell>
        </row>
        <row r="303">
          <cell r="A303" t="str">
            <v>BTN_Simples_P_TRAB_6,9</v>
          </cell>
          <cell r="B303" t="str">
            <v>6,9</v>
          </cell>
          <cell r="C303">
            <v>594</v>
          </cell>
          <cell r="D303">
            <v>594</v>
          </cell>
          <cell r="E303">
            <v>592</v>
          </cell>
          <cell r="F303">
            <v>594</v>
          </cell>
          <cell r="G303">
            <v>595</v>
          </cell>
          <cell r="H303">
            <v>597</v>
          </cell>
        </row>
        <row r="304">
          <cell r="A304" t="str">
            <v>BTN_Simples_P_TRAB_10,35</v>
          </cell>
          <cell r="B304" t="str">
            <v>10,35</v>
          </cell>
          <cell r="C304">
            <v>62</v>
          </cell>
          <cell r="D304">
            <v>62</v>
          </cell>
          <cell r="E304">
            <v>63</v>
          </cell>
          <cell r="F304">
            <v>63</v>
          </cell>
          <cell r="G304">
            <v>63</v>
          </cell>
          <cell r="H304">
            <v>63</v>
          </cell>
        </row>
        <row r="305">
          <cell r="A305" t="str">
            <v>BTN_Simples_P_TRAB_13,8</v>
          </cell>
          <cell r="B305" t="str">
            <v>13,8</v>
          </cell>
          <cell r="C305">
            <v>105</v>
          </cell>
          <cell r="D305">
            <v>105</v>
          </cell>
          <cell r="E305">
            <v>107</v>
          </cell>
          <cell r="F305">
            <v>107</v>
          </cell>
          <cell r="G305">
            <v>107</v>
          </cell>
          <cell r="H305">
            <v>107</v>
          </cell>
        </row>
        <row r="306">
          <cell r="A306" t="str">
            <v>BTN_Simples_P_TRAB_17,25</v>
          </cell>
          <cell r="B306" t="str">
            <v>17,25</v>
          </cell>
          <cell r="C306">
            <v>96</v>
          </cell>
          <cell r="D306">
            <v>96</v>
          </cell>
          <cell r="E306">
            <v>97</v>
          </cell>
          <cell r="F306">
            <v>97</v>
          </cell>
          <cell r="G306">
            <v>97</v>
          </cell>
          <cell r="H306">
            <v>97</v>
          </cell>
        </row>
        <row r="307">
          <cell r="A307" t="str">
            <v>BTN_Simples_P_TRAB_20,7</v>
          </cell>
          <cell r="B307" t="str">
            <v>20,7</v>
          </cell>
          <cell r="C307">
            <v>41</v>
          </cell>
          <cell r="D307">
            <v>41</v>
          </cell>
          <cell r="E307">
            <v>41</v>
          </cell>
          <cell r="F307">
            <v>41</v>
          </cell>
          <cell r="G307">
            <v>41</v>
          </cell>
          <cell r="H307">
            <v>41</v>
          </cell>
        </row>
        <row r="308">
          <cell r="A308" t="str">
            <v>BTN_Tarifa bi-horária</v>
          </cell>
          <cell r="B308" t="str">
            <v>Tarifa bi-horária</v>
          </cell>
          <cell r="C308">
            <v>19</v>
          </cell>
          <cell r="D308">
            <v>19</v>
          </cell>
          <cell r="E308">
            <v>19</v>
          </cell>
          <cell r="F308">
            <v>19</v>
          </cell>
          <cell r="G308">
            <v>19</v>
          </cell>
          <cell r="H308">
            <v>19</v>
          </cell>
        </row>
        <row r="309">
          <cell r="A309" t="str">
            <v>BTN_Bi_P_TRAB_1,15</v>
          </cell>
          <cell r="B309" t="str">
            <v>1,15</v>
          </cell>
          <cell r="C309"/>
          <cell r="D309"/>
          <cell r="E309"/>
          <cell r="F309"/>
          <cell r="G309"/>
          <cell r="H309"/>
        </row>
        <row r="310">
          <cell r="A310" t="str">
            <v>BTN_Bi_P_TRAB_2,3</v>
          </cell>
          <cell r="B310" t="str">
            <v>2,3</v>
          </cell>
          <cell r="C310"/>
          <cell r="D310"/>
          <cell r="E310"/>
          <cell r="F310"/>
          <cell r="G310"/>
          <cell r="H310"/>
        </row>
        <row r="311">
          <cell r="A311" t="str">
            <v>BTN_Bi_P_TRAB_3,45</v>
          </cell>
          <cell r="B311" t="str">
            <v>3,45</v>
          </cell>
          <cell r="C311"/>
          <cell r="D311"/>
          <cell r="E311"/>
          <cell r="F311"/>
          <cell r="G311"/>
          <cell r="H311"/>
        </row>
        <row r="312">
          <cell r="A312" t="str">
            <v>BTN_Bi_P_TRAB_4,6</v>
          </cell>
          <cell r="B312" t="str">
            <v>4,6</v>
          </cell>
          <cell r="C312"/>
          <cell r="D312"/>
          <cell r="E312"/>
          <cell r="F312"/>
          <cell r="G312"/>
          <cell r="H312"/>
        </row>
        <row r="313">
          <cell r="A313" t="str">
            <v>BTN_Bi_P_TRAB_5,75</v>
          </cell>
          <cell r="B313" t="str">
            <v>5,75</v>
          </cell>
          <cell r="C313"/>
          <cell r="D313"/>
          <cell r="E313"/>
          <cell r="F313"/>
          <cell r="G313"/>
          <cell r="H313"/>
        </row>
        <row r="314">
          <cell r="A314" t="str">
            <v>BTN_Bi_P_TRAB_6,9</v>
          </cell>
          <cell r="B314" t="str">
            <v>6,9</v>
          </cell>
          <cell r="C314">
            <v>10</v>
          </cell>
          <cell r="D314">
            <v>10</v>
          </cell>
          <cell r="E314">
            <v>10</v>
          </cell>
          <cell r="F314">
            <v>10</v>
          </cell>
          <cell r="G314">
            <v>10</v>
          </cell>
          <cell r="H314">
            <v>10</v>
          </cell>
        </row>
        <row r="315">
          <cell r="A315" t="str">
            <v>BTN_Bi_P_TRAB_10,35</v>
          </cell>
          <cell r="B315" t="str">
            <v>10,35</v>
          </cell>
          <cell r="C315">
            <v>1</v>
          </cell>
          <cell r="D315">
            <v>1</v>
          </cell>
          <cell r="E315">
            <v>1</v>
          </cell>
          <cell r="F315">
            <v>1</v>
          </cell>
          <cell r="G315">
            <v>1</v>
          </cell>
          <cell r="H315">
            <v>1</v>
          </cell>
        </row>
        <row r="316">
          <cell r="A316" t="str">
            <v>BTN_Bi_P_TRAB_13,8</v>
          </cell>
          <cell r="B316" t="str">
            <v>13,8</v>
          </cell>
          <cell r="C316"/>
          <cell r="D316"/>
          <cell r="E316"/>
          <cell r="F316"/>
          <cell r="G316"/>
          <cell r="H316"/>
        </row>
        <row r="317">
          <cell r="A317" t="str">
            <v>BTN_Bi_P_TRAB_17,25</v>
          </cell>
          <cell r="B317" t="str">
            <v>17,25</v>
          </cell>
          <cell r="C317">
            <v>7</v>
          </cell>
          <cell r="D317">
            <v>7</v>
          </cell>
          <cell r="E317">
            <v>7</v>
          </cell>
          <cell r="F317">
            <v>7</v>
          </cell>
          <cell r="G317">
            <v>7</v>
          </cell>
          <cell r="H317">
            <v>7</v>
          </cell>
        </row>
        <row r="318">
          <cell r="A318" t="str">
            <v>BTN_Bi_P_TRAB_20,7</v>
          </cell>
          <cell r="B318" t="str">
            <v>20,7</v>
          </cell>
          <cell r="C318">
            <v>1</v>
          </cell>
          <cell r="D318">
            <v>1</v>
          </cell>
          <cell r="E318">
            <v>1</v>
          </cell>
          <cell r="F318">
            <v>1</v>
          </cell>
          <cell r="G318">
            <v>1</v>
          </cell>
          <cell r="H318">
            <v>1</v>
          </cell>
        </row>
        <row r="319">
          <cell r="A319" t="str">
            <v>BTN_Tarifa tri-horária</v>
          </cell>
          <cell r="B319" t="str">
            <v>Tarifa tri-horária</v>
          </cell>
          <cell r="C319">
            <v>328</v>
          </cell>
          <cell r="D319">
            <v>330</v>
          </cell>
          <cell r="E319">
            <v>331</v>
          </cell>
          <cell r="F319">
            <v>331</v>
          </cell>
          <cell r="G319">
            <v>331</v>
          </cell>
          <cell r="H319">
            <v>331</v>
          </cell>
        </row>
        <row r="320">
          <cell r="A320" t="str">
            <v>BTN_Tri_P_TRAB_1,15</v>
          </cell>
          <cell r="B320" t="str">
            <v>1,15</v>
          </cell>
          <cell r="C320"/>
          <cell r="D320"/>
          <cell r="E320"/>
          <cell r="F320"/>
          <cell r="G320"/>
          <cell r="H320"/>
        </row>
        <row r="321">
          <cell r="A321" t="str">
            <v>BTN_Tri_P_TRAB_2,3</v>
          </cell>
          <cell r="B321" t="str">
            <v>2,3</v>
          </cell>
          <cell r="C321"/>
          <cell r="D321"/>
          <cell r="E321"/>
          <cell r="F321"/>
          <cell r="G321"/>
          <cell r="H321"/>
        </row>
        <row r="322">
          <cell r="A322" t="str">
            <v>BTN_Tri_P_TRAB_3,45</v>
          </cell>
          <cell r="B322" t="str">
            <v>3,45</v>
          </cell>
          <cell r="C322">
            <v>19</v>
          </cell>
          <cell r="D322">
            <v>19</v>
          </cell>
          <cell r="E322">
            <v>19</v>
          </cell>
          <cell r="F322">
            <v>19</v>
          </cell>
          <cell r="G322">
            <v>19</v>
          </cell>
          <cell r="H322">
            <v>19</v>
          </cell>
        </row>
        <row r="323">
          <cell r="A323" t="str">
            <v>BTN_Tri_P_TRAB_4,6</v>
          </cell>
          <cell r="B323" t="str">
            <v>4,6</v>
          </cell>
          <cell r="C323">
            <v>1</v>
          </cell>
          <cell r="D323">
            <v>1</v>
          </cell>
          <cell r="E323">
            <v>1</v>
          </cell>
          <cell r="F323">
            <v>1</v>
          </cell>
          <cell r="G323">
            <v>1</v>
          </cell>
          <cell r="H323">
            <v>1</v>
          </cell>
        </row>
        <row r="324">
          <cell r="A324" t="str">
            <v>BTN_Tri_P_TRAB_5,75</v>
          </cell>
          <cell r="B324" t="str">
            <v>5,75</v>
          </cell>
          <cell r="C324">
            <v>1</v>
          </cell>
          <cell r="D324">
            <v>1</v>
          </cell>
          <cell r="E324">
            <v>1</v>
          </cell>
          <cell r="F324">
            <v>1</v>
          </cell>
          <cell r="G324">
            <v>1</v>
          </cell>
          <cell r="H324">
            <v>1</v>
          </cell>
        </row>
        <row r="325">
          <cell r="A325" t="str">
            <v>BTN_Tri_P_TRAB_6,9</v>
          </cell>
          <cell r="B325" t="str">
            <v>6,9</v>
          </cell>
          <cell r="C325">
            <v>157</v>
          </cell>
          <cell r="D325">
            <v>157</v>
          </cell>
          <cell r="E325">
            <v>158</v>
          </cell>
          <cell r="F325">
            <v>158</v>
          </cell>
          <cell r="G325">
            <v>158</v>
          </cell>
          <cell r="H325">
            <v>158</v>
          </cell>
        </row>
        <row r="326">
          <cell r="A326" t="str">
            <v>BTN_Tri_P_TRAB_10,35</v>
          </cell>
          <cell r="B326" t="str">
            <v>10,35</v>
          </cell>
          <cell r="C326">
            <v>32</v>
          </cell>
          <cell r="D326">
            <v>33</v>
          </cell>
          <cell r="E326">
            <v>33</v>
          </cell>
          <cell r="F326">
            <v>33</v>
          </cell>
          <cell r="G326">
            <v>33</v>
          </cell>
          <cell r="H326">
            <v>33</v>
          </cell>
        </row>
        <row r="327">
          <cell r="A327" t="str">
            <v>BTN_Tri_P_TRAB_13,8</v>
          </cell>
          <cell r="B327" t="str">
            <v>13,8</v>
          </cell>
          <cell r="C327">
            <v>39</v>
          </cell>
          <cell r="D327">
            <v>39</v>
          </cell>
          <cell r="E327">
            <v>39</v>
          </cell>
          <cell r="F327">
            <v>39</v>
          </cell>
          <cell r="G327">
            <v>39</v>
          </cell>
          <cell r="H327">
            <v>39</v>
          </cell>
        </row>
        <row r="328">
          <cell r="A328" t="str">
            <v>BTN_Tri_P_TRAB_17,25</v>
          </cell>
          <cell r="B328" t="str">
            <v>17,25</v>
          </cell>
          <cell r="C328">
            <v>61</v>
          </cell>
          <cell r="D328">
            <v>62</v>
          </cell>
          <cell r="E328">
            <v>62</v>
          </cell>
          <cell r="F328">
            <v>62</v>
          </cell>
          <cell r="G328">
            <v>62</v>
          </cell>
          <cell r="H328">
            <v>62</v>
          </cell>
        </row>
        <row r="329">
          <cell r="A329" t="str">
            <v>BTN_Tri_P_TRAB_20,7</v>
          </cell>
          <cell r="B329" t="str">
            <v>20,7</v>
          </cell>
          <cell r="C329">
            <v>18</v>
          </cell>
          <cell r="D329">
            <v>18</v>
          </cell>
          <cell r="E329">
            <v>18</v>
          </cell>
          <cell r="F329">
            <v>18</v>
          </cell>
          <cell r="G329">
            <v>18</v>
          </cell>
          <cell r="H329">
            <v>18</v>
          </cell>
        </row>
        <row r="330">
          <cell r="B330" t="str">
            <v>Energia Activa</v>
          </cell>
          <cell r="C330"/>
          <cell r="D330"/>
          <cell r="E330"/>
          <cell r="F330"/>
          <cell r="G330"/>
          <cell r="H330"/>
        </row>
        <row r="331">
          <cell r="B331" t="str">
            <v>Tarifa Simples</v>
          </cell>
          <cell r="C331"/>
          <cell r="D331"/>
          <cell r="E331"/>
          <cell r="F331"/>
          <cell r="G331"/>
          <cell r="H331"/>
        </row>
        <row r="332">
          <cell r="B332" t="str">
            <v>Energia Simples</v>
          </cell>
          <cell r="C332"/>
          <cell r="D332"/>
          <cell r="E332"/>
          <cell r="F332"/>
          <cell r="G332"/>
          <cell r="H332"/>
        </row>
        <row r="333">
          <cell r="B333" t="str">
            <v>Energia Simples - 1,15</v>
          </cell>
          <cell r="C333"/>
          <cell r="D333"/>
          <cell r="E333"/>
          <cell r="F333"/>
          <cell r="G333"/>
          <cell r="H333"/>
        </row>
        <row r="334">
          <cell r="B334" t="str">
            <v>Energia Simples - 2,3</v>
          </cell>
          <cell r="C334"/>
          <cell r="D334"/>
          <cell r="E334"/>
          <cell r="F334"/>
          <cell r="G334"/>
          <cell r="H334"/>
        </row>
        <row r="335">
          <cell r="B335" t="str">
            <v>Energia Simples - 3,45</v>
          </cell>
          <cell r="C335"/>
          <cell r="D335"/>
          <cell r="E335"/>
          <cell r="F335"/>
          <cell r="G335"/>
          <cell r="H335"/>
        </row>
        <row r="336">
          <cell r="B336" t="str">
            <v>Energia Simples - 4,6</v>
          </cell>
          <cell r="C336"/>
          <cell r="D336"/>
          <cell r="E336"/>
          <cell r="F336"/>
          <cell r="G336"/>
          <cell r="H336"/>
        </row>
        <row r="337">
          <cell r="B337" t="str">
            <v>Energia Simples - 5,75</v>
          </cell>
          <cell r="C337"/>
          <cell r="D337"/>
          <cell r="E337"/>
          <cell r="F337"/>
          <cell r="G337"/>
          <cell r="H337"/>
        </row>
        <row r="338">
          <cell r="B338" t="str">
            <v>Energia Simples - 6,9</v>
          </cell>
          <cell r="C338"/>
          <cell r="D338"/>
          <cell r="E338"/>
          <cell r="F338"/>
          <cell r="G338"/>
          <cell r="H338"/>
        </row>
        <row r="339">
          <cell r="B339" t="str">
            <v>Energia Simples - 10,35</v>
          </cell>
          <cell r="C339"/>
          <cell r="D339"/>
          <cell r="E339"/>
          <cell r="F339"/>
          <cell r="G339"/>
          <cell r="H339"/>
        </row>
        <row r="340">
          <cell r="B340" t="str">
            <v>Energia Simples - 13,80</v>
          </cell>
          <cell r="C340"/>
          <cell r="D340"/>
          <cell r="E340"/>
          <cell r="F340"/>
          <cell r="G340"/>
          <cell r="H340"/>
        </row>
        <row r="341">
          <cell r="B341" t="str">
            <v>Energia Simples - 17,25</v>
          </cell>
          <cell r="C341"/>
          <cell r="D341"/>
          <cell r="E341"/>
          <cell r="F341"/>
          <cell r="G341"/>
          <cell r="H341"/>
        </row>
        <row r="342">
          <cell r="B342" t="str">
            <v>Energia Simples - 20,7</v>
          </cell>
          <cell r="C342"/>
          <cell r="D342"/>
          <cell r="E342"/>
          <cell r="F342"/>
          <cell r="G342"/>
          <cell r="H342"/>
        </row>
        <row r="343">
          <cell r="B343" t="str">
            <v>Tarifa_bi-horária</v>
          </cell>
          <cell r="C343"/>
          <cell r="D343"/>
          <cell r="E343"/>
          <cell r="F343"/>
          <cell r="G343"/>
          <cell r="H343"/>
        </row>
        <row r="344">
          <cell r="B344" t="str">
            <v>Horas fora vazio</v>
          </cell>
          <cell r="C344"/>
          <cell r="D344"/>
          <cell r="E344"/>
          <cell r="F344"/>
          <cell r="G344"/>
          <cell r="H344"/>
        </row>
        <row r="345">
          <cell r="B345" t="str">
            <v>Horas fora vazio - 1,15</v>
          </cell>
          <cell r="C345"/>
          <cell r="D345"/>
          <cell r="E345"/>
          <cell r="F345"/>
          <cell r="G345"/>
          <cell r="H345"/>
        </row>
        <row r="346">
          <cell r="B346" t="str">
            <v>Horas fora vazio - 2,3</v>
          </cell>
          <cell r="C346"/>
          <cell r="D346"/>
          <cell r="E346"/>
          <cell r="F346"/>
          <cell r="G346"/>
          <cell r="H346"/>
        </row>
        <row r="347">
          <cell r="B347" t="str">
            <v>Horas fora vazio - 3,45</v>
          </cell>
          <cell r="C347"/>
          <cell r="D347"/>
          <cell r="E347"/>
          <cell r="F347"/>
          <cell r="G347"/>
          <cell r="H347"/>
        </row>
        <row r="348">
          <cell r="B348" t="str">
            <v>Horas fora vazio - 4,6</v>
          </cell>
          <cell r="C348"/>
          <cell r="D348"/>
          <cell r="E348"/>
          <cell r="F348"/>
          <cell r="G348"/>
          <cell r="H348"/>
        </row>
        <row r="349">
          <cell r="B349" t="str">
            <v>Horas fora vazio - 5,75</v>
          </cell>
          <cell r="C349"/>
          <cell r="D349"/>
          <cell r="E349"/>
          <cell r="F349"/>
          <cell r="G349"/>
          <cell r="H349"/>
        </row>
        <row r="350">
          <cell r="B350" t="str">
            <v>Horas fora vazio - 6,9</v>
          </cell>
          <cell r="C350"/>
          <cell r="D350"/>
          <cell r="E350"/>
          <cell r="F350"/>
          <cell r="G350"/>
          <cell r="H350"/>
        </row>
        <row r="351">
          <cell r="B351" t="str">
            <v>Horas fora vazio - 10,35</v>
          </cell>
          <cell r="C351"/>
          <cell r="D351"/>
          <cell r="E351"/>
          <cell r="F351"/>
          <cell r="G351"/>
          <cell r="H351"/>
        </row>
        <row r="352">
          <cell r="B352" t="str">
            <v>Horas fora vazio - 13,80</v>
          </cell>
          <cell r="C352"/>
          <cell r="D352"/>
          <cell r="E352"/>
          <cell r="F352"/>
          <cell r="G352"/>
          <cell r="H352"/>
        </row>
        <row r="353">
          <cell r="B353" t="str">
            <v>Horas fora vazio - 17,25</v>
          </cell>
          <cell r="C353"/>
          <cell r="D353"/>
          <cell r="E353"/>
          <cell r="F353"/>
          <cell r="G353"/>
          <cell r="H353"/>
        </row>
        <row r="354">
          <cell r="B354" t="str">
            <v>Horas fora vazio - 20,7</v>
          </cell>
          <cell r="C354"/>
          <cell r="D354"/>
          <cell r="E354"/>
          <cell r="F354"/>
          <cell r="G354"/>
          <cell r="H354"/>
        </row>
        <row r="355">
          <cell r="B355" t="str">
            <v>Horas de vazio</v>
          </cell>
          <cell r="C355"/>
          <cell r="D355"/>
          <cell r="E355"/>
          <cell r="F355"/>
          <cell r="G355"/>
          <cell r="H355"/>
        </row>
        <row r="356">
          <cell r="B356" t="str">
            <v>Horas de vazio - 1,15</v>
          </cell>
          <cell r="C356"/>
          <cell r="D356"/>
          <cell r="E356"/>
          <cell r="F356"/>
          <cell r="G356"/>
          <cell r="H356"/>
        </row>
        <row r="357">
          <cell r="B357" t="str">
            <v>Horas de vazio - 2,3</v>
          </cell>
          <cell r="C357"/>
          <cell r="D357"/>
          <cell r="E357"/>
          <cell r="F357"/>
          <cell r="G357"/>
          <cell r="H357"/>
        </row>
        <row r="358">
          <cell r="B358" t="str">
            <v>Horas de vazio - 3,45</v>
          </cell>
          <cell r="C358"/>
          <cell r="D358"/>
          <cell r="E358"/>
          <cell r="F358"/>
          <cell r="G358"/>
          <cell r="H358"/>
        </row>
        <row r="359">
          <cell r="B359" t="str">
            <v>Horas de vazio - 4,6</v>
          </cell>
          <cell r="C359"/>
          <cell r="D359"/>
          <cell r="E359"/>
          <cell r="F359"/>
          <cell r="G359"/>
          <cell r="H359"/>
        </row>
        <row r="360">
          <cell r="B360" t="str">
            <v>Horas de vazio - 5,75</v>
          </cell>
          <cell r="C360"/>
          <cell r="D360"/>
          <cell r="E360"/>
          <cell r="F360"/>
          <cell r="G360"/>
          <cell r="H360"/>
        </row>
        <row r="361">
          <cell r="B361" t="str">
            <v>Horas de vazio - 6,9</v>
          </cell>
          <cell r="C361"/>
          <cell r="D361"/>
          <cell r="E361"/>
          <cell r="F361"/>
          <cell r="G361"/>
          <cell r="H361"/>
        </row>
        <row r="362">
          <cell r="B362" t="str">
            <v>Horas de vazio - 10,35</v>
          </cell>
          <cell r="C362"/>
          <cell r="D362"/>
          <cell r="E362"/>
          <cell r="F362"/>
          <cell r="G362"/>
          <cell r="H362"/>
        </row>
        <row r="363">
          <cell r="B363" t="str">
            <v>Horas de vazio - 13,80</v>
          </cell>
          <cell r="C363"/>
          <cell r="D363"/>
          <cell r="E363"/>
          <cell r="F363"/>
          <cell r="G363"/>
          <cell r="H363"/>
        </row>
        <row r="364">
          <cell r="B364" t="str">
            <v>Horas de vazio - 17,25</v>
          </cell>
          <cell r="C364"/>
          <cell r="D364"/>
          <cell r="E364"/>
          <cell r="F364"/>
          <cell r="G364"/>
          <cell r="H364"/>
        </row>
        <row r="365">
          <cell r="B365" t="str">
            <v>Horas de vazio - 20,7</v>
          </cell>
          <cell r="C365"/>
          <cell r="D365"/>
          <cell r="E365"/>
          <cell r="F365"/>
          <cell r="G365"/>
          <cell r="H365"/>
        </row>
        <row r="366">
          <cell r="B366" t="str">
            <v>Tarifa Tri-horária</v>
          </cell>
          <cell r="C366"/>
          <cell r="D366"/>
          <cell r="E366"/>
          <cell r="F366"/>
          <cell r="G366"/>
          <cell r="H366"/>
        </row>
        <row r="367">
          <cell r="B367" t="str">
            <v>Horas de ponta</v>
          </cell>
          <cell r="C367"/>
          <cell r="D367"/>
          <cell r="E367"/>
          <cell r="F367"/>
          <cell r="G367"/>
          <cell r="H367"/>
        </row>
        <row r="368">
          <cell r="B368" t="str">
            <v>Horas de ponta - 1,15</v>
          </cell>
          <cell r="C368"/>
          <cell r="D368"/>
          <cell r="E368"/>
          <cell r="F368"/>
          <cell r="G368"/>
          <cell r="H368"/>
        </row>
        <row r="369">
          <cell r="B369" t="str">
            <v>Horas de ponta - 2,3</v>
          </cell>
          <cell r="C369"/>
          <cell r="D369"/>
          <cell r="E369"/>
          <cell r="F369"/>
          <cell r="G369"/>
          <cell r="H369"/>
        </row>
        <row r="370">
          <cell r="B370" t="str">
            <v>Horas de ponta - 3,45</v>
          </cell>
          <cell r="C370"/>
          <cell r="D370"/>
          <cell r="E370"/>
          <cell r="F370"/>
          <cell r="G370"/>
          <cell r="H370"/>
        </row>
        <row r="371">
          <cell r="B371" t="str">
            <v>Horas de ponta - 4,6</v>
          </cell>
          <cell r="C371"/>
          <cell r="D371"/>
          <cell r="E371"/>
          <cell r="F371"/>
          <cell r="G371"/>
          <cell r="H371"/>
        </row>
        <row r="372">
          <cell r="B372" t="str">
            <v>Horas de ponta - 5,75</v>
          </cell>
          <cell r="C372"/>
          <cell r="D372"/>
          <cell r="E372"/>
          <cell r="F372"/>
          <cell r="G372"/>
          <cell r="H372"/>
        </row>
        <row r="373">
          <cell r="B373" t="str">
            <v>Horas de ponta - 6,9</v>
          </cell>
          <cell r="C373"/>
          <cell r="D373"/>
          <cell r="E373"/>
          <cell r="F373"/>
          <cell r="G373"/>
          <cell r="H373"/>
        </row>
        <row r="374">
          <cell r="B374" t="str">
            <v>Horas de ponta - 10,35</v>
          </cell>
          <cell r="C374"/>
          <cell r="D374"/>
          <cell r="E374"/>
          <cell r="F374"/>
          <cell r="G374"/>
          <cell r="H374"/>
        </row>
        <row r="375">
          <cell r="B375" t="str">
            <v>Horas de ponta - 13,80</v>
          </cell>
          <cell r="C375"/>
          <cell r="D375"/>
          <cell r="E375"/>
          <cell r="F375"/>
          <cell r="G375"/>
          <cell r="H375"/>
        </row>
        <row r="376">
          <cell r="B376" t="str">
            <v>Horas de ponta - 17,25</v>
          </cell>
          <cell r="C376"/>
          <cell r="D376"/>
          <cell r="E376"/>
          <cell r="F376"/>
          <cell r="G376"/>
          <cell r="H376"/>
        </row>
        <row r="377">
          <cell r="B377" t="str">
            <v>Horas de ponta - 20,7</v>
          </cell>
          <cell r="C377"/>
          <cell r="D377"/>
          <cell r="E377"/>
          <cell r="F377"/>
          <cell r="G377"/>
          <cell r="H377"/>
        </row>
        <row r="378">
          <cell r="B378" t="str">
            <v>Horas cheia</v>
          </cell>
          <cell r="C378"/>
          <cell r="D378"/>
          <cell r="E378"/>
          <cell r="F378"/>
          <cell r="G378"/>
          <cell r="H378"/>
        </row>
        <row r="379">
          <cell r="B379" t="str">
            <v>Horas cheia - 1,15</v>
          </cell>
          <cell r="C379"/>
          <cell r="D379"/>
          <cell r="E379"/>
          <cell r="F379"/>
          <cell r="G379"/>
          <cell r="H379"/>
        </row>
        <row r="380">
          <cell r="B380" t="str">
            <v>Horas cheia - 2,3</v>
          </cell>
          <cell r="C380"/>
          <cell r="D380"/>
          <cell r="E380"/>
          <cell r="F380"/>
          <cell r="G380"/>
          <cell r="H380"/>
        </row>
        <row r="381">
          <cell r="B381" t="str">
            <v>Horas cheia - 3,45</v>
          </cell>
          <cell r="C381"/>
          <cell r="D381"/>
          <cell r="E381"/>
          <cell r="F381"/>
          <cell r="G381"/>
          <cell r="H381"/>
        </row>
        <row r="382">
          <cell r="B382" t="str">
            <v>Horas cheia - 4,6</v>
          </cell>
          <cell r="C382"/>
          <cell r="D382"/>
          <cell r="E382"/>
          <cell r="F382"/>
          <cell r="G382"/>
          <cell r="H382"/>
        </row>
        <row r="383">
          <cell r="B383" t="str">
            <v>Horas cheia - 5,75</v>
          </cell>
          <cell r="C383"/>
          <cell r="D383"/>
          <cell r="E383"/>
          <cell r="F383"/>
          <cell r="G383"/>
          <cell r="H383"/>
        </row>
        <row r="384">
          <cell r="B384" t="str">
            <v>Horas cheia - 6,9</v>
          </cell>
          <cell r="C384"/>
          <cell r="D384"/>
          <cell r="E384"/>
          <cell r="F384"/>
          <cell r="G384"/>
          <cell r="H384"/>
        </row>
        <row r="385">
          <cell r="B385" t="str">
            <v>Horas cheia - 10,35</v>
          </cell>
          <cell r="C385"/>
          <cell r="D385"/>
          <cell r="E385"/>
          <cell r="F385"/>
          <cell r="G385"/>
          <cell r="H385"/>
        </row>
        <row r="386">
          <cell r="B386" t="str">
            <v>Horas cheia - 13,80</v>
          </cell>
          <cell r="C386"/>
          <cell r="D386"/>
          <cell r="E386"/>
          <cell r="F386"/>
          <cell r="G386"/>
          <cell r="H386"/>
        </row>
        <row r="387">
          <cell r="B387" t="str">
            <v>Horas cheia - 17,25</v>
          </cell>
          <cell r="C387"/>
          <cell r="D387"/>
          <cell r="E387"/>
          <cell r="F387"/>
          <cell r="G387"/>
          <cell r="H387"/>
        </row>
        <row r="388">
          <cell r="B388" t="str">
            <v>Horas cheia - 20,7</v>
          </cell>
          <cell r="C388"/>
          <cell r="D388"/>
          <cell r="E388"/>
          <cell r="F388"/>
          <cell r="G388"/>
          <cell r="H388"/>
        </row>
        <row r="389">
          <cell r="B389" t="str">
            <v>Horas de vazio</v>
          </cell>
          <cell r="C389"/>
          <cell r="D389"/>
          <cell r="E389"/>
          <cell r="F389"/>
          <cell r="G389"/>
          <cell r="H389"/>
        </row>
        <row r="390">
          <cell r="B390" t="str">
            <v>Horas de vazio - 1,15</v>
          </cell>
          <cell r="C390"/>
          <cell r="D390"/>
          <cell r="E390"/>
          <cell r="F390"/>
          <cell r="G390"/>
          <cell r="H390"/>
        </row>
        <row r="391">
          <cell r="B391" t="str">
            <v>Horas de vazio - 2,3</v>
          </cell>
          <cell r="C391"/>
          <cell r="D391"/>
          <cell r="E391"/>
          <cell r="F391"/>
          <cell r="G391"/>
          <cell r="H391"/>
        </row>
        <row r="392">
          <cell r="B392" t="str">
            <v>Horas de vazio - 3,45</v>
          </cell>
          <cell r="C392"/>
          <cell r="D392"/>
          <cell r="E392"/>
          <cell r="F392"/>
          <cell r="G392"/>
          <cell r="H392"/>
        </row>
        <row r="393">
          <cell r="B393" t="str">
            <v>Horas de vazio - 4,6</v>
          </cell>
          <cell r="C393"/>
          <cell r="D393"/>
          <cell r="E393"/>
          <cell r="F393"/>
          <cell r="G393"/>
          <cell r="H393"/>
        </row>
        <row r="394">
          <cell r="B394" t="str">
            <v>Horas de vazio - 5,75</v>
          </cell>
          <cell r="C394"/>
          <cell r="D394"/>
          <cell r="E394"/>
          <cell r="F394"/>
          <cell r="G394"/>
          <cell r="H394"/>
        </row>
        <row r="395">
          <cell r="B395" t="str">
            <v>Horas de vazio - 6,9</v>
          </cell>
          <cell r="C395"/>
          <cell r="D395"/>
          <cell r="E395"/>
          <cell r="F395"/>
          <cell r="G395"/>
          <cell r="H395"/>
        </row>
        <row r="396">
          <cell r="B396" t="str">
            <v>Horas de vazio - 10,35</v>
          </cell>
          <cell r="C396"/>
          <cell r="D396"/>
          <cell r="E396"/>
          <cell r="F396"/>
          <cell r="G396"/>
          <cell r="H396"/>
        </row>
        <row r="397">
          <cell r="B397" t="str">
            <v>Horas de vazio - 13,80</v>
          </cell>
          <cell r="C397"/>
          <cell r="D397"/>
          <cell r="E397"/>
          <cell r="F397"/>
          <cell r="G397"/>
          <cell r="H397"/>
        </row>
        <row r="398">
          <cell r="B398" t="str">
            <v>Horas de vazio - 17,25</v>
          </cell>
          <cell r="C398"/>
          <cell r="D398"/>
          <cell r="E398"/>
          <cell r="F398"/>
          <cell r="G398"/>
          <cell r="H398"/>
        </row>
        <row r="399">
          <cell r="B399" t="str">
            <v>Horas de vazio - 20,7</v>
          </cell>
          <cell r="C399"/>
          <cell r="D399"/>
          <cell r="E399"/>
          <cell r="F399"/>
          <cell r="G399"/>
          <cell r="H399"/>
        </row>
        <row r="400">
          <cell r="B400" t="str">
            <v>Vendas Não Aplicável</v>
          </cell>
          <cell r="C400"/>
          <cell r="D400"/>
          <cell r="E400"/>
          <cell r="F400"/>
          <cell r="G400"/>
          <cell r="H400"/>
        </row>
      </sheetData>
      <sheetData sheetId="9">
        <row r="13">
          <cell r="C13" t="str">
            <v>2019.TOTAL</v>
          </cell>
          <cell r="D13" t="str">
            <v>2020.TOTAL</v>
          </cell>
          <cell r="E13" t="str">
            <v>2021.TOTAL</v>
          </cell>
          <cell r="F13" t="str">
            <v>2022.TOTAL</v>
          </cell>
          <cell r="G13" t="str">
            <v>2023.TOTAL</v>
          </cell>
          <cell r="H13" t="str">
            <v>2024.TOTAL</v>
          </cell>
        </row>
        <row r="14">
          <cell r="C14" t="str">
            <v>ILHAS_I</v>
          </cell>
          <cell r="D14" t="str">
            <v>ILHAS_I</v>
          </cell>
          <cell r="E14" t="str">
            <v>ILHAS_I</v>
          </cell>
          <cell r="F14" t="str">
            <v>ILHAS_I</v>
          </cell>
          <cell r="G14" t="str">
            <v>ILHAS_I</v>
          </cell>
          <cell r="H14" t="str">
            <v>ILHAS_I</v>
          </cell>
        </row>
        <row r="15">
          <cell r="B15" t="str">
            <v>Vendas Totais</v>
          </cell>
          <cell r="C15">
            <v>849858979.85650384</v>
          </cell>
          <cell r="D15">
            <v>855177524.18323946</v>
          </cell>
          <cell r="E15">
            <v>858433703.43381667</v>
          </cell>
          <cell r="F15">
            <v>861575607.21253383</v>
          </cell>
          <cell r="G15">
            <v>863831022.91340911</v>
          </cell>
          <cell r="H15">
            <v>866300882.28602064</v>
          </cell>
        </row>
        <row r="16">
          <cell r="B16" t="str">
            <v>Vendas Alta Tensão</v>
          </cell>
          <cell r="C16"/>
          <cell r="D16"/>
          <cell r="E16"/>
          <cell r="F16"/>
          <cell r="G16"/>
          <cell r="H16"/>
        </row>
        <row r="17">
          <cell r="B17" t="str">
            <v>Vendas Média Tensão</v>
          </cell>
          <cell r="C17">
            <v>366168330.43697017</v>
          </cell>
          <cell r="D17">
            <v>369033084.2118203</v>
          </cell>
          <cell r="E17">
            <v>370353788.60443032</v>
          </cell>
          <cell r="F17">
            <v>371659573.025814</v>
          </cell>
          <cell r="G17">
            <v>372622585.90307528</v>
          </cell>
          <cell r="H17">
            <v>373627961.52260667</v>
          </cell>
        </row>
        <row r="18">
          <cell r="B18" t="str">
            <v>VENDA A CLIENTES FINAIS EM MT TETRA-HORÁRIA</v>
          </cell>
          <cell r="C18">
            <v>366168330.43697017</v>
          </cell>
          <cell r="D18">
            <v>369033084.2118203</v>
          </cell>
          <cell r="E18">
            <v>370353788.60443032</v>
          </cell>
          <cell r="F18">
            <v>371659573.025814</v>
          </cell>
          <cell r="G18">
            <v>372622585.90307528</v>
          </cell>
          <cell r="H18">
            <v>373627961.52260667</v>
          </cell>
        </row>
        <row r="19">
          <cell r="B19" t="str">
            <v>Termo tarifário fixo</v>
          </cell>
          <cell r="C19"/>
          <cell r="D19"/>
          <cell r="E19"/>
          <cell r="F19"/>
          <cell r="G19"/>
          <cell r="H19"/>
        </row>
        <row r="20">
          <cell r="B20" t="str">
            <v>Potência</v>
          </cell>
          <cell r="C20">
            <v>62226346.114600003</v>
          </cell>
          <cell r="D20">
            <v>62302904.996280201</v>
          </cell>
          <cell r="E20">
            <v>62365901.594625898</v>
          </cell>
          <cell r="F20">
            <v>62456515.692299299</v>
          </cell>
          <cell r="G20">
            <v>62521637.141453803</v>
          </cell>
          <cell r="H20">
            <v>62620565.989849903</v>
          </cell>
        </row>
        <row r="21">
          <cell r="A21" t="str">
            <v>MT_P_Horas_de_ponta</v>
          </cell>
          <cell r="B21" t="str">
            <v>Horas_de_ponta</v>
          </cell>
          <cell r="C21">
            <v>13699914.022740999</v>
          </cell>
          <cell r="D21">
            <v>13716582.7131052</v>
          </cell>
          <cell r="E21">
            <v>13732633.0048209</v>
          </cell>
          <cell r="F21">
            <v>13755656.3160397</v>
          </cell>
          <cell r="G21">
            <v>13774937.1604615</v>
          </cell>
          <cell r="H21">
            <v>13798563.5297297</v>
          </cell>
        </row>
        <row r="22">
          <cell r="A22" t="str">
            <v>MT_P_Contratada</v>
          </cell>
          <cell r="B22" t="str">
            <v>Contratada</v>
          </cell>
          <cell r="C22">
            <v>48526432.091858998</v>
          </cell>
          <cell r="D22">
            <v>48586322.283174999</v>
          </cell>
          <cell r="E22">
            <v>48633268.589805</v>
          </cell>
          <cell r="F22">
            <v>48700859.376259603</v>
          </cell>
          <cell r="G22">
            <v>48746699.980992302</v>
          </cell>
          <cell r="H22">
            <v>48822002.460120201</v>
          </cell>
        </row>
        <row r="23">
          <cell r="B23" t="str">
            <v>Energia Activa</v>
          </cell>
          <cell r="C23">
            <v>288726879.73317021</v>
          </cell>
          <cell r="D23">
            <v>291534263.12431687</v>
          </cell>
          <cell r="E23">
            <v>292773566.62997597</v>
          </cell>
          <cell r="F23">
            <v>293964192.33436853</v>
          </cell>
          <cell r="G23">
            <v>294841455.65010709</v>
          </cell>
          <cell r="H23">
            <v>295731369.69719738</v>
          </cell>
        </row>
        <row r="24">
          <cell r="A24" t="str">
            <v>MT_E_I,V_Períodos I, IV</v>
          </cell>
          <cell r="B24" t="str">
            <v>Períodos I, IV</v>
          </cell>
          <cell r="C24">
            <v>101804047.2341949</v>
          </cell>
          <cell r="D24">
            <v>86776553.747118905</v>
          </cell>
          <cell r="E24">
            <v>87143686.320237696</v>
          </cell>
          <cell r="F24">
            <v>87498250.146616995</v>
          </cell>
          <cell r="G24">
            <v>87760703.041001797</v>
          </cell>
          <cell r="H24">
            <v>88024761.426611394</v>
          </cell>
        </row>
        <row r="25">
          <cell r="A25" t="str">
            <v>MT_E_I,V_Horas de ponta</v>
          </cell>
          <cell r="B25" t="str">
            <v>Horas de ponta</v>
          </cell>
          <cell r="C25">
            <v>19139280.582770102</v>
          </cell>
          <cell r="D25">
            <v>16355513.4073982</v>
          </cell>
          <cell r="E25">
            <v>16424298.1782961</v>
          </cell>
          <cell r="F25">
            <v>16491139.2188082</v>
          </cell>
          <cell r="G25">
            <v>16540905.8390703</v>
          </cell>
          <cell r="H25">
            <v>16590463.4706243</v>
          </cell>
        </row>
        <row r="26">
          <cell r="A26" t="str">
            <v>MT_E_I,V_Horas cheias</v>
          </cell>
          <cell r="B26" t="str">
            <v>Horas cheias</v>
          </cell>
          <cell r="C26">
            <v>48600843.259661898</v>
          </cell>
          <cell r="D26">
            <v>41442389.7496773</v>
          </cell>
          <cell r="E26">
            <v>41618091.797806598</v>
          </cell>
          <cell r="F26">
            <v>41787636.746538199</v>
          </cell>
          <cell r="G26">
            <v>41913057.890652202</v>
          </cell>
          <cell r="H26">
            <v>42039437.688215204</v>
          </cell>
        </row>
        <row r="27">
          <cell r="A27" t="str">
            <v>MT_E_I,V_Horas de vazio normal</v>
          </cell>
          <cell r="B27" t="str">
            <v>Horas de vazio normal</v>
          </cell>
          <cell r="C27">
            <v>21129803.549784701</v>
          </cell>
          <cell r="D27">
            <v>17991169.978643902</v>
          </cell>
          <cell r="E27">
            <v>18067501.9761567</v>
          </cell>
          <cell r="F27">
            <v>18140961.085036501</v>
          </cell>
          <cell r="G27">
            <v>18195131.694683</v>
          </cell>
          <cell r="H27">
            <v>18249971.202984899</v>
          </cell>
        </row>
        <row r="28">
          <cell r="A28" t="str">
            <v>MT_E_I,V_Horas de super vazio</v>
          </cell>
          <cell r="B28" t="str">
            <v>Horas de super vazio</v>
          </cell>
          <cell r="C28">
            <v>12934119.8419782</v>
          </cell>
          <cell r="D28">
            <v>10987480.6113995</v>
          </cell>
          <cell r="E28">
            <v>11033794.367978301</v>
          </cell>
          <cell r="F28">
            <v>11078513.0962341</v>
          </cell>
          <cell r="G28">
            <v>11111607.6165963</v>
          </cell>
          <cell r="H28">
            <v>11144889.064787</v>
          </cell>
        </row>
        <row r="29">
          <cell r="A29" t="str">
            <v>MT_E_I,V_Períodos II, III</v>
          </cell>
          <cell r="B29" t="str">
            <v>Períodos II, III</v>
          </cell>
          <cell r="C29">
            <v>186922832.49897531</v>
          </cell>
          <cell r="D29">
            <v>204757709.37719801</v>
          </cell>
          <cell r="E29">
            <v>205629880.30973831</v>
          </cell>
          <cell r="F29">
            <v>206465942.1877515</v>
          </cell>
          <cell r="G29">
            <v>207080752.60910529</v>
          </cell>
          <cell r="H29">
            <v>207706608.27058601</v>
          </cell>
        </row>
        <row r="30">
          <cell r="A30" t="str">
            <v>MT_E_II,III_Horas de ponta</v>
          </cell>
          <cell r="B30" t="str">
            <v>Horas de ponta</v>
          </cell>
          <cell r="C30">
            <v>35960226.125627503</v>
          </cell>
          <cell r="D30">
            <v>39390625.9301854</v>
          </cell>
          <cell r="E30">
            <v>39557879.913578004</v>
          </cell>
          <cell r="F30">
            <v>39718775.220348701</v>
          </cell>
          <cell r="G30">
            <v>39837527.3229293</v>
          </cell>
          <cell r="H30">
            <v>39957644.276777297</v>
          </cell>
        </row>
        <row r="31">
          <cell r="A31" t="str">
            <v>MT_E_II,III_Horas cheias</v>
          </cell>
          <cell r="B31" t="str">
            <v>Horas cheias</v>
          </cell>
          <cell r="C31">
            <v>88568104.466590494</v>
          </cell>
          <cell r="D31">
            <v>97017825.334145501</v>
          </cell>
          <cell r="E31">
            <v>97430962.277579203</v>
          </cell>
          <cell r="F31">
            <v>97827359.728275001</v>
          </cell>
          <cell r="G31">
            <v>98119118.793147594</v>
          </cell>
          <cell r="H31">
            <v>98415759.358613998</v>
          </cell>
        </row>
        <row r="32">
          <cell r="A32" t="str">
            <v>MT_E_II,III_Horas de vazio normal</v>
          </cell>
          <cell r="B32" t="str">
            <v>Horas de vazio normal</v>
          </cell>
          <cell r="C32">
            <v>38773998.086248502</v>
          </cell>
          <cell r="D32">
            <v>42475151.844333097</v>
          </cell>
          <cell r="E32">
            <v>42656729.454760797</v>
          </cell>
          <cell r="F32">
            <v>42830136.595592499</v>
          </cell>
          <cell r="G32">
            <v>42957152.552353002</v>
          </cell>
          <cell r="H32">
            <v>43087289.9916723</v>
          </cell>
        </row>
        <row r="33">
          <cell r="A33" t="str">
            <v>MT_E_II,III_Horas de super vazio</v>
          </cell>
          <cell r="B33" t="str">
            <v>Horas de super vazio</v>
          </cell>
          <cell r="C33">
            <v>23620503.8205088</v>
          </cell>
          <cell r="D33">
            <v>25874106.268534001</v>
          </cell>
          <cell r="E33">
            <v>25984308.6638203</v>
          </cell>
          <cell r="F33">
            <v>26089670.643535301</v>
          </cell>
          <cell r="G33">
            <v>26166953.9406754</v>
          </cell>
          <cell r="H33">
            <v>26245914.6435224</v>
          </cell>
        </row>
        <row r="34">
          <cell r="A34" t="str">
            <v>MT_E__Energia Reactiva</v>
          </cell>
          <cell r="B34" t="str">
            <v>Energia Reactiva</v>
          </cell>
          <cell r="C34">
            <v>15215104.589199999</v>
          </cell>
          <cell r="D34">
            <v>15195916.091223201</v>
          </cell>
          <cell r="E34">
            <v>15214320.379828401</v>
          </cell>
          <cell r="F34">
            <v>15238864.999146201</v>
          </cell>
          <cell r="G34">
            <v>15259493.111514401</v>
          </cell>
          <cell r="H34">
            <v>15276025.8355594</v>
          </cell>
        </row>
        <row r="35">
          <cell r="A35" t="str">
            <v>MT_E__Energia Reactiva Fornecida 1º-Esc</v>
          </cell>
          <cell r="B35" t="str">
            <v>Energia Reactiva Fornecida 1º-Esc</v>
          </cell>
          <cell r="C35">
            <v>4926620.9448999995</v>
          </cell>
          <cell r="D35">
            <v>4944973.6778590996</v>
          </cell>
          <cell r="E35">
            <v>4950833.7154681999</v>
          </cell>
          <cell r="F35">
            <v>4958930.9015234001</v>
          </cell>
          <cell r="G35">
            <v>4965549.8034004001</v>
          </cell>
          <cell r="H35">
            <v>4970851.3316962998</v>
          </cell>
        </row>
        <row r="36">
          <cell r="A36" t="str">
            <v>MT_E__Energia Reactiva Fornecida 2º-Esc</v>
          </cell>
          <cell r="B36" t="str">
            <v>Energia Reactiva Fornecida 2º-Esc</v>
          </cell>
          <cell r="C36">
            <v>2896241.5085</v>
          </cell>
          <cell r="D36">
            <v>2911234.5463120001</v>
          </cell>
          <cell r="E36">
            <v>2914761.3276995001</v>
          </cell>
          <cell r="F36">
            <v>2919473.6134335999</v>
          </cell>
          <cell r="G36">
            <v>2923320.2246766998</v>
          </cell>
          <cell r="H36">
            <v>2926584.4539762</v>
          </cell>
        </row>
        <row r="37">
          <cell r="A37" t="str">
            <v>MT_E__Energia Reactiva Fornecida 3º-Esc</v>
          </cell>
          <cell r="B37" t="str">
            <v>Energia Reactiva Fornecida 3º-Esc</v>
          </cell>
          <cell r="C37">
            <v>4261932.2904000003</v>
          </cell>
          <cell r="D37">
            <v>4281484.4127471</v>
          </cell>
          <cell r="E37">
            <v>4286851.9562678002</v>
          </cell>
          <cell r="F37">
            <v>4293569.5463645002</v>
          </cell>
          <cell r="G37">
            <v>4299506.0209823996</v>
          </cell>
          <cell r="H37">
            <v>4304254.9465624001</v>
          </cell>
        </row>
        <row r="38">
          <cell r="A38" t="str">
            <v>MT_E__Recebida (Indutiva)</v>
          </cell>
          <cell r="B38" t="str">
            <v>Recebida (Indutiva)</v>
          </cell>
          <cell r="C38">
            <v>3130309.8454</v>
          </cell>
          <cell r="D38">
            <v>3058223.4543050001</v>
          </cell>
          <cell r="E38">
            <v>3061873.3803929002</v>
          </cell>
          <cell r="F38">
            <v>3066890.9378247</v>
          </cell>
          <cell r="G38">
            <v>3071117.0624548998</v>
          </cell>
          <cell r="H38">
            <v>3074335.1033244999</v>
          </cell>
        </row>
        <row r="39">
          <cell r="B39" t="str">
            <v>Vendas Baixa Tensão</v>
          </cell>
          <cell r="C39">
            <v>483690649.41953361</v>
          </cell>
          <cell r="D39">
            <v>486144439.97141922</v>
          </cell>
          <cell r="E39">
            <v>488079914.82938641</v>
          </cell>
          <cell r="F39">
            <v>489916034.18671978</v>
          </cell>
          <cell r="G39">
            <v>491208437.01033378</v>
          </cell>
          <cell r="H39">
            <v>492672920.76341391</v>
          </cell>
        </row>
        <row r="40">
          <cell r="B40" t="str">
            <v>Vendas Baixa Tensão Especial</v>
          </cell>
          <cell r="C40">
            <v>81789847.520427093</v>
          </cell>
          <cell r="D40">
            <v>82279312.919921398</v>
          </cell>
          <cell r="E40">
            <v>82559384.575113505</v>
          </cell>
          <cell r="F40">
            <v>82822077.069795996</v>
          </cell>
          <cell r="G40">
            <v>83015178.927328601</v>
          </cell>
          <cell r="H40">
            <v>83237190.067804396</v>
          </cell>
        </row>
        <row r="41">
          <cell r="B41" t="str">
            <v>VENDA A CLIENTES FINAIS EM BTE TETRA-HORÁRIA</v>
          </cell>
          <cell r="C41">
            <v>81789847.520427093</v>
          </cell>
          <cell r="D41">
            <v>82279312.919921398</v>
          </cell>
          <cell r="E41">
            <v>82559384.575113505</v>
          </cell>
          <cell r="F41">
            <v>82822077.069795996</v>
          </cell>
          <cell r="G41">
            <v>83015178.927328601</v>
          </cell>
          <cell r="H41">
            <v>83237190.067804396</v>
          </cell>
        </row>
        <row r="42">
          <cell r="B42" t="str">
            <v>Termo tarifário fixo</v>
          </cell>
          <cell r="C42"/>
          <cell r="D42"/>
          <cell r="E42"/>
          <cell r="F42"/>
          <cell r="G42"/>
          <cell r="H42"/>
        </row>
        <row r="43">
          <cell r="B43" t="str">
            <v>Potência</v>
          </cell>
          <cell r="C43">
            <v>16010242.2878346</v>
          </cell>
          <cell r="D43">
            <v>16003815.8487901</v>
          </cell>
          <cell r="E43">
            <v>16022880.391534699</v>
          </cell>
          <cell r="F43">
            <v>16040282.9297195</v>
          </cell>
          <cell r="G43">
            <v>16065598.7839089</v>
          </cell>
          <cell r="H43">
            <v>16091635.427966399</v>
          </cell>
        </row>
        <row r="44">
          <cell r="A44" t="str">
            <v>BTE_P_Horas_de_ponta</v>
          </cell>
          <cell r="B44" t="str">
            <v>Horas_de_ponta</v>
          </cell>
          <cell r="C44">
            <v>2946538.7566510001</v>
          </cell>
          <cell r="D44">
            <v>2949107.5901088999</v>
          </cell>
          <cell r="E44">
            <v>2951548.5702054002</v>
          </cell>
          <cell r="F44">
            <v>2955064.1481675999</v>
          </cell>
          <cell r="G44">
            <v>2958130.2808089</v>
          </cell>
          <cell r="H44">
            <v>2961858.4960555001</v>
          </cell>
        </row>
        <row r="45">
          <cell r="A45" t="str">
            <v>BTE_P_Contratada</v>
          </cell>
          <cell r="B45" t="str">
            <v>Contratada</v>
          </cell>
          <cell r="C45">
            <v>13063703.5311836</v>
          </cell>
          <cell r="D45">
            <v>13054708.2586812</v>
          </cell>
          <cell r="E45">
            <v>13071331.821329299</v>
          </cell>
          <cell r="F45">
            <v>13085218.781551899</v>
          </cell>
          <cell r="G45">
            <v>13107468.5031</v>
          </cell>
          <cell r="H45">
            <v>13129776.9319109</v>
          </cell>
        </row>
        <row r="46">
          <cell r="A46" t="str">
            <v>BTE_E_Energia Activa</v>
          </cell>
          <cell r="B46" t="str">
            <v>Energia Activa</v>
          </cell>
          <cell r="C46">
            <v>58849580.7003925</v>
          </cell>
          <cell r="D46">
            <v>59296630.063180603</v>
          </cell>
          <cell r="E46">
            <v>59549389.309202403</v>
          </cell>
          <cell r="F46">
            <v>59783328.322898</v>
          </cell>
          <cell r="G46">
            <v>59941197.764503703</v>
          </cell>
          <cell r="H46">
            <v>60130225.1824992</v>
          </cell>
        </row>
        <row r="47">
          <cell r="A47" t="str">
            <v>BTE_E_Horas de ponta</v>
          </cell>
          <cell r="B47" t="str">
            <v>Horas de ponta</v>
          </cell>
          <cell r="C47">
            <v>11524258.836623199</v>
          </cell>
          <cell r="D47">
            <v>11592529.4101761</v>
          </cell>
          <cell r="E47">
            <v>11642051.642535999</v>
          </cell>
          <cell r="F47">
            <v>11687881.0989985</v>
          </cell>
          <cell r="G47">
            <v>11718805.6702569</v>
          </cell>
          <cell r="H47">
            <v>11755850.7188456</v>
          </cell>
        </row>
        <row r="48">
          <cell r="A48" t="str">
            <v>BTE_E_Horas cheias</v>
          </cell>
          <cell r="B48" t="str">
            <v>Horas cheias</v>
          </cell>
          <cell r="C48">
            <v>28826009.953038499</v>
          </cell>
          <cell r="D48">
            <v>29016676.588484298</v>
          </cell>
          <cell r="E48">
            <v>29140690.046772599</v>
          </cell>
          <cell r="F48">
            <v>29255663.1548893</v>
          </cell>
          <cell r="G48">
            <v>29333359.659708999</v>
          </cell>
          <cell r="H48">
            <v>29426215.612467799</v>
          </cell>
        </row>
        <row r="49">
          <cell r="A49" t="str">
            <v>BTE_E_Horas de vazio normal</v>
          </cell>
          <cell r="B49" t="str">
            <v>Horas de vazio normal</v>
          </cell>
          <cell r="C49">
            <v>11567691.307072099</v>
          </cell>
          <cell r="D49">
            <v>11681362.6257434</v>
          </cell>
          <cell r="E49">
            <v>11730966.080028201</v>
          </cell>
          <cell r="F49">
            <v>11776781.7932149</v>
          </cell>
          <cell r="G49">
            <v>11807641.2494528</v>
          </cell>
          <cell r="H49">
            <v>11844685.8705597</v>
          </cell>
        </row>
        <row r="50">
          <cell r="A50" t="str">
            <v>BTE_E_Horas de super vazio</v>
          </cell>
          <cell r="B50" t="str">
            <v>Horas de super vazio</v>
          </cell>
          <cell r="C50">
            <v>6931620.6036587004</v>
          </cell>
          <cell r="D50">
            <v>7006061.4387768004</v>
          </cell>
          <cell r="E50">
            <v>7035681.5398655999</v>
          </cell>
          <cell r="F50">
            <v>7063002.2757952996</v>
          </cell>
          <cell r="G50">
            <v>7081391.1850849995</v>
          </cell>
          <cell r="H50">
            <v>7103472.9806260997</v>
          </cell>
        </row>
        <row r="51">
          <cell r="A51" t="str">
            <v>BTE_E_Energia Reactiva</v>
          </cell>
          <cell r="B51" t="str">
            <v>Energia Reactiva</v>
          </cell>
          <cell r="C51">
            <v>6930024.5322000002</v>
          </cell>
          <cell r="D51">
            <v>6978867.0079506999</v>
          </cell>
          <cell r="E51">
            <v>6987114.8743764004</v>
          </cell>
          <cell r="F51">
            <v>6998465.8171784999</v>
          </cell>
          <cell r="G51">
            <v>7008382.378916</v>
          </cell>
          <cell r="H51">
            <v>7015329.4573387997</v>
          </cell>
        </row>
        <row r="52">
          <cell r="A52" t="str">
            <v>BTE_E_Fornecida pela rede 1ª Esc</v>
          </cell>
          <cell r="B52" t="str">
            <v>Fornecida pela rede 1ª Esc</v>
          </cell>
          <cell r="C52">
            <v>1874246.7538000001</v>
          </cell>
          <cell r="D52">
            <v>1891553.7813027001</v>
          </cell>
          <cell r="E52">
            <v>1893807.4904733</v>
          </cell>
          <cell r="F52">
            <v>1896897.6233816</v>
          </cell>
          <cell r="G52">
            <v>1899556.1110449999</v>
          </cell>
          <cell r="H52">
            <v>1901467.4880973001</v>
          </cell>
        </row>
        <row r="53">
          <cell r="A53" t="str">
            <v>BTE_E_Fornecida pela rede 2ª Esc</v>
          </cell>
          <cell r="B53" t="str">
            <v>Fornecida pela rede 2ª Esc</v>
          </cell>
          <cell r="C53">
            <v>1275488.2938999999</v>
          </cell>
          <cell r="D53">
            <v>1283314.1806446</v>
          </cell>
          <cell r="E53">
            <v>1284860.2781521</v>
          </cell>
          <cell r="F53">
            <v>1286944.7458358</v>
          </cell>
          <cell r="G53">
            <v>1288752.1250527999</v>
          </cell>
          <cell r="H53">
            <v>1290072.9632567</v>
          </cell>
        </row>
        <row r="54">
          <cell r="A54" t="str">
            <v>BTE_E_Fornecida pela rede 3ª Esc</v>
          </cell>
          <cell r="B54" t="str">
            <v>Fornecida pela rede 3ª Esc</v>
          </cell>
          <cell r="C54">
            <v>2895722.6756000002</v>
          </cell>
          <cell r="D54">
            <v>2924553.5486829998</v>
          </cell>
          <cell r="E54">
            <v>2928019.7242969</v>
          </cell>
          <cell r="F54">
            <v>2932682.5719015002</v>
          </cell>
          <cell r="G54">
            <v>2936930.6739777001</v>
          </cell>
          <cell r="H54">
            <v>2939809.2651010002</v>
          </cell>
        </row>
        <row r="55">
          <cell r="A55" t="str">
            <v>BTE_E_Recebida pela rede (indutiva)</v>
          </cell>
          <cell r="B55" t="str">
            <v>Recebida pela rede (indutiva)</v>
          </cell>
          <cell r="C55">
            <v>884566.80889999995</v>
          </cell>
          <cell r="D55">
            <v>879445.49732039997</v>
          </cell>
          <cell r="E55">
            <v>880427.38145410002</v>
          </cell>
          <cell r="F55">
            <v>881940.87605960004</v>
          </cell>
          <cell r="G55">
            <v>883143.46884049999</v>
          </cell>
          <cell r="H55">
            <v>883979.74088379997</v>
          </cell>
        </row>
        <row r="56">
          <cell r="B56" t="str">
            <v>VENDA A CLIENTES FINAIS EM BTE TETRA-HORÁRIA</v>
          </cell>
          <cell r="C56"/>
          <cell r="D56"/>
          <cell r="E56"/>
          <cell r="F56"/>
          <cell r="G56"/>
          <cell r="H56"/>
        </row>
        <row r="57">
          <cell r="B57" t="str">
            <v>Termo tarifário fixo</v>
          </cell>
          <cell r="C57"/>
          <cell r="D57"/>
          <cell r="E57"/>
          <cell r="F57"/>
          <cell r="G57"/>
          <cell r="H57"/>
        </row>
        <row r="58">
          <cell r="B58" t="str">
            <v>Energia Activa</v>
          </cell>
          <cell r="C58"/>
          <cell r="D58"/>
          <cell r="E58"/>
          <cell r="F58"/>
          <cell r="G58"/>
          <cell r="H58"/>
        </row>
        <row r="59">
          <cell r="B59" t="str">
            <v>Horas cheias</v>
          </cell>
          <cell r="C59"/>
          <cell r="D59"/>
          <cell r="E59"/>
          <cell r="F59"/>
          <cell r="G59"/>
          <cell r="H59"/>
        </row>
        <row r="60">
          <cell r="B60" t="str">
            <v>Horas de ponta</v>
          </cell>
          <cell r="C60"/>
          <cell r="D60"/>
          <cell r="E60"/>
          <cell r="F60"/>
          <cell r="G60"/>
          <cell r="H60"/>
        </row>
        <row r="61">
          <cell r="B61" t="str">
            <v>Horas de super vazio</v>
          </cell>
          <cell r="C61"/>
          <cell r="D61"/>
          <cell r="E61"/>
          <cell r="F61"/>
          <cell r="G61"/>
          <cell r="H61"/>
        </row>
        <row r="62">
          <cell r="B62" t="str">
            <v>Horas de vazio normal</v>
          </cell>
          <cell r="C62"/>
          <cell r="D62"/>
          <cell r="E62"/>
          <cell r="F62"/>
          <cell r="G62"/>
          <cell r="H62"/>
        </row>
        <row r="63">
          <cell r="B63" t="str">
            <v>Horas de  super ponta</v>
          </cell>
          <cell r="C63"/>
          <cell r="D63"/>
          <cell r="E63"/>
          <cell r="F63"/>
          <cell r="G63"/>
          <cell r="H63"/>
        </row>
        <row r="64">
          <cell r="B64" t="str">
            <v>Energia Reactiva</v>
          </cell>
          <cell r="C64"/>
          <cell r="D64"/>
          <cell r="E64"/>
          <cell r="F64"/>
          <cell r="G64"/>
          <cell r="H64"/>
        </row>
        <row r="65">
          <cell r="B65" t="str">
            <v>Fornecida pela rede 1ª Esc</v>
          </cell>
          <cell r="C65"/>
          <cell r="D65"/>
          <cell r="E65"/>
          <cell r="F65"/>
          <cell r="G65"/>
          <cell r="H65"/>
        </row>
        <row r="66">
          <cell r="B66" t="str">
            <v>Fornecida pela rede 2ª Esc</v>
          </cell>
          <cell r="C66"/>
          <cell r="D66"/>
          <cell r="E66"/>
          <cell r="F66"/>
          <cell r="G66"/>
          <cell r="H66"/>
        </row>
        <row r="67">
          <cell r="B67" t="str">
            <v>Fornecida pela rede 3ª Esc</v>
          </cell>
          <cell r="C67"/>
          <cell r="D67"/>
          <cell r="E67"/>
          <cell r="F67"/>
          <cell r="G67"/>
          <cell r="H67"/>
        </row>
        <row r="68">
          <cell r="B68" t="str">
            <v>Recebida pela rede (indutiva)</v>
          </cell>
          <cell r="C68"/>
          <cell r="D68"/>
          <cell r="E68"/>
          <cell r="F68"/>
          <cell r="G68"/>
          <cell r="H68"/>
        </row>
        <row r="69">
          <cell r="B69" t="str">
            <v>Potência</v>
          </cell>
          <cell r="C69"/>
          <cell r="D69"/>
          <cell r="E69"/>
          <cell r="F69"/>
          <cell r="G69"/>
          <cell r="H69"/>
        </row>
        <row r="70">
          <cell r="B70" t="str">
            <v>Horas_de_ponta</v>
          </cell>
          <cell r="C70"/>
          <cell r="D70"/>
          <cell r="E70"/>
          <cell r="F70"/>
          <cell r="G70"/>
          <cell r="H70"/>
        </row>
        <row r="71">
          <cell r="B71" t="str">
            <v>Contratada</v>
          </cell>
          <cell r="C71"/>
          <cell r="D71"/>
          <cell r="E71"/>
          <cell r="F71"/>
          <cell r="G71"/>
          <cell r="H71"/>
        </row>
        <row r="72">
          <cell r="B72" t="str">
            <v>Vendas Baixa Tensão Normal</v>
          </cell>
          <cell r="C72">
            <v>401900801.8991065</v>
          </cell>
          <cell r="D72">
            <v>403865127.05149782</v>
          </cell>
          <cell r="E72">
            <v>405520530.25427288</v>
          </cell>
          <cell r="F72">
            <v>407093957.11692381</v>
          </cell>
          <cell r="G72">
            <v>408193258.08300519</v>
          </cell>
          <cell r="H72">
            <v>409435730.69560951</v>
          </cell>
        </row>
        <row r="73">
          <cell r="B73" t="str">
            <v>VENDA A CLIENTES FINAIS EM BTN (&gt;20,7 kVA) TRI-HORÁRIA</v>
          </cell>
          <cell r="C73">
            <v>42158487.1584801</v>
          </cell>
          <cell r="D73">
            <v>42221243.680486001</v>
          </cell>
          <cell r="E73">
            <v>42396945.673866898</v>
          </cell>
          <cell r="F73">
            <v>42561402.484415703</v>
          </cell>
          <cell r="G73">
            <v>42673044.6237728</v>
          </cell>
          <cell r="H73">
            <v>42804986.8470838</v>
          </cell>
        </row>
        <row r="74">
          <cell r="B74" t="str">
            <v>Potência</v>
          </cell>
          <cell r="C74"/>
          <cell r="D74"/>
          <cell r="E74"/>
          <cell r="F74"/>
          <cell r="G74"/>
          <cell r="H74"/>
        </row>
        <row r="75">
          <cell r="B75" t="str">
            <v>27,6</v>
          </cell>
          <cell r="C75"/>
          <cell r="D75"/>
          <cell r="E75"/>
          <cell r="F75"/>
          <cell r="G75"/>
          <cell r="H75"/>
        </row>
        <row r="76">
          <cell r="B76" t="str">
            <v>34,5</v>
          </cell>
          <cell r="C76"/>
          <cell r="D76"/>
          <cell r="E76"/>
          <cell r="F76"/>
          <cell r="G76"/>
          <cell r="H76"/>
        </row>
        <row r="77">
          <cell r="B77" t="str">
            <v>41,4</v>
          </cell>
          <cell r="C77"/>
          <cell r="D77"/>
          <cell r="E77"/>
          <cell r="F77"/>
          <cell r="G77"/>
          <cell r="H77"/>
        </row>
        <row r="78">
          <cell r="B78" t="str">
            <v>Energia Activa</v>
          </cell>
          <cell r="C78">
            <v>42158487.1584801</v>
          </cell>
          <cell r="D78">
            <v>42221243.680486001</v>
          </cell>
          <cell r="E78">
            <v>42396945.673866898</v>
          </cell>
          <cell r="F78">
            <v>42561402.484415703</v>
          </cell>
          <cell r="G78">
            <v>42673044.6237728</v>
          </cell>
          <cell r="H78">
            <v>42804986.8470838</v>
          </cell>
        </row>
        <row r="79">
          <cell r="A79" t="str">
            <v>BTN_&gt;20,7_E_Horas de ponta</v>
          </cell>
          <cell r="B79" t="str">
            <v>Horas de ponta</v>
          </cell>
          <cell r="C79">
            <v>8376949.6530572996</v>
          </cell>
          <cell r="D79">
            <v>8384856.0024129003</v>
          </cell>
          <cell r="E79">
            <v>8419924.2885835003</v>
          </cell>
          <cell r="F79">
            <v>8452631.2636923995</v>
          </cell>
          <cell r="G79">
            <v>8474742.5327256992</v>
          </cell>
          <cell r="H79">
            <v>8501073.6298504006</v>
          </cell>
        </row>
        <row r="80">
          <cell r="A80" t="str">
            <v>BTN_&gt;20,7_E_Horas de ponta - 27,6</v>
          </cell>
          <cell r="B80" t="str">
            <v>Horas de ponta - 27,6</v>
          </cell>
          <cell r="C80">
            <v>3630558.5416697999</v>
          </cell>
          <cell r="D80">
            <v>3633809.2182903001</v>
          </cell>
          <cell r="E80">
            <v>3649292.0747575001</v>
          </cell>
          <cell r="F80">
            <v>3663449.9982408001</v>
          </cell>
          <cell r="G80">
            <v>3672810.8692299002</v>
          </cell>
          <cell r="H80">
            <v>3684400.5911619999</v>
          </cell>
        </row>
        <row r="81">
          <cell r="A81" t="str">
            <v>BTN_&gt;20,7_E_Horas de ponta - 34,5</v>
          </cell>
          <cell r="B81" t="str">
            <v>Horas de ponta - 34,5</v>
          </cell>
          <cell r="C81">
            <v>1876356.1372034</v>
          </cell>
          <cell r="D81">
            <v>1881567.2312755999</v>
          </cell>
          <cell r="E81">
            <v>1889116.3570359999</v>
          </cell>
          <cell r="F81">
            <v>1896440.0715665</v>
          </cell>
          <cell r="G81">
            <v>1901635.04831</v>
          </cell>
          <cell r="H81">
            <v>1907324.5059789</v>
          </cell>
        </row>
        <row r="82">
          <cell r="A82" t="str">
            <v>BTN_&gt;20,7_E_Horas de ponta - 41,4</v>
          </cell>
          <cell r="B82" t="str">
            <v>Horas de ponta - 41,4</v>
          </cell>
          <cell r="C82">
            <v>2870034.9741841001</v>
          </cell>
          <cell r="D82">
            <v>2869479.5528469998</v>
          </cell>
          <cell r="E82">
            <v>2881515.8567900001</v>
          </cell>
          <cell r="F82">
            <v>2892741.1938851001</v>
          </cell>
          <cell r="G82">
            <v>2900296.6151858</v>
          </cell>
          <cell r="H82">
            <v>2909348.5327094998</v>
          </cell>
        </row>
        <row r="83">
          <cell r="A83" t="str">
            <v>BTN_&gt;20,7_E_Horas cheias</v>
          </cell>
          <cell r="B83" t="str">
            <v>Horas cheias</v>
          </cell>
          <cell r="C83">
            <v>20743991.548669301</v>
          </cell>
          <cell r="D83">
            <v>20776732.4832642</v>
          </cell>
          <cell r="E83">
            <v>20863306.214051101</v>
          </cell>
          <cell r="F83">
            <v>20944327.7758216</v>
          </cell>
          <cell r="G83">
            <v>20999301.727047</v>
          </cell>
          <cell r="H83">
            <v>21064338.4639653</v>
          </cell>
        </row>
        <row r="84">
          <cell r="A84" t="str">
            <v>BTN_&gt;20,7_E_Horas cheias - 27,6</v>
          </cell>
          <cell r="B84" t="str">
            <v>Horas cheias - 27,6</v>
          </cell>
          <cell r="C84">
            <v>8940313.7271050997</v>
          </cell>
          <cell r="D84">
            <v>8949605.9844157994</v>
          </cell>
          <cell r="E84">
            <v>8987384.7320882995</v>
          </cell>
          <cell r="F84">
            <v>9022024.5857040994</v>
          </cell>
          <cell r="G84">
            <v>9045049.3570000008</v>
          </cell>
          <cell r="H84">
            <v>9073280.4572976008</v>
          </cell>
        </row>
        <row r="85">
          <cell r="A85" t="str">
            <v>BTN_&gt;20,7_E_Horas cheias - 34,5</v>
          </cell>
          <cell r="B85" t="str">
            <v>Horas cheias - 34,5</v>
          </cell>
          <cell r="C85">
            <v>4656024.2861778997</v>
          </cell>
          <cell r="D85">
            <v>4676104.5686520999</v>
          </cell>
          <cell r="E85">
            <v>4694923.9574140003</v>
          </cell>
          <cell r="F85">
            <v>4713250.7576932004</v>
          </cell>
          <cell r="G85">
            <v>4726281.2375378003</v>
          </cell>
          <cell r="H85">
            <v>4740496.4160284</v>
          </cell>
        </row>
        <row r="86">
          <cell r="A86" t="str">
            <v>BTN_&gt;20,7_E_Horas cheias - 41,4</v>
          </cell>
          <cell r="B86" t="str">
            <v>Horas cheias - 41,4</v>
          </cell>
          <cell r="C86">
            <v>7147653.5353862997</v>
          </cell>
          <cell r="D86">
            <v>7151021.9301963001</v>
          </cell>
          <cell r="E86">
            <v>7180997.5245487997</v>
          </cell>
          <cell r="F86">
            <v>7209052.4324243004</v>
          </cell>
          <cell r="G86">
            <v>7227971.1325091999</v>
          </cell>
          <cell r="H86">
            <v>7250561.5906392997</v>
          </cell>
        </row>
        <row r="87">
          <cell r="A87" t="str">
            <v>BTN_&gt;20,7_E_Horas de vazio</v>
          </cell>
          <cell r="B87" t="str">
            <v>Horas de vazio</v>
          </cell>
          <cell r="C87">
            <v>13037545.9567535</v>
          </cell>
          <cell r="D87">
            <v>13059655.1948089</v>
          </cell>
          <cell r="E87">
            <v>13113715.1712323</v>
          </cell>
          <cell r="F87">
            <v>13164443.444901699</v>
          </cell>
          <cell r="G87">
            <v>13199000.364000101</v>
          </cell>
          <cell r="H87">
            <v>13239574.7532681</v>
          </cell>
        </row>
        <row r="88">
          <cell r="A88" t="str">
            <v>BTN_&gt;20,7_E_Horas de vazio - 27,6</v>
          </cell>
          <cell r="B88" t="str">
            <v>Horas de vazio - 27,6</v>
          </cell>
          <cell r="C88">
            <v>5898949.0400644001</v>
          </cell>
          <cell r="D88">
            <v>5922529.3290157001</v>
          </cell>
          <cell r="E88">
            <v>5947475.5199483</v>
          </cell>
          <cell r="F88">
            <v>5970402.3301424999</v>
          </cell>
          <cell r="G88">
            <v>5985686.6696904004</v>
          </cell>
          <cell r="H88">
            <v>6004354.4949719999</v>
          </cell>
        </row>
        <row r="89">
          <cell r="A89" t="str">
            <v>BTN_&gt;20,7_E_Horas de vazio - 34,5</v>
          </cell>
          <cell r="B89" t="str">
            <v>Horas de vazio - 34,5</v>
          </cell>
          <cell r="C89">
            <v>3012848.9824913</v>
          </cell>
          <cell r="D89">
            <v>3013591.0276580998</v>
          </cell>
          <cell r="E89">
            <v>3025609.6996376999</v>
          </cell>
          <cell r="F89">
            <v>3037410.3397697001</v>
          </cell>
          <cell r="G89">
            <v>3045869.8854538999</v>
          </cell>
          <cell r="H89">
            <v>3054950.7042621998</v>
          </cell>
        </row>
        <row r="90">
          <cell r="A90" t="str">
            <v>BTN_&gt;20,7_E_Horas de vazio - 41,4</v>
          </cell>
          <cell r="B90" t="str">
            <v>Horas de vazio - 41,4</v>
          </cell>
          <cell r="C90">
            <v>4125747.9341977998</v>
          </cell>
          <cell r="D90">
            <v>4123534.8381351</v>
          </cell>
          <cell r="E90">
            <v>4140629.9516463</v>
          </cell>
          <cell r="F90">
            <v>4156630.7749895002</v>
          </cell>
          <cell r="G90">
            <v>4167443.8088558</v>
          </cell>
          <cell r="H90">
            <v>4180269.5540339001</v>
          </cell>
        </row>
        <row r="91">
          <cell r="B91" t="str">
            <v>VENDA A CLIENTES FINAIS EM BTN (&lt;=20,7 kVA e &gt; 2,3 kVA)</v>
          </cell>
          <cell r="C91">
            <v>298075595.48205727</v>
          </cell>
          <cell r="D91">
            <v>299885147.53775698</v>
          </cell>
          <cell r="E91">
            <v>301106316.10244632</v>
          </cell>
          <cell r="F91">
            <v>302272556.87973839</v>
          </cell>
          <cell r="G91">
            <v>303093554.09653062</v>
          </cell>
          <cell r="H91">
            <v>304009862.65866339</v>
          </cell>
        </row>
        <row r="92">
          <cell r="B92" t="str">
            <v>Potência</v>
          </cell>
          <cell r="C92">
            <v>5731.08</v>
          </cell>
          <cell r="D92"/>
          <cell r="E92"/>
          <cell r="F92"/>
          <cell r="G92"/>
          <cell r="H92"/>
        </row>
        <row r="93">
          <cell r="B93" t="str">
            <v>Tarifa Simples</v>
          </cell>
          <cell r="C93"/>
          <cell r="D93"/>
          <cell r="E93"/>
          <cell r="F93"/>
          <cell r="G93"/>
          <cell r="H93"/>
        </row>
        <row r="94">
          <cell r="B94" t="str">
            <v>3,45</v>
          </cell>
          <cell r="C94"/>
          <cell r="D94"/>
          <cell r="E94"/>
          <cell r="F94"/>
          <cell r="G94"/>
          <cell r="H94"/>
        </row>
        <row r="95">
          <cell r="B95" t="str">
            <v>4,6</v>
          </cell>
          <cell r="C95"/>
          <cell r="D95"/>
          <cell r="E95"/>
          <cell r="F95"/>
          <cell r="G95"/>
          <cell r="H95"/>
        </row>
        <row r="96">
          <cell r="B96" t="str">
            <v>5,75</v>
          </cell>
          <cell r="C96"/>
          <cell r="D96"/>
          <cell r="E96"/>
          <cell r="F96"/>
          <cell r="G96"/>
          <cell r="H96"/>
        </row>
        <row r="97">
          <cell r="B97" t="str">
            <v>6,9</v>
          </cell>
          <cell r="C97"/>
          <cell r="D97"/>
          <cell r="E97"/>
          <cell r="F97"/>
          <cell r="G97"/>
          <cell r="H97"/>
        </row>
        <row r="98">
          <cell r="B98" t="str">
            <v>10,35</v>
          </cell>
          <cell r="C98"/>
          <cell r="D98"/>
          <cell r="E98"/>
          <cell r="F98"/>
          <cell r="G98"/>
          <cell r="H98"/>
        </row>
        <row r="99">
          <cell r="B99" t="str">
            <v>13,8</v>
          </cell>
          <cell r="C99"/>
          <cell r="D99"/>
          <cell r="E99"/>
          <cell r="F99"/>
          <cell r="G99"/>
          <cell r="H99"/>
        </row>
        <row r="100">
          <cell r="B100" t="str">
            <v>17,25</v>
          </cell>
          <cell r="C100"/>
          <cell r="D100"/>
          <cell r="E100"/>
          <cell r="F100"/>
          <cell r="G100"/>
          <cell r="H100"/>
        </row>
        <row r="101">
          <cell r="B101" t="str">
            <v>20,7</v>
          </cell>
          <cell r="C101"/>
          <cell r="D101"/>
          <cell r="E101"/>
          <cell r="F101"/>
          <cell r="G101"/>
          <cell r="H101"/>
        </row>
        <row r="102">
          <cell r="B102" t="str">
            <v>Tarifa bi-horária</v>
          </cell>
          <cell r="C102"/>
          <cell r="D102"/>
          <cell r="E102"/>
          <cell r="F102"/>
          <cell r="G102"/>
          <cell r="H102"/>
        </row>
        <row r="103">
          <cell r="B103" t="str">
            <v>3,45</v>
          </cell>
          <cell r="C103"/>
          <cell r="D103"/>
          <cell r="E103"/>
          <cell r="F103"/>
          <cell r="G103"/>
          <cell r="H103"/>
        </row>
        <row r="104">
          <cell r="B104" t="str">
            <v>4,6</v>
          </cell>
          <cell r="C104"/>
          <cell r="D104"/>
          <cell r="E104"/>
          <cell r="F104"/>
          <cell r="G104"/>
          <cell r="H104"/>
        </row>
        <row r="105">
          <cell r="B105" t="str">
            <v>5,75</v>
          </cell>
          <cell r="C105"/>
          <cell r="D105"/>
          <cell r="E105"/>
          <cell r="F105"/>
          <cell r="G105"/>
          <cell r="H105"/>
        </row>
        <row r="106">
          <cell r="B106" t="str">
            <v>6,9</v>
          </cell>
          <cell r="C106"/>
          <cell r="D106"/>
          <cell r="E106"/>
          <cell r="F106"/>
          <cell r="G106"/>
          <cell r="H106"/>
        </row>
        <row r="107">
          <cell r="B107" t="str">
            <v>10,35</v>
          </cell>
          <cell r="C107"/>
          <cell r="D107"/>
          <cell r="E107"/>
          <cell r="F107"/>
          <cell r="G107"/>
          <cell r="H107"/>
        </row>
        <row r="108">
          <cell r="B108" t="str">
            <v>13,8</v>
          </cell>
          <cell r="C108"/>
          <cell r="D108"/>
          <cell r="E108"/>
          <cell r="F108"/>
          <cell r="G108"/>
          <cell r="H108"/>
        </row>
        <row r="109">
          <cell r="B109" t="str">
            <v>17,25</v>
          </cell>
          <cell r="C109"/>
          <cell r="D109"/>
          <cell r="E109"/>
          <cell r="F109"/>
          <cell r="G109"/>
          <cell r="H109"/>
        </row>
        <row r="110">
          <cell r="B110" t="str">
            <v>20,7</v>
          </cell>
          <cell r="C110"/>
          <cell r="D110"/>
          <cell r="E110"/>
          <cell r="F110"/>
          <cell r="G110"/>
          <cell r="H110"/>
        </row>
        <row r="111">
          <cell r="B111" t="str">
            <v>Tarifa tri-horária</v>
          </cell>
          <cell r="C111">
            <v>5731.08</v>
          </cell>
          <cell r="D111"/>
          <cell r="E111"/>
          <cell r="F111"/>
          <cell r="G111"/>
          <cell r="H111"/>
        </row>
        <row r="112">
          <cell r="B112" t="str">
            <v>3,45</v>
          </cell>
          <cell r="C112">
            <v>914.48</v>
          </cell>
          <cell r="D112"/>
          <cell r="E112"/>
          <cell r="F112"/>
          <cell r="G112"/>
          <cell r="H112"/>
        </row>
        <row r="113">
          <cell r="B113" t="str">
            <v>4,6</v>
          </cell>
          <cell r="C113">
            <v>862.49</v>
          </cell>
          <cell r="D113"/>
          <cell r="E113"/>
          <cell r="F113"/>
          <cell r="G113"/>
          <cell r="H113"/>
        </row>
        <row r="114">
          <cell r="B114" t="str">
            <v>5,75</v>
          </cell>
          <cell r="C114">
            <v>856.18</v>
          </cell>
          <cell r="D114"/>
          <cell r="E114"/>
          <cell r="F114"/>
          <cell r="G114"/>
          <cell r="H114"/>
        </row>
        <row r="115">
          <cell r="B115" t="str">
            <v>6,9</v>
          </cell>
          <cell r="C115">
            <v>630.91</v>
          </cell>
          <cell r="D115"/>
          <cell r="E115"/>
          <cell r="F115"/>
          <cell r="G115"/>
          <cell r="H115"/>
        </row>
        <row r="116">
          <cell r="B116" t="str">
            <v>10,35</v>
          </cell>
          <cell r="C116">
            <v>1641.33</v>
          </cell>
          <cell r="D116"/>
          <cell r="E116"/>
          <cell r="F116"/>
          <cell r="G116"/>
          <cell r="H116"/>
        </row>
        <row r="117">
          <cell r="B117" t="str">
            <v>13,8</v>
          </cell>
          <cell r="C117">
            <v>513.79</v>
          </cell>
          <cell r="D117"/>
          <cell r="E117"/>
          <cell r="F117"/>
          <cell r="G117"/>
          <cell r="H117"/>
        </row>
        <row r="118">
          <cell r="B118" t="str">
            <v>17,25</v>
          </cell>
          <cell r="C118">
            <v>208.7</v>
          </cell>
          <cell r="D118"/>
          <cell r="E118"/>
          <cell r="F118"/>
          <cell r="G118"/>
          <cell r="H118"/>
        </row>
        <row r="119">
          <cell r="B119" t="str">
            <v>20,7</v>
          </cell>
          <cell r="C119">
            <v>103.2</v>
          </cell>
          <cell r="D119"/>
          <cell r="E119"/>
          <cell r="F119"/>
          <cell r="G119"/>
          <cell r="H119"/>
        </row>
        <row r="120">
          <cell r="B120" t="str">
            <v>Energia Activa</v>
          </cell>
          <cell r="C120">
            <v>298069864.40205729</v>
          </cell>
          <cell r="D120">
            <v>299885147.53775698</v>
          </cell>
          <cell r="E120">
            <v>301106316.10244632</v>
          </cell>
          <cell r="F120">
            <v>302272556.87973839</v>
          </cell>
          <cell r="G120">
            <v>303093554.09653062</v>
          </cell>
          <cell r="H120">
            <v>304009862.65866339</v>
          </cell>
        </row>
        <row r="121">
          <cell r="A121" t="str">
            <v>BTN_&lt;20,7_E_Tarifa Simples &gt; 2,3 e &lt; 20,7</v>
          </cell>
          <cell r="B121" t="str">
            <v>Tarifa Simples &gt; 2,3 e &lt; 20,7</v>
          </cell>
          <cell r="C121">
            <v>171642486.40663999</v>
          </cell>
          <cell r="D121">
            <v>172457503.35704091</v>
          </cell>
          <cell r="E121">
            <v>173148419.7250267</v>
          </cell>
          <cell r="F121">
            <v>173818232.55682331</v>
          </cell>
          <cell r="G121">
            <v>174298476.1875124</v>
          </cell>
          <cell r="H121">
            <v>174817906.64419931</v>
          </cell>
        </row>
        <row r="122">
          <cell r="A122" t="str">
            <v>BTN_&lt;20,7_E_Energia Simples</v>
          </cell>
          <cell r="B122" t="str">
            <v>Energia Simples</v>
          </cell>
          <cell r="C122">
            <v>171642486.40663999</v>
          </cell>
          <cell r="D122">
            <v>172457503.35704091</v>
          </cell>
          <cell r="E122">
            <v>173148419.7250267</v>
          </cell>
          <cell r="F122">
            <v>173818232.55682331</v>
          </cell>
          <cell r="G122">
            <v>174298476.1875124</v>
          </cell>
          <cell r="H122">
            <v>174817906.64419931</v>
          </cell>
        </row>
        <row r="123">
          <cell r="A123" t="str">
            <v>BTN_&lt;20,7_E_Energia Simples - 3,45</v>
          </cell>
          <cell r="B123" t="str">
            <v>Energia Simples - 3,45</v>
          </cell>
          <cell r="C123">
            <v>65149270.991737403</v>
          </cell>
          <cell r="D123">
            <v>65415553.5541365</v>
          </cell>
          <cell r="E123">
            <v>65677375.197568297</v>
          </cell>
          <cell r="F123">
            <v>65934179.566303201</v>
          </cell>
          <cell r="G123">
            <v>66120799.722903199</v>
          </cell>
          <cell r="H123">
            <v>66317592.089222997</v>
          </cell>
        </row>
        <row r="124">
          <cell r="A124" t="str">
            <v>BTN_&lt;20,7_E_Energia Simples - 4,6</v>
          </cell>
          <cell r="B124" t="str">
            <v>Energia Simples - 4,6</v>
          </cell>
          <cell r="C124">
            <v>1699547.8705281001</v>
          </cell>
          <cell r="D124">
            <v>1709691.0968448999</v>
          </cell>
          <cell r="E124">
            <v>1717150.1937520001</v>
          </cell>
          <cell r="F124">
            <v>1723746.5620603</v>
          </cell>
          <cell r="G124">
            <v>1728070.0911226999</v>
          </cell>
          <cell r="H124">
            <v>1733575.5230668001</v>
          </cell>
        </row>
        <row r="125">
          <cell r="A125" t="str">
            <v>BTN_&lt;20,7_E_Energia Simples - 5,75</v>
          </cell>
          <cell r="B125" t="str">
            <v>Energia Simples - 5,75</v>
          </cell>
          <cell r="C125">
            <v>1186618.4925102999</v>
          </cell>
          <cell r="D125">
            <v>1194944.3066547001</v>
          </cell>
          <cell r="E125">
            <v>1199971.5892035</v>
          </cell>
          <cell r="F125">
            <v>1204463.6259299</v>
          </cell>
          <cell r="G125">
            <v>1207525.302497</v>
          </cell>
          <cell r="H125">
            <v>1211148.2896642</v>
          </cell>
        </row>
        <row r="126">
          <cell r="A126" t="str">
            <v>BTN_&lt;20,7_E_Energia Simples - 6,9</v>
          </cell>
          <cell r="B126" t="str">
            <v>Energia Simples - 6,9</v>
          </cell>
          <cell r="C126">
            <v>63941011.311233297</v>
          </cell>
          <cell r="D126">
            <v>64310905.606216103</v>
          </cell>
          <cell r="E126">
            <v>64563602.010674097</v>
          </cell>
          <cell r="F126">
            <v>64806891.729840301</v>
          </cell>
          <cell r="G126">
            <v>64980585.656615399</v>
          </cell>
          <cell r="H126">
            <v>65169750.320053399</v>
          </cell>
        </row>
        <row r="127">
          <cell r="A127" t="str">
            <v>BTN_&lt;20,7_E_Energia Simples - 10,35</v>
          </cell>
          <cell r="B127" t="str">
            <v>Energia Simples - 10,35</v>
          </cell>
          <cell r="C127">
            <v>13759837.7806888</v>
          </cell>
          <cell r="D127">
            <v>13813964.5312577</v>
          </cell>
          <cell r="E127">
            <v>13873513.997356299</v>
          </cell>
          <cell r="F127">
            <v>13930259.6863537</v>
          </cell>
          <cell r="G127">
            <v>13969372.778164599</v>
          </cell>
          <cell r="H127">
            <v>14014765.4721907</v>
          </cell>
        </row>
        <row r="128">
          <cell r="A128" t="str">
            <v>BTN_&lt;20,7_E_Energia Simples - 13,8</v>
          </cell>
          <cell r="B128" t="str">
            <v>Energia Simples - 13,8</v>
          </cell>
          <cell r="C128">
            <v>5755569.3271936998</v>
          </cell>
          <cell r="D128">
            <v>5766564.1888712002</v>
          </cell>
          <cell r="E128">
            <v>5790648.6135667004</v>
          </cell>
          <cell r="F128">
            <v>5812755.8852353003</v>
          </cell>
          <cell r="G128">
            <v>5827660.7830654001</v>
          </cell>
          <cell r="H128">
            <v>5845617.7944146004</v>
          </cell>
        </row>
        <row r="129">
          <cell r="A129" t="str">
            <v>BTN_&lt;20,7_E_Energia Simples - 17,25</v>
          </cell>
          <cell r="B129" t="str">
            <v>Energia Simples - 17,25</v>
          </cell>
          <cell r="C129">
            <v>11885250.455525899</v>
          </cell>
          <cell r="D129">
            <v>11922735.991582399</v>
          </cell>
          <cell r="E129">
            <v>11968873.346547</v>
          </cell>
          <cell r="F129">
            <v>12015450.7793951</v>
          </cell>
          <cell r="G129">
            <v>12050317.1149431</v>
          </cell>
          <cell r="H129">
            <v>12085301.946575399</v>
          </cell>
        </row>
        <row r="130">
          <cell r="A130" t="str">
            <v>BTN_&lt;20,7_E_Energia Simples - 20,7</v>
          </cell>
          <cell r="B130" t="str">
            <v>Energia Simples - 20,7</v>
          </cell>
          <cell r="C130">
            <v>8265380.1772224996</v>
          </cell>
          <cell r="D130">
            <v>8323144.0814773999</v>
          </cell>
          <cell r="E130">
            <v>8357284.7763588</v>
          </cell>
          <cell r="F130">
            <v>8390484.7217055</v>
          </cell>
          <cell r="G130">
            <v>8414144.7382009998</v>
          </cell>
          <cell r="H130">
            <v>8440155.2090112008</v>
          </cell>
        </row>
        <row r="131">
          <cell r="A131" t="str">
            <v>BTN_&lt;20,7_E_Tarifa_bi-horária</v>
          </cell>
          <cell r="B131" t="str">
            <v>Tarifa_bi-horária</v>
          </cell>
          <cell r="C131">
            <v>10497210.105062</v>
          </cell>
          <cell r="D131">
            <v>10524025.939274199</v>
          </cell>
          <cell r="E131">
            <v>10567915.9031549</v>
          </cell>
          <cell r="F131">
            <v>10608428.9954009</v>
          </cell>
          <cell r="G131">
            <v>10635904.395351499</v>
          </cell>
          <cell r="H131">
            <v>10668602.0294441</v>
          </cell>
        </row>
        <row r="132">
          <cell r="A132" t="str">
            <v>BTN_&lt;20,7_Bi_E_Horas fora de vazio</v>
          </cell>
          <cell r="B132" t="str">
            <v>Horas fora de vazio</v>
          </cell>
          <cell r="C132">
            <v>6349291.1645267</v>
          </cell>
          <cell r="D132">
            <v>6366264.8186547998</v>
          </cell>
          <cell r="E132">
            <v>6392851.3801402999</v>
          </cell>
          <cell r="F132">
            <v>6417402.5897212997</v>
          </cell>
          <cell r="G132">
            <v>6434037.4602357</v>
          </cell>
          <cell r="H132">
            <v>6453862.1128268996</v>
          </cell>
        </row>
        <row r="133">
          <cell r="A133" t="str">
            <v>BTN_&lt;20,7_Bi_E_Horas fora de vazio - 3,45</v>
          </cell>
          <cell r="B133" t="str">
            <v>Horas fora de vazio - 3,45</v>
          </cell>
          <cell r="C133">
            <v>375989.79463359999</v>
          </cell>
          <cell r="D133">
            <v>378135.22656779998</v>
          </cell>
          <cell r="E133">
            <v>379727.65046660003</v>
          </cell>
          <cell r="F133">
            <v>381229.15308680001</v>
          </cell>
          <cell r="G133">
            <v>382269.05441839999</v>
          </cell>
          <cell r="H133">
            <v>383462.48816459998</v>
          </cell>
        </row>
        <row r="134">
          <cell r="A134" t="str">
            <v>BTN_&lt;20,7_Bi_E_Horas fora de vazio - 4,6</v>
          </cell>
          <cell r="B134" t="str">
            <v>Horas fora de vazio - 4,6</v>
          </cell>
          <cell r="C134">
            <v>52733.212241499998</v>
          </cell>
          <cell r="D134">
            <v>52653.830243299999</v>
          </cell>
          <cell r="E134">
            <v>52887.461659200002</v>
          </cell>
          <cell r="F134">
            <v>53085.596077599999</v>
          </cell>
          <cell r="G134">
            <v>53210.883177900003</v>
          </cell>
          <cell r="H134">
            <v>53375.956252600001</v>
          </cell>
        </row>
        <row r="135">
          <cell r="A135" t="str">
            <v>BTN_&lt;20,7_Bi_E_Horas fora de vazio - 5,75</v>
          </cell>
          <cell r="B135" t="str">
            <v>Horas fora de vazio - 5,75</v>
          </cell>
          <cell r="C135">
            <v>16811.486109500001</v>
          </cell>
          <cell r="D135">
            <v>16780.043495400001</v>
          </cell>
          <cell r="E135">
            <v>16870.905723799999</v>
          </cell>
          <cell r="F135">
            <v>16946.309792100001</v>
          </cell>
          <cell r="G135">
            <v>16987.501546300002</v>
          </cell>
          <cell r="H135">
            <v>17057.208032999999</v>
          </cell>
        </row>
        <row r="136">
          <cell r="A136" t="str">
            <v>BTN_&lt;20,7_Bi_E_Horas fora de vazio - 6,9</v>
          </cell>
          <cell r="B136" t="str">
            <v>Horas fora de vazio - 6,9</v>
          </cell>
          <cell r="C136">
            <v>1746789.1568767</v>
          </cell>
          <cell r="D136">
            <v>1755467.8310817999</v>
          </cell>
          <cell r="E136">
            <v>1763186.8495400001</v>
          </cell>
          <cell r="F136">
            <v>1770245.4489853</v>
          </cell>
          <cell r="G136">
            <v>1774885.9497493999</v>
          </cell>
          <cell r="H136">
            <v>1780712.6627725</v>
          </cell>
        </row>
        <row r="137">
          <cell r="A137" t="str">
            <v>BTN_&lt;20,7_Bi_E_Horas fora de vazio - 10,35</v>
          </cell>
          <cell r="B137" t="str">
            <v>Horas fora de vazio - 10,35</v>
          </cell>
          <cell r="C137">
            <v>827414.28510680003</v>
          </cell>
          <cell r="D137">
            <v>828537.60009079997</v>
          </cell>
          <cell r="E137">
            <v>831909.68231619999</v>
          </cell>
          <cell r="F137">
            <v>835074.14916379994</v>
          </cell>
          <cell r="G137">
            <v>837268.66436419997</v>
          </cell>
          <cell r="H137">
            <v>839782.26125790004</v>
          </cell>
        </row>
        <row r="138">
          <cell r="A138" t="str">
            <v>BTN_&lt;20,7_Bi_E_Horas fora de vazio - 13,8</v>
          </cell>
          <cell r="B138" t="str">
            <v>Horas fora de vazio - 13,8</v>
          </cell>
          <cell r="C138">
            <v>1350848.1246108999</v>
          </cell>
          <cell r="D138">
            <v>1351982.5651984999</v>
          </cell>
          <cell r="E138">
            <v>1357594.7526072999</v>
          </cell>
          <cell r="F138">
            <v>1362617.8030913</v>
          </cell>
          <cell r="G138">
            <v>1365953.7685499</v>
          </cell>
          <cell r="H138">
            <v>1370083.3338995001</v>
          </cell>
        </row>
        <row r="139">
          <cell r="A139" t="str">
            <v>BTN_&lt;20,7_Bi_E_Horas fora de vazio - 17,25</v>
          </cell>
          <cell r="B139" t="str">
            <v>Horas fora de vazio - 17,25</v>
          </cell>
          <cell r="C139">
            <v>1081167.6617296</v>
          </cell>
          <cell r="D139">
            <v>1082215.2018941001</v>
          </cell>
          <cell r="E139">
            <v>1086515.0943562</v>
          </cell>
          <cell r="F139">
            <v>1090549.572646</v>
          </cell>
          <cell r="G139">
            <v>1093361.9154643</v>
          </cell>
          <cell r="H139">
            <v>1096559.3462628999</v>
          </cell>
        </row>
        <row r="140">
          <cell r="A140" t="str">
            <v>BTN_&lt;20,7_Bi_E_Horas fora de vazio - 20,7</v>
          </cell>
          <cell r="B140" t="str">
            <v>Horas fora de vazio - 20,7</v>
          </cell>
          <cell r="C140">
            <v>897537.4432181</v>
          </cell>
          <cell r="D140">
            <v>900492.52008309995</v>
          </cell>
          <cell r="E140">
            <v>904158.98347099999</v>
          </cell>
          <cell r="F140">
            <v>907654.55687840004</v>
          </cell>
          <cell r="G140">
            <v>910099.72296529997</v>
          </cell>
          <cell r="H140">
            <v>912828.85618390003</v>
          </cell>
        </row>
        <row r="141">
          <cell r="A141" t="str">
            <v>BTN_&lt;20,7_Bi_E_Horas de vazio</v>
          </cell>
          <cell r="B141" t="str">
            <v>Horas de vazio</v>
          </cell>
          <cell r="C141">
            <v>4147918.9405352999</v>
          </cell>
          <cell r="D141">
            <v>4157761.1206193999</v>
          </cell>
          <cell r="E141">
            <v>4175064.5230145999</v>
          </cell>
          <cell r="F141">
            <v>4191026.4056795998</v>
          </cell>
          <cell r="G141">
            <v>4201866.9351158002</v>
          </cell>
          <cell r="H141">
            <v>4214739.9166171998</v>
          </cell>
        </row>
        <row r="142">
          <cell r="A142" t="str">
            <v>BTN_&lt;20,7_Bi_E_Horas de vazio - 3,45</v>
          </cell>
          <cell r="B142" t="str">
            <v>Horas de vazio - 3,45</v>
          </cell>
          <cell r="C142">
            <v>246275.01269539999</v>
          </cell>
          <cell r="D142">
            <v>248293.67163170001</v>
          </cell>
          <cell r="E142">
            <v>249329.10454550001</v>
          </cell>
          <cell r="F142">
            <v>250316.57973719999</v>
          </cell>
          <cell r="G142">
            <v>251010.2568722</v>
          </cell>
          <cell r="H142">
            <v>251788.47010060001</v>
          </cell>
        </row>
        <row r="143">
          <cell r="A143" t="str">
            <v>BTN_&lt;20,7_Bi_E_Horas de vazio - 4,6</v>
          </cell>
          <cell r="B143" t="str">
            <v>Horas de vazio - 4,6</v>
          </cell>
          <cell r="C143">
            <v>34341.222437800003</v>
          </cell>
          <cell r="D143">
            <v>34687.452166199997</v>
          </cell>
          <cell r="E143">
            <v>34848.926332399999</v>
          </cell>
          <cell r="F143">
            <v>34988.801264200003</v>
          </cell>
          <cell r="G143">
            <v>35077.829939900003</v>
          </cell>
          <cell r="H143">
            <v>35196.365729099998</v>
          </cell>
        </row>
        <row r="144">
          <cell r="A144" t="str">
            <v>BTN_&lt;20,7_Bi_E_Horas de vazio - 5,75</v>
          </cell>
          <cell r="B144" t="str">
            <v>Horas de vazio - 5,75</v>
          </cell>
          <cell r="C144">
            <v>12070.2368346</v>
          </cell>
          <cell r="D144">
            <v>12052.017587599999</v>
          </cell>
          <cell r="E144">
            <v>12117.2780367</v>
          </cell>
          <cell r="F144">
            <v>12171.435891200001</v>
          </cell>
          <cell r="G144">
            <v>12201.0212582</v>
          </cell>
          <cell r="H144">
            <v>12251.086909400001</v>
          </cell>
        </row>
        <row r="145">
          <cell r="A145" t="str">
            <v>BTN_&lt;20,7_Bi_E_Horas de vazio - 6,9</v>
          </cell>
          <cell r="B145" t="str">
            <v>Horas de vazio - 6,9</v>
          </cell>
          <cell r="C145">
            <v>1044845.9604029</v>
          </cell>
          <cell r="D145">
            <v>1049515.4887862001</v>
          </cell>
          <cell r="E145">
            <v>1054112.8669996001</v>
          </cell>
          <cell r="F145">
            <v>1058340.5057194</v>
          </cell>
          <cell r="G145">
            <v>1061142.2962631001</v>
          </cell>
          <cell r="H145">
            <v>1064616.8854212</v>
          </cell>
        </row>
        <row r="146">
          <cell r="A146" t="str">
            <v>BTN_&lt;20,7_Bi_E_Horas de vazio - 10,35</v>
          </cell>
          <cell r="B146" t="str">
            <v>Horas de vazio - 10,35</v>
          </cell>
          <cell r="C146">
            <v>552161.39762960002</v>
          </cell>
          <cell r="D146">
            <v>553829.41003689996</v>
          </cell>
          <cell r="E146">
            <v>556073.29459159996</v>
          </cell>
          <cell r="F146">
            <v>558188.26950279996</v>
          </cell>
          <cell r="G146">
            <v>559661.0037458</v>
          </cell>
          <cell r="H146">
            <v>561335.85098640004</v>
          </cell>
        </row>
        <row r="147">
          <cell r="A147" t="str">
            <v>BTN_&lt;20,7_Bi_E_Horas de vazio - 13,8</v>
          </cell>
          <cell r="B147" t="str">
            <v>Horas de vazio - 13,8</v>
          </cell>
          <cell r="C147">
            <v>965099.29537269997</v>
          </cell>
          <cell r="D147">
            <v>963739.36777020001</v>
          </cell>
          <cell r="E147">
            <v>967691.71208810003</v>
          </cell>
          <cell r="F147">
            <v>971234.53975800006</v>
          </cell>
          <cell r="G147">
            <v>973602.97735389997</v>
          </cell>
          <cell r="H147">
            <v>976504.88980650005</v>
          </cell>
        </row>
        <row r="148">
          <cell r="A148" t="str">
            <v>BTN_&lt;20,7_Bi_E_Horas de vazio - 17,25</v>
          </cell>
          <cell r="B148" t="str">
            <v>Horas de vazio - 17,25</v>
          </cell>
          <cell r="C148">
            <v>680708.94570719998</v>
          </cell>
          <cell r="D148">
            <v>681787.12575270003</v>
          </cell>
          <cell r="E148">
            <v>684486.32982270001</v>
          </cell>
          <cell r="F148">
            <v>687015.74893680005</v>
          </cell>
          <cell r="G148">
            <v>688793.19177949999</v>
          </cell>
          <cell r="H148">
            <v>690788.95211499999</v>
          </cell>
        </row>
        <row r="149">
          <cell r="A149" t="str">
            <v>BTN_&lt;20,7_Bi_E_Horas de vazio - 20,7</v>
          </cell>
          <cell r="B149" t="str">
            <v>Horas de vazio - 20,7</v>
          </cell>
          <cell r="C149">
            <v>612416.86945510004</v>
          </cell>
          <cell r="D149">
            <v>613856.58688790002</v>
          </cell>
          <cell r="E149">
            <v>616405.01059800002</v>
          </cell>
          <cell r="F149">
            <v>618770.52486999996</v>
          </cell>
          <cell r="G149">
            <v>620378.35790319997</v>
          </cell>
          <cell r="H149">
            <v>622257.41554900003</v>
          </cell>
        </row>
        <row r="150">
          <cell r="A150" t="str">
            <v>BTN_&lt;20,7_Tri_E_Tarifa Tri-horária</v>
          </cell>
          <cell r="B150" t="str">
            <v>Tarifa Tri-horária</v>
          </cell>
          <cell r="C150">
            <v>115930167.8903553</v>
          </cell>
          <cell r="D150">
            <v>116903618.24144191</v>
          </cell>
          <cell r="E150">
            <v>117389980.4742647</v>
          </cell>
          <cell r="F150">
            <v>117845895.3275142</v>
          </cell>
          <cell r="G150">
            <v>118159173.5136667</v>
          </cell>
          <cell r="H150">
            <v>118523353.98502</v>
          </cell>
        </row>
        <row r="151">
          <cell r="A151" t="str">
            <v>BTN_&lt;20,7_Tri_E_Horas de ponta</v>
          </cell>
          <cell r="B151" t="str">
            <v>Horas de ponta</v>
          </cell>
          <cell r="C151">
            <v>19406801.953159899</v>
          </cell>
          <cell r="D151">
            <v>19691112.922921401</v>
          </cell>
          <cell r="E151">
            <v>19773717.447243299</v>
          </cell>
          <cell r="F151">
            <v>19851048.4032919</v>
          </cell>
          <cell r="G151">
            <v>19903943.458364502</v>
          </cell>
          <cell r="H151">
            <v>19965926.528382801</v>
          </cell>
        </row>
        <row r="152">
          <cell r="A152" t="str">
            <v>BTN_&lt;20,7_Tri_E_Horas de ponta - 3,45</v>
          </cell>
          <cell r="B152" t="str">
            <v>Horas de ponta - 3,45</v>
          </cell>
          <cell r="C152">
            <v>2754819.2819614001</v>
          </cell>
          <cell r="D152">
            <v>2800768.2363982</v>
          </cell>
          <cell r="E152">
            <v>2812079.8433969999</v>
          </cell>
          <cell r="F152">
            <v>2822992.0297893998</v>
          </cell>
          <cell r="G152">
            <v>2830774.7431763001</v>
          </cell>
          <cell r="H152">
            <v>2839237.9034254001</v>
          </cell>
        </row>
        <row r="153">
          <cell r="A153" t="str">
            <v>BTN_&lt;20,7_Tri_E_Horas de ponta - 4,6</v>
          </cell>
          <cell r="B153" t="str">
            <v>Horas de ponta - 4,6</v>
          </cell>
          <cell r="C153">
            <v>580214.1948991</v>
          </cell>
          <cell r="D153">
            <v>612452.37759529997</v>
          </cell>
          <cell r="E153">
            <v>614951.25017909997</v>
          </cell>
          <cell r="F153">
            <v>617225.67050709995</v>
          </cell>
          <cell r="G153">
            <v>618761.01896420005</v>
          </cell>
          <cell r="H153">
            <v>620582.30034810002</v>
          </cell>
        </row>
        <row r="154">
          <cell r="A154" t="str">
            <v>BTN_&lt;20,7_Tri_E_Horas de ponta - 5,75</v>
          </cell>
          <cell r="B154" t="str">
            <v>Horas de ponta - 5,75</v>
          </cell>
          <cell r="C154">
            <v>493700.13805100002</v>
          </cell>
          <cell r="D154">
            <v>525586.86320649995</v>
          </cell>
          <cell r="E154">
            <v>527807.85048549995</v>
          </cell>
          <cell r="F154">
            <v>529820.80705379997</v>
          </cell>
          <cell r="G154">
            <v>531162.28734160005</v>
          </cell>
          <cell r="H154">
            <v>532802.62507179996</v>
          </cell>
        </row>
        <row r="155">
          <cell r="A155" t="str">
            <v>BTN_&lt;20,7_Tri_E_Horas de ponta - 6,9</v>
          </cell>
          <cell r="B155" t="str">
            <v>Horas de ponta - 6,9</v>
          </cell>
          <cell r="C155">
            <v>6894971.2480455004</v>
          </cell>
          <cell r="D155">
            <v>6961018.1949474001</v>
          </cell>
          <cell r="E155">
            <v>6989016.7637812002</v>
          </cell>
          <cell r="F155">
            <v>7015896.0878635999</v>
          </cell>
          <cell r="G155">
            <v>7034872.0478181997</v>
          </cell>
          <cell r="H155">
            <v>7055908.4186953995</v>
          </cell>
        </row>
        <row r="156">
          <cell r="A156" t="str">
            <v>BTN_&lt;20,7_Tri_E_Horas de ponta - 10,35</v>
          </cell>
          <cell r="B156" t="str">
            <v>Horas de ponta - 10,35</v>
          </cell>
          <cell r="C156">
            <v>1629412.9454842</v>
          </cell>
          <cell r="D156">
            <v>1692028.2181106999</v>
          </cell>
          <cell r="E156">
            <v>1699645.6095741</v>
          </cell>
          <cell r="F156">
            <v>1706556.2937807001</v>
          </cell>
          <cell r="G156">
            <v>1711068.1534975001</v>
          </cell>
          <cell r="H156">
            <v>1716810.1535358001</v>
          </cell>
        </row>
        <row r="157">
          <cell r="A157" t="str">
            <v>BTN_&lt;20,7_Tri_E_Horas de ponta - 13,8</v>
          </cell>
          <cell r="B157" t="str">
            <v>Horas de ponta - 13,8</v>
          </cell>
          <cell r="C157">
            <v>827011.18217709998</v>
          </cell>
          <cell r="D157">
            <v>845748.29231599998</v>
          </cell>
          <cell r="E157">
            <v>849638.36306250002</v>
          </cell>
          <cell r="F157">
            <v>853059.86525869998</v>
          </cell>
          <cell r="G157">
            <v>855191.47094409994</v>
          </cell>
          <cell r="H157">
            <v>858109.61736170005</v>
          </cell>
        </row>
        <row r="158">
          <cell r="A158" t="str">
            <v>BTN_&lt;20,7_Tri_E_Horas de ponta - 17,25</v>
          </cell>
          <cell r="B158" t="str">
            <v>Horas de ponta - 17,25</v>
          </cell>
          <cell r="C158">
            <v>965651.27775889996</v>
          </cell>
          <cell r="D158">
            <v>977505.46029459999</v>
          </cell>
          <cell r="E158">
            <v>981702.40129369998</v>
          </cell>
          <cell r="F158">
            <v>985672.97350039997</v>
          </cell>
          <cell r="G158">
            <v>988383.91237230005</v>
          </cell>
          <cell r="H158">
            <v>991576.61190819996</v>
          </cell>
        </row>
        <row r="159">
          <cell r="A159" t="str">
            <v>BTN_&lt;20,7_Tri_E_Horas de ponta - 20,7</v>
          </cell>
          <cell r="B159" t="str">
            <v>Horas de ponta - 20,7</v>
          </cell>
          <cell r="C159">
            <v>5261021.6847826997</v>
          </cell>
          <cell r="D159">
            <v>5276005.2800527001</v>
          </cell>
          <cell r="E159">
            <v>5298875.3654701998</v>
          </cell>
          <cell r="F159">
            <v>5319824.6755382</v>
          </cell>
          <cell r="G159">
            <v>5333729.8242503004</v>
          </cell>
          <cell r="H159">
            <v>5350898.8980363999</v>
          </cell>
        </row>
        <row r="160">
          <cell r="A160" t="str">
            <v>BTN_&lt;20,7_Tri_E_Horas cheias</v>
          </cell>
          <cell r="B160" t="str">
            <v>Horas cheias</v>
          </cell>
          <cell r="C160">
            <v>45978569.489884801</v>
          </cell>
          <cell r="D160">
            <v>46516919.609909497</v>
          </cell>
          <cell r="E160">
            <v>46710547.568799101</v>
          </cell>
          <cell r="F160">
            <v>46892567.621164396</v>
          </cell>
          <cell r="G160">
            <v>47017988.385184199</v>
          </cell>
          <cell r="H160">
            <v>47163188.412126899</v>
          </cell>
        </row>
        <row r="161">
          <cell r="A161" t="str">
            <v>BTN_&lt;20,7_Tri_E_Horas cheias - 3,45</v>
          </cell>
          <cell r="B161" t="str">
            <v>Horas cheias - 3,45</v>
          </cell>
          <cell r="C161">
            <v>6542096.8847110001</v>
          </cell>
          <cell r="D161">
            <v>6628635.3095466001</v>
          </cell>
          <cell r="E161">
            <v>6655338.2488810997</v>
          </cell>
          <cell r="F161">
            <v>6681192.8472415004</v>
          </cell>
          <cell r="G161">
            <v>6699728.8632506998</v>
          </cell>
          <cell r="H161">
            <v>6719721.0869046999</v>
          </cell>
        </row>
        <row r="162">
          <cell r="A162" t="str">
            <v>BTN_&lt;20,7_Tri_E_Horas cheias - 4,6</v>
          </cell>
          <cell r="B162" t="str">
            <v>Horas cheias - 4,6</v>
          </cell>
          <cell r="C162">
            <v>1209783.8103217001</v>
          </cell>
          <cell r="D162">
            <v>1267795.3019051</v>
          </cell>
          <cell r="E162">
            <v>1273047.8202567</v>
          </cell>
          <cell r="F162">
            <v>1277800.0446361999</v>
          </cell>
          <cell r="G162">
            <v>1280985.9152367001</v>
          </cell>
          <cell r="H162">
            <v>1284832.0858909001</v>
          </cell>
        </row>
        <row r="163">
          <cell r="A163" t="str">
            <v>BTN_&lt;20,7_Tri_E_Horas cheias - 5,75</v>
          </cell>
          <cell r="B163" t="str">
            <v>Horas cheias - 5,75</v>
          </cell>
          <cell r="C163">
            <v>988789.29118359997</v>
          </cell>
          <cell r="D163">
            <v>1043331.0311833</v>
          </cell>
          <cell r="E163">
            <v>1047735.6919087</v>
          </cell>
          <cell r="F163">
            <v>1051722.0739704</v>
          </cell>
          <cell r="G163">
            <v>1054409.829599</v>
          </cell>
          <cell r="H163">
            <v>1057656.2410178999</v>
          </cell>
        </row>
        <row r="164">
          <cell r="A164" t="str">
            <v>BTN_&lt;20,7_Tri_E_Horas cheias - 6,9</v>
          </cell>
          <cell r="B164" t="str">
            <v>Horas cheias - 6,9</v>
          </cell>
          <cell r="C164">
            <v>16833660.014573701</v>
          </cell>
          <cell r="D164">
            <v>16978256.535099201</v>
          </cell>
          <cell r="E164">
            <v>17046135.240129702</v>
          </cell>
          <cell r="F164">
            <v>17111379.256595701</v>
          </cell>
          <cell r="G164">
            <v>17157642.8396958</v>
          </cell>
          <cell r="H164">
            <v>17208556.146094199</v>
          </cell>
        </row>
        <row r="165">
          <cell r="A165" t="str">
            <v>BTN_&lt;20,7_Tri_E_Horas cheias - 10,35</v>
          </cell>
          <cell r="B165" t="str">
            <v>Horas cheias - 10,35</v>
          </cell>
          <cell r="C165">
            <v>3622993.5815164</v>
          </cell>
          <cell r="D165">
            <v>3734641.6075865999</v>
          </cell>
          <cell r="E165">
            <v>3751287.2508029998</v>
          </cell>
          <cell r="F165">
            <v>3766542.6140256999</v>
          </cell>
          <cell r="G165">
            <v>3776635.652857</v>
          </cell>
          <cell r="H165">
            <v>3789211.4319891999</v>
          </cell>
        </row>
        <row r="166">
          <cell r="A166" t="str">
            <v>BTN_&lt;20,7_Tri_E_Horas cheias - 13,8</v>
          </cell>
          <cell r="B166" t="str">
            <v>Horas cheias - 13,8</v>
          </cell>
          <cell r="C166">
            <v>1961821.2930135999</v>
          </cell>
          <cell r="D166">
            <v>1994303.4469476</v>
          </cell>
          <cell r="E166">
            <v>2003349.7224395</v>
          </cell>
          <cell r="F166">
            <v>2011355.200893</v>
          </cell>
          <cell r="G166">
            <v>2016407.2167123</v>
          </cell>
          <cell r="H166">
            <v>2023179.5975597999</v>
          </cell>
        </row>
        <row r="167">
          <cell r="A167" t="str">
            <v>BTN_&lt;20,7_Tri_E_Horas cheias - 17,25</v>
          </cell>
          <cell r="B167" t="str">
            <v>Horas cheias - 17,25</v>
          </cell>
          <cell r="C167">
            <v>2366023.6203397</v>
          </cell>
          <cell r="D167">
            <v>2390987.8443048</v>
          </cell>
          <cell r="E167">
            <v>2401198.3565539001</v>
          </cell>
          <cell r="F167">
            <v>2410918.9152311999</v>
          </cell>
          <cell r="G167">
            <v>2417600.1018043002</v>
          </cell>
          <cell r="H167">
            <v>2425373.7876702002</v>
          </cell>
        </row>
        <row r="168">
          <cell r="A168" t="str">
            <v>BTN_&lt;20,7_Tri_E_Horas cheias - 20,7</v>
          </cell>
          <cell r="B168" t="str">
            <v>Horas cheias - 20,7</v>
          </cell>
          <cell r="C168">
            <v>12453400.9942251</v>
          </cell>
          <cell r="D168">
            <v>12478968.5333363</v>
          </cell>
          <cell r="E168">
            <v>12532455.2378265</v>
          </cell>
          <cell r="F168">
            <v>12581656.668570699</v>
          </cell>
          <cell r="G168">
            <v>12614577.9660284</v>
          </cell>
          <cell r="H168">
            <v>12654658.035</v>
          </cell>
        </row>
        <row r="169">
          <cell r="A169" t="str">
            <v>BTN_&lt;20,7_Tri_E_Horas de vazio</v>
          </cell>
          <cell r="B169" t="str">
            <v>Horas de vazio</v>
          </cell>
          <cell r="C169">
            <v>50544796.447310597</v>
          </cell>
          <cell r="D169">
            <v>50695585.708610997</v>
          </cell>
          <cell r="E169">
            <v>50905715.4582223</v>
          </cell>
          <cell r="F169">
            <v>51102279.303057902</v>
          </cell>
          <cell r="G169">
            <v>51237241.670117997</v>
          </cell>
          <cell r="H169">
            <v>51394239.044510297</v>
          </cell>
        </row>
        <row r="170">
          <cell r="A170" t="str">
            <v>BTN_&lt;20,7_Tri_E_Horas de vazio - 3,45</v>
          </cell>
          <cell r="B170" t="str">
            <v>Horas de vazio - 3,45</v>
          </cell>
          <cell r="C170">
            <v>7574479.2745963</v>
          </cell>
          <cell r="D170">
            <v>7599095.3319752999</v>
          </cell>
          <cell r="E170">
            <v>7628353.1936911</v>
          </cell>
          <cell r="F170">
            <v>7656920.8648670996</v>
          </cell>
          <cell r="G170">
            <v>7677762.8039461002</v>
          </cell>
          <cell r="H170">
            <v>7699458.1140419003</v>
          </cell>
        </row>
        <row r="171">
          <cell r="A171" t="str">
            <v>BTN_&lt;20,7_Tri_E_Horas de vazio - 4,6</v>
          </cell>
          <cell r="B171" t="str">
            <v>Horas de vazio - 4,6</v>
          </cell>
          <cell r="C171">
            <v>3146028.7936355998</v>
          </cell>
          <cell r="D171">
            <v>3152777.9791235002</v>
          </cell>
          <cell r="E171">
            <v>3164849.5016973</v>
          </cell>
          <cell r="F171">
            <v>3176307.4480935</v>
          </cell>
          <cell r="G171">
            <v>3184505.8086222</v>
          </cell>
          <cell r="H171">
            <v>3193250.7476152</v>
          </cell>
        </row>
        <row r="172">
          <cell r="A172" t="str">
            <v>BTN_&lt;20,7_Tri_E_Horas de vazio - 5,75</v>
          </cell>
          <cell r="B172" t="str">
            <v>Horas de vazio - 5,75</v>
          </cell>
          <cell r="C172">
            <v>2965980.2427067999</v>
          </cell>
          <cell r="D172">
            <v>2971125.1628141999</v>
          </cell>
          <cell r="E172">
            <v>2983064.1185206999</v>
          </cell>
          <cell r="F172">
            <v>2994035.1625263998</v>
          </cell>
          <cell r="G172">
            <v>3001525.9395935</v>
          </cell>
          <cell r="H172">
            <v>3010306.4627939998</v>
          </cell>
        </row>
        <row r="173">
          <cell r="A173" t="str">
            <v>BTN_&lt;20,7_Tri_E_Horas de vazio - 6,9</v>
          </cell>
          <cell r="B173" t="str">
            <v>Horas de vazio - 6,9</v>
          </cell>
          <cell r="C173">
            <v>15597409.1875253</v>
          </cell>
          <cell r="D173">
            <v>15699263.324403601</v>
          </cell>
          <cell r="E173">
            <v>15761699.5089375</v>
          </cell>
          <cell r="F173">
            <v>15821758.806867501</v>
          </cell>
          <cell r="G173">
            <v>15864351.949455</v>
          </cell>
          <cell r="H173">
            <v>15911156.0104312</v>
          </cell>
        </row>
        <row r="174">
          <cell r="A174" t="str">
            <v>BTN_&lt;20,7_Tri_E_Horas de vazio - 10,35</v>
          </cell>
          <cell r="B174" t="str">
            <v>Horas de vazio - 10,35</v>
          </cell>
          <cell r="C174">
            <v>7201132.4790697005</v>
          </cell>
          <cell r="D174">
            <v>7214004.6564899003</v>
          </cell>
          <cell r="E174">
            <v>7246339.6706633996</v>
          </cell>
          <cell r="F174">
            <v>7275308.1012372002</v>
          </cell>
          <cell r="G174">
            <v>7294100.3750323998</v>
          </cell>
          <cell r="H174">
            <v>7318296.4814542001</v>
          </cell>
        </row>
        <row r="175">
          <cell r="A175" t="str">
            <v>BTN_&lt;20,7_Tri_E_Horas de vazio - 13,8</v>
          </cell>
          <cell r="B175" t="str">
            <v>Horas de vazio - 13,8</v>
          </cell>
          <cell r="C175">
            <v>2739981.3056175001</v>
          </cell>
          <cell r="D175">
            <v>2726489.3275045999</v>
          </cell>
          <cell r="E175">
            <v>2739079.6875554998</v>
          </cell>
          <cell r="F175">
            <v>2750284.6028084001</v>
          </cell>
          <cell r="G175">
            <v>2757357.5879183002</v>
          </cell>
          <cell r="H175">
            <v>2766870.3529528999</v>
          </cell>
        </row>
        <row r="176">
          <cell r="A176" t="str">
            <v>BTN_&lt;20,7_Tri_E_Horas de vazio - 17,25</v>
          </cell>
          <cell r="B176" t="str">
            <v>Horas de vazio - 17,25</v>
          </cell>
          <cell r="C176">
            <v>2377363.1855122</v>
          </cell>
          <cell r="D176">
            <v>2383907.8202618002</v>
          </cell>
          <cell r="E176">
            <v>2394607.6908490998</v>
          </cell>
          <cell r="F176">
            <v>2404551.6927080001</v>
          </cell>
          <cell r="G176">
            <v>2411139.8987472001</v>
          </cell>
          <cell r="H176">
            <v>2419323.1129795001</v>
          </cell>
        </row>
        <row r="177">
          <cell r="A177" t="str">
            <v>BTN_&lt;20,7_Tri_E_Horas de vazio - 20,7</v>
          </cell>
          <cell r="B177" t="str">
            <v>Horas de vazio - 20,7</v>
          </cell>
          <cell r="C177">
            <v>8942421.9786472004</v>
          </cell>
          <cell r="D177">
            <v>8948922.1060380992</v>
          </cell>
          <cell r="E177">
            <v>8987722.0863077007</v>
          </cell>
          <cell r="F177">
            <v>9023112.6239497997</v>
          </cell>
          <cell r="G177">
            <v>9046497.3068032991</v>
          </cell>
          <cell r="H177">
            <v>9075577.7622414008</v>
          </cell>
        </row>
        <row r="178">
          <cell r="B178" t="str">
            <v>VENDA A CLIENTES FINAIS EM BTN (&lt;= 2,3 kVA)</v>
          </cell>
          <cell r="C178">
            <v>7072008.8838023003</v>
          </cell>
          <cell r="D178">
            <v>7207893.3238289002</v>
          </cell>
          <cell r="E178">
            <v>7233726.2089635003</v>
          </cell>
          <cell r="F178">
            <v>7258836.8827259997</v>
          </cell>
          <cell r="G178">
            <v>7277628.4954770003</v>
          </cell>
          <cell r="H178">
            <v>7296178.3341552</v>
          </cell>
        </row>
        <row r="179">
          <cell r="B179" t="str">
            <v>Potência</v>
          </cell>
          <cell r="C179">
            <v>1362.54</v>
          </cell>
          <cell r="D179"/>
          <cell r="E179"/>
          <cell r="F179"/>
          <cell r="G179"/>
          <cell r="H179"/>
        </row>
        <row r="180">
          <cell r="B180" t="str">
            <v>Tarifa Simples</v>
          </cell>
          <cell r="C180"/>
          <cell r="D180"/>
          <cell r="E180"/>
          <cell r="F180"/>
          <cell r="G180"/>
          <cell r="H180"/>
        </row>
        <row r="181">
          <cell r="B181" t="str">
            <v>1,15</v>
          </cell>
          <cell r="C181"/>
          <cell r="D181"/>
          <cell r="E181"/>
          <cell r="F181"/>
          <cell r="G181"/>
          <cell r="H181"/>
        </row>
        <row r="182">
          <cell r="B182" t="str">
            <v>2,3</v>
          </cell>
          <cell r="C182"/>
          <cell r="D182"/>
          <cell r="E182"/>
          <cell r="F182"/>
          <cell r="G182"/>
          <cell r="H182"/>
        </row>
        <row r="183">
          <cell r="B183" t="str">
            <v>Tarifa bi-horária</v>
          </cell>
          <cell r="C183"/>
          <cell r="D183"/>
          <cell r="E183"/>
          <cell r="F183"/>
          <cell r="G183"/>
          <cell r="H183"/>
        </row>
        <row r="184">
          <cell r="B184" t="str">
            <v>1,15</v>
          </cell>
          <cell r="C184"/>
          <cell r="D184"/>
          <cell r="E184"/>
          <cell r="F184"/>
          <cell r="G184"/>
          <cell r="H184"/>
        </row>
        <row r="185">
          <cell r="B185" t="str">
            <v>2,3</v>
          </cell>
          <cell r="C185"/>
          <cell r="D185"/>
          <cell r="E185"/>
          <cell r="F185"/>
          <cell r="G185"/>
          <cell r="H185"/>
        </row>
        <row r="186">
          <cell r="B186" t="str">
            <v>Tarifa tri-horária</v>
          </cell>
          <cell r="C186">
            <v>1362.54</v>
          </cell>
          <cell r="D186"/>
          <cell r="E186"/>
          <cell r="F186"/>
          <cell r="G186"/>
          <cell r="H186"/>
        </row>
        <row r="187">
          <cell r="B187" t="str">
            <v>1,15</v>
          </cell>
          <cell r="C187">
            <v>498.06</v>
          </cell>
          <cell r="D187"/>
          <cell r="E187"/>
          <cell r="F187"/>
          <cell r="G187"/>
          <cell r="H187"/>
        </row>
        <row r="188">
          <cell r="B188" t="str">
            <v>2,3</v>
          </cell>
          <cell r="C188">
            <v>864.48</v>
          </cell>
          <cell r="D188"/>
          <cell r="E188"/>
          <cell r="F188"/>
          <cell r="G188"/>
          <cell r="H188"/>
        </row>
        <row r="189">
          <cell r="B189" t="str">
            <v>Energia Activa</v>
          </cell>
          <cell r="C189">
            <v>7070646.3438023003</v>
          </cell>
          <cell r="D189">
            <v>7207893.3238289002</v>
          </cell>
          <cell r="E189">
            <v>7233726.2089635003</v>
          </cell>
          <cell r="F189">
            <v>7258836.8827259997</v>
          </cell>
          <cell r="G189">
            <v>7277628.4954770003</v>
          </cell>
          <cell r="H189">
            <v>7296178.3341552</v>
          </cell>
        </row>
        <row r="190">
          <cell r="A190" t="str">
            <v>BTN_&lt;2,3_E_Tarifa Simples</v>
          </cell>
          <cell r="B190" t="str">
            <v>Tarifa Simples</v>
          </cell>
          <cell r="C190">
            <v>1507645.0108632999</v>
          </cell>
          <cell r="D190">
            <v>1512153.2859994001</v>
          </cell>
          <cell r="E190">
            <v>1518035.6080658999</v>
          </cell>
          <cell r="F190">
            <v>1523768.7899918</v>
          </cell>
          <cell r="G190">
            <v>1527961.3291154001</v>
          </cell>
          <cell r="H190">
            <v>1532307.4974346</v>
          </cell>
        </row>
        <row r="191">
          <cell r="A191" t="str">
            <v>BTN_&lt;2,3_E_Energia Simples</v>
          </cell>
          <cell r="B191" t="str">
            <v>Energia Simples</v>
          </cell>
          <cell r="C191">
            <v>1507645.0108632999</v>
          </cell>
          <cell r="D191">
            <v>1512153.2859994001</v>
          </cell>
          <cell r="E191">
            <v>1518035.6080658999</v>
          </cell>
          <cell r="F191">
            <v>1523768.7899918</v>
          </cell>
          <cell r="G191">
            <v>1527961.3291154001</v>
          </cell>
          <cell r="H191">
            <v>1532307.4974346</v>
          </cell>
        </row>
        <row r="192">
          <cell r="A192" t="str">
            <v>BTN_&lt;2,3_E_Energia Simples - 1,15</v>
          </cell>
          <cell r="B192" t="str">
            <v>Energia Simples - 1,15</v>
          </cell>
          <cell r="C192">
            <v>1392798.0233416001</v>
          </cell>
          <cell r="D192">
            <v>1398050.9604074999</v>
          </cell>
          <cell r="E192">
            <v>1403472.4098104001</v>
          </cell>
          <cell r="F192">
            <v>1408776.7211583999</v>
          </cell>
          <cell r="G192">
            <v>1412655.5796401999</v>
          </cell>
          <cell r="H192">
            <v>1416667.6132716001</v>
          </cell>
        </row>
        <row r="193">
          <cell r="A193" t="str">
            <v>BTN_&lt;2,3_E_Energia Simples - 2,3</v>
          </cell>
          <cell r="B193" t="str">
            <v>Energia Simples - 2,3</v>
          </cell>
          <cell r="C193">
            <v>114846.98752169999</v>
          </cell>
          <cell r="D193">
            <v>114102.32559189999</v>
          </cell>
          <cell r="E193">
            <v>114563.1982555</v>
          </cell>
          <cell r="F193">
            <v>114992.0688334</v>
          </cell>
          <cell r="G193">
            <v>115305.74947520001</v>
          </cell>
          <cell r="H193">
            <v>115639.884163</v>
          </cell>
        </row>
        <row r="194">
          <cell r="A194" t="str">
            <v>BTN_&lt;2,3_Bi_E_Tarifa bi-horária</v>
          </cell>
          <cell r="B194" t="str">
            <v>Tarifa bi-horária</v>
          </cell>
          <cell r="C194">
            <v>2733.7111353</v>
          </cell>
          <cell r="D194">
            <v>2802.3002769999998</v>
          </cell>
          <cell r="E194">
            <v>2809.4973203</v>
          </cell>
          <cell r="F194">
            <v>2820.7707691000001</v>
          </cell>
          <cell r="G194">
            <v>2832.0925993999999</v>
          </cell>
          <cell r="H194">
            <v>2838.1626931999999</v>
          </cell>
        </row>
        <row r="195">
          <cell r="A195" t="str">
            <v>BTN_&lt;2,3_Bi_E_Horas fora de vazio</v>
          </cell>
          <cell r="B195" t="str">
            <v>Horas fora de vazio</v>
          </cell>
          <cell r="C195">
            <v>1563.1923544000001</v>
          </cell>
          <cell r="D195">
            <v>1635.9155051</v>
          </cell>
          <cell r="E195">
            <v>1640.1181434</v>
          </cell>
          <cell r="F195">
            <v>1646.7047219999999</v>
          </cell>
          <cell r="G195">
            <v>1653.3203031999999</v>
          </cell>
          <cell r="H195">
            <v>1656.8663176</v>
          </cell>
        </row>
        <row r="196">
          <cell r="A196" t="str">
            <v>BTN_&lt;2,3_Bi_E_Horas fora de vazio - 1,15</v>
          </cell>
          <cell r="B196" t="str">
            <v>Horas fora de vazio - 1,15</v>
          </cell>
          <cell r="C196">
            <v>116.8907648</v>
          </cell>
          <cell r="D196">
            <v>119.318822</v>
          </cell>
          <cell r="E196">
            <v>119.5642283</v>
          </cell>
          <cell r="F196">
            <v>119.763822</v>
          </cell>
          <cell r="G196">
            <v>119.9261518</v>
          </cell>
          <cell r="H196">
            <v>120.0581739</v>
          </cell>
        </row>
        <row r="197">
          <cell r="A197" t="str">
            <v>BTN_&lt;2,3_Bi_E_Horas fora de vazio - 2,3</v>
          </cell>
          <cell r="B197" t="str">
            <v>Horas fora de vazio - 2,3</v>
          </cell>
          <cell r="C197">
            <v>1446.3015895999999</v>
          </cell>
          <cell r="D197">
            <v>1516.5966831000001</v>
          </cell>
          <cell r="E197">
            <v>1520.5539151</v>
          </cell>
          <cell r="F197">
            <v>1526.9409000000001</v>
          </cell>
          <cell r="G197">
            <v>1533.3941514000001</v>
          </cell>
          <cell r="H197">
            <v>1536.8081437000001</v>
          </cell>
        </row>
        <row r="198">
          <cell r="A198" t="str">
            <v>BTN_&lt;2,3_Bi_E_Horas de vazio</v>
          </cell>
          <cell r="B198" t="str">
            <v>Horas de vazio</v>
          </cell>
          <cell r="C198">
            <v>1170.5187808999999</v>
          </cell>
          <cell r="D198">
            <v>1166.3847719</v>
          </cell>
          <cell r="E198">
            <v>1169.3791768999999</v>
          </cell>
          <cell r="F198">
            <v>1174.0660471000001</v>
          </cell>
          <cell r="G198">
            <v>1178.7722962</v>
          </cell>
          <cell r="H198">
            <v>1181.2963755999999</v>
          </cell>
        </row>
        <row r="199">
          <cell r="A199" t="str">
            <v>BTN_&lt;2,3_Bi_E_Horas de vazio - 1,15</v>
          </cell>
          <cell r="B199" t="str">
            <v>Horas de vazio - 1,15</v>
          </cell>
          <cell r="C199">
            <v>90.969277700000006</v>
          </cell>
          <cell r="D199">
            <v>88.723399099999995</v>
          </cell>
          <cell r="E199">
            <v>88.905879299999995</v>
          </cell>
          <cell r="F199">
            <v>89.054293799999996</v>
          </cell>
          <cell r="G199">
            <v>89.174999299999996</v>
          </cell>
          <cell r="H199">
            <v>89.273168499999997</v>
          </cell>
        </row>
        <row r="200">
          <cell r="A200" t="str">
            <v>BTN_&lt;2,3_Bi_E_Horas de vazio - 2,3</v>
          </cell>
          <cell r="B200" t="str">
            <v>Horas de vazio - 2,3</v>
          </cell>
          <cell r="C200">
            <v>1079.5495031999999</v>
          </cell>
          <cell r="D200">
            <v>1077.6613728</v>
          </cell>
          <cell r="E200">
            <v>1080.4732976</v>
          </cell>
          <cell r="F200">
            <v>1085.0117533</v>
          </cell>
          <cell r="G200">
            <v>1089.5972968999999</v>
          </cell>
          <cell r="H200">
            <v>1092.0232071</v>
          </cell>
        </row>
        <row r="201">
          <cell r="A201" t="str">
            <v>BTN_&lt;2,3_Tri_E_Tarifa Tri-horária</v>
          </cell>
          <cell r="B201" t="str">
            <v>Tarifa Tri-horária</v>
          </cell>
          <cell r="C201">
            <v>5560267.6218037</v>
          </cell>
          <cell r="D201">
            <v>5692937.7375525003</v>
          </cell>
          <cell r="E201">
            <v>5712881.1035773</v>
          </cell>
          <cell r="F201">
            <v>5732247.3219651002</v>
          </cell>
          <cell r="G201">
            <v>5746835.0737621998</v>
          </cell>
          <cell r="H201">
            <v>5761032.6740274001</v>
          </cell>
        </row>
        <row r="202">
          <cell r="A202" t="str">
            <v>BTN_&lt;2,3_Tri_E_Horas de ponta</v>
          </cell>
          <cell r="B202" t="str">
            <v>Horas de ponta</v>
          </cell>
          <cell r="C202">
            <v>479173.16842220002</v>
          </cell>
          <cell r="D202">
            <v>525979.63173639996</v>
          </cell>
          <cell r="E202">
            <v>527880.41642939998</v>
          </cell>
          <cell r="F202">
            <v>529689.13041149999</v>
          </cell>
          <cell r="G202">
            <v>531012.30180589994</v>
          </cell>
          <cell r="H202">
            <v>532364.88216659997</v>
          </cell>
        </row>
        <row r="203">
          <cell r="A203" t="str">
            <v>BTN_&lt;2,3_Tri_E_Horas de ponta - 1,15</v>
          </cell>
          <cell r="B203" t="str">
            <v>Horas de ponta - 1,15</v>
          </cell>
          <cell r="C203">
            <v>175356.1233948</v>
          </cell>
          <cell r="D203">
            <v>192504.23835860001</v>
          </cell>
          <cell r="E203">
            <v>193219.1589754</v>
          </cell>
          <cell r="F203">
            <v>193898.10258609999</v>
          </cell>
          <cell r="G203">
            <v>194397.13098389999</v>
          </cell>
          <cell r="H203">
            <v>194905.9826858</v>
          </cell>
        </row>
        <row r="204">
          <cell r="A204" t="str">
            <v>BTN_&lt;2,3_Tri_E_Horas de ponta - 2,3</v>
          </cell>
          <cell r="B204" t="str">
            <v>Horas de ponta - 2,3</v>
          </cell>
          <cell r="C204">
            <v>303817.04502740002</v>
          </cell>
          <cell r="D204">
            <v>333475.39337780001</v>
          </cell>
          <cell r="E204">
            <v>334661.25745400001</v>
          </cell>
          <cell r="F204">
            <v>335791.0278254</v>
          </cell>
          <cell r="G204">
            <v>336615.17082200001</v>
          </cell>
          <cell r="H204">
            <v>337458.89948080003</v>
          </cell>
        </row>
        <row r="205">
          <cell r="A205" t="str">
            <v>BTN_&lt;2,3_Tri_E_Horas cheias</v>
          </cell>
          <cell r="B205" t="str">
            <v>Horas cheias</v>
          </cell>
          <cell r="C205">
            <v>796752.36404180003</v>
          </cell>
          <cell r="D205">
            <v>874528.9243359</v>
          </cell>
          <cell r="E205">
            <v>877601.68461260002</v>
          </cell>
          <cell r="F205">
            <v>880586.80691389996</v>
          </cell>
          <cell r="G205">
            <v>882830.29436469998</v>
          </cell>
          <cell r="H205">
            <v>885023.52155059995</v>
          </cell>
        </row>
        <row r="206">
          <cell r="A206" t="str">
            <v>BTN_&lt;2,3_Tri_E_Horas cheias - 1,15</v>
          </cell>
          <cell r="B206" t="str">
            <v>Horas cheias - 1,15</v>
          </cell>
          <cell r="C206">
            <v>291229.20928419998</v>
          </cell>
          <cell r="D206">
            <v>319641.52033119998</v>
          </cell>
          <cell r="E206">
            <v>320789.13893130003</v>
          </cell>
          <cell r="F206">
            <v>321908.18340139999</v>
          </cell>
          <cell r="G206">
            <v>322753.87088429998</v>
          </cell>
          <cell r="H206">
            <v>323574.15393289999</v>
          </cell>
        </row>
        <row r="207">
          <cell r="A207" t="str">
            <v>BTN_&lt;2,3_Tri_E_Horas cheias - 2,3</v>
          </cell>
          <cell r="B207" t="str">
            <v>Horas cheias - 2,3</v>
          </cell>
          <cell r="C207">
            <v>505523.15475759999</v>
          </cell>
          <cell r="D207">
            <v>554887.40400470002</v>
          </cell>
          <cell r="E207">
            <v>556812.54568129999</v>
          </cell>
          <cell r="F207">
            <v>558678.62351249997</v>
          </cell>
          <cell r="G207">
            <v>560076.4234804</v>
          </cell>
          <cell r="H207">
            <v>561449.36761770002</v>
          </cell>
        </row>
        <row r="208">
          <cell r="A208" t="str">
            <v>BTN_&lt;2,3_Tri_E_Horas de vazio</v>
          </cell>
          <cell r="B208" t="str">
            <v>Horas de vazio</v>
          </cell>
          <cell r="C208">
            <v>4284342.0893396996</v>
          </cell>
          <cell r="D208">
            <v>4292429.1814802</v>
          </cell>
          <cell r="E208">
            <v>4307399.0025353003</v>
          </cell>
          <cell r="F208">
            <v>4321971.3846396999</v>
          </cell>
          <cell r="G208">
            <v>4332992.4775916003</v>
          </cell>
          <cell r="H208">
            <v>4343644.2703101998</v>
          </cell>
        </row>
        <row r="209">
          <cell r="A209" t="str">
            <v>BTN_&lt;2,3_Tri_E_Horas de vazio - 1,15</v>
          </cell>
          <cell r="B209" t="str">
            <v>Horas de vazio - 1,15</v>
          </cell>
          <cell r="C209">
            <v>1550000.8521405</v>
          </cell>
          <cell r="D209">
            <v>1551782.8426305</v>
          </cell>
          <cell r="E209">
            <v>1557359.9670430999</v>
          </cell>
          <cell r="F209">
            <v>1562775.7373885</v>
          </cell>
          <cell r="G209">
            <v>1566886.3102374</v>
          </cell>
          <cell r="H209">
            <v>1570858.3843004</v>
          </cell>
        </row>
        <row r="210">
          <cell r="A210" t="str">
            <v>BTN_&lt;2,3_Tri_E_Horas de vazio - 2,3</v>
          </cell>
          <cell r="B210" t="str">
            <v>Horas de vazio - 2,3</v>
          </cell>
          <cell r="C210">
            <v>2734341.2371991999</v>
          </cell>
          <cell r="D210">
            <v>2740646.3388497001</v>
          </cell>
          <cell r="E210">
            <v>2750039.0354921999</v>
          </cell>
          <cell r="F210">
            <v>2759195.6472511999</v>
          </cell>
          <cell r="G210">
            <v>2766106.1673542</v>
          </cell>
          <cell r="H210">
            <v>2772785.8860097998</v>
          </cell>
        </row>
        <row r="211">
          <cell r="B211" t="str">
            <v>VENDA A CLIENTES FINAIS EM BTN SOCIAL (&lt;= 2,3 kVA)</v>
          </cell>
          <cell r="C211">
            <v>327719.11310120003</v>
          </cell>
          <cell r="D211">
            <v>324785.1724404</v>
          </cell>
          <cell r="E211">
            <v>326009.49468559999</v>
          </cell>
          <cell r="F211">
            <v>327221.29588779999</v>
          </cell>
          <cell r="G211">
            <v>328105.20554220001</v>
          </cell>
          <cell r="H211">
            <v>329013.07257379999</v>
          </cell>
        </row>
        <row r="212">
          <cell r="B212" t="str">
            <v>Potência</v>
          </cell>
          <cell r="C212"/>
          <cell r="D212"/>
          <cell r="E212"/>
          <cell r="F212"/>
          <cell r="G212"/>
          <cell r="H212"/>
        </row>
        <row r="213">
          <cell r="B213" t="str">
            <v>Tarifa Simples</v>
          </cell>
          <cell r="C213"/>
          <cell r="D213"/>
          <cell r="E213"/>
          <cell r="F213"/>
          <cell r="G213"/>
          <cell r="H213"/>
        </row>
        <row r="214">
          <cell r="B214" t="str">
            <v>1,15</v>
          </cell>
          <cell r="C214"/>
          <cell r="D214"/>
          <cell r="E214"/>
          <cell r="F214"/>
          <cell r="G214"/>
          <cell r="H214"/>
        </row>
        <row r="215">
          <cell r="B215" t="str">
            <v>2,3</v>
          </cell>
          <cell r="C215"/>
          <cell r="D215"/>
          <cell r="E215"/>
          <cell r="F215"/>
          <cell r="G215"/>
          <cell r="H215"/>
        </row>
        <row r="216">
          <cell r="B216" t="str">
            <v>Tarifa_bi-horária</v>
          </cell>
          <cell r="C216"/>
          <cell r="D216"/>
          <cell r="E216"/>
          <cell r="F216"/>
          <cell r="G216"/>
          <cell r="H216"/>
        </row>
        <row r="217">
          <cell r="B217" t="str">
            <v>1,15</v>
          </cell>
          <cell r="C217"/>
          <cell r="D217"/>
          <cell r="E217"/>
          <cell r="F217"/>
          <cell r="G217"/>
          <cell r="H217"/>
        </row>
        <row r="218">
          <cell r="B218" t="str">
            <v>2,3</v>
          </cell>
          <cell r="C218"/>
          <cell r="D218"/>
          <cell r="E218"/>
          <cell r="F218"/>
          <cell r="G218"/>
          <cell r="H218"/>
        </row>
        <row r="219">
          <cell r="B219" t="str">
            <v>Tarifa Tri-horária</v>
          </cell>
          <cell r="C219"/>
          <cell r="D219"/>
          <cell r="E219"/>
          <cell r="F219"/>
          <cell r="G219"/>
          <cell r="H219"/>
        </row>
        <row r="220">
          <cell r="B220" t="str">
            <v>1,15</v>
          </cell>
          <cell r="C220"/>
          <cell r="D220"/>
          <cell r="E220"/>
          <cell r="F220"/>
          <cell r="G220"/>
          <cell r="H220"/>
        </row>
        <row r="221">
          <cell r="B221" t="str">
            <v>2,3</v>
          </cell>
          <cell r="C221"/>
          <cell r="D221"/>
          <cell r="E221"/>
          <cell r="F221"/>
          <cell r="G221"/>
          <cell r="H221"/>
        </row>
        <row r="222">
          <cell r="B222" t="str">
            <v>Energia Activa</v>
          </cell>
          <cell r="C222">
            <v>327719.11310120003</v>
          </cell>
          <cell r="D222">
            <v>324785.1724404</v>
          </cell>
          <cell r="E222">
            <v>326009.49468559999</v>
          </cell>
          <cell r="F222">
            <v>327221.29588779999</v>
          </cell>
          <cell r="G222">
            <v>328105.20554220001</v>
          </cell>
          <cell r="H222">
            <v>329013.07257379999</v>
          </cell>
        </row>
        <row r="223">
          <cell r="A223" t="str">
            <v>BTN_Social_&lt;2,3_E_Tarifa Simples</v>
          </cell>
          <cell r="B223" t="str">
            <v>Tarifa Simples</v>
          </cell>
          <cell r="C223">
            <v>327562.59464800003</v>
          </cell>
          <cell r="D223">
            <v>324651.49655430001</v>
          </cell>
          <cell r="E223">
            <v>325875.37222580001</v>
          </cell>
          <cell r="F223">
            <v>327086.69026609999</v>
          </cell>
          <cell r="G223">
            <v>327970.15398970002</v>
          </cell>
          <cell r="H223">
            <v>328877.71252389997</v>
          </cell>
        </row>
        <row r="224">
          <cell r="A224" t="str">
            <v>BTN_Social_&lt;2,3_E_Energia Simples</v>
          </cell>
          <cell r="B224" t="str">
            <v>Energia Simples</v>
          </cell>
          <cell r="C224">
            <v>327562.59464800003</v>
          </cell>
          <cell r="D224">
            <v>324651.49655430001</v>
          </cell>
          <cell r="E224">
            <v>325875.37222580001</v>
          </cell>
          <cell r="F224">
            <v>327086.69026609999</v>
          </cell>
          <cell r="G224">
            <v>327970.15398970002</v>
          </cell>
          <cell r="H224">
            <v>328877.71252389997</v>
          </cell>
        </row>
        <row r="225">
          <cell r="A225" t="str">
            <v>BTN_Social_&lt;2,3_E_Energia Simples - 1,15</v>
          </cell>
          <cell r="B225" t="str">
            <v>Energia Simples - 1,15</v>
          </cell>
          <cell r="C225">
            <v>321529.08520039998</v>
          </cell>
          <cell r="D225">
            <v>320153.47315079998</v>
          </cell>
          <cell r="E225">
            <v>321365.50399689999</v>
          </cell>
          <cell r="F225">
            <v>322565.51338650001</v>
          </cell>
          <cell r="G225">
            <v>323440.13912519999</v>
          </cell>
          <cell r="H225">
            <v>324340.26513199997</v>
          </cell>
        </row>
        <row r="226">
          <cell r="A226" t="str">
            <v>BTN_Social_&lt;2,3_E_Energia Simples - 2,3</v>
          </cell>
          <cell r="B226" t="str">
            <v>Energia Simples - 2,3</v>
          </cell>
          <cell r="C226">
            <v>6033.5094476000004</v>
          </cell>
          <cell r="D226">
            <v>4498.0234035000003</v>
          </cell>
          <cell r="E226">
            <v>4509.8682288999998</v>
          </cell>
          <cell r="F226">
            <v>4521.1768795999997</v>
          </cell>
          <cell r="G226">
            <v>4530.0148644999999</v>
          </cell>
          <cell r="H226">
            <v>4537.4473919000002</v>
          </cell>
        </row>
        <row r="227">
          <cell r="A227" t="str">
            <v>BTN_Social_&lt;2,3_Bi_E_Tarifa_bi-horária</v>
          </cell>
          <cell r="B227" t="str">
            <v>Tarifa_bi-horária</v>
          </cell>
          <cell r="C227"/>
          <cell r="D227"/>
          <cell r="E227"/>
          <cell r="F227"/>
          <cell r="G227"/>
          <cell r="H227"/>
        </row>
        <row r="228">
          <cell r="A228" t="str">
            <v>BTN_Social_&lt;2,3_Bi_E_Horas fora de vazio</v>
          </cell>
          <cell r="B228" t="str">
            <v>Horas fora de vazio</v>
          </cell>
          <cell r="C228"/>
          <cell r="D228"/>
          <cell r="E228"/>
          <cell r="F228"/>
          <cell r="G228"/>
          <cell r="H228"/>
        </row>
        <row r="229">
          <cell r="A229" t="str">
            <v>BTN_Social_&lt;2,3_Bi_E_Horas fora de vazio - 1,15</v>
          </cell>
          <cell r="B229" t="str">
            <v>Horas fora de vazio - 1,15</v>
          </cell>
          <cell r="C229"/>
          <cell r="D229"/>
          <cell r="E229"/>
          <cell r="F229"/>
          <cell r="G229"/>
          <cell r="H229"/>
        </row>
        <row r="230">
          <cell r="A230" t="str">
            <v>BTN_Social_&lt;2,3_Bi_E_Horas fora de vazio - 2,3</v>
          </cell>
          <cell r="B230" t="str">
            <v>Horas fora de vazio - 2,3</v>
          </cell>
          <cell r="C230"/>
          <cell r="D230"/>
          <cell r="E230"/>
          <cell r="F230"/>
          <cell r="G230"/>
          <cell r="H230"/>
        </row>
        <row r="231">
          <cell r="A231" t="str">
            <v>BTN_Social_&lt;2,3_Bi_E_Horas de vazio</v>
          </cell>
          <cell r="B231" t="str">
            <v>Horas de vazio</v>
          </cell>
          <cell r="C231"/>
          <cell r="D231"/>
          <cell r="E231"/>
          <cell r="F231"/>
          <cell r="G231"/>
          <cell r="H231"/>
        </row>
        <row r="232">
          <cell r="A232" t="str">
            <v>BTN_Social_&lt;2,3_Bi_E_Horas de vazio - 1,15</v>
          </cell>
          <cell r="B232" t="str">
            <v>Horas de vazio - 1,15</v>
          </cell>
          <cell r="C232"/>
          <cell r="D232"/>
          <cell r="E232"/>
          <cell r="F232"/>
          <cell r="G232"/>
          <cell r="H232"/>
        </row>
        <row r="233">
          <cell r="A233" t="str">
            <v>BTN_Social_&lt;2,3_Bi_E_Horas de vazio - 2,3</v>
          </cell>
          <cell r="B233" t="str">
            <v>Horas de vazio - 2,3</v>
          </cell>
          <cell r="C233"/>
          <cell r="D233"/>
          <cell r="E233"/>
          <cell r="F233"/>
          <cell r="G233"/>
          <cell r="H233"/>
        </row>
        <row r="234">
          <cell r="A234" t="str">
            <v>BTN_Social_&lt;2,3_Tri_E_Tarifa Tri-horária</v>
          </cell>
          <cell r="B234" t="str">
            <v>Tarifa Tri-horária</v>
          </cell>
          <cell r="C234">
            <v>156.51845320000001</v>
          </cell>
          <cell r="D234">
            <v>133.67588610000001</v>
          </cell>
          <cell r="E234">
            <v>134.1224598</v>
          </cell>
          <cell r="F234">
            <v>134.6056217</v>
          </cell>
          <cell r="G234">
            <v>135.05155250000001</v>
          </cell>
          <cell r="H234">
            <v>135.36004990000001</v>
          </cell>
        </row>
        <row r="235">
          <cell r="A235" t="str">
            <v>BTN_Social_&lt;2,3_Tri_E_Horas de ponta</v>
          </cell>
          <cell r="B235" t="str">
            <v>Horas de ponta</v>
          </cell>
          <cell r="C235">
            <v>27.1660164</v>
          </cell>
          <cell r="D235">
            <v>24.379438400000002</v>
          </cell>
          <cell r="E235">
            <v>24.4618532</v>
          </cell>
          <cell r="F235">
            <v>24.549178900000001</v>
          </cell>
          <cell r="G235">
            <v>24.6292878</v>
          </cell>
          <cell r="H235">
            <v>24.685625900000002</v>
          </cell>
        </row>
        <row r="236">
          <cell r="A236" t="str">
            <v>BTN_Social_&lt;2,3_Tri_E_Horas de ponta - 1,15</v>
          </cell>
          <cell r="B236" t="str">
            <v>Horas de ponta - 1,15</v>
          </cell>
          <cell r="C236">
            <v>5</v>
          </cell>
          <cell r="D236"/>
          <cell r="E236"/>
          <cell r="F236"/>
          <cell r="G236"/>
          <cell r="H236"/>
        </row>
        <row r="237">
          <cell r="A237" t="str">
            <v>BTN_Social_&lt;2,3_Tri_E_Horas de ponta - 2,3</v>
          </cell>
          <cell r="B237" t="str">
            <v>Horas de ponta - 2,3</v>
          </cell>
          <cell r="C237">
            <v>22.1660164</v>
          </cell>
          <cell r="D237">
            <v>24.379438400000002</v>
          </cell>
          <cell r="E237">
            <v>24.4618532</v>
          </cell>
          <cell r="F237">
            <v>24.549178900000001</v>
          </cell>
          <cell r="G237">
            <v>24.6292878</v>
          </cell>
          <cell r="H237">
            <v>24.685625900000002</v>
          </cell>
        </row>
        <row r="238">
          <cell r="A238" t="str">
            <v>BTN_Social_&lt;2,3_Tri_E_Horas cheias</v>
          </cell>
          <cell r="B238" t="str">
            <v>Horas cheias</v>
          </cell>
          <cell r="C238">
            <v>77.953553900000003</v>
          </cell>
          <cell r="D238">
            <v>60.447483900000002</v>
          </cell>
          <cell r="E238">
            <v>60.650335099999999</v>
          </cell>
          <cell r="F238">
            <v>60.868073199999998</v>
          </cell>
          <cell r="G238">
            <v>61.068573100000002</v>
          </cell>
          <cell r="H238">
            <v>61.208144599999997</v>
          </cell>
        </row>
        <row r="239">
          <cell r="A239" t="str">
            <v>BTN_Social_&lt;2,3_Tri_E_Horas cheias - 1,15</v>
          </cell>
          <cell r="B239" t="str">
            <v>Horas cheias - 1,15</v>
          </cell>
          <cell r="C239">
            <v>10</v>
          </cell>
          <cell r="D239"/>
          <cell r="E239"/>
          <cell r="F239"/>
          <cell r="G239"/>
          <cell r="H239"/>
        </row>
        <row r="240">
          <cell r="A240" t="str">
            <v>BTN_Social_&lt;2,3_Tri_E_Horas cheias - 2,3</v>
          </cell>
          <cell r="B240" t="str">
            <v>Horas cheias - 2,3</v>
          </cell>
          <cell r="C240">
            <v>67.953553900000003</v>
          </cell>
          <cell r="D240">
            <v>60.447483900000002</v>
          </cell>
          <cell r="E240">
            <v>60.650335099999999</v>
          </cell>
          <cell r="F240">
            <v>60.868073199999998</v>
          </cell>
          <cell r="G240">
            <v>61.068573100000002</v>
          </cell>
          <cell r="H240">
            <v>61.208144599999997</v>
          </cell>
        </row>
        <row r="241">
          <cell r="A241" t="str">
            <v>BTN_Social_&lt;2,3_Tri_E_Horas de vazio</v>
          </cell>
          <cell r="B241" t="str">
            <v>Horas de vazio</v>
          </cell>
          <cell r="C241">
            <v>51.398882899999997</v>
          </cell>
          <cell r="D241">
            <v>48.8489638</v>
          </cell>
          <cell r="E241">
            <v>49.010271500000002</v>
          </cell>
          <cell r="F241">
            <v>49.188369600000001</v>
          </cell>
          <cell r="G241">
            <v>49.353691599999998</v>
          </cell>
          <cell r="H241">
            <v>49.466279399999998</v>
          </cell>
        </row>
        <row r="242">
          <cell r="A242" t="str">
            <v>BTN_Social_&lt;2,3_Tri_E_Horas de vazio - 1,15</v>
          </cell>
          <cell r="B242" t="str">
            <v>Horas de vazio - 1,15</v>
          </cell>
          <cell r="C242">
            <v>7</v>
          </cell>
          <cell r="D242"/>
          <cell r="E242"/>
          <cell r="F242"/>
          <cell r="G242"/>
          <cell r="H242"/>
        </row>
        <row r="243">
          <cell r="A243" t="str">
            <v>BTN_Social_&lt;2,3_Tri_E_Horas de vazio - 2,3</v>
          </cell>
          <cell r="B243" t="str">
            <v>Horas de vazio - 2,3</v>
          </cell>
          <cell r="C243">
            <v>44.398882899999997</v>
          </cell>
          <cell r="D243">
            <v>48.8489638</v>
          </cell>
          <cell r="E243">
            <v>49.010271500000002</v>
          </cell>
          <cell r="F243">
            <v>49.188369600000001</v>
          </cell>
          <cell r="G243">
            <v>49.353691599999998</v>
          </cell>
          <cell r="H243">
            <v>49.466279399999998</v>
          </cell>
        </row>
        <row r="244">
          <cell r="B244" t="str">
            <v>VENDA A CLIENTES FINAIS EM BTN Social (&lt;=4,6kVA &gt;2,3kVA)</v>
          </cell>
          <cell r="C244">
            <v>47176447.949133404</v>
          </cell>
          <cell r="D244">
            <v>47120860.945949703</v>
          </cell>
          <cell r="E244">
            <v>47323680.076908797</v>
          </cell>
          <cell r="F244">
            <v>47513207.299966499</v>
          </cell>
          <cell r="G244">
            <v>47641598.960608199</v>
          </cell>
          <cell r="H244">
            <v>47795040.124613598</v>
          </cell>
        </row>
        <row r="245">
          <cell r="B245" t="str">
            <v>Potência</v>
          </cell>
          <cell r="C245"/>
          <cell r="D245"/>
          <cell r="E245"/>
          <cell r="F245"/>
          <cell r="G245"/>
          <cell r="H245"/>
        </row>
        <row r="246">
          <cell r="B246" t="str">
            <v>Tarifa Simples</v>
          </cell>
          <cell r="C246"/>
          <cell r="D246"/>
          <cell r="E246"/>
          <cell r="F246"/>
          <cell r="G246"/>
          <cell r="H246"/>
        </row>
        <row r="247">
          <cell r="B247" t="str">
            <v>3,45</v>
          </cell>
          <cell r="C247"/>
          <cell r="D247"/>
          <cell r="E247"/>
          <cell r="F247"/>
          <cell r="G247"/>
          <cell r="H247"/>
        </row>
        <row r="248">
          <cell r="B248" t="str">
            <v>4,6</v>
          </cell>
          <cell r="C248"/>
          <cell r="D248"/>
          <cell r="E248"/>
          <cell r="F248"/>
          <cell r="G248"/>
          <cell r="H248"/>
        </row>
        <row r="249">
          <cell r="B249" t="str">
            <v>5,75</v>
          </cell>
          <cell r="C249"/>
          <cell r="D249"/>
          <cell r="E249"/>
          <cell r="F249"/>
          <cell r="G249"/>
          <cell r="H249"/>
        </row>
        <row r="250">
          <cell r="B250" t="str">
            <v>6,9</v>
          </cell>
          <cell r="C250"/>
          <cell r="D250"/>
          <cell r="E250"/>
          <cell r="F250"/>
          <cell r="G250"/>
          <cell r="H250"/>
        </row>
        <row r="251">
          <cell r="B251" t="str">
            <v>Tarifa_bi-horária</v>
          </cell>
          <cell r="C251"/>
          <cell r="D251"/>
          <cell r="E251"/>
          <cell r="F251"/>
          <cell r="G251"/>
          <cell r="H251"/>
        </row>
        <row r="252">
          <cell r="B252" t="str">
            <v>3,45</v>
          </cell>
          <cell r="C252"/>
          <cell r="D252"/>
          <cell r="E252"/>
          <cell r="F252"/>
          <cell r="G252"/>
          <cell r="H252"/>
        </row>
        <row r="253">
          <cell r="B253" t="str">
            <v>4,6</v>
          </cell>
          <cell r="C253"/>
          <cell r="D253"/>
          <cell r="E253"/>
          <cell r="F253"/>
          <cell r="G253"/>
          <cell r="H253"/>
        </row>
        <row r="254">
          <cell r="B254" t="str">
            <v>5,75</v>
          </cell>
          <cell r="C254"/>
          <cell r="D254"/>
          <cell r="E254"/>
          <cell r="F254"/>
          <cell r="G254"/>
          <cell r="H254"/>
        </row>
        <row r="255">
          <cell r="B255" t="str">
            <v>6,9</v>
          </cell>
          <cell r="C255"/>
          <cell r="D255"/>
          <cell r="E255"/>
          <cell r="F255"/>
          <cell r="G255"/>
          <cell r="H255"/>
        </row>
        <row r="256">
          <cell r="B256" t="str">
            <v>Tarifa Tri-horária</v>
          </cell>
          <cell r="C256"/>
          <cell r="D256"/>
          <cell r="E256"/>
          <cell r="F256"/>
          <cell r="G256"/>
          <cell r="H256"/>
        </row>
        <row r="257">
          <cell r="B257" t="str">
            <v>3,45</v>
          </cell>
          <cell r="C257"/>
          <cell r="D257"/>
          <cell r="E257"/>
          <cell r="F257"/>
          <cell r="G257"/>
          <cell r="H257"/>
        </row>
        <row r="258">
          <cell r="B258" t="str">
            <v>4,6</v>
          </cell>
          <cell r="C258"/>
          <cell r="D258"/>
          <cell r="E258"/>
          <cell r="F258"/>
          <cell r="G258"/>
          <cell r="H258"/>
        </row>
        <row r="259">
          <cell r="B259" t="str">
            <v>5,75</v>
          </cell>
          <cell r="C259"/>
          <cell r="D259"/>
          <cell r="E259"/>
          <cell r="F259"/>
          <cell r="G259"/>
          <cell r="H259"/>
        </row>
        <row r="260">
          <cell r="B260" t="str">
            <v>6,9</v>
          </cell>
          <cell r="C260"/>
          <cell r="D260"/>
          <cell r="E260"/>
          <cell r="F260"/>
          <cell r="G260"/>
          <cell r="H260"/>
        </row>
        <row r="261">
          <cell r="B261" t="str">
            <v>Energia Activa</v>
          </cell>
          <cell r="C261">
            <v>47176447.949133404</v>
          </cell>
          <cell r="D261">
            <v>47120860.945949703</v>
          </cell>
          <cell r="E261">
            <v>47323680.076908797</v>
          </cell>
          <cell r="F261">
            <v>47513207.299966499</v>
          </cell>
          <cell r="G261">
            <v>47641598.960608199</v>
          </cell>
          <cell r="H261">
            <v>47795040.124613598</v>
          </cell>
        </row>
        <row r="262">
          <cell r="A262" t="str">
            <v>BTN_Social_&lt;4,6_E_Tarifa Simples</v>
          </cell>
          <cell r="B262" t="str">
            <v>Tarifa Simples</v>
          </cell>
          <cell r="C262">
            <v>32418145.7149776</v>
          </cell>
          <cell r="D262">
            <v>32351852.672638401</v>
          </cell>
          <cell r="E262">
            <v>32490915.309306201</v>
          </cell>
          <cell r="F262">
            <v>32621066.155993398</v>
          </cell>
          <cell r="G262">
            <v>32709382.2501061</v>
          </cell>
          <cell r="H262">
            <v>32814540.594158199</v>
          </cell>
        </row>
        <row r="263">
          <cell r="A263" t="str">
            <v>BTN_Social_&lt;4,6_E_Energia Simples</v>
          </cell>
          <cell r="B263" t="str">
            <v>Energia Simples</v>
          </cell>
          <cell r="C263">
            <v>32418145.7149776</v>
          </cell>
          <cell r="D263">
            <v>32351852.672638401</v>
          </cell>
          <cell r="E263">
            <v>32490915.309306201</v>
          </cell>
          <cell r="F263">
            <v>32621066.155993398</v>
          </cell>
          <cell r="G263">
            <v>32709382.2501061</v>
          </cell>
          <cell r="H263">
            <v>32814540.594158199</v>
          </cell>
        </row>
        <row r="264">
          <cell r="A264" t="str">
            <v>BTN_Social_&lt;4,6_E_Energia Simples - 3,45</v>
          </cell>
          <cell r="B264" t="str">
            <v>Energia Simples - 3,45</v>
          </cell>
          <cell r="C264">
            <v>20442764.9304328</v>
          </cell>
          <cell r="D264">
            <v>20379755.741929799</v>
          </cell>
          <cell r="E264">
            <v>20468383.476953901</v>
          </cell>
          <cell r="F264">
            <v>20551325.867391001</v>
          </cell>
          <cell r="G264">
            <v>20607404.176983401</v>
          </cell>
          <cell r="H264">
            <v>20674539.353331398</v>
          </cell>
        </row>
        <row r="265">
          <cell r="A265" t="str">
            <v>BTN_Social_&lt;4,6_E_Energia Simples - 4,6</v>
          </cell>
          <cell r="B265" t="str">
            <v>Energia Simples - 4,6</v>
          </cell>
          <cell r="C265">
            <v>716044.58852460003</v>
          </cell>
          <cell r="D265">
            <v>714599.68822580006</v>
          </cell>
          <cell r="E265">
            <v>718014.98920800001</v>
          </cell>
          <cell r="F265">
            <v>720966.18332039996</v>
          </cell>
          <cell r="G265">
            <v>722767.33643230004</v>
          </cell>
          <cell r="H265">
            <v>725338.11422069999</v>
          </cell>
        </row>
        <row r="266">
          <cell r="A266" t="str">
            <v>BTN_Social_&lt;4,6_E_Energia Simples - 5,75</v>
          </cell>
          <cell r="B266" t="str">
            <v>Energia Simples - 5,75</v>
          </cell>
          <cell r="C266">
            <v>216320.2150995</v>
          </cell>
          <cell r="D266">
            <v>218762.03682959999</v>
          </cell>
          <cell r="E266">
            <v>219745.9473721</v>
          </cell>
          <cell r="F266">
            <v>220594.7913363</v>
          </cell>
          <cell r="G266">
            <v>221138.96285489999</v>
          </cell>
          <cell r="H266">
            <v>221859.65474639999</v>
          </cell>
        </row>
        <row r="267">
          <cell r="A267" t="str">
            <v>BTN_Social_&lt;4,6_E_Energia Simples - 6,9</v>
          </cell>
          <cell r="B267" t="str">
            <v>Energia Simples - 6,9</v>
          </cell>
          <cell r="C267">
            <v>11043015.9809207</v>
          </cell>
          <cell r="D267">
            <v>11038735.2056532</v>
          </cell>
          <cell r="E267">
            <v>11084770.8957722</v>
          </cell>
          <cell r="F267">
            <v>11128179.313945699</v>
          </cell>
          <cell r="G267">
            <v>11158071.773835501</v>
          </cell>
          <cell r="H267">
            <v>11192803.471859699</v>
          </cell>
        </row>
        <row r="268">
          <cell r="A268" t="str">
            <v>BTN_Social_&lt;4,6_Bi_E_Tarifa_bi-horária</v>
          </cell>
          <cell r="B268" t="str">
            <v>Tarifa_bi-horária</v>
          </cell>
          <cell r="C268">
            <v>334029.83477359999</v>
          </cell>
          <cell r="D268">
            <v>334742.57540289999</v>
          </cell>
          <cell r="E268">
            <v>336303.98334699997</v>
          </cell>
          <cell r="F268">
            <v>337659.64606659999</v>
          </cell>
          <cell r="G268">
            <v>338481.41318029998</v>
          </cell>
          <cell r="H268">
            <v>339667.99819020001</v>
          </cell>
        </row>
        <row r="269">
          <cell r="A269" t="str">
            <v>BTN_Social_&lt;4,6_Bi_E_Horas fora vazio</v>
          </cell>
          <cell r="B269" t="str">
            <v>Horas fora vazio</v>
          </cell>
          <cell r="C269">
            <v>208588.8160971</v>
          </cell>
          <cell r="D269">
            <v>209229.11843189999</v>
          </cell>
          <cell r="E269">
            <v>210198.91786749999</v>
          </cell>
          <cell r="F269">
            <v>211039.42003509999</v>
          </cell>
          <cell r="G269">
            <v>211548.93854919999</v>
          </cell>
          <cell r="H269">
            <v>212285.00901109999</v>
          </cell>
        </row>
        <row r="270">
          <cell r="A270" t="str">
            <v>BTN_Social_&lt;4,6_Bi_E_Horas fora vazio - 3,45</v>
          </cell>
          <cell r="B270" t="str">
            <v>Horas fora vazio - 3,45</v>
          </cell>
          <cell r="C270">
            <v>50071.739594300001</v>
          </cell>
          <cell r="D270">
            <v>49363.5713321</v>
          </cell>
          <cell r="E270">
            <v>49582.572927599998</v>
          </cell>
          <cell r="F270">
            <v>49778.064345699997</v>
          </cell>
          <cell r="G270">
            <v>49902.396298699998</v>
          </cell>
          <cell r="H270">
            <v>50070.743999400001</v>
          </cell>
        </row>
        <row r="271">
          <cell r="A271" t="str">
            <v>BTN_Social_&lt;4,6_Bi_E_Horas fora vazio - 4,6</v>
          </cell>
          <cell r="B271" t="str">
            <v>Horas fora vazio - 4,6</v>
          </cell>
          <cell r="C271">
            <v>9671.0298598000008</v>
          </cell>
          <cell r="D271">
            <v>9674.1802850999993</v>
          </cell>
          <cell r="E271">
            <v>9726.5649869999997</v>
          </cell>
          <cell r="F271">
            <v>9770.0376127</v>
          </cell>
          <cell r="G271">
            <v>9793.7858501999999</v>
          </cell>
          <cell r="H271">
            <v>9833.9736553999992</v>
          </cell>
        </row>
        <row r="272">
          <cell r="A272" t="str">
            <v>BTN_Social_&lt;4,6_Bi_E_Horas fora vazio - 5,75</v>
          </cell>
          <cell r="B272" t="str">
            <v>Horas fora vazio - 5,75</v>
          </cell>
          <cell r="C272">
            <v>117.26527969999999</v>
          </cell>
          <cell r="D272">
            <v>128.49533199999999</v>
          </cell>
          <cell r="E272">
            <v>128.75961219999999</v>
          </cell>
          <cell r="F272">
            <v>128.97455619999999</v>
          </cell>
          <cell r="G272">
            <v>129.14937029999999</v>
          </cell>
          <cell r="H272">
            <v>129.29154550000001</v>
          </cell>
        </row>
        <row r="273">
          <cell r="A273" t="str">
            <v>BTN_Social_&lt;4,6_Bi_E_Horas fora vazio - 6,9</v>
          </cell>
          <cell r="B273" t="str">
            <v>Horas fora vazio - 6,9</v>
          </cell>
          <cell r="C273">
            <v>148728.78136329999</v>
          </cell>
          <cell r="D273">
            <v>150062.87148269999</v>
          </cell>
          <cell r="E273">
            <v>150761.02034069999</v>
          </cell>
          <cell r="F273">
            <v>151362.3435205</v>
          </cell>
          <cell r="G273">
            <v>151723.60703000001</v>
          </cell>
          <cell r="H273">
            <v>152250.99981080001</v>
          </cell>
        </row>
        <row r="274">
          <cell r="A274" t="str">
            <v>BTN_Social_&lt;4,6_Bi_E_Horas de vazio</v>
          </cell>
          <cell r="B274" t="str">
            <v>Horas de vazio</v>
          </cell>
          <cell r="C274">
            <v>125441.0186765</v>
          </cell>
          <cell r="D274">
            <v>125513.45697100001</v>
          </cell>
          <cell r="E274">
            <v>126105.0654795</v>
          </cell>
          <cell r="F274">
            <v>126620.2260315</v>
          </cell>
          <cell r="G274">
            <v>126932.47463110001</v>
          </cell>
          <cell r="H274">
            <v>127382.9891791</v>
          </cell>
        </row>
        <row r="275">
          <cell r="A275" t="str">
            <v>BTN_Social_&lt;4,6_Bi_E_Horas de vazio - 3,45</v>
          </cell>
          <cell r="B275" t="str">
            <v>Horas de vazio - 3,45</v>
          </cell>
          <cell r="C275">
            <v>27454.729275999998</v>
          </cell>
          <cell r="D275">
            <v>26714.387957999999</v>
          </cell>
          <cell r="E275">
            <v>26835.122264400001</v>
          </cell>
          <cell r="F275">
            <v>26942.943539899999</v>
          </cell>
          <cell r="G275">
            <v>27011.2429558</v>
          </cell>
          <cell r="H275">
            <v>27104.1084304</v>
          </cell>
        </row>
        <row r="276">
          <cell r="A276" t="str">
            <v>BTN_Social_&lt;4,6_Bi_E_Horas de vazio - 4,6</v>
          </cell>
          <cell r="B276" t="str">
            <v>Horas de vazio - 4,6</v>
          </cell>
          <cell r="C276">
            <v>6004.0628476000002</v>
          </cell>
          <cell r="D276">
            <v>5981.4499562999999</v>
          </cell>
          <cell r="E276">
            <v>6013.8388994999996</v>
          </cell>
          <cell r="F276">
            <v>6040.7175938</v>
          </cell>
          <cell r="G276">
            <v>6055.4008940000003</v>
          </cell>
          <cell r="H276">
            <v>6080.2486165</v>
          </cell>
        </row>
        <row r="277">
          <cell r="A277" t="str">
            <v>BTN_Social_&lt;4,6_Bi_E_Horas de vazio - 5,75</v>
          </cell>
          <cell r="B277" t="str">
            <v>Horas de vazio - 5,75</v>
          </cell>
          <cell r="C277">
            <v>117.26527969999999</v>
          </cell>
          <cell r="D277">
            <v>128.49533199999999</v>
          </cell>
          <cell r="E277">
            <v>128.75961219999999</v>
          </cell>
          <cell r="F277">
            <v>128.97455619999999</v>
          </cell>
          <cell r="G277">
            <v>129.14937029999999</v>
          </cell>
          <cell r="H277">
            <v>129.29154550000001</v>
          </cell>
        </row>
        <row r="278">
          <cell r="A278" t="str">
            <v>BTN_Social_&lt;4,6_Bi_E_Horas de vazio - 6,9</v>
          </cell>
          <cell r="B278" t="str">
            <v>Horas de vazio - 6,9</v>
          </cell>
          <cell r="C278">
            <v>91864.961273199995</v>
          </cell>
          <cell r="D278">
            <v>92689.123724699995</v>
          </cell>
          <cell r="E278">
            <v>93127.344703399998</v>
          </cell>
          <cell r="F278">
            <v>93507.590341599993</v>
          </cell>
          <cell r="G278">
            <v>93736.681410999998</v>
          </cell>
          <cell r="H278">
            <v>94069.340586699996</v>
          </cell>
        </row>
        <row r="279">
          <cell r="A279" t="str">
            <v>BTN_Social_&lt;4,6_Tri_E_Tarifa Tri-horária</v>
          </cell>
          <cell r="B279" t="str">
            <v>Tarifa Tri-horária</v>
          </cell>
          <cell r="C279">
            <v>14424272.3993822</v>
          </cell>
          <cell r="D279">
            <v>14434265.6979084</v>
          </cell>
          <cell r="E279">
            <v>14496460.7842556</v>
          </cell>
          <cell r="F279">
            <v>14554481.4979065</v>
          </cell>
          <cell r="G279">
            <v>14593735.2973218</v>
          </cell>
          <cell r="H279">
            <v>14640831.532265199</v>
          </cell>
        </row>
        <row r="280">
          <cell r="A280" t="str">
            <v>BTN_Social_&lt;4,6_Tri_E_Horas de ponta</v>
          </cell>
          <cell r="B280" t="str">
            <v>Horas de ponta</v>
          </cell>
          <cell r="C280">
            <v>2795327.3731141998</v>
          </cell>
          <cell r="D280">
            <v>2798591.7177488999</v>
          </cell>
          <cell r="E280">
            <v>2810692.6112744999</v>
          </cell>
          <cell r="F280">
            <v>2821982.0305443001</v>
          </cell>
          <cell r="G280">
            <v>2829600.2406930998</v>
          </cell>
          <cell r="H280">
            <v>2838780.9642389999</v>
          </cell>
        </row>
        <row r="281">
          <cell r="A281" t="str">
            <v>BTN_Social_&lt;4,6_Tri_E_Horas de ponta - 3,45</v>
          </cell>
          <cell r="B281" t="str">
            <v>Horas de ponta - 3,45</v>
          </cell>
          <cell r="C281">
            <v>1215447.8974838001</v>
          </cell>
          <cell r="D281">
            <v>1215794.3862548999</v>
          </cell>
          <cell r="E281">
            <v>1221075.4253002999</v>
          </cell>
          <cell r="F281">
            <v>1226041.4411654</v>
          </cell>
          <cell r="G281">
            <v>1229402.5244398001</v>
          </cell>
          <cell r="H281">
            <v>1233425.5321329001</v>
          </cell>
        </row>
        <row r="282">
          <cell r="A282" t="str">
            <v>BTN_Social_&lt;4,6_Tri_E_Horas de ponta - 4,6</v>
          </cell>
          <cell r="B282" t="str">
            <v>Horas de ponta - 4,6</v>
          </cell>
          <cell r="C282">
            <v>178196.74857160001</v>
          </cell>
          <cell r="D282">
            <v>178965.79118470001</v>
          </cell>
          <cell r="E282">
            <v>179830.82538580001</v>
          </cell>
          <cell r="F282">
            <v>180571.38569920001</v>
          </cell>
          <cell r="G282">
            <v>181015.6750288</v>
          </cell>
          <cell r="H282">
            <v>181668.1915291</v>
          </cell>
        </row>
        <row r="283">
          <cell r="A283" t="str">
            <v>BTN_Social_&lt;4,6_Tri_E_Horas de ponta - 5,75</v>
          </cell>
          <cell r="B283" t="str">
            <v>Horas de ponta - 5,75</v>
          </cell>
          <cell r="C283">
            <v>65120.0380831</v>
          </cell>
          <cell r="D283">
            <v>65525.893369199999</v>
          </cell>
          <cell r="E283">
            <v>65843.164380500006</v>
          </cell>
          <cell r="F283">
            <v>66114.806792100004</v>
          </cell>
          <cell r="G283">
            <v>66278.577177500003</v>
          </cell>
          <cell r="H283">
            <v>66517.868946999995</v>
          </cell>
        </row>
        <row r="284">
          <cell r="A284" t="str">
            <v>BTN_Social_&lt;4,6_Tri_E_Horas de ponta - 6,9</v>
          </cell>
          <cell r="B284" t="str">
            <v>Horas de ponta - 6,9</v>
          </cell>
          <cell r="C284">
            <v>1336562.6889756999</v>
          </cell>
          <cell r="D284">
            <v>1338305.6469401</v>
          </cell>
          <cell r="E284">
            <v>1343943.1962079001</v>
          </cell>
          <cell r="F284">
            <v>1349254.3968876</v>
          </cell>
          <cell r="G284">
            <v>1352903.464047</v>
          </cell>
          <cell r="H284">
            <v>1357169.37163</v>
          </cell>
        </row>
        <row r="285">
          <cell r="A285" t="str">
            <v>BTN_Social_&lt;4,6_Tri_E_Horas cheia</v>
          </cell>
          <cell r="B285" t="str">
            <v>Horas cheia</v>
          </cell>
          <cell r="C285">
            <v>6680897.6542079002</v>
          </cell>
          <cell r="D285">
            <v>6687860.9541450003</v>
          </cell>
          <cell r="E285">
            <v>6716766.0533902002</v>
          </cell>
          <cell r="F285">
            <v>6743708.7485368</v>
          </cell>
          <cell r="G285">
            <v>6761899.8174818</v>
          </cell>
          <cell r="H285">
            <v>6783801.0229351996</v>
          </cell>
        </row>
        <row r="286">
          <cell r="A286" t="str">
            <v>BTN_Social_&lt;4,6_Tri_E_Horas cheia - 3,45</v>
          </cell>
          <cell r="B286" t="str">
            <v>Horas cheia - 3,45</v>
          </cell>
          <cell r="C286">
            <v>2892339.2749886001</v>
          </cell>
          <cell r="D286">
            <v>2893621.0257835998</v>
          </cell>
          <cell r="E286">
            <v>2906211.2162433001</v>
          </cell>
          <cell r="F286">
            <v>2918039.6246507</v>
          </cell>
          <cell r="G286">
            <v>2926040.0102462</v>
          </cell>
          <cell r="H286">
            <v>2935626.1114208</v>
          </cell>
        </row>
        <row r="287">
          <cell r="A287" t="str">
            <v>BTN_Social_&lt;4,6_Tri_E_Horas cheia - 4,6</v>
          </cell>
          <cell r="B287" t="str">
            <v>Horas cheia - 4,6</v>
          </cell>
          <cell r="C287">
            <v>433890.67628660001</v>
          </cell>
          <cell r="D287">
            <v>435183.59636620001</v>
          </cell>
          <cell r="E287">
            <v>437271.69845069997</v>
          </cell>
          <cell r="F287">
            <v>439061.6376517</v>
          </cell>
          <cell r="G287">
            <v>440140.85892010003</v>
          </cell>
          <cell r="H287">
            <v>441713.6144275</v>
          </cell>
        </row>
        <row r="288">
          <cell r="A288" t="str">
            <v>BTN_Social_&lt;4,6_Tri_E_Horas cheia - 5,75</v>
          </cell>
          <cell r="B288" t="str">
            <v>Horas cheia - 5,75</v>
          </cell>
          <cell r="C288">
            <v>154947.09958479999</v>
          </cell>
          <cell r="D288">
            <v>155908.78992539999</v>
          </cell>
          <cell r="E288">
            <v>156665.1910695</v>
          </cell>
          <cell r="F288">
            <v>157311.97286060001</v>
          </cell>
          <cell r="G288">
            <v>157701.5939295</v>
          </cell>
          <cell r="H288">
            <v>158271.56507829999</v>
          </cell>
        </row>
        <row r="289">
          <cell r="A289" t="str">
            <v>BTN_Social_&lt;4,6_Tri_E_Horas cheia - 6,9</v>
          </cell>
          <cell r="B289" t="str">
            <v>Horas cheia - 6,9</v>
          </cell>
          <cell r="C289">
            <v>3199720.6033478999</v>
          </cell>
          <cell r="D289">
            <v>3203147.5420698002</v>
          </cell>
          <cell r="E289">
            <v>3216617.9476267002</v>
          </cell>
          <cell r="F289">
            <v>3229295.5133738001</v>
          </cell>
          <cell r="G289">
            <v>3238017.354386</v>
          </cell>
          <cell r="H289">
            <v>3248189.7320086001</v>
          </cell>
        </row>
        <row r="290">
          <cell r="A290" t="str">
            <v>BTN_Social_&lt;4,6_Tri_E_Horas de vazio</v>
          </cell>
          <cell r="B290" t="str">
            <v>Horas de vazio</v>
          </cell>
          <cell r="C290">
            <v>4948047.3720600996</v>
          </cell>
          <cell r="D290">
            <v>4947813.0260145003</v>
          </cell>
          <cell r="E290">
            <v>4969002.1195908999</v>
          </cell>
          <cell r="F290">
            <v>4988790.7188253999</v>
          </cell>
          <cell r="G290">
            <v>5002235.2391469004</v>
          </cell>
          <cell r="H290">
            <v>5018249.5450910004</v>
          </cell>
        </row>
        <row r="291">
          <cell r="A291" t="str">
            <v>BTN_Social_&lt;4,6_Tri_E_Horas de vazio - 3,45</v>
          </cell>
          <cell r="B291" t="str">
            <v>Horas de vazio - 3,45</v>
          </cell>
          <cell r="C291">
            <v>2132182.1290560002</v>
          </cell>
          <cell r="D291">
            <v>2129741.8690614002</v>
          </cell>
          <cell r="E291">
            <v>2138936.0161806</v>
          </cell>
          <cell r="F291">
            <v>2147591.0125583</v>
          </cell>
          <cell r="G291">
            <v>2153480.4677901999</v>
          </cell>
          <cell r="H291">
            <v>2160462.7318353001</v>
          </cell>
        </row>
        <row r="292">
          <cell r="A292" t="str">
            <v>BTN_Social_&lt;4,6_Tri_E_Horas de vazio - 4,6</v>
          </cell>
          <cell r="B292" t="str">
            <v>Horas de vazio - 4,6</v>
          </cell>
          <cell r="C292">
            <v>306513.3518069</v>
          </cell>
          <cell r="D292">
            <v>306213.14193879999</v>
          </cell>
          <cell r="E292">
            <v>307656.25710280001</v>
          </cell>
          <cell r="F292">
            <v>308898.12028109998</v>
          </cell>
          <cell r="G292">
            <v>309655.41222930001</v>
          </cell>
          <cell r="H292">
            <v>310739.14108650002</v>
          </cell>
        </row>
        <row r="293">
          <cell r="A293" t="str">
            <v>BTN_Social_&lt;4,6_Tri_E_Horas de vazio - 5,75</v>
          </cell>
          <cell r="B293" t="str">
            <v>Horas de vazio - 5,75</v>
          </cell>
          <cell r="C293">
            <v>122803.1236524</v>
          </cell>
          <cell r="D293">
            <v>123599.927902</v>
          </cell>
          <cell r="E293">
            <v>124200.609274</v>
          </cell>
          <cell r="F293">
            <v>124713.22905920001</v>
          </cell>
          <cell r="G293">
            <v>125021.93911589999</v>
          </cell>
          <cell r="H293">
            <v>125473.8782877</v>
          </cell>
        </row>
        <row r="294">
          <cell r="A294" t="str">
            <v>BTN_Social_&lt;4,6_Tri_E_Horas de vazio - 6,9</v>
          </cell>
          <cell r="B294" t="str">
            <v>Horas de vazio - 6,9</v>
          </cell>
          <cell r="C294">
            <v>2386548.7675447999</v>
          </cell>
          <cell r="D294">
            <v>2388258.0871123001</v>
          </cell>
          <cell r="E294">
            <v>2398209.2370334999</v>
          </cell>
          <cell r="F294">
            <v>2407588.3569268002</v>
          </cell>
          <cell r="G294">
            <v>2414077.4200114999</v>
          </cell>
          <cell r="H294">
            <v>2421573.7938815001</v>
          </cell>
        </row>
        <row r="295">
          <cell r="B295" t="str">
            <v>VENDA A CLIENTES FINAIS EM BTN (Trabalhadores)</v>
          </cell>
          <cell r="C295">
            <v>7090543.3125321995</v>
          </cell>
          <cell r="D295">
            <v>7105196.3910357999</v>
          </cell>
          <cell r="E295">
            <v>7133852.6974018002</v>
          </cell>
          <cell r="F295">
            <v>7160732.2741893996</v>
          </cell>
          <cell r="G295">
            <v>7179326.7010744</v>
          </cell>
          <cell r="H295">
            <v>7200649.6585197002</v>
          </cell>
        </row>
        <row r="296">
          <cell r="B296" t="str">
            <v>Potência</v>
          </cell>
          <cell r="C296"/>
          <cell r="D296"/>
          <cell r="E296"/>
          <cell r="F296"/>
          <cell r="G296"/>
          <cell r="H296"/>
        </row>
        <row r="297">
          <cell r="B297" t="str">
            <v>Tarifa Simples</v>
          </cell>
          <cell r="C297"/>
          <cell r="D297"/>
          <cell r="E297"/>
          <cell r="F297"/>
          <cell r="G297"/>
          <cell r="H297"/>
        </row>
        <row r="298">
          <cell r="B298" t="str">
            <v>1,15</v>
          </cell>
          <cell r="C298"/>
          <cell r="D298"/>
          <cell r="E298"/>
          <cell r="F298"/>
          <cell r="G298"/>
          <cell r="H298"/>
        </row>
        <row r="299">
          <cell r="B299" t="str">
            <v>2,3</v>
          </cell>
          <cell r="C299"/>
          <cell r="D299"/>
          <cell r="E299"/>
          <cell r="F299"/>
          <cell r="G299"/>
          <cell r="H299"/>
        </row>
        <row r="300">
          <cell r="B300" t="str">
            <v>3,45</v>
          </cell>
          <cell r="C300"/>
          <cell r="D300"/>
          <cell r="E300"/>
          <cell r="F300"/>
          <cell r="G300"/>
          <cell r="H300"/>
        </row>
        <row r="301">
          <cell r="B301" t="str">
            <v>4,6</v>
          </cell>
          <cell r="C301"/>
          <cell r="D301"/>
          <cell r="E301"/>
          <cell r="F301"/>
          <cell r="G301"/>
          <cell r="H301"/>
        </row>
        <row r="302">
          <cell r="B302" t="str">
            <v>5,75</v>
          </cell>
          <cell r="C302"/>
          <cell r="D302"/>
          <cell r="E302"/>
          <cell r="F302"/>
          <cell r="G302"/>
          <cell r="H302"/>
        </row>
        <row r="303">
          <cell r="B303" t="str">
            <v>6,9</v>
          </cell>
          <cell r="C303"/>
          <cell r="D303"/>
          <cell r="E303"/>
          <cell r="F303"/>
          <cell r="G303"/>
          <cell r="H303"/>
        </row>
        <row r="304">
          <cell r="B304" t="str">
            <v>10,35</v>
          </cell>
          <cell r="C304"/>
          <cell r="D304"/>
          <cell r="E304"/>
          <cell r="F304"/>
          <cell r="G304"/>
          <cell r="H304"/>
        </row>
        <row r="305">
          <cell r="B305" t="str">
            <v>13,8</v>
          </cell>
          <cell r="C305"/>
          <cell r="D305"/>
          <cell r="E305"/>
          <cell r="F305"/>
          <cell r="G305"/>
          <cell r="H305"/>
        </row>
        <row r="306">
          <cell r="B306" t="str">
            <v>17,25</v>
          </cell>
          <cell r="C306"/>
          <cell r="D306"/>
          <cell r="E306"/>
          <cell r="F306"/>
          <cell r="G306"/>
          <cell r="H306"/>
        </row>
        <row r="307">
          <cell r="B307" t="str">
            <v>20,7</v>
          </cell>
          <cell r="C307"/>
          <cell r="D307"/>
          <cell r="E307"/>
          <cell r="F307"/>
          <cell r="G307"/>
          <cell r="H307"/>
        </row>
        <row r="308">
          <cell r="B308" t="str">
            <v>Tarifa bi-horária</v>
          </cell>
          <cell r="C308"/>
          <cell r="D308"/>
          <cell r="E308"/>
          <cell r="F308"/>
          <cell r="G308"/>
          <cell r="H308"/>
        </row>
        <row r="309">
          <cell r="B309" t="str">
            <v>1,15</v>
          </cell>
          <cell r="C309"/>
          <cell r="D309"/>
          <cell r="E309"/>
          <cell r="F309"/>
          <cell r="G309"/>
          <cell r="H309"/>
        </row>
        <row r="310">
          <cell r="B310" t="str">
            <v>2,3</v>
          </cell>
          <cell r="C310"/>
          <cell r="D310"/>
          <cell r="E310"/>
          <cell r="F310"/>
          <cell r="G310"/>
          <cell r="H310"/>
        </row>
        <row r="311">
          <cell r="B311" t="str">
            <v>3,45</v>
          </cell>
          <cell r="C311"/>
          <cell r="D311"/>
          <cell r="E311"/>
          <cell r="F311"/>
          <cell r="G311"/>
          <cell r="H311"/>
        </row>
        <row r="312">
          <cell r="B312" t="str">
            <v>4,6</v>
          </cell>
          <cell r="C312"/>
          <cell r="D312"/>
          <cell r="E312"/>
          <cell r="F312"/>
          <cell r="G312"/>
          <cell r="H312"/>
        </row>
        <row r="313">
          <cell r="B313" t="str">
            <v>5,75</v>
          </cell>
          <cell r="C313"/>
          <cell r="D313"/>
          <cell r="E313"/>
          <cell r="F313"/>
          <cell r="G313"/>
          <cell r="H313"/>
        </row>
        <row r="314">
          <cell r="B314" t="str">
            <v>6,9</v>
          </cell>
          <cell r="C314"/>
          <cell r="D314"/>
          <cell r="E314"/>
          <cell r="F314"/>
          <cell r="G314"/>
          <cell r="H314"/>
        </row>
        <row r="315">
          <cell r="B315" t="str">
            <v>10,35</v>
          </cell>
          <cell r="C315"/>
          <cell r="D315"/>
          <cell r="E315"/>
          <cell r="F315"/>
          <cell r="G315"/>
          <cell r="H315"/>
        </row>
        <row r="316">
          <cell r="B316" t="str">
            <v>13,8</v>
          </cell>
          <cell r="C316"/>
          <cell r="D316"/>
          <cell r="E316"/>
          <cell r="F316"/>
          <cell r="G316"/>
          <cell r="H316"/>
        </row>
        <row r="317">
          <cell r="B317" t="str">
            <v>17,25</v>
          </cell>
          <cell r="C317"/>
          <cell r="D317"/>
          <cell r="E317"/>
          <cell r="F317"/>
          <cell r="G317"/>
          <cell r="H317"/>
        </row>
        <row r="318">
          <cell r="B318" t="str">
            <v>20,7</v>
          </cell>
          <cell r="C318"/>
          <cell r="D318"/>
          <cell r="E318"/>
          <cell r="F318"/>
          <cell r="G318"/>
          <cell r="H318"/>
        </row>
        <row r="319">
          <cell r="B319" t="str">
            <v>Tarifa tri-horária</v>
          </cell>
          <cell r="C319"/>
          <cell r="D319"/>
          <cell r="E319"/>
          <cell r="F319"/>
          <cell r="G319"/>
          <cell r="H319"/>
        </row>
        <row r="320">
          <cell r="B320" t="str">
            <v>1,15</v>
          </cell>
          <cell r="C320"/>
          <cell r="D320"/>
          <cell r="E320"/>
          <cell r="F320"/>
          <cell r="G320"/>
          <cell r="H320"/>
        </row>
        <row r="321">
          <cell r="B321" t="str">
            <v>2,3</v>
          </cell>
          <cell r="C321"/>
          <cell r="D321"/>
          <cell r="E321"/>
          <cell r="F321"/>
          <cell r="G321"/>
          <cell r="H321"/>
        </row>
        <row r="322">
          <cell r="B322" t="str">
            <v>3,45</v>
          </cell>
          <cell r="C322"/>
          <cell r="D322"/>
          <cell r="E322"/>
          <cell r="F322"/>
          <cell r="G322"/>
          <cell r="H322"/>
        </row>
        <row r="323">
          <cell r="B323" t="str">
            <v>4,6</v>
          </cell>
          <cell r="C323"/>
          <cell r="D323"/>
          <cell r="E323"/>
          <cell r="F323"/>
          <cell r="G323"/>
          <cell r="H323"/>
        </row>
        <row r="324">
          <cell r="B324" t="str">
            <v>5,75</v>
          </cell>
          <cell r="C324"/>
          <cell r="D324"/>
          <cell r="E324"/>
          <cell r="F324"/>
          <cell r="G324"/>
          <cell r="H324"/>
        </row>
        <row r="325">
          <cell r="B325" t="str">
            <v>6,9</v>
          </cell>
          <cell r="C325"/>
          <cell r="D325"/>
          <cell r="E325"/>
          <cell r="F325"/>
          <cell r="G325"/>
          <cell r="H325"/>
        </row>
        <row r="326">
          <cell r="B326" t="str">
            <v>10,35</v>
          </cell>
          <cell r="C326"/>
          <cell r="D326"/>
          <cell r="E326"/>
          <cell r="F326"/>
          <cell r="G326"/>
          <cell r="H326"/>
        </row>
        <row r="327">
          <cell r="B327" t="str">
            <v>13,8</v>
          </cell>
          <cell r="C327"/>
          <cell r="D327"/>
          <cell r="E327"/>
          <cell r="F327"/>
          <cell r="G327"/>
          <cell r="H327"/>
        </row>
        <row r="328">
          <cell r="B328" t="str">
            <v>17,25</v>
          </cell>
          <cell r="C328"/>
          <cell r="D328"/>
          <cell r="E328"/>
          <cell r="F328"/>
          <cell r="G328"/>
          <cell r="H328"/>
        </row>
        <row r="329">
          <cell r="B329" t="str">
            <v>20,7</v>
          </cell>
          <cell r="C329"/>
          <cell r="D329"/>
          <cell r="E329"/>
          <cell r="F329"/>
          <cell r="G329"/>
          <cell r="H329"/>
        </row>
        <row r="330">
          <cell r="B330" t="str">
            <v>Energia Activa</v>
          </cell>
          <cell r="C330">
            <v>7090543.3125321995</v>
          </cell>
          <cell r="D330">
            <v>7105196.3910357999</v>
          </cell>
          <cell r="E330">
            <v>7133852.6974018002</v>
          </cell>
          <cell r="F330">
            <v>7160732.2741893996</v>
          </cell>
          <cell r="G330">
            <v>7179326.7010744</v>
          </cell>
          <cell r="H330">
            <v>7200649.6585197002</v>
          </cell>
        </row>
        <row r="331">
          <cell r="A331" t="str">
            <v>BTN_TRAB_E_Tarifa Simples</v>
          </cell>
          <cell r="B331" t="str">
            <v>Tarifa Simples</v>
          </cell>
          <cell r="C331">
            <v>4930501.7594055999</v>
          </cell>
          <cell r="D331">
            <v>4954514.8082419001</v>
          </cell>
          <cell r="E331">
            <v>4974013.5837273002</v>
          </cell>
          <cell r="F331">
            <v>4992424.0734805996</v>
          </cell>
          <cell r="G331">
            <v>5005404.7225086</v>
          </cell>
          <cell r="H331">
            <v>5019824.3020655997</v>
          </cell>
        </row>
        <row r="332">
          <cell r="A332" t="str">
            <v>BTN_TRAB_E_Energia Simples</v>
          </cell>
          <cell r="B332" t="str">
            <v>Energia Simples</v>
          </cell>
          <cell r="C332">
            <v>4930501.7594055999</v>
          </cell>
          <cell r="D332">
            <v>4954514.8082419001</v>
          </cell>
          <cell r="E332">
            <v>4974013.5837273002</v>
          </cell>
          <cell r="F332">
            <v>4992424.0734805996</v>
          </cell>
          <cell r="G332">
            <v>5005404.7225086</v>
          </cell>
          <cell r="H332">
            <v>5019824.3020655997</v>
          </cell>
        </row>
        <row r="333">
          <cell r="A333" t="str">
            <v>BTN_TRAB_E_Energia Simples - 1,15</v>
          </cell>
          <cell r="B333" t="str">
            <v>Energia Simples - 1,15</v>
          </cell>
          <cell r="C333">
            <v>360</v>
          </cell>
          <cell r="D333"/>
          <cell r="E333"/>
          <cell r="F333"/>
          <cell r="G333"/>
          <cell r="H333"/>
        </row>
        <row r="334">
          <cell r="A334" t="str">
            <v>BTN_TRAB_E_Energia Simples - 2,3</v>
          </cell>
          <cell r="B334" t="str">
            <v>Energia Simples - 2,3</v>
          </cell>
          <cell r="C334"/>
          <cell r="D334"/>
          <cell r="E334"/>
          <cell r="F334"/>
          <cell r="G334"/>
          <cell r="H334"/>
        </row>
        <row r="335">
          <cell r="A335" t="str">
            <v>BTN_TRAB_E_Energia Simples - 3,45</v>
          </cell>
          <cell r="B335" t="str">
            <v>Energia Simples - 3,45</v>
          </cell>
          <cell r="C335">
            <v>195102.33098500001</v>
          </cell>
          <cell r="D335">
            <v>196299.31877129999</v>
          </cell>
          <cell r="E335">
            <v>197185.22769319999</v>
          </cell>
          <cell r="F335">
            <v>197975.5187548</v>
          </cell>
          <cell r="G335">
            <v>198477.4870081</v>
          </cell>
          <cell r="H335">
            <v>199136.72432060001</v>
          </cell>
        </row>
        <row r="336">
          <cell r="A336" t="str">
            <v>BTN_TRAB_E_Energia Simples - 4,6</v>
          </cell>
          <cell r="B336" t="str">
            <v>Energia Simples - 4,6</v>
          </cell>
          <cell r="C336">
            <v>3591.0497719</v>
          </cell>
          <cell r="D336">
            <v>3582.9501903</v>
          </cell>
          <cell r="E336">
            <v>3602.3515010000001</v>
          </cell>
          <cell r="F336">
            <v>3618.4521160999998</v>
          </cell>
          <cell r="G336">
            <v>3627.2475645</v>
          </cell>
          <cell r="H336">
            <v>3642.1316062999999</v>
          </cell>
        </row>
        <row r="337">
          <cell r="A337" t="str">
            <v>BTN_TRAB_E_Energia Simples - 5,75</v>
          </cell>
          <cell r="B337" t="str">
            <v>Energia Simples - 5,75</v>
          </cell>
          <cell r="C337">
            <v>3899.4045331000002</v>
          </cell>
          <cell r="D337">
            <v>3215.2718946999998</v>
          </cell>
          <cell r="E337">
            <v>3232.6822649999999</v>
          </cell>
          <cell r="F337">
            <v>3247.1306531</v>
          </cell>
          <cell r="G337">
            <v>3255.0235226999998</v>
          </cell>
          <cell r="H337">
            <v>3268.3801807</v>
          </cell>
        </row>
        <row r="338">
          <cell r="A338" t="str">
            <v>BTN_TRAB_E_Energia Simples - 6,9</v>
          </cell>
          <cell r="B338" t="str">
            <v>Energia Simples - 6,9</v>
          </cell>
          <cell r="C338">
            <v>2797959.6391460998</v>
          </cell>
          <cell r="D338">
            <v>2811608.8259077999</v>
          </cell>
          <cell r="E338">
            <v>2822329.0154718999</v>
          </cell>
          <cell r="F338">
            <v>2832340.3384139002</v>
          </cell>
          <cell r="G338">
            <v>2839420.1740405001</v>
          </cell>
          <cell r="H338">
            <v>2847233.5593331</v>
          </cell>
        </row>
        <row r="339">
          <cell r="A339" t="str">
            <v>BTN_TRAB_E_Energia Simples - 10,35</v>
          </cell>
          <cell r="B339" t="str">
            <v>Energia Simples - 10,35</v>
          </cell>
          <cell r="C339">
            <v>363325.74876350001</v>
          </cell>
          <cell r="D339">
            <v>364741.45957439998</v>
          </cell>
          <cell r="E339">
            <v>366146.22580860002</v>
          </cell>
          <cell r="F339">
            <v>367459.74868820002</v>
          </cell>
          <cell r="G339">
            <v>368373.35294319998</v>
          </cell>
          <cell r="H339">
            <v>369398.65472609998</v>
          </cell>
        </row>
        <row r="340">
          <cell r="A340" t="str">
            <v>BTN_TRAB_E_Energia Simples - 13,80</v>
          </cell>
          <cell r="B340" t="str">
            <v>Energia Simples - 13,80</v>
          </cell>
          <cell r="C340">
            <v>632136.79324479995</v>
          </cell>
          <cell r="D340">
            <v>639058.77492440003</v>
          </cell>
          <cell r="E340">
            <v>641645.54818699998</v>
          </cell>
          <cell r="F340">
            <v>644234.24653430004</v>
          </cell>
          <cell r="G340">
            <v>646135.55627119995</v>
          </cell>
          <cell r="H340">
            <v>648119.00003310002</v>
          </cell>
        </row>
        <row r="341">
          <cell r="A341" t="str">
            <v>BTN_TRAB_E_Energia Simples - 17,25</v>
          </cell>
          <cell r="B341" t="str">
            <v>Energia Simples - 17,25</v>
          </cell>
          <cell r="C341">
            <v>670070.0165272</v>
          </cell>
          <cell r="D341">
            <v>674865.66454260005</v>
          </cell>
          <cell r="E341">
            <v>677550.46168309997</v>
          </cell>
          <cell r="F341">
            <v>680117.99239799997</v>
          </cell>
          <cell r="G341">
            <v>681942.12682430004</v>
          </cell>
          <cell r="H341">
            <v>683948.48809580004</v>
          </cell>
        </row>
        <row r="342">
          <cell r="A342" t="str">
            <v>BTN_TRAB_E_Energia Simples - 20,7</v>
          </cell>
          <cell r="B342" t="str">
            <v>Energia Simples - 20,7</v>
          </cell>
          <cell r="C342">
            <v>264056.776434</v>
          </cell>
          <cell r="D342">
            <v>261142.54243639999</v>
          </cell>
          <cell r="E342">
            <v>262322.07111750002</v>
          </cell>
          <cell r="F342">
            <v>263430.6459222</v>
          </cell>
          <cell r="G342">
            <v>264173.7543341</v>
          </cell>
          <cell r="H342">
            <v>265077.3637699</v>
          </cell>
        </row>
        <row r="343">
          <cell r="A343" t="str">
            <v>BTN_Bi_TRAB_E_Tarifa_bi-horária</v>
          </cell>
          <cell r="B343" t="str">
            <v>Tarifa_bi-horária</v>
          </cell>
          <cell r="C343">
            <v>120978.1907926</v>
          </cell>
          <cell r="D343">
            <v>120819.93281470001</v>
          </cell>
          <cell r="E343">
            <v>121396.3258792</v>
          </cell>
          <cell r="F343">
            <v>121906.1073972</v>
          </cell>
          <cell r="G343">
            <v>122221.03519340001</v>
          </cell>
          <cell r="H343">
            <v>122659.5766072</v>
          </cell>
        </row>
        <row r="344">
          <cell r="A344" t="str">
            <v>BTN_Bi_TRAB_E_Horas fora vazio</v>
          </cell>
          <cell r="B344" t="str">
            <v>Horas fora vazio</v>
          </cell>
          <cell r="C344">
            <v>76126.372006299993</v>
          </cell>
          <cell r="D344">
            <v>75798.883231600004</v>
          </cell>
          <cell r="E344">
            <v>76163.935591899994</v>
          </cell>
          <cell r="F344">
            <v>76484.254146599997</v>
          </cell>
          <cell r="G344">
            <v>76679.731534499995</v>
          </cell>
          <cell r="H344">
            <v>76957.429716300001</v>
          </cell>
        </row>
        <row r="345">
          <cell r="A345" t="str">
            <v>BTN_Bi_TRAB_E_Horas fora vazio - 1,15</v>
          </cell>
          <cell r="B345" t="str">
            <v>Horas fora vazio - 1,15</v>
          </cell>
          <cell r="C345"/>
          <cell r="D345"/>
          <cell r="E345"/>
          <cell r="F345"/>
          <cell r="G345"/>
          <cell r="H345"/>
        </row>
        <row r="346">
          <cell r="A346" t="str">
            <v>BTN_Bi_TRAB_E_Horas fora vazio - 2,3</v>
          </cell>
          <cell r="B346" t="str">
            <v>Horas fora vazio - 2,3</v>
          </cell>
          <cell r="C346"/>
          <cell r="D346"/>
          <cell r="E346"/>
          <cell r="F346"/>
          <cell r="G346"/>
          <cell r="H346"/>
        </row>
        <row r="347">
          <cell r="A347" t="str">
            <v>BTN_Bi_TRAB_E_Horas fora vazio - 3,45</v>
          </cell>
          <cell r="B347" t="str">
            <v>Horas fora vazio - 3,45</v>
          </cell>
          <cell r="C347"/>
          <cell r="D347"/>
          <cell r="E347"/>
          <cell r="F347"/>
          <cell r="G347"/>
          <cell r="H347"/>
        </row>
        <row r="348">
          <cell r="A348" t="str">
            <v>BTN_Bi_TRAB_E_Horas fora vazio - 4,6</v>
          </cell>
          <cell r="B348" t="str">
            <v>Horas fora vazio - 4,6</v>
          </cell>
          <cell r="C348"/>
          <cell r="D348"/>
          <cell r="E348"/>
          <cell r="F348"/>
          <cell r="G348"/>
          <cell r="H348"/>
        </row>
        <row r="349">
          <cell r="A349" t="str">
            <v>BTN_Bi_TRAB_E_Horas fora vazio - 5,75</v>
          </cell>
          <cell r="B349" t="str">
            <v>Horas fora vazio - 5,75</v>
          </cell>
          <cell r="C349"/>
          <cell r="D349"/>
          <cell r="E349"/>
          <cell r="F349"/>
          <cell r="G349"/>
          <cell r="H349"/>
        </row>
        <row r="350">
          <cell r="A350" t="str">
            <v>BTN_Bi_TRAB_E_Horas fora vazio - 6,9</v>
          </cell>
          <cell r="B350" t="str">
            <v>Horas fora vazio - 6,9</v>
          </cell>
          <cell r="C350">
            <v>35567.577634699999</v>
          </cell>
          <cell r="D350">
            <v>35112.712049299997</v>
          </cell>
          <cell r="E350">
            <v>35275.089944400002</v>
          </cell>
          <cell r="F350">
            <v>35414.352572600001</v>
          </cell>
          <cell r="G350">
            <v>35498.636136200003</v>
          </cell>
          <cell r="H350">
            <v>35619.281813200003</v>
          </cell>
        </row>
        <row r="351">
          <cell r="A351" t="str">
            <v>BTN_Bi_TRAB_E_Horas fora vazio - 10,35</v>
          </cell>
          <cell r="B351" t="str">
            <v>Horas fora vazio - 10,35</v>
          </cell>
          <cell r="C351">
            <v>4503.1110096000002</v>
          </cell>
          <cell r="D351">
            <v>4511.4279917000003</v>
          </cell>
          <cell r="E351">
            <v>4535.8569152999999</v>
          </cell>
          <cell r="F351">
            <v>4556.1298081000004</v>
          </cell>
          <cell r="G351">
            <v>4567.2044894000001</v>
          </cell>
          <cell r="H351">
            <v>4585.9455489000002</v>
          </cell>
        </row>
        <row r="352">
          <cell r="A352" t="str">
            <v>BTN_Bi_TRAB_E_Horas fora vazio - 13,80</v>
          </cell>
          <cell r="B352" t="str">
            <v>Horas fora vazio - 13,80</v>
          </cell>
          <cell r="C352"/>
          <cell r="D352"/>
          <cell r="E352"/>
          <cell r="F352"/>
          <cell r="G352"/>
          <cell r="H352"/>
        </row>
        <row r="353">
          <cell r="A353" t="str">
            <v>BTN_Bi_TRAB_E_Horas fora vazio - 17,25</v>
          </cell>
          <cell r="B353" t="str">
            <v>Horas fora vazio - 17,25</v>
          </cell>
          <cell r="C353">
            <v>29782.170803100002</v>
          </cell>
          <cell r="D353">
            <v>29888.414106799999</v>
          </cell>
          <cell r="E353">
            <v>30050.2568288</v>
          </cell>
          <cell r="F353">
            <v>30184.5656595</v>
          </cell>
          <cell r="G353">
            <v>30257.935922500001</v>
          </cell>
          <cell r="H353">
            <v>30382.096288600002</v>
          </cell>
        </row>
        <row r="354">
          <cell r="A354" t="str">
            <v>BTN_Bi_TRAB_E_Horas fora vazio - 20,7</v>
          </cell>
          <cell r="B354" t="str">
            <v>Horas fora vazio - 20,7</v>
          </cell>
          <cell r="C354">
            <v>6273.5125588999999</v>
          </cell>
          <cell r="D354">
            <v>6286.3290838000003</v>
          </cell>
          <cell r="E354">
            <v>6302.7319034000002</v>
          </cell>
          <cell r="F354">
            <v>6329.2061064</v>
          </cell>
          <cell r="G354">
            <v>6355.9549864000001</v>
          </cell>
          <cell r="H354">
            <v>6370.1060656</v>
          </cell>
        </row>
        <row r="355">
          <cell r="A355" t="str">
            <v>BTN_Bi_TRAB_E_Horas de vazio</v>
          </cell>
          <cell r="B355" t="str">
            <v>Horas de vazio</v>
          </cell>
          <cell r="C355">
            <v>44851.818786299998</v>
          </cell>
          <cell r="D355">
            <v>45021.049583100001</v>
          </cell>
          <cell r="E355">
            <v>45232.390287299997</v>
          </cell>
          <cell r="F355">
            <v>45421.853250599997</v>
          </cell>
          <cell r="G355">
            <v>45541.303658899997</v>
          </cell>
          <cell r="H355">
            <v>45702.146890900003</v>
          </cell>
        </row>
        <row r="356">
          <cell r="A356" t="str">
            <v>BTN_Bi_TRAB_E_Horas de vazio - 1,15</v>
          </cell>
          <cell r="B356" t="str">
            <v>Horas de vazio - 1,15</v>
          </cell>
          <cell r="C356"/>
          <cell r="D356"/>
          <cell r="E356"/>
          <cell r="F356"/>
          <cell r="G356"/>
          <cell r="H356"/>
        </row>
        <row r="357">
          <cell r="A357" t="str">
            <v>BTN_Bi_TRAB_E_Horas de vazio - 2,3</v>
          </cell>
          <cell r="B357" t="str">
            <v>Horas de vazio - 2,3</v>
          </cell>
          <cell r="C357"/>
          <cell r="D357"/>
          <cell r="E357"/>
          <cell r="F357"/>
          <cell r="G357"/>
          <cell r="H357"/>
        </row>
        <row r="358">
          <cell r="A358" t="str">
            <v>BTN_Bi_TRAB_E_Horas de vazio - 3,45</v>
          </cell>
          <cell r="B358" t="str">
            <v>Horas de vazio - 3,45</v>
          </cell>
          <cell r="C358"/>
          <cell r="D358"/>
          <cell r="E358"/>
          <cell r="F358"/>
          <cell r="G358"/>
          <cell r="H358"/>
        </row>
        <row r="359">
          <cell r="A359" t="str">
            <v>BTN_Bi_TRAB_E_Horas de vazio - 4,6</v>
          </cell>
          <cell r="B359" t="str">
            <v>Horas de vazio - 4,6</v>
          </cell>
          <cell r="C359"/>
          <cell r="D359"/>
          <cell r="E359"/>
          <cell r="F359"/>
          <cell r="G359"/>
          <cell r="H359"/>
        </row>
        <row r="360">
          <cell r="A360" t="str">
            <v>BTN_Bi_TRAB_E_Horas de vazio - 5,75</v>
          </cell>
          <cell r="B360" t="str">
            <v>Horas de vazio - 5,75</v>
          </cell>
          <cell r="C360"/>
          <cell r="D360"/>
          <cell r="E360"/>
          <cell r="F360"/>
          <cell r="G360"/>
          <cell r="H360"/>
        </row>
        <row r="361">
          <cell r="A361" t="str">
            <v>BTN_Bi_TRAB_E_Horas de vazio - 6,9</v>
          </cell>
          <cell r="B361" t="str">
            <v>Horas de vazio - 6,9</v>
          </cell>
          <cell r="C361">
            <v>21141.5527349</v>
          </cell>
          <cell r="D361">
            <v>21189.2605759</v>
          </cell>
          <cell r="E361">
            <v>21288.7564633</v>
          </cell>
          <cell r="F361">
            <v>21372.857843599999</v>
          </cell>
          <cell r="G361">
            <v>21422.767870200001</v>
          </cell>
          <cell r="H361">
            <v>21496.278758500001</v>
          </cell>
        </row>
        <row r="362">
          <cell r="A362" t="str">
            <v>BTN_Bi_TRAB_E_Horas de vazio - 10,35</v>
          </cell>
          <cell r="B362" t="str">
            <v>Horas de vazio - 10,35</v>
          </cell>
          <cell r="C362">
            <v>2533.4978875000002</v>
          </cell>
          <cell r="D362">
            <v>2547.3583748999999</v>
          </cell>
          <cell r="E362">
            <v>2561.1520614999999</v>
          </cell>
          <cell r="F362">
            <v>2572.5990630000001</v>
          </cell>
          <cell r="G362">
            <v>2578.8523341999999</v>
          </cell>
          <cell r="H362">
            <v>2589.4343924999998</v>
          </cell>
        </row>
        <row r="363">
          <cell r="A363" t="str">
            <v>BTN_Bi_TRAB_E_Horas de vazio - 13,80</v>
          </cell>
          <cell r="B363" t="str">
            <v>Horas de vazio - 13,80</v>
          </cell>
          <cell r="C363"/>
          <cell r="D363"/>
          <cell r="E363"/>
          <cell r="F363"/>
          <cell r="G363"/>
          <cell r="H363"/>
        </row>
        <row r="364">
          <cell r="A364" t="str">
            <v>BTN_Bi_TRAB_E_Horas de vazio - 17,25</v>
          </cell>
          <cell r="B364" t="str">
            <v>Horas de vazio - 17,25</v>
          </cell>
          <cell r="C364">
            <v>15083.792147100001</v>
          </cell>
          <cell r="D364">
            <v>15153.189234900001</v>
          </cell>
          <cell r="E364">
            <v>15235.2422131</v>
          </cell>
          <cell r="F364">
            <v>15303.3357266</v>
          </cell>
          <cell r="G364">
            <v>15340.533868799999</v>
          </cell>
          <cell r="H364">
            <v>15403.482190999999</v>
          </cell>
        </row>
        <row r="365">
          <cell r="A365" t="str">
            <v>BTN_Bi_TRAB_E_Horas de vazio - 20,7</v>
          </cell>
          <cell r="B365" t="str">
            <v>Horas de vazio - 20,7</v>
          </cell>
          <cell r="C365">
            <v>6092.9760168000003</v>
          </cell>
          <cell r="D365">
            <v>6131.2413974000001</v>
          </cell>
          <cell r="E365">
            <v>6147.2395494000002</v>
          </cell>
          <cell r="F365">
            <v>6173.0606174000004</v>
          </cell>
          <cell r="G365">
            <v>6199.1495857</v>
          </cell>
          <cell r="H365">
            <v>6212.9515488999996</v>
          </cell>
        </row>
        <row r="366">
          <cell r="A366" t="str">
            <v>BTN_Tri_TRAB_E_Tarifa Tri-horária</v>
          </cell>
          <cell r="B366" t="str">
            <v>Tarifa Tri-horária</v>
          </cell>
          <cell r="C366">
            <v>2039063.3623339999</v>
          </cell>
          <cell r="D366">
            <v>2029861.6499792</v>
          </cell>
          <cell r="E366">
            <v>2038442.7877952999</v>
          </cell>
          <cell r="F366">
            <v>2046402.0933115999</v>
          </cell>
          <cell r="G366">
            <v>2051700.9433724</v>
          </cell>
          <cell r="H366">
            <v>2058165.7798468999</v>
          </cell>
        </row>
        <row r="367">
          <cell r="A367" t="str">
            <v>BTN_Tri_TRAB_E_Horas de ponta</v>
          </cell>
          <cell r="B367" t="str">
            <v>Horas de ponta</v>
          </cell>
          <cell r="C367">
            <v>357254.09599369997</v>
          </cell>
          <cell r="D367">
            <v>355792.26692249998</v>
          </cell>
          <cell r="E367">
            <v>357300.75858259998</v>
          </cell>
          <cell r="F367">
            <v>358706.44284939999</v>
          </cell>
          <cell r="G367">
            <v>359644.26250060002</v>
          </cell>
          <cell r="H367">
            <v>360784.05523529998</v>
          </cell>
        </row>
        <row r="368">
          <cell r="A368" t="str">
            <v>BTN_Tri_TRAB_E_Horas de ponta - 1,15</v>
          </cell>
          <cell r="B368" t="str">
            <v>Horas de ponta - 1,15</v>
          </cell>
          <cell r="C368">
            <v>-49.539213699999998</v>
          </cell>
          <cell r="D368">
            <v>-54.258587900000002</v>
          </cell>
          <cell r="E368">
            <v>-54.339095299999997</v>
          </cell>
          <cell r="F368">
            <v>-54.4037437</v>
          </cell>
          <cell r="G368">
            <v>-54.467430200000003</v>
          </cell>
          <cell r="H368">
            <v>-54.499251800000003</v>
          </cell>
        </row>
        <row r="369">
          <cell r="A369" t="str">
            <v>BTN_Tri_TRAB_E_Horas de ponta - 2,3</v>
          </cell>
          <cell r="B369" t="str">
            <v>Horas de ponta - 2,3</v>
          </cell>
          <cell r="C369"/>
          <cell r="D369"/>
          <cell r="E369"/>
          <cell r="F369"/>
          <cell r="G369"/>
          <cell r="H369"/>
        </row>
        <row r="370">
          <cell r="A370" t="str">
            <v>BTN_Tri_TRAB_E_Horas de ponta - 3,45</v>
          </cell>
          <cell r="B370" t="str">
            <v>Horas de ponta - 3,45</v>
          </cell>
          <cell r="C370">
            <v>13356.4582904</v>
          </cell>
          <cell r="D370">
            <v>13500.767917900001</v>
          </cell>
          <cell r="E370">
            <v>13547.5583302</v>
          </cell>
          <cell r="F370">
            <v>13597.531687500001</v>
          </cell>
          <cell r="G370">
            <v>13636.7603179</v>
          </cell>
          <cell r="H370">
            <v>13672.7127705</v>
          </cell>
        </row>
        <row r="371">
          <cell r="A371" t="str">
            <v>BTN_Tri_TRAB_E_Horas de ponta - 4,6</v>
          </cell>
          <cell r="B371" t="str">
            <v>Horas de ponta - 4,6</v>
          </cell>
          <cell r="C371">
            <v>105.3425369</v>
          </cell>
          <cell r="D371">
            <v>80.366274300000001</v>
          </cell>
          <cell r="E371">
            <v>80.531565799999996</v>
          </cell>
          <cell r="F371">
            <v>80.666000800000006</v>
          </cell>
          <cell r="G371">
            <v>80.775336800000005</v>
          </cell>
          <cell r="H371">
            <v>80.864259099999998</v>
          </cell>
        </row>
        <row r="372">
          <cell r="A372" t="str">
            <v>BTN_Tri_TRAB_E_Horas de ponta - 5,75</v>
          </cell>
          <cell r="B372" t="str">
            <v>Horas de ponta - 5,75</v>
          </cell>
          <cell r="C372">
            <v>464.7111342</v>
          </cell>
          <cell r="D372">
            <v>458.94368129999998</v>
          </cell>
          <cell r="E372">
            <v>461.42881469999998</v>
          </cell>
          <cell r="F372">
            <v>463.49115870000003</v>
          </cell>
          <cell r="G372">
            <v>464.61777649999999</v>
          </cell>
          <cell r="H372">
            <v>466.52428850000001</v>
          </cell>
        </row>
        <row r="373">
          <cell r="A373" t="str">
            <v>BTN_Tri_TRAB_E_Horas de ponta - 6,9</v>
          </cell>
          <cell r="B373" t="str">
            <v>Horas de ponta - 6,9</v>
          </cell>
          <cell r="C373">
            <v>155254.11015669999</v>
          </cell>
          <cell r="D373">
            <v>153822.25763390001</v>
          </cell>
          <cell r="E373">
            <v>154450.09002549999</v>
          </cell>
          <cell r="F373">
            <v>155040.5496876</v>
          </cell>
          <cell r="G373">
            <v>155443.31323639999</v>
          </cell>
          <cell r="H373">
            <v>155911.75553289999</v>
          </cell>
        </row>
        <row r="374">
          <cell r="A374" t="str">
            <v>BTN_Tri_TRAB_E_Horas de ponta - 10,35</v>
          </cell>
          <cell r="B374" t="str">
            <v>Horas de ponta - 10,35</v>
          </cell>
          <cell r="C374">
            <v>30398.100975199999</v>
          </cell>
          <cell r="D374">
            <v>30871.707540399999</v>
          </cell>
          <cell r="E374">
            <v>30990.5832558</v>
          </cell>
          <cell r="F374">
            <v>31099.548744299998</v>
          </cell>
          <cell r="G374">
            <v>31170.163008700001</v>
          </cell>
          <cell r="H374">
            <v>31257.205120899998</v>
          </cell>
        </row>
        <row r="375">
          <cell r="A375" t="str">
            <v>BTN_Tri_TRAB_E_Horas de ponta - 13,80</v>
          </cell>
          <cell r="B375" t="str">
            <v>Horas de ponta - 13,80</v>
          </cell>
          <cell r="C375">
            <v>45547.8447323</v>
          </cell>
          <cell r="D375">
            <v>45060.364593400001</v>
          </cell>
          <cell r="E375">
            <v>45260.268809900001</v>
          </cell>
          <cell r="F375">
            <v>45440.875482399999</v>
          </cell>
          <cell r="G375">
            <v>45554.8162295</v>
          </cell>
          <cell r="H375">
            <v>45708.3852415</v>
          </cell>
        </row>
        <row r="376">
          <cell r="A376" t="str">
            <v>BTN_Tri_TRAB_E_Horas de ponta - 17,25</v>
          </cell>
          <cell r="B376" t="str">
            <v>Horas de ponta - 17,25</v>
          </cell>
          <cell r="C376">
            <v>83601.024084300007</v>
          </cell>
          <cell r="D376">
            <v>83685.716194399996</v>
          </cell>
          <cell r="E376">
            <v>84067.565183900006</v>
          </cell>
          <cell r="F376">
            <v>84421.009532800002</v>
          </cell>
          <cell r="G376">
            <v>84653.382238999999</v>
          </cell>
          <cell r="H376">
            <v>84945.490585299995</v>
          </cell>
        </row>
        <row r="377">
          <cell r="A377" t="str">
            <v>BTN_Tri_TRAB_E_Horas de ponta - 20,7</v>
          </cell>
          <cell r="B377" t="str">
            <v>Horas de ponta - 20,7</v>
          </cell>
          <cell r="C377">
            <v>28576.0432974</v>
          </cell>
          <cell r="D377">
            <v>28366.401674799999</v>
          </cell>
          <cell r="E377">
            <v>28497.071692099998</v>
          </cell>
          <cell r="F377">
            <v>28617.174298999998</v>
          </cell>
          <cell r="G377">
            <v>28694.901785999999</v>
          </cell>
          <cell r="H377">
            <v>28795.616688400001</v>
          </cell>
        </row>
        <row r="378">
          <cell r="A378" t="str">
            <v>BTN_Tri_TRAB_E_Horas cheia</v>
          </cell>
          <cell r="B378" t="str">
            <v>Horas cheia</v>
          </cell>
          <cell r="C378">
            <v>922200.51266130002</v>
          </cell>
          <cell r="D378">
            <v>917275.09407039999</v>
          </cell>
          <cell r="E378">
            <v>921150.52670539997</v>
          </cell>
          <cell r="F378">
            <v>924746.15149199998</v>
          </cell>
          <cell r="G378">
            <v>927140.35997490003</v>
          </cell>
          <cell r="H378">
            <v>930059.08917739999</v>
          </cell>
        </row>
        <row r="379">
          <cell r="A379" t="str">
            <v>BTN_Tri_TRAB_E_Horas cheia - 1,15</v>
          </cell>
          <cell r="B379" t="str">
            <v>Horas cheia - 1,15</v>
          </cell>
          <cell r="C379">
            <v>-135.7173851</v>
          </cell>
          <cell r="D379">
            <v>-148.66133550000001</v>
          </cell>
          <cell r="E379">
            <v>-148.90043890000001</v>
          </cell>
          <cell r="F379">
            <v>-149.09312750000001</v>
          </cell>
          <cell r="G379">
            <v>-149.27365689999999</v>
          </cell>
          <cell r="H379">
            <v>-149.3776555</v>
          </cell>
        </row>
        <row r="380">
          <cell r="A380" t="str">
            <v>BTN_Tri_TRAB_E_Horas cheia - 2,3</v>
          </cell>
          <cell r="B380" t="str">
            <v>Horas cheia - 2,3</v>
          </cell>
          <cell r="C380"/>
          <cell r="D380"/>
          <cell r="E380"/>
          <cell r="F380"/>
          <cell r="G380"/>
          <cell r="H380"/>
        </row>
        <row r="381">
          <cell r="A381" t="str">
            <v>BTN_Tri_TRAB_E_Horas cheia - 3,45</v>
          </cell>
          <cell r="B381" t="str">
            <v>Horas cheia - 3,45</v>
          </cell>
          <cell r="C381">
            <v>33144.624408299998</v>
          </cell>
          <cell r="D381">
            <v>33666.046347000003</v>
          </cell>
          <cell r="E381">
            <v>33784.9792552</v>
          </cell>
          <cell r="F381">
            <v>33909.403624300001</v>
          </cell>
          <cell r="G381">
            <v>34005.125207999998</v>
          </cell>
          <cell r="H381">
            <v>34096.375590000003</v>
          </cell>
        </row>
        <row r="382">
          <cell r="A382" t="str">
            <v>BTN_Tri_TRAB_E_Horas cheia - 4,6</v>
          </cell>
          <cell r="B382" t="str">
            <v>Horas cheia - 4,6</v>
          </cell>
          <cell r="C382">
            <v>502.080175</v>
          </cell>
          <cell r="D382">
            <v>404.42558780000002</v>
          </cell>
          <cell r="E382">
            <v>405.25738109999998</v>
          </cell>
          <cell r="F382">
            <v>405.93389519999999</v>
          </cell>
          <cell r="G382">
            <v>406.48410460000002</v>
          </cell>
          <cell r="H382">
            <v>406.93158670000003</v>
          </cell>
        </row>
        <row r="383">
          <cell r="A383" t="str">
            <v>BTN_Tri_TRAB_E_Horas cheia - 5,75</v>
          </cell>
          <cell r="B383" t="str">
            <v>Horas cheia - 5,75</v>
          </cell>
          <cell r="C383">
            <v>1212.512219</v>
          </cell>
          <cell r="D383">
            <v>1158.60383</v>
          </cell>
          <cell r="E383">
            <v>1164.8775519999999</v>
          </cell>
          <cell r="F383">
            <v>1170.0839415</v>
          </cell>
          <cell r="G383">
            <v>1172.9280893</v>
          </cell>
          <cell r="H383">
            <v>1177.7410803</v>
          </cell>
        </row>
        <row r="384">
          <cell r="A384" t="str">
            <v>BTN_Tri_TRAB_E_Horas cheia - 6,9</v>
          </cell>
          <cell r="B384" t="str">
            <v>Horas cheia - 6,9</v>
          </cell>
          <cell r="C384">
            <v>386290.77526329999</v>
          </cell>
          <cell r="D384">
            <v>382995.6950673</v>
          </cell>
          <cell r="E384">
            <v>384540.74001220003</v>
          </cell>
          <cell r="F384">
            <v>385987.34044</v>
          </cell>
          <cell r="G384">
            <v>386977.97757049999</v>
          </cell>
          <cell r="H384">
            <v>388122.94044989999</v>
          </cell>
        </row>
        <row r="385">
          <cell r="A385" t="str">
            <v>BTN_Tri_TRAB_E_Horas cheia - 10,35</v>
          </cell>
          <cell r="B385" t="str">
            <v>Horas cheia - 10,35</v>
          </cell>
          <cell r="C385">
            <v>84607.9988839</v>
          </cell>
          <cell r="D385">
            <v>84745.871147700003</v>
          </cell>
          <cell r="E385">
            <v>85072.711974499995</v>
          </cell>
          <cell r="F385">
            <v>85371.729501199996</v>
          </cell>
          <cell r="G385">
            <v>85564.938869999998</v>
          </cell>
          <cell r="H385">
            <v>85803.952198200001</v>
          </cell>
        </row>
        <row r="386">
          <cell r="A386" t="str">
            <v>BTN_Tri_TRAB_E_Horas cheia - 13,80</v>
          </cell>
          <cell r="B386" t="str">
            <v>Horas cheia - 13,80</v>
          </cell>
          <cell r="C386">
            <v>124105.8664573</v>
          </cell>
          <cell r="D386">
            <v>123518.883781</v>
          </cell>
          <cell r="E386">
            <v>124069.597033</v>
          </cell>
          <cell r="F386">
            <v>124565.4224406</v>
          </cell>
          <cell r="G386">
            <v>124877.17091080001</v>
          </cell>
          <cell r="H386">
            <v>125299.6990714</v>
          </cell>
        </row>
        <row r="387">
          <cell r="A387" t="str">
            <v>BTN_Tri_TRAB_E_Horas cheia - 17,25</v>
          </cell>
          <cell r="B387" t="str">
            <v>Horas cheia - 17,25</v>
          </cell>
          <cell r="C387">
            <v>223757.14336310001</v>
          </cell>
          <cell r="D387">
            <v>223812.39555769999</v>
          </cell>
          <cell r="E387">
            <v>224831.00425540001</v>
          </cell>
          <cell r="F387">
            <v>225776.16191</v>
          </cell>
          <cell r="G387">
            <v>226398.234107</v>
          </cell>
          <cell r="H387">
            <v>227177.87321799999</v>
          </cell>
        </row>
        <row r="388">
          <cell r="A388" t="str">
            <v>BTN_Tri_TRAB_E_Horas cheia - 20,7</v>
          </cell>
          <cell r="B388" t="str">
            <v>Horas cheia - 20,7</v>
          </cell>
          <cell r="C388">
            <v>68715.229276500002</v>
          </cell>
          <cell r="D388">
            <v>67121.834087399999</v>
          </cell>
          <cell r="E388">
            <v>67430.259680899995</v>
          </cell>
          <cell r="F388">
            <v>67709.168866699998</v>
          </cell>
          <cell r="G388">
            <v>67886.774771600001</v>
          </cell>
          <cell r="H388">
            <v>68122.953638399995</v>
          </cell>
        </row>
        <row r="389">
          <cell r="A389" t="str">
            <v>BTN_Tri_TRAB_E_Horas de vazio</v>
          </cell>
          <cell r="B389" t="str">
            <v>Horas de vazio</v>
          </cell>
          <cell r="C389">
            <v>759608.75367899996</v>
          </cell>
          <cell r="D389">
            <v>756794.2889863</v>
          </cell>
          <cell r="E389">
            <v>759991.5025073</v>
          </cell>
          <cell r="F389">
            <v>762949.49897019996</v>
          </cell>
          <cell r="G389">
            <v>764916.32089690003</v>
          </cell>
          <cell r="H389">
            <v>767322.63543420006</v>
          </cell>
        </row>
        <row r="390">
          <cell r="A390" t="str">
            <v>BTN_Tri_TRAB_E_Horas de vazio - 1,15</v>
          </cell>
          <cell r="B390" t="str">
            <v>Horas de vazio - 1,15</v>
          </cell>
          <cell r="C390">
            <v>-176.08486350000001</v>
          </cell>
          <cell r="D390">
            <v>-192.91946369999999</v>
          </cell>
          <cell r="E390">
            <v>-193.2806817</v>
          </cell>
          <cell r="F390">
            <v>-193.57351890000001</v>
          </cell>
          <cell r="G390">
            <v>-193.82439049999999</v>
          </cell>
          <cell r="H390">
            <v>-194.00557259999999</v>
          </cell>
        </row>
        <row r="391">
          <cell r="A391" t="str">
            <v>BTN_Tri_TRAB_E_Horas de vazio - 2,3</v>
          </cell>
          <cell r="B391" t="str">
            <v>Horas de vazio - 2,3</v>
          </cell>
          <cell r="C391"/>
          <cell r="D391"/>
          <cell r="E391"/>
          <cell r="F391"/>
          <cell r="G391"/>
          <cell r="H391"/>
        </row>
        <row r="392">
          <cell r="A392" t="str">
            <v>BTN_Tri_TRAB_E_Horas de vazio - 3,45</v>
          </cell>
          <cell r="B392" t="str">
            <v>Horas de vazio - 3,45</v>
          </cell>
          <cell r="C392">
            <v>24086.013281299998</v>
          </cell>
          <cell r="D392">
            <v>24307.0033945</v>
          </cell>
          <cell r="E392">
            <v>24390.4908349</v>
          </cell>
          <cell r="F392">
            <v>24478.146716899999</v>
          </cell>
          <cell r="G392">
            <v>24546.488765999999</v>
          </cell>
          <cell r="H392">
            <v>24610.261146100001</v>
          </cell>
        </row>
        <row r="393">
          <cell r="A393" t="str">
            <v>BTN_Tri_TRAB_E_Horas de vazio - 4,6</v>
          </cell>
          <cell r="B393" t="str">
            <v>Horas de vazio - 4,6</v>
          </cell>
          <cell r="C393">
            <v>1238.7049677</v>
          </cell>
          <cell r="D393">
            <v>1223.6475803000001</v>
          </cell>
          <cell r="E393">
            <v>1226.1642907999999</v>
          </cell>
          <cell r="F393">
            <v>1228.2111809999999</v>
          </cell>
          <cell r="G393">
            <v>1229.8759184999999</v>
          </cell>
          <cell r="H393">
            <v>1231.2298393999999</v>
          </cell>
        </row>
        <row r="394">
          <cell r="A394" t="str">
            <v>BTN_Tri_TRAB_E_Horas de vazio - 5,75</v>
          </cell>
          <cell r="B394" t="str">
            <v>Horas de vazio - 5,75</v>
          </cell>
          <cell r="C394">
            <v>1091.5109649000001</v>
          </cell>
          <cell r="D394">
            <v>1087.1862586</v>
          </cell>
          <cell r="E394">
            <v>1093.0732617000001</v>
          </cell>
          <cell r="F394">
            <v>1097.9587234999999</v>
          </cell>
          <cell r="G394">
            <v>1100.6275553</v>
          </cell>
          <cell r="H394">
            <v>1105.1438685999999</v>
          </cell>
        </row>
        <row r="395">
          <cell r="A395" t="str">
            <v>BTN_Tri_TRAB_E_Horas de vazio - 6,9</v>
          </cell>
          <cell r="B395" t="str">
            <v>Horas de vazio - 6,9</v>
          </cell>
          <cell r="C395">
            <v>311228.9960483</v>
          </cell>
          <cell r="D395">
            <v>310126.86659799999</v>
          </cell>
          <cell r="E395">
            <v>311368.32523010002</v>
          </cell>
          <cell r="F395">
            <v>312529.33074539999</v>
          </cell>
          <cell r="G395">
            <v>313325.23920870002</v>
          </cell>
          <cell r="H395">
            <v>314243.572613</v>
          </cell>
        </row>
        <row r="396">
          <cell r="A396" t="str">
            <v>BTN_Tri_TRAB_E_Horas de vazio - 10,35</v>
          </cell>
          <cell r="B396" t="str">
            <v>Horas de vazio - 10,35</v>
          </cell>
          <cell r="C396">
            <v>71713.672174299994</v>
          </cell>
          <cell r="D396">
            <v>71690.307482599994</v>
          </cell>
          <cell r="E396">
            <v>71969.645757899998</v>
          </cell>
          <cell r="F396">
            <v>72222.791981300004</v>
          </cell>
          <cell r="G396">
            <v>72385.694153899996</v>
          </cell>
          <cell r="H396">
            <v>72589.649429800003</v>
          </cell>
        </row>
        <row r="397">
          <cell r="A397" t="str">
            <v>BTN_Tri_TRAB_E_Horas de vazio - 13,80</v>
          </cell>
          <cell r="B397" t="str">
            <v>Horas de vazio - 13,80</v>
          </cell>
          <cell r="C397">
            <v>100370.6191199</v>
          </cell>
          <cell r="D397">
            <v>99994.905412399996</v>
          </cell>
          <cell r="E397">
            <v>100439.80230510001</v>
          </cell>
          <cell r="F397">
            <v>100839.1811767</v>
          </cell>
          <cell r="G397">
            <v>101090.3015913</v>
          </cell>
          <cell r="H397">
            <v>101430.70464140001</v>
          </cell>
        </row>
        <row r="398">
          <cell r="A398" t="str">
            <v>BTN_Tri_TRAB_E_Horas de vazio - 17,25</v>
          </cell>
          <cell r="B398" t="str">
            <v>Horas de vazio - 17,25</v>
          </cell>
          <cell r="C398">
            <v>185130.97133930001</v>
          </cell>
          <cell r="D398">
            <v>184845.39017639999</v>
          </cell>
          <cell r="E398">
            <v>185675.76647959999</v>
          </cell>
          <cell r="F398">
            <v>186456.17334949999</v>
          </cell>
          <cell r="G398">
            <v>186978.5183656</v>
          </cell>
          <cell r="H398">
            <v>187616.03381560001</v>
          </cell>
        </row>
        <row r="399">
          <cell r="A399" t="str">
            <v>BTN_Tri_TRAB_E_Horas de vazio - 20,7</v>
          </cell>
          <cell r="B399" t="str">
            <v>Horas de vazio - 20,7</v>
          </cell>
          <cell r="C399">
            <v>64924.350646799998</v>
          </cell>
          <cell r="D399">
            <v>63711.901547200003</v>
          </cell>
          <cell r="E399">
            <v>64021.515028900001</v>
          </cell>
          <cell r="F399">
            <v>64291.278614800001</v>
          </cell>
          <cell r="G399">
            <v>64453.399728099997</v>
          </cell>
          <cell r="H399">
            <v>64690.0456529</v>
          </cell>
        </row>
        <row r="400">
          <cell r="B400" t="str">
            <v>Vendas Não Aplicável</v>
          </cell>
          <cell r="C400"/>
          <cell r="D400"/>
          <cell r="E400"/>
          <cell r="F400"/>
          <cell r="G400"/>
          <cell r="H400"/>
        </row>
      </sheetData>
      <sheetData sheetId="10"/>
      <sheetData sheetId="11">
        <row r="14">
          <cell r="B14"/>
          <cell r="C14" t="str">
            <v>2019 Total</v>
          </cell>
          <cell r="D14" t="str">
            <v>2020 Total</v>
          </cell>
          <cell r="E14" t="str">
            <v>2021 Total</v>
          </cell>
          <cell r="F14" t="str">
            <v>2022 Total</v>
          </cell>
        </row>
        <row r="15">
          <cell r="B15"/>
          <cell r="C15" t="str">
            <v>VCF</v>
          </cell>
          <cell r="D15"/>
          <cell r="E15"/>
          <cell r="F15"/>
        </row>
        <row r="16">
          <cell r="B16"/>
          <cell r="C16" t="str">
            <v>2019.TOTAL</v>
          </cell>
          <cell r="D16" t="str">
            <v>2020.TOTAL</v>
          </cell>
          <cell r="E16" t="str">
            <v>2021.TOTAL</v>
          </cell>
          <cell r="F16" t="str">
            <v>2022.TOTAL</v>
          </cell>
        </row>
        <row r="17">
          <cell r="B17" t="str">
            <v>Vendas Totais</v>
          </cell>
          <cell r="C17">
            <v>118885495.5075969</v>
          </cell>
          <cell r="D17">
            <v>119857714.1053976</v>
          </cell>
          <cell r="E17">
            <v>120323603.01926699</v>
          </cell>
          <cell r="F17">
            <v>120775721.65692461</v>
          </cell>
        </row>
        <row r="18">
          <cell r="B18" t="str">
            <v>Vendas Alta Tensão</v>
          </cell>
          <cell r="C18"/>
          <cell r="D18"/>
          <cell r="E18"/>
          <cell r="F18"/>
        </row>
        <row r="19">
          <cell r="B19" t="str">
            <v>Vendas Média Tensão</v>
          </cell>
          <cell r="C19">
            <v>34994611.639366403</v>
          </cell>
          <cell r="D19">
            <v>35326740.051118702</v>
          </cell>
          <cell r="E19">
            <v>35456178.456008598</v>
          </cell>
          <cell r="F19">
            <v>35583892.429733999</v>
          </cell>
        </row>
        <row r="20">
          <cell r="B20" t="str">
            <v>VENDA A CLIENTES FINAIS EM MT TETRA-HORÁRIA</v>
          </cell>
          <cell r="C20">
            <v>34994611.639366403</v>
          </cell>
          <cell r="D20">
            <v>35326740.051118702</v>
          </cell>
          <cell r="E20">
            <v>35456178.456008598</v>
          </cell>
          <cell r="F20">
            <v>35583892.429733999</v>
          </cell>
        </row>
        <row r="21">
          <cell r="A21" t="str">
            <v>MT_Termo tarifário fixo</v>
          </cell>
          <cell r="B21" t="str">
            <v>Termo tarifário fixo</v>
          </cell>
          <cell r="C21">
            <v>218206.36</v>
          </cell>
          <cell r="D21">
            <v>218288.52</v>
          </cell>
          <cell r="E21">
            <v>218576.88</v>
          </cell>
          <cell r="F21">
            <v>218865.24</v>
          </cell>
        </row>
        <row r="22">
          <cell r="A22"/>
          <cell r="B22" t="str">
            <v>Potência</v>
          </cell>
          <cell r="C22">
            <v>5879656.4281861996</v>
          </cell>
          <cell r="D22">
            <v>5886710.6937531997</v>
          </cell>
          <cell r="E22">
            <v>5893206.1751386998</v>
          </cell>
          <cell r="F22">
            <v>5902533.4689002996</v>
          </cell>
        </row>
        <row r="23">
          <cell r="A23" t="str">
            <v>MT_P_Horas_de_ponta</v>
          </cell>
          <cell r="B23" t="str">
            <v>Horas_de_ponta</v>
          </cell>
          <cell r="C23">
            <v>3955419.9558843998</v>
          </cell>
          <cell r="D23">
            <v>3960297.025651</v>
          </cell>
          <cell r="E23">
            <v>3964931.1188409999</v>
          </cell>
          <cell r="F23">
            <v>3971578.4852327998</v>
          </cell>
        </row>
        <row r="24">
          <cell r="A24" t="str">
            <v>MT_P_Contratada</v>
          </cell>
          <cell r="B24" t="str">
            <v>Contratada</v>
          </cell>
          <cell r="C24">
            <v>1924236.4723018</v>
          </cell>
          <cell r="D24">
            <v>1926413.6681021999</v>
          </cell>
          <cell r="E24">
            <v>1928275.0562976999</v>
          </cell>
          <cell r="F24">
            <v>1930954.9836675001</v>
          </cell>
        </row>
        <row r="25">
          <cell r="B25" t="str">
            <v>Energia Activa</v>
          </cell>
          <cell r="C25">
            <v>28390109.937445302</v>
          </cell>
          <cell r="D25">
            <v>28714424.696308199</v>
          </cell>
          <cell r="E25">
            <v>28836452.8500438</v>
          </cell>
          <cell r="F25">
            <v>28953744.375016801</v>
          </cell>
        </row>
        <row r="26">
          <cell r="B26" t="str">
            <v>Períodos I, IV</v>
          </cell>
          <cell r="C26">
            <v>9917986.4094060995</v>
          </cell>
          <cell r="D26">
            <v>8479879.4953202009</v>
          </cell>
          <cell r="E26">
            <v>8515748.3897829</v>
          </cell>
          <cell r="F26">
            <v>8550406.3711236008</v>
          </cell>
        </row>
        <row r="27">
          <cell r="A27" t="str">
            <v>MT_E_I,V_Horas de ponta</v>
          </cell>
          <cell r="B27" t="str">
            <v>Horas de ponta</v>
          </cell>
          <cell r="C27">
            <v>2411580.9074291</v>
          </cell>
          <cell r="D27">
            <v>2060794.6893318</v>
          </cell>
          <cell r="E27">
            <v>2069461.5704652001</v>
          </cell>
          <cell r="F27">
            <v>2077883.5415701</v>
          </cell>
        </row>
        <row r="28">
          <cell r="A28" t="str">
            <v>MT_E_I,V_Horas cheias</v>
          </cell>
          <cell r="B28" t="str">
            <v>Horas cheias</v>
          </cell>
          <cell r="C28">
            <v>5149177.7726539001</v>
          </cell>
          <cell r="D28">
            <v>4413614.5083410004</v>
          </cell>
          <cell r="E28">
            <v>4432326.7764662998</v>
          </cell>
          <cell r="F28">
            <v>4450383.3135059001</v>
          </cell>
        </row>
        <row r="29">
          <cell r="A29" t="str">
            <v>MT_E_I,V_Horas de vazio normal</v>
          </cell>
          <cell r="B29" t="str">
            <v>Horas de vazio normal</v>
          </cell>
          <cell r="C29">
            <v>1548833.9991995001</v>
          </cell>
          <cell r="D29">
            <v>1318752.7594343999</v>
          </cell>
          <cell r="E29">
            <v>1324347.8948526001</v>
          </cell>
          <cell r="F29">
            <v>1329732.4475326999</v>
          </cell>
        </row>
        <row r="30">
          <cell r="A30" t="str">
            <v>MT_E_I,V_Horas de super vazio</v>
          </cell>
          <cell r="B30" t="str">
            <v>Horas de super vazio</v>
          </cell>
          <cell r="C30">
            <v>808393.73012359999</v>
          </cell>
          <cell r="D30">
            <v>686717.53821300005</v>
          </cell>
          <cell r="E30">
            <v>689612.14799880004</v>
          </cell>
          <cell r="F30">
            <v>692407.06851490005</v>
          </cell>
        </row>
        <row r="31">
          <cell r="B31" t="str">
            <v>Períodos II, III</v>
          </cell>
          <cell r="C31">
            <v>18472123.528039198</v>
          </cell>
          <cell r="D31">
            <v>20234545.200987998</v>
          </cell>
          <cell r="E31">
            <v>20320704.460260902</v>
          </cell>
          <cell r="F31">
            <v>20403338.0038932</v>
          </cell>
        </row>
        <row r="32">
          <cell r="A32" t="str">
            <v>MT_E_II,III_Horas de ponta</v>
          </cell>
          <cell r="B32" t="str">
            <v>Horas de ponta</v>
          </cell>
          <cell r="C32">
            <v>4498624.2883158</v>
          </cell>
          <cell r="D32">
            <v>4927767.3038657997</v>
          </cell>
          <cell r="E32">
            <v>4948690.7771883002</v>
          </cell>
          <cell r="F32">
            <v>4968818.7800661996</v>
          </cell>
        </row>
        <row r="33">
          <cell r="A33" t="str">
            <v>MT_E_II,III_Horas cheias</v>
          </cell>
          <cell r="B33" t="str">
            <v>Horas cheias</v>
          </cell>
          <cell r="C33">
            <v>9423646.3152447995</v>
          </cell>
          <cell r="D33">
            <v>10322696.615553301</v>
          </cell>
          <cell r="E33">
            <v>10366654.386334199</v>
          </cell>
          <cell r="F33">
            <v>10408831.0750887</v>
          </cell>
        </row>
        <row r="34">
          <cell r="A34" t="str">
            <v>MT_E_II,III_Horas de vazio normal</v>
          </cell>
          <cell r="B34" t="str">
            <v>Horas de vazio normal</v>
          </cell>
          <cell r="C34">
            <v>2896417.6570426999</v>
          </cell>
          <cell r="D34">
            <v>3172893.8427714999</v>
          </cell>
          <cell r="E34">
            <v>3186457.6902708001</v>
          </cell>
          <cell r="F34">
            <v>3199411.2036911999</v>
          </cell>
        </row>
        <row r="35">
          <cell r="A35" t="str">
            <v>MT_E_II,III_Horas de super vazio</v>
          </cell>
          <cell r="B35" t="str">
            <v>Horas de super vazio</v>
          </cell>
          <cell r="C35">
            <v>1653435.2674358999</v>
          </cell>
          <cell r="D35">
            <v>1811187.4387974001</v>
          </cell>
          <cell r="E35">
            <v>1818901.6064676</v>
          </cell>
          <cell r="F35">
            <v>1826276.9450471001</v>
          </cell>
        </row>
        <row r="36">
          <cell r="B36" t="str">
            <v>Energia Reactiva</v>
          </cell>
          <cell r="C36">
            <v>506638.91373490001</v>
          </cell>
          <cell r="D36">
            <v>507316.14105729997</v>
          </cell>
          <cell r="E36">
            <v>507942.55082609999</v>
          </cell>
          <cell r="F36">
            <v>508749.34581690002</v>
          </cell>
        </row>
        <row r="37">
          <cell r="A37" t="str">
            <v>MT_E__Energia Reactiva Fornecida 1º-Esc</v>
          </cell>
          <cell r="B37" t="str">
            <v>Energia Reactiva Fornecida 1º-Esc</v>
          </cell>
          <cell r="C37">
            <v>41940.2319068</v>
          </cell>
          <cell r="D37">
            <v>42101.5058928</v>
          </cell>
          <cell r="E37">
            <v>42151.398252500003</v>
          </cell>
          <cell r="F37">
            <v>42220.337695800001</v>
          </cell>
        </row>
        <row r="38">
          <cell r="A38" t="str">
            <v>MT_E__Energia Reactiva Fornecida 2º-Esc</v>
          </cell>
          <cell r="B38" t="str">
            <v>Energia Reactiva Fornecida 2º-Esc</v>
          </cell>
          <cell r="C38">
            <v>74723.134319399993</v>
          </cell>
          <cell r="D38">
            <v>75109.851294799999</v>
          </cell>
          <cell r="E38">
            <v>75200.842254400006</v>
          </cell>
          <cell r="F38">
            <v>75322.419226500002</v>
          </cell>
        </row>
        <row r="39">
          <cell r="A39" t="str">
            <v>MT_E__Energia Reactiva Fornecida 3º-Esc</v>
          </cell>
          <cell r="B39" t="str">
            <v>Energia Reactiva Fornecida 3º-Esc</v>
          </cell>
          <cell r="C39">
            <v>329873.61327660002</v>
          </cell>
          <cell r="D39">
            <v>331386.89354680001</v>
          </cell>
          <cell r="E39">
            <v>331802.34141529998</v>
          </cell>
          <cell r="F39">
            <v>332322.28288860002</v>
          </cell>
        </row>
        <row r="40">
          <cell r="A40" t="str">
            <v>MT_E__Recebida (Indutiva)</v>
          </cell>
          <cell r="B40" t="str">
            <v>Recebida (Indutiva)</v>
          </cell>
          <cell r="C40">
            <v>60101.9342321</v>
          </cell>
          <cell r="D40">
            <v>58717.890322899999</v>
          </cell>
          <cell r="E40">
            <v>58787.9689039</v>
          </cell>
          <cell r="F40">
            <v>58884.306005999999</v>
          </cell>
        </row>
        <row r="41">
          <cell r="B41" t="str">
            <v>Vendas Baixa Tensão</v>
          </cell>
          <cell r="C41">
            <v>83890883.868230507</v>
          </cell>
          <cell r="D41">
            <v>84530974.054278895</v>
          </cell>
          <cell r="E41">
            <v>84867424.563258395</v>
          </cell>
          <cell r="F41">
            <v>85191829.227190599</v>
          </cell>
        </row>
        <row r="42">
          <cell r="B42" t="str">
            <v>Vendas Baixa Tensão Especial</v>
          </cell>
          <cell r="C42">
            <v>9620567.9143499993</v>
          </cell>
          <cell r="D42">
            <v>9672937.6883258</v>
          </cell>
          <cell r="E42">
            <v>9705344.6531696003</v>
          </cell>
          <cell r="F42">
            <v>9736230.4678709991</v>
          </cell>
        </row>
        <row r="43">
          <cell r="B43" t="str">
            <v>VENDA A CLIENTES FINAIS EM BTE TETRA-HORÁRIA</v>
          </cell>
          <cell r="C43">
            <v>9620567.9143499993</v>
          </cell>
          <cell r="D43">
            <v>9672937.6883258</v>
          </cell>
          <cell r="E43">
            <v>9705344.6531696003</v>
          </cell>
          <cell r="F43">
            <v>9736230.4678709991</v>
          </cell>
        </row>
        <row r="44">
          <cell r="A44" t="str">
            <v>BTE_Termo tarifário fixo</v>
          </cell>
          <cell r="B44" t="str">
            <v>Termo tarifário fixo</v>
          </cell>
          <cell r="C44">
            <v>52594.54</v>
          </cell>
          <cell r="D44">
            <v>52864.56</v>
          </cell>
          <cell r="E44">
            <v>53382.84</v>
          </cell>
          <cell r="F44">
            <v>53827.08</v>
          </cell>
        </row>
        <row r="45">
          <cell r="B45" t="str">
            <v>Potência</v>
          </cell>
          <cell r="C45">
            <v>2415661.4604468001</v>
          </cell>
          <cell r="D45">
            <v>2416960.2088915999</v>
          </cell>
          <cell r="E45">
            <v>2419200.2148646</v>
          </cell>
          <cell r="F45">
            <v>2422012.4705991</v>
          </cell>
        </row>
        <row r="46">
          <cell r="A46" t="str">
            <v>BTE_P_Horas_de_ponta</v>
          </cell>
          <cell r="B46" t="str">
            <v>Horas_de_ponta</v>
          </cell>
          <cell r="C46">
            <v>1878020.1046104</v>
          </cell>
          <cell r="D46">
            <v>1879607.5294303</v>
          </cell>
          <cell r="E46">
            <v>1881163.2829684</v>
          </cell>
          <cell r="F46">
            <v>1883403.9292003999</v>
          </cell>
        </row>
        <row r="47">
          <cell r="A47" t="str">
            <v>BTE_P_Contratada</v>
          </cell>
          <cell r="B47" t="str">
            <v>Contratada</v>
          </cell>
          <cell r="C47">
            <v>537641.35583639995</v>
          </cell>
          <cell r="D47">
            <v>537352.67946130002</v>
          </cell>
          <cell r="E47">
            <v>538036.93189620005</v>
          </cell>
          <cell r="F47">
            <v>538608.54139869998</v>
          </cell>
        </row>
        <row r="48">
          <cell r="B48" t="str">
            <v>Energia Activa</v>
          </cell>
          <cell r="C48">
            <v>6804920.2748290002</v>
          </cell>
          <cell r="D48">
            <v>6852749.0323925996</v>
          </cell>
          <cell r="E48">
            <v>6881982.9597758995</v>
          </cell>
          <cell r="F48">
            <v>6909049.1509081004</v>
          </cell>
        </row>
        <row r="49">
          <cell r="A49" t="str">
            <v>BTE_E_Horas de ponta</v>
          </cell>
          <cell r="B49" t="str">
            <v>Horas de ponta</v>
          </cell>
          <cell r="C49">
            <v>1676429.0568870001</v>
          </cell>
          <cell r="D49">
            <v>1686133.4027104999</v>
          </cell>
          <cell r="E49">
            <v>1693336.4114069</v>
          </cell>
          <cell r="F49">
            <v>1700002.3058497</v>
          </cell>
        </row>
        <row r="50">
          <cell r="A50" t="str">
            <v>BTE_E_Horas cheias</v>
          </cell>
          <cell r="B50" t="str">
            <v>Horas cheias</v>
          </cell>
          <cell r="C50">
            <v>3656136.4760452998</v>
          </cell>
          <cell r="D50">
            <v>3679314.5914202002</v>
          </cell>
          <cell r="E50">
            <v>3695039.4979307</v>
          </cell>
          <cell r="F50">
            <v>3709618.0880403002</v>
          </cell>
        </row>
        <row r="51">
          <cell r="A51" t="str">
            <v>BTE_E_Horas de vazio normal</v>
          </cell>
          <cell r="B51" t="str">
            <v>Horas de vazio normal</v>
          </cell>
          <cell r="C51">
            <v>960109.46548649995</v>
          </cell>
          <cell r="D51">
            <v>969553.09793639998</v>
          </cell>
          <cell r="E51">
            <v>973670.18464200001</v>
          </cell>
          <cell r="F51">
            <v>977472.8888368</v>
          </cell>
        </row>
        <row r="52">
          <cell r="A52" t="str">
            <v>BTE_E_Horas de super vazio</v>
          </cell>
          <cell r="B52" t="str">
            <v>Horas de super vazio</v>
          </cell>
          <cell r="C52">
            <v>512245.27641019999</v>
          </cell>
          <cell r="D52">
            <v>517747.94032549998</v>
          </cell>
          <cell r="E52">
            <v>519936.8657963</v>
          </cell>
          <cell r="F52">
            <v>521955.8681813</v>
          </cell>
        </row>
        <row r="53">
          <cell r="B53" t="str">
            <v>Energia Reactiva</v>
          </cell>
          <cell r="C53">
            <v>347391.63907420001</v>
          </cell>
          <cell r="D53">
            <v>350363.88704160001</v>
          </cell>
          <cell r="E53">
            <v>350778.63852909999</v>
          </cell>
          <cell r="F53">
            <v>351341.76636379998</v>
          </cell>
        </row>
        <row r="54">
          <cell r="A54" t="str">
            <v>BTE_E_Fornecida pela rede 1ª Esc</v>
          </cell>
          <cell r="B54" t="str">
            <v>Fornecida pela rede 1ª Esc</v>
          </cell>
          <cell r="C54">
            <v>19112.202078400001</v>
          </cell>
          <cell r="D54">
            <v>19288.173908199999</v>
          </cell>
          <cell r="E54">
            <v>19311.1549806</v>
          </cell>
          <cell r="F54">
            <v>19342.665065599998</v>
          </cell>
        </row>
        <row r="55">
          <cell r="A55" t="str">
            <v>BTE_E_Fornecida pela rede 2ª Esc</v>
          </cell>
          <cell r="B55" t="str">
            <v>Fornecida pela rede 2ª Esc</v>
          </cell>
          <cell r="C55">
            <v>39412.547281799998</v>
          </cell>
          <cell r="D55">
            <v>39654.408181999999</v>
          </cell>
          <cell r="E55">
            <v>39702.182594600003</v>
          </cell>
          <cell r="F55">
            <v>39766.592646500001</v>
          </cell>
        </row>
        <row r="56">
          <cell r="A56" t="str">
            <v>BTE_E_Fornecida pela rede 3ª Esc</v>
          </cell>
          <cell r="B56" t="str">
            <v>Fornecida pela rede 3ª Esc</v>
          </cell>
          <cell r="C56">
            <v>268433.38972839998</v>
          </cell>
          <cell r="D56">
            <v>271106.11396270001</v>
          </cell>
          <cell r="E56">
            <v>271427.42844220001</v>
          </cell>
          <cell r="F56">
            <v>271859.67441510002</v>
          </cell>
        </row>
        <row r="57">
          <cell r="A57" t="str">
            <v>BTE_E_Recebida pela rede (indutiva)</v>
          </cell>
          <cell r="B57" t="str">
            <v>Recebida pela rede (indutiva)</v>
          </cell>
          <cell r="C57">
            <v>20433.499985599999</v>
          </cell>
          <cell r="D57">
            <v>20315.1909887</v>
          </cell>
          <cell r="E57">
            <v>20337.872511699999</v>
          </cell>
          <cell r="F57">
            <v>20372.8342366</v>
          </cell>
        </row>
        <row r="58">
          <cell r="B58" t="str">
            <v>VENDA A CLIENTES FINAIS EM BTE TETRA-HORÁRIA</v>
          </cell>
          <cell r="C58"/>
          <cell r="D58"/>
          <cell r="E58"/>
          <cell r="F58"/>
        </row>
        <row r="59">
          <cell r="B59" t="str">
            <v>Termo tarifário fixo</v>
          </cell>
          <cell r="C59"/>
          <cell r="D59"/>
          <cell r="E59"/>
          <cell r="F59"/>
        </row>
        <row r="60">
          <cell r="B60" t="str">
            <v>Energia Activa</v>
          </cell>
          <cell r="C60"/>
          <cell r="D60"/>
          <cell r="E60"/>
          <cell r="F60"/>
        </row>
        <row r="61">
          <cell r="B61" t="str">
            <v>Horas cheias</v>
          </cell>
          <cell r="C61"/>
          <cell r="D61"/>
          <cell r="E61"/>
          <cell r="F61"/>
        </row>
        <row r="62">
          <cell r="B62" t="str">
            <v>Horas de ponta</v>
          </cell>
          <cell r="C62"/>
          <cell r="D62"/>
          <cell r="E62"/>
          <cell r="F62"/>
        </row>
        <row r="63">
          <cell r="B63" t="str">
            <v>Horas de super vazio</v>
          </cell>
          <cell r="C63"/>
          <cell r="D63"/>
          <cell r="E63"/>
          <cell r="F63"/>
        </row>
        <row r="64">
          <cell r="B64" t="str">
            <v>Horas de vazio normal</v>
          </cell>
          <cell r="C64"/>
          <cell r="D64"/>
          <cell r="E64"/>
          <cell r="F64"/>
        </row>
        <row r="65">
          <cell r="B65" t="str">
            <v>Horas de  super ponta</v>
          </cell>
          <cell r="C65"/>
          <cell r="D65"/>
          <cell r="E65"/>
          <cell r="F65"/>
        </row>
        <row r="66">
          <cell r="B66" t="str">
            <v>Energia Reactiva</v>
          </cell>
          <cell r="C66"/>
          <cell r="D66"/>
          <cell r="E66"/>
          <cell r="F66"/>
        </row>
        <row r="67">
          <cell r="B67" t="str">
            <v>Fornecida pela rede 1ª Esc</v>
          </cell>
          <cell r="C67"/>
          <cell r="D67"/>
          <cell r="E67"/>
          <cell r="F67"/>
        </row>
        <row r="68">
          <cell r="B68" t="str">
            <v>Fornecida pela rede 2ª Esc</v>
          </cell>
          <cell r="C68"/>
          <cell r="D68"/>
          <cell r="E68"/>
          <cell r="F68"/>
        </row>
        <row r="69">
          <cell r="B69" t="str">
            <v>Fornecida pela rede 3ª Esc</v>
          </cell>
          <cell r="C69"/>
          <cell r="D69"/>
          <cell r="E69"/>
          <cell r="F69"/>
        </row>
        <row r="70">
          <cell r="B70" t="str">
            <v>Recebida pela rede (indutiva)</v>
          </cell>
          <cell r="C70"/>
          <cell r="D70"/>
          <cell r="E70"/>
          <cell r="F70"/>
        </row>
        <row r="71">
          <cell r="B71" t="str">
            <v>Potência</v>
          </cell>
          <cell r="C71"/>
          <cell r="D71"/>
          <cell r="E71"/>
          <cell r="F71"/>
        </row>
        <row r="72">
          <cell r="B72" t="str">
            <v>Horas_de_ponta</v>
          </cell>
          <cell r="C72"/>
          <cell r="D72"/>
          <cell r="E72"/>
          <cell r="F72"/>
        </row>
        <row r="73">
          <cell r="B73" t="str">
            <v>Contratada</v>
          </cell>
          <cell r="C73"/>
          <cell r="D73"/>
          <cell r="E73"/>
          <cell r="F73"/>
        </row>
        <row r="74">
          <cell r="B74" t="str">
            <v>Vendas Baixa Tensão Normal</v>
          </cell>
          <cell r="C74">
            <v>74270315.953880504</v>
          </cell>
          <cell r="D74">
            <v>74858036.365953103</v>
          </cell>
          <cell r="E74">
            <v>75162079.910088807</v>
          </cell>
          <cell r="F74">
            <v>75455598.759319603</v>
          </cell>
        </row>
        <row r="75">
          <cell r="B75" t="str">
            <v>VENDA A CLIENTES FINAIS EM BTN (&gt;20,7 kVA) TRI-HORÁRIA</v>
          </cell>
          <cell r="C75">
            <v>7630336.6985282004</v>
          </cell>
          <cell r="D75">
            <v>7636259.6256600004</v>
          </cell>
          <cell r="E75">
            <v>7667593.3131654002</v>
          </cell>
          <cell r="F75">
            <v>7696647.3228729004</v>
          </cell>
        </row>
        <row r="76">
          <cell r="B76" t="str">
            <v>Potência</v>
          </cell>
          <cell r="C76">
            <v>922820.03</v>
          </cell>
          <cell r="D76">
            <v>919584.72</v>
          </cell>
          <cell r="E76">
            <v>922921.08</v>
          </cell>
          <cell r="F76">
            <v>925796.04</v>
          </cell>
        </row>
        <row r="77">
          <cell r="A77" t="str">
            <v>BTN_P_27,6</v>
          </cell>
          <cell r="B77" t="str">
            <v>27,6</v>
          </cell>
          <cell r="C77">
            <v>383361.86</v>
          </cell>
          <cell r="D77">
            <v>382039.2</v>
          </cell>
          <cell r="E77">
            <v>383423.4</v>
          </cell>
          <cell r="F77">
            <v>384346.2</v>
          </cell>
        </row>
        <row r="78">
          <cell r="A78" t="str">
            <v>BTN_P_34,5</v>
          </cell>
          <cell r="B78" t="str">
            <v>34,5</v>
          </cell>
          <cell r="C78">
            <v>217261.65</v>
          </cell>
          <cell r="D78">
            <v>217365.12</v>
          </cell>
          <cell r="E78">
            <v>217940.16</v>
          </cell>
          <cell r="F78">
            <v>218515.20000000001</v>
          </cell>
        </row>
        <row r="79">
          <cell r="A79" t="str">
            <v>BTN_P_41,4</v>
          </cell>
          <cell r="B79" t="str">
            <v>41,4</v>
          </cell>
          <cell r="C79">
            <v>322196.52</v>
          </cell>
          <cell r="D79">
            <v>320180.40000000002</v>
          </cell>
          <cell r="E79">
            <v>321557.52</v>
          </cell>
          <cell r="F79">
            <v>322934.64</v>
          </cell>
        </row>
        <row r="80">
          <cell r="B80" t="str">
            <v>Energia Activa</v>
          </cell>
          <cell r="C80">
            <v>6707516.6685282001</v>
          </cell>
          <cell r="D80">
            <v>6716674.9056599997</v>
          </cell>
          <cell r="E80">
            <v>6744672.2331654001</v>
          </cell>
          <cell r="F80">
            <v>6770851.2828729004</v>
          </cell>
        </row>
        <row r="81">
          <cell r="A81" t="str">
            <v>BTN_&gt;20,7_E_Horas de ponta</v>
          </cell>
          <cell r="B81" t="str">
            <v>Horas de ponta</v>
          </cell>
          <cell r="C81">
            <v>2518922.4731100001</v>
          </cell>
          <cell r="D81">
            <v>2520487.7143259998</v>
          </cell>
          <cell r="E81">
            <v>2531029.2411480998</v>
          </cell>
          <cell r="F81">
            <v>2540860.9578656</v>
          </cell>
        </row>
        <row r="82">
          <cell r="B82" t="str">
            <v>Horas de ponta - 27,6</v>
          </cell>
          <cell r="C82">
            <v>1091757.9234261999</v>
          </cell>
          <cell r="D82">
            <v>1092323.0510180001</v>
          </cell>
          <cell r="E82">
            <v>1096977.1976715999</v>
          </cell>
          <cell r="F82">
            <v>1101233.0694709001</v>
          </cell>
        </row>
        <row r="83">
          <cell r="B83" t="str">
            <v>Horas de ponta - 34,5</v>
          </cell>
          <cell r="C83">
            <v>564154.19264390005</v>
          </cell>
          <cell r="D83">
            <v>565599.10972169996</v>
          </cell>
          <cell r="E83">
            <v>567868.37692509999</v>
          </cell>
          <cell r="F83">
            <v>570069.88551269996</v>
          </cell>
        </row>
        <row r="84">
          <cell r="B84" t="str">
            <v>Horas de ponta - 41,4</v>
          </cell>
          <cell r="C84">
            <v>863010.35703990003</v>
          </cell>
          <cell r="D84">
            <v>862565.5535863</v>
          </cell>
          <cell r="E84">
            <v>866183.66655139998</v>
          </cell>
          <cell r="F84">
            <v>869558.00288199994</v>
          </cell>
        </row>
        <row r="85">
          <cell r="A85" t="str">
            <v>BTN_&gt;20,7_E_Horas cheias</v>
          </cell>
          <cell r="B85" t="str">
            <v>Horas cheias</v>
          </cell>
          <cell r="C85">
            <v>3127637.3667388</v>
          </cell>
          <cell r="D85">
            <v>3133131.2584768999</v>
          </cell>
          <cell r="E85">
            <v>3146186.5770792998</v>
          </cell>
          <cell r="F85">
            <v>3158404.6285937</v>
          </cell>
        </row>
        <row r="86">
          <cell r="B86" t="str">
            <v>Horas cheias - 27,6</v>
          </cell>
          <cell r="C86">
            <v>1347975.4524469001</v>
          </cell>
          <cell r="D86">
            <v>1349600.5824498001</v>
          </cell>
          <cell r="E86">
            <v>1355297.6175991001</v>
          </cell>
          <cell r="F86">
            <v>1360521.3075242001</v>
          </cell>
        </row>
        <row r="87">
          <cell r="B87" t="str">
            <v>Horas cheias - 34,5</v>
          </cell>
          <cell r="C87">
            <v>702055.12915569998</v>
          </cell>
          <cell r="D87">
            <v>705156.56895310001</v>
          </cell>
          <cell r="E87">
            <v>707994.5327786</v>
          </cell>
          <cell r="F87">
            <v>710758.21426030004</v>
          </cell>
        </row>
        <row r="88">
          <cell r="B88" t="str">
            <v>Horas cheias - 41,4</v>
          </cell>
          <cell r="C88">
            <v>1077606.7851362</v>
          </cell>
          <cell r="D88">
            <v>1078374.1070739999</v>
          </cell>
          <cell r="E88">
            <v>1082894.4267016</v>
          </cell>
          <cell r="F88">
            <v>1087125.1068092</v>
          </cell>
        </row>
        <row r="89">
          <cell r="A89" t="str">
            <v>BTN_&gt;20,7_E_Horas de vazio</v>
          </cell>
          <cell r="B89" t="str">
            <v>Horas de vazio</v>
          </cell>
          <cell r="C89">
            <v>1060956.8286794</v>
          </cell>
          <cell r="D89">
            <v>1063055.9328570999</v>
          </cell>
          <cell r="E89">
            <v>1067456.414938</v>
          </cell>
          <cell r="F89">
            <v>1071585.6964135999</v>
          </cell>
        </row>
        <row r="90">
          <cell r="B90" t="str">
            <v>Horas de vazio - 27,6</v>
          </cell>
          <cell r="C90">
            <v>480017.24366149999</v>
          </cell>
          <cell r="D90">
            <v>482093.88738159998</v>
          </cell>
          <cell r="E90">
            <v>484124.5073234</v>
          </cell>
          <cell r="F90">
            <v>485990.74967320001</v>
          </cell>
        </row>
        <row r="91">
          <cell r="B91" t="str">
            <v>Horas de vazio - 34,5</v>
          </cell>
          <cell r="C91">
            <v>245183.1425744</v>
          </cell>
          <cell r="D91">
            <v>245306.30965169999</v>
          </cell>
          <cell r="E91">
            <v>246284.62955049999</v>
          </cell>
          <cell r="F91">
            <v>247245.2016567</v>
          </cell>
        </row>
        <row r="92">
          <cell r="B92" t="str">
            <v>Horas de vazio - 41,4</v>
          </cell>
          <cell r="C92">
            <v>335756.44244349998</v>
          </cell>
          <cell r="D92">
            <v>335655.73582379997</v>
          </cell>
          <cell r="E92">
            <v>337047.27806410001</v>
          </cell>
          <cell r="F92">
            <v>338349.74508369999</v>
          </cell>
        </row>
        <row r="93">
          <cell r="B93" t="str">
            <v>VENDA A CLIENTES FINAIS EM BTN (&lt;=20,7 kVA e &gt; 2,3 kVA)</v>
          </cell>
          <cell r="C93">
            <v>56501740.776419297</v>
          </cell>
          <cell r="D93">
            <v>56828199.628259502</v>
          </cell>
          <cell r="E93">
            <v>57057892.447828703</v>
          </cell>
          <cell r="F93">
            <v>57280667.9189483</v>
          </cell>
        </row>
        <row r="94">
          <cell r="B94" t="str">
            <v>Potência</v>
          </cell>
          <cell r="C94">
            <v>10285971.619999999</v>
          </cell>
          <cell r="D94">
            <v>10329415.439999999</v>
          </cell>
          <cell r="E94">
            <v>10369815.359999999</v>
          </cell>
          <cell r="F94">
            <v>10411664.52</v>
          </cell>
        </row>
        <row r="95">
          <cell r="B95" t="str">
            <v>Tarifa Simples</v>
          </cell>
          <cell r="C95">
            <v>6962035.9900000002</v>
          </cell>
          <cell r="D95">
            <v>6986570.1600000001</v>
          </cell>
          <cell r="E95">
            <v>7013550.8399999999</v>
          </cell>
          <cell r="F95">
            <v>7042893</v>
          </cell>
        </row>
        <row r="96">
          <cell r="A96" t="str">
            <v>BTN_Simples_P_3,45</v>
          </cell>
          <cell r="B96" t="str">
            <v>3,45</v>
          </cell>
          <cell r="C96">
            <v>2367748.4300000002</v>
          </cell>
          <cell r="D96">
            <v>2371553.64</v>
          </cell>
          <cell r="E96">
            <v>2381232.96</v>
          </cell>
          <cell r="F96">
            <v>2391333.12</v>
          </cell>
        </row>
        <row r="97">
          <cell r="A97" t="str">
            <v>BTN_Simples_P_4,6</v>
          </cell>
          <cell r="B97" t="str">
            <v>4,6</v>
          </cell>
          <cell r="C97">
            <v>74636.61</v>
          </cell>
          <cell r="D97">
            <v>75068.88</v>
          </cell>
          <cell r="E97">
            <v>75303.960000000006</v>
          </cell>
          <cell r="F97">
            <v>75617.399999999994</v>
          </cell>
        </row>
        <row r="98">
          <cell r="A98" t="str">
            <v>BTN_Simples_P_5,75</v>
          </cell>
          <cell r="B98" t="str">
            <v>5,75</v>
          </cell>
          <cell r="C98">
            <v>48089.77</v>
          </cell>
          <cell r="D98">
            <v>48428.639999999999</v>
          </cell>
          <cell r="E98">
            <v>48524.160000000003</v>
          </cell>
          <cell r="F98">
            <v>48810.720000000001</v>
          </cell>
        </row>
        <row r="99">
          <cell r="A99" t="str">
            <v>BTN_Simples_P_6,9</v>
          </cell>
          <cell r="B99" t="str">
            <v>6,9</v>
          </cell>
          <cell r="C99">
            <v>2705705.63</v>
          </cell>
          <cell r="D99">
            <v>2717744.4</v>
          </cell>
          <cell r="E99">
            <v>2728063.8</v>
          </cell>
          <cell r="F99">
            <v>2739177</v>
          </cell>
        </row>
        <row r="100">
          <cell r="A100" t="str">
            <v>BTN_Simples_P_10,35</v>
          </cell>
          <cell r="B100" t="str">
            <v>10,35</v>
          </cell>
          <cell r="C100">
            <v>694236.29</v>
          </cell>
          <cell r="D100">
            <v>695054.88</v>
          </cell>
          <cell r="E100">
            <v>697886.4</v>
          </cell>
          <cell r="F100">
            <v>700884.47999999998</v>
          </cell>
        </row>
        <row r="101">
          <cell r="A101" t="str">
            <v>BTN_Simples_P_13,8</v>
          </cell>
          <cell r="B101" t="str">
            <v>13,8</v>
          </cell>
          <cell r="C101">
            <v>284232.15999999997</v>
          </cell>
          <cell r="D101">
            <v>286860.36</v>
          </cell>
          <cell r="E101">
            <v>287738.28000000003</v>
          </cell>
          <cell r="F101">
            <v>289055.15999999997</v>
          </cell>
        </row>
        <row r="102">
          <cell r="A102" t="str">
            <v>BTN_Simples_P_17,25</v>
          </cell>
          <cell r="B102" t="str">
            <v>17,25</v>
          </cell>
          <cell r="C102">
            <v>466530.02</v>
          </cell>
          <cell r="D102">
            <v>468518.16</v>
          </cell>
          <cell r="E102">
            <v>470149.68</v>
          </cell>
          <cell r="F102">
            <v>472053.12</v>
          </cell>
        </row>
        <row r="103">
          <cell r="A103" t="str">
            <v>BTN_Simples_P_20,7</v>
          </cell>
          <cell r="B103" t="str">
            <v>20,7</v>
          </cell>
          <cell r="C103">
            <v>320857.08</v>
          </cell>
          <cell r="D103">
            <v>323341.2</v>
          </cell>
          <cell r="E103">
            <v>324651.59999999998</v>
          </cell>
          <cell r="F103">
            <v>325962</v>
          </cell>
        </row>
        <row r="104">
          <cell r="B104" t="str">
            <v>Tarifa bi-horária</v>
          </cell>
          <cell r="C104">
            <v>222287.69</v>
          </cell>
          <cell r="D104">
            <v>221664.96</v>
          </cell>
          <cell r="E104">
            <v>222860.4</v>
          </cell>
          <cell r="F104">
            <v>223092</v>
          </cell>
        </row>
        <row r="105">
          <cell r="A105" t="str">
            <v>BTN_Bi_P_3,45</v>
          </cell>
          <cell r="B105" t="str">
            <v>3,45</v>
          </cell>
          <cell r="C105">
            <v>14964.42</v>
          </cell>
          <cell r="D105">
            <v>14955.6</v>
          </cell>
          <cell r="E105">
            <v>15017.4</v>
          </cell>
          <cell r="F105">
            <v>15017.4</v>
          </cell>
        </row>
        <row r="106">
          <cell r="A106" t="str">
            <v>BTN_Bi_P_4,6</v>
          </cell>
          <cell r="B106" t="str">
            <v>4,6</v>
          </cell>
          <cell r="C106">
            <v>2482.0500000000002</v>
          </cell>
          <cell r="D106">
            <v>2488.6799999999998</v>
          </cell>
          <cell r="E106">
            <v>2488.6799999999998</v>
          </cell>
          <cell r="F106">
            <v>2488.6799999999998</v>
          </cell>
        </row>
        <row r="107">
          <cell r="A107" t="str">
            <v>BTN_Bi_P_5,75</v>
          </cell>
          <cell r="B107" t="str">
            <v>5,75</v>
          </cell>
          <cell r="C107">
            <v>970.11</v>
          </cell>
          <cell r="D107">
            <v>974.4</v>
          </cell>
          <cell r="E107">
            <v>974.4</v>
          </cell>
          <cell r="F107">
            <v>974.4</v>
          </cell>
        </row>
        <row r="108">
          <cell r="A108" t="str">
            <v>BTN_Bi_P_6,9</v>
          </cell>
          <cell r="B108" t="str">
            <v>6,9</v>
          </cell>
          <cell r="C108">
            <v>80268.34</v>
          </cell>
          <cell r="D108">
            <v>80249.399999999994</v>
          </cell>
          <cell r="E108">
            <v>80712.600000000006</v>
          </cell>
          <cell r="F108">
            <v>80944.2</v>
          </cell>
        </row>
        <row r="109">
          <cell r="A109" t="str">
            <v>BTN_Bi_P_10,35</v>
          </cell>
          <cell r="B109" t="str">
            <v>10,35</v>
          </cell>
          <cell r="C109">
            <v>31955.18</v>
          </cell>
          <cell r="D109">
            <v>31730.16</v>
          </cell>
          <cell r="E109">
            <v>31899.84</v>
          </cell>
          <cell r="F109">
            <v>31899.84</v>
          </cell>
        </row>
        <row r="110">
          <cell r="A110" t="str">
            <v>BTN_Bi_P_13,8</v>
          </cell>
          <cell r="B110" t="str">
            <v>13,8</v>
          </cell>
          <cell r="C110">
            <v>31988.59</v>
          </cell>
          <cell r="D110">
            <v>31728.48</v>
          </cell>
          <cell r="E110">
            <v>31951.919999999998</v>
          </cell>
          <cell r="F110">
            <v>31951.919999999998</v>
          </cell>
        </row>
        <row r="111">
          <cell r="A111" t="str">
            <v>BTN_Bi_P_17,25</v>
          </cell>
          <cell r="B111" t="str">
            <v>17,25</v>
          </cell>
          <cell r="C111">
            <v>36712.089999999997</v>
          </cell>
          <cell r="D111">
            <v>36606.239999999998</v>
          </cell>
          <cell r="E111">
            <v>36883.56</v>
          </cell>
          <cell r="F111">
            <v>36883.56</v>
          </cell>
        </row>
        <row r="112">
          <cell r="A112" t="str">
            <v>BTN_Bi_P_20,7</v>
          </cell>
          <cell r="B112" t="str">
            <v>20,7</v>
          </cell>
          <cell r="C112">
            <v>22946.91</v>
          </cell>
          <cell r="D112">
            <v>22932</v>
          </cell>
          <cell r="E112">
            <v>22932</v>
          </cell>
          <cell r="F112">
            <v>22932</v>
          </cell>
        </row>
        <row r="113">
          <cell r="B113" t="str">
            <v>Tarifa tri-horária</v>
          </cell>
          <cell r="C113">
            <v>3101647.94</v>
          </cell>
          <cell r="D113">
            <v>3121180.32</v>
          </cell>
          <cell r="E113">
            <v>3133404.12</v>
          </cell>
          <cell r="F113">
            <v>3145679.52</v>
          </cell>
        </row>
        <row r="114">
          <cell r="A114" t="str">
            <v>BTN_Tri_P_3,45</v>
          </cell>
          <cell r="B114" t="str">
            <v>3,45</v>
          </cell>
          <cell r="C114">
            <v>401664.95</v>
          </cell>
          <cell r="D114">
            <v>406644</v>
          </cell>
          <cell r="E114">
            <v>408189</v>
          </cell>
          <cell r="F114">
            <v>409795.8</v>
          </cell>
        </row>
        <row r="115">
          <cell r="A115" t="str">
            <v>BTN_Tri_P_4,6</v>
          </cell>
          <cell r="B115" t="str">
            <v>4,6</v>
          </cell>
          <cell r="C115">
            <v>73589.23</v>
          </cell>
          <cell r="D115">
            <v>74259</v>
          </cell>
          <cell r="E115">
            <v>74499.839999999997</v>
          </cell>
          <cell r="F115">
            <v>74740.679999999993</v>
          </cell>
        </row>
        <row r="116">
          <cell r="A116" t="str">
            <v>BTN_Tri_P_5,75</v>
          </cell>
          <cell r="B116" t="str">
            <v>5,75</v>
          </cell>
          <cell r="C116">
            <v>51818.18</v>
          </cell>
          <cell r="D116">
            <v>52130.400000000001</v>
          </cell>
          <cell r="E116">
            <v>52227.839999999997</v>
          </cell>
          <cell r="F116">
            <v>52422.720000000001</v>
          </cell>
        </row>
        <row r="117">
          <cell r="A117" t="str">
            <v>BTN_Tri_P_6,9</v>
          </cell>
          <cell r="B117" t="str">
            <v>6,9</v>
          </cell>
          <cell r="C117">
            <v>1259466.02</v>
          </cell>
          <cell r="D117">
            <v>1266736.2</v>
          </cell>
          <cell r="E117">
            <v>1271831.3999999999</v>
          </cell>
          <cell r="F117">
            <v>1276926.6000000001</v>
          </cell>
        </row>
        <row r="118">
          <cell r="A118" t="str">
            <v>BTN_Tri_P_10,35</v>
          </cell>
          <cell r="B118" t="str">
            <v>10,35</v>
          </cell>
          <cell r="C118">
            <v>252001.03</v>
          </cell>
          <cell r="D118">
            <v>253841.28</v>
          </cell>
          <cell r="E118">
            <v>254859.36</v>
          </cell>
          <cell r="F118">
            <v>256047.12</v>
          </cell>
        </row>
        <row r="119">
          <cell r="A119" t="str">
            <v>BTN_Tri_P_13,8</v>
          </cell>
          <cell r="B119" t="str">
            <v>13,8</v>
          </cell>
          <cell r="C119">
            <v>148986.5</v>
          </cell>
          <cell r="D119">
            <v>151268.88</v>
          </cell>
          <cell r="E119">
            <v>151715.76</v>
          </cell>
          <cell r="F119">
            <v>152162.64000000001</v>
          </cell>
        </row>
        <row r="120">
          <cell r="A120" t="str">
            <v>BTN_Tri_P_17,25</v>
          </cell>
          <cell r="B120" t="str">
            <v>17,25</v>
          </cell>
          <cell r="C120">
            <v>180283.13</v>
          </cell>
          <cell r="D120">
            <v>182476.56</v>
          </cell>
          <cell r="E120">
            <v>183308.52</v>
          </cell>
          <cell r="F120">
            <v>183863.16</v>
          </cell>
        </row>
        <row r="121">
          <cell r="A121" t="str">
            <v>BTN_Tri_P_20,7</v>
          </cell>
          <cell r="B121" t="str">
            <v>20,7</v>
          </cell>
          <cell r="C121">
            <v>733838.9</v>
          </cell>
          <cell r="D121">
            <v>733824</v>
          </cell>
          <cell r="E121">
            <v>736772.4</v>
          </cell>
          <cell r="F121">
            <v>739720.8</v>
          </cell>
        </row>
        <row r="122">
          <cell r="B122" t="str">
            <v>Energia Activa</v>
          </cell>
          <cell r="C122">
            <v>46215769.1564193</v>
          </cell>
          <cell r="D122">
            <v>46498784.188259497</v>
          </cell>
          <cell r="E122">
            <v>46688077.087828703</v>
          </cell>
          <cell r="F122">
            <v>46869003.398948297</v>
          </cell>
        </row>
        <row r="123">
          <cell r="B123" t="str">
            <v>Tarifa Simples &gt; 2,3 e &lt; 20,7</v>
          </cell>
          <cell r="C123">
            <v>27603878.432233699</v>
          </cell>
          <cell r="D123">
            <v>27713920.789475702</v>
          </cell>
          <cell r="E123">
            <v>27824951.049812101</v>
          </cell>
          <cell r="F123">
            <v>27932589.971880801</v>
          </cell>
        </row>
        <row r="124">
          <cell r="A124" t="str">
            <v>BTN_&lt;20,7_E_Energia Simples</v>
          </cell>
          <cell r="B124" t="str">
            <v>Energia Simples</v>
          </cell>
          <cell r="C124">
            <v>27603878.432233699</v>
          </cell>
          <cell r="D124">
            <v>27713920.789475702</v>
          </cell>
          <cell r="E124">
            <v>27824951.049812101</v>
          </cell>
          <cell r="F124">
            <v>27932589.971880801</v>
          </cell>
        </row>
        <row r="125">
          <cell r="B125" t="str">
            <v>Energia Simples - 3,45</v>
          </cell>
          <cell r="C125">
            <v>10477260.599681299</v>
          </cell>
          <cell r="D125">
            <v>10512279.4561496</v>
          </cell>
          <cell r="E125">
            <v>10554354.1942495</v>
          </cell>
          <cell r="F125">
            <v>10595622.6563046</v>
          </cell>
        </row>
        <row r="126">
          <cell r="B126" t="str">
            <v>Energia Simples - 4,6</v>
          </cell>
          <cell r="C126">
            <v>273332.7054945</v>
          </cell>
          <cell r="D126">
            <v>274747.35926290002</v>
          </cell>
          <cell r="E126">
            <v>275946.03613660001</v>
          </cell>
          <cell r="F126">
            <v>277006.07252270001</v>
          </cell>
        </row>
        <row r="127">
          <cell r="B127" t="str">
            <v>Energia Simples - 5,75</v>
          </cell>
          <cell r="C127">
            <v>190854.61664640001</v>
          </cell>
          <cell r="D127">
            <v>192027.55007930001</v>
          </cell>
          <cell r="E127">
            <v>192835.4343852</v>
          </cell>
          <cell r="F127">
            <v>193557.30468649999</v>
          </cell>
        </row>
        <row r="128">
          <cell r="B128" t="str">
            <v>Energia Simples - 6,9</v>
          </cell>
          <cell r="C128">
            <v>10283468.969492201</v>
          </cell>
          <cell r="D128">
            <v>10334762.5309189</v>
          </cell>
          <cell r="E128">
            <v>10375370.843115199</v>
          </cell>
          <cell r="F128">
            <v>10414467.5009849</v>
          </cell>
        </row>
        <row r="129">
          <cell r="B129" t="str">
            <v>Energia Simples - 10,35</v>
          </cell>
          <cell r="C129">
            <v>2212828.2018566001</v>
          </cell>
          <cell r="D129">
            <v>2219904.1001730999</v>
          </cell>
          <cell r="E129">
            <v>2229473.6993747</v>
          </cell>
          <cell r="F129">
            <v>2238592.7315969002</v>
          </cell>
        </row>
        <row r="130">
          <cell r="B130" t="str">
            <v>Energia Simples - 13,8</v>
          </cell>
          <cell r="C130">
            <v>925634.20967959997</v>
          </cell>
          <cell r="D130">
            <v>926686.86515129998</v>
          </cell>
          <cell r="E130">
            <v>930557.23220049997</v>
          </cell>
          <cell r="F130">
            <v>934109.87075799995</v>
          </cell>
        </row>
        <row r="131">
          <cell r="B131" t="str">
            <v>Energia Simples - 17,25</v>
          </cell>
          <cell r="C131">
            <v>1911413.1052033</v>
          </cell>
          <cell r="D131">
            <v>1915983.6738475</v>
          </cell>
          <cell r="E131">
            <v>1923397.9467901001</v>
          </cell>
          <cell r="F131">
            <v>1930882.9402491001</v>
          </cell>
        </row>
        <row r="132">
          <cell r="B132" t="str">
            <v>Energia Simples - 20,7</v>
          </cell>
          <cell r="C132">
            <v>1329086.0241797999</v>
          </cell>
          <cell r="D132">
            <v>1337529.2538931</v>
          </cell>
          <cell r="E132">
            <v>1343015.6635602999</v>
          </cell>
          <cell r="F132">
            <v>1348350.8947781001</v>
          </cell>
        </row>
        <row r="133">
          <cell r="B133" t="str">
            <v>Tarifa_bi-horária</v>
          </cell>
          <cell r="C133">
            <v>1626394.4490483</v>
          </cell>
          <cell r="D133">
            <v>1630459.4394650001</v>
          </cell>
          <cell r="E133">
            <v>1637262.4956360001</v>
          </cell>
          <cell r="F133">
            <v>1643543.0546897</v>
          </cell>
        </row>
        <row r="134">
          <cell r="A134" t="str">
            <v>BTN_&lt;20,7_Bi_E_Horas fora de vazio</v>
          </cell>
          <cell r="B134" t="str">
            <v>Horas fora de vazio</v>
          </cell>
          <cell r="C134">
            <v>1211791.2549922001</v>
          </cell>
          <cell r="D134">
            <v>1214683.3273994999</v>
          </cell>
          <cell r="E134">
            <v>1219756.0433312</v>
          </cell>
          <cell r="F134">
            <v>1224440.4141187</v>
          </cell>
        </row>
        <row r="135">
          <cell r="B135" t="str">
            <v>Horas fora de vazio - 3,45</v>
          </cell>
          <cell r="C135">
            <v>71761.642015999998</v>
          </cell>
          <cell r="D135">
            <v>72148.201229099999</v>
          </cell>
          <cell r="E135">
            <v>72452.035709000003</v>
          </cell>
          <cell r="F135">
            <v>72738.522408599994</v>
          </cell>
        </row>
        <row r="136">
          <cell r="B136" t="str">
            <v>Horas fora de vazio - 4,6</v>
          </cell>
          <cell r="C136">
            <v>10065.9496958</v>
          </cell>
          <cell r="D136">
            <v>10046.350810399999</v>
          </cell>
          <cell r="E136">
            <v>10090.927684300001</v>
          </cell>
          <cell r="F136">
            <v>10128.7317318</v>
          </cell>
        </row>
        <row r="137">
          <cell r="B137" t="str">
            <v>Horas fora de vazio - 5,75</v>
          </cell>
          <cell r="C137">
            <v>3208.1603497000001</v>
          </cell>
          <cell r="D137">
            <v>3201.6322989</v>
          </cell>
          <cell r="E137">
            <v>3218.9688120999999</v>
          </cell>
          <cell r="F137">
            <v>3233.3559083</v>
          </cell>
        </row>
        <row r="138">
          <cell r="B138" t="str">
            <v>Horas fora de vazio - 6,9</v>
          </cell>
          <cell r="C138">
            <v>333413.54193220002</v>
          </cell>
          <cell r="D138">
            <v>334943.26217080001</v>
          </cell>
          <cell r="E138">
            <v>336416.05089269998</v>
          </cell>
          <cell r="F138">
            <v>337762.83166620001</v>
          </cell>
        </row>
        <row r="139">
          <cell r="B139" t="str">
            <v>Horas fora de vazio - 10,35</v>
          </cell>
          <cell r="C139">
            <v>157907.23079860001</v>
          </cell>
          <cell r="D139">
            <v>158084.9740977</v>
          </cell>
          <cell r="E139">
            <v>158728.3673862</v>
          </cell>
          <cell r="F139">
            <v>159332.14766069999</v>
          </cell>
        </row>
        <row r="140">
          <cell r="B140" t="str">
            <v>Horas fora de vazio - 13,8</v>
          </cell>
          <cell r="C140">
            <v>257797.0129757</v>
          </cell>
          <cell r="D140">
            <v>257958.27343959999</v>
          </cell>
          <cell r="E140">
            <v>259029.0787977</v>
          </cell>
          <cell r="F140">
            <v>259987.4768299</v>
          </cell>
        </row>
        <row r="141">
          <cell r="B141" t="str">
            <v>Horas fora de vazio - 17,25</v>
          </cell>
          <cell r="C141">
            <v>206351.75265810001</v>
          </cell>
          <cell r="D141">
            <v>206486.66052159999</v>
          </cell>
          <cell r="E141">
            <v>207307.08000310001</v>
          </cell>
          <cell r="F141">
            <v>208076.85846059999</v>
          </cell>
        </row>
        <row r="142">
          <cell r="B142" t="str">
            <v>Horas fora de vazio - 20,7</v>
          </cell>
          <cell r="C142">
            <v>171285.96456610001</v>
          </cell>
          <cell r="D142">
            <v>171813.97283139999</v>
          </cell>
          <cell r="E142">
            <v>172513.53404609999</v>
          </cell>
          <cell r="F142">
            <v>173180.48945260001</v>
          </cell>
        </row>
        <row r="143">
          <cell r="A143" t="str">
            <v>BTN_&lt;20,7_Bi_E_Horas de vazio</v>
          </cell>
          <cell r="B143" t="str">
            <v>Horas de vazio</v>
          </cell>
          <cell r="C143">
            <v>414603.19405609998</v>
          </cell>
          <cell r="D143">
            <v>415776.1120655</v>
          </cell>
          <cell r="E143">
            <v>417506.45230479998</v>
          </cell>
          <cell r="F143">
            <v>419102.640571</v>
          </cell>
        </row>
        <row r="144">
          <cell r="B144" t="str">
            <v>Horas de vazio - 3,45</v>
          </cell>
          <cell r="C144">
            <v>24614.941269899999</v>
          </cell>
          <cell r="D144">
            <v>24829.367163200001</v>
          </cell>
          <cell r="E144">
            <v>24932.910455099998</v>
          </cell>
          <cell r="F144">
            <v>25031.657974199999</v>
          </cell>
        </row>
        <row r="145">
          <cell r="B145" t="str">
            <v>Horas de vazio - 4,6</v>
          </cell>
          <cell r="C145">
            <v>3431.8522440000002</v>
          </cell>
          <cell r="D145">
            <v>3468.7452176000002</v>
          </cell>
          <cell r="E145">
            <v>3484.8926335000001</v>
          </cell>
          <cell r="F145">
            <v>3498.8801266999999</v>
          </cell>
        </row>
        <row r="146">
          <cell r="B146" t="str">
            <v>Horas de vazio - 5,75</v>
          </cell>
          <cell r="C146">
            <v>1204.7336835000001</v>
          </cell>
          <cell r="D146">
            <v>1205.201759</v>
          </cell>
          <cell r="E146">
            <v>1211.7278037000001</v>
          </cell>
          <cell r="F146">
            <v>1217.1435892</v>
          </cell>
        </row>
        <row r="147">
          <cell r="B147" t="str">
            <v>Horas de vazio - 6,9</v>
          </cell>
          <cell r="C147">
            <v>104419.28604019999</v>
          </cell>
          <cell r="D147">
            <v>104951.54887899999</v>
          </cell>
          <cell r="E147">
            <v>105411.2867001</v>
          </cell>
          <cell r="F147">
            <v>105834.0505723</v>
          </cell>
        </row>
        <row r="148">
          <cell r="B148" t="str">
            <v>Horas de vazio - 10,35</v>
          </cell>
          <cell r="C148">
            <v>55198.069763400003</v>
          </cell>
          <cell r="D148">
            <v>55382.941004499997</v>
          </cell>
          <cell r="E148">
            <v>55607.329459499997</v>
          </cell>
          <cell r="F148">
            <v>55818.826951000003</v>
          </cell>
        </row>
        <row r="149">
          <cell r="B149" t="str">
            <v>Horas de vazio - 13,8</v>
          </cell>
          <cell r="C149">
            <v>96477.809538000001</v>
          </cell>
          <cell r="D149">
            <v>96373.936777199997</v>
          </cell>
          <cell r="E149">
            <v>96769.171209199994</v>
          </cell>
          <cell r="F149">
            <v>97123.453976399993</v>
          </cell>
        </row>
        <row r="150">
          <cell r="B150" t="str">
            <v>Horas de vazio - 17,25</v>
          </cell>
          <cell r="C150">
            <v>68037.824571200006</v>
          </cell>
          <cell r="D150">
            <v>68178.712575400001</v>
          </cell>
          <cell r="E150">
            <v>68448.632983300005</v>
          </cell>
          <cell r="F150">
            <v>68701.574894000005</v>
          </cell>
        </row>
        <row r="151">
          <cell r="B151" t="str">
            <v>Horas de vazio - 20,7</v>
          </cell>
          <cell r="C151">
            <v>61218.676945899999</v>
          </cell>
          <cell r="D151">
            <v>61385.658689600001</v>
          </cell>
          <cell r="E151">
            <v>61640.501060399998</v>
          </cell>
          <cell r="F151">
            <v>61877.052487200002</v>
          </cell>
        </row>
        <row r="152">
          <cell r="B152" t="str">
            <v>Tarifa Tri-horária</v>
          </cell>
          <cell r="C152">
            <v>16985496.275137302</v>
          </cell>
          <cell r="D152">
            <v>17154403.959318802</v>
          </cell>
          <cell r="E152">
            <v>17225863.542380601</v>
          </cell>
          <cell r="F152">
            <v>17292870.372377802</v>
          </cell>
        </row>
        <row r="153">
          <cell r="A153" t="str">
            <v>BTN_&lt;20,7_Tri_E_Horas de ponta</v>
          </cell>
          <cell r="B153" t="str">
            <v>Horas de ponta</v>
          </cell>
          <cell r="C153">
            <v>4339092.5976219</v>
          </cell>
          <cell r="D153">
            <v>4404901.9608573997</v>
          </cell>
          <cell r="E153">
            <v>4423380.5929472996</v>
          </cell>
          <cell r="F153">
            <v>4440679.5278147999</v>
          </cell>
        </row>
        <row r="154">
          <cell r="B154" t="str">
            <v>Horas de ponta - 3,45</v>
          </cell>
          <cell r="C154">
            <v>615910.36087500001</v>
          </cell>
          <cell r="D154">
            <v>626531.8544824</v>
          </cell>
          <cell r="E154">
            <v>629062.26096800005</v>
          </cell>
          <cell r="F154">
            <v>631503.31706409995</v>
          </cell>
        </row>
        <row r="155">
          <cell r="B155" t="str">
            <v>Horas de ponta - 4,6</v>
          </cell>
          <cell r="C155">
            <v>129754.0060989</v>
          </cell>
          <cell r="D155">
            <v>137005.59686799999</v>
          </cell>
          <cell r="E155">
            <v>137564.59466450001</v>
          </cell>
          <cell r="F155">
            <v>138073.38249250001</v>
          </cell>
        </row>
        <row r="156">
          <cell r="B156" t="str">
            <v>Horas de ponta - 5,75</v>
          </cell>
          <cell r="C156">
            <v>110414.6659818</v>
          </cell>
          <cell r="D156">
            <v>117573.7812993</v>
          </cell>
          <cell r="E156">
            <v>118070.6161539</v>
          </cell>
          <cell r="F156">
            <v>118520.91453769999</v>
          </cell>
        </row>
        <row r="157">
          <cell r="B157" t="str">
            <v>Horas de ponta - 6,9</v>
          </cell>
          <cell r="C157">
            <v>1541436.7245881001</v>
          </cell>
          <cell r="D157">
            <v>1557179.7702101001</v>
          </cell>
          <cell r="E157">
            <v>1563443.0500572999</v>
          </cell>
          <cell r="F157">
            <v>1569455.9548547999</v>
          </cell>
        </row>
        <row r="158">
          <cell r="B158" t="str">
            <v>Horas de ponta - 10,35</v>
          </cell>
          <cell r="C158">
            <v>364354.23230410001</v>
          </cell>
          <cell r="D158">
            <v>378506.71239120001</v>
          </cell>
          <cell r="E158">
            <v>380210.72286139999</v>
          </cell>
          <cell r="F158">
            <v>381756.6429184</v>
          </cell>
        </row>
        <row r="159">
          <cell r="B159" t="str">
            <v>Horas de ponta - 13,8</v>
          </cell>
          <cell r="C159">
            <v>184911.962753</v>
          </cell>
          <cell r="D159">
            <v>189193.8929913</v>
          </cell>
          <cell r="E159">
            <v>190064.10181699999</v>
          </cell>
          <cell r="F159">
            <v>190829.49185789999</v>
          </cell>
        </row>
        <row r="160">
          <cell r="B160" t="str">
            <v>Horas de ponta - 17,25</v>
          </cell>
          <cell r="C160">
            <v>215900.38023479999</v>
          </cell>
          <cell r="D160">
            <v>218667.9714676</v>
          </cell>
          <cell r="E160">
            <v>219606.8271694</v>
          </cell>
          <cell r="F160">
            <v>220495.04417189999</v>
          </cell>
        </row>
        <row r="161">
          <cell r="B161" t="str">
            <v>Horas de ponta - 20,7</v>
          </cell>
          <cell r="C161">
            <v>1176410.2647861999</v>
          </cell>
          <cell r="D161">
            <v>1180242.3811474999</v>
          </cell>
          <cell r="E161">
            <v>1185358.4192558001</v>
          </cell>
          <cell r="F161">
            <v>1190044.7799175</v>
          </cell>
        </row>
        <row r="162">
          <cell r="A162" t="str">
            <v>BTN_&lt;20,7_Tri_E_Horas cheias</v>
          </cell>
          <cell r="B162" t="str">
            <v>Horas cheias</v>
          </cell>
          <cell r="C162">
            <v>7594193.9027805999</v>
          </cell>
          <cell r="D162">
            <v>7679943.4275968</v>
          </cell>
          <cell r="E162">
            <v>7711911.4036082001</v>
          </cell>
          <cell r="F162">
            <v>7741962.9142533001</v>
          </cell>
        </row>
        <row r="163">
          <cell r="B163" t="str">
            <v>Horas cheias - 3,45</v>
          </cell>
          <cell r="C163">
            <v>1080595.9154656001</v>
          </cell>
          <cell r="D163">
            <v>1094387.6896061001</v>
          </cell>
          <cell r="E163">
            <v>1098796.3448900001</v>
          </cell>
          <cell r="F163">
            <v>1103064.9390797</v>
          </cell>
        </row>
        <row r="164">
          <cell r="B164" t="str">
            <v>Horas cheias - 4,6</v>
          </cell>
          <cell r="C164">
            <v>199792.4363837</v>
          </cell>
          <cell r="D164">
            <v>209313.00434479999</v>
          </cell>
          <cell r="E164">
            <v>210180.19512359999</v>
          </cell>
          <cell r="F164">
            <v>210964.787369</v>
          </cell>
        </row>
        <row r="165">
          <cell r="B165" t="str">
            <v>Horas cheias - 5,75</v>
          </cell>
          <cell r="C165">
            <v>163288.65067440001</v>
          </cell>
          <cell r="D165">
            <v>172253.95324830001</v>
          </cell>
          <cell r="E165">
            <v>172981.16273400001</v>
          </cell>
          <cell r="F165">
            <v>173639.31441190001</v>
          </cell>
        </row>
        <row r="166">
          <cell r="B166" t="str">
            <v>Horas cheias - 6,9</v>
          </cell>
          <cell r="C166">
            <v>2780620.2636064002</v>
          </cell>
          <cell r="D166">
            <v>2803110.1539447</v>
          </cell>
          <cell r="E166">
            <v>2814316.928146</v>
          </cell>
          <cell r="F166">
            <v>2825088.7152638999</v>
          </cell>
        </row>
        <row r="167">
          <cell r="B167" t="str">
            <v>Horas cheias - 10,35</v>
          </cell>
          <cell r="C167">
            <v>598365.54390819999</v>
          </cell>
          <cell r="D167">
            <v>616589.32941290003</v>
          </cell>
          <cell r="E167">
            <v>619337.52510760003</v>
          </cell>
          <cell r="F167">
            <v>621856.18557580002</v>
          </cell>
        </row>
        <row r="168">
          <cell r="B168" t="str">
            <v>Horas cheias - 13,8</v>
          </cell>
          <cell r="C168">
            <v>324033.31387720001</v>
          </cell>
          <cell r="D168">
            <v>329259.49909140001</v>
          </cell>
          <cell r="E168">
            <v>330753.03917489998</v>
          </cell>
          <cell r="F168">
            <v>332074.74366739998</v>
          </cell>
        </row>
        <row r="169">
          <cell r="B169" t="str">
            <v>Horas cheias - 17,25</v>
          </cell>
          <cell r="C169">
            <v>390797.03101799998</v>
          </cell>
          <cell r="D169">
            <v>394752.09309550002</v>
          </cell>
          <cell r="E169">
            <v>396437.84866740002</v>
          </cell>
          <cell r="F169">
            <v>398042.71290490002</v>
          </cell>
        </row>
        <row r="170">
          <cell r="B170" t="str">
            <v>Horas cheias - 20,7</v>
          </cell>
          <cell r="C170">
            <v>2056700.7478471</v>
          </cell>
          <cell r="D170">
            <v>2060277.7048531</v>
          </cell>
          <cell r="E170">
            <v>2069108.3597647001</v>
          </cell>
          <cell r="F170">
            <v>2077231.5159807</v>
          </cell>
        </row>
        <row r="171">
          <cell r="A171" t="str">
            <v>BTN_&lt;20,7_Tri_E_Horas de vazio</v>
          </cell>
          <cell r="B171" t="str">
            <v>Horas de vazio</v>
          </cell>
          <cell r="C171">
            <v>5052209.7747347998</v>
          </cell>
          <cell r="D171">
            <v>5069558.5708646001</v>
          </cell>
          <cell r="E171">
            <v>5090571.5458250996</v>
          </cell>
          <cell r="F171">
            <v>5110227.9303096998</v>
          </cell>
        </row>
        <row r="172">
          <cell r="B172" t="str">
            <v>Horas de vazio - 3,45</v>
          </cell>
          <cell r="C172">
            <v>757144.59745979996</v>
          </cell>
          <cell r="D172">
            <v>759909.53319770005</v>
          </cell>
          <cell r="E172">
            <v>762835.31936940004</v>
          </cell>
          <cell r="F172">
            <v>765692.0864879</v>
          </cell>
        </row>
        <row r="173">
          <cell r="B173" t="str">
            <v>Horas de vazio - 4,6</v>
          </cell>
          <cell r="C173">
            <v>314567.43936429999</v>
          </cell>
          <cell r="D173">
            <v>315277.79791289999</v>
          </cell>
          <cell r="E173">
            <v>316484.95017010003</v>
          </cell>
          <cell r="F173">
            <v>317630.7448096</v>
          </cell>
        </row>
        <row r="174">
          <cell r="B174" t="str">
            <v>Horas de vazio - 5,75</v>
          </cell>
          <cell r="C174">
            <v>296573.93427119998</v>
          </cell>
          <cell r="D174">
            <v>297112.5162822</v>
          </cell>
          <cell r="E174">
            <v>298306.4118529</v>
          </cell>
          <cell r="F174">
            <v>299403.51625270001</v>
          </cell>
        </row>
        <row r="175">
          <cell r="B175" t="str">
            <v>Horas de vazio - 6,9</v>
          </cell>
          <cell r="C175">
            <v>1558862.6387533001</v>
          </cell>
          <cell r="D175">
            <v>1569926.3324408999</v>
          </cell>
          <cell r="E175">
            <v>1576169.9508938999</v>
          </cell>
          <cell r="F175">
            <v>1582175.880687</v>
          </cell>
        </row>
        <row r="176">
          <cell r="B176" t="str">
            <v>Horas de vazio - 10,35</v>
          </cell>
          <cell r="C176">
            <v>719979.9879071</v>
          </cell>
          <cell r="D176">
            <v>721400.46564950002</v>
          </cell>
          <cell r="E176">
            <v>724633.96706679999</v>
          </cell>
          <cell r="F176">
            <v>727530.81012359995</v>
          </cell>
        </row>
        <row r="177">
          <cell r="B177" t="str">
            <v>Horas de vazio - 13,8</v>
          </cell>
          <cell r="C177">
            <v>273911.5905619</v>
          </cell>
          <cell r="D177">
            <v>272648.93275039998</v>
          </cell>
          <cell r="E177">
            <v>273907.96875599999</v>
          </cell>
          <cell r="F177">
            <v>275028.46028170001</v>
          </cell>
        </row>
        <row r="178">
          <cell r="B178" t="str">
            <v>Horas de vazio - 17,25</v>
          </cell>
          <cell r="C178">
            <v>237635.1785519</v>
          </cell>
          <cell r="D178">
            <v>238390.7820261</v>
          </cell>
          <cell r="E178">
            <v>239460.76908480001</v>
          </cell>
          <cell r="F178">
            <v>240455.16927139999</v>
          </cell>
        </row>
        <row r="179">
          <cell r="B179" t="str">
            <v>Horas de vazio - 20,7</v>
          </cell>
          <cell r="C179">
            <v>893534.40786529996</v>
          </cell>
          <cell r="D179">
            <v>894892.21060490003</v>
          </cell>
          <cell r="E179">
            <v>898772.20863120002</v>
          </cell>
          <cell r="F179">
            <v>902311.26239579997</v>
          </cell>
        </row>
        <row r="180">
          <cell r="B180" t="str">
            <v>VENDA A CLIENTES FINAIS EM BTN (&lt;= 2,3 kVA)</v>
          </cell>
          <cell r="C180">
            <v>999137.66830320004</v>
          </cell>
          <cell r="D180">
            <v>1021985.307733</v>
          </cell>
          <cell r="E180">
            <v>1025668.0458363</v>
          </cell>
          <cell r="F180">
            <v>1029233.6658899999</v>
          </cell>
        </row>
        <row r="181">
          <cell r="B181" t="str">
            <v>Potência</v>
          </cell>
          <cell r="C181">
            <v>100149.24</v>
          </cell>
          <cell r="D181">
            <v>98151.72</v>
          </cell>
          <cell r="E181">
            <v>98500.92</v>
          </cell>
          <cell r="F181">
            <v>98830.080000000002</v>
          </cell>
        </row>
        <row r="182">
          <cell r="B182" t="str">
            <v>Tarifa Simples</v>
          </cell>
          <cell r="C182">
            <v>96877.99</v>
          </cell>
          <cell r="D182">
            <v>96844.68</v>
          </cell>
          <cell r="E182">
            <v>97193.88</v>
          </cell>
          <cell r="F182">
            <v>97523.04</v>
          </cell>
        </row>
        <row r="183">
          <cell r="A183" t="str">
            <v>BTN_Simples_P_1,15</v>
          </cell>
          <cell r="B183" t="str">
            <v>1,15</v>
          </cell>
          <cell r="C183">
            <v>86369.45</v>
          </cell>
          <cell r="D183">
            <v>86366.52</v>
          </cell>
          <cell r="E183">
            <v>86670.36</v>
          </cell>
          <cell r="F183">
            <v>86999.52</v>
          </cell>
        </row>
        <row r="184">
          <cell r="A184" t="str">
            <v>BTN_Simples_P_2,3</v>
          </cell>
          <cell r="B184" t="str">
            <v>2,3</v>
          </cell>
          <cell r="C184">
            <v>10508.54</v>
          </cell>
          <cell r="D184">
            <v>10478.16</v>
          </cell>
          <cell r="E184">
            <v>10523.52</v>
          </cell>
          <cell r="F184">
            <v>10523.52</v>
          </cell>
        </row>
        <row r="185">
          <cell r="B185" t="str">
            <v>Tarifa bi-horária</v>
          </cell>
          <cell r="C185">
            <v>70.78</v>
          </cell>
          <cell r="D185">
            <v>70.680000000000007</v>
          </cell>
          <cell r="E185">
            <v>70.680000000000007</v>
          </cell>
          <cell r="F185">
            <v>70.680000000000007</v>
          </cell>
        </row>
        <row r="186">
          <cell r="A186" t="str">
            <v>BTN_Bi_P_1,15</v>
          </cell>
          <cell r="B186" t="str">
            <v>1,15</v>
          </cell>
          <cell r="C186">
            <v>25.27</v>
          </cell>
          <cell r="D186">
            <v>25.32</v>
          </cell>
          <cell r="E186">
            <v>25.32</v>
          </cell>
          <cell r="F186">
            <v>25.32</v>
          </cell>
        </row>
        <row r="187">
          <cell r="A187" t="str">
            <v>BTN_Bi_P_2,3</v>
          </cell>
          <cell r="B187" t="str">
            <v>2,3</v>
          </cell>
          <cell r="C187">
            <v>45.51</v>
          </cell>
          <cell r="D187">
            <v>45.36</v>
          </cell>
          <cell r="E187">
            <v>45.36</v>
          </cell>
          <cell r="F187">
            <v>45.36</v>
          </cell>
        </row>
        <row r="188">
          <cell r="B188" t="str">
            <v>Tarifa tri-horária</v>
          </cell>
          <cell r="C188">
            <v>3200.47</v>
          </cell>
          <cell r="D188">
            <v>1236.3599999999999</v>
          </cell>
          <cell r="E188">
            <v>1236.3599999999999</v>
          </cell>
          <cell r="F188">
            <v>1236.3599999999999</v>
          </cell>
        </row>
        <row r="189">
          <cell r="A189" t="str">
            <v>BTN_Tri_P_1,15</v>
          </cell>
          <cell r="B189" t="str">
            <v>1,15</v>
          </cell>
          <cell r="C189">
            <v>1047.17</v>
          </cell>
          <cell r="D189">
            <v>329.16</v>
          </cell>
          <cell r="E189">
            <v>329.16</v>
          </cell>
          <cell r="F189">
            <v>329.16</v>
          </cell>
        </row>
        <row r="190">
          <cell r="A190" t="str">
            <v>BTN_Tri_P_2,3</v>
          </cell>
          <cell r="B190" t="str">
            <v>2,3</v>
          </cell>
          <cell r="C190">
            <v>2153.3000000000002</v>
          </cell>
          <cell r="D190">
            <v>907.2</v>
          </cell>
          <cell r="E190">
            <v>907.2</v>
          </cell>
          <cell r="F190">
            <v>907.2</v>
          </cell>
        </row>
        <row r="191">
          <cell r="B191" t="str">
            <v>Energia Activa</v>
          </cell>
          <cell r="C191">
            <v>898988.42830320005</v>
          </cell>
          <cell r="D191">
            <v>923833.58773300005</v>
          </cell>
          <cell r="E191">
            <v>927167.12583629997</v>
          </cell>
          <cell r="F191">
            <v>930403.58588999999</v>
          </cell>
        </row>
        <row r="192">
          <cell r="B192" t="str">
            <v>Tarifa Simples</v>
          </cell>
          <cell r="C192">
            <v>231401.9057076</v>
          </cell>
          <cell r="D192">
            <v>232115.52940120001</v>
          </cell>
          <cell r="E192">
            <v>233018.4658376</v>
          </cell>
          <cell r="F192">
            <v>233898.50926369999</v>
          </cell>
        </row>
        <row r="193">
          <cell r="A193" t="str">
            <v>BTN_&lt;2,3_E_Energia Simples</v>
          </cell>
          <cell r="B193" t="str">
            <v>Energia Simples</v>
          </cell>
          <cell r="C193">
            <v>231401.9057076</v>
          </cell>
          <cell r="D193">
            <v>232115.52940120001</v>
          </cell>
          <cell r="E193">
            <v>233018.4658376</v>
          </cell>
          <cell r="F193">
            <v>233898.50926369999</v>
          </cell>
        </row>
        <row r="194">
          <cell r="B194" t="str">
            <v>Energia Simples - 1,15</v>
          </cell>
          <cell r="C194">
            <v>213775.37734820001</v>
          </cell>
          <cell r="D194">
            <v>214600.8224227</v>
          </cell>
          <cell r="E194">
            <v>215433.01490529999</v>
          </cell>
          <cell r="F194">
            <v>216247.22669760001</v>
          </cell>
        </row>
        <row r="195">
          <cell r="B195" t="str">
            <v>Energia Simples - 2,3</v>
          </cell>
          <cell r="C195">
            <v>17626.528359399999</v>
          </cell>
          <cell r="D195">
            <v>17514.706978499999</v>
          </cell>
          <cell r="E195">
            <v>17585.450932299998</v>
          </cell>
          <cell r="F195">
            <v>17651.282566099999</v>
          </cell>
        </row>
        <row r="196">
          <cell r="B196" t="str">
            <v>Tarifa bi-horária</v>
          </cell>
          <cell r="C196">
            <v>418.03497970000001</v>
          </cell>
          <cell r="D196">
            <v>428.77115559999999</v>
          </cell>
          <cell r="E196">
            <v>429.87245960000001</v>
          </cell>
          <cell r="F196">
            <v>431.5978662</v>
          </cell>
        </row>
        <row r="197">
          <cell r="A197" t="str">
            <v>BTN_&lt;2,3_Bi_E_Horas fora de vazio</v>
          </cell>
          <cell r="B197" t="str">
            <v>Horas fora de vazio</v>
          </cell>
          <cell r="C197">
            <v>290.5931013</v>
          </cell>
          <cell r="D197">
            <v>312.13267839999997</v>
          </cell>
          <cell r="E197">
            <v>312.93454170000001</v>
          </cell>
          <cell r="F197">
            <v>314.19126130000001</v>
          </cell>
        </row>
        <row r="198">
          <cell r="B198" t="str">
            <v>Horas fora de vazio - 1,15</v>
          </cell>
          <cell r="C198">
            <v>21.566358099999999</v>
          </cell>
          <cell r="D198">
            <v>22.766031300000002</v>
          </cell>
          <cell r="E198">
            <v>22.812854699999999</v>
          </cell>
          <cell r="F198">
            <v>22.850937500000001</v>
          </cell>
        </row>
        <row r="199">
          <cell r="B199" t="str">
            <v>Horas fora de vazio - 2,3</v>
          </cell>
          <cell r="C199">
            <v>269.0267432</v>
          </cell>
          <cell r="D199">
            <v>289.36664710000002</v>
          </cell>
          <cell r="E199">
            <v>290.12168700000001</v>
          </cell>
          <cell r="F199">
            <v>291.34032380000002</v>
          </cell>
        </row>
        <row r="200">
          <cell r="A200" t="str">
            <v>BTN_&lt;2,3_Bi_E_Horas de vazio</v>
          </cell>
          <cell r="B200" t="str">
            <v>Horas de vazio</v>
          </cell>
          <cell r="C200">
            <v>127.44187839999999</v>
          </cell>
          <cell r="D200">
            <v>116.6384772</v>
          </cell>
          <cell r="E200">
            <v>116.9379179</v>
          </cell>
          <cell r="F200">
            <v>117.4066049</v>
          </cell>
        </row>
        <row r="201">
          <cell r="B201" t="str">
            <v>Horas de vazio - 1,15</v>
          </cell>
          <cell r="C201">
            <v>10.006927900000001</v>
          </cell>
          <cell r="D201">
            <v>8.8723399000000001</v>
          </cell>
          <cell r="E201">
            <v>8.8905881000000004</v>
          </cell>
          <cell r="F201">
            <v>8.9054295000000003</v>
          </cell>
        </row>
        <row r="202">
          <cell r="B202" t="str">
            <v>Horas de vazio - 2,3</v>
          </cell>
          <cell r="C202">
            <v>117.4349505</v>
          </cell>
          <cell r="D202">
            <v>107.7661373</v>
          </cell>
          <cell r="E202">
            <v>108.0473298</v>
          </cell>
          <cell r="F202">
            <v>108.50117539999999</v>
          </cell>
        </row>
        <row r="203">
          <cell r="B203" t="str">
            <v>Tarifa Tri-horária</v>
          </cell>
          <cell r="C203">
            <v>667168.4876159</v>
          </cell>
          <cell r="D203">
            <v>691289.28717619996</v>
          </cell>
          <cell r="E203">
            <v>693718.78753910004</v>
          </cell>
          <cell r="F203">
            <v>696073.47876009997</v>
          </cell>
        </row>
        <row r="204">
          <cell r="A204" t="str">
            <v>BTN_&lt;2,3_Tri_E_Horas de ponta</v>
          </cell>
          <cell r="B204" t="str">
            <v>Horas de ponta</v>
          </cell>
          <cell r="C204">
            <v>107190.129377</v>
          </cell>
          <cell r="D204">
            <v>117661.6436197</v>
          </cell>
          <cell r="E204">
            <v>118086.8491549</v>
          </cell>
          <cell r="F204">
            <v>118491.45847290001</v>
          </cell>
        </row>
        <row r="205">
          <cell r="B205" t="str">
            <v>Horas de ponta - 1,15</v>
          </cell>
          <cell r="C205">
            <v>39226.901204200003</v>
          </cell>
          <cell r="D205">
            <v>43063.198121200003</v>
          </cell>
          <cell r="E205">
            <v>43223.125862399997</v>
          </cell>
          <cell r="F205">
            <v>43375.005548300003</v>
          </cell>
        </row>
        <row r="206">
          <cell r="B206" t="str">
            <v>Horas de ponta - 2,3</v>
          </cell>
          <cell r="C206">
            <v>67963.228172799994</v>
          </cell>
          <cell r="D206">
            <v>74598.445498500005</v>
          </cell>
          <cell r="E206">
            <v>74863.723292499999</v>
          </cell>
          <cell r="F206">
            <v>75116.452924600002</v>
          </cell>
        </row>
        <row r="207">
          <cell r="A207" t="str">
            <v>BTN_&lt;2,3_Tri_E_Horas cheias</v>
          </cell>
          <cell r="B207" t="str">
            <v>Horas cheias</v>
          </cell>
          <cell r="C207">
            <v>131544.75930400001</v>
          </cell>
          <cell r="D207">
            <v>144384.7254083</v>
          </cell>
          <cell r="E207">
            <v>144892.0381294</v>
          </cell>
          <cell r="F207">
            <v>145384.8818223</v>
          </cell>
        </row>
        <row r="208">
          <cell r="B208" t="str">
            <v>Horas cheias - 1,15</v>
          </cell>
          <cell r="C208">
            <v>48082.329253399999</v>
          </cell>
          <cell r="D208">
            <v>52772.815006999997</v>
          </cell>
          <cell r="E208">
            <v>52962.286837500003</v>
          </cell>
          <cell r="F208">
            <v>53147.041080299998</v>
          </cell>
        </row>
        <row r="209">
          <cell r="B209" t="str">
            <v>Horas cheias - 2,3</v>
          </cell>
          <cell r="C209">
            <v>83462.4300506</v>
          </cell>
          <cell r="D209">
            <v>91611.910401300003</v>
          </cell>
          <cell r="E209">
            <v>91929.7512919</v>
          </cell>
          <cell r="F209">
            <v>92237.840742</v>
          </cell>
        </row>
        <row r="210">
          <cell r="A210" t="str">
            <v>BTN_&lt;2,3_Tri_E_Horas de vazio</v>
          </cell>
          <cell r="B210" t="str">
            <v>Horas de vazio</v>
          </cell>
          <cell r="C210">
            <v>428433.59893490002</v>
          </cell>
          <cell r="D210">
            <v>429242.91814820003</v>
          </cell>
          <cell r="E210">
            <v>430739.90025479998</v>
          </cell>
          <cell r="F210">
            <v>432197.13846490002</v>
          </cell>
        </row>
        <row r="211">
          <cell r="B211" t="str">
            <v>Horas de vazio - 1,15</v>
          </cell>
          <cell r="C211">
            <v>154999.85521450001</v>
          </cell>
          <cell r="D211">
            <v>155178.28426290001</v>
          </cell>
          <cell r="E211">
            <v>155735.9967048</v>
          </cell>
          <cell r="F211">
            <v>156277.57373939999</v>
          </cell>
        </row>
        <row r="212">
          <cell r="B212" t="str">
            <v>Horas de vazio - 2,3</v>
          </cell>
          <cell r="C212">
            <v>273433.74372039997</v>
          </cell>
          <cell r="D212">
            <v>274064.63388530002</v>
          </cell>
          <cell r="E212">
            <v>275003.90354999999</v>
          </cell>
          <cell r="F212">
            <v>275919.56472550001</v>
          </cell>
        </row>
        <row r="213">
          <cell r="B213" t="str">
            <v>VENDA A CLIENTES FINAIS EM BTN SOCIAL (&lt;= 2,3 kVA)</v>
          </cell>
          <cell r="C213">
            <v>61958.839536799998</v>
          </cell>
          <cell r="D213">
            <v>63263.243177800003</v>
          </cell>
          <cell r="E213">
            <v>63476.4961501</v>
          </cell>
          <cell r="F213">
            <v>63687.826762999997</v>
          </cell>
        </row>
        <row r="214">
          <cell r="B214" t="str">
            <v>Potência</v>
          </cell>
          <cell r="C214">
            <v>12642.48</v>
          </cell>
          <cell r="D214">
            <v>13408.92</v>
          </cell>
          <cell r="E214">
            <v>13434.24</v>
          </cell>
          <cell r="F214">
            <v>13459.56</v>
          </cell>
        </row>
        <row r="215">
          <cell r="B215" t="str">
            <v>Tarifa Simples</v>
          </cell>
          <cell r="C215">
            <v>12598.63</v>
          </cell>
          <cell r="D215">
            <v>13363.56</v>
          </cell>
          <cell r="E215">
            <v>13388.88</v>
          </cell>
          <cell r="F215">
            <v>13414.2</v>
          </cell>
        </row>
        <row r="216">
          <cell r="A216" t="str">
            <v>BTN_Simples_P_Social_1,15</v>
          </cell>
          <cell r="B216" t="str">
            <v>1,15</v>
          </cell>
          <cell r="C216">
            <v>11532.12</v>
          </cell>
          <cell r="D216">
            <v>12229.56</v>
          </cell>
          <cell r="E216">
            <v>12254.88</v>
          </cell>
          <cell r="F216">
            <v>12280.2</v>
          </cell>
        </row>
        <row r="217">
          <cell r="A217" t="str">
            <v>BTN_Simples_P_Social_2,3</v>
          </cell>
          <cell r="B217" t="str">
            <v>2,3</v>
          </cell>
          <cell r="C217">
            <v>1066.51</v>
          </cell>
          <cell r="D217">
            <v>1134</v>
          </cell>
          <cell r="E217">
            <v>1134</v>
          </cell>
          <cell r="F217">
            <v>1134</v>
          </cell>
        </row>
        <row r="218">
          <cell r="B218" t="str">
            <v>Tarifa_bi-horária</v>
          </cell>
          <cell r="C218"/>
          <cell r="D218"/>
          <cell r="E218"/>
          <cell r="F218"/>
        </row>
        <row r="219">
          <cell r="A219" t="str">
            <v>BTN_Bi_P_Social_1,15</v>
          </cell>
          <cell r="B219" t="str">
            <v>1,15</v>
          </cell>
          <cell r="C219"/>
          <cell r="D219"/>
          <cell r="E219"/>
          <cell r="F219"/>
        </row>
        <row r="220">
          <cell r="A220" t="str">
            <v>BTN_Bi_P_Social_2,3</v>
          </cell>
          <cell r="B220" t="str">
            <v>2,3</v>
          </cell>
          <cell r="C220"/>
          <cell r="D220"/>
          <cell r="E220"/>
          <cell r="F220"/>
        </row>
        <row r="221">
          <cell r="B221" t="str">
            <v>Tarifa Tri-horária</v>
          </cell>
          <cell r="C221">
            <v>43.85</v>
          </cell>
          <cell r="D221">
            <v>45.36</v>
          </cell>
          <cell r="E221">
            <v>45.36</v>
          </cell>
          <cell r="F221">
            <v>45.36</v>
          </cell>
        </row>
        <row r="222">
          <cell r="A222" t="str">
            <v>BTN_Tri_P_Social_1,15</v>
          </cell>
          <cell r="B222" t="str">
            <v>1,15</v>
          </cell>
          <cell r="C222">
            <v>0.68</v>
          </cell>
          <cell r="D222"/>
          <cell r="E222"/>
          <cell r="F222"/>
        </row>
        <row r="223">
          <cell r="A223" t="str">
            <v>BTN_Tri_P_Social_2,3</v>
          </cell>
          <cell r="B223" t="str">
            <v>2,3</v>
          </cell>
          <cell r="C223">
            <v>43.17</v>
          </cell>
          <cell r="D223">
            <v>45.36</v>
          </cell>
          <cell r="E223">
            <v>45.36</v>
          </cell>
          <cell r="F223">
            <v>45.36</v>
          </cell>
        </row>
        <row r="224">
          <cell r="B224" t="str">
            <v>Energia Activa</v>
          </cell>
          <cell r="C224">
            <v>49316.359536800002</v>
          </cell>
          <cell r="D224">
            <v>49854.323177799997</v>
          </cell>
          <cell r="E224">
            <v>50042.256150100002</v>
          </cell>
          <cell r="F224">
            <v>50228.266763</v>
          </cell>
        </row>
        <row r="225">
          <cell r="B225" t="str">
            <v>Tarifa Simples</v>
          </cell>
          <cell r="C225">
            <v>49293.388278600003</v>
          </cell>
          <cell r="D225">
            <v>49834.004721500001</v>
          </cell>
          <cell r="E225">
            <v>50021.869636399999</v>
          </cell>
          <cell r="F225">
            <v>50207.806956100001</v>
          </cell>
        </row>
        <row r="226">
          <cell r="A226" t="str">
            <v>BTN_Social_&lt;2,3_E_Energia Simples</v>
          </cell>
          <cell r="B226" t="str">
            <v>Energia Simples</v>
          </cell>
          <cell r="C226">
            <v>49293.388278600003</v>
          </cell>
          <cell r="D226">
            <v>49834.004721500001</v>
          </cell>
          <cell r="E226">
            <v>50021.869636399999</v>
          </cell>
          <cell r="F226">
            <v>50207.806956100001</v>
          </cell>
        </row>
        <row r="227">
          <cell r="B227" t="str">
            <v>Energia Simples - 1,15</v>
          </cell>
          <cell r="C227">
            <v>48425.963078300003</v>
          </cell>
          <cell r="D227">
            <v>49143.558128999997</v>
          </cell>
          <cell r="E227">
            <v>49329.604863200002</v>
          </cell>
          <cell r="F227">
            <v>49513.806304899997</v>
          </cell>
        </row>
        <row r="228">
          <cell r="B228" t="str">
            <v>Energia Simples - 2,3</v>
          </cell>
          <cell r="C228">
            <v>867.42520030000003</v>
          </cell>
          <cell r="D228">
            <v>690.44659249999995</v>
          </cell>
          <cell r="E228">
            <v>692.26477320000004</v>
          </cell>
          <cell r="F228">
            <v>694.00065119999999</v>
          </cell>
        </row>
        <row r="229">
          <cell r="B229" t="str">
            <v>Tarifa_bi-horária</v>
          </cell>
          <cell r="C229"/>
          <cell r="D229"/>
          <cell r="E229"/>
          <cell r="F229"/>
        </row>
        <row r="230">
          <cell r="A230" t="str">
            <v>BTN_Social_&lt;2,3_Bi_E_Horas fora de vazio</v>
          </cell>
          <cell r="B230" t="str">
            <v>Horas fora de vazio</v>
          </cell>
          <cell r="C230"/>
          <cell r="D230"/>
          <cell r="E230"/>
          <cell r="F230"/>
        </row>
        <row r="231">
          <cell r="B231" t="str">
            <v>Horas fora de vazio - 1,15</v>
          </cell>
          <cell r="C231"/>
          <cell r="D231"/>
          <cell r="E231"/>
          <cell r="F231"/>
        </row>
        <row r="232">
          <cell r="B232" t="str">
            <v>Horas fora de vazio - 2,3</v>
          </cell>
          <cell r="C232"/>
          <cell r="D232"/>
          <cell r="E232"/>
          <cell r="F232"/>
        </row>
        <row r="233">
          <cell r="A233" t="str">
            <v>BTN_Social_&lt;2,3_Bi_E_Horas de vazio</v>
          </cell>
          <cell r="B233" t="str">
            <v>Horas de vazio</v>
          </cell>
          <cell r="C233"/>
          <cell r="D233"/>
          <cell r="E233"/>
          <cell r="F233"/>
        </row>
        <row r="234">
          <cell r="B234" t="str">
            <v>Horas de vazio - 1,15</v>
          </cell>
          <cell r="C234"/>
          <cell r="D234"/>
          <cell r="E234"/>
          <cell r="F234"/>
        </row>
        <row r="235">
          <cell r="B235" t="str">
            <v>Horas de vazio - 2,3</v>
          </cell>
          <cell r="C235"/>
          <cell r="D235"/>
          <cell r="E235"/>
          <cell r="F235"/>
        </row>
        <row r="236">
          <cell r="B236" t="str">
            <v>Tarifa Tri-horária</v>
          </cell>
          <cell r="C236">
            <v>22.971258200000001</v>
          </cell>
          <cell r="D236">
            <v>20.318456300000001</v>
          </cell>
          <cell r="E236">
            <v>20.386513699999998</v>
          </cell>
          <cell r="F236">
            <v>20.4598069</v>
          </cell>
        </row>
        <row r="237">
          <cell r="A237" t="str">
            <v>BTN_Social_&lt;2,3_Tri_E_Horas de ponta</v>
          </cell>
          <cell r="B237" t="str">
            <v>Horas de ponta</v>
          </cell>
          <cell r="C237">
            <v>5.9085378999999998</v>
          </cell>
          <cell r="D237">
            <v>5.4536803999999997</v>
          </cell>
          <cell r="E237">
            <v>5.4721165999999997</v>
          </cell>
          <cell r="F237">
            <v>5.4916513</v>
          </cell>
        </row>
        <row r="238">
          <cell r="B238" t="str">
            <v>Horas de ponta - 1,15</v>
          </cell>
          <cell r="C238">
            <v>0.95</v>
          </cell>
          <cell r="D238"/>
          <cell r="E238"/>
          <cell r="F238"/>
        </row>
        <row r="239">
          <cell r="B239" t="str">
            <v>Horas de ponta - 2,3</v>
          </cell>
          <cell r="C239">
            <v>4.9585378999999996</v>
          </cell>
          <cell r="D239">
            <v>5.4536803999999997</v>
          </cell>
          <cell r="E239">
            <v>5.4721165999999997</v>
          </cell>
          <cell r="F239">
            <v>5.4916513</v>
          </cell>
        </row>
        <row r="240">
          <cell r="A240" t="str">
            <v>BTN_Social_&lt;2,3_Tri_E_Horas cheias</v>
          </cell>
          <cell r="B240" t="str">
            <v>Horas cheias</v>
          </cell>
          <cell r="C240">
            <v>12.142832</v>
          </cell>
          <cell r="D240">
            <v>9.9798794999999991</v>
          </cell>
          <cell r="E240">
            <v>10.013370099999999</v>
          </cell>
          <cell r="F240">
            <v>10.049318700000001</v>
          </cell>
        </row>
        <row r="241">
          <cell r="B241" t="str">
            <v>Horas cheias - 1,15</v>
          </cell>
          <cell r="C241">
            <v>1.34</v>
          </cell>
          <cell r="D241"/>
          <cell r="E241"/>
          <cell r="F241"/>
        </row>
        <row r="242">
          <cell r="B242" t="str">
            <v>Horas cheias - 2,3</v>
          </cell>
          <cell r="C242">
            <v>10.802832</v>
          </cell>
          <cell r="D242">
            <v>9.9798794999999991</v>
          </cell>
          <cell r="E242">
            <v>10.013370099999999</v>
          </cell>
          <cell r="F242">
            <v>10.049318700000001</v>
          </cell>
        </row>
        <row r="243">
          <cell r="A243" t="str">
            <v>BTN_Social_&lt;2,3_Tri_E_Horas de vazio</v>
          </cell>
          <cell r="B243" t="str">
            <v>Horas de vazio</v>
          </cell>
          <cell r="C243">
            <v>4.9198883000000002</v>
          </cell>
          <cell r="D243">
            <v>4.8848963999999997</v>
          </cell>
          <cell r="E243">
            <v>4.901027</v>
          </cell>
          <cell r="F243">
            <v>4.9188368999999996</v>
          </cell>
        </row>
        <row r="244">
          <cell r="B244" t="str">
            <v>Horas de vazio - 1,15</v>
          </cell>
          <cell r="C244">
            <v>0.48</v>
          </cell>
          <cell r="D244"/>
          <cell r="E244"/>
          <cell r="F244"/>
        </row>
        <row r="245">
          <cell r="B245" t="str">
            <v>Horas de vazio - 2,3</v>
          </cell>
          <cell r="C245">
            <v>4.4398882999999998</v>
          </cell>
          <cell r="D245">
            <v>4.8848963999999997</v>
          </cell>
          <cell r="E245">
            <v>4.901027</v>
          </cell>
          <cell r="F245">
            <v>4.9188368999999996</v>
          </cell>
        </row>
        <row r="246">
          <cell r="B246" t="str">
            <v>VENDA A CLIENTES FINAIS EM BTN Social (&lt;=4,6kVA &gt;2,3kVA)</v>
          </cell>
          <cell r="C246">
            <v>8709169.2830586992</v>
          </cell>
          <cell r="D246">
            <v>8938112.3393840995</v>
          </cell>
          <cell r="E246">
            <v>8975741.3747990001</v>
          </cell>
          <cell r="F246">
            <v>9012253.7617159002</v>
          </cell>
        </row>
        <row r="247">
          <cell r="B247" t="str">
            <v>Potência</v>
          </cell>
          <cell r="C247">
            <v>1350988.77</v>
          </cell>
          <cell r="D247">
            <v>1461705.24</v>
          </cell>
          <cell r="E247">
            <v>1467144.6</v>
          </cell>
          <cell r="F247">
            <v>1473577.32</v>
          </cell>
        </row>
        <row r="248">
          <cell r="B248" t="str">
            <v>Tarifa Simples</v>
          </cell>
          <cell r="C248">
            <v>968300.01</v>
          </cell>
          <cell r="D248">
            <v>1047972.12</v>
          </cell>
          <cell r="E248">
            <v>1051982.76</v>
          </cell>
          <cell r="F248">
            <v>1056478.92</v>
          </cell>
        </row>
        <row r="249">
          <cell r="A249" t="str">
            <v>BTN_Simples_P_Social_3,45</v>
          </cell>
          <cell r="B249" t="str">
            <v>3,45</v>
          </cell>
          <cell r="C249">
            <v>540640.61</v>
          </cell>
          <cell r="D249">
            <v>583644.96</v>
          </cell>
          <cell r="E249">
            <v>585989.64</v>
          </cell>
          <cell r="F249">
            <v>588514.68000000005</v>
          </cell>
        </row>
        <row r="250">
          <cell r="A250" t="str">
            <v>BTN_Simples_P_Social_4,6</v>
          </cell>
          <cell r="B250" t="str">
            <v>4,6</v>
          </cell>
          <cell r="C250">
            <v>21315.49</v>
          </cell>
          <cell r="D250">
            <v>23037.84</v>
          </cell>
          <cell r="E250">
            <v>23116.2</v>
          </cell>
          <cell r="F250">
            <v>23272.92</v>
          </cell>
        </row>
        <row r="251">
          <cell r="A251" t="str">
            <v>BTN_Simples_P_Social_5,75</v>
          </cell>
          <cell r="B251" t="str">
            <v>5,75</v>
          </cell>
          <cell r="C251">
            <v>7509.76</v>
          </cell>
          <cell r="D251">
            <v>8214.7199999999993</v>
          </cell>
          <cell r="E251">
            <v>8214.7199999999993</v>
          </cell>
          <cell r="F251">
            <v>8214.7199999999993</v>
          </cell>
        </row>
        <row r="252">
          <cell r="A252" t="str">
            <v>BTN_Simples_P_Social_6,9</v>
          </cell>
          <cell r="B252" t="str">
            <v>6,9</v>
          </cell>
          <cell r="C252">
            <v>398834.15</v>
          </cell>
          <cell r="D252">
            <v>433074.6</v>
          </cell>
          <cell r="E252">
            <v>434662.2</v>
          </cell>
          <cell r="F252">
            <v>436476.6</v>
          </cell>
        </row>
        <row r="253">
          <cell r="B253" t="str">
            <v>Tarifa_bi-horária</v>
          </cell>
          <cell r="C253">
            <v>8833.6</v>
          </cell>
          <cell r="D253">
            <v>9623.4</v>
          </cell>
          <cell r="E253">
            <v>9623.4</v>
          </cell>
          <cell r="F253">
            <v>9623.4</v>
          </cell>
        </row>
        <row r="254">
          <cell r="A254" t="str">
            <v>BTN_Bi_P_Social_3,45</v>
          </cell>
          <cell r="B254" t="str">
            <v>3,45</v>
          </cell>
          <cell r="C254">
            <v>1564.29</v>
          </cell>
          <cell r="D254">
            <v>1668.6</v>
          </cell>
          <cell r="E254">
            <v>1668.6</v>
          </cell>
          <cell r="F254">
            <v>1668.6</v>
          </cell>
        </row>
        <row r="255">
          <cell r="A255" t="str">
            <v>BTN_Bi_P_Social_4,6</v>
          </cell>
          <cell r="B255" t="str">
            <v>4,6</v>
          </cell>
          <cell r="C255">
            <v>521.6</v>
          </cell>
          <cell r="D255">
            <v>561.96</v>
          </cell>
          <cell r="E255">
            <v>561.96</v>
          </cell>
          <cell r="F255">
            <v>561.96</v>
          </cell>
        </row>
        <row r="256">
          <cell r="A256" t="str">
            <v>BTN_Bi_P_Social_5,75</v>
          </cell>
          <cell r="B256" t="str">
            <v>5,75</v>
          </cell>
          <cell r="C256">
            <v>89.32</v>
          </cell>
          <cell r="D256">
            <v>97.44</v>
          </cell>
          <cell r="E256">
            <v>97.44</v>
          </cell>
          <cell r="F256">
            <v>97.44</v>
          </cell>
        </row>
        <row r="257">
          <cell r="A257" t="str">
            <v>BTN_Bi_P_Social_6,9</v>
          </cell>
          <cell r="B257" t="str">
            <v>6,9</v>
          </cell>
          <cell r="C257">
            <v>6658.39</v>
          </cell>
          <cell r="D257">
            <v>7295.4</v>
          </cell>
          <cell r="E257">
            <v>7295.4</v>
          </cell>
          <cell r="F257">
            <v>7295.4</v>
          </cell>
        </row>
        <row r="258">
          <cell r="B258" t="str">
            <v>Tarifa Tri-horária</v>
          </cell>
          <cell r="C258">
            <v>373855.16</v>
          </cell>
          <cell r="D258">
            <v>404109.72</v>
          </cell>
          <cell r="E258">
            <v>405538.44</v>
          </cell>
          <cell r="F258">
            <v>407475</v>
          </cell>
        </row>
        <row r="259">
          <cell r="A259" t="str">
            <v>BTN_Tri_P_Social_3,45</v>
          </cell>
          <cell r="B259" t="str">
            <v>3,45</v>
          </cell>
          <cell r="C259">
            <v>127070.33</v>
          </cell>
          <cell r="D259">
            <v>136948.79999999999</v>
          </cell>
          <cell r="E259">
            <v>137505</v>
          </cell>
          <cell r="F259">
            <v>138123</v>
          </cell>
        </row>
        <row r="260">
          <cell r="A260" t="str">
            <v>BTN_Tri_P_Social_4,6</v>
          </cell>
          <cell r="B260" t="str">
            <v>4,6</v>
          </cell>
          <cell r="C260">
            <v>24714.67</v>
          </cell>
          <cell r="D260">
            <v>26652.959999999999</v>
          </cell>
          <cell r="E260">
            <v>26733.24</v>
          </cell>
          <cell r="F260">
            <v>26893.8</v>
          </cell>
        </row>
        <row r="261">
          <cell r="A261" t="str">
            <v>BTN_Tri_P_Social_5,75</v>
          </cell>
          <cell r="B261" t="str">
            <v>5,75</v>
          </cell>
          <cell r="C261">
            <v>10292.219999999999</v>
          </cell>
          <cell r="D261">
            <v>11108.16</v>
          </cell>
          <cell r="E261">
            <v>11205.6</v>
          </cell>
          <cell r="F261">
            <v>11205.6</v>
          </cell>
        </row>
        <row r="262">
          <cell r="A262" t="str">
            <v>BTN_Tri_P_Social_6,9</v>
          </cell>
          <cell r="B262" t="str">
            <v>6,9</v>
          </cell>
          <cell r="C262">
            <v>211777.94</v>
          </cell>
          <cell r="D262">
            <v>229399.8</v>
          </cell>
          <cell r="E262">
            <v>230094.6</v>
          </cell>
          <cell r="F262">
            <v>231252.6</v>
          </cell>
        </row>
        <row r="263">
          <cell r="B263" t="str">
            <v>Energia Activa</v>
          </cell>
          <cell r="C263">
            <v>7358180.5130586997</v>
          </cell>
          <cell r="D263">
            <v>7476407.0993841002</v>
          </cell>
          <cell r="E263">
            <v>7508596.7747989995</v>
          </cell>
          <cell r="F263">
            <v>7538676.4417158999</v>
          </cell>
        </row>
        <row r="264">
          <cell r="B264" t="str">
            <v>Tarifa Simples</v>
          </cell>
          <cell r="C264">
            <v>5123750.2954960996</v>
          </cell>
          <cell r="D264">
            <v>5198942.7244931003</v>
          </cell>
          <cell r="E264">
            <v>5221290.0902057998</v>
          </cell>
          <cell r="F264">
            <v>5242205.3312684</v>
          </cell>
        </row>
        <row r="265">
          <cell r="A265" t="str">
            <v>BTN_Social_&lt;4,6_E_Energia Simples</v>
          </cell>
          <cell r="B265" t="str">
            <v>Energia Simples</v>
          </cell>
          <cell r="C265">
            <v>5123750.2954960996</v>
          </cell>
          <cell r="D265">
            <v>5198942.7244931003</v>
          </cell>
          <cell r="E265">
            <v>5221290.0902057998</v>
          </cell>
          <cell r="F265">
            <v>5242205.3312684</v>
          </cell>
        </row>
        <row r="266">
          <cell r="B266" t="str">
            <v>Energia Simples - 3,45</v>
          </cell>
          <cell r="C266">
            <v>3230341.1358201001</v>
          </cell>
          <cell r="D266">
            <v>3275026.7477283999</v>
          </cell>
          <cell r="E266">
            <v>3289269.2247468</v>
          </cell>
          <cell r="F266">
            <v>3302598.0668893</v>
          </cell>
        </row>
        <row r="267">
          <cell r="B267" t="str">
            <v>Energia Simples - 4,6</v>
          </cell>
          <cell r="C267">
            <v>113193.7374762</v>
          </cell>
          <cell r="D267">
            <v>114836.16989790001</v>
          </cell>
          <cell r="E267">
            <v>115385.0087655</v>
          </cell>
          <cell r="F267">
            <v>115859.2656595</v>
          </cell>
        </row>
        <row r="268">
          <cell r="B268" t="str">
            <v>Energia Simples - 5,75</v>
          </cell>
          <cell r="C268">
            <v>34271.365165900002</v>
          </cell>
          <cell r="D268">
            <v>35155.059318599997</v>
          </cell>
          <cell r="E268">
            <v>35313.173742899999</v>
          </cell>
          <cell r="F268">
            <v>35449.582967800001</v>
          </cell>
        </row>
        <row r="269">
          <cell r="B269" t="str">
            <v>Energia Simples - 6,9</v>
          </cell>
          <cell r="C269">
            <v>1745944.0570338999</v>
          </cell>
          <cell r="D269">
            <v>1773924.7475482</v>
          </cell>
          <cell r="E269">
            <v>1781322.6829506001</v>
          </cell>
          <cell r="F269">
            <v>1788298.4157517999</v>
          </cell>
        </row>
        <row r="270">
          <cell r="B270" t="str">
            <v>Tarifa_bi-horária</v>
          </cell>
          <cell r="C270">
            <v>51439.768780400002</v>
          </cell>
          <cell r="D270">
            <v>52472.261495500003</v>
          </cell>
          <cell r="E270">
            <v>52716.460077800002</v>
          </cell>
          <cell r="F270">
            <v>52928.3439468</v>
          </cell>
        </row>
        <row r="271">
          <cell r="A271" t="str">
            <v>BTN_Social_&lt;4,6_Bi_E_Horas fora vazio</v>
          </cell>
          <cell r="B271" t="str">
            <v>Horas fora vazio</v>
          </cell>
          <cell r="C271">
            <v>39247.206911300003</v>
          </cell>
          <cell r="D271">
            <v>39920.915797200003</v>
          </cell>
          <cell r="E271">
            <v>40105.953529099999</v>
          </cell>
          <cell r="F271">
            <v>40266.321342800002</v>
          </cell>
        </row>
        <row r="272">
          <cell r="B272" t="str">
            <v>Horas fora vazio - 3,45</v>
          </cell>
          <cell r="C272">
            <v>9397.5347146000004</v>
          </cell>
          <cell r="D272">
            <v>9418.5694101000008</v>
          </cell>
          <cell r="E272">
            <v>9460.3549146000005</v>
          </cell>
          <cell r="F272">
            <v>9497.6546770999994</v>
          </cell>
        </row>
        <row r="273">
          <cell r="B273" t="str">
            <v>Horas fora vazio - 4,6</v>
          </cell>
          <cell r="C273">
            <v>1819.5096973</v>
          </cell>
          <cell r="D273">
            <v>1845.8335984</v>
          </cell>
          <cell r="E273">
            <v>1855.8285994</v>
          </cell>
          <cell r="F273">
            <v>1864.1231763999999</v>
          </cell>
        </row>
        <row r="274">
          <cell r="B274" t="str">
            <v>Horas fora vazio - 5,75</v>
          </cell>
          <cell r="C274">
            <v>22.374215400000001</v>
          </cell>
          <cell r="D274">
            <v>24.516909500000001</v>
          </cell>
          <cell r="E274">
            <v>24.567333900000001</v>
          </cell>
          <cell r="F274">
            <v>24.608345199999999</v>
          </cell>
        </row>
        <row r="275">
          <cell r="B275" t="str">
            <v>Horas fora vazio - 6,9</v>
          </cell>
          <cell r="C275">
            <v>28007.788283999998</v>
          </cell>
          <cell r="D275">
            <v>28631.9958792</v>
          </cell>
          <cell r="E275">
            <v>28765.2026812</v>
          </cell>
          <cell r="F275">
            <v>28879.9351441</v>
          </cell>
        </row>
        <row r="276">
          <cell r="A276" t="str">
            <v>BTN_Social_&lt;4,6_Bi_E_Horas de vazio</v>
          </cell>
          <cell r="B276" t="str">
            <v>Horas de vazio</v>
          </cell>
          <cell r="C276">
            <v>12192.5618691</v>
          </cell>
          <cell r="D276">
            <v>12551.3456983</v>
          </cell>
          <cell r="E276">
            <v>12610.506548699999</v>
          </cell>
          <cell r="F276">
            <v>12662.022604</v>
          </cell>
        </row>
        <row r="277">
          <cell r="B277" t="str">
            <v>Horas de vazio - 3,45</v>
          </cell>
          <cell r="C277">
            <v>2646.9929281</v>
          </cell>
          <cell r="D277">
            <v>2671.4387962000001</v>
          </cell>
          <cell r="E277">
            <v>2683.5122265</v>
          </cell>
          <cell r="F277">
            <v>2694.2943546000001</v>
          </cell>
        </row>
        <row r="278">
          <cell r="B278" t="str">
            <v>Horas de vazio - 4,6</v>
          </cell>
          <cell r="C278">
            <v>583.01628489999996</v>
          </cell>
          <cell r="D278">
            <v>598.14499569999998</v>
          </cell>
          <cell r="E278">
            <v>601.38389010000003</v>
          </cell>
          <cell r="F278">
            <v>604.07175940000002</v>
          </cell>
        </row>
        <row r="279">
          <cell r="B279" t="str">
            <v>Horas de vazio - 5,75</v>
          </cell>
          <cell r="C279">
            <v>11.726528200000001</v>
          </cell>
          <cell r="D279">
            <v>12.849533299999999</v>
          </cell>
          <cell r="E279">
            <v>12.875961200000001</v>
          </cell>
          <cell r="F279">
            <v>12.8974555</v>
          </cell>
        </row>
        <row r="280">
          <cell r="B280" t="str">
            <v>Horas de vazio - 6,9</v>
          </cell>
          <cell r="C280">
            <v>8950.8261278999998</v>
          </cell>
          <cell r="D280">
            <v>9268.9123731</v>
          </cell>
          <cell r="E280">
            <v>9312.7344709000008</v>
          </cell>
          <cell r="F280">
            <v>9350.7590345000008</v>
          </cell>
        </row>
        <row r="281">
          <cell r="B281" t="str">
            <v>Tarifa Tri-horária</v>
          </cell>
          <cell r="C281">
            <v>2182990.4487822</v>
          </cell>
          <cell r="D281">
            <v>2224992.1133955</v>
          </cell>
          <cell r="E281">
            <v>2234590.2245153999</v>
          </cell>
          <cell r="F281">
            <v>2243542.7665006998</v>
          </cell>
        </row>
        <row r="282">
          <cell r="A282" t="str">
            <v>BTN_Social_&lt;4,6_Tri_E_Horas de ponta</v>
          </cell>
          <cell r="B282" t="str">
            <v>Horas de ponta</v>
          </cell>
          <cell r="C282">
            <v>617090.02296570002</v>
          </cell>
          <cell r="D282">
            <v>626044.96726049995</v>
          </cell>
          <cell r="E282">
            <v>628751.93714129995</v>
          </cell>
          <cell r="F282">
            <v>631277.38023340004</v>
          </cell>
        </row>
        <row r="283">
          <cell r="B283" t="str">
            <v>Horas de ponta - 3,45</v>
          </cell>
          <cell r="C283">
            <v>268284.3030672</v>
          </cell>
          <cell r="D283">
            <v>271973.20420540002</v>
          </cell>
          <cell r="E283">
            <v>273154.57263940002</v>
          </cell>
          <cell r="F283">
            <v>274265.47038900002</v>
          </cell>
        </row>
        <row r="284">
          <cell r="B284" t="str">
            <v>Horas de ponta - 4,6</v>
          </cell>
          <cell r="C284">
            <v>39357.930455499998</v>
          </cell>
          <cell r="D284">
            <v>40034.6474877</v>
          </cell>
          <cell r="E284">
            <v>40228.1556384</v>
          </cell>
          <cell r="F284">
            <v>40393.818980600001</v>
          </cell>
        </row>
        <row r="285">
          <cell r="B285" t="str">
            <v>Horas de ponta - 5,75</v>
          </cell>
          <cell r="C285">
            <v>14386.592819199999</v>
          </cell>
          <cell r="D285">
            <v>14658.142346799999</v>
          </cell>
          <cell r="E285">
            <v>14729.115872</v>
          </cell>
          <cell r="F285">
            <v>14789.882279400001</v>
          </cell>
        </row>
        <row r="286">
          <cell r="B286" t="str">
            <v>Horas de ponta - 6,9</v>
          </cell>
          <cell r="C286">
            <v>295061.19662379997</v>
          </cell>
          <cell r="D286">
            <v>299378.97322059999</v>
          </cell>
          <cell r="E286">
            <v>300640.09299149999</v>
          </cell>
          <cell r="F286">
            <v>301828.20858440001</v>
          </cell>
        </row>
        <row r="287">
          <cell r="A287" t="str">
            <v>BTN_Social_&lt;4,6_Tri_E_Horas cheia</v>
          </cell>
          <cell r="B287" t="str">
            <v>Horas cheia</v>
          </cell>
          <cell r="C287">
            <v>1085138.2386089</v>
          </cell>
          <cell r="D287">
            <v>1104165.8435305001</v>
          </cell>
          <cell r="E287">
            <v>1108938.0754132001</v>
          </cell>
          <cell r="F287">
            <v>1113386.3143835999</v>
          </cell>
        </row>
        <row r="288">
          <cell r="B288" t="str">
            <v>Horas cheia - 3,45</v>
          </cell>
          <cell r="C288">
            <v>469715.95740000001</v>
          </cell>
          <cell r="D288">
            <v>477736.83135739999</v>
          </cell>
          <cell r="E288">
            <v>479815.47180140001</v>
          </cell>
          <cell r="F288">
            <v>481768.3420297</v>
          </cell>
        </row>
        <row r="289">
          <cell r="B289" t="str">
            <v>Horas cheia - 4,6</v>
          </cell>
          <cell r="C289">
            <v>70506.486554799994</v>
          </cell>
          <cell r="D289">
            <v>71848.811760099998</v>
          </cell>
          <cell r="E289">
            <v>72193.557413899995</v>
          </cell>
          <cell r="F289">
            <v>72489.0763764</v>
          </cell>
        </row>
        <row r="290">
          <cell r="B290" t="str">
            <v>Horas cheia - 5,75</v>
          </cell>
          <cell r="C290">
            <v>25193.711741300001</v>
          </cell>
          <cell r="D290">
            <v>25740.5412173</v>
          </cell>
          <cell r="E290">
            <v>25865.423045399999</v>
          </cell>
          <cell r="F290">
            <v>25972.206719199999</v>
          </cell>
        </row>
        <row r="291">
          <cell r="B291" t="str">
            <v>Horas cheia - 6,9</v>
          </cell>
          <cell r="C291">
            <v>519722.08291280002</v>
          </cell>
          <cell r="D291">
            <v>528839.65919569996</v>
          </cell>
          <cell r="E291">
            <v>531063.62315250002</v>
          </cell>
          <cell r="F291">
            <v>533156.6892583</v>
          </cell>
        </row>
        <row r="292">
          <cell r="A292" t="str">
            <v>BTN_Social_&lt;4,6_Tri_E_Horas de vazio</v>
          </cell>
          <cell r="B292" t="str">
            <v>Horas de vazio</v>
          </cell>
          <cell r="C292">
            <v>480762.18720759999</v>
          </cell>
          <cell r="D292">
            <v>494781.30260449997</v>
          </cell>
          <cell r="E292">
            <v>496900.21196089999</v>
          </cell>
          <cell r="F292">
            <v>498879.07188369997</v>
          </cell>
        </row>
        <row r="293">
          <cell r="B293" t="str">
            <v>Horas de vazio - 3,45</v>
          </cell>
          <cell r="C293">
            <v>207087.8729059</v>
          </cell>
          <cell r="D293">
            <v>212974.1869072</v>
          </cell>
          <cell r="E293">
            <v>213893.60161819999</v>
          </cell>
          <cell r="F293">
            <v>214759.1012563</v>
          </cell>
        </row>
        <row r="294">
          <cell r="B294" t="str">
            <v>Horas de vazio - 4,6</v>
          </cell>
          <cell r="C294">
            <v>29779.475181199999</v>
          </cell>
          <cell r="D294">
            <v>30621.314194499999</v>
          </cell>
          <cell r="E294">
            <v>30765.625710600001</v>
          </cell>
          <cell r="F294">
            <v>30889.812028100001</v>
          </cell>
        </row>
        <row r="295">
          <cell r="B295" t="str">
            <v>Horas de vazio - 5,75</v>
          </cell>
          <cell r="C295">
            <v>11957.8923653</v>
          </cell>
          <cell r="D295">
            <v>12359.9927905</v>
          </cell>
          <cell r="E295">
            <v>12420.060928000001</v>
          </cell>
          <cell r="F295">
            <v>12471.3229065</v>
          </cell>
        </row>
        <row r="296">
          <cell r="B296" t="str">
            <v>Horas de vazio - 6,9</v>
          </cell>
          <cell r="C296">
            <v>231936.94675520001</v>
          </cell>
          <cell r="D296">
            <v>238825.8087123</v>
          </cell>
          <cell r="E296">
            <v>239820.92370409999</v>
          </cell>
          <cell r="F296">
            <v>240758.8356928</v>
          </cell>
        </row>
        <row r="297">
          <cell r="B297" t="str">
            <v>VENDA A CLIENTES FINAIS EM BTN (Trabalhadores)</v>
          </cell>
          <cell r="C297">
            <v>367972.68803429999</v>
          </cell>
          <cell r="D297">
            <v>370216.2217387</v>
          </cell>
          <cell r="E297">
            <v>371708.23230929999</v>
          </cell>
          <cell r="F297">
            <v>373108.26312949997</v>
          </cell>
        </row>
        <row r="298">
          <cell r="B298" t="str">
            <v>Potência</v>
          </cell>
          <cell r="C298"/>
          <cell r="D298"/>
          <cell r="E298"/>
          <cell r="F298"/>
        </row>
        <row r="299">
          <cell r="B299" t="str">
            <v>Tarifa Simples</v>
          </cell>
          <cell r="C299"/>
          <cell r="D299"/>
          <cell r="E299"/>
          <cell r="F299"/>
        </row>
        <row r="300">
          <cell r="A300" t="str">
            <v>BTN_Simples_P_TRAB_1,15</v>
          </cell>
          <cell r="B300" t="str">
            <v>1,15</v>
          </cell>
          <cell r="C300"/>
          <cell r="D300"/>
          <cell r="E300"/>
          <cell r="F300"/>
        </row>
        <row r="301">
          <cell r="A301" t="str">
            <v>BTN_Simples_P_TRAB_2,3</v>
          </cell>
          <cell r="B301" t="str">
            <v>2,3</v>
          </cell>
          <cell r="C301"/>
          <cell r="D301"/>
          <cell r="E301"/>
          <cell r="F301"/>
        </row>
        <row r="302">
          <cell r="A302" t="str">
            <v>BTN_Simples_P_TRAB_3,45</v>
          </cell>
          <cell r="B302" t="str">
            <v>3,45</v>
          </cell>
          <cell r="C302"/>
          <cell r="D302"/>
          <cell r="E302"/>
          <cell r="F302"/>
        </row>
        <row r="303">
          <cell r="A303" t="str">
            <v>BTN_Simples_P_TRAB_4,6</v>
          </cell>
          <cell r="B303" t="str">
            <v>4,6</v>
          </cell>
          <cell r="C303"/>
          <cell r="D303"/>
          <cell r="E303"/>
          <cell r="F303"/>
        </row>
        <row r="304">
          <cell r="A304" t="str">
            <v>BTN_Simples_P_TRAB_5,75</v>
          </cell>
          <cell r="B304" t="str">
            <v>5,75</v>
          </cell>
          <cell r="C304"/>
          <cell r="D304"/>
          <cell r="E304"/>
          <cell r="F304"/>
        </row>
        <row r="305">
          <cell r="A305" t="str">
            <v>BTN_Simples_P_TRAB_6,9</v>
          </cell>
          <cell r="B305" t="str">
            <v>6,9</v>
          </cell>
          <cell r="C305"/>
          <cell r="D305"/>
          <cell r="E305"/>
          <cell r="F305"/>
        </row>
        <row r="306">
          <cell r="A306" t="str">
            <v>BTN_Simples_P_TRAB_10,35</v>
          </cell>
          <cell r="B306" t="str">
            <v>10,35</v>
          </cell>
          <cell r="C306"/>
          <cell r="D306"/>
          <cell r="E306"/>
          <cell r="F306"/>
        </row>
        <row r="307">
          <cell r="A307" t="str">
            <v>BTN_Simples_P_TRAB_13,8</v>
          </cell>
          <cell r="B307" t="str">
            <v>13,8</v>
          </cell>
          <cell r="C307"/>
          <cell r="D307"/>
          <cell r="E307"/>
          <cell r="F307"/>
        </row>
        <row r="308">
          <cell r="A308" t="str">
            <v>BTN_Simples_P_TRAB_17,25</v>
          </cell>
          <cell r="B308" t="str">
            <v>17,25</v>
          </cell>
          <cell r="C308"/>
          <cell r="D308"/>
          <cell r="E308"/>
          <cell r="F308"/>
        </row>
        <row r="309">
          <cell r="A309" t="str">
            <v>BTN_Simples_P_TRAB_20,7</v>
          </cell>
          <cell r="B309" t="str">
            <v>20,7</v>
          </cell>
          <cell r="C309"/>
          <cell r="D309"/>
          <cell r="E309"/>
          <cell r="F309"/>
        </row>
        <row r="310">
          <cell r="B310" t="str">
            <v>Tarifa bi-horária</v>
          </cell>
          <cell r="C310"/>
          <cell r="D310"/>
          <cell r="E310"/>
          <cell r="F310"/>
        </row>
        <row r="311">
          <cell r="A311" t="str">
            <v>BTN_Bi_P_TRAB_1,15</v>
          </cell>
          <cell r="B311" t="str">
            <v>1,15</v>
          </cell>
          <cell r="C311"/>
          <cell r="D311"/>
          <cell r="E311"/>
          <cell r="F311"/>
        </row>
        <row r="312">
          <cell r="A312" t="str">
            <v>BTN_Bi_P_TRAB_2,3</v>
          </cell>
          <cell r="B312" t="str">
            <v>2,3</v>
          </cell>
          <cell r="C312"/>
          <cell r="D312"/>
          <cell r="E312"/>
          <cell r="F312"/>
        </row>
        <row r="313">
          <cell r="A313" t="str">
            <v>BTN_Bi_P_TRAB_3,45</v>
          </cell>
          <cell r="B313" t="str">
            <v>3,45</v>
          </cell>
          <cell r="C313"/>
          <cell r="D313"/>
          <cell r="E313"/>
          <cell r="F313"/>
        </row>
        <row r="314">
          <cell r="A314" t="str">
            <v>BTN_Bi_P_TRAB_4,6</v>
          </cell>
          <cell r="B314" t="str">
            <v>4,6</v>
          </cell>
          <cell r="C314"/>
          <cell r="D314"/>
          <cell r="E314"/>
          <cell r="F314"/>
        </row>
        <row r="315">
          <cell r="A315" t="str">
            <v>BTN_Bi_P_TRAB_5,75</v>
          </cell>
          <cell r="B315" t="str">
            <v>5,75</v>
          </cell>
          <cell r="C315"/>
          <cell r="D315"/>
          <cell r="E315"/>
          <cell r="F315"/>
        </row>
        <row r="316">
          <cell r="A316" t="str">
            <v>BTN_Bi_P_TRAB_6,9</v>
          </cell>
          <cell r="B316" t="str">
            <v>6,9</v>
          </cell>
          <cell r="C316"/>
          <cell r="D316"/>
          <cell r="E316"/>
          <cell r="F316"/>
        </row>
        <row r="317">
          <cell r="A317" t="str">
            <v>BTN_Bi_P_TRAB_10,35</v>
          </cell>
          <cell r="B317" t="str">
            <v>10,35</v>
          </cell>
          <cell r="C317"/>
          <cell r="D317"/>
          <cell r="E317"/>
          <cell r="F317"/>
        </row>
        <row r="318">
          <cell r="A318" t="str">
            <v>BTN_Bi_P_TRAB_13,8</v>
          </cell>
          <cell r="B318" t="str">
            <v>13,8</v>
          </cell>
          <cell r="C318"/>
          <cell r="D318"/>
          <cell r="E318"/>
          <cell r="F318"/>
        </row>
        <row r="319">
          <cell r="A319" t="str">
            <v>BTN_Bi_P_TRAB_17,25</v>
          </cell>
          <cell r="B319" t="str">
            <v>17,25</v>
          </cell>
          <cell r="C319"/>
          <cell r="D319"/>
          <cell r="E319"/>
          <cell r="F319"/>
        </row>
        <row r="320">
          <cell r="A320" t="str">
            <v>BTN_Bi_P_TRAB_20,7</v>
          </cell>
          <cell r="B320" t="str">
            <v>20,7</v>
          </cell>
          <cell r="C320"/>
          <cell r="D320"/>
          <cell r="E320"/>
          <cell r="F320"/>
        </row>
        <row r="321">
          <cell r="B321" t="str">
            <v>Tarifa tri-horária</v>
          </cell>
          <cell r="C321"/>
          <cell r="D321"/>
          <cell r="E321"/>
          <cell r="F321"/>
        </row>
        <row r="322">
          <cell r="A322" t="str">
            <v>BTN_Tri_P_TRAB_1,15</v>
          </cell>
          <cell r="B322" t="str">
            <v>1,15</v>
          </cell>
          <cell r="C322"/>
          <cell r="D322"/>
          <cell r="E322"/>
          <cell r="F322"/>
        </row>
        <row r="323">
          <cell r="A323" t="str">
            <v>BTN_Tri_P_TRAB_2,3</v>
          </cell>
          <cell r="B323" t="str">
            <v>2,3</v>
          </cell>
          <cell r="C323"/>
          <cell r="D323"/>
          <cell r="E323"/>
          <cell r="F323"/>
        </row>
        <row r="324">
          <cell r="A324" t="str">
            <v>BTN_Tri_P_TRAB_3,45</v>
          </cell>
          <cell r="B324" t="str">
            <v>3,45</v>
          </cell>
          <cell r="C324"/>
          <cell r="D324"/>
          <cell r="E324"/>
          <cell r="F324"/>
        </row>
        <row r="325">
          <cell r="A325" t="str">
            <v>BTN_Tri_P_TRAB_4,6</v>
          </cell>
          <cell r="B325" t="str">
            <v>4,6</v>
          </cell>
          <cell r="C325"/>
          <cell r="D325"/>
          <cell r="E325"/>
          <cell r="F325"/>
        </row>
        <row r="326">
          <cell r="A326" t="str">
            <v>BTN_Tri_P_TRAB_5,75</v>
          </cell>
          <cell r="B326" t="str">
            <v>5,75</v>
          </cell>
          <cell r="C326"/>
          <cell r="D326"/>
          <cell r="E326"/>
          <cell r="F326"/>
        </row>
        <row r="327">
          <cell r="A327" t="str">
            <v>BTN_Tri_P_TRAB_6,9</v>
          </cell>
          <cell r="B327" t="str">
            <v>6,9</v>
          </cell>
          <cell r="C327"/>
          <cell r="D327"/>
          <cell r="E327"/>
          <cell r="F327"/>
        </row>
        <row r="328">
          <cell r="A328" t="str">
            <v>BTN_Tri_P_TRAB_10,35</v>
          </cell>
          <cell r="B328" t="str">
            <v>10,35</v>
          </cell>
          <cell r="C328"/>
          <cell r="D328"/>
          <cell r="E328"/>
          <cell r="F328"/>
        </row>
        <row r="329">
          <cell r="A329" t="str">
            <v>BTN_Tri_P_TRAB_13,8</v>
          </cell>
          <cell r="B329" t="str">
            <v>13,8</v>
          </cell>
          <cell r="C329"/>
          <cell r="D329"/>
          <cell r="E329"/>
          <cell r="F329"/>
        </row>
        <row r="330">
          <cell r="A330" t="str">
            <v>BTN_Tri_P_TRAB_17,25</v>
          </cell>
          <cell r="B330" t="str">
            <v>17,25</v>
          </cell>
          <cell r="C330"/>
          <cell r="D330"/>
          <cell r="E330"/>
          <cell r="F330"/>
        </row>
        <row r="331">
          <cell r="A331" t="str">
            <v>BTN_Tri_P_TRAB_20,7</v>
          </cell>
          <cell r="B331" t="str">
            <v>20,7</v>
          </cell>
          <cell r="C331"/>
          <cell r="D331"/>
          <cell r="E331"/>
          <cell r="F331"/>
        </row>
        <row r="332">
          <cell r="B332" t="str">
            <v>Energia Activa</v>
          </cell>
          <cell r="C332">
            <v>367972.68803429999</v>
          </cell>
          <cell r="D332">
            <v>370216.2217387</v>
          </cell>
          <cell r="E332">
            <v>371708.23230929999</v>
          </cell>
          <cell r="F332">
            <v>373108.26312949997</v>
          </cell>
        </row>
        <row r="333">
          <cell r="B333" t="str">
            <v>Tarifa Simples</v>
          </cell>
          <cell r="C333">
            <v>260353.27776629999</v>
          </cell>
          <cell r="D333">
            <v>262742.87479570002</v>
          </cell>
          <cell r="E333">
            <v>263776.91435889999</v>
          </cell>
          <cell r="F333">
            <v>264753.241041</v>
          </cell>
        </row>
        <row r="334">
          <cell r="A334" t="str">
            <v>BTN_TRAB_E_Energia Simples</v>
          </cell>
          <cell r="B334" t="str">
            <v>Energia Simples</v>
          </cell>
          <cell r="C334">
            <v>260353.27776629999</v>
          </cell>
          <cell r="D334">
            <v>262742.87479570002</v>
          </cell>
          <cell r="E334">
            <v>263776.91435889999</v>
          </cell>
          <cell r="F334">
            <v>264753.241041</v>
          </cell>
        </row>
        <row r="335">
          <cell r="B335" t="str">
            <v>Energia Simples - 1,15</v>
          </cell>
          <cell r="C335">
            <v>14.65</v>
          </cell>
          <cell r="D335"/>
          <cell r="E335"/>
          <cell r="F335"/>
        </row>
        <row r="336">
          <cell r="B336" t="str">
            <v>Energia Simples - 2,3</v>
          </cell>
          <cell r="C336"/>
          <cell r="D336"/>
          <cell r="E336"/>
          <cell r="F336"/>
        </row>
        <row r="337">
          <cell r="B337" t="str">
            <v>Energia Simples - 3,45</v>
          </cell>
          <cell r="C337">
            <v>10203.755105099999</v>
          </cell>
          <cell r="D337">
            <v>10409.9491739</v>
          </cell>
          <cell r="E337">
            <v>10456.9298098</v>
          </cell>
          <cell r="F337">
            <v>10498.8397348</v>
          </cell>
        </row>
        <row r="338">
          <cell r="B338" t="str">
            <v>Energia Simples - 4,6</v>
          </cell>
          <cell r="C338">
            <v>186.3667303</v>
          </cell>
          <cell r="D338">
            <v>190.0074315</v>
          </cell>
          <cell r="E338">
            <v>191.03630240000001</v>
          </cell>
          <cell r="F338">
            <v>191.89013420000001</v>
          </cell>
        </row>
        <row r="339">
          <cell r="B339" t="str">
            <v>Energia Simples - 5,75</v>
          </cell>
          <cell r="C339">
            <v>194.5401588</v>
          </cell>
          <cell r="D339">
            <v>170.50908390000001</v>
          </cell>
          <cell r="E339">
            <v>171.43237300000001</v>
          </cell>
          <cell r="F339">
            <v>172.19858579999999</v>
          </cell>
        </row>
        <row r="340">
          <cell r="B340" t="str">
            <v>Energia Simples - 6,9</v>
          </cell>
          <cell r="C340">
            <v>147307.99528259999</v>
          </cell>
          <cell r="D340">
            <v>149102.42764720001</v>
          </cell>
          <cell r="E340">
            <v>149670.9300195</v>
          </cell>
          <cell r="F340">
            <v>150201.84048680001</v>
          </cell>
        </row>
        <row r="341">
          <cell r="B341" t="str">
            <v>Energia Simples - 10,35</v>
          </cell>
          <cell r="C341">
            <v>19311.2914203</v>
          </cell>
          <cell r="D341">
            <v>19342.604342499999</v>
          </cell>
          <cell r="E341">
            <v>19417.100501000001</v>
          </cell>
          <cell r="F341">
            <v>19486.7579329</v>
          </cell>
        </row>
        <row r="342">
          <cell r="B342" t="str">
            <v>Energia Simples - 13,80</v>
          </cell>
          <cell r="C342">
            <v>33463.012733600001</v>
          </cell>
          <cell r="D342">
            <v>33889.925892599997</v>
          </cell>
          <cell r="E342">
            <v>34027.105066099997</v>
          </cell>
          <cell r="F342">
            <v>34164.3863279</v>
          </cell>
        </row>
        <row r="343">
          <cell r="B343" t="str">
            <v>Energia Simples - 17,25</v>
          </cell>
          <cell r="C343">
            <v>35599.495140699997</v>
          </cell>
          <cell r="D343">
            <v>35788.801056299999</v>
          </cell>
          <cell r="E343">
            <v>35931.178533099999</v>
          </cell>
          <cell r="F343">
            <v>36067.337254700004</v>
          </cell>
        </row>
        <row r="344">
          <cell r="B344" t="str">
            <v>Energia Simples - 20,7</v>
          </cell>
          <cell r="C344">
            <v>14072.1711949</v>
          </cell>
          <cell r="D344">
            <v>13848.6501678</v>
          </cell>
          <cell r="E344">
            <v>13911.201754</v>
          </cell>
          <cell r="F344">
            <v>13969.9905839</v>
          </cell>
        </row>
        <row r="345">
          <cell r="B345" t="str">
            <v>Tarifa_bi-horária</v>
          </cell>
          <cell r="C345">
            <v>6234.3555589999996</v>
          </cell>
          <cell r="D345">
            <v>6258.2955197000001</v>
          </cell>
          <cell r="E345">
            <v>6288.2549203999997</v>
          </cell>
          <cell r="F345">
            <v>6314.6757349999998</v>
          </cell>
        </row>
        <row r="346">
          <cell r="A346" t="str">
            <v>BTN_Bi_TRAB_E_Horas fora vazio</v>
          </cell>
          <cell r="B346" t="str">
            <v>Horas fora vazio</v>
          </cell>
          <cell r="C346">
            <v>4785.9975390999998</v>
          </cell>
          <cell r="D346">
            <v>4772.6008838999996</v>
          </cell>
          <cell r="E346">
            <v>4795.5860407999999</v>
          </cell>
          <cell r="F346">
            <v>4815.7545780999999</v>
          </cell>
        </row>
        <row r="347">
          <cell r="B347" t="str">
            <v>Horas fora vazio - 1,15</v>
          </cell>
          <cell r="C347"/>
          <cell r="D347"/>
          <cell r="E347"/>
          <cell r="F347"/>
        </row>
        <row r="348">
          <cell r="B348" t="str">
            <v>Horas fora vazio - 2,3</v>
          </cell>
          <cell r="C348"/>
          <cell r="D348"/>
          <cell r="E348"/>
          <cell r="F348"/>
        </row>
        <row r="349">
          <cell r="B349" t="str">
            <v>Horas fora vazio - 3,45</v>
          </cell>
          <cell r="C349"/>
          <cell r="D349"/>
          <cell r="E349"/>
          <cell r="F349"/>
        </row>
        <row r="350">
          <cell r="B350" t="str">
            <v>Horas fora vazio - 4,6</v>
          </cell>
          <cell r="C350"/>
          <cell r="D350"/>
          <cell r="E350"/>
          <cell r="F350"/>
        </row>
        <row r="351">
          <cell r="B351" t="str">
            <v>Horas fora vazio - 5,75</v>
          </cell>
          <cell r="C351"/>
          <cell r="D351"/>
          <cell r="E351"/>
          <cell r="F351"/>
        </row>
        <row r="352">
          <cell r="B352" t="str">
            <v>Horas fora vazio - 6,9</v>
          </cell>
          <cell r="C352">
            <v>2241.6247023999999</v>
          </cell>
          <cell r="D352">
            <v>2210.8368015999999</v>
          </cell>
          <cell r="E352">
            <v>2221.0607635000001</v>
          </cell>
          <cell r="F352">
            <v>2229.8292955000002</v>
          </cell>
        </row>
        <row r="353">
          <cell r="B353" t="str">
            <v>Horas fora vazio - 10,35</v>
          </cell>
          <cell r="C353">
            <v>284.47717349999999</v>
          </cell>
          <cell r="D353">
            <v>284.05755190000002</v>
          </cell>
          <cell r="E353">
            <v>285.59569490000001</v>
          </cell>
          <cell r="F353">
            <v>286.8721572</v>
          </cell>
        </row>
        <row r="354">
          <cell r="B354" t="str">
            <v>Horas fora vazio - 13,80</v>
          </cell>
          <cell r="C354"/>
          <cell r="D354"/>
          <cell r="E354"/>
          <cell r="F354"/>
        </row>
        <row r="355">
          <cell r="B355" t="str">
            <v>Horas fora vazio - 17,25</v>
          </cell>
          <cell r="C355">
            <v>1867.5804464</v>
          </cell>
          <cell r="D355">
            <v>1881.894106</v>
          </cell>
          <cell r="E355">
            <v>1892.0843709000001</v>
          </cell>
          <cell r="F355">
            <v>1900.5409921999999</v>
          </cell>
        </row>
        <row r="356">
          <cell r="B356" t="str">
            <v>Horas fora vazio - 20,7</v>
          </cell>
          <cell r="C356">
            <v>392.31521679999997</v>
          </cell>
          <cell r="D356">
            <v>395.8124244</v>
          </cell>
          <cell r="E356">
            <v>396.8452115</v>
          </cell>
          <cell r="F356">
            <v>398.51213319999999</v>
          </cell>
        </row>
        <row r="357">
          <cell r="A357" t="str">
            <v>BTN_Bi_TRAB_E_Horas de vazio</v>
          </cell>
          <cell r="B357" t="str">
            <v>Horas de vazio</v>
          </cell>
          <cell r="C357">
            <v>1448.3580199</v>
          </cell>
          <cell r="D357">
            <v>1485.6946358</v>
          </cell>
          <cell r="E357">
            <v>1492.6688796000001</v>
          </cell>
          <cell r="F357">
            <v>1498.9211568999999</v>
          </cell>
        </row>
        <row r="358">
          <cell r="B358" t="str">
            <v>Horas de vazio - 1,15</v>
          </cell>
          <cell r="C358"/>
          <cell r="D358"/>
          <cell r="E358"/>
          <cell r="F358"/>
        </row>
        <row r="359">
          <cell r="B359" t="str">
            <v>Horas de vazio - 2,3</v>
          </cell>
          <cell r="C359"/>
          <cell r="D359"/>
          <cell r="E359"/>
          <cell r="F359"/>
        </row>
        <row r="360">
          <cell r="B360" t="str">
            <v>Horas de vazio - 3,45</v>
          </cell>
          <cell r="C360"/>
          <cell r="D360"/>
          <cell r="E360"/>
          <cell r="F360"/>
        </row>
        <row r="361">
          <cell r="B361" t="str">
            <v>Horas de vazio - 4,6</v>
          </cell>
          <cell r="C361"/>
          <cell r="D361"/>
          <cell r="E361"/>
          <cell r="F361"/>
        </row>
        <row r="362">
          <cell r="B362" t="str">
            <v>Horas de vazio - 5,75</v>
          </cell>
          <cell r="C362"/>
          <cell r="D362"/>
          <cell r="E362"/>
          <cell r="F362"/>
        </row>
        <row r="363">
          <cell r="B363" t="str">
            <v>Horas de vazio - 6,9</v>
          </cell>
          <cell r="C363">
            <v>682.52124030000004</v>
          </cell>
          <cell r="D363">
            <v>699.24559880000004</v>
          </cell>
          <cell r="E363">
            <v>702.52896339999995</v>
          </cell>
          <cell r="F363">
            <v>705.30430890000002</v>
          </cell>
        </row>
        <row r="364">
          <cell r="B364" t="str">
            <v>Horas de vazio - 10,35</v>
          </cell>
          <cell r="C364">
            <v>81.860430199999996</v>
          </cell>
          <cell r="D364">
            <v>84.062826200000003</v>
          </cell>
          <cell r="E364">
            <v>84.518017900000004</v>
          </cell>
          <cell r="F364">
            <v>84.895768899999993</v>
          </cell>
        </row>
        <row r="365">
          <cell r="B365" t="str">
            <v>Horas de vazio - 13,80</v>
          </cell>
          <cell r="C365"/>
          <cell r="D365"/>
          <cell r="E365"/>
          <cell r="F365"/>
        </row>
        <row r="366">
          <cell r="B366" t="str">
            <v>Horas de vazio - 17,25</v>
          </cell>
          <cell r="C366">
            <v>487.24914089999999</v>
          </cell>
          <cell r="D366">
            <v>500.0552447</v>
          </cell>
          <cell r="E366">
            <v>502.76299319999998</v>
          </cell>
          <cell r="F366">
            <v>505.01007879999997</v>
          </cell>
        </row>
        <row r="367">
          <cell r="B367" t="str">
            <v>Horas de vazio - 20,7</v>
          </cell>
          <cell r="C367">
            <v>196.72720849999999</v>
          </cell>
          <cell r="D367">
            <v>202.33096610000001</v>
          </cell>
          <cell r="E367">
            <v>202.85890509999999</v>
          </cell>
          <cell r="F367">
            <v>203.71100029999999</v>
          </cell>
        </row>
        <row r="368">
          <cell r="B368" t="str">
            <v>Tarifa Tri-horária</v>
          </cell>
          <cell r="C368">
            <v>101385.054709</v>
          </cell>
          <cell r="D368">
            <v>101215.0514233</v>
          </cell>
          <cell r="E368">
            <v>101643.06303</v>
          </cell>
          <cell r="F368">
            <v>102040.3463535</v>
          </cell>
        </row>
        <row r="369">
          <cell r="A369" t="str">
            <v>BTN_Tri_TRAB_E_Horas de ponta</v>
          </cell>
          <cell r="B369" t="str">
            <v>Horas de ponta</v>
          </cell>
          <cell r="C369">
            <v>26400.963805700001</v>
          </cell>
          <cell r="D369">
            <v>26264.940937200001</v>
          </cell>
          <cell r="E369">
            <v>26376.299299400001</v>
          </cell>
          <cell r="F369">
            <v>26480.0683159</v>
          </cell>
        </row>
        <row r="370">
          <cell r="B370" t="str">
            <v>Horas de ponta - 1,15</v>
          </cell>
          <cell r="C370">
            <v>-3.6570342999999998</v>
          </cell>
          <cell r="D370">
            <v>-4.0054232000000001</v>
          </cell>
          <cell r="E370">
            <v>-4.0113662000000003</v>
          </cell>
          <cell r="F370">
            <v>-4.0161389999999999</v>
          </cell>
        </row>
        <row r="371">
          <cell r="B371" t="str">
            <v>Horas de ponta - 2,3</v>
          </cell>
          <cell r="C371"/>
          <cell r="D371"/>
          <cell r="E371"/>
          <cell r="F371"/>
        </row>
        <row r="372">
          <cell r="B372" t="str">
            <v>Horas de ponta - 3,45</v>
          </cell>
          <cell r="C372">
            <v>977.94424860000004</v>
          </cell>
          <cell r="D372">
            <v>996.64018920000001</v>
          </cell>
          <cell r="E372">
            <v>1000.0943035</v>
          </cell>
          <cell r="F372">
            <v>1003.7833862</v>
          </cell>
        </row>
        <row r="373">
          <cell r="B373" t="str">
            <v>Horas de ponta - 4,6</v>
          </cell>
          <cell r="C373">
            <v>7.2042194000000004</v>
          </cell>
          <cell r="D373">
            <v>5.9327188</v>
          </cell>
          <cell r="E373">
            <v>5.9449208999999996</v>
          </cell>
          <cell r="F373">
            <v>5.9548448</v>
          </cell>
        </row>
        <row r="374">
          <cell r="B374" t="str">
            <v>Horas de ponta - 5,75</v>
          </cell>
          <cell r="C374">
            <v>33.4458536</v>
          </cell>
          <cell r="D374">
            <v>33.879681400000003</v>
          </cell>
          <cell r="E374">
            <v>34.063136700000001</v>
          </cell>
          <cell r="F374">
            <v>34.215380799999998</v>
          </cell>
        </row>
        <row r="375">
          <cell r="B375" t="str">
            <v>Horas de ponta - 6,9</v>
          </cell>
          <cell r="C375">
            <v>11499.8499219</v>
          </cell>
          <cell r="D375">
            <v>11355.312880699999</v>
          </cell>
          <cell r="E375">
            <v>11401.660095400001</v>
          </cell>
          <cell r="F375">
            <v>11445.2484184</v>
          </cell>
        </row>
        <row r="376">
          <cell r="B376" t="str">
            <v>Horas de ponta - 10,35</v>
          </cell>
          <cell r="C376">
            <v>2230.8204801000002</v>
          </cell>
          <cell r="D376">
            <v>2278.9803221000002</v>
          </cell>
          <cell r="E376">
            <v>2287.7558463999999</v>
          </cell>
          <cell r="F376">
            <v>2295.7997875000001</v>
          </cell>
        </row>
        <row r="377">
          <cell r="B377" t="str">
            <v>Horas de ponta - 13,80</v>
          </cell>
          <cell r="C377">
            <v>3357.8362849</v>
          </cell>
          <cell r="D377">
            <v>3326.4011747</v>
          </cell>
          <cell r="E377">
            <v>3341.1583037</v>
          </cell>
          <cell r="F377">
            <v>3354.4908685999999</v>
          </cell>
        </row>
        <row r="378">
          <cell r="B378" t="str">
            <v>Horas de ponta - 17,25</v>
          </cell>
          <cell r="C378">
            <v>6194.6048352999996</v>
          </cell>
          <cell r="D378">
            <v>6177.7632551999995</v>
          </cell>
          <cell r="E378">
            <v>6205.9517296000004</v>
          </cell>
          <cell r="F378">
            <v>6232.0433446999996</v>
          </cell>
        </row>
        <row r="379">
          <cell r="B379" t="str">
            <v>Horas de ponta - 20,7</v>
          </cell>
          <cell r="C379">
            <v>2102.9149962000001</v>
          </cell>
          <cell r="D379">
            <v>2094.0361382999999</v>
          </cell>
          <cell r="E379">
            <v>2103.6823294000001</v>
          </cell>
          <cell r="F379">
            <v>2112.5484239000002</v>
          </cell>
        </row>
        <row r="380">
          <cell r="A380" t="str">
            <v>BTN_Tri_TRAB_E_Horas cheia</v>
          </cell>
          <cell r="B380" t="str">
            <v>Horas cheia</v>
          </cell>
          <cell r="C380">
            <v>50497.798031899998</v>
          </cell>
          <cell r="D380">
            <v>49975.898949900002</v>
          </cell>
          <cell r="E380">
            <v>50187.044147200002</v>
          </cell>
          <cell r="F380">
            <v>50382.944571599997</v>
          </cell>
        </row>
        <row r="381">
          <cell r="B381" t="str">
            <v>Horas cheia - 1,15</v>
          </cell>
          <cell r="C381">
            <v>-7.3942902000000004</v>
          </cell>
          <cell r="D381">
            <v>-8.0995156999999995</v>
          </cell>
          <cell r="E381">
            <v>-8.1125427000000006</v>
          </cell>
          <cell r="F381">
            <v>-8.1230405999999995</v>
          </cell>
        </row>
        <row r="382">
          <cell r="B382" t="str">
            <v>Horas cheia - 2,3</v>
          </cell>
          <cell r="C382"/>
          <cell r="D382"/>
          <cell r="E382"/>
          <cell r="F382"/>
        </row>
        <row r="383">
          <cell r="B383" t="str">
            <v>Horas cheia - 3,45</v>
          </cell>
          <cell r="C383">
            <v>1791.4689968</v>
          </cell>
          <cell r="D383">
            <v>1834.2272034</v>
          </cell>
          <cell r="E383">
            <v>1840.7070251</v>
          </cell>
          <cell r="F383">
            <v>1847.486038</v>
          </cell>
        </row>
        <row r="384">
          <cell r="B384" t="str">
            <v>Horas cheia - 4,6</v>
          </cell>
          <cell r="C384">
            <v>25.618595200000001</v>
          </cell>
          <cell r="D384">
            <v>22.034319199999999</v>
          </cell>
          <cell r="E384">
            <v>22.079637900000002</v>
          </cell>
          <cell r="F384">
            <v>22.1164962</v>
          </cell>
        </row>
        <row r="385">
          <cell r="B385" t="str">
            <v>Horas cheia - 5,75</v>
          </cell>
          <cell r="C385">
            <v>64.012989000000005</v>
          </cell>
          <cell r="D385">
            <v>63.1242126</v>
          </cell>
          <cell r="E385">
            <v>63.466023700000001</v>
          </cell>
          <cell r="F385">
            <v>63.749683300000001</v>
          </cell>
        </row>
        <row r="386">
          <cell r="B386" t="str">
            <v>Horas cheia - 6,9</v>
          </cell>
          <cell r="C386">
            <v>21136.9801749</v>
          </cell>
          <cell r="D386">
            <v>20866.7544543</v>
          </cell>
          <cell r="E386">
            <v>20950.9331385</v>
          </cell>
          <cell r="F386">
            <v>21029.748269200001</v>
          </cell>
        </row>
        <row r="387">
          <cell r="B387" t="str">
            <v>Horas cheia - 10,35</v>
          </cell>
          <cell r="C387">
            <v>4593.6658041000001</v>
          </cell>
          <cell r="D387">
            <v>4617.2092977000002</v>
          </cell>
          <cell r="E387">
            <v>4635.0165668</v>
          </cell>
          <cell r="F387">
            <v>4651.3079378000002</v>
          </cell>
        </row>
        <row r="388">
          <cell r="B388" t="str">
            <v>Horas cheia - 13,80</v>
          </cell>
          <cell r="C388">
            <v>6828.9667541999997</v>
          </cell>
          <cell r="D388">
            <v>6729.6793451000003</v>
          </cell>
          <cell r="E388">
            <v>6759.6838552999998</v>
          </cell>
          <cell r="F388">
            <v>6786.6979111999999</v>
          </cell>
        </row>
        <row r="389">
          <cell r="B389" t="str">
            <v>Horas cheia - 17,25</v>
          </cell>
          <cell r="C389">
            <v>12321.401087</v>
          </cell>
          <cell r="D389">
            <v>12193.970746700001</v>
          </cell>
          <cell r="E389">
            <v>12249.467604699999</v>
          </cell>
          <cell r="F389">
            <v>12300.9626291</v>
          </cell>
        </row>
        <row r="390">
          <cell r="B390" t="str">
            <v>Horas cheia - 20,7</v>
          </cell>
          <cell r="C390">
            <v>3743.0779209000002</v>
          </cell>
          <cell r="D390">
            <v>3656.9988865999999</v>
          </cell>
          <cell r="E390">
            <v>3673.8028379000002</v>
          </cell>
          <cell r="F390">
            <v>3688.9986474000002</v>
          </cell>
        </row>
        <row r="391">
          <cell r="A391" t="str">
            <v>BTN_Tri_TRAB_E_Horas de vazio</v>
          </cell>
          <cell r="B391" t="str">
            <v>Horas de vazio</v>
          </cell>
          <cell r="C391">
            <v>24486.292871400001</v>
          </cell>
          <cell r="D391">
            <v>24974.2115362</v>
          </cell>
          <cell r="E391">
            <v>25079.719583400001</v>
          </cell>
          <cell r="F391">
            <v>25177.333466</v>
          </cell>
        </row>
        <row r="392">
          <cell r="B392" t="str">
            <v>Horas de vazio - 1,15</v>
          </cell>
          <cell r="C392">
            <v>-5.8108006999999997</v>
          </cell>
          <cell r="D392">
            <v>-6.3663426999999997</v>
          </cell>
          <cell r="E392">
            <v>-6.3782626000000002</v>
          </cell>
          <cell r="F392">
            <v>-6.3879260999999996</v>
          </cell>
        </row>
        <row r="393">
          <cell r="B393" t="str">
            <v>Horas de vazio - 2,3</v>
          </cell>
          <cell r="C393"/>
          <cell r="D393"/>
          <cell r="E393"/>
          <cell r="F393"/>
        </row>
        <row r="394">
          <cell r="B394" t="str">
            <v>Horas de vazio - 3,45</v>
          </cell>
          <cell r="C394">
            <v>778.68743819999997</v>
          </cell>
          <cell r="D394">
            <v>802.13111230000004</v>
          </cell>
          <cell r="E394">
            <v>804.88619789999996</v>
          </cell>
          <cell r="F394">
            <v>807.77884119999999</v>
          </cell>
        </row>
        <row r="395">
          <cell r="B395" t="str">
            <v>Horas de vazio - 4,6</v>
          </cell>
          <cell r="C395">
            <v>39.901263800000002</v>
          </cell>
          <cell r="D395">
            <v>40.380370200000002</v>
          </cell>
          <cell r="E395">
            <v>40.463421799999999</v>
          </cell>
          <cell r="F395">
            <v>40.530968799999997</v>
          </cell>
        </row>
        <row r="396">
          <cell r="B396" t="str">
            <v>Horas de vazio - 5,75</v>
          </cell>
          <cell r="C396">
            <v>35.193861900000002</v>
          </cell>
          <cell r="D396">
            <v>35.877146600000003</v>
          </cell>
          <cell r="E396">
            <v>36.071417699999998</v>
          </cell>
          <cell r="F396">
            <v>36.232637799999999</v>
          </cell>
        </row>
        <row r="397">
          <cell r="B397" t="str">
            <v>Horas de vazio - 6,9</v>
          </cell>
          <cell r="C397">
            <v>10033.2228698</v>
          </cell>
          <cell r="D397">
            <v>10234.186597800001</v>
          </cell>
          <cell r="E397">
            <v>10275.1547324</v>
          </cell>
          <cell r="F397">
            <v>10313.4679148</v>
          </cell>
        </row>
        <row r="398">
          <cell r="B398" t="str">
            <v>Horas de vazio - 10,35</v>
          </cell>
          <cell r="C398">
            <v>2313.4891816999998</v>
          </cell>
          <cell r="D398">
            <v>2365.7801466999999</v>
          </cell>
          <cell r="E398">
            <v>2374.9983102000001</v>
          </cell>
          <cell r="F398">
            <v>2383.3521356000001</v>
          </cell>
        </row>
        <row r="399">
          <cell r="B399" t="str">
            <v>Horas de vazio - 13,80</v>
          </cell>
          <cell r="C399">
            <v>3235.3024313000001</v>
          </cell>
          <cell r="D399">
            <v>3299.8318785000001</v>
          </cell>
          <cell r="E399">
            <v>3314.5134760999999</v>
          </cell>
          <cell r="F399">
            <v>3327.6929788000002</v>
          </cell>
        </row>
        <row r="400">
          <cell r="B400" t="str">
            <v>Horas de vazio - 17,25</v>
          </cell>
          <cell r="C400">
            <v>5970.1300540000002</v>
          </cell>
          <cell r="D400">
            <v>6099.8978759000001</v>
          </cell>
          <cell r="E400">
            <v>6127.3002938999998</v>
          </cell>
          <cell r="F400">
            <v>6153.0537206999998</v>
          </cell>
        </row>
        <row r="401">
          <cell r="B401" t="str">
            <v>Horas de vazio - 20,7</v>
          </cell>
          <cell r="C401">
            <v>2086.1765713999998</v>
          </cell>
          <cell r="D401">
            <v>2102.4927508999999</v>
          </cell>
          <cell r="E401">
            <v>2112.709996</v>
          </cell>
          <cell r="F401">
            <v>2121.6121944000001</v>
          </cell>
        </row>
        <row r="402">
          <cell r="B402" t="str">
            <v>Vendas Não Aplicável</v>
          </cell>
          <cell r="C402"/>
          <cell r="D402"/>
          <cell r="E402"/>
          <cell r="F402"/>
        </row>
      </sheetData>
      <sheetData sheetId="12">
        <row r="12">
          <cell r="C12" t="str">
            <v>2019 Total_E</v>
          </cell>
          <cell r="D12" t="str">
            <v>2019 Total_UGS</v>
          </cell>
          <cell r="E12" t="str">
            <v>2019 Total_URT</v>
          </cell>
          <cell r="F12" t="str">
            <v>2019 Total_URD (AT)</v>
          </cell>
          <cell r="G12" t="str">
            <v>2019 Total_URD (MT)</v>
          </cell>
          <cell r="H12" t="str">
            <v>2019 Total_URD (BT)</v>
          </cell>
          <cell r="I12" t="str">
            <v>2019 Total_C (MT)</v>
          </cell>
          <cell r="J12" t="str">
            <v>2019 Total_C (BTE)</v>
          </cell>
          <cell r="K12" t="str">
            <v>2019 Total_C (BTN)</v>
          </cell>
          <cell r="L12" t="str">
            <v>2020 Total_E</v>
          </cell>
          <cell r="M12" t="str">
            <v>2020 Total_UGS</v>
          </cell>
          <cell r="N12" t="str">
            <v>2020 Total_URT</v>
          </cell>
          <cell r="O12" t="str">
            <v>2020 Total_URD (AT)</v>
          </cell>
          <cell r="P12" t="str">
            <v>2020 Total_URD (MT)</v>
          </cell>
          <cell r="Q12" t="str">
            <v>2020 Total_URD (BT)</v>
          </cell>
          <cell r="R12" t="str">
            <v>2020 Total_C (MT)</v>
          </cell>
          <cell r="S12" t="str">
            <v>2020 Total_C (BTE)</v>
          </cell>
          <cell r="T12" t="str">
            <v>2020 Total_C (BTN)</v>
          </cell>
          <cell r="U12" t="str">
            <v>2021 Total_E</v>
          </cell>
          <cell r="V12" t="str">
            <v>2021 Total_UGS</v>
          </cell>
          <cell r="W12" t="str">
            <v>2021 Total_URT</v>
          </cell>
          <cell r="X12" t="str">
            <v>2021 Total_URD (AT)</v>
          </cell>
          <cell r="Y12" t="str">
            <v>2021 Total_URD (MT)</v>
          </cell>
          <cell r="Z12" t="str">
            <v>2021 Total_URD (BT)</v>
          </cell>
          <cell r="AA12" t="str">
            <v>2021 Total_C (MT)</v>
          </cell>
          <cell r="AB12" t="str">
            <v>2021 Total_C (BTE)</v>
          </cell>
          <cell r="AC12" t="str">
            <v>2021 Total_C (BTN)</v>
          </cell>
          <cell r="AD12" t="str">
            <v>2022 Total_E</v>
          </cell>
          <cell r="AE12" t="str">
            <v>2022 Total_UGS</v>
          </cell>
          <cell r="AF12" t="str">
            <v>2022 Total_URT</v>
          </cell>
          <cell r="AG12" t="str">
            <v>2022 Total_URD (AT)</v>
          </cell>
          <cell r="AH12" t="str">
            <v>2022 Total_URD (MT)</v>
          </cell>
          <cell r="AI12" t="str">
            <v>2022 Total_URD (BT)</v>
          </cell>
          <cell r="AJ12" t="str">
            <v>2022 Total_C (MT)</v>
          </cell>
          <cell r="AK12" t="str">
            <v>2022 Total_C (BTE)</v>
          </cell>
          <cell r="AL12" t="str">
            <v>2022 Total_C (BTN)</v>
          </cell>
        </row>
        <row r="13">
          <cell r="B13"/>
          <cell r="C13" t="str">
            <v>2019 Total</v>
          </cell>
          <cell r="D13"/>
          <cell r="E13"/>
          <cell r="F13"/>
          <cell r="G13"/>
          <cell r="H13"/>
          <cell r="I13"/>
          <cell r="J13"/>
          <cell r="K13"/>
          <cell r="L13" t="str">
            <v>2020 Total</v>
          </cell>
          <cell r="M13"/>
          <cell r="N13"/>
          <cell r="O13"/>
          <cell r="P13"/>
          <cell r="Q13"/>
          <cell r="R13"/>
          <cell r="S13"/>
          <cell r="T13"/>
          <cell r="U13" t="str">
            <v>2021 Total</v>
          </cell>
          <cell r="V13"/>
          <cell r="W13"/>
          <cell r="X13"/>
          <cell r="Y13"/>
          <cell r="Z13"/>
          <cell r="AA13"/>
          <cell r="AB13"/>
          <cell r="AC13"/>
          <cell r="AD13" t="str">
            <v>2022 Total</v>
          </cell>
          <cell r="AE13"/>
          <cell r="AF13"/>
          <cell r="AG13"/>
          <cell r="AH13"/>
          <cell r="AI13"/>
          <cell r="AJ13"/>
          <cell r="AK13"/>
          <cell r="AL13"/>
        </row>
        <row r="14">
          <cell r="B14"/>
          <cell r="C14" t="str">
            <v>E</v>
          </cell>
          <cell r="D14" t="str">
            <v>UGS</v>
          </cell>
          <cell r="E14" t="str">
            <v>URT</v>
          </cell>
          <cell r="F14" t="str">
            <v>URD (AT)</v>
          </cell>
          <cell r="G14" t="str">
            <v>URD (MT)</v>
          </cell>
          <cell r="H14" t="str">
            <v>URD (BT)</v>
          </cell>
          <cell r="I14" t="str">
            <v>C (MT)</v>
          </cell>
          <cell r="J14" t="str">
            <v>C (BTE)</v>
          </cell>
          <cell r="K14" t="str">
            <v>C (BTN)</v>
          </cell>
          <cell r="L14" t="str">
            <v>E</v>
          </cell>
          <cell r="M14" t="str">
            <v>UGS</v>
          </cell>
          <cell r="N14" t="str">
            <v>URT</v>
          </cell>
          <cell r="O14" t="str">
            <v>URD (AT)</v>
          </cell>
          <cell r="P14" t="str">
            <v>URD (MT)</v>
          </cell>
          <cell r="Q14" t="str">
            <v>URD (BT)</v>
          </cell>
          <cell r="R14" t="str">
            <v>C (MT)</v>
          </cell>
          <cell r="S14" t="str">
            <v>C (BTE)</v>
          </cell>
          <cell r="T14" t="str">
            <v>C (BTN)</v>
          </cell>
          <cell r="U14" t="str">
            <v>E</v>
          </cell>
          <cell r="V14" t="str">
            <v>UGS</v>
          </cell>
          <cell r="W14" t="str">
            <v>URT</v>
          </cell>
          <cell r="X14" t="str">
            <v>URD (AT)</v>
          </cell>
          <cell r="Y14" t="str">
            <v>URD (MT)</v>
          </cell>
          <cell r="Z14" t="str">
            <v>URD (BT)</v>
          </cell>
          <cell r="AA14" t="str">
            <v>C (MT)</v>
          </cell>
          <cell r="AB14" t="str">
            <v>C (BTE)</v>
          </cell>
          <cell r="AC14" t="str">
            <v>C (BTN)</v>
          </cell>
          <cell r="AD14" t="str">
            <v>E</v>
          </cell>
          <cell r="AE14" t="str">
            <v>UGS</v>
          </cell>
          <cell r="AF14" t="str">
            <v>URT</v>
          </cell>
          <cell r="AG14" t="str">
            <v>URD (AT)</v>
          </cell>
          <cell r="AH14" t="str">
            <v>URD (MT)</v>
          </cell>
          <cell r="AI14" t="str">
            <v>URD (BT)</v>
          </cell>
          <cell r="AJ14" t="str">
            <v>C (MT)</v>
          </cell>
          <cell r="AK14" t="str">
            <v>C (BTE)</v>
          </cell>
          <cell r="AL14" t="str">
            <v>C (BTN)</v>
          </cell>
        </row>
        <row r="15">
          <cell r="B15"/>
          <cell r="C15" t="str">
            <v>ADT</v>
          </cell>
          <cell r="D15"/>
          <cell r="E15"/>
          <cell r="F15"/>
          <cell r="G15"/>
          <cell r="H15"/>
          <cell r="I15"/>
          <cell r="J15"/>
          <cell r="K15"/>
          <cell r="L15"/>
          <cell r="M15"/>
          <cell r="N15"/>
          <cell r="O15"/>
          <cell r="P15"/>
          <cell r="Q15"/>
          <cell r="R15"/>
          <cell r="S15"/>
          <cell r="T15"/>
          <cell r="U15"/>
          <cell r="V15"/>
          <cell r="W15"/>
          <cell r="X15"/>
          <cell r="Y15"/>
          <cell r="Z15"/>
          <cell r="AA15"/>
          <cell r="AB15"/>
          <cell r="AC15"/>
          <cell r="AD15"/>
          <cell r="AE15"/>
          <cell r="AF15"/>
          <cell r="AG15"/>
          <cell r="AH15"/>
          <cell r="AI15"/>
          <cell r="AJ15"/>
          <cell r="AK15"/>
          <cell r="AL15"/>
        </row>
        <row r="16">
          <cell r="B16"/>
          <cell r="C16" t="str">
            <v>2019.TOTAL</v>
          </cell>
          <cell r="D16"/>
          <cell r="E16"/>
          <cell r="F16"/>
          <cell r="G16"/>
          <cell r="H16"/>
          <cell r="I16"/>
          <cell r="J16"/>
          <cell r="K16"/>
          <cell r="L16" t="str">
            <v>2020.TOTAL</v>
          </cell>
          <cell r="M16"/>
          <cell r="N16"/>
          <cell r="O16"/>
          <cell r="P16"/>
          <cell r="Q16"/>
          <cell r="R16"/>
          <cell r="S16"/>
          <cell r="T16"/>
          <cell r="U16" t="str">
            <v>2021.TOTAL</v>
          </cell>
          <cell r="V16"/>
          <cell r="W16"/>
          <cell r="X16"/>
          <cell r="Y16"/>
          <cell r="Z16"/>
          <cell r="AA16"/>
          <cell r="AB16"/>
          <cell r="AC16"/>
          <cell r="AD16" t="str">
            <v>2022.TOTAL</v>
          </cell>
          <cell r="AE16"/>
          <cell r="AF16"/>
          <cell r="AG16"/>
          <cell r="AH16"/>
          <cell r="AI16"/>
          <cell r="AJ16"/>
          <cell r="AK16"/>
          <cell r="AL16"/>
        </row>
        <row r="17">
          <cell r="B17"/>
          <cell r="C17" t="str">
            <v>E</v>
          </cell>
          <cell r="D17" t="str">
            <v>UGS</v>
          </cell>
          <cell r="E17" t="str">
            <v>URT</v>
          </cell>
          <cell r="F17" t="str">
            <v>URD (AT)</v>
          </cell>
          <cell r="G17" t="str">
            <v>URD (MT)</v>
          </cell>
          <cell r="H17" t="str">
            <v>URD (BT)</v>
          </cell>
          <cell r="I17" t="str">
            <v>C (MT)</v>
          </cell>
          <cell r="J17" t="str">
            <v>C (BTE)</v>
          </cell>
          <cell r="K17" t="str">
            <v>C (BTN)</v>
          </cell>
          <cell r="L17" t="str">
            <v>E</v>
          </cell>
          <cell r="M17" t="str">
            <v>UGS</v>
          </cell>
          <cell r="N17" t="str">
            <v>URT</v>
          </cell>
          <cell r="O17" t="str">
            <v>URD (AT)</v>
          </cell>
          <cell r="P17" t="str">
            <v>URD (MT)</v>
          </cell>
          <cell r="Q17" t="str">
            <v>URD (BT)</v>
          </cell>
          <cell r="R17" t="str">
            <v>C (MT)</v>
          </cell>
          <cell r="S17" t="str">
            <v>C (BTE)</v>
          </cell>
          <cell r="T17" t="str">
            <v>C (BTN)</v>
          </cell>
          <cell r="U17" t="str">
            <v>E</v>
          </cell>
          <cell r="V17" t="str">
            <v>UGS</v>
          </cell>
          <cell r="W17" t="str">
            <v>URT</v>
          </cell>
          <cell r="X17" t="str">
            <v>URD (AT)</v>
          </cell>
          <cell r="Y17" t="str">
            <v>URD (MT)</v>
          </cell>
          <cell r="Z17" t="str">
            <v>URD (BT)</v>
          </cell>
          <cell r="AA17" t="str">
            <v>C (MT)</v>
          </cell>
          <cell r="AB17" t="str">
            <v>C (BTE)</v>
          </cell>
          <cell r="AC17" t="str">
            <v>C (BTN)</v>
          </cell>
          <cell r="AD17" t="str">
            <v>E</v>
          </cell>
          <cell r="AE17" t="str">
            <v>UGS</v>
          </cell>
          <cell r="AF17" t="str">
            <v>URT</v>
          </cell>
          <cell r="AG17" t="str">
            <v>URD (AT)</v>
          </cell>
          <cell r="AH17" t="str">
            <v>URD (MT)</v>
          </cell>
          <cell r="AI17" t="str">
            <v>URD (BT)</v>
          </cell>
          <cell r="AJ17" t="str">
            <v>C (MT)</v>
          </cell>
          <cell r="AK17" t="str">
            <v>C (BTE)</v>
          </cell>
          <cell r="AL17" t="str">
            <v>C (BTN)</v>
          </cell>
        </row>
        <row r="18">
          <cell r="B18" t="str">
            <v>Vendas Totais</v>
          </cell>
          <cell r="C18">
            <v>56264683.7173746</v>
          </cell>
          <cell r="D18">
            <v>33659508.323951803</v>
          </cell>
          <cell r="E18">
            <v>4671662.0236465996</v>
          </cell>
          <cell r="F18">
            <v>1321502.3052967</v>
          </cell>
          <cell r="G18">
            <v>6405099.4823602</v>
          </cell>
          <cell r="H18">
            <v>14019748.288464401</v>
          </cell>
          <cell r="I18">
            <v>316009.87176050001</v>
          </cell>
          <cell r="J18">
            <v>18051.398069300001</v>
          </cell>
          <cell r="K18">
            <v>3073910.4664850999</v>
          </cell>
          <cell r="L18">
            <v>56598244.7133222</v>
          </cell>
          <cell r="M18">
            <v>33844390.597888499</v>
          </cell>
          <cell r="N18">
            <v>4694834.4715376999</v>
          </cell>
          <cell r="O18">
            <v>1328367.0108296999</v>
          </cell>
          <cell r="P18">
            <v>6434904.9423278002</v>
          </cell>
          <cell r="Q18">
            <v>14050633.7870808</v>
          </cell>
          <cell r="R18">
            <v>318610.79681159998</v>
          </cell>
          <cell r="S18">
            <v>18181.903008099998</v>
          </cell>
          <cell r="T18">
            <v>3082269.1844350998</v>
          </cell>
          <cell r="U18">
            <v>56834205.937856197</v>
          </cell>
          <cell r="V18">
            <v>33979945.1698974</v>
          </cell>
          <cell r="W18">
            <v>4709317.1321759</v>
          </cell>
          <cell r="X18">
            <v>1332912.7796032999</v>
          </cell>
          <cell r="Y18">
            <v>6453762.0470420001</v>
          </cell>
          <cell r="Z18">
            <v>14103391.7999334</v>
          </cell>
          <cell r="AA18">
            <v>319800.44996639999</v>
          </cell>
          <cell r="AB18">
            <v>18327.298931900001</v>
          </cell>
          <cell r="AC18">
            <v>3094626.9191749999</v>
          </cell>
          <cell r="AD18">
            <v>57058921.060834497</v>
          </cell>
          <cell r="AE18">
            <v>34110978.437303998</v>
          </cell>
          <cell r="AF18">
            <v>4723931.2926254999</v>
          </cell>
          <cell r="AG18">
            <v>1337402.8175637</v>
          </cell>
          <cell r="AH18">
            <v>6472936.6664816001</v>
          </cell>
          <cell r="AI18">
            <v>14155770.9749528</v>
          </cell>
          <cell r="AJ18">
            <v>320946.29310040001</v>
          </cell>
          <cell r="AK18">
            <v>18453.652832100001</v>
          </cell>
          <cell r="AL18">
            <v>3106863.4027367001</v>
          </cell>
        </row>
        <row r="19">
          <cell r="B19" t="str">
            <v>Vendas Alta Tensão</v>
          </cell>
          <cell r="C19"/>
          <cell r="D19"/>
          <cell r="E19"/>
          <cell r="F19"/>
          <cell r="G19"/>
          <cell r="H19"/>
          <cell r="I19"/>
          <cell r="J19"/>
          <cell r="K19"/>
          <cell r="L19"/>
          <cell r="M19"/>
          <cell r="N19"/>
          <cell r="O19"/>
          <cell r="P19"/>
          <cell r="Q19"/>
          <cell r="R19"/>
          <cell r="S19"/>
          <cell r="T19"/>
          <cell r="U19"/>
          <cell r="V19"/>
          <cell r="W19"/>
          <cell r="X19"/>
          <cell r="Y19"/>
          <cell r="Z19"/>
          <cell r="AA19"/>
          <cell r="AB19"/>
          <cell r="AC19"/>
          <cell r="AD19"/>
          <cell r="AE19"/>
          <cell r="AF19"/>
          <cell r="AG19"/>
          <cell r="AH19"/>
          <cell r="AI19"/>
          <cell r="AJ19"/>
          <cell r="AK19"/>
          <cell r="AL19"/>
        </row>
        <row r="20">
          <cell r="B20" t="str">
            <v>Vendas Média Tensão</v>
          </cell>
          <cell r="C20">
            <v>20620004.979322001</v>
          </cell>
          <cell r="D20">
            <v>9340544.7837928999</v>
          </cell>
          <cell r="E20">
            <v>1547517.9585104</v>
          </cell>
          <cell r="F20">
            <v>451323.20569500001</v>
          </cell>
          <cell r="G20">
            <v>2761171.4405451999</v>
          </cell>
          <cell r="H20"/>
          <cell r="I20">
            <v>316009.87176050001</v>
          </cell>
          <cell r="J20"/>
          <cell r="K20"/>
          <cell r="L20">
            <v>20760447.246064801</v>
          </cell>
          <cell r="M20">
            <v>9426253.3819462005</v>
          </cell>
          <cell r="N20">
            <v>1550542.2162760999</v>
          </cell>
          <cell r="O20">
            <v>452809.0800971</v>
          </cell>
          <cell r="P20">
            <v>2767516.5948585998</v>
          </cell>
          <cell r="Q20"/>
          <cell r="R20">
            <v>318610.79681159998</v>
          </cell>
          <cell r="S20"/>
          <cell r="T20"/>
          <cell r="U20">
            <v>20848679.214218698</v>
          </cell>
          <cell r="V20">
            <v>9463249.8921526</v>
          </cell>
          <cell r="W20">
            <v>1553076.465689</v>
          </cell>
          <cell r="X20">
            <v>453943.08333910001</v>
          </cell>
          <cell r="Y20">
            <v>2772303.6689232001</v>
          </cell>
          <cell r="Z20"/>
          <cell r="AA20">
            <v>319800.44996639999</v>
          </cell>
          <cell r="AB20"/>
          <cell r="AC20"/>
          <cell r="AD20">
            <v>20933475.774211701</v>
          </cell>
          <cell r="AE20">
            <v>9499260.8620434999</v>
          </cell>
          <cell r="AF20">
            <v>1556241.4497948</v>
          </cell>
          <cell r="AG20">
            <v>455175.31811240001</v>
          </cell>
          <cell r="AH20">
            <v>2778009.3789324998</v>
          </cell>
          <cell r="AI20"/>
          <cell r="AJ20">
            <v>320946.29310040001</v>
          </cell>
          <cell r="AK20"/>
          <cell r="AL20"/>
        </row>
        <row r="21">
          <cell r="B21" t="str">
            <v>VENDA A CLIENTES FINAIS EM MT TETRA-HORÁRIA</v>
          </cell>
          <cell r="C21">
            <v>20620004.979322001</v>
          </cell>
          <cell r="D21">
            <v>9340544.7837928999</v>
          </cell>
          <cell r="E21">
            <v>1547517.9585104</v>
          </cell>
          <cell r="F21">
            <v>451323.20569500001</v>
          </cell>
          <cell r="G21">
            <v>2761171.4405451999</v>
          </cell>
          <cell r="H21"/>
          <cell r="I21">
            <v>316009.87176050001</v>
          </cell>
          <cell r="J21"/>
          <cell r="K21"/>
          <cell r="L21">
            <v>20760447.246064801</v>
          </cell>
          <cell r="M21">
            <v>9426253.3819462005</v>
          </cell>
          <cell r="N21">
            <v>1550542.2162760999</v>
          </cell>
          <cell r="O21">
            <v>452809.0800971</v>
          </cell>
          <cell r="P21">
            <v>2767516.5948585998</v>
          </cell>
          <cell r="Q21"/>
          <cell r="R21">
            <v>318610.79681159998</v>
          </cell>
          <cell r="S21"/>
          <cell r="T21"/>
          <cell r="U21">
            <v>20848679.214218698</v>
          </cell>
          <cell r="V21">
            <v>9463249.8921526</v>
          </cell>
          <cell r="W21">
            <v>1553076.465689</v>
          </cell>
          <cell r="X21">
            <v>453943.08333910001</v>
          </cell>
          <cell r="Y21">
            <v>2772303.6689232001</v>
          </cell>
          <cell r="Z21"/>
          <cell r="AA21">
            <v>319800.44996639999</v>
          </cell>
          <cell r="AB21"/>
          <cell r="AC21"/>
          <cell r="AD21">
            <v>20933475.774211701</v>
          </cell>
          <cell r="AE21">
            <v>9499260.8620434999</v>
          </cell>
          <cell r="AF21">
            <v>1556241.4497948</v>
          </cell>
          <cell r="AG21">
            <v>455175.31811240001</v>
          </cell>
          <cell r="AH21">
            <v>2778009.3789324998</v>
          </cell>
          <cell r="AI21"/>
          <cell r="AJ21">
            <v>320946.29310040001</v>
          </cell>
          <cell r="AK21"/>
          <cell r="AL21"/>
        </row>
        <row r="22">
          <cell r="A22" t="str">
            <v>MT_Termo tarifário fixo</v>
          </cell>
          <cell r="B22" t="str">
            <v>Termo tarifário fixo</v>
          </cell>
          <cell r="C22"/>
          <cell r="D22"/>
          <cell r="E22"/>
          <cell r="F22"/>
          <cell r="G22"/>
          <cell r="H22"/>
          <cell r="I22">
            <v>56155.68</v>
          </cell>
          <cell r="J22"/>
          <cell r="K22"/>
          <cell r="L22"/>
          <cell r="M22"/>
          <cell r="N22"/>
          <cell r="O22"/>
          <cell r="P22"/>
          <cell r="Q22"/>
          <cell r="R22">
            <v>56229.96</v>
          </cell>
          <cell r="S22"/>
          <cell r="T22"/>
          <cell r="U22"/>
          <cell r="V22"/>
          <cell r="W22"/>
          <cell r="X22"/>
          <cell r="Y22"/>
          <cell r="Z22"/>
          <cell r="AA22">
            <v>56304.24</v>
          </cell>
          <cell r="AB22"/>
          <cell r="AC22"/>
          <cell r="AD22"/>
          <cell r="AE22"/>
          <cell r="AF22"/>
          <cell r="AG22"/>
          <cell r="AH22"/>
          <cell r="AI22"/>
          <cell r="AJ22">
            <v>56378.52</v>
          </cell>
          <cell r="AK22"/>
          <cell r="AL22"/>
        </row>
        <row r="23">
          <cell r="B23" t="str">
            <v>Potência</v>
          </cell>
          <cell r="C23"/>
          <cell r="D23">
            <v>926922.78995959996</v>
          </cell>
          <cell r="E23">
            <v>1315191.7461828</v>
          </cell>
          <cell r="F23">
            <v>256281.5516406</v>
          </cell>
          <cell r="G23">
            <v>1741593.4306673</v>
          </cell>
          <cell r="H23"/>
          <cell r="I23"/>
          <cell r="J23"/>
          <cell r="K23"/>
          <cell r="L23"/>
          <cell r="M23">
            <v>928066.77645969996</v>
          </cell>
          <cell r="N23">
            <v>1316791.9404583001</v>
          </cell>
          <cell r="O23">
            <v>256593.36949710001</v>
          </cell>
          <cell r="P23">
            <v>1743723.6661437</v>
          </cell>
          <cell r="Q23"/>
          <cell r="R23"/>
          <cell r="S23"/>
          <cell r="T23"/>
          <cell r="U23"/>
          <cell r="V23">
            <v>928963.51664120005</v>
          </cell>
          <cell r="W23">
            <v>1318332.7684628</v>
          </cell>
          <cell r="X23">
            <v>256893.6190945</v>
          </cell>
          <cell r="Y23">
            <v>1745632.7886328001</v>
          </cell>
          <cell r="Z23"/>
          <cell r="AA23"/>
          <cell r="AB23"/>
          <cell r="AC23"/>
          <cell r="AD23"/>
          <cell r="AE23">
            <v>930254.59529019997</v>
          </cell>
          <cell r="AF23">
            <v>1320543.0063399</v>
          </cell>
          <cell r="AG23">
            <v>257324.31157300001</v>
          </cell>
          <cell r="AH23">
            <v>1748374.6220792001</v>
          </cell>
          <cell r="AI23"/>
          <cell r="AJ23"/>
          <cell r="AK23"/>
          <cell r="AL23"/>
        </row>
        <row r="24">
          <cell r="A24" t="str">
            <v>MT_P_Horas_de_ponta</v>
          </cell>
          <cell r="B24" t="str">
            <v>Horas_de_ponta</v>
          </cell>
          <cell r="C24"/>
          <cell r="D24"/>
          <cell r="E24">
            <v>1315191.7461828</v>
          </cell>
          <cell r="F24">
            <v>256281.5516406</v>
          </cell>
          <cell r="G24">
            <v>1098545.4158019</v>
          </cell>
          <cell r="H24"/>
          <cell r="I24"/>
          <cell r="J24"/>
          <cell r="K24"/>
          <cell r="L24"/>
          <cell r="M24"/>
          <cell r="N24">
            <v>1316791.9404583001</v>
          </cell>
          <cell r="O24">
            <v>256593.36949710001</v>
          </cell>
          <cell r="P24">
            <v>1099882.0164079999</v>
          </cell>
          <cell r="Q24"/>
          <cell r="R24"/>
          <cell r="S24"/>
          <cell r="T24"/>
          <cell r="U24"/>
          <cell r="V24"/>
          <cell r="W24">
            <v>1318332.7684628</v>
          </cell>
          <cell r="X24">
            <v>256893.6190945</v>
          </cell>
          <cell r="Y24">
            <v>1101169.0299147</v>
          </cell>
          <cell r="Z24"/>
          <cell r="AA24"/>
          <cell r="AB24"/>
          <cell r="AC24"/>
          <cell r="AD24"/>
          <cell r="AE24"/>
          <cell r="AF24">
            <v>1320543.0063399</v>
          </cell>
          <cell r="AG24">
            <v>257324.31157300001</v>
          </cell>
          <cell r="AH24">
            <v>1103015.1840550001</v>
          </cell>
          <cell r="AI24"/>
          <cell r="AJ24"/>
          <cell r="AK24"/>
          <cell r="AL24"/>
        </row>
        <row r="25">
          <cell r="A25" t="str">
            <v>MT_P_Contratada</v>
          </cell>
          <cell r="B25" t="str">
            <v>Contratada</v>
          </cell>
          <cell r="C25"/>
          <cell r="D25">
            <v>926922.78995959996</v>
          </cell>
          <cell r="E25"/>
          <cell r="F25"/>
          <cell r="G25">
            <v>643048.01486540004</v>
          </cell>
          <cell r="H25"/>
          <cell r="I25"/>
          <cell r="J25"/>
          <cell r="K25"/>
          <cell r="L25"/>
          <cell r="M25">
            <v>928066.77645969996</v>
          </cell>
          <cell r="N25"/>
          <cell r="O25"/>
          <cell r="P25">
            <v>643841.64973569999</v>
          </cell>
          <cell r="Q25"/>
          <cell r="R25"/>
          <cell r="S25"/>
          <cell r="T25"/>
          <cell r="U25"/>
          <cell r="V25">
            <v>928963.51664120005</v>
          </cell>
          <cell r="W25"/>
          <cell r="X25"/>
          <cell r="Y25">
            <v>644463.75871810003</v>
          </cell>
          <cell r="Z25"/>
          <cell r="AA25"/>
          <cell r="AB25"/>
          <cell r="AC25"/>
          <cell r="AD25"/>
          <cell r="AE25">
            <v>930254.59529019997</v>
          </cell>
          <cell r="AF25"/>
          <cell r="AG25"/>
          <cell r="AH25">
            <v>645359.43802420003</v>
          </cell>
          <cell r="AI25"/>
          <cell r="AJ25"/>
          <cell r="AK25"/>
          <cell r="AL25"/>
        </row>
        <row r="26">
          <cell r="B26" t="str">
            <v>Energia Activa</v>
          </cell>
          <cell r="C26">
            <v>20620004.979322001</v>
          </cell>
          <cell r="D26">
            <v>8413621.9938332997</v>
          </cell>
          <cell r="E26">
            <v>232326.21232759999</v>
          </cell>
          <cell r="F26">
            <v>195041.65405439999</v>
          </cell>
          <cell r="G26">
            <v>531807.19813959999</v>
          </cell>
          <cell r="H26"/>
          <cell r="I26">
            <v>259854.19176049999</v>
          </cell>
          <cell r="J26"/>
          <cell r="K26"/>
          <cell r="L26">
            <v>20760447.246064801</v>
          </cell>
          <cell r="M26">
            <v>8498186.6054864991</v>
          </cell>
          <cell r="N26">
            <v>233750.27581779999</v>
          </cell>
          <cell r="O26">
            <v>196215.71059999999</v>
          </cell>
          <cell r="P26">
            <v>535393.42848230002</v>
          </cell>
          <cell r="Q26"/>
          <cell r="R26">
            <v>262380.83681160002</v>
          </cell>
          <cell r="S26"/>
          <cell r="T26"/>
          <cell r="U26">
            <v>20848679.214218698</v>
          </cell>
          <cell r="V26">
            <v>8534286.3755114004</v>
          </cell>
          <cell r="W26">
            <v>234743.69722619999</v>
          </cell>
          <cell r="X26">
            <v>197049.46424460001</v>
          </cell>
          <cell r="Y26">
            <v>537668.35847660003</v>
          </cell>
          <cell r="Z26"/>
          <cell r="AA26">
            <v>263496.2099664</v>
          </cell>
          <cell r="AB26"/>
          <cell r="AC26"/>
          <cell r="AD26">
            <v>20933475.774211701</v>
          </cell>
          <cell r="AE26">
            <v>8569006.2667532992</v>
          </cell>
          <cell r="AF26">
            <v>235698.4434549</v>
          </cell>
          <cell r="AG26">
            <v>197851.0065394</v>
          </cell>
          <cell r="AH26">
            <v>539855.48595570005</v>
          </cell>
          <cell r="AI26"/>
          <cell r="AJ26">
            <v>264567.77310039999</v>
          </cell>
          <cell r="AK26"/>
          <cell r="AL26"/>
        </row>
        <row r="27">
          <cell r="B27" t="str">
            <v>Períodos I, IV</v>
          </cell>
          <cell r="C27">
            <v>7523540.8387441002</v>
          </cell>
          <cell r="D27">
            <v>2962347.2599191</v>
          </cell>
          <cell r="E27">
            <v>85431.373906399996</v>
          </cell>
          <cell r="F27">
            <v>71844.576843899995</v>
          </cell>
          <cell r="G27">
            <v>194339.74517179999</v>
          </cell>
          <cell r="H27"/>
          <cell r="I27">
            <v>91623.642510899997</v>
          </cell>
          <cell r="J27"/>
          <cell r="K27"/>
          <cell r="L27">
            <v>6414433.2749715</v>
          </cell>
          <cell r="M27">
            <v>2526831.1748008002</v>
          </cell>
          <cell r="N27">
            <v>72839.971533899996</v>
          </cell>
          <cell r="O27">
            <v>61264.451099999998</v>
          </cell>
          <cell r="P27">
            <v>165728.4719152</v>
          </cell>
          <cell r="Q27"/>
          <cell r="R27">
            <v>78098.898373000004</v>
          </cell>
          <cell r="S27"/>
          <cell r="T27"/>
          <cell r="U27">
            <v>6441569.469242</v>
          </cell>
          <cell r="V27">
            <v>2537516.3288266999</v>
          </cell>
          <cell r="W27">
            <v>73148.108799299996</v>
          </cell>
          <cell r="X27">
            <v>61523.610534799998</v>
          </cell>
          <cell r="Y27">
            <v>166429.46517420001</v>
          </cell>
          <cell r="Z27"/>
          <cell r="AA27">
            <v>78429.317687999996</v>
          </cell>
          <cell r="AB27"/>
          <cell r="AC27"/>
          <cell r="AD27">
            <v>6467783.5467809001</v>
          </cell>
          <cell r="AE27">
            <v>2547846.2395990002</v>
          </cell>
          <cell r="AF27">
            <v>73445.792907800002</v>
          </cell>
          <cell r="AG27">
            <v>61774.020475600002</v>
          </cell>
          <cell r="AH27">
            <v>167106.85775240001</v>
          </cell>
          <cell r="AI27"/>
          <cell r="AJ27">
            <v>78748.425131700002</v>
          </cell>
          <cell r="AK27"/>
          <cell r="AL27"/>
        </row>
        <row r="28">
          <cell r="A28" t="str">
            <v>MT_E_I,V_Horas de ponta</v>
          </cell>
          <cell r="B28" t="str">
            <v>Horas de ponta</v>
          </cell>
          <cell r="C28">
            <v>1630666.7056523</v>
          </cell>
          <cell r="D28">
            <v>868923.33845739998</v>
          </cell>
          <cell r="E28">
            <v>19139.280582399999</v>
          </cell>
          <cell r="F28">
            <v>17225.352524499998</v>
          </cell>
          <cell r="G28">
            <v>49762.129514799999</v>
          </cell>
          <cell r="H28"/>
          <cell r="I28">
            <v>17225.352524499998</v>
          </cell>
          <cell r="J28"/>
          <cell r="K28"/>
          <cell r="L28">
            <v>1393489.7423105</v>
          </cell>
          <cell r="M28">
            <v>742540.30869580002</v>
          </cell>
          <cell r="N28">
            <v>16355.513407099999</v>
          </cell>
          <cell r="O28">
            <v>14719.962067099999</v>
          </cell>
          <cell r="P28">
            <v>42524.334859199997</v>
          </cell>
          <cell r="Q28"/>
          <cell r="R28">
            <v>14719.962067099999</v>
          </cell>
          <cell r="S28"/>
          <cell r="T28"/>
          <cell r="U28">
            <v>1399350.2047907</v>
          </cell>
          <cell r="V28">
            <v>745663.13729430002</v>
          </cell>
          <cell r="W28">
            <v>16424.2981783</v>
          </cell>
          <cell r="X28">
            <v>14781.8683607</v>
          </cell>
          <cell r="Y28">
            <v>42703.175263800003</v>
          </cell>
          <cell r="Z28"/>
          <cell r="AA28">
            <v>14781.8683607</v>
          </cell>
          <cell r="AB28"/>
          <cell r="AC28"/>
          <cell r="AD28">
            <v>1405045.0614422001</v>
          </cell>
          <cell r="AE28">
            <v>748697.72053389996</v>
          </cell>
          <cell r="AF28">
            <v>16491.139219199998</v>
          </cell>
          <cell r="AG28">
            <v>14842.0252968</v>
          </cell>
          <cell r="AH28">
            <v>42876.961969000004</v>
          </cell>
          <cell r="AI28"/>
          <cell r="AJ28">
            <v>14842.0252968</v>
          </cell>
          <cell r="AK28"/>
          <cell r="AL28"/>
        </row>
        <row r="29">
          <cell r="A29" t="str">
            <v>MT_E_I,V_Horas cheias</v>
          </cell>
          <cell r="B29" t="str">
            <v>Horas cheias</v>
          </cell>
          <cell r="C29">
            <v>3844326.7018391001</v>
          </cell>
          <cell r="D29">
            <v>1696169.4297624</v>
          </cell>
          <cell r="E29">
            <v>43740.758933600002</v>
          </cell>
          <cell r="F29">
            <v>38880.674607699999</v>
          </cell>
          <cell r="G29">
            <v>102061.77084490001</v>
          </cell>
          <cell r="H29"/>
          <cell r="I29">
            <v>43740.758933600002</v>
          </cell>
          <cell r="J29"/>
          <cell r="K29"/>
          <cell r="L29">
            <v>3278093.029199</v>
          </cell>
          <cell r="M29">
            <v>1446339.4022633999</v>
          </cell>
          <cell r="N29">
            <v>37298.150775299997</v>
          </cell>
          <cell r="O29">
            <v>33153.911799399997</v>
          </cell>
          <cell r="P29">
            <v>87029.018474500001</v>
          </cell>
          <cell r="Q29"/>
          <cell r="R29">
            <v>37298.150775299997</v>
          </cell>
          <cell r="S29"/>
          <cell r="T29"/>
          <cell r="U29">
            <v>3291991.0612062998</v>
          </cell>
          <cell r="V29">
            <v>1452471.4037432</v>
          </cell>
          <cell r="W29">
            <v>37456.282617700002</v>
          </cell>
          <cell r="X29">
            <v>33294.473438499997</v>
          </cell>
          <cell r="Y29">
            <v>87397.9927761</v>
          </cell>
          <cell r="Z29"/>
          <cell r="AA29">
            <v>37456.282617700002</v>
          </cell>
          <cell r="AB29"/>
          <cell r="AC29"/>
          <cell r="AD29">
            <v>3305402.0666506002</v>
          </cell>
          <cell r="AE29">
            <v>1458388.5224540001</v>
          </cell>
          <cell r="AF29">
            <v>37608.8730717</v>
          </cell>
          <cell r="AG29">
            <v>33430.109397499997</v>
          </cell>
          <cell r="AH29">
            <v>87754.037167400005</v>
          </cell>
          <cell r="AI29"/>
          <cell r="AJ29">
            <v>37608.8730717</v>
          </cell>
          <cell r="AK29"/>
          <cell r="AL29"/>
        </row>
        <row r="30">
          <cell r="A30" t="str">
            <v>MT_E_I,V_Horas de vazio normal</v>
          </cell>
          <cell r="B30" t="str">
            <v>Horas de vazio normal</v>
          </cell>
          <cell r="C30">
            <v>1333290.6039913001</v>
          </cell>
          <cell r="D30">
            <v>247218.70153230001</v>
          </cell>
          <cell r="E30">
            <v>14790.8624851</v>
          </cell>
          <cell r="F30">
            <v>10564.901774800001</v>
          </cell>
          <cell r="G30">
            <v>29581.7249696</v>
          </cell>
          <cell r="H30"/>
          <cell r="I30">
            <v>19016.823195000001</v>
          </cell>
          <cell r="J30"/>
          <cell r="K30"/>
          <cell r="L30">
            <v>1135242.8256520999</v>
          </cell>
          <cell r="M30">
            <v>210496.6887498</v>
          </cell>
          <cell r="N30">
            <v>12593.8189846</v>
          </cell>
          <cell r="O30">
            <v>8995.5849889000001</v>
          </cell>
          <cell r="P30">
            <v>25187.637970200001</v>
          </cell>
          <cell r="Q30"/>
          <cell r="R30">
            <v>16192.0529804</v>
          </cell>
          <cell r="S30"/>
          <cell r="T30"/>
          <cell r="U30">
            <v>1140059.3746954</v>
          </cell>
          <cell r="V30">
            <v>211389.77312120001</v>
          </cell>
          <cell r="W30">
            <v>12647.2513831</v>
          </cell>
          <cell r="X30">
            <v>9033.7509883999992</v>
          </cell>
          <cell r="Y30">
            <v>25294.502766599999</v>
          </cell>
          <cell r="Z30"/>
          <cell r="AA30">
            <v>16260.7517785</v>
          </cell>
          <cell r="AB30"/>
          <cell r="AC30"/>
          <cell r="AD30">
            <v>1144694.6444661</v>
          </cell>
          <cell r="AE30">
            <v>212249.2446944</v>
          </cell>
          <cell r="AF30">
            <v>12698.6727589</v>
          </cell>
          <cell r="AG30">
            <v>9070.4805428</v>
          </cell>
          <cell r="AH30">
            <v>25397.3455196</v>
          </cell>
          <cell r="AI30"/>
          <cell r="AJ30">
            <v>16326.864976499999</v>
          </cell>
          <cell r="AK30"/>
          <cell r="AL30"/>
        </row>
        <row r="31">
          <cell r="A31" t="str">
            <v>MT_E_I,V_Horas de super vazio</v>
          </cell>
          <cell r="B31" t="str">
            <v>Horas de super vazio</v>
          </cell>
          <cell r="C31">
            <v>715256.82726139994</v>
          </cell>
          <cell r="D31">
            <v>150035.790167</v>
          </cell>
          <cell r="E31">
            <v>7760.4719052999999</v>
          </cell>
          <cell r="F31">
            <v>5173.6479368999999</v>
          </cell>
          <cell r="G31">
            <v>12934.1198425</v>
          </cell>
          <cell r="H31"/>
          <cell r="I31">
            <v>11640.7078578</v>
          </cell>
          <cell r="J31"/>
          <cell r="K31"/>
          <cell r="L31">
            <v>607607.67780990002</v>
          </cell>
          <cell r="M31">
            <v>127454.77509179999</v>
          </cell>
          <cell r="N31">
            <v>6592.4883669000001</v>
          </cell>
          <cell r="O31">
            <v>4394.9922446</v>
          </cell>
          <cell r="P31">
            <v>10987.4806113</v>
          </cell>
          <cell r="Q31"/>
          <cell r="R31">
            <v>9888.7325502000003</v>
          </cell>
          <cell r="S31"/>
          <cell r="T31"/>
          <cell r="U31">
            <v>610168.82854959997</v>
          </cell>
          <cell r="V31">
            <v>127992.014668</v>
          </cell>
          <cell r="W31">
            <v>6620.2766202000003</v>
          </cell>
          <cell r="X31">
            <v>4413.5177471999996</v>
          </cell>
          <cell r="Y31">
            <v>11033.7943677</v>
          </cell>
          <cell r="Z31"/>
          <cell r="AA31">
            <v>9930.4149311000001</v>
          </cell>
          <cell r="AB31"/>
          <cell r="AC31"/>
          <cell r="AD31">
            <v>612641.77422200004</v>
          </cell>
          <cell r="AE31">
            <v>128510.7519167</v>
          </cell>
          <cell r="AF31">
            <v>6647.1078580000003</v>
          </cell>
          <cell r="AG31">
            <v>4431.4052385000005</v>
          </cell>
          <cell r="AH31">
            <v>11078.5130964</v>
          </cell>
          <cell r="AI31"/>
          <cell r="AJ31">
            <v>9970.6617867000004</v>
          </cell>
          <cell r="AK31"/>
          <cell r="AL31"/>
        </row>
        <row r="32">
          <cell r="B32" t="str">
            <v>Períodos II, III</v>
          </cell>
          <cell r="C32">
            <v>13096464.140577899</v>
          </cell>
          <cell r="D32">
            <v>5451274.7339142002</v>
          </cell>
          <cell r="E32">
            <v>146894.83842119999</v>
          </cell>
          <cell r="F32">
            <v>123197.07721050001</v>
          </cell>
          <cell r="G32">
            <v>337467.45296780003</v>
          </cell>
          <cell r="H32"/>
          <cell r="I32">
            <v>168230.54924960001</v>
          </cell>
          <cell r="J32"/>
          <cell r="K32"/>
          <cell r="L32">
            <v>14346013.971093301</v>
          </cell>
          <cell r="M32">
            <v>5971355.4306856999</v>
          </cell>
          <cell r="N32">
            <v>160910.30428390001</v>
          </cell>
          <cell r="O32">
            <v>134951.25949999999</v>
          </cell>
          <cell r="P32">
            <v>369664.95656710002</v>
          </cell>
          <cell r="Q32"/>
          <cell r="R32">
            <v>184281.93843859999</v>
          </cell>
          <cell r="S32"/>
          <cell r="T32"/>
          <cell r="U32">
            <v>14407109.744976699</v>
          </cell>
          <cell r="V32">
            <v>5996770.0466847001</v>
          </cell>
          <cell r="W32">
            <v>161595.58842690001</v>
          </cell>
          <cell r="X32">
            <v>135525.85370979999</v>
          </cell>
          <cell r="Y32">
            <v>371238.89330240001</v>
          </cell>
          <cell r="Z32"/>
          <cell r="AA32">
            <v>185066.89227839999</v>
          </cell>
          <cell r="AB32"/>
          <cell r="AC32"/>
          <cell r="AD32">
            <v>14465692.2274308</v>
          </cell>
          <cell r="AE32">
            <v>6021160.0271543004</v>
          </cell>
          <cell r="AF32">
            <v>162252.6505471</v>
          </cell>
          <cell r="AG32">
            <v>136076.9860638</v>
          </cell>
          <cell r="AH32">
            <v>372748.6282033</v>
          </cell>
          <cell r="AI32"/>
          <cell r="AJ32">
            <v>185819.34796869999</v>
          </cell>
          <cell r="AK32"/>
          <cell r="AL32"/>
        </row>
        <row r="33">
          <cell r="A33" t="str">
            <v>MT_E_II,III_Horas de ponta</v>
          </cell>
          <cell r="B33" t="str">
            <v>Horas de ponta</v>
          </cell>
          <cell r="C33">
            <v>2840857.8639248</v>
          </cell>
          <cell r="D33">
            <v>1632594.2661033</v>
          </cell>
          <cell r="E33">
            <v>32364.2035129</v>
          </cell>
          <cell r="F33">
            <v>32364.2035129</v>
          </cell>
          <cell r="G33">
            <v>86304.542701600003</v>
          </cell>
          <cell r="H33"/>
          <cell r="I33">
            <v>32364.2035129</v>
          </cell>
          <cell r="J33"/>
          <cell r="K33"/>
          <cell r="L33">
            <v>3111859.4484847002</v>
          </cell>
          <cell r="M33">
            <v>1788334.4172304</v>
          </cell>
          <cell r="N33">
            <v>35451.563336799998</v>
          </cell>
          <cell r="O33">
            <v>35451.563336799998</v>
          </cell>
          <cell r="P33">
            <v>94537.502232700004</v>
          </cell>
          <cell r="Q33"/>
          <cell r="R33">
            <v>35451.563336799998</v>
          </cell>
          <cell r="S33"/>
          <cell r="T33"/>
          <cell r="U33">
            <v>3125072.5131727001</v>
          </cell>
          <cell r="V33">
            <v>1795927.7480762</v>
          </cell>
          <cell r="W33">
            <v>35602.091921899999</v>
          </cell>
          <cell r="X33">
            <v>35602.091921899999</v>
          </cell>
          <cell r="Y33">
            <v>94938.911792300001</v>
          </cell>
          <cell r="Z33"/>
          <cell r="AA33">
            <v>35602.091921899999</v>
          </cell>
          <cell r="AB33"/>
          <cell r="AC33"/>
          <cell r="AD33">
            <v>3137783.2424077</v>
          </cell>
          <cell r="AE33">
            <v>1803232.3950040999</v>
          </cell>
          <cell r="AF33">
            <v>35746.897698200002</v>
          </cell>
          <cell r="AG33">
            <v>35746.897698200002</v>
          </cell>
          <cell r="AH33">
            <v>95325.060528899994</v>
          </cell>
          <cell r="AI33"/>
          <cell r="AJ33">
            <v>35746.897698200002</v>
          </cell>
          <cell r="AK33"/>
          <cell r="AL33"/>
        </row>
        <row r="34">
          <cell r="A34" t="str">
            <v>MT_E_II,III_Horas cheias</v>
          </cell>
          <cell r="B34" t="str">
            <v>Horas cheias</v>
          </cell>
          <cell r="C34">
            <v>6545182.9200807</v>
          </cell>
          <cell r="D34">
            <v>3091026.8458838002</v>
          </cell>
          <cell r="E34">
            <v>70854.483573200007</v>
          </cell>
          <cell r="F34">
            <v>61997.6731267</v>
          </cell>
          <cell r="G34">
            <v>177136.20893339999</v>
          </cell>
          <cell r="H34"/>
          <cell r="I34">
            <v>79711.2940199</v>
          </cell>
          <cell r="J34"/>
          <cell r="K34"/>
          <cell r="L34">
            <v>7169617.2921935003</v>
          </cell>
          <cell r="M34">
            <v>3385922.1041620001</v>
          </cell>
          <cell r="N34">
            <v>77614.260267499994</v>
          </cell>
          <cell r="O34">
            <v>67912.477733699998</v>
          </cell>
          <cell r="P34">
            <v>194035.65066799999</v>
          </cell>
          <cell r="Q34"/>
          <cell r="R34">
            <v>87316.042800499999</v>
          </cell>
          <cell r="S34"/>
          <cell r="T34"/>
          <cell r="U34">
            <v>7200148.1123129996</v>
          </cell>
          <cell r="V34">
            <v>3400340.5834873002</v>
          </cell>
          <cell r="W34">
            <v>77944.769822000002</v>
          </cell>
          <cell r="X34">
            <v>68201.673594299995</v>
          </cell>
          <cell r="Y34">
            <v>194861.92455550001</v>
          </cell>
          <cell r="Z34"/>
          <cell r="AA34">
            <v>87687.866049400007</v>
          </cell>
          <cell r="AB34"/>
          <cell r="AC34"/>
          <cell r="AD34">
            <v>7229441.8839194998</v>
          </cell>
          <cell r="AE34">
            <v>3414174.8545169998</v>
          </cell>
          <cell r="AF34">
            <v>78261.887782299993</v>
          </cell>
          <cell r="AG34">
            <v>68479.151809999996</v>
          </cell>
          <cell r="AH34">
            <v>195654.7194566</v>
          </cell>
          <cell r="AI34"/>
          <cell r="AJ34">
            <v>88044.623755599998</v>
          </cell>
          <cell r="AK34"/>
          <cell r="AL34"/>
        </row>
        <row r="35">
          <cell r="A35" t="str">
            <v>MT_E_II,III_Horas de vazio normal</v>
          </cell>
          <cell r="B35" t="str">
            <v>Horas de vazio normal</v>
          </cell>
          <cell r="C35">
            <v>2338072.0846008998</v>
          </cell>
          <cell r="D35">
            <v>453655.77760929998</v>
          </cell>
          <cell r="E35">
            <v>27141.798660500001</v>
          </cell>
          <cell r="F35">
            <v>19386.999042700001</v>
          </cell>
          <cell r="G35">
            <v>50406.197512300001</v>
          </cell>
          <cell r="H35"/>
          <cell r="I35">
            <v>34896.598277800003</v>
          </cell>
          <cell r="J35"/>
          <cell r="K35"/>
          <cell r="L35">
            <v>2561251.6562134</v>
          </cell>
          <cell r="M35">
            <v>496959.27657839999</v>
          </cell>
          <cell r="N35">
            <v>29732.606291399999</v>
          </cell>
          <cell r="O35">
            <v>21237.575922200002</v>
          </cell>
          <cell r="P35">
            <v>55217.697397900003</v>
          </cell>
          <cell r="Q35"/>
          <cell r="R35">
            <v>38227.636660099997</v>
          </cell>
          <cell r="S35"/>
          <cell r="T35"/>
          <cell r="U35">
            <v>2572200.7861227002</v>
          </cell>
          <cell r="V35">
            <v>499083.73462070001</v>
          </cell>
          <cell r="W35">
            <v>29859.710618199999</v>
          </cell>
          <cell r="X35">
            <v>21328.3647274</v>
          </cell>
          <cell r="Y35">
            <v>55453.748290900003</v>
          </cell>
          <cell r="Z35"/>
          <cell r="AA35">
            <v>38391.056509399998</v>
          </cell>
          <cell r="AB35"/>
          <cell r="AC35"/>
          <cell r="AD35">
            <v>2582657.2367142998</v>
          </cell>
          <cell r="AE35">
            <v>501112.5981684</v>
          </cell>
          <cell r="AF35">
            <v>29981.095616400002</v>
          </cell>
          <cell r="AG35">
            <v>21415.068298300001</v>
          </cell>
          <cell r="AH35">
            <v>55679.177574000001</v>
          </cell>
          <cell r="AI35"/>
          <cell r="AJ35">
            <v>38547.122935799998</v>
          </cell>
          <cell r="AK35"/>
          <cell r="AL35"/>
        </row>
        <row r="36">
          <cell r="A36" t="str">
            <v>MT_E_II,III_Horas de super vazio</v>
          </cell>
          <cell r="B36" t="str">
            <v>Horas de super vazio</v>
          </cell>
          <cell r="C36">
            <v>1372351.2719715</v>
          </cell>
          <cell r="D36">
            <v>273997.84431780002</v>
          </cell>
          <cell r="E36">
            <v>16534.352674599999</v>
          </cell>
          <cell r="F36">
            <v>9448.2015281999993</v>
          </cell>
          <cell r="G36">
            <v>23620.503820499998</v>
          </cell>
          <cell r="H36"/>
          <cell r="I36">
            <v>21258.453439000001</v>
          </cell>
          <cell r="J36"/>
          <cell r="K36"/>
          <cell r="L36">
            <v>1503285.5742017</v>
          </cell>
          <cell r="M36">
            <v>300139.63271490001</v>
          </cell>
          <cell r="N36">
            <v>18111.874388200002</v>
          </cell>
          <cell r="O36">
            <v>10349.642507299999</v>
          </cell>
          <cell r="P36">
            <v>25874.1062685</v>
          </cell>
          <cell r="Q36"/>
          <cell r="R36">
            <v>23286.6956412</v>
          </cell>
          <cell r="S36"/>
          <cell r="T36"/>
          <cell r="U36">
            <v>1509688.3333683</v>
          </cell>
          <cell r="V36">
            <v>301417.98050050001</v>
          </cell>
          <cell r="W36">
            <v>18189.016064799998</v>
          </cell>
          <cell r="X36">
            <v>10393.723466199999</v>
          </cell>
          <cell r="Y36">
            <v>25984.308663700001</v>
          </cell>
          <cell r="Z36"/>
          <cell r="AA36">
            <v>23385.877797699999</v>
          </cell>
          <cell r="AB36"/>
          <cell r="AC36"/>
          <cell r="AD36">
            <v>1515809.8643893001</v>
          </cell>
          <cell r="AE36">
            <v>302640.17946479999</v>
          </cell>
          <cell r="AF36">
            <v>18262.769450200001</v>
          </cell>
          <cell r="AG36">
            <v>10435.868257300001</v>
          </cell>
          <cell r="AH36">
            <v>26089.6706438</v>
          </cell>
          <cell r="AI36"/>
          <cell r="AJ36">
            <v>23480.703579100002</v>
          </cell>
          <cell r="AK36"/>
          <cell r="AL36"/>
        </row>
        <row r="37">
          <cell r="B37" t="str">
            <v>Energia Reactiva</v>
          </cell>
          <cell r="C37"/>
          <cell r="D37"/>
          <cell r="E37"/>
          <cell r="F37"/>
          <cell r="G37">
            <v>487770.81173830002</v>
          </cell>
          <cell r="H37"/>
          <cell r="I37"/>
          <cell r="J37"/>
          <cell r="K37"/>
          <cell r="L37"/>
          <cell r="M37"/>
          <cell r="N37"/>
          <cell r="O37"/>
          <cell r="P37">
            <v>488399.50023260002</v>
          </cell>
          <cell r="Q37"/>
          <cell r="R37"/>
          <cell r="S37"/>
          <cell r="T37"/>
          <cell r="U37"/>
          <cell r="V37"/>
          <cell r="W37"/>
          <cell r="X37"/>
          <cell r="Y37">
            <v>489002.52181379998</v>
          </cell>
          <cell r="Z37"/>
          <cell r="AA37"/>
          <cell r="AB37"/>
          <cell r="AC37"/>
          <cell r="AD37"/>
          <cell r="AE37"/>
          <cell r="AF37"/>
          <cell r="AG37"/>
          <cell r="AH37">
            <v>489779.27089759998</v>
          </cell>
          <cell r="AI37"/>
          <cell r="AJ37"/>
          <cell r="AK37"/>
          <cell r="AL37"/>
        </row>
        <row r="38">
          <cell r="A38" t="str">
            <v>MT_E__Energia Reactiva Fornecida 1º-Esc</v>
          </cell>
          <cell r="B38" t="str">
            <v>Energia Reactiva Fornecida 1º-Esc</v>
          </cell>
          <cell r="C38"/>
          <cell r="D38"/>
          <cell r="E38"/>
          <cell r="F38"/>
          <cell r="G38">
            <v>40319.465812900002</v>
          </cell>
          <cell r="H38"/>
          <cell r="I38"/>
          <cell r="J38"/>
          <cell r="K38"/>
          <cell r="L38"/>
          <cell r="M38"/>
          <cell r="N38"/>
          <cell r="O38"/>
          <cell r="P38">
            <v>40469.6645794</v>
          </cell>
          <cell r="Q38"/>
          <cell r="R38"/>
          <cell r="S38"/>
          <cell r="T38"/>
          <cell r="U38"/>
          <cell r="V38"/>
          <cell r="W38"/>
          <cell r="X38"/>
          <cell r="Y38">
            <v>40517.623127500003</v>
          </cell>
          <cell r="Z38"/>
          <cell r="AA38"/>
          <cell r="AB38"/>
          <cell r="AC38"/>
          <cell r="AD38"/>
          <cell r="AE38"/>
          <cell r="AF38"/>
          <cell r="AG38"/>
          <cell r="AH38">
            <v>40583.890498100001</v>
          </cell>
          <cell r="AI38"/>
          <cell r="AJ38"/>
          <cell r="AK38"/>
          <cell r="AL38"/>
        </row>
        <row r="39">
          <cell r="A39" t="str">
            <v>MT_E__Energia Reactiva Fornecida 2º-Esc</v>
          </cell>
          <cell r="B39" t="str">
            <v>Energia Reactiva Fornecida 2º-Esc</v>
          </cell>
          <cell r="C39"/>
          <cell r="D39"/>
          <cell r="E39"/>
          <cell r="F39"/>
          <cell r="G39">
            <v>71826.789410900004</v>
          </cell>
          <cell r="H39"/>
          <cell r="I39"/>
          <cell r="J39"/>
          <cell r="K39"/>
          <cell r="L39"/>
          <cell r="M39"/>
          <cell r="N39"/>
          <cell r="O39"/>
          <cell r="P39">
            <v>72198.616748900007</v>
          </cell>
          <cell r="Q39"/>
          <cell r="R39"/>
          <cell r="S39"/>
          <cell r="T39"/>
          <cell r="U39"/>
          <cell r="V39"/>
          <cell r="W39"/>
          <cell r="X39"/>
          <cell r="Y39">
            <v>72286.0809266</v>
          </cell>
          <cell r="Z39"/>
          <cell r="AA39"/>
          <cell r="AB39"/>
          <cell r="AC39"/>
          <cell r="AD39"/>
          <cell r="AE39"/>
          <cell r="AF39"/>
          <cell r="AG39"/>
          <cell r="AH39">
            <v>72402.945613200005</v>
          </cell>
          <cell r="AI39"/>
          <cell r="AJ39"/>
          <cell r="AK39"/>
          <cell r="AL39"/>
        </row>
        <row r="40">
          <cell r="A40" t="str">
            <v>MT_E__Energia Reactiva Fornecida 3º-Esc</v>
          </cell>
          <cell r="B40" t="str">
            <v>Energia Reactiva Fornecida 3º-Esc</v>
          </cell>
          <cell r="C40"/>
          <cell r="D40"/>
          <cell r="E40"/>
          <cell r="F40"/>
          <cell r="G40">
            <v>317087.76240539999</v>
          </cell>
          <cell r="H40"/>
          <cell r="I40"/>
          <cell r="J40"/>
          <cell r="K40"/>
          <cell r="L40"/>
          <cell r="M40"/>
          <cell r="N40"/>
          <cell r="O40"/>
          <cell r="P40">
            <v>318542.44030830002</v>
          </cell>
          <cell r="Q40"/>
          <cell r="R40"/>
          <cell r="S40"/>
          <cell r="T40"/>
          <cell r="U40"/>
          <cell r="V40"/>
          <cell r="W40"/>
          <cell r="X40"/>
          <cell r="Y40">
            <v>318941.7855462</v>
          </cell>
          <cell r="Z40"/>
          <cell r="AA40"/>
          <cell r="AB40"/>
          <cell r="AC40"/>
          <cell r="AD40"/>
          <cell r="AE40"/>
          <cell r="AF40"/>
          <cell r="AG40"/>
          <cell r="AH40">
            <v>319441.5742493</v>
          </cell>
          <cell r="AI40"/>
          <cell r="AJ40"/>
          <cell r="AK40"/>
          <cell r="AL40"/>
        </row>
        <row r="41">
          <cell r="A41" t="str">
            <v>MT_E__Recebida (Indutiva)</v>
          </cell>
          <cell r="B41" t="str">
            <v>Recebida (Indutiva)</v>
          </cell>
          <cell r="C41"/>
          <cell r="D41"/>
          <cell r="E41"/>
          <cell r="F41"/>
          <cell r="G41">
            <v>58536.794109100003</v>
          </cell>
          <cell r="H41"/>
          <cell r="I41"/>
          <cell r="J41"/>
          <cell r="K41"/>
          <cell r="L41"/>
          <cell r="M41"/>
          <cell r="N41"/>
          <cell r="O41"/>
          <cell r="P41">
            <v>57188.778595999996</v>
          </cell>
          <cell r="Q41"/>
          <cell r="R41"/>
          <cell r="S41"/>
          <cell r="T41"/>
          <cell r="U41"/>
          <cell r="V41"/>
          <cell r="W41"/>
          <cell r="X41"/>
          <cell r="Y41">
            <v>57257.032213500002</v>
          </cell>
          <cell r="Z41"/>
          <cell r="AA41"/>
          <cell r="AB41"/>
          <cell r="AC41"/>
          <cell r="AD41"/>
          <cell r="AE41"/>
          <cell r="AF41"/>
          <cell r="AG41"/>
          <cell r="AH41">
            <v>57350.860537</v>
          </cell>
          <cell r="AI41"/>
          <cell r="AJ41"/>
          <cell r="AK41"/>
          <cell r="AL41"/>
        </row>
        <row r="42">
          <cell r="B42" t="str">
            <v>Vendas Baixa Tensão</v>
          </cell>
          <cell r="C42">
            <v>35644678.738052599</v>
          </cell>
          <cell r="D42">
            <v>24318963.540158901</v>
          </cell>
          <cell r="E42">
            <v>3124144.0651361998</v>
          </cell>
          <cell r="F42">
            <v>870179.09960169997</v>
          </cell>
          <cell r="G42">
            <v>3643928.0418150001</v>
          </cell>
          <cell r="H42">
            <v>14019748.288464401</v>
          </cell>
          <cell r="I42"/>
          <cell r="J42">
            <v>18051.398069300001</v>
          </cell>
          <cell r="K42">
            <v>3073910.4664850999</v>
          </cell>
          <cell r="L42">
            <v>35837797.467257403</v>
          </cell>
          <cell r="M42">
            <v>24418137.215942301</v>
          </cell>
          <cell r="N42">
            <v>3144292.2552616</v>
          </cell>
          <cell r="O42">
            <v>875557.93073260004</v>
          </cell>
          <cell r="P42">
            <v>3667388.3474691999</v>
          </cell>
          <cell r="Q42">
            <v>14050633.7870808</v>
          </cell>
          <cell r="R42"/>
          <cell r="S42">
            <v>18181.903008099998</v>
          </cell>
          <cell r="T42">
            <v>3082269.1844350998</v>
          </cell>
          <cell r="U42">
            <v>35985526.723637499</v>
          </cell>
          <cell r="V42">
            <v>24516695.2777448</v>
          </cell>
          <cell r="W42">
            <v>3156240.6664868998</v>
          </cell>
          <cell r="X42">
            <v>878969.69626420003</v>
          </cell>
          <cell r="Y42">
            <v>3681458.3781188</v>
          </cell>
          <cell r="Z42">
            <v>14103391.7999334</v>
          </cell>
          <cell r="AA42"/>
          <cell r="AB42">
            <v>18327.298931900001</v>
          </cell>
          <cell r="AC42">
            <v>3094626.9191749999</v>
          </cell>
          <cell r="AD42">
            <v>36125445.2866228</v>
          </cell>
          <cell r="AE42">
            <v>24611717.575260501</v>
          </cell>
          <cell r="AF42">
            <v>3167689.8428306999</v>
          </cell>
          <cell r="AG42">
            <v>882227.49945130001</v>
          </cell>
          <cell r="AH42">
            <v>3694927.2875490999</v>
          </cell>
          <cell r="AI42">
            <v>14155770.9749528</v>
          </cell>
          <cell r="AJ42"/>
          <cell r="AK42">
            <v>18453.652832100001</v>
          </cell>
          <cell r="AL42">
            <v>3106863.4027367001</v>
          </cell>
        </row>
        <row r="43">
          <cell r="B43" t="str">
            <v>Vendas Baixa Tensão Especial</v>
          </cell>
          <cell r="C43">
            <v>4612278.6902585998</v>
          </cell>
          <cell r="D43">
            <v>2561656.4096319</v>
          </cell>
          <cell r="E43">
            <v>361757.45439899998</v>
          </cell>
          <cell r="F43">
            <v>103592.2695637</v>
          </cell>
          <cell r="G43">
            <v>440382.79248320003</v>
          </cell>
          <cell r="H43">
            <v>1309023.2789302</v>
          </cell>
          <cell r="I43"/>
          <cell r="J43">
            <v>18051.398069300001</v>
          </cell>
          <cell r="K43"/>
          <cell r="L43">
            <v>4646227.4140541004</v>
          </cell>
          <cell r="M43">
            <v>2577284.9969453001</v>
          </cell>
          <cell r="N43">
            <v>362408.52472649998</v>
          </cell>
          <cell r="O43">
            <v>103954.6553519</v>
          </cell>
          <cell r="P43">
            <v>441518.40130059997</v>
          </cell>
          <cell r="Q43">
            <v>1311878.0981729</v>
          </cell>
          <cell r="R43"/>
          <cell r="S43">
            <v>18181.903008099998</v>
          </cell>
          <cell r="T43"/>
          <cell r="U43">
            <v>4666042.3101420002</v>
          </cell>
          <cell r="V43">
            <v>2587540.3578205998</v>
          </cell>
          <cell r="W43">
            <v>362887.03674920002</v>
          </cell>
          <cell r="X43">
            <v>104190.1191296</v>
          </cell>
          <cell r="Y43">
            <v>442299.55913529999</v>
          </cell>
          <cell r="Z43">
            <v>1313932.6113749</v>
          </cell>
          <cell r="AA43"/>
          <cell r="AB43">
            <v>18327.298931900001</v>
          </cell>
          <cell r="AC43"/>
          <cell r="AD43">
            <v>4684385.6020253999</v>
          </cell>
          <cell r="AE43">
            <v>2597008.8842364</v>
          </cell>
          <cell r="AF43">
            <v>363462.20888599998</v>
          </cell>
          <cell r="AG43">
            <v>104433.8849705</v>
          </cell>
          <cell r="AH43">
            <v>443159.33295690001</v>
          </cell>
          <cell r="AI43">
            <v>1316143.6284783999</v>
          </cell>
          <cell r="AJ43"/>
          <cell r="AK43">
            <v>18453.652832100001</v>
          </cell>
          <cell r="AL43"/>
        </row>
        <row r="44">
          <cell r="B44" t="str">
            <v>VENDA A CLIENTES FINAIS EM BTE TETRA-HORÁRIA</v>
          </cell>
          <cell r="C44">
            <v>4612278.6902585998</v>
          </cell>
          <cell r="D44">
            <v>2561656.4096319</v>
          </cell>
          <cell r="E44">
            <v>361757.45439899998</v>
          </cell>
          <cell r="F44">
            <v>103592.2695637</v>
          </cell>
          <cell r="G44">
            <v>440382.79248320003</v>
          </cell>
          <cell r="H44">
            <v>1309023.2789302</v>
          </cell>
          <cell r="I44"/>
          <cell r="J44">
            <v>18051.398069300001</v>
          </cell>
          <cell r="K44"/>
          <cell r="L44">
            <v>4646227.4140541004</v>
          </cell>
          <cell r="M44">
            <v>2577284.9969453001</v>
          </cell>
          <cell r="N44">
            <v>362408.52472649998</v>
          </cell>
          <cell r="O44">
            <v>103954.6553519</v>
          </cell>
          <cell r="P44">
            <v>441518.40130059997</v>
          </cell>
          <cell r="Q44">
            <v>1311878.0981729</v>
          </cell>
          <cell r="R44"/>
          <cell r="S44">
            <v>18181.903008099998</v>
          </cell>
          <cell r="T44"/>
          <cell r="U44">
            <v>4666042.3101420002</v>
          </cell>
          <cell r="V44">
            <v>2587540.3578205998</v>
          </cell>
          <cell r="W44">
            <v>362887.03674920002</v>
          </cell>
          <cell r="X44">
            <v>104190.1191296</v>
          </cell>
          <cell r="Y44">
            <v>442299.55913529999</v>
          </cell>
          <cell r="Z44">
            <v>1313932.6113749</v>
          </cell>
          <cell r="AA44"/>
          <cell r="AB44">
            <v>18327.298931900001</v>
          </cell>
          <cell r="AC44"/>
          <cell r="AD44">
            <v>4684385.6020253999</v>
          </cell>
          <cell r="AE44">
            <v>2597008.8842364</v>
          </cell>
          <cell r="AF44">
            <v>363462.20888599998</v>
          </cell>
          <cell r="AG44">
            <v>104433.8849705</v>
          </cell>
          <cell r="AH44">
            <v>443159.33295690001</v>
          </cell>
          <cell r="AI44">
            <v>1316143.6284783999</v>
          </cell>
          <cell r="AJ44"/>
          <cell r="AK44">
            <v>18453.652832100001</v>
          </cell>
          <cell r="AL44"/>
        </row>
        <row r="45">
          <cell r="A45" t="str">
            <v>BTE_Termo tarifário fixo</v>
          </cell>
          <cell r="B45" t="str">
            <v>Termo tarifário fixo</v>
          </cell>
          <cell r="C45"/>
          <cell r="D45"/>
          <cell r="E45"/>
          <cell r="F45"/>
          <cell r="G45"/>
          <cell r="H45"/>
          <cell r="I45"/>
          <cell r="J45">
            <v>12166.44</v>
          </cell>
          <cell r="K45"/>
          <cell r="L45"/>
          <cell r="M45"/>
          <cell r="N45"/>
          <cell r="O45"/>
          <cell r="P45"/>
          <cell r="Q45"/>
          <cell r="R45"/>
          <cell r="S45">
            <v>12252.24</v>
          </cell>
          <cell r="T45"/>
          <cell r="U45"/>
          <cell r="V45"/>
          <cell r="W45"/>
          <cell r="X45"/>
          <cell r="Y45"/>
          <cell r="Z45"/>
          <cell r="AA45"/>
          <cell r="AB45">
            <v>12372.36</v>
          </cell>
          <cell r="AC45"/>
          <cell r="AD45"/>
          <cell r="AE45"/>
          <cell r="AF45"/>
          <cell r="AG45"/>
          <cell r="AH45"/>
          <cell r="AI45"/>
          <cell r="AJ45"/>
          <cell r="AK45">
            <v>12475.32</v>
          </cell>
          <cell r="AL45"/>
        </row>
        <row r="46">
          <cell r="A46"/>
          <cell r="B46" t="str">
            <v>Potência</v>
          </cell>
          <cell r="C46"/>
          <cell r="D46">
            <v>249535.02663060001</v>
          </cell>
          <cell r="E46">
            <v>310185.6707591</v>
          </cell>
          <cell r="F46">
            <v>60448.537246300002</v>
          </cell>
          <cell r="G46">
            <v>320357.41720109998</v>
          </cell>
          <cell r="H46">
            <v>956860.17875710002</v>
          </cell>
          <cell r="I46"/>
          <cell r="J46"/>
          <cell r="K46"/>
          <cell r="L46"/>
          <cell r="M46">
            <v>249363.204333</v>
          </cell>
          <cell r="N46">
            <v>310456.09493999998</v>
          </cell>
          <cell r="O46">
            <v>60501.237121700004</v>
          </cell>
          <cell r="P46">
            <v>320636.70925160003</v>
          </cell>
          <cell r="Q46">
            <v>957217.70193740004</v>
          </cell>
          <cell r="R46"/>
          <cell r="S46"/>
          <cell r="T46"/>
          <cell r="U46"/>
          <cell r="V46">
            <v>249680.73765210001</v>
          </cell>
          <cell r="W46">
            <v>310713.05984409997</v>
          </cell>
          <cell r="X46">
            <v>60551.314072599998</v>
          </cell>
          <cell r="Y46">
            <v>320902.10066280002</v>
          </cell>
          <cell r="Z46">
            <v>958146.04768449999</v>
          </cell>
          <cell r="AA46"/>
          <cell r="AB46"/>
          <cell r="AC46"/>
          <cell r="AD46"/>
          <cell r="AE46">
            <v>249945.99803379999</v>
          </cell>
          <cell r="AF46">
            <v>311083.14895459998</v>
          </cell>
          <cell r="AG46">
            <v>60623.436506400001</v>
          </cell>
          <cell r="AH46">
            <v>321284.3259005</v>
          </cell>
          <cell r="AI46">
            <v>959247.95290499995</v>
          </cell>
          <cell r="AJ46"/>
          <cell r="AK46"/>
          <cell r="AL46"/>
        </row>
        <row r="47">
          <cell r="A47" t="str">
            <v>BTE_P_Horas_de_ponta</v>
          </cell>
          <cell r="B47" t="str">
            <v>Horas_de_ponta</v>
          </cell>
          <cell r="C47"/>
          <cell r="D47"/>
          <cell r="E47">
            <v>310185.6707591</v>
          </cell>
          <cell r="F47">
            <v>60448.537246300002</v>
          </cell>
          <cell r="G47">
            <v>320357.41720109998</v>
          </cell>
          <cell r="H47">
            <v>651370.6971618</v>
          </cell>
          <cell r="I47"/>
          <cell r="J47"/>
          <cell r="K47"/>
          <cell r="L47"/>
          <cell r="M47"/>
          <cell r="N47">
            <v>310456.09493999998</v>
          </cell>
          <cell r="O47">
            <v>60501.237121700004</v>
          </cell>
          <cell r="P47">
            <v>320636.70925160003</v>
          </cell>
          <cell r="Q47">
            <v>651938.57119169994</v>
          </cell>
          <cell r="R47"/>
          <cell r="S47"/>
          <cell r="T47"/>
          <cell r="U47"/>
          <cell r="V47"/>
          <cell r="W47">
            <v>310713.05984409997</v>
          </cell>
          <cell r="X47">
            <v>60551.314072599998</v>
          </cell>
          <cell r="Y47">
            <v>320902.10066280002</v>
          </cell>
          <cell r="Z47">
            <v>652478.18157520005</v>
          </cell>
          <cell r="AA47"/>
          <cell r="AB47"/>
          <cell r="AC47"/>
          <cell r="AD47"/>
          <cell r="AE47"/>
          <cell r="AF47">
            <v>311083.14895459998</v>
          </cell>
          <cell r="AG47">
            <v>60623.436506400001</v>
          </cell>
          <cell r="AH47">
            <v>321284.3259005</v>
          </cell>
          <cell r="AI47">
            <v>653255.34578630002</v>
          </cell>
          <cell r="AJ47"/>
          <cell r="AK47"/>
          <cell r="AL47"/>
        </row>
        <row r="48">
          <cell r="A48" t="str">
            <v>BTE_P_Contratada</v>
          </cell>
          <cell r="B48" t="str">
            <v>Contratada</v>
          </cell>
          <cell r="C48"/>
          <cell r="D48">
            <v>249535.02663060001</v>
          </cell>
          <cell r="E48"/>
          <cell r="F48"/>
          <cell r="G48"/>
          <cell r="H48">
            <v>305489.48159530002</v>
          </cell>
          <cell r="I48"/>
          <cell r="J48"/>
          <cell r="K48"/>
          <cell r="L48"/>
          <cell r="M48">
            <v>249363.204333</v>
          </cell>
          <cell r="N48"/>
          <cell r="O48"/>
          <cell r="P48"/>
          <cell r="Q48">
            <v>305279.13074569998</v>
          </cell>
          <cell r="R48"/>
          <cell r="S48"/>
          <cell r="T48"/>
          <cell r="U48"/>
          <cell r="V48">
            <v>249680.73765210001</v>
          </cell>
          <cell r="W48"/>
          <cell r="X48"/>
          <cell r="Y48"/>
          <cell r="Z48">
            <v>305667.8661093</v>
          </cell>
          <cell r="AA48"/>
          <cell r="AB48"/>
          <cell r="AC48"/>
          <cell r="AD48"/>
          <cell r="AE48">
            <v>249945.99803379999</v>
          </cell>
          <cell r="AF48"/>
          <cell r="AG48"/>
          <cell r="AH48"/>
          <cell r="AI48">
            <v>305992.60711869999</v>
          </cell>
          <cell r="AJ48"/>
          <cell r="AK48"/>
          <cell r="AL48"/>
        </row>
        <row r="49">
          <cell r="A49"/>
          <cell r="B49" t="str">
            <v>Energia Activa</v>
          </cell>
          <cell r="C49">
            <v>4612278.6902585998</v>
          </cell>
          <cell r="D49">
            <v>2312121.3830013</v>
          </cell>
          <cell r="E49">
            <v>51571.783639900001</v>
          </cell>
          <cell r="F49">
            <v>43143.732317399998</v>
          </cell>
          <cell r="G49">
            <v>120025.37528209999</v>
          </cell>
          <cell r="H49">
            <v>227771.0913147</v>
          </cell>
          <cell r="I49"/>
          <cell r="J49">
            <v>5884.9580692999998</v>
          </cell>
          <cell r="K49"/>
          <cell r="L49">
            <v>4646227.4140541004</v>
          </cell>
          <cell r="M49">
            <v>2327921.7926122998</v>
          </cell>
          <cell r="N49">
            <v>51952.429786499997</v>
          </cell>
          <cell r="O49">
            <v>43453.418230199997</v>
          </cell>
          <cell r="P49">
            <v>120881.692049</v>
          </cell>
          <cell r="Q49">
            <v>229397.1678162</v>
          </cell>
          <cell r="R49"/>
          <cell r="S49">
            <v>5929.6630081000003</v>
          </cell>
          <cell r="T49"/>
          <cell r="U49">
            <v>4666042.3101420002</v>
          </cell>
          <cell r="V49">
            <v>2337859.6201685001</v>
          </cell>
          <cell r="W49">
            <v>52173.976905099997</v>
          </cell>
          <cell r="X49">
            <v>43638.805056999998</v>
          </cell>
          <cell r="Y49">
            <v>121397.4584725</v>
          </cell>
          <cell r="Z49">
            <v>230375.9529345</v>
          </cell>
          <cell r="AA49"/>
          <cell r="AB49">
            <v>5954.9389319000002</v>
          </cell>
          <cell r="AC49"/>
          <cell r="AD49">
            <v>4684385.6020253999</v>
          </cell>
          <cell r="AE49">
            <v>2347062.8862025999</v>
          </cell>
          <cell r="AF49">
            <v>52379.059931399999</v>
          </cell>
          <cell r="AG49">
            <v>43810.448464100002</v>
          </cell>
          <cell r="AH49">
            <v>121875.00705640001</v>
          </cell>
          <cell r="AI49">
            <v>231282.21126129999</v>
          </cell>
          <cell r="AJ49"/>
          <cell r="AK49">
            <v>5978.3328320999999</v>
          </cell>
          <cell r="AL49"/>
        </row>
        <row r="50">
          <cell r="A50" t="str">
            <v>BTE_E_Horas de ponta</v>
          </cell>
          <cell r="B50" t="str">
            <v>Horas de ponta</v>
          </cell>
          <cell r="C50">
            <v>1037759.5082377</v>
          </cell>
          <cell r="D50">
            <v>737552.56554430001</v>
          </cell>
          <cell r="E50">
            <v>12100.4717783</v>
          </cell>
          <cell r="F50">
            <v>10948.0458948</v>
          </cell>
          <cell r="G50">
            <v>31115.498858999999</v>
          </cell>
          <cell r="H50">
            <v>58773.720066399997</v>
          </cell>
          <cell r="I50"/>
          <cell r="J50">
            <v>1152.425884</v>
          </cell>
          <cell r="K50"/>
          <cell r="L50">
            <v>1043907.2733863</v>
          </cell>
          <cell r="M50">
            <v>741921.88225120003</v>
          </cell>
          <cell r="N50">
            <v>12172.155880599999</v>
          </cell>
          <cell r="O50">
            <v>11012.9029398</v>
          </cell>
          <cell r="P50">
            <v>31299.829407199999</v>
          </cell>
          <cell r="Q50">
            <v>59121.899991999999</v>
          </cell>
          <cell r="R50"/>
          <cell r="S50">
            <v>1159.2529416</v>
          </cell>
          <cell r="T50"/>
          <cell r="U50">
            <v>1048366.7504105</v>
          </cell>
          <cell r="V50">
            <v>745091.30512280005</v>
          </cell>
          <cell r="W50">
            <v>12224.154225</v>
          </cell>
          <cell r="X50">
            <v>11059.949060200001</v>
          </cell>
          <cell r="Y50">
            <v>31433.539434800001</v>
          </cell>
          <cell r="Z50">
            <v>59374.463376899999</v>
          </cell>
          <cell r="AA50"/>
          <cell r="AB50">
            <v>1164.2051647999999</v>
          </cell>
          <cell r="AC50"/>
          <cell r="AD50">
            <v>1052493.6929647999</v>
          </cell>
          <cell r="AE50">
            <v>748024.39033660002</v>
          </cell>
          <cell r="AF50">
            <v>12272.275154000001</v>
          </cell>
          <cell r="AG50">
            <v>11103.4870436</v>
          </cell>
          <cell r="AH50">
            <v>31557.2789677</v>
          </cell>
          <cell r="AI50">
            <v>59608.193604699998</v>
          </cell>
          <cell r="AJ50"/>
          <cell r="AK50">
            <v>1168.7881098</v>
          </cell>
          <cell r="AL50"/>
        </row>
        <row r="51">
          <cell r="A51" t="str">
            <v>BTE_E_Horas cheias</v>
          </cell>
          <cell r="B51" t="str">
            <v>Horas cheias</v>
          </cell>
          <cell r="C51">
            <v>2396882.7275951998</v>
          </cell>
          <cell r="D51">
            <v>1288522.6449006</v>
          </cell>
          <cell r="E51">
            <v>25943.408958200002</v>
          </cell>
          <cell r="F51">
            <v>23060.807962700001</v>
          </cell>
          <cell r="G51">
            <v>64858.522394300002</v>
          </cell>
          <cell r="H51">
            <v>122510.54230080001</v>
          </cell>
          <cell r="I51"/>
          <cell r="J51">
            <v>2882.6009948000001</v>
          </cell>
          <cell r="K51"/>
          <cell r="L51">
            <v>2412736.6583330999</v>
          </cell>
          <cell r="M51">
            <v>1297045.4435051</v>
          </cell>
          <cell r="N51">
            <v>26115.0089295</v>
          </cell>
          <cell r="O51">
            <v>23213.341270500001</v>
          </cell>
          <cell r="P51">
            <v>65287.522323899997</v>
          </cell>
          <cell r="Q51">
            <v>123320.875501</v>
          </cell>
          <cell r="R51"/>
          <cell r="S51">
            <v>2901.6676591999999</v>
          </cell>
          <cell r="T51"/>
          <cell r="U51">
            <v>2423048.3773888</v>
          </cell>
          <cell r="V51">
            <v>1302588.8450911001</v>
          </cell>
          <cell r="W51">
            <v>26226.621042300001</v>
          </cell>
          <cell r="X51">
            <v>23312.552037500001</v>
          </cell>
          <cell r="Y51">
            <v>65566.552605300007</v>
          </cell>
          <cell r="Z51">
            <v>123847.9326989</v>
          </cell>
          <cell r="AA51"/>
          <cell r="AB51">
            <v>2914.0690046</v>
          </cell>
          <cell r="AC51"/>
          <cell r="AD51">
            <v>2432608.3913290999</v>
          </cell>
          <cell r="AE51">
            <v>1307728.1430240001</v>
          </cell>
          <cell r="AF51">
            <v>26330.096839500002</v>
          </cell>
          <cell r="AG51">
            <v>23404.5305243</v>
          </cell>
          <cell r="AH51">
            <v>65825.242098799994</v>
          </cell>
          <cell r="AI51">
            <v>124336.56840810001</v>
          </cell>
          <cell r="AJ51"/>
          <cell r="AK51">
            <v>2925.5663155000002</v>
          </cell>
          <cell r="AL51"/>
        </row>
        <row r="52">
          <cell r="A52" t="str">
            <v>BTE_E_Horas de vazio normal</v>
          </cell>
          <cell r="B52" t="str">
            <v>Horas de vazio normal</v>
          </cell>
          <cell r="C52">
            <v>766937.93365889997</v>
          </cell>
          <cell r="D52">
            <v>179299.21526</v>
          </cell>
          <cell r="E52">
            <v>8675.7684807999995</v>
          </cell>
          <cell r="F52">
            <v>6362.2302183000002</v>
          </cell>
          <cell r="G52">
            <v>16773.1523954</v>
          </cell>
          <cell r="H52">
            <v>34703.073921700001</v>
          </cell>
          <cell r="I52"/>
          <cell r="J52">
            <v>1156.7691305999999</v>
          </cell>
          <cell r="K52"/>
          <cell r="L52">
            <v>774474.34208670002</v>
          </cell>
          <cell r="M52">
            <v>181061.12069929999</v>
          </cell>
          <cell r="N52">
            <v>8761.0219692999999</v>
          </cell>
          <cell r="O52">
            <v>6424.7494445000002</v>
          </cell>
          <cell r="P52">
            <v>16937.9758076</v>
          </cell>
          <cell r="Q52">
            <v>35044.087876999998</v>
          </cell>
          <cell r="R52"/>
          <cell r="S52">
            <v>1168.1362633000001</v>
          </cell>
          <cell r="T52"/>
          <cell r="U52">
            <v>777763.05110579997</v>
          </cell>
          <cell r="V52">
            <v>181829.97424020001</v>
          </cell>
          <cell r="W52">
            <v>8798.2245598999998</v>
          </cell>
          <cell r="X52">
            <v>6452.0313435999997</v>
          </cell>
          <cell r="Y52">
            <v>17009.9008154</v>
          </cell>
          <cell r="Z52">
            <v>35192.898240499999</v>
          </cell>
          <cell r="AA52"/>
          <cell r="AB52">
            <v>1173.0966082</v>
          </cell>
          <cell r="AC52"/>
          <cell r="AD52">
            <v>780800.63289050001</v>
          </cell>
          <cell r="AE52">
            <v>182540.1177948</v>
          </cell>
          <cell r="AF52">
            <v>8832.5863448</v>
          </cell>
          <cell r="AG52">
            <v>6477.2299859000004</v>
          </cell>
          <cell r="AH52">
            <v>17076.333600400001</v>
          </cell>
          <cell r="AI52">
            <v>35330.345379500002</v>
          </cell>
          <cell r="AJ52"/>
          <cell r="AK52">
            <v>1177.6781788000001</v>
          </cell>
          <cell r="AL52"/>
        </row>
        <row r="53">
          <cell r="A53" t="str">
            <v>BTE_E_Horas de super vazio</v>
          </cell>
          <cell r="B53" t="str">
            <v>Horas de super vazio</v>
          </cell>
          <cell r="C53">
            <v>410698.52076679998</v>
          </cell>
          <cell r="D53">
            <v>106746.9572964</v>
          </cell>
          <cell r="E53">
            <v>4852.1344226000001</v>
          </cell>
          <cell r="F53">
            <v>2772.6482415999999</v>
          </cell>
          <cell r="G53">
            <v>7278.2016334</v>
          </cell>
          <cell r="H53">
            <v>11783.755025799999</v>
          </cell>
          <cell r="I53"/>
          <cell r="J53">
            <v>693.16205990000003</v>
          </cell>
          <cell r="K53"/>
          <cell r="L53">
            <v>415109.14024799998</v>
          </cell>
          <cell r="M53">
            <v>107893.3461567</v>
          </cell>
          <cell r="N53">
            <v>4904.2430070999999</v>
          </cell>
          <cell r="O53">
            <v>2802.4245753999999</v>
          </cell>
          <cell r="P53">
            <v>7356.3645102999999</v>
          </cell>
          <cell r="Q53">
            <v>11910.3044462</v>
          </cell>
          <cell r="R53"/>
          <cell r="S53">
            <v>700.60614399999997</v>
          </cell>
          <cell r="T53"/>
          <cell r="U53">
            <v>416864.13123689999</v>
          </cell>
          <cell r="V53">
            <v>108349.49571440001</v>
          </cell>
          <cell r="W53">
            <v>4924.9770779</v>
          </cell>
          <cell r="X53">
            <v>2814.2726157000002</v>
          </cell>
          <cell r="Y53">
            <v>7387.4656169999998</v>
          </cell>
          <cell r="Z53">
            <v>11960.658618199999</v>
          </cell>
          <cell r="AA53"/>
          <cell r="AB53">
            <v>703.56815429999995</v>
          </cell>
          <cell r="AC53"/>
          <cell r="AD53">
            <v>418482.88484100002</v>
          </cell>
          <cell r="AE53">
            <v>108770.2350472</v>
          </cell>
          <cell r="AF53">
            <v>4944.1015931000002</v>
          </cell>
          <cell r="AG53">
            <v>2825.2009103</v>
          </cell>
          <cell r="AH53">
            <v>7416.1523895</v>
          </cell>
          <cell r="AI53">
            <v>12007.103869</v>
          </cell>
          <cell r="AJ53"/>
          <cell r="AK53">
            <v>706.30022799999995</v>
          </cell>
          <cell r="AL53"/>
        </row>
        <row r="54">
          <cell r="A54"/>
          <cell r="B54" t="str">
            <v>Energia Reactiva</v>
          </cell>
          <cell r="C54"/>
          <cell r="D54"/>
          <cell r="E54"/>
          <cell r="F54"/>
          <cell r="G54"/>
          <cell r="H54">
            <v>124392.0088584</v>
          </cell>
          <cell r="I54"/>
          <cell r="J54"/>
          <cell r="K54"/>
          <cell r="L54"/>
          <cell r="M54"/>
          <cell r="N54"/>
          <cell r="O54"/>
          <cell r="P54"/>
          <cell r="Q54">
            <v>125263.22841929999</v>
          </cell>
          <cell r="R54"/>
          <cell r="S54"/>
          <cell r="T54"/>
          <cell r="U54"/>
          <cell r="V54"/>
          <cell r="W54"/>
          <cell r="X54"/>
          <cell r="Y54"/>
          <cell r="Z54">
            <v>125410.61075589999</v>
          </cell>
          <cell r="AA54"/>
          <cell r="AB54"/>
          <cell r="AC54"/>
          <cell r="AD54"/>
          <cell r="AE54"/>
          <cell r="AF54"/>
          <cell r="AG54"/>
          <cell r="AH54"/>
          <cell r="AI54">
            <v>125613.4643121</v>
          </cell>
          <cell r="AJ54"/>
          <cell r="AK54"/>
          <cell r="AL54"/>
        </row>
        <row r="55">
          <cell r="A55" t="str">
            <v>BTE_E_Fornecida pela rede 1ª Esc</v>
          </cell>
          <cell r="B55" t="str">
            <v>Fornecida pela rede 1ª Esc</v>
          </cell>
          <cell r="C55"/>
          <cell r="D55"/>
          <cell r="E55"/>
          <cell r="F55"/>
          <cell r="G55"/>
          <cell r="H55">
            <v>6102.5474297999999</v>
          </cell>
          <cell r="I55"/>
          <cell r="J55"/>
          <cell r="K55"/>
          <cell r="L55"/>
          <cell r="M55"/>
          <cell r="N55"/>
          <cell r="O55"/>
          <cell r="P55"/>
          <cell r="Q55">
            <v>6158.8991118000004</v>
          </cell>
          <cell r="R55"/>
          <cell r="S55"/>
          <cell r="T55"/>
          <cell r="U55"/>
          <cell r="V55"/>
          <cell r="W55"/>
          <cell r="X55"/>
          <cell r="Y55"/>
          <cell r="Z55">
            <v>6166.2371887999998</v>
          </cell>
          <cell r="AA55"/>
          <cell r="AB55"/>
          <cell r="AC55"/>
          <cell r="AD55"/>
          <cell r="AE55"/>
          <cell r="AF55"/>
          <cell r="AG55"/>
          <cell r="AH55"/>
          <cell r="AI55">
            <v>6176.2986613000003</v>
          </cell>
          <cell r="AJ55"/>
          <cell r="AK55"/>
          <cell r="AL55"/>
        </row>
        <row r="56">
          <cell r="A56" t="str">
            <v>BTE_E_Fornecida pela rede 2ª Esc</v>
          </cell>
          <cell r="B56" t="str">
            <v>Fornecida pela rede 2ª Esc</v>
          </cell>
          <cell r="C56"/>
          <cell r="D56"/>
          <cell r="E56"/>
          <cell r="F56"/>
          <cell r="G56"/>
          <cell r="H56">
            <v>12584.8603492</v>
          </cell>
          <cell r="I56"/>
          <cell r="J56"/>
          <cell r="K56"/>
          <cell r="L56"/>
          <cell r="M56"/>
          <cell r="N56"/>
          <cell r="O56"/>
          <cell r="P56"/>
          <cell r="Q56">
            <v>12662.0760269</v>
          </cell>
          <cell r="R56"/>
          <cell r="S56"/>
          <cell r="T56"/>
          <cell r="U56"/>
          <cell r="V56"/>
          <cell r="W56"/>
          <cell r="X56"/>
          <cell r="Y56"/>
          <cell r="Z56">
            <v>12677.3309066</v>
          </cell>
          <cell r="AA56"/>
          <cell r="AB56"/>
          <cell r="AC56"/>
          <cell r="AD56"/>
          <cell r="AE56"/>
          <cell r="AF56"/>
          <cell r="AG56"/>
          <cell r="AH56"/>
          <cell r="AI56">
            <v>12697.897723599999</v>
          </cell>
          <cell r="AJ56"/>
          <cell r="AK56"/>
          <cell r="AL56"/>
        </row>
        <row r="57">
          <cell r="A57" t="str">
            <v>BTE_E_Fornecida pela rede 3ª Esc</v>
          </cell>
          <cell r="B57" t="str">
            <v>Fornecida pela rede 3ª Esc</v>
          </cell>
          <cell r="C57"/>
          <cell r="D57"/>
          <cell r="E57"/>
          <cell r="F57"/>
          <cell r="G57"/>
          <cell r="H57">
            <v>85713.391197699995</v>
          </cell>
          <cell r="I57"/>
          <cell r="J57"/>
          <cell r="K57"/>
          <cell r="L57"/>
          <cell r="M57"/>
          <cell r="N57"/>
          <cell r="O57"/>
          <cell r="P57"/>
          <cell r="Q57">
            <v>86566.785040400006</v>
          </cell>
          <cell r="R57"/>
          <cell r="S57"/>
          <cell r="T57"/>
          <cell r="U57"/>
          <cell r="V57"/>
          <cell r="W57"/>
          <cell r="X57"/>
          <cell r="Y57"/>
          <cell r="Z57">
            <v>86669.383839300004</v>
          </cell>
          <cell r="AA57"/>
          <cell r="AB57"/>
          <cell r="AC57"/>
          <cell r="AD57"/>
          <cell r="AE57"/>
          <cell r="AF57"/>
          <cell r="AG57"/>
          <cell r="AH57"/>
          <cell r="AI57">
            <v>86807.404128199996</v>
          </cell>
          <cell r="AJ57"/>
          <cell r="AK57"/>
          <cell r="AL57"/>
        </row>
        <row r="58">
          <cell r="A58" t="str">
            <v>BTE_E_Recebida pela rede (indutiva)</v>
          </cell>
          <cell r="B58" t="str">
            <v>Recebida pela rede (indutiva)</v>
          </cell>
          <cell r="C58"/>
          <cell r="D58"/>
          <cell r="E58"/>
          <cell r="F58"/>
          <cell r="G58"/>
          <cell r="H58">
            <v>19991.209881700001</v>
          </cell>
          <cell r="I58"/>
          <cell r="J58"/>
          <cell r="K58"/>
          <cell r="L58"/>
          <cell r="M58"/>
          <cell r="N58"/>
          <cell r="O58"/>
          <cell r="P58"/>
          <cell r="Q58">
            <v>19875.4682402</v>
          </cell>
          <cell r="R58"/>
          <cell r="S58"/>
          <cell r="T58"/>
          <cell r="U58"/>
          <cell r="V58"/>
          <cell r="W58"/>
          <cell r="X58"/>
          <cell r="Y58"/>
          <cell r="Z58">
            <v>19897.658821199999</v>
          </cell>
          <cell r="AA58"/>
          <cell r="AB58"/>
          <cell r="AC58"/>
          <cell r="AD58"/>
          <cell r="AE58"/>
          <cell r="AF58"/>
          <cell r="AG58"/>
          <cell r="AH58"/>
          <cell r="AI58">
            <v>19931.863798999999</v>
          </cell>
          <cell r="AJ58"/>
          <cell r="AK58"/>
          <cell r="AL58"/>
        </row>
        <row r="59">
          <cell r="B59" t="str">
            <v>VENDA A CLIENTES FINAIS EM BTE TETRA-HORÁRIA</v>
          </cell>
          <cell r="C59"/>
          <cell r="D59"/>
          <cell r="E59"/>
          <cell r="F59"/>
          <cell r="G59"/>
          <cell r="H59"/>
          <cell r="I59"/>
          <cell r="J59"/>
          <cell r="K59"/>
          <cell r="L59"/>
          <cell r="M59"/>
          <cell r="N59"/>
          <cell r="O59"/>
          <cell r="P59"/>
          <cell r="Q59"/>
          <cell r="R59"/>
          <cell r="S59"/>
          <cell r="T59"/>
          <cell r="U59"/>
          <cell r="V59"/>
          <cell r="W59"/>
          <cell r="X59"/>
          <cell r="Y59"/>
          <cell r="Z59"/>
          <cell r="AA59"/>
          <cell r="AB59"/>
          <cell r="AC59"/>
          <cell r="AD59"/>
          <cell r="AE59"/>
          <cell r="AF59"/>
          <cell r="AG59"/>
          <cell r="AH59"/>
          <cell r="AI59"/>
          <cell r="AJ59"/>
          <cell r="AK59"/>
          <cell r="AL59"/>
        </row>
        <row r="60">
          <cell r="B60" t="str">
            <v>Termo tarifário fixo</v>
          </cell>
          <cell r="C60"/>
          <cell r="D60"/>
          <cell r="E60"/>
          <cell r="F60"/>
          <cell r="G60"/>
          <cell r="H60"/>
          <cell r="I60"/>
          <cell r="J60"/>
          <cell r="K60"/>
          <cell r="L60"/>
          <cell r="M60"/>
          <cell r="N60"/>
          <cell r="O60"/>
          <cell r="P60"/>
          <cell r="Q60"/>
          <cell r="R60"/>
          <cell r="S60"/>
          <cell r="T60"/>
          <cell r="U60"/>
          <cell r="V60"/>
          <cell r="W60"/>
          <cell r="X60"/>
          <cell r="Y60"/>
          <cell r="Z60"/>
          <cell r="AA60"/>
          <cell r="AB60"/>
          <cell r="AC60"/>
          <cell r="AD60"/>
          <cell r="AE60"/>
          <cell r="AF60"/>
          <cell r="AG60"/>
          <cell r="AH60"/>
          <cell r="AI60"/>
          <cell r="AJ60"/>
          <cell r="AK60"/>
          <cell r="AL60"/>
        </row>
        <row r="61">
          <cell r="B61" t="str">
            <v>Energia Activa</v>
          </cell>
          <cell r="C61"/>
          <cell r="D61"/>
          <cell r="E61"/>
          <cell r="F61"/>
          <cell r="G61"/>
          <cell r="H61"/>
          <cell r="I61"/>
          <cell r="J61"/>
          <cell r="K61"/>
          <cell r="L61"/>
          <cell r="M61"/>
          <cell r="N61"/>
          <cell r="O61"/>
          <cell r="P61"/>
          <cell r="Q61"/>
          <cell r="R61"/>
          <cell r="S61"/>
          <cell r="T61"/>
          <cell r="U61"/>
          <cell r="V61"/>
          <cell r="W61"/>
          <cell r="X61"/>
          <cell r="Y61"/>
          <cell r="Z61"/>
          <cell r="AA61"/>
          <cell r="AB61"/>
          <cell r="AC61"/>
          <cell r="AD61"/>
          <cell r="AE61"/>
          <cell r="AF61"/>
          <cell r="AG61"/>
          <cell r="AH61"/>
          <cell r="AI61"/>
          <cell r="AJ61"/>
          <cell r="AK61"/>
          <cell r="AL61"/>
        </row>
        <row r="62">
          <cell r="B62" t="str">
            <v>Horas cheias</v>
          </cell>
          <cell r="C62"/>
          <cell r="D62"/>
          <cell r="E62"/>
          <cell r="F62"/>
          <cell r="G62"/>
          <cell r="H62"/>
          <cell r="I62"/>
          <cell r="J62"/>
          <cell r="K62"/>
          <cell r="L62"/>
          <cell r="M62"/>
          <cell r="N62"/>
          <cell r="O62"/>
          <cell r="P62"/>
          <cell r="Q62"/>
          <cell r="R62"/>
          <cell r="S62"/>
          <cell r="T62"/>
          <cell r="U62"/>
          <cell r="V62"/>
          <cell r="W62"/>
          <cell r="X62"/>
          <cell r="Y62"/>
          <cell r="Z62"/>
          <cell r="AA62"/>
          <cell r="AB62"/>
          <cell r="AC62"/>
          <cell r="AD62"/>
          <cell r="AE62"/>
          <cell r="AF62"/>
          <cell r="AG62"/>
          <cell r="AH62"/>
          <cell r="AI62"/>
          <cell r="AJ62"/>
          <cell r="AK62"/>
          <cell r="AL62"/>
        </row>
        <row r="63">
          <cell r="B63" t="str">
            <v>Horas de ponta</v>
          </cell>
          <cell r="C63"/>
          <cell r="D63"/>
          <cell r="E63"/>
          <cell r="F63"/>
          <cell r="G63"/>
          <cell r="H63"/>
          <cell r="I63"/>
          <cell r="J63"/>
          <cell r="K63"/>
          <cell r="L63"/>
          <cell r="M63"/>
          <cell r="N63"/>
          <cell r="O63"/>
          <cell r="P63"/>
          <cell r="Q63"/>
          <cell r="R63"/>
          <cell r="S63"/>
          <cell r="T63"/>
          <cell r="U63"/>
          <cell r="V63"/>
          <cell r="W63"/>
          <cell r="X63"/>
          <cell r="Y63"/>
          <cell r="Z63"/>
          <cell r="AA63"/>
          <cell r="AB63"/>
          <cell r="AC63"/>
          <cell r="AD63"/>
          <cell r="AE63"/>
          <cell r="AF63"/>
          <cell r="AG63"/>
          <cell r="AH63"/>
          <cell r="AI63"/>
          <cell r="AJ63"/>
          <cell r="AK63"/>
          <cell r="AL63"/>
        </row>
        <row r="64">
          <cell r="B64" t="str">
            <v>Horas de super vazio</v>
          </cell>
          <cell r="C64"/>
          <cell r="D64"/>
          <cell r="E64"/>
          <cell r="F64"/>
          <cell r="G64"/>
          <cell r="H64"/>
          <cell r="I64"/>
          <cell r="J64"/>
          <cell r="K64"/>
          <cell r="L64"/>
          <cell r="M64"/>
          <cell r="N64"/>
          <cell r="O64"/>
          <cell r="P64"/>
          <cell r="Q64"/>
          <cell r="R64"/>
          <cell r="S64"/>
          <cell r="T64"/>
          <cell r="U64"/>
          <cell r="V64"/>
          <cell r="W64"/>
          <cell r="X64"/>
          <cell r="Y64"/>
          <cell r="Z64"/>
          <cell r="AA64"/>
          <cell r="AB64"/>
          <cell r="AC64"/>
          <cell r="AD64"/>
          <cell r="AE64"/>
          <cell r="AF64"/>
          <cell r="AG64"/>
          <cell r="AH64"/>
          <cell r="AI64"/>
          <cell r="AJ64"/>
          <cell r="AK64"/>
          <cell r="AL64"/>
        </row>
        <row r="65">
          <cell r="B65" t="str">
            <v>Horas de vazio normal</v>
          </cell>
          <cell r="C65"/>
          <cell r="D65"/>
          <cell r="E65"/>
          <cell r="F65"/>
          <cell r="G65"/>
          <cell r="H65"/>
          <cell r="I65"/>
          <cell r="J65"/>
          <cell r="K65"/>
          <cell r="L65"/>
          <cell r="M65"/>
          <cell r="N65"/>
          <cell r="O65"/>
          <cell r="P65"/>
          <cell r="Q65"/>
          <cell r="R65"/>
          <cell r="S65"/>
          <cell r="T65"/>
          <cell r="U65"/>
          <cell r="V65"/>
          <cell r="W65"/>
          <cell r="X65"/>
          <cell r="Y65"/>
          <cell r="Z65"/>
          <cell r="AA65"/>
          <cell r="AB65"/>
          <cell r="AC65"/>
          <cell r="AD65"/>
          <cell r="AE65"/>
          <cell r="AF65"/>
          <cell r="AG65"/>
          <cell r="AH65"/>
          <cell r="AI65"/>
          <cell r="AJ65"/>
          <cell r="AK65"/>
          <cell r="AL65"/>
        </row>
        <row r="66">
          <cell r="B66" t="str">
            <v>Horas de  super ponta</v>
          </cell>
          <cell r="C66"/>
          <cell r="D66"/>
          <cell r="E66"/>
          <cell r="F66"/>
          <cell r="G66"/>
          <cell r="H66"/>
          <cell r="I66"/>
          <cell r="J66"/>
          <cell r="K66"/>
          <cell r="L66"/>
          <cell r="M66"/>
          <cell r="N66"/>
          <cell r="O66"/>
          <cell r="P66"/>
          <cell r="Q66"/>
          <cell r="R66"/>
          <cell r="S66"/>
          <cell r="T66"/>
          <cell r="U66"/>
          <cell r="V66"/>
          <cell r="W66"/>
          <cell r="X66"/>
          <cell r="Y66"/>
          <cell r="Z66"/>
          <cell r="AA66"/>
          <cell r="AB66"/>
          <cell r="AC66"/>
          <cell r="AD66"/>
          <cell r="AE66"/>
          <cell r="AF66"/>
          <cell r="AG66"/>
          <cell r="AH66"/>
          <cell r="AI66"/>
          <cell r="AJ66"/>
          <cell r="AK66"/>
          <cell r="AL66"/>
        </row>
        <row r="67">
          <cell r="B67" t="str">
            <v>Energia Reactiva</v>
          </cell>
          <cell r="C67"/>
          <cell r="D67"/>
          <cell r="E67"/>
          <cell r="F67"/>
          <cell r="G67"/>
          <cell r="H67"/>
          <cell r="I67"/>
          <cell r="J67"/>
          <cell r="K67"/>
          <cell r="L67"/>
          <cell r="M67"/>
          <cell r="N67"/>
          <cell r="O67"/>
          <cell r="P67"/>
          <cell r="Q67"/>
          <cell r="R67"/>
          <cell r="S67"/>
          <cell r="T67"/>
          <cell r="U67"/>
          <cell r="V67"/>
          <cell r="W67"/>
          <cell r="X67"/>
          <cell r="Y67"/>
          <cell r="Z67"/>
          <cell r="AA67"/>
          <cell r="AB67"/>
          <cell r="AC67"/>
          <cell r="AD67"/>
          <cell r="AE67"/>
          <cell r="AF67"/>
          <cell r="AG67"/>
          <cell r="AH67"/>
          <cell r="AI67"/>
          <cell r="AJ67"/>
          <cell r="AK67"/>
          <cell r="AL67"/>
        </row>
        <row r="68">
          <cell r="B68" t="str">
            <v>Fornecida pela rede 1ª Esc</v>
          </cell>
          <cell r="C68"/>
          <cell r="D68"/>
          <cell r="E68"/>
          <cell r="F68"/>
          <cell r="G68"/>
          <cell r="H68"/>
          <cell r="I68"/>
          <cell r="J68"/>
          <cell r="K68"/>
          <cell r="L68"/>
          <cell r="M68"/>
          <cell r="N68"/>
          <cell r="O68"/>
          <cell r="P68"/>
          <cell r="Q68"/>
          <cell r="R68"/>
          <cell r="S68"/>
          <cell r="T68"/>
          <cell r="U68"/>
          <cell r="V68"/>
          <cell r="W68"/>
          <cell r="X68"/>
          <cell r="Y68"/>
          <cell r="Z68"/>
          <cell r="AA68"/>
          <cell r="AB68"/>
          <cell r="AC68"/>
          <cell r="AD68"/>
          <cell r="AE68"/>
          <cell r="AF68"/>
          <cell r="AG68"/>
          <cell r="AH68"/>
          <cell r="AI68"/>
          <cell r="AJ68"/>
          <cell r="AK68"/>
          <cell r="AL68"/>
        </row>
        <row r="69">
          <cell r="B69" t="str">
            <v>Fornecida pela rede 2ª Esc</v>
          </cell>
          <cell r="C69"/>
          <cell r="D69"/>
          <cell r="E69"/>
          <cell r="F69"/>
          <cell r="G69"/>
          <cell r="H69"/>
          <cell r="I69"/>
          <cell r="J69"/>
          <cell r="K69"/>
          <cell r="L69"/>
          <cell r="M69"/>
          <cell r="N69"/>
          <cell r="O69"/>
          <cell r="P69"/>
          <cell r="Q69"/>
          <cell r="R69"/>
          <cell r="S69"/>
          <cell r="T69"/>
          <cell r="U69"/>
          <cell r="V69"/>
          <cell r="W69"/>
          <cell r="X69"/>
          <cell r="Y69"/>
          <cell r="Z69"/>
          <cell r="AA69"/>
          <cell r="AB69"/>
          <cell r="AC69"/>
          <cell r="AD69"/>
          <cell r="AE69"/>
          <cell r="AF69"/>
          <cell r="AG69"/>
          <cell r="AH69"/>
          <cell r="AI69"/>
          <cell r="AJ69"/>
          <cell r="AK69"/>
          <cell r="AL69"/>
        </row>
        <row r="70">
          <cell r="B70" t="str">
            <v>Fornecida pela rede 3ª Esc</v>
          </cell>
          <cell r="C70"/>
          <cell r="D70"/>
          <cell r="E70"/>
          <cell r="F70"/>
          <cell r="G70"/>
          <cell r="H70"/>
          <cell r="I70"/>
          <cell r="J70"/>
          <cell r="K70"/>
          <cell r="L70"/>
          <cell r="M70"/>
          <cell r="N70"/>
          <cell r="O70"/>
          <cell r="P70"/>
          <cell r="Q70"/>
          <cell r="R70"/>
          <cell r="S70"/>
          <cell r="T70"/>
          <cell r="U70"/>
          <cell r="V70"/>
          <cell r="W70"/>
          <cell r="X70"/>
          <cell r="Y70"/>
          <cell r="Z70"/>
          <cell r="AA70"/>
          <cell r="AB70"/>
          <cell r="AC70"/>
          <cell r="AD70"/>
          <cell r="AE70"/>
          <cell r="AF70"/>
          <cell r="AG70"/>
          <cell r="AH70"/>
          <cell r="AI70"/>
          <cell r="AJ70"/>
          <cell r="AK70"/>
          <cell r="AL70"/>
        </row>
        <row r="71">
          <cell r="B71" t="str">
            <v>Recebida pela rede (indutiva)</v>
          </cell>
          <cell r="C71"/>
          <cell r="D71"/>
          <cell r="E71"/>
          <cell r="F71"/>
          <cell r="G71"/>
          <cell r="H71"/>
          <cell r="I71"/>
          <cell r="J71"/>
          <cell r="K71"/>
          <cell r="L71"/>
          <cell r="M71"/>
          <cell r="N71"/>
          <cell r="O71"/>
          <cell r="P71"/>
          <cell r="Q71"/>
          <cell r="R71"/>
          <cell r="S71"/>
          <cell r="T71"/>
          <cell r="U71"/>
          <cell r="V71"/>
          <cell r="W71"/>
          <cell r="X71"/>
          <cell r="Y71"/>
          <cell r="Z71"/>
          <cell r="AA71"/>
          <cell r="AB71"/>
          <cell r="AC71"/>
          <cell r="AD71"/>
          <cell r="AE71"/>
          <cell r="AF71"/>
          <cell r="AG71"/>
          <cell r="AH71"/>
          <cell r="AI71"/>
          <cell r="AJ71"/>
          <cell r="AK71"/>
          <cell r="AL71"/>
        </row>
        <row r="72">
          <cell r="B72" t="str">
            <v>Potência</v>
          </cell>
          <cell r="C72"/>
          <cell r="D72"/>
          <cell r="E72"/>
          <cell r="F72"/>
          <cell r="G72"/>
          <cell r="H72"/>
          <cell r="I72"/>
          <cell r="J72"/>
          <cell r="K72"/>
          <cell r="L72"/>
          <cell r="M72"/>
          <cell r="N72"/>
          <cell r="O72"/>
          <cell r="P72"/>
          <cell r="Q72"/>
          <cell r="R72"/>
          <cell r="S72"/>
          <cell r="T72"/>
          <cell r="U72"/>
          <cell r="V72"/>
          <cell r="W72"/>
          <cell r="X72"/>
          <cell r="Y72"/>
          <cell r="Z72"/>
          <cell r="AA72"/>
          <cell r="AB72"/>
          <cell r="AC72"/>
          <cell r="AD72"/>
          <cell r="AE72"/>
          <cell r="AF72"/>
          <cell r="AG72"/>
          <cell r="AH72"/>
          <cell r="AI72"/>
          <cell r="AJ72"/>
          <cell r="AK72"/>
          <cell r="AL72"/>
        </row>
        <row r="73">
          <cell r="B73" t="str">
            <v>Horas_de_ponta</v>
          </cell>
          <cell r="C73"/>
          <cell r="D73"/>
          <cell r="E73"/>
          <cell r="F73"/>
          <cell r="G73"/>
          <cell r="H73"/>
          <cell r="I73"/>
          <cell r="J73"/>
          <cell r="K73"/>
          <cell r="L73"/>
          <cell r="M73"/>
          <cell r="N73"/>
          <cell r="O73"/>
          <cell r="P73"/>
          <cell r="Q73"/>
          <cell r="R73"/>
          <cell r="S73"/>
          <cell r="T73"/>
          <cell r="U73"/>
          <cell r="V73"/>
          <cell r="W73"/>
          <cell r="X73"/>
          <cell r="Y73"/>
          <cell r="Z73"/>
          <cell r="AA73"/>
          <cell r="AB73"/>
          <cell r="AC73"/>
          <cell r="AD73"/>
          <cell r="AE73"/>
          <cell r="AF73"/>
          <cell r="AG73"/>
          <cell r="AH73"/>
          <cell r="AI73"/>
          <cell r="AJ73"/>
          <cell r="AK73"/>
          <cell r="AL73"/>
        </row>
        <row r="74">
          <cell r="B74" t="str">
            <v>Contratada</v>
          </cell>
          <cell r="C74"/>
          <cell r="D74"/>
          <cell r="E74"/>
          <cell r="F74"/>
          <cell r="G74"/>
          <cell r="H74"/>
          <cell r="I74"/>
          <cell r="J74"/>
          <cell r="K74"/>
          <cell r="L74"/>
          <cell r="M74"/>
          <cell r="N74"/>
          <cell r="O74"/>
          <cell r="P74"/>
          <cell r="Q74"/>
          <cell r="R74"/>
          <cell r="S74"/>
          <cell r="T74"/>
          <cell r="U74"/>
          <cell r="V74"/>
          <cell r="W74"/>
          <cell r="X74"/>
          <cell r="Y74"/>
          <cell r="Z74"/>
          <cell r="AA74"/>
          <cell r="AB74"/>
          <cell r="AC74"/>
          <cell r="AD74"/>
          <cell r="AE74"/>
          <cell r="AF74"/>
          <cell r="AG74"/>
          <cell r="AH74"/>
          <cell r="AI74"/>
          <cell r="AJ74"/>
          <cell r="AK74"/>
          <cell r="AL74"/>
        </row>
        <row r="75">
          <cell r="B75" t="str">
            <v>Vendas Baixa Tensão Normal</v>
          </cell>
          <cell r="C75">
            <v>31032400.047793999</v>
          </cell>
          <cell r="D75">
            <v>21757307.130527001</v>
          </cell>
          <cell r="E75">
            <v>2762386.6107371999</v>
          </cell>
          <cell r="F75">
            <v>766586.83003800001</v>
          </cell>
          <cell r="G75">
            <v>3203545.2493317998</v>
          </cell>
          <cell r="H75">
            <v>12710725.009534201</v>
          </cell>
          <cell r="I75"/>
          <cell r="J75"/>
          <cell r="K75">
            <v>3073910.4664850999</v>
          </cell>
          <cell r="L75">
            <v>31191570.0532033</v>
          </cell>
          <cell r="M75">
            <v>21840852.218997002</v>
          </cell>
          <cell r="N75">
            <v>2781883.7305351002</v>
          </cell>
          <cell r="O75">
            <v>771603.27538070001</v>
          </cell>
          <cell r="P75">
            <v>3225869.9461686001</v>
          </cell>
          <cell r="Q75">
            <v>12738755.688907901</v>
          </cell>
          <cell r="R75"/>
          <cell r="S75"/>
          <cell r="T75">
            <v>3082269.1844350998</v>
          </cell>
          <cell r="U75">
            <v>31319484.4134955</v>
          </cell>
          <cell r="V75">
            <v>21929154.9199242</v>
          </cell>
          <cell r="W75">
            <v>2793353.6297376999</v>
          </cell>
          <cell r="X75">
            <v>774779.57713460003</v>
          </cell>
          <cell r="Y75">
            <v>3239158.8189834999</v>
          </cell>
          <cell r="Z75">
            <v>12789459.1885585</v>
          </cell>
          <cell r="AA75"/>
          <cell r="AB75"/>
          <cell r="AC75">
            <v>3094626.9191749999</v>
          </cell>
          <cell r="AD75">
            <v>31441059.684597399</v>
          </cell>
          <cell r="AE75">
            <v>22014708.691024099</v>
          </cell>
          <cell r="AF75">
            <v>2804227.6339447</v>
          </cell>
          <cell r="AG75">
            <v>777793.6144808</v>
          </cell>
          <cell r="AH75">
            <v>3251767.9545922</v>
          </cell>
          <cell r="AI75">
            <v>12839627.3464744</v>
          </cell>
          <cell r="AJ75"/>
          <cell r="AK75"/>
          <cell r="AL75">
            <v>3106863.4027367001</v>
          </cell>
        </row>
        <row r="76">
          <cell r="B76" t="str">
            <v>VENDA A CLIENTES FINAIS EM BTN (&gt;20,7 kVA) TRI-HORÁRIA</v>
          </cell>
          <cell r="C76">
            <v>3320159.4220202998</v>
          </cell>
          <cell r="D76">
            <v>1848917.6972701</v>
          </cell>
          <cell r="E76">
            <v>357009.99592840002</v>
          </cell>
          <cell r="F76">
            <v>93480.343303799993</v>
          </cell>
          <cell r="G76">
            <v>416092.86650910001</v>
          </cell>
          <cell r="H76">
            <v>1256068.1222840999</v>
          </cell>
          <cell r="I76"/>
          <cell r="J76"/>
          <cell r="K76">
            <v>210322.48092959999</v>
          </cell>
          <cell r="L76">
            <v>3325015.2923646001</v>
          </cell>
          <cell r="M76">
            <v>1851993.8621326999</v>
          </cell>
          <cell r="N76">
            <v>357365.65876640001</v>
          </cell>
          <cell r="O76">
            <v>93584.004004000002</v>
          </cell>
          <cell r="P76">
            <v>416527.28651780001</v>
          </cell>
          <cell r="Q76">
            <v>1258586.3496055</v>
          </cell>
          <cell r="R76"/>
          <cell r="S76"/>
          <cell r="T76">
            <v>210660.36092969999</v>
          </cell>
          <cell r="U76">
            <v>3338859.0142672001</v>
          </cell>
          <cell r="V76">
            <v>1859510.3483473</v>
          </cell>
          <cell r="W76">
            <v>358859.60075390001</v>
          </cell>
          <cell r="X76">
            <v>93974.866579699999</v>
          </cell>
          <cell r="Y76">
            <v>418267.90837219998</v>
          </cell>
          <cell r="Z76">
            <v>1263579.9453405</v>
          </cell>
          <cell r="AA76"/>
          <cell r="AB76"/>
          <cell r="AC76">
            <v>211527.6300993</v>
          </cell>
          <cell r="AD76">
            <v>3351813.3817309998</v>
          </cell>
          <cell r="AE76">
            <v>1866434.5634981</v>
          </cell>
          <cell r="AF76">
            <v>360253.41407290002</v>
          </cell>
          <cell r="AG76">
            <v>94339.786557700005</v>
          </cell>
          <cell r="AH76">
            <v>419892.33691249997</v>
          </cell>
          <cell r="AI76">
            <v>1268124.6535946</v>
          </cell>
          <cell r="AJ76"/>
          <cell r="AK76"/>
          <cell r="AL76">
            <v>212333.33142840001</v>
          </cell>
        </row>
        <row r="77">
          <cell r="B77" t="str">
            <v>Potência</v>
          </cell>
          <cell r="C77"/>
          <cell r="D77">
            <v>383314.98239999998</v>
          </cell>
          <cell r="E77"/>
          <cell r="F77"/>
          <cell r="G77"/>
          <cell r="H77">
            <v>469135.15334399999</v>
          </cell>
          <cell r="I77"/>
          <cell r="J77"/>
          <cell r="K77">
            <v>16393.439999999999</v>
          </cell>
          <cell r="L77"/>
          <cell r="M77">
            <v>384469.54560000001</v>
          </cell>
          <cell r="N77"/>
          <cell r="O77"/>
          <cell r="P77"/>
          <cell r="Q77">
            <v>470548.210464</v>
          </cell>
          <cell r="R77"/>
          <cell r="S77"/>
          <cell r="T77">
            <v>16442.64</v>
          </cell>
          <cell r="U77"/>
          <cell r="V77">
            <v>385864.64279999997</v>
          </cell>
          <cell r="W77"/>
          <cell r="X77"/>
          <cell r="Y77"/>
          <cell r="Z77">
            <v>472255.65316799999</v>
          </cell>
          <cell r="AA77"/>
          <cell r="AB77"/>
          <cell r="AC77">
            <v>16501.68</v>
          </cell>
          <cell r="AD77"/>
          <cell r="AE77">
            <v>387067.31280000001</v>
          </cell>
          <cell r="AF77"/>
          <cell r="AG77"/>
          <cell r="AH77"/>
          <cell r="AI77">
            <v>473727.58108799998</v>
          </cell>
          <cell r="AJ77"/>
          <cell r="AK77"/>
          <cell r="AL77">
            <v>16550.88</v>
          </cell>
        </row>
        <row r="78">
          <cell r="A78" t="str">
            <v>BTN_P_27,6</v>
          </cell>
          <cell r="B78" t="str">
            <v>27,6</v>
          </cell>
          <cell r="C78"/>
          <cell r="D78">
            <v>158944.86720000001</v>
          </cell>
          <cell r="E78"/>
          <cell r="F78"/>
          <cell r="G78"/>
          <cell r="H78">
            <v>194535.211584</v>
          </cell>
          <cell r="I78"/>
          <cell r="J78"/>
          <cell r="K78">
            <v>8127.84</v>
          </cell>
          <cell r="L78"/>
          <cell r="M78">
            <v>159329.72159999999</v>
          </cell>
          <cell r="N78"/>
          <cell r="O78"/>
          <cell r="P78"/>
          <cell r="Q78">
            <v>195006.241152</v>
          </cell>
          <cell r="R78"/>
          <cell r="S78"/>
          <cell r="T78">
            <v>8147.52</v>
          </cell>
          <cell r="U78"/>
          <cell r="V78">
            <v>159907.00320000001</v>
          </cell>
          <cell r="W78"/>
          <cell r="X78"/>
          <cell r="Y78"/>
          <cell r="Z78">
            <v>195712.785504</v>
          </cell>
          <cell r="AA78"/>
          <cell r="AB78"/>
          <cell r="AC78">
            <v>8177.04</v>
          </cell>
          <cell r="AD78"/>
          <cell r="AE78">
            <v>160291.85759999999</v>
          </cell>
          <cell r="AF78"/>
          <cell r="AG78"/>
          <cell r="AH78"/>
          <cell r="AI78">
            <v>196183.815072</v>
          </cell>
          <cell r="AJ78"/>
          <cell r="AK78"/>
          <cell r="AL78">
            <v>8196.7199999999993</v>
          </cell>
        </row>
        <row r="79">
          <cell r="A79" t="str">
            <v>BTN_P_34,5</v>
          </cell>
          <cell r="B79" t="str">
            <v>34,5</v>
          </cell>
          <cell r="C79"/>
          <cell r="D79">
            <v>90440.784</v>
          </cell>
          <cell r="E79"/>
          <cell r="F79"/>
          <cell r="G79"/>
          <cell r="H79">
            <v>110688.979584</v>
          </cell>
          <cell r="I79"/>
          <cell r="J79"/>
          <cell r="K79">
            <v>3699.84</v>
          </cell>
          <cell r="L79"/>
          <cell r="M79">
            <v>90921.851999999999</v>
          </cell>
          <cell r="N79"/>
          <cell r="O79"/>
          <cell r="P79"/>
          <cell r="Q79">
            <v>111277.75075200001</v>
          </cell>
          <cell r="R79"/>
          <cell r="S79"/>
          <cell r="T79">
            <v>3719.52</v>
          </cell>
          <cell r="U79"/>
          <cell r="V79">
            <v>91162.385999999999</v>
          </cell>
          <cell r="W79"/>
          <cell r="X79"/>
          <cell r="Y79"/>
          <cell r="Z79">
            <v>111572.136336</v>
          </cell>
          <cell r="AA79"/>
          <cell r="AB79"/>
          <cell r="AC79">
            <v>3729.36</v>
          </cell>
          <cell r="AD79"/>
          <cell r="AE79">
            <v>91402.92</v>
          </cell>
          <cell r="AF79"/>
          <cell r="AG79"/>
          <cell r="AH79"/>
          <cell r="AI79">
            <v>111866.52192</v>
          </cell>
          <cell r="AJ79"/>
          <cell r="AK79"/>
          <cell r="AL79">
            <v>3739.2</v>
          </cell>
        </row>
        <row r="80">
          <cell r="A80" t="str">
            <v>BTN_P_41,4</v>
          </cell>
          <cell r="B80" t="str">
            <v>41,4</v>
          </cell>
          <cell r="C80"/>
          <cell r="D80">
            <v>133929.33119999999</v>
          </cell>
          <cell r="E80"/>
          <cell r="F80"/>
          <cell r="G80"/>
          <cell r="H80">
            <v>163910.962176</v>
          </cell>
          <cell r="I80"/>
          <cell r="J80"/>
          <cell r="K80">
            <v>4565.76</v>
          </cell>
          <cell r="L80"/>
          <cell r="M80">
            <v>134217.97200000001</v>
          </cell>
          <cell r="N80"/>
          <cell r="O80"/>
          <cell r="P80"/>
          <cell r="Q80">
            <v>164264.21856000001</v>
          </cell>
          <cell r="R80"/>
          <cell r="S80"/>
          <cell r="T80">
            <v>4575.6000000000004</v>
          </cell>
          <cell r="U80"/>
          <cell r="V80">
            <v>134795.2536</v>
          </cell>
          <cell r="W80"/>
          <cell r="X80"/>
          <cell r="Y80"/>
          <cell r="Z80">
            <v>164970.73132799999</v>
          </cell>
          <cell r="AA80"/>
          <cell r="AB80"/>
          <cell r="AC80">
            <v>4595.28</v>
          </cell>
          <cell r="AD80"/>
          <cell r="AE80">
            <v>135372.53520000001</v>
          </cell>
          <cell r="AF80"/>
          <cell r="AG80"/>
          <cell r="AH80"/>
          <cell r="AI80">
            <v>165677.24409600001</v>
          </cell>
          <cell r="AJ80"/>
          <cell r="AK80"/>
          <cell r="AL80">
            <v>4614.96</v>
          </cell>
        </row>
        <row r="81">
          <cell r="B81" t="str">
            <v>Energia Activa</v>
          </cell>
          <cell r="C81">
            <v>3320159.4220202998</v>
          </cell>
          <cell r="D81">
            <v>1465602.7148700999</v>
          </cell>
          <cell r="E81">
            <v>357009.99592840002</v>
          </cell>
          <cell r="F81">
            <v>93480.343303799993</v>
          </cell>
          <cell r="G81">
            <v>416092.86650910001</v>
          </cell>
          <cell r="H81">
            <v>786932.96894010005</v>
          </cell>
          <cell r="I81"/>
          <cell r="J81"/>
          <cell r="K81">
            <v>193929.04092960001</v>
          </cell>
          <cell r="L81">
            <v>3325015.2923646001</v>
          </cell>
          <cell r="M81">
            <v>1467524.3165327001</v>
          </cell>
          <cell r="N81">
            <v>357365.65876640001</v>
          </cell>
          <cell r="O81">
            <v>93584.004004000002</v>
          </cell>
          <cell r="P81">
            <v>416527.28651780001</v>
          </cell>
          <cell r="Q81">
            <v>788038.1391415</v>
          </cell>
          <cell r="R81"/>
          <cell r="S81"/>
          <cell r="T81">
            <v>194217.72092970001</v>
          </cell>
          <cell r="U81">
            <v>3338859.0142672001</v>
          </cell>
          <cell r="V81">
            <v>1473645.7055472999</v>
          </cell>
          <cell r="W81">
            <v>358859.60075390001</v>
          </cell>
          <cell r="X81">
            <v>93974.866579699999</v>
          </cell>
          <cell r="Y81">
            <v>418267.90837219998</v>
          </cell>
          <cell r="Z81">
            <v>791324.29217250005</v>
          </cell>
          <cell r="AA81"/>
          <cell r="AB81"/>
          <cell r="AC81">
            <v>195025.95009930001</v>
          </cell>
          <cell r="AD81">
            <v>3351813.3817309998</v>
          </cell>
          <cell r="AE81">
            <v>1479367.2506981001</v>
          </cell>
          <cell r="AF81">
            <v>360253.41407290002</v>
          </cell>
          <cell r="AG81">
            <v>94339.786557700005</v>
          </cell>
          <cell r="AH81">
            <v>419892.33691249997</v>
          </cell>
          <cell r="AI81">
            <v>794397.07250659994</v>
          </cell>
          <cell r="AJ81"/>
          <cell r="AK81"/>
          <cell r="AL81">
            <v>195782.4514284</v>
          </cell>
        </row>
        <row r="82">
          <cell r="A82" t="str">
            <v>BTN_&gt;20,7_E_Horas de ponta</v>
          </cell>
          <cell r="B82" t="str">
            <v>Horas de ponta</v>
          </cell>
          <cell r="C82">
            <v>760627.0284975</v>
          </cell>
          <cell r="D82">
            <v>640836.64845870005</v>
          </cell>
          <cell r="E82">
            <v>329214.12136500003</v>
          </cell>
          <cell r="F82">
            <v>70366.377086399996</v>
          </cell>
          <cell r="G82">
            <v>353507.27535880002</v>
          </cell>
          <cell r="H82">
            <v>221989.165806</v>
          </cell>
          <cell r="I82"/>
          <cell r="J82"/>
          <cell r="K82">
            <v>38533.968403899999</v>
          </cell>
          <cell r="L82">
            <v>761344.92501829995</v>
          </cell>
          <cell r="M82">
            <v>641441.48418519995</v>
          </cell>
          <cell r="N82">
            <v>329524.84089539998</v>
          </cell>
          <cell r="O82">
            <v>70432.790420399993</v>
          </cell>
          <cell r="P82">
            <v>353840.92330219998</v>
          </cell>
          <cell r="Q82">
            <v>222198.6840636</v>
          </cell>
          <cell r="R82"/>
          <cell r="S82"/>
          <cell r="T82">
            <v>38570.337610800001</v>
          </cell>
          <cell r="U82">
            <v>764529.12540310004</v>
          </cell>
          <cell r="V82">
            <v>644124.20807699999</v>
          </cell>
          <cell r="W82">
            <v>330903.02454110002</v>
          </cell>
          <cell r="X82">
            <v>70727.364023600006</v>
          </cell>
          <cell r="Y82">
            <v>355320.8049777</v>
          </cell>
          <cell r="Z82">
            <v>223127.9936472</v>
          </cell>
          <cell r="AA82"/>
          <cell r="AB82"/>
          <cell r="AC82">
            <v>38731.651727500001</v>
          </cell>
          <cell r="AD82">
            <v>767498.91874290002</v>
          </cell>
          <cell r="AE82">
            <v>646626.29167269997</v>
          </cell>
          <cell r="AF82">
            <v>332188.40866319998</v>
          </cell>
          <cell r="AG82">
            <v>71002.102614999996</v>
          </cell>
          <cell r="AH82">
            <v>356701.03932739998</v>
          </cell>
          <cell r="AI82">
            <v>223994.72848789999</v>
          </cell>
          <cell r="AJ82"/>
          <cell r="AK82"/>
          <cell r="AL82">
            <v>38882.1038137</v>
          </cell>
        </row>
        <row r="83">
          <cell r="B83" t="str">
            <v>Horas de ponta - 27,6</v>
          </cell>
          <cell r="C83">
            <v>329654.71558369999</v>
          </cell>
          <cell r="D83">
            <v>277737.72843790002</v>
          </cell>
          <cell r="E83">
            <v>142680.95068810001</v>
          </cell>
          <cell r="F83">
            <v>30496.691750099999</v>
          </cell>
          <cell r="G83">
            <v>153209.57045860001</v>
          </cell>
          <cell r="H83">
            <v>96209.801354099996</v>
          </cell>
          <cell r="I83"/>
          <cell r="J83"/>
          <cell r="K83">
            <v>16700.569291399999</v>
          </cell>
          <cell r="L83">
            <v>329949.87702080002</v>
          </cell>
          <cell r="M83">
            <v>277986.40519959998</v>
          </cell>
          <cell r="N83">
            <v>142808.70227879999</v>
          </cell>
          <cell r="O83">
            <v>30523.997433500001</v>
          </cell>
          <cell r="P83">
            <v>153346.74901160001</v>
          </cell>
          <cell r="Q83">
            <v>96295.944284500001</v>
          </cell>
          <cell r="R83"/>
          <cell r="S83"/>
          <cell r="T83">
            <v>16715.522403800001</v>
          </cell>
          <cell r="U83">
            <v>331355.72038750001</v>
          </cell>
          <cell r="V83">
            <v>279170.8437193</v>
          </cell>
          <cell r="W83">
            <v>143417.17853800001</v>
          </cell>
          <cell r="X83">
            <v>30654.0534276</v>
          </cell>
          <cell r="Y83">
            <v>154000.1255543</v>
          </cell>
          <cell r="Z83">
            <v>96706.239981199993</v>
          </cell>
          <cell r="AA83"/>
          <cell r="AB83"/>
          <cell r="AC83">
            <v>16786.743543500001</v>
          </cell>
          <cell r="AD83">
            <v>332641.25984030002</v>
          </cell>
          <cell r="AE83">
            <v>280253.92486570001</v>
          </cell>
          <cell r="AF83">
            <v>143973.58493149999</v>
          </cell>
          <cell r="AG83">
            <v>30772.979985099999</v>
          </cell>
          <cell r="AH83">
            <v>154597.58992580001</v>
          </cell>
          <cell r="AI83">
            <v>97081.424953299997</v>
          </cell>
          <cell r="AJ83"/>
          <cell r="AK83"/>
          <cell r="AL83">
            <v>16851.869992100001</v>
          </cell>
        </row>
        <row r="84">
          <cell r="B84" t="str">
            <v>Horas de ponta - 34,5</v>
          </cell>
          <cell r="C84">
            <v>170373.1372579</v>
          </cell>
          <cell r="D84">
            <v>143541.2444958</v>
          </cell>
          <cell r="E84">
            <v>73740.796191999994</v>
          </cell>
          <cell r="F84">
            <v>15761.391552900001</v>
          </cell>
          <cell r="G84">
            <v>79182.228989700001</v>
          </cell>
          <cell r="H84">
            <v>49723.437636000002</v>
          </cell>
          <cell r="I84"/>
          <cell r="J84"/>
          <cell r="K84">
            <v>8631.2382312000009</v>
          </cell>
          <cell r="L84">
            <v>170846.3045995</v>
          </cell>
          <cell r="M84">
            <v>143939.89319229999</v>
          </cell>
          <cell r="N84">
            <v>73945.592189400006</v>
          </cell>
          <cell r="O84">
            <v>15805.164742499999</v>
          </cell>
          <cell r="P84">
            <v>79402.1371602</v>
          </cell>
          <cell r="Q84">
            <v>49861.531628700002</v>
          </cell>
          <cell r="R84"/>
          <cell r="S84"/>
          <cell r="T84">
            <v>8655.2092642000007</v>
          </cell>
          <cell r="U84">
            <v>171531.76521859999</v>
          </cell>
          <cell r="V84">
            <v>144517.40131280001</v>
          </cell>
          <cell r="W84">
            <v>74242.272831199996</v>
          </cell>
          <cell r="X84">
            <v>15868.577398900001</v>
          </cell>
          <cell r="Y84">
            <v>79720.710266900001</v>
          </cell>
          <cell r="Z84">
            <v>50061.5834608</v>
          </cell>
          <cell r="AA84"/>
          <cell r="AB84"/>
          <cell r="AC84">
            <v>8689.9352426000005</v>
          </cell>
          <cell r="AD84">
            <v>172196.75849810001</v>
          </cell>
          <cell r="AE84">
            <v>145077.66547470001</v>
          </cell>
          <cell r="AF84">
            <v>74530.094812399999</v>
          </cell>
          <cell r="AG84">
            <v>15930.096600999999</v>
          </cell>
          <cell r="AH84">
            <v>80029.771019899999</v>
          </cell>
          <cell r="AI84">
            <v>50255.661896999998</v>
          </cell>
          <cell r="AJ84"/>
          <cell r="AK84"/>
          <cell r="AL84">
            <v>8723.6243291999999</v>
          </cell>
        </row>
        <row r="85">
          <cell r="B85" t="str">
            <v>Horas de ponta - 41,4</v>
          </cell>
          <cell r="C85">
            <v>260599.17565590001</v>
          </cell>
          <cell r="D85">
            <v>219557.675525</v>
          </cell>
          <cell r="E85">
            <v>112792.37448490001</v>
          </cell>
          <cell r="F85">
            <v>24108.2937834</v>
          </cell>
          <cell r="G85">
            <v>121115.4759105</v>
          </cell>
          <cell r="H85">
            <v>76055.926815900006</v>
          </cell>
          <cell r="I85"/>
          <cell r="J85"/>
          <cell r="K85">
            <v>13202.1608813</v>
          </cell>
          <cell r="L85">
            <v>260548.74339799999</v>
          </cell>
          <cell r="M85">
            <v>219515.18579330001</v>
          </cell>
          <cell r="N85">
            <v>112770.5464272</v>
          </cell>
          <cell r="O85">
            <v>24103.628244399999</v>
          </cell>
          <cell r="P85">
            <v>121092.0371304</v>
          </cell>
          <cell r="Q85">
            <v>76041.208150399994</v>
          </cell>
          <cell r="R85"/>
          <cell r="S85"/>
          <cell r="T85">
            <v>13199.605942800001</v>
          </cell>
          <cell r="U85">
            <v>261641.63979700001</v>
          </cell>
          <cell r="V85">
            <v>220435.96304490001</v>
          </cell>
          <cell r="W85">
            <v>113243.5731719</v>
          </cell>
          <cell r="X85">
            <v>24204.733197099999</v>
          </cell>
          <cell r="Y85">
            <v>121599.9691565</v>
          </cell>
          <cell r="Z85">
            <v>76360.170205200004</v>
          </cell>
          <cell r="AA85"/>
          <cell r="AB85"/>
          <cell r="AC85">
            <v>13254.972941399999</v>
          </cell>
          <cell r="AD85">
            <v>262660.90040450002</v>
          </cell>
          <cell r="AE85">
            <v>221294.7013323</v>
          </cell>
          <cell r="AF85">
            <v>113684.7289193</v>
          </cell>
          <cell r="AG85">
            <v>24299.0260289</v>
          </cell>
          <cell r="AH85">
            <v>122073.6783817</v>
          </cell>
          <cell r="AI85">
            <v>76657.641637599998</v>
          </cell>
          <cell r="AJ85"/>
          <cell r="AK85"/>
          <cell r="AL85">
            <v>13306.609492400001</v>
          </cell>
        </row>
        <row r="86">
          <cell r="A86" t="str">
            <v>BTN_&gt;20,7_E_Horas cheias</v>
          </cell>
          <cell r="B86" t="str">
            <v>Horas cheias</v>
          </cell>
          <cell r="C86">
            <v>1723825.6976944001</v>
          </cell>
          <cell r="D86">
            <v>696998.11603489995</v>
          </cell>
          <cell r="E86">
            <v>18669.5923941</v>
          </cell>
          <cell r="F86">
            <v>16595.193238600001</v>
          </cell>
          <cell r="G86">
            <v>45636.781406100003</v>
          </cell>
          <cell r="H86">
            <v>531046.18364579999</v>
          </cell>
          <cell r="I86"/>
          <cell r="J86"/>
          <cell r="K86">
            <v>95422.361124899995</v>
          </cell>
          <cell r="L86">
            <v>1726546.4693582</v>
          </cell>
          <cell r="M86">
            <v>698098.21143769997</v>
          </cell>
          <cell r="N86">
            <v>18699.059235199999</v>
          </cell>
          <cell r="O86">
            <v>16621.385986199999</v>
          </cell>
          <cell r="P86">
            <v>45708.8114632</v>
          </cell>
          <cell r="Q86">
            <v>531884.35157099995</v>
          </cell>
          <cell r="R86"/>
          <cell r="S86"/>
          <cell r="T86">
            <v>95572.969422900002</v>
          </cell>
          <cell r="U86">
            <v>1733740.7463878</v>
          </cell>
          <cell r="V86">
            <v>701007.08879269997</v>
          </cell>
          <cell r="W86">
            <v>18776.975592800001</v>
          </cell>
          <cell r="X86">
            <v>16690.644970599998</v>
          </cell>
          <cell r="Y86">
            <v>45899.273671399998</v>
          </cell>
          <cell r="Z86">
            <v>534100.63907989999</v>
          </cell>
          <cell r="AA86"/>
          <cell r="AB86"/>
          <cell r="AC86">
            <v>95971.208584099993</v>
          </cell>
          <cell r="AD86">
            <v>1740473.6381703001</v>
          </cell>
          <cell r="AE86">
            <v>703729.41326679999</v>
          </cell>
          <cell r="AF86">
            <v>18849.8949985</v>
          </cell>
          <cell r="AG86">
            <v>16755.4622203</v>
          </cell>
          <cell r="AH86">
            <v>46077.521106699998</v>
          </cell>
          <cell r="AI86">
            <v>536174.79106119997</v>
          </cell>
          <cell r="AJ86"/>
          <cell r="AK86"/>
          <cell r="AL86">
            <v>96343.907768799996</v>
          </cell>
        </row>
        <row r="87">
          <cell r="B87" t="str">
            <v>Horas cheias - 27,6</v>
          </cell>
          <cell r="C87">
            <v>742940.07072249998</v>
          </cell>
          <cell r="D87">
            <v>300394.54123029998</v>
          </cell>
          <cell r="E87">
            <v>8046.2823549000004</v>
          </cell>
          <cell r="F87">
            <v>7152.2509816000002</v>
          </cell>
          <cell r="G87">
            <v>19668.690199299999</v>
          </cell>
          <cell r="H87">
            <v>228872.0314138</v>
          </cell>
          <cell r="I87"/>
          <cell r="J87"/>
          <cell r="K87">
            <v>41125.443144600002</v>
          </cell>
          <cell r="L87">
            <v>743712.25730479998</v>
          </cell>
          <cell r="M87">
            <v>300706.7610764</v>
          </cell>
          <cell r="N87">
            <v>8054.6453861999998</v>
          </cell>
          <cell r="O87">
            <v>7159.6847872999997</v>
          </cell>
          <cell r="P87">
            <v>19689.133165399999</v>
          </cell>
          <cell r="Q87">
            <v>229109.91320069999</v>
          </cell>
          <cell r="R87"/>
          <cell r="S87"/>
          <cell r="T87">
            <v>41168.187528299997</v>
          </cell>
          <cell r="U87">
            <v>746851.67123720003</v>
          </cell>
          <cell r="V87">
            <v>301976.12699820002</v>
          </cell>
          <cell r="W87">
            <v>8088.6462590000001</v>
          </cell>
          <cell r="X87">
            <v>7189.9077857000002</v>
          </cell>
          <cell r="Y87">
            <v>19772.246410700001</v>
          </cell>
          <cell r="Z87">
            <v>230077.0491416</v>
          </cell>
          <cell r="AA87"/>
          <cell r="AB87"/>
          <cell r="AC87">
            <v>41341.969767299997</v>
          </cell>
          <cell r="AD87">
            <v>749730.24307179998</v>
          </cell>
          <cell r="AE87">
            <v>303140.02607909997</v>
          </cell>
          <cell r="AF87">
            <v>8119.8221270000004</v>
          </cell>
          <cell r="AG87">
            <v>7217.6196688</v>
          </cell>
          <cell r="AH87">
            <v>19848.454088800001</v>
          </cell>
          <cell r="AI87">
            <v>230963.8293946</v>
          </cell>
          <cell r="AJ87"/>
          <cell r="AK87"/>
          <cell r="AL87">
            <v>41501.3130943</v>
          </cell>
        </row>
        <row r="88">
          <cell r="B88" t="str">
            <v>Horas cheias - 34,5</v>
          </cell>
          <cell r="C88">
            <v>386915.6181816</v>
          </cell>
          <cell r="D88">
            <v>156442.4160159</v>
          </cell>
          <cell r="E88">
            <v>4190.4218571000001</v>
          </cell>
          <cell r="F88">
            <v>3724.8194285999998</v>
          </cell>
          <cell r="G88">
            <v>10243.2534294</v>
          </cell>
          <cell r="H88">
            <v>119194.221726</v>
          </cell>
          <cell r="I88"/>
          <cell r="J88"/>
          <cell r="K88">
            <v>21417.711716999998</v>
          </cell>
          <cell r="L88">
            <v>388584.28965440003</v>
          </cell>
          <cell r="M88">
            <v>157117.1135069</v>
          </cell>
          <cell r="N88">
            <v>4208.4941117999997</v>
          </cell>
          <cell r="O88">
            <v>3740.8836548999998</v>
          </cell>
          <cell r="P88">
            <v>10287.4300515</v>
          </cell>
          <cell r="Q88">
            <v>119708.2769576</v>
          </cell>
          <cell r="R88"/>
          <cell r="S88"/>
          <cell r="T88">
            <v>21510.081015799999</v>
          </cell>
          <cell r="U88">
            <v>390148.18086099997</v>
          </cell>
          <cell r="V88">
            <v>157749.44496980001</v>
          </cell>
          <cell r="W88">
            <v>4225.4315616000004</v>
          </cell>
          <cell r="X88">
            <v>3755.9391655999998</v>
          </cell>
          <cell r="Y88">
            <v>10328.8327063</v>
          </cell>
          <cell r="Z88">
            <v>120190.0533097</v>
          </cell>
          <cell r="AA88"/>
          <cell r="AB88"/>
          <cell r="AC88">
            <v>21596.650203900001</v>
          </cell>
          <cell r="AD88">
            <v>391671.13796379999</v>
          </cell>
          <cell r="AE88">
            <v>158365.2254584</v>
          </cell>
          <cell r="AF88">
            <v>4241.9256822999996</v>
          </cell>
          <cell r="AG88">
            <v>3770.600606</v>
          </cell>
          <cell r="AH88">
            <v>10369.1516668</v>
          </cell>
          <cell r="AI88">
            <v>120659.21939670001</v>
          </cell>
          <cell r="AJ88"/>
          <cell r="AK88"/>
          <cell r="AL88">
            <v>21680.953485599999</v>
          </cell>
        </row>
        <row r="89">
          <cell r="B89" t="str">
            <v>Horas cheias - 41,4</v>
          </cell>
          <cell r="C89">
            <v>593970.00879029999</v>
          </cell>
          <cell r="D89">
            <v>240161.15878870001</v>
          </cell>
          <cell r="E89">
            <v>6432.8881821000004</v>
          </cell>
          <cell r="F89">
            <v>5718.1228283999999</v>
          </cell>
          <cell r="G89">
            <v>15724.8377774</v>
          </cell>
          <cell r="H89">
            <v>182979.930506</v>
          </cell>
          <cell r="I89"/>
          <cell r="J89"/>
          <cell r="K89">
            <v>32879.206263300002</v>
          </cell>
          <cell r="L89">
            <v>594249.92239900003</v>
          </cell>
          <cell r="M89">
            <v>240274.3368544</v>
          </cell>
          <cell r="N89">
            <v>6435.9197371999999</v>
          </cell>
          <cell r="O89">
            <v>5720.8175440000005</v>
          </cell>
          <cell r="P89">
            <v>15732.2482463</v>
          </cell>
          <cell r="Q89">
            <v>183066.16141269999</v>
          </cell>
          <cell r="R89"/>
          <cell r="S89"/>
          <cell r="T89">
            <v>32894.700878800002</v>
          </cell>
          <cell r="U89">
            <v>596740.89428959996</v>
          </cell>
          <cell r="V89">
            <v>241281.5168247</v>
          </cell>
          <cell r="W89">
            <v>6462.8977722</v>
          </cell>
          <cell r="X89">
            <v>5744.7980193000003</v>
          </cell>
          <cell r="Y89">
            <v>15798.194554399999</v>
          </cell>
          <cell r="Z89">
            <v>183833.53662860001</v>
          </cell>
          <cell r="AA89"/>
          <cell r="AB89"/>
          <cell r="AC89">
            <v>33032.588612899999</v>
          </cell>
          <cell r="AD89">
            <v>599072.25713469996</v>
          </cell>
          <cell r="AE89">
            <v>242224.16172929999</v>
          </cell>
          <cell r="AF89">
            <v>6488.1471892</v>
          </cell>
          <cell r="AG89">
            <v>5767.2419454999999</v>
          </cell>
          <cell r="AH89">
            <v>15859.9153511</v>
          </cell>
          <cell r="AI89">
            <v>184551.74226989999</v>
          </cell>
          <cell r="AJ89"/>
          <cell r="AK89"/>
          <cell r="AL89">
            <v>33161.641188900001</v>
          </cell>
        </row>
        <row r="90">
          <cell r="A90" t="str">
            <v>BTN_&gt;20,7_E_Horas de vazio</v>
          </cell>
          <cell r="B90" t="str">
            <v>Horas de vazio</v>
          </cell>
          <cell r="C90">
            <v>835706.69582839997</v>
          </cell>
          <cell r="D90">
            <v>127767.9503765</v>
          </cell>
          <cell r="E90">
            <v>9126.2821693000005</v>
          </cell>
          <cell r="F90">
            <v>6518.7729787999997</v>
          </cell>
          <cell r="G90">
            <v>16948.8097442</v>
          </cell>
          <cell r="H90">
            <v>33897.619488299999</v>
          </cell>
          <cell r="I90"/>
          <cell r="J90"/>
          <cell r="K90">
            <v>59972.711400799999</v>
          </cell>
          <cell r="L90">
            <v>837123.89798809995</v>
          </cell>
          <cell r="M90">
            <v>127984.6209098</v>
          </cell>
          <cell r="N90">
            <v>9141.7586358000008</v>
          </cell>
          <cell r="O90">
            <v>6529.8275973999998</v>
          </cell>
          <cell r="P90">
            <v>16977.551752399999</v>
          </cell>
          <cell r="Q90">
            <v>33955.103506899999</v>
          </cell>
          <cell r="R90"/>
          <cell r="S90"/>
          <cell r="T90">
            <v>60074.413895999998</v>
          </cell>
          <cell r="U90">
            <v>840589.14247630001</v>
          </cell>
          <cell r="V90">
            <v>128514.4086776</v>
          </cell>
          <cell r="W90">
            <v>9179.6006199999993</v>
          </cell>
          <cell r="X90">
            <v>6556.8575854999999</v>
          </cell>
          <cell r="Y90">
            <v>17047.8297231</v>
          </cell>
          <cell r="Z90">
            <v>34095.659445400001</v>
          </cell>
          <cell r="AA90"/>
          <cell r="AB90"/>
          <cell r="AC90">
            <v>60323.089787700002</v>
          </cell>
          <cell r="AD90">
            <v>843840.82481779996</v>
          </cell>
          <cell r="AE90">
            <v>129011.5457586</v>
          </cell>
          <cell r="AF90">
            <v>9215.1104111999994</v>
          </cell>
          <cell r="AG90">
            <v>6582.2217223999996</v>
          </cell>
          <cell r="AH90">
            <v>17113.776478399999</v>
          </cell>
          <cell r="AI90">
            <v>34227.552957499996</v>
          </cell>
          <cell r="AJ90"/>
          <cell r="AK90"/>
          <cell r="AL90">
            <v>60556.4398459</v>
          </cell>
        </row>
        <row r="91">
          <cell r="B91" t="str">
            <v>Horas de vazio - 27,6</v>
          </cell>
          <cell r="C91">
            <v>378122.63346829999</v>
          </cell>
          <cell r="D91">
            <v>57809.700592599998</v>
          </cell>
          <cell r="E91">
            <v>4129.2643277999996</v>
          </cell>
          <cell r="F91">
            <v>2949.4745201000001</v>
          </cell>
          <cell r="G91">
            <v>7668.6337523000002</v>
          </cell>
          <cell r="H91">
            <v>15337.267503999999</v>
          </cell>
          <cell r="I91"/>
          <cell r="J91"/>
          <cell r="K91">
            <v>27135.165584099999</v>
          </cell>
          <cell r="L91">
            <v>379634.12999009999</v>
          </cell>
          <cell r="M91">
            <v>58040.7874247</v>
          </cell>
          <cell r="N91">
            <v>4145.7705299999998</v>
          </cell>
          <cell r="O91">
            <v>2961.2646639999998</v>
          </cell>
          <cell r="P91">
            <v>7699.2881274000001</v>
          </cell>
          <cell r="Q91">
            <v>15398.5762552</v>
          </cell>
          <cell r="R91"/>
          <cell r="S91"/>
          <cell r="T91">
            <v>27243.634913400001</v>
          </cell>
          <cell r="U91">
            <v>381233.18082850002</v>
          </cell>
          <cell r="V91">
            <v>58285.260094999998</v>
          </cell>
          <cell r="W91">
            <v>4163.2328639999996</v>
          </cell>
          <cell r="X91">
            <v>2973.7377602000001</v>
          </cell>
          <cell r="Y91">
            <v>7731.7181762999999</v>
          </cell>
          <cell r="Z91">
            <v>15463.4363522</v>
          </cell>
          <cell r="AA91"/>
          <cell r="AB91"/>
          <cell r="AC91">
            <v>27358.387391699998</v>
          </cell>
          <cell r="AD91">
            <v>382702.78936160001</v>
          </cell>
          <cell r="AE91">
            <v>58509.942834699999</v>
          </cell>
          <cell r="AF91">
            <v>4179.2816310999997</v>
          </cell>
          <cell r="AG91">
            <v>2985.2011649000001</v>
          </cell>
          <cell r="AH91">
            <v>7761.5230290999998</v>
          </cell>
          <cell r="AI91">
            <v>15523.046058600001</v>
          </cell>
          <cell r="AJ91"/>
          <cell r="AK91"/>
          <cell r="AL91">
            <v>27463.850718000002</v>
          </cell>
        </row>
        <row r="92">
          <cell r="B92" t="str">
            <v>Horas de vazio - 34,5</v>
          </cell>
          <cell r="C92">
            <v>193123.61977789999</v>
          </cell>
          <cell r="D92">
            <v>29525.920028600001</v>
          </cell>
          <cell r="E92">
            <v>2108.9942876999999</v>
          </cell>
          <cell r="F92">
            <v>1506.4244911999999</v>
          </cell>
          <cell r="G92">
            <v>3916.7036776</v>
          </cell>
          <cell r="H92">
            <v>7833.4073550000003</v>
          </cell>
          <cell r="I92"/>
          <cell r="J92"/>
          <cell r="K92">
            <v>13859.1053194</v>
          </cell>
          <cell r="L92">
            <v>193171.18487309999</v>
          </cell>
          <cell r="M92">
            <v>29533.192071500001</v>
          </cell>
          <cell r="N92">
            <v>2109.513719</v>
          </cell>
          <cell r="O92">
            <v>1506.7955141</v>
          </cell>
          <cell r="P92">
            <v>3917.6683355</v>
          </cell>
          <cell r="Q92">
            <v>7835.3366727000002</v>
          </cell>
          <cell r="R92"/>
          <cell r="S92"/>
          <cell r="T92">
            <v>13862.5187274</v>
          </cell>
          <cell r="U92">
            <v>193941.58174699999</v>
          </cell>
          <cell r="V92">
            <v>29650.975055999999</v>
          </cell>
          <cell r="W92">
            <v>2117.9267899000001</v>
          </cell>
          <cell r="X92">
            <v>1512.8048492999999</v>
          </cell>
          <cell r="Y92">
            <v>3933.2926093999999</v>
          </cell>
          <cell r="Z92">
            <v>7866.5852189999996</v>
          </cell>
          <cell r="AA92"/>
          <cell r="AB92"/>
          <cell r="AC92">
            <v>13917.8046184</v>
          </cell>
          <cell r="AD92">
            <v>194698.00277940001</v>
          </cell>
          <cell r="AE92">
            <v>29766.621329500002</v>
          </cell>
          <cell r="AF92">
            <v>2126.1872377999998</v>
          </cell>
          <cell r="AG92">
            <v>1518.7051701</v>
          </cell>
          <cell r="AH92">
            <v>3948.6334416</v>
          </cell>
          <cell r="AI92">
            <v>7897.2668838999998</v>
          </cell>
          <cell r="AJ92"/>
          <cell r="AK92"/>
          <cell r="AL92">
            <v>13972.087562799999</v>
          </cell>
        </row>
        <row r="93">
          <cell r="B93" t="str">
            <v>Horas de vazio - 41,4</v>
          </cell>
          <cell r="C93">
            <v>264460.44258219999</v>
          </cell>
          <cell r="D93">
            <v>40432.329755300001</v>
          </cell>
          <cell r="E93">
            <v>2888.0235538000002</v>
          </cell>
          <cell r="F93">
            <v>2062.8739675000002</v>
          </cell>
          <cell r="G93">
            <v>5363.4723143000001</v>
          </cell>
          <cell r="H93">
            <v>10726.9446293</v>
          </cell>
          <cell r="I93"/>
          <cell r="J93"/>
          <cell r="K93">
            <v>18978.440497299998</v>
          </cell>
          <cell r="L93">
            <v>264318.5831249</v>
          </cell>
          <cell r="M93">
            <v>40410.641413600002</v>
          </cell>
          <cell r="N93">
            <v>2886.4743868</v>
          </cell>
          <cell r="O93">
            <v>2061.7674192999998</v>
          </cell>
          <cell r="P93">
            <v>5360.5952895</v>
          </cell>
          <cell r="Q93">
            <v>10721.190579</v>
          </cell>
          <cell r="R93"/>
          <cell r="S93"/>
          <cell r="T93">
            <v>18968.260255199999</v>
          </cell>
          <cell r="U93">
            <v>265414.37990080001</v>
          </cell>
          <cell r="V93">
            <v>40578.173526600003</v>
          </cell>
          <cell r="W93">
            <v>2898.4409661</v>
          </cell>
          <cell r="X93">
            <v>2070.3149760000001</v>
          </cell>
          <cell r="Y93">
            <v>5382.8189374000003</v>
          </cell>
          <cell r="Z93">
            <v>10765.6378742</v>
          </cell>
          <cell r="AA93"/>
          <cell r="AB93"/>
          <cell r="AC93">
            <v>19046.897777599999</v>
          </cell>
          <cell r="AD93">
            <v>266440.03267679998</v>
          </cell>
          <cell r="AE93">
            <v>40734.9815944</v>
          </cell>
          <cell r="AF93">
            <v>2909.6415422999999</v>
          </cell>
          <cell r="AG93">
            <v>2078.3153874</v>
          </cell>
          <cell r="AH93">
            <v>5403.6200077000003</v>
          </cell>
          <cell r="AI93">
            <v>10807.240014999999</v>
          </cell>
          <cell r="AJ93"/>
          <cell r="AK93"/>
          <cell r="AL93">
            <v>19120.501565099999</v>
          </cell>
        </row>
        <row r="94">
          <cell r="B94" t="str">
            <v>VENDA A CLIENTES FINAIS EM BTN (&lt;=20,7 kVA e &gt; 2,3 kVA)</v>
          </cell>
          <cell r="C94">
            <v>22967702.987893999</v>
          </cell>
          <cell r="D94">
            <v>16650146.2892791</v>
          </cell>
          <cell r="E94">
            <v>1996881.9039697</v>
          </cell>
          <cell r="F94">
            <v>558433.02283869998</v>
          </cell>
          <cell r="G94">
            <v>2305559.8033723002</v>
          </cell>
          <cell r="H94">
            <v>9677233.5655476991</v>
          </cell>
          <cell r="I94"/>
          <cell r="J94"/>
          <cell r="K94">
            <v>2342246.6218459001</v>
          </cell>
          <cell r="L94">
            <v>23113642.113365799</v>
          </cell>
          <cell r="M94">
            <v>16723727.6169705</v>
          </cell>
          <cell r="N94">
            <v>2014227.2680448999</v>
          </cell>
          <cell r="O94">
            <v>562928.68610070006</v>
          </cell>
          <cell r="P94">
            <v>2325445.3083986002</v>
          </cell>
          <cell r="Q94">
            <v>9698470.1450667996</v>
          </cell>
          <cell r="R94"/>
          <cell r="S94"/>
          <cell r="T94">
            <v>2349941.6786738001</v>
          </cell>
          <cell r="U94">
            <v>23207781.431722399</v>
          </cell>
          <cell r="V94">
            <v>16791150.233501799</v>
          </cell>
          <cell r="W94">
            <v>2022470.534094</v>
          </cell>
          <cell r="X94">
            <v>565228.73892799998</v>
          </cell>
          <cell r="Y94">
            <v>2334952.3582338002</v>
          </cell>
          <cell r="Z94">
            <v>9737107.3920552991</v>
          </cell>
          <cell r="AA94"/>
          <cell r="AB94"/>
          <cell r="AC94">
            <v>2359376.9740737998</v>
          </cell>
          <cell r="AD94">
            <v>23297695.838043999</v>
          </cell>
          <cell r="AE94">
            <v>16856916.248736601</v>
          </cell>
          <cell r="AF94">
            <v>2030327.2627339</v>
          </cell>
          <cell r="AG94">
            <v>567422.89339810004</v>
          </cell>
          <cell r="AH94">
            <v>2344023.4236098998</v>
          </cell>
          <cell r="AI94">
            <v>9775699.7231054008</v>
          </cell>
          <cell r="AJ94"/>
          <cell r="AK94"/>
          <cell r="AL94">
            <v>2368726.8816451002</v>
          </cell>
        </row>
        <row r="95">
          <cell r="B95" t="str">
            <v>Potência</v>
          </cell>
          <cell r="C95"/>
          <cell r="D95">
            <v>4342943.8040765002</v>
          </cell>
          <cell r="E95"/>
          <cell r="F95"/>
          <cell r="G95"/>
          <cell r="H95">
            <v>5317803.8991</v>
          </cell>
          <cell r="I95"/>
          <cell r="J95"/>
          <cell r="K95">
            <v>971125.24560000002</v>
          </cell>
          <cell r="L95"/>
          <cell r="M95">
            <v>4334166.1103999997</v>
          </cell>
          <cell r="N95"/>
          <cell r="O95"/>
          <cell r="P95"/>
          <cell r="Q95">
            <v>5307060.0744000003</v>
          </cell>
          <cell r="R95"/>
          <cell r="S95"/>
          <cell r="T95">
            <v>970470</v>
          </cell>
          <cell r="U95"/>
          <cell r="V95">
            <v>4351107.7218000004</v>
          </cell>
          <cell r="W95"/>
          <cell r="X95"/>
          <cell r="Y95"/>
          <cell r="Z95">
            <v>5327804.6623919997</v>
          </cell>
          <cell r="AA95"/>
          <cell r="AB95"/>
          <cell r="AC95">
            <v>974287.92</v>
          </cell>
          <cell r="AD95"/>
          <cell r="AE95">
            <v>4368658.6859999998</v>
          </cell>
          <cell r="AF95"/>
          <cell r="AG95"/>
          <cell r="AH95"/>
          <cell r="AI95">
            <v>5349295.4841120001</v>
          </cell>
          <cell r="AJ95"/>
          <cell r="AK95"/>
          <cell r="AL95">
            <v>978273.12</v>
          </cell>
        </row>
        <row r="96">
          <cell r="B96" t="str">
            <v>Tarifa Simples</v>
          </cell>
          <cell r="C96"/>
          <cell r="D96">
            <v>2917212.3876</v>
          </cell>
          <cell r="E96"/>
          <cell r="F96"/>
          <cell r="G96"/>
          <cell r="H96">
            <v>3572243.0506079998</v>
          </cell>
          <cell r="I96"/>
          <cell r="J96"/>
          <cell r="K96">
            <v>715978.08</v>
          </cell>
          <cell r="L96"/>
          <cell r="M96">
            <v>2929351.3368000002</v>
          </cell>
          <cell r="N96"/>
          <cell r="O96"/>
          <cell r="P96"/>
          <cell r="Q96">
            <v>3587107.780512</v>
          </cell>
          <cell r="R96"/>
          <cell r="S96"/>
          <cell r="T96">
            <v>718989.12</v>
          </cell>
          <cell r="U96"/>
          <cell r="V96">
            <v>2940648.4169999999</v>
          </cell>
          <cell r="W96"/>
          <cell r="X96"/>
          <cell r="Y96"/>
          <cell r="Z96">
            <v>3600941.6713200002</v>
          </cell>
          <cell r="AA96"/>
          <cell r="AB96"/>
          <cell r="AC96">
            <v>721813.2</v>
          </cell>
          <cell r="AD96"/>
          <cell r="AE96">
            <v>2952947.7222000002</v>
          </cell>
          <cell r="AF96"/>
          <cell r="AG96"/>
          <cell r="AH96"/>
          <cell r="AI96">
            <v>3616002.7003919999</v>
          </cell>
          <cell r="AJ96"/>
          <cell r="AK96"/>
          <cell r="AL96">
            <v>724843.92</v>
          </cell>
        </row>
        <row r="97">
          <cell r="A97" t="str">
            <v>BTN_Simples_P_3,45</v>
          </cell>
          <cell r="B97" t="str">
            <v>3,45</v>
          </cell>
          <cell r="C97"/>
          <cell r="D97">
            <v>944793.49860000005</v>
          </cell>
          <cell r="E97"/>
          <cell r="F97"/>
          <cell r="G97"/>
          <cell r="H97">
            <v>1157433.664536</v>
          </cell>
          <cell r="I97"/>
          <cell r="J97"/>
          <cell r="K97">
            <v>386505.36</v>
          </cell>
          <cell r="L97"/>
          <cell r="M97">
            <v>948834.46979999996</v>
          </cell>
          <cell r="N97"/>
          <cell r="O97"/>
          <cell r="P97"/>
          <cell r="Q97">
            <v>1162384.117848</v>
          </cell>
          <cell r="R97"/>
          <cell r="S97"/>
          <cell r="T97">
            <v>388158.48</v>
          </cell>
          <cell r="U97"/>
          <cell r="V97">
            <v>952707.06720000005</v>
          </cell>
          <cell r="W97"/>
          <cell r="X97"/>
          <cell r="Y97"/>
          <cell r="Z97">
            <v>1167128.3022719999</v>
          </cell>
          <cell r="AA97"/>
          <cell r="AB97"/>
          <cell r="AC97">
            <v>389742.72</v>
          </cell>
          <cell r="AD97"/>
          <cell r="AE97">
            <v>956748.03839999996</v>
          </cell>
          <cell r="AF97"/>
          <cell r="AG97"/>
          <cell r="AH97"/>
          <cell r="AI97">
            <v>1172078.7555839999</v>
          </cell>
          <cell r="AJ97"/>
          <cell r="AK97"/>
          <cell r="AL97">
            <v>391395.84000000003</v>
          </cell>
        </row>
        <row r="98">
          <cell r="A98" t="str">
            <v>BTN_Simples_P_4,6</v>
          </cell>
          <cell r="B98" t="str">
            <v>4,6</v>
          </cell>
          <cell r="C98"/>
          <cell r="D98">
            <v>30595.924800000001</v>
          </cell>
          <cell r="E98"/>
          <cell r="F98"/>
          <cell r="G98"/>
          <cell r="H98">
            <v>37471.959935999999</v>
          </cell>
          <cell r="I98"/>
          <cell r="J98"/>
          <cell r="K98">
            <v>9387.36</v>
          </cell>
          <cell r="L98"/>
          <cell r="M98">
            <v>30724.209599999998</v>
          </cell>
          <cell r="N98"/>
          <cell r="O98"/>
          <cell r="P98"/>
          <cell r="Q98">
            <v>37629.075072</v>
          </cell>
          <cell r="R98"/>
          <cell r="S98"/>
          <cell r="T98">
            <v>9426.7199999999993</v>
          </cell>
          <cell r="U98"/>
          <cell r="V98">
            <v>30820.423200000001</v>
          </cell>
          <cell r="W98"/>
          <cell r="X98"/>
          <cell r="Y98"/>
          <cell r="Z98">
            <v>37746.911423999998</v>
          </cell>
          <cell r="AA98"/>
          <cell r="AB98"/>
          <cell r="AC98">
            <v>9456.24</v>
          </cell>
          <cell r="AD98"/>
          <cell r="AE98">
            <v>30948.707999999999</v>
          </cell>
          <cell r="AF98"/>
          <cell r="AG98"/>
          <cell r="AH98"/>
          <cell r="AI98">
            <v>37904.026559999998</v>
          </cell>
          <cell r="AJ98"/>
          <cell r="AK98"/>
          <cell r="AL98">
            <v>9495.6</v>
          </cell>
        </row>
        <row r="99">
          <cell r="A99" t="str">
            <v>BTN_Simples_P_5,75</v>
          </cell>
          <cell r="B99" t="str">
            <v>5,75</v>
          </cell>
          <cell r="C99"/>
          <cell r="D99">
            <v>20244.945</v>
          </cell>
          <cell r="E99"/>
          <cell r="F99"/>
          <cell r="G99"/>
          <cell r="H99">
            <v>24790.744920000001</v>
          </cell>
          <cell r="I99"/>
          <cell r="J99"/>
          <cell r="K99">
            <v>4969.2</v>
          </cell>
          <cell r="L99"/>
          <cell r="M99">
            <v>20325.123</v>
          </cell>
          <cell r="N99"/>
          <cell r="O99"/>
          <cell r="P99"/>
          <cell r="Q99">
            <v>24888.926088</v>
          </cell>
          <cell r="R99"/>
          <cell r="S99"/>
          <cell r="T99">
            <v>4988.88</v>
          </cell>
          <cell r="U99"/>
          <cell r="V99">
            <v>20365.212</v>
          </cell>
          <cell r="W99"/>
          <cell r="X99"/>
          <cell r="Y99"/>
          <cell r="Z99">
            <v>24938.016672000002</v>
          </cell>
          <cell r="AA99"/>
          <cell r="AB99"/>
          <cell r="AC99">
            <v>4998.72</v>
          </cell>
          <cell r="AD99"/>
          <cell r="AE99">
            <v>20485.478999999999</v>
          </cell>
          <cell r="AF99"/>
          <cell r="AG99"/>
          <cell r="AH99"/>
          <cell r="AI99">
            <v>25085.288423999998</v>
          </cell>
          <cell r="AJ99"/>
          <cell r="AK99"/>
          <cell r="AL99">
            <v>5028.24</v>
          </cell>
        </row>
        <row r="100">
          <cell r="A100" t="str">
            <v>BTN_Simples_P_6,9</v>
          </cell>
          <cell r="B100" t="str">
            <v>6,9</v>
          </cell>
          <cell r="C100"/>
          <cell r="D100">
            <v>1148309.3160000001</v>
          </cell>
          <cell r="E100"/>
          <cell r="F100"/>
          <cell r="G100"/>
          <cell r="H100">
            <v>1405999.9060800001</v>
          </cell>
          <cell r="I100"/>
          <cell r="J100"/>
          <cell r="K100">
            <v>234880.8</v>
          </cell>
          <cell r="L100"/>
          <cell r="M100">
            <v>1152927.5688</v>
          </cell>
          <cell r="N100"/>
          <cell r="O100"/>
          <cell r="P100"/>
          <cell r="Q100">
            <v>1411654.534944</v>
          </cell>
          <cell r="R100"/>
          <cell r="S100"/>
          <cell r="T100">
            <v>235825.44</v>
          </cell>
          <cell r="U100"/>
          <cell r="V100">
            <v>1157305.2875999999</v>
          </cell>
          <cell r="W100"/>
          <cell r="X100"/>
          <cell r="Y100"/>
          <cell r="Z100">
            <v>1417014.6518880001</v>
          </cell>
          <cell r="AA100"/>
          <cell r="AB100"/>
          <cell r="AC100">
            <v>236720.88</v>
          </cell>
          <cell r="AD100"/>
          <cell r="AE100">
            <v>1162019.754</v>
          </cell>
          <cell r="AF100"/>
          <cell r="AG100"/>
          <cell r="AH100"/>
          <cell r="AI100">
            <v>1422787.08552</v>
          </cell>
          <cell r="AJ100"/>
          <cell r="AK100"/>
          <cell r="AL100">
            <v>237685.2</v>
          </cell>
        </row>
        <row r="101">
          <cell r="A101" t="str">
            <v>BTN_Simples_P_10,35</v>
          </cell>
          <cell r="B101" t="str">
            <v>10,35</v>
          </cell>
          <cell r="C101"/>
          <cell r="D101">
            <v>299681.31060000003</v>
          </cell>
          <cell r="E101"/>
          <cell r="F101"/>
          <cell r="G101"/>
          <cell r="H101">
            <v>366866.81695200002</v>
          </cell>
          <cell r="I101"/>
          <cell r="J101"/>
          <cell r="K101">
            <v>40865.519999999997</v>
          </cell>
          <cell r="L101"/>
          <cell r="M101">
            <v>301124.51459999999</v>
          </cell>
          <cell r="N101"/>
          <cell r="O101"/>
          <cell r="P101"/>
          <cell r="Q101">
            <v>368633.57263200002</v>
          </cell>
          <cell r="R101"/>
          <cell r="S101"/>
          <cell r="T101">
            <v>41062.32</v>
          </cell>
          <cell r="U101"/>
          <cell r="V101">
            <v>302351.23800000001</v>
          </cell>
          <cell r="W101"/>
          <cell r="X101"/>
          <cell r="Y101"/>
          <cell r="Z101">
            <v>370135.31495999999</v>
          </cell>
          <cell r="AA101"/>
          <cell r="AB101"/>
          <cell r="AC101">
            <v>41229.599999999999</v>
          </cell>
          <cell r="AD101"/>
          <cell r="AE101">
            <v>303650.12160000001</v>
          </cell>
          <cell r="AF101"/>
          <cell r="AG101"/>
          <cell r="AH101"/>
          <cell r="AI101">
            <v>371725.39507199998</v>
          </cell>
          <cell r="AJ101"/>
          <cell r="AK101"/>
          <cell r="AL101">
            <v>41406.720000000001</v>
          </cell>
        </row>
        <row r="102">
          <cell r="A102" t="str">
            <v>BTN_Simples_P_13,8</v>
          </cell>
          <cell r="B102" t="str">
            <v>13,8</v>
          </cell>
          <cell r="C102"/>
          <cell r="D102">
            <v>125077.68</v>
          </cell>
          <cell r="E102"/>
          <cell r="F102"/>
          <cell r="G102"/>
          <cell r="H102">
            <v>153105.13920000001</v>
          </cell>
          <cell r="I102"/>
          <cell r="J102"/>
          <cell r="K102">
            <v>12792</v>
          </cell>
          <cell r="L102"/>
          <cell r="M102">
            <v>125751.1752</v>
          </cell>
          <cell r="N102"/>
          <cell r="O102"/>
          <cell r="P102"/>
          <cell r="Q102">
            <v>153929.551488</v>
          </cell>
          <cell r="R102"/>
          <cell r="S102"/>
          <cell r="T102">
            <v>12860.88</v>
          </cell>
          <cell r="U102"/>
          <cell r="V102">
            <v>126136.02959999999</v>
          </cell>
          <cell r="W102"/>
          <cell r="X102"/>
          <cell r="Y102"/>
          <cell r="Z102">
            <v>154400.64422399999</v>
          </cell>
          <cell r="AA102"/>
          <cell r="AB102"/>
          <cell r="AC102">
            <v>12900.24</v>
          </cell>
          <cell r="AD102"/>
          <cell r="AE102">
            <v>126713.3112</v>
          </cell>
          <cell r="AF102"/>
          <cell r="AG102"/>
          <cell r="AH102"/>
          <cell r="AI102">
            <v>155107.28332799999</v>
          </cell>
          <cell r="AJ102"/>
          <cell r="AK102"/>
          <cell r="AL102">
            <v>12959.28</v>
          </cell>
        </row>
        <row r="103">
          <cell r="A103" t="str">
            <v>BTN_Simples_P_17,25</v>
          </cell>
          <cell r="B103" t="str">
            <v>17,25</v>
          </cell>
          <cell r="C103"/>
          <cell r="D103">
            <v>206498.43900000001</v>
          </cell>
          <cell r="E103"/>
          <cell r="F103"/>
          <cell r="G103"/>
          <cell r="H103">
            <v>252757.13872799999</v>
          </cell>
          <cell r="I103"/>
          <cell r="J103"/>
          <cell r="K103">
            <v>16895.28</v>
          </cell>
          <cell r="L103"/>
          <cell r="M103">
            <v>207220.041</v>
          </cell>
          <cell r="N103"/>
          <cell r="O103"/>
          <cell r="P103"/>
          <cell r="Q103">
            <v>253640.39023200001</v>
          </cell>
          <cell r="R103"/>
          <cell r="S103"/>
          <cell r="T103">
            <v>16954.32</v>
          </cell>
          <cell r="U103"/>
          <cell r="V103">
            <v>207941.64300000001</v>
          </cell>
          <cell r="W103"/>
          <cell r="X103"/>
          <cell r="Y103"/>
          <cell r="Z103">
            <v>254523.64173599999</v>
          </cell>
          <cell r="AA103"/>
          <cell r="AB103"/>
          <cell r="AC103">
            <v>17013.36</v>
          </cell>
          <cell r="AD103"/>
          <cell r="AE103">
            <v>208783.51199999999</v>
          </cell>
          <cell r="AF103"/>
          <cell r="AG103"/>
          <cell r="AH103"/>
          <cell r="AI103">
            <v>255554.10182400001</v>
          </cell>
          <cell r="AJ103"/>
          <cell r="AK103"/>
          <cell r="AL103">
            <v>17082.240000000002</v>
          </cell>
        </row>
        <row r="104">
          <cell r="A104" t="str">
            <v>BTN_Simples_P_20,7</v>
          </cell>
          <cell r="B104" t="str">
            <v>20,7</v>
          </cell>
          <cell r="C104"/>
          <cell r="D104">
            <v>142011.27359999999</v>
          </cell>
          <cell r="E104"/>
          <cell r="F104"/>
          <cell r="G104"/>
          <cell r="H104">
            <v>173817.68025599999</v>
          </cell>
          <cell r="I104"/>
          <cell r="J104"/>
          <cell r="K104">
            <v>9682.56</v>
          </cell>
          <cell r="L104"/>
          <cell r="M104">
            <v>142444.23480000001</v>
          </cell>
          <cell r="N104"/>
          <cell r="O104"/>
          <cell r="P104"/>
          <cell r="Q104">
            <v>174347.61220800001</v>
          </cell>
          <cell r="R104"/>
          <cell r="S104"/>
          <cell r="T104">
            <v>9712.08</v>
          </cell>
          <cell r="U104"/>
          <cell r="V104">
            <v>143021.51639999999</v>
          </cell>
          <cell r="W104"/>
          <cell r="X104"/>
          <cell r="Y104"/>
          <cell r="Z104">
            <v>175054.18814400001</v>
          </cell>
          <cell r="AA104"/>
          <cell r="AB104"/>
          <cell r="AC104">
            <v>9751.44</v>
          </cell>
          <cell r="AD104"/>
          <cell r="AE104">
            <v>143598.79800000001</v>
          </cell>
          <cell r="AF104"/>
          <cell r="AG104"/>
          <cell r="AH104"/>
          <cell r="AI104">
            <v>175760.76407999999</v>
          </cell>
          <cell r="AJ104"/>
          <cell r="AK104"/>
          <cell r="AL104">
            <v>9790.7999999999993</v>
          </cell>
        </row>
        <row r="105">
          <cell r="B105" t="str">
            <v>Tarifa bi-horária</v>
          </cell>
          <cell r="C105"/>
          <cell r="D105">
            <v>93519.619200000001</v>
          </cell>
          <cell r="E105"/>
          <cell r="F105"/>
          <cell r="G105"/>
          <cell r="H105">
            <v>114492.305952</v>
          </cell>
          <cell r="I105"/>
          <cell r="J105"/>
          <cell r="K105">
            <v>14789.52</v>
          </cell>
          <cell r="L105"/>
          <cell r="M105">
            <v>93687.993000000002</v>
          </cell>
          <cell r="N105"/>
          <cell r="O105"/>
          <cell r="P105"/>
          <cell r="Q105">
            <v>114698.480088</v>
          </cell>
          <cell r="R105"/>
          <cell r="S105"/>
          <cell r="T105">
            <v>14828.88</v>
          </cell>
          <cell r="U105"/>
          <cell r="V105">
            <v>94193.114400000006</v>
          </cell>
          <cell r="W105"/>
          <cell r="X105"/>
          <cell r="Y105"/>
          <cell r="Z105">
            <v>115316.87616</v>
          </cell>
          <cell r="AA105"/>
          <cell r="AB105"/>
          <cell r="AC105">
            <v>14907.6</v>
          </cell>
          <cell r="AD105"/>
          <cell r="AE105">
            <v>94289.327999999994</v>
          </cell>
          <cell r="AF105"/>
          <cell r="AG105"/>
          <cell r="AH105"/>
          <cell r="AI105">
            <v>115434.680928</v>
          </cell>
          <cell r="AJ105"/>
          <cell r="AK105"/>
          <cell r="AL105">
            <v>14927.28</v>
          </cell>
        </row>
        <row r="106">
          <cell r="A106" t="str">
            <v>BTN_Bi_P_3,45</v>
          </cell>
          <cell r="B106" t="str">
            <v>3,45</v>
          </cell>
          <cell r="C106"/>
          <cell r="D106">
            <v>5796.8693999999996</v>
          </cell>
          <cell r="E106"/>
          <cell r="F106"/>
          <cell r="G106"/>
          <cell r="H106">
            <v>7101.5431440000002</v>
          </cell>
          <cell r="I106"/>
          <cell r="J106"/>
          <cell r="K106">
            <v>2371.44</v>
          </cell>
          <cell r="L106"/>
          <cell r="M106">
            <v>5820.9228000000003</v>
          </cell>
          <cell r="N106"/>
          <cell r="O106"/>
          <cell r="P106"/>
          <cell r="Q106">
            <v>7131.0101279999999</v>
          </cell>
          <cell r="R106"/>
          <cell r="S106"/>
          <cell r="T106">
            <v>2381.2800000000002</v>
          </cell>
          <cell r="U106"/>
          <cell r="V106">
            <v>5844.9762000000001</v>
          </cell>
          <cell r="W106"/>
          <cell r="X106"/>
          <cell r="Y106"/>
          <cell r="Z106">
            <v>7160.4771119999996</v>
          </cell>
          <cell r="AA106"/>
          <cell r="AB106"/>
          <cell r="AC106">
            <v>2391.12</v>
          </cell>
          <cell r="AD106"/>
          <cell r="AE106">
            <v>5844.9762000000001</v>
          </cell>
          <cell r="AF106"/>
          <cell r="AG106"/>
          <cell r="AH106"/>
          <cell r="AI106">
            <v>7160.4771119999996</v>
          </cell>
          <cell r="AJ106"/>
          <cell r="AK106"/>
          <cell r="AL106">
            <v>2391.12</v>
          </cell>
        </row>
        <row r="107">
          <cell r="A107" t="str">
            <v>BTN_Bi_P_4,6</v>
          </cell>
          <cell r="B107" t="str">
            <v>4,6</v>
          </cell>
          <cell r="C107"/>
          <cell r="D107">
            <v>994.20719999999994</v>
          </cell>
          <cell r="E107"/>
          <cell r="F107"/>
          <cell r="G107"/>
          <cell r="H107">
            <v>1217.642304</v>
          </cell>
          <cell r="I107"/>
          <cell r="J107"/>
          <cell r="K107">
            <v>305.04000000000002</v>
          </cell>
          <cell r="L107"/>
          <cell r="M107">
            <v>994.20719999999994</v>
          </cell>
          <cell r="N107"/>
          <cell r="O107"/>
          <cell r="P107"/>
          <cell r="Q107">
            <v>1217.642304</v>
          </cell>
          <cell r="R107"/>
          <cell r="S107"/>
          <cell r="T107">
            <v>305.04000000000002</v>
          </cell>
          <cell r="U107"/>
          <cell r="V107">
            <v>994.20719999999994</v>
          </cell>
          <cell r="W107"/>
          <cell r="X107"/>
          <cell r="Y107"/>
          <cell r="Z107">
            <v>1217.642304</v>
          </cell>
          <cell r="AA107"/>
          <cell r="AB107"/>
          <cell r="AC107">
            <v>305.04000000000002</v>
          </cell>
          <cell r="AD107"/>
          <cell r="AE107">
            <v>994.20719999999994</v>
          </cell>
          <cell r="AF107"/>
          <cell r="AG107"/>
          <cell r="AH107"/>
          <cell r="AI107">
            <v>1217.642304</v>
          </cell>
          <cell r="AJ107"/>
          <cell r="AK107"/>
          <cell r="AL107">
            <v>305.04000000000002</v>
          </cell>
        </row>
        <row r="108">
          <cell r="A108" t="str">
            <v>BTN_Bi_P_5,75</v>
          </cell>
          <cell r="B108" t="str">
            <v>5,75</v>
          </cell>
          <cell r="C108"/>
          <cell r="D108">
            <v>400.89</v>
          </cell>
          <cell r="E108"/>
          <cell r="F108"/>
          <cell r="G108"/>
          <cell r="H108">
            <v>490.90584000000001</v>
          </cell>
          <cell r="I108"/>
          <cell r="J108"/>
          <cell r="K108">
            <v>98.4</v>
          </cell>
          <cell r="L108"/>
          <cell r="M108">
            <v>400.89</v>
          </cell>
          <cell r="N108"/>
          <cell r="O108"/>
          <cell r="P108"/>
          <cell r="Q108">
            <v>490.90584000000001</v>
          </cell>
          <cell r="R108"/>
          <cell r="S108"/>
          <cell r="T108">
            <v>98.4</v>
          </cell>
          <cell r="U108"/>
          <cell r="V108">
            <v>400.89</v>
          </cell>
          <cell r="W108"/>
          <cell r="X108"/>
          <cell r="Y108"/>
          <cell r="Z108">
            <v>490.90584000000001</v>
          </cell>
          <cell r="AA108"/>
          <cell r="AB108"/>
          <cell r="AC108">
            <v>98.4</v>
          </cell>
          <cell r="AD108"/>
          <cell r="AE108">
            <v>400.89</v>
          </cell>
          <cell r="AF108"/>
          <cell r="AG108"/>
          <cell r="AH108"/>
          <cell r="AI108">
            <v>490.90584000000001</v>
          </cell>
          <cell r="AJ108"/>
          <cell r="AK108"/>
          <cell r="AL108">
            <v>98.4</v>
          </cell>
        </row>
        <row r="109">
          <cell r="A109" t="str">
            <v>BTN_Bi_P_6,9</v>
          </cell>
          <cell r="B109" t="str">
            <v>6,9</v>
          </cell>
          <cell r="C109"/>
          <cell r="D109">
            <v>33193.692000000003</v>
          </cell>
          <cell r="E109"/>
          <cell r="F109"/>
          <cell r="G109"/>
          <cell r="H109">
            <v>40642.644959999998</v>
          </cell>
          <cell r="I109"/>
          <cell r="J109"/>
          <cell r="K109">
            <v>6789.6</v>
          </cell>
          <cell r="L109"/>
          <cell r="M109">
            <v>33338.0124</v>
          </cell>
          <cell r="N109"/>
          <cell r="O109"/>
          <cell r="P109"/>
          <cell r="Q109">
            <v>40819.352112</v>
          </cell>
          <cell r="R109"/>
          <cell r="S109"/>
          <cell r="T109">
            <v>6819.12</v>
          </cell>
          <cell r="U109"/>
          <cell r="V109">
            <v>33530.439599999998</v>
          </cell>
          <cell r="W109"/>
          <cell r="X109"/>
          <cell r="Y109"/>
          <cell r="Z109">
            <v>41054.961647999997</v>
          </cell>
          <cell r="AA109"/>
          <cell r="AB109"/>
          <cell r="AC109">
            <v>6858.48</v>
          </cell>
          <cell r="AD109"/>
          <cell r="AE109">
            <v>33626.653200000001</v>
          </cell>
          <cell r="AF109"/>
          <cell r="AG109"/>
          <cell r="AH109"/>
          <cell r="AI109">
            <v>41172.766415999999</v>
          </cell>
          <cell r="AJ109"/>
          <cell r="AK109"/>
          <cell r="AL109">
            <v>6878.16</v>
          </cell>
        </row>
        <row r="110">
          <cell r="A110" t="str">
            <v>BTN_Bi_P_10,35</v>
          </cell>
          <cell r="B110" t="str">
            <v>10,35</v>
          </cell>
          <cell r="C110"/>
          <cell r="D110">
            <v>13493.957399999999</v>
          </cell>
          <cell r="E110"/>
          <cell r="F110"/>
          <cell r="G110"/>
          <cell r="H110">
            <v>16519.165607999999</v>
          </cell>
          <cell r="I110"/>
          <cell r="J110"/>
          <cell r="K110">
            <v>1840.08</v>
          </cell>
          <cell r="L110"/>
          <cell r="M110">
            <v>13493.957399999999</v>
          </cell>
          <cell r="N110"/>
          <cell r="O110"/>
          <cell r="P110"/>
          <cell r="Q110">
            <v>16519.165607999999</v>
          </cell>
          <cell r="R110"/>
          <cell r="S110"/>
          <cell r="T110">
            <v>1840.08</v>
          </cell>
          <cell r="U110"/>
          <cell r="V110">
            <v>13566.1176</v>
          </cell>
          <cell r="W110"/>
          <cell r="X110"/>
          <cell r="Y110"/>
          <cell r="Z110">
            <v>16607.503391999999</v>
          </cell>
          <cell r="AA110"/>
          <cell r="AB110"/>
          <cell r="AC110">
            <v>1849.92</v>
          </cell>
          <cell r="AD110"/>
          <cell r="AE110">
            <v>13566.1176</v>
          </cell>
          <cell r="AF110"/>
          <cell r="AG110"/>
          <cell r="AH110"/>
          <cell r="AI110">
            <v>16607.503391999999</v>
          </cell>
          <cell r="AJ110"/>
          <cell r="AK110"/>
          <cell r="AL110">
            <v>1849.92</v>
          </cell>
        </row>
        <row r="111">
          <cell r="A111" t="str">
            <v>BTN_Bi_P_13,8</v>
          </cell>
          <cell r="B111" t="str">
            <v>13,8</v>
          </cell>
          <cell r="C111"/>
          <cell r="D111">
            <v>13662.331200000001</v>
          </cell>
          <cell r="E111"/>
          <cell r="F111"/>
          <cell r="G111"/>
          <cell r="H111">
            <v>16723.792128000001</v>
          </cell>
          <cell r="I111"/>
          <cell r="J111"/>
          <cell r="K111">
            <v>1397.28</v>
          </cell>
          <cell r="L111"/>
          <cell r="M111">
            <v>13662.331200000001</v>
          </cell>
          <cell r="N111"/>
          <cell r="O111"/>
          <cell r="P111"/>
          <cell r="Q111">
            <v>16723.792128000001</v>
          </cell>
          <cell r="R111"/>
          <cell r="S111"/>
          <cell r="T111">
            <v>1397.28</v>
          </cell>
          <cell r="U111"/>
          <cell r="V111">
            <v>13758.5448</v>
          </cell>
          <cell r="W111"/>
          <cell r="X111"/>
          <cell r="Y111"/>
          <cell r="Z111">
            <v>16841.565311999999</v>
          </cell>
          <cell r="AA111"/>
          <cell r="AB111"/>
          <cell r="AC111">
            <v>1407.12</v>
          </cell>
          <cell r="AD111"/>
          <cell r="AE111">
            <v>13758.5448</v>
          </cell>
          <cell r="AF111"/>
          <cell r="AG111"/>
          <cell r="AH111"/>
          <cell r="AI111">
            <v>16841.565311999999</v>
          </cell>
          <cell r="AJ111"/>
          <cell r="AK111"/>
          <cell r="AL111">
            <v>1407.12</v>
          </cell>
        </row>
        <row r="112">
          <cell r="A112" t="str">
            <v>BTN_Bi_P_17,25</v>
          </cell>
          <cell r="B112" t="str">
            <v>17,25</v>
          </cell>
          <cell r="C112"/>
          <cell r="D112">
            <v>15875.244000000001</v>
          </cell>
          <cell r="E112"/>
          <cell r="F112"/>
          <cell r="G112"/>
          <cell r="H112">
            <v>19431.533088</v>
          </cell>
          <cell r="I112"/>
          <cell r="J112"/>
          <cell r="K112">
            <v>1298.8800000000001</v>
          </cell>
          <cell r="L112"/>
          <cell r="M112">
            <v>15875.244000000001</v>
          </cell>
          <cell r="N112"/>
          <cell r="O112"/>
          <cell r="P112"/>
          <cell r="Q112">
            <v>19431.533088</v>
          </cell>
          <cell r="R112"/>
          <cell r="S112"/>
          <cell r="T112">
            <v>1298.8800000000001</v>
          </cell>
          <cell r="U112"/>
          <cell r="V112">
            <v>15995.511</v>
          </cell>
          <cell r="W112"/>
          <cell r="X112"/>
          <cell r="Y112"/>
          <cell r="Z112">
            <v>19578.741672</v>
          </cell>
          <cell r="AA112"/>
          <cell r="AB112"/>
          <cell r="AC112">
            <v>1308.72</v>
          </cell>
          <cell r="AD112"/>
          <cell r="AE112">
            <v>15995.511</v>
          </cell>
          <cell r="AF112"/>
          <cell r="AG112"/>
          <cell r="AH112"/>
          <cell r="AI112">
            <v>19578.741672</v>
          </cell>
          <cell r="AJ112"/>
          <cell r="AK112"/>
          <cell r="AL112">
            <v>1308.72</v>
          </cell>
        </row>
        <row r="113">
          <cell r="A113" t="str">
            <v>BTN_Bi_P_20,7</v>
          </cell>
          <cell r="B113" t="str">
            <v>20,7</v>
          </cell>
          <cell r="C113"/>
          <cell r="D113">
            <v>10102.428</v>
          </cell>
          <cell r="E113"/>
          <cell r="F113"/>
          <cell r="G113"/>
          <cell r="H113">
            <v>12365.078879999999</v>
          </cell>
          <cell r="I113"/>
          <cell r="J113"/>
          <cell r="K113">
            <v>688.8</v>
          </cell>
          <cell r="L113"/>
          <cell r="M113">
            <v>10102.428</v>
          </cell>
          <cell r="N113"/>
          <cell r="O113"/>
          <cell r="P113"/>
          <cell r="Q113">
            <v>12365.078879999999</v>
          </cell>
          <cell r="R113"/>
          <cell r="S113"/>
          <cell r="T113">
            <v>688.8</v>
          </cell>
          <cell r="U113"/>
          <cell r="V113">
            <v>10102.428</v>
          </cell>
          <cell r="W113"/>
          <cell r="X113"/>
          <cell r="Y113"/>
          <cell r="Z113">
            <v>12365.078879999999</v>
          </cell>
          <cell r="AA113"/>
          <cell r="AB113"/>
          <cell r="AC113">
            <v>688.8</v>
          </cell>
          <cell r="AD113"/>
          <cell r="AE113">
            <v>10102.428</v>
          </cell>
          <cell r="AF113"/>
          <cell r="AG113"/>
          <cell r="AH113"/>
          <cell r="AI113">
            <v>12365.078879999999</v>
          </cell>
          <cell r="AJ113"/>
          <cell r="AK113"/>
          <cell r="AL113">
            <v>688.8</v>
          </cell>
        </row>
        <row r="114">
          <cell r="B114" t="str">
            <v>Tarifa tri-horária</v>
          </cell>
          <cell r="C114"/>
          <cell r="D114">
            <v>1332211.7972764999</v>
          </cell>
          <cell r="E114"/>
          <cell r="F114"/>
          <cell r="G114"/>
          <cell r="H114">
            <v>1631068.5425400001</v>
          </cell>
          <cell r="I114"/>
          <cell r="J114"/>
          <cell r="K114">
            <v>240357.64559999999</v>
          </cell>
          <cell r="L114"/>
          <cell r="M114">
            <v>1311126.7805999999</v>
          </cell>
          <cell r="N114"/>
          <cell r="O114"/>
          <cell r="P114"/>
          <cell r="Q114">
            <v>1605253.8137999999</v>
          </cell>
          <cell r="R114"/>
          <cell r="S114"/>
          <cell r="T114">
            <v>236652</v>
          </cell>
          <cell r="U114"/>
          <cell r="V114">
            <v>1316266.1904</v>
          </cell>
          <cell r="W114"/>
          <cell r="X114"/>
          <cell r="Y114"/>
          <cell r="Z114">
            <v>1611546.114912</v>
          </cell>
          <cell r="AA114"/>
          <cell r="AB114"/>
          <cell r="AC114">
            <v>237567.12</v>
          </cell>
          <cell r="AD114"/>
          <cell r="AE114">
            <v>1321421.6358</v>
          </cell>
          <cell r="AF114"/>
          <cell r="AG114"/>
          <cell r="AH114"/>
          <cell r="AI114">
            <v>1617858.1027919999</v>
          </cell>
          <cell r="AJ114"/>
          <cell r="AK114"/>
          <cell r="AL114">
            <v>238501.92</v>
          </cell>
        </row>
        <row r="115">
          <cell r="A115" t="str">
            <v>BTN_Tri_P_3,45</v>
          </cell>
          <cell r="B115" t="str">
            <v>3,45</v>
          </cell>
          <cell r="C115"/>
          <cell r="D115">
            <v>159454.95963600001</v>
          </cell>
          <cell r="E115"/>
          <cell r="F115"/>
          <cell r="G115"/>
          <cell r="H115">
            <v>195342.72677939999</v>
          </cell>
          <cell r="I115"/>
          <cell r="J115"/>
          <cell r="K115">
            <v>65231.393600000003</v>
          </cell>
          <cell r="L115"/>
          <cell r="M115">
            <v>158271.372</v>
          </cell>
          <cell r="N115"/>
          <cell r="O115"/>
          <cell r="P115"/>
          <cell r="Q115">
            <v>193892.75472</v>
          </cell>
          <cell r="R115"/>
          <cell r="S115"/>
          <cell r="T115">
            <v>64747.199999999997</v>
          </cell>
          <cell r="U115"/>
          <cell r="V115">
            <v>158872.70699999999</v>
          </cell>
          <cell r="W115"/>
          <cell r="X115"/>
          <cell r="Y115"/>
          <cell r="Z115">
            <v>194629.42932</v>
          </cell>
          <cell r="AA115"/>
          <cell r="AB115"/>
          <cell r="AC115">
            <v>64993.2</v>
          </cell>
          <cell r="AD115"/>
          <cell r="AE115">
            <v>159498.09539999999</v>
          </cell>
          <cell r="AF115"/>
          <cell r="AG115"/>
          <cell r="AH115"/>
          <cell r="AI115">
            <v>195395.57090399999</v>
          </cell>
          <cell r="AJ115"/>
          <cell r="AK115"/>
          <cell r="AL115">
            <v>65249.04</v>
          </cell>
        </row>
        <row r="116">
          <cell r="A116" t="str">
            <v>BTN_Tri_P_4,6</v>
          </cell>
          <cell r="B116" t="str">
            <v>4,6</v>
          </cell>
          <cell r="C116"/>
          <cell r="D116">
            <v>31842.665974</v>
          </cell>
          <cell r="E116"/>
          <cell r="F116"/>
          <cell r="G116"/>
          <cell r="H116">
            <v>38998.889931700003</v>
          </cell>
          <cell r="I116"/>
          <cell r="J116"/>
          <cell r="K116">
            <v>9769.8817999999992</v>
          </cell>
          <cell r="L116"/>
          <cell r="M116">
            <v>29665.86</v>
          </cell>
          <cell r="N116"/>
          <cell r="O116"/>
          <cell r="P116"/>
          <cell r="Q116">
            <v>36332.875200000002</v>
          </cell>
          <cell r="R116"/>
          <cell r="S116"/>
          <cell r="T116">
            <v>9102</v>
          </cell>
          <cell r="U116"/>
          <cell r="V116">
            <v>29762.0736</v>
          </cell>
          <cell r="W116"/>
          <cell r="X116"/>
          <cell r="Y116"/>
          <cell r="Z116">
            <v>36450.711552000001</v>
          </cell>
          <cell r="AA116"/>
          <cell r="AB116"/>
          <cell r="AC116">
            <v>9131.52</v>
          </cell>
          <cell r="AD116"/>
          <cell r="AE116">
            <v>29858.287199999999</v>
          </cell>
          <cell r="AF116"/>
          <cell r="AG116"/>
          <cell r="AH116"/>
          <cell r="AI116">
            <v>36568.547903999999</v>
          </cell>
          <cell r="AJ116"/>
          <cell r="AK116"/>
          <cell r="AL116">
            <v>9161.0400000000009</v>
          </cell>
        </row>
        <row r="117">
          <cell r="A117" t="str">
            <v>BTN_Tri_P_5,75</v>
          </cell>
          <cell r="B117" t="str">
            <v>5,75</v>
          </cell>
          <cell r="C117"/>
          <cell r="D117">
            <v>24227.720335000002</v>
          </cell>
          <cell r="E117"/>
          <cell r="F117"/>
          <cell r="G117"/>
          <cell r="H117">
            <v>29667.812622699999</v>
          </cell>
          <cell r="I117"/>
          <cell r="J117"/>
          <cell r="K117">
            <v>5946.7875999999997</v>
          </cell>
          <cell r="L117"/>
          <cell r="M117">
            <v>21447.615000000002</v>
          </cell>
          <cell r="N117"/>
          <cell r="O117"/>
          <cell r="P117"/>
          <cell r="Q117">
            <v>26263.462439999999</v>
          </cell>
          <cell r="R117"/>
          <cell r="S117"/>
          <cell r="T117">
            <v>5264.4</v>
          </cell>
          <cell r="U117"/>
          <cell r="V117">
            <v>21487.704000000002</v>
          </cell>
          <cell r="W117"/>
          <cell r="X117"/>
          <cell r="Y117"/>
          <cell r="Z117">
            <v>26312.553024000001</v>
          </cell>
          <cell r="AA117"/>
          <cell r="AB117"/>
          <cell r="AC117">
            <v>5274.24</v>
          </cell>
          <cell r="AD117"/>
          <cell r="AE117">
            <v>21567.882000000001</v>
          </cell>
          <cell r="AF117"/>
          <cell r="AG117"/>
          <cell r="AH117"/>
          <cell r="AI117">
            <v>26410.734192</v>
          </cell>
          <cell r="AJ117"/>
          <cell r="AK117"/>
          <cell r="AL117">
            <v>5293.92</v>
          </cell>
        </row>
        <row r="118">
          <cell r="A118" t="str">
            <v>BTN_Tri_P_6,9</v>
          </cell>
          <cell r="B118" t="str">
            <v>6,9</v>
          </cell>
          <cell r="C118"/>
          <cell r="D118">
            <v>526652.84109899995</v>
          </cell>
          <cell r="E118"/>
          <cell r="F118"/>
          <cell r="G118"/>
          <cell r="H118">
            <v>644838.3156041</v>
          </cell>
          <cell r="I118"/>
          <cell r="J118"/>
          <cell r="K118">
            <v>107724.1462</v>
          </cell>
          <cell r="L118"/>
          <cell r="M118">
            <v>526240.28520000004</v>
          </cell>
          <cell r="N118"/>
          <cell r="O118"/>
          <cell r="P118"/>
          <cell r="Q118">
            <v>644333.17857600003</v>
          </cell>
          <cell r="R118"/>
          <cell r="S118"/>
          <cell r="T118">
            <v>107639.76</v>
          </cell>
          <cell r="U118"/>
          <cell r="V118">
            <v>528356.98439999996</v>
          </cell>
          <cell r="W118"/>
          <cell r="X118"/>
          <cell r="Y118"/>
          <cell r="Z118">
            <v>646924.88347200002</v>
          </cell>
          <cell r="AA118"/>
          <cell r="AB118"/>
          <cell r="AC118">
            <v>108072.72</v>
          </cell>
          <cell r="AD118"/>
          <cell r="AE118">
            <v>530473.68359999999</v>
          </cell>
          <cell r="AF118"/>
          <cell r="AG118"/>
          <cell r="AH118"/>
          <cell r="AI118">
            <v>649516.588368</v>
          </cell>
          <cell r="AJ118"/>
          <cell r="AK118"/>
          <cell r="AL118">
            <v>108505.68</v>
          </cell>
        </row>
        <row r="119">
          <cell r="A119" t="str">
            <v>BTN_Tri_P_10,35</v>
          </cell>
          <cell r="B119" t="str">
            <v>10,35</v>
          </cell>
          <cell r="C119"/>
          <cell r="D119">
            <v>117388.5897555</v>
          </cell>
          <cell r="E119"/>
          <cell r="F119"/>
          <cell r="G119"/>
          <cell r="H119">
            <v>143705.91941100001</v>
          </cell>
          <cell r="I119"/>
          <cell r="J119"/>
          <cell r="K119">
            <v>16007.490599999999</v>
          </cell>
          <cell r="L119"/>
          <cell r="M119">
            <v>107951.65919999999</v>
          </cell>
          <cell r="N119"/>
          <cell r="O119"/>
          <cell r="P119"/>
          <cell r="Q119">
            <v>132153.32486399999</v>
          </cell>
          <cell r="R119"/>
          <cell r="S119"/>
          <cell r="T119">
            <v>14720.64</v>
          </cell>
          <cell r="U119"/>
          <cell r="V119">
            <v>108384.6204</v>
          </cell>
          <cell r="W119"/>
          <cell r="X119"/>
          <cell r="Y119"/>
          <cell r="Z119">
            <v>132683.35156800001</v>
          </cell>
          <cell r="AA119"/>
          <cell r="AB119"/>
          <cell r="AC119">
            <v>14779.68</v>
          </cell>
          <cell r="AD119"/>
          <cell r="AE119">
            <v>108889.7418</v>
          </cell>
          <cell r="AF119"/>
          <cell r="AG119"/>
          <cell r="AH119"/>
          <cell r="AI119">
            <v>133301.716056</v>
          </cell>
          <cell r="AJ119"/>
          <cell r="AK119"/>
          <cell r="AL119">
            <v>14848.56</v>
          </cell>
        </row>
        <row r="120">
          <cell r="A120" t="str">
            <v>BTN_Tri_P_13,8</v>
          </cell>
          <cell r="B120" t="str">
            <v>13,8</v>
          </cell>
          <cell r="C120"/>
          <cell r="D120">
            <v>68871.218261999995</v>
          </cell>
          <cell r="E120"/>
          <cell r="F120"/>
          <cell r="G120"/>
          <cell r="H120">
            <v>84303.909849300006</v>
          </cell>
          <cell r="I120"/>
          <cell r="J120"/>
          <cell r="K120">
            <v>7043.6278000000002</v>
          </cell>
          <cell r="L120"/>
          <cell r="M120">
            <v>65136.607199999999</v>
          </cell>
          <cell r="N120"/>
          <cell r="O120"/>
          <cell r="P120"/>
          <cell r="Q120">
            <v>79732.445567999996</v>
          </cell>
          <cell r="R120"/>
          <cell r="S120"/>
          <cell r="T120">
            <v>6661.68</v>
          </cell>
          <cell r="U120"/>
          <cell r="V120">
            <v>65329.034399999997</v>
          </cell>
          <cell r="W120"/>
          <cell r="X120"/>
          <cell r="Y120"/>
          <cell r="Z120">
            <v>79967.991936000006</v>
          </cell>
          <cell r="AA120"/>
          <cell r="AB120"/>
          <cell r="AC120">
            <v>6681.36</v>
          </cell>
          <cell r="AD120"/>
          <cell r="AE120">
            <v>65521.461600000002</v>
          </cell>
          <cell r="AF120"/>
          <cell r="AG120"/>
          <cell r="AH120"/>
          <cell r="AI120">
            <v>80203.538304000002</v>
          </cell>
          <cell r="AJ120"/>
          <cell r="AK120"/>
          <cell r="AL120">
            <v>6701.04</v>
          </cell>
        </row>
        <row r="121">
          <cell r="A121" t="str">
            <v>BTN_Tri_P_17,25</v>
          </cell>
          <cell r="B121" t="str">
            <v>17,25</v>
          </cell>
          <cell r="C121"/>
          <cell r="D121">
            <v>80986.795574999996</v>
          </cell>
          <cell r="E121"/>
          <cell r="F121"/>
          <cell r="G121"/>
          <cell r="H121">
            <v>99129.033727400005</v>
          </cell>
          <cell r="I121"/>
          <cell r="J121"/>
          <cell r="K121">
            <v>6626.174</v>
          </cell>
          <cell r="L121"/>
          <cell r="M121">
            <v>79135.686000000002</v>
          </cell>
          <cell r="N121"/>
          <cell r="O121"/>
          <cell r="P121"/>
          <cell r="Q121">
            <v>96863.248271999997</v>
          </cell>
          <cell r="R121"/>
          <cell r="S121"/>
          <cell r="T121">
            <v>6474.72</v>
          </cell>
          <cell r="U121"/>
          <cell r="V121">
            <v>79496.486999999994</v>
          </cell>
          <cell r="W121"/>
          <cell r="X121"/>
          <cell r="Y121"/>
          <cell r="Z121">
            <v>97304.874024000004</v>
          </cell>
          <cell r="AA121"/>
          <cell r="AB121"/>
          <cell r="AC121">
            <v>6504.24</v>
          </cell>
          <cell r="AD121"/>
          <cell r="AE121">
            <v>79737.020999999993</v>
          </cell>
          <cell r="AF121"/>
          <cell r="AG121"/>
          <cell r="AH121"/>
          <cell r="AI121">
            <v>97599.291192000004</v>
          </cell>
          <cell r="AJ121"/>
          <cell r="AK121"/>
          <cell r="AL121">
            <v>6523.92</v>
          </cell>
        </row>
        <row r="122">
          <cell r="A122" t="str">
            <v>BTN_Tri_P_20,7</v>
          </cell>
          <cell r="B122" t="str">
            <v>20,7</v>
          </cell>
          <cell r="C122"/>
          <cell r="D122">
            <v>322787.00663999998</v>
          </cell>
          <cell r="E122"/>
          <cell r="F122"/>
          <cell r="G122"/>
          <cell r="H122">
            <v>395081.93461439997</v>
          </cell>
          <cell r="I122"/>
          <cell r="J122"/>
          <cell r="K122">
            <v>22008.144</v>
          </cell>
          <cell r="L122"/>
          <cell r="M122">
            <v>323277.696</v>
          </cell>
          <cell r="N122"/>
          <cell r="O122"/>
          <cell r="P122"/>
          <cell r="Q122">
            <v>395682.52415999997</v>
          </cell>
          <cell r="R122"/>
          <cell r="S122"/>
          <cell r="T122">
            <v>22041.599999999999</v>
          </cell>
          <cell r="U122"/>
          <cell r="V122">
            <v>324576.5796</v>
          </cell>
          <cell r="W122"/>
          <cell r="X122"/>
          <cell r="Y122"/>
          <cell r="Z122">
            <v>397272.32001600001</v>
          </cell>
          <cell r="AA122"/>
          <cell r="AB122"/>
          <cell r="AC122">
            <v>22130.16</v>
          </cell>
          <cell r="AD122"/>
          <cell r="AE122">
            <v>325875.4632</v>
          </cell>
          <cell r="AF122"/>
          <cell r="AG122"/>
          <cell r="AH122"/>
          <cell r="AI122">
            <v>398862.11587199999</v>
          </cell>
          <cell r="AJ122"/>
          <cell r="AK122"/>
          <cell r="AL122">
            <v>22218.720000000001</v>
          </cell>
        </row>
        <row r="123">
          <cell r="B123" t="str">
            <v>Energia Activa</v>
          </cell>
          <cell r="C123">
            <v>22967702.987893999</v>
          </cell>
          <cell r="D123">
            <v>12307202.485202599</v>
          </cell>
          <cell r="E123">
            <v>1996881.9039697</v>
          </cell>
          <cell r="F123">
            <v>558433.02283869998</v>
          </cell>
          <cell r="G123">
            <v>2305559.8033723002</v>
          </cell>
          <cell r="H123">
            <v>4359429.6664477</v>
          </cell>
          <cell r="I123"/>
          <cell r="J123"/>
          <cell r="K123">
            <v>1371121.3762459001</v>
          </cell>
          <cell r="L123">
            <v>23113642.113365799</v>
          </cell>
          <cell r="M123">
            <v>12389561.506570499</v>
          </cell>
          <cell r="N123">
            <v>2014227.2680448999</v>
          </cell>
          <cell r="O123">
            <v>562928.68610070006</v>
          </cell>
          <cell r="P123">
            <v>2325445.3083986002</v>
          </cell>
          <cell r="Q123">
            <v>4391410.0706668003</v>
          </cell>
          <cell r="R123"/>
          <cell r="S123"/>
          <cell r="T123">
            <v>1379471.6786738001</v>
          </cell>
          <cell r="U123">
            <v>23207781.431722399</v>
          </cell>
          <cell r="V123">
            <v>12440042.5117018</v>
          </cell>
          <cell r="W123">
            <v>2022470.534094</v>
          </cell>
          <cell r="X123">
            <v>565228.73892799998</v>
          </cell>
          <cell r="Y123">
            <v>2334952.3582338002</v>
          </cell>
          <cell r="Z123">
            <v>4409302.7296633003</v>
          </cell>
          <cell r="AA123"/>
          <cell r="AB123"/>
          <cell r="AC123">
            <v>1385089.0540738001</v>
          </cell>
          <cell r="AD123">
            <v>23297695.838043999</v>
          </cell>
          <cell r="AE123">
            <v>12488257.562736601</v>
          </cell>
          <cell r="AF123">
            <v>2030327.2627339</v>
          </cell>
          <cell r="AG123">
            <v>567422.89339810004</v>
          </cell>
          <cell r="AH123">
            <v>2344023.4236098998</v>
          </cell>
          <cell r="AI123">
            <v>4426404.2389933998</v>
          </cell>
          <cell r="AJ123"/>
          <cell r="AK123"/>
          <cell r="AL123">
            <v>1390453.7616451001</v>
          </cell>
        </row>
        <row r="124">
          <cell r="B124" t="str">
            <v>Tarifa Simples &gt; 2,3 e &lt; 20,7</v>
          </cell>
          <cell r="C124">
            <v>13250799.950591801</v>
          </cell>
          <cell r="D124">
            <v>7088834.6885936996</v>
          </cell>
          <cell r="E124">
            <v>1064183.4157205001</v>
          </cell>
          <cell r="F124">
            <v>308956.47553280002</v>
          </cell>
          <cell r="G124">
            <v>1270154.3994082999</v>
          </cell>
          <cell r="H124">
            <v>2557473.0474588</v>
          </cell>
          <cell r="I124"/>
          <cell r="J124"/>
          <cell r="K124">
            <v>789555.4374695</v>
          </cell>
          <cell r="L124">
            <v>13313719.259163501</v>
          </cell>
          <cell r="M124">
            <v>7122494.8886447996</v>
          </cell>
          <cell r="N124">
            <v>1069236.5208137999</v>
          </cell>
          <cell r="O124">
            <v>310423.50604289997</v>
          </cell>
          <cell r="P124">
            <v>1276185.5248426001</v>
          </cell>
          <cell r="Q124">
            <v>2569616.8000194998</v>
          </cell>
          <cell r="R124"/>
          <cell r="S124"/>
          <cell r="T124">
            <v>793304.51544280001</v>
          </cell>
          <cell r="U124">
            <v>13367058.002773</v>
          </cell>
          <cell r="V124">
            <v>7151029.7346425997</v>
          </cell>
          <cell r="W124">
            <v>1073520.2022951001</v>
          </cell>
          <cell r="X124">
            <v>311667.15550430003</v>
          </cell>
          <cell r="Y124">
            <v>1281298.3059653</v>
          </cell>
          <cell r="Z124">
            <v>2579911.4539033002</v>
          </cell>
          <cell r="AA124"/>
          <cell r="AB124"/>
          <cell r="AC124">
            <v>796482.7307368</v>
          </cell>
          <cell r="AD124">
            <v>13418767.5533862</v>
          </cell>
          <cell r="AE124">
            <v>7178693.0045971004</v>
          </cell>
          <cell r="AF124">
            <v>1077673.0418521999</v>
          </cell>
          <cell r="AG124">
            <v>312872.81860370003</v>
          </cell>
          <cell r="AH124">
            <v>1286254.920921</v>
          </cell>
          <cell r="AI124">
            <v>2589891.6650959002</v>
          </cell>
          <cell r="AJ124"/>
          <cell r="AK124"/>
          <cell r="AL124">
            <v>799563.86976020003</v>
          </cell>
        </row>
        <row r="125">
          <cell r="A125" t="str">
            <v>BTN_&lt;20,7_E_Energia Simples</v>
          </cell>
          <cell r="B125" t="str">
            <v>Energia Simples</v>
          </cell>
          <cell r="C125">
            <v>13250799.950591801</v>
          </cell>
          <cell r="D125">
            <v>7088834.6885936996</v>
          </cell>
          <cell r="E125">
            <v>1064183.4157205001</v>
          </cell>
          <cell r="F125">
            <v>308956.47553280002</v>
          </cell>
          <cell r="G125">
            <v>1270154.3994082999</v>
          </cell>
          <cell r="H125">
            <v>2557473.0474588</v>
          </cell>
          <cell r="I125"/>
          <cell r="J125"/>
          <cell r="K125">
            <v>789555.4374695</v>
          </cell>
          <cell r="L125">
            <v>13313719.259163501</v>
          </cell>
          <cell r="M125">
            <v>7122494.8886447996</v>
          </cell>
          <cell r="N125">
            <v>1069236.5208137999</v>
          </cell>
          <cell r="O125">
            <v>310423.50604289997</v>
          </cell>
          <cell r="P125">
            <v>1276185.5248426001</v>
          </cell>
          <cell r="Q125">
            <v>2569616.8000194998</v>
          </cell>
          <cell r="R125"/>
          <cell r="S125"/>
          <cell r="T125">
            <v>793304.51544280001</v>
          </cell>
          <cell r="U125">
            <v>13367058.002773</v>
          </cell>
          <cell r="V125">
            <v>7151029.7346425997</v>
          </cell>
          <cell r="W125">
            <v>1073520.2022951001</v>
          </cell>
          <cell r="X125">
            <v>311667.15550430003</v>
          </cell>
          <cell r="Y125">
            <v>1281298.3059653</v>
          </cell>
          <cell r="Z125">
            <v>2579911.4539033002</v>
          </cell>
          <cell r="AA125"/>
          <cell r="AB125"/>
          <cell r="AC125">
            <v>796482.7307368</v>
          </cell>
          <cell r="AD125">
            <v>13418767.5533862</v>
          </cell>
          <cell r="AE125">
            <v>7178693.0045971004</v>
          </cell>
          <cell r="AF125">
            <v>1077673.0418521999</v>
          </cell>
          <cell r="AG125">
            <v>312872.81860370003</v>
          </cell>
          <cell r="AH125">
            <v>1286254.920921</v>
          </cell>
          <cell r="AI125">
            <v>2589891.6650959002</v>
          </cell>
          <cell r="AJ125"/>
          <cell r="AK125"/>
          <cell r="AL125">
            <v>799563.86976020003</v>
          </cell>
        </row>
        <row r="126">
          <cell r="B126" t="str">
            <v>Energia Simples - 3,45</v>
          </cell>
          <cell r="C126">
            <v>5029523.7205619998</v>
          </cell>
          <cell r="D126">
            <v>2690664.8919587</v>
          </cell>
          <cell r="E126">
            <v>403925.4801483</v>
          </cell>
          <cell r="F126">
            <v>117268.6877848</v>
          </cell>
          <cell r="G126">
            <v>482104.6053384</v>
          </cell>
          <cell r="H126">
            <v>970724.13777719997</v>
          </cell>
          <cell r="I126"/>
          <cell r="J126"/>
          <cell r="K126">
            <v>299686.64656179998</v>
          </cell>
          <cell r="L126">
            <v>5050080.7343792999</v>
          </cell>
          <cell r="M126">
            <v>2701662.3617856</v>
          </cell>
          <cell r="N126">
            <v>405576.43203530001</v>
          </cell>
          <cell r="O126">
            <v>117747.9963979</v>
          </cell>
          <cell r="P126">
            <v>484075.09630099998</v>
          </cell>
          <cell r="Q126">
            <v>974691.74795650004</v>
          </cell>
          <cell r="R126"/>
          <cell r="S126"/>
          <cell r="T126">
            <v>300911.54634870001</v>
          </cell>
          <cell r="U126">
            <v>5070293.3652518997</v>
          </cell>
          <cell r="V126">
            <v>2712475.5956597002</v>
          </cell>
          <cell r="W126">
            <v>407199.72622479999</v>
          </cell>
          <cell r="X126">
            <v>118219.27535539999</v>
          </cell>
          <cell r="Y126">
            <v>486012.57646200003</v>
          </cell>
          <cell r="Z126">
            <v>978592.89044430002</v>
          </cell>
          <cell r="AA126"/>
          <cell r="AB126"/>
          <cell r="AC126">
            <v>302115.92590919998</v>
          </cell>
          <cell r="AD126">
            <v>5090118.6625186997</v>
          </cell>
          <cell r="AE126">
            <v>2723081.6160884001</v>
          </cell>
          <cell r="AF126">
            <v>408791.91331099998</v>
          </cell>
          <cell r="AG126">
            <v>118681.5232197</v>
          </cell>
          <cell r="AH126">
            <v>487912.92879079998</v>
          </cell>
          <cell r="AI126">
            <v>982419.27553750004</v>
          </cell>
          <cell r="AJ126"/>
          <cell r="AK126"/>
          <cell r="AL126">
            <v>303297.22600530001</v>
          </cell>
        </row>
        <row r="127">
          <cell r="B127" t="str">
            <v>Energia Simples - 4,6</v>
          </cell>
          <cell r="C127">
            <v>131205.0956043</v>
          </cell>
          <cell r="D127">
            <v>70191.327053000001</v>
          </cell>
          <cell r="E127">
            <v>10537.1967974</v>
          </cell>
          <cell r="F127">
            <v>3059.1861666999998</v>
          </cell>
          <cell r="G127">
            <v>12576.6542417</v>
          </cell>
          <cell r="H127">
            <v>25323.263270700001</v>
          </cell>
          <cell r="I127"/>
          <cell r="J127"/>
          <cell r="K127">
            <v>7817.9202046</v>
          </cell>
          <cell r="L127">
            <v>131988.1526761</v>
          </cell>
          <cell r="M127">
            <v>70610.242299200007</v>
          </cell>
          <cell r="N127">
            <v>10600.0848007</v>
          </cell>
          <cell r="O127">
            <v>3077.4439742</v>
          </cell>
          <cell r="P127">
            <v>12651.7141163</v>
          </cell>
          <cell r="Q127">
            <v>25474.3973429</v>
          </cell>
          <cell r="R127"/>
          <cell r="S127"/>
          <cell r="T127">
            <v>7864.5790456000004</v>
          </cell>
          <cell r="U127">
            <v>132563.99495789999</v>
          </cell>
          <cell r="V127">
            <v>70918.303002200002</v>
          </cell>
          <cell r="W127">
            <v>10646.3312011</v>
          </cell>
          <cell r="X127">
            <v>3090.8703483999998</v>
          </cell>
          <cell r="Y127">
            <v>12706.9114336</v>
          </cell>
          <cell r="Z127">
            <v>25585.537886800001</v>
          </cell>
          <cell r="AA127"/>
          <cell r="AB127"/>
          <cell r="AC127">
            <v>7898.8908920000003</v>
          </cell>
          <cell r="AD127">
            <v>133073.23459189999</v>
          </cell>
          <cell r="AE127">
            <v>71190.733013000005</v>
          </cell>
          <cell r="AF127">
            <v>10687.228684199999</v>
          </cell>
          <cell r="AG127">
            <v>3102.7438117000002</v>
          </cell>
          <cell r="AH127">
            <v>12755.7245597</v>
          </cell>
          <cell r="AI127">
            <v>25683.823774799999</v>
          </cell>
          <cell r="AJ127"/>
          <cell r="AK127"/>
          <cell r="AL127">
            <v>7929.2341847999996</v>
          </cell>
        </row>
        <row r="128">
          <cell r="B128" t="str">
            <v>Energia Simples - 5,75</v>
          </cell>
          <cell r="C128">
            <v>91606.947621400002</v>
          </cell>
          <cell r="D128">
            <v>49007.343740099997</v>
          </cell>
          <cell r="E128">
            <v>7357.0346535999997</v>
          </cell>
          <cell r="F128">
            <v>2135.9132872</v>
          </cell>
          <cell r="G128">
            <v>8780.9768445000009</v>
          </cell>
          <cell r="H128">
            <v>17680.615538599999</v>
          </cell>
          <cell r="I128"/>
          <cell r="J128"/>
          <cell r="K128">
            <v>5458.4450655999999</v>
          </cell>
          <cell r="L128">
            <v>92249.700473399993</v>
          </cell>
          <cell r="M128">
            <v>49351.199865000002</v>
          </cell>
          <cell r="N128">
            <v>7408.6547012999999</v>
          </cell>
          <cell r="O128">
            <v>2150.8997522999998</v>
          </cell>
          <cell r="P128">
            <v>8842.5878694000003</v>
          </cell>
          <cell r="Q128">
            <v>17804.670169199999</v>
          </cell>
          <cell r="R128"/>
          <cell r="S128"/>
          <cell r="T128">
            <v>5496.7438107999997</v>
          </cell>
          <cell r="U128">
            <v>92637.806685999996</v>
          </cell>
          <cell r="V128">
            <v>49558.826633999997</v>
          </cell>
          <cell r="W128">
            <v>7439.8238530999997</v>
          </cell>
          <cell r="X128">
            <v>2159.9488603999998</v>
          </cell>
          <cell r="Y128">
            <v>8879.7897599000007</v>
          </cell>
          <cell r="Z128">
            <v>17879.576679599999</v>
          </cell>
          <cell r="AA128"/>
          <cell r="AB128"/>
          <cell r="AC128">
            <v>5519.8693105000002</v>
          </cell>
          <cell r="AD128">
            <v>92984.5919211</v>
          </cell>
          <cell r="AE128">
            <v>49744.347751300003</v>
          </cell>
          <cell r="AF128">
            <v>7467.6744806999995</v>
          </cell>
          <cell r="AG128">
            <v>2168.0345268999999</v>
          </cell>
          <cell r="AH128">
            <v>8913.0308320000004</v>
          </cell>
          <cell r="AI128">
            <v>17946.508026399999</v>
          </cell>
          <cell r="AJ128"/>
          <cell r="AK128"/>
          <cell r="AL128">
            <v>5540.5326789999999</v>
          </cell>
        </row>
        <row r="129">
          <cell r="B129" t="str">
            <v>Energia Simples - 6,9</v>
          </cell>
          <cell r="C129">
            <v>4936246.0732266996</v>
          </cell>
          <cell r="D129">
            <v>2640763.7671539001</v>
          </cell>
          <cell r="E129">
            <v>396434.27012940001</v>
          </cell>
          <cell r="F129">
            <v>115093.8203601</v>
          </cell>
          <cell r="G129">
            <v>473163.4837028</v>
          </cell>
          <cell r="H129">
            <v>952721.06853719999</v>
          </cell>
          <cell r="I129"/>
          <cell r="J129"/>
          <cell r="K129">
            <v>294128.65203150001</v>
          </cell>
          <cell r="L129">
            <v>4964801.9127997998</v>
          </cell>
          <cell r="M129">
            <v>2656040.4015369001</v>
          </cell>
          <cell r="N129">
            <v>398727.61475880002</v>
          </cell>
          <cell r="O129">
            <v>115759.6300917</v>
          </cell>
          <cell r="P129">
            <v>475900.70148599998</v>
          </cell>
          <cell r="Q129">
            <v>958232.49353219999</v>
          </cell>
          <cell r="R129"/>
          <cell r="S129"/>
          <cell r="T129">
            <v>295830.16578889999</v>
          </cell>
          <cell r="U129">
            <v>4984310.0752243996</v>
          </cell>
          <cell r="V129">
            <v>2666476.7630409999</v>
          </cell>
          <cell r="W129">
            <v>400294.33246619999</v>
          </cell>
          <cell r="X129">
            <v>116214.48361929999</v>
          </cell>
          <cell r="Y129">
            <v>477770.65487899998</v>
          </cell>
          <cell r="Z129">
            <v>961997.66995909996</v>
          </cell>
          <cell r="AA129"/>
          <cell r="AB129"/>
          <cell r="AC129">
            <v>296992.56924899999</v>
          </cell>
          <cell r="AD129">
            <v>5003092.0415431</v>
          </cell>
          <cell r="AE129">
            <v>2676524.6284428998</v>
          </cell>
          <cell r="AF129">
            <v>401802.72872469999</v>
          </cell>
          <cell r="AG129">
            <v>116652.40511360001</v>
          </cell>
          <cell r="AH129">
            <v>479570.99880070001</v>
          </cell>
          <cell r="AI129">
            <v>965622.68677449995</v>
          </cell>
          <cell r="AJ129"/>
          <cell r="AK129"/>
          <cell r="AL129">
            <v>298111.70195690001</v>
          </cell>
        </row>
        <row r="130">
          <cell r="B130" t="str">
            <v>Energia Simples - 10,35</v>
          </cell>
          <cell r="C130">
            <v>1062259.4766694</v>
          </cell>
          <cell r="D130">
            <v>568281.30034219997</v>
          </cell>
          <cell r="E130">
            <v>85310.994240800006</v>
          </cell>
          <cell r="F130">
            <v>24767.708005100001</v>
          </cell>
          <cell r="G130">
            <v>101822.7995774</v>
          </cell>
          <cell r="H130">
            <v>205021.58293199999</v>
          </cell>
          <cell r="I130"/>
          <cell r="J130"/>
          <cell r="K130">
            <v>63295.253791100004</v>
          </cell>
          <cell r="L130">
            <v>1066438.0618131</v>
          </cell>
          <cell r="M130">
            <v>570516.73514090001</v>
          </cell>
          <cell r="N130">
            <v>85646.580093700002</v>
          </cell>
          <cell r="O130">
            <v>24865.1361559</v>
          </cell>
          <cell r="P130">
            <v>102223.3375313</v>
          </cell>
          <cell r="Q130">
            <v>205828.07151569999</v>
          </cell>
          <cell r="R130"/>
          <cell r="S130"/>
          <cell r="T130">
            <v>63544.236843500003</v>
          </cell>
          <cell r="U130">
            <v>1071035.2805957999</v>
          </cell>
          <cell r="V130">
            <v>572976.12809020001</v>
          </cell>
          <cell r="W130">
            <v>86015.786783699994</v>
          </cell>
          <cell r="X130">
            <v>24972.325195599999</v>
          </cell>
          <cell r="Y130">
            <v>102664.0035808</v>
          </cell>
          <cell r="Z130">
            <v>206715.3585603</v>
          </cell>
          <cell r="AA130"/>
          <cell r="AB130"/>
          <cell r="AC130">
            <v>63818.1643884</v>
          </cell>
          <cell r="AD130">
            <v>1075416.0477861001</v>
          </cell>
          <cell r="AE130">
            <v>575319.72504619998</v>
          </cell>
          <cell r="AF130">
            <v>86367.610055900004</v>
          </cell>
          <cell r="AG130">
            <v>25074.467435499999</v>
          </cell>
          <cell r="AH130">
            <v>103083.92167910001</v>
          </cell>
          <cell r="AI130">
            <v>207560.86932619999</v>
          </cell>
          <cell r="AJ130"/>
          <cell r="AK130"/>
          <cell r="AL130">
            <v>64079.194557199997</v>
          </cell>
        </row>
        <row r="131">
          <cell r="B131" t="str">
            <v>Energia Simples - 13,8</v>
          </cell>
          <cell r="C131">
            <v>444329.95205959998</v>
          </cell>
          <cell r="D131">
            <v>237705.0132133</v>
          </cell>
          <cell r="E131">
            <v>35684.529828500003</v>
          </cell>
          <cell r="F131">
            <v>10360.0247893</v>
          </cell>
          <cell r="G131">
            <v>42591.213021199997</v>
          </cell>
          <cell r="H131">
            <v>85757.982975299994</v>
          </cell>
          <cell r="I131"/>
          <cell r="J131"/>
          <cell r="K131">
            <v>26475.618904800001</v>
          </cell>
          <cell r="L131">
            <v>445178.7553815</v>
          </cell>
          <cell r="M131">
            <v>238159.1010002</v>
          </cell>
          <cell r="N131">
            <v>35752.697971100002</v>
          </cell>
          <cell r="O131">
            <v>10379.8155396</v>
          </cell>
          <cell r="P131">
            <v>42672.574997700001</v>
          </cell>
          <cell r="Q131">
            <v>85921.806414199993</v>
          </cell>
          <cell r="R131"/>
          <cell r="S131"/>
          <cell r="T131">
            <v>26526.195268799998</v>
          </cell>
          <cell r="U131">
            <v>447038.07296770002</v>
          </cell>
          <cell r="V131">
            <v>239153.78774</v>
          </cell>
          <cell r="W131">
            <v>35902.021404200001</v>
          </cell>
          <cell r="X131">
            <v>10423.1675043</v>
          </cell>
          <cell r="Y131">
            <v>42850.799740100003</v>
          </cell>
          <cell r="Z131">
            <v>86280.664342100004</v>
          </cell>
          <cell r="AA131"/>
          <cell r="AB131"/>
          <cell r="AC131">
            <v>26636.983622399999</v>
          </cell>
          <cell r="AD131">
            <v>448744.75434059999</v>
          </cell>
          <cell r="AE131">
            <v>240066.81806009999</v>
          </cell>
          <cell r="AF131">
            <v>36039.086488300003</v>
          </cell>
          <cell r="AG131">
            <v>10462.9605933</v>
          </cell>
          <cell r="AH131">
            <v>43014.393551000001</v>
          </cell>
          <cell r="AI131">
            <v>86610.062690100007</v>
          </cell>
          <cell r="AJ131"/>
          <cell r="AK131"/>
          <cell r="AL131">
            <v>26738.677071999999</v>
          </cell>
        </row>
        <row r="132">
          <cell r="B132" t="str">
            <v>Energia Simples - 17,25</v>
          </cell>
          <cell r="C132">
            <v>917541.33516659995</v>
          </cell>
          <cell r="D132">
            <v>490860.84381340002</v>
          </cell>
          <cell r="E132">
            <v>73688.552823899998</v>
          </cell>
          <cell r="F132">
            <v>21393.450820499998</v>
          </cell>
          <cell r="G132">
            <v>87950.853370800003</v>
          </cell>
          <cell r="H132">
            <v>177090.2317874</v>
          </cell>
          <cell r="I132"/>
          <cell r="J132"/>
          <cell r="K132">
            <v>54672.1520953</v>
          </cell>
          <cell r="L132">
            <v>920435.21855019999</v>
          </cell>
          <cell r="M132">
            <v>492408.99645229999</v>
          </cell>
          <cell r="N132">
            <v>73920.963147699993</v>
          </cell>
          <cell r="O132">
            <v>21460.9247851</v>
          </cell>
          <cell r="P132">
            <v>88228.246337699995</v>
          </cell>
          <cell r="Q132">
            <v>177648.7662748</v>
          </cell>
          <cell r="R132"/>
          <cell r="S132"/>
          <cell r="T132">
            <v>54844.585561400003</v>
          </cell>
          <cell r="U132">
            <v>923997.02235400002</v>
          </cell>
          <cell r="V132">
            <v>494314.46921230003</v>
          </cell>
          <cell r="W132">
            <v>74207.014748700007</v>
          </cell>
          <cell r="X132">
            <v>21543.972023400001</v>
          </cell>
          <cell r="Y132">
            <v>88569.662764399996</v>
          </cell>
          <cell r="Z132">
            <v>178336.2128635</v>
          </cell>
          <cell r="AA132"/>
          <cell r="AB132"/>
          <cell r="AC132">
            <v>55056.817394199999</v>
          </cell>
          <cell r="AD132">
            <v>927592.80016900005</v>
          </cell>
          <cell r="AE132">
            <v>496238.11718910001</v>
          </cell>
          <cell r="AF132">
            <v>74495.794832700005</v>
          </cell>
          <cell r="AG132">
            <v>21627.811403600001</v>
          </cell>
          <cell r="AH132">
            <v>88914.335767099998</v>
          </cell>
          <cell r="AI132">
            <v>179030.2166132</v>
          </cell>
          <cell r="AJ132"/>
          <cell r="AK132"/>
          <cell r="AL132">
            <v>55271.0735852</v>
          </cell>
        </row>
        <row r="133">
          <cell r="B133" t="str">
            <v>Energia Simples - 20,7</v>
          </cell>
          <cell r="C133">
            <v>638087.3496818</v>
          </cell>
          <cell r="D133">
            <v>341360.20131909999</v>
          </cell>
          <cell r="E133">
            <v>51245.357098599998</v>
          </cell>
          <cell r="F133">
            <v>14877.684319100001</v>
          </cell>
          <cell r="G133">
            <v>61163.813311500002</v>
          </cell>
          <cell r="H133">
            <v>123154.16464040001</v>
          </cell>
          <cell r="I133"/>
          <cell r="J133"/>
          <cell r="K133">
            <v>38020.748814799997</v>
          </cell>
          <cell r="L133">
            <v>642546.72309009999</v>
          </cell>
          <cell r="M133">
            <v>343745.85056470003</v>
          </cell>
          <cell r="N133">
            <v>51603.493305199998</v>
          </cell>
          <cell r="O133">
            <v>14981.6593462</v>
          </cell>
          <cell r="P133">
            <v>61591.266203200001</v>
          </cell>
          <cell r="Q133">
            <v>124014.846814</v>
          </cell>
          <cell r="R133"/>
          <cell r="S133"/>
          <cell r="T133">
            <v>38286.462775100001</v>
          </cell>
          <cell r="U133">
            <v>645182.38473529997</v>
          </cell>
          <cell r="V133">
            <v>345155.8612632</v>
          </cell>
          <cell r="W133">
            <v>51815.1656133</v>
          </cell>
          <cell r="X133">
            <v>15043.1125975</v>
          </cell>
          <cell r="Y133">
            <v>61843.907345500003</v>
          </cell>
          <cell r="Z133">
            <v>124523.5431676</v>
          </cell>
          <cell r="AA133"/>
          <cell r="AB133"/>
          <cell r="AC133">
            <v>38443.5099711</v>
          </cell>
          <cell r="AD133">
            <v>647745.42051570001</v>
          </cell>
          <cell r="AE133">
            <v>346527.01900610002</v>
          </cell>
          <cell r="AF133">
            <v>52021.005274700001</v>
          </cell>
          <cell r="AG133">
            <v>15102.8724994</v>
          </cell>
          <cell r="AH133">
            <v>62089.586940599998</v>
          </cell>
          <cell r="AI133">
            <v>125018.22235320001</v>
          </cell>
          <cell r="AJ133"/>
          <cell r="AK133"/>
          <cell r="AL133">
            <v>38596.229719800001</v>
          </cell>
        </row>
        <row r="134">
          <cell r="B134" t="str">
            <v>Tarifa_bi-horária</v>
          </cell>
          <cell r="C134">
            <v>811649.54191320005</v>
          </cell>
          <cell r="D134">
            <v>434266.70022860001</v>
          </cell>
          <cell r="E134">
            <v>64906.459446699999</v>
          </cell>
          <cell r="F134">
            <v>18582.116497999999</v>
          </cell>
          <cell r="G134">
            <v>14696.0941477</v>
          </cell>
          <cell r="H134">
            <v>157233.07792410001</v>
          </cell>
          <cell r="I134"/>
          <cell r="J134"/>
          <cell r="K134">
            <v>48287.166482300003</v>
          </cell>
          <cell r="L134">
            <v>813738.56260950002</v>
          </cell>
          <cell r="M134">
            <v>435393.10341769998</v>
          </cell>
          <cell r="N134">
            <v>65078.9776384</v>
          </cell>
          <cell r="O134">
            <v>18631.1690882</v>
          </cell>
          <cell r="P134">
            <v>14733.636313999999</v>
          </cell>
          <cell r="Q134">
            <v>157650.04585530001</v>
          </cell>
          <cell r="R134"/>
          <cell r="S134"/>
          <cell r="T134">
            <v>48410.519321699998</v>
          </cell>
          <cell r="U134">
            <v>817132.97409150004</v>
          </cell>
          <cell r="V134">
            <v>437209.71170839999</v>
          </cell>
          <cell r="W134">
            <v>65350.710006499998</v>
          </cell>
          <cell r="X134">
            <v>18708.9458495</v>
          </cell>
          <cell r="Y134">
            <v>14795.082263599999</v>
          </cell>
          <cell r="Z134">
            <v>158308.2559545</v>
          </cell>
          <cell r="AA134"/>
          <cell r="AB134"/>
          <cell r="AC134">
            <v>48612.413155100003</v>
          </cell>
          <cell r="AD134">
            <v>820266.43250909995</v>
          </cell>
          <cell r="AE134">
            <v>438886.78169979999</v>
          </cell>
          <cell r="AF134">
            <v>65601.626246400003</v>
          </cell>
          <cell r="AG134">
            <v>18780.759936800001</v>
          </cell>
          <cell r="AH134">
            <v>14851.8005939</v>
          </cell>
          <cell r="AI134">
            <v>158916.03085909999</v>
          </cell>
          <cell r="AJ134"/>
          <cell r="AK134"/>
          <cell r="AL134">
            <v>48798.773379799997</v>
          </cell>
        </row>
        <row r="135">
          <cell r="A135" t="str">
            <v>BTN_&lt;20,7_Bi_E_Horas fora de vazio</v>
          </cell>
          <cell r="B135" t="str">
            <v>Horas fora de vazio</v>
          </cell>
          <cell r="C135">
            <v>542864.39456699998</v>
          </cell>
          <cell r="D135">
            <v>319369.34557589999</v>
          </cell>
          <cell r="E135">
            <v>61588.124295000001</v>
          </cell>
          <cell r="F135">
            <v>16508.157027699999</v>
          </cell>
          <cell r="G135">
            <v>8889.0076308000007</v>
          </cell>
          <cell r="H135">
            <v>146033.6967838</v>
          </cell>
          <cell r="I135"/>
          <cell r="J135"/>
          <cell r="K135">
            <v>29206.739356099999</v>
          </cell>
          <cell r="L135">
            <v>544315.64199509996</v>
          </cell>
          <cell r="M135">
            <v>320223.12037680001</v>
          </cell>
          <cell r="N135">
            <v>61752.768741699998</v>
          </cell>
          <cell r="O135">
            <v>16552.288528599998</v>
          </cell>
          <cell r="P135">
            <v>8912.7707463000006</v>
          </cell>
          <cell r="Q135">
            <v>146424.0908301</v>
          </cell>
          <cell r="R135"/>
          <cell r="S135"/>
          <cell r="T135">
            <v>29284.818166199999</v>
          </cell>
          <cell r="U135">
            <v>546588.79300049995</v>
          </cell>
          <cell r="V135">
            <v>321560.4244208</v>
          </cell>
          <cell r="W135">
            <v>62010.658387800002</v>
          </cell>
          <cell r="X135">
            <v>16621.413587999999</v>
          </cell>
          <cell r="Y135">
            <v>8949.9919324999992</v>
          </cell>
          <cell r="Z135">
            <v>147035.58174329999</v>
          </cell>
          <cell r="AA135"/>
          <cell r="AB135"/>
          <cell r="AC135">
            <v>29407.116348</v>
          </cell>
          <cell r="AD135">
            <v>548687.92142200004</v>
          </cell>
          <cell r="AE135">
            <v>322795.35026400001</v>
          </cell>
          <cell r="AF135">
            <v>62248.805122099999</v>
          </cell>
          <cell r="AG135">
            <v>16685.246733399999</v>
          </cell>
          <cell r="AH135">
            <v>8984.3636265000005</v>
          </cell>
          <cell r="AI135">
            <v>147600.2595637</v>
          </cell>
          <cell r="AJ135"/>
          <cell r="AK135"/>
          <cell r="AL135">
            <v>29520.051913800002</v>
          </cell>
        </row>
        <row r="136">
          <cell r="B136" t="str">
            <v>Horas fora de vazio - 3,45</v>
          </cell>
          <cell r="C136">
            <v>32147.127440600001</v>
          </cell>
          <cell r="D136">
            <v>18912.2866698</v>
          </cell>
          <cell r="E136">
            <v>3647.1010084999998</v>
          </cell>
          <cell r="F136">
            <v>977.57346610000002</v>
          </cell>
          <cell r="G136">
            <v>526.38571279999996</v>
          </cell>
          <cell r="H136">
            <v>8647.7652770999994</v>
          </cell>
          <cell r="I136"/>
          <cell r="J136"/>
          <cell r="K136">
            <v>1729.5530550999999</v>
          </cell>
          <cell r="L136">
            <v>32330.5618713</v>
          </cell>
          <cell r="M136">
            <v>19020.201895999999</v>
          </cell>
          <cell r="N136">
            <v>3667.9116979</v>
          </cell>
          <cell r="O136">
            <v>983.15158859999997</v>
          </cell>
          <cell r="P136">
            <v>529.38931679999996</v>
          </cell>
          <cell r="Q136">
            <v>8697.1102109000003</v>
          </cell>
          <cell r="R136"/>
          <cell r="S136"/>
          <cell r="T136">
            <v>1739.4220428000001</v>
          </cell>
          <cell r="U136">
            <v>32466.7141147</v>
          </cell>
          <cell r="V136">
            <v>19100.300818200001</v>
          </cell>
          <cell r="W136">
            <v>3683.3582092000001</v>
          </cell>
          <cell r="X136">
            <v>987.29189129999997</v>
          </cell>
          <cell r="Y136">
            <v>531.61871120000001</v>
          </cell>
          <cell r="Z136">
            <v>8733.7359606000009</v>
          </cell>
          <cell r="AA136"/>
          <cell r="AB136"/>
          <cell r="AC136">
            <v>1746.7471923000001</v>
          </cell>
          <cell r="AD136">
            <v>32595.092589100001</v>
          </cell>
          <cell r="AE136">
            <v>19175.826400400001</v>
          </cell>
          <cell r="AF136">
            <v>3697.9227850000002</v>
          </cell>
          <cell r="AG136">
            <v>991.19579780000004</v>
          </cell>
          <cell r="AH136">
            <v>533.72081419999995</v>
          </cell>
          <cell r="AI136">
            <v>8768.2705205000002</v>
          </cell>
          <cell r="AJ136"/>
          <cell r="AK136"/>
          <cell r="AL136">
            <v>1753.6541043</v>
          </cell>
        </row>
        <row r="137">
          <cell r="B137" t="str">
            <v>Horas fora de vazio - 4,6</v>
          </cell>
          <cell r="C137">
            <v>4508.6896468000004</v>
          </cell>
          <cell r="D137">
            <v>2652.4805758000002</v>
          </cell>
          <cell r="E137">
            <v>511.51215869999999</v>
          </cell>
          <cell r="F137">
            <v>137.10635199999999</v>
          </cell>
          <cell r="G137">
            <v>73.826497200000006</v>
          </cell>
          <cell r="H137">
            <v>1212.8638817000001</v>
          </cell>
          <cell r="I137"/>
          <cell r="J137"/>
          <cell r="K137">
            <v>242.57277629999999</v>
          </cell>
          <cell r="L137">
            <v>4501.9024860999998</v>
          </cell>
          <cell r="M137">
            <v>2648.4876614</v>
          </cell>
          <cell r="N137">
            <v>510.74215340000001</v>
          </cell>
          <cell r="O137">
            <v>136.89995880000001</v>
          </cell>
          <cell r="P137">
            <v>73.715362600000006</v>
          </cell>
          <cell r="Q137">
            <v>1211.0380955000001</v>
          </cell>
          <cell r="R137"/>
          <cell r="S137"/>
          <cell r="T137">
            <v>242.2076193</v>
          </cell>
          <cell r="U137">
            <v>4521.8779715999999</v>
          </cell>
          <cell r="V137">
            <v>2660.2393213999999</v>
          </cell>
          <cell r="W137">
            <v>513.00837809999996</v>
          </cell>
          <cell r="X137">
            <v>137.50739999999999</v>
          </cell>
          <cell r="Y137">
            <v>74.042446299999995</v>
          </cell>
          <cell r="Z137">
            <v>1216.4116182</v>
          </cell>
          <cell r="AA137"/>
          <cell r="AB137"/>
          <cell r="AC137">
            <v>243.28232370000001</v>
          </cell>
          <cell r="AD137">
            <v>4538.8184646999998</v>
          </cell>
          <cell r="AE137">
            <v>2670.2054830000002</v>
          </cell>
          <cell r="AF137">
            <v>514.93028230000004</v>
          </cell>
          <cell r="AG137">
            <v>138.0225499</v>
          </cell>
          <cell r="AH137">
            <v>74.319834499999999</v>
          </cell>
          <cell r="AI137">
            <v>1220.9687097999999</v>
          </cell>
          <cell r="AJ137"/>
          <cell r="AK137"/>
          <cell r="AL137">
            <v>244.19374210000001</v>
          </cell>
        </row>
        <row r="138">
          <cell r="B138" t="str">
            <v>Horas fora de vazio - 5,75</v>
          </cell>
          <cell r="C138">
            <v>1437.3820625000001</v>
          </cell>
          <cell r="D138">
            <v>845.61775120000004</v>
          </cell>
          <cell r="E138">
            <v>163.07141519999999</v>
          </cell>
          <cell r="F138">
            <v>43.7098637</v>
          </cell>
          <cell r="G138">
            <v>23.536080699999999</v>
          </cell>
          <cell r="H138">
            <v>386.66418040000002</v>
          </cell>
          <cell r="I138"/>
          <cell r="J138"/>
          <cell r="K138">
            <v>77.332836099999994</v>
          </cell>
          <cell r="L138">
            <v>1434.6937189</v>
          </cell>
          <cell r="M138">
            <v>844.03618779999999</v>
          </cell>
          <cell r="N138">
            <v>162.76642190000001</v>
          </cell>
          <cell r="O138">
            <v>43.6281131</v>
          </cell>
          <cell r="P138">
            <v>23.492060899999998</v>
          </cell>
          <cell r="Q138">
            <v>385.9410006</v>
          </cell>
          <cell r="R138"/>
          <cell r="S138"/>
          <cell r="T138">
            <v>77.188200199999997</v>
          </cell>
          <cell r="U138">
            <v>1442.4624392000001</v>
          </cell>
          <cell r="V138">
            <v>848.60655799999995</v>
          </cell>
          <cell r="W138">
            <v>163.6477854</v>
          </cell>
          <cell r="X138">
            <v>43.864354800000001</v>
          </cell>
          <cell r="Y138">
            <v>23.619267900000001</v>
          </cell>
          <cell r="Z138">
            <v>388.03083170000002</v>
          </cell>
          <cell r="AA138"/>
          <cell r="AB138"/>
          <cell r="AC138">
            <v>77.606166099999996</v>
          </cell>
          <cell r="AD138">
            <v>1448.9094872999999</v>
          </cell>
          <cell r="AE138">
            <v>852.39938259999997</v>
          </cell>
          <cell r="AF138">
            <v>164.37920489999999</v>
          </cell>
          <cell r="AG138">
            <v>44.060405699999997</v>
          </cell>
          <cell r="AH138">
            <v>23.724833700000001</v>
          </cell>
          <cell r="AI138">
            <v>389.76512539999999</v>
          </cell>
          <cell r="AJ138"/>
          <cell r="AK138"/>
          <cell r="AL138">
            <v>77.953024999999997</v>
          </cell>
        </row>
        <row r="139">
          <cell r="B139" t="str">
            <v>Horas fora de vazio - 6,9</v>
          </cell>
          <cell r="C139">
            <v>149350.4729129</v>
          </cell>
          <cell r="D139">
            <v>87863.494591399998</v>
          </cell>
          <cell r="E139">
            <v>16943.854821199999</v>
          </cell>
          <cell r="F139">
            <v>4541.6518081000004</v>
          </cell>
          <cell r="G139">
            <v>2445.5048197000001</v>
          </cell>
          <cell r="H139">
            <v>40176.150607900003</v>
          </cell>
          <cell r="I139"/>
          <cell r="J139"/>
          <cell r="K139">
            <v>8035.2301213999999</v>
          </cell>
          <cell r="L139">
            <v>150092.49955760001</v>
          </cell>
          <cell r="M139">
            <v>88300.031902899995</v>
          </cell>
          <cell r="N139">
            <v>17028.0379612</v>
          </cell>
          <cell r="O139">
            <v>4564.2163608000001</v>
          </cell>
          <cell r="P139">
            <v>2457.6549636999998</v>
          </cell>
          <cell r="Q139">
            <v>40375.760114899997</v>
          </cell>
          <cell r="R139"/>
          <cell r="S139"/>
          <cell r="T139">
            <v>8075.1520226000002</v>
          </cell>
          <cell r="U139">
            <v>150752.47563569999</v>
          </cell>
          <cell r="V139">
            <v>88688.2985319</v>
          </cell>
          <cell r="W139">
            <v>17102.912440399999</v>
          </cell>
          <cell r="X139">
            <v>4584.2858091999997</v>
          </cell>
          <cell r="Y139">
            <v>2468.4615896</v>
          </cell>
          <cell r="Z139">
            <v>40553.297539300002</v>
          </cell>
          <cell r="AA139"/>
          <cell r="AB139"/>
          <cell r="AC139">
            <v>8110.6595076000003</v>
          </cell>
          <cell r="AD139">
            <v>151355.9858887</v>
          </cell>
          <cell r="AE139">
            <v>89043.346084200006</v>
          </cell>
          <cell r="AF139">
            <v>17171.380855399999</v>
          </cell>
          <cell r="AG139">
            <v>4602.6381669000002</v>
          </cell>
          <cell r="AH139">
            <v>2478.3436284999998</v>
          </cell>
          <cell r="AI139">
            <v>40715.645326799997</v>
          </cell>
          <cell r="AJ139"/>
          <cell r="AK139"/>
          <cell r="AL139">
            <v>8143.1290657</v>
          </cell>
        </row>
        <row r="140">
          <cell r="B140" t="str">
            <v>Horas fora de vazio - 10,35</v>
          </cell>
          <cell r="C140">
            <v>70743.921376600003</v>
          </cell>
          <cell r="D140">
            <v>41618.938541000003</v>
          </cell>
          <cell r="E140">
            <v>8025.9185653000004</v>
          </cell>
          <cell r="F140">
            <v>2151.277141</v>
          </cell>
          <cell r="G140">
            <v>1158.3799991999999</v>
          </cell>
          <cell r="H140">
            <v>19030.528557199999</v>
          </cell>
          <cell r="I140"/>
          <cell r="J140"/>
          <cell r="K140">
            <v>3806.1057114</v>
          </cell>
          <cell r="L140">
            <v>70839.964807800003</v>
          </cell>
          <cell r="M140">
            <v>41675.441284499997</v>
          </cell>
          <cell r="N140">
            <v>8036.8147208</v>
          </cell>
          <cell r="O140">
            <v>2154.1977605000002</v>
          </cell>
          <cell r="P140">
            <v>1159.9526403</v>
          </cell>
          <cell r="Q140">
            <v>19056.364802200002</v>
          </cell>
          <cell r="R140"/>
          <cell r="S140"/>
          <cell r="T140">
            <v>3811.2729596999998</v>
          </cell>
          <cell r="U140">
            <v>71128.277837999995</v>
          </cell>
          <cell r="V140">
            <v>41845.057020599997</v>
          </cell>
          <cell r="W140">
            <v>8069.5239189000004</v>
          </cell>
          <cell r="X140">
            <v>2162.9651739000001</v>
          </cell>
          <cell r="Y140">
            <v>1164.6735547999999</v>
          </cell>
          <cell r="Z140">
            <v>19133.922693500001</v>
          </cell>
          <cell r="AA140"/>
          <cell r="AB140"/>
          <cell r="AC140">
            <v>3826.7845391999999</v>
          </cell>
          <cell r="AD140">
            <v>71398.839753799999</v>
          </cell>
          <cell r="AE140">
            <v>42004.2297024</v>
          </cell>
          <cell r="AF140">
            <v>8100.2192470999998</v>
          </cell>
          <cell r="AG140">
            <v>2171.1927879</v>
          </cell>
          <cell r="AH140">
            <v>1169.1038094</v>
          </cell>
          <cell r="AI140">
            <v>19206.705430999998</v>
          </cell>
          <cell r="AJ140"/>
          <cell r="AK140"/>
          <cell r="AL140">
            <v>3841.3410865000001</v>
          </cell>
        </row>
        <row r="141">
          <cell r="B141" t="str">
            <v>Horas fora de vazio - 13,8</v>
          </cell>
          <cell r="C141">
            <v>115497.5146546</v>
          </cell>
          <cell r="D141">
            <v>67947.660667999997</v>
          </cell>
          <cell r="E141">
            <v>13103.2268085</v>
          </cell>
          <cell r="F141">
            <v>3512.2051240999999</v>
          </cell>
          <cell r="G141">
            <v>1891.1873746000001</v>
          </cell>
          <cell r="H141">
            <v>31069.506865799998</v>
          </cell>
          <cell r="I141"/>
          <cell r="J141"/>
          <cell r="K141">
            <v>6213.9013730999995</v>
          </cell>
          <cell r="L141">
            <v>115594.5093241</v>
          </cell>
          <cell r="M141">
            <v>68004.723029400004</v>
          </cell>
          <cell r="N141">
            <v>13114.2308828</v>
          </cell>
          <cell r="O141">
            <v>3515.1546693999999</v>
          </cell>
          <cell r="P141">
            <v>1892.7755913000001</v>
          </cell>
          <cell r="Q141">
            <v>31095.598999599999</v>
          </cell>
          <cell r="R141"/>
          <cell r="S141"/>
          <cell r="T141">
            <v>6219.1197997999998</v>
          </cell>
          <cell r="U141">
            <v>116074.35134750001</v>
          </cell>
          <cell r="V141">
            <v>68287.016055999993</v>
          </cell>
          <cell r="W141">
            <v>13168.669100499999</v>
          </cell>
          <cell r="X141">
            <v>3529.7463563000001</v>
          </cell>
          <cell r="Y141">
            <v>1900.6326538999999</v>
          </cell>
          <cell r="Z141">
            <v>31224.6793096</v>
          </cell>
          <cell r="AA141"/>
          <cell r="AB141"/>
          <cell r="AC141">
            <v>6244.9358615000001</v>
          </cell>
          <cell r="AD141">
            <v>116503.8221643</v>
          </cell>
          <cell r="AE141">
            <v>68539.675495400006</v>
          </cell>
          <cell r="AF141">
            <v>13217.392690299999</v>
          </cell>
          <cell r="AG141">
            <v>3542.8062881999999</v>
          </cell>
          <cell r="AH141">
            <v>1907.6649247</v>
          </cell>
          <cell r="AI141">
            <v>31340.209470999998</v>
          </cell>
          <cell r="AJ141"/>
          <cell r="AK141"/>
          <cell r="AL141">
            <v>6268.0418943000004</v>
          </cell>
        </row>
        <row r="142">
          <cell r="B142" t="str">
            <v>Horas fora de vazio - 17,25</v>
          </cell>
          <cell r="C142">
            <v>92439.835078000004</v>
          </cell>
          <cell r="D142">
            <v>54382.733385300002</v>
          </cell>
          <cell r="E142">
            <v>10487.326318400001</v>
          </cell>
          <cell r="F142">
            <v>2811.0359204000001</v>
          </cell>
          <cell r="G142">
            <v>1513.6347264000001</v>
          </cell>
          <cell r="H142">
            <v>24866.856219900001</v>
          </cell>
          <cell r="I142"/>
          <cell r="J142"/>
          <cell r="K142">
            <v>4973.3712443000004</v>
          </cell>
          <cell r="L142">
            <v>92529.399762400004</v>
          </cell>
          <cell r="M142">
            <v>54435.424654900002</v>
          </cell>
          <cell r="N142">
            <v>10497.487458600001</v>
          </cell>
          <cell r="O142">
            <v>2813.7595249000001</v>
          </cell>
          <cell r="P142">
            <v>1515.1012826000001</v>
          </cell>
          <cell r="Q142">
            <v>24890.949644100001</v>
          </cell>
          <cell r="R142"/>
          <cell r="S142"/>
          <cell r="T142">
            <v>4978.1899291999998</v>
          </cell>
          <cell r="U142">
            <v>92897.040567400007</v>
          </cell>
          <cell r="V142">
            <v>54651.709246400002</v>
          </cell>
          <cell r="W142">
            <v>10539.196415500001</v>
          </cell>
          <cell r="X142">
            <v>2824.9392452000002</v>
          </cell>
          <cell r="Y142">
            <v>1521.1211321999999</v>
          </cell>
          <cell r="Z142">
            <v>24989.847170599998</v>
          </cell>
          <cell r="AA142"/>
          <cell r="AB142"/>
          <cell r="AC142">
            <v>4997.9694341000004</v>
          </cell>
          <cell r="AD142">
            <v>93241.988461100002</v>
          </cell>
          <cell r="AE142">
            <v>54854.643504599997</v>
          </cell>
          <cell r="AF142">
            <v>10578.330855300001</v>
          </cell>
          <cell r="AG142">
            <v>2835.4288886999998</v>
          </cell>
          <cell r="AH142">
            <v>1526.7694019999999</v>
          </cell>
          <cell r="AI142">
            <v>25082.640170499999</v>
          </cell>
          <cell r="AJ142"/>
          <cell r="AK142"/>
          <cell r="AL142">
            <v>5016.5280340999998</v>
          </cell>
        </row>
        <row r="143">
          <cell r="B143" t="str">
            <v>Horas fora de vazio - 20,7</v>
          </cell>
          <cell r="C143">
            <v>76739.451394999996</v>
          </cell>
          <cell r="D143">
            <v>45146.133393399999</v>
          </cell>
          <cell r="E143">
            <v>8706.1131991999991</v>
          </cell>
          <cell r="F143">
            <v>2333.5973522999998</v>
          </cell>
          <cell r="G143">
            <v>1256.5524201999999</v>
          </cell>
          <cell r="H143">
            <v>20643.361193799999</v>
          </cell>
          <cell r="I143"/>
          <cell r="J143"/>
          <cell r="K143">
            <v>4128.6722384000004</v>
          </cell>
          <cell r="L143">
            <v>76992.110466900005</v>
          </cell>
          <cell r="M143">
            <v>45294.773759900003</v>
          </cell>
          <cell r="N143">
            <v>8734.7774451000005</v>
          </cell>
          <cell r="O143">
            <v>2341.2805524999999</v>
          </cell>
          <cell r="P143">
            <v>1260.6895281</v>
          </cell>
          <cell r="Q143">
            <v>20711.327962300002</v>
          </cell>
          <cell r="R143"/>
          <cell r="S143"/>
          <cell r="T143">
            <v>4142.2655925999998</v>
          </cell>
          <cell r="U143">
            <v>77305.593086399997</v>
          </cell>
          <cell r="V143">
            <v>45479.196868300001</v>
          </cell>
          <cell r="W143">
            <v>8770.3421397999991</v>
          </cell>
          <cell r="X143">
            <v>2350.8133573</v>
          </cell>
          <cell r="Y143">
            <v>1265.8225766</v>
          </cell>
          <cell r="Z143">
            <v>20795.6566198</v>
          </cell>
          <cell r="AA143"/>
          <cell r="AB143"/>
          <cell r="AC143">
            <v>4159.1313234999998</v>
          </cell>
          <cell r="AD143">
            <v>77604.464613000004</v>
          </cell>
          <cell r="AE143">
            <v>45655.024211399999</v>
          </cell>
          <cell r="AF143">
            <v>8804.2492017999994</v>
          </cell>
          <cell r="AG143">
            <v>2359.9018483</v>
          </cell>
          <cell r="AH143">
            <v>1270.7163794999999</v>
          </cell>
          <cell r="AI143">
            <v>20876.054808699999</v>
          </cell>
          <cell r="AJ143"/>
          <cell r="AK143"/>
          <cell r="AL143">
            <v>4175.2109618000004</v>
          </cell>
        </row>
        <row r="144">
          <cell r="A144" t="str">
            <v>BTN_&lt;20,7_Bi_E_Horas de vazio</v>
          </cell>
          <cell r="B144" t="str">
            <v>Horas de vazio</v>
          </cell>
          <cell r="C144">
            <v>268785.14734620001</v>
          </cell>
          <cell r="D144">
            <v>114897.3546527</v>
          </cell>
          <cell r="E144">
            <v>3318.3351517000001</v>
          </cell>
          <cell r="F144">
            <v>2073.9594702999998</v>
          </cell>
          <cell r="G144">
            <v>5807.0865168999999</v>
          </cell>
          <cell r="H144">
            <v>11199.3811403</v>
          </cell>
          <cell r="I144"/>
          <cell r="J144"/>
          <cell r="K144">
            <v>19080.4271262</v>
          </cell>
          <cell r="L144">
            <v>269422.92061440001</v>
          </cell>
          <cell r="M144">
            <v>115169.9830409</v>
          </cell>
          <cell r="N144">
            <v>3326.2088967</v>
          </cell>
          <cell r="O144">
            <v>2078.8805596000002</v>
          </cell>
          <cell r="P144">
            <v>5820.8655676999997</v>
          </cell>
          <cell r="Q144">
            <v>11225.955025200001</v>
          </cell>
          <cell r="R144"/>
          <cell r="S144"/>
          <cell r="T144">
            <v>19125.701155499999</v>
          </cell>
          <cell r="U144">
            <v>270544.18109099998</v>
          </cell>
          <cell r="V144">
            <v>115649.2872876</v>
          </cell>
          <cell r="W144">
            <v>3340.0516186999998</v>
          </cell>
          <cell r="X144">
            <v>2087.5322615</v>
          </cell>
          <cell r="Y144">
            <v>5845.0903311000002</v>
          </cell>
          <cell r="Z144">
            <v>11272.674211199999</v>
          </cell>
          <cell r="AA144"/>
          <cell r="AB144"/>
          <cell r="AC144">
            <v>19205.2968071</v>
          </cell>
          <cell r="AD144">
            <v>271578.51108710002</v>
          </cell>
          <cell r="AE144">
            <v>116091.4314358</v>
          </cell>
          <cell r="AF144">
            <v>3352.8211243000001</v>
          </cell>
          <cell r="AG144">
            <v>2095.5132033999998</v>
          </cell>
          <cell r="AH144">
            <v>5867.4369674</v>
          </cell>
          <cell r="AI144">
            <v>11315.7712954</v>
          </cell>
          <cell r="AJ144"/>
          <cell r="AK144"/>
          <cell r="AL144">
            <v>19278.721465999999</v>
          </cell>
        </row>
        <row r="145">
          <cell r="B145" t="str">
            <v>Horas de vazio - 3,45</v>
          </cell>
          <cell r="C145">
            <v>15958.6208228</v>
          </cell>
          <cell r="D145">
            <v>6821.8178516999997</v>
          </cell>
          <cell r="E145">
            <v>197.02001000000001</v>
          </cell>
          <cell r="F145">
            <v>123.13750640000001</v>
          </cell>
          <cell r="G145">
            <v>344.78501770000003</v>
          </cell>
          <cell r="H145">
            <v>664.94253430000003</v>
          </cell>
          <cell r="I145"/>
          <cell r="J145"/>
          <cell r="K145">
            <v>1132.8650582</v>
          </cell>
          <cell r="L145">
            <v>16089.429921499999</v>
          </cell>
          <cell r="M145">
            <v>6877.7347043</v>
          </cell>
          <cell r="N145">
            <v>198.63493729999999</v>
          </cell>
          <cell r="O145">
            <v>124.14683580000001</v>
          </cell>
          <cell r="P145">
            <v>347.61114040000001</v>
          </cell>
          <cell r="Q145">
            <v>670.39291260000005</v>
          </cell>
          <cell r="R145"/>
          <cell r="S145"/>
          <cell r="T145">
            <v>1142.1508899</v>
          </cell>
          <cell r="U145">
            <v>16156.525974300001</v>
          </cell>
          <cell r="V145">
            <v>6906.4161961999998</v>
          </cell>
          <cell r="W145">
            <v>199.46328349999999</v>
          </cell>
          <cell r="X145">
            <v>124.664552</v>
          </cell>
          <cell r="Y145">
            <v>349.06074669999998</v>
          </cell>
          <cell r="Z145">
            <v>673.18858220000004</v>
          </cell>
          <cell r="AA145"/>
          <cell r="AB145"/>
          <cell r="AC145">
            <v>1146.9138809999999</v>
          </cell>
          <cell r="AD145">
            <v>16220.5143668</v>
          </cell>
          <cell r="AE145">
            <v>6933.7692587000001</v>
          </cell>
          <cell r="AF145">
            <v>200.2532636</v>
          </cell>
          <cell r="AG145">
            <v>125.1582899</v>
          </cell>
          <cell r="AH145">
            <v>350.44321120000001</v>
          </cell>
          <cell r="AI145">
            <v>675.85476570000003</v>
          </cell>
          <cell r="AJ145"/>
          <cell r="AK145"/>
          <cell r="AL145">
            <v>1151.456267</v>
          </cell>
        </row>
        <row r="146">
          <cell r="B146" t="str">
            <v>Horas de vazio - 4,6</v>
          </cell>
          <cell r="C146">
            <v>2225.3112141000001</v>
          </cell>
          <cell r="D146">
            <v>951.25186129999997</v>
          </cell>
          <cell r="E146">
            <v>27.4729776</v>
          </cell>
          <cell r="F146">
            <v>17.170611300000001</v>
          </cell>
          <cell r="G146">
            <v>48.077711399999998</v>
          </cell>
          <cell r="H146">
            <v>92.7213007</v>
          </cell>
          <cell r="I146"/>
          <cell r="J146"/>
          <cell r="K146">
            <v>157.9696232</v>
          </cell>
          <cell r="L146">
            <v>2247.7469004</v>
          </cell>
          <cell r="M146">
            <v>960.84242519999998</v>
          </cell>
          <cell r="N146">
            <v>27.749962</v>
          </cell>
          <cell r="O146">
            <v>17.343726100000001</v>
          </cell>
          <cell r="P146">
            <v>48.5624331</v>
          </cell>
          <cell r="Q146">
            <v>93.656121099999993</v>
          </cell>
          <cell r="R146"/>
          <cell r="S146"/>
          <cell r="T146">
            <v>159.56227989999999</v>
          </cell>
          <cell r="U146">
            <v>2258.2104260999999</v>
          </cell>
          <cell r="V146">
            <v>965.31525939999995</v>
          </cell>
          <cell r="W146">
            <v>27.879141400000002</v>
          </cell>
          <cell r="X146">
            <v>17.424462900000002</v>
          </cell>
          <cell r="Y146">
            <v>48.788496799999997</v>
          </cell>
          <cell r="Z146">
            <v>94.092101</v>
          </cell>
          <cell r="AA146"/>
          <cell r="AB146"/>
          <cell r="AC146">
            <v>160.3050609</v>
          </cell>
          <cell r="AD146">
            <v>2267.2743220000002</v>
          </cell>
          <cell r="AE146">
            <v>969.18979439999998</v>
          </cell>
          <cell r="AF146">
            <v>27.9910408</v>
          </cell>
          <cell r="AG146">
            <v>17.4944007</v>
          </cell>
          <cell r="AH146">
            <v>48.984321799999996</v>
          </cell>
          <cell r="AI146">
            <v>94.469763599999993</v>
          </cell>
          <cell r="AJ146"/>
          <cell r="AK146"/>
          <cell r="AL146">
            <v>160.94848590000001</v>
          </cell>
        </row>
        <row r="147">
          <cell r="B147" t="str">
            <v>Horas de vazio - 5,75</v>
          </cell>
          <cell r="C147">
            <v>782.15134699999999</v>
          </cell>
          <cell r="D147">
            <v>334.34556040000001</v>
          </cell>
          <cell r="E147">
            <v>9.6561894000000006</v>
          </cell>
          <cell r="F147">
            <v>6.0351182999999997</v>
          </cell>
          <cell r="G147">
            <v>16.8983314</v>
          </cell>
          <cell r="H147">
            <v>32.589639499999997</v>
          </cell>
          <cell r="I147"/>
          <cell r="J147"/>
          <cell r="K147">
            <v>55.523089499999998</v>
          </cell>
          <cell r="L147">
            <v>780.9707396</v>
          </cell>
          <cell r="M147">
            <v>333.84088700000001</v>
          </cell>
          <cell r="N147">
            <v>9.6416141999999994</v>
          </cell>
          <cell r="O147">
            <v>6.0260090000000002</v>
          </cell>
          <cell r="P147">
            <v>16.872824600000001</v>
          </cell>
          <cell r="Q147">
            <v>32.540447399999998</v>
          </cell>
          <cell r="R147"/>
          <cell r="S147"/>
          <cell r="T147">
            <v>55.4392809</v>
          </cell>
          <cell r="U147">
            <v>785.19961669999998</v>
          </cell>
          <cell r="V147">
            <v>335.64860149999998</v>
          </cell>
          <cell r="W147">
            <v>9.6938224999999996</v>
          </cell>
          <cell r="X147">
            <v>6.0586390000000003</v>
          </cell>
          <cell r="Y147">
            <v>16.964189300000001</v>
          </cell>
          <cell r="Z147">
            <v>32.716650600000001</v>
          </cell>
          <cell r="AA147"/>
          <cell r="AB147"/>
          <cell r="AC147">
            <v>55.739479000000003</v>
          </cell>
          <cell r="AD147">
            <v>788.70904580000001</v>
          </cell>
          <cell r="AE147">
            <v>337.14877430000001</v>
          </cell>
          <cell r="AF147">
            <v>9.7371485999999994</v>
          </cell>
          <cell r="AG147">
            <v>6.0857178999999997</v>
          </cell>
          <cell r="AH147">
            <v>17.040010299999999</v>
          </cell>
          <cell r="AI147">
            <v>32.862876800000002</v>
          </cell>
          <cell r="AJ147"/>
          <cell r="AK147"/>
          <cell r="AL147">
            <v>55.988605100000001</v>
          </cell>
        </row>
        <row r="148">
          <cell r="B148" t="str">
            <v>Horas de vazio - 6,9</v>
          </cell>
          <cell r="C148">
            <v>67706.018234100004</v>
          </cell>
          <cell r="D148">
            <v>28942.233102900002</v>
          </cell>
          <cell r="E148">
            <v>835.87676839999995</v>
          </cell>
          <cell r="F148">
            <v>522.42298010000002</v>
          </cell>
          <cell r="G148">
            <v>1462.7843445999999</v>
          </cell>
          <cell r="H148">
            <v>2821.0840926000001</v>
          </cell>
          <cell r="I148"/>
          <cell r="J148"/>
          <cell r="K148">
            <v>4806.2914179999998</v>
          </cell>
          <cell r="L148">
            <v>68008.603673200007</v>
          </cell>
          <cell r="M148">
            <v>29071.579039600001</v>
          </cell>
          <cell r="N148">
            <v>839.61239109999997</v>
          </cell>
          <cell r="O148">
            <v>524.75774449999994</v>
          </cell>
          <cell r="P148">
            <v>1469.3216838999999</v>
          </cell>
          <cell r="Q148">
            <v>2833.6918202000002</v>
          </cell>
          <cell r="R148"/>
          <cell r="S148"/>
          <cell r="T148">
            <v>4827.7712480999999</v>
          </cell>
          <cell r="U148">
            <v>68306.513781999995</v>
          </cell>
          <cell r="V148">
            <v>29198.926415800001</v>
          </cell>
          <cell r="W148">
            <v>843.29029349999996</v>
          </cell>
          <cell r="X148">
            <v>527.05643359999999</v>
          </cell>
          <cell r="Y148">
            <v>1475.7580134</v>
          </cell>
          <cell r="Z148">
            <v>2846.1047411999998</v>
          </cell>
          <cell r="AA148"/>
          <cell r="AB148"/>
          <cell r="AC148">
            <v>4848.9191884000002</v>
          </cell>
          <cell r="AD148">
            <v>68580.464770299994</v>
          </cell>
          <cell r="AE148">
            <v>29316.032007999998</v>
          </cell>
          <cell r="AF148">
            <v>846.6724044</v>
          </cell>
          <cell r="AG148">
            <v>529.17025279999996</v>
          </cell>
          <cell r="AH148">
            <v>1481.6767079000001</v>
          </cell>
          <cell r="AI148">
            <v>2857.5193653000001</v>
          </cell>
          <cell r="AJ148"/>
          <cell r="AK148"/>
          <cell r="AL148">
            <v>4868.3663264999996</v>
          </cell>
        </row>
        <row r="149">
          <cell r="B149" t="str">
            <v>Horas de vazio - 10,35</v>
          </cell>
          <cell r="C149">
            <v>35780.058566200001</v>
          </cell>
          <cell r="D149">
            <v>15294.870714799999</v>
          </cell>
          <cell r="E149">
            <v>441.72911829999998</v>
          </cell>
          <cell r="F149">
            <v>276.08069860000001</v>
          </cell>
          <cell r="G149">
            <v>773.02595699999995</v>
          </cell>
          <cell r="H149">
            <v>1490.8357735</v>
          </cell>
          <cell r="I149"/>
          <cell r="J149"/>
          <cell r="K149">
            <v>2539.9424291999999</v>
          </cell>
          <cell r="L149">
            <v>35888.145769900002</v>
          </cell>
          <cell r="M149">
            <v>15341.0746581</v>
          </cell>
          <cell r="N149">
            <v>443.06352800000002</v>
          </cell>
          <cell r="O149">
            <v>276.91470459999999</v>
          </cell>
          <cell r="P149">
            <v>775.36117369999999</v>
          </cell>
          <cell r="Q149">
            <v>1495.3394069000001</v>
          </cell>
          <cell r="R149"/>
          <cell r="S149"/>
          <cell r="T149">
            <v>2547.6152866000002</v>
          </cell>
          <cell r="U149">
            <v>36033.5494894</v>
          </cell>
          <cell r="V149">
            <v>15403.23026</v>
          </cell>
          <cell r="W149">
            <v>444.85863590000002</v>
          </cell>
          <cell r="X149">
            <v>278.0366477</v>
          </cell>
          <cell r="Y149">
            <v>778.50261190000003</v>
          </cell>
          <cell r="Z149">
            <v>1501.3978953999999</v>
          </cell>
          <cell r="AA149"/>
          <cell r="AB149"/>
          <cell r="AC149">
            <v>2557.9371550999999</v>
          </cell>
          <cell r="AD149">
            <v>36170.5998636</v>
          </cell>
          <cell r="AE149">
            <v>15461.815064799999</v>
          </cell>
          <cell r="AF149">
            <v>446.55061599999999</v>
          </cell>
          <cell r="AG149">
            <v>279.09413489999997</v>
          </cell>
          <cell r="AH149">
            <v>781.4635773</v>
          </cell>
          <cell r="AI149">
            <v>1507.1083275000001</v>
          </cell>
          <cell r="AJ149"/>
          <cell r="AK149"/>
          <cell r="AL149">
            <v>2567.6660397999999</v>
          </cell>
        </row>
        <row r="150">
          <cell r="B150" t="str">
            <v>Horas de vazio - 13,8</v>
          </cell>
          <cell r="C150">
            <v>62538.434339699998</v>
          </cell>
          <cell r="D150">
            <v>26733.250481800002</v>
          </cell>
          <cell r="E150">
            <v>772.07943599999999</v>
          </cell>
          <cell r="F150">
            <v>482.54964769999998</v>
          </cell>
          <cell r="G150">
            <v>1351.1390134000001</v>
          </cell>
          <cell r="H150">
            <v>2605.7680976000001</v>
          </cell>
          <cell r="I150"/>
          <cell r="J150"/>
          <cell r="K150">
            <v>4439.4567587000001</v>
          </cell>
          <cell r="L150">
            <v>62450.311031099998</v>
          </cell>
          <cell r="M150">
            <v>26695.580486899999</v>
          </cell>
          <cell r="N150">
            <v>770.99149390000002</v>
          </cell>
          <cell r="O150">
            <v>481.86968350000001</v>
          </cell>
          <cell r="P150">
            <v>1349.2351145</v>
          </cell>
          <cell r="Q150">
            <v>2602.0962933999999</v>
          </cell>
          <cell r="R150"/>
          <cell r="S150"/>
          <cell r="T150">
            <v>4433.2010917999996</v>
          </cell>
          <cell r="U150">
            <v>62706.422942999998</v>
          </cell>
          <cell r="V150">
            <v>26805.060425</v>
          </cell>
          <cell r="W150">
            <v>774.15336969999998</v>
          </cell>
          <cell r="X150">
            <v>483.84585609999999</v>
          </cell>
          <cell r="Y150">
            <v>1354.7683967</v>
          </cell>
          <cell r="Z150">
            <v>2612.7676224000002</v>
          </cell>
          <cell r="AA150"/>
          <cell r="AB150"/>
          <cell r="AC150">
            <v>4451.3818762999999</v>
          </cell>
          <cell r="AD150">
            <v>62935.998176300003</v>
          </cell>
          <cell r="AE150">
            <v>26903.196751300002</v>
          </cell>
          <cell r="AF150">
            <v>776.98763169999995</v>
          </cell>
          <cell r="AG150">
            <v>485.61727020000001</v>
          </cell>
          <cell r="AH150">
            <v>1359.7283551</v>
          </cell>
          <cell r="AI150">
            <v>2622.3332571999999</v>
          </cell>
          <cell r="AJ150"/>
          <cell r="AK150"/>
          <cell r="AL150">
            <v>4467.6788826000002</v>
          </cell>
        </row>
        <row r="151">
          <cell r="B151" t="str">
            <v>Horas de vazio - 17,25</v>
          </cell>
          <cell r="C151">
            <v>44109.939681600001</v>
          </cell>
          <cell r="D151">
            <v>18855.6377961</v>
          </cell>
          <cell r="E151">
            <v>544.56715680000002</v>
          </cell>
          <cell r="F151">
            <v>340.35447269999997</v>
          </cell>
          <cell r="G151">
            <v>952.992524</v>
          </cell>
          <cell r="H151">
            <v>1837.9141540999999</v>
          </cell>
          <cell r="I151"/>
          <cell r="J151"/>
          <cell r="K151">
            <v>3131.2611502999998</v>
          </cell>
          <cell r="L151">
            <v>44179.805748600003</v>
          </cell>
          <cell r="M151">
            <v>18885.503382700001</v>
          </cell>
          <cell r="N151">
            <v>545.42970049999997</v>
          </cell>
          <cell r="O151">
            <v>340.8935626</v>
          </cell>
          <cell r="P151">
            <v>954.50197579999997</v>
          </cell>
          <cell r="Q151">
            <v>1840.8252391999999</v>
          </cell>
          <cell r="R151"/>
          <cell r="S151"/>
          <cell r="T151">
            <v>3136.2207788000001</v>
          </cell>
          <cell r="U151">
            <v>44354.714172599997</v>
          </cell>
          <cell r="V151">
            <v>18960.271336099999</v>
          </cell>
          <cell r="W151">
            <v>547.58906360000003</v>
          </cell>
          <cell r="X151">
            <v>342.2431651</v>
          </cell>
          <cell r="Y151">
            <v>958.28086140000005</v>
          </cell>
          <cell r="Z151">
            <v>1848.1130903000001</v>
          </cell>
          <cell r="AA151"/>
          <cell r="AB151"/>
          <cell r="AC151">
            <v>3148.6371177000001</v>
          </cell>
          <cell r="AD151">
            <v>44518.6205309</v>
          </cell>
          <cell r="AE151">
            <v>19030.3362452</v>
          </cell>
          <cell r="AF151">
            <v>549.61259910000001</v>
          </cell>
          <cell r="AG151">
            <v>343.50787450000001</v>
          </cell>
          <cell r="AH151">
            <v>961.82204890000003</v>
          </cell>
          <cell r="AI151">
            <v>1854.9425226999999</v>
          </cell>
          <cell r="AJ151"/>
          <cell r="AK151"/>
          <cell r="AL151">
            <v>3160.2724447999999</v>
          </cell>
        </row>
        <row r="152">
          <cell r="B152" t="str">
            <v>Horas de vazio - 20,7</v>
          </cell>
          <cell r="C152">
            <v>39684.613140699999</v>
          </cell>
          <cell r="D152">
            <v>16963.947283699999</v>
          </cell>
          <cell r="E152">
            <v>489.93349519999998</v>
          </cell>
          <cell r="F152">
            <v>306.2084352</v>
          </cell>
          <cell r="G152">
            <v>857.38361740000005</v>
          </cell>
          <cell r="H152">
            <v>1653.5255480000001</v>
          </cell>
          <cell r="I152"/>
          <cell r="J152"/>
          <cell r="K152">
            <v>2817.1175991</v>
          </cell>
          <cell r="L152">
            <v>39777.906830100001</v>
          </cell>
          <cell r="M152">
            <v>17003.8274571</v>
          </cell>
          <cell r="N152">
            <v>491.08526970000003</v>
          </cell>
          <cell r="O152">
            <v>306.9282935</v>
          </cell>
          <cell r="P152">
            <v>859.3992217</v>
          </cell>
          <cell r="Q152">
            <v>1657.4127844</v>
          </cell>
          <cell r="R152"/>
          <cell r="S152"/>
          <cell r="T152">
            <v>2823.7402995000002</v>
          </cell>
          <cell r="U152">
            <v>39943.044686900001</v>
          </cell>
          <cell r="V152">
            <v>17074.418793600002</v>
          </cell>
          <cell r="W152">
            <v>493.12400860000002</v>
          </cell>
          <cell r="X152">
            <v>308.2025051</v>
          </cell>
          <cell r="Y152">
            <v>862.96701489999998</v>
          </cell>
          <cell r="Z152">
            <v>1664.2935281</v>
          </cell>
          <cell r="AA152"/>
          <cell r="AB152"/>
          <cell r="AC152">
            <v>2835.4630486999999</v>
          </cell>
          <cell r="AD152">
            <v>40096.330011400001</v>
          </cell>
          <cell r="AE152">
            <v>17139.943539100001</v>
          </cell>
          <cell r="AF152">
            <v>495.0164201</v>
          </cell>
          <cell r="AG152">
            <v>309.38526250000001</v>
          </cell>
          <cell r="AH152">
            <v>866.27873490000002</v>
          </cell>
          <cell r="AI152">
            <v>1670.6804165999999</v>
          </cell>
          <cell r="AJ152"/>
          <cell r="AK152"/>
          <cell r="AL152">
            <v>2846.3444143000002</v>
          </cell>
        </row>
        <row r="153">
          <cell r="B153" t="str">
            <v>Tarifa Tri-horária</v>
          </cell>
          <cell r="C153">
            <v>8905253.4953889996</v>
          </cell>
          <cell r="D153">
            <v>4784101.0963802999</v>
          </cell>
          <cell r="E153">
            <v>867792.02880249999</v>
          </cell>
          <cell r="F153">
            <v>230894.4308079</v>
          </cell>
          <cell r="G153">
            <v>1020709.3098163001</v>
          </cell>
          <cell r="H153">
            <v>1644723.5410648</v>
          </cell>
          <cell r="I153"/>
          <cell r="J153"/>
          <cell r="K153">
            <v>533278.77229410002</v>
          </cell>
          <cell r="L153">
            <v>8986184.2915927991</v>
          </cell>
          <cell r="M153">
            <v>4831673.5145079996</v>
          </cell>
          <cell r="N153">
            <v>879911.76959269994</v>
          </cell>
          <cell r="O153">
            <v>233874.0109696</v>
          </cell>
          <cell r="P153">
            <v>1034526.147242</v>
          </cell>
          <cell r="Q153">
            <v>1664143.2247919999</v>
          </cell>
          <cell r="R153"/>
          <cell r="S153"/>
          <cell r="T153">
            <v>537756.64390929998</v>
          </cell>
          <cell r="U153">
            <v>9023590.4548579007</v>
          </cell>
          <cell r="V153">
            <v>4851803.0653507998</v>
          </cell>
          <cell r="W153">
            <v>883599.62179240002</v>
          </cell>
          <cell r="X153">
            <v>234852.63757419999</v>
          </cell>
          <cell r="Y153">
            <v>1038858.9700049</v>
          </cell>
          <cell r="Z153">
            <v>1671083.0198055001</v>
          </cell>
          <cell r="AA153"/>
          <cell r="AB153"/>
          <cell r="AC153">
            <v>539993.91018190002</v>
          </cell>
          <cell r="AD153">
            <v>9058661.8521487005</v>
          </cell>
          <cell r="AE153">
            <v>4870677.7764397003</v>
          </cell>
          <cell r="AF153">
            <v>887052.59463529999</v>
          </cell>
          <cell r="AG153">
            <v>235769.31485759999</v>
          </cell>
          <cell r="AH153">
            <v>1042916.702095</v>
          </cell>
          <cell r="AI153">
            <v>1677596.5430383999</v>
          </cell>
          <cell r="AJ153"/>
          <cell r="AK153"/>
          <cell r="AL153">
            <v>542091.11850510002</v>
          </cell>
        </row>
        <row r="154">
          <cell r="A154" t="str">
            <v>BTN_&lt;20,7_Tri_E_Horas de ponta</v>
          </cell>
          <cell r="B154" t="str">
            <v>Horas de ponta</v>
          </cell>
          <cell r="C154">
            <v>1781544.4193001001</v>
          </cell>
          <cell r="D154">
            <v>1282789.6091032999</v>
          </cell>
          <cell r="E154">
            <v>785975.47910420003</v>
          </cell>
          <cell r="F154">
            <v>168839.17699219999</v>
          </cell>
          <cell r="G154">
            <v>844195.88496259996</v>
          </cell>
          <cell r="H154">
            <v>459941.20628779999</v>
          </cell>
          <cell r="I154"/>
          <cell r="J154"/>
          <cell r="K154">
            <v>89271.288983599996</v>
          </cell>
          <cell r="L154">
            <v>1807644.1663248001</v>
          </cell>
          <cell r="M154">
            <v>1301582.5642053001</v>
          </cell>
          <cell r="N154">
            <v>797490.07337650005</v>
          </cell>
          <cell r="O154">
            <v>171312.6824279</v>
          </cell>
          <cell r="P154">
            <v>856563.41214659996</v>
          </cell>
          <cell r="Q154">
            <v>466679.37627260003</v>
          </cell>
          <cell r="R154"/>
          <cell r="S154"/>
          <cell r="T154">
            <v>90579.119445200005</v>
          </cell>
          <cell r="U154">
            <v>1815227.2616554999</v>
          </cell>
          <cell r="V154">
            <v>1307042.7232641</v>
          </cell>
          <cell r="W154">
            <v>800835.55661289999</v>
          </cell>
          <cell r="X154">
            <v>172031.34179169999</v>
          </cell>
          <cell r="Y154">
            <v>860156.70895610005</v>
          </cell>
          <cell r="Z154">
            <v>468637.10349960002</v>
          </cell>
          <cell r="AA154"/>
          <cell r="AB154"/>
          <cell r="AC154">
            <v>90959.100257400001</v>
          </cell>
          <cell r="AD154">
            <v>1822326.2434213001</v>
          </cell>
          <cell r="AE154">
            <v>1312154.2994580001</v>
          </cell>
          <cell r="AF154">
            <v>803967.46033240005</v>
          </cell>
          <cell r="AG154">
            <v>172704.1211086</v>
          </cell>
          <cell r="AH154">
            <v>863520.60554240004</v>
          </cell>
          <cell r="AI154">
            <v>470469.8471591</v>
          </cell>
          <cell r="AJ154"/>
          <cell r="AK154"/>
          <cell r="AL154">
            <v>91314.822654000003</v>
          </cell>
        </row>
        <row r="155">
          <cell r="B155" t="str">
            <v>Horas de ponta - 3,45</v>
          </cell>
          <cell r="C155">
            <v>252892.4100841</v>
          </cell>
          <cell r="D155">
            <v>182093.55453739999</v>
          </cell>
          <cell r="E155">
            <v>111570.1809198</v>
          </cell>
          <cell r="F155">
            <v>23966.927753100001</v>
          </cell>
          <cell r="G155">
            <v>119834.6387656</v>
          </cell>
          <cell r="H155">
            <v>65289.216982099999</v>
          </cell>
          <cell r="I155"/>
          <cell r="J155"/>
          <cell r="K155">
            <v>12672.168696799999</v>
          </cell>
          <cell r="L155">
            <v>257110.52410119999</v>
          </cell>
          <cell r="M155">
            <v>185130.78042540001</v>
          </cell>
          <cell r="N155">
            <v>113431.1135737</v>
          </cell>
          <cell r="O155">
            <v>24366.683656199999</v>
          </cell>
          <cell r="P155">
            <v>121833.41828339999</v>
          </cell>
          <cell r="Q155">
            <v>66378.207202899997</v>
          </cell>
          <cell r="R155"/>
          <cell r="S155"/>
          <cell r="T155">
            <v>12883.533887400001</v>
          </cell>
          <cell r="U155">
            <v>258148.92962390001</v>
          </cell>
          <cell r="V155">
            <v>185878.4776484</v>
          </cell>
          <cell r="W155">
            <v>113889.2336577</v>
          </cell>
          <cell r="X155">
            <v>24465.094637800001</v>
          </cell>
          <cell r="Y155">
            <v>122325.473188</v>
          </cell>
          <cell r="Z155">
            <v>66646.292288800003</v>
          </cell>
          <cell r="AA155"/>
          <cell r="AB155"/>
          <cell r="AC155">
            <v>12935.5672798</v>
          </cell>
          <cell r="AD155">
            <v>259150.66833479999</v>
          </cell>
          <cell r="AE155">
            <v>186599.7731693</v>
          </cell>
          <cell r="AF155">
            <v>114331.17720619999</v>
          </cell>
          <cell r="AG155">
            <v>24560.030658700001</v>
          </cell>
          <cell r="AH155">
            <v>122800.1532958</v>
          </cell>
          <cell r="AI155">
            <v>66904.9111061</v>
          </cell>
          <cell r="AJ155"/>
          <cell r="AK155"/>
          <cell r="AL155">
            <v>12985.7633367</v>
          </cell>
        </row>
        <row r="156">
          <cell r="B156" t="str">
            <v>Horas de ponta - 4,6</v>
          </cell>
          <cell r="C156">
            <v>53263.663092100003</v>
          </cell>
          <cell r="D156">
            <v>38352.1582825</v>
          </cell>
          <cell r="E156">
            <v>23498.674893700001</v>
          </cell>
          <cell r="F156">
            <v>5047.8634959000001</v>
          </cell>
          <cell r="G156">
            <v>25239.317478000001</v>
          </cell>
          <cell r="H156">
            <v>13751.076418799999</v>
          </cell>
          <cell r="I156"/>
          <cell r="J156"/>
          <cell r="K156">
            <v>2668.9852968</v>
          </cell>
          <cell r="L156">
            <v>56223.128263099999</v>
          </cell>
          <cell r="M156">
            <v>40483.102159000002</v>
          </cell>
          <cell r="N156">
            <v>24804.321292199998</v>
          </cell>
          <cell r="O156">
            <v>5328.3356849000002</v>
          </cell>
          <cell r="P156">
            <v>26641.6784257</v>
          </cell>
          <cell r="Q156">
            <v>14515.1213486</v>
          </cell>
          <cell r="R156"/>
          <cell r="S156"/>
          <cell r="T156">
            <v>2817.2809364999998</v>
          </cell>
          <cell r="U156">
            <v>56452.524766499999</v>
          </cell>
          <cell r="V156">
            <v>40648.277637599997</v>
          </cell>
          <cell r="W156">
            <v>24905.525632500001</v>
          </cell>
          <cell r="X156">
            <v>5350.0758765999999</v>
          </cell>
          <cell r="Y156">
            <v>26750.379382700001</v>
          </cell>
          <cell r="Z156">
            <v>14574.344629200001</v>
          </cell>
          <cell r="AA156"/>
          <cell r="AB156"/>
          <cell r="AC156">
            <v>2828.7757508</v>
          </cell>
          <cell r="AD156">
            <v>56661.316552700002</v>
          </cell>
          <cell r="AE156">
            <v>40798.616820800002</v>
          </cell>
          <cell r="AF156">
            <v>24997.639655499999</v>
          </cell>
          <cell r="AG156">
            <v>5369.8633338</v>
          </cell>
          <cell r="AH156">
            <v>26849.3166667</v>
          </cell>
          <cell r="AI156">
            <v>14628.2483916</v>
          </cell>
          <cell r="AJ156"/>
          <cell r="AK156"/>
          <cell r="AL156">
            <v>2839.2380843000001</v>
          </cell>
        </row>
        <row r="157">
          <cell r="B157" t="str">
            <v>Horas de ponta - 5,75</v>
          </cell>
          <cell r="C157">
            <v>45321.672673100002</v>
          </cell>
          <cell r="D157">
            <v>32633.579124899999</v>
          </cell>
          <cell r="E157">
            <v>19994.8555915</v>
          </cell>
          <cell r="F157">
            <v>4295.1912001999999</v>
          </cell>
          <cell r="G157">
            <v>21475.956004899999</v>
          </cell>
          <cell r="H157">
            <v>11700.693271599999</v>
          </cell>
          <cell r="I157"/>
          <cell r="J157"/>
          <cell r="K157">
            <v>2271.0206348000002</v>
          </cell>
          <cell r="L157">
            <v>48248.874042399999</v>
          </cell>
          <cell r="M157">
            <v>34741.2916577</v>
          </cell>
          <cell r="N157">
            <v>21286.267959699999</v>
          </cell>
          <cell r="O157">
            <v>4572.6057096000004</v>
          </cell>
          <cell r="P157">
            <v>22863.0285491</v>
          </cell>
          <cell r="Q157">
            <v>12456.4086577</v>
          </cell>
          <cell r="R157"/>
          <cell r="S157"/>
          <cell r="T157">
            <v>2417.6995707000001</v>
          </cell>
          <cell r="U157">
            <v>48452.7606744</v>
          </cell>
          <cell r="V157">
            <v>34888.098917399999</v>
          </cell>
          <cell r="W157">
            <v>21376.217944299999</v>
          </cell>
          <cell r="X157">
            <v>4591.9282993999996</v>
          </cell>
          <cell r="Y157">
            <v>22959.641496299999</v>
          </cell>
          <cell r="Z157">
            <v>12509.046056699999</v>
          </cell>
          <cell r="AA157"/>
          <cell r="AB157"/>
          <cell r="AC157">
            <v>2427.9161122</v>
          </cell>
          <cell r="AD157">
            <v>48637.550087199998</v>
          </cell>
          <cell r="AE157">
            <v>35021.155346300002</v>
          </cell>
          <cell r="AF157">
            <v>21457.7426858</v>
          </cell>
          <cell r="AG157">
            <v>4609.4410214999998</v>
          </cell>
          <cell r="AH157">
            <v>23047.205106699999</v>
          </cell>
          <cell r="AI157">
            <v>12556.753127399999</v>
          </cell>
          <cell r="AJ157"/>
          <cell r="AK157"/>
          <cell r="AL157">
            <v>2437.1757124999999</v>
          </cell>
        </row>
        <row r="158">
          <cell r="B158" t="str">
            <v>Horas de ponta - 6,9</v>
          </cell>
          <cell r="C158">
            <v>632958.36057090003</v>
          </cell>
          <cell r="D158">
            <v>455757.59949609998</v>
          </cell>
          <cell r="E158">
            <v>279246.33554559998</v>
          </cell>
          <cell r="F158">
            <v>59986.249858299998</v>
          </cell>
          <cell r="G158">
            <v>299931.24929000001</v>
          </cell>
          <cell r="H158">
            <v>163410.81857820001</v>
          </cell>
          <cell r="I158"/>
          <cell r="J158"/>
          <cell r="K158">
            <v>31716.867740900001</v>
          </cell>
          <cell r="L158">
            <v>639021.47029660002</v>
          </cell>
          <cell r="M158">
            <v>460123.30268620001</v>
          </cell>
          <cell r="N158">
            <v>281921.23689499998</v>
          </cell>
          <cell r="O158">
            <v>60560.858295799997</v>
          </cell>
          <cell r="P158">
            <v>302804.29148030002</v>
          </cell>
          <cell r="Q158">
            <v>164976.13122000001</v>
          </cell>
          <cell r="R158"/>
          <cell r="S158"/>
          <cell r="T158">
            <v>32020.6836969</v>
          </cell>
          <cell r="U158">
            <v>641591.73891469999</v>
          </cell>
          <cell r="V158">
            <v>461974.00808649999</v>
          </cell>
          <cell r="W158">
            <v>283055.17893340002</v>
          </cell>
          <cell r="X158">
            <v>60804.445844900001</v>
          </cell>
          <cell r="Y158">
            <v>304022.22922380001</v>
          </cell>
          <cell r="Z158">
            <v>165639.69730130001</v>
          </cell>
          <cell r="AA158"/>
          <cell r="AB158"/>
          <cell r="AC158">
            <v>32149.477113000001</v>
          </cell>
          <cell r="AD158">
            <v>644059.26086639997</v>
          </cell>
          <cell r="AE158">
            <v>463750.73140809999</v>
          </cell>
          <cell r="AF158">
            <v>284143.79155830003</v>
          </cell>
          <cell r="AG158">
            <v>61038.295964800003</v>
          </cell>
          <cell r="AH158">
            <v>305191.47982220002</v>
          </cell>
          <cell r="AI158">
            <v>166276.73728299999</v>
          </cell>
          <cell r="AJ158"/>
          <cell r="AK158"/>
          <cell r="AL158">
            <v>32273.122004299999</v>
          </cell>
        </row>
        <row r="159">
          <cell r="B159" t="str">
            <v>Horas de ponta - 10,35</v>
          </cell>
          <cell r="C159">
            <v>149580.10839519999</v>
          </cell>
          <cell r="D159">
            <v>107704.1956965</v>
          </cell>
          <cell r="E159">
            <v>65991.224291999999</v>
          </cell>
          <cell r="F159">
            <v>14175.8926254</v>
          </cell>
          <cell r="G159">
            <v>70879.463128400006</v>
          </cell>
          <cell r="H159">
            <v>38617.086807300002</v>
          </cell>
          <cell r="I159"/>
          <cell r="J159"/>
          <cell r="K159">
            <v>7495.2995492</v>
          </cell>
          <cell r="L159">
            <v>155328.19042279999</v>
          </cell>
          <cell r="M159">
            <v>111843.0652177</v>
          </cell>
          <cell r="N159">
            <v>68527.142833200007</v>
          </cell>
          <cell r="O159">
            <v>14720.6454975</v>
          </cell>
          <cell r="P159">
            <v>73603.2274875</v>
          </cell>
          <cell r="Q159">
            <v>40101.068769199999</v>
          </cell>
          <cell r="R159"/>
          <cell r="S159"/>
          <cell r="T159">
            <v>7783.3298029999996</v>
          </cell>
          <cell r="U159">
            <v>156027.46695860001</v>
          </cell>
          <cell r="V159">
            <v>112346.5747926</v>
          </cell>
          <cell r="W159">
            <v>68835.6471877</v>
          </cell>
          <cell r="X159">
            <v>14786.916803399999</v>
          </cell>
          <cell r="Y159">
            <v>73934.584016499997</v>
          </cell>
          <cell r="Z159">
            <v>40281.600946799997</v>
          </cell>
          <cell r="AA159"/>
          <cell r="AB159"/>
          <cell r="AC159">
            <v>7818.3698035999996</v>
          </cell>
          <cell r="AD159">
            <v>156661.8677686</v>
          </cell>
          <cell r="AE159">
            <v>112803.3710187</v>
          </cell>
          <cell r="AF159">
            <v>69115.529897999993</v>
          </cell>
          <cell r="AG159">
            <v>14847.039755600001</v>
          </cell>
          <cell r="AH159">
            <v>74235.198779600003</v>
          </cell>
          <cell r="AI159">
            <v>40445.384162599999</v>
          </cell>
          <cell r="AJ159"/>
          <cell r="AK159"/>
          <cell r="AL159">
            <v>7850.1589512999999</v>
          </cell>
        </row>
        <row r="160">
          <cell r="B160" t="str">
            <v>Horas de ponta - 13,8</v>
          </cell>
          <cell r="C160">
            <v>75919.626523600004</v>
          </cell>
          <cell r="D160">
            <v>54665.439142099996</v>
          </cell>
          <cell r="E160">
            <v>33493.952878800003</v>
          </cell>
          <cell r="F160">
            <v>7194.9972852999999</v>
          </cell>
          <cell r="G160">
            <v>35974.986424900002</v>
          </cell>
          <cell r="H160">
            <v>19600.165018</v>
          </cell>
          <cell r="I160"/>
          <cell r="J160"/>
          <cell r="K160">
            <v>3804.2514372000001</v>
          </cell>
          <cell r="L160">
            <v>77639.693234599996</v>
          </cell>
          <cell r="M160">
            <v>55903.962122099998</v>
          </cell>
          <cell r="N160">
            <v>34252.805838599998</v>
          </cell>
          <cell r="O160">
            <v>7358.0101427</v>
          </cell>
          <cell r="P160">
            <v>36790.050715799996</v>
          </cell>
          <cell r="Q160">
            <v>20044.234528199999</v>
          </cell>
          <cell r="R160"/>
          <cell r="S160"/>
          <cell r="T160">
            <v>3890.4421450999998</v>
          </cell>
          <cell r="U160">
            <v>77996.801728999999</v>
          </cell>
          <cell r="V160">
            <v>56161.095798200004</v>
          </cell>
          <cell r="W160">
            <v>34410.353703699999</v>
          </cell>
          <cell r="X160">
            <v>7391.8537588999998</v>
          </cell>
          <cell r="Y160">
            <v>36959.268794399999</v>
          </cell>
          <cell r="Z160">
            <v>20136.429204700002</v>
          </cell>
          <cell r="AA160"/>
          <cell r="AB160"/>
          <cell r="AC160">
            <v>3908.3364703000002</v>
          </cell>
          <cell r="AD160">
            <v>78310.895630200001</v>
          </cell>
          <cell r="AE160">
            <v>56387.257093699998</v>
          </cell>
          <cell r="AF160">
            <v>34548.9245429</v>
          </cell>
          <cell r="AG160">
            <v>7421.6208278000004</v>
          </cell>
          <cell r="AH160">
            <v>37108.104138499999</v>
          </cell>
          <cell r="AI160">
            <v>20217.518806200002</v>
          </cell>
          <cell r="AJ160"/>
          <cell r="AK160"/>
          <cell r="AL160">
            <v>3924.0753800000002</v>
          </cell>
        </row>
        <row r="161">
          <cell r="B161" t="str">
            <v>Horas de ponta - 17,25</v>
          </cell>
          <cell r="C161">
            <v>88646.787297699993</v>
          </cell>
          <cell r="D161">
            <v>63829.549460100003</v>
          </cell>
          <cell r="E161">
            <v>39108.876749299998</v>
          </cell>
          <cell r="F161">
            <v>8401.1661165000005</v>
          </cell>
          <cell r="G161">
            <v>42005.8305827</v>
          </cell>
          <cell r="H161">
            <v>22885.935282499999</v>
          </cell>
          <cell r="I161"/>
          <cell r="J161"/>
          <cell r="K161">
            <v>4441.9958779999997</v>
          </cell>
          <cell r="L161">
            <v>89735.001254799994</v>
          </cell>
          <cell r="M161">
            <v>64613.110925499997</v>
          </cell>
          <cell r="N161">
            <v>39588.971142199996</v>
          </cell>
          <cell r="O161">
            <v>8504.2975052000002</v>
          </cell>
          <cell r="P161">
            <v>42521.487522700001</v>
          </cell>
          <cell r="Q161">
            <v>23166.8794084</v>
          </cell>
          <cell r="R161"/>
          <cell r="S161"/>
          <cell r="T161">
            <v>4496.5251174000005</v>
          </cell>
          <cell r="U161">
            <v>90120.280438400005</v>
          </cell>
          <cell r="V161">
            <v>64890.528725600001</v>
          </cell>
          <cell r="W161">
            <v>39758.947252400001</v>
          </cell>
          <cell r="X161">
            <v>8540.8108914000004</v>
          </cell>
          <cell r="Y161">
            <v>42704.054456799997</v>
          </cell>
          <cell r="Z161">
            <v>23266.346910200002</v>
          </cell>
          <cell r="AA161"/>
          <cell r="AB161"/>
          <cell r="AC161">
            <v>4515.8310465000004</v>
          </cell>
          <cell r="AD161">
            <v>90484.778967000006</v>
          </cell>
          <cell r="AE161">
            <v>65152.983547900003</v>
          </cell>
          <cell r="AF161">
            <v>39919.755426800002</v>
          </cell>
          <cell r="AG161">
            <v>8575.3548695000009</v>
          </cell>
          <cell r="AH161">
            <v>42876.774347500002</v>
          </cell>
          <cell r="AI161">
            <v>23360.449472100001</v>
          </cell>
          <cell r="AJ161"/>
          <cell r="AK161"/>
          <cell r="AL161">
            <v>4534.0956773999997</v>
          </cell>
        </row>
        <row r="162">
          <cell r="B162" t="str">
            <v>Horas de ponta - 20,7</v>
          </cell>
          <cell r="C162">
            <v>482961.79066340002</v>
          </cell>
          <cell r="D162">
            <v>347753.53336369997</v>
          </cell>
          <cell r="E162">
            <v>213071.3782335</v>
          </cell>
          <cell r="F162">
            <v>45770.8886575</v>
          </cell>
          <cell r="G162">
            <v>228854.44328810001</v>
          </cell>
          <cell r="H162">
            <v>124686.21392929999</v>
          </cell>
          <cell r="I162"/>
          <cell r="J162"/>
          <cell r="K162">
            <v>24200.699749899999</v>
          </cell>
          <cell r="L162">
            <v>484337.28470929997</v>
          </cell>
          <cell r="M162">
            <v>348743.9490117</v>
          </cell>
          <cell r="N162">
            <v>213678.2138419</v>
          </cell>
          <cell r="O162">
            <v>45901.245935999999</v>
          </cell>
          <cell r="P162">
            <v>229506.22968210001</v>
          </cell>
          <cell r="Q162">
            <v>125041.3251376</v>
          </cell>
          <cell r="R162"/>
          <cell r="S162"/>
          <cell r="T162">
            <v>24269.624288200001</v>
          </cell>
          <cell r="U162">
            <v>486436.75855000003</v>
          </cell>
          <cell r="V162">
            <v>350255.66165780002</v>
          </cell>
          <cell r="W162">
            <v>214604.45230120001</v>
          </cell>
          <cell r="X162">
            <v>46100.215679300003</v>
          </cell>
          <cell r="Y162">
            <v>230501.07839760001</v>
          </cell>
          <cell r="Z162">
            <v>125583.3461619</v>
          </cell>
          <cell r="AA162"/>
          <cell r="AB162"/>
          <cell r="AC162">
            <v>24374.8266812</v>
          </cell>
          <cell r="AD162">
            <v>488359.90521439997</v>
          </cell>
          <cell r="AE162">
            <v>351640.41105320002</v>
          </cell>
          <cell r="AF162">
            <v>215452.8993589</v>
          </cell>
          <cell r="AG162">
            <v>46282.474676899998</v>
          </cell>
          <cell r="AH162">
            <v>231412.37338539999</v>
          </cell>
          <cell r="AI162">
            <v>126079.8448101</v>
          </cell>
          <cell r="AJ162"/>
          <cell r="AK162"/>
          <cell r="AL162">
            <v>24471.1935075</v>
          </cell>
        </row>
        <row r="163">
          <cell r="A163" t="str">
            <v>BTN_&lt;20,7_Tri_E_Horas cheias</v>
          </cell>
          <cell r="B163" t="str">
            <v>Horas cheias</v>
          </cell>
          <cell r="C163">
            <v>3848406.2663036999</v>
          </cell>
          <cell r="D163">
            <v>2101220.6256869999</v>
          </cell>
          <cell r="E163">
            <v>41380.712542499998</v>
          </cell>
          <cell r="F163">
            <v>36782.855592200001</v>
          </cell>
          <cell r="G163">
            <v>105750.70982620001</v>
          </cell>
          <cell r="H163">
            <v>1048311.3843688</v>
          </cell>
          <cell r="I163"/>
          <cell r="J163"/>
          <cell r="K163">
            <v>211501.419654</v>
          </cell>
          <cell r="L163">
            <v>3893466.1713504</v>
          </cell>
          <cell r="M163">
            <v>2125823.2261735001</v>
          </cell>
          <cell r="N163">
            <v>41865.227649100001</v>
          </cell>
          <cell r="O163">
            <v>37213.535687299998</v>
          </cell>
          <cell r="P163">
            <v>106988.91510319999</v>
          </cell>
          <cell r="Q163">
            <v>1060585.7671067</v>
          </cell>
          <cell r="R163"/>
          <cell r="S163"/>
          <cell r="T163">
            <v>213977.83020540001</v>
          </cell>
          <cell r="U163">
            <v>3909672.8315086998</v>
          </cell>
          <cell r="V163">
            <v>2134672.0238946001</v>
          </cell>
          <cell r="W163">
            <v>42039.492812199998</v>
          </cell>
          <cell r="X163">
            <v>37368.438053899998</v>
          </cell>
          <cell r="Y163">
            <v>107434.2594069</v>
          </cell>
          <cell r="Z163">
            <v>1065000.4845681</v>
          </cell>
          <cell r="AA163"/>
          <cell r="AB163"/>
          <cell r="AC163">
            <v>214868.5188166</v>
          </cell>
          <cell r="AD163">
            <v>3924907.9098902</v>
          </cell>
          <cell r="AE163">
            <v>2142990.3402869999</v>
          </cell>
          <cell r="AF163">
            <v>42203.310861400001</v>
          </cell>
          <cell r="AG163">
            <v>37514.054096799999</v>
          </cell>
          <cell r="AH163">
            <v>107852.9055296</v>
          </cell>
          <cell r="AI163">
            <v>1069150.5417617001</v>
          </cell>
          <cell r="AJ163"/>
          <cell r="AK163"/>
          <cell r="AL163">
            <v>215705.81105739999</v>
          </cell>
        </row>
        <row r="164">
          <cell r="B164" t="str">
            <v>Horas cheias - 3,45</v>
          </cell>
          <cell r="C164">
            <v>547573.50925070001</v>
          </cell>
          <cell r="D164">
            <v>298973.82763150003</v>
          </cell>
          <cell r="E164">
            <v>5887.8871963000001</v>
          </cell>
          <cell r="F164">
            <v>5233.6775078000001</v>
          </cell>
          <cell r="G164">
            <v>15046.8228351</v>
          </cell>
          <cell r="H164">
            <v>149159.80897119999</v>
          </cell>
          <cell r="I164"/>
          <cell r="J164"/>
          <cell r="K164">
            <v>30093.645669699999</v>
          </cell>
          <cell r="L164">
            <v>554816.7754093</v>
          </cell>
          <cell r="M164">
            <v>302928.63364650001</v>
          </cell>
          <cell r="N164">
            <v>5965.7717787000001</v>
          </cell>
          <cell r="O164">
            <v>5302.9082470000003</v>
          </cell>
          <cell r="P164">
            <v>15245.8612118</v>
          </cell>
          <cell r="Q164">
            <v>151132.88505780001</v>
          </cell>
          <cell r="R164"/>
          <cell r="S164"/>
          <cell r="T164">
            <v>30491.7224241</v>
          </cell>
          <cell r="U164">
            <v>557051.81143120001</v>
          </cell>
          <cell r="V164">
            <v>304148.95797360002</v>
          </cell>
          <cell r="W164">
            <v>5989.8044241999996</v>
          </cell>
          <cell r="X164">
            <v>5324.2705991000003</v>
          </cell>
          <cell r="Y164">
            <v>15307.2779718</v>
          </cell>
          <cell r="Z164">
            <v>151741.71207400001</v>
          </cell>
          <cell r="AA164"/>
          <cell r="AB164"/>
          <cell r="AC164">
            <v>30614.555945</v>
          </cell>
          <cell r="AD164">
            <v>559215.84131389996</v>
          </cell>
          <cell r="AE164">
            <v>305330.51311910001</v>
          </cell>
          <cell r="AF164">
            <v>6013.0735624999998</v>
          </cell>
          <cell r="AG164">
            <v>5344.9542774000001</v>
          </cell>
          <cell r="AH164">
            <v>15366.7435487</v>
          </cell>
          <cell r="AI164">
            <v>152331.19691649999</v>
          </cell>
          <cell r="AJ164"/>
          <cell r="AK164"/>
          <cell r="AL164">
            <v>30733.487097599998</v>
          </cell>
        </row>
        <row r="165">
          <cell r="B165" t="str">
            <v>Horas cheias - 4,6</v>
          </cell>
          <cell r="C165">
            <v>101258.9049239</v>
          </cell>
          <cell r="D165">
            <v>55287.120131999996</v>
          </cell>
          <cell r="E165">
            <v>1088.8054297000001</v>
          </cell>
          <cell r="F165">
            <v>967.82704820000004</v>
          </cell>
          <cell r="G165">
            <v>2782.5027633</v>
          </cell>
          <cell r="H165">
            <v>27583.070875599999</v>
          </cell>
          <cell r="I165"/>
          <cell r="J165"/>
          <cell r="K165">
            <v>5565.0055276000003</v>
          </cell>
          <cell r="L165">
            <v>106114.46676929999</v>
          </cell>
          <cell r="M165">
            <v>57938.245297100002</v>
          </cell>
          <cell r="N165">
            <v>1141.0157715</v>
          </cell>
          <cell r="O165">
            <v>1014.2362414</v>
          </cell>
          <cell r="P165">
            <v>2915.9291945999998</v>
          </cell>
          <cell r="Q165">
            <v>28905.7328839</v>
          </cell>
          <cell r="R165"/>
          <cell r="S165"/>
          <cell r="T165">
            <v>5831.8583887000004</v>
          </cell>
          <cell r="U165">
            <v>106554.1025558</v>
          </cell>
          <cell r="V165">
            <v>58178.285385800002</v>
          </cell>
          <cell r="W165">
            <v>1145.7430383000001</v>
          </cell>
          <cell r="X165">
            <v>1018.438256</v>
          </cell>
          <cell r="Y165">
            <v>2928.0099866</v>
          </cell>
          <cell r="Z165">
            <v>29025.490301999998</v>
          </cell>
          <cell r="AA165"/>
          <cell r="AB165"/>
          <cell r="AC165">
            <v>5856.0199732999999</v>
          </cell>
          <cell r="AD165">
            <v>106951.8637363</v>
          </cell>
          <cell r="AE165">
            <v>58395.462039799997</v>
          </cell>
          <cell r="AF165">
            <v>1150.0200405999999</v>
          </cell>
          <cell r="AG165">
            <v>1022.2400359</v>
          </cell>
          <cell r="AH165">
            <v>2938.9401026</v>
          </cell>
          <cell r="AI165">
            <v>29133.8410176</v>
          </cell>
          <cell r="AJ165"/>
          <cell r="AK165"/>
          <cell r="AL165">
            <v>5877.8802052999999</v>
          </cell>
        </row>
        <row r="166">
          <cell r="B166" t="str">
            <v>Horas cheias - 5,75</v>
          </cell>
          <cell r="C166">
            <v>82761.663672099996</v>
          </cell>
          <cell r="D166">
            <v>45187.670607</v>
          </cell>
          <cell r="E166">
            <v>889.91036229999997</v>
          </cell>
          <cell r="F166">
            <v>791.03143269999998</v>
          </cell>
          <cell r="G166">
            <v>2274.2153699999999</v>
          </cell>
          <cell r="H166">
            <v>22544.395838600001</v>
          </cell>
          <cell r="I166"/>
          <cell r="J166"/>
          <cell r="K166">
            <v>4548.4307397000002</v>
          </cell>
          <cell r="L166">
            <v>87326.807310100005</v>
          </cell>
          <cell r="M166">
            <v>47680.228125299996</v>
          </cell>
          <cell r="N166">
            <v>938.99792830000001</v>
          </cell>
          <cell r="O166">
            <v>834.66482499999995</v>
          </cell>
          <cell r="P166">
            <v>2399.6613716000002</v>
          </cell>
          <cell r="Q166">
            <v>23787.947510999998</v>
          </cell>
          <cell r="R166"/>
          <cell r="S166"/>
          <cell r="T166">
            <v>4799.3227434</v>
          </cell>
          <cell r="U166">
            <v>87695.477412799999</v>
          </cell>
          <cell r="V166">
            <v>47881.521120099998</v>
          </cell>
          <cell r="W166">
            <v>942.96212290000005</v>
          </cell>
          <cell r="X166">
            <v>838.18855380000002</v>
          </cell>
          <cell r="Y166">
            <v>2409.7920920000001</v>
          </cell>
          <cell r="Z166">
            <v>23888.3737759</v>
          </cell>
          <cell r="AA166"/>
          <cell r="AB166"/>
          <cell r="AC166">
            <v>4819.5841823000001</v>
          </cell>
          <cell r="AD166">
            <v>88029.137591399995</v>
          </cell>
          <cell r="AE166">
            <v>48063.698780500003</v>
          </cell>
          <cell r="AF166">
            <v>946.54986659999997</v>
          </cell>
          <cell r="AG166">
            <v>841.37765899999999</v>
          </cell>
          <cell r="AH166">
            <v>2418.9607698</v>
          </cell>
          <cell r="AI166">
            <v>23979.263286599999</v>
          </cell>
          <cell r="AJ166"/>
          <cell r="AK166"/>
          <cell r="AL166">
            <v>4837.9215402</v>
          </cell>
        </row>
        <row r="167">
          <cell r="B167" t="str">
            <v>Horas cheias - 6,9</v>
          </cell>
          <cell r="C167">
            <v>1408977.3432199</v>
          </cell>
          <cell r="D167">
            <v>769298.26266580005</v>
          </cell>
          <cell r="E167">
            <v>15150.2940129</v>
          </cell>
          <cell r="F167">
            <v>13466.928012</v>
          </cell>
          <cell r="G167">
            <v>38717.418033200003</v>
          </cell>
          <cell r="H167">
            <v>383807.4483316</v>
          </cell>
          <cell r="I167"/>
          <cell r="J167"/>
          <cell r="K167">
            <v>77434.836067099997</v>
          </cell>
          <cell r="L167">
            <v>1421080.0719881</v>
          </cell>
          <cell r="M167">
            <v>775906.32365419995</v>
          </cell>
          <cell r="N167">
            <v>15280.4308814</v>
          </cell>
          <cell r="O167">
            <v>13582.6052287</v>
          </cell>
          <cell r="P167">
            <v>39049.990030599998</v>
          </cell>
          <cell r="Q167">
            <v>387104.24900050001</v>
          </cell>
          <cell r="R167"/>
          <cell r="S167"/>
          <cell r="T167">
            <v>78099.980061399998</v>
          </cell>
          <cell r="U167">
            <v>1426761.5195991001</v>
          </cell>
          <cell r="V167">
            <v>779008.38047400001</v>
          </cell>
          <cell r="W167">
            <v>15341.521716200001</v>
          </cell>
          <cell r="X167">
            <v>13636.9081922</v>
          </cell>
          <cell r="Y167">
            <v>39206.111051899999</v>
          </cell>
          <cell r="Z167">
            <v>388651.88347519998</v>
          </cell>
          <cell r="AA167"/>
          <cell r="AB167"/>
          <cell r="AC167">
            <v>78412.222104400003</v>
          </cell>
          <cell r="AD167">
            <v>1432222.4437768999</v>
          </cell>
          <cell r="AE167">
            <v>781990.03202669998</v>
          </cell>
          <cell r="AF167">
            <v>15400.2413313</v>
          </cell>
          <cell r="AG167">
            <v>13689.1034052</v>
          </cell>
          <cell r="AH167">
            <v>39356.1722907</v>
          </cell>
          <cell r="AI167">
            <v>390139.44705050002</v>
          </cell>
          <cell r="AJ167"/>
          <cell r="AK167"/>
          <cell r="AL167">
            <v>78712.344580100005</v>
          </cell>
        </row>
        <row r="168">
          <cell r="B168" t="str">
            <v>Horas cheias - 10,35</v>
          </cell>
          <cell r="C168">
            <v>303244.56277239998</v>
          </cell>
          <cell r="D168">
            <v>165570.8066752</v>
          </cell>
          <cell r="E168">
            <v>3260.6942236</v>
          </cell>
          <cell r="F168">
            <v>2898.3948655999998</v>
          </cell>
          <cell r="G168">
            <v>8332.8852373999998</v>
          </cell>
          <cell r="H168">
            <v>82604.253658600006</v>
          </cell>
          <cell r="I168"/>
          <cell r="J168"/>
          <cell r="K168">
            <v>16665.770475500001</v>
          </cell>
          <cell r="L168">
            <v>312589.50255480001</v>
          </cell>
          <cell r="M168">
            <v>170673.12146649999</v>
          </cell>
          <cell r="N168">
            <v>3361.1774469000002</v>
          </cell>
          <cell r="O168">
            <v>2987.7132858999998</v>
          </cell>
          <cell r="P168">
            <v>8589.6756977000005</v>
          </cell>
          <cell r="Q168">
            <v>85149.828653000004</v>
          </cell>
          <cell r="R168"/>
          <cell r="S168"/>
          <cell r="T168">
            <v>17179.351395099999</v>
          </cell>
          <cell r="U168">
            <v>313982.74289230001</v>
          </cell>
          <cell r="V168">
            <v>171433.82736190001</v>
          </cell>
          <cell r="W168">
            <v>3376.1585254000001</v>
          </cell>
          <cell r="X168">
            <v>3001.0298005999998</v>
          </cell>
          <cell r="Y168">
            <v>8627.9606767999994</v>
          </cell>
          <cell r="Z168">
            <v>85529.349318099994</v>
          </cell>
          <cell r="AA168"/>
          <cell r="AB168"/>
          <cell r="AC168">
            <v>17255.9213537</v>
          </cell>
          <cell r="AD168">
            <v>315259.61679389997</v>
          </cell>
          <cell r="AE168">
            <v>172130.99746079999</v>
          </cell>
          <cell r="AF168">
            <v>3389.8883531000001</v>
          </cell>
          <cell r="AG168">
            <v>3013.2340912</v>
          </cell>
          <cell r="AH168">
            <v>8663.0480121000001</v>
          </cell>
          <cell r="AI168">
            <v>85877.171599699999</v>
          </cell>
          <cell r="AJ168"/>
          <cell r="AK168"/>
          <cell r="AL168">
            <v>17326.096024800001</v>
          </cell>
        </row>
        <row r="169">
          <cell r="B169" t="str">
            <v>Horas cheias - 13,8</v>
          </cell>
          <cell r="C169">
            <v>164204.44222490001</v>
          </cell>
          <cell r="D169">
            <v>89655.2330907</v>
          </cell>
          <cell r="E169">
            <v>1765.6391639000001</v>
          </cell>
          <cell r="F169">
            <v>1569.4570345</v>
          </cell>
          <cell r="G169">
            <v>4512.1889742000003</v>
          </cell>
          <cell r="H169">
            <v>44729.525480999997</v>
          </cell>
          <cell r="I169"/>
          <cell r="J169"/>
          <cell r="K169">
            <v>9024.3779474999992</v>
          </cell>
          <cell r="L169">
            <v>166923.19850950001</v>
          </cell>
          <cell r="M169">
            <v>91139.667525600002</v>
          </cell>
          <cell r="N169">
            <v>1794.8731021999999</v>
          </cell>
          <cell r="O169">
            <v>1595.4427573999999</v>
          </cell>
          <cell r="P169">
            <v>4586.8979277999997</v>
          </cell>
          <cell r="Q169">
            <v>45470.118590400001</v>
          </cell>
          <cell r="R169"/>
          <cell r="S169"/>
          <cell r="T169">
            <v>9173.7958557000002</v>
          </cell>
          <cell r="U169">
            <v>167680.37176790001</v>
          </cell>
          <cell r="V169">
            <v>91553.082316100001</v>
          </cell>
          <cell r="W169">
            <v>1803.0147503999999</v>
          </cell>
          <cell r="X169">
            <v>1602.6797781</v>
          </cell>
          <cell r="Y169">
            <v>4607.7043614000004</v>
          </cell>
          <cell r="Z169">
            <v>45676.373671499998</v>
          </cell>
          <cell r="AA169"/>
          <cell r="AB169"/>
          <cell r="AC169">
            <v>9215.4087235999996</v>
          </cell>
          <cell r="AD169">
            <v>168350.4303142</v>
          </cell>
          <cell r="AE169">
            <v>91918.932680700003</v>
          </cell>
          <cell r="AF169">
            <v>1810.2196813</v>
          </cell>
          <cell r="AG169">
            <v>1609.0841608000001</v>
          </cell>
          <cell r="AH169">
            <v>4626.1169622999996</v>
          </cell>
          <cell r="AI169">
            <v>45858.898580499997</v>
          </cell>
          <cell r="AJ169"/>
          <cell r="AK169"/>
          <cell r="AL169">
            <v>9252.2339238999994</v>
          </cell>
        </row>
        <row r="170">
          <cell r="B170" t="str">
            <v>Horas cheias - 17,25</v>
          </cell>
          <cell r="C170">
            <v>198036.1770229</v>
          </cell>
          <cell r="D170">
            <v>108127.2794492</v>
          </cell>
          <cell r="E170">
            <v>2129.4212582999999</v>
          </cell>
          <cell r="F170">
            <v>1892.8188961000001</v>
          </cell>
          <cell r="G170">
            <v>5441.8543263000001</v>
          </cell>
          <cell r="H170">
            <v>53945.338543799997</v>
          </cell>
          <cell r="I170"/>
          <cell r="J170"/>
          <cell r="K170">
            <v>10883.708653600001</v>
          </cell>
          <cell r="L170">
            <v>200125.6825692</v>
          </cell>
          <cell r="M170">
            <v>109268.1444848</v>
          </cell>
          <cell r="N170">
            <v>2151.8890600999998</v>
          </cell>
          <cell r="O170">
            <v>1912.7902752</v>
          </cell>
          <cell r="P170">
            <v>5499.2720419999996</v>
          </cell>
          <cell r="Q170">
            <v>54514.5228498</v>
          </cell>
          <cell r="R170"/>
          <cell r="S170"/>
          <cell r="T170">
            <v>10998.5440843</v>
          </cell>
          <cell r="U170">
            <v>200980.3024435</v>
          </cell>
          <cell r="V170">
            <v>109734.76489390001</v>
          </cell>
          <cell r="W170">
            <v>2161.0785212999999</v>
          </cell>
          <cell r="X170">
            <v>1920.9586843</v>
          </cell>
          <cell r="Y170">
            <v>5522.7562195999999</v>
          </cell>
          <cell r="Z170">
            <v>54747.322529500001</v>
          </cell>
          <cell r="AA170"/>
          <cell r="AB170"/>
          <cell r="AC170">
            <v>11045.512440099999</v>
          </cell>
          <cell r="AD170">
            <v>201793.91320420001</v>
          </cell>
          <cell r="AE170">
            <v>110178.9944256</v>
          </cell>
          <cell r="AF170">
            <v>2169.8270243000002</v>
          </cell>
          <cell r="AG170">
            <v>1928.7351326</v>
          </cell>
          <cell r="AH170">
            <v>5545.1135051000001</v>
          </cell>
          <cell r="AI170">
            <v>54968.951266600001</v>
          </cell>
          <cell r="AJ170"/>
          <cell r="AK170"/>
          <cell r="AL170">
            <v>11090.2270099</v>
          </cell>
        </row>
        <row r="171">
          <cell r="B171" t="str">
            <v>Horas cheias - 20,7</v>
          </cell>
          <cell r="C171">
            <v>1042349.6632169</v>
          </cell>
          <cell r="D171">
            <v>569120.42543559999</v>
          </cell>
          <cell r="E171">
            <v>11208.060895500001</v>
          </cell>
          <cell r="F171">
            <v>9962.7207952999997</v>
          </cell>
          <cell r="G171">
            <v>28642.8222867</v>
          </cell>
          <cell r="H171">
            <v>283937.54266839998</v>
          </cell>
          <cell r="I171"/>
          <cell r="J171"/>
          <cell r="K171">
            <v>57285.6445733</v>
          </cell>
          <cell r="L171">
            <v>1044489.6662401001</v>
          </cell>
          <cell r="M171">
            <v>570288.8619735</v>
          </cell>
          <cell r="N171">
            <v>11231.071679999999</v>
          </cell>
          <cell r="O171">
            <v>9983.1748267000003</v>
          </cell>
          <cell r="P171">
            <v>28701.627627099999</v>
          </cell>
          <cell r="Q171">
            <v>284520.48256029998</v>
          </cell>
          <cell r="R171"/>
          <cell r="S171"/>
          <cell r="T171">
            <v>57403.255252700001</v>
          </cell>
          <cell r="U171">
            <v>1048966.5034061</v>
          </cell>
          <cell r="V171">
            <v>572733.20436920004</v>
          </cell>
          <cell r="W171">
            <v>11279.2097135</v>
          </cell>
          <cell r="X171">
            <v>10025.964189800001</v>
          </cell>
          <cell r="Y171">
            <v>28824.647046800001</v>
          </cell>
          <cell r="Z171">
            <v>285739.9794219</v>
          </cell>
          <cell r="AA171"/>
          <cell r="AB171"/>
          <cell r="AC171">
            <v>57649.294094199999</v>
          </cell>
          <cell r="AD171">
            <v>1053084.6631594</v>
          </cell>
          <cell r="AE171">
            <v>574981.70975379995</v>
          </cell>
          <cell r="AF171">
            <v>11323.4910017</v>
          </cell>
          <cell r="AG171">
            <v>10065.325334700001</v>
          </cell>
          <cell r="AH171">
            <v>28937.810338300002</v>
          </cell>
          <cell r="AI171">
            <v>286861.77204369998</v>
          </cell>
          <cell r="AJ171"/>
          <cell r="AK171"/>
          <cell r="AL171">
            <v>57875.620675600003</v>
          </cell>
        </row>
        <row r="172">
          <cell r="A172" t="str">
            <v>BTN_&lt;20,7_Tri_E_Horas de vazio</v>
          </cell>
          <cell r="B172" t="str">
            <v>Horas de vazio</v>
          </cell>
          <cell r="C172">
            <v>3275302.8097851998</v>
          </cell>
          <cell r="D172">
            <v>1400090.8615900001</v>
          </cell>
          <cell r="E172">
            <v>40435.8371558</v>
          </cell>
          <cell r="F172">
            <v>25272.3982235</v>
          </cell>
          <cell r="G172">
            <v>70762.715027500002</v>
          </cell>
          <cell r="H172">
            <v>136470.95040820001</v>
          </cell>
          <cell r="I172"/>
          <cell r="J172"/>
          <cell r="K172">
            <v>232506.06365649999</v>
          </cell>
          <cell r="L172">
            <v>3285073.9539176002</v>
          </cell>
          <cell r="M172">
            <v>1404267.7241292</v>
          </cell>
          <cell r="N172">
            <v>40556.468567099997</v>
          </cell>
          <cell r="O172">
            <v>25347.792854399999</v>
          </cell>
          <cell r="P172">
            <v>70973.819992200006</v>
          </cell>
          <cell r="Q172">
            <v>136878.0814127</v>
          </cell>
          <cell r="R172"/>
          <cell r="S172"/>
          <cell r="T172">
            <v>233199.69425870001</v>
          </cell>
          <cell r="U172">
            <v>3298690.3616936998</v>
          </cell>
          <cell r="V172">
            <v>1410088.3181920999</v>
          </cell>
          <cell r="W172">
            <v>40724.572367300003</v>
          </cell>
          <cell r="X172">
            <v>25452.8577286</v>
          </cell>
          <cell r="Y172">
            <v>71268.001641900002</v>
          </cell>
          <cell r="Z172">
            <v>137445.43173780001</v>
          </cell>
          <cell r="AA172"/>
          <cell r="AB172"/>
          <cell r="AC172">
            <v>234166.2911079</v>
          </cell>
          <cell r="AD172">
            <v>3311427.6988372002</v>
          </cell>
          <cell r="AE172">
            <v>1415533.1366947</v>
          </cell>
          <cell r="AF172">
            <v>40881.823441499997</v>
          </cell>
          <cell r="AG172">
            <v>25551.1396522</v>
          </cell>
          <cell r="AH172">
            <v>71543.191023000007</v>
          </cell>
          <cell r="AI172">
            <v>137976.1541176</v>
          </cell>
          <cell r="AJ172"/>
          <cell r="AK172"/>
          <cell r="AL172">
            <v>235070.48479369999</v>
          </cell>
        </row>
        <row r="173">
          <cell r="B173" t="str">
            <v>Horas de vazio - 3,45</v>
          </cell>
          <cell r="C173">
            <v>490826.25699329999</v>
          </cell>
          <cell r="D173">
            <v>209813.07590620001</v>
          </cell>
          <cell r="E173">
            <v>6059.5834193000001</v>
          </cell>
          <cell r="F173">
            <v>3787.2396374999998</v>
          </cell>
          <cell r="G173">
            <v>10604.2709846</v>
          </cell>
          <cell r="H173">
            <v>20451.094040799999</v>
          </cell>
          <cell r="I173"/>
          <cell r="J173"/>
          <cell r="K173">
            <v>34842.604662199999</v>
          </cell>
          <cell r="L173">
            <v>492421.37751159997</v>
          </cell>
          <cell r="M173">
            <v>210494.94069600001</v>
          </cell>
          <cell r="N173">
            <v>6079.2762654999997</v>
          </cell>
          <cell r="O173">
            <v>3799.5476657999998</v>
          </cell>
          <cell r="P173">
            <v>10638.7334646</v>
          </cell>
          <cell r="Q173">
            <v>20517.557396299999</v>
          </cell>
          <cell r="R173"/>
          <cell r="S173"/>
          <cell r="T173">
            <v>34955.838527</v>
          </cell>
          <cell r="U173">
            <v>494317.28695129999</v>
          </cell>
          <cell r="V173">
            <v>211305.38346469999</v>
          </cell>
          <cell r="W173">
            <v>6102.6825553999997</v>
          </cell>
          <cell r="X173">
            <v>3814.1765970000001</v>
          </cell>
          <cell r="Y173">
            <v>10679.6944711</v>
          </cell>
          <cell r="Z173">
            <v>20596.553622300002</v>
          </cell>
          <cell r="AA173"/>
          <cell r="AB173"/>
          <cell r="AC173">
            <v>35090.424691100001</v>
          </cell>
          <cell r="AD173">
            <v>496168.47204329999</v>
          </cell>
          <cell r="AE173">
            <v>212096.70795700001</v>
          </cell>
          <cell r="AF173">
            <v>6125.5366918999998</v>
          </cell>
          <cell r="AG173">
            <v>3828.4604322999999</v>
          </cell>
          <cell r="AH173">
            <v>10719.6892107</v>
          </cell>
          <cell r="AI173">
            <v>20673.6863347</v>
          </cell>
          <cell r="AJ173"/>
          <cell r="AK173"/>
          <cell r="AL173">
            <v>35221.835978199997</v>
          </cell>
        </row>
        <row r="174">
          <cell r="B174" t="str">
            <v>Horas de vazio - 4,6</v>
          </cell>
          <cell r="C174">
            <v>203862.6658278</v>
          </cell>
          <cell r="D174">
            <v>87144.997583699995</v>
          </cell>
          <cell r="E174">
            <v>2516.8230346</v>
          </cell>
          <cell r="F174">
            <v>1573.0143968</v>
          </cell>
          <cell r="G174">
            <v>4404.4403111000001</v>
          </cell>
          <cell r="H174">
            <v>8494.2777425999993</v>
          </cell>
          <cell r="I174"/>
          <cell r="J174"/>
          <cell r="K174">
            <v>14471.7324505</v>
          </cell>
          <cell r="L174">
            <v>204300.01304719999</v>
          </cell>
          <cell r="M174">
            <v>87331.950021700002</v>
          </cell>
          <cell r="N174">
            <v>2522.2223837000001</v>
          </cell>
          <cell r="O174">
            <v>1576.3889895</v>
          </cell>
          <cell r="P174">
            <v>4413.8891709</v>
          </cell>
          <cell r="Q174">
            <v>8512.5005440000004</v>
          </cell>
          <cell r="R174"/>
          <cell r="S174"/>
          <cell r="T174">
            <v>14502.778703600001</v>
          </cell>
          <cell r="U174">
            <v>205082.2477101</v>
          </cell>
          <cell r="V174">
            <v>87666.331197000007</v>
          </cell>
          <cell r="W174">
            <v>2531.8796011999998</v>
          </cell>
          <cell r="X174">
            <v>1582.4247504</v>
          </cell>
          <cell r="Y174">
            <v>4430.7893027999999</v>
          </cell>
          <cell r="Z174">
            <v>8545.0936550000006</v>
          </cell>
          <cell r="AA174"/>
          <cell r="AB174"/>
          <cell r="AC174">
            <v>14558.3077079</v>
          </cell>
          <cell r="AD174">
            <v>205824.7226365</v>
          </cell>
          <cell r="AE174">
            <v>87983.716312400007</v>
          </cell>
          <cell r="AF174">
            <v>2541.0459583000002</v>
          </cell>
          <cell r="AG174">
            <v>1588.1537244000001</v>
          </cell>
          <cell r="AH174">
            <v>4446.8304269999999</v>
          </cell>
          <cell r="AI174">
            <v>8576.0301103000002</v>
          </cell>
          <cell r="AJ174"/>
          <cell r="AK174"/>
          <cell r="AL174">
            <v>14611.0142617</v>
          </cell>
        </row>
        <row r="175">
          <cell r="B175" t="str">
            <v>Horas de vazio - 5,75</v>
          </cell>
          <cell r="C175">
            <v>192195.51972750001</v>
          </cell>
          <cell r="D175">
            <v>82157.652723099993</v>
          </cell>
          <cell r="E175">
            <v>2372.7841944000002</v>
          </cell>
          <cell r="F175">
            <v>1482.990121</v>
          </cell>
          <cell r="G175">
            <v>4152.3723399</v>
          </cell>
          <cell r="H175">
            <v>8008.1466551000003</v>
          </cell>
          <cell r="I175"/>
          <cell r="J175"/>
          <cell r="K175">
            <v>13643.5091164</v>
          </cell>
          <cell r="L175">
            <v>192528.9105505</v>
          </cell>
          <cell r="M175">
            <v>82300.167009600002</v>
          </cell>
          <cell r="N175">
            <v>2376.9001299000001</v>
          </cell>
          <cell r="O175">
            <v>1485.5625812000001</v>
          </cell>
          <cell r="P175">
            <v>4159.5752277000001</v>
          </cell>
          <cell r="Q175">
            <v>8022.0379394000001</v>
          </cell>
          <cell r="R175"/>
          <cell r="S175"/>
          <cell r="T175">
            <v>13667.1757488</v>
          </cell>
          <cell r="U175">
            <v>193302.55488050001</v>
          </cell>
          <cell r="V175">
            <v>82630.876082400006</v>
          </cell>
          <cell r="W175">
            <v>2386.4512949</v>
          </cell>
          <cell r="X175">
            <v>1491.5320592</v>
          </cell>
          <cell r="Y175">
            <v>4176.2897655999996</v>
          </cell>
          <cell r="Z175">
            <v>8054.2731199999998</v>
          </cell>
          <cell r="AA175"/>
          <cell r="AB175"/>
          <cell r="AC175">
            <v>13722.0949452</v>
          </cell>
          <cell r="AD175">
            <v>194013.47853190001</v>
          </cell>
          <cell r="AE175">
            <v>82934.774001900005</v>
          </cell>
          <cell r="AF175">
            <v>2395.2281299000001</v>
          </cell>
          <cell r="AG175">
            <v>1497.0175815</v>
          </cell>
          <cell r="AH175">
            <v>4191.6492270999997</v>
          </cell>
          <cell r="AI175">
            <v>8083.8949388000001</v>
          </cell>
          <cell r="AJ175"/>
          <cell r="AK175"/>
          <cell r="AL175">
            <v>13772.561747199999</v>
          </cell>
        </row>
        <row r="176">
          <cell r="B176" t="str">
            <v>Horas de vazio - 6,9</v>
          </cell>
          <cell r="C176">
            <v>1010712.1153518</v>
          </cell>
          <cell r="D176">
            <v>432048.23449439998</v>
          </cell>
          <cell r="E176">
            <v>12477.9273502</v>
          </cell>
          <cell r="F176">
            <v>7798.7045932999999</v>
          </cell>
          <cell r="G176">
            <v>21836.372862699998</v>
          </cell>
          <cell r="H176">
            <v>42113.004806899997</v>
          </cell>
          <cell r="I176"/>
          <cell r="J176"/>
          <cell r="K176">
            <v>71748.0822625</v>
          </cell>
          <cell r="L176">
            <v>1017312.2634212</v>
          </cell>
          <cell r="M176">
            <v>434869.5940863</v>
          </cell>
          <cell r="N176">
            <v>12559.4106594</v>
          </cell>
          <cell r="O176">
            <v>7849.6316625999998</v>
          </cell>
          <cell r="P176">
            <v>21978.9686544</v>
          </cell>
          <cell r="Q176">
            <v>42388.010975999998</v>
          </cell>
          <cell r="R176"/>
          <cell r="S176"/>
          <cell r="T176">
            <v>72216.6112918</v>
          </cell>
          <cell r="U176">
            <v>1021358.1281796</v>
          </cell>
          <cell r="V176">
            <v>436599.0763976</v>
          </cell>
          <cell r="W176">
            <v>12609.3596067</v>
          </cell>
          <cell r="X176">
            <v>7880.8497545</v>
          </cell>
          <cell r="Y176">
            <v>22066.379312199999</v>
          </cell>
          <cell r="Z176">
            <v>42556.588674799998</v>
          </cell>
          <cell r="AA176"/>
          <cell r="AB176"/>
          <cell r="AC176">
            <v>72503.817741299994</v>
          </cell>
          <cell r="AD176">
            <v>1025249.9706847999</v>
          </cell>
          <cell r="AE176">
            <v>438262.71894980001</v>
          </cell>
          <cell r="AF176">
            <v>12657.407045399999</v>
          </cell>
          <cell r="AG176">
            <v>7910.8794035000001</v>
          </cell>
          <cell r="AH176">
            <v>22150.462329400001</v>
          </cell>
          <cell r="AI176">
            <v>42718.748778900001</v>
          </cell>
          <cell r="AJ176"/>
          <cell r="AK176"/>
          <cell r="AL176">
            <v>72780.090511500006</v>
          </cell>
        </row>
        <row r="177">
          <cell r="B177" t="str">
            <v>Horas de vazio - 10,35</v>
          </cell>
          <cell r="C177">
            <v>466633.38464369997</v>
          </cell>
          <cell r="D177">
            <v>199471.36966960001</v>
          </cell>
          <cell r="E177">
            <v>5760.9059826000002</v>
          </cell>
          <cell r="F177">
            <v>3600.5662394999999</v>
          </cell>
          <cell r="G177">
            <v>10081.585470599999</v>
          </cell>
          <cell r="H177">
            <v>19443.057693399998</v>
          </cell>
          <cell r="I177"/>
          <cell r="J177"/>
          <cell r="K177">
            <v>33125.209404000001</v>
          </cell>
          <cell r="L177">
            <v>467467.50174069998</v>
          </cell>
          <cell r="M177">
            <v>199827.9289846</v>
          </cell>
          <cell r="N177">
            <v>5771.2037251000002</v>
          </cell>
          <cell r="O177">
            <v>3607.0023283</v>
          </cell>
          <cell r="P177">
            <v>10099.606519000001</v>
          </cell>
          <cell r="Q177">
            <v>19477.812571999999</v>
          </cell>
          <cell r="R177"/>
          <cell r="S177"/>
          <cell r="T177">
            <v>33184.421419500002</v>
          </cell>
          <cell r="U177">
            <v>469562.81065910001</v>
          </cell>
          <cell r="V177">
            <v>200723.6088776</v>
          </cell>
          <cell r="W177">
            <v>5797.0717367999996</v>
          </cell>
          <cell r="X177">
            <v>3623.1698353000002</v>
          </cell>
          <cell r="Y177">
            <v>10144.8755389</v>
          </cell>
          <cell r="Z177">
            <v>19565.117110800002</v>
          </cell>
          <cell r="AA177"/>
          <cell r="AB177"/>
          <cell r="AC177">
            <v>33333.1624849</v>
          </cell>
          <cell r="AD177">
            <v>471439.96495970001</v>
          </cell>
          <cell r="AE177">
            <v>201526.0344037</v>
          </cell>
          <cell r="AF177">
            <v>5820.2464809000003</v>
          </cell>
          <cell r="AG177">
            <v>3637.6540503000001</v>
          </cell>
          <cell r="AH177">
            <v>10185.431341899999</v>
          </cell>
          <cell r="AI177">
            <v>19643.331873200001</v>
          </cell>
          <cell r="AJ177"/>
          <cell r="AK177"/>
          <cell r="AL177">
            <v>33466.417265800002</v>
          </cell>
        </row>
        <row r="178">
          <cell r="B178" t="str">
            <v>Horas de vazio - 13,8</v>
          </cell>
          <cell r="C178">
            <v>177550.7886038</v>
          </cell>
          <cell r="D178">
            <v>75897.482165699999</v>
          </cell>
          <cell r="E178">
            <v>2191.9850439000002</v>
          </cell>
          <cell r="F178">
            <v>1369.9906530999999</v>
          </cell>
          <cell r="G178">
            <v>3835.9738284</v>
          </cell>
          <cell r="H178">
            <v>7397.9495255000002</v>
          </cell>
          <cell r="I178"/>
          <cell r="J178"/>
          <cell r="K178">
            <v>12603.914006000001</v>
          </cell>
          <cell r="L178">
            <v>176676.50842190001</v>
          </cell>
          <cell r="M178">
            <v>75523.754371699993</v>
          </cell>
          <cell r="N178">
            <v>2181.1914618999999</v>
          </cell>
          <cell r="O178">
            <v>1363.2446637</v>
          </cell>
          <cell r="P178">
            <v>3817.0850586000001</v>
          </cell>
          <cell r="Q178">
            <v>7361.5211843999996</v>
          </cell>
          <cell r="R178"/>
          <cell r="S178"/>
          <cell r="T178">
            <v>12541.850906899999</v>
          </cell>
          <cell r="U178">
            <v>177492.36375339999</v>
          </cell>
          <cell r="V178">
            <v>75872.507345299993</v>
          </cell>
          <cell r="W178">
            <v>2191.2637501999998</v>
          </cell>
          <cell r="X178">
            <v>1369.5398439000001</v>
          </cell>
          <cell r="Y178">
            <v>3834.7115632</v>
          </cell>
          <cell r="Z178">
            <v>7395.5151566000004</v>
          </cell>
          <cell r="AA178"/>
          <cell r="AB178"/>
          <cell r="AC178">
            <v>12599.766562700001</v>
          </cell>
          <cell r="AD178">
            <v>178218.44226139999</v>
          </cell>
          <cell r="AE178">
            <v>76182.883497799994</v>
          </cell>
          <cell r="AF178">
            <v>2200.2276820000002</v>
          </cell>
          <cell r="AG178">
            <v>1375.1423015</v>
          </cell>
          <cell r="AH178">
            <v>3850.3984442000001</v>
          </cell>
          <cell r="AI178">
            <v>7425.7684268000003</v>
          </cell>
          <cell r="AJ178"/>
          <cell r="AK178"/>
          <cell r="AL178">
            <v>12651.309172699999</v>
          </cell>
        </row>
        <row r="179">
          <cell r="B179" t="str">
            <v>Horas de vazio - 17,25</v>
          </cell>
          <cell r="C179">
            <v>154053.134421</v>
          </cell>
          <cell r="D179">
            <v>65852.960238800006</v>
          </cell>
          <cell r="E179">
            <v>1901.8905477999999</v>
          </cell>
          <cell r="F179">
            <v>1188.6815928000001</v>
          </cell>
          <cell r="G179">
            <v>3328.3084598</v>
          </cell>
          <cell r="H179">
            <v>6418.8806013000003</v>
          </cell>
          <cell r="I179"/>
          <cell r="J179"/>
          <cell r="K179">
            <v>10935.8706533</v>
          </cell>
          <cell r="L179">
            <v>154477.2267531</v>
          </cell>
          <cell r="M179">
            <v>66034.246621300001</v>
          </cell>
          <cell r="N179">
            <v>1907.1262565</v>
          </cell>
          <cell r="O179">
            <v>1191.9539103</v>
          </cell>
          <cell r="P179">
            <v>3337.4709486000002</v>
          </cell>
          <cell r="Q179">
            <v>6436.5511145</v>
          </cell>
          <cell r="R179"/>
          <cell r="S179"/>
          <cell r="T179">
            <v>10965.975973000001</v>
          </cell>
          <cell r="U179">
            <v>155170.57836690001</v>
          </cell>
          <cell r="V179">
            <v>66330.633036900006</v>
          </cell>
          <cell r="W179">
            <v>1915.6861527999999</v>
          </cell>
          <cell r="X179">
            <v>1197.3038452000001</v>
          </cell>
          <cell r="Y179">
            <v>3352.4507669999998</v>
          </cell>
          <cell r="Z179">
            <v>6465.4407652</v>
          </cell>
          <cell r="AA179"/>
          <cell r="AB179"/>
          <cell r="AC179">
            <v>11015.195378</v>
          </cell>
          <cell r="AD179">
            <v>155814.94968779999</v>
          </cell>
          <cell r="AE179">
            <v>66606.081888400004</v>
          </cell>
          <cell r="AF179">
            <v>1923.6413540000001</v>
          </cell>
          <cell r="AG179">
            <v>1202.2758464000001</v>
          </cell>
          <cell r="AH179">
            <v>3366.3723697999999</v>
          </cell>
          <cell r="AI179">
            <v>6492.2895701999996</v>
          </cell>
          <cell r="AJ179"/>
          <cell r="AK179"/>
          <cell r="AL179">
            <v>11060.9377864</v>
          </cell>
        </row>
        <row r="180">
          <cell r="B180" t="str">
            <v>Horas de vazio - 20,7</v>
          </cell>
          <cell r="C180">
            <v>579468.94421630003</v>
          </cell>
          <cell r="D180">
            <v>247705.0888085</v>
          </cell>
          <cell r="E180">
            <v>7153.9375829999999</v>
          </cell>
          <cell r="F180">
            <v>4471.2109895000003</v>
          </cell>
          <cell r="G180">
            <v>12519.390770399999</v>
          </cell>
          <cell r="H180">
            <v>24144.539342600001</v>
          </cell>
          <cell r="I180"/>
          <cell r="J180"/>
          <cell r="K180">
            <v>41135.141101599998</v>
          </cell>
          <cell r="L180">
            <v>579890.15247139998</v>
          </cell>
          <cell r="M180">
            <v>247885.14233800001</v>
          </cell>
          <cell r="N180">
            <v>7159.1376851000005</v>
          </cell>
          <cell r="O180">
            <v>4474.461053</v>
          </cell>
          <cell r="P180">
            <v>12528.4909484</v>
          </cell>
          <cell r="Q180">
            <v>24162.0896861</v>
          </cell>
          <cell r="R180"/>
          <cell r="S180"/>
          <cell r="T180">
            <v>41165.041688099998</v>
          </cell>
          <cell r="U180">
            <v>582404.39119280002</v>
          </cell>
          <cell r="V180">
            <v>248959.90179060001</v>
          </cell>
          <cell r="W180">
            <v>7190.1776693000002</v>
          </cell>
          <cell r="X180">
            <v>4493.8610430999997</v>
          </cell>
          <cell r="Y180">
            <v>12582.810921099999</v>
          </cell>
          <cell r="Z180">
            <v>24266.849633099999</v>
          </cell>
          <cell r="AA180"/>
          <cell r="AB180"/>
          <cell r="AC180">
            <v>41343.521596799997</v>
          </cell>
          <cell r="AD180">
            <v>584697.69803179998</v>
          </cell>
          <cell r="AE180">
            <v>249940.21968370001</v>
          </cell>
          <cell r="AF180">
            <v>7218.4900991000004</v>
          </cell>
          <cell r="AG180">
            <v>4511.5563123000002</v>
          </cell>
          <cell r="AH180">
            <v>12632.3576729</v>
          </cell>
          <cell r="AI180">
            <v>24362.4040847</v>
          </cell>
          <cell r="AJ180"/>
          <cell r="AK180"/>
          <cell r="AL180">
            <v>41506.318070200003</v>
          </cell>
        </row>
        <row r="181">
          <cell r="B181" t="str">
            <v>VENDA A CLIENTES FINAIS EM BTN (&lt;= 2,3 kVA)</v>
          </cell>
          <cell r="C181">
            <v>504901.33452199999</v>
          </cell>
          <cell r="D181">
            <v>282015.66665169998</v>
          </cell>
          <cell r="E181">
            <v>32914.562569200003</v>
          </cell>
          <cell r="F181">
            <v>9666.7900800000007</v>
          </cell>
          <cell r="G181">
            <v>39835.042464500002</v>
          </cell>
          <cell r="H181">
            <v>103946.50442100001</v>
          </cell>
          <cell r="I181"/>
          <cell r="J181"/>
          <cell r="K181">
            <v>69686.175982899993</v>
          </cell>
          <cell r="L181">
            <v>516586.09830800002</v>
          </cell>
          <cell r="M181">
            <v>287701.97614619997</v>
          </cell>
          <cell r="N181">
            <v>34915.346324099999</v>
          </cell>
          <cell r="O181">
            <v>10148.5730136</v>
          </cell>
          <cell r="P181">
            <v>42094.788896899998</v>
          </cell>
          <cell r="Q181">
            <v>105233.0913628</v>
          </cell>
          <cell r="R181"/>
          <cell r="S181"/>
          <cell r="T181">
            <v>69337.989288500001</v>
          </cell>
          <cell r="U181">
            <v>518442.49340939999</v>
          </cell>
          <cell r="V181">
            <v>288738.1906412</v>
          </cell>
          <cell r="W181">
            <v>35043.583003799999</v>
          </cell>
          <cell r="X181">
            <v>10185.653563</v>
          </cell>
          <cell r="Y181">
            <v>42249.037390700003</v>
          </cell>
          <cell r="Z181">
            <v>105614.1445466</v>
          </cell>
          <cell r="AA181"/>
          <cell r="AB181"/>
          <cell r="AC181">
            <v>69584.740560499995</v>
          </cell>
          <cell r="AD181">
            <v>520246.14695670002</v>
          </cell>
          <cell r="AE181">
            <v>289739.29465489998</v>
          </cell>
          <cell r="AF181">
            <v>35166.793803200002</v>
          </cell>
          <cell r="AG181">
            <v>10221.4028607</v>
          </cell>
          <cell r="AH181">
            <v>42397.4248917</v>
          </cell>
          <cell r="AI181">
            <v>105977.9698371</v>
          </cell>
          <cell r="AJ181"/>
          <cell r="AK181"/>
          <cell r="AL181">
            <v>69828.169660200001</v>
          </cell>
        </row>
        <row r="182">
          <cell r="B182" t="str">
            <v>Potência</v>
          </cell>
          <cell r="C182"/>
          <cell r="D182">
            <v>32877.670413</v>
          </cell>
          <cell r="E182"/>
          <cell r="F182"/>
          <cell r="G182"/>
          <cell r="H182">
            <v>40353.398300499997</v>
          </cell>
          <cell r="I182"/>
          <cell r="J182"/>
          <cell r="K182">
            <v>37161.202799999999</v>
          </cell>
          <cell r="L182"/>
          <cell r="M182">
            <v>31501.9362</v>
          </cell>
          <cell r="N182"/>
          <cell r="O182"/>
          <cell r="P182"/>
          <cell r="Q182">
            <v>38666.696567999999</v>
          </cell>
          <cell r="R182"/>
          <cell r="S182"/>
          <cell r="T182">
            <v>36181.68</v>
          </cell>
          <cell r="U182"/>
          <cell r="V182">
            <v>31614.185399999998</v>
          </cell>
          <cell r="W182"/>
          <cell r="X182"/>
          <cell r="Y182"/>
          <cell r="Z182">
            <v>38804.47236</v>
          </cell>
          <cell r="AA182"/>
          <cell r="AB182"/>
          <cell r="AC182">
            <v>36309.599999999999</v>
          </cell>
          <cell r="AD182"/>
          <cell r="AE182">
            <v>31718.416799999999</v>
          </cell>
          <cell r="AF182"/>
          <cell r="AG182"/>
          <cell r="AH182"/>
          <cell r="AI182">
            <v>38932.436351999997</v>
          </cell>
          <cell r="AJ182"/>
          <cell r="AK182"/>
          <cell r="AL182">
            <v>36437.519999999997</v>
          </cell>
        </row>
        <row r="183">
          <cell r="B183" t="str">
            <v>Tarifa Simples</v>
          </cell>
          <cell r="C183"/>
          <cell r="D183">
            <v>30940.690200000001</v>
          </cell>
          <cell r="E183"/>
          <cell r="F183"/>
          <cell r="G183"/>
          <cell r="H183">
            <v>37978.322952000002</v>
          </cell>
          <cell r="I183"/>
          <cell r="J183"/>
          <cell r="K183">
            <v>35699.519999999997</v>
          </cell>
          <cell r="L183"/>
          <cell r="M183">
            <v>31052.939399999999</v>
          </cell>
          <cell r="N183"/>
          <cell r="O183"/>
          <cell r="P183"/>
          <cell r="Q183">
            <v>38116.130327999999</v>
          </cell>
          <cell r="R183"/>
          <cell r="S183"/>
          <cell r="T183">
            <v>35837.279999999999</v>
          </cell>
          <cell r="U183"/>
          <cell r="V183">
            <v>31165.188600000001</v>
          </cell>
          <cell r="W183"/>
          <cell r="X183"/>
          <cell r="Y183"/>
          <cell r="Z183">
            <v>38253.90612</v>
          </cell>
          <cell r="AA183"/>
          <cell r="AB183"/>
          <cell r="AC183">
            <v>35965.199999999997</v>
          </cell>
          <cell r="AD183"/>
          <cell r="AE183">
            <v>31269.42</v>
          </cell>
          <cell r="AF183"/>
          <cell r="AG183"/>
          <cell r="AH183"/>
          <cell r="AI183">
            <v>38381.870111999997</v>
          </cell>
          <cell r="AJ183"/>
          <cell r="AK183"/>
          <cell r="AL183">
            <v>36093.120000000003</v>
          </cell>
        </row>
        <row r="184">
          <cell r="A184" t="str">
            <v>BTN_Simples_P_1,15</v>
          </cell>
          <cell r="B184" t="str">
            <v>1,15</v>
          </cell>
          <cell r="C184"/>
          <cell r="D184">
            <v>27236.4666</v>
          </cell>
          <cell r="E184"/>
          <cell r="F184"/>
          <cell r="G184"/>
          <cell r="H184">
            <v>33437.975447999997</v>
          </cell>
          <cell r="I184"/>
          <cell r="J184"/>
          <cell r="K184">
            <v>33426.480000000003</v>
          </cell>
          <cell r="L184"/>
          <cell r="M184">
            <v>27348.715800000002</v>
          </cell>
          <cell r="N184"/>
          <cell r="O184"/>
          <cell r="P184"/>
          <cell r="Q184">
            <v>33575.782824000002</v>
          </cell>
          <cell r="R184"/>
          <cell r="S184"/>
          <cell r="T184">
            <v>33564.239999999998</v>
          </cell>
          <cell r="U184"/>
          <cell r="V184">
            <v>27444.929400000001</v>
          </cell>
          <cell r="W184"/>
          <cell r="X184"/>
          <cell r="Y184"/>
          <cell r="Z184">
            <v>33693.903431999999</v>
          </cell>
          <cell r="AA184"/>
          <cell r="AB184"/>
          <cell r="AC184">
            <v>33682.32</v>
          </cell>
          <cell r="AD184"/>
          <cell r="AE184">
            <v>27549.160800000001</v>
          </cell>
          <cell r="AF184"/>
          <cell r="AG184"/>
          <cell r="AH184"/>
          <cell r="AI184">
            <v>33821.867423999996</v>
          </cell>
          <cell r="AJ184"/>
          <cell r="AK184"/>
          <cell r="AL184">
            <v>33810.239999999998</v>
          </cell>
        </row>
        <row r="185">
          <cell r="A185" t="str">
            <v>BTN_Simples_P_2,3</v>
          </cell>
          <cell r="B185" t="str">
            <v>2,3</v>
          </cell>
          <cell r="C185"/>
          <cell r="D185">
            <v>3704.2235999999998</v>
          </cell>
          <cell r="E185"/>
          <cell r="F185"/>
          <cell r="G185"/>
          <cell r="H185">
            <v>4540.3475040000003</v>
          </cell>
          <cell r="I185"/>
          <cell r="J185"/>
          <cell r="K185">
            <v>2273.04</v>
          </cell>
          <cell r="L185"/>
          <cell r="M185">
            <v>3704.2235999999998</v>
          </cell>
          <cell r="N185"/>
          <cell r="O185"/>
          <cell r="P185"/>
          <cell r="Q185">
            <v>4540.3475040000003</v>
          </cell>
          <cell r="R185"/>
          <cell r="S185"/>
          <cell r="T185">
            <v>2273.04</v>
          </cell>
          <cell r="U185"/>
          <cell r="V185">
            <v>3720.2592</v>
          </cell>
          <cell r="W185"/>
          <cell r="X185"/>
          <cell r="Y185"/>
          <cell r="Z185">
            <v>4560.0026879999996</v>
          </cell>
          <cell r="AA185"/>
          <cell r="AB185"/>
          <cell r="AC185">
            <v>2282.88</v>
          </cell>
          <cell r="AD185"/>
          <cell r="AE185">
            <v>3720.2592</v>
          </cell>
          <cell r="AF185"/>
          <cell r="AG185"/>
          <cell r="AH185"/>
          <cell r="AI185">
            <v>4560.0026879999996</v>
          </cell>
          <cell r="AJ185"/>
          <cell r="AK185"/>
          <cell r="AL185">
            <v>2282.88</v>
          </cell>
        </row>
        <row r="186">
          <cell r="B186" t="str">
            <v>Tarifa bi-horária</v>
          </cell>
          <cell r="C186"/>
          <cell r="D186">
            <v>24.0534</v>
          </cell>
          <cell r="E186"/>
          <cell r="F186"/>
          <cell r="G186"/>
          <cell r="H186">
            <v>29.498567999999999</v>
          </cell>
          <cell r="I186"/>
          <cell r="J186"/>
          <cell r="K186">
            <v>19.68</v>
          </cell>
          <cell r="L186"/>
          <cell r="M186">
            <v>24.0534</v>
          </cell>
          <cell r="N186"/>
          <cell r="O186"/>
          <cell r="P186"/>
          <cell r="Q186">
            <v>29.498567999999999</v>
          </cell>
          <cell r="R186"/>
          <cell r="S186"/>
          <cell r="T186">
            <v>19.68</v>
          </cell>
          <cell r="U186"/>
          <cell r="V186">
            <v>24.0534</v>
          </cell>
          <cell r="W186"/>
          <cell r="X186"/>
          <cell r="Y186"/>
          <cell r="Z186">
            <v>29.498567999999999</v>
          </cell>
          <cell r="AA186"/>
          <cell r="AB186"/>
          <cell r="AC186">
            <v>19.68</v>
          </cell>
          <cell r="AD186"/>
          <cell r="AE186">
            <v>24.0534</v>
          </cell>
          <cell r="AF186"/>
          <cell r="AG186"/>
          <cell r="AH186"/>
          <cell r="AI186">
            <v>29.498567999999999</v>
          </cell>
          <cell r="AJ186"/>
          <cell r="AK186"/>
          <cell r="AL186">
            <v>19.68</v>
          </cell>
        </row>
        <row r="187">
          <cell r="A187" t="str">
            <v>BTN_Bi_P_1,15</v>
          </cell>
          <cell r="B187" t="str">
            <v>1,15</v>
          </cell>
          <cell r="C187"/>
          <cell r="D187">
            <v>8.0177999999999994</v>
          </cell>
          <cell r="E187"/>
          <cell r="F187"/>
          <cell r="G187"/>
          <cell r="H187">
            <v>9.8433840000000004</v>
          </cell>
          <cell r="I187"/>
          <cell r="J187"/>
          <cell r="K187">
            <v>9.84</v>
          </cell>
          <cell r="L187"/>
          <cell r="M187">
            <v>8.0177999999999994</v>
          </cell>
          <cell r="N187"/>
          <cell r="O187"/>
          <cell r="P187"/>
          <cell r="Q187">
            <v>9.8433840000000004</v>
          </cell>
          <cell r="R187"/>
          <cell r="S187"/>
          <cell r="T187">
            <v>9.84</v>
          </cell>
          <cell r="U187"/>
          <cell r="V187">
            <v>8.0177999999999994</v>
          </cell>
          <cell r="W187"/>
          <cell r="X187"/>
          <cell r="Y187"/>
          <cell r="Z187">
            <v>9.8433840000000004</v>
          </cell>
          <cell r="AA187"/>
          <cell r="AB187"/>
          <cell r="AC187">
            <v>9.84</v>
          </cell>
          <cell r="AD187"/>
          <cell r="AE187">
            <v>8.0177999999999994</v>
          </cell>
          <cell r="AF187"/>
          <cell r="AG187"/>
          <cell r="AH187"/>
          <cell r="AI187">
            <v>9.8433840000000004</v>
          </cell>
          <cell r="AJ187"/>
          <cell r="AK187"/>
          <cell r="AL187">
            <v>9.84</v>
          </cell>
        </row>
        <row r="188">
          <cell r="A188" t="str">
            <v>BTN_Bi_P_2,3</v>
          </cell>
          <cell r="B188" t="str">
            <v>2,3</v>
          </cell>
          <cell r="C188"/>
          <cell r="D188">
            <v>16.035599999999999</v>
          </cell>
          <cell r="E188"/>
          <cell r="F188"/>
          <cell r="G188"/>
          <cell r="H188">
            <v>19.655183999999998</v>
          </cell>
          <cell r="I188"/>
          <cell r="J188"/>
          <cell r="K188">
            <v>9.84</v>
          </cell>
          <cell r="L188"/>
          <cell r="M188">
            <v>16.035599999999999</v>
          </cell>
          <cell r="N188"/>
          <cell r="O188"/>
          <cell r="P188"/>
          <cell r="Q188">
            <v>19.655183999999998</v>
          </cell>
          <cell r="R188"/>
          <cell r="S188"/>
          <cell r="T188">
            <v>9.84</v>
          </cell>
          <cell r="U188"/>
          <cell r="V188">
            <v>16.035599999999999</v>
          </cell>
          <cell r="W188"/>
          <cell r="X188"/>
          <cell r="Y188"/>
          <cell r="Z188">
            <v>19.655183999999998</v>
          </cell>
          <cell r="AA188"/>
          <cell r="AB188"/>
          <cell r="AC188">
            <v>9.84</v>
          </cell>
          <cell r="AD188"/>
          <cell r="AE188">
            <v>16.035599999999999</v>
          </cell>
          <cell r="AF188"/>
          <cell r="AG188"/>
          <cell r="AH188"/>
          <cell r="AI188">
            <v>19.655183999999998</v>
          </cell>
          <cell r="AJ188"/>
          <cell r="AK188"/>
          <cell r="AL188">
            <v>9.84</v>
          </cell>
        </row>
        <row r="189">
          <cell r="B189" t="str">
            <v>Tarifa tri-horária</v>
          </cell>
          <cell r="C189"/>
          <cell r="D189">
            <v>1912.926813</v>
          </cell>
          <cell r="E189"/>
          <cell r="F189"/>
          <cell r="G189"/>
          <cell r="H189">
            <v>2345.5767805</v>
          </cell>
          <cell r="I189"/>
          <cell r="J189"/>
          <cell r="K189">
            <v>1442.0028</v>
          </cell>
          <cell r="L189"/>
          <cell r="M189">
            <v>424.9434</v>
          </cell>
          <cell r="N189"/>
          <cell r="O189"/>
          <cell r="P189"/>
          <cell r="Q189">
            <v>521.06767200000002</v>
          </cell>
          <cell r="R189"/>
          <cell r="S189"/>
          <cell r="T189">
            <v>324.72000000000003</v>
          </cell>
          <cell r="U189"/>
          <cell r="V189">
            <v>424.9434</v>
          </cell>
          <cell r="W189"/>
          <cell r="X189"/>
          <cell r="Y189"/>
          <cell r="Z189">
            <v>521.06767200000002</v>
          </cell>
          <cell r="AA189"/>
          <cell r="AB189"/>
          <cell r="AC189">
            <v>324.72000000000003</v>
          </cell>
          <cell r="AD189"/>
          <cell r="AE189">
            <v>424.9434</v>
          </cell>
          <cell r="AF189"/>
          <cell r="AG189"/>
          <cell r="AH189"/>
          <cell r="AI189">
            <v>521.06767200000002</v>
          </cell>
          <cell r="AJ189"/>
          <cell r="AK189"/>
          <cell r="AL189">
            <v>324.72000000000003</v>
          </cell>
        </row>
        <row r="190">
          <cell r="A190" t="str">
            <v>BTN_Tri_P_1,15</v>
          </cell>
          <cell r="B190" t="str">
            <v>1,15</v>
          </cell>
          <cell r="C190"/>
          <cell r="D190">
            <v>437.01018900000003</v>
          </cell>
          <cell r="E190"/>
          <cell r="F190"/>
          <cell r="G190"/>
          <cell r="H190">
            <v>536.51364509999996</v>
          </cell>
          <cell r="I190"/>
          <cell r="J190"/>
          <cell r="K190">
            <v>536.32920000000001</v>
          </cell>
          <cell r="L190"/>
          <cell r="M190">
            <v>104.23139999999999</v>
          </cell>
          <cell r="N190"/>
          <cell r="O190"/>
          <cell r="P190"/>
          <cell r="Q190">
            <v>127.963992</v>
          </cell>
          <cell r="R190"/>
          <cell r="S190"/>
          <cell r="T190">
            <v>127.92</v>
          </cell>
          <cell r="U190"/>
          <cell r="V190">
            <v>104.23139999999999</v>
          </cell>
          <cell r="W190"/>
          <cell r="X190"/>
          <cell r="Y190"/>
          <cell r="Z190">
            <v>127.963992</v>
          </cell>
          <cell r="AA190"/>
          <cell r="AB190"/>
          <cell r="AC190">
            <v>127.92</v>
          </cell>
          <cell r="AD190"/>
          <cell r="AE190">
            <v>104.23139999999999</v>
          </cell>
          <cell r="AF190"/>
          <cell r="AG190"/>
          <cell r="AH190"/>
          <cell r="AI190">
            <v>127.963992</v>
          </cell>
          <cell r="AJ190"/>
          <cell r="AK190"/>
          <cell r="AL190">
            <v>127.92</v>
          </cell>
        </row>
        <row r="191">
          <cell r="A191" t="str">
            <v>BTN_Tri_P_2,3</v>
          </cell>
          <cell r="B191" t="str">
            <v>2,3</v>
          </cell>
          <cell r="C191"/>
          <cell r="D191">
            <v>1475.916624</v>
          </cell>
          <cell r="E191"/>
          <cell r="F191"/>
          <cell r="G191"/>
          <cell r="H191">
            <v>1809.0631354</v>
          </cell>
          <cell r="I191"/>
          <cell r="J191"/>
          <cell r="K191">
            <v>905.67359999999996</v>
          </cell>
          <cell r="L191"/>
          <cell r="M191">
            <v>320.71199999999999</v>
          </cell>
          <cell r="N191"/>
          <cell r="O191"/>
          <cell r="P191"/>
          <cell r="Q191">
            <v>393.10368</v>
          </cell>
          <cell r="R191"/>
          <cell r="S191"/>
          <cell r="T191">
            <v>196.8</v>
          </cell>
          <cell r="U191"/>
          <cell r="V191">
            <v>320.71199999999999</v>
          </cell>
          <cell r="W191"/>
          <cell r="X191"/>
          <cell r="Y191"/>
          <cell r="Z191">
            <v>393.10368</v>
          </cell>
          <cell r="AA191"/>
          <cell r="AB191"/>
          <cell r="AC191">
            <v>196.8</v>
          </cell>
          <cell r="AD191"/>
          <cell r="AE191">
            <v>320.71199999999999</v>
          </cell>
          <cell r="AF191"/>
          <cell r="AG191"/>
          <cell r="AH191"/>
          <cell r="AI191">
            <v>393.10368</v>
          </cell>
          <cell r="AJ191"/>
          <cell r="AK191"/>
          <cell r="AL191">
            <v>196.8</v>
          </cell>
        </row>
        <row r="192">
          <cell r="B192" t="str">
            <v>Energia Activa</v>
          </cell>
          <cell r="C192">
            <v>504901.33452199999</v>
          </cell>
          <cell r="D192">
            <v>249137.9962387</v>
          </cell>
          <cell r="E192">
            <v>32914.562569200003</v>
          </cell>
          <cell r="F192">
            <v>9666.7900800000007</v>
          </cell>
          <cell r="G192">
            <v>39835.042464500002</v>
          </cell>
          <cell r="H192">
            <v>63593.106120500001</v>
          </cell>
          <cell r="I192"/>
          <cell r="J192"/>
          <cell r="K192">
            <v>32524.973182900001</v>
          </cell>
          <cell r="L192">
            <v>516586.09830800002</v>
          </cell>
          <cell r="M192">
            <v>256200.03994620001</v>
          </cell>
          <cell r="N192">
            <v>34915.346324099999</v>
          </cell>
          <cell r="O192">
            <v>10148.5730136</v>
          </cell>
          <cell r="P192">
            <v>42094.788896899998</v>
          </cell>
          <cell r="Q192">
            <v>66566.394794799999</v>
          </cell>
          <cell r="R192"/>
          <cell r="S192"/>
          <cell r="T192">
            <v>33156.309288500001</v>
          </cell>
          <cell r="U192">
            <v>518442.49340939999</v>
          </cell>
          <cell r="V192">
            <v>257124.00524120001</v>
          </cell>
          <cell r="W192">
            <v>35043.583003799999</v>
          </cell>
          <cell r="X192">
            <v>10185.653563</v>
          </cell>
          <cell r="Y192">
            <v>42249.037390700003</v>
          </cell>
          <cell r="Z192">
            <v>66809.672186600001</v>
          </cell>
          <cell r="AA192"/>
          <cell r="AB192"/>
          <cell r="AC192">
            <v>33275.140560500004</v>
          </cell>
          <cell r="AD192">
            <v>520246.14695670002</v>
          </cell>
          <cell r="AE192">
            <v>258020.8778549</v>
          </cell>
          <cell r="AF192">
            <v>35166.793803200002</v>
          </cell>
          <cell r="AG192">
            <v>10221.4028607</v>
          </cell>
          <cell r="AH192">
            <v>42397.4248917</v>
          </cell>
          <cell r="AI192">
            <v>67045.533485099993</v>
          </cell>
          <cell r="AJ192"/>
          <cell r="AK192"/>
          <cell r="AL192">
            <v>33390.649660199997</v>
          </cell>
        </row>
        <row r="193">
          <cell r="B193" t="str">
            <v>Tarifa Simples</v>
          </cell>
          <cell r="C193">
            <v>116390.1948389</v>
          </cell>
          <cell r="D193">
            <v>62265.738948899998</v>
          </cell>
          <cell r="E193">
            <v>9347.3990677999991</v>
          </cell>
          <cell r="F193">
            <v>2713.7610195000002</v>
          </cell>
          <cell r="G193">
            <v>11156.5730804</v>
          </cell>
          <cell r="H193">
            <v>22463.910661900001</v>
          </cell>
          <cell r="I193"/>
          <cell r="J193"/>
          <cell r="K193">
            <v>6935.1670505000002</v>
          </cell>
          <cell r="L193">
            <v>116738.2336792</v>
          </cell>
          <cell r="M193">
            <v>62451.930712000001</v>
          </cell>
          <cell r="N193">
            <v>9375.3503734999995</v>
          </cell>
          <cell r="O193">
            <v>2721.8759144000001</v>
          </cell>
          <cell r="P193">
            <v>11189.9343161</v>
          </cell>
          <cell r="Q193">
            <v>22531.083961200002</v>
          </cell>
          <cell r="R193"/>
          <cell r="S193"/>
          <cell r="T193">
            <v>6955.9051153</v>
          </cell>
          <cell r="U193">
            <v>117192.34894310001</v>
          </cell>
          <cell r="V193">
            <v>62694.870612600003</v>
          </cell>
          <cell r="W193">
            <v>9411.8207703000007</v>
          </cell>
          <cell r="X193">
            <v>2732.4640946999998</v>
          </cell>
          <cell r="Y193">
            <v>11233.463499400001</v>
          </cell>
          <cell r="Z193">
            <v>22618.730559600001</v>
          </cell>
          <cell r="AA193"/>
          <cell r="AB193"/>
          <cell r="AC193">
            <v>6982.9637968999996</v>
          </cell>
          <cell r="AD193">
            <v>117634.9505877</v>
          </cell>
          <cell r="AE193">
            <v>62931.651026500003</v>
          </cell>
          <cell r="AF193">
            <v>9447.3664979000005</v>
          </cell>
          <cell r="AG193">
            <v>2742.7838218000002</v>
          </cell>
          <cell r="AH193">
            <v>11275.889046099999</v>
          </cell>
          <cell r="AI193">
            <v>22704.154971200001</v>
          </cell>
          <cell r="AJ193"/>
          <cell r="AK193"/>
          <cell r="AL193">
            <v>7009.3364338000001</v>
          </cell>
        </row>
        <row r="194">
          <cell r="A194" t="str">
            <v>BTN_&lt;2,3_E_Energia Simples</v>
          </cell>
          <cell r="B194" t="str">
            <v>Energia Simples</v>
          </cell>
          <cell r="C194">
            <v>116390.1948389</v>
          </cell>
          <cell r="D194">
            <v>62265.738948899998</v>
          </cell>
          <cell r="E194">
            <v>9347.3990677999991</v>
          </cell>
          <cell r="F194">
            <v>2713.7610195000002</v>
          </cell>
          <cell r="G194">
            <v>11156.5730804</v>
          </cell>
          <cell r="H194">
            <v>22463.910661900001</v>
          </cell>
          <cell r="I194"/>
          <cell r="J194"/>
          <cell r="K194">
            <v>6935.1670505000002</v>
          </cell>
          <cell r="L194">
            <v>116738.2336792</v>
          </cell>
          <cell r="M194">
            <v>62451.930712000001</v>
          </cell>
          <cell r="N194">
            <v>9375.3503734999995</v>
          </cell>
          <cell r="O194">
            <v>2721.8759144000001</v>
          </cell>
          <cell r="P194">
            <v>11189.9343161</v>
          </cell>
          <cell r="Q194">
            <v>22531.083961200002</v>
          </cell>
          <cell r="R194"/>
          <cell r="S194"/>
          <cell r="T194">
            <v>6955.9051153</v>
          </cell>
          <cell r="U194">
            <v>117192.34894310001</v>
          </cell>
          <cell r="V194">
            <v>62694.870612600003</v>
          </cell>
          <cell r="W194">
            <v>9411.8207703000007</v>
          </cell>
          <cell r="X194">
            <v>2732.4640946999998</v>
          </cell>
          <cell r="Y194">
            <v>11233.463499400001</v>
          </cell>
          <cell r="Z194">
            <v>22618.730559600001</v>
          </cell>
          <cell r="AA194"/>
          <cell r="AB194"/>
          <cell r="AC194">
            <v>6982.9637968999996</v>
          </cell>
          <cell r="AD194">
            <v>117634.9505877</v>
          </cell>
          <cell r="AE194">
            <v>62931.651026500003</v>
          </cell>
          <cell r="AF194">
            <v>9447.3664979000005</v>
          </cell>
          <cell r="AG194">
            <v>2742.7838218000002</v>
          </cell>
          <cell r="AH194">
            <v>11275.889046099999</v>
          </cell>
          <cell r="AI194">
            <v>22704.154971200001</v>
          </cell>
          <cell r="AJ194"/>
          <cell r="AK194"/>
          <cell r="AL194">
            <v>7009.3364338000001</v>
          </cell>
        </row>
        <row r="195">
          <cell r="B195" t="str">
            <v>Energia Simples - 1,15</v>
          </cell>
          <cell r="C195">
            <v>107524.0074021</v>
          </cell>
          <cell r="D195">
            <v>57522.5583644</v>
          </cell>
          <cell r="E195">
            <v>8635.3477449000002</v>
          </cell>
          <cell r="F195">
            <v>2507.0364419000002</v>
          </cell>
          <cell r="G195">
            <v>10306.705372500001</v>
          </cell>
          <cell r="H195">
            <v>20752.690547800001</v>
          </cell>
          <cell r="I195"/>
          <cell r="J195"/>
          <cell r="K195">
            <v>6406.8709077000003</v>
          </cell>
          <cell r="L195">
            <v>107929.5341435</v>
          </cell>
          <cell r="M195">
            <v>57739.5046649</v>
          </cell>
          <cell r="N195">
            <v>8667.9159548000007</v>
          </cell>
          <cell r="O195">
            <v>2516.4917283999998</v>
          </cell>
          <cell r="P195">
            <v>10345.577106799999</v>
          </cell>
          <cell r="Q195">
            <v>20830.959310099999</v>
          </cell>
          <cell r="R195"/>
          <cell r="S195"/>
          <cell r="T195">
            <v>6431.0344176999997</v>
          </cell>
          <cell r="U195">
            <v>108348.0700378</v>
          </cell>
          <cell r="V195">
            <v>57963.410524799998</v>
          </cell>
          <cell r="W195">
            <v>8701.5289408000008</v>
          </cell>
          <cell r="X195">
            <v>2526.2503378000001</v>
          </cell>
          <cell r="Y195">
            <v>10385.6958325</v>
          </cell>
          <cell r="Z195">
            <v>20911.7389057</v>
          </cell>
          <cell r="AA195"/>
          <cell r="AB195"/>
          <cell r="AC195">
            <v>6455.9730852000002</v>
          </cell>
          <cell r="AD195">
            <v>108757.56287360001</v>
          </cell>
          <cell r="AE195">
            <v>58182.478583700002</v>
          </cell>
          <cell r="AF195">
            <v>8734.4156712999993</v>
          </cell>
          <cell r="AG195">
            <v>2535.7980977000002</v>
          </cell>
          <cell r="AH195">
            <v>10424.947736399999</v>
          </cell>
          <cell r="AI195">
            <v>20990.773145499999</v>
          </cell>
          <cell r="AJ195"/>
          <cell r="AK195"/>
          <cell r="AL195">
            <v>6480.3729172000003</v>
          </cell>
        </row>
        <row r="196">
          <cell r="B196" t="str">
            <v>Energia Simples - 2,3</v>
          </cell>
          <cell r="C196">
            <v>8866.1874368000008</v>
          </cell>
          <cell r="D196">
            <v>4743.1805844999999</v>
          </cell>
          <cell r="E196">
            <v>712.05132289999995</v>
          </cell>
          <cell r="F196">
            <v>206.7245776</v>
          </cell>
          <cell r="G196">
            <v>849.86770790000003</v>
          </cell>
          <cell r="H196">
            <v>1711.2201141</v>
          </cell>
          <cell r="I196"/>
          <cell r="J196"/>
          <cell r="K196">
            <v>528.29614279999998</v>
          </cell>
          <cell r="L196">
            <v>8808.6995356999996</v>
          </cell>
          <cell r="M196">
            <v>4712.4260470999998</v>
          </cell>
          <cell r="N196">
            <v>707.43441870000004</v>
          </cell>
          <cell r="O196">
            <v>205.384186</v>
          </cell>
          <cell r="P196">
            <v>844.35720930000002</v>
          </cell>
          <cell r="Q196">
            <v>1700.1246510999999</v>
          </cell>
          <cell r="R196"/>
          <cell r="S196"/>
          <cell r="T196">
            <v>524.87069759999997</v>
          </cell>
          <cell r="U196">
            <v>8844.2789052999997</v>
          </cell>
          <cell r="V196">
            <v>4731.4600878000001</v>
          </cell>
          <cell r="W196">
            <v>710.29182949999995</v>
          </cell>
          <cell r="X196">
            <v>206.21375689999999</v>
          </cell>
          <cell r="Y196">
            <v>847.76766689999999</v>
          </cell>
          <cell r="Z196">
            <v>1706.9916539000001</v>
          </cell>
          <cell r="AA196"/>
          <cell r="AB196"/>
          <cell r="AC196">
            <v>526.99071170000002</v>
          </cell>
          <cell r="AD196">
            <v>8877.3877140999994</v>
          </cell>
          <cell r="AE196">
            <v>4749.1724427999998</v>
          </cell>
          <cell r="AF196">
            <v>712.95082660000003</v>
          </cell>
          <cell r="AG196">
            <v>206.9857241</v>
          </cell>
          <cell r="AH196">
            <v>850.94130970000003</v>
          </cell>
          <cell r="AI196">
            <v>1713.3818257</v>
          </cell>
          <cell r="AJ196"/>
          <cell r="AK196"/>
          <cell r="AL196">
            <v>528.96351660000005</v>
          </cell>
        </row>
        <row r="197">
          <cell r="B197" t="str">
            <v>Tarifa bi-horária</v>
          </cell>
          <cell r="C197">
            <v>209.50256329999999</v>
          </cell>
          <cell r="D197">
            <v>111.0519457</v>
          </cell>
          <cell r="E197">
            <v>16.099381000000001</v>
          </cell>
          <cell r="F197">
            <v>4.6495595999999999</v>
          </cell>
          <cell r="G197">
            <v>3.8271956</v>
          </cell>
          <cell r="H197">
            <v>39.1138251</v>
          </cell>
          <cell r="I197"/>
          <cell r="J197"/>
          <cell r="K197">
            <v>12.575071299999999</v>
          </cell>
          <cell r="L197">
            <v>215.45250870000001</v>
          </cell>
          <cell r="M197">
            <v>114.5954081</v>
          </cell>
          <cell r="N197">
            <v>16.801487900000001</v>
          </cell>
          <cell r="O197">
            <v>4.8365729000000002</v>
          </cell>
          <cell r="P197">
            <v>3.9232201999999998</v>
          </cell>
          <cell r="Q197">
            <v>40.775295900000003</v>
          </cell>
          <cell r="R197"/>
          <cell r="S197"/>
          <cell r="T197">
            <v>12.8905812</v>
          </cell>
          <cell r="U197">
            <v>216.00587200000001</v>
          </cell>
          <cell r="V197">
            <v>114.8897458</v>
          </cell>
          <cell r="W197">
            <v>16.844649199999999</v>
          </cell>
          <cell r="X197">
            <v>4.8489965000000002</v>
          </cell>
          <cell r="Y197">
            <v>3.9332964000000001</v>
          </cell>
          <cell r="Z197">
            <v>40.880040700000002</v>
          </cell>
          <cell r="AA197"/>
          <cell r="AB197"/>
          <cell r="AC197">
            <v>12.9236875</v>
          </cell>
          <cell r="AD197">
            <v>216.8727336</v>
          </cell>
          <cell r="AE197">
            <v>115.350877</v>
          </cell>
          <cell r="AF197">
            <v>16.912288499999999</v>
          </cell>
          <cell r="AG197">
            <v>4.8684655000000001</v>
          </cell>
          <cell r="AH197">
            <v>3.9490791000000001</v>
          </cell>
          <cell r="AI197">
            <v>41.044187200000003</v>
          </cell>
          <cell r="AJ197"/>
          <cell r="AK197"/>
          <cell r="AL197">
            <v>12.9755454</v>
          </cell>
        </row>
        <row r="198">
          <cell r="A198" t="str">
            <v>BTN_&lt;2,3_Bi_E_Horas fora de vazio</v>
          </cell>
          <cell r="B198" t="str">
            <v>Horas fora de vazio</v>
          </cell>
          <cell r="C198">
            <v>133.65294639999999</v>
          </cell>
          <cell r="D198">
            <v>78.628575400000003</v>
          </cell>
          <cell r="E198">
            <v>15.1629658</v>
          </cell>
          <cell r="F198">
            <v>4.0643000000000002</v>
          </cell>
          <cell r="G198">
            <v>2.1884693999999998</v>
          </cell>
          <cell r="H198">
            <v>35.953424300000002</v>
          </cell>
          <cell r="I198"/>
          <cell r="J198"/>
          <cell r="K198">
            <v>7.1906850000000002</v>
          </cell>
          <cell r="L198">
            <v>139.8707756</v>
          </cell>
          <cell r="M198">
            <v>82.286550000000005</v>
          </cell>
          <cell r="N198">
            <v>15.8683803</v>
          </cell>
          <cell r="O198">
            <v>4.2533804999999996</v>
          </cell>
          <cell r="P198">
            <v>2.2902817</v>
          </cell>
          <cell r="Q198">
            <v>37.626056800000001</v>
          </cell>
          <cell r="R198"/>
          <cell r="S198"/>
          <cell r="T198">
            <v>7.5252113999999999</v>
          </cell>
          <cell r="U198">
            <v>140.23010120000001</v>
          </cell>
          <cell r="V198">
            <v>82.497942800000004</v>
          </cell>
          <cell r="W198">
            <v>15.9091459</v>
          </cell>
          <cell r="X198">
            <v>4.2643070999999999</v>
          </cell>
          <cell r="Y198">
            <v>2.2961654999999999</v>
          </cell>
          <cell r="Z198">
            <v>37.722717099999997</v>
          </cell>
          <cell r="AA198"/>
          <cell r="AB198"/>
          <cell r="AC198">
            <v>7.5445433</v>
          </cell>
          <cell r="AD198">
            <v>140.79325370000001</v>
          </cell>
          <cell r="AE198">
            <v>82.829247600000002</v>
          </cell>
          <cell r="AF198">
            <v>15.973035599999999</v>
          </cell>
          <cell r="AG198">
            <v>4.2814325000000002</v>
          </cell>
          <cell r="AH198">
            <v>2.3053867000000001</v>
          </cell>
          <cell r="AI198">
            <v>37.874208600000003</v>
          </cell>
          <cell r="AJ198"/>
          <cell r="AK198"/>
          <cell r="AL198">
            <v>7.5748417000000003</v>
          </cell>
        </row>
        <row r="199">
          <cell r="B199" t="str">
            <v>Horas fora de vazio - 1,15</v>
          </cell>
          <cell r="C199">
            <v>9.9941604999999996</v>
          </cell>
          <cell r="D199">
            <v>5.8796054</v>
          </cell>
          <cell r="E199">
            <v>1.1338404</v>
          </cell>
          <cell r="F199">
            <v>0.30391590000000002</v>
          </cell>
          <cell r="G199">
            <v>0.16364709999999999</v>
          </cell>
          <cell r="H199">
            <v>2.6884877</v>
          </cell>
          <cell r="I199"/>
          <cell r="J199"/>
          <cell r="K199">
            <v>0.53769750000000005</v>
          </cell>
          <cell r="L199">
            <v>10.2017592</v>
          </cell>
          <cell r="M199">
            <v>6.0017367000000004</v>
          </cell>
          <cell r="N199">
            <v>1.1573925</v>
          </cell>
          <cell r="O199">
            <v>0.31022909999999998</v>
          </cell>
          <cell r="P199">
            <v>0.16704630000000001</v>
          </cell>
          <cell r="Q199">
            <v>2.7443330000000001</v>
          </cell>
          <cell r="R199"/>
          <cell r="S199"/>
          <cell r="T199">
            <v>0.54886659999999998</v>
          </cell>
          <cell r="U199">
            <v>10.2227415</v>
          </cell>
          <cell r="V199">
            <v>6.0140807000000001</v>
          </cell>
          <cell r="W199">
            <v>1.1597729999999999</v>
          </cell>
          <cell r="X199">
            <v>0.31086710000000001</v>
          </cell>
          <cell r="Y199">
            <v>0.16738990000000001</v>
          </cell>
          <cell r="Z199">
            <v>2.7499772</v>
          </cell>
          <cell r="AA199"/>
          <cell r="AB199"/>
          <cell r="AC199">
            <v>0.54999529999999996</v>
          </cell>
          <cell r="AD199">
            <v>10.239806700000001</v>
          </cell>
          <cell r="AE199">
            <v>6.0241202999999999</v>
          </cell>
          <cell r="AF199">
            <v>1.1617090000000001</v>
          </cell>
          <cell r="AG199">
            <v>0.3113861</v>
          </cell>
          <cell r="AH199">
            <v>0.1676694</v>
          </cell>
          <cell r="AI199">
            <v>2.7545679000000001</v>
          </cell>
          <cell r="AJ199"/>
          <cell r="AK199"/>
          <cell r="AL199">
            <v>0.55091349999999994</v>
          </cell>
        </row>
        <row r="200">
          <cell r="B200" t="str">
            <v>Horas fora de vazio - 2,3</v>
          </cell>
          <cell r="C200">
            <v>123.6587859</v>
          </cell>
          <cell r="D200">
            <v>72.74897</v>
          </cell>
          <cell r="E200">
            <v>14.0291254</v>
          </cell>
          <cell r="F200">
            <v>3.7603841</v>
          </cell>
          <cell r="G200">
            <v>2.0248222999999999</v>
          </cell>
          <cell r="H200">
            <v>33.264936599999999</v>
          </cell>
          <cell r="I200"/>
          <cell r="J200"/>
          <cell r="K200">
            <v>6.6529875000000001</v>
          </cell>
          <cell r="L200">
            <v>129.6690164</v>
          </cell>
          <cell r="M200">
            <v>76.284813299999996</v>
          </cell>
          <cell r="N200">
            <v>14.7109878</v>
          </cell>
          <cell r="O200">
            <v>3.9431514000000001</v>
          </cell>
          <cell r="P200">
            <v>2.1232354</v>
          </cell>
          <cell r="Q200">
            <v>34.881723800000003</v>
          </cell>
          <cell r="R200"/>
          <cell r="S200"/>
          <cell r="T200">
            <v>6.9763447999999997</v>
          </cell>
          <cell r="U200">
            <v>130.00735969999999</v>
          </cell>
          <cell r="V200">
            <v>76.483862099999996</v>
          </cell>
          <cell r="W200">
            <v>14.749372899999999</v>
          </cell>
          <cell r="X200">
            <v>3.9534400000000001</v>
          </cell>
          <cell r="Y200">
            <v>2.1287756</v>
          </cell>
          <cell r="Z200">
            <v>34.972739900000001</v>
          </cell>
          <cell r="AA200"/>
          <cell r="AB200"/>
          <cell r="AC200">
            <v>6.994548</v>
          </cell>
          <cell r="AD200">
            <v>130.55344700000001</v>
          </cell>
          <cell r="AE200">
            <v>76.805127299999995</v>
          </cell>
          <cell r="AF200">
            <v>14.811326599999999</v>
          </cell>
          <cell r="AG200">
            <v>3.9700464000000002</v>
          </cell>
          <cell r="AH200">
            <v>2.1377172999999998</v>
          </cell>
          <cell r="AI200">
            <v>35.119640699999998</v>
          </cell>
          <cell r="AJ200"/>
          <cell r="AK200"/>
          <cell r="AL200">
            <v>7.0239282000000003</v>
          </cell>
        </row>
        <row r="201">
          <cell r="A201" t="str">
            <v>BTN_&lt;2,3_Bi_E_Horas de vazio</v>
          </cell>
          <cell r="B201" t="str">
            <v>Horas de vazio</v>
          </cell>
          <cell r="C201">
            <v>75.849616900000001</v>
          </cell>
          <cell r="D201">
            <v>32.423370300000002</v>
          </cell>
          <cell r="E201">
            <v>0.9364152</v>
          </cell>
          <cell r="F201">
            <v>0.58525959999999999</v>
          </cell>
          <cell r="G201">
            <v>1.6387262</v>
          </cell>
          <cell r="H201">
            <v>3.1604008000000001</v>
          </cell>
          <cell r="I201"/>
          <cell r="J201"/>
          <cell r="K201">
            <v>5.3843863000000001</v>
          </cell>
          <cell r="L201">
            <v>75.581733099999994</v>
          </cell>
          <cell r="M201">
            <v>32.308858100000002</v>
          </cell>
          <cell r="N201">
            <v>0.93310760000000004</v>
          </cell>
          <cell r="O201">
            <v>0.58319240000000006</v>
          </cell>
          <cell r="P201">
            <v>1.6329385000000001</v>
          </cell>
          <cell r="Q201">
            <v>3.1492391</v>
          </cell>
          <cell r="R201"/>
          <cell r="S201"/>
          <cell r="T201">
            <v>5.3653697999999999</v>
          </cell>
          <cell r="U201">
            <v>75.775770800000004</v>
          </cell>
          <cell r="V201">
            <v>32.391803000000003</v>
          </cell>
          <cell r="W201">
            <v>0.93550330000000004</v>
          </cell>
          <cell r="X201">
            <v>0.58468940000000003</v>
          </cell>
          <cell r="Y201">
            <v>1.6371309000000001</v>
          </cell>
          <cell r="Z201">
            <v>3.1573235999999998</v>
          </cell>
          <cell r="AA201"/>
          <cell r="AB201"/>
          <cell r="AC201">
            <v>5.3791441999999998</v>
          </cell>
          <cell r="AD201">
            <v>76.079479899999995</v>
          </cell>
          <cell r="AE201">
            <v>32.521629400000002</v>
          </cell>
          <cell r="AF201">
            <v>0.93925289999999995</v>
          </cell>
          <cell r="AG201">
            <v>0.58703300000000003</v>
          </cell>
          <cell r="AH201">
            <v>1.6436923999999999</v>
          </cell>
          <cell r="AI201">
            <v>3.1699785999999999</v>
          </cell>
          <cell r="AJ201"/>
          <cell r="AK201"/>
          <cell r="AL201">
            <v>5.4007037000000002</v>
          </cell>
        </row>
        <row r="202">
          <cell r="B202" t="str">
            <v>Horas de vazio - 1,15</v>
          </cell>
          <cell r="C202">
            <v>5.8948090000000004</v>
          </cell>
          <cell r="D202">
            <v>2.5198488999999999</v>
          </cell>
          <cell r="E202">
            <v>7.2775500000000007E-2</v>
          </cell>
          <cell r="F202">
            <v>4.5484700000000003E-2</v>
          </cell>
          <cell r="G202">
            <v>0.1273569</v>
          </cell>
          <cell r="H202">
            <v>0.2456171</v>
          </cell>
          <cell r="I202"/>
          <cell r="J202"/>
          <cell r="K202">
            <v>0.41845860000000001</v>
          </cell>
          <cell r="L202">
            <v>5.7492763</v>
          </cell>
          <cell r="M202">
            <v>2.4576380000000002</v>
          </cell>
          <cell r="N202">
            <v>7.0978600000000003E-2</v>
          </cell>
          <cell r="O202">
            <v>4.4361699999999997E-2</v>
          </cell>
          <cell r="P202">
            <v>0.12421260000000001</v>
          </cell>
          <cell r="Q202">
            <v>0.2395533</v>
          </cell>
          <cell r="R202"/>
          <cell r="S202"/>
          <cell r="T202">
            <v>0.40812749999999998</v>
          </cell>
          <cell r="U202">
            <v>5.761101</v>
          </cell>
          <cell r="V202">
            <v>2.4626928000000001</v>
          </cell>
          <cell r="W202">
            <v>7.1124599999999996E-2</v>
          </cell>
          <cell r="X202">
            <v>4.4452899999999997E-2</v>
          </cell>
          <cell r="Y202">
            <v>0.1244682</v>
          </cell>
          <cell r="Z202">
            <v>0.2400458</v>
          </cell>
          <cell r="AA202"/>
          <cell r="AB202"/>
          <cell r="AC202">
            <v>0.40896700000000002</v>
          </cell>
          <cell r="AD202">
            <v>5.7707183000000004</v>
          </cell>
          <cell r="AE202">
            <v>2.4668038999999999</v>
          </cell>
          <cell r="AF202">
            <v>7.1243399999999998E-2</v>
          </cell>
          <cell r="AG202">
            <v>4.4527200000000003E-2</v>
          </cell>
          <cell r="AH202">
            <v>0.1246758</v>
          </cell>
          <cell r="AI202">
            <v>0.24044679999999999</v>
          </cell>
          <cell r="AJ202"/>
          <cell r="AK202"/>
          <cell r="AL202">
            <v>0.4096496</v>
          </cell>
        </row>
        <row r="203">
          <cell r="B203" t="str">
            <v>Horas de vazio - 2,3</v>
          </cell>
          <cell r="C203">
            <v>69.954807900000006</v>
          </cell>
          <cell r="D203">
            <v>29.903521399999999</v>
          </cell>
          <cell r="E203">
            <v>0.86363970000000001</v>
          </cell>
          <cell r="F203">
            <v>0.53977489999999995</v>
          </cell>
          <cell r="G203">
            <v>1.5113692999999999</v>
          </cell>
          <cell r="H203">
            <v>2.9147837000000001</v>
          </cell>
          <cell r="I203"/>
          <cell r="J203"/>
          <cell r="K203">
            <v>4.9659276999999999</v>
          </cell>
          <cell r="L203">
            <v>69.832456800000003</v>
          </cell>
          <cell r="M203">
            <v>29.851220099999999</v>
          </cell>
          <cell r="N203">
            <v>0.86212900000000003</v>
          </cell>
          <cell r="O203">
            <v>0.5388307</v>
          </cell>
          <cell r="P203">
            <v>1.5087259</v>
          </cell>
          <cell r="Q203">
            <v>2.9096858000000001</v>
          </cell>
          <cell r="R203"/>
          <cell r="S203"/>
          <cell r="T203">
            <v>4.9572422999999999</v>
          </cell>
          <cell r="U203">
            <v>70.014669799999993</v>
          </cell>
          <cell r="V203">
            <v>29.9291102</v>
          </cell>
          <cell r="W203">
            <v>0.86437870000000006</v>
          </cell>
          <cell r="X203">
            <v>0.54023650000000001</v>
          </cell>
          <cell r="Y203">
            <v>1.5126626999999999</v>
          </cell>
          <cell r="Z203">
            <v>2.9172777999999999</v>
          </cell>
          <cell r="AA203"/>
          <cell r="AB203"/>
          <cell r="AC203">
            <v>4.9701772000000002</v>
          </cell>
          <cell r="AD203">
            <v>70.308761599999997</v>
          </cell>
          <cell r="AE203">
            <v>30.0548255</v>
          </cell>
          <cell r="AF203">
            <v>0.86800949999999999</v>
          </cell>
          <cell r="AG203">
            <v>0.54250580000000004</v>
          </cell>
          <cell r="AH203">
            <v>1.5190166000000001</v>
          </cell>
          <cell r="AI203">
            <v>2.9295317999999999</v>
          </cell>
          <cell r="AJ203"/>
          <cell r="AK203"/>
          <cell r="AL203">
            <v>4.9910541000000004</v>
          </cell>
        </row>
        <row r="204">
          <cell r="B204" t="str">
            <v>Tarifa Tri-horária</v>
          </cell>
          <cell r="C204">
            <v>388301.63711980003</v>
          </cell>
          <cell r="D204">
            <v>186761.20534409999</v>
          </cell>
          <cell r="E204">
            <v>23551.064120399999</v>
          </cell>
          <cell r="F204">
            <v>6948.3795008999996</v>
          </cell>
          <cell r="G204">
            <v>28674.642188500002</v>
          </cell>
          <cell r="H204">
            <v>41090.081633499998</v>
          </cell>
          <cell r="I204"/>
          <cell r="J204"/>
          <cell r="K204">
            <v>25577.231061099999</v>
          </cell>
          <cell r="L204">
            <v>399632.41212009999</v>
          </cell>
          <cell r="M204">
            <v>193633.51382610001</v>
          </cell>
          <cell r="N204">
            <v>25523.194462700001</v>
          </cell>
          <cell r="O204">
            <v>7421.8605262999999</v>
          </cell>
          <cell r="P204">
            <v>30900.9313606</v>
          </cell>
          <cell r="Q204">
            <v>43994.535537700001</v>
          </cell>
          <cell r="R204"/>
          <cell r="S204"/>
          <cell r="T204">
            <v>26187.513591999999</v>
          </cell>
          <cell r="U204">
            <v>401034.13859430002</v>
          </cell>
          <cell r="V204">
            <v>194314.24488280001</v>
          </cell>
          <cell r="W204">
            <v>25614.917584300001</v>
          </cell>
          <cell r="X204">
            <v>7448.3404718000002</v>
          </cell>
          <cell r="Y204">
            <v>31011.6405949</v>
          </cell>
          <cell r="Z204">
            <v>44150.061586299998</v>
          </cell>
          <cell r="AA204"/>
          <cell r="AB204"/>
          <cell r="AC204">
            <v>26279.253076100002</v>
          </cell>
          <cell r="AD204">
            <v>402394.32363539998</v>
          </cell>
          <cell r="AE204">
            <v>194973.8759514</v>
          </cell>
          <cell r="AF204">
            <v>25702.5150168</v>
          </cell>
          <cell r="AG204">
            <v>7473.7505733999997</v>
          </cell>
          <cell r="AH204">
            <v>31117.586766500001</v>
          </cell>
          <cell r="AI204">
            <v>44300.334326700002</v>
          </cell>
          <cell r="AJ204"/>
          <cell r="AK204"/>
          <cell r="AL204">
            <v>26368.337681000001</v>
          </cell>
        </row>
        <row r="205">
          <cell r="A205" t="str">
            <v>BTN_&lt;2,3_Tri_E_Horas de ponta</v>
          </cell>
          <cell r="B205" t="str">
            <v>Horas de ponta</v>
          </cell>
          <cell r="C205">
            <v>43988.096860700003</v>
          </cell>
          <cell r="D205">
            <v>31673.3464327</v>
          </cell>
          <cell r="E205">
            <v>19406.513321499999</v>
          </cell>
          <cell r="F205">
            <v>4168.8065649999999</v>
          </cell>
          <cell r="G205">
            <v>20844.032825900002</v>
          </cell>
          <cell r="H205">
            <v>11356.4040921</v>
          </cell>
          <cell r="I205"/>
          <cell r="J205"/>
          <cell r="K205">
            <v>2204.1965750999998</v>
          </cell>
          <cell r="L205">
            <v>48284.930193300002</v>
          </cell>
          <cell r="M205">
            <v>34767.253657499998</v>
          </cell>
          <cell r="N205">
            <v>21302.175085899999</v>
          </cell>
          <cell r="O205">
            <v>4576.0227954000002</v>
          </cell>
          <cell r="P205">
            <v>22880.113980099999</v>
          </cell>
          <cell r="Q205">
            <v>12465.7172716</v>
          </cell>
          <cell r="R205"/>
          <cell r="S205"/>
          <cell r="T205">
            <v>2419.5063055000001</v>
          </cell>
          <cell r="U205">
            <v>48459.422228399999</v>
          </cell>
          <cell r="V205">
            <v>34892.895525599997</v>
          </cell>
          <cell r="W205">
            <v>21379.156865699999</v>
          </cell>
          <cell r="X205">
            <v>4592.5596230000001</v>
          </cell>
          <cell r="Y205">
            <v>22962.798115199999</v>
          </cell>
          <cell r="Z205">
            <v>12510.7658696</v>
          </cell>
          <cell r="AA205"/>
          <cell r="AB205"/>
          <cell r="AC205">
            <v>2428.2499154000002</v>
          </cell>
          <cell r="AD205">
            <v>48625.462172</v>
          </cell>
          <cell r="AE205">
            <v>35012.451520399998</v>
          </cell>
          <cell r="AF205">
            <v>21452.409781999999</v>
          </cell>
          <cell r="AG205">
            <v>4608.2954344</v>
          </cell>
          <cell r="AH205">
            <v>23041.477172700001</v>
          </cell>
          <cell r="AI205">
            <v>12553.632390799999</v>
          </cell>
          <cell r="AJ205"/>
          <cell r="AK205"/>
          <cell r="AL205">
            <v>2436.5699997000002</v>
          </cell>
        </row>
        <row r="206">
          <cell r="B206" t="str">
            <v>Horas de ponta - 1,15</v>
          </cell>
          <cell r="C206">
            <v>16097.692126899999</v>
          </cell>
          <cell r="D206">
            <v>11591.0397565</v>
          </cell>
          <cell r="E206">
            <v>7101.9229979000002</v>
          </cell>
          <cell r="F206">
            <v>1525.5982732</v>
          </cell>
          <cell r="G206">
            <v>7627.9913673000001</v>
          </cell>
          <cell r="H206">
            <v>4155.9401249000002</v>
          </cell>
          <cell r="I206"/>
          <cell r="J206"/>
          <cell r="K206">
            <v>806.63816810000003</v>
          </cell>
          <cell r="L206">
            <v>17671.8890809</v>
          </cell>
          <cell r="M206">
            <v>12724.530155599999</v>
          </cell>
          <cell r="N206">
            <v>7796.4216538999999</v>
          </cell>
          <cell r="O206">
            <v>1674.7868735</v>
          </cell>
          <cell r="P206">
            <v>8373.9343683999996</v>
          </cell>
          <cell r="Q206">
            <v>4562.3504489999996</v>
          </cell>
          <cell r="R206"/>
          <cell r="S206"/>
          <cell r="T206">
            <v>885.519496</v>
          </cell>
          <cell r="U206">
            <v>17737.5187941</v>
          </cell>
          <cell r="V206">
            <v>12771.786408100001</v>
          </cell>
          <cell r="W206">
            <v>7825.3759387999999</v>
          </cell>
          <cell r="X206">
            <v>1681.0066832</v>
          </cell>
          <cell r="Y206">
            <v>8405.0334158000005</v>
          </cell>
          <cell r="Z206">
            <v>4579.2940679000003</v>
          </cell>
          <cell r="AA206"/>
          <cell r="AB206"/>
          <cell r="AC206">
            <v>888.80813139999998</v>
          </cell>
          <cell r="AD206">
            <v>17799.845817400001</v>
          </cell>
          <cell r="AE206">
            <v>12816.664581000001</v>
          </cell>
          <cell r="AF206">
            <v>7852.8731551000001</v>
          </cell>
          <cell r="AG206">
            <v>1686.9134925000001</v>
          </cell>
          <cell r="AH206">
            <v>8434.5674624999992</v>
          </cell>
          <cell r="AI206">
            <v>4595.3850314000001</v>
          </cell>
          <cell r="AJ206"/>
          <cell r="AK206"/>
          <cell r="AL206">
            <v>891.93127159999995</v>
          </cell>
        </row>
        <row r="207">
          <cell r="B207" t="str">
            <v>Horas de ponta - 2,3</v>
          </cell>
          <cell r="C207">
            <v>27890.404733799998</v>
          </cell>
          <cell r="D207">
            <v>20082.306676200002</v>
          </cell>
          <cell r="E207">
            <v>12304.590323599999</v>
          </cell>
          <cell r="F207">
            <v>2643.2082918000001</v>
          </cell>
          <cell r="G207">
            <v>13216.041458600001</v>
          </cell>
          <cell r="H207">
            <v>7200.4639672000003</v>
          </cell>
          <cell r="I207"/>
          <cell r="J207"/>
          <cell r="K207">
            <v>1397.558407</v>
          </cell>
          <cell r="L207">
            <v>30613.041112399998</v>
          </cell>
          <cell r="M207">
            <v>22042.7235019</v>
          </cell>
          <cell r="N207">
            <v>13505.753432</v>
          </cell>
          <cell r="O207">
            <v>2901.2359219</v>
          </cell>
          <cell r="P207">
            <v>14506.179611699999</v>
          </cell>
          <cell r="Q207">
            <v>7903.3668226</v>
          </cell>
          <cell r="R207"/>
          <cell r="S207"/>
          <cell r="T207">
            <v>1533.9868094999999</v>
          </cell>
          <cell r="U207">
            <v>30721.903434299998</v>
          </cell>
          <cell r="V207">
            <v>22121.1091175</v>
          </cell>
          <cell r="W207">
            <v>13553.780926900001</v>
          </cell>
          <cell r="X207">
            <v>2911.5529397999999</v>
          </cell>
          <cell r="Y207">
            <v>14557.764699400001</v>
          </cell>
          <cell r="Z207">
            <v>7931.4718016999996</v>
          </cell>
          <cell r="AA207"/>
          <cell r="AB207"/>
          <cell r="AC207">
            <v>1539.4417840000001</v>
          </cell>
          <cell r="AD207">
            <v>30825.616354599999</v>
          </cell>
          <cell r="AE207">
            <v>22195.786939400001</v>
          </cell>
          <cell r="AF207">
            <v>13599.536626900001</v>
          </cell>
          <cell r="AG207">
            <v>2921.3819419000001</v>
          </cell>
          <cell r="AH207">
            <v>14606.9097102</v>
          </cell>
          <cell r="AI207">
            <v>7958.2473594000003</v>
          </cell>
          <cell r="AJ207"/>
          <cell r="AK207"/>
          <cell r="AL207">
            <v>1544.6387281</v>
          </cell>
        </row>
        <row r="208">
          <cell r="A208" t="str">
            <v>BTN_&lt;2,3_Tri_E_Horas cheias</v>
          </cell>
          <cell r="B208" t="str">
            <v>Horas cheias</v>
          </cell>
          <cell r="C208">
            <v>66688.172869799993</v>
          </cell>
          <cell r="D208">
            <v>36411.5830365</v>
          </cell>
          <cell r="E208">
            <v>717.07712739999999</v>
          </cell>
          <cell r="F208">
            <v>637.40189090000001</v>
          </cell>
          <cell r="G208">
            <v>1832.5304378999999</v>
          </cell>
          <cell r="H208">
            <v>18165.9539004</v>
          </cell>
          <cell r="I208"/>
          <cell r="J208"/>
          <cell r="K208">
            <v>3665.0608750000001</v>
          </cell>
          <cell r="L208">
            <v>73198.070966800005</v>
          </cell>
          <cell r="M208">
            <v>39965.971842400002</v>
          </cell>
          <cell r="N208">
            <v>787.07603189999998</v>
          </cell>
          <cell r="O208">
            <v>699.62313970000002</v>
          </cell>
          <cell r="P208">
            <v>2011.4165261999999</v>
          </cell>
          <cell r="Q208">
            <v>19939.259475700001</v>
          </cell>
          <cell r="R208"/>
          <cell r="S208"/>
          <cell r="T208">
            <v>4022.8330516999999</v>
          </cell>
          <cell r="U208">
            <v>73455.2610021</v>
          </cell>
          <cell r="V208">
            <v>40106.396987200002</v>
          </cell>
          <cell r="W208">
            <v>789.84151629999997</v>
          </cell>
          <cell r="X208">
            <v>702.08134719999998</v>
          </cell>
          <cell r="Y208">
            <v>2018.4838752000001</v>
          </cell>
          <cell r="Z208">
            <v>20009.318409799998</v>
          </cell>
          <cell r="AA208"/>
          <cell r="AB208"/>
          <cell r="AC208">
            <v>4036.9677489000001</v>
          </cell>
          <cell r="AD208">
            <v>73705.115739300003</v>
          </cell>
          <cell r="AE208">
            <v>40242.8170761</v>
          </cell>
          <cell r="AF208">
            <v>792.52812640000002</v>
          </cell>
          <cell r="AG208">
            <v>704.46944610000003</v>
          </cell>
          <cell r="AH208">
            <v>2025.3496560999999</v>
          </cell>
          <cell r="AI208">
            <v>20077.379197300001</v>
          </cell>
          <cell r="AJ208"/>
          <cell r="AK208"/>
          <cell r="AL208">
            <v>4050.6993121</v>
          </cell>
        </row>
        <row r="209">
          <cell r="B209" t="str">
            <v>Horas cheias - 1,15</v>
          </cell>
          <cell r="C209">
            <v>24375.8848168</v>
          </cell>
          <cell r="D209">
            <v>13309.174864099999</v>
          </cell>
          <cell r="E209">
            <v>262.10628789999998</v>
          </cell>
          <cell r="F209">
            <v>232.98336750000001</v>
          </cell>
          <cell r="G209">
            <v>669.82718179999995</v>
          </cell>
          <cell r="H209">
            <v>6640.0259717999998</v>
          </cell>
          <cell r="I209"/>
          <cell r="J209"/>
          <cell r="K209">
            <v>1339.6543631</v>
          </cell>
          <cell r="L209">
            <v>26753.9952514</v>
          </cell>
          <cell r="M209">
            <v>14607.617479</v>
          </cell>
          <cell r="N209">
            <v>287.67736830000001</v>
          </cell>
          <cell r="O209">
            <v>255.71321589999999</v>
          </cell>
          <cell r="P209">
            <v>735.17549650000001</v>
          </cell>
          <cell r="Q209">
            <v>7287.8266637999996</v>
          </cell>
          <cell r="R209"/>
          <cell r="S209"/>
          <cell r="T209">
            <v>1470.3509939999999</v>
          </cell>
          <cell r="U209">
            <v>26850.0509289</v>
          </cell>
          <cell r="V209">
            <v>14660.063649199999</v>
          </cell>
          <cell r="W209">
            <v>288.71022499999998</v>
          </cell>
          <cell r="X209">
            <v>256.63131090000002</v>
          </cell>
          <cell r="Y209">
            <v>737.81501960000003</v>
          </cell>
          <cell r="Z209">
            <v>7313.9923681</v>
          </cell>
          <cell r="AA209"/>
          <cell r="AB209"/>
          <cell r="AC209">
            <v>1475.6300383</v>
          </cell>
          <cell r="AD209">
            <v>26943.714951099999</v>
          </cell>
          <cell r="AE209">
            <v>14711.203981500001</v>
          </cell>
          <cell r="AF209">
            <v>289.71736509999999</v>
          </cell>
          <cell r="AG209">
            <v>257.52654699999999</v>
          </cell>
          <cell r="AH209">
            <v>740.38882149999995</v>
          </cell>
          <cell r="AI209">
            <v>7339.5065812000003</v>
          </cell>
          <cell r="AJ209"/>
          <cell r="AK209"/>
          <cell r="AL209">
            <v>1480.7776441999999</v>
          </cell>
        </row>
        <row r="210">
          <cell r="B210" t="str">
            <v>Horas cheias - 2,3</v>
          </cell>
          <cell r="C210">
            <v>42312.288052999997</v>
          </cell>
          <cell r="D210">
            <v>23102.408172399999</v>
          </cell>
          <cell r="E210">
            <v>454.97083950000001</v>
          </cell>
          <cell r="F210">
            <v>404.41852340000003</v>
          </cell>
          <cell r="G210">
            <v>1162.7032561000001</v>
          </cell>
          <cell r="H210">
            <v>11525.9279286</v>
          </cell>
          <cell r="I210"/>
          <cell r="J210"/>
          <cell r="K210">
            <v>2325.4065119000002</v>
          </cell>
          <cell r="L210">
            <v>46444.075715400002</v>
          </cell>
          <cell r="M210">
            <v>25358.354363400002</v>
          </cell>
          <cell r="N210">
            <v>499.39866360000002</v>
          </cell>
          <cell r="O210">
            <v>443.9099238</v>
          </cell>
          <cell r="P210">
            <v>1276.2410296999999</v>
          </cell>
          <cell r="Q210">
            <v>12651.4328119</v>
          </cell>
          <cell r="R210"/>
          <cell r="S210"/>
          <cell r="T210">
            <v>2552.4820577</v>
          </cell>
          <cell r="U210">
            <v>46605.210073200004</v>
          </cell>
          <cell r="V210">
            <v>25446.333338</v>
          </cell>
          <cell r="W210">
            <v>501.13129129999999</v>
          </cell>
          <cell r="X210">
            <v>445.45003630000002</v>
          </cell>
          <cell r="Y210">
            <v>1280.6688555999999</v>
          </cell>
          <cell r="Z210">
            <v>12695.3260417</v>
          </cell>
          <cell r="AA210"/>
          <cell r="AB210"/>
          <cell r="AC210">
            <v>2561.3377105999998</v>
          </cell>
          <cell r="AD210">
            <v>46761.400788200001</v>
          </cell>
          <cell r="AE210">
            <v>25531.613094600001</v>
          </cell>
          <cell r="AF210">
            <v>502.81076130000002</v>
          </cell>
          <cell r="AG210">
            <v>446.94289909999998</v>
          </cell>
          <cell r="AH210">
            <v>1284.9608346</v>
          </cell>
          <cell r="AI210">
            <v>12737.8726161</v>
          </cell>
          <cell r="AJ210"/>
          <cell r="AK210"/>
          <cell r="AL210">
            <v>2569.9216679000001</v>
          </cell>
        </row>
        <row r="211">
          <cell r="A211" t="str">
            <v>BTN_&lt;2,3_Tri_E_Horas de vazio</v>
          </cell>
          <cell r="B211" t="str">
            <v>Horas de vazio</v>
          </cell>
          <cell r="C211">
            <v>277625.36738930002</v>
          </cell>
          <cell r="D211">
            <v>118676.27587490001</v>
          </cell>
          <cell r="E211">
            <v>3427.4736714999999</v>
          </cell>
          <cell r="F211">
            <v>2142.171045</v>
          </cell>
          <cell r="G211">
            <v>5998.0789247000002</v>
          </cell>
          <cell r="H211">
            <v>11567.723641</v>
          </cell>
          <cell r="I211"/>
          <cell r="J211"/>
          <cell r="K211">
            <v>19707.973611000001</v>
          </cell>
          <cell r="L211">
            <v>278149.41096000001</v>
          </cell>
          <cell r="M211">
            <v>118900.2883262</v>
          </cell>
          <cell r="N211">
            <v>3433.9433448999998</v>
          </cell>
          <cell r="O211">
            <v>2146.2145912000001</v>
          </cell>
          <cell r="P211">
            <v>6009.4008543</v>
          </cell>
          <cell r="Q211">
            <v>11589.5587904</v>
          </cell>
          <cell r="R211"/>
          <cell r="S211"/>
          <cell r="T211">
            <v>19745.174234800001</v>
          </cell>
          <cell r="U211">
            <v>279119.45536379999</v>
          </cell>
          <cell r="V211">
            <v>119314.95237</v>
          </cell>
          <cell r="W211">
            <v>3445.9192023000001</v>
          </cell>
          <cell r="X211">
            <v>2153.6995016000001</v>
          </cell>
          <cell r="Y211">
            <v>6030.3586045000002</v>
          </cell>
          <cell r="Z211">
            <v>11629.9773069</v>
          </cell>
          <cell r="AA211"/>
          <cell r="AB211"/>
          <cell r="AC211">
            <v>19814.0354118</v>
          </cell>
          <cell r="AD211">
            <v>280063.74572409998</v>
          </cell>
          <cell r="AE211">
            <v>119718.6073549</v>
          </cell>
          <cell r="AF211">
            <v>3457.5771083999998</v>
          </cell>
          <cell r="AG211">
            <v>2160.9856928999998</v>
          </cell>
          <cell r="AH211">
            <v>6050.7599376999997</v>
          </cell>
          <cell r="AI211">
            <v>11669.3227386</v>
          </cell>
          <cell r="AJ211"/>
          <cell r="AK211"/>
          <cell r="AL211">
            <v>19881.068369199998</v>
          </cell>
        </row>
        <row r="212">
          <cell r="B212" t="str">
            <v>Horas de vazio - 1,15</v>
          </cell>
          <cell r="C212">
            <v>100440.0552187</v>
          </cell>
          <cell r="D212">
            <v>42935.023604299997</v>
          </cell>
          <cell r="E212">
            <v>1240.0006820000001</v>
          </cell>
          <cell r="F212">
            <v>775.00042640000004</v>
          </cell>
          <cell r="G212">
            <v>2170.0011927999999</v>
          </cell>
          <cell r="H212">
            <v>4185.0023011000003</v>
          </cell>
          <cell r="I212"/>
          <cell r="J212"/>
          <cell r="K212">
            <v>7130.0039201999998</v>
          </cell>
          <cell r="L212">
            <v>100555.52820270001</v>
          </cell>
          <cell r="M212">
            <v>42984.384740200003</v>
          </cell>
          <cell r="N212">
            <v>1241.4262739999999</v>
          </cell>
          <cell r="O212">
            <v>775.89142130000005</v>
          </cell>
          <cell r="P212">
            <v>2172.4959797000001</v>
          </cell>
          <cell r="Q212">
            <v>4189.8136751000002</v>
          </cell>
          <cell r="R212"/>
          <cell r="S212"/>
          <cell r="T212">
            <v>7138.2010762999998</v>
          </cell>
          <cell r="U212">
            <v>100916.925864</v>
          </cell>
          <cell r="V212">
            <v>43138.871086699997</v>
          </cell>
          <cell r="W212">
            <v>1245.8879734</v>
          </cell>
          <cell r="X212">
            <v>778.67998409999996</v>
          </cell>
          <cell r="Y212">
            <v>2180.3039543999998</v>
          </cell>
          <cell r="Z212">
            <v>4204.8719112999997</v>
          </cell>
          <cell r="AA212"/>
          <cell r="AB212"/>
          <cell r="AC212">
            <v>7163.8558480000002</v>
          </cell>
          <cell r="AD212">
            <v>101267.8677823</v>
          </cell>
          <cell r="AE212">
            <v>43288.887925900002</v>
          </cell>
          <cell r="AF212">
            <v>1250.2205901</v>
          </cell>
          <cell r="AG212">
            <v>781.38786909999999</v>
          </cell>
          <cell r="AH212">
            <v>2187.8860316999999</v>
          </cell>
          <cell r="AI212">
            <v>4219.4944910000004</v>
          </cell>
          <cell r="AJ212"/>
          <cell r="AK212"/>
          <cell r="AL212">
            <v>7188.7683919999999</v>
          </cell>
        </row>
        <row r="213">
          <cell r="B213" t="str">
            <v>Horas de vazio - 2,3</v>
          </cell>
          <cell r="C213">
            <v>177185.31217059999</v>
          </cell>
          <cell r="D213">
            <v>75741.252270600002</v>
          </cell>
          <cell r="E213">
            <v>2187.4729895</v>
          </cell>
          <cell r="F213">
            <v>1367.1706185999999</v>
          </cell>
          <cell r="G213">
            <v>3828.0777318999999</v>
          </cell>
          <cell r="H213">
            <v>7382.7213399000002</v>
          </cell>
          <cell r="I213"/>
          <cell r="J213"/>
          <cell r="K213">
            <v>12577.969690800001</v>
          </cell>
          <cell r="L213">
            <v>177593.88275729999</v>
          </cell>
          <cell r="M213">
            <v>75915.903586</v>
          </cell>
          <cell r="N213">
            <v>2192.5170708999999</v>
          </cell>
          <cell r="O213">
            <v>1370.3231699</v>
          </cell>
          <cell r="P213">
            <v>3836.9048745999999</v>
          </cell>
          <cell r="Q213">
            <v>7399.7451153000002</v>
          </cell>
          <cell r="R213"/>
          <cell r="S213"/>
          <cell r="T213">
            <v>12606.973158500001</v>
          </cell>
          <cell r="U213">
            <v>178202.5294998</v>
          </cell>
          <cell r="V213">
            <v>76176.081283299995</v>
          </cell>
          <cell r="W213">
            <v>2200.0312288999999</v>
          </cell>
          <cell r="X213">
            <v>1375.0195174999999</v>
          </cell>
          <cell r="Y213">
            <v>3850.0546500999999</v>
          </cell>
          <cell r="Z213">
            <v>7425.1053955999996</v>
          </cell>
          <cell r="AA213"/>
          <cell r="AB213"/>
          <cell r="AC213">
            <v>12650.1795638</v>
          </cell>
          <cell r="AD213">
            <v>178795.87794179999</v>
          </cell>
          <cell r="AE213">
            <v>76429.719429000004</v>
          </cell>
          <cell r="AF213">
            <v>2207.3565183000001</v>
          </cell>
          <cell r="AG213">
            <v>1379.5978238</v>
          </cell>
          <cell r="AH213">
            <v>3862.8739059999998</v>
          </cell>
          <cell r="AI213">
            <v>7449.8282476000004</v>
          </cell>
          <cell r="AJ213"/>
          <cell r="AK213"/>
          <cell r="AL213">
            <v>12692.2999772</v>
          </cell>
        </row>
        <row r="214">
          <cell r="B214" t="str">
            <v>VENDA A CLIENTES FINAIS EM BTN SOCIAL (&lt;= 2,3 kVA)</v>
          </cell>
          <cell r="C214">
            <v>25300.181506600002</v>
          </cell>
          <cell r="D214">
            <v>17800.5866585</v>
          </cell>
          <cell r="E214">
            <v>2032.0995875999999</v>
          </cell>
          <cell r="F214">
            <v>589.93707770000003</v>
          </cell>
          <cell r="G214">
            <v>2425.3961739000001</v>
          </cell>
          <cell r="H214">
            <v>10119.101717199999</v>
          </cell>
          <cell r="I214"/>
          <cell r="J214"/>
          <cell r="K214">
            <v>6486.5479206999998</v>
          </cell>
          <cell r="L214">
            <v>25073.558432999998</v>
          </cell>
          <cell r="M214">
            <v>17703.356855900001</v>
          </cell>
          <cell r="N214">
            <v>2013.9201278</v>
          </cell>
          <cell r="O214">
            <v>584.65757689999998</v>
          </cell>
          <cell r="P214">
            <v>2403.6889973000002</v>
          </cell>
          <cell r="Q214">
            <v>10104.784441899999</v>
          </cell>
          <cell r="R214"/>
          <cell r="S214"/>
          <cell r="T214">
            <v>6502.5717935000002</v>
          </cell>
          <cell r="U214">
            <v>25168.0766329</v>
          </cell>
          <cell r="V214">
            <v>17761.939906200001</v>
          </cell>
          <cell r="W214">
            <v>2021.5118067000001</v>
          </cell>
          <cell r="X214">
            <v>586.8615135</v>
          </cell>
          <cell r="Y214">
            <v>2412.7499551999999</v>
          </cell>
          <cell r="Z214">
            <v>10132.870586999999</v>
          </cell>
          <cell r="AA214"/>
          <cell r="AB214"/>
          <cell r="AC214">
            <v>6518.0436761000001</v>
          </cell>
          <cell r="AD214">
            <v>25261.6281676</v>
          </cell>
          <cell r="AE214">
            <v>17820.0057978</v>
          </cell>
          <cell r="AF214">
            <v>2029.0258537</v>
          </cell>
          <cell r="AG214">
            <v>589.04290879999996</v>
          </cell>
          <cell r="AH214">
            <v>2421.7182572000002</v>
          </cell>
          <cell r="AI214">
            <v>10160.7701251</v>
          </cell>
          <cell r="AJ214"/>
          <cell r="AK214"/>
          <cell r="AL214">
            <v>6533.4579609000002</v>
          </cell>
        </row>
        <row r="215">
          <cell r="B215" t="str">
            <v>Potência</v>
          </cell>
          <cell r="C215"/>
          <cell r="D215">
            <v>4265.4696000000004</v>
          </cell>
          <cell r="E215"/>
          <cell r="F215"/>
          <cell r="G215"/>
          <cell r="H215">
            <v>5235.8591040000001</v>
          </cell>
          <cell r="I215"/>
          <cell r="J215"/>
          <cell r="K215">
            <v>4979.04</v>
          </cell>
          <cell r="L215"/>
          <cell r="M215">
            <v>4289.5230000000001</v>
          </cell>
          <cell r="N215"/>
          <cell r="O215"/>
          <cell r="P215"/>
          <cell r="Q215">
            <v>5265.3892560000004</v>
          </cell>
          <cell r="R215"/>
          <cell r="S215"/>
          <cell r="T215">
            <v>5008.5600000000004</v>
          </cell>
          <cell r="U215"/>
          <cell r="V215">
            <v>4297.5407999999998</v>
          </cell>
          <cell r="W215"/>
          <cell r="X215"/>
          <cell r="Y215"/>
          <cell r="Z215">
            <v>5275.2326400000002</v>
          </cell>
          <cell r="AA215"/>
          <cell r="AB215"/>
          <cell r="AC215">
            <v>5018.3999999999996</v>
          </cell>
          <cell r="AD215"/>
          <cell r="AE215">
            <v>4305.5586000000003</v>
          </cell>
          <cell r="AF215"/>
          <cell r="AG215"/>
          <cell r="AH215"/>
          <cell r="AI215">
            <v>5285.076024</v>
          </cell>
          <cell r="AJ215"/>
          <cell r="AK215"/>
          <cell r="AL215">
            <v>5028.24</v>
          </cell>
        </row>
        <row r="216">
          <cell r="B216" t="str">
            <v>Tarifa Simples</v>
          </cell>
          <cell r="C216"/>
          <cell r="D216">
            <v>4249.4340000000002</v>
          </cell>
          <cell r="E216"/>
          <cell r="F216"/>
          <cell r="G216"/>
          <cell r="H216">
            <v>5216.2039199999999</v>
          </cell>
          <cell r="I216"/>
          <cell r="J216"/>
          <cell r="K216">
            <v>4969.2</v>
          </cell>
          <cell r="L216"/>
          <cell r="M216">
            <v>4273.4874</v>
          </cell>
          <cell r="N216"/>
          <cell r="O216"/>
          <cell r="P216"/>
          <cell r="Q216">
            <v>5245.7340720000002</v>
          </cell>
          <cell r="R216"/>
          <cell r="S216"/>
          <cell r="T216">
            <v>4998.72</v>
          </cell>
          <cell r="U216"/>
          <cell r="V216">
            <v>4281.5051999999996</v>
          </cell>
          <cell r="W216"/>
          <cell r="X216"/>
          <cell r="Y216"/>
          <cell r="Z216">
            <v>5255.577456</v>
          </cell>
          <cell r="AA216"/>
          <cell r="AB216"/>
          <cell r="AC216">
            <v>5008.5600000000004</v>
          </cell>
          <cell r="AD216"/>
          <cell r="AE216">
            <v>4289.5230000000001</v>
          </cell>
          <cell r="AF216"/>
          <cell r="AG216"/>
          <cell r="AH216"/>
          <cell r="AI216">
            <v>5265.4208399999998</v>
          </cell>
          <cell r="AJ216"/>
          <cell r="AK216"/>
          <cell r="AL216">
            <v>5018.3999999999996</v>
          </cell>
        </row>
        <row r="217">
          <cell r="A217" t="str">
            <v>BTN_Simples_P_Social_1,15</v>
          </cell>
          <cell r="B217" t="str">
            <v>1,15</v>
          </cell>
          <cell r="C217"/>
          <cell r="D217">
            <v>3848.5439999999999</v>
          </cell>
          <cell r="E217"/>
          <cell r="F217"/>
          <cell r="G217"/>
          <cell r="H217">
            <v>4724.8243199999997</v>
          </cell>
          <cell r="I217"/>
          <cell r="J217"/>
          <cell r="K217">
            <v>4723.2</v>
          </cell>
          <cell r="L217"/>
          <cell r="M217">
            <v>3872.5974000000001</v>
          </cell>
          <cell r="N217"/>
          <cell r="O217"/>
          <cell r="P217"/>
          <cell r="Q217">
            <v>4754.354472</v>
          </cell>
          <cell r="R217"/>
          <cell r="S217"/>
          <cell r="T217">
            <v>4752.72</v>
          </cell>
          <cell r="U217"/>
          <cell r="V217">
            <v>3880.6152000000002</v>
          </cell>
          <cell r="W217"/>
          <cell r="X217"/>
          <cell r="Y217"/>
          <cell r="Z217">
            <v>4764.1978559999998</v>
          </cell>
          <cell r="AA217"/>
          <cell r="AB217"/>
          <cell r="AC217">
            <v>4762.5600000000004</v>
          </cell>
          <cell r="AD217"/>
          <cell r="AE217">
            <v>3888.6329999999998</v>
          </cell>
          <cell r="AF217"/>
          <cell r="AG217"/>
          <cell r="AH217"/>
          <cell r="AI217">
            <v>4774.0412399999996</v>
          </cell>
          <cell r="AJ217"/>
          <cell r="AK217"/>
          <cell r="AL217">
            <v>4772.3999999999996</v>
          </cell>
        </row>
        <row r="218">
          <cell r="A218" t="str">
            <v>BTN_Simples_P_Social_2,3</v>
          </cell>
          <cell r="B218" t="str">
            <v>2,3</v>
          </cell>
          <cell r="C218"/>
          <cell r="D218">
            <v>400.89</v>
          </cell>
          <cell r="E218"/>
          <cell r="F218"/>
          <cell r="G218"/>
          <cell r="H218">
            <v>491.37959999999998</v>
          </cell>
          <cell r="I218"/>
          <cell r="J218"/>
          <cell r="K218">
            <v>246</v>
          </cell>
          <cell r="L218"/>
          <cell r="M218">
            <v>400.89</v>
          </cell>
          <cell r="N218"/>
          <cell r="O218"/>
          <cell r="P218"/>
          <cell r="Q218">
            <v>491.37959999999998</v>
          </cell>
          <cell r="R218"/>
          <cell r="S218"/>
          <cell r="T218">
            <v>246</v>
          </cell>
          <cell r="U218"/>
          <cell r="V218">
            <v>400.89</v>
          </cell>
          <cell r="W218"/>
          <cell r="X218"/>
          <cell r="Y218"/>
          <cell r="Z218">
            <v>491.37959999999998</v>
          </cell>
          <cell r="AA218"/>
          <cell r="AB218"/>
          <cell r="AC218">
            <v>246</v>
          </cell>
          <cell r="AD218"/>
          <cell r="AE218">
            <v>400.89</v>
          </cell>
          <cell r="AF218"/>
          <cell r="AG218"/>
          <cell r="AH218"/>
          <cell r="AI218">
            <v>491.37959999999998</v>
          </cell>
          <cell r="AJ218"/>
          <cell r="AK218"/>
          <cell r="AL218">
            <v>246</v>
          </cell>
        </row>
        <row r="219">
          <cell r="B219" t="str">
            <v>Tarifa_bi-horária</v>
          </cell>
          <cell r="C219"/>
          <cell r="D219"/>
          <cell r="E219"/>
          <cell r="F219"/>
          <cell r="G219"/>
          <cell r="H219"/>
          <cell r="I219"/>
          <cell r="J219"/>
          <cell r="K219"/>
          <cell r="L219"/>
          <cell r="M219"/>
          <cell r="N219"/>
          <cell r="O219"/>
          <cell r="P219"/>
          <cell r="Q219"/>
          <cell r="R219"/>
          <cell r="S219"/>
          <cell r="T219"/>
          <cell r="U219"/>
          <cell r="V219"/>
          <cell r="W219"/>
          <cell r="X219"/>
          <cell r="Y219"/>
          <cell r="Z219"/>
          <cell r="AA219"/>
          <cell r="AB219"/>
          <cell r="AC219"/>
          <cell r="AD219"/>
          <cell r="AE219"/>
          <cell r="AF219"/>
          <cell r="AG219"/>
          <cell r="AH219"/>
          <cell r="AI219"/>
          <cell r="AJ219"/>
          <cell r="AK219"/>
          <cell r="AL219"/>
        </row>
        <row r="220">
          <cell r="A220" t="str">
            <v>BTN_Bi_P_Social_1,15</v>
          </cell>
          <cell r="B220" t="str">
            <v>1,15</v>
          </cell>
          <cell r="C220"/>
          <cell r="D220"/>
          <cell r="E220"/>
          <cell r="F220"/>
          <cell r="G220"/>
          <cell r="H220"/>
          <cell r="I220"/>
          <cell r="J220"/>
          <cell r="K220"/>
          <cell r="L220"/>
          <cell r="M220"/>
          <cell r="N220"/>
          <cell r="O220"/>
          <cell r="P220"/>
          <cell r="Q220"/>
          <cell r="R220"/>
          <cell r="S220"/>
          <cell r="T220"/>
          <cell r="U220"/>
          <cell r="V220"/>
          <cell r="W220"/>
          <cell r="X220"/>
          <cell r="Y220"/>
          <cell r="Z220"/>
          <cell r="AA220"/>
          <cell r="AB220"/>
          <cell r="AC220"/>
          <cell r="AD220"/>
          <cell r="AE220"/>
          <cell r="AF220"/>
          <cell r="AG220"/>
          <cell r="AH220"/>
          <cell r="AI220"/>
          <cell r="AJ220"/>
          <cell r="AK220"/>
          <cell r="AL220"/>
        </row>
        <row r="221">
          <cell r="A221" t="str">
            <v>BTN_Bi_P_Social_2,3</v>
          </cell>
          <cell r="B221" t="str">
            <v>2,3</v>
          </cell>
          <cell r="C221"/>
          <cell r="D221"/>
          <cell r="E221"/>
          <cell r="F221"/>
          <cell r="G221"/>
          <cell r="H221"/>
          <cell r="I221"/>
          <cell r="J221"/>
          <cell r="K221"/>
          <cell r="L221"/>
          <cell r="M221"/>
          <cell r="N221"/>
          <cell r="O221"/>
          <cell r="P221"/>
          <cell r="Q221"/>
          <cell r="R221"/>
          <cell r="S221"/>
          <cell r="T221"/>
          <cell r="U221"/>
          <cell r="V221"/>
          <cell r="W221"/>
          <cell r="X221"/>
          <cell r="Y221"/>
          <cell r="Z221"/>
          <cell r="AA221"/>
          <cell r="AB221"/>
          <cell r="AC221"/>
          <cell r="AD221"/>
          <cell r="AE221"/>
          <cell r="AF221"/>
          <cell r="AG221"/>
          <cell r="AH221"/>
          <cell r="AI221"/>
          <cell r="AJ221"/>
          <cell r="AK221"/>
          <cell r="AL221"/>
        </row>
        <row r="222">
          <cell r="B222" t="str">
            <v>Tarifa Tri-horária</v>
          </cell>
          <cell r="C222"/>
          <cell r="D222">
            <v>16.035599999999999</v>
          </cell>
          <cell r="E222"/>
          <cell r="F222"/>
          <cell r="G222"/>
          <cell r="H222">
            <v>19.655183999999998</v>
          </cell>
          <cell r="I222"/>
          <cell r="J222"/>
          <cell r="K222">
            <v>9.84</v>
          </cell>
          <cell r="L222"/>
          <cell r="M222">
            <v>16.035599999999999</v>
          </cell>
          <cell r="N222"/>
          <cell r="O222"/>
          <cell r="P222"/>
          <cell r="Q222">
            <v>19.655183999999998</v>
          </cell>
          <cell r="R222"/>
          <cell r="S222"/>
          <cell r="T222">
            <v>9.84</v>
          </cell>
          <cell r="U222"/>
          <cell r="V222">
            <v>16.035599999999999</v>
          </cell>
          <cell r="W222"/>
          <cell r="X222"/>
          <cell r="Y222"/>
          <cell r="Z222">
            <v>19.655183999999998</v>
          </cell>
          <cell r="AA222"/>
          <cell r="AB222"/>
          <cell r="AC222">
            <v>9.84</v>
          </cell>
          <cell r="AD222"/>
          <cell r="AE222">
            <v>16.035599999999999</v>
          </cell>
          <cell r="AF222"/>
          <cell r="AG222"/>
          <cell r="AH222"/>
          <cell r="AI222">
            <v>19.655183999999998</v>
          </cell>
          <cell r="AJ222"/>
          <cell r="AK222"/>
          <cell r="AL222">
            <v>9.84</v>
          </cell>
        </row>
        <row r="223">
          <cell r="A223" t="str">
            <v>BTN_Tri_P_Social_1,15</v>
          </cell>
          <cell r="B223" t="str">
            <v>1,15</v>
          </cell>
          <cell r="C223"/>
          <cell r="D223"/>
          <cell r="E223"/>
          <cell r="F223"/>
          <cell r="G223"/>
          <cell r="H223"/>
          <cell r="I223"/>
          <cell r="J223"/>
          <cell r="K223"/>
          <cell r="L223"/>
          <cell r="M223"/>
          <cell r="N223"/>
          <cell r="O223"/>
          <cell r="P223"/>
          <cell r="Q223"/>
          <cell r="R223"/>
          <cell r="S223"/>
          <cell r="T223"/>
          <cell r="U223"/>
          <cell r="V223"/>
          <cell r="W223"/>
          <cell r="X223"/>
          <cell r="Y223"/>
          <cell r="Z223"/>
          <cell r="AA223"/>
          <cell r="AB223"/>
          <cell r="AC223"/>
          <cell r="AD223"/>
          <cell r="AE223"/>
          <cell r="AF223"/>
          <cell r="AG223"/>
          <cell r="AH223"/>
          <cell r="AI223"/>
          <cell r="AJ223"/>
          <cell r="AK223"/>
          <cell r="AL223"/>
        </row>
        <row r="224">
          <cell r="A224" t="str">
            <v>BTN_Tri_P_Social_2,3</v>
          </cell>
          <cell r="B224" t="str">
            <v>2,3</v>
          </cell>
          <cell r="C224"/>
          <cell r="D224">
            <v>16.035599999999999</v>
          </cell>
          <cell r="E224"/>
          <cell r="F224"/>
          <cell r="G224"/>
          <cell r="H224">
            <v>19.655183999999998</v>
          </cell>
          <cell r="I224"/>
          <cell r="J224"/>
          <cell r="K224">
            <v>9.84</v>
          </cell>
          <cell r="L224"/>
          <cell r="M224">
            <v>16.035599999999999</v>
          </cell>
          <cell r="N224"/>
          <cell r="O224"/>
          <cell r="P224"/>
          <cell r="Q224">
            <v>19.655183999999998</v>
          </cell>
          <cell r="R224"/>
          <cell r="S224"/>
          <cell r="T224">
            <v>9.84</v>
          </cell>
          <cell r="U224"/>
          <cell r="V224">
            <v>16.035599999999999</v>
          </cell>
          <cell r="W224"/>
          <cell r="X224"/>
          <cell r="Y224"/>
          <cell r="Z224">
            <v>19.655183999999998</v>
          </cell>
          <cell r="AA224"/>
          <cell r="AB224"/>
          <cell r="AC224">
            <v>9.84</v>
          </cell>
          <cell r="AD224"/>
          <cell r="AE224">
            <v>16.035599999999999</v>
          </cell>
          <cell r="AF224"/>
          <cell r="AG224"/>
          <cell r="AH224"/>
          <cell r="AI224">
            <v>19.655183999999998</v>
          </cell>
          <cell r="AJ224"/>
          <cell r="AK224"/>
          <cell r="AL224">
            <v>9.84</v>
          </cell>
        </row>
        <row r="225">
          <cell r="B225" t="str">
            <v>Energia Activa</v>
          </cell>
          <cell r="C225">
            <v>25300.181506600002</v>
          </cell>
          <cell r="D225">
            <v>13535.1170585</v>
          </cell>
          <cell r="E225">
            <v>2032.0995875999999</v>
          </cell>
          <cell r="F225">
            <v>589.93707770000003</v>
          </cell>
          <cell r="G225">
            <v>2425.3961739000001</v>
          </cell>
          <cell r="H225">
            <v>4883.2426132000001</v>
          </cell>
          <cell r="I225"/>
          <cell r="J225"/>
          <cell r="K225">
            <v>1507.5079207000001</v>
          </cell>
          <cell r="L225">
            <v>25073.558432999998</v>
          </cell>
          <cell r="M225">
            <v>13413.8338559</v>
          </cell>
          <cell r="N225">
            <v>2013.9201278</v>
          </cell>
          <cell r="O225">
            <v>584.65757689999998</v>
          </cell>
          <cell r="P225">
            <v>2403.6889973000002</v>
          </cell>
          <cell r="Q225">
            <v>4839.3951858999999</v>
          </cell>
          <cell r="R225"/>
          <cell r="S225"/>
          <cell r="T225">
            <v>1494.0117935000001</v>
          </cell>
          <cell r="U225">
            <v>25168.0766329</v>
          </cell>
          <cell r="V225">
            <v>13464.3991062</v>
          </cell>
          <cell r="W225">
            <v>2021.5118067000001</v>
          </cell>
          <cell r="X225">
            <v>586.8615135</v>
          </cell>
          <cell r="Y225">
            <v>2412.7499551999999</v>
          </cell>
          <cell r="Z225">
            <v>4857.6379470000002</v>
          </cell>
          <cell r="AA225"/>
          <cell r="AB225"/>
          <cell r="AC225">
            <v>1499.6436761</v>
          </cell>
          <cell r="AD225">
            <v>25261.6281676</v>
          </cell>
          <cell r="AE225">
            <v>13514.4471978</v>
          </cell>
          <cell r="AF225">
            <v>2029.0258537</v>
          </cell>
          <cell r="AG225">
            <v>589.04290879999996</v>
          </cell>
          <cell r="AH225">
            <v>2421.7182572000002</v>
          </cell>
          <cell r="AI225">
            <v>4875.6941010999999</v>
          </cell>
          <cell r="AJ225"/>
          <cell r="AK225"/>
          <cell r="AL225">
            <v>1505.2179609</v>
          </cell>
        </row>
        <row r="226">
          <cell r="B226" t="str">
            <v>Tarifa Simples</v>
          </cell>
          <cell r="C226">
            <v>25287.832306200002</v>
          </cell>
          <cell r="D226">
            <v>13528.3351583</v>
          </cell>
          <cell r="E226">
            <v>2030.8880866</v>
          </cell>
          <cell r="F226">
            <v>589.61267090000001</v>
          </cell>
          <cell r="G226">
            <v>2423.9632004999999</v>
          </cell>
          <cell r="H226">
            <v>4880.6826606000004</v>
          </cell>
          <cell r="I226"/>
          <cell r="J226"/>
          <cell r="K226">
            <v>1506.7879356999999</v>
          </cell>
          <cell r="L226">
            <v>25063.0955335</v>
          </cell>
          <cell r="M226">
            <v>13408.1068086</v>
          </cell>
          <cell r="N226">
            <v>2012.839279</v>
          </cell>
          <cell r="O226">
            <v>584.3726934</v>
          </cell>
          <cell r="P226">
            <v>2402.4210742999999</v>
          </cell>
          <cell r="Q226">
            <v>4837.3072983000002</v>
          </cell>
          <cell r="R226"/>
          <cell r="S226"/>
          <cell r="T226">
            <v>1493.3968844999999</v>
          </cell>
          <cell r="U226">
            <v>25157.578736399999</v>
          </cell>
          <cell r="V226">
            <v>13458.6528731</v>
          </cell>
          <cell r="W226">
            <v>2020.427308</v>
          </cell>
          <cell r="X226">
            <v>586.57566989999998</v>
          </cell>
          <cell r="Y226">
            <v>2411.4777543999999</v>
          </cell>
          <cell r="Z226">
            <v>4855.5430458999999</v>
          </cell>
          <cell r="AA226"/>
          <cell r="AB226"/>
          <cell r="AC226">
            <v>1499.0267126000001</v>
          </cell>
          <cell r="AD226">
            <v>25251.092488599999</v>
          </cell>
          <cell r="AE226">
            <v>13508.6803081</v>
          </cell>
          <cell r="AF226">
            <v>2027.9374799</v>
          </cell>
          <cell r="AG226">
            <v>588.75604220000002</v>
          </cell>
          <cell r="AH226">
            <v>2420.4415075000002</v>
          </cell>
          <cell r="AI226">
            <v>4873.5916850000003</v>
          </cell>
          <cell r="AJ226"/>
          <cell r="AK226"/>
          <cell r="AL226">
            <v>1504.5987751</v>
          </cell>
        </row>
        <row r="227">
          <cell r="A227" t="str">
            <v>BTN_Social_&lt;2,3_E_Energia Simples</v>
          </cell>
          <cell r="B227" t="str">
            <v>Energia Simples</v>
          </cell>
          <cell r="C227">
            <v>25287.832306200002</v>
          </cell>
          <cell r="D227">
            <v>13528.3351583</v>
          </cell>
          <cell r="E227">
            <v>2030.8880866</v>
          </cell>
          <cell r="F227">
            <v>589.61267090000001</v>
          </cell>
          <cell r="G227">
            <v>2423.9632004999999</v>
          </cell>
          <cell r="H227">
            <v>4880.6826606000004</v>
          </cell>
          <cell r="I227"/>
          <cell r="J227"/>
          <cell r="K227">
            <v>1506.7879356999999</v>
          </cell>
          <cell r="L227">
            <v>25063.0955335</v>
          </cell>
          <cell r="M227">
            <v>13408.1068086</v>
          </cell>
          <cell r="N227">
            <v>2012.839279</v>
          </cell>
          <cell r="O227">
            <v>584.3726934</v>
          </cell>
          <cell r="P227">
            <v>2402.4210742999999</v>
          </cell>
          <cell r="Q227">
            <v>4837.3072983000002</v>
          </cell>
          <cell r="R227"/>
          <cell r="S227"/>
          <cell r="T227">
            <v>1493.3968844999999</v>
          </cell>
          <cell r="U227">
            <v>25157.578736399999</v>
          </cell>
          <cell r="V227">
            <v>13458.6528731</v>
          </cell>
          <cell r="W227">
            <v>2020.427308</v>
          </cell>
          <cell r="X227">
            <v>586.57566989999998</v>
          </cell>
          <cell r="Y227">
            <v>2411.4777543999999</v>
          </cell>
          <cell r="Z227">
            <v>4855.5430458999999</v>
          </cell>
          <cell r="AA227"/>
          <cell r="AB227"/>
          <cell r="AC227">
            <v>1499.0267126000001</v>
          </cell>
          <cell r="AD227">
            <v>25251.092488599999</v>
          </cell>
          <cell r="AE227">
            <v>13508.6803081</v>
          </cell>
          <cell r="AF227">
            <v>2027.9374799</v>
          </cell>
          <cell r="AG227">
            <v>588.75604220000002</v>
          </cell>
          <cell r="AH227">
            <v>2420.4415075000002</v>
          </cell>
          <cell r="AI227">
            <v>4873.5916850000003</v>
          </cell>
          <cell r="AJ227"/>
          <cell r="AK227"/>
          <cell r="AL227">
            <v>1504.5987751</v>
          </cell>
        </row>
        <row r="228">
          <cell r="B228" t="str">
            <v>Energia Simples - 1,15</v>
          </cell>
          <cell r="C228">
            <v>24822.045377099999</v>
          </cell>
          <cell r="D228">
            <v>13279.151218200001</v>
          </cell>
          <cell r="E228">
            <v>1993.4803279</v>
          </cell>
          <cell r="F228">
            <v>578.75235350000003</v>
          </cell>
          <cell r="G228">
            <v>2379.3152306000002</v>
          </cell>
          <cell r="H228">
            <v>4790.7833695999998</v>
          </cell>
          <cell r="I228"/>
          <cell r="J228"/>
          <cell r="K228">
            <v>1479.0337919000001</v>
          </cell>
          <cell r="L228">
            <v>24715.848127099998</v>
          </cell>
          <cell r="M228">
            <v>13222.3384417</v>
          </cell>
          <cell r="N228">
            <v>1984.951534</v>
          </cell>
          <cell r="O228">
            <v>576.27625160000002</v>
          </cell>
          <cell r="P228">
            <v>2369.1357011999999</v>
          </cell>
          <cell r="Q228">
            <v>4770.2867496999997</v>
          </cell>
          <cell r="R228"/>
          <cell r="S228"/>
          <cell r="T228">
            <v>1472.7059767999999</v>
          </cell>
          <cell r="U228">
            <v>24809.4169091</v>
          </cell>
          <cell r="V228">
            <v>13272.3953153</v>
          </cell>
          <cell r="W228">
            <v>1992.4661249000001</v>
          </cell>
          <cell r="X228">
            <v>578.45790710000006</v>
          </cell>
          <cell r="Y228">
            <v>2378.1047293000001</v>
          </cell>
          <cell r="Z228">
            <v>4788.3460091999996</v>
          </cell>
          <cell r="AA228"/>
          <cell r="AB228"/>
          <cell r="AC228">
            <v>1478.2813188</v>
          </cell>
          <cell r="AD228">
            <v>24902.057633500001</v>
          </cell>
          <cell r="AE228">
            <v>13321.9557028</v>
          </cell>
          <cell r="AF228">
            <v>1999.9061830999999</v>
          </cell>
          <cell r="AG228">
            <v>580.61792409999998</v>
          </cell>
          <cell r="AH228">
            <v>2386.9847983999998</v>
          </cell>
          <cell r="AI228">
            <v>4806.2261495000002</v>
          </cell>
          <cell r="AJ228"/>
          <cell r="AK228"/>
          <cell r="AL228">
            <v>1483.8013613000001</v>
          </cell>
        </row>
        <row r="229">
          <cell r="B229" t="str">
            <v>Energia Simples - 2,3</v>
          </cell>
          <cell r="C229">
            <v>465.78692910000001</v>
          </cell>
          <cell r="D229">
            <v>249.1839401</v>
          </cell>
          <cell r="E229">
            <v>37.407758700000002</v>
          </cell>
          <cell r="F229">
            <v>10.8603174</v>
          </cell>
          <cell r="G229">
            <v>44.6479699</v>
          </cell>
          <cell r="H229">
            <v>89.899291000000005</v>
          </cell>
          <cell r="I229"/>
          <cell r="J229"/>
          <cell r="K229">
            <v>27.754143800000001</v>
          </cell>
          <cell r="L229">
            <v>347.24740639999999</v>
          </cell>
          <cell r="M229">
            <v>185.76836689999999</v>
          </cell>
          <cell r="N229">
            <v>27.887744999999999</v>
          </cell>
          <cell r="O229">
            <v>8.0964417999999991</v>
          </cell>
          <cell r="P229">
            <v>33.285373100000001</v>
          </cell>
          <cell r="Q229">
            <v>67.020548599999998</v>
          </cell>
          <cell r="R229"/>
          <cell r="S229"/>
          <cell r="T229">
            <v>20.6909077</v>
          </cell>
          <cell r="U229">
            <v>348.16182730000003</v>
          </cell>
          <cell r="V229">
            <v>186.2575578</v>
          </cell>
          <cell r="W229">
            <v>27.9611831</v>
          </cell>
          <cell r="X229">
            <v>8.1177627999999995</v>
          </cell>
          <cell r="Y229">
            <v>33.3730251</v>
          </cell>
          <cell r="Z229">
            <v>67.197036699999998</v>
          </cell>
          <cell r="AA229"/>
          <cell r="AB229"/>
          <cell r="AC229">
            <v>20.745393799999999</v>
          </cell>
          <cell r="AD229">
            <v>349.03485510000002</v>
          </cell>
          <cell r="AE229">
            <v>186.72460530000001</v>
          </cell>
          <cell r="AF229">
            <v>28.0312968</v>
          </cell>
          <cell r="AG229">
            <v>8.1381180999999998</v>
          </cell>
          <cell r="AH229">
            <v>33.456709099999998</v>
          </cell>
          <cell r="AI229">
            <v>67.365535499999993</v>
          </cell>
          <cell r="AJ229"/>
          <cell r="AK229"/>
          <cell r="AL229">
            <v>20.797413800000001</v>
          </cell>
        </row>
        <row r="230">
          <cell r="B230" t="str">
            <v>Tarifa_bi-horária</v>
          </cell>
          <cell r="C230"/>
          <cell r="D230"/>
          <cell r="E230"/>
          <cell r="F230"/>
          <cell r="G230"/>
          <cell r="H230"/>
          <cell r="I230"/>
          <cell r="J230"/>
          <cell r="K230"/>
          <cell r="L230"/>
          <cell r="M230"/>
          <cell r="N230"/>
          <cell r="O230"/>
          <cell r="P230"/>
          <cell r="Q230"/>
          <cell r="R230"/>
          <cell r="S230"/>
          <cell r="T230"/>
          <cell r="U230"/>
          <cell r="V230"/>
          <cell r="W230"/>
          <cell r="X230"/>
          <cell r="Y230"/>
          <cell r="Z230"/>
          <cell r="AA230"/>
          <cell r="AB230"/>
          <cell r="AC230"/>
          <cell r="AD230"/>
          <cell r="AE230"/>
          <cell r="AF230"/>
          <cell r="AG230"/>
          <cell r="AH230"/>
          <cell r="AI230"/>
          <cell r="AJ230"/>
          <cell r="AK230"/>
          <cell r="AL230"/>
        </row>
        <row r="231">
          <cell r="A231" t="str">
            <v>BTN_Social_&lt;2,3_Bi_E_Horas fora de vazio</v>
          </cell>
          <cell r="B231" t="str">
            <v>Horas fora de vazio</v>
          </cell>
          <cell r="C231"/>
          <cell r="D231"/>
          <cell r="E231"/>
          <cell r="F231"/>
          <cell r="G231"/>
          <cell r="H231"/>
          <cell r="I231"/>
          <cell r="J231"/>
          <cell r="K231"/>
          <cell r="L231"/>
          <cell r="M231"/>
          <cell r="N231"/>
          <cell r="O231"/>
          <cell r="P231"/>
          <cell r="Q231"/>
          <cell r="R231"/>
          <cell r="S231"/>
          <cell r="T231"/>
          <cell r="U231"/>
          <cell r="V231"/>
          <cell r="W231"/>
          <cell r="X231"/>
          <cell r="Y231"/>
          <cell r="Z231"/>
          <cell r="AA231"/>
          <cell r="AB231"/>
          <cell r="AC231"/>
          <cell r="AD231"/>
          <cell r="AE231"/>
          <cell r="AF231"/>
          <cell r="AG231"/>
          <cell r="AH231"/>
          <cell r="AI231"/>
          <cell r="AJ231"/>
          <cell r="AK231"/>
          <cell r="AL231"/>
        </row>
        <row r="232">
          <cell r="B232" t="str">
            <v>Horas fora de vazio - 1,15</v>
          </cell>
          <cell r="C232"/>
          <cell r="D232"/>
          <cell r="E232"/>
          <cell r="F232"/>
          <cell r="G232"/>
          <cell r="H232"/>
          <cell r="I232"/>
          <cell r="J232"/>
          <cell r="K232"/>
          <cell r="L232"/>
          <cell r="M232"/>
          <cell r="N232"/>
          <cell r="O232"/>
          <cell r="P232"/>
          <cell r="Q232"/>
          <cell r="R232"/>
          <cell r="S232"/>
          <cell r="T232"/>
          <cell r="U232"/>
          <cell r="V232"/>
          <cell r="W232"/>
          <cell r="X232"/>
          <cell r="Y232"/>
          <cell r="Z232"/>
          <cell r="AA232"/>
          <cell r="AB232"/>
          <cell r="AC232"/>
          <cell r="AD232"/>
          <cell r="AE232"/>
          <cell r="AF232"/>
          <cell r="AG232"/>
          <cell r="AH232"/>
          <cell r="AI232"/>
          <cell r="AJ232"/>
          <cell r="AK232"/>
          <cell r="AL232"/>
        </row>
        <row r="233">
          <cell r="B233" t="str">
            <v>Horas fora de vazio - 2,3</v>
          </cell>
          <cell r="C233"/>
          <cell r="D233"/>
          <cell r="E233"/>
          <cell r="F233"/>
          <cell r="G233"/>
          <cell r="H233"/>
          <cell r="I233"/>
          <cell r="J233"/>
          <cell r="K233"/>
          <cell r="L233"/>
          <cell r="M233"/>
          <cell r="N233"/>
          <cell r="O233"/>
          <cell r="P233"/>
          <cell r="Q233"/>
          <cell r="R233"/>
          <cell r="S233"/>
          <cell r="T233"/>
          <cell r="U233"/>
          <cell r="V233"/>
          <cell r="W233"/>
          <cell r="X233"/>
          <cell r="Y233"/>
          <cell r="Z233"/>
          <cell r="AA233"/>
          <cell r="AB233"/>
          <cell r="AC233"/>
          <cell r="AD233"/>
          <cell r="AE233"/>
          <cell r="AF233"/>
          <cell r="AG233"/>
          <cell r="AH233"/>
          <cell r="AI233"/>
          <cell r="AJ233"/>
          <cell r="AK233"/>
          <cell r="AL233"/>
        </row>
        <row r="234">
          <cell r="A234" t="str">
            <v>BTN_Social_&lt;2,3_Bi_E_Horas de vazio</v>
          </cell>
          <cell r="B234" t="str">
            <v>Horas de vazio</v>
          </cell>
          <cell r="C234"/>
          <cell r="D234"/>
          <cell r="E234"/>
          <cell r="F234"/>
          <cell r="G234"/>
          <cell r="H234"/>
          <cell r="I234"/>
          <cell r="J234"/>
          <cell r="K234"/>
          <cell r="L234"/>
          <cell r="M234"/>
          <cell r="N234"/>
          <cell r="O234"/>
          <cell r="P234"/>
          <cell r="Q234"/>
          <cell r="R234"/>
          <cell r="S234"/>
          <cell r="T234"/>
          <cell r="U234"/>
          <cell r="V234"/>
          <cell r="W234"/>
          <cell r="X234"/>
          <cell r="Y234"/>
          <cell r="Z234"/>
          <cell r="AA234"/>
          <cell r="AB234"/>
          <cell r="AC234"/>
          <cell r="AD234"/>
          <cell r="AE234"/>
          <cell r="AF234"/>
          <cell r="AG234"/>
          <cell r="AH234"/>
          <cell r="AI234"/>
          <cell r="AJ234"/>
          <cell r="AK234"/>
          <cell r="AL234"/>
        </row>
        <row r="235">
          <cell r="B235" t="str">
            <v>Horas de vazio - 1,15</v>
          </cell>
          <cell r="C235"/>
          <cell r="D235"/>
          <cell r="E235"/>
          <cell r="F235"/>
          <cell r="G235"/>
          <cell r="H235"/>
          <cell r="I235"/>
          <cell r="J235"/>
          <cell r="K235"/>
          <cell r="L235"/>
          <cell r="M235"/>
          <cell r="N235"/>
          <cell r="O235"/>
          <cell r="P235"/>
          <cell r="Q235"/>
          <cell r="R235"/>
          <cell r="S235"/>
          <cell r="T235"/>
          <cell r="U235"/>
          <cell r="V235"/>
          <cell r="W235"/>
          <cell r="X235"/>
          <cell r="Y235"/>
          <cell r="Z235"/>
          <cell r="AA235"/>
          <cell r="AB235"/>
          <cell r="AC235"/>
          <cell r="AD235"/>
          <cell r="AE235"/>
          <cell r="AF235"/>
          <cell r="AG235"/>
          <cell r="AH235"/>
          <cell r="AI235"/>
          <cell r="AJ235"/>
          <cell r="AK235"/>
          <cell r="AL235"/>
        </row>
        <row r="236">
          <cell r="B236" t="str">
            <v>Horas de vazio - 2,3</v>
          </cell>
          <cell r="C236"/>
          <cell r="D236"/>
          <cell r="E236"/>
          <cell r="F236"/>
          <cell r="G236"/>
          <cell r="H236"/>
          <cell r="I236"/>
          <cell r="J236"/>
          <cell r="K236"/>
          <cell r="L236"/>
          <cell r="M236"/>
          <cell r="N236"/>
          <cell r="O236"/>
          <cell r="P236"/>
          <cell r="Q236"/>
          <cell r="R236"/>
          <cell r="S236"/>
          <cell r="T236"/>
          <cell r="U236"/>
          <cell r="V236"/>
          <cell r="W236"/>
          <cell r="X236"/>
          <cell r="Y236"/>
          <cell r="Z236"/>
          <cell r="AA236"/>
          <cell r="AB236"/>
          <cell r="AC236"/>
          <cell r="AD236"/>
          <cell r="AE236"/>
          <cell r="AF236"/>
          <cell r="AG236"/>
          <cell r="AH236"/>
          <cell r="AI236"/>
          <cell r="AJ236"/>
          <cell r="AK236"/>
          <cell r="AL236"/>
        </row>
        <row r="237">
          <cell r="B237" t="str">
            <v>Tarifa Tri-horária</v>
          </cell>
          <cell r="C237">
            <v>12.349200400000001</v>
          </cell>
          <cell r="D237">
            <v>6.7819001999999999</v>
          </cell>
          <cell r="E237">
            <v>1.2115009999999999</v>
          </cell>
          <cell r="F237">
            <v>0.3244068</v>
          </cell>
          <cell r="G237">
            <v>1.4329734000000001</v>
          </cell>
          <cell r="H237">
            <v>2.5599525999999999</v>
          </cell>
          <cell r="I237"/>
          <cell r="J237"/>
          <cell r="K237">
            <v>0.71998499999999999</v>
          </cell>
          <cell r="L237">
            <v>10.462899500000001</v>
          </cell>
          <cell r="M237">
            <v>5.7270472999999997</v>
          </cell>
          <cell r="N237">
            <v>1.0808488000000001</v>
          </cell>
          <cell r="O237">
            <v>0.28488350000000001</v>
          </cell>
          <cell r="P237">
            <v>1.2679229999999999</v>
          </cell>
          <cell r="Q237">
            <v>2.0878876000000002</v>
          </cell>
          <cell r="R237"/>
          <cell r="S237"/>
          <cell r="T237">
            <v>0.61490900000000004</v>
          </cell>
          <cell r="U237">
            <v>10.4978965</v>
          </cell>
          <cell r="V237">
            <v>5.7462331000000004</v>
          </cell>
          <cell r="W237">
            <v>1.0844986999999999</v>
          </cell>
          <cell r="X237">
            <v>0.28584359999999998</v>
          </cell>
          <cell r="Y237">
            <v>1.2722008</v>
          </cell>
          <cell r="Z237">
            <v>2.0949011</v>
          </cell>
          <cell r="AA237"/>
          <cell r="AB237"/>
          <cell r="AC237">
            <v>0.6169635</v>
          </cell>
          <cell r="AD237">
            <v>10.535679</v>
          </cell>
          <cell r="AE237">
            <v>5.7668897000000001</v>
          </cell>
          <cell r="AF237">
            <v>1.0883738000000001</v>
          </cell>
          <cell r="AG237">
            <v>0.28686660000000003</v>
          </cell>
          <cell r="AH237">
            <v>1.2767497000000001</v>
          </cell>
          <cell r="AI237">
            <v>2.1024161000000001</v>
          </cell>
          <cell r="AJ237"/>
          <cell r="AK237"/>
          <cell r="AL237">
            <v>0.61918580000000001</v>
          </cell>
        </row>
        <row r="238">
          <cell r="A238" t="str">
            <v>BTN_Social_&lt;2,3_Tri_E_Horas de ponta</v>
          </cell>
          <cell r="B238" t="str">
            <v>Horas de ponta</v>
          </cell>
          <cell r="C238">
            <v>2.4938400999999999</v>
          </cell>
          <cell r="D238">
            <v>1.7956738000000001</v>
          </cell>
          <cell r="E238">
            <v>1.1002236000000001</v>
          </cell>
          <cell r="F238">
            <v>0.23634430000000001</v>
          </cell>
          <cell r="G238">
            <v>1.1817215999999999</v>
          </cell>
          <cell r="H238">
            <v>0.64383469999999998</v>
          </cell>
          <cell r="I238"/>
          <cell r="J238"/>
          <cell r="K238">
            <v>0.1249637</v>
          </cell>
          <cell r="L238">
            <v>2.2380323</v>
          </cell>
          <cell r="M238">
            <v>1.6114807</v>
          </cell>
          <cell r="N238">
            <v>0.9873672</v>
          </cell>
          <cell r="O238">
            <v>0.21210100000000001</v>
          </cell>
          <cell r="P238">
            <v>1.0605054</v>
          </cell>
          <cell r="Q238">
            <v>0.5777928</v>
          </cell>
          <cell r="R238"/>
          <cell r="S238"/>
          <cell r="T238">
            <v>0.11214540000000001</v>
          </cell>
          <cell r="U238">
            <v>2.2455980000000002</v>
          </cell>
          <cell r="V238">
            <v>1.6169283000000001</v>
          </cell>
          <cell r="W238">
            <v>0.99070510000000001</v>
          </cell>
          <cell r="X238">
            <v>0.21281820000000001</v>
          </cell>
          <cell r="Y238">
            <v>1.0640906999999999</v>
          </cell>
          <cell r="Z238">
            <v>0.57974590000000004</v>
          </cell>
          <cell r="AA238"/>
          <cell r="AB238"/>
          <cell r="AC238">
            <v>0.1125245</v>
          </cell>
          <cell r="AD238">
            <v>2.2536147</v>
          </cell>
          <cell r="AE238">
            <v>1.6227008000000001</v>
          </cell>
          <cell r="AF238">
            <v>0.99424179999999995</v>
          </cell>
          <cell r="AG238">
            <v>0.21357789999999999</v>
          </cell>
          <cell r="AH238">
            <v>1.0678894999999999</v>
          </cell>
          <cell r="AI238">
            <v>0.58181530000000004</v>
          </cell>
          <cell r="AJ238"/>
          <cell r="AK238"/>
          <cell r="AL238">
            <v>0.112926</v>
          </cell>
        </row>
        <row r="239">
          <cell r="B239" t="str">
            <v>Horas de ponta - 1,15</v>
          </cell>
          <cell r="C239">
            <v>0.45900000000000002</v>
          </cell>
          <cell r="D239">
            <v>0.33050000000000002</v>
          </cell>
          <cell r="E239">
            <v>0.20250000000000001</v>
          </cell>
          <cell r="F239">
            <v>4.3499999999999997E-2</v>
          </cell>
          <cell r="G239">
            <v>0.2175</v>
          </cell>
          <cell r="H239">
            <v>0.11849999999999999</v>
          </cell>
          <cell r="I239"/>
          <cell r="J239"/>
          <cell r="K239">
            <v>2.3E-2</v>
          </cell>
          <cell r="L239"/>
          <cell r="M239"/>
          <cell r="N239"/>
          <cell r="O239"/>
          <cell r="P239"/>
          <cell r="Q239"/>
          <cell r="R239"/>
          <cell r="S239"/>
          <cell r="T239"/>
          <cell r="U239"/>
          <cell r="V239"/>
          <cell r="W239"/>
          <cell r="X239"/>
          <cell r="Y239"/>
          <cell r="Z239"/>
          <cell r="AA239"/>
          <cell r="AB239"/>
          <cell r="AC239"/>
          <cell r="AD239"/>
          <cell r="AE239"/>
          <cell r="AF239"/>
          <cell r="AG239"/>
          <cell r="AH239"/>
          <cell r="AI239"/>
          <cell r="AJ239"/>
          <cell r="AK239"/>
          <cell r="AL239"/>
        </row>
        <row r="240">
          <cell r="B240" t="str">
            <v>Horas de ponta - 2,3</v>
          </cell>
          <cell r="C240">
            <v>2.0348400999999998</v>
          </cell>
          <cell r="D240">
            <v>1.4651738000000001</v>
          </cell>
          <cell r="E240">
            <v>0.89772359999999995</v>
          </cell>
          <cell r="F240">
            <v>0.1928443</v>
          </cell>
          <cell r="G240">
            <v>0.96422160000000001</v>
          </cell>
          <cell r="H240">
            <v>0.52533470000000004</v>
          </cell>
          <cell r="I240"/>
          <cell r="J240"/>
          <cell r="K240">
            <v>0.1019637</v>
          </cell>
          <cell r="L240">
            <v>2.2380323</v>
          </cell>
          <cell r="M240">
            <v>1.6114807</v>
          </cell>
          <cell r="N240">
            <v>0.9873672</v>
          </cell>
          <cell r="O240">
            <v>0.21210100000000001</v>
          </cell>
          <cell r="P240">
            <v>1.0605054</v>
          </cell>
          <cell r="Q240">
            <v>0.5777928</v>
          </cell>
          <cell r="R240"/>
          <cell r="S240"/>
          <cell r="T240">
            <v>0.11214540000000001</v>
          </cell>
          <cell r="U240">
            <v>2.2455980000000002</v>
          </cell>
          <cell r="V240">
            <v>1.6169283000000001</v>
          </cell>
          <cell r="W240">
            <v>0.99070510000000001</v>
          </cell>
          <cell r="X240">
            <v>0.21281820000000001</v>
          </cell>
          <cell r="Y240">
            <v>1.0640906999999999</v>
          </cell>
          <cell r="Z240">
            <v>0.57974590000000004</v>
          </cell>
          <cell r="AA240"/>
          <cell r="AB240"/>
          <cell r="AC240">
            <v>0.1125245</v>
          </cell>
          <cell r="AD240">
            <v>2.2536147</v>
          </cell>
          <cell r="AE240">
            <v>1.6227008000000001</v>
          </cell>
          <cell r="AF240">
            <v>0.99424179999999995</v>
          </cell>
          <cell r="AG240">
            <v>0.21357789999999999</v>
          </cell>
          <cell r="AH240">
            <v>1.0678894999999999</v>
          </cell>
          <cell r="AI240">
            <v>0.58181530000000004</v>
          </cell>
          <cell r="AJ240"/>
          <cell r="AK240"/>
          <cell r="AL240">
            <v>0.112926</v>
          </cell>
        </row>
        <row r="241">
          <cell r="A241" t="str">
            <v>BTN_Social_&lt;2,3_Tri_E_Horas cheias</v>
          </cell>
          <cell r="B241" t="str">
            <v>Horas cheias</v>
          </cell>
          <cell r="C241">
            <v>6.5247126</v>
          </cell>
          <cell r="D241">
            <v>3.5624772999999998</v>
          </cell>
          <cell r="E241">
            <v>7.0158300000000007E-2</v>
          </cell>
          <cell r="F241">
            <v>6.2362800000000003E-2</v>
          </cell>
          <cell r="G241">
            <v>0.17929320000000001</v>
          </cell>
          <cell r="H241">
            <v>1.7773407999999999</v>
          </cell>
          <cell r="I241"/>
          <cell r="J241"/>
          <cell r="K241">
            <v>0.35858649999999997</v>
          </cell>
          <cell r="L241">
            <v>5.0594543999999999</v>
          </cell>
          <cell r="M241">
            <v>2.7624501000000001</v>
          </cell>
          <cell r="N241">
            <v>5.4402699999999998E-2</v>
          </cell>
          <cell r="O241">
            <v>4.8358100000000001E-2</v>
          </cell>
          <cell r="P241">
            <v>0.13902909999999999</v>
          </cell>
          <cell r="Q241">
            <v>1.3782028</v>
          </cell>
          <cell r="R241"/>
          <cell r="S241"/>
          <cell r="T241">
            <v>0.27805839999999998</v>
          </cell>
          <cell r="U241">
            <v>5.0764329000000004</v>
          </cell>
          <cell r="V241">
            <v>2.7717201</v>
          </cell>
          <cell r="W241">
            <v>5.45852E-2</v>
          </cell>
          <cell r="X241">
            <v>4.8520300000000002E-2</v>
          </cell>
          <cell r="Y241">
            <v>0.1394957</v>
          </cell>
          <cell r="Z241">
            <v>1.3828275000000001</v>
          </cell>
          <cell r="AA241"/>
          <cell r="AB241"/>
          <cell r="AC241">
            <v>0.27899180000000001</v>
          </cell>
          <cell r="AD241">
            <v>5.0946578000000002</v>
          </cell>
          <cell r="AE241">
            <v>2.7816709999999998</v>
          </cell>
          <cell r="AF241">
            <v>5.4781299999999998E-2</v>
          </cell>
          <cell r="AG241">
            <v>4.8694300000000003E-2</v>
          </cell>
          <cell r="AH241">
            <v>0.1399966</v>
          </cell>
          <cell r="AI241">
            <v>1.3877922</v>
          </cell>
          <cell r="AJ241"/>
          <cell r="AK241"/>
          <cell r="AL241">
            <v>0.27999309999999999</v>
          </cell>
        </row>
        <row r="242">
          <cell r="B242" t="str">
            <v>Horas cheias - 1,15</v>
          </cell>
          <cell r="C242">
            <v>0.83699999999999997</v>
          </cell>
          <cell r="D242">
            <v>0.45700000000000002</v>
          </cell>
          <cell r="E242">
            <v>8.9999999999999993E-3</v>
          </cell>
          <cell r="F242">
            <v>8.0000000000000002E-3</v>
          </cell>
          <cell r="G242">
            <v>2.3E-2</v>
          </cell>
          <cell r="H242">
            <v>0.22800000000000001</v>
          </cell>
          <cell r="I242"/>
          <cell r="J242"/>
          <cell r="K242">
            <v>4.5999999999999999E-2</v>
          </cell>
          <cell r="L242"/>
          <cell r="M242"/>
          <cell r="N242"/>
          <cell r="O242"/>
          <cell r="P242"/>
          <cell r="Q242"/>
          <cell r="R242"/>
          <cell r="S242"/>
          <cell r="T242"/>
          <cell r="U242"/>
          <cell r="V242"/>
          <cell r="W242"/>
          <cell r="X242"/>
          <cell r="Y242"/>
          <cell r="Z242"/>
          <cell r="AA242"/>
          <cell r="AB242"/>
          <cell r="AC242"/>
          <cell r="AD242"/>
          <cell r="AE242"/>
          <cell r="AF242"/>
          <cell r="AG242"/>
          <cell r="AH242"/>
          <cell r="AI242"/>
          <cell r="AJ242"/>
          <cell r="AK242"/>
          <cell r="AL242"/>
        </row>
        <row r="243">
          <cell r="B243" t="str">
            <v>Horas cheias - 2,3</v>
          </cell>
          <cell r="C243">
            <v>5.6877126000000002</v>
          </cell>
          <cell r="D243">
            <v>3.1054773</v>
          </cell>
          <cell r="E243">
            <v>6.1158299999999999E-2</v>
          </cell>
          <cell r="F243">
            <v>5.4362800000000003E-2</v>
          </cell>
          <cell r="G243">
            <v>0.15629319999999999</v>
          </cell>
          <cell r="H243">
            <v>1.5493408</v>
          </cell>
          <cell r="I243"/>
          <cell r="J243"/>
          <cell r="K243">
            <v>0.31258649999999999</v>
          </cell>
          <cell r="L243">
            <v>5.0594543999999999</v>
          </cell>
          <cell r="M243">
            <v>2.7624501000000001</v>
          </cell>
          <cell r="N243">
            <v>5.4402699999999998E-2</v>
          </cell>
          <cell r="O243">
            <v>4.8358100000000001E-2</v>
          </cell>
          <cell r="P243">
            <v>0.13902909999999999</v>
          </cell>
          <cell r="Q243">
            <v>1.3782028</v>
          </cell>
          <cell r="R243"/>
          <cell r="S243"/>
          <cell r="T243">
            <v>0.27805839999999998</v>
          </cell>
          <cell r="U243">
            <v>5.0764329000000004</v>
          </cell>
          <cell r="V243">
            <v>2.7717201</v>
          </cell>
          <cell r="W243">
            <v>5.45852E-2</v>
          </cell>
          <cell r="X243">
            <v>4.8520300000000002E-2</v>
          </cell>
          <cell r="Y243">
            <v>0.1394957</v>
          </cell>
          <cell r="Z243">
            <v>1.3828275000000001</v>
          </cell>
          <cell r="AA243"/>
          <cell r="AB243"/>
          <cell r="AC243">
            <v>0.27899180000000001</v>
          </cell>
          <cell r="AD243">
            <v>5.0946578000000002</v>
          </cell>
          <cell r="AE243">
            <v>2.7816709999999998</v>
          </cell>
          <cell r="AF243">
            <v>5.4781299999999998E-2</v>
          </cell>
          <cell r="AG243">
            <v>4.8694300000000003E-2</v>
          </cell>
          <cell r="AH243">
            <v>0.1399966</v>
          </cell>
          <cell r="AI243">
            <v>1.3877922</v>
          </cell>
          <cell r="AJ243"/>
          <cell r="AK243"/>
          <cell r="AL243">
            <v>0.27999309999999999</v>
          </cell>
        </row>
        <row r="244">
          <cell r="A244" t="str">
            <v>BTN_Social_&lt;2,3_Tri_E_Horas de vazio</v>
          </cell>
          <cell r="B244" t="str">
            <v>Horas de vazio</v>
          </cell>
          <cell r="C244">
            <v>3.3306477000000001</v>
          </cell>
          <cell r="D244">
            <v>1.4237491</v>
          </cell>
          <cell r="E244">
            <v>4.1119099999999999E-2</v>
          </cell>
          <cell r="F244">
            <v>2.5699699999999999E-2</v>
          </cell>
          <cell r="G244">
            <v>7.1958599999999998E-2</v>
          </cell>
          <cell r="H244">
            <v>0.13877709999999999</v>
          </cell>
          <cell r="I244"/>
          <cell r="J244"/>
          <cell r="K244">
            <v>0.2364348</v>
          </cell>
          <cell r="L244">
            <v>3.1654127999999999</v>
          </cell>
          <cell r="M244">
            <v>1.3531165000000001</v>
          </cell>
          <cell r="N244">
            <v>3.90789E-2</v>
          </cell>
          <cell r="O244">
            <v>2.4424399999999999E-2</v>
          </cell>
          <cell r="P244">
            <v>6.8388500000000005E-2</v>
          </cell>
          <cell r="Q244">
            <v>0.13189200000000001</v>
          </cell>
          <cell r="R244"/>
          <cell r="S244"/>
          <cell r="T244">
            <v>0.22470519999999999</v>
          </cell>
          <cell r="U244">
            <v>3.1758655999999998</v>
          </cell>
          <cell r="V244">
            <v>1.3575847000000001</v>
          </cell>
          <cell r="W244">
            <v>3.9208399999999997E-2</v>
          </cell>
          <cell r="X244">
            <v>2.4505099999999998E-2</v>
          </cell>
          <cell r="Y244">
            <v>6.8614400000000006E-2</v>
          </cell>
          <cell r="Z244">
            <v>0.13232769999999999</v>
          </cell>
          <cell r="AA244"/>
          <cell r="AB244"/>
          <cell r="AC244">
            <v>0.22544719999999999</v>
          </cell>
          <cell r="AD244">
            <v>3.1874064999999998</v>
          </cell>
          <cell r="AE244">
            <v>1.3625179000000001</v>
          </cell>
          <cell r="AF244">
            <v>3.9350700000000002E-2</v>
          </cell>
          <cell r="AG244">
            <v>2.4594399999999999E-2</v>
          </cell>
          <cell r="AH244">
            <v>6.8863599999999997E-2</v>
          </cell>
          <cell r="AI244">
            <v>0.1328086</v>
          </cell>
          <cell r="AJ244"/>
          <cell r="AK244"/>
          <cell r="AL244">
            <v>0.22626669999999999</v>
          </cell>
        </row>
        <row r="245">
          <cell r="B245" t="str">
            <v>Horas de vazio - 1,15</v>
          </cell>
          <cell r="C245">
            <v>0.4536</v>
          </cell>
          <cell r="D245">
            <v>0.19389999999999999</v>
          </cell>
          <cell r="E245">
            <v>5.5999999999999999E-3</v>
          </cell>
          <cell r="F245">
            <v>3.5000000000000001E-3</v>
          </cell>
          <cell r="G245">
            <v>9.7999999999999997E-3</v>
          </cell>
          <cell r="H245">
            <v>1.89E-2</v>
          </cell>
          <cell r="I245"/>
          <cell r="J245"/>
          <cell r="K245">
            <v>3.2199999999999999E-2</v>
          </cell>
          <cell r="L245"/>
          <cell r="M245"/>
          <cell r="N245"/>
          <cell r="O245"/>
          <cell r="P245"/>
          <cell r="Q245"/>
          <cell r="R245"/>
          <cell r="S245"/>
          <cell r="T245"/>
          <cell r="U245"/>
          <cell r="V245"/>
          <cell r="W245"/>
          <cell r="X245"/>
          <cell r="Y245"/>
          <cell r="Z245"/>
          <cell r="AA245"/>
          <cell r="AB245"/>
          <cell r="AC245"/>
          <cell r="AD245"/>
          <cell r="AE245"/>
          <cell r="AF245"/>
          <cell r="AG245"/>
          <cell r="AH245"/>
          <cell r="AI245"/>
          <cell r="AJ245"/>
          <cell r="AK245"/>
          <cell r="AL245"/>
        </row>
        <row r="246">
          <cell r="B246" t="str">
            <v>Horas de vazio - 2,3</v>
          </cell>
          <cell r="C246">
            <v>2.8770476999999999</v>
          </cell>
          <cell r="D246">
            <v>1.2298491</v>
          </cell>
          <cell r="E246">
            <v>3.5519099999999998E-2</v>
          </cell>
          <cell r="F246">
            <v>2.2199699999999999E-2</v>
          </cell>
          <cell r="G246">
            <v>6.2158600000000001E-2</v>
          </cell>
          <cell r="H246">
            <v>0.1198771</v>
          </cell>
          <cell r="I246"/>
          <cell r="J246"/>
          <cell r="K246">
            <v>0.20423479999999999</v>
          </cell>
          <cell r="L246">
            <v>3.1654127999999999</v>
          </cell>
          <cell r="M246">
            <v>1.3531165000000001</v>
          </cell>
          <cell r="N246">
            <v>3.90789E-2</v>
          </cell>
          <cell r="O246">
            <v>2.4424399999999999E-2</v>
          </cell>
          <cell r="P246">
            <v>6.8388500000000005E-2</v>
          </cell>
          <cell r="Q246">
            <v>0.13189200000000001</v>
          </cell>
          <cell r="R246"/>
          <cell r="S246"/>
          <cell r="T246">
            <v>0.22470519999999999</v>
          </cell>
          <cell r="U246">
            <v>3.1758655999999998</v>
          </cell>
          <cell r="V246">
            <v>1.3575847000000001</v>
          </cell>
          <cell r="W246">
            <v>3.9208399999999997E-2</v>
          </cell>
          <cell r="X246">
            <v>2.4505099999999998E-2</v>
          </cell>
          <cell r="Y246">
            <v>6.8614400000000006E-2</v>
          </cell>
          <cell r="Z246">
            <v>0.13232769999999999</v>
          </cell>
          <cell r="AA246"/>
          <cell r="AB246"/>
          <cell r="AC246">
            <v>0.22544719999999999</v>
          </cell>
          <cell r="AD246">
            <v>3.1874064999999998</v>
          </cell>
          <cell r="AE246">
            <v>1.3625179000000001</v>
          </cell>
          <cell r="AF246">
            <v>3.9350700000000002E-2</v>
          </cell>
          <cell r="AG246">
            <v>2.4594399999999999E-2</v>
          </cell>
          <cell r="AH246">
            <v>6.8863599999999997E-2</v>
          </cell>
          <cell r="AI246">
            <v>0.1328086</v>
          </cell>
          <cell r="AJ246"/>
          <cell r="AK246"/>
          <cell r="AL246">
            <v>0.22626669999999999</v>
          </cell>
        </row>
        <row r="247">
          <cell r="B247" t="str">
            <v>VENDA A CLIENTES FINAIS EM BTN Social (&lt;=4,6kVA &gt;2,3kVA)</v>
          </cell>
          <cell r="C247">
            <v>3665079.4272003002</v>
          </cell>
          <cell r="D247">
            <v>2575154.5378602999</v>
          </cell>
          <cell r="E247">
            <v>326298.17216000002</v>
          </cell>
          <cell r="F247">
            <v>91095.803673200004</v>
          </cell>
          <cell r="G247">
            <v>384251.99171650002</v>
          </cell>
          <cell r="H247">
            <v>1449026.1090138</v>
          </cell>
          <cell r="I247"/>
          <cell r="J247"/>
          <cell r="K247">
            <v>399681.4205679</v>
          </cell>
          <cell r="L247">
            <v>3660888.3536016</v>
          </cell>
          <cell r="M247">
            <v>2575680.3521614</v>
          </cell>
          <cell r="N247">
            <v>326031.7096302</v>
          </cell>
          <cell r="O247">
            <v>91012.030466600001</v>
          </cell>
          <cell r="P247">
            <v>383920.10753570002</v>
          </cell>
          <cell r="Q247">
            <v>1451597.9903479</v>
          </cell>
          <cell r="R247"/>
          <cell r="S247"/>
          <cell r="T247">
            <v>400252.28035170003</v>
          </cell>
          <cell r="U247">
            <v>3676648.5153325</v>
          </cell>
          <cell r="V247">
            <v>2586417.5081151999</v>
          </cell>
          <cell r="W247">
            <v>327436.83037610003</v>
          </cell>
          <cell r="X247">
            <v>91404.156896900007</v>
          </cell>
          <cell r="Y247">
            <v>385573.892345</v>
          </cell>
          <cell r="Z247">
            <v>1457417.0754207999</v>
          </cell>
          <cell r="AA247"/>
          <cell r="AB247"/>
          <cell r="AC247">
            <v>401883.88835650001</v>
          </cell>
          <cell r="AD247">
            <v>3691375.1795382998</v>
          </cell>
          <cell r="AE247">
            <v>2597004.7796677998</v>
          </cell>
          <cell r="AF247">
            <v>328749.63140860002</v>
          </cell>
          <cell r="AG247">
            <v>91770.537711099998</v>
          </cell>
          <cell r="AH247">
            <v>387119.66851559997</v>
          </cell>
          <cell r="AI247">
            <v>1463533.1877112</v>
          </cell>
          <cell r="AJ247"/>
          <cell r="AK247"/>
          <cell r="AL247">
            <v>403562.59357949998</v>
          </cell>
        </row>
        <row r="248">
          <cell r="B248" t="str">
            <v>Potência</v>
          </cell>
          <cell r="C248"/>
          <cell r="D248">
            <v>595169.31180000002</v>
          </cell>
          <cell r="E248"/>
          <cell r="F248"/>
          <cell r="G248"/>
          <cell r="H248">
            <v>728926.05117600004</v>
          </cell>
          <cell r="I248"/>
          <cell r="J248"/>
          <cell r="K248">
            <v>182669.76</v>
          </cell>
          <cell r="L248"/>
          <cell r="M248">
            <v>597871.31039999996</v>
          </cell>
          <cell r="N248"/>
          <cell r="O248"/>
          <cell r="P248"/>
          <cell r="Q248">
            <v>732235.28083199996</v>
          </cell>
          <cell r="R248"/>
          <cell r="S248"/>
          <cell r="T248">
            <v>183496.32000000001</v>
          </cell>
          <cell r="U248"/>
          <cell r="V248">
            <v>600092.24100000004</v>
          </cell>
          <cell r="W248"/>
          <cell r="X248"/>
          <cell r="Y248"/>
          <cell r="Z248">
            <v>734955.39189600002</v>
          </cell>
          <cell r="AA248"/>
          <cell r="AB248"/>
          <cell r="AC248">
            <v>184194.96</v>
          </cell>
          <cell r="AD248"/>
          <cell r="AE248">
            <v>602722.07940000005</v>
          </cell>
          <cell r="AF248"/>
          <cell r="AG248"/>
          <cell r="AH248"/>
          <cell r="AI248">
            <v>738176.25218399998</v>
          </cell>
          <cell r="AJ248"/>
          <cell r="AK248"/>
          <cell r="AL248">
            <v>185001.84</v>
          </cell>
        </row>
        <row r="249">
          <cell r="B249" t="str">
            <v>Tarifa Simples</v>
          </cell>
          <cell r="C249"/>
          <cell r="D249">
            <v>428134.48440000002</v>
          </cell>
          <cell r="E249"/>
          <cell r="F249"/>
          <cell r="G249"/>
          <cell r="H249">
            <v>524367.74529600004</v>
          </cell>
          <cell r="I249"/>
          <cell r="J249"/>
          <cell r="K249">
            <v>136224.95999999999</v>
          </cell>
          <cell r="L249"/>
          <cell r="M249">
            <v>430106.86320000002</v>
          </cell>
          <cell r="N249"/>
          <cell r="O249"/>
          <cell r="P249"/>
          <cell r="Q249">
            <v>526783.43788800004</v>
          </cell>
          <cell r="R249"/>
          <cell r="S249"/>
          <cell r="T249">
            <v>136844.88</v>
          </cell>
          <cell r="U249"/>
          <cell r="V249">
            <v>431750.5122</v>
          </cell>
          <cell r="W249"/>
          <cell r="X249"/>
          <cell r="Y249"/>
          <cell r="Z249">
            <v>528796.562424</v>
          </cell>
          <cell r="AA249"/>
          <cell r="AB249"/>
          <cell r="AC249">
            <v>137376.24</v>
          </cell>
          <cell r="AD249"/>
          <cell r="AE249">
            <v>433594.60619999998</v>
          </cell>
          <cell r="AF249"/>
          <cell r="AG249"/>
          <cell r="AH249"/>
          <cell r="AI249">
            <v>531055.17146400001</v>
          </cell>
          <cell r="AJ249"/>
          <cell r="AK249"/>
          <cell r="AL249">
            <v>137966.64000000001</v>
          </cell>
        </row>
        <row r="250">
          <cell r="A250" t="str">
            <v>BTN_Simples_P_Social_3,45</v>
          </cell>
          <cell r="B250" t="str">
            <v>3,45</v>
          </cell>
          <cell r="C250"/>
          <cell r="D250">
            <v>232476.111</v>
          </cell>
          <cell r="E250"/>
          <cell r="F250"/>
          <cell r="G250"/>
          <cell r="H250">
            <v>284798.40036000003</v>
          </cell>
          <cell r="I250"/>
          <cell r="J250"/>
          <cell r="K250">
            <v>95103.6</v>
          </cell>
          <cell r="L250"/>
          <cell r="M250">
            <v>233510.40719999999</v>
          </cell>
          <cell r="N250"/>
          <cell r="O250"/>
          <cell r="P250"/>
          <cell r="Q250">
            <v>286065.48067199998</v>
          </cell>
          <cell r="R250"/>
          <cell r="S250"/>
          <cell r="T250">
            <v>95526.720000000001</v>
          </cell>
          <cell r="U250"/>
          <cell r="V250">
            <v>234448.48980000001</v>
          </cell>
          <cell r="W250"/>
          <cell r="X250"/>
          <cell r="Y250"/>
          <cell r="Z250">
            <v>287214.69304799999</v>
          </cell>
          <cell r="AA250"/>
          <cell r="AB250"/>
          <cell r="AC250">
            <v>95910.48</v>
          </cell>
          <cell r="AD250"/>
          <cell r="AE250">
            <v>235458.73259999999</v>
          </cell>
          <cell r="AF250"/>
          <cell r="AG250"/>
          <cell r="AH250"/>
          <cell r="AI250">
            <v>288452.30637599999</v>
          </cell>
          <cell r="AJ250"/>
          <cell r="AK250"/>
          <cell r="AL250">
            <v>96323.76</v>
          </cell>
        </row>
        <row r="251">
          <cell r="A251" t="str">
            <v>BTN_Simples_P_Social_4,6</v>
          </cell>
          <cell r="B251" t="str">
            <v>4,6</v>
          </cell>
          <cell r="C251"/>
          <cell r="D251">
            <v>9396.8616000000002</v>
          </cell>
          <cell r="E251"/>
          <cell r="F251"/>
          <cell r="G251"/>
          <cell r="H251">
            <v>11508.683712</v>
          </cell>
          <cell r="I251"/>
          <cell r="J251"/>
          <cell r="K251">
            <v>2883.12</v>
          </cell>
          <cell r="L251"/>
          <cell r="M251">
            <v>9428.9328000000005</v>
          </cell>
          <cell r="N251"/>
          <cell r="O251"/>
          <cell r="P251"/>
          <cell r="Q251">
            <v>11547.962496</v>
          </cell>
          <cell r="R251"/>
          <cell r="S251"/>
          <cell r="T251">
            <v>2892.96</v>
          </cell>
          <cell r="U251"/>
          <cell r="V251">
            <v>9461.0040000000008</v>
          </cell>
          <cell r="W251"/>
          <cell r="X251"/>
          <cell r="Y251"/>
          <cell r="Z251">
            <v>11587.24128</v>
          </cell>
          <cell r="AA251"/>
          <cell r="AB251"/>
          <cell r="AC251">
            <v>2902.8</v>
          </cell>
          <cell r="AD251"/>
          <cell r="AE251">
            <v>9525.1463999999996</v>
          </cell>
          <cell r="AF251"/>
          <cell r="AG251"/>
          <cell r="AH251"/>
          <cell r="AI251">
            <v>11665.798848</v>
          </cell>
          <cell r="AJ251"/>
          <cell r="AK251"/>
          <cell r="AL251">
            <v>2922.48</v>
          </cell>
        </row>
        <row r="252">
          <cell r="A252" t="str">
            <v>BTN_Simples_P_Social_5,75</v>
          </cell>
          <cell r="B252" t="str">
            <v>5,75</v>
          </cell>
          <cell r="C252"/>
          <cell r="D252">
            <v>3407.5650000000001</v>
          </cell>
          <cell r="E252"/>
          <cell r="F252"/>
          <cell r="G252"/>
          <cell r="H252">
            <v>4172.6996399999998</v>
          </cell>
          <cell r="I252"/>
          <cell r="J252"/>
          <cell r="K252">
            <v>836.4</v>
          </cell>
          <cell r="L252"/>
          <cell r="M252">
            <v>3447.654</v>
          </cell>
          <cell r="N252"/>
          <cell r="O252"/>
          <cell r="P252"/>
          <cell r="Q252">
            <v>4221.7902240000003</v>
          </cell>
          <cell r="R252"/>
          <cell r="S252"/>
          <cell r="T252">
            <v>846.24</v>
          </cell>
          <cell r="U252"/>
          <cell r="V252">
            <v>3447.654</v>
          </cell>
          <cell r="W252"/>
          <cell r="X252"/>
          <cell r="Y252"/>
          <cell r="Z252">
            <v>4221.7902240000003</v>
          </cell>
          <cell r="AA252"/>
          <cell r="AB252"/>
          <cell r="AC252">
            <v>846.24</v>
          </cell>
          <cell r="AD252"/>
          <cell r="AE252">
            <v>3447.654</v>
          </cell>
          <cell r="AF252"/>
          <cell r="AG252"/>
          <cell r="AH252"/>
          <cell r="AI252">
            <v>4221.7902240000003</v>
          </cell>
          <cell r="AJ252"/>
          <cell r="AK252"/>
          <cell r="AL252">
            <v>846.24</v>
          </cell>
        </row>
        <row r="253">
          <cell r="A253" t="str">
            <v>BTN_Simples_P_Social_6,9</v>
          </cell>
          <cell r="B253" t="str">
            <v>6,9</v>
          </cell>
          <cell r="C253"/>
          <cell r="D253">
            <v>182853.94680000001</v>
          </cell>
          <cell r="E253"/>
          <cell r="F253"/>
          <cell r="G253"/>
          <cell r="H253">
            <v>223887.961584</v>
          </cell>
          <cell r="I253"/>
          <cell r="J253"/>
          <cell r="K253">
            <v>37401.839999999997</v>
          </cell>
          <cell r="L253"/>
          <cell r="M253">
            <v>183719.86919999999</v>
          </cell>
          <cell r="N253"/>
          <cell r="O253"/>
          <cell r="P253"/>
          <cell r="Q253">
            <v>224948.20449599999</v>
          </cell>
          <cell r="R253"/>
          <cell r="S253"/>
          <cell r="T253">
            <v>37578.959999999999</v>
          </cell>
          <cell r="U253"/>
          <cell r="V253">
            <v>184393.36439999999</v>
          </cell>
          <cell r="W253"/>
          <cell r="X253"/>
          <cell r="Y253"/>
          <cell r="Z253">
            <v>225772.837872</v>
          </cell>
          <cell r="AA253"/>
          <cell r="AB253"/>
          <cell r="AC253">
            <v>37716.720000000001</v>
          </cell>
          <cell r="AD253"/>
          <cell r="AE253">
            <v>185163.07320000001</v>
          </cell>
          <cell r="AF253"/>
          <cell r="AG253"/>
          <cell r="AH253"/>
          <cell r="AI253">
            <v>226715.27601599999</v>
          </cell>
          <cell r="AJ253"/>
          <cell r="AK253"/>
          <cell r="AL253">
            <v>37874.160000000003</v>
          </cell>
        </row>
        <row r="254">
          <cell r="B254" t="str">
            <v>Tarifa_bi-horária</v>
          </cell>
          <cell r="C254"/>
          <cell r="D254">
            <v>3896.6507999999999</v>
          </cell>
          <cell r="E254"/>
          <cell r="F254"/>
          <cell r="G254"/>
          <cell r="H254">
            <v>4771.5984479999997</v>
          </cell>
          <cell r="I254"/>
          <cell r="J254"/>
          <cell r="K254">
            <v>954.48</v>
          </cell>
          <cell r="L254"/>
          <cell r="M254">
            <v>3944.7575999999999</v>
          </cell>
          <cell r="N254"/>
          <cell r="O254"/>
          <cell r="P254"/>
          <cell r="Q254">
            <v>4830.5008319999997</v>
          </cell>
          <cell r="R254"/>
          <cell r="S254"/>
          <cell r="T254">
            <v>964.32</v>
          </cell>
          <cell r="U254"/>
          <cell r="V254">
            <v>3944.7575999999999</v>
          </cell>
          <cell r="W254"/>
          <cell r="X254"/>
          <cell r="Y254"/>
          <cell r="Z254">
            <v>4830.5008319999997</v>
          </cell>
          <cell r="AA254"/>
          <cell r="AB254"/>
          <cell r="AC254">
            <v>964.32</v>
          </cell>
          <cell r="AD254"/>
          <cell r="AE254">
            <v>3944.7575999999999</v>
          </cell>
          <cell r="AF254"/>
          <cell r="AG254"/>
          <cell r="AH254"/>
          <cell r="AI254">
            <v>4830.5008319999997</v>
          </cell>
          <cell r="AJ254"/>
          <cell r="AK254"/>
          <cell r="AL254">
            <v>964.32</v>
          </cell>
        </row>
        <row r="255">
          <cell r="A255" t="str">
            <v>BTN_Bi_P_Social_3,45</v>
          </cell>
          <cell r="B255" t="str">
            <v>3,45</v>
          </cell>
          <cell r="C255"/>
          <cell r="D255">
            <v>649.44179999999994</v>
          </cell>
          <cell r="E255"/>
          <cell r="F255"/>
          <cell r="G255"/>
          <cell r="H255">
            <v>795.60856799999999</v>
          </cell>
          <cell r="I255"/>
          <cell r="J255"/>
          <cell r="K255">
            <v>265.68</v>
          </cell>
          <cell r="L255"/>
          <cell r="M255">
            <v>649.44179999999994</v>
          </cell>
          <cell r="N255"/>
          <cell r="O255"/>
          <cell r="P255"/>
          <cell r="Q255">
            <v>795.60856799999999</v>
          </cell>
          <cell r="R255"/>
          <cell r="S255"/>
          <cell r="T255">
            <v>265.68</v>
          </cell>
          <cell r="U255"/>
          <cell r="V255">
            <v>649.44179999999994</v>
          </cell>
          <cell r="W255"/>
          <cell r="X255"/>
          <cell r="Y255"/>
          <cell r="Z255">
            <v>795.60856799999999</v>
          </cell>
          <cell r="AA255"/>
          <cell r="AB255"/>
          <cell r="AC255">
            <v>265.68</v>
          </cell>
          <cell r="AD255"/>
          <cell r="AE255">
            <v>649.44179999999994</v>
          </cell>
          <cell r="AF255"/>
          <cell r="AG255"/>
          <cell r="AH255"/>
          <cell r="AI255">
            <v>795.60856799999999</v>
          </cell>
          <cell r="AJ255"/>
          <cell r="AK255"/>
          <cell r="AL255">
            <v>265.68</v>
          </cell>
        </row>
        <row r="256">
          <cell r="A256" t="str">
            <v>BTN_Bi_P_Social_4,6</v>
          </cell>
          <cell r="B256" t="str">
            <v>4,6</v>
          </cell>
          <cell r="C256"/>
          <cell r="D256">
            <v>224.4984</v>
          </cell>
          <cell r="E256"/>
          <cell r="F256"/>
          <cell r="G256"/>
          <cell r="H256">
            <v>274.95148799999998</v>
          </cell>
          <cell r="I256"/>
          <cell r="J256"/>
          <cell r="K256">
            <v>68.88</v>
          </cell>
          <cell r="L256"/>
          <cell r="M256">
            <v>224.4984</v>
          </cell>
          <cell r="N256"/>
          <cell r="O256"/>
          <cell r="P256"/>
          <cell r="Q256">
            <v>274.95148799999998</v>
          </cell>
          <cell r="R256"/>
          <cell r="S256"/>
          <cell r="T256">
            <v>68.88</v>
          </cell>
          <cell r="U256"/>
          <cell r="V256">
            <v>224.4984</v>
          </cell>
          <cell r="W256"/>
          <cell r="X256"/>
          <cell r="Y256"/>
          <cell r="Z256">
            <v>274.95148799999998</v>
          </cell>
          <cell r="AA256"/>
          <cell r="AB256"/>
          <cell r="AC256">
            <v>68.88</v>
          </cell>
          <cell r="AD256"/>
          <cell r="AE256">
            <v>224.4984</v>
          </cell>
          <cell r="AF256"/>
          <cell r="AG256"/>
          <cell r="AH256"/>
          <cell r="AI256">
            <v>274.95148799999998</v>
          </cell>
          <cell r="AJ256"/>
          <cell r="AK256"/>
          <cell r="AL256">
            <v>68.88</v>
          </cell>
        </row>
        <row r="257">
          <cell r="A257" t="str">
            <v>BTN_Bi_P_Social_5,75</v>
          </cell>
          <cell r="B257" t="str">
            <v>5,75</v>
          </cell>
          <cell r="C257"/>
          <cell r="D257">
            <v>40.088999999999999</v>
          </cell>
          <cell r="E257"/>
          <cell r="F257"/>
          <cell r="G257"/>
          <cell r="H257">
            <v>49.090584</v>
          </cell>
          <cell r="I257"/>
          <cell r="J257"/>
          <cell r="K257">
            <v>9.84</v>
          </cell>
          <cell r="L257"/>
          <cell r="M257">
            <v>40.088999999999999</v>
          </cell>
          <cell r="N257"/>
          <cell r="O257"/>
          <cell r="P257"/>
          <cell r="Q257">
            <v>49.090584</v>
          </cell>
          <cell r="R257"/>
          <cell r="S257"/>
          <cell r="T257">
            <v>9.84</v>
          </cell>
          <cell r="U257"/>
          <cell r="V257">
            <v>40.088999999999999</v>
          </cell>
          <cell r="W257"/>
          <cell r="X257"/>
          <cell r="Y257"/>
          <cell r="Z257">
            <v>49.090584</v>
          </cell>
          <cell r="AA257"/>
          <cell r="AB257"/>
          <cell r="AC257">
            <v>9.84</v>
          </cell>
          <cell r="AD257"/>
          <cell r="AE257">
            <v>40.088999999999999</v>
          </cell>
          <cell r="AF257"/>
          <cell r="AG257"/>
          <cell r="AH257"/>
          <cell r="AI257">
            <v>49.090584</v>
          </cell>
          <cell r="AJ257"/>
          <cell r="AK257"/>
          <cell r="AL257">
            <v>9.84</v>
          </cell>
        </row>
        <row r="258">
          <cell r="A258" t="str">
            <v>BTN_Bi_P_Social_6,9</v>
          </cell>
          <cell r="B258" t="str">
            <v>6,9</v>
          </cell>
          <cell r="C258"/>
          <cell r="D258">
            <v>2982.6215999999999</v>
          </cell>
          <cell r="E258"/>
          <cell r="F258"/>
          <cell r="G258"/>
          <cell r="H258">
            <v>3651.9478079999999</v>
          </cell>
          <cell r="I258"/>
          <cell r="J258"/>
          <cell r="K258">
            <v>610.08000000000004</v>
          </cell>
          <cell r="L258"/>
          <cell r="M258">
            <v>3030.7284</v>
          </cell>
          <cell r="N258"/>
          <cell r="O258"/>
          <cell r="P258"/>
          <cell r="Q258">
            <v>3710.8501919999999</v>
          </cell>
          <cell r="R258"/>
          <cell r="S258"/>
          <cell r="T258">
            <v>619.91999999999996</v>
          </cell>
          <cell r="U258"/>
          <cell r="V258">
            <v>3030.7284</v>
          </cell>
          <cell r="W258"/>
          <cell r="X258"/>
          <cell r="Y258"/>
          <cell r="Z258">
            <v>3710.8501919999999</v>
          </cell>
          <cell r="AA258"/>
          <cell r="AB258"/>
          <cell r="AC258">
            <v>619.91999999999996</v>
          </cell>
          <cell r="AD258"/>
          <cell r="AE258">
            <v>3030.7284</v>
          </cell>
          <cell r="AF258"/>
          <cell r="AG258"/>
          <cell r="AH258"/>
          <cell r="AI258">
            <v>3710.8501919999999</v>
          </cell>
          <cell r="AJ258"/>
          <cell r="AK258"/>
          <cell r="AL258">
            <v>619.91999999999996</v>
          </cell>
        </row>
        <row r="259">
          <cell r="B259" t="str">
            <v>Tarifa Tri-horária</v>
          </cell>
          <cell r="C259"/>
          <cell r="D259">
            <v>163138.17660000001</v>
          </cell>
          <cell r="E259"/>
          <cell r="F259"/>
          <cell r="G259"/>
          <cell r="H259">
            <v>199786.707432</v>
          </cell>
          <cell r="I259"/>
          <cell r="J259"/>
          <cell r="K259">
            <v>45490.32</v>
          </cell>
          <cell r="L259"/>
          <cell r="M259">
            <v>163819.68960000001</v>
          </cell>
          <cell r="N259"/>
          <cell r="O259"/>
          <cell r="P259"/>
          <cell r="Q259">
            <v>200621.34211200001</v>
          </cell>
          <cell r="R259"/>
          <cell r="S259"/>
          <cell r="T259">
            <v>45687.12</v>
          </cell>
          <cell r="U259"/>
          <cell r="V259">
            <v>164396.9712</v>
          </cell>
          <cell r="W259"/>
          <cell r="X259"/>
          <cell r="Y259"/>
          <cell r="Z259">
            <v>201328.32863999999</v>
          </cell>
          <cell r="AA259"/>
          <cell r="AB259"/>
          <cell r="AC259">
            <v>45854.400000000001</v>
          </cell>
          <cell r="AD259"/>
          <cell r="AE259">
            <v>165182.7156</v>
          </cell>
          <cell r="AF259"/>
          <cell r="AG259"/>
          <cell r="AH259"/>
          <cell r="AI259">
            <v>202290.57988800001</v>
          </cell>
          <cell r="AJ259"/>
          <cell r="AK259"/>
          <cell r="AL259">
            <v>46070.879999999997</v>
          </cell>
        </row>
        <row r="260">
          <cell r="A260" t="str">
            <v>BTN_Tri_P_Social_3,45</v>
          </cell>
          <cell r="B260" t="str">
            <v>3,45</v>
          </cell>
          <cell r="C260"/>
          <cell r="D260">
            <v>53037.747000000003</v>
          </cell>
          <cell r="E260"/>
          <cell r="F260"/>
          <cell r="G260"/>
          <cell r="H260">
            <v>64974.699719999997</v>
          </cell>
          <cell r="I260"/>
          <cell r="J260"/>
          <cell r="K260">
            <v>21697.200000000001</v>
          </cell>
          <cell r="L260"/>
          <cell r="M260">
            <v>53302.3344</v>
          </cell>
          <cell r="N260"/>
          <cell r="O260"/>
          <cell r="P260"/>
          <cell r="Q260">
            <v>65298.836543999998</v>
          </cell>
          <cell r="R260"/>
          <cell r="S260"/>
          <cell r="T260">
            <v>21805.439999999999</v>
          </cell>
          <cell r="U260"/>
          <cell r="V260">
            <v>53518.815000000002</v>
          </cell>
          <cell r="W260"/>
          <cell r="X260"/>
          <cell r="Y260"/>
          <cell r="Z260">
            <v>65564.039399999994</v>
          </cell>
          <cell r="AA260"/>
          <cell r="AB260"/>
          <cell r="AC260">
            <v>21894</v>
          </cell>
          <cell r="AD260"/>
          <cell r="AE260">
            <v>53759.349000000002</v>
          </cell>
          <cell r="AF260"/>
          <cell r="AG260"/>
          <cell r="AH260"/>
          <cell r="AI260">
            <v>65858.709239999996</v>
          </cell>
          <cell r="AJ260"/>
          <cell r="AK260"/>
          <cell r="AL260">
            <v>21992.400000000001</v>
          </cell>
        </row>
        <row r="261">
          <cell r="A261" t="str">
            <v>BTN_Tri_P_Social_4,6</v>
          </cell>
          <cell r="B261" t="str">
            <v>4,6</v>
          </cell>
          <cell r="C261"/>
          <cell r="D261">
            <v>10615.5672</v>
          </cell>
          <cell r="E261"/>
          <cell r="F261"/>
          <cell r="G261"/>
          <cell r="H261">
            <v>13001.277504</v>
          </cell>
          <cell r="I261"/>
          <cell r="J261"/>
          <cell r="K261">
            <v>3257.04</v>
          </cell>
          <cell r="L261"/>
          <cell r="M261">
            <v>10647.6384</v>
          </cell>
          <cell r="N261"/>
          <cell r="O261"/>
          <cell r="P261"/>
          <cell r="Q261">
            <v>13040.556288</v>
          </cell>
          <cell r="R261"/>
          <cell r="S261"/>
          <cell r="T261">
            <v>3266.88</v>
          </cell>
          <cell r="U261"/>
          <cell r="V261">
            <v>10679.7096</v>
          </cell>
          <cell r="W261"/>
          <cell r="X261"/>
          <cell r="Y261"/>
          <cell r="Z261">
            <v>13079.835072</v>
          </cell>
          <cell r="AA261"/>
          <cell r="AB261"/>
          <cell r="AC261">
            <v>3276.72</v>
          </cell>
          <cell r="AD261"/>
          <cell r="AE261">
            <v>10743.852000000001</v>
          </cell>
          <cell r="AF261"/>
          <cell r="AG261"/>
          <cell r="AH261"/>
          <cell r="AI261">
            <v>13158.39264</v>
          </cell>
          <cell r="AJ261"/>
          <cell r="AK261"/>
          <cell r="AL261">
            <v>3296.4</v>
          </cell>
        </row>
        <row r="262">
          <cell r="A262" t="str">
            <v>BTN_Tri_P_Social_5,75</v>
          </cell>
          <cell r="B262" t="str">
            <v>5,75</v>
          </cell>
          <cell r="C262"/>
          <cell r="D262">
            <v>4570.1459999999997</v>
          </cell>
          <cell r="E262"/>
          <cell r="F262"/>
          <cell r="G262"/>
          <cell r="H262">
            <v>5596.3265760000004</v>
          </cell>
          <cell r="I262"/>
          <cell r="J262"/>
          <cell r="K262">
            <v>1121.76</v>
          </cell>
          <cell r="L262"/>
          <cell r="M262">
            <v>4570.1459999999997</v>
          </cell>
          <cell r="N262"/>
          <cell r="O262"/>
          <cell r="P262"/>
          <cell r="Q262">
            <v>5596.3265760000004</v>
          </cell>
          <cell r="R262"/>
          <cell r="S262"/>
          <cell r="T262">
            <v>1121.76</v>
          </cell>
          <cell r="U262"/>
          <cell r="V262">
            <v>4610.2349999999997</v>
          </cell>
          <cell r="W262"/>
          <cell r="X262"/>
          <cell r="Y262"/>
          <cell r="Z262">
            <v>5645.41716</v>
          </cell>
          <cell r="AA262"/>
          <cell r="AB262"/>
          <cell r="AC262">
            <v>1131.5999999999999</v>
          </cell>
          <cell r="AD262"/>
          <cell r="AE262">
            <v>4610.2349999999997</v>
          </cell>
          <cell r="AF262"/>
          <cell r="AG262"/>
          <cell r="AH262"/>
          <cell r="AI262">
            <v>5645.41716</v>
          </cell>
          <cell r="AJ262"/>
          <cell r="AK262"/>
          <cell r="AL262">
            <v>1131.5999999999999</v>
          </cell>
        </row>
        <row r="263">
          <cell r="A263" t="str">
            <v>BTN_Tri_P_Social_6,9</v>
          </cell>
          <cell r="B263" t="str">
            <v>6,9</v>
          </cell>
          <cell r="C263"/>
          <cell r="D263">
            <v>94914.716400000005</v>
          </cell>
          <cell r="E263"/>
          <cell r="F263"/>
          <cell r="G263"/>
          <cell r="H263">
            <v>116214.403632</v>
          </cell>
          <cell r="I263"/>
          <cell r="J263"/>
          <cell r="K263">
            <v>19414.32</v>
          </cell>
          <cell r="L263"/>
          <cell r="M263">
            <v>95299.570800000001</v>
          </cell>
          <cell r="N263"/>
          <cell r="O263"/>
          <cell r="P263"/>
          <cell r="Q263">
            <v>116685.62270399999</v>
          </cell>
          <cell r="R263"/>
          <cell r="S263"/>
          <cell r="T263">
            <v>19493.04</v>
          </cell>
          <cell r="U263"/>
          <cell r="V263">
            <v>95588.211599999995</v>
          </cell>
          <cell r="W263"/>
          <cell r="X263"/>
          <cell r="Y263"/>
          <cell r="Z263">
            <v>117039.037008</v>
          </cell>
          <cell r="AA263"/>
          <cell r="AB263"/>
          <cell r="AC263">
            <v>19552.080000000002</v>
          </cell>
          <cell r="AD263"/>
          <cell r="AE263">
            <v>96069.279599999994</v>
          </cell>
          <cell r="AF263"/>
          <cell r="AG263"/>
          <cell r="AH263"/>
          <cell r="AI263">
            <v>117628.06084799999</v>
          </cell>
          <cell r="AJ263"/>
          <cell r="AK263"/>
          <cell r="AL263">
            <v>19650.48</v>
          </cell>
        </row>
        <row r="264">
          <cell r="B264" t="str">
            <v>Energia Activa</v>
          </cell>
          <cell r="C264">
            <v>3665079.4272003002</v>
          </cell>
          <cell r="D264">
            <v>1979985.2260602999</v>
          </cell>
          <cell r="E264">
            <v>326298.17216000002</v>
          </cell>
          <cell r="F264">
            <v>91095.803673200004</v>
          </cell>
          <cell r="G264">
            <v>384251.99171650002</v>
          </cell>
          <cell r="H264">
            <v>720100.05783780001</v>
          </cell>
          <cell r="I264"/>
          <cell r="J264"/>
          <cell r="K264">
            <v>217011.66056789999</v>
          </cell>
          <cell r="L264">
            <v>3660888.3536016</v>
          </cell>
          <cell r="M264">
            <v>1977809.0417613999</v>
          </cell>
          <cell r="N264">
            <v>326031.7096302</v>
          </cell>
          <cell r="O264">
            <v>91012.030466600001</v>
          </cell>
          <cell r="P264">
            <v>383920.10753570002</v>
          </cell>
          <cell r="Q264">
            <v>719362.7095159</v>
          </cell>
          <cell r="R264"/>
          <cell r="S264"/>
          <cell r="T264">
            <v>216755.96035169999</v>
          </cell>
          <cell r="U264">
            <v>3676648.5153325</v>
          </cell>
          <cell r="V264">
            <v>1986325.2671151999</v>
          </cell>
          <cell r="W264">
            <v>327436.83037610003</v>
          </cell>
          <cell r="X264">
            <v>91404.156896900007</v>
          </cell>
          <cell r="Y264">
            <v>385573.892345</v>
          </cell>
          <cell r="Z264">
            <v>722461.6835248</v>
          </cell>
          <cell r="AA264"/>
          <cell r="AB264"/>
          <cell r="AC264">
            <v>217688.92835649999</v>
          </cell>
          <cell r="AD264">
            <v>3691375.1795382998</v>
          </cell>
          <cell r="AE264">
            <v>1994282.7002677999</v>
          </cell>
          <cell r="AF264">
            <v>328749.63140860002</v>
          </cell>
          <cell r="AG264">
            <v>91770.537711099998</v>
          </cell>
          <cell r="AH264">
            <v>387119.66851559997</v>
          </cell>
          <cell r="AI264">
            <v>725356.9355272</v>
          </cell>
          <cell r="AJ264"/>
          <cell r="AK264"/>
          <cell r="AL264">
            <v>218560.75357949999</v>
          </cell>
        </row>
        <row r="265">
          <cell r="B265" t="str">
            <v>Tarifa Simples</v>
          </cell>
          <cell r="C265">
            <v>2502680.8491969001</v>
          </cell>
          <cell r="D265">
            <v>1338869.4180276999</v>
          </cell>
          <cell r="E265">
            <v>200992.5034326</v>
          </cell>
          <cell r="F265">
            <v>58352.662286400002</v>
          </cell>
          <cell r="G265">
            <v>239894.2782916</v>
          </cell>
          <cell r="H265">
            <v>483030.37115339999</v>
          </cell>
          <cell r="I265"/>
          <cell r="J265"/>
          <cell r="K265">
            <v>149123.47028879999</v>
          </cell>
          <cell r="L265">
            <v>2497563.0263280999</v>
          </cell>
          <cell r="M265">
            <v>1336131.5153802</v>
          </cell>
          <cell r="N265">
            <v>200581.4865694</v>
          </cell>
          <cell r="O265">
            <v>58233.334810300003</v>
          </cell>
          <cell r="P265">
            <v>239403.70977799999</v>
          </cell>
          <cell r="Q265">
            <v>482042.60482230003</v>
          </cell>
          <cell r="R265"/>
          <cell r="S265"/>
          <cell r="T265">
            <v>148818.5222945</v>
          </cell>
          <cell r="U265">
            <v>2508298.6618774999</v>
          </cell>
          <cell r="V265">
            <v>1341874.8022743</v>
          </cell>
          <cell r="W265">
            <v>201443.67491820001</v>
          </cell>
          <cell r="X265">
            <v>58483.647555900003</v>
          </cell>
          <cell r="Y265">
            <v>240432.7732879</v>
          </cell>
          <cell r="Z265">
            <v>484114.6381095</v>
          </cell>
          <cell r="AA265"/>
          <cell r="AB265"/>
          <cell r="AC265">
            <v>149458.21042280001</v>
          </cell>
          <cell r="AD265">
            <v>2518346.3072426999</v>
          </cell>
          <cell r="AE265">
            <v>1347250.0322428001</v>
          </cell>
          <cell r="AF265">
            <v>202250.61016760001</v>
          </cell>
          <cell r="AG265">
            <v>58717.919082300003</v>
          </cell>
          <cell r="AH265">
            <v>241395.8895549</v>
          </cell>
          <cell r="AI265">
            <v>486053.8857247</v>
          </cell>
          <cell r="AJ265"/>
          <cell r="AK265"/>
          <cell r="AL265">
            <v>150056.90431730001</v>
          </cell>
        </row>
        <row r="266">
          <cell r="A266" t="str">
            <v>BTN_Social_&lt;4,6_E_Energia Simples</v>
          </cell>
          <cell r="B266" t="str">
            <v>Energia Simples</v>
          </cell>
          <cell r="C266">
            <v>2502680.8491969001</v>
          </cell>
          <cell r="D266">
            <v>1338869.4180276999</v>
          </cell>
          <cell r="E266">
            <v>200992.5034326</v>
          </cell>
          <cell r="F266">
            <v>58352.662286400002</v>
          </cell>
          <cell r="G266">
            <v>239894.2782916</v>
          </cell>
          <cell r="H266">
            <v>483030.37115339999</v>
          </cell>
          <cell r="I266"/>
          <cell r="J266"/>
          <cell r="K266">
            <v>149123.47028879999</v>
          </cell>
          <cell r="L266">
            <v>2497563.0263280999</v>
          </cell>
          <cell r="M266">
            <v>1336131.5153802</v>
          </cell>
          <cell r="N266">
            <v>200581.4865694</v>
          </cell>
          <cell r="O266">
            <v>58233.334810300003</v>
          </cell>
          <cell r="P266">
            <v>239403.70977799999</v>
          </cell>
          <cell r="Q266">
            <v>482042.60482230003</v>
          </cell>
          <cell r="R266"/>
          <cell r="S266"/>
          <cell r="T266">
            <v>148818.5222945</v>
          </cell>
          <cell r="U266">
            <v>2508298.6618774999</v>
          </cell>
          <cell r="V266">
            <v>1341874.8022743</v>
          </cell>
          <cell r="W266">
            <v>201443.67491820001</v>
          </cell>
          <cell r="X266">
            <v>58483.647555900003</v>
          </cell>
          <cell r="Y266">
            <v>240432.7732879</v>
          </cell>
          <cell r="Z266">
            <v>484114.6381095</v>
          </cell>
          <cell r="AA266"/>
          <cell r="AB266"/>
          <cell r="AC266">
            <v>149458.21042280001</v>
          </cell>
          <cell r="AD266">
            <v>2518346.3072426999</v>
          </cell>
          <cell r="AE266">
            <v>1347250.0322428001</v>
          </cell>
          <cell r="AF266">
            <v>202250.61016760001</v>
          </cell>
          <cell r="AG266">
            <v>58717.919082300003</v>
          </cell>
          <cell r="AH266">
            <v>241395.8895549</v>
          </cell>
          <cell r="AI266">
            <v>486053.8857247</v>
          </cell>
          <cell r="AJ266"/>
          <cell r="AK266"/>
          <cell r="AL266">
            <v>150056.90431730001</v>
          </cell>
        </row>
        <row r="267">
          <cell r="B267" t="str">
            <v>Energia Simples - 3,45</v>
          </cell>
          <cell r="C267">
            <v>1578181.4526297001</v>
          </cell>
          <cell r="D267">
            <v>844286.19162669999</v>
          </cell>
          <cell r="E267">
            <v>126745.1425686</v>
          </cell>
          <cell r="F267">
            <v>36796.976874300002</v>
          </cell>
          <cell r="G267">
            <v>151276.46048569999</v>
          </cell>
          <cell r="H267">
            <v>304597.19746360002</v>
          </cell>
          <cell r="I267"/>
          <cell r="J267"/>
          <cell r="K267">
            <v>94036.718680100006</v>
          </cell>
          <cell r="L267">
            <v>1573317.1432769999</v>
          </cell>
          <cell r="M267">
            <v>841683.91214220005</v>
          </cell>
          <cell r="N267">
            <v>126354.4855995</v>
          </cell>
          <cell r="O267">
            <v>36683.560335599999</v>
          </cell>
          <cell r="P267">
            <v>150810.19249049999</v>
          </cell>
          <cell r="Q267">
            <v>303658.36055470002</v>
          </cell>
          <cell r="R267"/>
          <cell r="S267"/>
          <cell r="T267">
            <v>93746.876412900005</v>
          </cell>
          <cell r="U267">
            <v>1580159.2044206001</v>
          </cell>
          <cell r="V267">
            <v>845344.23759779998</v>
          </cell>
          <cell r="W267">
            <v>126903.97755710001</v>
          </cell>
          <cell r="X267">
            <v>36843.090258199998</v>
          </cell>
          <cell r="Y267">
            <v>151466.0377292</v>
          </cell>
          <cell r="Z267">
            <v>304978.91380699998</v>
          </cell>
          <cell r="AA267"/>
          <cell r="AB267"/>
          <cell r="AC267">
            <v>94154.563993899996</v>
          </cell>
          <cell r="AD267">
            <v>1586562.3569624999</v>
          </cell>
          <cell r="AE267">
            <v>848769.75832380005</v>
          </cell>
          <cell r="AF267">
            <v>127418.2203779</v>
          </cell>
          <cell r="AG267">
            <v>36992.386561599997</v>
          </cell>
          <cell r="AH267">
            <v>152079.8114187</v>
          </cell>
          <cell r="AI267">
            <v>306214.75542409997</v>
          </cell>
          <cell r="AJ267"/>
          <cell r="AK267"/>
          <cell r="AL267">
            <v>94536.098989899998</v>
          </cell>
        </row>
        <row r="268">
          <cell r="B268" t="str">
            <v>Energia Simples - 4,6</v>
          </cell>
          <cell r="C268">
            <v>55278.642234200001</v>
          </cell>
          <cell r="D268">
            <v>29572.641505799998</v>
          </cell>
          <cell r="E268">
            <v>4439.4764486000004</v>
          </cell>
          <cell r="F268">
            <v>1288.880259</v>
          </cell>
          <cell r="G268">
            <v>5298.7299549999998</v>
          </cell>
          <cell r="H268">
            <v>10669.064368699999</v>
          </cell>
          <cell r="I268"/>
          <cell r="J268"/>
          <cell r="K268">
            <v>3293.8051073000001</v>
          </cell>
          <cell r="L268">
            <v>55167.095931299998</v>
          </cell>
          <cell r="M268">
            <v>29512.9671237</v>
          </cell>
          <cell r="N268">
            <v>4430.518067</v>
          </cell>
          <cell r="O268">
            <v>1286.2794388</v>
          </cell>
          <cell r="P268">
            <v>5288.0376932999998</v>
          </cell>
          <cell r="Q268">
            <v>10647.5353541</v>
          </cell>
          <cell r="R268"/>
          <cell r="S268"/>
          <cell r="T268">
            <v>3287.1585657999999</v>
          </cell>
          <cell r="U268">
            <v>55430.7571666</v>
          </cell>
          <cell r="V268">
            <v>29654.019054100001</v>
          </cell>
          <cell r="W268">
            <v>4451.6929332</v>
          </cell>
          <cell r="X268">
            <v>1292.4269801999999</v>
          </cell>
          <cell r="Y268">
            <v>5313.3109197000003</v>
          </cell>
          <cell r="Z268">
            <v>10698.4233396</v>
          </cell>
          <cell r="AA268"/>
          <cell r="AB268"/>
          <cell r="AC268">
            <v>3302.8689502000002</v>
          </cell>
          <cell r="AD268">
            <v>55658.589352499999</v>
          </cell>
          <cell r="AE268">
            <v>29775.9033709</v>
          </cell>
          <cell r="AF268">
            <v>4469.9903365</v>
          </cell>
          <cell r="AG268">
            <v>1297.7391305000001</v>
          </cell>
          <cell r="AH268">
            <v>5335.1497568000004</v>
          </cell>
          <cell r="AI268">
            <v>10742.3961316</v>
          </cell>
          <cell r="AJ268"/>
          <cell r="AK268"/>
          <cell r="AL268">
            <v>3316.4444429</v>
          </cell>
        </row>
        <row r="269">
          <cell r="B269" t="str">
            <v>Energia Simples - 5,75</v>
          </cell>
          <cell r="C269">
            <v>16699.920605700001</v>
          </cell>
          <cell r="D269">
            <v>8934.0248835000002</v>
          </cell>
          <cell r="E269">
            <v>1341.1853338999999</v>
          </cell>
          <cell r="F269">
            <v>389.37638720000001</v>
          </cell>
          <cell r="G269">
            <v>1600.7695917999999</v>
          </cell>
          <cell r="H269">
            <v>3223.1712050000001</v>
          </cell>
          <cell r="I269"/>
          <cell r="J269"/>
          <cell r="K269">
            <v>995.07298939999998</v>
          </cell>
          <cell r="L269">
            <v>16888.4292432</v>
          </cell>
          <cell r="M269">
            <v>9034.8721210999993</v>
          </cell>
          <cell r="N269">
            <v>1356.3246280000001</v>
          </cell>
          <cell r="O269">
            <v>393.77166620000003</v>
          </cell>
          <cell r="P269">
            <v>1618.8390724999999</v>
          </cell>
          <cell r="Q269">
            <v>3259.5543489000002</v>
          </cell>
          <cell r="R269"/>
          <cell r="S269"/>
          <cell r="T269">
            <v>1006.3053697</v>
          </cell>
          <cell r="U269">
            <v>16964.3871368</v>
          </cell>
          <cell r="V269">
            <v>9075.5076267000004</v>
          </cell>
          <cell r="W269">
            <v>1362.4248739</v>
          </cell>
          <cell r="X269">
            <v>395.54270509999998</v>
          </cell>
          <cell r="Y269">
            <v>1626.1200107</v>
          </cell>
          <cell r="Z269">
            <v>3274.2146161000001</v>
          </cell>
          <cell r="AA269"/>
          <cell r="AB269"/>
          <cell r="AC269">
            <v>1010.8313578999999</v>
          </cell>
          <cell r="AD269">
            <v>17029.917891000001</v>
          </cell>
          <cell r="AE269">
            <v>9110.5648822000003</v>
          </cell>
          <cell r="AF269">
            <v>1367.6877064</v>
          </cell>
          <cell r="AG269">
            <v>397.07062480000002</v>
          </cell>
          <cell r="AH269">
            <v>1632.4014562</v>
          </cell>
          <cell r="AI269">
            <v>3286.8623911</v>
          </cell>
          <cell r="AJ269"/>
          <cell r="AK269"/>
          <cell r="AL269">
            <v>1014.7360402</v>
          </cell>
        </row>
        <row r="270">
          <cell r="B270" t="str">
            <v>Energia Simples - 6,9</v>
          </cell>
          <cell r="C270">
            <v>852520.83372730005</v>
          </cell>
          <cell r="D270">
            <v>456076.56001170003</v>
          </cell>
          <cell r="E270">
            <v>68466.699081500003</v>
          </cell>
          <cell r="F270">
            <v>19877.4287659</v>
          </cell>
          <cell r="G270">
            <v>81718.318259099993</v>
          </cell>
          <cell r="H270">
            <v>164540.93811610001</v>
          </cell>
          <cell r="I270"/>
          <cell r="J270"/>
          <cell r="K270">
            <v>50797.873511999998</v>
          </cell>
          <cell r="L270">
            <v>852190.3578766</v>
          </cell>
          <cell r="M270">
            <v>455899.76399319997</v>
          </cell>
          <cell r="N270">
            <v>68440.158274899994</v>
          </cell>
          <cell r="O270">
            <v>19869.723369700001</v>
          </cell>
          <cell r="P270">
            <v>81686.640521699999</v>
          </cell>
          <cell r="Q270">
            <v>164477.1545646</v>
          </cell>
          <cell r="R270"/>
          <cell r="S270"/>
          <cell r="T270">
            <v>50778.181946099998</v>
          </cell>
          <cell r="U270">
            <v>855744.31315349997</v>
          </cell>
          <cell r="V270">
            <v>457801.03799570003</v>
          </cell>
          <cell r="W270">
            <v>68725.579553999996</v>
          </cell>
          <cell r="X270">
            <v>19952.587612399999</v>
          </cell>
          <cell r="Y270">
            <v>82027.3046283</v>
          </cell>
          <cell r="Z270">
            <v>165163.0863468</v>
          </cell>
          <cell r="AA270"/>
          <cell r="AB270"/>
          <cell r="AC270">
            <v>50989.946120799999</v>
          </cell>
          <cell r="AD270">
            <v>859095.44303670002</v>
          </cell>
          <cell r="AE270">
            <v>459593.8056659</v>
          </cell>
          <cell r="AF270">
            <v>68994.711746800007</v>
          </cell>
          <cell r="AG270">
            <v>20030.722765400002</v>
          </cell>
          <cell r="AH270">
            <v>82348.526923199999</v>
          </cell>
          <cell r="AI270">
            <v>165809.8717779</v>
          </cell>
          <cell r="AJ270"/>
          <cell r="AK270"/>
          <cell r="AL270">
            <v>51189.6248443</v>
          </cell>
        </row>
        <row r="271">
          <cell r="B271" t="str">
            <v>Tarifa_bi-horária</v>
          </cell>
          <cell r="C271">
            <v>25962.921785899998</v>
          </cell>
          <cell r="D271">
            <v>13966.7336669</v>
          </cell>
          <cell r="E271">
            <v>2123.6643309999999</v>
          </cell>
          <cell r="F271">
            <v>605.0514306</v>
          </cell>
          <cell r="G271">
            <v>467.64176889999999</v>
          </cell>
          <cell r="H271">
            <v>5136.2335206999996</v>
          </cell>
          <cell r="I271"/>
          <cell r="J271"/>
          <cell r="K271">
            <v>1536.5372402999999</v>
          </cell>
          <cell r="L271">
            <v>26022.361637999998</v>
          </cell>
          <cell r="M271">
            <v>14000.9474154</v>
          </cell>
          <cell r="N271">
            <v>2129.9332140000001</v>
          </cell>
          <cell r="O271">
            <v>606.75243599999999</v>
          </cell>
          <cell r="P271">
            <v>468.63960520000001</v>
          </cell>
          <cell r="Q271">
            <v>5151.1560583999999</v>
          </cell>
          <cell r="R271"/>
          <cell r="S271"/>
          <cell r="T271">
            <v>1539.8158472</v>
          </cell>
          <cell r="U271">
            <v>26143.6157207</v>
          </cell>
          <cell r="V271">
            <v>14066.115882399999</v>
          </cell>
          <cell r="W271">
            <v>2139.8135556000002</v>
          </cell>
          <cell r="X271">
            <v>609.56971940000005</v>
          </cell>
          <cell r="Y271">
            <v>470.82557639999999</v>
          </cell>
          <cell r="Z271">
            <v>5175.0587882</v>
          </cell>
          <cell r="AA271"/>
          <cell r="AB271"/>
          <cell r="AC271">
            <v>1546.9983232</v>
          </cell>
          <cell r="AD271">
            <v>26248.861060399999</v>
          </cell>
          <cell r="AE271">
            <v>14122.663088699999</v>
          </cell>
          <cell r="AF271">
            <v>2148.3785551000001</v>
          </cell>
          <cell r="AG271">
            <v>612.01260530000002</v>
          </cell>
          <cell r="AH271">
            <v>472.72350410000001</v>
          </cell>
          <cell r="AI271">
            <v>5195.7812719000003</v>
          </cell>
          <cell r="AJ271"/>
          <cell r="AK271"/>
          <cell r="AL271">
            <v>1553.2343715</v>
          </cell>
        </row>
        <row r="272">
          <cell r="A272" t="str">
            <v>BTN_Social_&lt;4,6_Bi_E_Horas fora vazio</v>
          </cell>
          <cell r="B272" t="str">
            <v>Horas fora vazio</v>
          </cell>
          <cell r="C272">
            <v>17834.343775900001</v>
          </cell>
          <cell r="D272">
            <v>10492.017449700001</v>
          </cell>
          <cell r="E272">
            <v>2023.311516</v>
          </cell>
          <cell r="F272">
            <v>542.33092160000001</v>
          </cell>
          <cell r="G272">
            <v>292.0243423</v>
          </cell>
          <cell r="H272">
            <v>4797.5427705000002</v>
          </cell>
          <cell r="I272"/>
          <cell r="J272"/>
          <cell r="K272">
            <v>959.50855390000004</v>
          </cell>
          <cell r="L272">
            <v>17889.089625699999</v>
          </cell>
          <cell r="M272">
            <v>10524.224657299999</v>
          </cell>
          <cell r="N272">
            <v>2029.5224487</v>
          </cell>
          <cell r="O272">
            <v>543.99570770000003</v>
          </cell>
          <cell r="P272">
            <v>292.92076539999999</v>
          </cell>
          <cell r="Q272">
            <v>4812.2697240999996</v>
          </cell>
          <cell r="R272"/>
          <cell r="S272"/>
          <cell r="T272">
            <v>962.45394520000002</v>
          </cell>
          <cell r="U272">
            <v>17972.007477499999</v>
          </cell>
          <cell r="V272">
            <v>10573.0055684</v>
          </cell>
          <cell r="W272">
            <v>2038.9295035</v>
          </cell>
          <cell r="X272">
            <v>546.51718689999996</v>
          </cell>
          <cell r="Y272">
            <v>294.27848469999998</v>
          </cell>
          <cell r="Z272">
            <v>4834.5751115000003</v>
          </cell>
          <cell r="AA272"/>
          <cell r="AB272"/>
          <cell r="AC272">
            <v>966.91502170000001</v>
          </cell>
          <cell r="AD272">
            <v>18043.870413299999</v>
          </cell>
          <cell r="AE272">
            <v>10615.282827499999</v>
          </cell>
          <cell r="AF272">
            <v>2047.0823740000001</v>
          </cell>
          <cell r="AG272">
            <v>548.70249190000004</v>
          </cell>
          <cell r="AH272">
            <v>295.45518820000001</v>
          </cell>
          <cell r="AI272">
            <v>4853.9066613000005</v>
          </cell>
          <cell r="AJ272"/>
          <cell r="AK272"/>
          <cell r="AL272">
            <v>970.78133230000003</v>
          </cell>
        </row>
        <row r="273">
          <cell r="B273" t="str">
            <v>Horas fora vazio - 3,45</v>
          </cell>
          <cell r="C273">
            <v>4281.1337350000003</v>
          </cell>
          <cell r="D273">
            <v>2518.6085011999999</v>
          </cell>
          <cell r="E273">
            <v>485.695874</v>
          </cell>
          <cell r="F273">
            <v>130.18652280000001</v>
          </cell>
          <cell r="G273">
            <v>70.100435300000001</v>
          </cell>
          <cell r="H273">
            <v>1151.6500108</v>
          </cell>
          <cell r="I273"/>
          <cell r="J273"/>
          <cell r="K273">
            <v>230.3300021</v>
          </cell>
          <cell r="L273">
            <v>4220.5853490999998</v>
          </cell>
          <cell r="M273">
            <v>2482.9876383000001</v>
          </cell>
          <cell r="N273">
            <v>478.8266418</v>
          </cell>
          <cell r="O273">
            <v>128.3452858</v>
          </cell>
          <cell r="P273">
            <v>69.108999699999998</v>
          </cell>
          <cell r="Q273">
            <v>1135.3621406</v>
          </cell>
          <cell r="R273"/>
          <cell r="S273"/>
          <cell r="T273">
            <v>227.07242840000001</v>
          </cell>
          <cell r="U273">
            <v>4239.3099851999996</v>
          </cell>
          <cell r="V273">
            <v>2494.0034181999999</v>
          </cell>
          <cell r="W273">
            <v>480.95095739999999</v>
          </cell>
          <cell r="X273">
            <v>128.9146896</v>
          </cell>
          <cell r="Y273">
            <v>69.415602000000007</v>
          </cell>
          <cell r="Z273">
            <v>1140.3991775</v>
          </cell>
          <cell r="AA273"/>
          <cell r="AB273"/>
          <cell r="AC273">
            <v>228.07983540000001</v>
          </cell>
          <cell r="AD273">
            <v>4256.0245016999997</v>
          </cell>
          <cell r="AE273">
            <v>2503.8366366999999</v>
          </cell>
          <cell r="AF273">
            <v>482.84722410000001</v>
          </cell>
          <cell r="AG273">
            <v>129.42296719999999</v>
          </cell>
          <cell r="AH273">
            <v>69.689290200000002</v>
          </cell>
          <cell r="AI273">
            <v>1144.8954802000001</v>
          </cell>
          <cell r="AJ273"/>
          <cell r="AK273"/>
          <cell r="AL273">
            <v>228.97909580000001</v>
          </cell>
        </row>
        <row r="274">
          <cell r="B274" t="str">
            <v>Horas fora vazio - 4,6</v>
          </cell>
          <cell r="C274">
            <v>826.87305309999999</v>
          </cell>
          <cell r="D274">
            <v>486.4528019</v>
          </cell>
          <cell r="E274">
            <v>93.808989499999996</v>
          </cell>
          <cell r="F274">
            <v>25.144677600000001</v>
          </cell>
          <cell r="G274">
            <v>13.539441699999999</v>
          </cell>
          <cell r="H274">
            <v>222.4336868</v>
          </cell>
          <cell r="I274"/>
          <cell r="J274"/>
          <cell r="K274">
            <v>44.486737300000001</v>
          </cell>
          <cell r="L274">
            <v>827.14241430000004</v>
          </cell>
          <cell r="M274">
            <v>486.61126830000001</v>
          </cell>
          <cell r="N274">
            <v>93.839548699999995</v>
          </cell>
          <cell r="O274">
            <v>25.152868699999999</v>
          </cell>
          <cell r="P274">
            <v>13.5438525</v>
          </cell>
          <cell r="Q274">
            <v>222.5061465</v>
          </cell>
          <cell r="R274"/>
          <cell r="S274"/>
          <cell r="T274">
            <v>44.501229299999999</v>
          </cell>
          <cell r="U274">
            <v>831.62130660000003</v>
          </cell>
          <cell r="V274">
            <v>489.246219</v>
          </cell>
          <cell r="W274">
            <v>94.347680299999993</v>
          </cell>
          <cell r="X274">
            <v>25.2890689</v>
          </cell>
          <cell r="Y274">
            <v>13.617191</v>
          </cell>
          <cell r="Z274">
            <v>223.71099480000001</v>
          </cell>
          <cell r="AA274"/>
          <cell r="AB274"/>
          <cell r="AC274">
            <v>44.742198999999999</v>
          </cell>
          <cell r="AD274">
            <v>835.33821590000002</v>
          </cell>
          <cell r="AE274">
            <v>491.43289190000002</v>
          </cell>
          <cell r="AF274">
            <v>94.769364699999997</v>
          </cell>
          <cell r="AG274">
            <v>25.402097699999999</v>
          </cell>
          <cell r="AH274">
            <v>13.6780525</v>
          </cell>
          <cell r="AI274">
            <v>224.71086529999999</v>
          </cell>
          <cell r="AJ274"/>
          <cell r="AK274"/>
          <cell r="AL274">
            <v>44.942173199999999</v>
          </cell>
        </row>
        <row r="275">
          <cell r="B275" t="str">
            <v>Horas fora vazio - 5,75</v>
          </cell>
          <cell r="C275">
            <v>10.026181299999999</v>
          </cell>
          <cell r="D275">
            <v>5.8984436000000002</v>
          </cell>
          <cell r="E275">
            <v>1.1374732999999999</v>
          </cell>
          <cell r="F275">
            <v>0.30488979999999999</v>
          </cell>
          <cell r="G275">
            <v>0.1641714</v>
          </cell>
          <cell r="H275">
            <v>2.6971014000000002</v>
          </cell>
          <cell r="I275"/>
          <cell r="J275"/>
          <cell r="K275">
            <v>0.53942029999999996</v>
          </cell>
          <cell r="L275">
            <v>10.9863509</v>
          </cell>
          <cell r="M275">
            <v>6.4633152000000003</v>
          </cell>
          <cell r="N275">
            <v>1.2464048999999999</v>
          </cell>
          <cell r="O275">
            <v>0.33408779999999999</v>
          </cell>
          <cell r="P275">
            <v>0.17989350000000001</v>
          </cell>
          <cell r="Q275">
            <v>2.9553924999999999</v>
          </cell>
          <cell r="R275"/>
          <cell r="S275"/>
          <cell r="T275">
            <v>0.59107829999999995</v>
          </cell>
          <cell r="U275">
            <v>11.0089468</v>
          </cell>
          <cell r="V275">
            <v>6.4766085000000002</v>
          </cell>
          <cell r="W275">
            <v>1.2489684000000001</v>
          </cell>
          <cell r="X275">
            <v>0.33477509999999999</v>
          </cell>
          <cell r="Y275">
            <v>0.18026329999999999</v>
          </cell>
          <cell r="Z275">
            <v>2.9614712000000001</v>
          </cell>
          <cell r="AA275"/>
          <cell r="AB275"/>
          <cell r="AC275">
            <v>0.59229410000000005</v>
          </cell>
          <cell r="AD275">
            <v>11.027324500000001</v>
          </cell>
          <cell r="AE275">
            <v>6.4874201999999999</v>
          </cell>
          <cell r="AF275">
            <v>1.2510532000000001</v>
          </cell>
          <cell r="AG275">
            <v>0.33533390000000002</v>
          </cell>
          <cell r="AH275">
            <v>0.18056440000000001</v>
          </cell>
          <cell r="AI275">
            <v>2.9664147000000001</v>
          </cell>
          <cell r="AJ275"/>
          <cell r="AK275"/>
          <cell r="AL275">
            <v>0.59328289999999995</v>
          </cell>
        </row>
        <row r="276">
          <cell r="B276" t="str">
            <v>Horas fora vazio - 6,9</v>
          </cell>
          <cell r="C276">
            <v>12716.3108065</v>
          </cell>
          <cell r="D276">
            <v>7481.0577030000004</v>
          </cell>
          <cell r="E276">
            <v>1442.6691791999999</v>
          </cell>
          <cell r="F276">
            <v>386.6948314</v>
          </cell>
          <cell r="G276">
            <v>208.2202939</v>
          </cell>
          <cell r="H276">
            <v>3420.7619715000001</v>
          </cell>
          <cell r="I276"/>
          <cell r="J276"/>
          <cell r="K276">
            <v>684.1523942</v>
          </cell>
          <cell r="L276">
            <v>12830.3755114</v>
          </cell>
          <cell r="M276">
            <v>7548.1624355000004</v>
          </cell>
          <cell r="N276">
            <v>1455.6098532999999</v>
          </cell>
          <cell r="O276">
            <v>390.16346540000001</v>
          </cell>
          <cell r="P276">
            <v>210.08801969999999</v>
          </cell>
          <cell r="Q276">
            <v>3451.4460445</v>
          </cell>
          <cell r="R276"/>
          <cell r="S276"/>
          <cell r="T276">
            <v>690.28920919999996</v>
          </cell>
          <cell r="U276">
            <v>12890.067238899999</v>
          </cell>
          <cell r="V276">
            <v>7583.2793227000002</v>
          </cell>
          <cell r="W276">
            <v>1462.3818974000001</v>
          </cell>
          <cell r="X276">
            <v>391.97865330000002</v>
          </cell>
          <cell r="Y276">
            <v>211.0654284</v>
          </cell>
          <cell r="Z276">
            <v>3467.5034679999999</v>
          </cell>
          <cell r="AA276"/>
          <cell r="AB276"/>
          <cell r="AC276">
            <v>693.5006932</v>
          </cell>
          <cell r="AD276">
            <v>12941.480371199999</v>
          </cell>
          <cell r="AE276">
            <v>7613.5258787000002</v>
          </cell>
          <cell r="AF276">
            <v>1468.2147319999999</v>
          </cell>
          <cell r="AG276">
            <v>393.54209309999999</v>
          </cell>
          <cell r="AH276">
            <v>211.90728110000001</v>
          </cell>
          <cell r="AI276">
            <v>3481.3339010999998</v>
          </cell>
          <cell r="AJ276"/>
          <cell r="AK276"/>
          <cell r="AL276">
            <v>696.26678040000002</v>
          </cell>
        </row>
        <row r="277">
          <cell r="A277" t="str">
            <v>BTN_Social_&lt;4,6_Bi_E_Horas de vazio</v>
          </cell>
          <cell r="B277" t="str">
            <v>Horas de vazio</v>
          </cell>
          <cell r="C277">
            <v>8128.5780100000002</v>
          </cell>
          <cell r="D277">
            <v>3474.7162171999998</v>
          </cell>
          <cell r="E277">
            <v>100.35281500000001</v>
          </cell>
          <cell r="F277">
            <v>62.720509</v>
          </cell>
          <cell r="G277">
            <v>175.61742659999999</v>
          </cell>
          <cell r="H277">
            <v>338.69075020000002</v>
          </cell>
          <cell r="I277"/>
          <cell r="J277"/>
          <cell r="K277">
            <v>577.02868639999997</v>
          </cell>
          <cell r="L277">
            <v>8133.2720122999999</v>
          </cell>
          <cell r="M277">
            <v>3476.7227581000002</v>
          </cell>
          <cell r="N277">
            <v>100.41076529999999</v>
          </cell>
          <cell r="O277">
            <v>62.756728299999999</v>
          </cell>
          <cell r="P277">
            <v>175.71883980000001</v>
          </cell>
          <cell r="Q277">
            <v>338.88633429999999</v>
          </cell>
          <cell r="R277"/>
          <cell r="S277"/>
          <cell r="T277">
            <v>577.36190199999999</v>
          </cell>
          <cell r="U277">
            <v>8171.6082432000003</v>
          </cell>
          <cell r="V277">
            <v>3493.110314</v>
          </cell>
          <cell r="W277">
            <v>100.88405210000001</v>
          </cell>
          <cell r="X277">
            <v>63.052532499999998</v>
          </cell>
          <cell r="Y277">
            <v>176.54709170000001</v>
          </cell>
          <cell r="Z277">
            <v>340.48367669999999</v>
          </cell>
          <cell r="AA277"/>
          <cell r="AB277"/>
          <cell r="AC277">
            <v>580.08330149999995</v>
          </cell>
          <cell r="AD277">
            <v>8204.9906470999995</v>
          </cell>
          <cell r="AE277">
            <v>3507.3802611999999</v>
          </cell>
          <cell r="AF277">
            <v>101.2961811</v>
          </cell>
          <cell r="AG277">
            <v>63.310113399999999</v>
          </cell>
          <cell r="AH277">
            <v>177.2683159</v>
          </cell>
          <cell r="AI277">
            <v>341.87461059999998</v>
          </cell>
          <cell r="AJ277"/>
          <cell r="AK277"/>
          <cell r="AL277">
            <v>582.45303920000003</v>
          </cell>
        </row>
        <row r="278">
          <cell r="B278" t="str">
            <v>Horas de vazio - 3,45</v>
          </cell>
          <cell r="C278">
            <v>1779.0664566999999</v>
          </cell>
          <cell r="D278">
            <v>760.49600099999998</v>
          </cell>
          <cell r="E278">
            <v>21.963783500000002</v>
          </cell>
          <cell r="F278">
            <v>13.7273645</v>
          </cell>
          <cell r="G278">
            <v>38.436621100000004</v>
          </cell>
          <cell r="H278">
            <v>74.127769000000001</v>
          </cell>
          <cell r="I278"/>
          <cell r="J278"/>
          <cell r="K278">
            <v>126.2917544</v>
          </cell>
          <cell r="L278">
            <v>1731.0923398</v>
          </cell>
          <cell r="M278">
            <v>739.98854610000001</v>
          </cell>
          <cell r="N278">
            <v>21.371510300000001</v>
          </cell>
          <cell r="O278">
            <v>13.357194099999999</v>
          </cell>
          <cell r="P278">
            <v>37.400142700000004</v>
          </cell>
          <cell r="Q278">
            <v>72.1288476</v>
          </cell>
          <cell r="R278"/>
          <cell r="S278"/>
          <cell r="T278">
            <v>122.8861848</v>
          </cell>
          <cell r="U278">
            <v>1738.9159225999999</v>
          </cell>
          <cell r="V278">
            <v>743.33288679999998</v>
          </cell>
          <cell r="W278">
            <v>21.468097700000001</v>
          </cell>
          <cell r="X278">
            <v>13.417561299999999</v>
          </cell>
          <cell r="Y278">
            <v>37.569171599999997</v>
          </cell>
          <cell r="Z278">
            <v>72.454829899999993</v>
          </cell>
          <cell r="AA278"/>
          <cell r="AB278"/>
          <cell r="AC278">
            <v>123.4415624</v>
          </cell>
          <cell r="AD278">
            <v>1745.9027412</v>
          </cell>
          <cell r="AE278">
            <v>746.31953590000001</v>
          </cell>
          <cell r="AF278">
            <v>21.5543549</v>
          </cell>
          <cell r="AG278">
            <v>13.4714721</v>
          </cell>
          <cell r="AH278">
            <v>37.7201205</v>
          </cell>
          <cell r="AI278">
            <v>72.7459475</v>
          </cell>
          <cell r="AJ278"/>
          <cell r="AK278"/>
          <cell r="AL278">
            <v>123.9375402</v>
          </cell>
        </row>
        <row r="279">
          <cell r="B279" t="str">
            <v>Horas de vazio - 4,6</v>
          </cell>
          <cell r="C279">
            <v>389.06327249999998</v>
          </cell>
          <cell r="D279">
            <v>166.31254079999999</v>
          </cell>
          <cell r="E279">
            <v>4.8032503000000002</v>
          </cell>
          <cell r="F279">
            <v>3.0020313999999999</v>
          </cell>
          <cell r="G279">
            <v>8.4056881000000008</v>
          </cell>
          <cell r="H279">
            <v>16.2109697</v>
          </cell>
          <cell r="I279"/>
          <cell r="J279"/>
          <cell r="K279">
            <v>27.618689</v>
          </cell>
          <cell r="L279">
            <v>387.59795730000002</v>
          </cell>
          <cell r="M279">
            <v>165.6861639</v>
          </cell>
          <cell r="N279">
            <v>4.7851600000000003</v>
          </cell>
          <cell r="O279">
            <v>2.9907248000000002</v>
          </cell>
          <cell r="P279">
            <v>8.3740301000000006</v>
          </cell>
          <cell r="Q279">
            <v>16.149914899999999</v>
          </cell>
          <cell r="R279"/>
          <cell r="S279"/>
          <cell r="T279">
            <v>27.514669699999999</v>
          </cell>
          <cell r="U279">
            <v>389.69676079999999</v>
          </cell>
          <cell r="V279">
            <v>166.5833375</v>
          </cell>
          <cell r="W279">
            <v>4.8110711999999998</v>
          </cell>
          <cell r="X279">
            <v>3.0069195</v>
          </cell>
          <cell r="Y279">
            <v>8.4193744000000006</v>
          </cell>
          <cell r="Z279">
            <v>16.237365100000002</v>
          </cell>
          <cell r="AA279"/>
          <cell r="AB279"/>
          <cell r="AC279">
            <v>27.663658999999999</v>
          </cell>
          <cell r="AD279">
            <v>391.4385001</v>
          </cell>
          <cell r="AE279">
            <v>167.32787740000001</v>
          </cell>
          <cell r="AF279">
            <v>4.8325741000000004</v>
          </cell>
          <cell r="AG279">
            <v>3.0203587999999999</v>
          </cell>
          <cell r="AH279">
            <v>8.4570045</v>
          </cell>
          <cell r="AI279">
            <v>16.309937600000001</v>
          </cell>
          <cell r="AJ279"/>
          <cell r="AK279"/>
          <cell r="AL279">
            <v>27.787300999999999</v>
          </cell>
        </row>
        <row r="280">
          <cell r="B280" t="str">
            <v>Horas de vazio - 5,75</v>
          </cell>
          <cell r="C280">
            <v>7.5987900000000002</v>
          </cell>
          <cell r="D280">
            <v>3.2482483000000002</v>
          </cell>
          <cell r="E280">
            <v>9.3812300000000001E-2</v>
          </cell>
          <cell r="F280">
            <v>5.8632499999999997E-2</v>
          </cell>
          <cell r="G280">
            <v>0.1641714</v>
          </cell>
          <cell r="H280">
            <v>0.31661620000000001</v>
          </cell>
          <cell r="I280"/>
          <cell r="J280"/>
          <cell r="K280">
            <v>0.53942029999999996</v>
          </cell>
          <cell r="L280">
            <v>8.3264975999999997</v>
          </cell>
          <cell r="M280">
            <v>3.5593205999999999</v>
          </cell>
          <cell r="N280">
            <v>0.10279629999999999</v>
          </cell>
          <cell r="O280">
            <v>6.4247600000000002E-2</v>
          </cell>
          <cell r="P280">
            <v>0.17989350000000001</v>
          </cell>
          <cell r="Q280">
            <v>0.34693750000000001</v>
          </cell>
          <cell r="R280"/>
          <cell r="S280"/>
          <cell r="T280">
            <v>0.59107829999999995</v>
          </cell>
          <cell r="U280">
            <v>8.3436228000000003</v>
          </cell>
          <cell r="V280">
            <v>3.5666413000000001</v>
          </cell>
          <cell r="W280">
            <v>0.1030076</v>
          </cell>
          <cell r="X280">
            <v>6.4379699999999998E-2</v>
          </cell>
          <cell r="Y280">
            <v>0.18026329999999999</v>
          </cell>
          <cell r="Z280">
            <v>0.34765089999999998</v>
          </cell>
          <cell r="AA280"/>
          <cell r="AB280"/>
          <cell r="AC280">
            <v>0.59229410000000005</v>
          </cell>
          <cell r="AD280">
            <v>8.3575511999999996</v>
          </cell>
          <cell r="AE280">
            <v>3.5725951</v>
          </cell>
          <cell r="AF280">
            <v>0.10317949999999999</v>
          </cell>
          <cell r="AG280">
            <v>6.4487299999999997E-2</v>
          </cell>
          <cell r="AH280">
            <v>0.18056440000000001</v>
          </cell>
          <cell r="AI280">
            <v>0.34823130000000002</v>
          </cell>
          <cell r="AJ280"/>
          <cell r="AK280"/>
          <cell r="AL280">
            <v>0.59328289999999995</v>
          </cell>
        </row>
        <row r="281">
          <cell r="B281" t="str">
            <v>Horas de vazio - 6,9</v>
          </cell>
          <cell r="C281">
            <v>5952.8494908000002</v>
          </cell>
          <cell r="D281">
            <v>2544.6594270999999</v>
          </cell>
          <cell r="E281">
            <v>73.491968900000003</v>
          </cell>
          <cell r="F281">
            <v>45.932480599999998</v>
          </cell>
          <cell r="G281">
            <v>128.61094600000001</v>
          </cell>
          <cell r="H281">
            <v>248.0353953</v>
          </cell>
          <cell r="I281"/>
          <cell r="J281"/>
          <cell r="K281">
            <v>422.57882269999999</v>
          </cell>
          <cell r="L281">
            <v>6006.2552175999999</v>
          </cell>
          <cell r="M281">
            <v>2567.4887275000001</v>
          </cell>
          <cell r="N281">
            <v>74.151298699999998</v>
          </cell>
          <cell r="O281">
            <v>46.344561800000001</v>
          </cell>
          <cell r="P281">
            <v>129.76477349999999</v>
          </cell>
          <cell r="Q281">
            <v>250.26063429999999</v>
          </cell>
          <cell r="R281"/>
          <cell r="S281"/>
          <cell r="T281">
            <v>426.36996920000001</v>
          </cell>
          <cell r="U281">
            <v>6034.6519369999996</v>
          </cell>
          <cell r="V281">
            <v>2579.6274484</v>
          </cell>
          <cell r="W281">
            <v>74.501875600000005</v>
          </cell>
          <cell r="X281">
            <v>46.563671999999997</v>
          </cell>
          <cell r="Y281">
            <v>130.37828239999999</v>
          </cell>
          <cell r="Z281">
            <v>251.4438308</v>
          </cell>
          <cell r="AA281"/>
          <cell r="AB281"/>
          <cell r="AC281">
            <v>428.385786</v>
          </cell>
          <cell r="AD281">
            <v>6059.2918546000001</v>
          </cell>
          <cell r="AE281">
            <v>2590.1602527999999</v>
          </cell>
          <cell r="AF281">
            <v>74.806072599999993</v>
          </cell>
          <cell r="AG281">
            <v>46.753795199999999</v>
          </cell>
          <cell r="AH281">
            <v>130.91062650000001</v>
          </cell>
          <cell r="AI281">
            <v>252.47049419999999</v>
          </cell>
          <cell r="AJ281"/>
          <cell r="AK281"/>
          <cell r="AL281">
            <v>430.1349151</v>
          </cell>
        </row>
        <row r="282">
          <cell r="B282" t="str">
            <v>Tarifa Tri-horária</v>
          </cell>
          <cell r="C282">
            <v>1136435.6562175001</v>
          </cell>
          <cell r="D282">
            <v>627149.07436570001</v>
          </cell>
          <cell r="E282">
            <v>123182.00439640001</v>
          </cell>
          <cell r="F282">
            <v>32138.089956200001</v>
          </cell>
          <cell r="G282">
            <v>143890.07165599999</v>
          </cell>
          <cell r="H282">
            <v>231933.4531637</v>
          </cell>
          <cell r="I282"/>
          <cell r="J282"/>
          <cell r="K282">
            <v>66351.653038799996</v>
          </cell>
          <cell r="L282">
            <v>1137302.9656354999</v>
          </cell>
          <cell r="M282">
            <v>627676.5789658</v>
          </cell>
          <cell r="N282">
            <v>123320.28984680001</v>
          </cell>
          <cell r="O282">
            <v>32171.9432203</v>
          </cell>
          <cell r="P282">
            <v>144047.7581525</v>
          </cell>
          <cell r="Q282">
            <v>232168.94863520001</v>
          </cell>
          <cell r="R282"/>
          <cell r="S282"/>
          <cell r="T282">
            <v>66397.622210000001</v>
          </cell>
          <cell r="U282">
            <v>1142206.2377343001</v>
          </cell>
          <cell r="V282">
            <v>630384.34895849996</v>
          </cell>
          <cell r="W282">
            <v>123853.3419023</v>
          </cell>
          <cell r="X282">
            <v>32310.939621599999</v>
          </cell>
          <cell r="Y282">
            <v>144670.2934807</v>
          </cell>
          <cell r="Z282">
            <v>233171.98662710001</v>
          </cell>
          <cell r="AA282"/>
          <cell r="AB282"/>
          <cell r="AC282">
            <v>66683.719610500004</v>
          </cell>
          <cell r="AD282">
            <v>1146780.0112352001</v>
          </cell>
          <cell r="AE282">
            <v>632910.00493629999</v>
          </cell>
          <cell r="AF282">
            <v>124350.64268590001</v>
          </cell>
          <cell r="AG282">
            <v>32440.6060235</v>
          </cell>
          <cell r="AH282">
            <v>145251.05545660001</v>
          </cell>
          <cell r="AI282">
            <v>234107.26853060001</v>
          </cell>
          <cell r="AJ282"/>
          <cell r="AK282"/>
          <cell r="AL282">
            <v>66950.614890700002</v>
          </cell>
        </row>
        <row r="283">
          <cell r="A283" t="str">
            <v>BTN_Social_&lt;4,6_Tri_E_Horas de ponta</v>
          </cell>
          <cell r="B283" t="str">
            <v>Horas de ponta</v>
          </cell>
          <cell r="C283">
            <v>256611.05285199999</v>
          </cell>
          <cell r="D283">
            <v>184771.13936269999</v>
          </cell>
          <cell r="E283">
            <v>113210.75861039999</v>
          </cell>
          <cell r="F283">
            <v>24319.348146699998</v>
          </cell>
          <cell r="G283">
            <v>121596.740731</v>
          </cell>
          <cell r="H283">
            <v>66249.258742699996</v>
          </cell>
          <cell r="I283"/>
          <cell r="J283"/>
          <cell r="K283">
            <v>12858.505916800001</v>
          </cell>
          <cell r="L283">
            <v>256910.71968869999</v>
          </cell>
          <cell r="M283">
            <v>184986.91254260001</v>
          </cell>
          <cell r="N283">
            <v>113342.96456940001</v>
          </cell>
          <cell r="O283">
            <v>24347.747944499999</v>
          </cell>
          <cell r="P283">
            <v>121738.7397218</v>
          </cell>
          <cell r="Q283">
            <v>66326.623710400003</v>
          </cell>
          <cell r="R283"/>
          <cell r="S283"/>
          <cell r="T283">
            <v>12873.521901599999</v>
          </cell>
          <cell r="U283">
            <v>258021.58171480001</v>
          </cell>
          <cell r="V283">
            <v>185786.78160449999</v>
          </cell>
          <cell r="W283">
            <v>113833.0507568</v>
          </cell>
          <cell r="X283">
            <v>24453.025718699999</v>
          </cell>
          <cell r="Y283">
            <v>122265.1285906</v>
          </cell>
          <cell r="Z283">
            <v>66613.414887199993</v>
          </cell>
          <cell r="AA283"/>
          <cell r="AB283"/>
          <cell r="AC283">
            <v>12929.186012100001</v>
          </cell>
          <cell r="AD283">
            <v>259057.9504033</v>
          </cell>
          <cell r="AE283">
            <v>186533.01221839999</v>
          </cell>
          <cell r="AF283">
            <v>114290.2722367</v>
          </cell>
          <cell r="AG283">
            <v>24551.243665099999</v>
          </cell>
          <cell r="AH283">
            <v>122756.218329</v>
          </cell>
          <cell r="AI283">
            <v>66880.974124</v>
          </cell>
          <cell r="AJ283"/>
          <cell r="AK283"/>
          <cell r="AL283">
            <v>12981.1173411</v>
          </cell>
        </row>
        <row r="284">
          <cell r="B284" t="str">
            <v>Horas de ponta - 3,45</v>
          </cell>
          <cell r="C284">
            <v>111578.1169886</v>
          </cell>
          <cell r="D284">
            <v>80341.106023500004</v>
          </cell>
          <cell r="E284">
            <v>49225.639847699997</v>
          </cell>
          <cell r="F284">
            <v>10574.3967084</v>
          </cell>
          <cell r="G284">
            <v>52871.983540900001</v>
          </cell>
          <cell r="H284">
            <v>28806.1151704</v>
          </cell>
          <cell r="I284"/>
          <cell r="J284"/>
          <cell r="K284">
            <v>5591.0603285999996</v>
          </cell>
          <cell r="L284">
            <v>111609.92465820001</v>
          </cell>
          <cell r="M284">
            <v>80364.008931200005</v>
          </cell>
          <cell r="N284">
            <v>49239.672643400001</v>
          </cell>
          <cell r="O284">
            <v>10577.4111608</v>
          </cell>
          <cell r="P284">
            <v>52887.055802499999</v>
          </cell>
          <cell r="Q284">
            <v>28814.3269544</v>
          </cell>
          <cell r="R284"/>
          <cell r="S284"/>
          <cell r="T284">
            <v>5592.6541766999999</v>
          </cell>
          <cell r="U284">
            <v>112094.72404270001</v>
          </cell>
          <cell r="V284">
            <v>80713.085612700001</v>
          </cell>
          <cell r="W284">
            <v>49453.554724200003</v>
          </cell>
          <cell r="X284">
            <v>10623.356200300001</v>
          </cell>
          <cell r="Y284">
            <v>53116.781000499999</v>
          </cell>
          <cell r="Z284">
            <v>28939.4875794</v>
          </cell>
          <cell r="AA284"/>
          <cell r="AB284"/>
          <cell r="AC284">
            <v>5616.9469559999998</v>
          </cell>
          <cell r="AD284">
            <v>112550.6042988</v>
          </cell>
          <cell r="AE284">
            <v>81041.339261000001</v>
          </cell>
          <cell r="AF284">
            <v>49654.678367200002</v>
          </cell>
          <cell r="AG284">
            <v>10666.560538399999</v>
          </cell>
          <cell r="AH284">
            <v>53332.8026914</v>
          </cell>
          <cell r="AI284">
            <v>29057.182155499999</v>
          </cell>
          <cell r="AJ284"/>
          <cell r="AK284"/>
          <cell r="AL284">
            <v>5639.7906297999998</v>
          </cell>
        </row>
        <row r="285">
          <cell r="B285" t="str">
            <v>Horas de ponta - 4,6</v>
          </cell>
          <cell r="C285">
            <v>16358.4615192</v>
          </cell>
          <cell r="D285">
            <v>11778.805080800001</v>
          </cell>
          <cell r="E285">
            <v>7216.9683168000001</v>
          </cell>
          <cell r="F285">
            <v>1550.3117125000001</v>
          </cell>
          <cell r="G285">
            <v>7751.5585626000002</v>
          </cell>
          <cell r="H285">
            <v>4223.2629414000003</v>
          </cell>
          <cell r="I285"/>
          <cell r="J285"/>
          <cell r="K285">
            <v>819.70504349999999</v>
          </cell>
          <cell r="L285">
            <v>16429.0596305</v>
          </cell>
          <cell r="M285">
            <v>11829.6387971</v>
          </cell>
          <cell r="N285">
            <v>7248.1145434999999</v>
          </cell>
          <cell r="O285">
            <v>1557.0023834000001</v>
          </cell>
          <cell r="P285">
            <v>7785.0119161000002</v>
          </cell>
          <cell r="Q285">
            <v>4241.489251</v>
          </cell>
          <cell r="R285"/>
          <cell r="S285"/>
          <cell r="T285">
            <v>823.24263900000005</v>
          </cell>
          <cell r="U285">
            <v>16508.46977</v>
          </cell>
          <cell r="V285">
            <v>11886.817557300001</v>
          </cell>
          <cell r="W285">
            <v>7283.1484286000004</v>
          </cell>
          <cell r="X285">
            <v>1564.5281809999999</v>
          </cell>
          <cell r="Y285">
            <v>7822.6409041999996</v>
          </cell>
          <cell r="Z285">
            <v>4261.9905615999996</v>
          </cell>
          <cell r="AA285"/>
          <cell r="AB285"/>
          <cell r="AC285">
            <v>827.22179719999997</v>
          </cell>
          <cell r="AD285">
            <v>16576.453207300001</v>
          </cell>
          <cell r="AE285">
            <v>11935.768594900001</v>
          </cell>
          <cell r="AF285">
            <v>7313.1411203999996</v>
          </cell>
          <cell r="AG285">
            <v>1570.9710557999999</v>
          </cell>
          <cell r="AH285">
            <v>7854.855278</v>
          </cell>
          <cell r="AI285">
            <v>4279.5418409000004</v>
          </cell>
          <cell r="AJ285"/>
          <cell r="AK285"/>
          <cell r="AL285">
            <v>830.62837409999997</v>
          </cell>
        </row>
        <row r="286">
          <cell r="B286" t="str">
            <v>Horas de ponta - 5,75</v>
          </cell>
          <cell r="C286">
            <v>5978.0194959</v>
          </cell>
          <cell r="D286">
            <v>4304.4345174</v>
          </cell>
          <cell r="E286">
            <v>2637.3615423000001</v>
          </cell>
          <cell r="F286">
            <v>566.54433129999995</v>
          </cell>
          <cell r="G286">
            <v>2832.7216570000001</v>
          </cell>
          <cell r="H286">
            <v>1543.3449023000001</v>
          </cell>
          <cell r="I286"/>
          <cell r="J286"/>
          <cell r="K286">
            <v>299.5521751</v>
          </cell>
          <cell r="L286">
            <v>6015.2770110000001</v>
          </cell>
          <cell r="M286">
            <v>4331.2615515999996</v>
          </cell>
          <cell r="N286">
            <v>2653.7986814999999</v>
          </cell>
          <cell r="O286">
            <v>570.07527210000001</v>
          </cell>
          <cell r="P286">
            <v>2850.3763613000001</v>
          </cell>
          <cell r="Q286">
            <v>1552.9636726000001</v>
          </cell>
          <cell r="R286"/>
          <cell r="S286"/>
          <cell r="T286">
            <v>301.41910949999999</v>
          </cell>
          <cell r="U286">
            <v>6044.4024902000001</v>
          </cell>
          <cell r="V286">
            <v>4352.2331654</v>
          </cell>
          <cell r="W286">
            <v>2666.6481576000001</v>
          </cell>
          <cell r="X286">
            <v>572.83552999999995</v>
          </cell>
          <cell r="Y286">
            <v>2864.1776507</v>
          </cell>
          <cell r="Z286">
            <v>1560.4829961999999</v>
          </cell>
          <cell r="AA286"/>
          <cell r="AB286"/>
          <cell r="AC286">
            <v>302.87855619999999</v>
          </cell>
          <cell r="AD286">
            <v>6069.3392635999999</v>
          </cell>
          <cell r="AE286">
            <v>4370.1887287</v>
          </cell>
          <cell r="AF286">
            <v>2677.6496748999998</v>
          </cell>
          <cell r="AG286">
            <v>575.19881880000003</v>
          </cell>
          <cell r="AH286">
            <v>2875.9940947999999</v>
          </cell>
          <cell r="AI286">
            <v>1566.9209214</v>
          </cell>
          <cell r="AJ286"/>
          <cell r="AK286"/>
          <cell r="AL286">
            <v>304.12811140000002</v>
          </cell>
        </row>
        <row r="287">
          <cell r="B287" t="str">
            <v>Horas de ponta - 6,9</v>
          </cell>
          <cell r="C287">
            <v>122696.4548483</v>
          </cell>
          <cell r="D287">
            <v>88346.793741000001</v>
          </cell>
          <cell r="E287">
            <v>54130.788903599998</v>
          </cell>
          <cell r="F287">
            <v>11628.0953945</v>
          </cell>
          <cell r="G287">
            <v>58140.4769705</v>
          </cell>
          <cell r="H287">
            <v>31676.5357286</v>
          </cell>
          <cell r="I287"/>
          <cell r="J287"/>
          <cell r="K287">
            <v>6148.1883696000004</v>
          </cell>
          <cell r="L287">
            <v>122856.45838900001</v>
          </cell>
          <cell r="M287">
            <v>88462.003262700004</v>
          </cell>
          <cell r="N287">
            <v>54201.378701000001</v>
          </cell>
          <cell r="O287">
            <v>11643.259128199999</v>
          </cell>
          <cell r="P287">
            <v>58216.295641899997</v>
          </cell>
          <cell r="Q287">
            <v>31717.843832400002</v>
          </cell>
          <cell r="R287"/>
          <cell r="S287"/>
          <cell r="T287">
            <v>6156.2059763999996</v>
          </cell>
          <cell r="U287">
            <v>123373.98541189999</v>
          </cell>
          <cell r="V287">
            <v>88834.645269100001</v>
          </cell>
          <cell r="W287">
            <v>54429.699446400002</v>
          </cell>
          <cell r="X287">
            <v>11692.3058074</v>
          </cell>
          <cell r="Y287">
            <v>58461.529035200001</v>
          </cell>
          <cell r="Z287">
            <v>31851.453750000001</v>
          </cell>
          <cell r="AA287"/>
          <cell r="AB287"/>
          <cell r="AC287">
            <v>6182.1387027000001</v>
          </cell>
          <cell r="AD287">
            <v>123861.55363359999</v>
          </cell>
          <cell r="AE287">
            <v>89185.715633800006</v>
          </cell>
          <cell r="AF287">
            <v>54644.803074199997</v>
          </cell>
          <cell r="AG287">
            <v>11738.5132521</v>
          </cell>
          <cell r="AH287">
            <v>58692.5662648</v>
          </cell>
          <cell r="AI287">
            <v>31977.3292062</v>
          </cell>
          <cell r="AJ287"/>
          <cell r="AK287"/>
          <cell r="AL287">
            <v>6206.5702258000001</v>
          </cell>
        </row>
        <row r="288">
          <cell r="A288" t="str">
            <v>BTN_Social_&lt;4,6_Tri_E_Horas cheia</v>
          </cell>
          <cell r="B288" t="str">
            <v>Horas cheia</v>
          </cell>
          <cell r="C288">
            <v>559191.13365730003</v>
          </cell>
          <cell r="D288">
            <v>305317.02279740002</v>
          </cell>
          <cell r="E288">
            <v>6012.8078889999997</v>
          </cell>
          <cell r="F288">
            <v>5344.7181233000001</v>
          </cell>
          <cell r="G288">
            <v>15366.064605600001</v>
          </cell>
          <cell r="H288">
            <v>152324.46651619999</v>
          </cell>
          <cell r="I288"/>
          <cell r="J288"/>
          <cell r="K288">
            <v>30732.129209899998</v>
          </cell>
          <cell r="L288">
            <v>559773.96186160005</v>
          </cell>
          <cell r="M288">
            <v>305635.24560379999</v>
          </cell>
          <cell r="N288">
            <v>6019.0748575999996</v>
          </cell>
          <cell r="O288">
            <v>5350.2887628999997</v>
          </cell>
          <cell r="P288">
            <v>15382.0801945</v>
          </cell>
          <cell r="Q288">
            <v>152483.2297543</v>
          </cell>
          <cell r="R288"/>
          <cell r="S288"/>
          <cell r="T288">
            <v>30764.160388100001</v>
          </cell>
          <cell r="U288">
            <v>562193.31866919994</v>
          </cell>
          <cell r="V288">
            <v>306956.20864089997</v>
          </cell>
          <cell r="W288">
            <v>6045.0894490999999</v>
          </cell>
          <cell r="X288">
            <v>5373.4128430000001</v>
          </cell>
          <cell r="Y288">
            <v>15448.5619221</v>
          </cell>
          <cell r="Z288">
            <v>153142.26601759999</v>
          </cell>
          <cell r="AA288"/>
          <cell r="AB288"/>
          <cell r="AC288">
            <v>30897.1238467</v>
          </cell>
          <cell r="AD288">
            <v>564448.42225219996</v>
          </cell>
          <cell r="AE288">
            <v>308187.48980749998</v>
          </cell>
          <cell r="AF288">
            <v>6069.3378745999999</v>
          </cell>
          <cell r="AG288">
            <v>5394.9669987999996</v>
          </cell>
          <cell r="AH288">
            <v>15510.530121</v>
          </cell>
          <cell r="AI288">
            <v>153756.55946630001</v>
          </cell>
          <cell r="AJ288"/>
          <cell r="AK288"/>
          <cell r="AL288">
            <v>31021.060243200001</v>
          </cell>
        </row>
        <row r="289">
          <cell r="B289" t="str">
            <v>Horas cheia - 3,45</v>
          </cell>
          <cell r="C289">
            <v>242088.79731649999</v>
          </cell>
          <cell r="D289">
            <v>132179.90486720001</v>
          </cell>
          <cell r="E289">
            <v>2603.1053471</v>
          </cell>
          <cell r="F289">
            <v>2313.8714197999998</v>
          </cell>
          <cell r="G289">
            <v>6652.3803326999996</v>
          </cell>
          <cell r="H289">
            <v>65945.335469600002</v>
          </cell>
          <cell r="I289"/>
          <cell r="J289"/>
          <cell r="K289">
            <v>13304.7606653</v>
          </cell>
          <cell r="L289">
            <v>242196.07985750001</v>
          </cell>
          <cell r="M289">
            <v>132238.4808777</v>
          </cell>
          <cell r="N289">
            <v>2604.2589223</v>
          </cell>
          <cell r="O289">
            <v>2314.8968208000001</v>
          </cell>
          <cell r="P289">
            <v>6655.3283591999998</v>
          </cell>
          <cell r="Q289">
            <v>65974.559388099995</v>
          </cell>
          <cell r="R289"/>
          <cell r="S289"/>
          <cell r="T289">
            <v>13310.6567185</v>
          </cell>
          <cell r="U289">
            <v>243249.8787996</v>
          </cell>
          <cell r="V289">
            <v>132813.8525826</v>
          </cell>
          <cell r="W289">
            <v>2615.5900947</v>
          </cell>
          <cell r="X289">
            <v>2324.9689727</v>
          </cell>
          <cell r="Y289">
            <v>6684.2857973999999</v>
          </cell>
          <cell r="Z289">
            <v>66261.615730399993</v>
          </cell>
          <cell r="AA289"/>
          <cell r="AB289"/>
          <cell r="AC289">
            <v>13368.5715953</v>
          </cell>
          <cell r="AD289">
            <v>244239.91658310001</v>
          </cell>
          <cell r="AE289">
            <v>133354.41084610001</v>
          </cell>
          <cell r="AF289">
            <v>2626.2356623000001</v>
          </cell>
          <cell r="AG289">
            <v>2334.4316997000001</v>
          </cell>
          <cell r="AH289">
            <v>6711.4911361000004</v>
          </cell>
          <cell r="AI289">
            <v>66531.303442200006</v>
          </cell>
          <cell r="AJ289"/>
          <cell r="AK289"/>
          <cell r="AL289">
            <v>13422.982273699999</v>
          </cell>
        </row>
        <row r="290">
          <cell r="B290" t="str">
            <v>Horas cheia - 4,6</v>
          </cell>
          <cell r="C290">
            <v>36316.649605400002</v>
          </cell>
          <cell r="D290">
            <v>19828.803906199999</v>
          </cell>
          <cell r="E290">
            <v>390.50160879999999</v>
          </cell>
          <cell r="F290">
            <v>347.11254100000002</v>
          </cell>
          <cell r="G290">
            <v>997.94855580000001</v>
          </cell>
          <cell r="H290">
            <v>9892.7074195000005</v>
          </cell>
          <cell r="I290"/>
          <cell r="J290"/>
          <cell r="K290">
            <v>1995.897111</v>
          </cell>
          <cell r="L290">
            <v>36424.867015600001</v>
          </cell>
          <cell r="M290">
            <v>19887.890354200001</v>
          </cell>
          <cell r="N290">
            <v>391.66523699999999</v>
          </cell>
          <cell r="O290">
            <v>348.1468769</v>
          </cell>
          <cell r="P290">
            <v>1000.9222719000001</v>
          </cell>
          <cell r="Q290">
            <v>9922.1859970000005</v>
          </cell>
          <cell r="R290"/>
          <cell r="S290"/>
          <cell r="T290">
            <v>2001.8445428</v>
          </cell>
          <cell r="U290">
            <v>36599.641160500003</v>
          </cell>
          <cell r="V290">
            <v>19983.316619500001</v>
          </cell>
          <cell r="W290">
            <v>393.54452889999999</v>
          </cell>
          <cell r="X290">
            <v>349.81735880000002</v>
          </cell>
          <cell r="Y290">
            <v>1005.7249064</v>
          </cell>
          <cell r="Z290">
            <v>9969.7947244000006</v>
          </cell>
          <cell r="AA290"/>
          <cell r="AB290"/>
          <cell r="AC290">
            <v>2011.4498133</v>
          </cell>
          <cell r="AD290">
            <v>36749.4590713</v>
          </cell>
          <cell r="AE290">
            <v>20065.1168406</v>
          </cell>
          <cell r="AF290">
            <v>395.15547420000001</v>
          </cell>
          <cell r="AG290">
            <v>351.24930949999998</v>
          </cell>
          <cell r="AH290">
            <v>1009.8417669</v>
          </cell>
          <cell r="AI290">
            <v>10010.6053383</v>
          </cell>
          <cell r="AJ290"/>
          <cell r="AK290"/>
          <cell r="AL290">
            <v>2019.6835326</v>
          </cell>
        </row>
        <row r="291">
          <cell r="B291" t="str">
            <v>Horas cheia - 5,75</v>
          </cell>
          <cell r="C291">
            <v>12969.0722353</v>
          </cell>
          <cell r="D291">
            <v>7081.0824506999998</v>
          </cell>
          <cell r="E291">
            <v>139.45238979999999</v>
          </cell>
          <cell r="F291">
            <v>123.9576799</v>
          </cell>
          <cell r="G291">
            <v>356.37832900000001</v>
          </cell>
          <cell r="H291">
            <v>3532.7938705000001</v>
          </cell>
          <cell r="I291"/>
          <cell r="J291"/>
          <cell r="K291">
            <v>712.75665809999998</v>
          </cell>
          <cell r="L291">
            <v>13049.565716999999</v>
          </cell>
          <cell r="M291">
            <v>7125.0316996000001</v>
          </cell>
          <cell r="N291">
            <v>140.31791100000001</v>
          </cell>
          <cell r="O291">
            <v>124.7270316</v>
          </cell>
          <cell r="P291">
            <v>358.59021719999998</v>
          </cell>
          <cell r="Q291">
            <v>3554.7204102999999</v>
          </cell>
          <cell r="R291"/>
          <cell r="S291"/>
          <cell r="T291">
            <v>717.18043360000001</v>
          </cell>
          <cell r="U291">
            <v>13112.8764928</v>
          </cell>
          <cell r="V291">
            <v>7159.5992318999997</v>
          </cell>
          <cell r="W291">
            <v>140.99867219999999</v>
          </cell>
          <cell r="X291">
            <v>125.3321529</v>
          </cell>
          <cell r="Y291">
            <v>360.32993929999998</v>
          </cell>
          <cell r="Z291">
            <v>3571.9663566999998</v>
          </cell>
          <cell r="AA291"/>
          <cell r="AB291"/>
          <cell r="AC291">
            <v>720.65987940000002</v>
          </cell>
          <cell r="AD291">
            <v>13167.0121285</v>
          </cell>
          <cell r="AE291">
            <v>7189.1571598</v>
          </cell>
          <cell r="AF291">
            <v>141.5807762</v>
          </cell>
          <cell r="AG291">
            <v>125.8495786</v>
          </cell>
          <cell r="AH291">
            <v>361.81753739999999</v>
          </cell>
          <cell r="AI291">
            <v>3586.7129811999998</v>
          </cell>
          <cell r="AJ291"/>
          <cell r="AK291"/>
          <cell r="AL291">
            <v>723.63507519999996</v>
          </cell>
        </row>
        <row r="292">
          <cell r="B292" t="str">
            <v>Horas cheia - 6,9</v>
          </cell>
          <cell r="C292">
            <v>267816.61450010003</v>
          </cell>
          <cell r="D292">
            <v>146227.2315733</v>
          </cell>
          <cell r="E292">
            <v>2879.7485433000002</v>
          </cell>
          <cell r="F292">
            <v>2559.7764825999998</v>
          </cell>
          <cell r="G292">
            <v>7359.3573881000002</v>
          </cell>
          <cell r="H292">
            <v>72953.629756599999</v>
          </cell>
          <cell r="I292"/>
          <cell r="J292"/>
          <cell r="K292">
            <v>14718.714775500001</v>
          </cell>
          <cell r="L292">
            <v>268103.44927149999</v>
          </cell>
          <cell r="M292">
            <v>146383.8426723</v>
          </cell>
          <cell r="N292">
            <v>2882.8327872999998</v>
          </cell>
          <cell r="O292">
            <v>2562.5180335999999</v>
          </cell>
          <cell r="P292">
            <v>7367.2393462</v>
          </cell>
          <cell r="Q292">
            <v>73031.763958900003</v>
          </cell>
          <cell r="R292"/>
          <cell r="S292"/>
          <cell r="T292">
            <v>14734.478693200001</v>
          </cell>
          <cell r="U292">
            <v>269230.92221629998</v>
          </cell>
          <cell r="V292">
            <v>146999.44020690001</v>
          </cell>
          <cell r="W292">
            <v>2894.9561533000001</v>
          </cell>
          <cell r="X292">
            <v>2573.2943586000001</v>
          </cell>
          <cell r="Y292">
            <v>7398.2212790000003</v>
          </cell>
          <cell r="Z292">
            <v>73338.889206099993</v>
          </cell>
          <cell r="AA292"/>
          <cell r="AB292"/>
          <cell r="AC292">
            <v>14796.442558700001</v>
          </cell>
          <cell r="AD292">
            <v>270292.03446930001</v>
          </cell>
          <cell r="AE292">
            <v>147578.80496099999</v>
          </cell>
          <cell r="AF292">
            <v>2906.3659619</v>
          </cell>
          <cell r="AG292">
            <v>2583.4364110000001</v>
          </cell>
          <cell r="AH292">
            <v>7427.3796806</v>
          </cell>
          <cell r="AI292">
            <v>73627.937704600001</v>
          </cell>
          <cell r="AJ292"/>
          <cell r="AK292"/>
          <cell r="AL292">
            <v>14854.7593617</v>
          </cell>
        </row>
        <row r="293">
          <cell r="A293" t="str">
            <v>BTN_Social_&lt;4,6_Tri_E_Horas de vazio</v>
          </cell>
          <cell r="B293" t="str">
            <v>Horas de vazio</v>
          </cell>
          <cell r="C293">
            <v>320633.46970820002</v>
          </cell>
          <cell r="D293">
            <v>137060.91220560001</v>
          </cell>
          <cell r="E293">
            <v>3958.4378969999998</v>
          </cell>
          <cell r="F293">
            <v>2474.0236862000002</v>
          </cell>
          <cell r="G293">
            <v>6927.2663193999997</v>
          </cell>
          <cell r="H293">
            <v>13359.7279048</v>
          </cell>
          <cell r="I293"/>
          <cell r="J293"/>
          <cell r="K293">
            <v>22761.0179121</v>
          </cell>
          <cell r="L293">
            <v>320618.28408519999</v>
          </cell>
          <cell r="M293">
            <v>137054.42081939999</v>
          </cell>
          <cell r="N293">
            <v>3958.2504198000001</v>
          </cell>
          <cell r="O293">
            <v>2473.9065129000001</v>
          </cell>
          <cell r="P293">
            <v>6926.9382361999997</v>
          </cell>
          <cell r="Q293">
            <v>13359.095170500001</v>
          </cell>
          <cell r="R293"/>
          <cell r="S293"/>
          <cell r="T293">
            <v>22759.939920299999</v>
          </cell>
          <cell r="U293">
            <v>321991.33735029999</v>
          </cell>
          <cell r="V293">
            <v>137641.35871309999</v>
          </cell>
          <cell r="W293">
            <v>3975.2016963999999</v>
          </cell>
          <cell r="X293">
            <v>2484.5010599000002</v>
          </cell>
          <cell r="Y293">
            <v>6956.6029680000001</v>
          </cell>
          <cell r="Z293">
            <v>13416.3057223</v>
          </cell>
          <cell r="AA293"/>
          <cell r="AB293"/>
          <cell r="AC293">
            <v>22857.409751700001</v>
          </cell>
          <cell r="AD293">
            <v>323273.63857970003</v>
          </cell>
          <cell r="AE293">
            <v>138189.50291040001</v>
          </cell>
          <cell r="AF293">
            <v>3991.0325745999999</v>
          </cell>
          <cell r="AG293">
            <v>2494.3953596000001</v>
          </cell>
          <cell r="AH293">
            <v>6984.3070066</v>
          </cell>
          <cell r="AI293">
            <v>13469.734940300001</v>
          </cell>
          <cell r="AJ293"/>
          <cell r="AK293"/>
          <cell r="AL293">
            <v>22948.437306399999</v>
          </cell>
        </row>
        <row r="294">
          <cell r="B294" t="str">
            <v>Horas de vazio - 3,45</v>
          </cell>
          <cell r="C294">
            <v>138165.40196270001</v>
          </cell>
          <cell r="D294">
            <v>59061.4449743</v>
          </cell>
          <cell r="E294">
            <v>1705.7457027999999</v>
          </cell>
          <cell r="F294">
            <v>1066.0910650000001</v>
          </cell>
          <cell r="G294">
            <v>2985.0549801000002</v>
          </cell>
          <cell r="H294">
            <v>5756.8917481999997</v>
          </cell>
          <cell r="I294"/>
          <cell r="J294"/>
          <cell r="K294">
            <v>9808.0377939999998</v>
          </cell>
          <cell r="L294">
            <v>138007.27311489999</v>
          </cell>
          <cell r="M294">
            <v>58993.849773000002</v>
          </cell>
          <cell r="N294">
            <v>1703.7934945</v>
          </cell>
          <cell r="O294">
            <v>1064.8709346999999</v>
          </cell>
          <cell r="P294">
            <v>2981.6386163000002</v>
          </cell>
          <cell r="Q294">
            <v>5750.3030462999996</v>
          </cell>
          <cell r="R294"/>
          <cell r="S294"/>
          <cell r="T294">
            <v>9796.8125975999992</v>
          </cell>
          <cell r="U294">
            <v>138603.05384850001</v>
          </cell>
          <cell r="V294">
            <v>59248.527648099996</v>
          </cell>
          <cell r="W294">
            <v>1711.148813</v>
          </cell>
          <cell r="X294">
            <v>1069.4680080000001</v>
          </cell>
          <cell r="Y294">
            <v>2994.5104227000002</v>
          </cell>
          <cell r="Z294">
            <v>5775.1272430999998</v>
          </cell>
          <cell r="AA294"/>
          <cell r="AB294"/>
          <cell r="AC294">
            <v>9839.1056748999999</v>
          </cell>
          <cell r="AD294">
            <v>139163.89761340001</v>
          </cell>
          <cell r="AE294">
            <v>59488.271047599999</v>
          </cell>
          <cell r="AF294">
            <v>1718.0728093</v>
          </cell>
          <cell r="AG294">
            <v>1073.7955062999999</v>
          </cell>
          <cell r="AH294">
            <v>3006.6274177999999</v>
          </cell>
          <cell r="AI294">
            <v>5798.4957334999999</v>
          </cell>
          <cell r="AJ294"/>
          <cell r="AK294"/>
          <cell r="AL294">
            <v>9878.9186582000002</v>
          </cell>
        </row>
        <row r="295">
          <cell r="B295" t="str">
            <v>Horas de vazio - 4,6</v>
          </cell>
          <cell r="C295">
            <v>19862.0651966</v>
          </cell>
          <cell r="D295">
            <v>8490.4198452000001</v>
          </cell>
          <cell r="E295">
            <v>245.2106813</v>
          </cell>
          <cell r="F295">
            <v>153.2566764</v>
          </cell>
          <cell r="G295">
            <v>429.11869180000002</v>
          </cell>
          <cell r="H295">
            <v>827.58605009999997</v>
          </cell>
          <cell r="I295"/>
          <cell r="J295"/>
          <cell r="K295">
            <v>1409.9614185</v>
          </cell>
          <cell r="L295">
            <v>19842.611597800002</v>
          </cell>
          <cell r="M295">
            <v>8482.1040314000002</v>
          </cell>
          <cell r="N295">
            <v>244.97051350000001</v>
          </cell>
          <cell r="O295">
            <v>153.10657069999999</v>
          </cell>
          <cell r="P295">
            <v>428.69839880000001</v>
          </cell>
          <cell r="Q295">
            <v>826.77548330000002</v>
          </cell>
          <cell r="R295"/>
          <cell r="S295"/>
          <cell r="T295">
            <v>1408.5804533</v>
          </cell>
          <cell r="U295">
            <v>19936.1254611</v>
          </cell>
          <cell r="V295">
            <v>8522.0783221000002</v>
          </cell>
          <cell r="W295">
            <v>246.12500600000001</v>
          </cell>
          <cell r="X295">
            <v>153.82812870000001</v>
          </cell>
          <cell r="Y295">
            <v>430.71875999999997</v>
          </cell>
          <cell r="Z295">
            <v>830.67189429999996</v>
          </cell>
          <cell r="AA295"/>
          <cell r="AB295"/>
          <cell r="AC295">
            <v>1415.2187832</v>
          </cell>
          <cell r="AD295">
            <v>20016.598193999998</v>
          </cell>
          <cell r="AE295">
            <v>8556.4779314000007</v>
          </cell>
          <cell r="AF295">
            <v>247.1184964</v>
          </cell>
          <cell r="AG295">
            <v>154.4490595</v>
          </cell>
          <cell r="AH295">
            <v>432.45736829999998</v>
          </cell>
          <cell r="AI295">
            <v>834.02492459999996</v>
          </cell>
          <cell r="AJ295"/>
          <cell r="AK295"/>
          <cell r="AL295">
            <v>1420.9313528</v>
          </cell>
        </row>
        <row r="296">
          <cell r="B296" t="str">
            <v>Horas de vazio - 5,75</v>
          </cell>
          <cell r="C296">
            <v>7957.6424122999997</v>
          </cell>
          <cell r="D296">
            <v>3401.6465248999998</v>
          </cell>
          <cell r="E296">
            <v>98.242498999999995</v>
          </cell>
          <cell r="F296">
            <v>61.4015615</v>
          </cell>
          <cell r="G296">
            <v>171.92437290000001</v>
          </cell>
          <cell r="H296">
            <v>331.5684339</v>
          </cell>
          <cell r="I296"/>
          <cell r="J296"/>
          <cell r="K296">
            <v>564.89436860000001</v>
          </cell>
          <cell r="L296">
            <v>8009.2753278999999</v>
          </cell>
          <cell r="M296">
            <v>3423.7180026999999</v>
          </cell>
          <cell r="N296">
            <v>98.879942299999996</v>
          </cell>
          <cell r="O296">
            <v>61.799964099999997</v>
          </cell>
          <cell r="P296">
            <v>173.0398994</v>
          </cell>
          <cell r="Q296">
            <v>333.71980569999999</v>
          </cell>
          <cell r="R296"/>
          <cell r="S296"/>
          <cell r="T296">
            <v>568.5596683</v>
          </cell>
          <cell r="U296">
            <v>8048.1994811000004</v>
          </cell>
          <cell r="V296">
            <v>3440.3568771</v>
          </cell>
          <cell r="W296">
            <v>99.360487500000005</v>
          </cell>
          <cell r="X296">
            <v>62.100304800000004</v>
          </cell>
          <cell r="Y296">
            <v>173.8808535</v>
          </cell>
          <cell r="Z296">
            <v>335.34164470000002</v>
          </cell>
          <cell r="AA296"/>
          <cell r="AB296"/>
          <cell r="AC296">
            <v>571.32280270000001</v>
          </cell>
          <cell r="AD296">
            <v>8081.4172435999999</v>
          </cell>
          <cell r="AE296">
            <v>3454.5564447000002</v>
          </cell>
          <cell r="AF296">
            <v>99.770583500000001</v>
          </cell>
          <cell r="AG296">
            <v>62.356614999999998</v>
          </cell>
          <cell r="AH296">
            <v>174.59852079999999</v>
          </cell>
          <cell r="AI296">
            <v>336.72571850000003</v>
          </cell>
          <cell r="AJ296"/>
          <cell r="AK296"/>
          <cell r="AL296">
            <v>573.68085350000001</v>
          </cell>
        </row>
        <row r="297">
          <cell r="B297" t="str">
            <v>Horas de vazio - 6,9</v>
          </cell>
          <cell r="C297">
            <v>154648.36013660001</v>
          </cell>
          <cell r="D297">
            <v>66107.400861200003</v>
          </cell>
          <cell r="E297">
            <v>1909.2390138999999</v>
          </cell>
          <cell r="F297">
            <v>1193.2743833</v>
          </cell>
          <cell r="G297">
            <v>3341.1682746000001</v>
          </cell>
          <cell r="H297">
            <v>6443.6816725999997</v>
          </cell>
          <cell r="I297"/>
          <cell r="J297"/>
          <cell r="K297">
            <v>10978.124331000001</v>
          </cell>
          <cell r="L297">
            <v>154759.1240446</v>
          </cell>
          <cell r="M297">
            <v>66154.749012300003</v>
          </cell>
          <cell r="N297">
            <v>1910.6064695</v>
          </cell>
          <cell r="O297">
            <v>1194.1290434</v>
          </cell>
          <cell r="P297">
            <v>3343.5613217</v>
          </cell>
          <cell r="Q297">
            <v>6448.2968351999998</v>
          </cell>
          <cell r="R297"/>
          <cell r="S297"/>
          <cell r="T297">
            <v>10985.987201100001</v>
          </cell>
          <cell r="U297">
            <v>155403.9585596</v>
          </cell>
          <cell r="V297">
            <v>66430.395865800005</v>
          </cell>
          <cell r="W297">
            <v>1918.5673899000001</v>
          </cell>
          <cell r="X297">
            <v>1199.1046183999999</v>
          </cell>
          <cell r="Y297">
            <v>3357.4929318</v>
          </cell>
          <cell r="Z297">
            <v>6475.1649402000003</v>
          </cell>
          <cell r="AA297"/>
          <cell r="AB297"/>
          <cell r="AC297">
            <v>11031.762490900001</v>
          </cell>
          <cell r="AD297">
            <v>156011.72552869999</v>
          </cell>
          <cell r="AE297">
            <v>66690.197486699995</v>
          </cell>
          <cell r="AF297">
            <v>1926.0706854</v>
          </cell>
          <cell r="AG297">
            <v>1203.7941788000001</v>
          </cell>
          <cell r="AH297">
            <v>3370.6236997000001</v>
          </cell>
          <cell r="AI297">
            <v>6500.4885636999998</v>
          </cell>
          <cell r="AJ297"/>
          <cell r="AK297"/>
          <cell r="AL297">
            <v>11074.906441900001</v>
          </cell>
        </row>
        <row r="298">
          <cell r="B298" t="str">
            <v>VENDA A CLIENTES FINAIS EM BTN (Trabalhadores)</v>
          </cell>
          <cell r="C298">
            <v>549256.69465079997</v>
          </cell>
          <cell r="D298">
            <v>383272.35280729999</v>
          </cell>
          <cell r="E298">
            <v>47249.876522300001</v>
          </cell>
          <cell r="F298">
            <v>13320.9330646</v>
          </cell>
          <cell r="G298">
            <v>55380.149095499997</v>
          </cell>
          <cell r="H298">
            <v>214331.6065504</v>
          </cell>
          <cell r="I298"/>
          <cell r="J298"/>
          <cell r="K298">
            <v>45487.219238099999</v>
          </cell>
          <cell r="L298">
            <v>550364.63713030005</v>
          </cell>
          <cell r="M298">
            <v>384045.05473029998</v>
          </cell>
          <cell r="N298">
            <v>47329.827641700002</v>
          </cell>
          <cell r="O298">
            <v>13345.324218899999</v>
          </cell>
          <cell r="P298">
            <v>55478.765822300003</v>
          </cell>
          <cell r="Q298">
            <v>214763.328083</v>
          </cell>
          <cell r="R298"/>
          <cell r="S298"/>
          <cell r="T298">
            <v>45574.303397900003</v>
          </cell>
          <cell r="U298">
            <v>552584.88213110005</v>
          </cell>
          <cell r="V298">
            <v>385576.69941250002</v>
          </cell>
          <cell r="W298">
            <v>47521.569703200003</v>
          </cell>
          <cell r="X298">
            <v>13399.2996535</v>
          </cell>
          <cell r="Y298">
            <v>55702.8726866</v>
          </cell>
          <cell r="Z298">
            <v>215607.76060830001</v>
          </cell>
          <cell r="AA298"/>
          <cell r="AB298"/>
          <cell r="AC298">
            <v>45735.642408799999</v>
          </cell>
          <cell r="AD298">
            <v>554667.51015979995</v>
          </cell>
          <cell r="AE298">
            <v>386793.79866889998</v>
          </cell>
          <cell r="AF298">
            <v>47701.5060724</v>
          </cell>
          <cell r="AG298">
            <v>13449.951044400001</v>
          </cell>
          <cell r="AH298">
            <v>55913.382405299999</v>
          </cell>
          <cell r="AI298">
            <v>216131.042101</v>
          </cell>
          <cell r="AJ298"/>
          <cell r="AK298"/>
          <cell r="AL298">
            <v>45878.968462600002</v>
          </cell>
        </row>
        <row r="299">
          <cell r="B299" t="str">
            <v>Potência</v>
          </cell>
          <cell r="C299"/>
          <cell r="D299">
            <v>87770.856599999999</v>
          </cell>
          <cell r="E299"/>
          <cell r="F299"/>
          <cell r="G299"/>
          <cell r="H299">
            <v>107451.086472</v>
          </cell>
          <cell r="I299"/>
          <cell r="J299"/>
          <cell r="K299">
            <v>12870.72</v>
          </cell>
          <cell r="L299"/>
          <cell r="M299">
            <v>87963.283800000005</v>
          </cell>
          <cell r="N299"/>
          <cell r="O299"/>
          <cell r="P299"/>
          <cell r="Q299">
            <v>107686.63284000001</v>
          </cell>
          <cell r="R299"/>
          <cell r="S299"/>
          <cell r="T299">
            <v>12890.4</v>
          </cell>
          <cell r="U299"/>
          <cell r="V299">
            <v>88300.031400000007</v>
          </cell>
          <cell r="W299"/>
          <cell r="X299"/>
          <cell r="Y299"/>
          <cell r="Z299">
            <v>108098.823192</v>
          </cell>
          <cell r="AA299"/>
          <cell r="AB299"/>
          <cell r="AC299">
            <v>12919.92</v>
          </cell>
          <cell r="AD299"/>
          <cell r="AE299">
            <v>88396.244999999995</v>
          </cell>
          <cell r="AF299"/>
          <cell r="AG299"/>
          <cell r="AH299"/>
          <cell r="AI299">
            <v>108216.62796</v>
          </cell>
          <cell r="AJ299"/>
          <cell r="AK299"/>
          <cell r="AL299">
            <v>12939.6</v>
          </cell>
        </row>
        <row r="300">
          <cell r="B300" t="str">
            <v>Tarifa Simples</v>
          </cell>
          <cell r="C300"/>
          <cell r="D300">
            <v>62153.9856</v>
          </cell>
          <cell r="E300"/>
          <cell r="F300"/>
          <cell r="G300"/>
          <cell r="H300">
            <v>76091.425824000005</v>
          </cell>
          <cell r="I300"/>
          <cell r="J300"/>
          <cell r="K300">
            <v>9456.24</v>
          </cell>
          <cell r="L300"/>
          <cell r="M300">
            <v>62153.9856</v>
          </cell>
          <cell r="N300"/>
          <cell r="O300"/>
          <cell r="P300"/>
          <cell r="Q300">
            <v>76091.425824000005</v>
          </cell>
          <cell r="R300"/>
          <cell r="S300"/>
          <cell r="T300">
            <v>9456.24</v>
          </cell>
          <cell r="U300"/>
          <cell r="V300">
            <v>62442.626400000001</v>
          </cell>
          <cell r="W300"/>
          <cell r="X300"/>
          <cell r="Y300"/>
          <cell r="Z300">
            <v>76444.713791999995</v>
          </cell>
          <cell r="AA300"/>
          <cell r="AB300"/>
          <cell r="AC300">
            <v>9475.92</v>
          </cell>
          <cell r="AD300"/>
          <cell r="AE300">
            <v>62538.84</v>
          </cell>
          <cell r="AF300"/>
          <cell r="AG300"/>
          <cell r="AH300"/>
          <cell r="AI300">
            <v>76562.518559999997</v>
          </cell>
          <cell r="AJ300"/>
          <cell r="AK300"/>
          <cell r="AL300">
            <v>9495.6</v>
          </cell>
        </row>
        <row r="301">
          <cell r="A301" t="str">
            <v>BTN_Simples_P_TRAB_1,15</v>
          </cell>
          <cell r="B301" t="str">
            <v>1,15</v>
          </cell>
          <cell r="C301"/>
          <cell r="D301"/>
          <cell r="E301"/>
          <cell r="F301"/>
          <cell r="G301"/>
          <cell r="H301"/>
          <cell r="I301"/>
          <cell r="J301"/>
          <cell r="K301"/>
          <cell r="L301"/>
          <cell r="M301"/>
          <cell r="N301"/>
          <cell r="O301"/>
          <cell r="P301"/>
          <cell r="Q301"/>
          <cell r="R301"/>
          <cell r="S301"/>
          <cell r="T301"/>
          <cell r="U301"/>
          <cell r="V301"/>
          <cell r="W301"/>
          <cell r="X301"/>
          <cell r="Y301"/>
          <cell r="Z301"/>
          <cell r="AA301"/>
          <cell r="AB301"/>
          <cell r="AC301"/>
          <cell r="AD301"/>
          <cell r="AE301"/>
          <cell r="AF301"/>
          <cell r="AG301"/>
          <cell r="AH301"/>
          <cell r="AI301"/>
          <cell r="AJ301"/>
          <cell r="AK301"/>
          <cell r="AL301"/>
        </row>
        <row r="302">
          <cell r="A302" t="str">
            <v>BTN_Simples_P_TRAB_2,3</v>
          </cell>
          <cell r="B302" t="str">
            <v>2,3</v>
          </cell>
          <cell r="C302"/>
          <cell r="D302"/>
          <cell r="E302"/>
          <cell r="F302"/>
          <cell r="G302"/>
          <cell r="H302"/>
          <cell r="I302"/>
          <cell r="J302"/>
          <cell r="K302"/>
          <cell r="L302"/>
          <cell r="M302"/>
          <cell r="N302"/>
          <cell r="O302"/>
          <cell r="P302"/>
          <cell r="Q302"/>
          <cell r="R302"/>
          <cell r="S302"/>
          <cell r="T302"/>
          <cell r="U302"/>
          <cell r="V302"/>
          <cell r="W302"/>
          <cell r="X302"/>
          <cell r="Y302"/>
          <cell r="Z302"/>
          <cell r="AA302"/>
          <cell r="AB302"/>
          <cell r="AC302"/>
          <cell r="AD302"/>
          <cell r="AE302"/>
          <cell r="AF302"/>
          <cell r="AG302"/>
          <cell r="AH302"/>
          <cell r="AI302"/>
          <cell r="AJ302"/>
          <cell r="AK302"/>
          <cell r="AL302"/>
        </row>
        <row r="303">
          <cell r="A303" t="str">
            <v>BTN_Simples_P_TRAB_3,45</v>
          </cell>
          <cell r="B303" t="str">
            <v>3,45</v>
          </cell>
          <cell r="C303"/>
          <cell r="D303">
            <v>1467.2574</v>
          </cell>
          <cell r="E303"/>
          <cell r="F303"/>
          <cell r="G303"/>
          <cell r="H303">
            <v>1797.486024</v>
          </cell>
          <cell r="I303"/>
          <cell r="J303"/>
          <cell r="K303">
            <v>600.24</v>
          </cell>
          <cell r="L303"/>
          <cell r="M303">
            <v>1467.2574</v>
          </cell>
          <cell r="N303"/>
          <cell r="O303"/>
          <cell r="P303"/>
          <cell r="Q303">
            <v>1797.486024</v>
          </cell>
          <cell r="R303"/>
          <cell r="S303"/>
          <cell r="T303">
            <v>600.24</v>
          </cell>
          <cell r="U303"/>
          <cell r="V303">
            <v>1467.2574</v>
          </cell>
          <cell r="W303"/>
          <cell r="X303"/>
          <cell r="Y303"/>
          <cell r="Z303">
            <v>1797.486024</v>
          </cell>
          <cell r="AA303"/>
          <cell r="AB303"/>
          <cell r="AC303">
            <v>600.24</v>
          </cell>
          <cell r="AD303"/>
          <cell r="AE303">
            <v>1467.2574</v>
          </cell>
          <cell r="AF303"/>
          <cell r="AG303"/>
          <cell r="AH303"/>
          <cell r="AI303">
            <v>1797.486024</v>
          </cell>
          <cell r="AJ303"/>
          <cell r="AK303"/>
          <cell r="AL303">
            <v>600.24</v>
          </cell>
        </row>
        <row r="304">
          <cell r="A304" t="str">
            <v>BTN_Simples_P_TRAB_4,6</v>
          </cell>
          <cell r="B304" t="str">
            <v>4,6</v>
          </cell>
          <cell r="C304"/>
          <cell r="D304">
            <v>32.071199999999997</v>
          </cell>
          <cell r="E304"/>
          <cell r="F304"/>
          <cell r="G304"/>
          <cell r="H304">
            <v>39.278784000000002</v>
          </cell>
          <cell r="I304"/>
          <cell r="J304"/>
          <cell r="K304">
            <v>9.84</v>
          </cell>
          <cell r="L304"/>
          <cell r="M304">
            <v>32.071199999999997</v>
          </cell>
          <cell r="N304"/>
          <cell r="O304"/>
          <cell r="P304"/>
          <cell r="Q304">
            <v>39.278784000000002</v>
          </cell>
          <cell r="R304"/>
          <cell r="S304"/>
          <cell r="T304">
            <v>9.84</v>
          </cell>
          <cell r="U304"/>
          <cell r="V304">
            <v>32.071199999999997</v>
          </cell>
          <cell r="W304"/>
          <cell r="X304"/>
          <cell r="Y304"/>
          <cell r="Z304">
            <v>39.278784000000002</v>
          </cell>
          <cell r="AA304"/>
          <cell r="AB304"/>
          <cell r="AC304">
            <v>9.84</v>
          </cell>
          <cell r="AD304"/>
          <cell r="AE304">
            <v>32.071199999999997</v>
          </cell>
          <cell r="AF304"/>
          <cell r="AG304"/>
          <cell r="AH304"/>
          <cell r="AI304">
            <v>39.278784000000002</v>
          </cell>
          <cell r="AJ304"/>
          <cell r="AK304"/>
          <cell r="AL304">
            <v>9.84</v>
          </cell>
        </row>
        <row r="305">
          <cell r="A305" t="str">
            <v>BTN_Simples_P_TRAB_5,75</v>
          </cell>
          <cell r="B305" t="str">
            <v>5,75</v>
          </cell>
          <cell r="C305"/>
          <cell r="D305">
            <v>40.088999999999999</v>
          </cell>
          <cell r="E305"/>
          <cell r="F305"/>
          <cell r="G305"/>
          <cell r="H305">
            <v>49.090584</v>
          </cell>
          <cell r="I305"/>
          <cell r="J305"/>
          <cell r="K305">
            <v>9.84</v>
          </cell>
          <cell r="L305"/>
          <cell r="M305">
            <v>40.088999999999999</v>
          </cell>
          <cell r="N305"/>
          <cell r="O305"/>
          <cell r="P305"/>
          <cell r="Q305">
            <v>49.090584</v>
          </cell>
          <cell r="R305"/>
          <cell r="S305"/>
          <cell r="T305">
            <v>9.84</v>
          </cell>
          <cell r="U305"/>
          <cell r="V305">
            <v>40.088999999999999</v>
          </cell>
          <cell r="W305"/>
          <cell r="X305"/>
          <cell r="Y305"/>
          <cell r="Z305">
            <v>49.090584</v>
          </cell>
          <cell r="AA305"/>
          <cell r="AB305"/>
          <cell r="AC305">
            <v>9.84</v>
          </cell>
          <cell r="AD305"/>
          <cell r="AE305">
            <v>40.088999999999999</v>
          </cell>
          <cell r="AF305"/>
          <cell r="AG305"/>
          <cell r="AH305"/>
          <cell r="AI305">
            <v>49.090584</v>
          </cell>
          <cell r="AJ305"/>
          <cell r="AK305"/>
          <cell r="AL305">
            <v>9.84</v>
          </cell>
        </row>
        <row r="306">
          <cell r="A306" t="str">
            <v>BTN_Simples_P_TRAB_6,9</v>
          </cell>
          <cell r="B306" t="str">
            <v>6,9</v>
          </cell>
          <cell r="C306"/>
          <cell r="D306">
            <v>28575.439200000001</v>
          </cell>
          <cell r="E306"/>
          <cell r="F306"/>
          <cell r="G306"/>
          <cell r="H306">
            <v>34988.016095999999</v>
          </cell>
          <cell r="I306"/>
          <cell r="J306"/>
          <cell r="K306">
            <v>5844.96</v>
          </cell>
          <cell r="L306"/>
          <cell r="M306">
            <v>28575.439200000001</v>
          </cell>
          <cell r="N306"/>
          <cell r="O306"/>
          <cell r="P306"/>
          <cell r="Q306">
            <v>34988.016095999999</v>
          </cell>
          <cell r="R306"/>
          <cell r="S306"/>
          <cell r="T306">
            <v>5844.96</v>
          </cell>
          <cell r="U306"/>
          <cell r="V306">
            <v>28479.225600000002</v>
          </cell>
          <cell r="W306"/>
          <cell r="X306"/>
          <cell r="Y306"/>
          <cell r="Z306">
            <v>34870.211327999998</v>
          </cell>
          <cell r="AA306"/>
          <cell r="AB306"/>
          <cell r="AC306">
            <v>5825.28</v>
          </cell>
          <cell r="AD306"/>
          <cell r="AE306">
            <v>28575.439200000001</v>
          </cell>
          <cell r="AF306"/>
          <cell r="AG306"/>
          <cell r="AH306"/>
          <cell r="AI306">
            <v>34988.016095999999</v>
          </cell>
          <cell r="AJ306"/>
          <cell r="AK306"/>
          <cell r="AL306">
            <v>5844.96</v>
          </cell>
        </row>
        <row r="307">
          <cell r="A307" t="str">
            <v>BTN_Simples_P_TRAB_10,35</v>
          </cell>
          <cell r="B307" t="str">
            <v>10,35</v>
          </cell>
          <cell r="C307"/>
          <cell r="D307">
            <v>4473.9323999999997</v>
          </cell>
          <cell r="E307"/>
          <cell r="F307"/>
          <cell r="G307"/>
          <cell r="H307">
            <v>5476.9426080000003</v>
          </cell>
          <cell r="I307"/>
          <cell r="J307"/>
          <cell r="K307">
            <v>610.08000000000004</v>
          </cell>
          <cell r="L307"/>
          <cell r="M307">
            <v>4473.9323999999997</v>
          </cell>
          <cell r="N307"/>
          <cell r="O307"/>
          <cell r="P307"/>
          <cell r="Q307">
            <v>5476.9426080000003</v>
          </cell>
          <cell r="R307"/>
          <cell r="S307"/>
          <cell r="T307">
            <v>610.08000000000004</v>
          </cell>
          <cell r="U307"/>
          <cell r="V307">
            <v>4546.0925999999999</v>
          </cell>
          <cell r="W307"/>
          <cell r="X307"/>
          <cell r="Y307"/>
          <cell r="Z307">
            <v>5565.2803919999997</v>
          </cell>
          <cell r="AA307"/>
          <cell r="AB307"/>
          <cell r="AC307">
            <v>619.91999999999996</v>
          </cell>
          <cell r="AD307"/>
          <cell r="AE307">
            <v>4546.0925999999999</v>
          </cell>
          <cell r="AF307"/>
          <cell r="AG307"/>
          <cell r="AH307"/>
          <cell r="AI307">
            <v>5565.2803919999997</v>
          </cell>
          <cell r="AJ307"/>
          <cell r="AK307"/>
          <cell r="AL307">
            <v>619.91999999999996</v>
          </cell>
        </row>
        <row r="308">
          <cell r="A308" t="str">
            <v>BTN_Simples_P_TRAB_13,8</v>
          </cell>
          <cell r="B308" t="str">
            <v>13,8</v>
          </cell>
          <cell r="C308"/>
          <cell r="D308">
            <v>10102.428</v>
          </cell>
          <cell r="E308"/>
          <cell r="F308"/>
          <cell r="G308"/>
          <cell r="H308">
            <v>12366.18432</v>
          </cell>
          <cell r="I308"/>
          <cell r="J308"/>
          <cell r="K308">
            <v>1033.2</v>
          </cell>
          <cell r="L308"/>
          <cell r="M308">
            <v>10102.428</v>
          </cell>
          <cell r="N308"/>
          <cell r="O308"/>
          <cell r="P308"/>
          <cell r="Q308">
            <v>12366.18432</v>
          </cell>
          <cell r="R308"/>
          <cell r="S308"/>
          <cell r="T308">
            <v>1033.2</v>
          </cell>
          <cell r="U308"/>
          <cell r="V308">
            <v>10294.8552</v>
          </cell>
          <cell r="W308"/>
          <cell r="X308"/>
          <cell r="Y308"/>
          <cell r="Z308">
            <v>12601.730688</v>
          </cell>
          <cell r="AA308"/>
          <cell r="AB308"/>
          <cell r="AC308">
            <v>1052.8800000000001</v>
          </cell>
          <cell r="AD308"/>
          <cell r="AE308">
            <v>10294.8552</v>
          </cell>
          <cell r="AF308"/>
          <cell r="AG308"/>
          <cell r="AH308"/>
          <cell r="AI308">
            <v>12601.730688</v>
          </cell>
          <cell r="AJ308"/>
          <cell r="AK308"/>
          <cell r="AL308">
            <v>1052.8800000000001</v>
          </cell>
        </row>
        <row r="309">
          <cell r="A309" t="str">
            <v>BTN_Simples_P_TRAB_17,25</v>
          </cell>
          <cell r="B309" t="str">
            <v>17,25</v>
          </cell>
          <cell r="C309"/>
          <cell r="D309">
            <v>11545.632</v>
          </cell>
          <cell r="E309"/>
          <cell r="F309"/>
          <cell r="G309"/>
          <cell r="H309">
            <v>14132.024063999999</v>
          </cell>
          <cell r="I309"/>
          <cell r="J309"/>
          <cell r="K309">
            <v>944.64</v>
          </cell>
          <cell r="L309"/>
          <cell r="M309">
            <v>11545.632</v>
          </cell>
          <cell r="N309"/>
          <cell r="O309"/>
          <cell r="P309"/>
          <cell r="Q309">
            <v>14132.024063999999</v>
          </cell>
          <cell r="R309"/>
          <cell r="S309"/>
          <cell r="T309">
            <v>944.64</v>
          </cell>
          <cell r="U309"/>
          <cell r="V309">
            <v>11665.898999999999</v>
          </cell>
          <cell r="W309"/>
          <cell r="X309"/>
          <cell r="Y309"/>
          <cell r="Z309">
            <v>14279.232647999999</v>
          </cell>
          <cell r="AA309"/>
          <cell r="AB309"/>
          <cell r="AC309">
            <v>954.48</v>
          </cell>
          <cell r="AD309"/>
          <cell r="AE309">
            <v>11665.898999999999</v>
          </cell>
          <cell r="AF309"/>
          <cell r="AG309"/>
          <cell r="AH309"/>
          <cell r="AI309">
            <v>14279.232647999999</v>
          </cell>
          <cell r="AJ309"/>
          <cell r="AK309"/>
          <cell r="AL309">
            <v>954.48</v>
          </cell>
        </row>
        <row r="310">
          <cell r="A310" t="str">
            <v>BTN_Simples_P_TRAB_20,7</v>
          </cell>
          <cell r="B310" t="str">
            <v>20,7</v>
          </cell>
          <cell r="C310"/>
          <cell r="D310">
            <v>5917.1364000000003</v>
          </cell>
          <cell r="E310"/>
          <cell r="F310"/>
          <cell r="G310"/>
          <cell r="H310">
            <v>7242.4033440000003</v>
          </cell>
          <cell r="I310"/>
          <cell r="J310"/>
          <cell r="K310">
            <v>403.44</v>
          </cell>
          <cell r="L310"/>
          <cell r="M310">
            <v>5917.1364000000003</v>
          </cell>
          <cell r="N310"/>
          <cell r="O310"/>
          <cell r="P310"/>
          <cell r="Q310">
            <v>7242.4033440000003</v>
          </cell>
          <cell r="R310"/>
          <cell r="S310"/>
          <cell r="T310">
            <v>403.44</v>
          </cell>
          <cell r="U310"/>
          <cell r="V310">
            <v>5917.1364000000003</v>
          </cell>
          <cell r="W310"/>
          <cell r="X310"/>
          <cell r="Y310"/>
          <cell r="Z310">
            <v>7242.4033440000003</v>
          </cell>
          <cell r="AA310"/>
          <cell r="AB310"/>
          <cell r="AC310">
            <v>403.44</v>
          </cell>
          <cell r="AD310"/>
          <cell r="AE310">
            <v>5917.1364000000003</v>
          </cell>
          <cell r="AF310"/>
          <cell r="AG310"/>
          <cell r="AH310"/>
          <cell r="AI310">
            <v>7242.4033440000003</v>
          </cell>
          <cell r="AJ310"/>
          <cell r="AK310"/>
          <cell r="AL310">
            <v>403.44</v>
          </cell>
        </row>
        <row r="311">
          <cell r="B311" t="str">
            <v>Tarifa bi-horária</v>
          </cell>
          <cell r="C311"/>
          <cell r="D311">
            <v>1539.4176</v>
          </cell>
          <cell r="E311"/>
          <cell r="F311"/>
          <cell r="G311"/>
          <cell r="H311">
            <v>1884.465696</v>
          </cell>
          <cell r="I311"/>
          <cell r="J311"/>
          <cell r="K311">
            <v>186.96</v>
          </cell>
          <cell r="L311"/>
          <cell r="M311">
            <v>1539.4176</v>
          </cell>
          <cell r="N311"/>
          <cell r="O311"/>
          <cell r="P311"/>
          <cell r="Q311">
            <v>1884.465696</v>
          </cell>
          <cell r="R311"/>
          <cell r="S311"/>
          <cell r="T311">
            <v>186.96</v>
          </cell>
          <cell r="U311"/>
          <cell r="V311">
            <v>1539.4176</v>
          </cell>
          <cell r="W311"/>
          <cell r="X311"/>
          <cell r="Y311"/>
          <cell r="Z311">
            <v>1884.465696</v>
          </cell>
          <cell r="AA311"/>
          <cell r="AB311"/>
          <cell r="AC311">
            <v>186.96</v>
          </cell>
          <cell r="AD311"/>
          <cell r="AE311">
            <v>1539.4176</v>
          </cell>
          <cell r="AF311"/>
          <cell r="AG311"/>
          <cell r="AH311"/>
          <cell r="AI311">
            <v>1884.465696</v>
          </cell>
          <cell r="AJ311"/>
          <cell r="AK311"/>
          <cell r="AL311">
            <v>186.96</v>
          </cell>
        </row>
        <row r="312">
          <cell r="A312" t="str">
            <v>BTN_Bi_P_TRAB_1,15</v>
          </cell>
          <cell r="B312" t="str">
            <v>1,15</v>
          </cell>
          <cell r="C312"/>
          <cell r="D312"/>
          <cell r="E312"/>
          <cell r="F312"/>
          <cell r="G312"/>
          <cell r="H312"/>
          <cell r="I312"/>
          <cell r="J312"/>
          <cell r="K312"/>
          <cell r="L312"/>
          <cell r="M312"/>
          <cell r="N312"/>
          <cell r="O312"/>
          <cell r="P312"/>
          <cell r="Q312"/>
          <cell r="R312"/>
          <cell r="S312"/>
          <cell r="T312"/>
          <cell r="U312"/>
          <cell r="V312"/>
          <cell r="W312"/>
          <cell r="X312"/>
          <cell r="Y312"/>
          <cell r="Z312"/>
          <cell r="AA312"/>
          <cell r="AB312"/>
          <cell r="AC312"/>
          <cell r="AD312"/>
          <cell r="AE312"/>
          <cell r="AF312"/>
          <cell r="AG312"/>
          <cell r="AH312"/>
          <cell r="AI312"/>
          <cell r="AJ312"/>
          <cell r="AK312"/>
          <cell r="AL312"/>
        </row>
        <row r="313">
          <cell r="A313" t="str">
            <v>BTN_Bi_P_TRAB_2,3</v>
          </cell>
          <cell r="B313" t="str">
            <v>2,3</v>
          </cell>
          <cell r="C313"/>
          <cell r="D313"/>
          <cell r="E313"/>
          <cell r="F313"/>
          <cell r="G313"/>
          <cell r="H313"/>
          <cell r="I313"/>
          <cell r="J313"/>
          <cell r="K313"/>
          <cell r="L313"/>
          <cell r="M313"/>
          <cell r="N313"/>
          <cell r="O313"/>
          <cell r="P313"/>
          <cell r="Q313"/>
          <cell r="R313"/>
          <cell r="S313"/>
          <cell r="T313"/>
          <cell r="U313"/>
          <cell r="V313"/>
          <cell r="W313"/>
          <cell r="X313"/>
          <cell r="Y313"/>
          <cell r="Z313"/>
          <cell r="AA313"/>
          <cell r="AB313"/>
          <cell r="AC313"/>
          <cell r="AD313"/>
          <cell r="AE313"/>
          <cell r="AF313"/>
          <cell r="AG313"/>
          <cell r="AH313"/>
          <cell r="AI313"/>
          <cell r="AJ313"/>
          <cell r="AK313"/>
          <cell r="AL313"/>
        </row>
        <row r="314">
          <cell r="A314" t="str">
            <v>BTN_Bi_P_TRAB_3,45</v>
          </cell>
          <cell r="B314" t="str">
            <v>3,45</v>
          </cell>
          <cell r="C314"/>
          <cell r="D314"/>
          <cell r="E314"/>
          <cell r="F314"/>
          <cell r="G314"/>
          <cell r="H314"/>
          <cell r="I314"/>
          <cell r="J314"/>
          <cell r="K314"/>
          <cell r="L314"/>
          <cell r="M314"/>
          <cell r="N314"/>
          <cell r="O314"/>
          <cell r="P314"/>
          <cell r="Q314"/>
          <cell r="R314"/>
          <cell r="S314"/>
          <cell r="T314"/>
          <cell r="U314"/>
          <cell r="V314"/>
          <cell r="W314"/>
          <cell r="X314"/>
          <cell r="Y314"/>
          <cell r="Z314"/>
          <cell r="AA314"/>
          <cell r="AB314"/>
          <cell r="AC314"/>
          <cell r="AD314"/>
          <cell r="AE314"/>
          <cell r="AF314"/>
          <cell r="AG314"/>
          <cell r="AH314"/>
          <cell r="AI314"/>
          <cell r="AJ314"/>
          <cell r="AK314"/>
          <cell r="AL314"/>
        </row>
        <row r="315">
          <cell r="A315" t="str">
            <v>BTN_Bi_P_TRAB_4,6</v>
          </cell>
          <cell r="B315" t="str">
            <v>4,6</v>
          </cell>
          <cell r="C315"/>
          <cell r="D315"/>
          <cell r="E315"/>
          <cell r="F315"/>
          <cell r="G315"/>
          <cell r="H315"/>
          <cell r="I315"/>
          <cell r="J315"/>
          <cell r="K315"/>
          <cell r="L315"/>
          <cell r="M315"/>
          <cell r="N315"/>
          <cell r="O315"/>
          <cell r="P315"/>
          <cell r="Q315"/>
          <cell r="R315"/>
          <cell r="S315"/>
          <cell r="T315"/>
          <cell r="U315"/>
          <cell r="V315"/>
          <cell r="W315"/>
          <cell r="X315"/>
          <cell r="Y315"/>
          <cell r="Z315"/>
          <cell r="AA315"/>
          <cell r="AB315"/>
          <cell r="AC315"/>
          <cell r="AD315"/>
          <cell r="AE315"/>
          <cell r="AF315"/>
          <cell r="AG315"/>
          <cell r="AH315"/>
          <cell r="AI315"/>
          <cell r="AJ315"/>
          <cell r="AK315"/>
          <cell r="AL315"/>
        </row>
        <row r="316">
          <cell r="A316" t="str">
            <v>BTN_Bi_P_TRAB_5,75</v>
          </cell>
          <cell r="B316" t="str">
            <v>5,75</v>
          </cell>
          <cell r="C316"/>
          <cell r="D316"/>
          <cell r="E316"/>
          <cell r="F316"/>
          <cell r="G316"/>
          <cell r="H316"/>
          <cell r="I316"/>
          <cell r="J316"/>
          <cell r="K316"/>
          <cell r="L316"/>
          <cell r="M316"/>
          <cell r="N316"/>
          <cell r="O316"/>
          <cell r="P316"/>
          <cell r="Q316"/>
          <cell r="R316"/>
          <cell r="S316"/>
          <cell r="T316"/>
          <cell r="U316"/>
          <cell r="V316"/>
          <cell r="W316"/>
          <cell r="X316"/>
          <cell r="Y316"/>
          <cell r="Z316"/>
          <cell r="AA316"/>
          <cell r="AB316"/>
          <cell r="AC316"/>
          <cell r="AD316"/>
          <cell r="AE316"/>
          <cell r="AF316"/>
          <cell r="AG316"/>
          <cell r="AH316"/>
          <cell r="AI316"/>
          <cell r="AJ316"/>
          <cell r="AK316"/>
          <cell r="AL316"/>
        </row>
        <row r="317">
          <cell r="A317" t="str">
            <v>BTN_Bi_P_TRAB_6,9</v>
          </cell>
          <cell r="B317" t="str">
            <v>6,9</v>
          </cell>
          <cell r="C317"/>
          <cell r="D317">
            <v>481.06799999999998</v>
          </cell>
          <cell r="E317"/>
          <cell r="F317"/>
          <cell r="G317"/>
          <cell r="H317">
            <v>589.02383999999995</v>
          </cell>
          <cell r="I317"/>
          <cell r="J317"/>
          <cell r="K317">
            <v>98.4</v>
          </cell>
          <cell r="L317"/>
          <cell r="M317">
            <v>481.06799999999998</v>
          </cell>
          <cell r="N317"/>
          <cell r="O317"/>
          <cell r="P317"/>
          <cell r="Q317">
            <v>589.02383999999995</v>
          </cell>
          <cell r="R317"/>
          <cell r="S317"/>
          <cell r="T317">
            <v>98.4</v>
          </cell>
          <cell r="U317"/>
          <cell r="V317">
            <v>481.06799999999998</v>
          </cell>
          <cell r="W317"/>
          <cell r="X317"/>
          <cell r="Y317"/>
          <cell r="Z317">
            <v>589.02383999999995</v>
          </cell>
          <cell r="AA317"/>
          <cell r="AB317"/>
          <cell r="AC317">
            <v>98.4</v>
          </cell>
          <cell r="AD317"/>
          <cell r="AE317">
            <v>481.06799999999998</v>
          </cell>
          <cell r="AF317"/>
          <cell r="AG317"/>
          <cell r="AH317"/>
          <cell r="AI317">
            <v>589.02383999999995</v>
          </cell>
          <cell r="AJ317"/>
          <cell r="AK317"/>
          <cell r="AL317">
            <v>98.4</v>
          </cell>
        </row>
        <row r="318">
          <cell r="A318" t="str">
            <v>BTN_Bi_P_TRAB_10,35</v>
          </cell>
          <cell r="B318" t="str">
            <v>10,35</v>
          </cell>
          <cell r="C318"/>
          <cell r="D318">
            <v>72.160200000000003</v>
          </cell>
          <cell r="E318"/>
          <cell r="F318"/>
          <cell r="G318"/>
          <cell r="H318">
            <v>88.337783999999999</v>
          </cell>
          <cell r="I318"/>
          <cell r="J318"/>
          <cell r="K318">
            <v>9.84</v>
          </cell>
          <cell r="L318"/>
          <cell r="M318">
            <v>72.160200000000003</v>
          </cell>
          <cell r="N318"/>
          <cell r="O318"/>
          <cell r="P318"/>
          <cell r="Q318">
            <v>88.337783999999999</v>
          </cell>
          <cell r="R318"/>
          <cell r="S318"/>
          <cell r="T318">
            <v>9.84</v>
          </cell>
          <cell r="U318"/>
          <cell r="V318">
            <v>72.160200000000003</v>
          </cell>
          <cell r="W318"/>
          <cell r="X318"/>
          <cell r="Y318"/>
          <cell r="Z318">
            <v>88.337783999999999</v>
          </cell>
          <cell r="AA318"/>
          <cell r="AB318"/>
          <cell r="AC318">
            <v>9.84</v>
          </cell>
          <cell r="AD318"/>
          <cell r="AE318">
            <v>72.160200000000003</v>
          </cell>
          <cell r="AF318"/>
          <cell r="AG318"/>
          <cell r="AH318"/>
          <cell r="AI318">
            <v>88.337783999999999</v>
          </cell>
          <cell r="AJ318"/>
          <cell r="AK318"/>
          <cell r="AL318">
            <v>9.84</v>
          </cell>
        </row>
        <row r="319">
          <cell r="A319" t="str">
            <v>BTN_Bi_P_TRAB_13,8</v>
          </cell>
          <cell r="B319" t="str">
            <v>13,8</v>
          </cell>
          <cell r="C319"/>
          <cell r="D319"/>
          <cell r="E319"/>
          <cell r="F319"/>
          <cell r="G319"/>
          <cell r="H319"/>
          <cell r="I319"/>
          <cell r="J319"/>
          <cell r="K319"/>
          <cell r="L319"/>
          <cell r="M319"/>
          <cell r="N319"/>
          <cell r="O319"/>
          <cell r="P319"/>
          <cell r="Q319"/>
          <cell r="R319"/>
          <cell r="S319"/>
          <cell r="T319"/>
          <cell r="U319"/>
          <cell r="V319"/>
          <cell r="W319"/>
          <cell r="X319"/>
          <cell r="Y319"/>
          <cell r="Z319"/>
          <cell r="AA319"/>
          <cell r="AB319"/>
          <cell r="AC319"/>
          <cell r="AD319"/>
          <cell r="AE319"/>
          <cell r="AF319"/>
          <cell r="AG319"/>
          <cell r="AH319"/>
          <cell r="AI319"/>
          <cell r="AJ319"/>
          <cell r="AK319"/>
          <cell r="AL319"/>
        </row>
        <row r="320">
          <cell r="A320" t="str">
            <v>BTN_Bi_P_TRAB_17,25</v>
          </cell>
          <cell r="B320" t="str">
            <v>17,25</v>
          </cell>
          <cell r="C320"/>
          <cell r="D320">
            <v>841.86900000000003</v>
          </cell>
          <cell r="E320"/>
          <cell r="F320"/>
          <cell r="G320"/>
          <cell r="H320">
            <v>1030.460088</v>
          </cell>
          <cell r="I320"/>
          <cell r="J320"/>
          <cell r="K320">
            <v>68.88</v>
          </cell>
          <cell r="L320"/>
          <cell r="M320">
            <v>841.86900000000003</v>
          </cell>
          <cell r="N320"/>
          <cell r="O320"/>
          <cell r="P320"/>
          <cell r="Q320">
            <v>1030.460088</v>
          </cell>
          <cell r="R320"/>
          <cell r="S320"/>
          <cell r="T320">
            <v>68.88</v>
          </cell>
          <cell r="U320"/>
          <cell r="V320">
            <v>841.86900000000003</v>
          </cell>
          <cell r="W320"/>
          <cell r="X320"/>
          <cell r="Y320"/>
          <cell r="Z320">
            <v>1030.460088</v>
          </cell>
          <cell r="AA320"/>
          <cell r="AB320"/>
          <cell r="AC320">
            <v>68.88</v>
          </cell>
          <cell r="AD320"/>
          <cell r="AE320">
            <v>841.86900000000003</v>
          </cell>
          <cell r="AF320"/>
          <cell r="AG320"/>
          <cell r="AH320"/>
          <cell r="AI320">
            <v>1030.460088</v>
          </cell>
          <cell r="AJ320"/>
          <cell r="AK320"/>
          <cell r="AL320">
            <v>68.88</v>
          </cell>
        </row>
        <row r="321">
          <cell r="A321" t="str">
            <v>BTN_Bi_P_TRAB_20,7</v>
          </cell>
          <cell r="B321" t="str">
            <v>20,7</v>
          </cell>
          <cell r="C321"/>
          <cell r="D321">
            <v>144.32040000000001</v>
          </cell>
          <cell r="E321"/>
          <cell r="F321"/>
          <cell r="G321"/>
          <cell r="H321">
            <v>176.64398399999999</v>
          </cell>
          <cell r="I321"/>
          <cell r="J321"/>
          <cell r="K321">
            <v>9.84</v>
          </cell>
          <cell r="L321"/>
          <cell r="M321">
            <v>144.32040000000001</v>
          </cell>
          <cell r="N321"/>
          <cell r="O321"/>
          <cell r="P321"/>
          <cell r="Q321">
            <v>176.64398399999999</v>
          </cell>
          <cell r="R321"/>
          <cell r="S321"/>
          <cell r="T321">
            <v>9.84</v>
          </cell>
          <cell r="U321"/>
          <cell r="V321">
            <v>144.32040000000001</v>
          </cell>
          <cell r="W321"/>
          <cell r="X321"/>
          <cell r="Y321"/>
          <cell r="Z321">
            <v>176.64398399999999</v>
          </cell>
          <cell r="AA321"/>
          <cell r="AB321"/>
          <cell r="AC321">
            <v>9.84</v>
          </cell>
          <cell r="AD321"/>
          <cell r="AE321">
            <v>144.32040000000001</v>
          </cell>
          <cell r="AF321"/>
          <cell r="AG321"/>
          <cell r="AH321"/>
          <cell r="AI321">
            <v>176.64398399999999</v>
          </cell>
          <cell r="AJ321"/>
          <cell r="AK321"/>
          <cell r="AL321">
            <v>9.84</v>
          </cell>
        </row>
        <row r="322">
          <cell r="B322" t="str">
            <v>Tarifa tri-horária</v>
          </cell>
          <cell r="C322"/>
          <cell r="D322">
            <v>24077.453399999999</v>
          </cell>
          <cell r="E322"/>
          <cell r="F322"/>
          <cell r="G322"/>
          <cell r="H322">
            <v>29475.194952000002</v>
          </cell>
          <cell r="I322"/>
          <cell r="J322"/>
          <cell r="K322">
            <v>3227.52</v>
          </cell>
          <cell r="L322"/>
          <cell r="M322">
            <v>24269.8806</v>
          </cell>
          <cell r="N322"/>
          <cell r="O322"/>
          <cell r="P322"/>
          <cell r="Q322">
            <v>29710.741320000001</v>
          </cell>
          <cell r="R322"/>
          <cell r="S322"/>
          <cell r="T322">
            <v>3247.2</v>
          </cell>
          <cell r="U322"/>
          <cell r="V322">
            <v>24317.987400000002</v>
          </cell>
          <cell r="W322"/>
          <cell r="X322"/>
          <cell r="Y322"/>
          <cell r="Z322">
            <v>29769.643703999998</v>
          </cell>
          <cell r="AA322"/>
          <cell r="AB322"/>
          <cell r="AC322">
            <v>3257.04</v>
          </cell>
          <cell r="AD322"/>
          <cell r="AE322">
            <v>24317.987400000002</v>
          </cell>
          <cell r="AF322"/>
          <cell r="AG322"/>
          <cell r="AH322"/>
          <cell r="AI322">
            <v>29769.643703999998</v>
          </cell>
          <cell r="AJ322"/>
          <cell r="AK322"/>
          <cell r="AL322">
            <v>3257.04</v>
          </cell>
        </row>
        <row r="323">
          <cell r="A323" t="str">
            <v>BTN_Tri_P_TRAB_1,15</v>
          </cell>
          <cell r="B323" t="str">
            <v>1,15</v>
          </cell>
          <cell r="C323"/>
          <cell r="D323"/>
          <cell r="E323"/>
          <cell r="F323"/>
          <cell r="G323"/>
          <cell r="H323"/>
          <cell r="I323"/>
          <cell r="J323"/>
          <cell r="K323"/>
          <cell r="L323"/>
          <cell r="M323"/>
          <cell r="N323"/>
          <cell r="O323"/>
          <cell r="P323"/>
          <cell r="Q323"/>
          <cell r="R323"/>
          <cell r="S323"/>
          <cell r="T323"/>
          <cell r="U323"/>
          <cell r="V323"/>
          <cell r="W323"/>
          <cell r="X323"/>
          <cell r="Y323"/>
          <cell r="Z323"/>
          <cell r="AA323"/>
          <cell r="AB323"/>
          <cell r="AC323"/>
          <cell r="AD323"/>
          <cell r="AE323"/>
          <cell r="AF323"/>
          <cell r="AG323"/>
          <cell r="AH323"/>
          <cell r="AI323"/>
          <cell r="AJ323"/>
          <cell r="AK323"/>
          <cell r="AL323"/>
        </row>
        <row r="324">
          <cell r="A324" t="str">
            <v>BTN_Tri_P_TRAB_2,3</v>
          </cell>
          <cell r="B324" t="str">
            <v>2,3</v>
          </cell>
          <cell r="C324"/>
          <cell r="D324"/>
          <cell r="E324"/>
          <cell r="F324"/>
          <cell r="G324"/>
          <cell r="H324"/>
          <cell r="I324"/>
          <cell r="J324"/>
          <cell r="K324"/>
          <cell r="L324"/>
          <cell r="M324"/>
          <cell r="N324"/>
          <cell r="O324"/>
          <cell r="P324"/>
          <cell r="Q324"/>
          <cell r="R324"/>
          <cell r="S324"/>
          <cell r="T324"/>
          <cell r="U324"/>
          <cell r="V324"/>
          <cell r="W324"/>
          <cell r="X324"/>
          <cell r="Y324"/>
          <cell r="Z324"/>
          <cell r="AA324"/>
          <cell r="AB324"/>
          <cell r="AC324"/>
          <cell r="AD324"/>
          <cell r="AE324"/>
          <cell r="AF324"/>
          <cell r="AG324"/>
          <cell r="AH324"/>
          <cell r="AI324"/>
          <cell r="AJ324"/>
          <cell r="AK324"/>
          <cell r="AL324"/>
        </row>
        <row r="325">
          <cell r="A325" t="str">
            <v>BTN_Tri_P_TRAB_3,45</v>
          </cell>
          <cell r="B325" t="str">
            <v>3,45</v>
          </cell>
          <cell r="C325"/>
          <cell r="D325">
            <v>457.01459999999997</v>
          </cell>
          <cell r="E325"/>
          <cell r="F325"/>
          <cell r="G325"/>
          <cell r="H325">
            <v>559.87269600000002</v>
          </cell>
          <cell r="I325"/>
          <cell r="J325"/>
          <cell r="K325">
            <v>186.96</v>
          </cell>
          <cell r="L325"/>
          <cell r="M325">
            <v>457.01459999999997</v>
          </cell>
          <cell r="N325"/>
          <cell r="O325"/>
          <cell r="P325"/>
          <cell r="Q325">
            <v>559.87269600000002</v>
          </cell>
          <cell r="R325"/>
          <cell r="S325"/>
          <cell r="T325">
            <v>186.96</v>
          </cell>
          <cell r="U325"/>
          <cell r="V325">
            <v>457.01459999999997</v>
          </cell>
          <cell r="W325"/>
          <cell r="X325"/>
          <cell r="Y325"/>
          <cell r="Z325">
            <v>559.87269600000002</v>
          </cell>
          <cell r="AA325"/>
          <cell r="AB325"/>
          <cell r="AC325">
            <v>186.96</v>
          </cell>
          <cell r="AD325"/>
          <cell r="AE325">
            <v>457.01459999999997</v>
          </cell>
          <cell r="AF325"/>
          <cell r="AG325"/>
          <cell r="AH325"/>
          <cell r="AI325">
            <v>559.87269600000002</v>
          </cell>
          <cell r="AJ325"/>
          <cell r="AK325"/>
          <cell r="AL325">
            <v>186.96</v>
          </cell>
        </row>
        <row r="326">
          <cell r="A326" t="str">
            <v>BTN_Tri_P_TRAB_4,6</v>
          </cell>
          <cell r="B326" t="str">
            <v>4,6</v>
          </cell>
          <cell r="C326"/>
          <cell r="D326">
            <v>32.071199999999997</v>
          </cell>
          <cell r="E326"/>
          <cell r="F326"/>
          <cell r="G326"/>
          <cell r="H326">
            <v>39.278784000000002</v>
          </cell>
          <cell r="I326"/>
          <cell r="J326"/>
          <cell r="K326">
            <v>9.84</v>
          </cell>
          <cell r="L326"/>
          <cell r="M326">
            <v>32.071199999999997</v>
          </cell>
          <cell r="N326"/>
          <cell r="O326"/>
          <cell r="P326"/>
          <cell r="Q326">
            <v>39.278784000000002</v>
          </cell>
          <cell r="R326"/>
          <cell r="S326"/>
          <cell r="T326">
            <v>9.84</v>
          </cell>
          <cell r="U326"/>
          <cell r="V326">
            <v>32.071199999999997</v>
          </cell>
          <cell r="W326"/>
          <cell r="X326"/>
          <cell r="Y326"/>
          <cell r="Z326">
            <v>39.278784000000002</v>
          </cell>
          <cell r="AA326"/>
          <cell r="AB326"/>
          <cell r="AC326">
            <v>9.84</v>
          </cell>
          <cell r="AD326"/>
          <cell r="AE326">
            <v>32.071199999999997</v>
          </cell>
          <cell r="AF326"/>
          <cell r="AG326"/>
          <cell r="AH326"/>
          <cell r="AI326">
            <v>39.278784000000002</v>
          </cell>
          <cell r="AJ326"/>
          <cell r="AK326"/>
          <cell r="AL326">
            <v>9.84</v>
          </cell>
        </row>
        <row r="327">
          <cell r="A327" t="str">
            <v>BTN_Tri_P_TRAB_5,75</v>
          </cell>
          <cell r="B327" t="str">
            <v>5,75</v>
          </cell>
          <cell r="C327"/>
          <cell r="D327">
            <v>40.088999999999999</v>
          </cell>
          <cell r="E327"/>
          <cell r="F327"/>
          <cell r="G327"/>
          <cell r="H327">
            <v>49.090584</v>
          </cell>
          <cell r="I327"/>
          <cell r="J327"/>
          <cell r="K327">
            <v>9.84</v>
          </cell>
          <cell r="L327"/>
          <cell r="M327">
            <v>40.088999999999999</v>
          </cell>
          <cell r="N327"/>
          <cell r="O327"/>
          <cell r="P327"/>
          <cell r="Q327">
            <v>49.090584</v>
          </cell>
          <cell r="R327"/>
          <cell r="S327"/>
          <cell r="T327">
            <v>9.84</v>
          </cell>
          <cell r="U327"/>
          <cell r="V327">
            <v>40.088999999999999</v>
          </cell>
          <cell r="W327"/>
          <cell r="X327"/>
          <cell r="Y327"/>
          <cell r="Z327">
            <v>49.090584</v>
          </cell>
          <cell r="AA327"/>
          <cell r="AB327"/>
          <cell r="AC327">
            <v>9.84</v>
          </cell>
          <cell r="AD327"/>
          <cell r="AE327">
            <v>40.088999999999999</v>
          </cell>
          <cell r="AF327"/>
          <cell r="AG327"/>
          <cell r="AH327"/>
          <cell r="AI327">
            <v>49.090584</v>
          </cell>
          <cell r="AJ327"/>
          <cell r="AK327"/>
          <cell r="AL327">
            <v>9.84</v>
          </cell>
        </row>
        <row r="328">
          <cell r="A328" t="str">
            <v>BTN_Tri_P_TRAB_6,9</v>
          </cell>
          <cell r="B328" t="str">
            <v>6,9</v>
          </cell>
          <cell r="C328"/>
          <cell r="D328">
            <v>7552.7676000000001</v>
          </cell>
          <cell r="E328"/>
          <cell r="F328"/>
          <cell r="G328"/>
          <cell r="H328">
            <v>9247.6742880000002</v>
          </cell>
          <cell r="I328"/>
          <cell r="J328"/>
          <cell r="K328">
            <v>1544.88</v>
          </cell>
          <cell r="L328"/>
          <cell r="M328">
            <v>7552.7676000000001</v>
          </cell>
          <cell r="N328"/>
          <cell r="O328"/>
          <cell r="P328"/>
          <cell r="Q328">
            <v>9247.6742880000002</v>
          </cell>
          <cell r="R328"/>
          <cell r="S328"/>
          <cell r="T328">
            <v>1544.88</v>
          </cell>
          <cell r="U328"/>
          <cell r="V328">
            <v>7600.8743999999997</v>
          </cell>
          <cell r="W328"/>
          <cell r="X328"/>
          <cell r="Y328"/>
          <cell r="Z328">
            <v>9306.5766719999992</v>
          </cell>
          <cell r="AA328"/>
          <cell r="AB328"/>
          <cell r="AC328">
            <v>1554.72</v>
          </cell>
          <cell r="AD328"/>
          <cell r="AE328">
            <v>7600.8743999999997</v>
          </cell>
          <cell r="AF328"/>
          <cell r="AG328"/>
          <cell r="AH328"/>
          <cell r="AI328">
            <v>9306.5766719999992</v>
          </cell>
          <cell r="AJ328"/>
          <cell r="AK328"/>
          <cell r="AL328">
            <v>1554.72</v>
          </cell>
        </row>
        <row r="329">
          <cell r="A329" t="str">
            <v>BTN_Tri_P_TRAB_10,35</v>
          </cell>
          <cell r="B329" t="str">
            <v>10,35</v>
          </cell>
          <cell r="C329"/>
          <cell r="D329">
            <v>2309.1264000000001</v>
          </cell>
          <cell r="E329"/>
          <cell r="F329"/>
          <cell r="G329"/>
          <cell r="H329">
            <v>2826.809088</v>
          </cell>
          <cell r="I329"/>
          <cell r="J329"/>
          <cell r="K329">
            <v>314.88</v>
          </cell>
          <cell r="L329"/>
          <cell r="M329">
            <v>2381.2865999999999</v>
          </cell>
          <cell r="N329"/>
          <cell r="O329"/>
          <cell r="P329"/>
          <cell r="Q329">
            <v>2915.1468719999998</v>
          </cell>
          <cell r="R329"/>
          <cell r="S329"/>
          <cell r="T329">
            <v>324.72000000000003</v>
          </cell>
          <cell r="U329"/>
          <cell r="V329">
            <v>2381.2865999999999</v>
          </cell>
          <cell r="W329"/>
          <cell r="X329"/>
          <cell r="Y329"/>
          <cell r="Z329">
            <v>2915.1468719999998</v>
          </cell>
          <cell r="AA329"/>
          <cell r="AB329"/>
          <cell r="AC329">
            <v>324.72000000000003</v>
          </cell>
          <cell r="AD329"/>
          <cell r="AE329">
            <v>2381.2865999999999</v>
          </cell>
          <cell r="AF329"/>
          <cell r="AG329"/>
          <cell r="AH329"/>
          <cell r="AI329">
            <v>2915.1468719999998</v>
          </cell>
          <cell r="AJ329"/>
          <cell r="AK329"/>
          <cell r="AL329">
            <v>324.72000000000003</v>
          </cell>
        </row>
        <row r="330">
          <cell r="A330" t="str">
            <v>BTN_Tri_P_TRAB_13,8</v>
          </cell>
          <cell r="B330" t="str">
            <v>13,8</v>
          </cell>
          <cell r="C330"/>
          <cell r="D330">
            <v>3752.3303999999998</v>
          </cell>
          <cell r="E330"/>
          <cell r="F330"/>
          <cell r="G330"/>
          <cell r="H330">
            <v>4593.154176</v>
          </cell>
          <cell r="I330"/>
          <cell r="J330"/>
          <cell r="K330">
            <v>383.76</v>
          </cell>
          <cell r="L330"/>
          <cell r="M330">
            <v>3752.3303999999998</v>
          </cell>
          <cell r="N330"/>
          <cell r="O330"/>
          <cell r="P330"/>
          <cell r="Q330">
            <v>4593.154176</v>
          </cell>
          <cell r="R330"/>
          <cell r="S330"/>
          <cell r="T330">
            <v>383.76</v>
          </cell>
          <cell r="U330"/>
          <cell r="V330">
            <v>3752.3303999999998</v>
          </cell>
          <cell r="W330"/>
          <cell r="X330"/>
          <cell r="Y330"/>
          <cell r="Z330">
            <v>4593.154176</v>
          </cell>
          <cell r="AA330"/>
          <cell r="AB330"/>
          <cell r="AC330">
            <v>383.76</v>
          </cell>
          <cell r="AD330"/>
          <cell r="AE330">
            <v>3752.3303999999998</v>
          </cell>
          <cell r="AF330"/>
          <cell r="AG330"/>
          <cell r="AH330"/>
          <cell r="AI330">
            <v>4593.154176</v>
          </cell>
          <cell r="AJ330"/>
          <cell r="AK330"/>
          <cell r="AL330">
            <v>383.76</v>
          </cell>
        </row>
        <row r="331">
          <cell r="A331" t="str">
            <v>BTN_Tri_P_TRAB_17,25</v>
          </cell>
          <cell r="B331" t="str">
            <v>17,25</v>
          </cell>
          <cell r="C331"/>
          <cell r="D331">
            <v>7336.2870000000003</v>
          </cell>
          <cell r="E331"/>
          <cell r="F331"/>
          <cell r="G331"/>
          <cell r="H331">
            <v>8979.7236240000002</v>
          </cell>
          <cell r="I331"/>
          <cell r="J331"/>
          <cell r="K331">
            <v>600.24</v>
          </cell>
          <cell r="L331"/>
          <cell r="M331">
            <v>7456.5540000000001</v>
          </cell>
          <cell r="N331"/>
          <cell r="O331"/>
          <cell r="P331"/>
          <cell r="Q331">
            <v>9126.9322080000002</v>
          </cell>
          <cell r="R331"/>
          <cell r="S331"/>
          <cell r="T331">
            <v>610.08000000000004</v>
          </cell>
          <cell r="U331"/>
          <cell r="V331">
            <v>7456.5540000000001</v>
          </cell>
          <cell r="W331"/>
          <cell r="X331"/>
          <cell r="Y331"/>
          <cell r="Z331">
            <v>9126.9322080000002</v>
          </cell>
          <cell r="AA331"/>
          <cell r="AB331"/>
          <cell r="AC331">
            <v>610.08000000000004</v>
          </cell>
          <cell r="AD331"/>
          <cell r="AE331">
            <v>7456.5540000000001</v>
          </cell>
          <cell r="AF331"/>
          <cell r="AG331"/>
          <cell r="AH331"/>
          <cell r="AI331">
            <v>9126.9322080000002</v>
          </cell>
          <cell r="AJ331"/>
          <cell r="AK331"/>
          <cell r="AL331">
            <v>610.08000000000004</v>
          </cell>
        </row>
        <row r="332">
          <cell r="A332" t="str">
            <v>BTN_Tri_P_TRAB_20,7</v>
          </cell>
          <cell r="B332" t="str">
            <v>20,7</v>
          </cell>
          <cell r="C332"/>
          <cell r="D332">
            <v>2597.7671999999998</v>
          </cell>
          <cell r="E332"/>
          <cell r="F332"/>
          <cell r="G332"/>
          <cell r="H332">
            <v>3179.5917119999999</v>
          </cell>
          <cell r="I332"/>
          <cell r="J332"/>
          <cell r="K332">
            <v>177.12</v>
          </cell>
          <cell r="L332"/>
          <cell r="M332">
            <v>2597.7671999999998</v>
          </cell>
          <cell r="N332"/>
          <cell r="O332"/>
          <cell r="P332"/>
          <cell r="Q332">
            <v>3179.5917119999999</v>
          </cell>
          <cell r="R332"/>
          <cell r="S332"/>
          <cell r="T332">
            <v>177.12</v>
          </cell>
          <cell r="U332"/>
          <cell r="V332">
            <v>2597.7671999999998</v>
          </cell>
          <cell r="W332"/>
          <cell r="X332"/>
          <cell r="Y332"/>
          <cell r="Z332">
            <v>3179.5917119999999</v>
          </cell>
          <cell r="AA332"/>
          <cell r="AB332"/>
          <cell r="AC332">
            <v>177.12</v>
          </cell>
          <cell r="AD332"/>
          <cell r="AE332">
            <v>2597.7671999999998</v>
          </cell>
          <cell r="AF332"/>
          <cell r="AG332"/>
          <cell r="AH332"/>
          <cell r="AI332">
            <v>3179.5917119999999</v>
          </cell>
          <cell r="AJ332"/>
          <cell r="AK332"/>
          <cell r="AL332">
            <v>177.12</v>
          </cell>
        </row>
        <row r="333">
          <cell r="B333" t="str">
            <v>Energia Activa</v>
          </cell>
          <cell r="C333">
            <v>549256.69465079997</v>
          </cell>
          <cell r="D333">
            <v>295501.49620729999</v>
          </cell>
          <cell r="E333">
            <v>47249.876522300001</v>
          </cell>
          <cell r="F333">
            <v>13320.9330646</v>
          </cell>
          <cell r="G333">
            <v>55380.149095499997</v>
          </cell>
          <cell r="H333">
            <v>106880.5200784</v>
          </cell>
          <cell r="I333"/>
          <cell r="J333"/>
          <cell r="K333">
            <v>32616.499238100001</v>
          </cell>
          <cell r="L333">
            <v>550364.63713030005</v>
          </cell>
          <cell r="M333">
            <v>296081.7709303</v>
          </cell>
          <cell r="N333">
            <v>47329.827641700002</v>
          </cell>
          <cell r="O333">
            <v>13345.324218899999</v>
          </cell>
          <cell r="P333">
            <v>55478.765822300003</v>
          </cell>
          <cell r="Q333">
            <v>107076.69524299999</v>
          </cell>
          <cell r="R333"/>
          <cell r="S333"/>
          <cell r="T333">
            <v>32683.903397900001</v>
          </cell>
          <cell r="U333">
            <v>552584.88213110005</v>
          </cell>
          <cell r="V333">
            <v>297276.66801249998</v>
          </cell>
          <cell r="W333">
            <v>47521.569703200003</v>
          </cell>
          <cell r="X333">
            <v>13399.2996535</v>
          </cell>
          <cell r="Y333">
            <v>55702.8726866</v>
          </cell>
          <cell r="Z333">
            <v>107508.9374163</v>
          </cell>
          <cell r="AA333"/>
          <cell r="AB333"/>
          <cell r="AC333">
            <v>32815.7224088</v>
          </cell>
          <cell r="AD333">
            <v>554667.51015979995</v>
          </cell>
          <cell r="AE333">
            <v>298397.55366889999</v>
          </cell>
          <cell r="AF333">
            <v>47701.5060724</v>
          </cell>
          <cell r="AG333">
            <v>13449.951044400001</v>
          </cell>
          <cell r="AH333">
            <v>55913.382405299999</v>
          </cell>
          <cell r="AI333">
            <v>107914.414141</v>
          </cell>
          <cell r="AJ333"/>
          <cell r="AK333"/>
          <cell r="AL333">
            <v>32939.368462600003</v>
          </cell>
        </row>
        <row r="334">
          <cell r="B334" t="str">
            <v>Tarifa Simples</v>
          </cell>
          <cell r="C334">
            <v>380634.73582549999</v>
          </cell>
          <cell r="D334">
            <v>203629.72266319999</v>
          </cell>
          <cell r="E334">
            <v>30569.1109081</v>
          </cell>
          <cell r="F334">
            <v>8874.9031672000001</v>
          </cell>
          <cell r="G334">
            <v>36485.713019299998</v>
          </cell>
          <cell r="H334">
            <v>73464.476214299997</v>
          </cell>
          <cell r="I334"/>
          <cell r="J334"/>
          <cell r="K334">
            <v>22680.308093399999</v>
          </cell>
          <cell r="L334">
            <v>382488.54319719999</v>
          </cell>
          <cell r="M334">
            <v>204621.46158120001</v>
          </cell>
          <cell r="N334">
            <v>30717.9918106</v>
          </cell>
          <cell r="O334">
            <v>8918.126655</v>
          </cell>
          <cell r="P334">
            <v>36663.409582100001</v>
          </cell>
          <cell r="Q334">
            <v>73822.270641900002</v>
          </cell>
          <cell r="R334"/>
          <cell r="S334"/>
          <cell r="T334">
            <v>22790.7681189</v>
          </cell>
          <cell r="U334">
            <v>383993.84866309998</v>
          </cell>
          <cell r="V334">
            <v>205426.7610076</v>
          </cell>
          <cell r="W334">
            <v>30838.8842181</v>
          </cell>
          <cell r="X334">
            <v>8953.2244501999994</v>
          </cell>
          <cell r="Y334">
            <v>36807.700520099999</v>
          </cell>
          <cell r="Z334">
            <v>74112.802397899999</v>
          </cell>
          <cell r="AA334"/>
          <cell r="AB334"/>
          <cell r="AC334">
            <v>22880.462484600001</v>
          </cell>
          <cell r="AD334">
            <v>385415.13847300003</v>
          </cell>
          <cell r="AE334">
            <v>206187.11423440001</v>
          </cell>
          <cell r="AF334">
            <v>30953.029255500001</v>
          </cell>
          <cell r="AG334">
            <v>8986.3633332000009</v>
          </cell>
          <cell r="AH334">
            <v>36943.938144</v>
          </cell>
          <cell r="AI334">
            <v>74387.118694799996</v>
          </cell>
          <cell r="AJ334"/>
          <cell r="AK334"/>
          <cell r="AL334">
            <v>22965.1507384</v>
          </cell>
        </row>
        <row r="335">
          <cell r="A335" t="str">
            <v>BTN_TRAB_E_Energia Simples</v>
          </cell>
          <cell r="B335" t="str">
            <v>Energia Simples</v>
          </cell>
          <cell r="C335">
            <v>380634.73582549999</v>
          </cell>
          <cell r="D335">
            <v>203629.72266319999</v>
          </cell>
          <cell r="E335">
            <v>30569.1109081</v>
          </cell>
          <cell r="F335">
            <v>8874.9031672000001</v>
          </cell>
          <cell r="G335">
            <v>36485.713019299998</v>
          </cell>
          <cell r="H335">
            <v>73464.476214299997</v>
          </cell>
          <cell r="I335"/>
          <cell r="J335"/>
          <cell r="K335">
            <v>22680.308093399999</v>
          </cell>
          <cell r="L335">
            <v>382488.54319719999</v>
          </cell>
          <cell r="M335">
            <v>204621.46158120001</v>
          </cell>
          <cell r="N335">
            <v>30717.9918106</v>
          </cell>
          <cell r="O335">
            <v>8918.126655</v>
          </cell>
          <cell r="P335">
            <v>36663.409582100001</v>
          </cell>
          <cell r="Q335">
            <v>73822.270641900002</v>
          </cell>
          <cell r="R335"/>
          <cell r="S335"/>
          <cell r="T335">
            <v>22790.7681189</v>
          </cell>
          <cell r="U335">
            <v>383993.84866309998</v>
          </cell>
          <cell r="V335">
            <v>205426.7610076</v>
          </cell>
          <cell r="W335">
            <v>30838.8842181</v>
          </cell>
          <cell r="X335">
            <v>8953.2244501999994</v>
          </cell>
          <cell r="Y335">
            <v>36807.700520099999</v>
          </cell>
          <cell r="Z335">
            <v>74112.802397899999</v>
          </cell>
          <cell r="AA335"/>
          <cell r="AB335"/>
          <cell r="AC335">
            <v>22880.462484600001</v>
          </cell>
          <cell r="AD335">
            <v>385415.13847300003</v>
          </cell>
          <cell r="AE335">
            <v>206187.11423440001</v>
          </cell>
          <cell r="AF335">
            <v>30953.029255500001</v>
          </cell>
          <cell r="AG335">
            <v>8986.3633332000009</v>
          </cell>
          <cell r="AH335">
            <v>36943.938144</v>
          </cell>
          <cell r="AI335">
            <v>74387.118694799996</v>
          </cell>
          <cell r="AJ335"/>
          <cell r="AK335"/>
          <cell r="AL335">
            <v>22965.1507384</v>
          </cell>
        </row>
        <row r="336">
          <cell r="B336" t="str">
            <v>Energia Simples - 1,15</v>
          </cell>
          <cell r="C336">
            <v>27.792000000000002</v>
          </cell>
          <cell r="D336">
            <v>14.868</v>
          </cell>
          <cell r="E336">
            <v>2.2320000000000002</v>
          </cell>
          <cell r="F336">
            <v>0.64800000000000002</v>
          </cell>
          <cell r="G336">
            <v>2.6640000000000001</v>
          </cell>
          <cell r="H336">
            <v>5.3639999999999999</v>
          </cell>
          <cell r="I336"/>
          <cell r="J336"/>
          <cell r="K336">
            <v>1.6559999999999999</v>
          </cell>
          <cell r="L336"/>
          <cell r="M336"/>
          <cell r="N336"/>
          <cell r="O336"/>
          <cell r="P336"/>
          <cell r="Q336"/>
          <cell r="R336"/>
          <cell r="S336"/>
          <cell r="T336"/>
          <cell r="U336"/>
          <cell r="V336"/>
          <cell r="W336"/>
          <cell r="X336"/>
          <cell r="Y336"/>
          <cell r="Z336"/>
          <cell r="AA336"/>
          <cell r="AB336"/>
          <cell r="AC336"/>
          <cell r="AD336"/>
          <cell r="AE336"/>
          <cell r="AF336"/>
          <cell r="AG336"/>
          <cell r="AH336"/>
          <cell r="AI336"/>
          <cell r="AJ336"/>
          <cell r="AK336"/>
          <cell r="AL336"/>
        </row>
        <row r="337">
          <cell r="B337" t="str">
            <v>Energia Simples - 2,3</v>
          </cell>
          <cell r="C337"/>
          <cell r="D337"/>
          <cell r="E337"/>
          <cell r="F337"/>
          <cell r="G337"/>
          <cell r="H337"/>
          <cell r="I337"/>
          <cell r="J337"/>
          <cell r="K337"/>
          <cell r="L337"/>
          <cell r="M337"/>
          <cell r="N337"/>
          <cell r="O337"/>
          <cell r="P337"/>
          <cell r="Q337"/>
          <cell r="R337"/>
          <cell r="S337"/>
          <cell r="T337"/>
          <cell r="U337"/>
          <cell r="V337"/>
          <cell r="W337"/>
          <cell r="X337"/>
          <cell r="Y337"/>
          <cell r="Z337"/>
          <cell r="AA337"/>
          <cell r="AB337"/>
          <cell r="AC337"/>
          <cell r="AD337"/>
          <cell r="AE337"/>
          <cell r="AF337"/>
          <cell r="AG337"/>
          <cell r="AH337"/>
          <cell r="AI337"/>
          <cell r="AJ337"/>
          <cell r="AK337"/>
          <cell r="AL337"/>
        </row>
        <row r="338">
          <cell r="B338" t="str">
            <v>Energia Simples - 3,45</v>
          </cell>
          <cell r="C338">
            <v>15061.8999518</v>
          </cell>
          <cell r="D338">
            <v>8057.7262699000003</v>
          </cell>
          <cell r="E338">
            <v>1209.6344523</v>
          </cell>
          <cell r="F338">
            <v>351.1841958</v>
          </cell>
          <cell r="G338">
            <v>1443.7572496</v>
          </cell>
          <cell r="H338">
            <v>2907.0247316</v>
          </cell>
          <cell r="I338"/>
          <cell r="J338"/>
          <cell r="K338">
            <v>897.47072270000001</v>
          </cell>
          <cell r="L338">
            <v>15154.3074089</v>
          </cell>
          <cell r="M338">
            <v>8107.1618651999997</v>
          </cell>
          <cell r="N338">
            <v>1217.0557762000001</v>
          </cell>
          <cell r="O338">
            <v>353.338774</v>
          </cell>
          <cell r="P338">
            <v>1452.6149591000001</v>
          </cell>
          <cell r="Q338">
            <v>2924.8598496999998</v>
          </cell>
          <cell r="R338"/>
          <cell r="S338"/>
          <cell r="T338">
            <v>902.97686680000004</v>
          </cell>
          <cell r="U338">
            <v>15222.6995778</v>
          </cell>
          <cell r="V338">
            <v>8143.7499037999996</v>
          </cell>
          <cell r="W338">
            <v>1222.5484119</v>
          </cell>
          <cell r="X338">
            <v>354.93340970000003</v>
          </cell>
          <cell r="Y338">
            <v>1459.1706853000001</v>
          </cell>
          <cell r="Z338">
            <v>2938.0598921999999</v>
          </cell>
          <cell r="AA338"/>
          <cell r="AB338"/>
          <cell r="AC338">
            <v>907.05204719999995</v>
          </cell>
          <cell r="AD338">
            <v>15283.710047799999</v>
          </cell>
          <cell r="AE338">
            <v>8176.3889246999997</v>
          </cell>
          <cell r="AF338">
            <v>1227.4482161000001</v>
          </cell>
          <cell r="AG338">
            <v>356.35593410000001</v>
          </cell>
          <cell r="AH338">
            <v>1465.0188389</v>
          </cell>
          <cell r="AI338">
            <v>2949.8352300000001</v>
          </cell>
          <cell r="AJ338"/>
          <cell r="AK338"/>
          <cell r="AL338">
            <v>910.68738659999997</v>
          </cell>
        </row>
        <row r="339">
          <cell r="B339" t="str">
            <v>Energia Simples - 4,6</v>
          </cell>
          <cell r="C339">
            <v>277.22904240000003</v>
          </cell>
          <cell r="D339">
            <v>148.31035549999999</v>
          </cell>
          <cell r="E339">
            <v>22.264508800000002</v>
          </cell>
          <cell r="F339">
            <v>6.4638894999999996</v>
          </cell>
          <cell r="G339">
            <v>26.573768300000001</v>
          </cell>
          <cell r="H339">
            <v>53.506641700000003</v>
          </cell>
          <cell r="I339"/>
          <cell r="J339"/>
          <cell r="K339">
            <v>16.518829100000001</v>
          </cell>
          <cell r="L339">
            <v>276.60375470000002</v>
          </cell>
          <cell r="M339">
            <v>147.9758429</v>
          </cell>
          <cell r="N339">
            <v>22.214291299999999</v>
          </cell>
          <cell r="O339">
            <v>6.4493103999999999</v>
          </cell>
          <cell r="P339">
            <v>26.513831400000001</v>
          </cell>
          <cell r="Q339">
            <v>53.385957900000001</v>
          </cell>
          <cell r="R339"/>
          <cell r="S339"/>
          <cell r="T339">
            <v>16.4815708</v>
          </cell>
          <cell r="U339">
            <v>278.10153580000002</v>
          </cell>
          <cell r="V339">
            <v>148.777117</v>
          </cell>
          <cell r="W339">
            <v>22.334579399999999</v>
          </cell>
          <cell r="X339">
            <v>6.4842326999999997</v>
          </cell>
          <cell r="Y339">
            <v>26.657400899999999</v>
          </cell>
          <cell r="Z339">
            <v>53.675037400000001</v>
          </cell>
          <cell r="AA339"/>
          <cell r="AB339"/>
          <cell r="AC339">
            <v>16.570816799999999</v>
          </cell>
          <cell r="AD339">
            <v>279.34450329999999</v>
          </cell>
          <cell r="AE339">
            <v>149.44207230000001</v>
          </cell>
          <cell r="AF339">
            <v>22.434402899999998</v>
          </cell>
          <cell r="AG339">
            <v>6.5132139000000002</v>
          </cell>
          <cell r="AH339">
            <v>26.776545800000001</v>
          </cell>
          <cell r="AI339">
            <v>53.914936400000002</v>
          </cell>
          <cell r="AJ339"/>
          <cell r="AK339"/>
          <cell r="AL339">
            <v>16.644879799999998</v>
          </cell>
        </row>
        <row r="340">
          <cell r="B340" t="str">
            <v>Energia Simples - 5,75</v>
          </cell>
          <cell r="C340">
            <v>301.03402979999998</v>
          </cell>
          <cell r="D340">
            <v>161.04540710000001</v>
          </cell>
          <cell r="E340">
            <v>24.1763081</v>
          </cell>
          <cell r="F340">
            <v>7.0189281000000001</v>
          </cell>
          <cell r="G340">
            <v>28.855593500000001</v>
          </cell>
          <cell r="H340">
            <v>58.101127599999998</v>
          </cell>
          <cell r="I340"/>
          <cell r="J340"/>
          <cell r="K340">
            <v>17.937260800000001</v>
          </cell>
          <cell r="L340">
            <v>248.2189903</v>
          </cell>
          <cell r="M340">
            <v>132.79072919999999</v>
          </cell>
          <cell r="N340">
            <v>19.934685699999999</v>
          </cell>
          <cell r="O340">
            <v>5.7874894000000001</v>
          </cell>
          <cell r="P340">
            <v>23.793012000000001</v>
          </cell>
          <cell r="Q340">
            <v>47.907551099999999</v>
          </cell>
          <cell r="R340"/>
          <cell r="S340"/>
          <cell r="T340">
            <v>14.790250800000001</v>
          </cell>
          <cell r="U340">
            <v>249.56307079999999</v>
          </cell>
          <cell r="V340">
            <v>133.50977739999999</v>
          </cell>
          <cell r="W340">
            <v>20.0426301</v>
          </cell>
          <cell r="X340">
            <v>5.8188281000000002</v>
          </cell>
          <cell r="Y340">
            <v>23.921848600000001</v>
          </cell>
          <cell r="Z340">
            <v>48.1669658</v>
          </cell>
          <cell r="AA340"/>
          <cell r="AB340"/>
          <cell r="AC340">
            <v>14.8703384</v>
          </cell>
          <cell r="AD340">
            <v>250.67848649999999</v>
          </cell>
          <cell r="AE340">
            <v>134.10649599999999</v>
          </cell>
          <cell r="AF340">
            <v>20.132210100000002</v>
          </cell>
          <cell r="AG340">
            <v>5.8448351000000001</v>
          </cell>
          <cell r="AH340">
            <v>24.0287668</v>
          </cell>
          <cell r="AI340">
            <v>48.382246700000003</v>
          </cell>
          <cell r="AJ340"/>
          <cell r="AK340"/>
          <cell r="AL340">
            <v>14.9368009</v>
          </cell>
        </row>
        <row r="341">
          <cell r="B341" t="str">
            <v>Energia Simples - 6,9</v>
          </cell>
          <cell r="C341">
            <v>216002.4841416</v>
          </cell>
          <cell r="D341">
            <v>115555.7330967</v>
          </cell>
          <cell r="E341">
            <v>17347.349762500002</v>
          </cell>
          <cell r="F341">
            <v>5036.3273503999999</v>
          </cell>
          <cell r="G341">
            <v>20704.901329600001</v>
          </cell>
          <cell r="H341">
            <v>41689.5986232</v>
          </cell>
          <cell r="I341"/>
          <cell r="J341"/>
          <cell r="K341">
            <v>12870.6143398</v>
          </cell>
          <cell r="L341">
            <v>217056.20136020001</v>
          </cell>
          <cell r="M341">
            <v>116119.4445101</v>
          </cell>
          <cell r="N341">
            <v>17431.974720300001</v>
          </cell>
          <cell r="O341">
            <v>5060.8958867000001</v>
          </cell>
          <cell r="P341">
            <v>20805.9053116</v>
          </cell>
          <cell r="Q341">
            <v>41892.971505499998</v>
          </cell>
          <cell r="R341"/>
          <cell r="S341"/>
          <cell r="T341">
            <v>12933.400599099999</v>
          </cell>
          <cell r="U341">
            <v>217883.7999937</v>
          </cell>
          <cell r="V341">
            <v>116562.1883391</v>
          </cell>
          <cell r="W341">
            <v>17498.439896</v>
          </cell>
          <cell r="X341">
            <v>5080.1922277000003</v>
          </cell>
          <cell r="Y341">
            <v>20885.2347142</v>
          </cell>
          <cell r="Z341">
            <v>42052.702330499997</v>
          </cell>
          <cell r="AA341"/>
          <cell r="AB341"/>
          <cell r="AC341">
            <v>12982.7134714</v>
          </cell>
          <cell r="AD341">
            <v>218656.6741256</v>
          </cell>
          <cell r="AE341">
            <v>116975.6559761</v>
          </cell>
          <cell r="AF341">
            <v>17560.5100982</v>
          </cell>
          <cell r="AG341">
            <v>5098.2126095000003</v>
          </cell>
          <cell r="AH341">
            <v>20959.318504499999</v>
          </cell>
          <cell r="AI341">
            <v>42201.871042600003</v>
          </cell>
          <cell r="AJ341"/>
          <cell r="AK341"/>
          <cell r="AL341">
            <v>13028.7655564</v>
          </cell>
        </row>
        <row r="342">
          <cell r="B342" t="str">
            <v>Energia Simples - 10,35</v>
          </cell>
          <cell r="C342">
            <v>28048.7478042</v>
          </cell>
          <cell r="D342">
            <v>15005.3534236</v>
          </cell>
          <cell r="E342">
            <v>2252.6196420000001</v>
          </cell>
          <cell r="F342">
            <v>653.98634849999996</v>
          </cell>
          <cell r="G342">
            <v>2688.6105403000001</v>
          </cell>
          <cell r="H342">
            <v>5413.5536560999999</v>
          </cell>
          <cell r="I342"/>
          <cell r="J342"/>
          <cell r="K342">
            <v>1671.2984446</v>
          </cell>
          <cell r="L342">
            <v>28158.040679199999</v>
          </cell>
          <cell r="M342">
            <v>15063.8222804</v>
          </cell>
          <cell r="N342">
            <v>2261.3970493000002</v>
          </cell>
          <cell r="O342">
            <v>656.53462690000003</v>
          </cell>
          <cell r="P342">
            <v>2699.0868012000001</v>
          </cell>
          <cell r="Q342">
            <v>5434.6477473000004</v>
          </cell>
          <cell r="R342"/>
          <cell r="S342"/>
          <cell r="T342">
            <v>1677.8107143</v>
          </cell>
          <cell r="U342">
            <v>28266.488632500001</v>
          </cell>
          <cell r="V342">
            <v>15121.8391254</v>
          </cell>
          <cell r="W342">
            <v>2270.1065997999999</v>
          </cell>
          <cell r="X342">
            <v>659.06320659999994</v>
          </cell>
          <cell r="Y342">
            <v>2709.4820709999999</v>
          </cell>
          <cell r="Z342">
            <v>5455.5787646999997</v>
          </cell>
          <cell r="AA342"/>
          <cell r="AB342"/>
          <cell r="AC342">
            <v>1684.2726384</v>
          </cell>
          <cell r="AD342">
            <v>28367.8925987</v>
          </cell>
          <cell r="AE342">
            <v>15176.0876211</v>
          </cell>
          <cell r="AF342">
            <v>2278.2504416000002</v>
          </cell>
          <cell r="AG342">
            <v>661.42754769999999</v>
          </cell>
          <cell r="AH342">
            <v>2719.2021399</v>
          </cell>
          <cell r="AI342">
            <v>5475.1502552000002</v>
          </cell>
          <cell r="AJ342"/>
          <cell r="AK342"/>
          <cell r="AL342">
            <v>1690.3148441999999</v>
          </cell>
        </row>
        <row r="343">
          <cell r="B343" t="str">
            <v>Energia Simples - 13,80</v>
          </cell>
          <cell r="C343">
            <v>48800.960439000002</v>
          </cell>
          <cell r="D343">
            <v>26107.249561000001</v>
          </cell>
          <cell r="E343">
            <v>3919.2481183</v>
          </cell>
          <cell r="F343">
            <v>1137.8462274999999</v>
          </cell>
          <cell r="G343">
            <v>4677.8122697999997</v>
          </cell>
          <cell r="H343">
            <v>9418.8382192999998</v>
          </cell>
          <cell r="I343"/>
          <cell r="J343"/>
          <cell r="K343">
            <v>2907.8292488000002</v>
          </cell>
          <cell r="L343">
            <v>49335.3374243</v>
          </cell>
          <cell r="M343">
            <v>26393.127404499999</v>
          </cell>
          <cell r="N343">
            <v>3962.1644047</v>
          </cell>
          <cell r="O343">
            <v>1150.3057951000001</v>
          </cell>
          <cell r="P343">
            <v>4729.0349346000003</v>
          </cell>
          <cell r="Q343">
            <v>9521.9757461000008</v>
          </cell>
          <cell r="R343"/>
          <cell r="S343"/>
          <cell r="T343">
            <v>2939.6703649000001</v>
          </cell>
          <cell r="U343">
            <v>49535.036319799998</v>
          </cell>
          <cell r="V343">
            <v>26499.9611401</v>
          </cell>
          <cell r="W343">
            <v>3978.2023982999999</v>
          </cell>
          <cell r="X343">
            <v>1154.9619863</v>
          </cell>
          <cell r="Y343">
            <v>4748.1770569</v>
          </cell>
          <cell r="Z343">
            <v>9560.5186682000003</v>
          </cell>
          <cell r="AA343"/>
          <cell r="AB343"/>
          <cell r="AC343">
            <v>2951.5695218999999</v>
          </cell>
          <cell r="AD343">
            <v>49734.883832599997</v>
          </cell>
          <cell r="AE343">
            <v>26606.874382000002</v>
          </cell>
          <cell r="AF343">
            <v>3994.2523285000002</v>
          </cell>
          <cell r="AG343">
            <v>1159.6216437999999</v>
          </cell>
          <cell r="AH343">
            <v>4767.3334242999999</v>
          </cell>
          <cell r="AI343">
            <v>9599.0902733000003</v>
          </cell>
          <cell r="AJ343"/>
          <cell r="AK343"/>
          <cell r="AL343">
            <v>2963.4775340000001</v>
          </cell>
        </row>
        <row r="344">
          <cell r="B344" t="str">
            <v>Energia Simples - 17,25</v>
          </cell>
          <cell r="C344">
            <v>51729.405276099998</v>
          </cell>
          <cell r="D344">
            <v>27673.891682699999</v>
          </cell>
          <cell r="E344">
            <v>4154.4341022999997</v>
          </cell>
          <cell r="F344">
            <v>1206.1260296999999</v>
          </cell>
          <cell r="G344">
            <v>4958.5181227000003</v>
          </cell>
          <cell r="H344">
            <v>9984.0432459999993</v>
          </cell>
          <cell r="I344"/>
          <cell r="J344"/>
          <cell r="K344">
            <v>3082.3220762999999</v>
          </cell>
          <cell r="L344">
            <v>52099.629303200003</v>
          </cell>
          <cell r="M344">
            <v>27871.951946100002</v>
          </cell>
          <cell r="N344">
            <v>4184.1671196999996</v>
          </cell>
          <cell r="O344">
            <v>1214.7581967000001</v>
          </cell>
          <cell r="P344">
            <v>4994.0059180999997</v>
          </cell>
          <cell r="Q344">
            <v>10055.498401500001</v>
          </cell>
          <cell r="R344"/>
          <cell r="S344"/>
          <cell r="T344">
            <v>3104.3820569</v>
          </cell>
          <cell r="U344">
            <v>52306.895642000003</v>
          </cell>
          <cell r="V344">
            <v>27982.834067299998</v>
          </cell>
          <cell r="W344">
            <v>4200.8128618000001</v>
          </cell>
          <cell r="X344">
            <v>1219.590831</v>
          </cell>
          <cell r="Y344">
            <v>5013.8734166000004</v>
          </cell>
          <cell r="Z344">
            <v>10095.501878999999</v>
          </cell>
          <cell r="AA344"/>
          <cell r="AB344"/>
          <cell r="AC344">
            <v>3116.7321232999998</v>
          </cell>
          <cell r="AD344">
            <v>52505.109013399997</v>
          </cell>
          <cell r="AE344">
            <v>28088.8730861</v>
          </cell>
          <cell r="AF344">
            <v>4216.7315529999996</v>
          </cell>
          <cell r="AG344">
            <v>1224.2123865999999</v>
          </cell>
          <cell r="AH344">
            <v>5032.8731435999998</v>
          </cell>
          <cell r="AI344">
            <v>10133.7580872</v>
          </cell>
          <cell r="AJ344"/>
          <cell r="AK344"/>
          <cell r="AL344">
            <v>3128.5427650000001</v>
          </cell>
        </row>
        <row r="345">
          <cell r="B345" t="str">
            <v>Energia Simples - 20,7</v>
          </cell>
          <cell r="C345">
            <v>20385.183140599998</v>
          </cell>
          <cell r="D345">
            <v>10905.5448667</v>
          </cell>
          <cell r="E345">
            <v>1637.1520138000001</v>
          </cell>
          <cell r="F345">
            <v>475.30219770000002</v>
          </cell>
          <cell r="G345">
            <v>1954.0201454999999</v>
          </cell>
          <cell r="H345">
            <v>3934.4459688000002</v>
          </cell>
          <cell r="I345"/>
          <cell r="J345"/>
          <cell r="K345">
            <v>1214.6611713</v>
          </cell>
          <cell r="L345">
            <v>20160.2042764</v>
          </cell>
          <cell r="M345">
            <v>10785.187002799999</v>
          </cell>
          <cell r="N345">
            <v>1619.0837634</v>
          </cell>
          <cell r="O345">
            <v>470.05657580000002</v>
          </cell>
          <cell r="P345">
            <v>1932.4548141</v>
          </cell>
          <cell r="Q345">
            <v>3891.0238828000001</v>
          </cell>
          <cell r="R345"/>
          <cell r="S345"/>
          <cell r="T345">
            <v>1201.2556953000001</v>
          </cell>
          <cell r="U345">
            <v>20251.2638907</v>
          </cell>
          <cell r="V345">
            <v>10833.9015375</v>
          </cell>
          <cell r="W345">
            <v>1626.3968408000001</v>
          </cell>
          <cell r="X345">
            <v>472.17972809999998</v>
          </cell>
          <cell r="Y345">
            <v>1941.1833266000001</v>
          </cell>
          <cell r="Z345">
            <v>3908.5988600999999</v>
          </cell>
          <cell r="AA345"/>
          <cell r="AB345"/>
          <cell r="AC345">
            <v>1206.6815271999999</v>
          </cell>
          <cell r="AD345">
            <v>20336.8458651</v>
          </cell>
          <cell r="AE345">
            <v>10879.6856761</v>
          </cell>
          <cell r="AF345">
            <v>1633.2700050999999</v>
          </cell>
          <cell r="AG345">
            <v>474.1751625</v>
          </cell>
          <cell r="AH345">
            <v>1949.3867802</v>
          </cell>
          <cell r="AI345">
            <v>3925.1166234000002</v>
          </cell>
          <cell r="AJ345"/>
          <cell r="AK345"/>
          <cell r="AL345">
            <v>1211.7809715000001</v>
          </cell>
        </row>
        <row r="346">
          <cell r="B346" t="str">
            <v>Tarifa_bi-horária</v>
          </cell>
          <cell r="C346">
            <v>9415.2026643999998</v>
          </cell>
          <cell r="D346">
            <v>5071.5518926000004</v>
          </cell>
          <cell r="E346">
            <v>774.3072631</v>
          </cell>
          <cell r="F346">
            <v>220.35447579999999</v>
          </cell>
          <cell r="G346">
            <v>169.36946739999999</v>
          </cell>
          <cell r="H346">
            <v>1872.0064666000001</v>
          </cell>
          <cell r="I346"/>
          <cell r="J346"/>
          <cell r="K346">
            <v>556.49967700000002</v>
          </cell>
          <cell r="L346">
            <v>9398.1685292000002</v>
          </cell>
          <cell r="M346">
            <v>5059.7669003999999</v>
          </cell>
          <cell r="N346">
            <v>771.26600710000002</v>
          </cell>
          <cell r="O346">
            <v>219.58762089999999</v>
          </cell>
          <cell r="P346">
            <v>169.14790600000001</v>
          </cell>
          <cell r="Q346">
            <v>1864.9311481</v>
          </cell>
          <cell r="R346"/>
          <cell r="S346"/>
          <cell r="T346">
            <v>555.77169049999998</v>
          </cell>
          <cell r="U346">
            <v>9443.0753838000001</v>
          </cell>
          <cell r="V346">
            <v>5083.9831710999997</v>
          </cell>
          <cell r="W346">
            <v>774.97608790000004</v>
          </cell>
          <cell r="X346">
            <v>220.64242780000001</v>
          </cell>
          <cell r="Y346">
            <v>169.9548556</v>
          </cell>
          <cell r="Z346">
            <v>1873.8979724000001</v>
          </cell>
          <cell r="AA346"/>
          <cell r="AB346"/>
          <cell r="AC346">
            <v>558.42309909999994</v>
          </cell>
          <cell r="AD346">
            <v>9482.7398200999996</v>
          </cell>
          <cell r="AE346">
            <v>5105.3433185000004</v>
          </cell>
          <cell r="AF346">
            <v>778.23474720000002</v>
          </cell>
          <cell r="AG346">
            <v>221.5699875</v>
          </cell>
          <cell r="AH346">
            <v>170.66855050000001</v>
          </cell>
          <cell r="AI346">
            <v>1881.7768487000001</v>
          </cell>
          <cell r="AJ346"/>
          <cell r="AK346"/>
          <cell r="AL346">
            <v>560.76809479999997</v>
          </cell>
        </row>
        <row r="347">
          <cell r="A347" t="str">
            <v>BTN_Bi_TRAB_E_Horas fora vazio</v>
          </cell>
          <cell r="B347" t="str">
            <v>Horas fora vazio</v>
          </cell>
          <cell r="C347">
            <v>6508.8048068999997</v>
          </cell>
          <cell r="D347">
            <v>3829.1565120999999</v>
          </cell>
          <cell r="E347">
            <v>738.42580840000005</v>
          </cell>
          <cell r="F347">
            <v>197.9285667</v>
          </cell>
          <cell r="G347">
            <v>106.5769209</v>
          </cell>
          <cell r="H347">
            <v>1750.9065556</v>
          </cell>
          <cell r="I347"/>
          <cell r="J347"/>
          <cell r="K347">
            <v>350.18131080000001</v>
          </cell>
          <cell r="L347">
            <v>6480.8045163999996</v>
          </cell>
          <cell r="M347">
            <v>3812.6838268000001</v>
          </cell>
          <cell r="N347">
            <v>735.24916740000003</v>
          </cell>
          <cell r="O347">
            <v>197.07709629999999</v>
          </cell>
          <cell r="P347">
            <v>106.1184363</v>
          </cell>
          <cell r="Q347">
            <v>1743.3743142000001</v>
          </cell>
          <cell r="R347"/>
          <cell r="S347"/>
          <cell r="T347">
            <v>348.67486289999999</v>
          </cell>
          <cell r="U347">
            <v>6512.0164936000001</v>
          </cell>
          <cell r="V347">
            <v>3831.0459600999998</v>
          </cell>
          <cell r="W347">
            <v>738.79017520000002</v>
          </cell>
          <cell r="X347">
            <v>198.02623249999999</v>
          </cell>
          <cell r="Y347">
            <v>106.6295093</v>
          </cell>
          <cell r="Z347">
            <v>1751.7705185</v>
          </cell>
          <cell r="AA347"/>
          <cell r="AB347"/>
          <cell r="AC347">
            <v>350.35410400000001</v>
          </cell>
          <cell r="AD347">
            <v>6539.4037292000003</v>
          </cell>
          <cell r="AE347">
            <v>3847.1579833000001</v>
          </cell>
          <cell r="AF347">
            <v>741.89726519999999</v>
          </cell>
          <cell r="AG347">
            <v>198.85906080000001</v>
          </cell>
          <cell r="AH347">
            <v>107.0779557</v>
          </cell>
          <cell r="AI347">
            <v>1759.1378456</v>
          </cell>
          <cell r="AJ347"/>
          <cell r="AK347"/>
          <cell r="AL347">
            <v>351.82756949999998</v>
          </cell>
        </row>
        <row r="348">
          <cell r="B348" t="str">
            <v>Horas fora vazio - 1,15</v>
          </cell>
          <cell r="C348"/>
          <cell r="D348"/>
          <cell r="E348"/>
          <cell r="F348"/>
          <cell r="G348"/>
          <cell r="H348"/>
          <cell r="I348"/>
          <cell r="J348"/>
          <cell r="K348"/>
          <cell r="L348"/>
          <cell r="M348"/>
          <cell r="N348"/>
          <cell r="O348"/>
          <cell r="P348"/>
          <cell r="Q348"/>
          <cell r="R348"/>
          <cell r="S348"/>
          <cell r="T348"/>
          <cell r="U348"/>
          <cell r="V348"/>
          <cell r="W348"/>
          <cell r="X348"/>
          <cell r="Y348"/>
          <cell r="Z348"/>
          <cell r="AA348"/>
          <cell r="AB348"/>
          <cell r="AC348"/>
          <cell r="AD348"/>
          <cell r="AE348"/>
          <cell r="AF348"/>
          <cell r="AG348"/>
          <cell r="AH348"/>
          <cell r="AI348"/>
          <cell r="AJ348"/>
          <cell r="AK348"/>
          <cell r="AL348"/>
        </row>
        <row r="349">
          <cell r="B349" t="str">
            <v>Horas fora vazio - 2,3</v>
          </cell>
          <cell r="C349"/>
          <cell r="D349"/>
          <cell r="E349"/>
          <cell r="F349"/>
          <cell r="G349"/>
          <cell r="H349"/>
          <cell r="I349"/>
          <cell r="J349"/>
          <cell r="K349"/>
          <cell r="L349"/>
          <cell r="M349"/>
          <cell r="N349"/>
          <cell r="O349"/>
          <cell r="P349"/>
          <cell r="Q349"/>
          <cell r="R349"/>
          <cell r="S349"/>
          <cell r="T349"/>
          <cell r="U349"/>
          <cell r="V349"/>
          <cell r="W349"/>
          <cell r="X349"/>
          <cell r="Y349"/>
          <cell r="Z349"/>
          <cell r="AA349"/>
          <cell r="AB349"/>
          <cell r="AC349"/>
          <cell r="AD349"/>
          <cell r="AE349"/>
          <cell r="AF349"/>
          <cell r="AG349"/>
          <cell r="AH349"/>
          <cell r="AI349"/>
          <cell r="AJ349"/>
          <cell r="AK349"/>
          <cell r="AL349"/>
        </row>
        <row r="350">
          <cell r="B350" t="str">
            <v>Horas fora vazio - 3,45</v>
          </cell>
          <cell r="C350"/>
          <cell r="D350"/>
          <cell r="E350"/>
          <cell r="F350"/>
          <cell r="G350"/>
          <cell r="H350"/>
          <cell r="I350"/>
          <cell r="J350"/>
          <cell r="K350"/>
          <cell r="L350"/>
          <cell r="M350"/>
          <cell r="N350"/>
          <cell r="O350"/>
          <cell r="P350"/>
          <cell r="Q350"/>
          <cell r="R350"/>
          <cell r="S350"/>
          <cell r="T350"/>
          <cell r="U350"/>
          <cell r="V350"/>
          <cell r="W350"/>
          <cell r="X350"/>
          <cell r="Y350"/>
          <cell r="Z350"/>
          <cell r="AA350"/>
          <cell r="AB350"/>
          <cell r="AC350"/>
          <cell r="AD350"/>
          <cell r="AE350"/>
          <cell r="AF350"/>
          <cell r="AG350"/>
          <cell r="AH350"/>
          <cell r="AI350"/>
          <cell r="AJ350"/>
          <cell r="AK350"/>
          <cell r="AL350"/>
        </row>
        <row r="351">
          <cell r="B351" t="str">
            <v>Horas fora vazio - 4,6</v>
          </cell>
          <cell r="C351"/>
          <cell r="D351"/>
          <cell r="E351"/>
          <cell r="F351"/>
          <cell r="G351"/>
          <cell r="H351"/>
          <cell r="I351"/>
          <cell r="J351"/>
          <cell r="K351"/>
          <cell r="L351"/>
          <cell r="M351"/>
          <cell r="N351"/>
          <cell r="O351"/>
          <cell r="P351"/>
          <cell r="Q351"/>
          <cell r="R351"/>
          <cell r="S351"/>
          <cell r="T351"/>
          <cell r="U351"/>
          <cell r="V351"/>
          <cell r="W351"/>
          <cell r="X351"/>
          <cell r="Y351"/>
          <cell r="Z351"/>
          <cell r="AA351"/>
          <cell r="AB351"/>
          <cell r="AC351"/>
          <cell r="AD351"/>
          <cell r="AE351"/>
          <cell r="AF351"/>
          <cell r="AG351"/>
          <cell r="AH351"/>
          <cell r="AI351"/>
          <cell r="AJ351"/>
          <cell r="AK351"/>
          <cell r="AL351"/>
        </row>
        <row r="352">
          <cell r="B352" t="str">
            <v>Horas fora vazio - 5,75</v>
          </cell>
          <cell r="C352"/>
          <cell r="D352"/>
          <cell r="E352"/>
          <cell r="F352"/>
          <cell r="G352"/>
          <cell r="H352"/>
          <cell r="I352"/>
          <cell r="J352"/>
          <cell r="K352"/>
          <cell r="L352"/>
          <cell r="M352"/>
          <cell r="N352"/>
          <cell r="O352"/>
          <cell r="P352"/>
          <cell r="Q352"/>
          <cell r="R352"/>
          <cell r="S352"/>
          <cell r="T352"/>
          <cell r="U352"/>
          <cell r="V352"/>
          <cell r="W352"/>
          <cell r="X352"/>
          <cell r="Y352"/>
          <cell r="Z352"/>
          <cell r="AA352"/>
          <cell r="AB352"/>
          <cell r="AC352"/>
          <cell r="AD352"/>
          <cell r="AE352"/>
          <cell r="AF352"/>
          <cell r="AG352"/>
          <cell r="AH352"/>
          <cell r="AI352"/>
          <cell r="AJ352"/>
          <cell r="AK352"/>
          <cell r="AL352"/>
        </row>
        <row r="353">
          <cell r="B353" t="str">
            <v>Horas fora vazio - 6,9</v>
          </cell>
          <cell r="C353">
            <v>3041.0278879000002</v>
          </cell>
          <cell r="D353">
            <v>1789.0491552000001</v>
          </cell>
          <cell r="E353">
            <v>345.00550320000002</v>
          </cell>
          <cell r="F353">
            <v>92.475701599999994</v>
          </cell>
          <cell r="G353">
            <v>49.794609000000001</v>
          </cell>
          <cell r="H353">
            <v>818.05428529999995</v>
          </cell>
          <cell r="I353"/>
          <cell r="J353"/>
          <cell r="K353">
            <v>163.61085679999999</v>
          </cell>
          <cell r="L353">
            <v>3002.1368805000002</v>
          </cell>
          <cell r="M353">
            <v>1766.1694161999999</v>
          </cell>
          <cell r="N353">
            <v>340.59330699999998</v>
          </cell>
          <cell r="O353">
            <v>91.2930511</v>
          </cell>
          <cell r="P353">
            <v>49.157796699999999</v>
          </cell>
          <cell r="Q353">
            <v>807.59237719999999</v>
          </cell>
          <cell r="R353"/>
          <cell r="S353"/>
          <cell r="T353">
            <v>161.51847549999999</v>
          </cell>
          <cell r="U353">
            <v>3016.0201904999999</v>
          </cell>
          <cell r="V353">
            <v>1774.3370239999999</v>
          </cell>
          <cell r="W353">
            <v>342.16837249999998</v>
          </cell>
          <cell r="X353">
            <v>91.715234100000004</v>
          </cell>
          <cell r="Y353">
            <v>49.385125700000003</v>
          </cell>
          <cell r="Z353">
            <v>811.32706859999996</v>
          </cell>
          <cell r="AA353"/>
          <cell r="AB353"/>
          <cell r="AC353">
            <v>162.2654139</v>
          </cell>
          <cell r="AD353">
            <v>3027.9271448999998</v>
          </cell>
          <cell r="AE353">
            <v>1781.3419343</v>
          </cell>
          <cell r="AF353">
            <v>343.51922000000002</v>
          </cell>
          <cell r="AG353">
            <v>92.077316600000003</v>
          </cell>
          <cell r="AH353">
            <v>49.580093499999997</v>
          </cell>
          <cell r="AI353">
            <v>814.53010949999998</v>
          </cell>
          <cell r="AJ353"/>
          <cell r="AK353"/>
          <cell r="AL353">
            <v>162.90602200000001</v>
          </cell>
        </row>
        <row r="354">
          <cell r="B354" t="str">
            <v>Horas fora vazio - 10,35</v>
          </cell>
          <cell r="C354">
            <v>385.01599140000002</v>
          </cell>
          <cell r="D354">
            <v>226.50648369999999</v>
          </cell>
          <cell r="E354">
            <v>43.680176799999998</v>
          </cell>
          <cell r="F354">
            <v>11.708088500000001</v>
          </cell>
          <cell r="G354">
            <v>6.3043553000000001</v>
          </cell>
          <cell r="H354">
            <v>103.5715531</v>
          </cell>
          <cell r="I354"/>
          <cell r="J354"/>
          <cell r="K354">
            <v>20.714310600000001</v>
          </cell>
          <cell r="L354">
            <v>385.72709309999999</v>
          </cell>
          <cell r="M354">
            <v>226.9248279</v>
          </cell>
          <cell r="N354">
            <v>43.760851500000001</v>
          </cell>
          <cell r="O354">
            <v>11.7297128</v>
          </cell>
          <cell r="P354">
            <v>6.3159991</v>
          </cell>
          <cell r="Q354">
            <v>103.7628438</v>
          </cell>
          <cell r="R354"/>
          <cell r="S354"/>
          <cell r="T354">
            <v>20.752568700000001</v>
          </cell>
          <cell r="U354">
            <v>387.81576619999998</v>
          </cell>
          <cell r="V354">
            <v>228.15360279999999</v>
          </cell>
          <cell r="W354">
            <v>43.997811800000001</v>
          </cell>
          <cell r="X354">
            <v>11.7932279</v>
          </cell>
          <cell r="Y354">
            <v>6.3501995999999998</v>
          </cell>
          <cell r="Z354">
            <v>104.3247092</v>
          </cell>
          <cell r="AA354"/>
          <cell r="AB354"/>
          <cell r="AC354">
            <v>20.864941900000002</v>
          </cell>
          <cell r="AD354">
            <v>389.54909850000001</v>
          </cell>
          <cell r="AE354">
            <v>229.1733294</v>
          </cell>
          <cell r="AF354">
            <v>44.194459199999997</v>
          </cell>
          <cell r="AG354">
            <v>11.845937599999999</v>
          </cell>
          <cell r="AH354">
            <v>6.3785816999999998</v>
          </cell>
          <cell r="AI354">
            <v>104.7909856</v>
          </cell>
          <cell r="AJ354"/>
          <cell r="AK354"/>
          <cell r="AL354">
            <v>20.958197200000001</v>
          </cell>
        </row>
        <row r="355">
          <cell r="B355" t="str">
            <v>Horas fora vazio - 13,80</v>
          </cell>
          <cell r="C355"/>
          <cell r="D355"/>
          <cell r="E355"/>
          <cell r="F355"/>
          <cell r="G355"/>
          <cell r="H355"/>
          <cell r="I355"/>
          <cell r="J355"/>
          <cell r="K355"/>
          <cell r="L355"/>
          <cell r="M355"/>
          <cell r="N355"/>
          <cell r="O355"/>
          <cell r="P355"/>
          <cell r="Q355"/>
          <cell r="R355"/>
          <cell r="S355"/>
          <cell r="T355"/>
          <cell r="U355"/>
          <cell r="V355"/>
          <cell r="W355"/>
          <cell r="X355"/>
          <cell r="Y355"/>
          <cell r="Z355"/>
          <cell r="AA355"/>
          <cell r="AB355"/>
          <cell r="AC355"/>
          <cell r="AD355"/>
          <cell r="AE355"/>
          <cell r="AF355"/>
          <cell r="AG355"/>
          <cell r="AH355"/>
          <cell r="AI355"/>
          <cell r="AJ355"/>
          <cell r="AK355"/>
          <cell r="AL355"/>
        </row>
        <row r="356">
          <cell r="B356" t="str">
            <v>Horas fora vazio - 17,25</v>
          </cell>
          <cell r="C356">
            <v>2546.3756038000001</v>
          </cell>
          <cell r="D356">
            <v>1498.0431914999999</v>
          </cell>
          <cell r="E356">
            <v>288.88705670000002</v>
          </cell>
          <cell r="F356">
            <v>77.433644000000001</v>
          </cell>
          <cell r="G356">
            <v>41.695039000000001</v>
          </cell>
          <cell r="H356">
            <v>684.98992840000005</v>
          </cell>
          <cell r="I356"/>
          <cell r="J356"/>
          <cell r="K356">
            <v>136.99798569999999</v>
          </cell>
          <cell r="L356">
            <v>2555.4594060999998</v>
          </cell>
          <cell r="M356">
            <v>1503.3872296</v>
          </cell>
          <cell r="N356">
            <v>289.91761689999998</v>
          </cell>
          <cell r="O356">
            <v>77.709876800000004</v>
          </cell>
          <cell r="P356">
            <v>41.843779699999999</v>
          </cell>
          <cell r="Q356">
            <v>687.43352440000001</v>
          </cell>
          <cell r="R356"/>
          <cell r="S356"/>
          <cell r="T356">
            <v>137.48670490000001</v>
          </cell>
          <cell r="U356">
            <v>2569.2969589999998</v>
          </cell>
          <cell r="V356">
            <v>1511.5279184000001</v>
          </cell>
          <cell r="W356">
            <v>291.48749129999999</v>
          </cell>
          <cell r="X356">
            <v>78.130667700000004</v>
          </cell>
          <cell r="Y356">
            <v>42.070359500000002</v>
          </cell>
          <cell r="Z356">
            <v>691.15590699999996</v>
          </cell>
          <cell r="AA356"/>
          <cell r="AB356"/>
          <cell r="AC356">
            <v>138.2311813</v>
          </cell>
          <cell r="AD356">
            <v>2580.7803638999999</v>
          </cell>
          <cell r="AE356">
            <v>1518.2836525</v>
          </cell>
          <cell r="AF356">
            <v>292.79028690000001</v>
          </cell>
          <cell r="AG356">
            <v>78.479870700000006</v>
          </cell>
          <cell r="AH356">
            <v>42.258391799999998</v>
          </cell>
          <cell r="AI356">
            <v>694.24501020000002</v>
          </cell>
          <cell r="AJ356"/>
          <cell r="AK356"/>
          <cell r="AL356">
            <v>138.84900210000001</v>
          </cell>
        </row>
        <row r="357">
          <cell r="B357" t="str">
            <v>Horas fora vazio - 20,7</v>
          </cell>
          <cell r="C357">
            <v>536.38532380000004</v>
          </cell>
          <cell r="D357">
            <v>315.55768169999999</v>
          </cell>
          <cell r="E357">
            <v>60.853071700000001</v>
          </cell>
          <cell r="F357">
            <v>16.311132600000001</v>
          </cell>
          <cell r="G357">
            <v>8.7829175999999993</v>
          </cell>
          <cell r="H357">
            <v>144.2907888</v>
          </cell>
          <cell r="I357"/>
          <cell r="J357"/>
          <cell r="K357">
            <v>28.8581577</v>
          </cell>
          <cell r="L357">
            <v>537.48113669999998</v>
          </cell>
          <cell r="M357">
            <v>316.20235309999998</v>
          </cell>
          <cell r="N357">
            <v>60.977392000000002</v>
          </cell>
          <cell r="O357">
            <v>16.3444556</v>
          </cell>
          <cell r="P357">
            <v>8.8008608000000006</v>
          </cell>
          <cell r="Q357">
            <v>144.5855688</v>
          </cell>
          <cell r="R357"/>
          <cell r="S357"/>
          <cell r="T357">
            <v>28.917113799999999</v>
          </cell>
          <cell r="U357">
            <v>538.88357789999998</v>
          </cell>
          <cell r="V357">
            <v>317.0274149</v>
          </cell>
          <cell r="W357">
            <v>61.1364996</v>
          </cell>
          <cell r="X357">
            <v>16.387102800000001</v>
          </cell>
          <cell r="Y357">
            <v>8.8238245000000006</v>
          </cell>
          <cell r="Z357">
            <v>144.9628337</v>
          </cell>
          <cell r="AA357"/>
          <cell r="AB357"/>
          <cell r="AC357">
            <v>28.9925669</v>
          </cell>
          <cell r="AD357">
            <v>541.1471219</v>
          </cell>
          <cell r="AE357">
            <v>318.3590671</v>
          </cell>
          <cell r="AF357">
            <v>61.3932991</v>
          </cell>
          <cell r="AG357">
            <v>16.4559359</v>
          </cell>
          <cell r="AH357">
            <v>8.8608887000000003</v>
          </cell>
          <cell r="AI357">
            <v>145.57174029999999</v>
          </cell>
          <cell r="AJ357"/>
          <cell r="AK357"/>
          <cell r="AL357">
            <v>29.114348199999998</v>
          </cell>
        </row>
        <row r="358">
          <cell r="A358" t="str">
            <v>BTN_Bi_TRAB_E_Horas de vazio</v>
          </cell>
          <cell r="B358" t="str">
            <v>Horas de vazio</v>
          </cell>
          <cell r="C358">
            <v>2906.3978575000001</v>
          </cell>
          <cell r="D358">
            <v>1242.3953805000001</v>
          </cell>
          <cell r="E358">
            <v>35.881454699999999</v>
          </cell>
          <cell r="F358">
            <v>22.425909099999998</v>
          </cell>
          <cell r="G358">
            <v>62.7925465</v>
          </cell>
          <cell r="H358">
            <v>121.09991100000001</v>
          </cell>
          <cell r="I358"/>
          <cell r="J358"/>
          <cell r="K358">
            <v>206.31836620000001</v>
          </cell>
          <cell r="L358">
            <v>2917.3640128000002</v>
          </cell>
          <cell r="M358">
            <v>1247.0830736</v>
          </cell>
          <cell r="N358">
            <v>36.016839699999998</v>
          </cell>
          <cell r="O358">
            <v>22.5105246</v>
          </cell>
          <cell r="P358">
            <v>63.0294697</v>
          </cell>
          <cell r="Q358">
            <v>121.5568339</v>
          </cell>
          <cell r="R358"/>
          <cell r="S358"/>
          <cell r="T358">
            <v>207.09682760000001</v>
          </cell>
          <cell r="U358">
            <v>2931.0588902</v>
          </cell>
          <cell r="V358">
            <v>1252.9372109999999</v>
          </cell>
          <cell r="W358">
            <v>36.185912700000003</v>
          </cell>
          <cell r="X358">
            <v>22.616195300000001</v>
          </cell>
          <cell r="Y358">
            <v>63.3253463</v>
          </cell>
          <cell r="Z358">
            <v>122.12745390000001</v>
          </cell>
          <cell r="AA358"/>
          <cell r="AB358"/>
          <cell r="AC358">
            <v>208.0689951</v>
          </cell>
          <cell r="AD358">
            <v>2943.3360908999998</v>
          </cell>
          <cell r="AE358">
            <v>1258.1853352000001</v>
          </cell>
          <cell r="AF358">
            <v>36.337482000000001</v>
          </cell>
          <cell r="AG358">
            <v>22.710926700000002</v>
          </cell>
          <cell r="AH358">
            <v>63.590594799999998</v>
          </cell>
          <cell r="AI358">
            <v>122.6390031</v>
          </cell>
          <cell r="AJ358"/>
          <cell r="AK358"/>
          <cell r="AL358">
            <v>208.94052529999999</v>
          </cell>
        </row>
        <row r="359">
          <cell r="B359" t="str">
            <v>Horas de vazio - 1,15</v>
          </cell>
          <cell r="C359"/>
          <cell r="D359"/>
          <cell r="E359"/>
          <cell r="F359"/>
          <cell r="G359"/>
          <cell r="H359"/>
          <cell r="I359"/>
          <cell r="J359"/>
          <cell r="K359"/>
          <cell r="L359"/>
          <cell r="M359"/>
          <cell r="N359"/>
          <cell r="O359"/>
          <cell r="P359"/>
          <cell r="Q359"/>
          <cell r="R359"/>
          <cell r="S359"/>
          <cell r="T359"/>
          <cell r="U359"/>
          <cell r="V359"/>
          <cell r="W359"/>
          <cell r="X359"/>
          <cell r="Y359"/>
          <cell r="Z359"/>
          <cell r="AA359"/>
          <cell r="AB359"/>
          <cell r="AC359"/>
          <cell r="AD359"/>
          <cell r="AE359"/>
          <cell r="AF359"/>
          <cell r="AG359"/>
          <cell r="AH359"/>
          <cell r="AI359"/>
          <cell r="AJ359"/>
          <cell r="AK359"/>
          <cell r="AL359"/>
        </row>
        <row r="360">
          <cell r="B360" t="str">
            <v>Horas de vazio - 2,3</v>
          </cell>
          <cell r="C360"/>
          <cell r="D360"/>
          <cell r="E360"/>
          <cell r="F360"/>
          <cell r="G360"/>
          <cell r="H360"/>
          <cell r="I360"/>
          <cell r="J360"/>
          <cell r="K360"/>
          <cell r="L360"/>
          <cell r="M360"/>
          <cell r="N360"/>
          <cell r="O360"/>
          <cell r="P360"/>
          <cell r="Q360"/>
          <cell r="R360"/>
          <cell r="S360"/>
          <cell r="T360"/>
          <cell r="U360"/>
          <cell r="V360"/>
          <cell r="W360"/>
          <cell r="X360"/>
          <cell r="Y360"/>
          <cell r="Z360"/>
          <cell r="AA360"/>
          <cell r="AB360"/>
          <cell r="AC360"/>
          <cell r="AD360"/>
          <cell r="AE360"/>
          <cell r="AF360"/>
          <cell r="AG360"/>
          <cell r="AH360"/>
          <cell r="AI360"/>
          <cell r="AJ360"/>
          <cell r="AK360"/>
          <cell r="AL360"/>
        </row>
        <row r="361">
          <cell r="B361" t="str">
            <v>Horas de vazio - 3,45</v>
          </cell>
          <cell r="C361"/>
          <cell r="D361"/>
          <cell r="E361"/>
          <cell r="F361"/>
          <cell r="G361"/>
          <cell r="H361"/>
          <cell r="I361"/>
          <cell r="J361"/>
          <cell r="K361"/>
          <cell r="L361"/>
          <cell r="M361"/>
          <cell r="N361"/>
          <cell r="O361"/>
          <cell r="P361"/>
          <cell r="Q361"/>
          <cell r="R361"/>
          <cell r="S361"/>
          <cell r="T361"/>
          <cell r="U361"/>
          <cell r="V361"/>
          <cell r="W361"/>
          <cell r="X361"/>
          <cell r="Y361"/>
          <cell r="Z361"/>
          <cell r="AA361"/>
          <cell r="AB361"/>
          <cell r="AC361"/>
          <cell r="AD361"/>
          <cell r="AE361"/>
          <cell r="AF361"/>
          <cell r="AG361"/>
          <cell r="AH361"/>
          <cell r="AI361"/>
          <cell r="AJ361"/>
          <cell r="AK361"/>
          <cell r="AL361"/>
        </row>
        <row r="362">
          <cell r="B362" t="str">
            <v>Horas de vazio - 4,6</v>
          </cell>
          <cell r="C362"/>
          <cell r="D362"/>
          <cell r="E362"/>
          <cell r="F362"/>
          <cell r="G362"/>
          <cell r="H362"/>
          <cell r="I362"/>
          <cell r="J362"/>
          <cell r="K362"/>
          <cell r="L362"/>
          <cell r="M362"/>
          <cell r="N362"/>
          <cell r="O362"/>
          <cell r="P362"/>
          <cell r="Q362"/>
          <cell r="R362"/>
          <cell r="S362"/>
          <cell r="T362"/>
          <cell r="U362"/>
          <cell r="V362"/>
          <cell r="W362"/>
          <cell r="X362"/>
          <cell r="Y362"/>
          <cell r="Z362"/>
          <cell r="AA362"/>
          <cell r="AB362"/>
          <cell r="AC362"/>
          <cell r="AD362"/>
          <cell r="AE362"/>
          <cell r="AF362"/>
          <cell r="AG362"/>
          <cell r="AH362"/>
          <cell r="AI362"/>
          <cell r="AJ362"/>
          <cell r="AK362"/>
          <cell r="AL362"/>
        </row>
        <row r="363">
          <cell r="B363" t="str">
            <v>Horas de vazio - 5,75</v>
          </cell>
          <cell r="C363"/>
          <cell r="D363"/>
          <cell r="E363"/>
          <cell r="F363"/>
          <cell r="G363"/>
          <cell r="H363"/>
          <cell r="I363"/>
          <cell r="J363"/>
          <cell r="K363"/>
          <cell r="L363"/>
          <cell r="M363"/>
          <cell r="N363"/>
          <cell r="O363"/>
          <cell r="P363"/>
          <cell r="Q363"/>
          <cell r="R363"/>
          <cell r="S363"/>
          <cell r="T363"/>
          <cell r="U363"/>
          <cell r="V363"/>
          <cell r="W363"/>
          <cell r="X363"/>
          <cell r="Y363"/>
          <cell r="Z363"/>
          <cell r="AA363"/>
          <cell r="AB363"/>
          <cell r="AC363"/>
          <cell r="AD363"/>
          <cell r="AE363"/>
          <cell r="AF363"/>
          <cell r="AG363"/>
          <cell r="AH363"/>
          <cell r="AI363"/>
          <cell r="AJ363"/>
          <cell r="AK363"/>
          <cell r="AL363"/>
        </row>
        <row r="364">
          <cell r="B364" t="str">
            <v>Horas de vazio - 6,9</v>
          </cell>
          <cell r="C364">
            <v>1369.9726175999999</v>
          </cell>
          <cell r="D364">
            <v>585.62101089999999</v>
          </cell>
          <cell r="E364">
            <v>16.913242</v>
          </cell>
          <cell r="F364">
            <v>10.570776199999999</v>
          </cell>
          <cell r="G364">
            <v>29.598174100000001</v>
          </cell>
          <cell r="H364">
            <v>57.082192599999999</v>
          </cell>
          <cell r="I364"/>
          <cell r="J364"/>
          <cell r="K364">
            <v>97.251142299999998</v>
          </cell>
          <cell r="L364">
            <v>1373.0640851000001</v>
          </cell>
          <cell r="M364">
            <v>586.94251810000003</v>
          </cell>
          <cell r="N364">
            <v>16.951408399999998</v>
          </cell>
          <cell r="O364">
            <v>10.59463</v>
          </cell>
          <cell r="P364">
            <v>29.664964999999999</v>
          </cell>
          <cell r="Q364">
            <v>57.211003599999998</v>
          </cell>
          <cell r="R364"/>
          <cell r="S364"/>
          <cell r="T364">
            <v>97.470598300000006</v>
          </cell>
          <cell r="U364">
            <v>1379.5114186999999</v>
          </cell>
          <cell r="V364">
            <v>589.69855419999999</v>
          </cell>
          <cell r="W364">
            <v>17.0310056</v>
          </cell>
          <cell r="X364">
            <v>10.6443782</v>
          </cell>
          <cell r="Y364">
            <v>29.804259200000001</v>
          </cell>
          <cell r="Z364">
            <v>57.479642300000002</v>
          </cell>
          <cell r="AA364"/>
          <cell r="AB364"/>
          <cell r="AC364">
            <v>97.928279599999996</v>
          </cell>
          <cell r="AD364">
            <v>1384.9611884999999</v>
          </cell>
          <cell r="AE364">
            <v>592.02816240000004</v>
          </cell>
          <cell r="AF364">
            <v>17.098286099999999</v>
          </cell>
          <cell r="AG364">
            <v>10.686429</v>
          </cell>
          <cell r="AH364">
            <v>29.9220012</v>
          </cell>
          <cell r="AI364">
            <v>57.706716100000001</v>
          </cell>
          <cell r="AJ364"/>
          <cell r="AK364"/>
          <cell r="AL364">
            <v>98.315146200000001</v>
          </cell>
        </row>
        <row r="365">
          <cell r="B365" t="str">
            <v>Horas de vazio - 10,35</v>
          </cell>
          <cell r="C365">
            <v>164.1706629</v>
          </cell>
          <cell r="D365">
            <v>70.177891399999993</v>
          </cell>
          <cell r="E365">
            <v>2.0267982</v>
          </cell>
          <cell r="F365">
            <v>1.2667489999999999</v>
          </cell>
          <cell r="G365">
            <v>3.546897</v>
          </cell>
          <cell r="H365">
            <v>6.8404442999999997</v>
          </cell>
          <cell r="I365"/>
          <cell r="J365"/>
          <cell r="K365">
            <v>11.6540903</v>
          </cell>
          <cell r="L365">
            <v>165.0688227</v>
          </cell>
          <cell r="M365">
            <v>70.561826999999994</v>
          </cell>
          <cell r="N365">
            <v>2.0378867000000001</v>
          </cell>
          <cell r="O365">
            <v>1.2736791999999999</v>
          </cell>
          <cell r="P365">
            <v>3.5663016999999999</v>
          </cell>
          <cell r="Q365">
            <v>6.8778677000000004</v>
          </cell>
          <cell r="R365"/>
          <cell r="S365"/>
          <cell r="T365">
            <v>11.717848399999999</v>
          </cell>
          <cell r="U365">
            <v>165.96265349999999</v>
          </cell>
          <cell r="V365">
            <v>70.943912100000006</v>
          </cell>
          <cell r="W365">
            <v>2.0489215999999999</v>
          </cell>
          <cell r="X365">
            <v>1.2805759000000001</v>
          </cell>
          <cell r="Y365">
            <v>3.5856129000000001</v>
          </cell>
          <cell r="Z365">
            <v>6.9151106999999996</v>
          </cell>
          <cell r="AA365"/>
          <cell r="AB365"/>
          <cell r="AC365">
            <v>11.781299499999999</v>
          </cell>
          <cell r="AD365">
            <v>166.70441930000001</v>
          </cell>
          <cell r="AE365">
            <v>71.260994100000005</v>
          </cell>
          <cell r="AF365">
            <v>2.0580791000000001</v>
          </cell>
          <cell r="AG365">
            <v>1.2862994999999999</v>
          </cell>
          <cell r="AH365">
            <v>3.6016384000000001</v>
          </cell>
          <cell r="AI365">
            <v>6.9460173000000003</v>
          </cell>
          <cell r="AJ365"/>
          <cell r="AK365"/>
          <cell r="AL365">
            <v>11.8339558</v>
          </cell>
        </row>
        <row r="366">
          <cell r="B366" t="str">
            <v>Horas de vazio - 13,80</v>
          </cell>
          <cell r="C366"/>
          <cell r="D366"/>
          <cell r="E366"/>
          <cell r="F366"/>
          <cell r="G366"/>
          <cell r="H366"/>
          <cell r="I366"/>
          <cell r="J366"/>
          <cell r="K366"/>
          <cell r="L366"/>
          <cell r="M366"/>
          <cell r="N366"/>
          <cell r="O366"/>
          <cell r="P366"/>
          <cell r="Q366"/>
          <cell r="R366"/>
          <cell r="S366"/>
          <cell r="T366"/>
          <cell r="U366"/>
          <cell r="V366"/>
          <cell r="W366"/>
          <cell r="X366"/>
          <cell r="Y366"/>
          <cell r="Z366"/>
          <cell r="AA366"/>
          <cell r="AB366"/>
          <cell r="AC366"/>
          <cell r="AD366"/>
          <cell r="AE366"/>
          <cell r="AF366"/>
          <cell r="AG366"/>
          <cell r="AH366"/>
          <cell r="AI366"/>
          <cell r="AJ366"/>
          <cell r="AK366"/>
          <cell r="AL366"/>
        </row>
        <row r="367">
          <cell r="B367" t="str">
            <v>Horas de vazio - 17,25</v>
          </cell>
          <cell r="C367">
            <v>977.42973110000003</v>
          </cell>
          <cell r="D367">
            <v>417.82104249999998</v>
          </cell>
          <cell r="E367">
            <v>12.0670337</v>
          </cell>
          <cell r="F367">
            <v>7.5418960000000004</v>
          </cell>
          <cell r="G367">
            <v>21.117308900000001</v>
          </cell>
          <cell r="H367">
            <v>40.726238799999997</v>
          </cell>
          <cell r="I367"/>
          <cell r="J367"/>
          <cell r="K367">
            <v>69.385443899999999</v>
          </cell>
          <cell r="L367">
            <v>981.92666250000002</v>
          </cell>
          <cell r="M367">
            <v>419.7433418</v>
          </cell>
          <cell r="N367">
            <v>12.1225516</v>
          </cell>
          <cell r="O367">
            <v>7.5765946</v>
          </cell>
          <cell r="P367">
            <v>21.214465000000001</v>
          </cell>
          <cell r="Q367">
            <v>40.913610800000001</v>
          </cell>
          <cell r="R367"/>
          <cell r="S367"/>
          <cell r="T367">
            <v>69.704670500000006</v>
          </cell>
          <cell r="U367">
            <v>987.24369530000001</v>
          </cell>
          <cell r="V367">
            <v>422.01620930000001</v>
          </cell>
          <cell r="W367">
            <v>12.188193800000001</v>
          </cell>
          <cell r="X367">
            <v>7.6176212999999997</v>
          </cell>
          <cell r="Y367">
            <v>21.329339000000001</v>
          </cell>
          <cell r="Z367">
            <v>41.135154</v>
          </cell>
          <cell r="AA367"/>
          <cell r="AB367"/>
          <cell r="AC367">
            <v>70.082114000000004</v>
          </cell>
          <cell r="AD367">
            <v>991.65615500000001</v>
          </cell>
          <cell r="AE367">
            <v>423.90239960000002</v>
          </cell>
          <cell r="AF367">
            <v>12.242668399999999</v>
          </cell>
          <cell r="AG367">
            <v>7.6516679999999999</v>
          </cell>
          <cell r="AH367">
            <v>21.4246701</v>
          </cell>
          <cell r="AI367">
            <v>41.319006299999998</v>
          </cell>
          <cell r="AJ367"/>
          <cell r="AK367"/>
          <cell r="AL367">
            <v>70.395344399999999</v>
          </cell>
        </row>
        <row r="368">
          <cell r="B368" t="str">
            <v>Horas de vazio - 20,7</v>
          </cell>
          <cell r="C368">
            <v>394.82484590000001</v>
          </cell>
          <cell r="D368">
            <v>168.7754357</v>
          </cell>
          <cell r="E368">
            <v>4.8743808</v>
          </cell>
          <cell r="F368">
            <v>3.0464878999999998</v>
          </cell>
          <cell r="G368">
            <v>8.5301665</v>
          </cell>
          <cell r="H368">
            <v>16.451035300000001</v>
          </cell>
          <cell r="I368"/>
          <cell r="J368"/>
          <cell r="K368">
            <v>28.0276897</v>
          </cell>
          <cell r="L368">
            <v>397.30444249999999</v>
          </cell>
          <cell r="M368">
            <v>169.83538669999999</v>
          </cell>
          <cell r="N368">
            <v>4.9049930000000002</v>
          </cell>
          <cell r="O368">
            <v>3.0656208</v>
          </cell>
          <cell r="P368">
            <v>8.5837380000000003</v>
          </cell>
          <cell r="Q368">
            <v>16.554351799999999</v>
          </cell>
          <cell r="R368"/>
          <cell r="S368"/>
          <cell r="T368">
            <v>28.203710399999999</v>
          </cell>
          <cell r="U368">
            <v>398.34112270000003</v>
          </cell>
          <cell r="V368">
            <v>170.27853540000001</v>
          </cell>
          <cell r="W368">
            <v>4.9177917000000004</v>
          </cell>
          <cell r="X368">
            <v>3.0736199000000002</v>
          </cell>
          <cell r="Y368">
            <v>8.6061352000000007</v>
          </cell>
          <cell r="Z368">
            <v>16.597546900000001</v>
          </cell>
          <cell r="AA368"/>
          <cell r="AB368"/>
          <cell r="AC368">
            <v>28.277301999999999</v>
          </cell>
          <cell r="AD368">
            <v>400.0143281</v>
          </cell>
          <cell r="AE368">
            <v>170.99377910000001</v>
          </cell>
          <cell r="AF368">
            <v>4.9384484000000004</v>
          </cell>
          <cell r="AG368">
            <v>3.0865301999999999</v>
          </cell>
          <cell r="AH368">
            <v>8.6422851000000005</v>
          </cell>
          <cell r="AI368">
            <v>16.6672634</v>
          </cell>
          <cell r="AJ368"/>
          <cell r="AK368"/>
          <cell r="AL368">
            <v>28.396078899999999</v>
          </cell>
        </row>
        <row r="369">
          <cell r="B369" t="str">
            <v>Tarifa Tri-horária</v>
          </cell>
          <cell r="C369">
            <v>159206.7561609</v>
          </cell>
          <cell r="D369">
            <v>86800.221651500004</v>
          </cell>
          <cell r="E369">
            <v>15906.4583511</v>
          </cell>
          <cell r="F369">
            <v>4225.6754215999999</v>
          </cell>
          <cell r="G369">
            <v>18725.0666088</v>
          </cell>
          <cell r="H369">
            <v>31544.0373975</v>
          </cell>
          <cell r="I369"/>
          <cell r="J369"/>
          <cell r="K369">
            <v>9379.6914677000004</v>
          </cell>
          <cell r="L369">
            <v>158477.92540390001</v>
          </cell>
          <cell r="M369">
            <v>86400.542448699998</v>
          </cell>
          <cell r="N369">
            <v>15840.569824</v>
          </cell>
          <cell r="O369">
            <v>4207.6099430000004</v>
          </cell>
          <cell r="P369">
            <v>18646.208334200001</v>
          </cell>
          <cell r="Q369">
            <v>31389.493452999999</v>
          </cell>
          <cell r="R369"/>
          <cell r="S369"/>
          <cell r="T369">
            <v>9337.3635885000003</v>
          </cell>
          <cell r="U369">
            <v>159147.95808420001</v>
          </cell>
          <cell r="V369">
            <v>86765.9238338</v>
          </cell>
          <cell r="W369">
            <v>15907.7093972</v>
          </cell>
          <cell r="X369">
            <v>4225.4327755000004</v>
          </cell>
          <cell r="Y369">
            <v>18725.2173109</v>
          </cell>
          <cell r="Z369">
            <v>31522.237045999998</v>
          </cell>
          <cell r="AA369"/>
          <cell r="AB369"/>
          <cell r="AC369">
            <v>9376.8368250999993</v>
          </cell>
          <cell r="AD369">
            <v>159769.63186669999</v>
          </cell>
          <cell r="AE369">
            <v>87105.096116000001</v>
          </cell>
          <cell r="AF369">
            <v>15970.2420697</v>
          </cell>
          <cell r="AG369">
            <v>4242.0177236999998</v>
          </cell>
          <cell r="AH369">
            <v>18798.775710800001</v>
          </cell>
          <cell r="AI369">
            <v>31645.518597499999</v>
          </cell>
          <cell r="AJ369"/>
          <cell r="AK369"/>
          <cell r="AL369">
            <v>9413.4496294</v>
          </cell>
        </row>
        <row r="370">
          <cell r="A370" t="str">
            <v>BTN_Tri_TRAB_E_Horas de ponta</v>
          </cell>
          <cell r="B370" t="str">
            <v>Horas de ponta</v>
          </cell>
          <cell r="C370">
            <v>32795.926011800002</v>
          </cell>
          <cell r="D370">
            <v>23614.4957455</v>
          </cell>
          <cell r="E370">
            <v>14468.7908873</v>
          </cell>
          <cell r="F370">
            <v>3108.1106341999998</v>
          </cell>
          <cell r="G370">
            <v>15540.5531751</v>
          </cell>
          <cell r="H370">
            <v>8466.9220753000009</v>
          </cell>
          <cell r="I370"/>
          <cell r="J370"/>
          <cell r="K370">
            <v>1643.3688414999999</v>
          </cell>
          <cell r="L370">
            <v>32661.7301037</v>
          </cell>
          <cell r="M370">
            <v>23517.8688439</v>
          </cell>
          <cell r="N370">
            <v>14409.586809099999</v>
          </cell>
          <cell r="O370">
            <v>3095.3927225000002</v>
          </cell>
          <cell r="P370">
            <v>15476.9636116</v>
          </cell>
          <cell r="Q370">
            <v>8432.2767265000002</v>
          </cell>
          <cell r="R370"/>
          <cell r="S370"/>
          <cell r="T370">
            <v>1636.6444271</v>
          </cell>
          <cell r="U370">
            <v>32800.209637200001</v>
          </cell>
          <cell r="V370">
            <v>23617.5801422</v>
          </cell>
          <cell r="W370">
            <v>14470.680721299999</v>
          </cell>
          <cell r="X370">
            <v>3108.5166002000001</v>
          </cell>
          <cell r="Y370">
            <v>15542.582998100001</v>
          </cell>
          <cell r="Z370">
            <v>8468.0279795000006</v>
          </cell>
          <cell r="AA370"/>
          <cell r="AB370"/>
          <cell r="AC370">
            <v>1643.5834895999999</v>
          </cell>
          <cell r="AD370">
            <v>32929.251452600001</v>
          </cell>
          <cell r="AE370">
            <v>23710.495871399999</v>
          </cell>
          <cell r="AF370">
            <v>14527.6109364</v>
          </cell>
          <cell r="AG370">
            <v>3120.7460523</v>
          </cell>
          <cell r="AH370">
            <v>15603.7302638</v>
          </cell>
          <cell r="AI370">
            <v>8501.3426954000006</v>
          </cell>
          <cell r="AJ370"/>
          <cell r="AK370"/>
          <cell r="AL370">
            <v>1650.0496376000001</v>
          </cell>
        </row>
        <row r="371">
          <cell r="B371" t="str">
            <v>Horas de ponta - 1,15</v>
          </cell>
          <cell r="C371">
            <v>-4.5476998000000002</v>
          </cell>
          <cell r="D371">
            <v>-3.2745419</v>
          </cell>
          <cell r="E371">
            <v>-2.0063380999999998</v>
          </cell>
          <cell r="F371">
            <v>-0.43099130000000002</v>
          </cell>
          <cell r="G371">
            <v>-2.1549556999999999</v>
          </cell>
          <cell r="H371">
            <v>-1.1740794999999999</v>
          </cell>
          <cell r="I371"/>
          <cell r="J371"/>
          <cell r="K371">
            <v>-0.22788059999999999</v>
          </cell>
          <cell r="L371">
            <v>-4.9809386</v>
          </cell>
          <cell r="M371">
            <v>-3.5864924999999999</v>
          </cell>
          <cell r="N371">
            <v>-2.197473</v>
          </cell>
          <cell r="O371">
            <v>-0.47204990000000002</v>
          </cell>
          <cell r="P371">
            <v>-2.3602487999999999</v>
          </cell>
          <cell r="Q371">
            <v>-1.2859285</v>
          </cell>
          <cell r="R371"/>
          <cell r="S371"/>
          <cell r="T371">
            <v>-0.24958949999999999</v>
          </cell>
          <cell r="U371">
            <v>-4.9883287999999997</v>
          </cell>
          <cell r="V371">
            <v>-3.5918142999999998</v>
          </cell>
          <cell r="W371">
            <v>-2.2007335000000001</v>
          </cell>
          <cell r="X371">
            <v>-0.47275020000000001</v>
          </cell>
          <cell r="Y371">
            <v>-2.3637505999999999</v>
          </cell>
          <cell r="Z371">
            <v>-1.2878364</v>
          </cell>
          <cell r="AA371"/>
          <cell r="AB371"/>
          <cell r="AC371">
            <v>-0.24995999999999999</v>
          </cell>
          <cell r="AD371">
            <v>-4.9942637000000003</v>
          </cell>
          <cell r="AE371">
            <v>-3.5960874</v>
          </cell>
          <cell r="AF371">
            <v>-2.2033513</v>
          </cell>
          <cell r="AG371">
            <v>-0.47331269999999998</v>
          </cell>
          <cell r="AH371">
            <v>-2.3665628999999999</v>
          </cell>
          <cell r="AI371">
            <v>-1.2893687</v>
          </cell>
          <cell r="AJ371"/>
          <cell r="AK371"/>
          <cell r="AL371">
            <v>-0.25025720000000001</v>
          </cell>
        </row>
        <row r="372">
          <cell r="B372" t="str">
            <v>Horas de ponta - 2,3</v>
          </cell>
          <cell r="C372"/>
          <cell r="D372"/>
          <cell r="E372"/>
          <cell r="F372"/>
          <cell r="G372"/>
          <cell r="H372"/>
          <cell r="I372"/>
          <cell r="J372"/>
          <cell r="K372"/>
          <cell r="L372"/>
          <cell r="M372"/>
          <cell r="N372"/>
          <cell r="O372"/>
          <cell r="P372"/>
          <cell r="Q372"/>
          <cell r="R372"/>
          <cell r="S372"/>
          <cell r="T372"/>
          <cell r="U372"/>
          <cell r="V372"/>
          <cell r="W372"/>
          <cell r="X372"/>
          <cell r="Y372"/>
          <cell r="Z372"/>
          <cell r="AA372"/>
          <cell r="AB372"/>
          <cell r="AC372"/>
          <cell r="AD372"/>
          <cell r="AE372"/>
          <cell r="AF372"/>
          <cell r="AG372"/>
          <cell r="AH372"/>
          <cell r="AI372"/>
          <cell r="AJ372"/>
          <cell r="AK372"/>
          <cell r="AL372"/>
        </row>
        <row r="373">
          <cell r="B373" t="str">
            <v>Horas de ponta - 3,45</v>
          </cell>
          <cell r="C373">
            <v>1226.1228711000001</v>
          </cell>
          <cell r="D373">
            <v>882.86189320000005</v>
          </cell>
          <cell r="E373">
            <v>540.93656020000003</v>
          </cell>
          <cell r="F373">
            <v>116.20118739999999</v>
          </cell>
          <cell r="G373">
            <v>581.00593549999996</v>
          </cell>
          <cell r="H373">
            <v>316.54806150000002</v>
          </cell>
          <cell r="I373"/>
          <cell r="J373"/>
          <cell r="K373">
            <v>61.439708000000003</v>
          </cell>
          <cell r="L373">
            <v>1239.3704947000001</v>
          </cell>
          <cell r="M373">
            <v>892.40075979999995</v>
          </cell>
          <cell r="N373">
            <v>546.78110040000001</v>
          </cell>
          <cell r="O373">
            <v>117.45668070000001</v>
          </cell>
          <cell r="P373">
            <v>587.28340439999999</v>
          </cell>
          <cell r="Q373">
            <v>319.96819950000003</v>
          </cell>
          <cell r="R373"/>
          <cell r="S373"/>
          <cell r="T373">
            <v>62.103532100000002</v>
          </cell>
          <cell r="U373">
            <v>1243.6658545</v>
          </cell>
          <cell r="V373">
            <v>895.49360590000003</v>
          </cell>
          <cell r="W373">
            <v>548.67611190000002</v>
          </cell>
          <cell r="X373">
            <v>117.8637578</v>
          </cell>
          <cell r="Y373">
            <v>589.31878710000001</v>
          </cell>
          <cell r="Z373">
            <v>321.07713239999998</v>
          </cell>
          <cell r="AA373"/>
          <cell r="AB373"/>
          <cell r="AC373">
            <v>62.318768200000001</v>
          </cell>
          <cell r="AD373">
            <v>1248.2534085</v>
          </cell>
          <cell r="AE373">
            <v>898.79684469999995</v>
          </cell>
          <cell r="AF373">
            <v>550.70003359999998</v>
          </cell>
          <cell r="AG373">
            <v>118.2985257</v>
          </cell>
          <cell r="AH373">
            <v>591.49262799999997</v>
          </cell>
          <cell r="AI373">
            <v>322.26150109999998</v>
          </cell>
          <cell r="AJ373"/>
          <cell r="AK373"/>
          <cell r="AL373">
            <v>62.5486456</v>
          </cell>
        </row>
        <row r="374">
          <cell r="B374" t="str">
            <v>Horas de ponta - 4,6</v>
          </cell>
          <cell r="C374">
            <v>9.6704448999999997</v>
          </cell>
          <cell r="D374">
            <v>6.9631417000000004</v>
          </cell>
          <cell r="E374">
            <v>4.2663726999999998</v>
          </cell>
          <cell r="F374">
            <v>0.91648019999999997</v>
          </cell>
          <cell r="G374">
            <v>4.5824002000000004</v>
          </cell>
          <cell r="H374">
            <v>2.4966181000000001</v>
          </cell>
          <cell r="I374"/>
          <cell r="J374"/>
          <cell r="K374">
            <v>0.4845757</v>
          </cell>
          <cell r="L374">
            <v>7.3776241000000002</v>
          </cell>
          <cell r="M374">
            <v>5.3122107999999999</v>
          </cell>
          <cell r="N374">
            <v>3.2548341000000001</v>
          </cell>
          <cell r="O374">
            <v>0.69918670000000005</v>
          </cell>
          <cell r="P374">
            <v>3.4959330999999998</v>
          </cell>
          <cell r="Q374">
            <v>1.9046806999999999</v>
          </cell>
          <cell r="R374"/>
          <cell r="S374"/>
          <cell r="T374">
            <v>0.36968499999999999</v>
          </cell>
          <cell r="U374">
            <v>7.3927975999999997</v>
          </cell>
          <cell r="V374">
            <v>5.3231362000000004</v>
          </cell>
          <cell r="W374">
            <v>3.2615281999999999</v>
          </cell>
          <cell r="X374">
            <v>0.70062469999999999</v>
          </cell>
          <cell r="Y374">
            <v>3.5031230999999998</v>
          </cell>
          <cell r="Z374">
            <v>1.908598</v>
          </cell>
          <cell r="AA374"/>
          <cell r="AB374"/>
          <cell r="AC374">
            <v>0.37044510000000003</v>
          </cell>
          <cell r="AD374">
            <v>7.4051388999999999</v>
          </cell>
          <cell r="AE374">
            <v>5.3320226000000002</v>
          </cell>
          <cell r="AF374">
            <v>3.2669728999999998</v>
          </cell>
          <cell r="AG374">
            <v>0.70179429999999998</v>
          </cell>
          <cell r="AH374">
            <v>3.5089712</v>
          </cell>
          <cell r="AI374">
            <v>1.9117841</v>
          </cell>
          <cell r="AJ374"/>
          <cell r="AK374"/>
          <cell r="AL374">
            <v>0.37106359999999999</v>
          </cell>
        </row>
        <row r="375">
          <cell r="B375" t="str">
            <v>Horas de ponta - 5,75</v>
          </cell>
          <cell r="C375">
            <v>42.660482199999997</v>
          </cell>
          <cell r="D375">
            <v>30.717405899999999</v>
          </cell>
          <cell r="E375">
            <v>18.820800899999998</v>
          </cell>
          <cell r="F375">
            <v>4.0429870000000001</v>
          </cell>
          <cell r="G375">
            <v>20.214934400000001</v>
          </cell>
          <cell r="H375">
            <v>11.0136539</v>
          </cell>
          <cell r="I375"/>
          <cell r="J375"/>
          <cell r="K375">
            <v>2.1376712000000002</v>
          </cell>
          <cell r="L375">
            <v>42.131029900000001</v>
          </cell>
          <cell r="M375">
            <v>30.336177200000002</v>
          </cell>
          <cell r="N375">
            <v>18.587219300000001</v>
          </cell>
          <cell r="O375">
            <v>3.9928100999999998</v>
          </cell>
          <cell r="P375">
            <v>19.964050100000001</v>
          </cell>
          <cell r="Q375">
            <v>10.8769653</v>
          </cell>
          <cell r="R375"/>
          <cell r="S375"/>
          <cell r="T375">
            <v>2.1111409999999999</v>
          </cell>
          <cell r="U375">
            <v>42.359165300000001</v>
          </cell>
          <cell r="V375">
            <v>30.500444699999999</v>
          </cell>
          <cell r="W375">
            <v>18.687867099999998</v>
          </cell>
          <cell r="X375">
            <v>4.0144305999999998</v>
          </cell>
          <cell r="Y375">
            <v>20.072153400000001</v>
          </cell>
          <cell r="Z375">
            <v>10.935862999999999</v>
          </cell>
          <cell r="AA375"/>
          <cell r="AB375"/>
          <cell r="AC375">
            <v>2.1225724000000001</v>
          </cell>
          <cell r="AD375">
            <v>42.548488300000002</v>
          </cell>
          <cell r="AE375">
            <v>30.6367656</v>
          </cell>
          <cell r="AF375">
            <v>18.7713921</v>
          </cell>
          <cell r="AG375">
            <v>4.0323732999999997</v>
          </cell>
          <cell r="AH375">
            <v>20.161865299999999</v>
          </cell>
          <cell r="AI375">
            <v>10.9847404</v>
          </cell>
          <cell r="AJ375"/>
          <cell r="AK375"/>
          <cell r="AL375">
            <v>2.1320594000000002</v>
          </cell>
        </row>
        <row r="376">
          <cell r="B376" t="str">
            <v>Horas de ponta - 6,9</v>
          </cell>
          <cell r="C376">
            <v>14252.3273121</v>
          </cell>
          <cell r="D376">
            <v>10262.2966815</v>
          </cell>
          <cell r="E376">
            <v>6287.7914613000003</v>
          </cell>
          <cell r="F376">
            <v>1350.7107579999999</v>
          </cell>
          <cell r="G376">
            <v>6753.5537916000003</v>
          </cell>
          <cell r="H376">
            <v>3679.5224112000001</v>
          </cell>
          <cell r="I376"/>
          <cell r="J376"/>
          <cell r="K376">
            <v>714.16890669999998</v>
          </cell>
          <cell r="L376">
            <v>14120.8832509</v>
          </cell>
          <cell r="M376">
            <v>10167.6512293</v>
          </cell>
          <cell r="N376">
            <v>6229.8014338000003</v>
          </cell>
          <cell r="O376">
            <v>1338.2536416999999</v>
          </cell>
          <cell r="P376">
            <v>6691.2682075000002</v>
          </cell>
          <cell r="Q376">
            <v>3645.5875059</v>
          </cell>
          <cell r="R376"/>
          <cell r="S376"/>
          <cell r="T376">
            <v>707.58238470000003</v>
          </cell>
          <cell r="U376">
            <v>14178.5182642</v>
          </cell>
          <cell r="V376">
            <v>10209.150950200001</v>
          </cell>
          <cell r="W376">
            <v>6255.2286457999999</v>
          </cell>
          <cell r="X376">
            <v>1343.7157834</v>
          </cell>
          <cell r="Y376">
            <v>6718.5789168000001</v>
          </cell>
          <cell r="Z376">
            <v>3660.4671339000001</v>
          </cell>
          <cell r="AA376"/>
          <cell r="AB376"/>
          <cell r="AC376">
            <v>710.47041409999997</v>
          </cell>
          <cell r="AD376">
            <v>14232.722460999999</v>
          </cell>
          <cell r="AE376">
            <v>10248.1803334</v>
          </cell>
          <cell r="AF376">
            <v>6279.1422623999997</v>
          </cell>
          <cell r="AG376">
            <v>1348.8527819999999</v>
          </cell>
          <cell r="AH376">
            <v>6744.2639116</v>
          </cell>
          <cell r="AI376">
            <v>3674.4610275999999</v>
          </cell>
          <cell r="AJ376"/>
          <cell r="AK376"/>
          <cell r="AL376">
            <v>713.18652889999998</v>
          </cell>
        </row>
        <row r="377">
          <cell r="B377" t="str">
            <v>Horas de ponta - 10,35</v>
          </cell>
          <cell r="C377">
            <v>2790.5456696000001</v>
          </cell>
          <cell r="D377">
            <v>2009.3144745</v>
          </cell>
          <cell r="E377">
            <v>1231.1230896</v>
          </cell>
          <cell r="F377">
            <v>264.4634787</v>
          </cell>
          <cell r="G377">
            <v>1322.3173924</v>
          </cell>
          <cell r="H377">
            <v>720.43499310000004</v>
          </cell>
          <cell r="I377"/>
          <cell r="J377"/>
          <cell r="K377">
            <v>139.8312645</v>
          </cell>
          <cell r="L377">
            <v>2834.0227524000002</v>
          </cell>
          <cell r="M377">
            <v>2040.619868</v>
          </cell>
          <cell r="N377">
            <v>1250.3041552</v>
          </cell>
          <cell r="O377">
            <v>268.58385559999999</v>
          </cell>
          <cell r="P377">
            <v>1342.9192782</v>
          </cell>
          <cell r="Q377">
            <v>731.65946870000005</v>
          </cell>
          <cell r="R377"/>
          <cell r="S377"/>
          <cell r="T377">
            <v>142.00985470000001</v>
          </cell>
          <cell r="U377">
            <v>2844.9355429000002</v>
          </cell>
          <cell r="V377">
            <v>2048.4775528999999</v>
          </cell>
          <cell r="W377">
            <v>1255.1186216000001</v>
          </cell>
          <cell r="X377">
            <v>269.61807429999999</v>
          </cell>
          <cell r="Y377">
            <v>1348.0903711999999</v>
          </cell>
          <cell r="Z377">
            <v>734.47682359999999</v>
          </cell>
          <cell r="AA377"/>
          <cell r="AB377"/>
          <cell r="AC377">
            <v>142.55668320000001</v>
          </cell>
          <cell r="AD377">
            <v>2854.9385742999998</v>
          </cell>
          <cell r="AE377">
            <v>2055.6801719999999</v>
          </cell>
          <cell r="AF377">
            <v>1259.5317244</v>
          </cell>
          <cell r="AG377">
            <v>270.56607380000003</v>
          </cell>
          <cell r="AH377">
            <v>1352.8303705999999</v>
          </cell>
          <cell r="AI377">
            <v>737.05930460000002</v>
          </cell>
          <cell r="AJ377"/>
          <cell r="AK377"/>
          <cell r="AL377">
            <v>143.05792439999999</v>
          </cell>
        </row>
        <row r="378">
          <cell r="B378" t="str">
            <v>Horas de ponta - 13,80</v>
          </cell>
          <cell r="C378">
            <v>4181.2921463000002</v>
          </cell>
          <cell r="D378">
            <v>3010.7125368000002</v>
          </cell>
          <cell r="E378">
            <v>1844.6877113999999</v>
          </cell>
          <cell r="F378">
            <v>396.26624870000001</v>
          </cell>
          <cell r="G378">
            <v>1981.3312456000001</v>
          </cell>
          <cell r="H378">
            <v>1079.4839204</v>
          </cell>
          <cell r="I378"/>
          <cell r="J378"/>
          <cell r="K378">
            <v>209.52008599999999</v>
          </cell>
          <cell r="L378">
            <v>4136.5414698000004</v>
          </cell>
          <cell r="M378">
            <v>2978.4901000999998</v>
          </cell>
          <cell r="N378">
            <v>1824.9447657999999</v>
          </cell>
          <cell r="O378">
            <v>392.02517189999998</v>
          </cell>
          <cell r="P378">
            <v>1960.1258597999999</v>
          </cell>
          <cell r="Q378">
            <v>1067.9306411</v>
          </cell>
          <cell r="R378"/>
          <cell r="S378"/>
          <cell r="T378">
            <v>207.2776767</v>
          </cell>
          <cell r="U378">
            <v>4154.8926762999999</v>
          </cell>
          <cell r="V378">
            <v>2991.7037687000002</v>
          </cell>
          <cell r="W378">
            <v>1833.0408870000001</v>
          </cell>
          <cell r="X378">
            <v>393.76433850000001</v>
          </cell>
          <cell r="Y378">
            <v>1968.8216932</v>
          </cell>
          <cell r="Z378">
            <v>1072.668371</v>
          </cell>
          <cell r="AA378"/>
          <cell r="AB378"/>
          <cell r="AC378">
            <v>208.1972366</v>
          </cell>
          <cell r="AD378">
            <v>4171.4723694000004</v>
          </cell>
          <cell r="AE378">
            <v>3003.6418692000002</v>
          </cell>
          <cell r="AF378">
            <v>1840.3554569999999</v>
          </cell>
          <cell r="AG378">
            <v>395.33561689999999</v>
          </cell>
          <cell r="AH378">
            <v>1976.6780836999999</v>
          </cell>
          <cell r="AI378">
            <v>1076.9487488</v>
          </cell>
          <cell r="AJ378"/>
          <cell r="AK378"/>
          <cell r="AL378">
            <v>209.02802729999999</v>
          </cell>
        </row>
        <row r="379">
          <cell r="B379" t="str">
            <v>Horas de ponta - 17,25</v>
          </cell>
          <cell r="C379">
            <v>7674.5740108999998</v>
          </cell>
          <cell r="D379">
            <v>5526.0276918999998</v>
          </cell>
          <cell r="E379">
            <v>3385.8414757</v>
          </cell>
          <cell r="F379">
            <v>727.32890899999995</v>
          </cell>
          <cell r="G379">
            <v>3636.6445477000002</v>
          </cell>
          <cell r="H379">
            <v>1981.3442708</v>
          </cell>
          <cell r="I379"/>
          <cell r="J379"/>
          <cell r="K379">
            <v>384.56471099999999</v>
          </cell>
          <cell r="L379">
            <v>7682.3487464999998</v>
          </cell>
          <cell r="M379">
            <v>5531.6258405999997</v>
          </cell>
          <cell r="N379">
            <v>3389.2715057</v>
          </cell>
          <cell r="O379">
            <v>728.06573130000004</v>
          </cell>
          <cell r="P379">
            <v>3640.3286543999998</v>
          </cell>
          <cell r="Q379">
            <v>1983.3514742</v>
          </cell>
          <cell r="R379"/>
          <cell r="S379"/>
          <cell r="T379">
            <v>384.95429460000003</v>
          </cell>
          <cell r="U379">
            <v>7717.4024837999996</v>
          </cell>
          <cell r="V379">
            <v>5556.866059</v>
          </cell>
          <cell r="W379">
            <v>3404.7363897</v>
          </cell>
          <cell r="X379">
            <v>731.38781719999997</v>
          </cell>
          <cell r="Y379">
            <v>3656.9390855000001</v>
          </cell>
          <cell r="Z379">
            <v>1992.4012949</v>
          </cell>
          <cell r="AA379"/>
          <cell r="AB379"/>
          <cell r="AC379">
            <v>386.71079989999998</v>
          </cell>
          <cell r="AD379">
            <v>7749.8486751</v>
          </cell>
          <cell r="AE379">
            <v>5580.2287302000004</v>
          </cell>
          <cell r="AF379">
            <v>3419.0508860999998</v>
          </cell>
          <cell r="AG379">
            <v>734.46278280000001</v>
          </cell>
          <cell r="AH379">
            <v>3672.3139145</v>
          </cell>
          <cell r="AI379">
            <v>2000.7779261999999</v>
          </cell>
          <cell r="AJ379"/>
          <cell r="AK379"/>
          <cell r="AL379">
            <v>388.33664390000001</v>
          </cell>
        </row>
        <row r="380">
          <cell r="B380" t="str">
            <v>Horas de ponta - 20,7</v>
          </cell>
          <cell r="C380">
            <v>2623.2807745</v>
          </cell>
          <cell r="D380">
            <v>1888.8764619000001</v>
          </cell>
          <cell r="E380">
            <v>1157.3297536</v>
          </cell>
          <cell r="F380">
            <v>248.61157650000001</v>
          </cell>
          <cell r="G380">
            <v>1243.0578834</v>
          </cell>
          <cell r="H380">
            <v>677.25222580000002</v>
          </cell>
          <cell r="I380"/>
          <cell r="J380"/>
          <cell r="K380">
            <v>131.44979900000001</v>
          </cell>
          <cell r="L380">
            <v>2604.0356740000002</v>
          </cell>
          <cell r="M380">
            <v>1875.0191506000001</v>
          </cell>
          <cell r="N380">
            <v>1148.8392678</v>
          </cell>
          <cell r="O380">
            <v>246.78769439999999</v>
          </cell>
          <cell r="P380">
            <v>1233.9384729000001</v>
          </cell>
          <cell r="Q380">
            <v>672.28371960000004</v>
          </cell>
          <cell r="R380"/>
          <cell r="S380"/>
          <cell r="T380">
            <v>130.4854478</v>
          </cell>
          <cell r="U380">
            <v>2616.0311814000002</v>
          </cell>
          <cell r="V380">
            <v>1883.6564389</v>
          </cell>
          <cell r="W380">
            <v>1154.1314035</v>
          </cell>
          <cell r="X380">
            <v>247.9245239</v>
          </cell>
          <cell r="Y380">
            <v>1239.6226184</v>
          </cell>
          <cell r="Z380">
            <v>675.38059910000004</v>
          </cell>
          <cell r="AA380"/>
          <cell r="AB380"/>
          <cell r="AC380">
            <v>131.0865301</v>
          </cell>
          <cell r="AD380">
            <v>2627.0566008000001</v>
          </cell>
          <cell r="AE380">
            <v>1891.5952210999999</v>
          </cell>
          <cell r="AF380">
            <v>1158.9955591999999</v>
          </cell>
          <cell r="AG380">
            <v>248.96941620000001</v>
          </cell>
          <cell r="AH380">
            <v>1244.8470818000001</v>
          </cell>
          <cell r="AI380">
            <v>678.22703130000002</v>
          </cell>
          <cell r="AJ380"/>
          <cell r="AK380"/>
          <cell r="AL380">
            <v>131.63900169999999</v>
          </cell>
        </row>
        <row r="381">
          <cell r="A381" t="str">
            <v>BTN_Tri_TRAB_E_Horas cheia</v>
          </cell>
          <cell r="B381" t="str">
            <v>Horas cheia</v>
          </cell>
          <cell r="C381">
            <v>77188.182910000003</v>
          </cell>
          <cell r="D381">
            <v>42144.563428599999</v>
          </cell>
          <cell r="E381">
            <v>829.98046139999997</v>
          </cell>
          <cell r="F381">
            <v>737.76041099999998</v>
          </cell>
          <cell r="G381">
            <v>2121.0611791000001</v>
          </cell>
          <cell r="H381">
            <v>21026.171688400002</v>
          </cell>
          <cell r="I381"/>
          <cell r="J381"/>
          <cell r="K381">
            <v>4242.1223596</v>
          </cell>
          <cell r="L381">
            <v>76775.9253742</v>
          </cell>
          <cell r="M381">
            <v>41919.471799799998</v>
          </cell>
          <cell r="N381">
            <v>825.54758379999998</v>
          </cell>
          <cell r="O381">
            <v>733.82007580000004</v>
          </cell>
          <cell r="P381">
            <v>2109.7327171000002</v>
          </cell>
          <cell r="Q381">
            <v>20913.872146000002</v>
          </cell>
          <cell r="R381"/>
          <cell r="S381"/>
          <cell r="T381">
            <v>4219.4654317000004</v>
          </cell>
          <cell r="U381">
            <v>77100.299085899998</v>
          </cell>
          <cell r="V381">
            <v>42096.579071699998</v>
          </cell>
          <cell r="W381">
            <v>829.03547379999998</v>
          </cell>
          <cell r="X381">
            <v>736.92042260000005</v>
          </cell>
          <cell r="Y381">
            <v>2118.6462102999999</v>
          </cell>
          <cell r="Z381">
            <v>21002.232008800001</v>
          </cell>
          <cell r="AA381"/>
          <cell r="AB381"/>
          <cell r="AC381">
            <v>4237.2924236999997</v>
          </cell>
          <cell r="AD381">
            <v>77401.252880700005</v>
          </cell>
          <cell r="AE381">
            <v>42260.899124099997</v>
          </cell>
          <cell r="AF381">
            <v>832.27153569999996</v>
          </cell>
          <cell r="AG381">
            <v>739.79692030000001</v>
          </cell>
          <cell r="AH381">
            <v>2126.9161494999998</v>
          </cell>
          <cell r="AI381">
            <v>21084.212255400002</v>
          </cell>
          <cell r="AJ381"/>
          <cell r="AK381"/>
          <cell r="AL381">
            <v>4253.8322967000004</v>
          </cell>
        </row>
        <row r="382">
          <cell r="B382" t="str">
            <v>Horas cheia - 1,15</v>
          </cell>
          <cell r="C382">
            <v>-11.359545000000001</v>
          </cell>
          <cell r="D382">
            <v>-6.2022845999999996</v>
          </cell>
          <cell r="E382">
            <v>-0.1221455</v>
          </cell>
          <cell r="F382">
            <v>-0.108574</v>
          </cell>
          <cell r="G382">
            <v>-0.31214999999999998</v>
          </cell>
          <cell r="H382">
            <v>-3.0943562999999998</v>
          </cell>
          <cell r="I382"/>
          <cell r="J382"/>
          <cell r="K382">
            <v>-0.62429979999999996</v>
          </cell>
          <cell r="L382">
            <v>-12.442953899999999</v>
          </cell>
          <cell r="M382">
            <v>-6.7938232000000003</v>
          </cell>
          <cell r="N382">
            <v>-0.1337951</v>
          </cell>
          <cell r="O382">
            <v>-0.1189287</v>
          </cell>
          <cell r="P382">
            <v>-0.34192119999999998</v>
          </cell>
          <cell r="Q382">
            <v>-3.3894785999999999</v>
          </cell>
          <cell r="R382"/>
          <cell r="S382"/>
          <cell r="T382">
            <v>-0.68384199999999995</v>
          </cell>
          <cell r="U382">
            <v>-12.4629665</v>
          </cell>
          <cell r="V382">
            <v>-6.8047497999999997</v>
          </cell>
          <cell r="W382">
            <v>-0.13401060000000001</v>
          </cell>
          <cell r="X382">
            <v>-0.1191204</v>
          </cell>
          <cell r="Y382">
            <v>-0.34247119999999998</v>
          </cell>
          <cell r="Z382">
            <v>-3.3949299000000002</v>
          </cell>
          <cell r="AA382"/>
          <cell r="AB382"/>
          <cell r="AC382">
            <v>-0.68494189999999999</v>
          </cell>
          <cell r="AD382">
            <v>-12.4790948</v>
          </cell>
          <cell r="AE382">
            <v>-6.8135557000000002</v>
          </cell>
          <cell r="AF382">
            <v>-0.13418379999999999</v>
          </cell>
          <cell r="AG382">
            <v>-0.11927459999999999</v>
          </cell>
          <cell r="AH382">
            <v>-0.3429142</v>
          </cell>
          <cell r="AI382">
            <v>-3.3993232999999998</v>
          </cell>
          <cell r="AJ382"/>
          <cell r="AK382"/>
          <cell r="AL382">
            <v>-0.68582799999999999</v>
          </cell>
        </row>
        <row r="383">
          <cell r="B383" t="str">
            <v>Horas cheia - 2,3</v>
          </cell>
          <cell r="C383"/>
          <cell r="D383"/>
          <cell r="E383"/>
          <cell r="F383"/>
          <cell r="G383"/>
          <cell r="H383"/>
          <cell r="I383"/>
          <cell r="J383"/>
          <cell r="K383"/>
          <cell r="L383"/>
          <cell r="M383"/>
          <cell r="N383"/>
          <cell r="O383"/>
          <cell r="P383"/>
          <cell r="Q383"/>
          <cell r="R383"/>
          <cell r="S383"/>
          <cell r="T383"/>
          <cell r="U383"/>
          <cell r="V383"/>
          <cell r="W383"/>
          <cell r="X383"/>
          <cell r="Y383"/>
          <cell r="Z383"/>
          <cell r="AA383"/>
          <cell r="AB383"/>
          <cell r="AC383"/>
          <cell r="AD383"/>
          <cell r="AE383"/>
          <cell r="AF383"/>
          <cell r="AG383"/>
          <cell r="AH383"/>
          <cell r="AI383"/>
          <cell r="AJ383"/>
          <cell r="AK383"/>
          <cell r="AL383"/>
        </row>
        <row r="384">
          <cell r="B384" t="str">
            <v>Horas cheia - 3,45</v>
          </cell>
          <cell r="C384">
            <v>2774.2050629999999</v>
          </cell>
          <cell r="D384">
            <v>1514.7093351999999</v>
          </cell>
          <cell r="E384">
            <v>29.8301622</v>
          </cell>
          <cell r="F384">
            <v>26.515699699999999</v>
          </cell>
          <cell r="G384">
            <v>76.232635900000005</v>
          </cell>
          <cell r="H384">
            <v>755.69743630000005</v>
          </cell>
          <cell r="I384"/>
          <cell r="J384"/>
          <cell r="K384">
            <v>152.4652725</v>
          </cell>
          <cell r="L384">
            <v>2817.8480789999999</v>
          </cell>
          <cell r="M384">
            <v>1538.5383185999999</v>
          </cell>
          <cell r="N384">
            <v>30.2994415</v>
          </cell>
          <cell r="O384">
            <v>26.932837299999999</v>
          </cell>
          <cell r="P384">
            <v>77.431906600000005</v>
          </cell>
          <cell r="Q384">
            <v>767.58585670000002</v>
          </cell>
          <cell r="R384"/>
          <cell r="S384"/>
          <cell r="T384">
            <v>154.8638133</v>
          </cell>
          <cell r="U384">
            <v>2827.8027637</v>
          </cell>
          <cell r="V384">
            <v>1543.9735522000001</v>
          </cell>
          <cell r="W384">
            <v>30.406481200000002</v>
          </cell>
          <cell r="X384">
            <v>27.0279837</v>
          </cell>
          <cell r="Y384">
            <v>77.705452300000005</v>
          </cell>
          <cell r="Z384">
            <v>770.29752719999999</v>
          </cell>
          <cell r="AA384"/>
          <cell r="AB384"/>
          <cell r="AC384">
            <v>155.41090489999999</v>
          </cell>
          <cell r="AD384">
            <v>2838.2170839999999</v>
          </cell>
          <cell r="AE384">
            <v>1549.6597457</v>
          </cell>
          <cell r="AF384">
            <v>30.518463499999999</v>
          </cell>
          <cell r="AG384">
            <v>27.127523100000001</v>
          </cell>
          <cell r="AH384">
            <v>77.991628599999999</v>
          </cell>
          <cell r="AI384">
            <v>773.13440290000005</v>
          </cell>
          <cell r="AJ384"/>
          <cell r="AK384"/>
          <cell r="AL384">
            <v>155.9832567</v>
          </cell>
        </row>
        <row r="385">
          <cell r="B385" t="str">
            <v>Horas cheia - 4,6</v>
          </cell>
          <cell r="C385">
            <v>42.024110700000001</v>
          </cell>
          <cell r="D385">
            <v>22.9450641</v>
          </cell>
          <cell r="E385">
            <v>0.4518722</v>
          </cell>
          <cell r="F385">
            <v>0.40166410000000002</v>
          </cell>
          <cell r="G385">
            <v>1.1547845000000001</v>
          </cell>
          <cell r="H385">
            <v>11.4474281</v>
          </cell>
          <cell r="I385"/>
          <cell r="J385"/>
          <cell r="K385">
            <v>2.3095688000000001</v>
          </cell>
          <cell r="L385">
            <v>33.850421699999998</v>
          </cell>
          <cell r="M385">
            <v>18.482249299999999</v>
          </cell>
          <cell r="N385">
            <v>0.3639829</v>
          </cell>
          <cell r="O385">
            <v>0.32354040000000001</v>
          </cell>
          <cell r="P385">
            <v>0.93017870000000002</v>
          </cell>
          <cell r="Q385">
            <v>9.2209032999999998</v>
          </cell>
          <cell r="R385"/>
          <cell r="S385"/>
          <cell r="T385">
            <v>1.8603578000000001</v>
          </cell>
          <cell r="U385">
            <v>33.920042700000003</v>
          </cell>
          <cell r="V385">
            <v>18.520262200000001</v>
          </cell>
          <cell r="W385">
            <v>0.36473159999999999</v>
          </cell>
          <cell r="X385">
            <v>0.32420589999999999</v>
          </cell>
          <cell r="Y385">
            <v>0.93209189999999997</v>
          </cell>
          <cell r="Z385">
            <v>9.2398682000000001</v>
          </cell>
          <cell r="AA385"/>
          <cell r="AB385"/>
          <cell r="AC385">
            <v>1.8641840999999999</v>
          </cell>
          <cell r="AD385">
            <v>33.976666999999999</v>
          </cell>
          <cell r="AE385">
            <v>18.551179000000001</v>
          </cell>
          <cell r="AF385">
            <v>0.36534040000000001</v>
          </cell>
          <cell r="AG385">
            <v>0.32474710000000001</v>
          </cell>
          <cell r="AH385">
            <v>0.93364800000000003</v>
          </cell>
          <cell r="AI385">
            <v>9.255293</v>
          </cell>
          <cell r="AJ385"/>
          <cell r="AK385"/>
          <cell r="AL385">
            <v>1.8672959</v>
          </cell>
        </row>
        <row r="386">
          <cell r="B386" t="str">
            <v>Horas cheia - 5,75</v>
          </cell>
          <cell r="C386">
            <v>101.4872728</v>
          </cell>
          <cell r="D386">
            <v>55.411808399999998</v>
          </cell>
          <cell r="E386">
            <v>1.091261</v>
          </cell>
          <cell r="F386">
            <v>0.97000980000000003</v>
          </cell>
          <cell r="G386">
            <v>2.7887781999999999</v>
          </cell>
          <cell r="H386">
            <v>27.645278699999999</v>
          </cell>
          <cell r="I386"/>
          <cell r="J386"/>
          <cell r="K386">
            <v>5.5775563000000004</v>
          </cell>
          <cell r="L386">
            <v>96.975140600000003</v>
          </cell>
          <cell r="M386">
            <v>52.948194999999998</v>
          </cell>
          <cell r="N386">
            <v>1.0427432999999999</v>
          </cell>
          <cell r="O386">
            <v>0.92688280000000001</v>
          </cell>
          <cell r="P386">
            <v>2.6647888000000002</v>
          </cell>
          <cell r="Q386">
            <v>26.416167600000001</v>
          </cell>
          <cell r="R386"/>
          <cell r="S386"/>
          <cell r="T386">
            <v>5.3295776000000004</v>
          </cell>
          <cell r="U386">
            <v>97.500251199999994</v>
          </cell>
          <cell r="V386">
            <v>53.234904100000001</v>
          </cell>
          <cell r="W386">
            <v>1.0483899000000001</v>
          </cell>
          <cell r="X386">
            <v>0.93190229999999996</v>
          </cell>
          <cell r="Y386">
            <v>2.6792183999999999</v>
          </cell>
          <cell r="Z386">
            <v>26.559208099999999</v>
          </cell>
          <cell r="AA386"/>
          <cell r="AB386"/>
          <cell r="AC386">
            <v>5.3584366000000001</v>
          </cell>
          <cell r="AD386">
            <v>97.936025799999996</v>
          </cell>
          <cell r="AE386">
            <v>53.4728359</v>
          </cell>
          <cell r="AF386">
            <v>1.0530755999999999</v>
          </cell>
          <cell r="AG386">
            <v>0.93606710000000004</v>
          </cell>
          <cell r="AH386">
            <v>2.6911931999999998</v>
          </cell>
          <cell r="AI386">
            <v>26.677913799999999</v>
          </cell>
          <cell r="AJ386"/>
          <cell r="AK386"/>
          <cell r="AL386">
            <v>5.3823860000000003</v>
          </cell>
        </row>
        <row r="387">
          <cell r="B387" t="str">
            <v>Horas cheia - 6,9</v>
          </cell>
          <cell r="C387">
            <v>32332.537889399999</v>
          </cell>
          <cell r="D387">
            <v>17653.488429199999</v>
          </cell>
          <cell r="E387">
            <v>347.66169769999999</v>
          </cell>
          <cell r="F387">
            <v>309.0326202</v>
          </cell>
          <cell r="G387">
            <v>888.4687831</v>
          </cell>
          <cell r="H387">
            <v>8807.4296761000005</v>
          </cell>
          <cell r="I387"/>
          <cell r="J387"/>
          <cell r="K387">
            <v>1776.9375660999999</v>
          </cell>
          <cell r="L387">
            <v>32056.739677500002</v>
          </cell>
          <cell r="M387">
            <v>17502.903264699999</v>
          </cell>
          <cell r="N387">
            <v>344.69612549999999</v>
          </cell>
          <cell r="O387">
            <v>306.3965561</v>
          </cell>
          <cell r="P387">
            <v>880.89009920000001</v>
          </cell>
          <cell r="Q387">
            <v>8732.3018479999992</v>
          </cell>
          <cell r="R387"/>
          <cell r="S387"/>
          <cell r="T387">
            <v>1761.7801968000001</v>
          </cell>
          <cell r="U387">
            <v>32186.059938999999</v>
          </cell>
          <cell r="V387">
            <v>17573.511818399998</v>
          </cell>
          <cell r="W387">
            <v>346.08666629999999</v>
          </cell>
          <cell r="X387">
            <v>307.63259210000001</v>
          </cell>
          <cell r="Y387">
            <v>884.44370149999997</v>
          </cell>
          <cell r="Z387">
            <v>8767.5288722000005</v>
          </cell>
          <cell r="AA387"/>
          <cell r="AB387"/>
          <cell r="AC387">
            <v>1768.8874040999999</v>
          </cell>
          <cell r="AD387">
            <v>32307.140394900001</v>
          </cell>
          <cell r="AE387">
            <v>17639.621458500002</v>
          </cell>
          <cell r="AF387">
            <v>347.38860620000003</v>
          </cell>
          <cell r="AG387">
            <v>308.78987219999999</v>
          </cell>
          <cell r="AH387">
            <v>887.77088330000004</v>
          </cell>
          <cell r="AI387">
            <v>8800.5113624999994</v>
          </cell>
          <cell r="AJ387"/>
          <cell r="AK387"/>
          <cell r="AL387">
            <v>1775.5417659</v>
          </cell>
        </row>
        <row r="388">
          <cell r="B388" t="str">
            <v>Horas cheia - 10,35</v>
          </cell>
          <cell r="C388">
            <v>7081.6895065999997</v>
          </cell>
          <cell r="D388">
            <v>3866.5855491000002</v>
          </cell>
          <cell r="E388">
            <v>76.147198599999996</v>
          </cell>
          <cell r="F388">
            <v>67.686399499999993</v>
          </cell>
          <cell r="G388">
            <v>194.59839719999999</v>
          </cell>
          <cell r="H388">
            <v>1929.0623743000001</v>
          </cell>
          <cell r="I388"/>
          <cell r="J388"/>
          <cell r="K388">
            <v>389.19679539999998</v>
          </cell>
          <cell r="L388">
            <v>7093.2294150999996</v>
          </cell>
          <cell r="M388">
            <v>3872.8863117999999</v>
          </cell>
          <cell r="N388">
            <v>76.271284300000005</v>
          </cell>
          <cell r="O388">
            <v>67.796697100000003</v>
          </cell>
          <cell r="P388">
            <v>194.9155039</v>
          </cell>
          <cell r="Q388">
            <v>1932.2058622</v>
          </cell>
          <cell r="R388"/>
          <cell r="S388"/>
          <cell r="T388">
            <v>389.83100760000002</v>
          </cell>
          <cell r="U388">
            <v>7120.5859925000004</v>
          </cell>
          <cell r="V388">
            <v>3887.8229375999999</v>
          </cell>
          <cell r="W388">
            <v>76.565441100000001</v>
          </cell>
          <cell r="X388">
            <v>68.058169699999993</v>
          </cell>
          <cell r="Y388">
            <v>195.66723759999999</v>
          </cell>
          <cell r="Z388">
            <v>1939.6578325999999</v>
          </cell>
          <cell r="AA388"/>
          <cell r="AB388"/>
          <cell r="AC388">
            <v>391.3344755</v>
          </cell>
          <cell r="AD388">
            <v>7145.6137591999995</v>
          </cell>
          <cell r="AE388">
            <v>3901.4880386999998</v>
          </cell>
          <cell r="AF388">
            <v>76.834556599999999</v>
          </cell>
          <cell r="AG388">
            <v>68.297383499999995</v>
          </cell>
          <cell r="AH388">
            <v>196.35497770000001</v>
          </cell>
          <cell r="AI388">
            <v>1946.4754327000001</v>
          </cell>
          <cell r="AJ388"/>
          <cell r="AK388"/>
          <cell r="AL388">
            <v>392.70995540000001</v>
          </cell>
        </row>
        <row r="389">
          <cell r="B389" t="str">
            <v>Horas cheia - 13,80</v>
          </cell>
          <cell r="C389">
            <v>10387.661022800001</v>
          </cell>
          <cell r="D389">
            <v>5671.6380970999999</v>
          </cell>
          <cell r="E389">
            <v>111.69528</v>
          </cell>
          <cell r="F389">
            <v>99.284693300000001</v>
          </cell>
          <cell r="G389">
            <v>285.44349310000001</v>
          </cell>
          <cell r="H389">
            <v>2829.6137548000002</v>
          </cell>
          <cell r="I389"/>
          <cell r="J389"/>
          <cell r="K389">
            <v>570.88698599999998</v>
          </cell>
          <cell r="L389">
            <v>10338.5305727</v>
          </cell>
          <cell r="M389">
            <v>5644.8129888000003</v>
          </cell>
          <cell r="N389">
            <v>111.1669952</v>
          </cell>
          <cell r="O389">
            <v>98.815107299999994</v>
          </cell>
          <cell r="P389">
            <v>284.09343269999999</v>
          </cell>
          <cell r="Q389">
            <v>2816.2305504000001</v>
          </cell>
          <cell r="R389"/>
          <cell r="S389"/>
          <cell r="T389">
            <v>568.18686509999998</v>
          </cell>
          <cell r="U389">
            <v>10384.6252716</v>
          </cell>
          <cell r="V389">
            <v>5669.9805846999998</v>
          </cell>
          <cell r="W389">
            <v>111.662637</v>
          </cell>
          <cell r="X389">
            <v>99.255677800000001</v>
          </cell>
          <cell r="Y389">
            <v>285.36007339999998</v>
          </cell>
          <cell r="Z389">
            <v>2828.7868128999999</v>
          </cell>
          <cell r="AA389"/>
          <cell r="AB389"/>
          <cell r="AC389">
            <v>570.72014630000001</v>
          </cell>
          <cell r="AD389">
            <v>10426.1258585</v>
          </cell>
          <cell r="AE389">
            <v>5692.6398058000004</v>
          </cell>
          <cell r="AF389">
            <v>112.10887959999999</v>
          </cell>
          <cell r="AG389">
            <v>99.652337700000004</v>
          </cell>
          <cell r="AH389">
            <v>286.50047219999999</v>
          </cell>
          <cell r="AI389">
            <v>2840.0916318</v>
          </cell>
          <cell r="AJ389"/>
          <cell r="AK389"/>
          <cell r="AL389">
            <v>573.00094290000004</v>
          </cell>
        </row>
        <row r="390">
          <cell r="B390" t="str">
            <v>Horas cheia - 17,25</v>
          </cell>
          <cell r="C390">
            <v>18728.4728995</v>
          </cell>
          <cell r="D390">
            <v>10225.701451999999</v>
          </cell>
          <cell r="E390">
            <v>201.3814289</v>
          </cell>
          <cell r="F390">
            <v>179.00571500000001</v>
          </cell>
          <cell r="G390">
            <v>514.64142960000004</v>
          </cell>
          <cell r="H390">
            <v>5101.6628688000001</v>
          </cell>
          <cell r="I390"/>
          <cell r="J390"/>
          <cell r="K390">
            <v>1029.2828597</v>
          </cell>
          <cell r="L390">
            <v>18733.0975082</v>
          </cell>
          <cell r="M390">
            <v>10228.226477099999</v>
          </cell>
          <cell r="N390">
            <v>201.4311558</v>
          </cell>
          <cell r="O390">
            <v>179.049916</v>
          </cell>
          <cell r="P390">
            <v>514.76850990000003</v>
          </cell>
          <cell r="Q390">
            <v>5102.9226194000003</v>
          </cell>
          <cell r="R390"/>
          <cell r="S390"/>
          <cell r="T390">
            <v>1029.5370189</v>
          </cell>
          <cell r="U390">
            <v>18818.3550564</v>
          </cell>
          <cell r="V390">
            <v>10274.7768946</v>
          </cell>
          <cell r="W390">
            <v>202.3479035</v>
          </cell>
          <cell r="X390">
            <v>179.8648034</v>
          </cell>
          <cell r="Y390">
            <v>517.11130930000002</v>
          </cell>
          <cell r="Z390">
            <v>5126.1468966000002</v>
          </cell>
          <cell r="AA390"/>
          <cell r="AB390"/>
          <cell r="AC390">
            <v>1034.2226194</v>
          </cell>
          <cell r="AD390">
            <v>18897.464751799998</v>
          </cell>
          <cell r="AE390">
            <v>10317.970599</v>
          </cell>
          <cell r="AF390">
            <v>203.19854580000001</v>
          </cell>
          <cell r="AG390">
            <v>180.62092939999999</v>
          </cell>
          <cell r="AH390">
            <v>519.28517239999996</v>
          </cell>
          <cell r="AI390">
            <v>5147.6964919000002</v>
          </cell>
          <cell r="AJ390"/>
          <cell r="AK390"/>
          <cell r="AL390">
            <v>1038.5703447999999</v>
          </cell>
        </row>
        <row r="391">
          <cell r="B391" t="str">
            <v>Horas cheia - 20,7</v>
          </cell>
          <cell r="C391">
            <v>5751.4646902000004</v>
          </cell>
          <cell r="D391">
            <v>3140.2859781000002</v>
          </cell>
          <cell r="E391">
            <v>61.843706300000001</v>
          </cell>
          <cell r="F391">
            <v>54.972183399999999</v>
          </cell>
          <cell r="G391">
            <v>158.0450275</v>
          </cell>
          <cell r="H391">
            <v>1566.7072275999999</v>
          </cell>
          <cell r="I391"/>
          <cell r="J391"/>
          <cell r="K391">
            <v>316.09005459999997</v>
          </cell>
          <cell r="L391">
            <v>5618.0975133000002</v>
          </cell>
          <cell r="M391">
            <v>3067.4678177000001</v>
          </cell>
          <cell r="N391">
            <v>60.409650399999997</v>
          </cell>
          <cell r="O391">
            <v>53.697467500000002</v>
          </cell>
          <cell r="P391">
            <v>154.38021850000001</v>
          </cell>
          <cell r="Q391">
            <v>1530.3778170000001</v>
          </cell>
          <cell r="R391"/>
          <cell r="S391"/>
          <cell r="T391">
            <v>308.76043659999999</v>
          </cell>
          <cell r="U391">
            <v>5643.9127353000003</v>
          </cell>
          <cell r="V391">
            <v>3081.5628677</v>
          </cell>
          <cell r="W391">
            <v>60.687233800000001</v>
          </cell>
          <cell r="X391">
            <v>53.944208099999997</v>
          </cell>
          <cell r="Y391">
            <v>155.08959709999999</v>
          </cell>
          <cell r="Z391">
            <v>1537.4099209000001</v>
          </cell>
          <cell r="AA391"/>
          <cell r="AB391"/>
          <cell r="AC391">
            <v>310.17919469999998</v>
          </cell>
          <cell r="AD391">
            <v>5667.2574342999997</v>
          </cell>
          <cell r="AE391">
            <v>3094.3090172000002</v>
          </cell>
          <cell r="AF391">
            <v>60.938251800000003</v>
          </cell>
          <cell r="AG391">
            <v>54.167334799999999</v>
          </cell>
          <cell r="AH391">
            <v>155.73108830000001</v>
          </cell>
          <cell r="AI391">
            <v>1543.7690501</v>
          </cell>
          <cell r="AJ391"/>
          <cell r="AK391"/>
          <cell r="AL391">
            <v>311.46217710000002</v>
          </cell>
        </row>
        <row r="392">
          <cell r="A392" t="str">
            <v>BTN_Tri_TRAB_E_Horas de vazio</v>
          </cell>
          <cell r="B392" t="str">
            <v>Horas de vazio</v>
          </cell>
          <cell r="C392">
            <v>49222.647239099999</v>
          </cell>
          <cell r="D392">
            <v>21041.162477400001</v>
          </cell>
          <cell r="E392">
            <v>607.68700239999998</v>
          </cell>
          <cell r="F392">
            <v>379.80437640000002</v>
          </cell>
          <cell r="G392">
            <v>1063.4522546000001</v>
          </cell>
          <cell r="H392">
            <v>2050.9436338</v>
          </cell>
          <cell r="I392"/>
          <cell r="J392"/>
          <cell r="K392">
            <v>3494.2002665999998</v>
          </cell>
          <cell r="L392">
            <v>49040.269926000001</v>
          </cell>
          <cell r="M392">
            <v>20963.201805000001</v>
          </cell>
          <cell r="N392">
            <v>605.43543109999996</v>
          </cell>
          <cell r="O392">
            <v>378.39714470000001</v>
          </cell>
          <cell r="P392">
            <v>1059.5120055</v>
          </cell>
          <cell r="Q392">
            <v>2043.3445804999999</v>
          </cell>
          <cell r="R392"/>
          <cell r="S392"/>
          <cell r="T392">
            <v>3481.2537296999999</v>
          </cell>
          <cell r="U392">
            <v>49247.4493611</v>
          </cell>
          <cell r="V392">
            <v>21051.764619900001</v>
          </cell>
          <cell r="W392">
            <v>607.99320209999996</v>
          </cell>
          <cell r="X392">
            <v>379.99575270000003</v>
          </cell>
          <cell r="Y392">
            <v>1063.9881025</v>
          </cell>
          <cell r="Z392">
            <v>2051.9770576999999</v>
          </cell>
          <cell r="AA392"/>
          <cell r="AB392"/>
          <cell r="AC392">
            <v>3495.9609117999998</v>
          </cell>
          <cell r="AD392">
            <v>49439.127533400002</v>
          </cell>
          <cell r="AE392">
            <v>21133.701120500002</v>
          </cell>
          <cell r="AF392">
            <v>610.35959760000003</v>
          </cell>
          <cell r="AG392">
            <v>381.47475109999999</v>
          </cell>
          <cell r="AH392">
            <v>1068.1292974999999</v>
          </cell>
          <cell r="AI392">
            <v>2059.9636467</v>
          </cell>
          <cell r="AJ392"/>
          <cell r="AK392"/>
          <cell r="AL392">
            <v>3509.5676951</v>
          </cell>
        </row>
        <row r="393">
          <cell r="B393" t="str">
            <v>Horas de vazio - 1,15</v>
          </cell>
          <cell r="C393">
            <v>-11.4102991</v>
          </cell>
          <cell r="D393">
            <v>-4.8775506000000002</v>
          </cell>
          <cell r="E393">
            <v>-0.14086789999999999</v>
          </cell>
          <cell r="F393">
            <v>-8.8042300000000004E-2</v>
          </cell>
          <cell r="G393">
            <v>-0.24651909999999999</v>
          </cell>
          <cell r="H393">
            <v>-0.4754292</v>
          </cell>
          <cell r="I393"/>
          <cell r="J393"/>
          <cell r="K393">
            <v>-0.80999030000000005</v>
          </cell>
          <cell r="L393">
            <v>-12.5011812</v>
          </cell>
          <cell r="M393">
            <v>-5.3438691</v>
          </cell>
          <cell r="N393">
            <v>-0.15433569999999999</v>
          </cell>
          <cell r="O393">
            <v>-9.6459699999999995E-2</v>
          </cell>
          <cell r="P393">
            <v>-0.27008720000000003</v>
          </cell>
          <cell r="Q393">
            <v>-0.52088239999999997</v>
          </cell>
          <cell r="R393"/>
          <cell r="S393"/>
          <cell r="T393">
            <v>-0.88742940000000003</v>
          </cell>
          <cell r="U393">
            <v>-12.5245883</v>
          </cell>
          <cell r="V393">
            <v>-5.3538749000000001</v>
          </cell>
          <cell r="W393">
            <v>-0.1546246</v>
          </cell>
          <cell r="X393">
            <v>-9.6640400000000001E-2</v>
          </cell>
          <cell r="Y393">
            <v>-0.27059290000000003</v>
          </cell>
          <cell r="Z393">
            <v>-0.52185780000000004</v>
          </cell>
          <cell r="AA393"/>
          <cell r="AB393"/>
          <cell r="AC393">
            <v>-0.88909090000000002</v>
          </cell>
          <cell r="AD393">
            <v>-12.543563900000001</v>
          </cell>
          <cell r="AE393">
            <v>-5.3619865999999998</v>
          </cell>
          <cell r="AF393">
            <v>-0.15485879999999999</v>
          </cell>
          <cell r="AG393">
            <v>-9.6786499999999998E-2</v>
          </cell>
          <cell r="AH393">
            <v>-0.27100299999999999</v>
          </cell>
          <cell r="AI393">
            <v>-0.52264840000000001</v>
          </cell>
          <cell r="AJ393"/>
          <cell r="AK393"/>
          <cell r="AL393">
            <v>-0.89043819999999996</v>
          </cell>
        </row>
        <row r="394">
          <cell r="B394" t="str">
            <v>Horas de vazio - 2,3</v>
          </cell>
          <cell r="C394"/>
          <cell r="D394"/>
          <cell r="E394"/>
          <cell r="F394"/>
          <cell r="G394"/>
          <cell r="H394"/>
          <cell r="I394"/>
          <cell r="J394"/>
          <cell r="K394"/>
          <cell r="L394"/>
          <cell r="M394"/>
          <cell r="N394"/>
          <cell r="O394"/>
          <cell r="P394"/>
          <cell r="Q394"/>
          <cell r="R394"/>
          <cell r="S394"/>
          <cell r="T394"/>
          <cell r="U394"/>
          <cell r="V394"/>
          <cell r="W394"/>
          <cell r="X394"/>
          <cell r="Y394"/>
          <cell r="Z394"/>
          <cell r="AA394"/>
          <cell r="AB394"/>
          <cell r="AC394"/>
          <cell r="AD394"/>
          <cell r="AE394"/>
          <cell r="AF394"/>
          <cell r="AG394"/>
          <cell r="AH394"/>
          <cell r="AI394"/>
          <cell r="AJ394"/>
          <cell r="AK394"/>
          <cell r="AL394"/>
        </row>
        <row r="395">
          <cell r="B395" t="str">
            <v>Horas de vazio - 3,45</v>
          </cell>
          <cell r="C395">
            <v>1560.7736609999999</v>
          </cell>
          <cell r="D395">
            <v>667.18256770000005</v>
          </cell>
          <cell r="E395">
            <v>19.2688104</v>
          </cell>
          <cell r="F395">
            <v>12.043007100000001</v>
          </cell>
          <cell r="G395">
            <v>33.720418199999997</v>
          </cell>
          <cell r="H395">
            <v>65.032235600000007</v>
          </cell>
          <cell r="I395"/>
          <cell r="J395"/>
          <cell r="K395">
            <v>110.79566079999999</v>
          </cell>
          <cell r="L395">
            <v>1575.0938202</v>
          </cell>
          <cell r="M395">
            <v>673.30399409999995</v>
          </cell>
          <cell r="N395">
            <v>19.445602600000001</v>
          </cell>
          <cell r="O395">
            <v>12.153501500000001</v>
          </cell>
          <cell r="P395">
            <v>34.0298047</v>
          </cell>
          <cell r="Q395">
            <v>65.628909199999995</v>
          </cell>
          <cell r="R395"/>
          <cell r="S395"/>
          <cell r="T395">
            <v>111.8122154</v>
          </cell>
          <cell r="U395">
            <v>1580.5038058</v>
          </cell>
          <cell r="V395">
            <v>675.61659640000005</v>
          </cell>
          <cell r="W395">
            <v>19.512392800000001</v>
          </cell>
          <cell r="X395">
            <v>12.195245699999999</v>
          </cell>
          <cell r="Y395">
            <v>34.146687</v>
          </cell>
          <cell r="Z395">
            <v>65.854325299999999</v>
          </cell>
          <cell r="AA395"/>
          <cell r="AB395"/>
          <cell r="AC395">
            <v>112.19625790000001</v>
          </cell>
          <cell r="AD395">
            <v>1586.1839076000001</v>
          </cell>
          <cell r="AE395">
            <v>678.04466360000004</v>
          </cell>
          <cell r="AF395">
            <v>19.5825171</v>
          </cell>
          <cell r="AG395">
            <v>12.239073299999999</v>
          </cell>
          <cell r="AH395">
            <v>34.269405399999997</v>
          </cell>
          <cell r="AI395">
            <v>66.0909963</v>
          </cell>
          <cell r="AJ395"/>
          <cell r="AK395"/>
          <cell r="AL395">
            <v>112.5994745</v>
          </cell>
        </row>
        <row r="396">
          <cell r="B396" t="str">
            <v>Horas de vazio - 4,6</v>
          </cell>
          <cell r="C396">
            <v>80.268081899999999</v>
          </cell>
          <cell r="D396">
            <v>34.312127599999997</v>
          </cell>
          <cell r="E396">
            <v>0.99096410000000001</v>
          </cell>
          <cell r="F396">
            <v>0.61935240000000003</v>
          </cell>
          <cell r="G396">
            <v>1.7341869999999999</v>
          </cell>
          <cell r="H396">
            <v>3.3445033</v>
          </cell>
          <cell r="I396"/>
          <cell r="J396"/>
          <cell r="K396">
            <v>5.6980428999999999</v>
          </cell>
          <cell r="L396">
            <v>79.292363300000005</v>
          </cell>
          <cell r="M396">
            <v>33.895038</v>
          </cell>
          <cell r="N396">
            <v>0.97891790000000001</v>
          </cell>
          <cell r="O396">
            <v>0.61182380000000003</v>
          </cell>
          <cell r="P396">
            <v>1.7131065999999999</v>
          </cell>
          <cell r="Q396">
            <v>3.3038485</v>
          </cell>
          <cell r="R396"/>
          <cell r="S396"/>
          <cell r="T396">
            <v>5.6287789999999998</v>
          </cell>
          <cell r="U396">
            <v>79.455445999999995</v>
          </cell>
          <cell r="V396">
            <v>33.964750899999999</v>
          </cell>
          <cell r="W396">
            <v>0.98093149999999996</v>
          </cell>
          <cell r="X396">
            <v>0.61308220000000002</v>
          </cell>
          <cell r="Y396">
            <v>1.7166298</v>
          </cell>
          <cell r="Z396">
            <v>3.3106437999999998</v>
          </cell>
          <cell r="AA396"/>
          <cell r="AB396"/>
          <cell r="AC396">
            <v>5.6403556000000004</v>
          </cell>
          <cell r="AD396">
            <v>79.588084499999994</v>
          </cell>
          <cell r="AE396">
            <v>34.021449599999997</v>
          </cell>
          <cell r="AF396">
            <v>0.98256889999999997</v>
          </cell>
          <cell r="AG396">
            <v>0.61410569999999998</v>
          </cell>
          <cell r="AH396">
            <v>1.7194957</v>
          </cell>
          <cell r="AI396">
            <v>3.3161703</v>
          </cell>
          <cell r="AJ396"/>
          <cell r="AK396"/>
          <cell r="AL396">
            <v>5.6497713999999997</v>
          </cell>
        </row>
        <row r="397">
          <cell r="B397" t="str">
            <v>Horas de vazio - 5,75</v>
          </cell>
          <cell r="C397">
            <v>70.729910599999997</v>
          </cell>
          <cell r="D397">
            <v>30.234853699999999</v>
          </cell>
          <cell r="E397">
            <v>0.87320880000000001</v>
          </cell>
          <cell r="F397">
            <v>0.54575549999999995</v>
          </cell>
          <cell r="G397">
            <v>1.5281153000000001</v>
          </cell>
          <cell r="H397">
            <v>2.9470795000000001</v>
          </cell>
          <cell r="I397"/>
          <cell r="J397"/>
          <cell r="K397">
            <v>5.0209503</v>
          </cell>
          <cell r="L397">
            <v>70.449669499999999</v>
          </cell>
          <cell r="M397">
            <v>30.1150594</v>
          </cell>
          <cell r="N397">
            <v>0.86974899999999999</v>
          </cell>
          <cell r="O397">
            <v>0.54359310000000005</v>
          </cell>
          <cell r="P397">
            <v>1.5220609</v>
          </cell>
          <cell r="Q397">
            <v>2.9354029000000001</v>
          </cell>
          <cell r="R397"/>
          <cell r="S397"/>
          <cell r="T397">
            <v>5.0010567000000004</v>
          </cell>
          <cell r="U397">
            <v>70.831147400000006</v>
          </cell>
          <cell r="V397">
            <v>30.2781293</v>
          </cell>
          <cell r="W397">
            <v>0.87445859999999997</v>
          </cell>
          <cell r="X397">
            <v>0.54653649999999998</v>
          </cell>
          <cell r="Y397">
            <v>1.5303027</v>
          </cell>
          <cell r="Z397">
            <v>2.9512977</v>
          </cell>
          <cell r="AA397"/>
          <cell r="AB397"/>
          <cell r="AC397">
            <v>5.0281368999999998</v>
          </cell>
          <cell r="AD397">
            <v>71.147725399999999</v>
          </cell>
          <cell r="AE397">
            <v>30.4134566</v>
          </cell>
          <cell r="AF397">
            <v>0.87836700000000001</v>
          </cell>
          <cell r="AG397">
            <v>0.54897949999999995</v>
          </cell>
          <cell r="AH397">
            <v>1.5371423</v>
          </cell>
          <cell r="AI397">
            <v>2.9644887</v>
          </cell>
          <cell r="AJ397"/>
          <cell r="AK397"/>
          <cell r="AL397">
            <v>5.0506101000000001</v>
          </cell>
        </row>
        <row r="398">
          <cell r="B398" t="str">
            <v>Horas de vazio - 6,9</v>
          </cell>
          <cell r="C398">
            <v>20167.638943800001</v>
          </cell>
          <cell r="D398">
            <v>8621.0431912999993</v>
          </cell>
          <cell r="E398">
            <v>248.9831973</v>
          </cell>
          <cell r="F398">
            <v>155.61449830000001</v>
          </cell>
          <cell r="G398">
            <v>435.72059430000002</v>
          </cell>
          <cell r="H398">
            <v>840.31828949999999</v>
          </cell>
          <cell r="I398"/>
          <cell r="J398"/>
          <cell r="K398">
            <v>1431.6533819000001</v>
          </cell>
          <cell r="L398">
            <v>20096.220955000001</v>
          </cell>
          <cell r="M398">
            <v>8590.5142046000001</v>
          </cell>
          <cell r="N398">
            <v>248.1014935</v>
          </cell>
          <cell r="O398">
            <v>155.0634331</v>
          </cell>
          <cell r="P398">
            <v>434.17761339999998</v>
          </cell>
          <cell r="Q398">
            <v>837.34253980000005</v>
          </cell>
          <cell r="R398"/>
          <cell r="S398"/>
          <cell r="T398">
            <v>1426.5835864000001</v>
          </cell>
          <cell r="U398">
            <v>20176.667474599999</v>
          </cell>
          <cell r="V398">
            <v>8624.9026085999994</v>
          </cell>
          <cell r="W398">
            <v>249.0946606</v>
          </cell>
          <cell r="X398">
            <v>155.68416300000001</v>
          </cell>
          <cell r="Y398">
            <v>435.91565509999998</v>
          </cell>
          <cell r="Z398">
            <v>840.69447839999998</v>
          </cell>
          <cell r="AA398"/>
          <cell r="AB398"/>
          <cell r="AC398">
            <v>1432.294296</v>
          </cell>
          <cell r="AD398">
            <v>20251.900632199999</v>
          </cell>
          <cell r="AE398">
            <v>8657.0624611999992</v>
          </cell>
          <cell r="AF398">
            <v>250.0234643</v>
          </cell>
          <cell r="AG398">
            <v>156.2646656</v>
          </cell>
          <cell r="AH398">
            <v>437.54106280000002</v>
          </cell>
          <cell r="AI398">
            <v>843.82919279999999</v>
          </cell>
          <cell r="AJ398"/>
          <cell r="AK398"/>
          <cell r="AL398">
            <v>1437.6349216000001</v>
          </cell>
        </row>
        <row r="399">
          <cell r="B399" t="str">
            <v>Horas de vazio - 10,35</v>
          </cell>
          <cell r="C399">
            <v>4647.0459570000003</v>
          </cell>
          <cell r="D399">
            <v>1986.4687193</v>
          </cell>
          <cell r="E399">
            <v>57.370937699999999</v>
          </cell>
          <cell r="F399">
            <v>35.8568359</v>
          </cell>
          <cell r="G399">
            <v>100.3991413</v>
          </cell>
          <cell r="H399">
            <v>193.62691459999999</v>
          </cell>
          <cell r="I399"/>
          <cell r="J399"/>
          <cell r="K399">
            <v>329.88289159999999</v>
          </cell>
          <cell r="L399">
            <v>4645.5319249000004</v>
          </cell>
          <cell r="M399">
            <v>1985.8215175</v>
          </cell>
          <cell r="N399">
            <v>57.3522459</v>
          </cell>
          <cell r="O399">
            <v>35.845154100000002</v>
          </cell>
          <cell r="P399">
            <v>100.3664308</v>
          </cell>
          <cell r="Q399">
            <v>193.56383020000001</v>
          </cell>
          <cell r="R399"/>
          <cell r="S399"/>
          <cell r="T399">
            <v>329.7754142</v>
          </cell>
          <cell r="U399">
            <v>4663.6330449999996</v>
          </cell>
          <cell r="V399">
            <v>1993.5591879999999</v>
          </cell>
          <cell r="W399">
            <v>57.575716300000003</v>
          </cell>
          <cell r="X399">
            <v>35.9848231</v>
          </cell>
          <cell r="Y399">
            <v>100.7575039</v>
          </cell>
          <cell r="Z399">
            <v>194.31804399999999</v>
          </cell>
          <cell r="AA399"/>
          <cell r="AB399"/>
          <cell r="AC399">
            <v>331.06037079999999</v>
          </cell>
          <cell r="AD399">
            <v>4680.0369202000002</v>
          </cell>
          <cell r="AE399">
            <v>2000.5713378999999</v>
          </cell>
          <cell r="AF399">
            <v>57.7782336</v>
          </cell>
          <cell r="AG399">
            <v>36.1113961</v>
          </cell>
          <cell r="AH399">
            <v>101.1119083</v>
          </cell>
          <cell r="AI399">
            <v>195.0015381</v>
          </cell>
          <cell r="AJ399"/>
          <cell r="AK399"/>
          <cell r="AL399">
            <v>332.2248429</v>
          </cell>
        </row>
        <row r="400">
          <cell r="B400" t="str">
            <v>Horas de vazio - 13,80</v>
          </cell>
          <cell r="C400">
            <v>6504.0161190999997</v>
          </cell>
          <cell r="D400">
            <v>2780.2661493999999</v>
          </cell>
          <cell r="E400">
            <v>80.296495100000001</v>
          </cell>
          <cell r="F400">
            <v>50.185308800000001</v>
          </cell>
          <cell r="G400">
            <v>140.51886690000001</v>
          </cell>
          <cell r="H400">
            <v>271.0006717</v>
          </cell>
          <cell r="I400"/>
          <cell r="J400"/>
          <cell r="K400">
            <v>461.70484779999998</v>
          </cell>
          <cell r="L400">
            <v>6479.6698702000003</v>
          </cell>
          <cell r="M400">
            <v>2769.8588801999999</v>
          </cell>
          <cell r="N400">
            <v>79.995924400000007</v>
          </cell>
          <cell r="O400">
            <v>49.997453</v>
          </cell>
          <cell r="P400">
            <v>139.99286739999999</v>
          </cell>
          <cell r="Q400">
            <v>269.98624460000002</v>
          </cell>
          <cell r="R400"/>
          <cell r="S400"/>
          <cell r="T400">
            <v>459.97656519999998</v>
          </cell>
          <cell r="U400">
            <v>6508.4991891</v>
          </cell>
          <cell r="V400">
            <v>2782.1825238000001</v>
          </cell>
          <cell r="W400">
            <v>80.351841699999994</v>
          </cell>
          <cell r="X400">
            <v>50.219901399999998</v>
          </cell>
          <cell r="Y400">
            <v>140.61572319999999</v>
          </cell>
          <cell r="Z400">
            <v>271.18746599999997</v>
          </cell>
          <cell r="AA400"/>
          <cell r="AB400"/>
          <cell r="AC400">
            <v>462.0230899</v>
          </cell>
          <cell r="AD400">
            <v>6534.3789403999999</v>
          </cell>
          <cell r="AE400">
            <v>2793.2453187000001</v>
          </cell>
          <cell r="AF400">
            <v>80.671344599999998</v>
          </cell>
          <cell r="AG400">
            <v>50.419590800000002</v>
          </cell>
          <cell r="AH400">
            <v>141.17485389999999</v>
          </cell>
          <cell r="AI400">
            <v>272.26578860000001</v>
          </cell>
          <cell r="AJ400"/>
          <cell r="AK400"/>
          <cell r="AL400">
            <v>463.86023319999998</v>
          </cell>
        </row>
        <row r="401">
          <cell r="B401" t="str">
            <v>Horas de vazio - 17,25</v>
          </cell>
          <cell r="C401">
            <v>11996.486942699999</v>
          </cell>
          <cell r="D401">
            <v>5128.1279059999997</v>
          </cell>
          <cell r="E401">
            <v>148.10477639999999</v>
          </cell>
          <cell r="F401">
            <v>92.565485600000002</v>
          </cell>
          <cell r="G401">
            <v>259.18335969999998</v>
          </cell>
          <cell r="H401">
            <v>499.85362240000001</v>
          </cell>
          <cell r="I401"/>
          <cell r="J401"/>
          <cell r="K401">
            <v>851.60246859999995</v>
          </cell>
          <cell r="L401">
            <v>11977.981283499999</v>
          </cell>
          <cell r="M401">
            <v>5120.2173075000001</v>
          </cell>
          <cell r="N401">
            <v>147.8763122</v>
          </cell>
          <cell r="O401">
            <v>92.422695000000004</v>
          </cell>
          <cell r="P401">
            <v>258.7835465</v>
          </cell>
          <cell r="Q401">
            <v>499.08255370000001</v>
          </cell>
          <cell r="R401"/>
          <cell r="S401"/>
          <cell r="T401">
            <v>850.28879510000002</v>
          </cell>
          <cell r="U401">
            <v>12031.7896679</v>
          </cell>
          <cell r="V401">
            <v>5143.2187314000003</v>
          </cell>
          <cell r="W401">
            <v>148.5406131</v>
          </cell>
          <cell r="X401">
            <v>92.837883599999998</v>
          </cell>
          <cell r="Y401">
            <v>259.94607259999998</v>
          </cell>
          <cell r="Z401">
            <v>501.32456969999998</v>
          </cell>
          <cell r="AA401"/>
          <cell r="AB401"/>
          <cell r="AC401">
            <v>854.10852639999996</v>
          </cell>
          <cell r="AD401">
            <v>12082.360033000001</v>
          </cell>
          <cell r="AE401">
            <v>5164.8360019000002</v>
          </cell>
          <cell r="AF401">
            <v>149.16493829999999</v>
          </cell>
          <cell r="AG401">
            <v>93.228087000000002</v>
          </cell>
          <cell r="AH401">
            <v>261.0386421</v>
          </cell>
          <cell r="AI401">
            <v>503.43166810000002</v>
          </cell>
          <cell r="AJ401"/>
          <cell r="AK401"/>
          <cell r="AL401">
            <v>857.69839779999995</v>
          </cell>
        </row>
        <row r="402">
          <cell r="B402" t="str">
            <v>Horas de vazio - 20,7</v>
          </cell>
          <cell r="C402">
            <v>4207.0979220999998</v>
          </cell>
          <cell r="D402">
            <v>1798.404513</v>
          </cell>
          <cell r="E402">
            <v>51.939480500000002</v>
          </cell>
          <cell r="F402">
            <v>32.462175100000003</v>
          </cell>
          <cell r="G402">
            <v>90.894091000000003</v>
          </cell>
          <cell r="H402">
            <v>175.29574640000001</v>
          </cell>
          <cell r="I402"/>
          <cell r="J402"/>
          <cell r="K402">
            <v>298.65201300000001</v>
          </cell>
          <cell r="L402">
            <v>4128.5312205999999</v>
          </cell>
          <cell r="M402">
            <v>1764.8196728</v>
          </cell>
          <cell r="N402">
            <v>50.969521299999997</v>
          </cell>
          <cell r="O402">
            <v>31.855950799999999</v>
          </cell>
          <cell r="P402">
            <v>89.196662399999994</v>
          </cell>
          <cell r="Q402">
            <v>172.02213399999999</v>
          </cell>
          <cell r="R402"/>
          <cell r="S402"/>
          <cell r="T402">
            <v>293.07474710000002</v>
          </cell>
          <cell r="U402">
            <v>4148.5941736000004</v>
          </cell>
          <cell r="V402">
            <v>1773.3959663999999</v>
          </cell>
          <cell r="W402">
            <v>51.217212099999998</v>
          </cell>
          <cell r="X402">
            <v>32.010757599999998</v>
          </cell>
          <cell r="Y402">
            <v>89.630121099999997</v>
          </cell>
          <cell r="Z402">
            <v>172.8580906</v>
          </cell>
          <cell r="AA402"/>
          <cell r="AB402"/>
          <cell r="AC402">
            <v>294.49896919999998</v>
          </cell>
          <cell r="AD402">
            <v>4166.0748540000004</v>
          </cell>
          <cell r="AE402">
            <v>1780.8684175999999</v>
          </cell>
          <cell r="AF402">
            <v>51.433022600000001</v>
          </cell>
          <cell r="AG402">
            <v>32.145639600000003</v>
          </cell>
          <cell r="AH402">
            <v>90.00779</v>
          </cell>
          <cell r="AI402">
            <v>173.5864522</v>
          </cell>
          <cell r="AJ402"/>
          <cell r="AK402"/>
          <cell r="AL402">
            <v>295.73988179999998</v>
          </cell>
        </row>
        <row r="403">
          <cell r="B403" t="str">
            <v>Vendas Não Aplicável</v>
          </cell>
          <cell r="C403"/>
          <cell r="D403"/>
          <cell r="E403"/>
          <cell r="F403"/>
          <cell r="G403"/>
          <cell r="H403"/>
          <cell r="I403"/>
          <cell r="J403"/>
          <cell r="K403"/>
          <cell r="L403"/>
          <cell r="M403"/>
          <cell r="N403"/>
          <cell r="O403"/>
          <cell r="P403"/>
          <cell r="Q403"/>
          <cell r="R403"/>
          <cell r="S403"/>
          <cell r="T403"/>
          <cell r="U403"/>
          <cell r="V403"/>
          <cell r="W403"/>
          <cell r="X403"/>
          <cell r="Y403"/>
          <cell r="Z403"/>
          <cell r="AA403"/>
          <cell r="AB403"/>
          <cell r="AC403"/>
          <cell r="AD403"/>
          <cell r="AE403"/>
          <cell r="AF403"/>
          <cell r="AG403"/>
          <cell r="AH403"/>
          <cell r="AI403"/>
          <cell r="AJ403"/>
          <cell r="AK403"/>
          <cell r="AL403"/>
        </row>
      </sheetData>
      <sheetData sheetId="13"/>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lha1"/>
      <sheetName val="Folha2"/>
      <sheetName val="CADOC06"/>
    </sheetNames>
    <sheetDataSet>
      <sheetData sheetId="0" refreshError="1"/>
      <sheetData sheetId="1" refreshError="1"/>
      <sheetData sheetId="2" refreshError="1">
        <row r="1">
          <cell r="A1" t="str">
            <v>NUMEDP</v>
          </cell>
          <cell r="B1" t="str">
            <v>NOME</v>
          </cell>
          <cell r="C1" t="str">
            <v>AnoAdmissão</v>
          </cell>
          <cell r="D1" t="str">
            <v>Ant 2005</v>
          </cell>
          <cell r="E1" t="str">
            <v>ANTIG</v>
          </cell>
          <cell r="F1" t="str">
            <v>DTNASC</v>
          </cell>
          <cell r="G1" t="str">
            <v>IDADE</v>
          </cell>
          <cell r="H1" t="str">
            <v>CDECIV</v>
          </cell>
          <cell r="I1" t="str">
            <v>ESTCIV</v>
          </cell>
          <cell r="J1" t="str">
            <v>SEXO</v>
          </cell>
          <cell r="K1" t="str">
            <v>NDESC</v>
          </cell>
          <cell r="L1" t="str">
            <v>MORADA</v>
          </cell>
          <cell r="M1" t="str">
            <v>CDPOST</v>
          </cell>
          <cell r="N1" t="str">
            <v>LOCAL</v>
          </cell>
          <cell r="O1" t="str">
            <v>CDHABL</v>
          </cell>
          <cell r="P1" t="str">
            <v>DESHABL</v>
          </cell>
          <cell r="Q1" t="str">
            <v>TPDOC</v>
          </cell>
          <cell r="R1" t="str">
            <v>NRBI</v>
          </cell>
          <cell r="S1" t="str">
            <v>DTEMBI</v>
          </cell>
          <cell r="T1" t="str">
            <v>LOCEMBI</v>
          </cell>
          <cell r="U1" t="str">
            <v>CODSIN</v>
          </cell>
          <cell r="V1" t="str">
            <v>DESSIND</v>
          </cell>
          <cell r="W1" t="str">
            <v>NRCONTRIB</v>
          </cell>
          <cell r="X1" t="str">
            <v>RFIN</v>
          </cell>
          <cell r="Y1" t="str">
            <v>EMPDEF</v>
          </cell>
          <cell r="Z1" t="str">
            <v>NDESCF</v>
          </cell>
          <cell r="AA1" t="str">
            <v>DDEF</v>
          </cell>
          <cell r="AB1" t="str">
            <v>CJDEF</v>
          </cell>
          <cell r="AC1" t="str">
            <v>CJTRAB</v>
          </cell>
          <cell r="AD1" t="str">
            <v>ISS</v>
          </cell>
          <cell r="AE1" t="str">
            <v>NUMBNF</v>
          </cell>
          <cell r="AF1" t="str">
            <v>CDADM</v>
          </cell>
          <cell r="AG1" t="str">
            <v>DTADM</v>
          </cell>
          <cell r="AH1" t="str">
            <v>DESADM</v>
          </cell>
          <cell r="AI1" t="str">
            <v>GEMP</v>
          </cell>
          <cell r="AJ1" t="str">
            <v>DGEMP</v>
          </cell>
          <cell r="AK1" t="str">
            <v>SGEMP</v>
          </cell>
          <cell r="AL1" t="str">
            <v>DSGEMP</v>
          </cell>
          <cell r="AM1" t="str">
            <v>ARH</v>
          </cell>
          <cell r="AN1" t="str">
            <v>DARH</v>
          </cell>
          <cell r="AO1" t="str">
            <v>SUBARH</v>
          </cell>
          <cell r="AP1" t="str">
            <v>DSUBARH</v>
          </cell>
          <cell r="AQ1" t="str">
            <v>POSICAO</v>
          </cell>
          <cell r="AR1" t="str">
            <v>FUNCAO</v>
          </cell>
          <cell r="AS1" t="str">
            <v>ABRFUNC</v>
          </cell>
          <cell r="AT1" t="str">
            <v>DESFUNC</v>
          </cell>
          <cell r="AU1" t="str">
            <v>EFUN</v>
          </cell>
          <cell r="AV1" t="str">
            <v>UORG</v>
          </cell>
          <cell r="AW1" t="str">
            <v>CDDEP</v>
          </cell>
          <cell r="AX1" t="str">
            <v>DESDEP</v>
          </cell>
          <cell r="AY1" t="str">
            <v>CCUSTO</v>
          </cell>
          <cell r="AZ1" t="str">
            <v>DESCCUSTO</v>
          </cell>
          <cell r="BA1" t="str">
            <v>EMPRESA</v>
          </cell>
          <cell r="BB1" t="str">
            <v>DEMPRESA</v>
          </cell>
          <cell r="BC1" t="str">
            <v>EMPREE</v>
          </cell>
          <cell r="BD1" t="str">
            <v>EMPREC</v>
          </cell>
          <cell r="BE1" t="str">
            <v>EMPREV</v>
          </cell>
          <cell r="BF1" t="str">
            <v>DIVISAO</v>
          </cell>
          <cell r="BG1" t="str">
            <v>DDIVISAO</v>
          </cell>
          <cell r="BH1" t="str">
            <v>RSAL</v>
          </cell>
          <cell r="BI1" t="str">
            <v>VALRSAL</v>
          </cell>
          <cell r="BJ1" t="str">
            <v>BR</v>
          </cell>
          <cell r="BK1" t="str">
            <v>ANTIG</v>
          </cell>
          <cell r="BL1" t="str">
            <v>VALANTIG</v>
          </cell>
          <cell r="BM1" t="str">
            <v>FXSALN</v>
          </cell>
          <cell r="BN1" t="str">
            <v>PERMNS</v>
          </cell>
          <cell r="BO1" t="str">
            <v>NSAL</v>
          </cell>
          <cell r="BP1" t="str">
            <v>DTNSAL</v>
          </cell>
          <cell r="BQ1" t="str">
            <v>CDMOT</v>
          </cell>
          <cell r="BR1" t="str">
            <v>DESMOT</v>
          </cell>
          <cell r="BS1" t="str">
            <v>DTINMOT</v>
          </cell>
          <cell r="BT1" t="str">
            <v>DTANTNCORR</v>
          </cell>
          <cell r="BU1" t="str">
            <v>FXSALCS</v>
          </cell>
          <cell r="BV1" t="str">
            <v>BRCS</v>
          </cell>
          <cell r="BW1" t="str">
            <v>VALCS</v>
          </cell>
          <cell r="BX1" t="str">
            <v>CDIHT</v>
          </cell>
          <cell r="BY1" t="str">
            <v>VALIHT</v>
          </cell>
          <cell r="BZ1" t="str">
            <v>CDSCS</v>
          </cell>
          <cell r="CA1" t="str">
            <v>VALSCS</v>
          </cell>
          <cell r="CB1" t="str">
            <v>CDREMN</v>
          </cell>
          <cell r="CC1" t="str">
            <v>VALREMN</v>
          </cell>
          <cell r="CD1" t="str">
            <v>MOTREMN</v>
          </cell>
          <cell r="CE1" t="str">
            <v>DTREMN</v>
          </cell>
          <cell r="CF1" t="str">
            <v>CDREME</v>
          </cell>
          <cell r="CG1" t="str">
            <v>VALREME</v>
          </cell>
          <cell r="CH1" t="str">
            <v>MOTREME</v>
          </cell>
          <cell r="CI1" t="str">
            <v>DTREME</v>
          </cell>
          <cell r="CJ1" t="str">
            <v>CDREMO</v>
          </cell>
          <cell r="CK1" t="str">
            <v>VALREMO</v>
          </cell>
          <cell r="CL1" t="str">
            <v>MOTREMO</v>
          </cell>
          <cell r="CM1" t="str">
            <v>DTREMO</v>
          </cell>
          <cell r="CN1" t="str">
            <v>CDREMND</v>
          </cell>
          <cell r="CO1" t="str">
            <v>VALREMND</v>
          </cell>
          <cell r="CP1" t="str">
            <v>MOTREMND</v>
          </cell>
          <cell r="CQ1" t="str">
            <v>DTREMND</v>
          </cell>
          <cell r="CR1" t="str">
            <v>CDTUR</v>
          </cell>
          <cell r="CS1" t="str">
            <v>HORTUR</v>
          </cell>
          <cell r="CT1" t="str">
            <v>PERCTUR</v>
          </cell>
          <cell r="CU1" t="str">
            <v>VALTUR</v>
          </cell>
          <cell r="CV1" t="str">
            <v>NTRAB</v>
          </cell>
          <cell r="CW1" t="str">
            <v>NLTRAB</v>
          </cell>
          <cell r="CX1" t="str">
            <v>ESCABF</v>
          </cell>
          <cell r="CY1" t="str">
            <v>RSALAF</v>
          </cell>
          <cell r="CZ1" t="str">
            <v>VALAF</v>
          </cell>
          <cell r="DA1" t="str">
            <v>RSALOUTR</v>
          </cell>
          <cell r="DB1" t="str">
            <v>BROUTR</v>
          </cell>
          <cell r="DC1" t="str">
            <v>VALOUTR</v>
          </cell>
          <cell r="DD1" t="str">
            <v>RSALSC</v>
          </cell>
          <cell r="DE1" t="str">
            <v>BRSC</v>
          </cell>
          <cell r="DF1" t="str">
            <v>VALSC</v>
          </cell>
          <cell r="DG1" t="str">
            <v>RSALRV</v>
          </cell>
          <cell r="DH1" t="str">
            <v>BRRV</v>
          </cell>
          <cell r="DI1" t="str">
            <v>VALRV</v>
          </cell>
          <cell r="DJ1" t="str">
            <v>GRAUISOL</v>
          </cell>
          <cell r="DK1" t="str">
            <v>PERCISOL</v>
          </cell>
          <cell r="DL1" t="str">
            <v>VALISOL</v>
          </cell>
          <cell r="DM1" t="str">
            <v>DISPM_2</v>
          </cell>
          <cell r="DN1" t="str">
            <v>CODHOR</v>
          </cell>
          <cell r="DO1" t="str">
            <v>DCODHOR</v>
          </cell>
          <cell r="DP1" t="str">
            <v>GT</v>
          </cell>
          <cell r="DQ1" t="str">
            <v>PCT</v>
          </cell>
          <cell r="DR1" t="str">
            <v>ENCGRUPO</v>
          </cell>
          <cell r="DS1" t="str">
            <v>ENCHOR</v>
          </cell>
          <cell r="DT1" t="str">
            <v>CODBANCO</v>
          </cell>
          <cell r="DU1" t="str">
            <v>DESBANCO</v>
          </cell>
        </row>
        <row r="2">
          <cell r="A2" t="str">
            <v>332295</v>
          </cell>
          <cell r="B2" t="str">
            <v>Arnaldo Pedro Figueiroa Navarro Machado</v>
          </cell>
          <cell r="C2" t="str">
            <v>2002</v>
          </cell>
          <cell r="D2">
            <v>3</v>
          </cell>
          <cell r="E2">
            <v>0</v>
          </cell>
          <cell r="F2" t="str">
            <v>19450916</v>
          </cell>
          <cell r="G2" t="str">
            <v>59</v>
          </cell>
          <cell r="H2" t="str">
            <v>1</v>
          </cell>
          <cell r="I2" t="str">
            <v>Casado</v>
          </cell>
          <cell r="J2" t="str">
            <v>masculino</v>
          </cell>
          <cell r="K2">
            <v>0</v>
          </cell>
          <cell r="L2" t="str">
            <v>R Schiappa Monteiro, 2 - 3º Esq</v>
          </cell>
          <cell r="M2" t="str">
            <v>1600-119</v>
          </cell>
          <cell r="N2" t="str">
            <v>LISBOA</v>
          </cell>
          <cell r="O2" t="str">
            <v>00545007</v>
          </cell>
          <cell r="P2" t="str">
            <v>ENG. MECANICA MILITAR</v>
          </cell>
          <cell r="R2" t="str">
            <v>1075245</v>
          </cell>
          <cell r="S2" t="str">
            <v>19920526</v>
          </cell>
          <cell r="T2" t="str">
            <v>Lisboa</v>
          </cell>
          <cell r="W2" t="str">
            <v>115098925</v>
          </cell>
          <cell r="X2" t="str">
            <v>3263</v>
          </cell>
          <cell r="Y2" t="str">
            <v>0.0</v>
          </cell>
          <cell r="Z2">
            <v>0</v>
          </cell>
          <cell r="AA2" t="str">
            <v>00</v>
          </cell>
          <cell r="AC2" t="str">
            <v>X</v>
          </cell>
          <cell r="AD2" t="str">
            <v>100</v>
          </cell>
          <cell r="AE2" t="str">
            <v>10620667978</v>
          </cell>
          <cell r="AF2" t="str">
            <v>01</v>
          </cell>
          <cell r="AG2" t="str">
            <v>20020701</v>
          </cell>
          <cell r="AH2" t="str">
            <v>Data entrada técnica</v>
          </cell>
          <cell r="AI2" t="str">
            <v>1</v>
          </cell>
          <cell r="AJ2" t="str">
            <v>ACTIVOS</v>
          </cell>
          <cell r="AK2" t="str">
            <v>AX</v>
          </cell>
          <cell r="AL2" t="str">
            <v>MEMB.CA F/G.EDP-N.S</v>
          </cell>
          <cell r="AM2" t="str">
            <v>J000</v>
          </cell>
          <cell r="AN2" t="str">
            <v>EDP Outsourcing Comercial,</v>
          </cell>
          <cell r="AO2" t="str">
            <v>J000</v>
          </cell>
          <cell r="AP2" t="str">
            <v>EDPOC-MP12-Sede</v>
          </cell>
          <cell r="AQ2" t="str">
            <v>40178884</v>
          </cell>
          <cell r="AR2" t="str">
            <v>70000215</v>
          </cell>
          <cell r="AS2" t="str">
            <v>110M</v>
          </cell>
          <cell r="AT2" t="str">
            <v>PRESIDENTE CONS. ADMINISTRAÇÃO</v>
          </cell>
          <cell r="AU2" t="str">
            <v>1</v>
          </cell>
          <cell r="AV2" t="str">
            <v>00040102</v>
          </cell>
          <cell r="AW2" t="str">
            <v>J20</v>
          </cell>
          <cell r="AX2" t="str">
            <v>CA-CONSELHO ADMINISTRAÇÃO</v>
          </cell>
          <cell r="AY2" t="str">
            <v>68900100</v>
          </cell>
          <cell r="AZ2" t="str">
            <v>Orgãos Sociais</v>
          </cell>
          <cell r="BA2" t="str">
            <v>6890</v>
          </cell>
          <cell r="BB2" t="str">
            <v>EDP Outsourcing Comercial</v>
          </cell>
          <cell r="BC2" t="str">
            <v>6890</v>
          </cell>
          <cell r="BD2" t="str">
            <v>1000</v>
          </cell>
          <cell r="BF2" t="str">
            <v>6890</v>
          </cell>
          <cell r="BG2" t="str">
            <v>EDP Outsourcing Comercial,SA</v>
          </cell>
          <cell r="BH2" t="str">
            <v>1010</v>
          </cell>
          <cell r="BI2">
            <v>0</v>
          </cell>
          <cell r="BK2">
            <v>0</v>
          </cell>
          <cell r="BL2">
            <v>0</v>
          </cell>
          <cell r="BM2" t="str">
            <v>VCA</v>
          </cell>
          <cell r="BN2" t="str">
            <v>00</v>
          </cell>
          <cell r="BO2" t="str">
            <v>99</v>
          </cell>
          <cell r="BQ2" t="str">
            <v>95</v>
          </cell>
          <cell r="BR2" t="str">
            <v>ELEICAO</v>
          </cell>
          <cell r="BS2" t="str">
            <v>20030603</v>
          </cell>
          <cell r="BU2" t="str">
            <v>VCA</v>
          </cell>
          <cell r="BV2" t="str">
            <v>99</v>
          </cell>
          <cell r="BW2">
            <v>0</v>
          </cell>
          <cell r="BX2">
            <v>0</v>
          </cell>
          <cell r="BY2">
            <v>0</v>
          </cell>
          <cell r="BZ2">
            <v>0</v>
          </cell>
          <cell r="CA2">
            <v>0</v>
          </cell>
          <cell r="CC2">
            <v>0</v>
          </cell>
          <cell r="CG2">
            <v>0</v>
          </cell>
          <cell r="CK2">
            <v>0</v>
          </cell>
          <cell r="CO2">
            <v>0</v>
          </cell>
          <cell r="CT2">
            <v>0</v>
          </cell>
          <cell r="CU2">
            <v>0</v>
          </cell>
          <cell r="CV2">
            <v>0</v>
          </cell>
          <cell r="CW2">
            <v>0</v>
          </cell>
          <cell r="CX2">
            <v>0</v>
          </cell>
          <cell r="CZ2">
            <v>0</v>
          </cell>
          <cell r="DC2">
            <v>0</v>
          </cell>
          <cell r="DF2">
            <v>0</v>
          </cell>
          <cell r="DI2">
            <v>0</v>
          </cell>
          <cell r="DK2">
            <v>0</v>
          </cell>
          <cell r="DL2">
            <v>0</v>
          </cell>
          <cell r="DN2" t="str">
            <v>50001</v>
          </cell>
          <cell r="DO2" t="str">
            <v>IHT_TEMPO INTEIRO</v>
          </cell>
          <cell r="DP2">
            <v>0</v>
          </cell>
          <cell r="DQ2">
            <v>100</v>
          </cell>
          <cell r="DR2" t="str">
            <v>ADMS</v>
          </cell>
        </row>
        <row r="3">
          <cell r="A3" t="str">
            <v>259080</v>
          </cell>
          <cell r="B3" t="str">
            <v>Isabel Maria Fernandes Oliveira Pinho</v>
          </cell>
          <cell r="C3" t="str">
            <v>1983</v>
          </cell>
          <cell r="D3">
            <v>22</v>
          </cell>
          <cell r="E3">
            <v>22</v>
          </cell>
          <cell r="F3" t="str">
            <v>19580213</v>
          </cell>
          <cell r="G3" t="str">
            <v>47</v>
          </cell>
          <cell r="H3" t="str">
            <v>4</v>
          </cell>
          <cell r="I3" t="str">
            <v>Divorc</v>
          </cell>
          <cell r="J3" t="str">
            <v>feminino</v>
          </cell>
          <cell r="K3">
            <v>2</v>
          </cell>
          <cell r="L3" t="str">
            <v>R Eduardo Brazão,115</v>
          </cell>
          <cell r="M3" t="str">
            <v>4460-000</v>
          </cell>
          <cell r="N3" t="str">
            <v>MATOSINHOS</v>
          </cell>
          <cell r="O3" t="str">
            <v>00742205</v>
          </cell>
          <cell r="P3" t="str">
            <v>ENG. CIVIL</v>
          </cell>
          <cell r="R3" t="str">
            <v>4995797</v>
          </cell>
          <cell r="S3" t="str">
            <v>19990524</v>
          </cell>
          <cell r="T3" t="str">
            <v>LISBOA</v>
          </cell>
          <cell r="W3" t="str">
            <v>111327776</v>
          </cell>
          <cell r="X3" t="str">
            <v>1821</v>
          </cell>
          <cell r="Y3" t="str">
            <v>0.0</v>
          </cell>
          <cell r="Z3">
            <v>2</v>
          </cell>
          <cell r="AA3" t="str">
            <v>00</v>
          </cell>
          <cell r="AD3" t="str">
            <v>100</v>
          </cell>
          <cell r="AE3" t="str">
            <v>11096713413</v>
          </cell>
          <cell r="AF3" t="str">
            <v>02</v>
          </cell>
          <cell r="AG3" t="str">
            <v>19831001</v>
          </cell>
          <cell r="AH3" t="str">
            <v>DT.Adm.Corr.Antiguid</v>
          </cell>
          <cell r="AI3" t="str">
            <v>1</v>
          </cell>
          <cell r="AJ3" t="str">
            <v>ACTIVOS</v>
          </cell>
          <cell r="AK3" t="str">
            <v>AA</v>
          </cell>
          <cell r="AL3" t="str">
            <v>ACTIVO TEMP.INTEIRO</v>
          </cell>
          <cell r="AM3" t="str">
            <v>J100</v>
          </cell>
          <cell r="AN3" t="str">
            <v>EDPOutsourcing Comercial-N</v>
          </cell>
          <cell r="AO3" t="str">
            <v>J110</v>
          </cell>
          <cell r="AP3" t="str">
            <v>EDPOC-PRT-GnçCr</v>
          </cell>
          <cell r="AQ3" t="str">
            <v>40177059</v>
          </cell>
          <cell r="AR3" t="str">
            <v>70000042</v>
          </cell>
          <cell r="AS3" t="str">
            <v>01L2</v>
          </cell>
          <cell r="AT3" t="str">
            <v>LICENCIADO II</v>
          </cell>
          <cell r="AU3" t="str">
            <v>1</v>
          </cell>
          <cell r="AV3" t="str">
            <v>00041833</v>
          </cell>
          <cell r="AW3" t="str">
            <v>J20400000210</v>
          </cell>
          <cell r="AX3" t="str">
            <v>CAAP-APOIO</v>
          </cell>
          <cell r="AY3" t="str">
            <v>68905045</v>
          </cell>
          <cell r="AZ3" t="str">
            <v>Apoio à coordenação</v>
          </cell>
          <cell r="BA3" t="str">
            <v>6890</v>
          </cell>
          <cell r="BB3" t="str">
            <v>EDP Outsourcing Comercial</v>
          </cell>
          <cell r="BC3" t="str">
            <v>6890</v>
          </cell>
          <cell r="BD3" t="str">
            <v>6890</v>
          </cell>
          <cell r="BE3" t="str">
            <v>2800</v>
          </cell>
          <cell r="BF3" t="str">
            <v>6890</v>
          </cell>
          <cell r="BG3" t="str">
            <v>EDP Outsourcing Comercial,SA</v>
          </cell>
          <cell r="BH3" t="str">
            <v>1010</v>
          </cell>
          <cell r="BI3">
            <v>2533</v>
          </cell>
          <cell r="BJ3" t="str">
            <v>L</v>
          </cell>
          <cell r="BK3">
            <v>22</v>
          </cell>
          <cell r="BL3">
            <v>222.42</v>
          </cell>
          <cell r="BM3" t="str">
            <v>LIC 2</v>
          </cell>
          <cell r="BN3" t="str">
            <v>00</v>
          </cell>
          <cell r="BO3" t="str">
            <v>L</v>
          </cell>
          <cell r="BP3" t="str">
            <v>20040110</v>
          </cell>
          <cell r="BQ3" t="str">
            <v>22</v>
          </cell>
          <cell r="BR3" t="str">
            <v>ACELERACAO DE CARREIRA</v>
          </cell>
          <cell r="BS3" t="str">
            <v>20050101</v>
          </cell>
          <cell r="BW3">
            <v>0</v>
          </cell>
          <cell r="BX3">
            <v>21</v>
          </cell>
          <cell r="BY3">
            <v>578.64</v>
          </cell>
          <cell r="BZ3">
            <v>0</v>
          </cell>
          <cell r="CA3">
            <v>0</v>
          </cell>
          <cell r="CC3">
            <v>0</v>
          </cell>
          <cell r="CG3">
            <v>0</v>
          </cell>
          <cell r="CK3">
            <v>0</v>
          </cell>
          <cell r="CO3">
            <v>0</v>
          </cell>
          <cell r="CT3">
            <v>0</v>
          </cell>
          <cell r="CU3">
            <v>0</v>
          </cell>
          <cell r="CV3">
            <v>0</v>
          </cell>
          <cell r="CW3">
            <v>0</v>
          </cell>
          <cell r="CX3">
            <v>0</v>
          </cell>
          <cell r="CZ3">
            <v>0</v>
          </cell>
          <cell r="DC3">
            <v>0</v>
          </cell>
          <cell r="DF3">
            <v>0</v>
          </cell>
          <cell r="DI3">
            <v>0</v>
          </cell>
          <cell r="DK3">
            <v>0</v>
          </cell>
          <cell r="DL3">
            <v>0</v>
          </cell>
          <cell r="DN3" t="str">
            <v>50001</v>
          </cell>
          <cell r="DO3" t="str">
            <v>IHT_TEMPO INTEIRO</v>
          </cell>
          <cell r="DP3">
            <v>2</v>
          </cell>
          <cell r="DQ3">
            <v>100</v>
          </cell>
          <cell r="DR3" t="str">
            <v>PT01</v>
          </cell>
          <cell r="DT3" t="str">
            <v>00330000</v>
          </cell>
          <cell r="DU3" t="str">
            <v>BANCO COMERCIAL PORTUGUES, SA</v>
          </cell>
        </row>
        <row r="4">
          <cell r="A4" t="str">
            <v>164003</v>
          </cell>
          <cell r="B4" t="str">
            <v>Manuel Jose Pereira Alves</v>
          </cell>
          <cell r="C4" t="str">
            <v>1979</v>
          </cell>
          <cell r="D4">
            <v>26</v>
          </cell>
          <cell r="E4">
            <v>26</v>
          </cell>
          <cell r="F4" t="str">
            <v>19510830</v>
          </cell>
          <cell r="G4" t="str">
            <v>53</v>
          </cell>
          <cell r="H4" t="str">
            <v>1</v>
          </cell>
          <cell r="I4" t="str">
            <v>Casado</v>
          </cell>
          <cell r="J4" t="str">
            <v>masculino</v>
          </cell>
          <cell r="K4">
            <v>2</v>
          </cell>
          <cell r="L4" t="str">
            <v>R dos Cravos 74</v>
          </cell>
          <cell r="M4" t="str">
            <v>4510-537</v>
          </cell>
          <cell r="N4" t="str">
            <v>FÂNZERES</v>
          </cell>
          <cell r="O4" t="str">
            <v>00774822</v>
          </cell>
          <cell r="P4" t="str">
            <v>CONTROLE FINANCEIRO</v>
          </cell>
          <cell r="R4" t="str">
            <v>2730855</v>
          </cell>
          <cell r="S4" t="str">
            <v>19880519</v>
          </cell>
          <cell r="T4" t="str">
            <v>LISBOA</v>
          </cell>
          <cell r="U4" t="str">
            <v>9810</v>
          </cell>
          <cell r="V4" t="str">
            <v>SD CONTABILISTAS - SICONT</v>
          </cell>
          <cell r="W4" t="str">
            <v>127343393</v>
          </cell>
          <cell r="X4" t="str">
            <v>3921</v>
          </cell>
          <cell r="Y4" t="str">
            <v>0.0</v>
          </cell>
          <cell r="Z4">
            <v>2</v>
          </cell>
          <cell r="AA4" t="str">
            <v>00</v>
          </cell>
          <cell r="AC4" t="str">
            <v>X</v>
          </cell>
          <cell r="AD4" t="str">
            <v>100</v>
          </cell>
          <cell r="AE4" t="str">
            <v>10185857484</v>
          </cell>
          <cell r="AF4" t="str">
            <v>02</v>
          </cell>
          <cell r="AG4" t="str">
            <v>19790301</v>
          </cell>
          <cell r="AH4" t="str">
            <v>DT.Adm.Corr.Antiguid</v>
          </cell>
          <cell r="AI4" t="str">
            <v>1</v>
          </cell>
          <cell r="AJ4" t="str">
            <v>ACTIVOS</v>
          </cell>
          <cell r="AK4" t="str">
            <v>AA</v>
          </cell>
          <cell r="AL4" t="str">
            <v>ACTIVO TEMP.INTEIRO</v>
          </cell>
          <cell r="AM4" t="str">
            <v>J100</v>
          </cell>
          <cell r="AN4" t="str">
            <v>EDPOutsourcing Comercial-N</v>
          </cell>
          <cell r="AO4" t="str">
            <v>J110</v>
          </cell>
          <cell r="AP4" t="str">
            <v>EDPOC-PRT-GnçCr</v>
          </cell>
          <cell r="AQ4" t="str">
            <v>40177341</v>
          </cell>
          <cell r="AR4" t="str">
            <v>70000168</v>
          </cell>
          <cell r="AS4" t="str">
            <v>080I</v>
          </cell>
          <cell r="AT4" t="str">
            <v>SUBDIRECTOR (D1)</v>
          </cell>
          <cell r="AU4" t="str">
            <v>1</v>
          </cell>
          <cell r="AV4" t="str">
            <v>00040413</v>
          </cell>
          <cell r="AW4" t="str">
            <v>J20502000110</v>
          </cell>
          <cell r="AX4" t="str">
            <v>OCB2B-CHEFIA</v>
          </cell>
          <cell r="AY4" t="str">
            <v>68907000</v>
          </cell>
          <cell r="AZ4" t="str">
            <v>Operações Comerciais</v>
          </cell>
          <cell r="BA4" t="str">
            <v>6890</v>
          </cell>
          <cell r="BB4" t="str">
            <v>EDP Outsourcing Comercial</v>
          </cell>
          <cell r="BC4" t="str">
            <v>6890</v>
          </cell>
          <cell r="BD4" t="str">
            <v>6890</v>
          </cell>
          <cell r="BE4" t="str">
            <v>2800</v>
          </cell>
          <cell r="BF4" t="str">
            <v>6890</v>
          </cell>
          <cell r="BG4" t="str">
            <v>EDP Outsourcing Comercial,SA</v>
          </cell>
          <cell r="BH4" t="str">
            <v>1010</v>
          </cell>
          <cell r="BI4">
            <v>2805</v>
          </cell>
          <cell r="BJ4" t="str">
            <v>N</v>
          </cell>
          <cell r="BK4">
            <v>26</v>
          </cell>
          <cell r="BL4">
            <v>262.86</v>
          </cell>
          <cell r="BM4" t="str">
            <v>SUB DIR</v>
          </cell>
          <cell r="BN4" t="str">
            <v>04</v>
          </cell>
          <cell r="BO4" t="str">
            <v>N</v>
          </cell>
          <cell r="BP4" t="str">
            <v>20010104</v>
          </cell>
          <cell r="BQ4" t="str">
            <v>33</v>
          </cell>
          <cell r="BR4" t="str">
            <v>NOMEACAO</v>
          </cell>
          <cell r="BS4" t="str">
            <v>20050101</v>
          </cell>
          <cell r="BU4" t="str">
            <v>SUB DIR</v>
          </cell>
          <cell r="BV4" t="str">
            <v>N</v>
          </cell>
          <cell r="BW4">
            <v>0</v>
          </cell>
          <cell r="BX4">
            <v>25</v>
          </cell>
          <cell r="BY4">
            <v>766.97</v>
          </cell>
          <cell r="BZ4">
            <v>0</v>
          </cell>
          <cell r="CA4">
            <v>0</v>
          </cell>
          <cell r="CC4">
            <v>0</v>
          </cell>
          <cell r="CG4">
            <v>0</v>
          </cell>
          <cell r="CK4">
            <v>0</v>
          </cell>
          <cell r="CO4">
            <v>0</v>
          </cell>
          <cell r="CT4">
            <v>0</v>
          </cell>
          <cell r="CU4">
            <v>0</v>
          </cell>
          <cell r="CV4">
            <v>0</v>
          </cell>
          <cell r="CW4">
            <v>0</v>
          </cell>
          <cell r="CX4">
            <v>0</v>
          </cell>
          <cell r="CZ4">
            <v>0</v>
          </cell>
          <cell r="DC4">
            <v>0</v>
          </cell>
          <cell r="DF4">
            <v>0</v>
          </cell>
          <cell r="DI4">
            <v>0</v>
          </cell>
          <cell r="DK4">
            <v>0</v>
          </cell>
          <cell r="DL4">
            <v>0</v>
          </cell>
          <cell r="DN4" t="str">
            <v>50001</v>
          </cell>
          <cell r="DO4" t="str">
            <v>IHT_TEMPO INTEIRO</v>
          </cell>
          <cell r="DP4">
            <v>9</v>
          </cell>
          <cell r="DQ4">
            <v>100</v>
          </cell>
          <cell r="DR4" t="str">
            <v>PT01</v>
          </cell>
          <cell r="DT4" t="str">
            <v>00210000</v>
          </cell>
          <cell r="DU4" t="str">
            <v>CREDITO PREDIAL PORTUGUES, SA</v>
          </cell>
        </row>
        <row r="5">
          <cell r="A5" t="str">
            <v>202991</v>
          </cell>
          <cell r="B5" t="str">
            <v>Isabel Maria Monteiro Gomes Silva</v>
          </cell>
          <cell r="C5" t="str">
            <v>1980</v>
          </cell>
          <cell r="D5">
            <v>25</v>
          </cell>
          <cell r="E5">
            <v>25</v>
          </cell>
          <cell r="F5" t="str">
            <v>19570920</v>
          </cell>
          <cell r="G5" t="str">
            <v>47</v>
          </cell>
          <cell r="H5" t="str">
            <v>1</v>
          </cell>
          <cell r="I5" t="str">
            <v>Casado</v>
          </cell>
          <cell r="J5" t="str">
            <v>feminino</v>
          </cell>
          <cell r="K5">
            <v>1</v>
          </cell>
          <cell r="L5" t="str">
            <v>R da Lourinha, Nº 65</v>
          </cell>
          <cell r="M5" t="str">
            <v>4435-310</v>
          </cell>
          <cell r="N5" t="str">
            <v>RIO TINTO</v>
          </cell>
          <cell r="O5" t="str">
            <v>00787114</v>
          </cell>
          <cell r="P5" t="str">
            <v>ESTUDOS PORTUGUSES E FRANCESES</v>
          </cell>
          <cell r="R5" t="str">
            <v>3438685</v>
          </cell>
          <cell r="S5" t="str">
            <v>20020307</v>
          </cell>
          <cell r="T5" t="str">
            <v>LISBOA</v>
          </cell>
          <cell r="U5" t="str">
            <v>9803</v>
          </cell>
          <cell r="V5" t="str">
            <v>S.NAC IND ENERGIA-SINDEL</v>
          </cell>
          <cell r="W5" t="str">
            <v>144522462</v>
          </cell>
          <cell r="X5" t="str">
            <v>3468</v>
          </cell>
          <cell r="Y5" t="str">
            <v>80.0</v>
          </cell>
          <cell r="Z5">
            <v>1</v>
          </cell>
          <cell r="AA5" t="str">
            <v>00</v>
          </cell>
          <cell r="AC5" t="str">
            <v>X</v>
          </cell>
          <cell r="AD5" t="str">
            <v>100</v>
          </cell>
          <cell r="AE5" t="str">
            <v>11266540365</v>
          </cell>
          <cell r="AF5" t="str">
            <v>02</v>
          </cell>
          <cell r="AG5" t="str">
            <v>19800901</v>
          </cell>
          <cell r="AH5" t="str">
            <v>DT.Adm.Corr.Antiguid</v>
          </cell>
          <cell r="AI5" t="str">
            <v>1</v>
          </cell>
          <cell r="AJ5" t="str">
            <v>ACTIVOS</v>
          </cell>
          <cell r="AK5" t="str">
            <v>AA</v>
          </cell>
          <cell r="AL5" t="str">
            <v>ACTIVO TEMP.INTEIRO</v>
          </cell>
          <cell r="AM5" t="str">
            <v>J100</v>
          </cell>
          <cell r="AN5" t="str">
            <v>EDPOutsourcing Comercial-N</v>
          </cell>
          <cell r="AO5" t="str">
            <v>J110</v>
          </cell>
          <cell r="AP5" t="str">
            <v>EDPOC-PRT-GnçCr</v>
          </cell>
          <cell r="AQ5" t="str">
            <v>40177169</v>
          </cell>
          <cell r="AR5" t="str">
            <v>70000041</v>
          </cell>
          <cell r="AS5" t="str">
            <v>01L1</v>
          </cell>
          <cell r="AT5" t="str">
            <v>LICENCIADO I</v>
          </cell>
          <cell r="AU5" t="str">
            <v>4</v>
          </cell>
          <cell r="AV5" t="str">
            <v>00041832</v>
          </cell>
          <cell r="AW5" t="str">
            <v>J20502000210</v>
          </cell>
          <cell r="AX5" t="str">
            <v>OCB2B-AP-APOIO</v>
          </cell>
          <cell r="AY5" t="str">
            <v>68907000</v>
          </cell>
          <cell r="AZ5" t="str">
            <v>Operações Comerciais</v>
          </cell>
          <cell r="BA5" t="str">
            <v>6890</v>
          </cell>
          <cell r="BB5" t="str">
            <v>EDP Outsourcing Comercial</v>
          </cell>
          <cell r="BC5" t="str">
            <v>6890</v>
          </cell>
          <cell r="BD5" t="str">
            <v>6890</v>
          </cell>
          <cell r="BE5" t="str">
            <v>2800</v>
          </cell>
          <cell r="BF5" t="str">
            <v>6890</v>
          </cell>
          <cell r="BG5" t="str">
            <v>EDP Outsourcing Comercial,SA</v>
          </cell>
          <cell r="BH5" t="str">
            <v>1010</v>
          </cell>
          <cell r="BI5">
            <v>1907</v>
          </cell>
          <cell r="BJ5" t="str">
            <v>G</v>
          </cell>
          <cell r="BK5">
            <v>25</v>
          </cell>
          <cell r="BL5">
            <v>252.75</v>
          </cell>
          <cell r="BM5" t="str">
            <v>LIC 1</v>
          </cell>
          <cell r="BN5" t="str">
            <v>02</v>
          </cell>
          <cell r="BO5" t="str">
            <v>G</v>
          </cell>
          <cell r="BP5" t="str">
            <v>20030101</v>
          </cell>
          <cell r="BQ5" t="str">
            <v>21</v>
          </cell>
          <cell r="BR5" t="str">
            <v>EVOLUCAO AUTOMATICA</v>
          </cell>
          <cell r="BS5" t="str">
            <v>20050101</v>
          </cell>
          <cell r="BW5">
            <v>0</v>
          </cell>
          <cell r="BX5">
            <v>0</v>
          </cell>
          <cell r="BY5">
            <v>0</v>
          </cell>
          <cell r="BZ5">
            <v>0</v>
          </cell>
          <cell r="CA5">
            <v>0</v>
          </cell>
          <cell r="CC5">
            <v>0</v>
          </cell>
          <cell r="CG5">
            <v>0</v>
          </cell>
          <cell r="CK5">
            <v>0</v>
          </cell>
          <cell r="CO5">
            <v>0</v>
          </cell>
          <cell r="CT5">
            <v>0</v>
          </cell>
          <cell r="CU5">
            <v>0</v>
          </cell>
          <cell r="CV5">
            <v>0</v>
          </cell>
          <cell r="CW5">
            <v>0</v>
          </cell>
          <cell r="CX5">
            <v>0</v>
          </cell>
          <cell r="CZ5">
            <v>0</v>
          </cell>
          <cell r="DC5">
            <v>0</v>
          </cell>
          <cell r="DF5">
            <v>0</v>
          </cell>
          <cell r="DI5">
            <v>0</v>
          </cell>
          <cell r="DK5">
            <v>0</v>
          </cell>
          <cell r="DL5">
            <v>0</v>
          </cell>
          <cell r="DN5" t="str">
            <v>21D11</v>
          </cell>
          <cell r="DO5" t="str">
            <v>Flex.T.Int."Escrit"</v>
          </cell>
          <cell r="DP5">
            <v>2</v>
          </cell>
          <cell r="DQ5">
            <v>100</v>
          </cell>
          <cell r="DR5" t="str">
            <v>PT01</v>
          </cell>
          <cell r="DT5" t="str">
            <v>00330000</v>
          </cell>
          <cell r="DU5" t="str">
            <v>BANCO COMERCIAL PORTUGUES, SA</v>
          </cell>
        </row>
        <row r="6">
          <cell r="A6" t="str">
            <v>319066</v>
          </cell>
          <cell r="B6" t="str">
            <v>Francisco Samuel Pereira Amador</v>
          </cell>
          <cell r="C6" t="str">
            <v>1986</v>
          </cell>
          <cell r="D6">
            <v>19</v>
          </cell>
          <cell r="E6">
            <v>19</v>
          </cell>
          <cell r="F6" t="str">
            <v>19650419</v>
          </cell>
          <cell r="G6" t="str">
            <v>40</v>
          </cell>
          <cell r="H6" t="str">
            <v>1</v>
          </cell>
          <cell r="I6" t="str">
            <v>Casado</v>
          </cell>
          <cell r="J6" t="str">
            <v>masculino</v>
          </cell>
          <cell r="K6">
            <v>2</v>
          </cell>
          <cell r="L6" t="str">
            <v>Trv. de Baixo de Pereiró 19 2º Drt Ramalde</v>
          </cell>
          <cell r="M6" t="str">
            <v>4100-105</v>
          </cell>
          <cell r="N6" t="str">
            <v>PORTO</v>
          </cell>
          <cell r="O6" t="str">
            <v>00241001</v>
          </cell>
          <cell r="P6" t="str">
            <v>CURSO COMPLEMENTAR LICEAL</v>
          </cell>
          <cell r="R6" t="str">
            <v>6972406</v>
          </cell>
          <cell r="S6" t="str">
            <v>20010327</v>
          </cell>
          <cell r="T6" t="str">
            <v>PORTO</v>
          </cell>
          <cell r="U6" t="str">
            <v>9803</v>
          </cell>
          <cell r="V6" t="str">
            <v>S.NAC IND ENERGIA-SINDEL</v>
          </cell>
          <cell r="W6" t="str">
            <v>183825250</v>
          </cell>
          <cell r="X6" t="str">
            <v>3506</v>
          </cell>
          <cell r="Y6" t="str">
            <v>0.0</v>
          </cell>
          <cell r="Z6">
            <v>2</v>
          </cell>
          <cell r="AA6" t="str">
            <v>00</v>
          </cell>
          <cell r="AC6" t="str">
            <v>X</v>
          </cell>
          <cell r="AD6" t="str">
            <v>100</v>
          </cell>
          <cell r="AE6" t="str">
            <v>11323410111</v>
          </cell>
          <cell r="AF6" t="str">
            <v>02</v>
          </cell>
          <cell r="AG6" t="str">
            <v>19860313</v>
          </cell>
          <cell r="AH6" t="str">
            <v>DT.Adm.Corr.Antiguid</v>
          </cell>
          <cell r="AI6" t="str">
            <v>1</v>
          </cell>
          <cell r="AJ6" t="str">
            <v>ACTIVOS</v>
          </cell>
          <cell r="AK6" t="str">
            <v>AA</v>
          </cell>
          <cell r="AL6" t="str">
            <v>ACTIVO TEMP.INTEIRO</v>
          </cell>
          <cell r="AM6" t="str">
            <v>J100</v>
          </cell>
          <cell r="AN6" t="str">
            <v>EDPOutsourcing Comercial-N</v>
          </cell>
          <cell r="AO6" t="str">
            <v>J110</v>
          </cell>
          <cell r="AP6" t="str">
            <v>EDPOC-PRT-GnçCr</v>
          </cell>
          <cell r="AQ6" t="str">
            <v>40177348</v>
          </cell>
          <cell r="AR6" t="str">
            <v>70000022</v>
          </cell>
          <cell r="AS6" t="str">
            <v>014.</v>
          </cell>
          <cell r="AT6" t="str">
            <v>TECNICO COMERCIAL</v>
          </cell>
          <cell r="AU6" t="str">
            <v>4</v>
          </cell>
          <cell r="AV6" t="str">
            <v>00040408</v>
          </cell>
          <cell r="AW6" t="str">
            <v>J20502000610</v>
          </cell>
          <cell r="AX6" t="str">
            <v>OCB2B-GR-GESTÃO DE RECLAMAÇÕES</v>
          </cell>
          <cell r="AY6" t="str">
            <v>68907200</v>
          </cell>
          <cell r="AZ6" t="str">
            <v>B2B e Comercial de R</v>
          </cell>
          <cell r="BA6" t="str">
            <v>6890</v>
          </cell>
          <cell r="BB6" t="str">
            <v>EDP Outsourcing Comercial</v>
          </cell>
          <cell r="BC6" t="str">
            <v>6890</v>
          </cell>
          <cell r="BD6" t="str">
            <v>6890</v>
          </cell>
          <cell r="BE6" t="str">
            <v>2800</v>
          </cell>
          <cell r="BF6" t="str">
            <v>6890</v>
          </cell>
          <cell r="BG6" t="str">
            <v>EDP Outsourcing Comercial,SA</v>
          </cell>
          <cell r="BH6" t="str">
            <v>1010</v>
          </cell>
          <cell r="BI6">
            <v>1247</v>
          </cell>
          <cell r="BJ6" t="str">
            <v>11</v>
          </cell>
          <cell r="BK6">
            <v>19</v>
          </cell>
          <cell r="BL6">
            <v>192.09</v>
          </cell>
          <cell r="BM6" t="str">
            <v>NÍVEL 4</v>
          </cell>
          <cell r="BN6" t="str">
            <v>00</v>
          </cell>
          <cell r="BO6" t="str">
            <v>05</v>
          </cell>
          <cell r="BP6" t="str">
            <v>20040110</v>
          </cell>
          <cell r="BQ6" t="str">
            <v>22</v>
          </cell>
          <cell r="BR6" t="str">
            <v>ACELERACAO DE CARREIRA</v>
          </cell>
          <cell r="BS6" t="str">
            <v>20050101</v>
          </cell>
          <cell r="BW6">
            <v>0</v>
          </cell>
          <cell r="BX6">
            <v>0</v>
          </cell>
          <cell r="BY6">
            <v>0</v>
          </cell>
          <cell r="BZ6">
            <v>0</v>
          </cell>
          <cell r="CA6">
            <v>0</v>
          </cell>
          <cell r="CC6">
            <v>0</v>
          </cell>
          <cell r="CG6">
            <v>0</v>
          </cell>
          <cell r="CK6">
            <v>0</v>
          </cell>
          <cell r="CO6">
            <v>0</v>
          </cell>
          <cell r="CT6">
            <v>0</v>
          </cell>
          <cell r="CU6">
            <v>0</v>
          </cell>
          <cell r="CV6">
            <v>0</v>
          </cell>
          <cell r="CW6">
            <v>0</v>
          </cell>
          <cell r="CX6">
            <v>0</v>
          </cell>
          <cell r="CZ6">
            <v>0</v>
          </cell>
          <cell r="DC6">
            <v>0</v>
          </cell>
          <cell r="DF6">
            <v>0</v>
          </cell>
          <cell r="DI6">
            <v>0</v>
          </cell>
          <cell r="DK6">
            <v>0</v>
          </cell>
          <cell r="DL6">
            <v>0</v>
          </cell>
          <cell r="DN6" t="str">
            <v>21D11</v>
          </cell>
          <cell r="DO6" t="str">
            <v>Flex.T.Int."Escrit"</v>
          </cell>
          <cell r="DP6">
            <v>2</v>
          </cell>
          <cell r="DQ6">
            <v>100</v>
          </cell>
          <cell r="DR6" t="str">
            <v>PT01</v>
          </cell>
          <cell r="DT6" t="str">
            <v>00350725</v>
          </cell>
          <cell r="DU6" t="str">
            <v>CAIXA GERAL DE DEPOSITOS, SA</v>
          </cell>
        </row>
        <row r="7">
          <cell r="A7" t="str">
            <v>312274</v>
          </cell>
          <cell r="B7" t="str">
            <v>Luis Manuel Matos Azevedo</v>
          </cell>
          <cell r="C7" t="str">
            <v>1982</v>
          </cell>
          <cell r="D7">
            <v>23</v>
          </cell>
          <cell r="E7">
            <v>23</v>
          </cell>
          <cell r="F7" t="str">
            <v>19571017</v>
          </cell>
          <cell r="G7" t="str">
            <v>47</v>
          </cell>
          <cell r="H7" t="str">
            <v>1</v>
          </cell>
          <cell r="I7" t="str">
            <v>Casado</v>
          </cell>
          <cell r="J7" t="str">
            <v>masculino</v>
          </cell>
          <cell r="K7">
            <v>1</v>
          </cell>
          <cell r="L7" t="str">
            <v>R Ponte Real, 29  S.Cosme</v>
          </cell>
          <cell r="M7" t="str">
            <v>4420-274</v>
          </cell>
          <cell r="N7" t="str">
            <v>GONDOMAR</v>
          </cell>
          <cell r="O7" t="str">
            <v>00774872</v>
          </cell>
          <cell r="P7" t="str">
            <v>EST.SUP.ESP.-CONTAB. ADMINIST.</v>
          </cell>
          <cell r="R7" t="str">
            <v>3850511</v>
          </cell>
          <cell r="S7" t="str">
            <v>20010215</v>
          </cell>
          <cell r="T7" t="str">
            <v>LISBOA</v>
          </cell>
          <cell r="W7" t="str">
            <v>146519019</v>
          </cell>
          <cell r="X7" t="str">
            <v>1783</v>
          </cell>
          <cell r="Y7" t="str">
            <v>0.0</v>
          </cell>
          <cell r="Z7">
            <v>1</v>
          </cell>
          <cell r="AA7" t="str">
            <v>00</v>
          </cell>
          <cell r="AC7" t="str">
            <v>X</v>
          </cell>
          <cell r="AD7" t="str">
            <v>100</v>
          </cell>
          <cell r="AE7" t="str">
            <v>11095683696</v>
          </cell>
          <cell r="AF7" t="str">
            <v>02</v>
          </cell>
          <cell r="AG7" t="str">
            <v>19821212</v>
          </cell>
          <cell r="AH7" t="str">
            <v>DT.Adm.Corr.Antiguid</v>
          </cell>
          <cell r="AI7" t="str">
            <v>1</v>
          </cell>
          <cell r="AJ7" t="str">
            <v>ACTIVOS</v>
          </cell>
          <cell r="AK7" t="str">
            <v>AA</v>
          </cell>
          <cell r="AL7" t="str">
            <v>ACTIVO TEMP.INTEIRO</v>
          </cell>
          <cell r="AM7" t="str">
            <v>J100</v>
          </cell>
          <cell r="AN7" t="str">
            <v>EDPOutsourcing Comercial-N</v>
          </cell>
          <cell r="AO7" t="str">
            <v>J110</v>
          </cell>
          <cell r="AP7" t="str">
            <v>EDPOC-PRT-GnçCr</v>
          </cell>
          <cell r="AQ7" t="str">
            <v>40177170</v>
          </cell>
          <cell r="AR7" t="str">
            <v>70000041</v>
          </cell>
          <cell r="AS7" t="str">
            <v>01L1</v>
          </cell>
          <cell r="AT7" t="str">
            <v>LICENCIADO I</v>
          </cell>
          <cell r="AU7" t="str">
            <v>4</v>
          </cell>
          <cell r="AV7" t="str">
            <v>00040408</v>
          </cell>
          <cell r="AW7" t="str">
            <v>J20502000610</v>
          </cell>
          <cell r="AX7" t="str">
            <v>OCB2B-GR-GESTÃO DE RECLAMAÇÕES</v>
          </cell>
          <cell r="AY7" t="str">
            <v>68907200</v>
          </cell>
          <cell r="AZ7" t="str">
            <v>B2B e Comercial de R</v>
          </cell>
          <cell r="BA7" t="str">
            <v>6890</v>
          </cell>
          <cell r="BB7" t="str">
            <v>EDP Outsourcing Comercial</v>
          </cell>
          <cell r="BC7" t="str">
            <v>6890</v>
          </cell>
          <cell r="BD7" t="str">
            <v>6890</v>
          </cell>
          <cell r="BE7" t="str">
            <v>2800</v>
          </cell>
          <cell r="BF7" t="str">
            <v>6890</v>
          </cell>
          <cell r="BG7" t="str">
            <v>EDP Outsourcing Comercial,SA</v>
          </cell>
          <cell r="BH7" t="str">
            <v>1010</v>
          </cell>
          <cell r="BI7">
            <v>1799</v>
          </cell>
          <cell r="BJ7" t="str">
            <v>F</v>
          </cell>
          <cell r="BK7">
            <v>23</v>
          </cell>
          <cell r="BL7">
            <v>232.53</v>
          </cell>
          <cell r="BM7" t="str">
            <v>LIC 1</v>
          </cell>
          <cell r="BN7" t="str">
            <v>01</v>
          </cell>
          <cell r="BO7" t="str">
            <v>F</v>
          </cell>
          <cell r="BP7" t="str">
            <v>20040101</v>
          </cell>
          <cell r="BQ7" t="str">
            <v>21</v>
          </cell>
          <cell r="BR7" t="str">
            <v>EVOLUCAO AUTOMATICA</v>
          </cell>
          <cell r="BS7" t="str">
            <v>20050101</v>
          </cell>
          <cell r="BW7">
            <v>0</v>
          </cell>
          <cell r="BX7">
            <v>0</v>
          </cell>
          <cell r="BY7">
            <v>0</v>
          </cell>
          <cell r="BZ7">
            <v>0</v>
          </cell>
          <cell r="CA7">
            <v>0</v>
          </cell>
          <cell r="CC7">
            <v>0</v>
          </cell>
          <cell r="CG7">
            <v>0</v>
          </cell>
          <cell r="CK7">
            <v>0</v>
          </cell>
          <cell r="CO7">
            <v>0</v>
          </cell>
          <cell r="CT7">
            <v>0</v>
          </cell>
          <cell r="CU7">
            <v>0</v>
          </cell>
          <cell r="CV7">
            <v>0</v>
          </cell>
          <cell r="CW7">
            <v>0</v>
          </cell>
          <cell r="CX7">
            <v>0</v>
          </cell>
          <cell r="CZ7">
            <v>0</v>
          </cell>
          <cell r="DC7">
            <v>0</v>
          </cell>
          <cell r="DF7">
            <v>0</v>
          </cell>
          <cell r="DI7">
            <v>0</v>
          </cell>
          <cell r="DK7">
            <v>0</v>
          </cell>
          <cell r="DL7">
            <v>0</v>
          </cell>
          <cell r="DN7" t="str">
            <v>21D11</v>
          </cell>
          <cell r="DO7" t="str">
            <v>Flex.T.Int."Escrit"</v>
          </cell>
          <cell r="DP7">
            <v>2</v>
          </cell>
          <cell r="DQ7">
            <v>100</v>
          </cell>
          <cell r="DR7" t="str">
            <v>PT01</v>
          </cell>
          <cell r="DT7" t="str">
            <v>00350351</v>
          </cell>
          <cell r="DU7" t="str">
            <v>CAIXA GERAL DE DEPOSITOS, SA</v>
          </cell>
        </row>
        <row r="8">
          <cell r="A8" t="str">
            <v>263052</v>
          </cell>
          <cell r="B8" t="str">
            <v>Marcos Antonio Marques Silva</v>
          </cell>
          <cell r="C8" t="str">
            <v>1984</v>
          </cell>
          <cell r="D8">
            <v>21</v>
          </cell>
          <cell r="E8">
            <v>21</v>
          </cell>
          <cell r="F8" t="str">
            <v>19510406</v>
          </cell>
          <cell r="G8" t="str">
            <v>54</v>
          </cell>
          <cell r="H8" t="str">
            <v>1</v>
          </cell>
          <cell r="I8" t="str">
            <v>Casado</v>
          </cell>
          <cell r="J8" t="str">
            <v>masculino</v>
          </cell>
          <cell r="K8">
            <v>2</v>
          </cell>
          <cell r="L8" t="str">
            <v>R dos Moinhos, 79</v>
          </cell>
          <cell r="M8" t="str">
            <v>4465-197</v>
          </cell>
          <cell r="N8" t="str">
            <v>SÃO MAMEDE DE INFESTA</v>
          </cell>
          <cell r="O8" t="str">
            <v>00231011</v>
          </cell>
          <cell r="P8" t="str">
            <v>2. CICLO LICEAL</v>
          </cell>
          <cell r="R8" t="str">
            <v>1573795</v>
          </cell>
          <cell r="S8" t="str">
            <v>19980527</v>
          </cell>
          <cell r="T8" t="str">
            <v>LISBOA</v>
          </cell>
          <cell r="U8" t="str">
            <v>9803</v>
          </cell>
          <cell r="V8" t="str">
            <v>S.NAC IND ENERGIA-SINDEL</v>
          </cell>
          <cell r="W8" t="str">
            <v>106536729</v>
          </cell>
          <cell r="X8" t="str">
            <v>3514</v>
          </cell>
          <cell r="Y8" t="str">
            <v>0.0</v>
          </cell>
          <cell r="Z8">
            <v>0</v>
          </cell>
          <cell r="AA8" t="str">
            <v>00</v>
          </cell>
          <cell r="AC8" t="str">
            <v>X</v>
          </cell>
          <cell r="AD8" t="str">
            <v>100</v>
          </cell>
          <cell r="AE8" t="str">
            <v>10732003283</v>
          </cell>
          <cell r="AF8" t="str">
            <v>02</v>
          </cell>
          <cell r="AG8" t="str">
            <v>19840102</v>
          </cell>
          <cell r="AH8" t="str">
            <v>DT.Adm.Corr.Antiguid</v>
          </cell>
          <cell r="AI8" t="str">
            <v>1</v>
          </cell>
          <cell r="AJ8" t="str">
            <v>ACTIVOS</v>
          </cell>
          <cell r="AK8" t="str">
            <v>AA</v>
          </cell>
          <cell r="AL8" t="str">
            <v>ACTIVO TEMP.INTEIRO</v>
          </cell>
          <cell r="AM8" t="str">
            <v>J100</v>
          </cell>
          <cell r="AN8" t="str">
            <v>EDPOutsourcing Comercial-N</v>
          </cell>
          <cell r="AO8" t="str">
            <v>J110</v>
          </cell>
          <cell r="AP8" t="str">
            <v>EDPOC-PRT-GnçCr</v>
          </cell>
          <cell r="AQ8" t="str">
            <v>40177346</v>
          </cell>
          <cell r="AR8" t="str">
            <v>70000022</v>
          </cell>
          <cell r="AS8" t="str">
            <v>014.</v>
          </cell>
          <cell r="AT8" t="str">
            <v>TECNICO COMERCIAL</v>
          </cell>
          <cell r="AU8" t="str">
            <v>4</v>
          </cell>
          <cell r="AV8" t="str">
            <v>00040408</v>
          </cell>
          <cell r="AW8" t="str">
            <v>J20502000610</v>
          </cell>
          <cell r="AX8" t="str">
            <v>OCB2B-GR-GESTÃO DE RECLAMAÇÕES</v>
          </cell>
          <cell r="AY8" t="str">
            <v>68907200</v>
          </cell>
          <cell r="AZ8" t="str">
            <v>B2B e Comercial de R</v>
          </cell>
          <cell r="BA8" t="str">
            <v>6890</v>
          </cell>
          <cell r="BB8" t="str">
            <v>EDP Outsourcing Comercial</v>
          </cell>
          <cell r="BC8" t="str">
            <v>6890</v>
          </cell>
          <cell r="BD8" t="str">
            <v>6890</v>
          </cell>
          <cell r="BE8" t="str">
            <v>2800</v>
          </cell>
          <cell r="BF8" t="str">
            <v>6890</v>
          </cell>
          <cell r="BG8" t="str">
            <v>EDP Outsourcing Comercial,SA</v>
          </cell>
          <cell r="BH8" t="str">
            <v>1010</v>
          </cell>
          <cell r="BI8">
            <v>1339</v>
          </cell>
          <cell r="BJ8" t="str">
            <v>12</v>
          </cell>
          <cell r="BK8">
            <v>21</v>
          </cell>
          <cell r="BL8">
            <v>212.31</v>
          </cell>
          <cell r="BM8" t="str">
            <v>NÍVEL 4</v>
          </cell>
          <cell r="BN8" t="str">
            <v>01</v>
          </cell>
          <cell r="BO8" t="str">
            <v>06</v>
          </cell>
          <cell r="BP8" t="str">
            <v>20040101</v>
          </cell>
          <cell r="BQ8" t="str">
            <v>21</v>
          </cell>
          <cell r="BR8" t="str">
            <v>EVOLUCAO AUTOMATICA</v>
          </cell>
          <cell r="BS8" t="str">
            <v>20050101</v>
          </cell>
          <cell r="BW8">
            <v>0</v>
          </cell>
          <cell r="BX8">
            <v>0</v>
          </cell>
          <cell r="BY8">
            <v>0</v>
          </cell>
          <cell r="BZ8">
            <v>0</v>
          </cell>
          <cell r="CA8">
            <v>0</v>
          </cell>
          <cell r="CC8">
            <v>0</v>
          </cell>
          <cell r="CG8">
            <v>0</v>
          </cell>
          <cell r="CK8">
            <v>0</v>
          </cell>
          <cell r="CO8">
            <v>0</v>
          </cell>
          <cell r="CT8">
            <v>0</v>
          </cell>
          <cell r="CU8">
            <v>0</v>
          </cell>
          <cell r="CV8">
            <v>0</v>
          </cell>
          <cell r="CW8">
            <v>0</v>
          </cell>
          <cell r="CX8">
            <v>0</v>
          </cell>
          <cell r="CZ8">
            <v>0</v>
          </cell>
          <cell r="DC8">
            <v>0</v>
          </cell>
          <cell r="DF8">
            <v>0</v>
          </cell>
          <cell r="DI8">
            <v>0</v>
          </cell>
          <cell r="DK8">
            <v>0</v>
          </cell>
          <cell r="DL8">
            <v>0</v>
          </cell>
          <cell r="DN8" t="str">
            <v>21D11</v>
          </cell>
          <cell r="DO8" t="str">
            <v>Flex.T.Int."Escrit"</v>
          </cell>
          <cell r="DP8">
            <v>2</v>
          </cell>
          <cell r="DQ8">
            <v>100</v>
          </cell>
          <cell r="DR8" t="str">
            <v>PT01</v>
          </cell>
          <cell r="DT8" t="str">
            <v>00360034</v>
          </cell>
          <cell r="DU8" t="str">
            <v>CAIXA ECONOMICA MONTEPIO GERAL</v>
          </cell>
        </row>
        <row r="9">
          <cell r="A9" t="str">
            <v>321818</v>
          </cell>
          <cell r="B9" t="str">
            <v>Sergio Manuel Freitas Pais Silva</v>
          </cell>
          <cell r="C9" t="str">
            <v>1977</v>
          </cell>
          <cell r="D9">
            <v>28</v>
          </cell>
          <cell r="E9">
            <v>28</v>
          </cell>
          <cell r="F9" t="str">
            <v>19530930</v>
          </cell>
          <cell r="G9" t="str">
            <v>51</v>
          </cell>
          <cell r="H9" t="str">
            <v>1</v>
          </cell>
          <cell r="I9" t="str">
            <v>Casado</v>
          </cell>
          <cell r="J9" t="str">
            <v>masculino</v>
          </cell>
          <cell r="K9">
            <v>1</v>
          </cell>
          <cell r="L9" t="str">
            <v>R Vila Beatriz,40-R/C-Hab.32</v>
          </cell>
          <cell r="M9" t="str">
            <v>4445-551</v>
          </cell>
          <cell r="N9" t="str">
            <v>ERMESINDE</v>
          </cell>
          <cell r="O9" t="str">
            <v>00232253</v>
          </cell>
          <cell r="P9" t="str">
            <v>CURSO GERAL DE ELECTRICIDADE</v>
          </cell>
          <cell r="R9" t="str">
            <v>3032303</v>
          </cell>
          <cell r="S9" t="str">
            <v>19950505</v>
          </cell>
          <cell r="T9" t="str">
            <v>PORTO</v>
          </cell>
          <cell r="U9" t="str">
            <v>9804</v>
          </cell>
          <cell r="V9" t="str">
            <v>SIND ENERGIA - SINERGIA</v>
          </cell>
          <cell r="W9" t="str">
            <v>127747052</v>
          </cell>
          <cell r="X9" t="str">
            <v>3565</v>
          </cell>
          <cell r="Y9" t="str">
            <v>0.0</v>
          </cell>
          <cell r="Z9">
            <v>1</v>
          </cell>
          <cell r="AA9" t="str">
            <v>00</v>
          </cell>
          <cell r="AC9" t="str">
            <v>X</v>
          </cell>
          <cell r="AD9" t="str">
            <v>100</v>
          </cell>
          <cell r="AE9" t="str">
            <v>11290310161</v>
          </cell>
          <cell r="AF9" t="str">
            <v>02</v>
          </cell>
          <cell r="AG9" t="str">
            <v>19770225</v>
          </cell>
          <cell r="AH9" t="str">
            <v>DT.Adm.Corr.Antiguid</v>
          </cell>
          <cell r="AI9" t="str">
            <v>1</v>
          </cell>
          <cell r="AJ9" t="str">
            <v>ACTIVOS</v>
          </cell>
          <cell r="AK9" t="str">
            <v>AA</v>
          </cell>
          <cell r="AL9" t="str">
            <v>ACTIVO TEMP.INTEIRO</v>
          </cell>
          <cell r="AM9" t="str">
            <v>J100</v>
          </cell>
          <cell r="AN9" t="str">
            <v>EDPOutsourcing Comercial-N</v>
          </cell>
          <cell r="AO9" t="str">
            <v>J110</v>
          </cell>
          <cell r="AP9" t="str">
            <v>EDPOC-PRT-GnçCr</v>
          </cell>
          <cell r="AQ9" t="str">
            <v>40177349</v>
          </cell>
          <cell r="AR9" t="str">
            <v>70000022</v>
          </cell>
          <cell r="AS9" t="str">
            <v>014.</v>
          </cell>
          <cell r="AT9" t="str">
            <v>TECNICO COMERCIAL</v>
          </cell>
          <cell r="AU9" t="str">
            <v>4</v>
          </cell>
          <cell r="AV9" t="str">
            <v>00040408</v>
          </cell>
          <cell r="AW9" t="str">
            <v>J20502000610</v>
          </cell>
          <cell r="AX9" t="str">
            <v>OCB2B-GR-GESTÃO DE RECLAMAÇÕES</v>
          </cell>
          <cell r="AY9" t="str">
            <v>68907200</v>
          </cell>
          <cell r="AZ9" t="str">
            <v>B2B e Comercial de R</v>
          </cell>
          <cell r="BA9" t="str">
            <v>6890</v>
          </cell>
          <cell r="BB9" t="str">
            <v>EDP Outsourcing Comercial</v>
          </cell>
          <cell r="BC9" t="str">
            <v>6890</v>
          </cell>
          <cell r="BD9" t="str">
            <v>6890</v>
          </cell>
          <cell r="BE9" t="str">
            <v>2800</v>
          </cell>
          <cell r="BF9" t="str">
            <v>6890</v>
          </cell>
          <cell r="BG9" t="str">
            <v>EDP Outsourcing Comercial,SA</v>
          </cell>
          <cell r="BH9" t="str">
            <v>1010</v>
          </cell>
          <cell r="BI9">
            <v>1247</v>
          </cell>
          <cell r="BJ9" t="str">
            <v>11</v>
          </cell>
          <cell r="BK9">
            <v>28</v>
          </cell>
          <cell r="BL9">
            <v>283.08</v>
          </cell>
          <cell r="BM9" t="str">
            <v>NÍVEL 4</v>
          </cell>
          <cell r="BN9" t="str">
            <v>00</v>
          </cell>
          <cell r="BO9" t="str">
            <v>05</v>
          </cell>
          <cell r="BP9" t="str">
            <v>20050101</v>
          </cell>
          <cell r="BQ9" t="str">
            <v>21</v>
          </cell>
          <cell r="BR9" t="str">
            <v>EVOLUCAO AUTOMATICA</v>
          </cell>
          <cell r="BS9" t="str">
            <v>20050101</v>
          </cell>
          <cell r="BW9">
            <v>0</v>
          </cell>
          <cell r="BX9">
            <v>0</v>
          </cell>
          <cell r="BY9">
            <v>0</v>
          </cell>
          <cell r="BZ9">
            <v>0</v>
          </cell>
          <cell r="CA9">
            <v>0</v>
          </cell>
          <cell r="CC9">
            <v>0</v>
          </cell>
          <cell r="CG9">
            <v>0</v>
          </cell>
          <cell r="CK9">
            <v>0</v>
          </cell>
          <cell r="CO9">
            <v>0</v>
          </cell>
          <cell r="CT9">
            <v>0</v>
          </cell>
          <cell r="CU9">
            <v>0</v>
          </cell>
          <cell r="CV9">
            <v>0</v>
          </cell>
          <cell r="CW9">
            <v>0</v>
          </cell>
          <cell r="CX9">
            <v>0</v>
          </cell>
          <cell r="CZ9">
            <v>0</v>
          </cell>
          <cell r="DC9">
            <v>0</v>
          </cell>
          <cell r="DF9">
            <v>0</v>
          </cell>
          <cell r="DI9">
            <v>0</v>
          </cell>
          <cell r="DK9">
            <v>0</v>
          </cell>
          <cell r="DL9">
            <v>0</v>
          </cell>
          <cell r="DN9" t="str">
            <v>21D11</v>
          </cell>
          <cell r="DO9" t="str">
            <v>Flex.T.Int."Escrit"</v>
          </cell>
          <cell r="DP9">
            <v>2</v>
          </cell>
          <cell r="DQ9">
            <v>100</v>
          </cell>
          <cell r="DR9" t="str">
            <v>PT01</v>
          </cell>
          <cell r="DT9" t="str">
            <v>00350284</v>
          </cell>
          <cell r="DU9" t="str">
            <v>CAIXA GERAL DE DEPOSITOS, SA</v>
          </cell>
        </row>
        <row r="10">
          <cell r="A10" t="str">
            <v>258865</v>
          </cell>
          <cell r="B10" t="str">
            <v>Maria Alberta P. Pinto Sousa</v>
          </cell>
          <cell r="C10" t="str">
            <v>1974</v>
          </cell>
          <cell r="D10">
            <v>31</v>
          </cell>
          <cell r="E10">
            <v>31</v>
          </cell>
          <cell r="F10" t="str">
            <v>19550627</v>
          </cell>
          <cell r="G10" t="str">
            <v>50</v>
          </cell>
          <cell r="H10" t="str">
            <v>1</v>
          </cell>
          <cell r="I10" t="str">
            <v>Casado</v>
          </cell>
          <cell r="J10" t="str">
            <v>feminino</v>
          </cell>
          <cell r="K10">
            <v>1</v>
          </cell>
          <cell r="L10" t="str">
            <v>R Coutinho Azevedo, 298-1     Bonfim</v>
          </cell>
          <cell r="M10" t="str">
            <v>4000-188</v>
          </cell>
          <cell r="N10" t="str">
            <v>PORTO</v>
          </cell>
          <cell r="O10" t="str">
            <v>00232133</v>
          </cell>
          <cell r="P10" t="str">
            <v>CURSO GERAL DO COMERCIO</v>
          </cell>
          <cell r="R10" t="str">
            <v>3326350</v>
          </cell>
          <cell r="S10" t="str">
            <v>19991116</v>
          </cell>
          <cell r="T10" t="str">
            <v>PORTO</v>
          </cell>
          <cell r="U10" t="str">
            <v>9803</v>
          </cell>
          <cell r="V10" t="str">
            <v>S.NAC IND ENERGIA-SINDEL</v>
          </cell>
          <cell r="W10" t="str">
            <v>151999660</v>
          </cell>
          <cell r="X10" t="str">
            <v>3352</v>
          </cell>
          <cell r="Y10" t="str">
            <v>0.0</v>
          </cell>
          <cell r="Z10">
            <v>1</v>
          </cell>
          <cell r="AA10" t="str">
            <v>00</v>
          </cell>
          <cell r="AC10" t="str">
            <v>X</v>
          </cell>
          <cell r="AD10" t="str">
            <v>100</v>
          </cell>
          <cell r="AE10" t="str">
            <v>10293847643</v>
          </cell>
          <cell r="AF10" t="str">
            <v>02</v>
          </cell>
          <cell r="AG10" t="str">
            <v>19740520</v>
          </cell>
          <cell r="AH10" t="str">
            <v>DT.Adm.Corr.Antiguid</v>
          </cell>
          <cell r="AI10" t="str">
            <v>1</v>
          </cell>
          <cell r="AJ10" t="str">
            <v>ACTIVOS</v>
          </cell>
          <cell r="AK10" t="str">
            <v>AA</v>
          </cell>
          <cell r="AL10" t="str">
            <v>ACTIVO TEMP.INTEIRO</v>
          </cell>
          <cell r="AM10" t="str">
            <v>J100</v>
          </cell>
          <cell r="AN10" t="str">
            <v>EDPOutsourcing Comercial-N</v>
          </cell>
          <cell r="AO10" t="str">
            <v>J110</v>
          </cell>
          <cell r="AP10" t="str">
            <v>EDPOC-PRT-GnçCr</v>
          </cell>
          <cell r="AQ10" t="str">
            <v>40177345</v>
          </cell>
          <cell r="AR10" t="str">
            <v>70000022</v>
          </cell>
          <cell r="AS10" t="str">
            <v>014.</v>
          </cell>
          <cell r="AT10" t="str">
            <v>TECNICO COMERCIAL</v>
          </cell>
          <cell r="AU10" t="str">
            <v>4</v>
          </cell>
          <cell r="AV10" t="str">
            <v>00040408</v>
          </cell>
          <cell r="AW10" t="str">
            <v>J20502000610</v>
          </cell>
          <cell r="AX10" t="str">
            <v>OCB2B-GR-GESTÃO DE RECLAMAÇÕES</v>
          </cell>
          <cell r="AY10" t="str">
            <v>68907200</v>
          </cell>
          <cell r="AZ10" t="str">
            <v>B2B e Comercial de R</v>
          </cell>
          <cell r="BA10" t="str">
            <v>6890</v>
          </cell>
          <cell r="BB10" t="str">
            <v>EDP Outsourcing Comercial</v>
          </cell>
          <cell r="BC10" t="str">
            <v>6890</v>
          </cell>
          <cell r="BD10" t="str">
            <v>6890</v>
          </cell>
          <cell r="BE10" t="str">
            <v>2800</v>
          </cell>
          <cell r="BF10" t="str">
            <v>6890</v>
          </cell>
          <cell r="BG10" t="str">
            <v>EDP Outsourcing Comercial,SA</v>
          </cell>
          <cell r="BH10" t="str">
            <v>1010</v>
          </cell>
          <cell r="BI10">
            <v>1520</v>
          </cell>
          <cell r="BJ10" t="str">
            <v>14</v>
          </cell>
          <cell r="BK10">
            <v>31</v>
          </cell>
          <cell r="BL10">
            <v>313.41000000000003</v>
          </cell>
          <cell r="BM10" t="str">
            <v>NÍVEL 4</v>
          </cell>
          <cell r="BN10" t="str">
            <v>01</v>
          </cell>
          <cell r="BO10" t="str">
            <v>08</v>
          </cell>
          <cell r="BP10" t="str">
            <v>20040101</v>
          </cell>
          <cell r="BQ10" t="str">
            <v>21</v>
          </cell>
          <cell r="BR10" t="str">
            <v>EVOLUCAO AUTOMATICA</v>
          </cell>
          <cell r="BS10" t="str">
            <v>20050101</v>
          </cell>
          <cell r="BW10">
            <v>0</v>
          </cell>
          <cell r="BX10">
            <v>0</v>
          </cell>
          <cell r="BY10">
            <v>0</v>
          </cell>
          <cell r="BZ10">
            <v>0</v>
          </cell>
          <cell r="CA10">
            <v>0</v>
          </cell>
          <cell r="CC10">
            <v>0</v>
          </cell>
          <cell r="CG10">
            <v>0</v>
          </cell>
          <cell r="CK10">
            <v>0</v>
          </cell>
          <cell r="CO10">
            <v>0</v>
          </cell>
          <cell r="CT10">
            <v>0</v>
          </cell>
          <cell r="CU10">
            <v>0</v>
          </cell>
          <cell r="CV10">
            <v>0</v>
          </cell>
          <cell r="CW10">
            <v>0</v>
          </cell>
          <cell r="CX10">
            <v>0</v>
          </cell>
          <cell r="CZ10">
            <v>0</v>
          </cell>
          <cell r="DC10">
            <v>0</v>
          </cell>
          <cell r="DF10">
            <v>0</v>
          </cell>
          <cell r="DI10">
            <v>0</v>
          </cell>
          <cell r="DK10">
            <v>0</v>
          </cell>
          <cell r="DL10">
            <v>0</v>
          </cell>
          <cell r="DN10" t="str">
            <v>21D11</v>
          </cell>
          <cell r="DO10" t="str">
            <v>Flex.T.Int."Escrit"</v>
          </cell>
          <cell r="DP10">
            <v>2</v>
          </cell>
          <cell r="DQ10">
            <v>100</v>
          </cell>
          <cell r="DR10" t="str">
            <v>PT01</v>
          </cell>
          <cell r="DT10" t="str">
            <v>00210000</v>
          </cell>
          <cell r="DU10" t="str">
            <v>CREDITO PREDIAL PORTUGUES, SA</v>
          </cell>
        </row>
        <row r="11">
          <cell r="A11" t="str">
            <v>331258</v>
          </cell>
          <cell r="B11" t="str">
            <v>Fernanda Maria Neves Barbosa</v>
          </cell>
          <cell r="C11" t="str">
            <v>2001</v>
          </cell>
          <cell r="D11">
            <v>4</v>
          </cell>
          <cell r="E11">
            <v>4</v>
          </cell>
          <cell r="F11" t="str">
            <v>19770522</v>
          </cell>
          <cell r="G11" t="str">
            <v>28</v>
          </cell>
          <cell r="H11" t="str">
            <v>0</v>
          </cell>
          <cell r="I11" t="str">
            <v>Solt.</v>
          </cell>
          <cell r="J11" t="str">
            <v>feminino</v>
          </cell>
          <cell r="K11">
            <v>0</v>
          </cell>
          <cell r="L11" t="str">
            <v>Rua Central, 374 Gens</v>
          </cell>
          <cell r="M11" t="str">
            <v>4515-117</v>
          </cell>
          <cell r="N11" t="str">
            <v>FOZ DO SOUSA</v>
          </cell>
          <cell r="O11" t="str">
            <v>00776000</v>
          </cell>
          <cell r="P11" t="str">
            <v>GESTAO</v>
          </cell>
          <cell r="R11" t="str">
            <v>10972921</v>
          </cell>
          <cell r="S11" t="str">
            <v>19990804</v>
          </cell>
          <cell r="T11" t="str">
            <v>Lisboa</v>
          </cell>
          <cell r="W11" t="str">
            <v>219836213</v>
          </cell>
          <cell r="X11" t="str">
            <v>1783</v>
          </cell>
          <cell r="Y11" t="str">
            <v>0.0</v>
          </cell>
          <cell r="Z11">
            <v>0</v>
          </cell>
          <cell r="AA11" t="str">
            <v>00</v>
          </cell>
          <cell r="AD11" t="str">
            <v>100</v>
          </cell>
          <cell r="AE11" t="str">
            <v>11327474086</v>
          </cell>
          <cell r="AF11" t="str">
            <v>02</v>
          </cell>
          <cell r="AG11" t="str">
            <v>20011221</v>
          </cell>
          <cell r="AH11" t="str">
            <v>DT.Adm.Corr.Antiguid</v>
          </cell>
          <cell r="AI11" t="str">
            <v>1</v>
          </cell>
          <cell r="AJ11" t="str">
            <v>ACTIVOS</v>
          </cell>
          <cell r="AK11" t="str">
            <v>AA</v>
          </cell>
          <cell r="AL11" t="str">
            <v>ACTIVO TEMP.INTEIRO</v>
          </cell>
          <cell r="AM11" t="str">
            <v>J100</v>
          </cell>
          <cell r="AN11" t="str">
            <v>EDPOutsourcing Comercial-N</v>
          </cell>
          <cell r="AO11" t="str">
            <v>J110</v>
          </cell>
          <cell r="AP11" t="str">
            <v>EDPOC-PRT-GnçCr</v>
          </cell>
          <cell r="AQ11" t="str">
            <v>40177171</v>
          </cell>
          <cell r="AR11" t="str">
            <v>70000041</v>
          </cell>
          <cell r="AS11" t="str">
            <v>01L1</v>
          </cell>
          <cell r="AT11" t="str">
            <v>LICENCIADO I</v>
          </cell>
          <cell r="AU11" t="str">
            <v>1</v>
          </cell>
          <cell r="AV11" t="str">
            <v>00040410</v>
          </cell>
          <cell r="AW11" t="str">
            <v>J20502000810</v>
          </cell>
          <cell r="AX11" t="str">
            <v>OCB2B-CT-GA CONTRATAÇÃO</v>
          </cell>
          <cell r="AY11" t="str">
            <v>68907400</v>
          </cell>
          <cell r="AZ11" t="str">
            <v>B2B e Comercial de R</v>
          </cell>
          <cell r="BA11" t="str">
            <v>6890</v>
          </cell>
          <cell r="BB11" t="str">
            <v>EDP Outsourcing Comercial</v>
          </cell>
          <cell r="BC11" t="str">
            <v>6890</v>
          </cell>
          <cell r="BD11" t="str">
            <v>6890</v>
          </cell>
          <cell r="BE11" t="str">
            <v>2800</v>
          </cell>
          <cell r="BF11" t="str">
            <v>6890</v>
          </cell>
          <cell r="BG11" t="str">
            <v>EDP Outsourcing Comercial,SA</v>
          </cell>
          <cell r="BH11" t="str">
            <v>1010</v>
          </cell>
          <cell r="BI11">
            <v>1799</v>
          </cell>
          <cell r="BJ11" t="str">
            <v>F</v>
          </cell>
          <cell r="BK11">
            <v>4</v>
          </cell>
          <cell r="BL11">
            <v>40.44</v>
          </cell>
          <cell r="BM11" t="str">
            <v>LIC 1</v>
          </cell>
          <cell r="BN11" t="str">
            <v>01</v>
          </cell>
          <cell r="BO11" t="str">
            <v>F</v>
          </cell>
          <cell r="BP11" t="str">
            <v>20040101</v>
          </cell>
          <cell r="BQ11" t="str">
            <v>21</v>
          </cell>
          <cell r="BR11" t="str">
            <v>EVOLUCAO AUTOMATICA</v>
          </cell>
          <cell r="BS11" t="str">
            <v>20050101</v>
          </cell>
          <cell r="BW11">
            <v>0</v>
          </cell>
          <cell r="BX11">
            <v>0</v>
          </cell>
          <cell r="BY11">
            <v>0</v>
          </cell>
          <cell r="BZ11">
            <v>0</v>
          </cell>
          <cell r="CA11">
            <v>0</v>
          </cell>
          <cell r="CC11">
            <v>0</v>
          </cell>
          <cell r="CG11">
            <v>0</v>
          </cell>
          <cell r="CK11">
            <v>0</v>
          </cell>
          <cell r="CO11">
            <v>0</v>
          </cell>
          <cell r="CT11">
            <v>0</v>
          </cell>
          <cell r="CU11">
            <v>0</v>
          </cell>
          <cell r="CV11">
            <v>0</v>
          </cell>
          <cell r="CW11">
            <v>0</v>
          </cell>
          <cell r="CX11">
            <v>0</v>
          </cell>
          <cell r="CZ11">
            <v>0</v>
          </cell>
          <cell r="DC11">
            <v>0</v>
          </cell>
          <cell r="DF11">
            <v>0</v>
          </cell>
          <cell r="DI11">
            <v>0</v>
          </cell>
          <cell r="DK11">
            <v>0</v>
          </cell>
          <cell r="DL11">
            <v>0</v>
          </cell>
          <cell r="DN11" t="str">
            <v>21D11</v>
          </cell>
          <cell r="DO11" t="str">
            <v>Flex.T.Int."Escrit"</v>
          </cell>
          <cell r="DP11">
            <v>2</v>
          </cell>
          <cell r="DQ11">
            <v>100</v>
          </cell>
          <cell r="DR11" t="str">
            <v>PT01</v>
          </cell>
          <cell r="DT11" t="str">
            <v>00360094</v>
          </cell>
          <cell r="DU11" t="str">
            <v>CAIXA ECONOMICA MONTEPIO GERAL</v>
          </cell>
        </row>
        <row r="12">
          <cell r="A12" t="str">
            <v>277703</v>
          </cell>
          <cell r="B12" t="str">
            <v>Teresa Maria Branco Costa</v>
          </cell>
          <cell r="C12" t="str">
            <v>1982</v>
          </cell>
          <cell r="D12">
            <v>23</v>
          </cell>
          <cell r="E12">
            <v>23</v>
          </cell>
          <cell r="F12" t="str">
            <v>19571029</v>
          </cell>
          <cell r="G12" t="str">
            <v>47</v>
          </cell>
          <cell r="H12" t="str">
            <v>1</v>
          </cell>
          <cell r="I12" t="str">
            <v>Casado</v>
          </cell>
          <cell r="J12" t="str">
            <v>feminino</v>
          </cell>
          <cell r="K12">
            <v>2</v>
          </cell>
          <cell r="L12" t="str">
            <v>Av.General Humberto Delgado, 149-Bl-1-2.-Dt.</v>
          </cell>
          <cell r="M12" t="str">
            <v>4480-000</v>
          </cell>
          <cell r="N12" t="str">
            <v>VILA DO CONDE</v>
          </cell>
          <cell r="O12" t="str">
            <v>00231023</v>
          </cell>
          <cell r="P12" t="str">
            <v>CURSO GERAL DOS LICEUS</v>
          </cell>
          <cell r="R12" t="str">
            <v>5698254</v>
          </cell>
          <cell r="S12" t="str">
            <v>19940704</v>
          </cell>
          <cell r="T12" t="str">
            <v>PORTO</v>
          </cell>
          <cell r="U12" t="str">
            <v>9803</v>
          </cell>
          <cell r="V12" t="str">
            <v>S.NAC IND ENERGIA-SINDEL</v>
          </cell>
          <cell r="W12" t="str">
            <v>144103630</v>
          </cell>
          <cell r="X12" t="str">
            <v>1902</v>
          </cell>
          <cell r="Y12" t="str">
            <v>0.0</v>
          </cell>
          <cell r="Z12">
            <v>2</v>
          </cell>
          <cell r="AA12" t="str">
            <v>00</v>
          </cell>
          <cell r="AD12" t="str">
            <v>100</v>
          </cell>
          <cell r="AE12" t="str">
            <v>10294252343</v>
          </cell>
          <cell r="AF12" t="str">
            <v>02</v>
          </cell>
          <cell r="AG12" t="str">
            <v>19821001</v>
          </cell>
          <cell r="AH12" t="str">
            <v>DT.Adm.Corr.Antiguid</v>
          </cell>
          <cell r="AI12" t="str">
            <v>1</v>
          </cell>
          <cell r="AJ12" t="str">
            <v>ACTIVOS</v>
          </cell>
          <cell r="AK12" t="str">
            <v>AA</v>
          </cell>
          <cell r="AL12" t="str">
            <v>ACTIVO TEMP.INTEIRO</v>
          </cell>
          <cell r="AM12" t="str">
            <v>J100</v>
          </cell>
          <cell r="AN12" t="str">
            <v>EDPOutsourcing Comercial-N</v>
          </cell>
          <cell r="AO12" t="str">
            <v>J110</v>
          </cell>
          <cell r="AP12" t="str">
            <v>EDPOC-PRT-GnçCr</v>
          </cell>
          <cell r="AQ12" t="str">
            <v>40177365</v>
          </cell>
          <cell r="AR12" t="str">
            <v>70000060</v>
          </cell>
          <cell r="AS12" t="str">
            <v>025.</v>
          </cell>
          <cell r="AT12" t="str">
            <v>ESCRITURARIO COMERCIAL</v>
          </cell>
          <cell r="AU12" t="str">
            <v>4</v>
          </cell>
          <cell r="AV12" t="str">
            <v>00040410</v>
          </cell>
          <cell r="AW12" t="str">
            <v>J20502000810</v>
          </cell>
          <cell r="AX12" t="str">
            <v>OCB2B-CT-GA CONTRATAÇÃO</v>
          </cell>
          <cell r="AY12" t="str">
            <v>68907400</v>
          </cell>
          <cell r="AZ12" t="str">
            <v>B2B e Comercial de R</v>
          </cell>
          <cell r="BA12" t="str">
            <v>6890</v>
          </cell>
          <cell r="BB12" t="str">
            <v>EDP Outsourcing Comercial</v>
          </cell>
          <cell r="BC12" t="str">
            <v>6890</v>
          </cell>
          <cell r="BD12" t="str">
            <v>6890</v>
          </cell>
          <cell r="BE12" t="str">
            <v>2800</v>
          </cell>
          <cell r="BF12" t="str">
            <v>6890</v>
          </cell>
          <cell r="BG12" t="str">
            <v>EDP Outsourcing Comercial,SA</v>
          </cell>
          <cell r="BH12" t="str">
            <v>1010</v>
          </cell>
          <cell r="BI12">
            <v>1160</v>
          </cell>
          <cell r="BJ12" t="str">
            <v>10</v>
          </cell>
          <cell r="BK12">
            <v>23</v>
          </cell>
          <cell r="BL12">
            <v>232.53</v>
          </cell>
          <cell r="BM12" t="str">
            <v>NÍVEL 5</v>
          </cell>
          <cell r="BN12" t="str">
            <v>01</v>
          </cell>
          <cell r="BO12" t="str">
            <v>07</v>
          </cell>
          <cell r="BP12" t="str">
            <v>20040101</v>
          </cell>
          <cell r="BQ12" t="str">
            <v>21</v>
          </cell>
          <cell r="BR12" t="str">
            <v>EVOLUCAO AUTOMATICA</v>
          </cell>
          <cell r="BS12" t="str">
            <v>20050101</v>
          </cell>
          <cell r="BW12">
            <v>0</v>
          </cell>
          <cell r="BX12">
            <v>0</v>
          </cell>
          <cell r="BY12">
            <v>0</v>
          </cell>
          <cell r="BZ12">
            <v>0</v>
          </cell>
          <cell r="CA12">
            <v>0</v>
          </cell>
          <cell r="CC12">
            <v>0</v>
          </cell>
          <cell r="CG12">
            <v>0</v>
          </cell>
          <cell r="CK12">
            <v>0</v>
          </cell>
          <cell r="CO12">
            <v>0</v>
          </cell>
          <cell r="CT12">
            <v>0</v>
          </cell>
          <cell r="CU12">
            <v>0</v>
          </cell>
          <cell r="CV12">
            <v>0</v>
          </cell>
          <cell r="CW12">
            <v>0</v>
          </cell>
          <cell r="CX12">
            <v>0</v>
          </cell>
          <cell r="CZ12">
            <v>0</v>
          </cell>
          <cell r="DC12">
            <v>0</v>
          </cell>
          <cell r="DF12">
            <v>0</v>
          </cell>
          <cell r="DI12">
            <v>0</v>
          </cell>
          <cell r="DK12">
            <v>0</v>
          </cell>
          <cell r="DL12">
            <v>0</v>
          </cell>
          <cell r="DN12" t="str">
            <v>21D11</v>
          </cell>
          <cell r="DO12" t="str">
            <v>Flex.T.Int."Escrit"</v>
          </cell>
          <cell r="DP12">
            <v>2</v>
          </cell>
          <cell r="DQ12">
            <v>100</v>
          </cell>
          <cell r="DR12" t="str">
            <v>PT01</v>
          </cell>
          <cell r="DT12" t="str">
            <v>00350236</v>
          </cell>
          <cell r="DU12" t="str">
            <v>CAIXA GERAL DE DEPOSITOS, SA</v>
          </cell>
        </row>
        <row r="13">
          <cell r="A13" t="str">
            <v>317594</v>
          </cell>
          <cell r="B13" t="str">
            <v>Antonio Batista Couto</v>
          </cell>
          <cell r="C13" t="str">
            <v>1987</v>
          </cell>
          <cell r="D13">
            <v>18</v>
          </cell>
          <cell r="E13">
            <v>18</v>
          </cell>
          <cell r="F13" t="str">
            <v>19660829</v>
          </cell>
          <cell r="G13" t="str">
            <v>38</v>
          </cell>
          <cell r="H13" t="str">
            <v>0</v>
          </cell>
          <cell r="I13" t="str">
            <v>Solt.</v>
          </cell>
          <cell r="J13" t="str">
            <v>masculino</v>
          </cell>
          <cell r="K13">
            <v>0</v>
          </cell>
          <cell r="L13" t="str">
            <v>R N Senhora dos Aflitos 866   Sandim</v>
          </cell>
          <cell r="M13" t="str">
            <v>4415-887</v>
          </cell>
          <cell r="N13" t="str">
            <v>SANDIM</v>
          </cell>
          <cell r="O13" t="str">
            <v>00231001</v>
          </cell>
          <cell r="P13" t="str">
            <v>CURSO GERAL LICEAL</v>
          </cell>
          <cell r="R13" t="str">
            <v>7376204</v>
          </cell>
          <cell r="S13" t="str">
            <v>19971027</v>
          </cell>
          <cell r="T13" t="str">
            <v>LISBOA</v>
          </cell>
          <cell r="U13" t="str">
            <v>9803</v>
          </cell>
          <cell r="V13" t="str">
            <v>S.NAC IND ENERGIA-SINDEL</v>
          </cell>
          <cell r="W13" t="str">
            <v>184318351</v>
          </cell>
          <cell r="X13" t="str">
            <v>3581</v>
          </cell>
          <cell r="Y13" t="str">
            <v>0.0</v>
          </cell>
          <cell r="Z13">
            <v>0</v>
          </cell>
          <cell r="AA13" t="str">
            <v>00</v>
          </cell>
          <cell r="AD13" t="str">
            <v>100</v>
          </cell>
          <cell r="AE13" t="str">
            <v>11323403139</v>
          </cell>
          <cell r="AF13" t="str">
            <v>02</v>
          </cell>
          <cell r="AG13" t="str">
            <v>19870302</v>
          </cell>
          <cell r="AH13" t="str">
            <v>DT.Adm.Corr.Antiguid</v>
          </cell>
          <cell r="AI13" t="str">
            <v>1</v>
          </cell>
          <cell r="AJ13" t="str">
            <v>ACTIVOS</v>
          </cell>
          <cell r="AK13" t="str">
            <v>AA</v>
          </cell>
          <cell r="AL13" t="str">
            <v>ACTIVO TEMP.INTEIRO</v>
          </cell>
          <cell r="AM13" t="str">
            <v>J100</v>
          </cell>
          <cell r="AN13" t="str">
            <v>EDPOutsourcing Comercial-N</v>
          </cell>
          <cell r="AO13" t="str">
            <v>J110</v>
          </cell>
          <cell r="AP13" t="str">
            <v>EDPOC-PRT-GnçCr</v>
          </cell>
          <cell r="AQ13" t="str">
            <v>40176815</v>
          </cell>
          <cell r="AR13" t="str">
            <v>70000022</v>
          </cell>
          <cell r="AS13" t="str">
            <v>014.</v>
          </cell>
          <cell r="AT13" t="str">
            <v>TECNICO COMERCIAL</v>
          </cell>
          <cell r="AU13" t="str">
            <v>4</v>
          </cell>
          <cell r="AV13" t="str">
            <v>00040410</v>
          </cell>
          <cell r="AW13" t="str">
            <v>J20502000810</v>
          </cell>
          <cell r="AX13" t="str">
            <v>OCB2B-CT-GA CONTRATAÇÃO</v>
          </cell>
          <cell r="AY13" t="str">
            <v>68907400</v>
          </cell>
          <cell r="AZ13" t="str">
            <v>B2B e Comercial de R</v>
          </cell>
          <cell r="BA13" t="str">
            <v>6890</v>
          </cell>
          <cell r="BB13" t="str">
            <v>EDP Outsourcing Comercial</v>
          </cell>
          <cell r="BC13" t="str">
            <v>6890</v>
          </cell>
          <cell r="BD13" t="str">
            <v>6890</v>
          </cell>
          <cell r="BE13" t="str">
            <v>2800</v>
          </cell>
          <cell r="BF13" t="str">
            <v>6890</v>
          </cell>
          <cell r="BG13" t="str">
            <v>EDP Outsourcing Comercial,SA</v>
          </cell>
          <cell r="BH13" t="str">
            <v>1010</v>
          </cell>
          <cell r="BI13">
            <v>1160</v>
          </cell>
          <cell r="BJ13" t="str">
            <v>10</v>
          </cell>
          <cell r="BK13">
            <v>18</v>
          </cell>
          <cell r="BL13">
            <v>181.98</v>
          </cell>
          <cell r="BM13" t="str">
            <v>NÍVEL 4</v>
          </cell>
          <cell r="BN13" t="str">
            <v>00</v>
          </cell>
          <cell r="BO13" t="str">
            <v>04</v>
          </cell>
          <cell r="BP13" t="str">
            <v>20040110</v>
          </cell>
          <cell r="BQ13" t="str">
            <v>33</v>
          </cell>
          <cell r="BR13" t="str">
            <v>NOMEACAO</v>
          </cell>
          <cell r="BS13" t="str">
            <v>20050101</v>
          </cell>
          <cell r="BW13">
            <v>0</v>
          </cell>
          <cell r="BX13">
            <v>0</v>
          </cell>
          <cell r="BY13">
            <v>0</v>
          </cell>
          <cell r="BZ13">
            <v>0</v>
          </cell>
          <cell r="CA13">
            <v>0</v>
          </cell>
          <cell r="CC13">
            <v>0</v>
          </cell>
          <cell r="CG13">
            <v>0</v>
          </cell>
          <cell r="CK13">
            <v>0</v>
          </cell>
          <cell r="CO13">
            <v>0</v>
          </cell>
          <cell r="CT13">
            <v>0</v>
          </cell>
          <cell r="CU13">
            <v>0</v>
          </cell>
          <cell r="CV13">
            <v>0</v>
          </cell>
          <cell r="CW13">
            <v>0</v>
          </cell>
          <cell r="CX13">
            <v>0</v>
          </cell>
          <cell r="CZ13">
            <v>0</v>
          </cell>
          <cell r="DC13">
            <v>0</v>
          </cell>
          <cell r="DF13">
            <v>0</v>
          </cell>
          <cell r="DI13">
            <v>0</v>
          </cell>
          <cell r="DK13">
            <v>0</v>
          </cell>
          <cell r="DL13">
            <v>0</v>
          </cell>
          <cell r="DN13" t="str">
            <v>21D11</v>
          </cell>
          <cell r="DO13" t="str">
            <v>Flex.T.Int."Escrit"</v>
          </cell>
          <cell r="DP13">
            <v>2</v>
          </cell>
          <cell r="DQ13">
            <v>100</v>
          </cell>
          <cell r="DR13" t="str">
            <v>PT01</v>
          </cell>
          <cell r="DT13" t="str">
            <v>00180000</v>
          </cell>
          <cell r="DU13" t="str">
            <v>BANCO TOTTA &amp; ACORES, SA</v>
          </cell>
        </row>
        <row r="14">
          <cell r="A14" t="str">
            <v>309338</v>
          </cell>
          <cell r="B14" t="str">
            <v>Fernando Manuel Almeida Rodrigues Silva Couto</v>
          </cell>
          <cell r="C14" t="str">
            <v>1982</v>
          </cell>
          <cell r="D14">
            <v>23</v>
          </cell>
          <cell r="E14">
            <v>23</v>
          </cell>
          <cell r="F14" t="str">
            <v>19620202</v>
          </cell>
          <cell r="G14" t="str">
            <v>43</v>
          </cell>
          <cell r="H14" t="str">
            <v>1</v>
          </cell>
          <cell r="I14" t="str">
            <v>Casado</v>
          </cell>
          <cell r="J14" t="str">
            <v>masculino</v>
          </cell>
          <cell r="K14">
            <v>2</v>
          </cell>
          <cell r="L14" t="str">
            <v>r.38 nº.308 - 3ºdto Anta - Espinho ( r.António Silva D</v>
          </cell>
          <cell r="M14" t="str">
            <v>4500-352</v>
          </cell>
          <cell r="N14" t="str">
            <v>ESPINHO</v>
          </cell>
          <cell r="O14" t="str">
            <v>00233023</v>
          </cell>
          <cell r="P14" t="str">
            <v>C.GERAL UNIFICADO(9 ANO ESCOL)</v>
          </cell>
          <cell r="R14" t="str">
            <v>6039349</v>
          </cell>
          <cell r="S14" t="str">
            <v>19860321</v>
          </cell>
          <cell r="T14" t="str">
            <v>LISBOA</v>
          </cell>
          <cell r="U14" t="str">
            <v>9803</v>
          </cell>
          <cell r="V14" t="str">
            <v>S.NAC IND ENERGIA-SINDEL</v>
          </cell>
          <cell r="W14" t="str">
            <v>164513396</v>
          </cell>
          <cell r="X14" t="str">
            <v>0078</v>
          </cell>
          <cell r="Y14" t="str">
            <v>0.0</v>
          </cell>
          <cell r="Z14">
            <v>2</v>
          </cell>
          <cell r="AA14" t="str">
            <v>00</v>
          </cell>
          <cell r="AD14" t="str">
            <v>100</v>
          </cell>
          <cell r="AE14" t="str">
            <v>11321787055</v>
          </cell>
          <cell r="AF14" t="str">
            <v>02</v>
          </cell>
          <cell r="AG14" t="str">
            <v>19821015</v>
          </cell>
          <cell r="AH14" t="str">
            <v>DT.Adm.Corr.Antiguid</v>
          </cell>
          <cell r="AI14" t="str">
            <v>1</v>
          </cell>
          <cell r="AJ14" t="str">
            <v>ACTIVOS</v>
          </cell>
          <cell r="AK14" t="str">
            <v>AA</v>
          </cell>
          <cell r="AL14" t="str">
            <v>ACTIVO TEMP.INTEIRO</v>
          </cell>
          <cell r="AM14" t="str">
            <v>J100</v>
          </cell>
          <cell r="AN14" t="str">
            <v>EDPOutsourcing Comercial-N</v>
          </cell>
          <cell r="AO14" t="str">
            <v>J110</v>
          </cell>
          <cell r="AP14" t="str">
            <v>EDPOC-PRT-GnçCr</v>
          </cell>
          <cell r="AQ14" t="str">
            <v>40177347</v>
          </cell>
          <cell r="AR14" t="str">
            <v>70000022</v>
          </cell>
          <cell r="AS14" t="str">
            <v>014.</v>
          </cell>
          <cell r="AT14" t="str">
            <v>TECNICO COMERCIAL</v>
          </cell>
          <cell r="AU14" t="str">
            <v>4</v>
          </cell>
          <cell r="AV14" t="str">
            <v>00040410</v>
          </cell>
          <cell r="AW14" t="str">
            <v>J20502000810</v>
          </cell>
          <cell r="AX14" t="str">
            <v>OCB2B-CT-GA CONTRATAÇÃO</v>
          </cell>
          <cell r="AY14" t="str">
            <v>68907400</v>
          </cell>
          <cell r="AZ14" t="str">
            <v>B2B e Comercial de R</v>
          </cell>
          <cell r="BA14" t="str">
            <v>6890</v>
          </cell>
          <cell r="BB14" t="str">
            <v>EDP Outsourcing Comercial</v>
          </cell>
          <cell r="BC14" t="str">
            <v>6890</v>
          </cell>
          <cell r="BD14" t="str">
            <v>6890</v>
          </cell>
          <cell r="BE14" t="str">
            <v>2800</v>
          </cell>
          <cell r="BF14" t="str">
            <v>6890</v>
          </cell>
          <cell r="BG14" t="str">
            <v>EDP Outsourcing Comercial,SA</v>
          </cell>
          <cell r="BH14" t="str">
            <v>1010</v>
          </cell>
          <cell r="BI14">
            <v>1247</v>
          </cell>
          <cell r="BJ14" t="str">
            <v>11</v>
          </cell>
          <cell r="BK14">
            <v>23</v>
          </cell>
          <cell r="BL14">
            <v>232.53</v>
          </cell>
          <cell r="BM14" t="str">
            <v>NÍVEL 4</v>
          </cell>
          <cell r="BN14" t="str">
            <v>02</v>
          </cell>
          <cell r="BO14" t="str">
            <v>05</v>
          </cell>
          <cell r="BP14" t="str">
            <v>20030101</v>
          </cell>
          <cell r="BQ14" t="str">
            <v>21</v>
          </cell>
          <cell r="BR14" t="str">
            <v>EVOLUCAO AUTOMATICA</v>
          </cell>
          <cell r="BS14" t="str">
            <v>20050101</v>
          </cell>
          <cell r="BW14">
            <v>0</v>
          </cell>
          <cell r="BX14">
            <v>0</v>
          </cell>
          <cell r="BY14">
            <v>0</v>
          </cell>
          <cell r="BZ14">
            <v>0</v>
          </cell>
          <cell r="CA14">
            <v>0</v>
          </cell>
          <cell r="CC14">
            <v>0</v>
          </cell>
          <cell r="CG14">
            <v>0</v>
          </cell>
          <cell r="CK14">
            <v>0</v>
          </cell>
          <cell r="CO14">
            <v>0</v>
          </cell>
          <cell r="CT14">
            <v>0</v>
          </cell>
          <cell r="CU14">
            <v>0</v>
          </cell>
          <cell r="CV14">
            <v>0</v>
          </cell>
          <cell r="CW14">
            <v>0</v>
          </cell>
          <cell r="CX14">
            <v>0</v>
          </cell>
          <cell r="CZ14">
            <v>0</v>
          </cell>
          <cell r="DC14">
            <v>0</v>
          </cell>
          <cell r="DF14">
            <v>0</v>
          </cell>
          <cell r="DI14">
            <v>0</v>
          </cell>
          <cell r="DK14">
            <v>0</v>
          </cell>
          <cell r="DL14">
            <v>0</v>
          </cell>
          <cell r="DN14" t="str">
            <v>21D11</v>
          </cell>
          <cell r="DO14" t="str">
            <v>Flex.T.Int."Escrit"</v>
          </cell>
          <cell r="DP14">
            <v>2</v>
          </cell>
          <cell r="DQ14">
            <v>100</v>
          </cell>
          <cell r="DR14" t="str">
            <v>PT01</v>
          </cell>
          <cell r="DT14" t="str">
            <v>00350285</v>
          </cell>
          <cell r="DU14" t="str">
            <v>CAIXA GERAL DE DEPOSITOS, SA</v>
          </cell>
        </row>
        <row r="15">
          <cell r="A15" t="str">
            <v>247790</v>
          </cell>
          <cell r="B15" t="str">
            <v>Antonio Silva Ferreira</v>
          </cell>
          <cell r="C15" t="str">
            <v>1974</v>
          </cell>
          <cell r="D15">
            <v>31</v>
          </cell>
          <cell r="E15">
            <v>31</v>
          </cell>
          <cell r="F15" t="str">
            <v>19570416</v>
          </cell>
          <cell r="G15" t="str">
            <v>48</v>
          </cell>
          <cell r="H15" t="str">
            <v>1</v>
          </cell>
          <cell r="I15" t="str">
            <v>Casado</v>
          </cell>
          <cell r="J15" t="str">
            <v>masculino</v>
          </cell>
          <cell r="K15">
            <v>1</v>
          </cell>
          <cell r="L15" t="str">
            <v>Av Misericordia 211-6 Frente  S. João Madeira</v>
          </cell>
          <cell r="M15" t="str">
            <v>3700-000</v>
          </cell>
          <cell r="N15" t="str">
            <v>SÃO JOÃO DA MADEIRA</v>
          </cell>
          <cell r="O15" t="str">
            <v>00241132</v>
          </cell>
          <cell r="P15" t="str">
            <v>CURSO COMPLEMENTAR DOS LICEUS</v>
          </cell>
          <cell r="R15" t="str">
            <v>4905176</v>
          </cell>
          <cell r="S15" t="str">
            <v>19910708</v>
          </cell>
          <cell r="T15" t="str">
            <v>LISBOA</v>
          </cell>
          <cell r="U15" t="str">
            <v>9803</v>
          </cell>
          <cell r="V15" t="str">
            <v>S.NAC IND ENERGIA-SINDEL</v>
          </cell>
          <cell r="W15" t="str">
            <v>101314337</v>
          </cell>
          <cell r="X15" t="str">
            <v>0167</v>
          </cell>
          <cell r="Y15" t="str">
            <v>0.0</v>
          </cell>
          <cell r="Z15">
            <v>1</v>
          </cell>
          <cell r="AA15" t="str">
            <v>00</v>
          </cell>
          <cell r="AC15" t="str">
            <v>X</v>
          </cell>
          <cell r="AD15" t="str">
            <v>100</v>
          </cell>
          <cell r="AE15" t="str">
            <v>11163988206</v>
          </cell>
          <cell r="AF15" t="str">
            <v>02</v>
          </cell>
          <cell r="AG15" t="str">
            <v>19740708</v>
          </cell>
          <cell r="AH15" t="str">
            <v>DT.Adm.Corr.Antiguid</v>
          </cell>
          <cell r="AI15" t="str">
            <v>1</v>
          </cell>
          <cell r="AJ15" t="str">
            <v>ACTIVOS</v>
          </cell>
          <cell r="AK15" t="str">
            <v>AA</v>
          </cell>
          <cell r="AL15" t="str">
            <v>ACTIVO TEMP.INTEIRO</v>
          </cell>
          <cell r="AM15" t="str">
            <v>J100</v>
          </cell>
          <cell r="AN15" t="str">
            <v>EDPOutsourcing Comercial-N</v>
          </cell>
          <cell r="AO15" t="str">
            <v>J110</v>
          </cell>
          <cell r="AP15" t="str">
            <v>EDPOC-PRT-GnçCr</v>
          </cell>
          <cell r="AQ15" t="str">
            <v>40177047</v>
          </cell>
          <cell r="AR15" t="str">
            <v>70000022</v>
          </cell>
          <cell r="AS15" t="str">
            <v>014.</v>
          </cell>
          <cell r="AT15" t="str">
            <v>TECNICO COMERCIAL</v>
          </cell>
          <cell r="AU15" t="str">
            <v>4</v>
          </cell>
          <cell r="AV15" t="str">
            <v>00040410</v>
          </cell>
          <cell r="AW15" t="str">
            <v>J20502000810</v>
          </cell>
          <cell r="AX15" t="str">
            <v>OCB2B-CT-GA CONTRATAÇÃO</v>
          </cell>
          <cell r="AY15" t="str">
            <v>68907400</v>
          </cell>
          <cell r="AZ15" t="str">
            <v>B2B e Comercial de R</v>
          </cell>
          <cell r="BA15" t="str">
            <v>6890</v>
          </cell>
          <cell r="BB15" t="str">
            <v>EDP Outsourcing Comercial</v>
          </cell>
          <cell r="BC15" t="str">
            <v>6890</v>
          </cell>
          <cell r="BD15" t="str">
            <v>6890</v>
          </cell>
          <cell r="BE15" t="str">
            <v>2800</v>
          </cell>
          <cell r="BF15" t="str">
            <v>6890</v>
          </cell>
          <cell r="BG15" t="str">
            <v>EDP Outsourcing Comercial,SA</v>
          </cell>
          <cell r="BH15" t="str">
            <v>1010</v>
          </cell>
          <cell r="BI15">
            <v>1520</v>
          </cell>
          <cell r="BJ15" t="str">
            <v>14</v>
          </cell>
          <cell r="BK15">
            <v>31</v>
          </cell>
          <cell r="BL15">
            <v>313.41000000000003</v>
          </cell>
          <cell r="BM15" t="str">
            <v>NÍVEL 4</v>
          </cell>
          <cell r="BN15" t="str">
            <v>01</v>
          </cell>
          <cell r="BO15" t="str">
            <v>08</v>
          </cell>
          <cell r="BP15" t="str">
            <v>20040101</v>
          </cell>
          <cell r="BQ15" t="str">
            <v>21</v>
          </cell>
          <cell r="BR15" t="str">
            <v>EVOLUCAO AUTOMATICA</v>
          </cell>
          <cell r="BS15" t="str">
            <v>20050101</v>
          </cell>
          <cell r="BW15">
            <v>0</v>
          </cell>
          <cell r="BX15">
            <v>0</v>
          </cell>
          <cell r="BY15">
            <v>0</v>
          </cell>
          <cell r="BZ15">
            <v>0</v>
          </cell>
          <cell r="CA15">
            <v>0</v>
          </cell>
          <cell r="CC15">
            <v>0</v>
          </cell>
          <cell r="CG15">
            <v>0</v>
          </cell>
          <cell r="CK15">
            <v>0</v>
          </cell>
          <cell r="CO15">
            <v>0</v>
          </cell>
          <cell r="CT15">
            <v>0</v>
          </cell>
          <cell r="CU15">
            <v>0</v>
          </cell>
          <cell r="CV15">
            <v>0</v>
          </cell>
          <cell r="CW15">
            <v>0</v>
          </cell>
          <cell r="CX15">
            <v>0</v>
          </cell>
          <cell r="CZ15">
            <v>0</v>
          </cell>
          <cell r="DC15">
            <v>0</v>
          </cell>
          <cell r="DF15">
            <v>0</v>
          </cell>
          <cell r="DI15">
            <v>0</v>
          </cell>
          <cell r="DK15">
            <v>0</v>
          </cell>
          <cell r="DL15">
            <v>0</v>
          </cell>
          <cell r="DN15" t="str">
            <v>21D11</v>
          </cell>
          <cell r="DO15" t="str">
            <v>Flex.T.Int."Escrit"</v>
          </cell>
          <cell r="DP15">
            <v>2</v>
          </cell>
          <cell r="DQ15">
            <v>100</v>
          </cell>
          <cell r="DR15" t="str">
            <v>PT01</v>
          </cell>
          <cell r="DT15" t="str">
            <v>00330000</v>
          </cell>
          <cell r="DU15" t="str">
            <v>BANCO COMERCIAL PORTUGUES, SA</v>
          </cell>
        </row>
        <row r="16">
          <cell r="A16" t="str">
            <v>248479</v>
          </cell>
          <cell r="B16" t="str">
            <v>Jose Fernando Silva Ferreira</v>
          </cell>
          <cell r="C16" t="str">
            <v>1981</v>
          </cell>
          <cell r="D16">
            <v>24</v>
          </cell>
          <cell r="E16">
            <v>24</v>
          </cell>
          <cell r="F16" t="str">
            <v>19600316</v>
          </cell>
          <cell r="G16" t="str">
            <v>45</v>
          </cell>
          <cell r="H16" t="str">
            <v>0</v>
          </cell>
          <cell r="I16" t="str">
            <v>Solt.</v>
          </cell>
          <cell r="J16" t="str">
            <v>masculino</v>
          </cell>
          <cell r="K16">
            <v>2</v>
          </cell>
          <cell r="L16" t="str">
            <v>Urb Serrado Rua 1 N.º 34</v>
          </cell>
          <cell r="M16" t="str">
            <v>4535-334</v>
          </cell>
          <cell r="N16" t="str">
            <v>PAÇOS DE BRANDÃO</v>
          </cell>
          <cell r="O16" t="str">
            <v>00244093</v>
          </cell>
          <cell r="P16" t="str">
            <v>12.ANO-SECRETARIO</v>
          </cell>
          <cell r="R16" t="str">
            <v>5526474</v>
          </cell>
          <cell r="S16" t="str">
            <v>20011024</v>
          </cell>
          <cell r="T16" t="str">
            <v>LISBOA</v>
          </cell>
          <cell r="U16" t="str">
            <v>9803</v>
          </cell>
          <cell r="V16" t="str">
            <v>S.NAC IND ENERGIA-SINDEL</v>
          </cell>
          <cell r="W16" t="str">
            <v>159953693</v>
          </cell>
          <cell r="X16" t="str">
            <v>4170</v>
          </cell>
          <cell r="Y16" t="str">
            <v>0.0</v>
          </cell>
          <cell r="Z16">
            <v>2</v>
          </cell>
          <cell r="AA16" t="str">
            <v>00</v>
          </cell>
          <cell r="AD16" t="str">
            <v>100</v>
          </cell>
          <cell r="AE16" t="str">
            <v>11162525501</v>
          </cell>
          <cell r="AF16" t="str">
            <v>02</v>
          </cell>
          <cell r="AG16" t="str">
            <v>19810901</v>
          </cell>
          <cell r="AH16" t="str">
            <v>DT.Adm.Corr.Antiguid</v>
          </cell>
          <cell r="AI16" t="str">
            <v>1</v>
          </cell>
          <cell r="AJ16" t="str">
            <v>ACTIVOS</v>
          </cell>
          <cell r="AK16" t="str">
            <v>AA</v>
          </cell>
          <cell r="AL16" t="str">
            <v>ACTIVO TEMP.INTEIRO</v>
          </cell>
          <cell r="AM16" t="str">
            <v>J100</v>
          </cell>
          <cell r="AN16" t="str">
            <v>EDPOutsourcing Comercial-N</v>
          </cell>
          <cell r="AO16" t="str">
            <v>J110</v>
          </cell>
          <cell r="AP16" t="str">
            <v>EDPOC-PRT-GnçCr</v>
          </cell>
          <cell r="AQ16" t="str">
            <v>40177048</v>
          </cell>
          <cell r="AR16" t="str">
            <v>70000060</v>
          </cell>
          <cell r="AS16" t="str">
            <v>025.</v>
          </cell>
          <cell r="AT16" t="str">
            <v>ESCRITURARIO COMERCIAL</v>
          </cell>
          <cell r="AU16" t="str">
            <v>4</v>
          </cell>
          <cell r="AV16" t="str">
            <v>00040410</v>
          </cell>
          <cell r="AW16" t="str">
            <v>J20502000810</v>
          </cell>
          <cell r="AX16" t="str">
            <v>OCB2B-CT-GA CONTRATAÇÃO</v>
          </cell>
          <cell r="AY16" t="str">
            <v>68907400</v>
          </cell>
          <cell r="AZ16" t="str">
            <v>B2B e Comercial de R</v>
          </cell>
          <cell r="BA16" t="str">
            <v>6890</v>
          </cell>
          <cell r="BB16" t="str">
            <v>EDP Outsourcing Comercial</v>
          </cell>
          <cell r="BC16" t="str">
            <v>6890</v>
          </cell>
          <cell r="BD16" t="str">
            <v>6890</v>
          </cell>
          <cell r="BE16" t="str">
            <v>2800</v>
          </cell>
          <cell r="BF16" t="str">
            <v>6890</v>
          </cell>
          <cell r="BG16" t="str">
            <v>EDP Outsourcing Comercial,SA</v>
          </cell>
          <cell r="BH16" t="str">
            <v>1010</v>
          </cell>
          <cell r="BI16">
            <v>1079</v>
          </cell>
          <cell r="BJ16" t="str">
            <v>09</v>
          </cell>
          <cell r="BK16">
            <v>24</v>
          </cell>
          <cell r="BL16">
            <v>242.64</v>
          </cell>
          <cell r="BM16" t="str">
            <v>NÍVEL 5</v>
          </cell>
          <cell r="BN16" t="str">
            <v>01</v>
          </cell>
          <cell r="BO16" t="str">
            <v>06</v>
          </cell>
          <cell r="BP16" t="str">
            <v>20040101</v>
          </cell>
          <cell r="BQ16" t="str">
            <v>21</v>
          </cell>
          <cell r="BR16" t="str">
            <v>EVOLUCAO AUTOMATICA</v>
          </cell>
          <cell r="BS16" t="str">
            <v>20050101</v>
          </cell>
          <cell r="BW16">
            <v>0</v>
          </cell>
          <cell r="BX16">
            <v>0</v>
          </cell>
          <cell r="BY16">
            <v>0</v>
          </cell>
          <cell r="BZ16">
            <v>0</v>
          </cell>
          <cell r="CA16">
            <v>0</v>
          </cell>
          <cell r="CC16">
            <v>0</v>
          </cell>
          <cell r="CG16">
            <v>0</v>
          </cell>
          <cell r="CK16">
            <v>0</v>
          </cell>
          <cell r="CO16">
            <v>0</v>
          </cell>
          <cell r="CT16">
            <v>0</v>
          </cell>
          <cell r="CU16">
            <v>0</v>
          </cell>
          <cell r="CV16">
            <v>0</v>
          </cell>
          <cell r="CW16">
            <v>0</v>
          </cell>
          <cell r="CX16">
            <v>0</v>
          </cell>
          <cell r="CZ16">
            <v>0</v>
          </cell>
          <cell r="DC16">
            <v>0</v>
          </cell>
          <cell r="DF16">
            <v>0</v>
          </cell>
          <cell r="DI16">
            <v>0</v>
          </cell>
          <cell r="DK16">
            <v>0</v>
          </cell>
          <cell r="DL16">
            <v>0</v>
          </cell>
          <cell r="DN16" t="str">
            <v>21D11</v>
          </cell>
          <cell r="DO16" t="str">
            <v>Flex.T.Int."Escrit"</v>
          </cell>
          <cell r="DP16">
            <v>2</v>
          </cell>
          <cell r="DQ16">
            <v>100</v>
          </cell>
          <cell r="DR16" t="str">
            <v>PT01</v>
          </cell>
          <cell r="DT16" t="str">
            <v>00330000</v>
          </cell>
          <cell r="DU16" t="str">
            <v>BANCO COMERCIAL PORTUGUES, SA</v>
          </cell>
        </row>
        <row r="17">
          <cell r="A17" t="str">
            <v>291226</v>
          </cell>
          <cell r="B17" t="str">
            <v>Fernando Antonio Castro Jesus</v>
          </cell>
          <cell r="C17" t="str">
            <v>1983</v>
          </cell>
          <cell r="D17">
            <v>22</v>
          </cell>
          <cell r="E17">
            <v>22</v>
          </cell>
          <cell r="F17" t="str">
            <v>19630625</v>
          </cell>
          <cell r="G17" t="str">
            <v>42</v>
          </cell>
          <cell r="H17" t="str">
            <v>1</v>
          </cell>
          <cell r="I17" t="str">
            <v>Casado</v>
          </cell>
          <cell r="J17" t="str">
            <v>masculino</v>
          </cell>
          <cell r="K17">
            <v>0</v>
          </cell>
          <cell r="L17" t="str">
            <v>Av Fernão Magalhães, 1154 1 E</v>
          </cell>
          <cell r="M17" t="str">
            <v>4350-156</v>
          </cell>
          <cell r="N17" t="str">
            <v>PORTO</v>
          </cell>
          <cell r="O17" t="str">
            <v>00243152</v>
          </cell>
          <cell r="P17" t="str">
            <v>11 ANO TEXTIL</v>
          </cell>
          <cell r="R17" t="str">
            <v>5900828</v>
          </cell>
          <cell r="S17" t="str">
            <v>19990526</v>
          </cell>
          <cell r="T17" t="str">
            <v>PORTO</v>
          </cell>
          <cell r="U17" t="str">
            <v>9804</v>
          </cell>
          <cell r="V17" t="str">
            <v>SIND ENERGIA - SINERGIA</v>
          </cell>
          <cell r="W17" t="str">
            <v>142771406</v>
          </cell>
          <cell r="X17" t="str">
            <v>3174</v>
          </cell>
          <cell r="Y17" t="str">
            <v>0.0</v>
          </cell>
          <cell r="Z17">
            <v>1</v>
          </cell>
          <cell r="AA17" t="str">
            <v>00</v>
          </cell>
          <cell r="AC17" t="str">
            <v>X</v>
          </cell>
          <cell r="AD17" t="str">
            <v>100</v>
          </cell>
          <cell r="AE17" t="str">
            <v>11267974943</v>
          </cell>
          <cell r="AF17" t="str">
            <v>02</v>
          </cell>
          <cell r="AG17" t="str">
            <v>19830720</v>
          </cell>
          <cell r="AH17" t="str">
            <v>DT.Adm.Corr.Antiguid</v>
          </cell>
          <cell r="AI17" t="str">
            <v>1</v>
          </cell>
          <cell r="AJ17" t="str">
            <v>ACTIVOS</v>
          </cell>
          <cell r="AK17" t="str">
            <v>AA</v>
          </cell>
          <cell r="AL17" t="str">
            <v>ACTIVO TEMP.INTEIRO</v>
          </cell>
          <cell r="AM17" t="str">
            <v>J100</v>
          </cell>
          <cell r="AN17" t="str">
            <v>EDPOutsourcing Comercial-N</v>
          </cell>
          <cell r="AO17" t="str">
            <v>J110</v>
          </cell>
          <cell r="AP17" t="str">
            <v>EDPOC-PRT-GnçCr</v>
          </cell>
          <cell r="AQ17" t="str">
            <v>40177050</v>
          </cell>
          <cell r="AR17" t="str">
            <v>70000060</v>
          </cell>
          <cell r="AS17" t="str">
            <v>025.</v>
          </cell>
          <cell r="AT17" t="str">
            <v>ESCRITURARIO COMERCIAL</v>
          </cell>
          <cell r="AU17" t="str">
            <v>4</v>
          </cell>
          <cell r="AV17" t="str">
            <v>00040410</v>
          </cell>
          <cell r="AW17" t="str">
            <v>J20502000810</v>
          </cell>
          <cell r="AX17" t="str">
            <v>OCB2B-CT-GA CONTRATAÇÃO</v>
          </cell>
          <cell r="AY17" t="str">
            <v>68907400</v>
          </cell>
          <cell r="AZ17" t="str">
            <v>B2B e Comercial de R</v>
          </cell>
          <cell r="BA17" t="str">
            <v>6890</v>
          </cell>
          <cell r="BB17" t="str">
            <v>EDP Outsourcing Comercial</v>
          </cell>
          <cell r="BC17" t="str">
            <v>6890</v>
          </cell>
          <cell r="BD17" t="str">
            <v>6890</v>
          </cell>
          <cell r="BE17" t="str">
            <v>2800</v>
          </cell>
          <cell r="BF17" t="str">
            <v>6890</v>
          </cell>
          <cell r="BG17" t="str">
            <v>EDP Outsourcing Comercial,SA</v>
          </cell>
          <cell r="BH17" t="str">
            <v>1010</v>
          </cell>
          <cell r="BI17">
            <v>1079</v>
          </cell>
          <cell r="BJ17" t="str">
            <v>09</v>
          </cell>
          <cell r="BK17">
            <v>22</v>
          </cell>
          <cell r="BL17">
            <v>222.42</v>
          </cell>
          <cell r="BM17" t="str">
            <v>NÍVEL 5</v>
          </cell>
          <cell r="BN17" t="str">
            <v>02</v>
          </cell>
          <cell r="BO17" t="str">
            <v>06</v>
          </cell>
          <cell r="BP17" t="str">
            <v>20030101</v>
          </cell>
          <cell r="BQ17" t="str">
            <v>21</v>
          </cell>
          <cell r="BR17" t="str">
            <v>EVOLUCAO AUTOMATICA</v>
          </cell>
          <cell r="BS17" t="str">
            <v>20050101</v>
          </cell>
          <cell r="BW17">
            <v>0</v>
          </cell>
          <cell r="BX17">
            <v>0</v>
          </cell>
          <cell r="BY17">
            <v>0</v>
          </cell>
          <cell r="BZ17">
            <v>0</v>
          </cell>
          <cell r="CA17">
            <v>0</v>
          </cell>
          <cell r="CC17">
            <v>0</v>
          </cell>
          <cell r="CG17">
            <v>0</v>
          </cell>
          <cell r="CK17">
            <v>0</v>
          </cell>
          <cell r="CO17">
            <v>0</v>
          </cell>
          <cell r="CT17">
            <v>0</v>
          </cell>
          <cell r="CU17">
            <v>0</v>
          </cell>
          <cell r="CV17">
            <v>0</v>
          </cell>
          <cell r="CW17">
            <v>0</v>
          </cell>
          <cell r="CX17">
            <v>0</v>
          </cell>
          <cell r="CZ17">
            <v>0</v>
          </cell>
          <cell r="DC17">
            <v>0</v>
          </cell>
          <cell r="DF17">
            <v>0</v>
          </cell>
          <cell r="DI17">
            <v>0</v>
          </cell>
          <cell r="DK17">
            <v>0</v>
          </cell>
          <cell r="DL17">
            <v>0</v>
          </cell>
          <cell r="DN17" t="str">
            <v>21D11</v>
          </cell>
          <cell r="DO17" t="str">
            <v>Flex.T.Int."Escrit"</v>
          </cell>
          <cell r="DP17">
            <v>2</v>
          </cell>
          <cell r="DQ17">
            <v>100</v>
          </cell>
          <cell r="DR17" t="str">
            <v>PT01</v>
          </cell>
          <cell r="DT17" t="str">
            <v>00350196</v>
          </cell>
          <cell r="DU17" t="str">
            <v>CAIXA GERAL DE DEPOSITOS, SA</v>
          </cell>
        </row>
        <row r="18">
          <cell r="A18" t="str">
            <v>277975</v>
          </cell>
          <cell r="B18" t="str">
            <v>Adelino Francisco Oliveira</v>
          </cell>
          <cell r="C18" t="str">
            <v>1977</v>
          </cell>
          <cell r="D18">
            <v>28</v>
          </cell>
          <cell r="E18">
            <v>28</v>
          </cell>
          <cell r="F18" t="str">
            <v>19590403</v>
          </cell>
          <cell r="G18" t="str">
            <v>46</v>
          </cell>
          <cell r="H18" t="str">
            <v>1</v>
          </cell>
          <cell r="I18" t="str">
            <v>Casado</v>
          </cell>
          <cell r="J18" t="str">
            <v>masculino</v>
          </cell>
          <cell r="K18">
            <v>1</v>
          </cell>
          <cell r="L18" t="str">
            <v>Rua de Agras - Edif.Casa Nova Bl 4-1 E</v>
          </cell>
          <cell r="M18" t="str">
            <v>4765-181</v>
          </cell>
          <cell r="N18" t="str">
            <v>RIBA DE AVE</v>
          </cell>
          <cell r="O18" t="str">
            <v>00241132</v>
          </cell>
          <cell r="P18" t="str">
            <v>CURSO COMPLEMENTAR DOS LICEUS</v>
          </cell>
          <cell r="R18" t="str">
            <v>3794882</v>
          </cell>
          <cell r="S18" t="str">
            <v>20030509</v>
          </cell>
          <cell r="T18" t="str">
            <v>LISBOA</v>
          </cell>
          <cell r="U18" t="str">
            <v>9803</v>
          </cell>
          <cell r="V18" t="str">
            <v>S.NAC IND ENERGIA-SINDEL</v>
          </cell>
          <cell r="W18" t="str">
            <v>147566410</v>
          </cell>
          <cell r="X18" t="str">
            <v>0450</v>
          </cell>
          <cell r="Y18" t="str">
            <v>0.0</v>
          </cell>
          <cell r="Z18">
            <v>1</v>
          </cell>
          <cell r="AA18" t="str">
            <v>00</v>
          </cell>
          <cell r="AC18" t="str">
            <v>X</v>
          </cell>
          <cell r="AD18" t="str">
            <v>100</v>
          </cell>
          <cell r="AE18" t="str">
            <v>10294264590</v>
          </cell>
          <cell r="AF18" t="str">
            <v>02</v>
          </cell>
          <cell r="AG18" t="str">
            <v>19770301</v>
          </cell>
          <cell r="AH18" t="str">
            <v>DT.Adm.Corr.Antiguid</v>
          </cell>
          <cell r="AI18" t="str">
            <v>1</v>
          </cell>
          <cell r="AJ18" t="str">
            <v>ACTIVOS</v>
          </cell>
          <cell r="AK18" t="str">
            <v>AA</v>
          </cell>
          <cell r="AL18" t="str">
            <v>ACTIVO TEMP.INTEIRO</v>
          </cell>
          <cell r="AM18" t="str">
            <v>J100</v>
          </cell>
          <cell r="AN18" t="str">
            <v>EDPOutsourcing Comercial-N</v>
          </cell>
          <cell r="AO18" t="str">
            <v>J110</v>
          </cell>
          <cell r="AP18" t="str">
            <v>EDPOC-PRT-GnçCr</v>
          </cell>
          <cell r="AQ18" t="str">
            <v>40177049</v>
          </cell>
          <cell r="AR18" t="str">
            <v>70000060</v>
          </cell>
          <cell r="AS18" t="str">
            <v>025.</v>
          </cell>
          <cell r="AT18" t="str">
            <v>ESCRITURARIO COMERCIAL</v>
          </cell>
          <cell r="AU18" t="str">
            <v>4</v>
          </cell>
          <cell r="AV18" t="str">
            <v>00040410</v>
          </cell>
          <cell r="AW18" t="str">
            <v>J20502000810</v>
          </cell>
          <cell r="AX18" t="str">
            <v>OCB2B-CT-GA CONTRATAÇÃO</v>
          </cell>
          <cell r="AY18" t="str">
            <v>68907400</v>
          </cell>
          <cell r="AZ18" t="str">
            <v>B2B e Comercial de R</v>
          </cell>
          <cell r="BA18" t="str">
            <v>6890</v>
          </cell>
          <cell r="BB18" t="str">
            <v>EDP Outsourcing Comercial</v>
          </cell>
          <cell r="BC18" t="str">
            <v>6890</v>
          </cell>
          <cell r="BD18" t="str">
            <v>6890</v>
          </cell>
          <cell r="BE18" t="str">
            <v>2800</v>
          </cell>
          <cell r="BF18" t="str">
            <v>6890</v>
          </cell>
          <cell r="BG18" t="str">
            <v>EDP Outsourcing Comercial,SA</v>
          </cell>
          <cell r="BH18" t="str">
            <v>1010</v>
          </cell>
          <cell r="BI18">
            <v>1247</v>
          </cell>
          <cell r="BJ18" t="str">
            <v>11</v>
          </cell>
          <cell r="BK18">
            <v>28</v>
          </cell>
          <cell r="BL18">
            <v>283.08</v>
          </cell>
          <cell r="BM18" t="str">
            <v>NÍVEL 5</v>
          </cell>
          <cell r="BN18" t="str">
            <v>00</v>
          </cell>
          <cell r="BO18" t="str">
            <v>08</v>
          </cell>
          <cell r="BP18" t="str">
            <v>20050101</v>
          </cell>
          <cell r="BQ18" t="str">
            <v>21</v>
          </cell>
          <cell r="BR18" t="str">
            <v>EVOLUCAO AUTOMATICA</v>
          </cell>
          <cell r="BS18" t="str">
            <v>20050101</v>
          </cell>
          <cell r="BW18">
            <v>0</v>
          </cell>
          <cell r="BX18">
            <v>0</v>
          </cell>
          <cell r="BY18">
            <v>0</v>
          </cell>
          <cell r="BZ18">
            <v>0</v>
          </cell>
          <cell r="CA18">
            <v>0</v>
          </cell>
          <cell r="CC18">
            <v>0</v>
          </cell>
          <cell r="CG18">
            <v>0</v>
          </cell>
          <cell r="CK18">
            <v>0</v>
          </cell>
          <cell r="CO18">
            <v>0</v>
          </cell>
          <cell r="CT18">
            <v>0</v>
          </cell>
          <cell r="CU18">
            <v>0</v>
          </cell>
          <cell r="CV18">
            <v>0</v>
          </cell>
          <cell r="CW18">
            <v>0</v>
          </cell>
          <cell r="CX18">
            <v>0</v>
          </cell>
          <cell r="CZ18">
            <v>0</v>
          </cell>
          <cell r="DC18">
            <v>0</v>
          </cell>
          <cell r="DF18">
            <v>0</v>
          </cell>
          <cell r="DI18">
            <v>0</v>
          </cell>
          <cell r="DK18">
            <v>0</v>
          </cell>
          <cell r="DL18">
            <v>0</v>
          </cell>
          <cell r="DN18" t="str">
            <v>21D11</v>
          </cell>
          <cell r="DO18" t="str">
            <v>Flex.T.Int."Escrit"</v>
          </cell>
          <cell r="DP18">
            <v>2</v>
          </cell>
          <cell r="DQ18">
            <v>100</v>
          </cell>
          <cell r="DR18" t="str">
            <v>PT01</v>
          </cell>
          <cell r="DT18" t="str">
            <v>00180000</v>
          </cell>
          <cell r="DU18" t="str">
            <v>BANCO TOTTA &amp; ACORES, SA</v>
          </cell>
        </row>
        <row r="19">
          <cell r="A19" t="str">
            <v>321605</v>
          </cell>
          <cell r="B19" t="str">
            <v>Olga Maria Costa Reneu</v>
          </cell>
          <cell r="C19" t="str">
            <v>1980</v>
          </cell>
          <cell r="D19">
            <v>25</v>
          </cell>
          <cell r="E19">
            <v>25</v>
          </cell>
          <cell r="F19" t="str">
            <v>19560307</v>
          </cell>
          <cell r="G19" t="str">
            <v>49</v>
          </cell>
          <cell r="H19" t="str">
            <v>4</v>
          </cell>
          <cell r="I19" t="str">
            <v>Divorc</v>
          </cell>
          <cell r="J19" t="str">
            <v>feminino</v>
          </cell>
          <cell r="K19">
            <v>2</v>
          </cell>
          <cell r="L19" t="str">
            <v>R Rampa 215</v>
          </cell>
          <cell r="M19" t="str">
            <v>4410-250</v>
          </cell>
          <cell r="N19" t="str">
            <v>CANELAS VNG</v>
          </cell>
          <cell r="O19" t="str">
            <v>00674003</v>
          </cell>
          <cell r="P19" t="str">
            <v>ECONOMIA</v>
          </cell>
          <cell r="R19" t="str">
            <v>3295958</v>
          </cell>
          <cell r="S19" t="str">
            <v>20040429</v>
          </cell>
          <cell r="T19" t="str">
            <v>LISBOA</v>
          </cell>
          <cell r="U19" t="str">
            <v>9803</v>
          </cell>
          <cell r="V19" t="str">
            <v>S.NAC IND ENERGIA-SINDEL</v>
          </cell>
          <cell r="W19" t="str">
            <v>141062177</v>
          </cell>
          <cell r="X19" t="str">
            <v>3964</v>
          </cell>
          <cell r="Y19" t="str">
            <v>0.0</v>
          </cell>
          <cell r="Z19">
            <v>2</v>
          </cell>
          <cell r="AA19" t="str">
            <v>00</v>
          </cell>
          <cell r="AD19" t="str">
            <v>100</v>
          </cell>
          <cell r="AE19" t="str">
            <v>11323392734</v>
          </cell>
          <cell r="AF19" t="str">
            <v>02</v>
          </cell>
          <cell r="AG19" t="str">
            <v>19801101</v>
          </cell>
          <cell r="AH19" t="str">
            <v>DT.Adm.Corr.Antiguid</v>
          </cell>
          <cell r="AI19" t="str">
            <v>1</v>
          </cell>
          <cell r="AJ19" t="str">
            <v>ACTIVOS</v>
          </cell>
          <cell r="AK19" t="str">
            <v>AA</v>
          </cell>
          <cell r="AL19" t="str">
            <v>ACTIVO TEMP.INTEIRO</v>
          </cell>
          <cell r="AM19" t="str">
            <v>J100</v>
          </cell>
          <cell r="AN19" t="str">
            <v>EDPOutsourcing Comercial-N</v>
          </cell>
          <cell r="AO19" t="str">
            <v>J110</v>
          </cell>
          <cell r="AP19" t="str">
            <v>EDPOC-PRT-GnçCr</v>
          </cell>
          <cell r="AQ19" t="str">
            <v>40177041</v>
          </cell>
          <cell r="AR19" t="str">
            <v>70000045</v>
          </cell>
          <cell r="AS19" t="str">
            <v>01S3</v>
          </cell>
          <cell r="AT19" t="str">
            <v>CHEFIA SECCAO ESCALAO III</v>
          </cell>
          <cell r="AU19" t="str">
            <v>4</v>
          </cell>
          <cell r="AV19" t="str">
            <v>00040410</v>
          </cell>
          <cell r="AW19" t="str">
            <v>J20502000810</v>
          </cell>
          <cell r="AX19" t="str">
            <v>OCB2B-CT-GA CONTRATAÇÃO</v>
          </cell>
          <cell r="AY19" t="str">
            <v>68907400</v>
          </cell>
          <cell r="AZ19" t="str">
            <v>B2B e Comercial de R</v>
          </cell>
          <cell r="BA19" t="str">
            <v>6890</v>
          </cell>
          <cell r="BB19" t="str">
            <v>EDP Outsourcing Comercial</v>
          </cell>
          <cell r="BC19" t="str">
            <v>6890</v>
          </cell>
          <cell r="BD19" t="str">
            <v>6890</v>
          </cell>
          <cell r="BE19" t="str">
            <v>2800</v>
          </cell>
          <cell r="BF19" t="str">
            <v>6890</v>
          </cell>
          <cell r="BG19" t="str">
            <v>EDP Outsourcing Comercial,SA</v>
          </cell>
          <cell r="BH19" t="str">
            <v>1010</v>
          </cell>
          <cell r="BI19">
            <v>1799</v>
          </cell>
          <cell r="BJ19" t="str">
            <v>17</v>
          </cell>
          <cell r="BK19">
            <v>25</v>
          </cell>
          <cell r="BL19">
            <v>252.75</v>
          </cell>
          <cell r="BM19" t="str">
            <v>C SECÇ3</v>
          </cell>
          <cell r="BN19" t="str">
            <v>01</v>
          </cell>
          <cell r="BO19" t="str">
            <v>I</v>
          </cell>
          <cell r="BP19" t="str">
            <v>20040101</v>
          </cell>
          <cell r="BQ19" t="str">
            <v>21</v>
          </cell>
          <cell r="BR19" t="str">
            <v>EVOLUCAO AUTOMATICA</v>
          </cell>
          <cell r="BS19" t="str">
            <v>20050101</v>
          </cell>
          <cell r="BW19">
            <v>0</v>
          </cell>
          <cell r="BX19">
            <v>0</v>
          </cell>
          <cell r="BY19">
            <v>0</v>
          </cell>
          <cell r="BZ19">
            <v>0</v>
          </cell>
          <cell r="CA19">
            <v>0</v>
          </cell>
          <cell r="CC19">
            <v>0</v>
          </cell>
          <cell r="CG19">
            <v>0</v>
          </cell>
          <cell r="CK19">
            <v>0</v>
          </cell>
          <cell r="CO19">
            <v>0</v>
          </cell>
          <cell r="CT19">
            <v>0</v>
          </cell>
          <cell r="CU19">
            <v>0</v>
          </cell>
          <cell r="CV19">
            <v>0</v>
          </cell>
          <cell r="CW19">
            <v>0</v>
          </cell>
          <cell r="CX19">
            <v>0</v>
          </cell>
          <cell r="CZ19">
            <v>0</v>
          </cell>
          <cell r="DC19">
            <v>0</v>
          </cell>
          <cell r="DF19">
            <v>0</v>
          </cell>
          <cell r="DI19">
            <v>0</v>
          </cell>
          <cell r="DK19">
            <v>0</v>
          </cell>
          <cell r="DL19">
            <v>0</v>
          </cell>
          <cell r="DN19" t="str">
            <v>21D11</v>
          </cell>
          <cell r="DO19" t="str">
            <v>Flex.T.Int."Escrit"</v>
          </cell>
          <cell r="DP19">
            <v>2</v>
          </cell>
          <cell r="DQ19">
            <v>100</v>
          </cell>
          <cell r="DR19" t="str">
            <v>PT01</v>
          </cell>
          <cell r="DT19" t="str">
            <v>00100000</v>
          </cell>
          <cell r="DU19" t="str">
            <v>BANCO BPI, SA</v>
          </cell>
        </row>
        <row r="20">
          <cell r="A20" t="str">
            <v>239470</v>
          </cell>
          <cell r="B20" t="str">
            <v>Jose Antonio Morais Silva</v>
          </cell>
          <cell r="C20" t="str">
            <v>1977</v>
          </cell>
          <cell r="D20">
            <v>28</v>
          </cell>
          <cell r="E20">
            <v>28</v>
          </cell>
          <cell r="F20" t="str">
            <v>19590727</v>
          </cell>
          <cell r="G20" t="str">
            <v>45</v>
          </cell>
          <cell r="H20" t="str">
            <v>1</v>
          </cell>
          <cell r="I20" t="str">
            <v>Casado</v>
          </cell>
          <cell r="J20" t="str">
            <v>masculino</v>
          </cell>
          <cell r="K20">
            <v>2</v>
          </cell>
          <cell r="L20" t="str">
            <v>Lagoas</v>
          </cell>
          <cell r="M20" t="str">
            <v>4620-429</v>
          </cell>
          <cell r="N20" t="str">
            <v>NEVOGILDE LSD</v>
          </cell>
          <cell r="O20" t="str">
            <v>00232213</v>
          </cell>
          <cell r="P20" t="str">
            <v>C.GERAL ADMINISTRACAO COMERCIO</v>
          </cell>
          <cell r="R20" t="str">
            <v>5822200</v>
          </cell>
          <cell r="S20" t="str">
            <v>19950327</v>
          </cell>
          <cell r="T20" t="str">
            <v>PORTO</v>
          </cell>
          <cell r="U20" t="str">
            <v>9803</v>
          </cell>
          <cell r="V20" t="str">
            <v>S.NAC IND ENERGIA-SINDEL</v>
          </cell>
          <cell r="W20" t="str">
            <v>134749553</v>
          </cell>
          <cell r="X20" t="str">
            <v>1791</v>
          </cell>
          <cell r="Y20" t="str">
            <v>0.0</v>
          </cell>
          <cell r="Z20">
            <v>2</v>
          </cell>
          <cell r="AA20" t="str">
            <v>01</v>
          </cell>
          <cell r="AD20" t="str">
            <v>100</v>
          </cell>
          <cell r="AE20" t="str">
            <v>11267708300</v>
          </cell>
          <cell r="AF20" t="str">
            <v>02</v>
          </cell>
          <cell r="AG20" t="str">
            <v>19770306</v>
          </cell>
          <cell r="AH20" t="str">
            <v>DT.Adm.Corr.Antiguid</v>
          </cell>
          <cell r="AI20" t="str">
            <v>1</v>
          </cell>
          <cell r="AJ20" t="str">
            <v>ACTIVOS</v>
          </cell>
          <cell r="AK20" t="str">
            <v>AA</v>
          </cell>
          <cell r="AL20" t="str">
            <v>ACTIVO TEMP.INTEIRO</v>
          </cell>
          <cell r="AM20" t="str">
            <v>J100</v>
          </cell>
          <cell r="AN20" t="str">
            <v>EDPOutsourcing Comercial-N</v>
          </cell>
          <cell r="AO20" t="str">
            <v>J110</v>
          </cell>
          <cell r="AP20" t="str">
            <v>EDPOC-PRT-GnçCr</v>
          </cell>
          <cell r="AQ20" t="str">
            <v>40177045</v>
          </cell>
          <cell r="AR20" t="str">
            <v>70000022</v>
          </cell>
          <cell r="AS20" t="str">
            <v>014.</v>
          </cell>
          <cell r="AT20" t="str">
            <v>TECNICO COMERCIAL</v>
          </cell>
          <cell r="AU20" t="str">
            <v>4</v>
          </cell>
          <cell r="AV20" t="str">
            <v>00040410</v>
          </cell>
          <cell r="AW20" t="str">
            <v>J20502000810</v>
          </cell>
          <cell r="AX20" t="str">
            <v>OCB2B-CT-GA CONTRATAÇÃO</v>
          </cell>
          <cell r="AY20" t="str">
            <v>68907400</v>
          </cell>
          <cell r="AZ20" t="str">
            <v>B2B e Comercial de R</v>
          </cell>
          <cell r="BA20" t="str">
            <v>6890</v>
          </cell>
          <cell r="BB20" t="str">
            <v>EDP Outsourcing Comercial</v>
          </cell>
          <cell r="BC20" t="str">
            <v>6890</v>
          </cell>
          <cell r="BD20" t="str">
            <v>6890</v>
          </cell>
          <cell r="BE20" t="str">
            <v>2800</v>
          </cell>
          <cell r="BF20" t="str">
            <v>6890</v>
          </cell>
          <cell r="BG20" t="str">
            <v>EDP Outsourcing Comercial,SA</v>
          </cell>
          <cell r="BH20" t="str">
            <v>1010</v>
          </cell>
          <cell r="BI20">
            <v>1247</v>
          </cell>
          <cell r="BJ20" t="str">
            <v>11</v>
          </cell>
          <cell r="BK20">
            <v>28</v>
          </cell>
          <cell r="BL20">
            <v>283.08</v>
          </cell>
          <cell r="BM20" t="str">
            <v>NÍVEL 4</v>
          </cell>
          <cell r="BN20" t="str">
            <v>00</v>
          </cell>
          <cell r="BO20" t="str">
            <v>05</v>
          </cell>
          <cell r="BP20" t="str">
            <v>20050101</v>
          </cell>
          <cell r="BQ20" t="str">
            <v>21</v>
          </cell>
          <cell r="BR20" t="str">
            <v>EVOLUCAO AUTOMATICA</v>
          </cell>
          <cell r="BS20" t="str">
            <v>20050101</v>
          </cell>
          <cell r="BW20">
            <v>0</v>
          </cell>
          <cell r="BX20">
            <v>0</v>
          </cell>
          <cell r="BY20">
            <v>0</v>
          </cell>
          <cell r="BZ20">
            <v>0</v>
          </cell>
          <cell r="CA20">
            <v>0</v>
          </cell>
          <cell r="CC20">
            <v>0</v>
          </cell>
          <cell r="CG20">
            <v>0</v>
          </cell>
          <cell r="CK20">
            <v>0</v>
          </cell>
          <cell r="CO20">
            <v>0</v>
          </cell>
          <cell r="CT20">
            <v>0</v>
          </cell>
          <cell r="CU20">
            <v>0</v>
          </cell>
          <cell r="CV20">
            <v>0</v>
          </cell>
          <cell r="CW20">
            <v>0</v>
          </cell>
          <cell r="CX20">
            <v>0</v>
          </cell>
          <cell r="CZ20">
            <v>0</v>
          </cell>
          <cell r="DC20">
            <v>0</v>
          </cell>
          <cell r="DF20">
            <v>0</v>
          </cell>
          <cell r="DI20">
            <v>0</v>
          </cell>
          <cell r="DK20">
            <v>0</v>
          </cell>
          <cell r="DL20">
            <v>0</v>
          </cell>
          <cell r="DN20" t="str">
            <v>21D11</v>
          </cell>
          <cell r="DO20" t="str">
            <v>Flex.T.Int."Escrit"</v>
          </cell>
          <cell r="DP20">
            <v>2</v>
          </cell>
          <cell r="DQ20">
            <v>100</v>
          </cell>
          <cell r="DR20" t="str">
            <v>PT01</v>
          </cell>
          <cell r="DT20" t="str">
            <v>00330000</v>
          </cell>
          <cell r="DU20" t="str">
            <v>BANCO COMERCIAL PORTUGUES, SA</v>
          </cell>
        </row>
        <row r="21">
          <cell r="A21" t="str">
            <v>168289</v>
          </cell>
          <cell r="B21" t="str">
            <v>João Candido Fins Silva</v>
          </cell>
          <cell r="C21" t="str">
            <v>1979</v>
          </cell>
          <cell r="D21">
            <v>26</v>
          </cell>
          <cell r="E21">
            <v>26</v>
          </cell>
          <cell r="F21" t="str">
            <v>19571017</v>
          </cell>
          <cell r="G21" t="str">
            <v>47</v>
          </cell>
          <cell r="H21" t="str">
            <v>1</v>
          </cell>
          <cell r="I21" t="str">
            <v>Casado</v>
          </cell>
          <cell r="J21" t="str">
            <v>masculino</v>
          </cell>
          <cell r="K21">
            <v>1</v>
          </cell>
          <cell r="L21" t="str">
            <v>R Arquitecto Vinagre,10-4.B/A</v>
          </cell>
          <cell r="M21" t="str">
            <v>4750-111</v>
          </cell>
          <cell r="N21" t="str">
            <v>BARCELOS</v>
          </cell>
          <cell r="O21" t="str">
            <v>00231021</v>
          </cell>
          <cell r="P21" t="str">
            <v>CURSO GERAL DOS LICEUS</v>
          </cell>
          <cell r="R21" t="str">
            <v>3701217</v>
          </cell>
          <cell r="S21" t="str">
            <v>20000204</v>
          </cell>
          <cell r="T21" t="str">
            <v>LISBOA</v>
          </cell>
          <cell r="U21" t="str">
            <v>9803</v>
          </cell>
          <cell r="V21" t="str">
            <v>S.NAC IND ENERGIA-SINDEL</v>
          </cell>
          <cell r="W21" t="str">
            <v>102616000</v>
          </cell>
          <cell r="X21" t="str">
            <v>0353</v>
          </cell>
          <cell r="Y21" t="str">
            <v>0.0</v>
          </cell>
          <cell r="Z21">
            <v>1</v>
          </cell>
          <cell r="AA21" t="str">
            <v>00</v>
          </cell>
          <cell r="AC21" t="str">
            <v>X</v>
          </cell>
          <cell r="AD21" t="str">
            <v>100</v>
          </cell>
          <cell r="AE21" t="str">
            <v>10185868466</v>
          </cell>
          <cell r="AF21" t="str">
            <v>02</v>
          </cell>
          <cell r="AG21" t="str">
            <v>19790901</v>
          </cell>
          <cell r="AH21" t="str">
            <v>DT.Adm.Corr.Antiguid</v>
          </cell>
          <cell r="AI21" t="str">
            <v>1</v>
          </cell>
          <cell r="AJ21" t="str">
            <v>ACTIVOS</v>
          </cell>
          <cell r="AK21" t="str">
            <v>AA</v>
          </cell>
          <cell r="AL21" t="str">
            <v>ACTIVO TEMP.INTEIRO</v>
          </cell>
          <cell r="AM21" t="str">
            <v>J100</v>
          </cell>
          <cell r="AN21" t="str">
            <v>EDPOutsourcing Comercial-N</v>
          </cell>
          <cell r="AO21" t="str">
            <v>J110</v>
          </cell>
          <cell r="AP21" t="str">
            <v>EDPOC-PRT-GnçCr</v>
          </cell>
          <cell r="AQ21" t="str">
            <v>40177043</v>
          </cell>
          <cell r="AR21" t="str">
            <v>70000078</v>
          </cell>
          <cell r="AS21" t="str">
            <v>033.</v>
          </cell>
          <cell r="AT21" t="str">
            <v>TECNICO PRINCIPAL DE GESTAO</v>
          </cell>
          <cell r="AU21" t="str">
            <v>4</v>
          </cell>
          <cell r="AV21" t="str">
            <v>00040410</v>
          </cell>
          <cell r="AW21" t="str">
            <v>J20502000810</v>
          </cell>
          <cell r="AX21" t="str">
            <v>OCB2B-CT-GA CONTRATAÇÃO</v>
          </cell>
          <cell r="AY21" t="str">
            <v>68907400</v>
          </cell>
          <cell r="AZ21" t="str">
            <v>B2B e Comercial de R</v>
          </cell>
          <cell r="BA21" t="str">
            <v>6890</v>
          </cell>
          <cell r="BB21" t="str">
            <v>EDP Outsourcing Comercial</v>
          </cell>
          <cell r="BC21" t="str">
            <v>6890</v>
          </cell>
          <cell r="BD21" t="str">
            <v>6890</v>
          </cell>
          <cell r="BE21" t="str">
            <v>2800</v>
          </cell>
          <cell r="BF21" t="str">
            <v>6890</v>
          </cell>
          <cell r="BG21" t="str">
            <v>EDP Outsourcing Comercial,SA</v>
          </cell>
          <cell r="BH21" t="str">
            <v>1010</v>
          </cell>
          <cell r="BI21">
            <v>1799</v>
          </cell>
          <cell r="BJ21" t="str">
            <v>17</v>
          </cell>
          <cell r="BK21">
            <v>26</v>
          </cell>
          <cell r="BL21">
            <v>262.86</v>
          </cell>
          <cell r="BM21" t="str">
            <v>NÍVEL 3</v>
          </cell>
          <cell r="BN21" t="str">
            <v>01</v>
          </cell>
          <cell r="BO21" t="str">
            <v>08</v>
          </cell>
          <cell r="BP21" t="str">
            <v>20040101</v>
          </cell>
          <cell r="BQ21" t="str">
            <v>21</v>
          </cell>
          <cell r="BR21" t="str">
            <v>EVOLUCAO AUTOMATICA</v>
          </cell>
          <cell r="BS21" t="str">
            <v>20050101</v>
          </cell>
          <cell r="BW21">
            <v>0</v>
          </cell>
          <cell r="BX21">
            <v>0</v>
          </cell>
          <cell r="BY21">
            <v>0</v>
          </cell>
          <cell r="BZ21">
            <v>0</v>
          </cell>
          <cell r="CA21">
            <v>0</v>
          </cell>
          <cell r="CC21">
            <v>0</v>
          </cell>
          <cell r="CG21">
            <v>0</v>
          </cell>
          <cell r="CK21">
            <v>0</v>
          </cell>
          <cell r="CO21">
            <v>0</v>
          </cell>
          <cell r="CT21">
            <v>0</v>
          </cell>
          <cell r="CU21">
            <v>0</v>
          </cell>
          <cell r="CV21">
            <v>0</v>
          </cell>
          <cell r="CW21">
            <v>0</v>
          </cell>
          <cell r="CX21">
            <v>0</v>
          </cell>
          <cell r="CZ21">
            <v>0</v>
          </cell>
          <cell r="DC21">
            <v>0</v>
          </cell>
          <cell r="DF21">
            <v>0</v>
          </cell>
          <cell r="DI21">
            <v>0</v>
          </cell>
          <cell r="DK21">
            <v>0</v>
          </cell>
          <cell r="DL21">
            <v>0</v>
          </cell>
          <cell r="DN21" t="str">
            <v>21D11</v>
          </cell>
          <cell r="DO21" t="str">
            <v>Flex.T.Int."Escrit"</v>
          </cell>
          <cell r="DP21">
            <v>2</v>
          </cell>
          <cell r="DQ21">
            <v>100</v>
          </cell>
          <cell r="DR21" t="str">
            <v>PT01</v>
          </cell>
          <cell r="DT21" t="str">
            <v>00330000</v>
          </cell>
          <cell r="DU21" t="str">
            <v>BANCO COMERCIAL PORTUGUES, SA</v>
          </cell>
        </row>
        <row r="22">
          <cell r="A22" t="str">
            <v>240478</v>
          </cell>
          <cell r="B22" t="str">
            <v>Elisa Candida Baptista Paiva Bras</v>
          </cell>
          <cell r="C22" t="str">
            <v>1976</v>
          </cell>
          <cell r="D22">
            <v>29</v>
          </cell>
          <cell r="E22">
            <v>29</v>
          </cell>
          <cell r="F22" t="str">
            <v>19561005</v>
          </cell>
          <cell r="G22" t="str">
            <v>48</v>
          </cell>
          <cell r="H22" t="str">
            <v>1</v>
          </cell>
          <cell r="I22" t="str">
            <v>Casado</v>
          </cell>
          <cell r="J22" t="str">
            <v>feminino</v>
          </cell>
          <cell r="K22">
            <v>2</v>
          </cell>
          <cell r="L22" t="str">
            <v>Tv da Seara N. 169 5. Esq</v>
          </cell>
          <cell r="M22" t="str">
            <v>4450-000</v>
          </cell>
          <cell r="N22" t="str">
            <v>MATOSINHOS</v>
          </cell>
          <cell r="O22" t="str">
            <v>00232213</v>
          </cell>
          <cell r="P22" t="str">
            <v>C.GERAL ADMINISTRACAO COMERCIO</v>
          </cell>
          <cell r="R22" t="str">
            <v>3309361</v>
          </cell>
          <cell r="S22" t="str">
            <v>20020205</v>
          </cell>
          <cell r="T22" t="str">
            <v>LISBOA</v>
          </cell>
          <cell r="W22" t="str">
            <v>137090501</v>
          </cell>
          <cell r="X22" t="str">
            <v>1821</v>
          </cell>
          <cell r="Y22" t="str">
            <v>0.0</v>
          </cell>
          <cell r="Z22">
            <v>1</v>
          </cell>
          <cell r="AA22" t="str">
            <v>00</v>
          </cell>
          <cell r="AC22" t="str">
            <v>X</v>
          </cell>
          <cell r="AD22" t="str">
            <v>100</v>
          </cell>
          <cell r="AE22" t="str">
            <v>11260046342</v>
          </cell>
          <cell r="AF22" t="str">
            <v>02</v>
          </cell>
          <cell r="AG22" t="str">
            <v>19760311</v>
          </cell>
          <cell r="AH22" t="str">
            <v>DT.Adm.Corr.Antiguid</v>
          </cell>
          <cell r="AI22" t="str">
            <v>1</v>
          </cell>
          <cell r="AJ22" t="str">
            <v>ACTIVOS</v>
          </cell>
          <cell r="AK22" t="str">
            <v>AA</v>
          </cell>
          <cell r="AL22" t="str">
            <v>ACTIVO TEMP.INTEIRO</v>
          </cell>
          <cell r="AM22" t="str">
            <v>J100</v>
          </cell>
          <cell r="AN22" t="str">
            <v>EDPOutsourcing Comercial-N</v>
          </cell>
          <cell r="AO22" t="str">
            <v>J110</v>
          </cell>
          <cell r="AP22" t="str">
            <v>EDPOC-PRT-GnçCr</v>
          </cell>
          <cell r="AQ22" t="str">
            <v>40177350</v>
          </cell>
          <cell r="AR22" t="str">
            <v>70000060</v>
          </cell>
          <cell r="AS22" t="str">
            <v>025.</v>
          </cell>
          <cell r="AT22" t="str">
            <v>ESCRITURARIO COMERCIAL</v>
          </cell>
          <cell r="AU22" t="str">
            <v>4</v>
          </cell>
          <cell r="AV22" t="str">
            <v>00040428</v>
          </cell>
          <cell r="AW22" t="str">
            <v>J20506000810</v>
          </cell>
          <cell r="AX22" t="str">
            <v>OCGCC-GN-GESTÃO CREDITOS E COBRANÇA</v>
          </cell>
          <cell r="AY22" t="str">
            <v>68907502</v>
          </cell>
          <cell r="AZ22" t="str">
            <v>Gestão de Créditos e</v>
          </cell>
          <cell r="BA22" t="str">
            <v>6890</v>
          </cell>
          <cell r="BB22" t="str">
            <v>EDP Outsourcing Comercial</v>
          </cell>
          <cell r="BC22" t="str">
            <v>6890</v>
          </cell>
          <cell r="BD22" t="str">
            <v>6890</v>
          </cell>
          <cell r="BE22" t="str">
            <v>2800</v>
          </cell>
          <cell r="BF22" t="str">
            <v>6890</v>
          </cell>
          <cell r="BG22" t="str">
            <v>EDP Outsourcing Comercial,SA</v>
          </cell>
          <cell r="BH22" t="str">
            <v>1010</v>
          </cell>
          <cell r="BI22">
            <v>1339</v>
          </cell>
          <cell r="BJ22" t="str">
            <v>12</v>
          </cell>
          <cell r="BK22">
            <v>29</v>
          </cell>
          <cell r="BL22">
            <v>293.19</v>
          </cell>
          <cell r="BM22" t="str">
            <v>NÍVEL 5</v>
          </cell>
          <cell r="BN22" t="str">
            <v>00</v>
          </cell>
          <cell r="BO22" t="str">
            <v>09</v>
          </cell>
          <cell r="BP22" t="str">
            <v>20050101</v>
          </cell>
          <cell r="BQ22" t="str">
            <v>21</v>
          </cell>
          <cell r="BR22" t="str">
            <v>EVOLUCAO AUTOMATICA</v>
          </cell>
          <cell r="BS22" t="str">
            <v>20050101</v>
          </cell>
          <cell r="BW22">
            <v>0</v>
          </cell>
          <cell r="BX22">
            <v>0</v>
          </cell>
          <cell r="BY22">
            <v>0</v>
          </cell>
          <cell r="BZ22">
            <v>0</v>
          </cell>
          <cell r="CA22">
            <v>0</v>
          </cell>
          <cell r="CC22">
            <v>0</v>
          </cell>
          <cell r="CG22">
            <v>0</v>
          </cell>
          <cell r="CK22">
            <v>0</v>
          </cell>
          <cell r="CO22">
            <v>0</v>
          </cell>
          <cell r="CT22">
            <v>0</v>
          </cell>
          <cell r="CU22">
            <v>0</v>
          </cell>
          <cell r="CV22">
            <v>0</v>
          </cell>
          <cell r="CW22">
            <v>0</v>
          </cell>
          <cell r="CX22">
            <v>0</v>
          </cell>
          <cell r="CZ22">
            <v>0</v>
          </cell>
          <cell r="DC22">
            <v>0</v>
          </cell>
          <cell r="DF22">
            <v>0</v>
          </cell>
          <cell r="DI22">
            <v>0</v>
          </cell>
          <cell r="DK22">
            <v>0</v>
          </cell>
          <cell r="DL22">
            <v>0</v>
          </cell>
          <cell r="DN22" t="str">
            <v>21D11</v>
          </cell>
          <cell r="DO22" t="str">
            <v>Flex.T.Int."Escrit"</v>
          </cell>
          <cell r="DP22">
            <v>2</v>
          </cell>
          <cell r="DQ22">
            <v>100</v>
          </cell>
          <cell r="DR22" t="str">
            <v>PT01</v>
          </cell>
          <cell r="DT22" t="str">
            <v>00210000</v>
          </cell>
          <cell r="DU22" t="str">
            <v>CREDITO PREDIAL PORTUGUES, SA</v>
          </cell>
        </row>
        <row r="23">
          <cell r="A23" t="str">
            <v>289396</v>
          </cell>
          <cell r="B23" t="str">
            <v>Brizida Maria Castro Ferreira</v>
          </cell>
          <cell r="C23" t="str">
            <v>1980</v>
          </cell>
          <cell r="D23">
            <v>25</v>
          </cell>
          <cell r="E23">
            <v>25</v>
          </cell>
          <cell r="F23" t="str">
            <v>19590530</v>
          </cell>
          <cell r="G23" t="str">
            <v>46</v>
          </cell>
          <cell r="H23" t="str">
            <v>1</v>
          </cell>
          <cell r="I23" t="str">
            <v>Casado</v>
          </cell>
          <cell r="J23" t="str">
            <v>feminino</v>
          </cell>
          <cell r="K23">
            <v>2</v>
          </cell>
          <cell r="L23" t="str">
            <v>Vereda Pereirinho, 36-3-Esq-Traz.</v>
          </cell>
          <cell r="M23" t="str">
            <v>4405-688</v>
          </cell>
          <cell r="N23" t="str">
            <v>VILA NOVA DE GAIA</v>
          </cell>
          <cell r="O23" t="str">
            <v>00231023</v>
          </cell>
          <cell r="P23" t="str">
            <v>CURSO GERAL DOS LICEUS</v>
          </cell>
          <cell r="R23" t="str">
            <v>3700865</v>
          </cell>
          <cell r="S23" t="str">
            <v>20011016</v>
          </cell>
          <cell r="T23" t="str">
            <v>LISBOA</v>
          </cell>
          <cell r="U23" t="str">
            <v>9800</v>
          </cell>
          <cell r="V23" t="str">
            <v>SIND TRAB IND ELéCT NORTE</v>
          </cell>
          <cell r="W23" t="str">
            <v>134236629</v>
          </cell>
          <cell r="X23" t="str">
            <v>3204</v>
          </cell>
          <cell r="Y23" t="str">
            <v>0.0</v>
          </cell>
          <cell r="Z23">
            <v>2</v>
          </cell>
          <cell r="AA23" t="str">
            <v>00</v>
          </cell>
          <cell r="AC23" t="str">
            <v>X</v>
          </cell>
          <cell r="AD23" t="str">
            <v>100</v>
          </cell>
          <cell r="AE23" t="str">
            <v>11320840262</v>
          </cell>
          <cell r="AF23" t="str">
            <v>02</v>
          </cell>
          <cell r="AG23" t="str">
            <v>19801117</v>
          </cell>
          <cell r="AH23" t="str">
            <v>DT.Adm.Corr.Antiguid</v>
          </cell>
          <cell r="AI23" t="str">
            <v>1</v>
          </cell>
          <cell r="AJ23" t="str">
            <v>ACTIVOS</v>
          </cell>
          <cell r="AK23" t="str">
            <v>AA</v>
          </cell>
          <cell r="AL23" t="str">
            <v>ACTIVO TEMP.INTEIRO</v>
          </cell>
          <cell r="AM23" t="str">
            <v>J100</v>
          </cell>
          <cell r="AN23" t="str">
            <v>EDPOutsourcing Comercial-N</v>
          </cell>
          <cell r="AO23" t="str">
            <v>J110</v>
          </cell>
          <cell r="AP23" t="str">
            <v>EDPOC-PRT-GnçCr</v>
          </cell>
          <cell r="AQ23" t="str">
            <v>40176810</v>
          </cell>
          <cell r="AR23" t="str">
            <v>70000022</v>
          </cell>
          <cell r="AS23" t="str">
            <v>014.</v>
          </cell>
          <cell r="AT23" t="str">
            <v>TECNICO COMERCIAL</v>
          </cell>
          <cell r="AU23" t="str">
            <v>4</v>
          </cell>
          <cell r="AV23" t="str">
            <v>00040428</v>
          </cell>
          <cell r="AW23" t="str">
            <v>J20506000810</v>
          </cell>
          <cell r="AX23" t="str">
            <v>OCGCC-GN-GESTÃO CREDITOS E COBRANÇA</v>
          </cell>
          <cell r="AY23" t="str">
            <v>68907502</v>
          </cell>
          <cell r="AZ23" t="str">
            <v>Gestão de Créditos e</v>
          </cell>
          <cell r="BA23" t="str">
            <v>6890</v>
          </cell>
          <cell r="BB23" t="str">
            <v>EDP Outsourcing Comercial</v>
          </cell>
          <cell r="BC23" t="str">
            <v>6890</v>
          </cell>
          <cell r="BD23" t="str">
            <v>6890</v>
          </cell>
          <cell r="BE23" t="str">
            <v>2800</v>
          </cell>
          <cell r="BF23" t="str">
            <v>6890</v>
          </cell>
          <cell r="BG23" t="str">
            <v>EDP Outsourcing Comercial,SA</v>
          </cell>
          <cell r="BH23" t="str">
            <v>1010</v>
          </cell>
          <cell r="BI23">
            <v>1432</v>
          </cell>
          <cell r="BJ23" t="str">
            <v>13</v>
          </cell>
          <cell r="BK23">
            <v>25</v>
          </cell>
          <cell r="BL23">
            <v>252.75</v>
          </cell>
          <cell r="BM23" t="str">
            <v>NÍVEL 4</v>
          </cell>
          <cell r="BN23" t="str">
            <v>01</v>
          </cell>
          <cell r="BO23" t="str">
            <v>07</v>
          </cell>
          <cell r="BP23" t="str">
            <v>20040101</v>
          </cell>
          <cell r="BQ23" t="str">
            <v>21</v>
          </cell>
          <cell r="BR23" t="str">
            <v>EVOLUCAO AUTOMATICA</v>
          </cell>
          <cell r="BS23" t="str">
            <v>20050101</v>
          </cell>
          <cell r="BW23">
            <v>0</v>
          </cell>
          <cell r="BX23">
            <v>0</v>
          </cell>
          <cell r="BY23">
            <v>0</v>
          </cell>
          <cell r="BZ23">
            <v>0</v>
          </cell>
          <cell r="CA23">
            <v>0</v>
          </cell>
          <cell r="CC23">
            <v>0</v>
          </cell>
          <cell r="CG23">
            <v>0</v>
          </cell>
          <cell r="CK23">
            <v>0</v>
          </cell>
          <cell r="CO23">
            <v>0</v>
          </cell>
          <cell r="CT23">
            <v>0</v>
          </cell>
          <cell r="CU23">
            <v>0</v>
          </cell>
          <cell r="CV23">
            <v>0</v>
          </cell>
          <cell r="CW23">
            <v>0</v>
          </cell>
          <cell r="CX23">
            <v>0</v>
          </cell>
          <cell r="CZ23">
            <v>0</v>
          </cell>
          <cell r="DC23">
            <v>0</v>
          </cell>
          <cell r="DF23">
            <v>0</v>
          </cell>
          <cell r="DI23">
            <v>0</v>
          </cell>
          <cell r="DK23">
            <v>0</v>
          </cell>
          <cell r="DL23">
            <v>0</v>
          </cell>
          <cell r="DN23" t="str">
            <v>21D11</v>
          </cell>
          <cell r="DO23" t="str">
            <v>Flex.T.Int."Escrit"</v>
          </cell>
          <cell r="DP23">
            <v>2</v>
          </cell>
          <cell r="DQ23">
            <v>100</v>
          </cell>
          <cell r="DR23" t="str">
            <v>PT01</v>
          </cell>
          <cell r="DT23" t="str">
            <v>00300247</v>
          </cell>
          <cell r="DU23" t="str">
            <v>BANCO SANTANDER PORTUGAL, SA</v>
          </cell>
        </row>
        <row r="24">
          <cell r="A24" t="str">
            <v>304239</v>
          </cell>
          <cell r="B24" t="str">
            <v>Cristina Maria Moutinho Cruz Fidalgo</v>
          </cell>
          <cell r="C24" t="str">
            <v>1983</v>
          </cell>
          <cell r="D24">
            <v>22</v>
          </cell>
          <cell r="E24">
            <v>22</v>
          </cell>
          <cell r="F24" t="str">
            <v>19631029</v>
          </cell>
          <cell r="G24" t="str">
            <v>41</v>
          </cell>
          <cell r="H24" t="str">
            <v>4</v>
          </cell>
          <cell r="I24" t="str">
            <v>Divorc</v>
          </cell>
          <cell r="J24" t="str">
            <v>feminino</v>
          </cell>
          <cell r="K24">
            <v>2</v>
          </cell>
          <cell r="L24" t="str">
            <v>R Marques de Sá, 103 3º Dt</v>
          </cell>
          <cell r="M24" t="str">
            <v>4435-323</v>
          </cell>
          <cell r="N24" t="str">
            <v>RIO TINTO</v>
          </cell>
          <cell r="O24" t="str">
            <v>00233023</v>
          </cell>
          <cell r="P24" t="str">
            <v>C.GERAL UNIFICADO(9 ANO ESCOL)</v>
          </cell>
          <cell r="R24" t="str">
            <v>6634489</v>
          </cell>
          <cell r="S24" t="str">
            <v>19971121</v>
          </cell>
          <cell r="T24" t="str">
            <v>LISBOA</v>
          </cell>
          <cell r="U24" t="str">
            <v>9803</v>
          </cell>
          <cell r="V24" t="str">
            <v>S.NAC IND ENERGIA-SINDEL</v>
          </cell>
          <cell r="W24" t="str">
            <v>177017716</v>
          </cell>
          <cell r="X24" t="str">
            <v>1783</v>
          </cell>
          <cell r="Y24" t="str">
            <v>0.0</v>
          </cell>
          <cell r="Z24">
            <v>2</v>
          </cell>
          <cell r="AA24" t="str">
            <v>00</v>
          </cell>
          <cell r="AD24" t="str">
            <v>100</v>
          </cell>
          <cell r="AE24" t="str">
            <v>11321288241</v>
          </cell>
          <cell r="AF24" t="str">
            <v>02</v>
          </cell>
          <cell r="AG24" t="str">
            <v>19831026</v>
          </cell>
          <cell r="AH24" t="str">
            <v>DT.Adm.Corr.Antiguid</v>
          </cell>
          <cell r="AI24" t="str">
            <v>1</v>
          </cell>
          <cell r="AJ24" t="str">
            <v>ACTIVOS</v>
          </cell>
          <cell r="AK24" t="str">
            <v>AA</v>
          </cell>
          <cell r="AL24" t="str">
            <v>ACTIVO TEMP.INTEIRO</v>
          </cell>
          <cell r="AM24" t="str">
            <v>J100</v>
          </cell>
          <cell r="AN24" t="str">
            <v>EDPOutsourcing Comercial-N</v>
          </cell>
          <cell r="AO24" t="str">
            <v>J110</v>
          </cell>
          <cell r="AP24" t="str">
            <v>EDPOC-PRT-GnçCr</v>
          </cell>
          <cell r="AQ24" t="str">
            <v>40176812</v>
          </cell>
          <cell r="AR24" t="str">
            <v>70000022</v>
          </cell>
          <cell r="AS24" t="str">
            <v>014.</v>
          </cell>
          <cell r="AT24" t="str">
            <v>TECNICO COMERCIAL</v>
          </cell>
          <cell r="AU24" t="str">
            <v>4</v>
          </cell>
          <cell r="AV24" t="str">
            <v>00040428</v>
          </cell>
          <cell r="AW24" t="str">
            <v>J20506000810</v>
          </cell>
          <cell r="AX24" t="str">
            <v>OCGCC-GN-GESTÃO CREDITOS E COBRANÇA</v>
          </cell>
          <cell r="AY24" t="str">
            <v>68907502</v>
          </cell>
          <cell r="AZ24" t="str">
            <v>Gestão de Créditos e</v>
          </cell>
          <cell r="BA24" t="str">
            <v>6890</v>
          </cell>
          <cell r="BB24" t="str">
            <v>EDP Outsourcing Comercial</v>
          </cell>
          <cell r="BC24" t="str">
            <v>6890</v>
          </cell>
          <cell r="BD24" t="str">
            <v>6890</v>
          </cell>
          <cell r="BE24" t="str">
            <v>2800</v>
          </cell>
          <cell r="BF24" t="str">
            <v>6890</v>
          </cell>
          <cell r="BG24" t="str">
            <v>EDP Outsourcing Comercial,SA</v>
          </cell>
          <cell r="BH24" t="str">
            <v>1010</v>
          </cell>
          <cell r="BI24">
            <v>1339</v>
          </cell>
          <cell r="BJ24" t="str">
            <v>12</v>
          </cell>
          <cell r="BK24">
            <v>22</v>
          </cell>
          <cell r="BL24">
            <v>222.42</v>
          </cell>
          <cell r="BM24" t="str">
            <v>NÍVEL 4</v>
          </cell>
          <cell r="BN24" t="str">
            <v>01</v>
          </cell>
          <cell r="BO24" t="str">
            <v>06</v>
          </cell>
          <cell r="BP24" t="str">
            <v>20040101</v>
          </cell>
          <cell r="BQ24" t="str">
            <v>21</v>
          </cell>
          <cell r="BR24" t="str">
            <v>EVOLUCAO AUTOMATICA</v>
          </cell>
          <cell r="BS24" t="str">
            <v>20050101</v>
          </cell>
          <cell r="BW24">
            <v>0</v>
          </cell>
          <cell r="BX24">
            <v>0</v>
          </cell>
          <cell r="BY24">
            <v>0</v>
          </cell>
          <cell r="BZ24">
            <v>0</v>
          </cell>
          <cell r="CA24">
            <v>0</v>
          </cell>
          <cell r="CC24">
            <v>0</v>
          </cell>
          <cell r="CG24">
            <v>0</v>
          </cell>
          <cell r="CK24">
            <v>0</v>
          </cell>
          <cell r="CO24">
            <v>0</v>
          </cell>
          <cell r="CT24">
            <v>0</v>
          </cell>
          <cell r="CU24">
            <v>0</v>
          </cell>
          <cell r="CV24">
            <v>0</v>
          </cell>
          <cell r="CW24">
            <v>0</v>
          </cell>
          <cell r="CX24">
            <v>0</v>
          </cell>
          <cell r="CZ24">
            <v>0</v>
          </cell>
          <cell r="DC24">
            <v>0</v>
          </cell>
          <cell r="DF24">
            <v>0</v>
          </cell>
          <cell r="DI24">
            <v>0</v>
          </cell>
          <cell r="DK24">
            <v>0</v>
          </cell>
          <cell r="DL24">
            <v>0</v>
          </cell>
          <cell r="DN24" t="str">
            <v>21D11</v>
          </cell>
          <cell r="DO24" t="str">
            <v>Flex.T.Int."Escrit"</v>
          </cell>
          <cell r="DP24">
            <v>2</v>
          </cell>
          <cell r="DQ24">
            <v>100</v>
          </cell>
          <cell r="DR24" t="str">
            <v>PT01</v>
          </cell>
          <cell r="DT24" t="str">
            <v>00330000</v>
          </cell>
          <cell r="DU24" t="str">
            <v>BANCO COMERCIAL PORTUGUES, SA</v>
          </cell>
        </row>
        <row r="25">
          <cell r="A25" t="str">
            <v>128171</v>
          </cell>
          <cell r="B25" t="str">
            <v>Maria Jose Ferreira Gomes</v>
          </cell>
          <cell r="C25" t="str">
            <v>1971</v>
          </cell>
          <cell r="D25">
            <v>34</v>
          </cell>
          <cell r="E25">
            <v>34</v>
          </cell>
          <cell r="F25" t="str">
            <v>19520318</v>
          </cell>
          <cell r="G25" t="str">
            <v>53</v>
          </cell>
          <cell r="H25" t="str">
            <v>0</v>
          </cell>
          <cell r="I25" t="str">
            <v>Solt.</v>
          </cell>
          <cell r="J25" t="str">
            <v>feminino</v>
          </cell>
          <cell r="K25">
            <v>0</v>
          </cell>
          <cell r="L25" t="str">
            <v>Rua Nova Chãos Vermelhos, 34 -1º Esq. CANIDELO</v>
          </cell>
          <cell r="M25" t="str">
            <v>4400-517</v>
          </cell>
          <cell r="N25" t="str">
            <v>VILA NOVA DE GAIA</v>
          </cell>
          <cell r="O25" t="str">
            <v>00241132</v>
          </cell>
          <cell r="P25" t="str">
            <v>CURSO COMPLEMENTAR DOS LICEUS</v>
          </cell>
          <cell r="R25" t="str">
            <v>2731337</v>
          </cell>
          <cell r="S25" t="str">
            <v>19860916</v>
          </cell>
          <cell r="T25" t="str">
            <v>LISBOA</v>
          </cell>
          <cell r="U25" t="str">
            <v>9803</v>
          </cell>
          <cell r="V25" t="str">
            <v>S.NAC IND ENERGIA-SINDEL</v>
          </cell>
          <cell r="W25" t="str">
            <v>108725081</v>
          </cell>
          <cell r="X25" t="str">
            <v>3204</v>
          </cell>
          <cell r="Y25" t="str">
            <v>0.0</v>
          </cell>
          <cell r="Z25">
            <v>0</v>
          </cell>
          <cell r="AA25" t="str">
            <v>00</v>
          </cell>
          <cell r="AD25" t="str">
            <v>100</v>
          </cell>
          <cell r="AE25" t="str">
            <v>11265994042</v>
          </cell>
          <cell r="AF25" t="str">
            <v>02</v>
          </cell>
          <cell r="AG25" t="str">
            <v>19710315</v>
          </cell>
          <cell r="AH25" t="str">
            <v>DT.Adm.Corr.Antiguid</v>
          </cell>
          <cell r="AI25" t="str">
            <v>1</v>
          </cell>
          <cell r="AJ25" t="str">
            <v>ACTIVOS</v>
          </cell>
          <cell r="AK25" t="str">
            <v>AA</v>
          </cell>
          <cell r="AL25" t="str">
            <v>ACTIVO TEMP.INTEIRO</v>
          </cell>
          <cell r="AM25" t="str">
            <v>J100</v>
          </cell>
          <cell r="AN25" t="str">
            <v>EDPOutsourcing Comercial-N</v>
          </cell>
          <cell r="AO25" t="str">
            <v>J110</v>
          </cell>
          <cell r="AP25" t="str">
            <v>EDPOC-PRT-GnçCr</v>
          </cell>
          <cell r="AQ25" t="str">
            <v>40176806</v>
          </cell>
          <cell r="AR25" t="str">
            <v>70000078</v>
          </cell>
          <cell r="AS25" t="str">
            <v>033.</v>
          </cell>
          <cell r="AT25" t="str">
            <v>TECNICO PRINCIPAL DE GESTAO</v>
          </cell>
          <cell r="AU25" t="str">
            <v>4</v>
          </cell>
          <cell r="AV25" t="str">
            <v>00040428</v>
          </cell>
          <cell r="AW25" t="str">
            <v>J20506000810</v>
          </cell>
          <cell r="AX25" t="str">
            <v>OCGCC-GN-GESTÃO CREDITOS E COBRANÇA</v>
          </cell>
          <cell r="AY25" t="str">
            <v>68907502</v>
          </cell>
          <cell r="AZ25" t="str">
            <v>Gestão de Créditos e</v>
          </cell>
          <cell r="BA25" t="str">
            <v>6890</v>
          </cell>
          <cell r="BB25" t="str">
            <v>EDP Outsourcing Comercial</v>
          </cell>
          <cell r="BC25" t="str">
            <v>6890</v>
          </cell>
          <cell r="BD25" t="str">
            <v>6890</v>
          </cell>
          <cell r="BE25" t="str">
            <v>2800</v>
          </cell>
          <cell r="BF25" t="str">
            <v>6890</v>
          </cell>
          <cell r="BG25" t="str">
            <v>EDP Outsourcing Comercial,SA</v>
          </cell>
          <cell r="BH25" t="str">
            <v>1010</v>
          </cell>
          <cell r="BI25">
            <v>1618</v>
          </cell>
          <cell r="BJ25" t="str">
            <v>15</v>
          </cell>
          <cell r="BK25">
            <v>34</v>
          </cell>
          <cell r="BL25">
            <v>343.74</v>
          </cell>
          <cell r="BM25" t="str">
            <v>NÍVEL 3</v>
          </cell>
          <cell r="BN25" t="str">
            <v>01</v>
          </cell>
          <cell r="BO25" t="str">
            <v>06</v>
          </cell>
          <cell r="BP25" t="str">
            <v>20040101</v>
          </cell>
          <cell r="BQ25" t="str">
            <v>21</v>
          </cell>
          <cell r="BR25" t="str">
            <v>EVOLUCAO AUTOMATICA</v>
          </cell>
          <cell r="BS25" t="str">
            <v>20050101</v>
          </cell>
          <cell r="BW25">
            <v>0</v>
          </cell>
          <cell r="BX25">
            <v>0</v>
          </cell>
          <cell r="BY25">
            <v>0</v>
          </cell>
          <cell r="BZ25">
            <v>0</v>
          </cell>
          <cell r="CA25">
            <v>0</v>
          </cell>
          <cell r="CC25">
            <v>0</v>
          </cell>
          <cell r="CG25">
            <v>0</v>
          </cell>
          <cell r="CK25">
            <v>0</v>
          </cell>
          <cell r="CO25">
            <v>0</v>
          </cell>
          <cell r="CT25">
            <v>0</v>
          </cell>
          <cell r="CU25">
            <v>0</v>
          </cell>
          <cell r="CV25">
            <v>0</v>
          </cell>
          <cell r="CW25">
            <v>0</v>
          </cell>
          <cell r="CX25">
            <v>0</v>
          </cell>
          <cell r="CZ25">
            <v>0</v>
          </cell>
          <cell r="DC25">
            <v>0</v>
          </cell>
          <cell r="DF25">
            <v>0</v>
          </cell>
          <cell r="DI25">
            <v>0</v>
          </cell>
          <cell r="DK25">
            <v>0</v>
          </cell>
          <cell r="DL25">
            <v>0</v>
          </cell>
          <cell r="DN25" t="str">
            <v>21D11</v>
          </cell>
          <cell r="DO25" t="str">
            <v>Flex.T.Int."Escrit"</v>
          </cell>
          <cell r="DP25">
            <v>2</v>
          </cell>
          <cell r="DQ25">
            <v>100</v>
          </cell>
          <cell r="DR25" t="str">
            <v>PT01</v>
          </cell>
          <cell r="DT25" t="str">
            <v>00330000</v>
          </cell>
          <cell r="DU25" t="str">
            <v>BANCO COMERCIAL PORTUGUES, SA</v>
          </cell>
        </row>
        <row r="26">
          <cell r="A26" t="str">
            <v>170003</v>
          </cell>
          <cell r="B26" t="str">
            <v>Eduardo Jorge Valadas N. Guimarães</v>
          </cell>
          <cell r="C26" t="str">
            <v>1979</v>
          </cell>
          <cell r="D26">
            <v>26</v>
          </cell>
          <cell r="E26">
            <v>26</v>
          </cell>
          <cell r="F26" t="str">
            <v>19551024</v>
          </cell>
          <cell r="G26" t="str">
            <v>49</v>
          </cell>
          <cell r="H26" t="str">
            <v>1</v>
          </cell>
          <cell r="I26" t="str">
            <v>Casado</v>
          </cell>
          <cell r="J26" t="str">
            <v>masculino</v>
          </cell>
          <cell r="K26">
            <v>1</v>
          </cell>
          <cell r="L26" t="str">
            <v>Pct João Vilaret 33 - 3º Dto</v>
          </cell>
          <cell r="M26" t="str">
            <v>4460-000</v>
          </cell>
          <cell r="N26" t="str">
            <v>MATOSINHOS</v>
          </cell>
          <cell r="O26" t="str">
            <v>00241131</v>
          </cell>
          <cell r="P26" t="str">
            <v>CURSO COMPLEMENTAR DOS LICEUS</v>
          </cell>
          <cell r="R26" t="str">
            <v>3319965</v>
          </cell>
          <cell r="S26" t="str">
            <v>19990909</v>
          </cell>
          <cell r="T26" t="str">
            <v>LISBOA</v>
          </cell>
          <cell r="U26" t="str">
            <v>9803</v>
          </cell>
          <cell r="V26" t="str">
            <v>S.NAC IND ENERGIA-SINDEL</v>
          </cell>
          <cell r="W26" t="str">
            <v>127431284</v>
          </cell>
          <cell r="X26" t="str">
            <v>1821</v>
          </cell>
          <cell r="Y26" t="str">
            <v>0.0</v>
          </cell>
          <cell r="Z26">
            <v>1</v>
          </cell>
          <cell r="AA26" t="str">
            <v>00</v>
          </cell>
          <cell r="AC26" t="str">
            <v>X</v>
          </cell>
          <cell r="AD26" t="str">
            <v>100</v>
          </cell>
          <cell r="AE26" t="str">
            <v>11267084220</v>
          </cell>
          <cell r="AF26" t="str">
            <v>02</v>
          </cell>
          <cell r="AG26" t="str">
            <v>19791001</v>
          </cell>
          <cell r="AH26" t="str">
            <v>DT.Adm.Corr.Antiguid</v>
          </cell>
          <cell r="AI26" t="str">
            <v>1</v>
          </cell>
          <cell r="AJ26" t="str">
            <v>ACTIVOS</v>
          </cell>
          <cell r="AK26" t="str">
            <v>AA</v>
          </cell>
          <cell r="AL26" t="str">
            <v>ACTIVO TEMP.INTEIRO</v>
          </cell>
          <cell r="AM26" t="str">
            <v>J100</v>
          </cell>
          <cell r="AN26" t="str">
            <v>EDPOutsourcing Comercial-N</v>
          </cell>
          <cell r="AO26" t="str">
            <v>J110</v>
          </cell>
          <cell r="AP26" t="str">
            <v>EDPOC-PRT-GnçCr</v>
          </cell>
          <cell r="AQ26" t="str">
            <v>40176805</v>
          </cell>
          <cell r="AR26" t="str">
            <v>70000095</v>
          </cell>
          <cell r="AS26" t="str">
            <v>042.</v>
          </cell>
          <cell r="AT26" t="str">
            <v>ASSISTENTE ESTUDOS</v>
          </cell>
          <cell r="AU26" t="str">
            <v>4</v>
          </cell>
          <cell r="AV26" t="str">
            <v>00040428</v>
          </cell>
          <cell r="AW26" t="str">
            <v>J20506000810</v>
          </cell>
          <cell r="AX26" t="str">
            <v>OCGCC-GN-GESTÃO CREDITOS E COBRANÇA</v>
          </cell>
          <cell r="AY26" t="str">
            <v>68907502</v>
          </cell>
          <cell r="AZ26" t="str">
            <v>Gestão de Créditos e</v>
          </cell>
          <cell r="BA26" t="str">
            <v>6890</v>
          </cell>
          <cell r="BB26" t="str">
            <v>EDP Outsourcing Comercial</v>
          </cell>
          <cell r="BC26" t="str">
            <v>6890</v>
          </cell>
          <cell r="BD26" t="str">
            <v>6890</v>
          </cell>
          <cell r="BE26" t="str">
            <v>2800</v>
          </cell>
          <cell r="BF26" t="str">
            <v>6890</v>
          </cell>
          <cell r="BG26" t="str">
            <v>EDP Outsourcing Comercial,SA</v>
          </cell>
          <cell r="BH26" t="str">
            <v>1010</v>
          </cell>
          <cell r="BI26">
            <v>1891</v>
          </cell>
          <cell r="BJ26" t="str">
            <v>18</v>
          </cell>
          <cell r="BK26">
            <v>26</v>
          </cell>
          <cell r="BL26">
            <v>262.86</v>
          </cell>
          <cell r="BM26" t="str">
            <v>NÍVEL 2</v>
          </cell>
          <cell r="BN26" t="str">
            <v>01</v>
          </cell>
          <cell r="BO26" t="str">
            <v>06</v>
          </cell>
          <cell r="BP26" t="str">
            <v>20040101</v>
          </cell>
          <cell r="BQ26" t="str">
            <v>21</v>
          </cell>
          <cell r="BR26" t="str">
            <v>EVOLUCAO AUTOMATICA</v>
          </cell>
          <cell r="BS26" t="str">
            <v>20050101</v>
          </cell>
          <cell r="BW26">
            <v>0</v>
          </cell>
          <cell r="BX26">
            <v>0</v>
          </cell>
          <cell r="BY26">
            <v>0</v>
          </cell>
          <cell r="BZ26">
            <v>0</v>
          </cell>
          <cell r="CA26">
            <v>0</v>
          </cell>
          <cell r="CC26">
            <v>0</v>
          </cell>
          <cell r="CG26">
            <v>0</v>
          </cell>
          <cell r="CK26">
            <v>0</v>
          </cell>
          <cell r="CO26">
            <v>0</v>
          </cell>
          <cell r="CT26">
            <v>0</v>
          </cell>
          <cell r="CU26">
            <v>0</v>
          </cell>
          <cell r="CV26">
            <v>0</v>
          </cell>
          <cell r="CW26">
            <v>0</v>
          </cell>
          <cell r="CX26">
            <v>0</v>
          </cell>
          <cell r="CZ26">
            <v>0</v>
          </cell>
          <cell r="DC26">
            <v>0</v>
          </cell>
          <cell r="DF26">
            <v>0</v>
          </cell>
          <cell r="DI26">
            <v>0</v>
          </cell>
          <cell r="DK26">
            <v>0</v>
          </cell>
          <cell r="DL26">
            <v>0</v>
          </cell>
          <cell r="DN26" t="str">
            <v>21D11</v>
          </cell>
          <cell r="DO26" t="str">
            <v>Flex.T.Int."Escrit"</v>
          </cell>
          <cell r="DP26">
            <v>2</v>
          </cell>
          <cell r="DQ26">
            <v>100</v>
          </cell>
          <cell r="DR26" t="str">
            <v>PT01</v>
          </cell>
          <cell r="DT26" t="str">
            <v>00180000</v>
          </cell>
          <cell r="DU26" t="str">
            <v>BANCO TOTTA &amp; ACORES, SA</v>
          </cell>
        </row>
        <row r="27">
          <cell r="A27" t="str">
            <v>201545</v>
          </cell>
          <cell r="B27" t="str">
            <v>Maria Helena Costa Henriques</v>
          </cell>
          <cell r="C27" t="str">
            <v>1980</v>
          </cell>
          <cell r="D27">
            <v>25</v>
          </cell>
          <cell r="E27">
            <v>25</v>
          </cell>
          <cell r="F27" t="str">
            <v>19570629</v>
          </cell>
          <cell r="G27" t="str">
            <v>48</v>
          </cell>
          <cell r="H27" t="str">
            <v>1</v>
          </cell>
          <cell r="I27" t="str">
            <v>Casado</v>
          </cell>
          <cell r="J27" t="str">
            <v>feminino</v>
          </cell>
          <cell r="K27">
            <v>1</v>
          </cell>
          <cell r="L27" t="str">
            <v>R Dr. Mario Rosas da Silva, 48 2º Esq</v>
          </cell>
          <cell r="M27" t="str">
            <v>4425-078</v>
          </cell>
          <cell r="N27" t="str">
            <v>MAIA</v>
          </cell>
          <cell r="O27" t="str">
            <v>00242072</v>
          </cell>
          <cell r="P27" t="str">
            <v>CC CONTABILIDADE ADMINISTRACAO</v>
          </cell>
          <cell r="R27" t="str">
            <v>3447923</v>
          </cell>
          <cell r="S27" t="str">
            <v>20020417</v>
          </cell>
          <cell r="T27" t="str">
            <v>LISBOA</v>
          </cell>
          <cell r="U27" t="str">
            <v>9800</v>
          </cell>
          <cell r="V27" t="str">
            <v>SIND TRAB IND ELéCT NORTE</v>
          </cell>
          <cell r="W27" t="str">
            <v>105053597</v>
          </cell>
          <cell r="X27" t="str">
            <v>3506</v>
          </cell>
          <cell r="Y27" t="str">
            <v>60.0</v>
          </cell>
          <cell r="Z27">
            <v>1</v>
          </cell>
          <cell r="AA27" t="str">
            <v>00</v>
          </cell>
          <cell r="AC27" t="str">
            <v>X</v>
          </cell>
          <cell r="AD27" t="str">
            <v>100</v>
          </cell>
          <cell r="AE27" t="str">
            <v>11267786566</v>
          </cell>
          <cell r="AF27" t="str">
            <v>02</v>
          </cell>
          <cell r="AG27" t="str">
            <v>19800901</v>
          </cell>
          <cell r="AH27" t="str">
            <v>DT.Adm.Corr.Antiguid</v>
          </cell>
          <cell r="AI27" t="str">
            <v>1</v>
          </cell>
          <cell r="AJ27" t="str">
            <v>ACTIVOS</v>
          </cell>
          <cell r="AK27" t="str">
            <v>AA</v>
          </cell>
          <cell r="AL27" t="str">
            <v>ACTIVO TEMP.INTEIRO</v>
          </cell>
          <cell r="AM27" t="str">
            <v>J100</v>
          </cell>
          <cell r="AN27" t="str">
            <v>EDPOutsourcing Comercial-N</v>
          </cell>
          <cell r="AO27" t="str">
            <v>J110</v>
          </cell>
          <cell r="AP27" t="str">
            <v>EDPOC-PRT-GnçCr</v>
          </cell>
          <cell r="AQ27" t="str">
            <v>40176808</v>
          </cell>
          <cell r="AR27" t="str">
            <v>70000078</v>
          </cell>
          <cell r="AS27" t="str">
            <v>033.</v>
          </cell>
          <cell r="AT27" t="str">
            <v>TECNICO PRINCIPAL DE GESTAO</v>
          </cell>
          <cell r="AU27" t="str">
            <v>4</v>
          </cell>
          <cell r="AV27" t="str">
            <v>00040428</v>
          </cell>
          <cell r="AW27" t="str">
            <v>J20506000810</v>
          </cell>
          <cell r="AX27" t="str">
            <v>OCGCC-GN-GESTÃO CREDITOS E COBRANÇA</v>
          </cell>
          <cell r="AY27" t="str">
            <v>68907502</v>
          </cell>
          <cell r="AZ27" t="str">
            <v>Gestão de Créditos e</v>
          </cell>
          <cell r="BA27" t="str">
            <v>6890</v>
          </cell>
          <cell r="BB27" t="str">
            <v>EDP Outsourcing Comercial</v>
          </cell>
          <cell r="BC27" t="str">
            <v>6890</v>
          </cell>
          <cell r="BD27" t="str">
            <v>6890</v>
          </cell>
          <cell r="BE27" t="str">
            <v>2800</v>
          </cell>
          <cell r="BF27" t="str">
            <v>6890</v>
          </cell>
          <cell r="BG27" t="str">
            <v>EDP Outsourcing Comercial,SA</v>
          </cell>
          <cell r="BH27" t="str">
            <v>1010</v>
          </cell>
          <cell r="BI27">
            <v>1432</v>
          </cell>
          <cell r="BJ27" t="str">
            <v>13</v>
          </cell>
          <cell r="BK27">
            <v>25</v>
          </cell>
          <cell r="BL27">
            <v>252.75</v>
          </cell>
          <cell r="BM27" t="str">
            <v>NÍVEL 3</v>
          </cell>
          <cell r="BN27" t="str">
            <v>02</v>
          </cell>
          <cell r="BO27" t="str">
            <v>04</v>
          </cell>
          <cell r="BP27" t="str">
            <v>20030101</v>
          </cell>
          <cell r="BQ27" t="str">
            <v>21</v>
          </cell>
          <cell r="BR27" t="str">
            <v>EVOLUCAO AUTOMATICA</v>
          </cell>
          <cell r="BS27" t="str">
            <v>20050101</v>
          </cell>
          <cell r="BW27">
            <v>0</v>
          </cell>
          <cell r="BX27">
            <v>0</v>
          </cell>
          <cell r="BY27">
            <v>0</v>
          </cell>
          <cell r="BZ27">
            <v>0</v>
          </cell>
          <cell r="CA27">
            <v>0</v>
          </cell>
          <cell r="CC27">
            <v>0</v>
          </cell>
          <cell r="CG27">
            <v>0</v>
          </cell>
          <cell r="CK27">
            <v>0</v>
          </cell>
          <cell r="CO27">
            <v>0</v>
          </cell>
          <cell r="CT27">
            <v>0</v>
          </cell>
          <cell r="CU27">
            <v>0</v>
          </cell>
          <cell r="CV27">
            <v>0</v>
          </cell>
          <cell r="CW27">
            <v>0</v>
          </cell>
          <cell r="CX27">
            <v>0</v>
          </cell>
          <cell r="CZ27">
            <v>0</v>
          </cell>
          <cell r="DC27">
            <v>0</v>
          </cell>
          <cell r="DF27">
            <v>0</v>
          </cell>
          <cell r="DI27">
            <v>0</v>
          </cell>
          <cell r="DK27">
            <v>0</v>
          </cell>
          <cell r="DL27">
            <v>0</v>
          </cell>
          <cell r="DN27" t="str">
            <v>21D11</v>
          </cell>
          <cell r="DO27" t="str">
            <v>Flex.T.Int."Escrit"</v>
          </cell>
          <cell r="DP27">
            <v>2</v>
          </cell>
          <cell r="DQ27">
            <v>100</v>
          </cell>
          <cell r="DR27" t="str">
            <v>PT01</v>
          </cell>
          <cell r="DT27" t="str">
            <v>00190075</v>
          </cell>
          <cell r="DU27" t="str">
            <v>BANCO BILBAO VIZCAYA ARGENTARI</v>
          </cell>
        </row>
        <row r="28">
          <cell r="A28" t="str">
            <v>310875</v>
          </cell>
          <cell r="B28" t="str">
            <v>Maria Catarina Ribeiro Padilha</v>
          </cell>
          <cell r="C28" t="str">
            <v>1978</v>
          </cell>
          <cell r="D28">
            <v>27</v>
          </cell>
          <cell r="E28">
            <v>27</v>
          </cell>
          <cell r="F28" t="str">
            <v>19571003</v>
          </cell>
          <cell r="G28" t="str">
            <v>47</v>
          </cell>
          <cell r="H28" t="str">
            <v>1</v>
          </cell>
          <cell r="I28" t="str">
            <v>Casado</v>
          </cell>
          <cell r="J28" t="str">
            <v>feminino</v>
          </cell>
          <cell r="K28">
            <v>1</v>
          </cell>
          <cell r="L28" t="str">
            <v>R Capitão Aresta, 121 - Valongo</v>
          </cell>
          <cell r="M28" t="str">
            <v>4440-539</v>
          </cell>
          <cell r="N28" t="str">
            <v>VALONGO</v>
          </cell>
          <cell r="O28" t="str">
            <v>00243403</v>
          </cell>
          <cell r="P28" t="str">
            <v>12.ANO - 3. CURSO</v>
          </cell>
          <cell r="R28" t="str">
            <v>3576798</v>
          </cell>
          <cell r="S28" t="str">
            <v>19981124</v>
          </cell>
          <cell r="T28" t="str">
            <v>PORTO</v>
          </cell>
          <cell r="W28" t="str">
            <v>132485761</v>
          </cell>
          <cell r="X28" t="str">
            <v>1899</v>
          </cell>
          <cell r="Y28" t="str">
            <v>0.0</v>
          </cell>
          <cell r="Z28">
            <v>1</v>
          </cell>
          <cell r="AA28" t="str">
            <v>00</v>
          </cell>
          <cell r="AD28" t="str">
            <v>100</v>
          </cell>
          <cell r="AE28" t="str">
            <v>11290378973</v>
          </cell>
          <cell r="AF28" t="str">
            <v>02</v>
          </cell>
          <cell r="AG28" t="str">
            <v>19781010</v>
          </cell>
          <cell r="AH28" t="str">
            <v>DT.Adm.Corr.Antiguid</v>
          </cell>
          <cell r="AI28" t="str">
            <v>1</v>
          </cell>
          <cell r="AJ28" t="str">
            <v>ACTIVOS</v>
          </cell>
          <cell r="AK28" t="str">
            <v>AA</v>
          </cell>
          <cell r="AL28" t="str">
            <v>ACTIVO TEMP.INTEIRO</v>
          </cell>
          <cell r="AM28" t="str">
            <v>J100</v>
          </cell>
          <cell r="AN28" t="str">
            <v>EDPOutsourcing Comercial-N</v>
          </cell>
          <cell r="AO28" t="str">
            <v>J110</v>
          </cell>
          <cell r="AP28" t="str">
            <v>EDPOC-PRT-GnçCr</v>
          </cell>
          <cell r="AQ28" t="str">
            <v>40176813</v>
          </cell>
          <cell r="AR28" t="str">
            <v>70000022</v>
          </cell>
          <cell r="AS28" t="str">
            <v>014.</v>
          </cell>
          <cell r="AT28" t="str">
            <v>TECNICO COMERCIAL</v>
          </cell>
          <cell r="AU28" t="str">
            <v>4</v>
          </cell>
          <cell r="AV28" t="str">
            <v>00040428</v>
          </cell>
          <cell r="AW28" t="str">
            <v>J20506000810</v>
          </cell>
          <cell r="AX28" t="str">
            <v>OCGCC-GN-GESTÃO CREDITOS E COBRANÇA</v>
          </cell>
          <cell r="AY28" t="str">
            <v>68907502</v>
          </cell>
          <cell r="AZ28" t="str">
            <v>Gestão de Créditos e</v>
          </cell>
          <cell r="BA28" t="str">
            <v>6890</v>
          </cell>
          <cell r="BB28" t="str">
            <v>EDP Outsourcing Comercial</v>
          </cell>
          <cell r="BC28" t="str">
            <v>6890</v>
          </cell>
          <cell r="BD28" t="str">
            <v>6890</v>
          </cell>
          <cell r="BE28" t="str">
            <v>2800</v>
          </cell>
          <cell r="BF28" t="str">
            <v>6890</v>
          </cell>
          <cell r="BG28" t="str">
            <v>EDP Outsourcing Comercial,SA</v>
          </cell>
          <cell r="BH28" t="str">
            <v>1010</v>
          </cell>
          <cell r="BI28">
            <v>1432</v>
          </cell>
          <cell r="BJ28" t="str">
            <v>13</v>
          </cell>
          <cell r="BK28">
            <v>27</v>
          </cell>
          <cell r="BL28">
            <v>272.97000000000003</v>
          </cell>
          <cell r="BM28" t="str">
            <v>NÍVEL 4</v>
          </cell>
          <cell r="BN28" t="str">
            <v>00</v>
          </cell>
          <cell r="BO28" t="str">
            <v>07</v>
          </cell>
          <cell r="BP28" t="str">
            <v>20050101</v>
          </cell>
          <cell r="BQ28" t="str">
            <v>21</v>
          </cell>
          <cell r="BR28" t="str">
            <v>EVOLUCAO AUTOMATICA</v>
          </cell>
          <cell r="BS28" t="str">
            <v>20050101</v>
          </cell>
          <cell r="BW28">
            <v>0</v>
          </cell>
          <cell r="BX28">
            <v>0</v>
          </cell>
          <cell r="BY28">
            <v>0</v>
          </cell>
          <cell r="BZ28">
            <v>0</v>
          </cell>
          <cell r="CA28">
            <v>0</v>
          </cell>
          <cell r="CC28">
            <v>0</v>
          </cell>
          <cell r="CG28">
            <v>0</v>
          </cell>
          <cell r="CK28">
            <v>0</v>
          </cell>
          <cell r="CO28">
            <v>0</v>
          </cell>
          <cell r="CT28">
            <v>0</v>
          </cell>
          <cell r="CU28">
            <v>0</v>
          </cell>
          <cell r="CV28">
            <v>0</v>
          </cell>
          <cell r="CW28">
            <v>0</v>
          </cell>
          <cell r="CX28">
            <v>0</v>
          </cell>
          <cell r="CZ28">
            <v>0</v>
          </cell>
          <cell r="DC28">
            <v>0</v>
          </cell>
          <cell r="DF28">
            <v>0</v>
          </cell>
          <cell r="DI28">
            <v>0</v>
          </cell>
          <cell r="DK28">
            <v>0</v>
          </cell>
          <cell r="DL28">
            <v>0</v>
          </cell>
          <cell r="DN28" t="str">
            <v>21D11</v>
          </cell>
          <cell r="DO28" t="str">
            <v>Flex.T.Int."Escrit"</v>
          </cell>
          <cell r="DP28">
            <v>2</v>
          </cell>
          <cell r="DQ28">
            <v>100</v>
          </cell>
          <cell r="DR28" t="str">
            <v>PT01</v>
          </cell>
          <cell r="DT28" t="str">
            <v>00350837</v>
          </cell>
          <cell r="DU28" t="str">
            <v>CAIXA GERAL DE DEPOSITOS, SA</v>
          </cell>
        </row>
        <row r="29">
          <cell r="A29" t="str">
            <v>310964</v>
          </cell>
          <cell r="B29" t="str">
            <v>Rosa Maria Ferreira Pinto</v>
          </cell>
          <cell r="C29" t="str">
            <v>1984</v>
          </cell>
          <cell r="D29">
            <v>21</v>
          </cell>
          <cell r="E29">
            <v>21</v>
          </cell>
          <cell r="F29" t="str">
            <v>19621015</v>
          </cell>
          <cell r="G29" t="str">
            <v>42</v>
          </cell>
          <cell r="H29" t="str">
            <v>1</v>
          </cell>
          <cell r="I29" t="str">
            <v>Casado</v>
          </cell>
          <cell r="J29" t="str">
            <v>feminino</v>
          </cell>
          <cell r="K29">
            <v>1</v>
          </cell>
          <cell r="L29" t="str">
            <v>R Almada Negreiros, 67 - 2º. Esq. Fr.</v>
          </cell>
          <cell r="M29" t="str">
            <v>4440-523</v>
          </cell>
          <cell r="N29" t="str">
            <v>VALONGO</v>
          </cell>
          <cell r="O29" t="str">
            <v>00241132</v>
          </cell>
          <cell r="P29" t="str">
            <v>CURSO COMPLEMENTAR DOS LICEUS</v>
          </cell>
          <cell r="R29" t="str">
            <v>5977808</v>
          </cell>
          <cell r="S29" t="str">
            <v>20020215</v>
          </cell>
          <cell r="T29" t="str">
            <v>PORTO</v>
          </cell>
          <cell r="W29" t="str">
            <v>177160543</v>
          </cell>
          <cell r="X29" t="str">
            <v>1899</v>
          </cell>
          <cell r="Y29" t="str">
            <v>0.0</v>
          </cell>
          <cell r="Z29">
            <v>1</v>
          </cell>
          <cell r="AA29" t="str">
            <v>00</v>
          </cell>
          <cell r="AD29" t="str">
            <v>100</v>
          </cell>
          <cell r="AE29" t="str">
            <v>11290802074</v>
          </cell>
          <cell r="AF29" t="str">
            <v>02</v>
          </cell>
          <cell r="AG29" t="str">
            <v>19840523</v>
          </cell>
          <cell r="AH29" t="str">
            <v>DT.Adm.Corr.Antiguid</v>
          </cell>
          <cell r="AI29" t="str">
            <v>1</v>
          </cell>
          <cell r="AJ29" t="str">
            <v>ACTIVOS</v>
          </cell>
          <cell r="AK29" t="str">
            <v>AA</v>
          </cell>
          <cell r="AL29" t="str">
            <v>ACTIVO TEMP.INTEIRO</v>
          </cell>
          <cell r="AM29" t="str">
            <v>J100</v>
          </cell>
          <cell r="AN29" t="str">
            <v>EDPOutsourcing Comercial-N</v>
          </cell>
          <cell r="AO29" t="str">
            <v>J110</v>
          </cell>
          <cell r="AP29" t="str">
            <v>EDPOC-PRT-GnçCr</v>
          </cell>
          <cell r="AQ29" t="str">
            <v>40176814</v>
          </cell>
          <cell r="AR29" t="str">
            <v>70000022</v>
          </cell>
          <cell r="AS29" t="str">
            <v>014.</v>
          </cell>
          <cell r="AT29" t="str">
            <v>TECNICO COMERCIAL</v>
          </cell>
          <cell r="AU29" t="str">
            <v>4</v>
          </cell>
          <cell r="AV29" t="str">
            <v>00040428</v>
          </cell>
          <cell r="AW29" t="str">
            <v>J20506000810</v>
          </cell>
          <cell r="AX29" t="str">
            <v>OCGCC-GN-GESTÃO CREDITOS E COBRANÇA</v>
          </cell>
          <cell r="AY29" t="str">
            <v>68907502</v>
          </cell>
          <cell r="AZ29" t="str">
            <v>Gestão de Créditos e</v>
          </cell>
          <cell r="BA29" t="str">
            <v>6890</v>
          </cell>
          <cell r="BB29" t="str">
            <v>EDP Outsourcing Comercial</v>
          </cell>
          <cell r="BC29" t="str">
            <v>6890</v>
          </cell>
          <cell r="BD29" t="str">
            <v>6890</v>
          </cell>
          <cell r="BE29" t="str">
            <v>2800</v>
          </cell>
          <cell r="BF29" t="str">
            <v>6890</v>
          </cell>
          <cell r="BG29" t="str">
            <v>EDP Outsourcing Comercial,SA</v>
          </cell>
          <cell r="BH29" t="str">
            <v>1010</v>
          </cell>
          <cell r="BI29">
            <v>1339</v>
          </cell>
          <cell r="BJ29" t="str">
            <v>12</v>
          </cell>
          <cell r="BK29">
            <v>21</v>
          </cell>
          <cell r="BL29">
            <v>212.31</v>
          </cell>
          <cell r="BM29" t="str">
            <v>NÍVEL 4</v>
          </cell>
          <cell r="BN29" t="str">
            <v>01</v>
          </cell>
          <cell r="BO29" t="str">
            <v>06</v>
          </cell>
          <cell r="BP29" t="str">
            <v>20040101</v>
          </cell>
          <cell r="BQ29" t="str">
            <v>21</v>
          </cell>
          <cell r="BR29" t="str">
            <v>EVOLUCAO AUTOMATICA</v>
          </cell>
          <cell r="BS29" t="str">
            <v>20050101</v>
          </cell>
          <cell r="BW29">
            <v>0</v>
          </cell>
          <cell r="BX29">
            <v>0</v>
          </cell>
          <cell r="BY29">
            <v>0</v>
          </cell>
          <cell r="BZ29">
            <v>0</v>
          </cell>
          <cell r="CA29">
            <v>0</v>
          </cell>
          <cell r="CC29">
            <v>0</v>
          </cell>
          <cell r="CG29">
            <v>0</v>
          </cell>
          <cell r="CK29">
            <v>0</v>
          </cell>
          <cell r="CO29">
            <v>0</v>
          </cell>
          <cell r="CT29">
            <v>0</v>
          </cell>
          <cell r="CU29">
            <v>0</v>
          </cell>
          <cell r="CV29">
            <v>0</v>
          </cell>
          <cell r="CW29">
            <v>0</v>
          </cell>
          <cell r="CX29">
            <v>0</v>
          </cell>
          <cell r="CZ29">
            <v>0</v>
          </cell>
          <cell r="DC29">
            <v>0</v>
          </cell>
          <cell r="DF29">
            <v>0</v>
          </cell>
          <cell r="DI29">
            <v>0</v>
          </cell>
          <cell r="DK29">
            <v>0</v>
          </cell>
          <cell r="DL29">
            <v>0</v>
          </cell>
          <cell r="DN29" t="str">
            <v>21D11</v>
          </cell>
          <cell r="DO29" t="str">
            <v>Flex.T.Int."Escrit"</v>
          </cell>
          <cell r="DP29">
            <v>2</v>
          </cell>
          <cell r="DQ29">
            <v>100</v>
          </cell>
          <cell r="DR29" t="str">
            <v>PT01</v>
          </cell>
          <cell r="DT29" t="str">
            <v>00350837</v>
          </cell>
          <cell r="DU29" t="str">
            <v>CAIXA GERAL DE DEPOSITOS, SA</v>
          </cell>
        </row>
        <row r="30">
          <cell r="A30" t="str">
            <v>202843</v>
          </cell>
          <cell r="B30" t="str">
            <v>Jorge Joaquim Portela Santos</v>
          </cell>
          <cell r="C30" t="str">
            <v>1980</v>
          </cell>
          <cell r="D30">
            <v>25</v>
          </cell>
          <cell r="E30">
            <v>25</v>
          </cell>
          <cell r="F30" t="str">
            <v>19540710</v>
          </cell>
          <cell r="G30" t="str">
            <v>50</v>
          </cell>
          <cell r="H30" t="str">
            <v>1</v>
          </cell>
          <cell r="I30" t="str">
            <v>Casado</v>
          </cell>
          <cell r="J30" t="str">
            <v>masculino</v>
          </cell>
          <cell r="K30">
            <v>2</v>
          </cell>
          <cell r="L30" t="str">
            <v>Pr.Palmeiras, Lt 123-1º. Esqº. Ranhados</v>
          </cell>
          <cell r="M30" t="str">
            <v>3500-392</v>
          </cell>
          <cell r="N30" t="str">
            <v>VISEU</v>
          </cell>
          <cell r="O30" t="str">
            <v>00743205</v>
          </cell>
          <cell r="P30" t="str">
            <v>ENG. ELECTROTECNICA</v>
          </cell>
          <cell r="R30" t="str">
            <v>7973572</v>
          </cell>
          <cell r="S30" t="str">
            <v>19940504</v>
          </cell>
          <cell r="T30" t="str">
            <v>LISBOA</v>
          </cell>
          <cell r="U30" t="str">
            <v>9803</v>
          </cell>
          <cell r="V30" t="str">
            <v>S.NAC IND ENERGIA-SINDEL</v>
          </cell>
          <cell r="W30" t="str">
            <v>113176899</v>
          </cell>
          <cell r="X30" t="str">
            <v>1252</v>
          </cell>
          <cell r="Y30" t="str">
            <v>0.0</v>
          </cell>
          <cell r="Z30">
            <v>2</v>
          </cell>
          <cell r="AA30" t="str">
            <v>00</v>
          </cell>
          <cell r="AD30" t="str">
            <v>100</v>
          </cell>
          <cell r="AE30" t="str">
            <v>11218703098</v>
          </cell>
          <cell r="AF30" t="str">
            <v>02</v>
          </cell>
          <cell r="AG30" t="str">
            <v>19801101</v>
          </cell>
          <cell r="AH30" t="str">
            <v>DT.Adm.Corr.Antiguid</v>
          </cell>
          <cell r="AI30" t="str">
            <v>1</v>
          </cell>
          <cell r="AJ30" t="str">
            <v>ACTIVOS</v>
          </cell>
          <cell r="AK30" t="str">
            <v>AA</v>
          </cell>
          <cell r="AL30" t="str">
            <v>ACTIVO TEMP.INTEIRO</v>
          </cell>
          <cell r="AM30" t="str">
            <v>J100</v>
          </cell>
          <cell r="AN30" t="str">
            <v>EDPOutsourcing Comercial-N</v>
          </cell>
          <cell r="AO30" t="str">
            <v>J111</v>
          </cell>
          <cell r="AP30" t="str">
            <v>EDPOC-PRT-StCat</v>
          </cell>
          <cell r="AQ30" t="str">
            <v>40177203</v>
          </cell>
          <cell r="AR30" t="str">
            <v>70000168</v>
          </cell>
          <cell r="AS30" t="str">
            <v>080I</v>
          </cell>
          <cell r="AT30" t="str">
            <v>SUBDIRECTOR (D1)</v>
          </cell>
          <cell r="AU30" t="str">
            <v>4</v>
          </cell>
          <cell r="AV30" t="str">
            <v>00040166</v>
          </cell>
          <cell r="AW30" t="str">
            <v>J20420000110</v>
          </cell>
          <cell r="AX30" t="str">
            <v>AN-CH-CHEFIA</v>
          </cell>
          <cell r="AY30" t="str">
            <v>68905010</v>
          </cell>
          <cell r="AZ30" t="str">
            <v>Dep Comercial Norte</v>
          </cell>
          <cell r="BA30" t="str">
            <v>6890</v>
          </cell>
          <cell r="BB30" t="str">
            <v>EDP Outsourcing Comercial</v>
          </cell>
          <cell r="BC30" t="str">
            <v>6890</v>
          </cell>
          <cell r="BD30" t="str">
            <v>6890</v>
          </cell>
          <cell r="BE30" t="str">
            <v>2800</v>
          </cell>
          <cell r="BF30" t="str">
            <v>6890</v>
          </cell>
          <cell r="BG30" t="str">
            <v>EDP Outsourcing Comercial,SA</v>
          </cell>
          <cell r="BH30" t="str">
            <v>1010</v>
          </cell>
          <cell r="BI30">
            <v>3386</v>
          </cell>
          <cell r="BJ30" t="str">
            <v>R</v>
          </cell>
          <cell r="BK30">
            <v>25</v>
          </cell>
          <cell r="BL30">
            <v>252.75</v>
          </cell>
          <cell r="BM30" t="str">
            <v>SUB DIR</v>
          </cell>
          <cell r="BN30" t="str">
            <v>00</v>
          </cell>
          <cell r="BO30" t="str">
            <v>R</v>
          </cell>
          <cell r="BP30" t="str">
            <v>20040107</v>
          </cell>
          <cell r="BQ30" t="str">
            <v>22</v>
          </cell>
          <cell r="BR30" t="str">
            <v>ACELERACAO DE CARREIRA</v>
          </cell>
          <cell r="BS30" t="str">
            <v>20050101</v>
          </cell>
          <cell r="BU30" t="str">
            <v>SUB DIR</v>
          </cell>
          <cell r="BV30" t="str">
            <v>R</v>
          </cell>
          <cell r="BW30">
            <v>0</v>
          </cell>
          <cell r="BX30">
            <v>25</v>
          </cell>
          <cell r="BY30">
            <v>909.69</v>
          </cell>
          <cell r="BZ30">
            <v>0</v>
          </cell>
          <cell r="CA30">
            <v>0</v>
          </cell>
          <cell r="CC30">
            <v>0</v>
          </cell>
          <cell r="CG30">
            <v>0</v>
          </cell>
          <cell r="CK30">
            <v>0</v>
          </cell>
          <cell r="CO30">
            <v>0</v>
          </cell>
          <cell r="CT30">
            <v>0</v>
          </cell>
          <cell r="CU30">
            <v>0</v>
          </cell>
          <cell r="CV30">
            <v>0</v>
          </cell>
          <cell r="CW30">
            <v>0</v>
          </cell>
          <cell r="CX30">
            <v>0</v>
          </cell>
          <cell r="CZ30">
            <v>0</v>
          </cell>
          <cell r="DC30">
            <v>0</v>
          </cell>
          <cell r="DF30">
            <v>0</v>
          </cell>
          <cell r="DI30">
            <v>0</v>
          </cell>
          <cell r="DK30">
            <v>0</v>
          </cell>
          <cell r="DL30">
            <v>0</v>
          </cell>
          <cell r="DN30" t="str">
            <v>50001</v>
          </cell>
          <cell r="DO30" t="str">
            <v>IHT_TEMPO INTEIRO</v>
          </cell>
          <cell r="DP30">
            <v>9</v>
          </cell>
          <cell r="DQ30">
            <v>100</v>
          </cell>
          <cell r="DR30" t="str">
            <v>PT01</v>
          </cell>
          <cell r="DT30" t="str">
            <v>00100000</v>
          </cell>
          <cell r="DU30" t="str">
            <v>BANCO BPI, SA</v>
          </cell>
        </row>
        <row r="31">
          <cell r="A31" t="str">
            <v>310417</v>
          </cell>
          <cell r="B31" t="str">
            <v>Emanuel Moreira Almeida</v>
          </cell>
          <cell r="C31" t="str">
            <v>1981</v>
          </cell>
          <cell r="D31">
            <v>24</v>
          </cell>
          <cell r="E31">
            <v>24</v>
          </cell>
          <cell r="F31" t="str">
            <v>19600905</v>
          </cell>
          <cell r="G31" t="str">
            <v>44</v>
          </cell>
          <cell r="H31" t="str">
            <v>1</v>
          </cell>
          <cell r="I31" t="str">
            <v>Casado</v>
          </cell>
          <cell r="J31" t="str">
            <v>masculino</v>
          </cell>
          <cell r="K31">
            <v>2</v>
          </cell>
          <cell r="L31" t="str">
            <v>Prct. Visc. Oliveira do Paço, 102 - 1º Dt Tr - VALONGO</v>
          </cell>
          <cell r="M31" t="str">
            <v>4440-708</v>
          </cell>
          <cell r="N31" t="str">
            <v>VALONGO</v>
          </cell>
          <cell r="O31" t="str">
            <v>00241132</v>
          </cell>
          <cell r="P31" t="str">
            <v>CURSO COMPLEMENTAR DOS LICEUS</v>
          </cell>
          <cell r="R31" t="str">
            <v>8446017</v>
          </cell>
          <cell r="S31" t="str">
            <v>19951109</v>
          </cell>
          <cell r="T31" t="str">
            <v>PORTO</v>
          </cell>
          <cell r="U31" t="str">
            <v>9803</v>
          </cell>
          <cell r="V31" t="str">
            <v>S.NAC IND ENERGIA-SINDEL</v>
          </cell>
          <cell r="W31" t="str">
            <v>156112736</v>
          </cell>
          <cell r="X31" t="str">
            <v>1899</v>
          </cell>
          <cell r="Y31" t="str">
            <v>0.0</v>
          </cell>
          <cell r="Z31">
            <v>2</v>
          </cell>
          <cell r="AA31" t="str">
            <v>00</v>
          </cell>
          <cell r="AD31" t="str">
            <v>100</v>
          </cell>
          <cell r="AE31" t="str">
            <v>11321912984</v>
          </cell>
          <cell r="AF31" t="str">
            <v>02</v>
          </cell>
          <cell r="AG31" t="str">
            <v>19810722</v>
          </cell>
          <cell r="AH31" t="str">
            <v>DT.Adm.Corr.Antiguid</v>
          </cell>
          <cell r="AI31" t="str">
            <v>1</v>
          </cell>
          <cell r="AJ31" t="str">
            <v>ACTIVOS</v>
          </cell>
          <cell r="AK31" t="str">
            <v>AA</v>
          </cell>
          <cell r="AL31" t="str">
            <v>ACTIVO TEMP.INTEIRO</v>
          </cell>
          <cell r="AM31" t="str">
            <v>J100</v>
          </cell>
          <cell r="AN31" t="str">
            <v>EDPOutsourcing Comercial-N</v>
          </cell>
          <cell r="AO31" t="str">
            <v>J111</v>
          </cell>
          <cell r="AP31" t="str">
            <v>EDPOC-PRT-StCat</v>
          </cell>
          <cell r="AQ31" t="str">
            <v>40177046</v>
          </cell>
          <cell r="AR31" t="str">
            <v>70000053</v>
          </cell>
          <cell r="AS31" t="str">
            <v>022.</v>
          </cell>
          <cell r="AT31" t="str">
            <v>ASSISTENTE GESTAO</v>
          </cell>
          <cell r="AU31" t="str">
            <v>4</v>
          </cell>
          <cell r="AV31" t="str">
            <v>00040510</v>
          </cell>
          <cell r="AW31" t="str">
            <v>J20420000210</v>
          </cell>
          <cell r="AX31" t="str">
            <v>AN-AP-APOIO</v>
          </cell>
          <cell r="AY31" t="str">
            <v>68905010</v>
          </cell>
          <cell r="AZ31" t="str">
            <v>Dep Comercial Norte</v>
          </cell>
          <cell r="BA31" t="str">
            <v>6890</v>
          </cell>
          <cell r="BB31" t="str">
            <v>EDP Outsourcing Comercial</v>
          </cell>
          <cell r="BC31" t="str">
            <v>6890</v>
          </cell>
          <cell r="BD31" t="str">
            <v>6890</v>
          </cell>
          <cell r="BE31" t="str">
            <v>2800</v>
          </cell>
          <cell r="BF31" t="str">
            <v>6890</v>
          </cell>
          <cell r="BG31" t="str">
            <v>EDP Outsourcing Comercial,SA</v>
          </cell>
          <cell r="BH31" t="str">
            <v>1010</v>
          </cell>
          <cell r="BI31">
            <v>1891</v>
          </cell>
          <cell r="BJ31" t="str">
            <v>18</v>
          </cell>
          <cell r="BK31">
            <v>24</v>
          </cell>
          <cell r="BL31">
            <v>242.64</v>
          </cell>
          <cell r="BM31" t="str">
            <v>NÍVEL 2</v>
          </cell>
          <cell r="BN31" t="str">
            <v>00</v>
          </cell>
          <cell r="BO31" t="str">
            <v>06</v>
          </cell>
          <cell r="BP31" t="str">
            <v>20050101</v>
          </cell>
          <cell r="BQ31" t="str">
            <v>21</v>
          </cell>
          <cell r="BR31" t="str">
            <v>EVOLUCAO AUTOMATICA</v>
          </cell>
          <cell r="BS31" t="str">
            <v>20050101</v>
          </cell>
          <cell r="BW31">
            <v>0</v>
          </cell>
          <cell r="BX31">
            <v>21</v>
          </cell>
          <cell r="BY31">
            <v>478.09</v>
          </cell>
          <cell r="BZ31">
            <v>0</v>
          </cell>
          <cell r="CA31">
            <v>0</v>
          </cell>
          <cell r="CC31">
            <v>0</v>
          </cell>
          <cell r="CG31">
            <v>0</v>
          </cell>
          <cell r="CK31">
            <v>0</v>
          </cell>
          <cell r="CO31">
            <v>0</v>
          </cell>
          <cell r="CT31">
            <v>0</v>
          </cell>
          <cell r="CU31">
            <v>0</v>
          </cell>
          <cell r="CV31">
            <v>0</v>
          </cell>
          <cell r="CW31">
            <v>0</v>
          </cell>
          <cell r="CX31">
            <v>0</v>
          </cell>
          <cell r="CZ31">
            <v>0</v>
          </cell>
          <cell r="DC31">
            <v>0</v>
          </cell>
          <cell r="DF31">
            <v>0</v>
          </cell>
          <cell r="DG31" t="str">
            <v>1330</v>
          </cell>
          <cell r="DH31" t="str">
            <v>H</v>
          </cell>
          <cell r="DI31">
            <v>143</v>
          </cell>
          <cell r="DK31">
            <v>0</v>
          </cell>
          <cell r="DL31">
            <v>0</v>
          </cell>
          <cell r="DN31" t="str">
            <v>50001</v>
          </cell>
          <cell r="DO31" t="str">
            <v>IHT_TEMPO INTEIRO</v>
          </cell>
          <cell r="DP31">
            <v>2</v>
          </cell>
          <cell r="DQ31">
            <v>100</v>
          </cell>
          <cell r="DR31" t="str">
            <v>PT01</v>
          </cell>
          <cell r="DT31" t="str">
            <v>00100000</v>
          </cell>
          <cell r="DU31" t="str">
            <v>BANCO BPI, SA</v>
          </cell>
        </row>
        <row r="32">
          <cell r="A32" t="str">
            <v>308145</v>
          </cell>
          <cell r="B32" t="str">
            <v>Joaquim Jose Nunes Pinto</v>
          </cell>
          <cell r="C32" t="str">
            <v>1983</v>
          </cell>
          <cell r="D32">
            <v>22</v>
          </cell>
          <cell r="E32">
            <v>22</v>
          </cell>
          <cell r="F32" t="str">
            <v>19640922</v>
          </cell>
          <cell r="G32" t="str">
            <v>40</v>
          </cell>
          <cell r="H32" t="str">
            <v>1</v>
          </cell>
          <cell r="I32" t="str">
            <v>Casado</v>
          </cell>
          <cell r="J32" t="str">
            <v>masculino</v>
          </cell>
          <cell r="K32">
            <v>2</v>
          </cell>
          <cell r="L32" t="str">
            <v>R Maestro Virgilio Pereira,47</v>
          </cell>
          <cell r="M32" t="str">
            <v>4580-218</v>
          </cell>
          <cell r="N32" t="str">
            <v>PAREDES</v>
          </cell>
          <cell r="O32" t="str">
            <v>00233023</v>
          </cell>
          <cell r="P32" t="str">
            <v>C.GERAL UNIFICADO(9 ANO ESCOL)</v>
          </cell>
          <cell r="R32" t="str">
            <v>7020617</v>
          </cell>
          <cell r="S32" t="str">
            <v>20040113</v>
          </cell>
          <cell r="T32" t="str">
            <v>PORTO</v>
          </cell>
          <cell r="U32" t="str">
            <v>9803</v>
          </cell>
          <cell r="V32" t="str">
            <v>S.NAC IND ENERGIA-SINDEL</v>
          </cell>
          <cell r="W32" t="str">
            <v>144127911</v>
          </cell>
          <cell r="X32" t="str">
            <v>1848</v>
          </cell>
          <cell r="Y32" t="str">
            <v>0.0</v>
          </cell>
          <cell r="Z32">
            <v>2</v>
          </cell>
          <cell r="AA32" t="str">
            <v>00</v>
          </cell>
          <cell r="AC32" t="str">
            <v>X</v>
          </cell>
          <cell r="AD32" t="str">
            <v>100</v>
          </cell>
          <cell r="AE32" t="str">
            <v>11321493051</v>
          </cell>
          <cell r="AF32" t="str">
            <v>02</v>
          </cell>
          <cell r="AG32" t="str">
            <v>19830926</v>
          </cell>
          <cell r="AH32" t="str">
            <v>DT.Adm.Corr.Antiguid</v>
          </cell>
          <cell r="AI32" t="str">
            <v>1</v>
          </cell>
          <cell r="AJ32" t="str">
            <v>ACTIVOS</v>
          </cell>
          <cell r="AK32" t="str">
            <v>AA</v>
          </cell>
          <cell r="AL32" t="str">
            <v>ACTIVO TEMP.INTEIRO</v>
          </cell>
          <cell r="AM32" t="str">
            <v>J100</v>
          </cell>
          <cell r="AN32" t="str">
            <v>EDPOutsourcing Comercial-N</v>
          </cell>
          <cell r="AO32" t="str">
            <v>J111</v>
          </cell>
          <cell r="AP32" t="str">
            <v>EDPOC-PRT-StCat</v>
          </cell>
          <cell r="AQ32" t="str">
            <v>40176903</v>
          </cell>
          <cell r="AR32" t="str">
            <v>70000060</v>
          </cell>
          <cell r="AS32" t="str">
            <v>025.</v>
          </cell>
          <cell r="AT32" t="str">
            <v>ESCRITURARIO COMERCIAL</v>
          </cell>
          <cell r="AU32" t="str">
            <v>1</v>
          </cell>
          <cell r="AV32" t="str">
            <v>00040510</v>
          </cell>
          <cell r="AW32" t="str">
            <v>J20420000210</v>
          </cell>
          <cell r="AX32" t="str">
            <v>AN-AP-APOIO</v>
          </cell>
          <cell r="AY32" t="str">
            <v>68905010</v>
          </cell>
          <cell r="AZ32" t="str">
            <v>Dep Comercial Norte</v>
          </cell>
          <cell r="BA32" t="str">
            <v>6890</v>
          </cell>
          <cell r="BB32" t="str">
            <v>EDP Outsourcing Comercial</v>
          </cell>
          <cell r="BC32" t="str">
            <v>6890</v>
          </cell>
          <cell r="BD32" t="str">
            <v>6890</v>
          </cell>
          <cell r="BE32" t="str">
            <v>2800</v>
          </cell>
          <cell r="BF32" t="str">
            <v>6890</v>
          </cell>
          <cell r="BG32" t="str">
            <v>EDP Outsourcing Comercial,SA</v>
          </cell>
          <cell r="BH32" t="str">
            <v>1010</v>
          </cell>
          <cell r="BI32">
            <v>1160</v>
          </cell>
          <cell r="BJ32" t="str">
            <v>10</v>
          </cell>
          <cell r="BK32">
            <v>22</v>
          </cell>
          <cell r="BL32">
            <v>222.42</v>
          </cell>
          <cell r="BM32" t="str">
            <v>NÍVEL 5</v>
          </cell>
          <cell r="BN32" t="str">
            <v>01</v>
          </cell>
          <cell r="BO32" t="str">
            <v>07</v>
          </cell>
          <cell r="BP32" t="str">
            <v>20040101</v>
          </cell>
          <cell r="BQ32" t="str">
            <v>21</v>
          </cell>
          <cell r="BR32" t="str">
            <v>EVOLUCAO AUTOMATICA</v>
          </cell>
          <cell r="BS32" t="str">
            <v>20050101</v>
          </cell>
          <cell r="BW32">
            <v>0</v>
          </cell>
          <cell r="BX32">
            <v>0</v>
          </cell>
          <cell r="BY32">
            <v>0</v>
          </cell>
          <cell r="BZ32">
            <v>0</v>
          </cell>
          <cell r="CA32">
            <v>0</v>
          </cell>
          <cell r="CC32">
            <v>0</v>
          </cell>
          <cell r="CG32">
            <v>0</v>
          </cell>
          <cell r="CK32">
            <v>0</v>
          </cell>
          <cell r="CO32">
            <v>0</v>
          </cell>
          <cell r="CT32">
            <v>0</v>
          </cell>
          <cell r="CU32">
            <v>0</v>
          </cell>
          <cell r="CV32">
            <v>0</v>
          </cell>
          <cell r="CW32">
            <v>0</v>
          </cell>
          <cell r="CX32">
            <v>0</v>
          </cell>
          <cell r="CZ32">
            <v>0</v>
          </cell>
          <cell r="DC32">
            <v>0</v>
          </cell>
          <cell r="DF32">
            <v>0</v>
          </cell>
          <cell r="DI32">
            <v>0</v>
          </cell>
          <cell r="DK32">
            <v>0</v>
          </cell>
          <cell r="DL32">
            <v>0</v>
          </cell>
          <cell r="DN32" t="str">
            <v>11D13</v>
          </cell>
          <cell r="DO32" t="str">
            <v>FixoTInt-"Lojas"2002</v>
          </cell>
          <cell r="DP32">
            <v>9</v>
          </cell>
          <cell r="DQ32">
            <v>100</v>
          </cell>
          <cell r="DR32" t="str">
            <v>PT01</v>
          </cell>
          <cell r="DT32" t="str">
            <v>00330000</v>
          </cell>
          <cell r="DU32" t="str">
            <v>BANCO COMERCIAL PORTUGUES, SA</v>
          </cell>
        </row>
        <row r="33">
          <cell r="A33" t="str">
            <v>331117</v>
          </cell>
          <cell r="B33" t="str">
            <v>Deodato Manuel Silveira de Pina</v>
          </cell>
          <cell r="C33" t="str">
            <v>1999</v>
          </cell>
          <cell r="D33">
            <v>6</v>
          </cell>
          <cell r="E33">
            <v>6</v>
          </cell>
          <cell r="F33" t="str">
            <v>19671218</v>
          </cell>
          <cell r="G33" t="str">
            <v>37</v>
          </cell>
          <cell r="H33" t="str">
            <v>0</v>
          </cell>
          <cell r="I33" t="str">
            <v>Solt.</v>
          </cell>
          <cell r="J33" t="str">
            <v>masculino</v>
          </cell>
          <cell r="K33">
            <v>0</v>
          </cell>
          <cell r="L33" t="str">
            <v>R Engº Adelino Amaro da Costa, 88 - R/C Dt</v>
          </cell>
          <cell r="M33" t="str">
            <v>4400-134</v>
          </cell>
          <cell r="N33" t="str">
            <v>VILA NOVA DE GAIA</v>
          </cell>
          <cell r="O33" t="str">
            <v>00774105</v>
          </cell>
          <cell r="P33" t="str">
            <v>ECONOMIA</v>
          </cell>
          <cell r="R33" t="str">
            <v>7693114</v>
          </cell>
          <cell r="S33" t="str">
            <v>20030602</v>
          </cell>
          <cell r="T33" t="str">
            <v>LISBOA</v>
          </cell>
          <cell r="W33" t="str">
            <v>155800876</v>
          </cell>
          <cell r="X33" t="str">
            <v>3964</v>
          </cell>
          <cell r="Y33" t="str">
            <v>0.0</v>
          </cell>
          <cell r="Z33">
            <v>1</v>
          </cell>
          <cell r="AA33" t="str">
            <v>00</v>
          </cell>
          <cell r="AD33" t="str">
            <v>100</v>
          </cell>
          <cell r="AE33" t="str">
            <v>11323078951</v>
          </cell>
          <cell r="AF33" t="str">
            <v>02</v>
          </cell>
          <cell r="AG33" t="str">
            <v>19990801</v>
          </cell>
          <cell r="AH33" t="str">
            <v>DT.Adm.Corr.Antiguid</v>
          </cell>
          <cell r="AI33" t="str">
            <v>1</v>
          </cell>
          <cell r="AJ33" t="str">
            <v>ACTIVOS</v>
          </cell>
          <cell r="AK33" t="str">
            <v>AA</v>
          </cell>
          <cell r="AL33" t="str">
            <v>ACTIVO TEMP.INTEIRO</v>
          </cell>
          <cell r="AM33" t="str">
            <v>J100</v>
          </cell>
          <cell r="AN33" t="str">
            <v>EDPOutsourcing Comercial-N</v>
          </cell>
          <cell r="AO33" t="str">
            <v>J111</v>
          </cell>
          <cell r="AP33" t="str">
            <v>EDPOC-PRT-StCat</v>
          </cell>
          <cell r="AQ33" t="str">
            <v>40177044</v>
          </cell>
          <cell r="AR33" t="str">
            <v>70000041</v>
          </cell>
          <cell r="AS33" t="str">
            <v>01L1</v>
          </cell>
          <cell r="AT33" t="str">
            <v>LICENCIADO I</v>
          </cell>
          <cell r="AU33" t="str">
            <v>1</v>
          </cell>
          <cell r="AV33" t="str">
            <v>00040293</v>
          </cell>
          <cell r="AW33" t="str">
            <v>J20420000810</v>
          </cell>
          <cell r="AX33" t="str">
            <v>AN-RA-REDE DE AGENTES - I</v>
          </cell>
          <cell r="AY33" t="str">
            <v>68905014</v>
          </cell>
          <cell r="AZ33" t="str">
            <v>Eq Contacto Directo</v>
          </cell>
          <cell r="BA33" t="str">
            <v>6890</v>
          </cell>
          <cell r="BB33" t="str">
            <v>EDP Outsourcing Comercial</v>
          </cell>
          <cell r="BC33" t="str">
            <v>6890</v>
          </cell>
          <cell r="BD33" t="str">
            <v>6890</v>
          </cell>
          <cell r="BE33" t="str">
            <v>2800</v>
          </cell>
          <cell r="BF33" t="str">
            <v>6890</v>
          </cell>
          <cell r="BG33" t="str">
            <v>EDP Outsourcing Comercial,SA</v>
          </cell>
          <cell r="BH33" t="str">
            <v>1010</v>
          </cell>
          <cell r="BI33">
            <v>2283</v>
          </cell>
          <cell r="BJ33" t="str">
            <v>J</v>
          </cell>
          <cell r="BK33">
            <v>6</v>
          </cell>
          <cell r="BL33">
            <v>60.66</v>
          </cell>
          <cell r="BM33" t="str">
            <v>LIC 1</v>
          </cell>
          <cell r="BN33" t="str">
            <v>00</v>
          </cell>
          <cell r="BO33" t="str">
            <v>J</v>
          </cell>
          <cell r="BP33" t="str">
            <v>20040110</v>
          </cell>
          <cell r="BQ33" t="str">
            <v>22</v>
          </cell>
          <cell r="BR33" t="str">
            <v>ACELERACAO DE CARREIRA</v>
          </cell>
          <cell r="BS33" t="str">
            <v>20050101</v>
          </cell>
          <cell r="BW33">
            <v>0</v>
          </cell>
          <cell r="BX33">
            <v>0</v>
          </cell>
          <cell r="BY33">
            <v>0</v>
          </cell>
          <cell r="BZ33">
            <v>0</v>
          </cell>
          <cell r="CA33">
            <v>0</v>
          </cell>
          <cell r="CC33">
            <v>0</v>
          </cell>
          <cell r="CG33">
            <v>0</v>
          </cell>
          <cell r="CK33">
            <v>0</v>
          </cell>
          <cell r="CO33">
            <v>0</v>
          </cell>
          <cell r="CT33">
            <v>0</v>
          </cell>
          <cell r="CU33">
            <v>0</v>
          </cell>
          <cell r="CV33">
            <v>0</v>
          </cell>
          <cell r="CW33">
            <v>0</v>
          </cell>
          <cell r="CX33">
            <v>0</v>
          </cell>
          <cell r="CZ33">
            <v>0</v>
          </cell>
          <cell r="DC33">
            <v>0</v>
          </cell>
          <cell r="DF33">
            <v>0</v>
          </cell>
          <cell r="DI33">
            <v>0</v>
          </cell>
          <cell r="DK33">
            <v>0</v>
          </cell>
          <cell r="DL33">
            <v>0</v>
          </cell>
          <cell r="DN33" t="str">
            <v>21001</v>
          </cell>
          <cell r="DO33" t="str">
            <v>Flex. Tempo Inteiro</v>
          </cell>
          <cell r="DP33">
            <v>2</v>
          </cell>
          <cell r="DQ33">
            <v>100</v>
          </cell>
          <cell r="DR33" t="str">
            <v>PT01</v>
          </cell>
          <cell r="DT33" t="str">
            <v>00380073</v>
          </cell>
          <cell r="DU33" t="str">
            <v>BANIF-BANCO INTERNACIONAL DO F</v>
          </cell>
        </row>
        <row r="34">
          <cell r="A34" t="str">
            <v>289140</v>
          </cell>
          <cell r="B34" t="str">
            <v>Antonio Manuel Miranda Sousa</v>
          </cell>
          <cell r="C34" t="str">
            <v>1971</v>
          </cell>
          <cell r="D34">
            <v>34</v>
          </cell>
          <cell r="E34">
            <v>34</v>
          </cell>
          <cell r="F34" t="str">
            <v>19510103</v>
          </cell>
          <cell r="G34" t="str">
            <v>54</v>
          </cell>
          <cell r="H34" t="str">
            <v>1</v>
          </cell>
          <cell r="I34" t="str">
            <v>Casado</v>
          </cell>
          <cell r="J34" t="str">
            <v>masculino</v>
          </cell>
          <cell r="K34">
            <v>0</v>
          </cell>
          <cell r="L34" t="str">
            <v>Rua José Maria Alves nº 146/8 - B 2º CTFR Canidelo - V</v>
          </cell>
          <cell r="M34" t="str">
            <v>4400-482</v>
          </cell>
          <cell r="N34" t="str">
            <v>VILA NOVA DE GAIA</v>
          </cell>
          <cell r="O34" t="str">
            <v>00232133</v>
          </cell>
          <cell r="P34" t="str">
            <v>CURSO GERAL DO COMERCIO</v>
          </cell>
          <cell r="R34" t="str">
            <v>2725457</v>
          </cell>
          <cell r="S34" t="str">
            <v>19931214</v>
          </cell>
          <cell r="T34" t="str">
            <v>LISBOA</v>
          </cell>
          <cell r="U34" t="str">
            <v>9803</v>
          </cell>
          <cell r="V34" t="str">
            <v>S.NAC IND ENERGIA-SINDEL</v>
          </cell>
          <cell r="W34" t="str">
            <v>108217493</v>
          </cell>
          <cell r="X34" t="str">
            <v>3204</v>
          </cell>
          <cell r="Y34" t="str">
            <v>0.0</v>
          </cell>
          <cell r="Z34">
            <v>0</v>
          </cell>
          <cell r="AA34" t="str">
            <v>00</v>
          </cell>
          <cell r="AC34" t="str">
            <v>X</v>
          </cell>
          <cell r="AD34" t="str">
            <v>100</v>
          </cell>
          <cell r="AE34" t="str">
            <v>10010341934</v>
          </cell>
          <cell r="AF34" t="str">
            <v>02</v>
          </cell>
          <cell r="AG34" t="str">
            <v>19711015</v>
          </cell>
          <cell r="AH34" t="str">
            <v>DT.Adm.Corr.Antiguid</v>
          </cell>
          <cell r="AI34" t="str">
            <v>1</v>
          </cell>
          <cell r="AJ34" t="str">
            <v>ACTIVOS</v>
          </cell>
          <cell r="AK34" t="str">
            <v>AA</v>
          </cell>
          <cell r="AL34" t="str">
            <v>ACTIVO TEMP.INTEIRO</v>
          </cell>
          <cell r="AM34" t="str">
            <v>J100</v>
          </cell>
          <cell r="AN34" t="str">
            <v>EDPOutsourcing Comercial-N</v>
          </cell>
          <cell r="AO34" t="str">
            <v>J111</v>
          </cell>
          <cell r="AP34" t="str">
            <v>EDPOC-PRT-StCat</v>
          </cell>
          <cell r="AQ34" t="str">
            <v>40177336</v>
          </cell>
          <cell r="AR34" t="str">
            <v>70000022</v>
          </cell>
          <cell r="AS34" t="str">
            <v>014.</v>
          </cell>
          <cell r="AT34" t="str">
            <v>TECNICO COMERCIAL</v>
          </cell>
          <cell r="AU34" t="str">
            <v>1</v>
          </cell>
          <cell r="AV34" t="str">
            <v>00040293</v>
          </cell>
          <cell r="AW34" t="str">
            <v>J20420000810</v>
          </cell>
          <cell r="AX34" t="str">
            <v>AN-RA-REDE DE AGENTES - I</v>
          </cell>
          <cell r="AY34" t="str">
            <v>68905014</v>
          </cell>
          <cell r="AZ34" t="str">
            <v>Eq Contacto Directo</v>
          </cell>
          <cell r="BA34" t="str">
            <v>6890</v>
          </cell>
          <cell r="BB34" t="str">
            <v>EDP Outsourcing Comercial</v>
          </cell>
          <cell r="BC34" t="str">
            <v>6890</v>
          </cell>
          <cell r="BD34" t="str">
            <v>6890</v>
          </cell>
          <cell r="BE34" t="str">
            <v>2800</v>
          </cell>
          <cell r="BF34" t="str">
            <v>6890</v>
          </cell>
          <cell r="BG34" t="str">
            <v>EDP Outsourcing Comercial,SA</v>
          </cell>
          <cell r="BH34" t="str">
            <v>1010</v>
          </cell>
          <cell r="BI34">
            <v>1339</v>
          </cell>
          <cell r="BJ34" t="str">
            <v>12</v>
          </cell>
          <cell r="BK34">
            <v>34</v>
          </cell>
          <cell r="BL34">
            <v>343.74</v>
          </cell>
          <cell r="BM34" t="str">
            <v>NÍVEL 4</v>
          </cell>
          <cell r="BN34" t="str">
            <v>00</v>
          </cell>
          <cell r="BO34" t="str">
            <v>06</v>
          </cell>
          <cell r="BP34" t="str">
            <v>20050101</v>
          </cell>
          <cell r="BQ34" t="str">
            <v>21</v>
          </cell>
          <cell r="BR34" t="str">
            <v>EVOLUCAO AUTOMATICA</v>
          </cell>
          <cell r="BS34" t="str">
            <v>20050101</v>
          </cell>
          <cell r="BW34">
            <v>0</v>
          </cell>
          <cell r="BX34">
            <v>0</v>
          </cell>
          <cell r="BY34">
            <v>0</v>
          </cell>
          <cell r="BZ34">
            <v>0</v>
          </cell>
          <cell r="CA34">
            <v>0</v>
          </cell>
          <cell r="CC34">
            <v>0</v>
          </cell>
          <cell r="CG34">
            <v>0</v>
          </cell>
          <cell r="CK34">
            <v>0</v>
          </cell>
          <cell r="CO34">
            <v>0</v>
          </cell>
          <cell r="CT34">
            <v>0</v>
          </cell>
          <cell r="CU34">
            <v>0</v>
          </cell>
          <cell r="CV34">
            <v>0</v>
          </cell>
          <cell r="CW34">
            <v>0</v>
          </cell>
          <cell r="CX34">
            <v>0</v>
          </cell>
          <cell r="CZ34">
            <v>0</v>
          </cell>
          <cell r="DC34">
            <v>0</v>
          </cell>
          <cell r="DF34">
            <v>0</v>
          </cell>
          <cell r="DI34">
            <v>0</v>
          </cell>
          <cell r="DK34">
            <v>0</v>
          </cell>
          <cell r="DL34">
            <v>0</v>
          </cell>
          <cell r="DN34" t="str">
            <v>21D11</v>
          </cell>
          <cell r="DO34" t="str">
            <v>Flex.T.Int."Escrit"</v>
          </cell>
          <cell r="DP34">
            <v>2</v>
          </cell>
          <cell r="DQ34">
            <v>100</v>
          </cell>
          <cell r="DR34" t="str">
            <v>PT01</v>
          </cell>
          <cell r="DT34" t="str">
            <v>00360051</v>
          </cell>
          <cell r="DU34" t="str">
            <v>CAIXA ECONOMICA MONTEPIO GERAL</v>
          </cell>
        </row>
        <row r="35">
          <cell r="A35" t="str">
            <v>222992</v>
          </cell>
          <cell r="B35" t="str">
            <v>Antonio Jose Alves Pinto</v>
          </cell>
          <cell r="C35" t="str">
            <v>1982</v>
          </cell>
          <cell r="D35">
            <v>23</v>
          </cell>
          <cell r="E35">
            <v>23</v>
          </cell>
          <cell r="F35" t="str">
            <v>19600905</v>
          </cell>
          <cell r="G35" t="str">
            <v>44</v>
          </cell>
          <cell r="H35" t="str">
            <v>1</v>
          </cell>
          <cell r="I35" t="str">
            <v>Casado</v>
          </cell>
          <cell r="J35" t="str">
            <v>masculino</v>
          </cell>
          <cell r="K35">
            <v>1</v>
          </cell>
          <cell r="L35" t="str">
            <v>Av das Campas - Margaride</v>
          </cell>
          <cell r="M35" t="str">
            <v>4610-255</v>
          </cell>
          <cell r="N35" t="str">
            <v>FELGUEIRAS</v>
          </cell>
          <cell r="O35" t="str">
            <v>00231023</v>
          </cell>
          <cell r="P35" t="str">
            <v>CURSO GERAL DOS LICEUS</v>
          </cell>
          <cell r="R35" t="str">
            <v>3995942</v>
          </cell>
          <cell r="S35" t="str">
            <v>20010309</v>
          </cell>
          <cell r="T35" t="str">
            <v>PORTO</v>
          </cell>
          <cell r="U35" t="str">
            <v>9823</v>
          </cell>
          <cell r="V35" t="str">
            <v>SD TR ESC SERV COM SITESC</v>
          </cell>
          <cell r="W35" t="str">
            <v>106992813</v>
          </cell>
          <cell r="X35" t="str">
            <v>1775</v>
          </cell>
          <cell r="Y35" t="str">
            <v>0.0</v>
          </cell>
          <cell r="Z35">
            <v>1</v>
          </cell>
          <cell r="AA35" t="str">
            <v>00</v>
          </cell>
          <cell r="AD35" t="str">
            <v>100</v>
          </cell>
          <cell r="AE35" t="str">
            <v>11267026573</v>
          </cell>
          <cell r="AF35" t="str">
            <v>02</v>
          </cell>
          <cell r="AG35" t="str">
            <v>19820301</v>
          </cell>
          <cell r="AH35" t="str">
            <v>DT.Adm.Corr.Antiguid</v>
          </cell>
          <cell r="AI35" t="str">
            <v>1</v>
          </cell>
          <cell r="AJ35" t="str">
            <v>ACTIVOS</v>
          </cell>
          <cell r="AK35" t="str">
            <v>AA</v>
          </cell>
          <cell r="AL35" t="str">
            <v>ACTIVO TEMP.INTEIRO</v>
          </cell>
          <cell r="AM35" t="str">
            <v>J100</v>
          </cell>
          <cell r="AN35" t="str">
            <v>EDPOutsourcing Comercial-N</v>
          </cell>
          <cell r="AO35" t="str">
            <v>J111</v>
          </cell>
          <cell r="AP35" t="str">
            <v>EDPOC-PRT-StCat</v>
          </cell>
          <cell r="AQ35" t="str">
            <v>40176797</v>
          </cell>
          <cell r="AR35" t="str">
            <v>70000060</v>
          </cell>
          <cell r="AS35" t="str">
            <v>025.</v>
          </cell>
          <cell r="AT35" t="str">
            <v>ESCRITURARIO COMERCIAL</v>
          </cell>
          <cell r="AU35" t="str">
            <v>1</v>
          </cell>
          <cell r="AV35" t="str">
            <v>00040290</v>
          </cell>
          <cell r="AW35" t="str">
            <v>J20424420410</v>
          </cell>
          <cell r="AX35" t="str">
            <v>AN-LJPRT-LOJA PORTO</v>
          </cell>
          <cell r="AY35" t="str">
            <v>68905216</v>
          </cell>
          <cell r="AZ35" t="str">
            <v>Lj Porto</v>
          </cell>
          <cell r="BA35" t="str">
            <v>6890</v>
          </cell>
          <cell r="BB35" t="str">
            <v>EDP Outsourcing Comercial</v>
          </cell>
          <cell r="BC35" t="str">
            <v>6890</v>
          </cell>
          <cell r="BD35" t="str">
            <v>6890</v>
          </cell>
          <cell r="BE35" t="str">
            <v>2800</v>
          </cell>
          <cell r="BF35" t="str">
            <v>6890</v>
          </cell>
          <cell r="BG35" t="str">
            <v>EDP Outsourcing Comercial,SA</v>
          </cell>
          <cell r="BH35" t="str">
            <v>1010</v>
          </cell>
          <cell r="BI35">
            <v>1160</v>
          </cell>
          <cell r="BJ35" t="str">
            <v>10</v>
          </cell>
          <cell r="BK35">
            <v>23</v>
          </cell>
          <cell r="BL35">
            <v>232.53</v>
          </cell>
          <cell r="BM35" t="str">
            <v>NÍVEL 5</v>
          </cell>
          <cell r="BN35" t="str">
            <v>01</v>
          </cell>
          <cell r="BO35" t="str">
            <v>07</v>
          </cell>
          <cell r="BP35" t="str">
            <v>20040101</v>
          </cell>
          <cell r="BQ35" t="str">
            <v>21</v>
          </cell>
          <cell r="BR35" t="str">
            <v>EVOLUCAO AUTOMATICA</v>
          </cell>
          <cell r="BS35" t="str">
            <v>20050101</v>
          </cell>
          <cell r="BW35">
            <v>0</v>
          </cell>
          <cell r="BX35">
            <v>0</v>
          </cell>
          <cell r="BY35">
            <v>0</v>
          </cell>
          <cell r="BZ35">
            <v>0</v>
          </cell>
          <cell r="CA35">
            <v>0</v>
          </cell>
          <cell r="CC35">
            <v>0</v>
          </cell>
          <cell r="CG35">
            <v>0</v>
          </cell>
          <cell r="CK35">
            <v>0</v>
          </cell>
          <cell r="CO35">
            <v>0</v>
          </cell>
          <cell r="CT35">
            <v>0</v>
          </cell>
          <cell r="CU35">
            <v>0</v>
          </cell>
          <cell r="CV35">
            <v>0</v>
          </cell>
          <cell r="CW35">
            <v>0</v>
          </cell>
          <cell r="CX35">
            <v>0</v>
          </cell>
          <cell r="CZ35">
            <v>0</v>
          </cell>
          <cell r="DC35">
            <v>0</v>
          </cell>
          <cell r="DF35">
            <v>0</v>
          </cell>
          <cell r="DI35">
            <v>0</v>
          </cell>
          <cell r="DK35">
            <v>0</v>
          </cell>
          <cell r="DL35">
            <v>0</v>
          </cell>
          <cell r="DN35" t="str">
            <v>11D13</v>
          </cell>
          <cell r="DO35" t="str">
            <v>FixoTInt-"Lojas"2002</v>
          </cell>
          <cell r="DP35">
            <v>9</v>
          </cell>
          <cell r="DQ35">
            <v>100</v>
          </cell>
          <cell r="DR35" t="str">
            <v>PT01</v>
          </cell>
          <cell r="DT35" t="str">
            <v>00350309</v>
          </cell>
          <cell r="DU35" t="str">
            <v>CAIXA GERAL DE DEPOSITOS, SA</v>
          </cell>
        </row>
        <row r="36">
          <cell r="A36" t="str">
            <v>298980</v>
          </cell>
          <cell r="B36" t="str">
            <v>Alexandre Alcino N Vieira Almeida</v>
          </cell>
          <cell r="C36" t="str">
            <v>1982</v>
          </cell>
          <cell r="D36">
            <v>23</v>
          </cell>
          <cell r="E36">
            <v>23</v>
          </cell>
          <cell r="F36" t="str">
            <v>19621227</v>
          </cell>
          <cell r="G36" t="str">
            <v>42</v>
          </cell>
          <cell r="H36" t="str">
            <v>1</v>
          </cell>
          <cell r="I36" t="str">
            <v>Casado</v>
          </cell>
          <cell r="J36" t="str">
            <v>masculino</v>
          </cell>
          <cell r="K36">
            <v>3</v>
          </cell>
          <cell r="L36" t="str">
            <v>Lug Agrelo                    Ras</v>
          </cell>
          <cell r="M36" t="str">
            <v>4560-000</v>
          </cell>
          <cell r="N36" t="str">
            <v>PENAFIEL</v>
          </cell>
          <cell r="O36" t="str">
            <v>00233093</v>
          </cell>
          <cell r="P36" t="str">
            <v>CURSO GERAL UNIF. MECANOTECNIA</v>
          </cell>
          <cell r="R36" t="str">
            <v>6640969</v>
          </cell>
          <cell r="S36" t="str">
            <v>19881028</v>
          </cell>
          <cell r="T36" t="str">
            <v>LISBOA</v>
          </cell>
          <cell r="U36" t="str">
            <v>9800</v>
          </cell>
          <cell r="V36" t="str">
            <v>SIND TRAB IND ELéCT NORTE</v>
          </cell>
          <cell r="W36" t="str">
            <v>184995329</v>
          </cell>
          <cell r="X36" t="str">
            <v>1856</v>
          </cell>
          <cell r="Y36" t="str">
            <v>0.0</v>
          </cell>
          <cell r="Z36">
            <v>3</v>
          </cell>
          <cell r="AA36" t="str">
            <v>00</v>
          </cell>
          <cell r="AC36" t="str">
            <v>X</v>
          </cell>
          <cell r="AD36" t="str">
            <v>100</v>
          </cell>
          <cell r="AE36" t="str">
            <v>11320996494</v>
          </cell>
          <cell r="AF36" t="str">
            <v>02</v>
          </cell>
          <cell r="AG36" t="str">
            <v>19820607</v>
          </cell>
          <cell r="AH36" t="str">
            <v>DT.Adm.Corr.Antiguid</v>
          </cell>
          <cell r="AI36" t="str">
            <v>1</v>
          </cell>
          <cell r="AJ36" t="str">
            <v>ACTIVOS</v>
          </cell>
          <cell r="AK36" t="str">
            <v>AA</v>
          </cell>
          <cell r="AL36" t="str">
            <v>ACTIVO TEMP.INTEIRO</v>
          </cell>
          <cell r="AM36" t="str">
            <v>J100</v>
          </cell>
          <cell r="AN36" t="str">
            <v>EDPOutsourcing Comercial-N</v>
          </cell>
          <cell r="AO36" t="str">
            <v>J111</v>
          </cell>
          <cell r="AP36" t="str">
            <v>EDPOC-PRT-StCat</v>
          </cell>
          <cell r="AQ36" t="str">
            <v>40176896</v>
          </cell>
          <cell r="AR36" t="str">
            <v>70000022</v>
          </cell>
          <cell r="AS36" t="str">
            <v>014.</v>
          </cell>
          <cell r="AT36" t="str">
            <v>TECNICO COMERCIAL</v>
          </cell>
          <cell r="AU36" t="str">
            <v>4</v>
          </cell>
          <cell r="AV36" t="str">
            <v>00040434</v>
          </cell>
          <cell r="AW36" t="str">
            <v>J20504000610</v>
          </cell>
          <cell r="AX36" t="str">
            <v>OCB2C-AN-GA ATEND ANALISE FACT CONT</v>
          </cell>
          <cell r="AY36" t="str">
            <v>68907100</v>
          </cell>
          <cell r="AZ36" t="str">
            <v>B2C -  Norte</v>
          </cell>
          <cell r="BA36" t="str">
            <v>6890</v>
          </cell>
          <cell r="BB36" t="str">
            <v>EDP Outsourcing Comercial</v>
          </cell>
          <cell r="BC36" t="str">
            <v>6890</v>
          </cell>
          <cell r="BD36" t="str">
            <v>6890</v>
          </cell>
          <cell r="BE36" t="str">
            <v>2800</v>
          </cell>
          <cell r="BF36" t="str">
            <v>6890</v>
          </cell>
          <cell r="BG36" t="str">
            <v>EDP Outsourcing Comercial,SA</v>
          </cell>
          <cell r="BH36" t="str">
            <v>1010</v>
          </cell>
          <cell r="BI36">
            <v>1339</v>
          </cell>
          <cell r="BJ36" t="str">
            <v>12</v>
          </cell>
          <cell r="BK36">
            <v>23</v>
          </cell>
          <cell r="BL36">
            <v>232.53</v>
          </cell>
          <cell r="BM36" t="str">
            <v>NÍVEL 4</v>
          </cell>
          <cell r="BN36" t="str">
            <v>00</v>
          </cell>
          <cell r="BO36" t="str">
            <v>06</v>
          </cell>
          <cell r="BP36" t="str">
            <v>20050101</v>
          </cell>
          <cell r="BQ36" t="str">
            <v>21</v>
          </cell>
          <cell r="BR36" t="str">
            <v>EVOLUCAO AUTOMATICA</v>
          </cell>
          <cell r="BS36" t="str">
            <v>20050101</v>
          </cell>
          <cell r="BW36">
            <v>0</v>
          </cell>
          <cell r="BX36">
            <v>0</v>
          </cell>
          <cell r="BY36">
            <v>0</v>
          </cell>
          <cell r="BZ36">
            <v>0</v>
          </cell>
          <cell r="CA36">
            <v>0</v>
          </cell>
          <cell r="CC36">
            <v>0</v>
          </cell>
          <cell r="CG36">
            <v>0</v>
          </cell>
          <cell r="CK36">
            <v>0</v>
          </cell>
          <cell r="CO36">
            <v>0</v>
          </cell>
          <cell r="CT36">
            <v>0</v>
          </cell>
          <cell r="CU36">
            <v>0</v>
          </cell>
          <cell r="CV36">
            <v>0</v>
          </cell>
          <cell r="CW36">
            <v>0</v>
          </cell>
          <cell r="CX36">
            <v>0</v>
          </cell>
          <cell r="CZ36">
            <v>0</v>
          </cell>
          <cell r="DC36">
            <v>0</v>
          </cell>
          <cell r="DF36">
            <v>0</v>
          </cell>
          <cell r="DI36">
            <v>0</v>
          </cell>
          <cell r="DK36">
            <v>0</v>
          </cell>
          <cell r="DL36">
            <v>0</v>
          </cell>
          <cell r="DN36" t="str">
            <v>21D11</v>
          </cell>
          <cell r="DO36" t="str">
            <v>Flex.T.Int."Escrit"</v>
          </cell>
          <cell r="DP36">
            <v>2</v>
          </cell>
          <cell r="DQ36">
            <v>100</v>
          </cell>
          <cell r="DR36" t="str">
            <v>PT01</v>
          </cell>
          <cell r="DT36" t="str">
            <v>00070445</v>
          </cell>
          <cell r="DU36" t="str">
            <v>BANCO ESPIRITO SANTO, SA</v>
          </cell>
        </row>
        <row r="37">
          <cell r="A37" t="str">
            <v>288268</v>
          </cell>
          <cell r="B37" t="str">
            <v>Maria Jose Ferreira Campos</v>
          </cell>
          <cell r="C37" t="str">
            <v>1979</v>
          </cell>
          <cell r="D37">
            <v>26</v>
          </cell>
          <cell r="E37">
            <v>26</v>
          </cell>
          <cell r="F37" t="str">
            <v>19570309</v>
          </cell>
          <cell r="G37" t="str">
            <v>48</v>
          </cell>
          <cell r="H37" t="str">
            <v>1</v>
          </cell>
          <cell r="I37" t="str">
            <v>Casado</v>
          </cell>
          <cell r="J37" t="str">
            <v>feminino</v>
          </cell>
          <cell r="K37">
            <v>1</v>
          </cell>
          <cell r="L37" t="str">
            <v>R. Sacra Familia, 8 - 1 - Dto</v>
          </cell>
          <cell r="M37" t="str">
            <v>4490-548</v>
          </cell>
          <cell r="N37" t="str">
            <v>PÓVOA DE VARZIM</v>
          </cell>
          <cell r="O37" t="str">
            <v>00232213</v>
          </cell>
          <cell r="P37" t="str">
            <v>C.GERAL ADMINISTRACAO COMERCIO</v>
          </cell>
          <cell r="R37" t="str">
            <v>3600686</v>
          </cell>
          <cell r="S37" t="str">
            <v>19960910</v>
          </cell>
          <cell r="T37" t="str">
            <v>PORTO</v>
          </cell>
          <cell r="U37" t="str">
            <v>9800</v>
          </cell>
          <cell r="V37" t="str">
            <v>SIND TRAB IND ELéCT NORTE</v>
          </cell>
          <cell r="W37" t="str">
            <v>102478740</v>
          </cell>
          <cell r="X37" t="str">
            <v>1872</v>
          </cell>
          <cell r="Y37" t="str">
            <v>0.0</v>
          </cell>
          <cell r="Z37">
            <v>1</v>
          </cell>
          <cell r="AA37" t="str">
            <v>00</v>
          </cell>
          <cell r="AC37" t="str">
            <v>X</v>
          </cell>
          <cell r="AD37" t="str">
            <v>100</v>
          </cell>
          <cell r="AE37" t="str">
            <v>10294519482</v>
          </cell>
          <cell r="AF37" t="str">
            <v>02</v>
          </cell>
          <cell r="AG37" t="str">
            <v>19790621</v>
          </cell>
          <cell r="AH37" t="str">
            <v>DT.Adm.Corr.Antiguid</v>
          </cell>
          <cell r="AI37" t="str">
            <v>1</v>
          </cell>
          <cell r="AJ37" t="str">
            <v>ACTIVOS</v>
          </cell>
          <cell r="AK37" t="str">
            <v>AA</v>
          </cell>
          <cell r="AL37" t="str">
            <v>ACTIVO TEMP.INTEIRO</v>
          </cell>
          <cell r="AM37" t="str">
            <v>J100</v>
          </cell>
          <cell r="AN37" t="str">
            <v>EDPOutsourcing Comercial-N</v>
          </cell>
          <cell r="AO37" t="str">
            <v>J111</v>
          </cell>
          <cell r="AP37" t="str">
            <v>EDPOC-PRT-StCat</v>
          </cell>
          <cell r="AQ37" t="str">
            <v>40176935</v>
          </cell>
          <cell r="AR37" t="str">
            <v>70000060</v>
          </cell>
          <cell r="AS37" t="str">
            <v>025.</v>
          </cell>
          <cell r="AT37" t="str">
            <v>ESCRITURARIO COMERCIAL</v>
          </cell>
          <cell r="AU37" t="str">
            <v>1</v>
          </cell>
          <cell r="AV37" t="str">
            <v>00040434</v>
          </cell>
          <cell r="AW37" t="str">
            <v>J20504000610</v>
          </cell>
          <cell r="AX37" t="str">
            <v>OCB2C-AN-GA ATEND ANALISE FACT CONT</v>
          </cell>
          <cell r="AY37" t="str">
            <v>68907100</v>
          </cell>
          <cell r="AZ37" t="str">
            <v>B2C -  Norte</v>
          </cell>
          <cell r="BA37" t="str">
            <v>6890</v>
          </cell>
          <cell r="BB37" t="str">
            <v>EDP Outsourcing Comercial</v>
          </cell>
          <cell r="BC37" t="str">
            <v>6890</v>
          </cell>
          <cell r="BD37" t="str">
            <v>6890</v>
          </cell>
          <cell r="BE37" t="str">
            <v>2800</v>
          </cell>
          <cell r="BF37" t="str">
            <v>6890</v>
          </cell>
          <cell r="BG37" t="str">
            <v>EDP Outsourcing Comercial,SA</v>
          </cell>
          <cell r="BH37" t="str">
            <v>1010</v>
          </cell>
          <cell r="BI37">
            <v>1339</v>
          </cell>
          <cell r="BJ37" t="str">
            <v>12</v>
          </cell>
          <cell r="BK37">
            <v>26</v>
          </cell>
          <cell r="BL37">
            <v>262.86</v>
          </cell>
          <cell r="BM37" t="str">
            <v>NÍVEL 5</v>
          </cell>
          <cell r="BN37" t="str">
            <v>00</v>
          </cell>
          <cell r="BO37" t="str">
            <v>09</v>
          </cell>
          <cell r="BP37" t="str">
            <v>20050101</v>
          </cell>
          <cell r="BQ37" t="str">
            <v>21</v>
          </cell>
          <cell r="BR37" t="str">
            <v>EVOLUCAO AUTOMATICA</v>
          </cell>
          <cell r="BS37" t="str">
            <v>20050101</v>
          </cell>
          <cell r="BW37">
            <v>0</v>
          </cell>
          <cell r="BX37">
            <v>0</v>
          </cell>
          <cell r="BY37">
            <v>0</v>
          </cell>
          <cell r="BZ37">
            <v>0</v>
          </cell>
          <cell r="CA37">
            <v>0</v>
          </cell>
          <cell r="CC37">
            <v>0</v>
          </cell>
          <cell r="CG37">
            <v>0</v>
          </cell>
          <cell r="CK37">
            <v>0</v>
          </cell>
          <cell r="CO37">
            <v>0</v>
          </cell>
          <cell r="CT37">
            <v>0</v>
          </cell>
          <cell r="CU37">
            <v>0</v>
          </cell>
          <cell r="CV37">
            <v>0</v>
          </cell>
          <cell r="CW37">
            <v>0</v>
          </cell>
          <cell r="CX37">
            <v>0</v>
          </cell>
          <cell r="CZ37">
            <v>0</v>
          </cell>
          <cell r="DC37">
            <v>0</v>
          </cell>
          <cell r="DF37">
            <v>0</v>
          </cell>
          <cell r="DI37">
            <v>0</v>
          </cell>
          <cell r="DK37">
            <v>0</v>
          </cell>
          <cell r="DL37">
            <v>0</v>
          </cell>
          <cell r="DN37" t="str">
            <v>21D11</v>
          </cell>
          <cell r="DO37" t="str">
            <v>Flex.T.Int."Escrit"</v>
          </cell>
          <cell r="DP37">
            <v>2</v>
          </cell>
          <cell r="DQ37">
            <v>100</v>
          </cell>
          <cell r="DR37" t="str">
            <v>PT01</v>
          </cell>
          <cell r="DT37" t="str">
            <v>00360047</v>
          </cell>
          <cell r="DU37" t="str">
            <v>CAIXA ECONOMICA MONTEPIO GERAL</v>
          </cell>
        </row>
        <row r="38">
          <cell r="A38" t="str">
            <v>258555</v>
          </cell>
          <cell r="B38" t="str">
            <v>Jose Fernandes Correia Castro</v>
          </cell>
          <cell r="C38" t="str">
            <v>1980</v>
          </cell>
          <cell r="D38">
            <v>25</v>
          </cell>
          <cell r="E38">
            <v>25</v>
          </cell>
          <cell r="F38" t="str">
            <v>19550120</v>
          </cell>
          <cell r="G38" t="str">
            <v>50</v>
          </cell>
          <cell r="H38" t="str">
            <v>1</v>
          </cell>
          <cell r="I38" t="str">
            <v>Casado</v>
          </cell>
          <cell r="J38" t="str">
            <v>masculino</v>
          </cell>
          <cell r="K38">
            <v>1</v>
          </cell>
          <cell r="L38" t="str">
            <v>R D.Nuno A.Pereira,nº 73- Bl A - 5 Esq</v>
          </cell>
          <cell r="M38" t="str">
            <v>4780-439</v>
          </cell>
          <cell r="N38" t="str">
            <v>SANTO TIRSO</v>
          </cell>
          <cell r="O38" t="str">
            <v>00232133</v>
          </cell>
          <cell r="P38" t="str">
            <v>CURSO GERAL DO COMERCIO</v>
          </cell>
          <cell r="R38" t="str">
            <v>3711545</v>
          </cell>
          <cell r="S38" t="str">
            <v>19990826</v>
          </cell>
          <cell r="T38" t="str">
            <v>LISBOA</v>
          </cell>
          <cell r="U38" t="str">
            <v>9800</v>
          </cell>
          <cell r="V38" t="str">
            <v>SIND TRAB IND ELéCT NORTE</v>
          </cell>
          <cell r="W38" t="str">
            <v>137617917</v>
          </cell>
          <cell r="X38" t="str">
            <v>1880</v>
          </cell>
          <cell r="Y38" t="str">
            <v>0.0</v>
          </cell>
          <cell r="Z38">
            <v>1</v>
          </cell>
          <cell r="AA38" t="str">
            <v>00</v>
          </cell>
          <cell r="AD38" t="str">
            <v>100</v>
          </cell>
          <cell r="AE38" t="str">
            <v>11216571055</v>
          </cell>
          <cell r="AF38" t="str">
            <v>02</v>
          </cell>
          <cell r="AG38" t="str">
            <v>19800329</v>
          </cell>
          <cell r="AH38" t="str">
            <v>DT.Adm.Corr.Antiguid</v>
          </cell>
          <cell r="AI38" t="str">
            <v>1</v>
          </cell>
          <cell r="AJ38" t="str">
            <v>ACTIVOS</v>
          </cell>
          <cell r="AK38" t="str">
            <v>AA</v>
          </cell>
          <cell r="AL38" t="str">
            <v>ACTIVO TEMP.INTEIRO</v>
          </cell>
          <cell r="AM38" t="str">
            <v>J100</v>
          </cell>
          <cell r="AN38" t="str">
            <v>EDPOutsourcing Comercial-N</v>
          </cell>
          <cell r="AO38" t="str">
            <v>J111</v>
          </cell>
          <cell r="AP38" t="str">
            <v>EDPOC-PRT-StCat</v>
          </cell>
          <cell r="AQ38" t="str">
            <v>40176893</v>
          </cell>
          <cell r="AR38" t="str">
            <v>70000022</v>
          </cell>
          <cell r="AS38" t="str">
            <v>014.</v>
          </cell>
          <cell r="AT38" t="str">
            <v>TECNICO COMERCIAL</v>
          </cell>
          <cell r="AU38" t="str">
            <v>4</v>
          </cell>
          <cell r="AV38" t="str">
            <v>00040434</v>
          </cell>
          <cell r="AW38" t="str">
            <v>J20504000610</v>
          </cell>
          <cell r="AX38" t="str">
            <v>OCB2C-AN-GA ATEND ANALISE FACT CONT</v>
          </cell>
          <cell r="AY38" t="str">
            <v>68907100</v>
          </cell>
          <cell r="AZ38" t="str">
            <v>B2C -  Norte</v>
          </cell>
          <cell r="BA38" t="str">
            <v>6890</v>
          </cell>
          <cell r="BB38" t="str">
            <v>EDP Outsourcing Comercial</v>
          </cell>
          <cell r="BC38" t="str">
            <v>6890</v>
          </cell>
          <cell r="BD38" t="str">
            <v>6890</v>
          </cell>
          <cell r="BE38" t="str">
            <v>2800</v>
          </cell>
          <cell r="BF38" t="str">
            <v>6890</v>
          </cell>
          <cell r="BG38" t="str">
            <v>EDP Outsourcing Comercial,SA</v>
          </cell>
          <cell r="BH38" t="str">
            <v>1010</v>
          </cell>
          <cell r="BI38">
            <v>1339</v>
          </cell>
          <cell r="BJ38" t="str">
            <v>12</v>
          </cell>
          <cell r="BK38">
            <v>25</v>
          </cell>
          <cell r="BL38">
            <v>252.75</v>
          </cell>
          <cell r="BM38" t="str">
            <v>NÍVEL 4</v>
          </cell>
          <cell r="BN38" t="str">
            <v>01</v>
          </cell>
          <cell r="BO38" t="str">
            <v>06</v>
          </cell>
          <cell r="BP38" t="str">
            <v>20040101</v>
          </cell>
          <cell r="BQ38" t="str">
            <v>21</v>
          </cell>
          <cell r="BR38" t="str">
            <v>EVOLUCAO AUTOMATICA</v>
          </cell>
          <cell r="BS38" t="str">
            <v>20050101</v>
          </cell>
          <cell r="BW38">
            <v>0</v>
          </cell>
          <cell r="BX38">
            <v>0</v>
          </cell>
          <cell r="BY38">
            <v>0</v>
          </cell>
          <cell r="BZ38">
            <v>0</v>
          </cell>
          <cell r="CA38">
            <v>0</v>
          </cell>
          <cell r="CC38">
            <v>0</v>
          </cell>
          <cell r="CG38">
            <v>0</v>
          </cell>
          <cell r="CK38">
            <v>0</v>
          </cell>
          <cell r="CO38">
            <v>0</v>
          </cell>
          <cell r="CT38">
            <v>0</v>
          </cell>
          <cell r="CU38">
            <v>0</v>
          </cell>
          <cell r="CV38">
            <v>0</v>
          </cell>
          <cell r="CW38">
            <v>0</v>
          </cell>
          <cell r="CX38">
            <v>0</v>
          </cell>
          <cell r="CZ38">
            <v>0</v>
          </cell>
          <cell r="DC38">
            <v>0</v>
          </cell>
          <cell r="DF38">
            <v>0</v>
          </cell>
          <cell r="DI38">
            <v>0</v>
          </cell>
          <cell r="DK38">
            <v>0</v>
          </cell>
          <cell r="DL38">
            <v>0</v>
          </cell>
          <cell r="DN38" t="str">
            <v>21D11</v>
          </cell>
          <cell r="DO38" t="str">
            <v>Flex.T.Int."Escrit"</v>
          </cell>
          <cell r="DP38">
            <v>2</v>
          </cell>
          <cell r="DQ38">
            <v>100</v>
          </cell>
          <cell r="DR38" t="str">
            <v>PT01</v>
          </cell>
          <cell r="DT38" t="str">
            <v>00330000</v>
          </cell>
          <cell r="DU38" t="str">
            <v>BANCO COMERCIAL PORTUGUES, SA</v>
          </cell>
        </row>
        <row r="39">
          <cell r="A39" t="str">
            <v>320943</v>
          </cell>
          <cell r="B39" t="str">
            <v>Manuel Jorge Nogueira Soares Costa</v>
          </cell>
          <cell r="C39" t="str">
            <v>1987</v>
          </cell>
          <cell r="D39">
            <v>18</v>
          </cell>
          <cell r="E39">
            <v>18</v>
          </cell>
          <cell r="F39" t="str">
            <v>19600331</v>
          </cell>
          <cell r="G39" t="str">
            <v>45</v>
          </cell>
          <cell r="H39" t="str">
            <v>1</v>
          </cell>
          <cell r="I39" t="str">
            <v>Casado</v>
          </cell>
          <cell r="J39" t="str">
            <v>masculino</v>
          </cell>
          <cell r="K39">
            <v>2</v>
          </cell>
          <cell r="L39" t="str">
            <v>Av Edison Magalhães, 34-3-Esq</v>
          </cell>
          <cell r="M39" t="str">
            <v>4460-297</v>
          </cell>
          <cell r="N39" t="str">
            <v>SENHORA DA HORA</v>
          </cell>
          <cell r="O39" t="str">
            <v>00241132</v>
          </cell>
          <cell r="P39" t="str">
            <v>CURSO COMPLEMENTAR DOS LICEUS</v>
          </cell>
          <cell r="R39" t="str">
            <v>3832747-3</v>
          </cell>
          <cell r="S39" t="str">
            <v>20021023</v>
          </cell>
          <cell r="T39" t="str">
            <v>LISBOA</v>
          </cell>
          <cell r="U39" t="str">
            <v>9804</v>
          </cell>
          <cell r="V39" t="str">
            <v>SIND ENERGIA - SINERGIA</v>
          </cell>
          <cell r="W39" t="str">
            <v>160928842</v>
          </cell>
          <cell r="X39" t="str">
            <v>1821</v>
          </cell>
          <cell r="Y39" t="str">
            <v>0.0</v>
          </cell>
          <cell r="Z39">
            <v>2</v>
          </cell>
          <cell r="AA39" t="str">
            <v>00</v>
          </cell>
          <cell r="AD39" t="str">
            <v>100</v>
          </cell>
          <cell r="AE39" t="str">
            <v>11096700067</v>
          </cell>
          <cell r="AF39" t="str">
            <v>02</v>
          </cell>
          <cell r="AG39" t="str">
            <v>19870801</v>
          </cell>
          <cell r="AH39" t="str">
            <v>DT.Adm.Corr.Antiguid</v>
          </cell>
          <cell r="AI39" t="str">
            <v>1</v>
          </cell>
          <cell r="AJ39" t="str">
            <v>ACTIVOS</v>
          </cell>
          <cell r="AK39" t="str">
            <v>AA</v>
          </cell>
          <cell r="AL39" t="str">
            <v>ACTIVO TEMP.INTEIRO</v>
          </cell>
          <cell r="AM39" t="str">
            <v>J100</v>
          </cell>
          <cell r="AN39" t="str">
            <v>EDPOutsourcing Comercial-N</v>
          </cell>
          <cell r="AO39" t="str">
            <v>J111</v>
          </cell>
          <cell r="AP39" t="str">
            <v>EDPOC-PRT-StCat</v>
          </cell>
          <cell r="AQ39" t="str">
            <v>40176928</v>
          </cell>
          <cell r="AR39" t="str">
            <v>70000022</v>
          </cell>
          <cell r="AS39" t="str">
            <v>014.</v>
          </cell>
          <cell r="AT39" t="str">
            <v>TECNICO COMERCIAL</v>
          </cell>
          <cell r="AU39" t="str">
            <v>4</v>
          </cell>
          <cell r="AV39" t="str">
            <v>00040434</v>
          </cell>
          <cell r="AW39" t="str">
            <v>J20504000610</v>
          </cell>
          <cell r="AX39" t="str">
            <v>OCB2C-AN-GA ATEND ANALISE FACT CONT</v>
          </cell>
          <cell r="AY39" t="str">
            <v>68907100</v>
          </cell>
          <cell r="AZ39" t="str">
            <v>B2C -  Norte</v>
          </cell>
          <cell r="BA39" t="str">
            <v>6890</v>
          </cell>
          <cell r="BB39" t="str">
            <v>EDP Outsourcing Comercial</v>
          </cell>
          <cell r="BC39" t="str">
            <v>6890</v>
          </cell>
          <cell r="BD39" t="str">
            <v>6890</v>
          </cell>
          <cell r="BE39" t="str">
            <v>2800</v>
          </cell>
          <cell r="BF39" t="str">
            <v>6890</v>
          </cell>
          <cell r="BG39" t="str">
            <v>EDP Outsourcing Comercial,SA</v>
          </cell>
          <cell r="BH39" t="str">
            <v>1010</v>
          </cell>
          <cell r="BI39">
            <v>1339</v>
          </cell>
          <cell r="BJ39" t="str">
            <v>12</v>
          </cell>
          <cell r="BK39">
            <v>18</v>
          </cell>
          <cell r="BL39">
            <v>181.98</v>
          </cell>
          <cell r="BM39" t="str">
            <v>NÍVEL 4</v>
          </cell>
          <cell r="BN39" t="str">
            <v>01</v>
          </cell>
          <cell r="BO39" t="str">
            <v>06</v>
          </cell>
          <cell r="BP39" t="str">
            <v>20040101</v>
          </cell>
          <cell r="BQ39" t="str">
            <v>21</v>
          </cell>
          <cell r="BR39" t="str">
            <v>EVOLUCAO AUTOMATICA</v>
          </cell>
          <cell r="BS39" t="str">
            <v>20050101</v>
          </cell>
          <cell r="BW39">
            <v>0</v>
          </cell>
          <cell r="BX39">
            <v>0</v>
          </cell>
          <cell r="BY39">
            <v>0</v>
          </cell>
          <cell r="BZ39">
            <v>0</v>
          </cell>
          <cell r="CA39">
            <v>0</v>
          </cell>
          <cell r="CC39">
            <v>0</v>
          </cell>
          <cell r="CG39">
            <v>0</v>
          </cell>
          <cell r="CK39">
            <v>0</v>
          </cell>
          <cell r="CO39">
            <v>0</v>
          </cell>
          <cell r="CT39">
            <v>0</v>
          </cell>
          <cell r="CU39">
            <v>0</v>
          </cell>
          <cell r="CV39">
            <v>0</v>
          </cell>
          <cell r="CW39">
            <v>0</v>
          </cell>
          <cell r="CX39">
            <v>0</v>
          </cell>
          <cell r="CZ39">
            <v>0</v>
          </cell>
          <cell r="DC39">
            <v>0</v>
          </cell>
          <cell r="DF39">
            <v>0</v>
          </cell>
          <cell r="DI39">
            <v>0</v>
          </cell>
          <cell r="DK39">
            <v>0</v>
          </cell>
          <cell r="DL39">
            <v>0</v>
          </cell>
          <cell r="DN39" t="str">
            <v>21D11</v>
          </cell>
          <cell r="DO39" t="str">
            <v>Flex.T.Int."Escrit"</v>
          </cell>
          <cell r="DP39">
            <v>2</v>
          </cell>
          <cell r="DQ39">
            <v>100</v>
          </cell>
          <cell r="DR39" t="str">
            <v>PT01</v>
          </cell>
          <cell r="DT39" t="str">
            <v>00330000</v>
          </cell>
          <cell r="DU39" t="str">
            <v>BANCO COMERCIAL PORTUGUES, SA</v>
          </cell>
        </row>
        <row r="40">
          <cell r="A40" t="str">
            <v>319848</v>
          </cell>
          <cell r="B40" t="str">
            <v>Jose Antonio Jesus Coutinho</v>
          </cell>
          <cell r="C40" t="str">
            <v>1986</v>
          </cell>
          <cell r="D40">
            <v>19</v>
          </cell>
          <cell r="E40">
            <v>19</v>
          </cell>
          <cell r="F40" t="str">
            <v>19610107</v>
          </cell>
          <cell r="G40" t="str">
            <v>44</v>
          </cell>
          <cell r="H40" t="str">
            <v>1</v>
          </cell>
          <cell r="I40" t="str">
            <v>Casado</v>
          </cell>
          <cell r="J40" t="str">
            <v>masculino</v>
          </cell>
          <cell r="K40">
            <v>2</v>
          </cell>
          <cell r="L40" t="str">
            <v>Rua Dr. Vilar Machado , 72</v>
          </cell>
          <cell r="M40" t="str">
            <v>4465-000</v>
          </cell>
          <cell r="N40" t="str">
            <v>SÃO MAMEDE DE INFESTA</v>
          </cell>
          <cell r="O40" t="str">
            <v>00231023</v>
          </cell>
          <cell r="P40" t="str">
            <v>CURSO GERAL DOS LICEUS</v>
          </cell>
          <cell r="R40" t="str">
            <v>5813356</v>
          </cell>
          <cell r="S40" t="str">
            <v>19940929</v>
          </cell>
          <cell r="T40" t="str">
            <v>LISBOA</v>
          </cell>
          <cell r="W40" t="str">
            <v>134043413</v>
          </cell>
          <cell r="X40" t="str">
            <v>3514</v>
          </cell>
          <cell r="Y40" t="str">
            <v>0.0</v>
          </cell>
          <cell r="Z40">
            <v>2</v>
          </cell>
          <cell r="AA40" t="str">
            <v>00</v>
          </cell>
          <cell r="AC40" t="str">
            <v>X</v>
          </cell>
          <cell r="AD40" t="str">
            <v>100</v>
          </cell>
          <cell r="AE40" t="str">
            <v>10732037567</v>
          </cell>
          <cell r="AF40" t="str">
            <v>02</v>
          </cell>
          <cell r="AG40" t="str">
            <v>19860407</v>
          </cell>
          <cell r="AH40" t="str">
            <v>DT.Adm.Corr.Antiguid</v>
          </cell>
          <cell r="AI40" t="str">
            <v>1</v>
          </cell>
          <cell r="AJ40" t="str">
            <v>ACTIVOS</v>
          </cell>
          <cell r="AK40" t="str">
            <v>AA</v>
          </cell>
          <cell r="AL40" t="str">
            <v>ACTIVO TEMP.INTEIRO</v>
          </cell>
          <cell r="AM40" t="str">
            <v>J100</v>
          </cell>
          <cell r="AN40" t="str">
            <v>EDPOutsourcing Comercial-N</v>
          </cell>
          <cell r="AO40" t="str">
            <v>J111</v>
          </cell>
          <cell r="AP40" t="str">
            <v>EDPOC-PRT-StCat</v>
          </cell>
          <cell r="AQ40" t="str">
            <v>40176888</v>
          </cell>
          <cell r="AR40" t="str">
            <v>70000078</v>
          </cell>
          <cell r="AS40" t="str">
            <v>033.</v>
          </cell>
          <cell r="AT40" t="str">
            <v>TECNICO PRINCIPAL DE GESTAO</v>
          </cell>
          <cell r="AU40" t="str">
            <v>4</v>
          </cell>
          <cell r="AV40" t="str">
            <v>00040434</v>
          </cell>
          <cell r="AW40" t="str">
            <v>J20504000610</v>
          </cell>
          <cell r="AX40" t="str">
            <v>OCB2C-AN-GA ATEND ANALISE FACT CONT</v>
          </cell>
          <cell r="AY40" t="str">
            <v>68907100</v>
          </cell>
          <cell r="AZ40" t="str">
            <v>B2C -  Norte</v>
          </cell>
          <cell r="BA40" t="str">
            <v>6890</v>
          </cell>
          <cell r="BB40" t="str">
            <v>EDP Outsourcing Comercial</v>
          </cell>
          <cell r="BC40" t="str">
            <v>6890</v>
          </cell>
          <cell r="BD40" t="str">
            <v>6890</v>
          </cell>
          <cell r="BE40" t="str">
            <v>2800</v>
          </cell>
          <cell r="BF40" t="str">
            <v>6890</v>
          </cell>
          <cell r="BG40" t="str">
            <v>EDP Outsourcing Comercial,SA</v>
          </cell>
          <cell r="BH40" t="str">
            <v>1010</v>
          </cell>
          <cell r="BI40">
            <v>1799</v>
          </cell>
          <cell r="BJ40" t="str">
            <v>17</v>
          </cell>
          <cell r="BK40">
            <v>19</v>
          </cell>
          <cell r="BL40">
            <v>192.09</v>
          </cell>
          <cell r="BM40" t="str">
            <v>NÍVEL 3</v>
          </cell>
          <cell r="BN40" t="str">
            <v>03</v>
          </cell>
          <cell r="BO40" t="str">
            <v>08</v>
          </cell>
          <cell r="BP40" t="str">
            <v>20020101</v>
          </cell>
          <cell r="BQ40" t="str">
            <v>21</v>
          </cell>
          <cell r="BR40" t="str">
            <v>EVOLUCAO AUTOMATICA</v>
          </cell>
          <cell r="BS40" t="str">
            <v>20050101</v>
          </cell>
          <cell r="BW40">
            <v>0</v>
          </cell>
          <cell r="BX40">
            <v>0</v>
          </cell>
          <cell r="BY40">
            <v>0</v>
          </cell>
          <cell r="BZ40">
            <v>0</v>
          </cell>
          <cell r="CA40">
            <v>0</v>
          </cell>
          <cell r="CC40">
            <v>0</v>
          </cell>
          <cell r="CG40">
            <v>0</v>
          </cell>
          <cell r="CK40">
            <v>0</v>
          </cell>
          <cell r="CO40">
            <v>0</v>
          </cell>
          <cell r="CT40">
            <v>0</v>
          </cell>
          <cell r="CU40">
            <v>0</v>
          </cell>
          <cell r="CV40">
            <v>0</v>
          </cell>
          <cell r="CW40">
            <v>0</v>
          </cell>
          <cell r="CX40">
            <v>0</v>
          </cell>
          <cell r="CZ40">
            <v>0</v>
          </cell>
          <cell r="DC40">
            <v>0</v>
          </cell>
          <cell r="DF40">
            <v>0</v>
          </cell>
          <cell r="DI40">
            <v>0</v>
          </cell>
          <cell r="DK40">
            <v>0</v>
          </cell>
          <cell r="DL40">
            <v>0</v>
          </cell>
          <cell r="DN40" t="str">
            <v>21D11</v>
          </cell>
          <cell r="DO40" t="str">
            <v>Flex.T.Int."Escrit"</v>
          </cell>
          <cell r="DP40">
            <v>2</v>
          </cell>
          <cell r="DQ40">
            <v>100</v>
          </cell>
          <cell r="DR40" t="str">
            <v>PT01</v>
          </cell>
          <cell r="DT40" t="str">
            <v>00100000</v>
          </cell>
          <cell r="DU40" t="str">
            <v>BANCO BPI, SA</v>
          </cell>
        </row>
        <row r="41">
          <cell r="A41" t="str">
            <v>258334</v>
          </cell>
          <cell r="B41" t="str">
            <v>Joaquim Antunes Oliveira Cunha</v>
          </cell>
          <cell r="C41" t="str">
            <v>1982</v>
          </cell>
          <cell r="D41">
            <v>23</v>
          </cell>
          <cell r="E41">
            <v>23</v>
          </cell>
          <cell r="F41" t="str">
            <v>19620320</v>
          </cell>
          <cell r="G41" t="str">
            <v>43</v>
          </cell>
          <cell r="H41" t="str">
            <v>1</v>
          </cell>
          <cell r="I41" t="str">
            <v>Casado</v>
          </cell>
          <cell r="J41" t="str">
            <v>masculino</v>
          </cell>
          <cell r="K41">
            <v>2</v>
          </cell>
          <cell r="L41" t="str">
            <v>R Prof. Henrique Pinheiro,380</v>
          </cell>
          <cell r="M41" t="str">
            <v>4795-682</v>
          </cell>
          <cell r="N41" t="str">
            <v>SÃO TOMÉ NEGRELOS</v>
          </cell>
          <cell r="O41" t="str">
            <v>00233023</v>
          </cell>
          <cell r="P41" t="str">
            <v>C.GERAL UNIFICADO(9 ANO ESCOL)</v>
          </cell>
          <cell r="R41" t="str">
            <v>5810206</v>
          </cell>
          <cell r="S41" t="str">
            <v>19981009</v>
          </cell>
          <cell r="T41" t="str">
            <v>LISBOA</v>
          </cell>
          <cell r="U41" t="str">
            <v>9803</v>
          </cell>
          <cell r="V41" t="str">
            <v>S.NAC IND ENERGIA-SINDEL</v>
          </cell>
          <cell r="W41" t="str">
            <v>178341703</v>
          </cell>
          <cell r="X41" t="str">
            <v>1880</v>
          </cell>
          <cell r="Y41" t="str">
            <v>0.0</v>
          </cell>
          <cell r="Z41">
            <v>2</v>
          </cell>
          <cell r="AA41" t="str">
            <v>00</v>
          </cell>
          <cell r="AC41" t="str">
            <v>X</v>
          </cell>
          <cell r="AD41" t="str">
            <v>100</v>
          </cell>
          <cell r="AE41" t="str">
            <v>10293847512</v>
          </cell>
          <cell r="AF41" t="str">
            <v>02</v>
          </cell>
          <cell r="AG41" t="str">
            <v>19820801</v>
          </cell>
          <cell r="AH41" t="str">
            <v>DT.Adm.Corr.Antiguid</v>
          </cell>
          <cell r="AI41" t="str">
            <v>1</v>
          </cell>
          <cell r="AJ41" t="str">
            <v>ACTIVOS</v>
          </cell>
          <cell r="AK41" t="str">
            <v>AA</v>
          </cell>
          <cell r="AL41" t="str">
            <v>ACTIVO TEMP.INTEIRO</v>
          </cell>
          <cell r="AM41" t="str">
            <v>J100</v>
          </cell>
          <cell r="AN41" t="str">
            <v>EDPOutsourcing Comercial-N</v>
          </cell>
          <cell r="AO41" t="str">
            <v>J111</v>
          </cell>
          <cell r="AP41" t="str">
            <v>EDPOC-PRT-StCat</v>
          </cell>
          <cell r="AQ41" t="str">
            <v>40176932</v>
          </cell>
          <cell r="AR41" t="str">
            <v>70000060</v>
          </cell>
          <cell r="AS41" t="str">
            <v>025.</v>
          </cell>
          <cell r="AT41" t="str">
            <v>ESCRITURARIO COMERCIAL</v>
          </cell>
          <cell r="AU41" t="str">
            <v>1</v>
          </cell>
          <cell r="AV41" t="str">
            <v>00040434</v>
          </cell>
          <cell r="AW41" t="str">
            <v>J20504000610</v>
          </cell>
          <cell r="AX41" t="str">
            <v>OCB2C-AN-GA ATEND ANALISE FACT CONT</v>
          </cell>
          <cell r="AY41" t="str">
            <v>68907100</v>
          </cell>
          <cell r="AZ41" t="str">
            <v>B2C -  Norte</v>
          </cell>
          <cell r="BA41" t="str">
            <v>6890</v>
          </cell>
          <cell r="BB41" t="str">
            <v>EDP Outsourcing Comercial</v>
          </cell>
          <cell r="BC41" t="str">
            <v>6890</v>
          </cell>
          <cell r="BD41" t="str">
            <v>6890</v>
          </cell>
          <cell r="BE41" t="str">
            <v>2800</v>
          </cell>
          <cell r="BF41" t="str">
            <v>6890</v>
          </cell>
          <cell r="BG41" t="str">
            <v>EDP Outsourcing Comercial,SA</v>
          </cell>
          <cell r="BH41" t="str">
            <v>1010</v>
          </cell>
          <cell r="BI41">
            <v>1247</v>
          </cell>
          <cell r="BJ41" t="str">
            <v>11</v>
          </cell>
          <cell r="BK41">
            <v>23</v>
          </cell>
          <cell r="BL41">
            <v>232.53</v>
          </cell>
          <cell r="BM41" t="str">
            <v>NÍVEL 5</v>
          </cell>
          <cell r="BN41" t="str">
            <v>02</v>
          </cell>
          <cell r="BO41" t="str">
            <v>08</v>
          </cell>
          <cell r="BP41" t="str">
            <v>20030101</v>
          </cell>
          <cell r="BQ41" t="str">
            <v>21</v>
          </cell>
          <cell r="BR41" t="str">
            <v>EVOLUCAO AUTOMATICA</v>
          </cell>
          <cell r="BS41" t="str">
            <v>20050101</v>
          </cell>
          <cell r="BW41">
            <v>0</v>
          </cell>
          <cell r="BX41">
            <v>0</v>
          </cell>
          <cell r="BY41">
            <v>0</v>
          </cell>
          <cell r="BZ41">
            <v>0</v>
          </cell>
          <cell r="CA41">
            <v>0</v>
          </cell>
          <cell r="CC41">
            <v>0</v>
          </cell>
          <cell r="CG41">
            <v>0</v>
          </cell>
          <cell r="CK41">
            <v>0</v>
          </cell>
          <cell r="CO41">
            <v>0</v>
          </cell>
          <cell r="CT41">
            <v>0</v>
          </cell>
          <cell r="CU41">
            <v>0</v>
          </cell>
          <cell r="CV41">
            <v>0</v>
          </cell>
          <cell r="CW41">
            <v>0</v>
          </cell>
          <cell r="CX41">
            <v>0</v>
          </cell>
          <cell r="CZ41">
            <v>0</v>
          </cell>
          <cell r="DC41">
            <v>0</v>
          </cell>
          <cell r="DF41">
            <v>0</v>
          </cell>
          <cell r="DI41">
            <v>0</v>
          </cell>
          <cell r="DK41">
            <v>0</v>
          </cell>
          <cell r="DL41">
            <v>0</v>
          </cell>
          <cell r="DN41" t="str">
            <v>21D11</v>
          </cell>
          <cell r="DO41" t="str">
            <v>Flex.T.Int."Escrit"</v>
          </cell>
          <cell r="DP41">
            <v>2</v>
          </cell>
          <cell r="DQ41">
            <v>100</v>
          </cell>
          <cell r="DR41" t="str">
            <v>PT01</v>
          </cell>
          <cell r="DT41" t="str">
            <v>00330000</v>
          </cell>
          <cell r="DU41" t="str">
            <v>BANCO COMERCIAL PORTUGUES, SA</v>
          </cell>
        </row>
        <row r="42">
          <cell r="A42" t="str">
            <v>303895</v>
          </cell>
          <cell r="B42" t="str">
            <v>Antonio Manuel Castro Dias</v>
          </cell>
          <cell r="C42" t="str">
            <v>1984</v>
          </cell>
          <cell r="D42">
            <v>21</v>
          </cell>
          <cell r="E42">
            <v>21</v>
          </cell>
          <cell r="F42" t="str">
            <v>19670128</v>
          </cell>
          <cell r="G42" t="str">
            <v>38</v>
          </cell>
          <cell r="H42" t="str">
            <v>0</v>
          </cell>
          <cell r="I42" t="str">
            <v>Solt.</v>
          </cell>
          <cell r="J42" t="str">
            <v>masculino</v>
          </cell>
          <cell r="K42">
            <v>0</v>
          </cell>
          <cell r="L42" t="str">
            <v>Rua das Oliveiras, 221 Moreira</v>
          </cell>
          <cell r="M42" t="str">
            <v>4470-635</v>
          </cell>
          <cell r="N42" t="str">
            <v>MAIA</v>
          </cell>
          <cell r="O42" t="str">
            <v>00243433</v>
          </cell>
          <cell r="P42" t="str">
            <v>ENS.SECUNDARIO RECOR.P.UNI.CAP</v>
          </cell>
          <cell r="R42" t="str">
            <v>7726077</v>
          </cell>
          <cell r="S42" t="str">
            <v>20021104</v>
          </cell>
          <cell r="T42" t="str">
            <v>LISBOA</v>
          </cell>
          <cell r="U42" t="str">
            <v>9803</v>
          </cell>
          <cell r="V42" t="str">
            <v>S.NAC IND ENERGIA-SINDEL</v>
          </cell>
          <cell r="W42" t="str">
            <v>140456260</v>
          </cell>
          <cell r="X42" t="str">
            <v>1805</v>
          </cell>
          <cell r="Y42" t="str">
            <v>0.0</v>
          </cell>
          <cell r="Z42">
            <v>0</v>
          </cell>
          <cell r="AA42" t="str">
            <v>00</v>
          </cell>
          <cell r="AD42" t="str">
            <v>100</v>
          </cell>
          <cell r="AE42" t="str">
            <v>11321289539</v>
          </cell>
          <cell r="AF42" t="str">
            <v>02</v>
          </cell>
          <cell r="AG42" t="str">
            <v>19840319</v>
          </cell>
          <cell r="AH42" t="str">
            <v>DT.Adm.Corr.Antiguid</v>
          </cell>
          <cell r="AI42" t="str">
            <v>1</v>
          </cell>
          <cell r="AJ42" t="str">
            <v>ACTIVOS</v>
          </cell>
          <cell r="AK42" t="str">
            <v>AA</v>
          </cell>
          <cell r="AL42" t="str">
            <v>ACTIVO TEMP.INTEIRO</v>
          </cell>
          <cell r="AM42" t="str">
            <v>J100</v>
          </cell>
          <cell r="AN42" t="str">
            <v>EDPOutsourcing Comercial-N</v>
          </cell>
          <cell r="AO42" t="str">
            <v>J111</v>
          </cell>
          <cell r="AP42" t="str">
            <v>EDPOC-PRT-StCat</v>
          </cell>
          <cell r="AQ42" t="str">
            <v>40176897</v>
          </cell>
          <cell r="AR42" t="str">
            <v>70000022</v>
          </cell>
          <cell r="AS42" t="str">
            <v>014.</v>
          </cell>
          <cell r="AT42" t="str">
            <v>TECNICO COMERCIAL</v>
          </cell>
          <cell r="AU42" t="str">
            <v>4</v>
          </cell>
          <cell r="AV42" t="str">
            <v>00040434</v>
          </cell>
          <cell r="AW42" t="str">
            <v>J20504000610</v>
          </cell>
          <cell r="AX42" t="str">
            <v>OCB2C-AN-GA ATEND ANALISE FACT CONT</v>
          </cell>
          <cell r="AY42" t="str">
            <v>68907100</v>
          </cell>
          <cell r="AZ42" t="str">
            <v>B2C -  Norte</v>
          </cell>
          <cell r="BA42" t="str">
            <v>6890</v>
          </cell>
          <cell r="BB42" t="str">
            <v>EDP Outsourcing Comercial</v>
          </cell>
          <cell r="BC42" t="str">
            <v>6890</v>
          </cell>
          <cell r="BD42" t="str">
            <v>6890</v>
          </cell>
          <cell r="BE42" t="str">
            <v>2800</v>
          </cell>
          <cell r="BF42" t="str">
            <v>6890</v>
          </cell>
          <cell r="BG42" t="str">
            <v>EDP Outsourcing Comercial,SA</v>
          </cell>
          <cell r="BH42" t="str">
            <v>1010</v>
          </cell>
          <cell r="BI42">
            <v>1339</v>
          </cell>
          <cell r="BJ42" t="str">
            <v>12</v>
          </cell>
          <cell r="BK42">
            <v>21</v>
          </cell>
          <cell r="BL42">
            <v>212.31</v>
          </cell>
          <cell r="BM42" t="str">
            <v>NÍVEL 4</v>
          </cell>
          <cell r="BN42" t="str">
            <v>00</v>
          </cell>
          <cell r="BO42" t="str">
            <v>06</v>
          </cell>
          <cell r="BP42" t="str">
            <v>20050101</v>
          </cell>
          <cell r="BQ42" t="str">
            <v>21</v>
          </cell>
          <cell r="BR42" t="str">
            <v>EVOLUCAO AUTOMATICA</v>
          </cell>
          <cell r="BS42" t="str">
            <v>20050101</v>
          </cell>
          <cell r="BW42">
            <v>0</v>
          </cell>
          <cell r="BX42">
            <v>0</v>
          </cell>
          <cell r="BY42">
            <v>0</v>
          </cell>
          <cell r="BZ42">
            <v>0</v>
          </cell>
          <cell r="CA42">
            <v>0</v>
          </cell>
          <cell r="CC42">
            <v>0</v>
          </cell>
          <cell r="CG42">
            <v>0</v>
          </cell>
          <cell r="CK42">
            <v>0</v>
          </cell>
          <cell r="CO42">
            <v>0</v>
          </cell>
          <cell r="CT42">
            <v>0</v>
          </cell>
          <cell r="CU42">
            <v>0</v>
          </cell>
          <cell r="CV42">
            <v>0</v>
          </cell>
          <cell r="CW42">
            <v>0</v>
          </cell>
          <cell r="CX42">
            <v>0</v>
          </cell>
          <cell r="CZ42">
            <v>0</v>
          </cell>
          <cell r="DC42">
            <v>0</v>
          </cell>
          <cell r="DF42">
            <v>0</v>
          </cell>
          <cell r="DI42">
            <v>0</v>
          </cell>
          <cell r="DK42">
            <v>0</v>
          </cell>
          <cell r="DL42">
            <v>0</v>
          </cell>
          <cell r="DN42" t="str">
            <v>21D11</v>
          </cell>
          <cell r="DO42" t="str">
            <v>Flex.T.Int."Escrit"</v>
          </cell>
          <cell r="DP42">
            <v>2</v>
          </cell>
          <cell r="DQ42">
            <v>100</v>
          </cell>
          <cell r="DR42" t="str">
            <v>PT01</v>
          </cell>
          <cell r="DT42" t="str">
            <v>00330000</v>
          </cell>
          <cell r="DU42" t="str">
            <v>BANCO COMERCIAL PORTUGUES, SA</v>
          </cell>
        </row>
        <row r="43">
          <cell r="A43" t="str">
            <v>321699</v>
          </cell>
          <cell r="B43" t="str">
            <v>Pedro Ernesto Oliveira Dias</v>
          </cell>
          <cell r="C43" t="str">
            <v>1986</v>
          </cell>
          <cell r="D43">
            <v>19</v>
          </cell>
          <cell r="E43">
            <v>19</v>
          </cell>
          <cell r="F43" t="str">
            <v>19621105</v>
          </cell>
          <cell r="G43" t="str">
            <v>42</v>
          </cell>
          <cell r="H43" t="str">
            <v>1</v>
          </cell>
          <cell r="I43" t="str">
            <v>Casado</v>
          </cell>
          <cell r="J43" t="str">
            <v>masculino</v>
          </cell>
          <cell r="K43">
            <v>2</v>
          </cell>
          <cell r="L43" t="str">
            <v>R Avelino Soares Carneiro, 56-2-Esq.</v>
          </cell>
          <cell r="M43" t="str">
            <v>4460-681</v>
          </cell>
          <cell r="N43" t="str">
            <v>CUSTÓIAS MTS</v>
          </cell>
          <cell r="O43" t="str">
            <v>00243403</v>
          </cell>
          <cell r="P43" t="str">
            <v>12.ANO - 3. CURSO</v>
          </cell>
          <cell r="R43" t="str">
            <v>5942397</v>
          </cell>
          <cell r="S43" t="str">
            <v>20030612</v>
          </cell>
          <cell r="T43" t="str">
            <v>LISBOA</v>
          </cell>
          <cell r="U43" t="str">
            <v>9804</v>
          </cell>
          <cell r="V43" t="str">
            <v>SIND ENERGIA - SINERGIA</v>
          </cell>
          <cell r="W43" t="str">
            <v>107240076</v>
          </cell>
          <cell r="X43" t="str">
            <v>1821</v>
          </cell>
          <cell r="Y43" t="str">
            <v>0.0</v>
          </cell>
          <cell r="Z43">
            <v>2</v>
          </cell>
          <cell r="AA43" t="str">
            <v>00</v>
          </cell>
          <cell r="AC43" t="str">
            <v>X</v>
          </cell>
          <cell r="AD43" t="str">
            <v>100</v>
          </cell>
          <cell r="AE43" t="str">
            <v>11096886874</v>
          </cell>
          <cell r="AF43" t="str">
            <v>02</v>
          </cell>
          <cell r="AG43" t="str">
            <v>19860902</v>
          </cell>
          <cell r="AH43" t="str">
            <v>DT.Adm.Corr.Antiguid</v>
          </cell>
          <cell r="AI43" t="str">
            <v>1</v>
          </cell>
          <cell r="AJ43" t="str">
            <v>ACTIVOS</v>
          </cell>
          <cell r="AK43" t="str">
            <v>AA</v>
          </cell>
          <cell r="AL43" t="str">
            <v>ACTIVO TEMP.INTEIRO</v>
          </cell>
          <cell r="AM43" t="str">
            <v>J100</v>
          </cell>
          <cell r="AN43" t="str">
            <v>EDPOutsourcing Comercial-N</v>
          </cell>
          <cell r="AO43" t="str">
            <v>J111</v>
          </cell>
          <cell r="AP43" t="str">
            <v>EDPOC-PRT-StCat</v>
          </cell>
          <cell r="AQ43" t="str">
            <v>40176930</v>
          </cell>
          <cell r="AR43" t="str">
            <v>70000022</v>
          </cell>
          <cell r="AS43" t="str">
            <v>014.</v>
          </cell>
          <cell r="AT43" t="str">
            <v>TECNICO COMERCIAL</v>
          </cell>
          <cell r="AU43" t="str">
            <v>4</v>
          </cell>
          <cell r="AV43" t="str">
            <v>00040434</v>
          </cell>
          <cell r="AW43" t="str">
            <v>J20504000610</v>
          </cell>
          <cell r="AX43" t="str">
            <v>OCB2C-AN-GA ATEND ANALISE FACT CONT</v>
          </cell>
          <cell r="AY43" t="str">
            <v>68907100</v>
          </cell>
          <cell r="AZ43" t="str">
            <v>B2C -  Norte</v>
          </cell>
          <cell r="BA43" t="str">
            <v>6890</v>
          </cell>
          <cell r="BB43" t="str">
            <v>EDP Outsourcing Comercial</v>
          </cell>
          <cell r="BC43" t="str">
            <v>6890</v>
          </cell>
          <cell r="BD43" t="str">
            <v>6890</v>
          </cell>
          <cell r="BE43" t="str">
            <v>2800</v>
          </cell>
          <cell r="BF43" t="str">
            <v>6890</v>
          </cell>
          <cell r="BG43" t="str">
            <v>EDP Outsourcing Comercial,SA</v>
          </cell>
          <cell r="BH43" t="str">
            <v>1010</v>
          </cell>
          <cell r="BI43">
            <v>1247</v>
          </cell>
          <cell r="BJ43" t="str">
            <v>11</v>
          </cell>
          <cell r="BK43">
            <v>19</v>
          </cell>
          <cell r="BL43">
            <v>192.09</v>
          </cell>
          <cell r="BM43" t="str">
            <v>NÍVEL 4</v>
          </cell>
          <cell r="BN43" t="str">
            <v>02</v>
          </cell>
          <cell r="BO43" t="str">
            <v>05</v>
          </cell>
          <cell r="BP43" t="str">
            <v>20030101</v>
          </cell>
          <cell r="BQ43" t="str">
            <v>21</v>
          </cell>
          <cell r="BR43" t="str">
            <v>EVOLUCAO AUTOMATICA</v>
          </cell>
          <cell r="BS43" t="str">
            <v>20050101</v>
          </cell>
          <cell r="BW43">
            <v>0</v>
          </cell>
          <cell r="BX43">
            <v>0</v>
          </cell>
          <cell r="BY43">
            <v>0</v>
          </cell>
          <cell r="BZ43">
            <v>0</v>
          </cell>
          <cell r="CA43">
            <v>0</v>
          </cell>
          <cell r="CC43">
            <v>0</v>
          </cell>
          <cell r="CG43">
            <v>0</v>
          </cell>
          <cell r="CK43">
            <v>0</v>
          </cell>
          <cell r="CO43">
            <v>0</v>
          </cell>
          <cell r="CT43">
            <v>0</v>
          </cell>
          <cell r="CU43">
            <v>0</v>
          </cell>
          <cell r="CV43">
            <v>0</v>
          </cell>
          <cell r="CW43">
            <v>0</v>
          </cell>
          <cell r="CX43">
            <v>0</v>
          </cell>
          <cell r="CZ43">
            <v>0</v>
          </cell>
          <cell r="DC43">
            <v>0</v>
          </cell>
          <cell r="DF43">
            <v>0</v>
          </cell>
          <cell r="DI43">
            <v>0</v>
          </cell>
          <cell r="DK43">
            <v>0</v>
          </cell>
          <cell r="DL43">
            <v>0</v>
          </cell>
          <cell r="DN43" t="str">
            <v>21D11</v>
          </cell>
          <cell r="DO43" t="str">
            <v>Flex.T.Int."Escrit"</v>
          </cell>
          <cell r="DP43">
            <v>2</v>
          </cell>
          <cell r="DQ43">
            <v>100</v>
          </cell>
          <cell r="DR43" t="str">
            <v>PT01</v>
          </cell>
          <cell r="DT43" t="str">
            <v>00100000</v>
          </cell>
          <cell r="DU43" t="str">
            <v>BANCO BPI, SA</v>
          </cell>
        </row>
        <row r="44">
          <cell r="A44" t="str">
            <v>291234</v>
          </cell>
          <cell r="B44" t="str">
            <v>Maria Elisa Pereira Goncalves</v>
          </cell>
          <cell r="C44" t="str">
            <v>1983</v>
          </cell>
          <cell r="D44">
            <v>22</v>
          </cell>
          <cell r="E44">
            <v>22</v>
          </cell>
          <cell r="F44" t="str">
            <v>19620630</v>
          </cell>
          <cell r="G44" t="str">
            <v>43</v>
          </cell>
          <cell r="H44" t="str">
            <v>0</v>
          </cell>
          <cell r="I44" t="str">
            <v>Solt.</v>
          </cell>
          <cell r="J44" t="str">
            <v>feminino</v>
          </cell>
          <cell r="K44">
            <v>0</v>
          </cell>
          <cell r="L44" t="str">
            <v>R Goncalo Cristovão, 224, 7.B</v>
          </cell>
          <cell r="M44" t="str">
            <v>4000-265</v>
          </cell>
          <cell r="N44" t="str">
            <v>PORTO</v>
          </cell>
          <cell r="O44" t="str">
            <v>00243403</v>
          </cell>
          <cell r="P44" t="str">
            <v>12.ANO - 3. CURSO</v>
          </cell>
          <cell r="R44" t="str">
            <v>5931824</v>
          </cell>
          <cell r="S44" t="str">
            <v>19991015</v>
          </cell>
          <cell r="T44" t="str">
            <v>PORTO</v>
          </cell>
          <cell r="U44" t="str">
            <v>9804</v>
          </cell>
          <cell r="V44" t="str">
            <v>SIND ENERGIA - SINERGIA</v>
          </cell>
          <cell r="W44" t="str">
            <v>169935159</v>
          </cell>
          <cell r="X44" t="str">
            <v>3379</v>
          </cell>
          <cell r="Y44" t="str">
            <v>0.0</v>
          </cell>
          <cell r="Z44">
            <v>0</v>
          </cell>
          <cell r="AA44" t="str">
            <v>00</v>
          </cell>
          <cell r="AD44" t="str">
            <v>100</v>
          </cell>
          <cell r="AE44" t="str">
            <v>11062041161</v>
          </cell>
          <cell r="AF44" t="str">
            <v>02</v>
          </cell>
          <cell r="AG44" t="str">
            <v>19830603</v>
          </cell>
          <cell r="AH44" t="str">
            <v>DT.Adm.Corr.Antiguid</v>
          </cell>
          <cell r="AI44" t="str">
            <v>1</v>
          </cell>
          <cell r="AJ44" t="str">
            <v>ACTIVOS</v>
          </cell>
          <cell r="AK44" t="str">
            <v>AA</v>
          </cell>
          <cell r="AL44" t="str">
            <v>ACTIVO TEMP.INTEIRO</v>
          </cell>
          <cell r="AM44" t="str">
            <v>J100</v>
          </cell>
          <cell r="AN44" t="str">
            <v>EDPOutsourcing Comercial-N</v>
          </cell>
          <cell r="AO44" t="str">
            <v>J111</v>
          </cell>
          <cell r="AP44" t="str">
            <v>EDPOC-PRT-StCat</v>
          </cell>
          <cell r="AQ44" t="str">
            <v>40176895</v>
          </cell>
          <cell r="AR44" t="str">
            <v>70000022</v>
          </cell>
          <cell r="AS44" t="str">
            <v>014.</v>
          </cell>
          <cell r="AT44" t="str">
            <v>TECNICO COMERCIAL</v>
          </cell>
          <cell r="AU44" t="str">
            <v>4</v>
          </cell>
          <cell r="AV44" t="str">
            <v>00040434</v>
          </cell>
          <cell r="AW44" t="str">
            <v>J20504000610</v>
          </cell>
          <cell r="AX44" t="str">
            <v>OCB2C-AN-GA ATEND ANALISE FACT CONT</v>
          </cell>
          <cell r="AY44" t="str">
            <v>68907100</v>
          </cell>
          <cell r="AZ44" t="str">
            <v>B2C -  Norte</v>
          </cell>
          <cell r="BA44" t="str">
            <v>6890</v>
          </cell>
          <cell r="BB44" t="str">
            <v>EDP Outsourcing Comercial</v>
          </cell>
          <cell r="BC44" t="str">
            <v>6890</v>
          </cell>
          <cell r="BD44" t="str">
            <v>6890</v>
          </cell>
          <cell r="BE44" t="str">
            <v>2800</v>
          </cell>
          <cell r="BF44" t="str">
            <v>6890</v>
          </cell>
          <cell r="BG44" t="str">
            <v>EDP Outsourcing Comercial,SA</v>
          </cell>
          <cell r="BH44" t="str">
            <v>1010</v>
          </cell>
          <cell r="BI44">
            <v>1339</v>
          </cell>
          <cell r="BJ44" t="str">
            <v>12</v>
          </cell>
          <cell r="BK44">
            <v>22</v>
          </cell>
          <cell r="BL44">
            <v>222.42</v>
          </cell>
          <cell r="BM44" t="str">
            <v>NÍVEL 4</v>
          </cell>
          <cell r="BN44" t="str">
            <v>00</v>
          </cell>
          <cell r="BO44" t="str">
            <v>06</v>
          </cell>
          <cell r="BP44" t="str">
            <v>20050101</v>
          </cell>
          <cell r="BQ44" t="str">
            <v>21</v>
          </cell>
          <cell r="BR44" t="str">
            <v>EVOLUCAO AUTOMATICA</v>
          </cell>
          <cell r="BS44" t="str">
            <v>20050101</v>
          </cell>
          <cell r="BW44">
            <v>0</v>
          </cell>
          <cell r="BX44">
            <v>0</v>
          </cell>
          <cell r="BY44">
            <v>0</v>
          </cell>
          <cell r="BZ44">
            <v>0</v>
          </cell>
          <cell r="CA44">
            <v>0</v>
          </cell>
          <cell r="CC44">
            <v>0</v>
          </cell>
          <cell r="CG44">
            <v>0</v>
          </cell>
          <cell r="CK44">
            <v>0</v>
          </cell>
          <cell r="CO44">
            <v>0</v>
          </cell>
          <cell r="CT44">
            <v>0</v>
          </cell>
          <cell r="CU44">
            <v>0</v>
          </cell>
          <cell r="CV44">
            <v>0</v>
          </cell>
          <cell r="CW44">
            <v>0</v>
          </cell>
          <cell r="CX44">
            <v>0</v>
          </cell>
          <cell r="CZ44">
            <v>0</v>
          </cell>
          <cell r="DC44">
            <v>0</v>
          </cell>
          <cell r="DF44">
            <v>0</v>
          </cell>
          <cell r="DI44">
            <v>0</v>
          </cell>
          <cell r="DK44">
            <v>0</v>
          </cell>
          <cell r="DL44">
            <v>0</v>
          </cell>
          <cell r="DN44" t="str">
            <v>21D11</v>
          </cell>
          <cell r="DO44" t="str">
            <v>Flex.T.Int."Escrit"</v>
          </cell>
          <cell r="DP44">
            <v>2</v>
          </cell>
          <cell r="DQ44">
            <v>100</v>
          </cell>
          <cell r="DR44" t="str">
            <v>PT01</v>
          </cell>
          <cell r="DT44" t="str">
            <v>00350651</v>
          </cell>
          <cell r="DU44" t="str">
            <v>CAIXA GERAL DE DEPOSITOS, SA</v>
          </cell>
        </row>
        <row r="45">
          <cell r="A45" t="str">
            <v>321680</v>
          </cell>
          <cell r="B45" t="str">
            <v>Pedro Antonio Oliveira Leite</v>
          </cell>
          <cell r="C45" t="str">
            <v>1986</v>
          </cell>
          <cell r="D45">
            <v>19</v>
          </cell>
          <cell r="E45">
            <v>19</v>
          </cell>
          <cell r="F45" t="str">
            <v>19580625</v>
          </cell>
          <cell r="G45" t="str">
            <v>47</v>
          </cell>
          <cell r="H45" t="str">
            <v>0</v>
          </cell>
          <cell r="I45" t="str">
            <v>Solt.</v>
          </cell>
          <cell r="J45" t="str">
            <v>masculino</v>
          </cell>
          <cell r="K45">
            <v>0</v>
          </cell>
          <cell r="L45" t="str">
            <v>R Augusto Dinis, 141 R/C</v>
          </cell>
          <cell r="M45" t="str">
            <v>4460-249</v>
          </cell>
          <cell r="N45" t="str">
            <v>SENHORA DA HORA</v>
          </cell>
          <cell r="O45" t="str">
            <v>00233023</v>
          </cell>
          <cell r="P45" t="str">
            <v>C.GERAL UNIFICADO(9 ANO ESCOL)</v>
          </cell>
          <cell r="R45" t="str">
            <v>3573830</v>
          </cell>
          <cell r="S45" t="str">
            <v>20000104</v>
          </cell>
          <cell r="T45" t="str">
            <v>LISBOA</v>
          </cell>
          <cell r="U45" t="str">
            <v>9800</v>
          </cell>
          <cell r="V45" t="str">
            <v>SIND TRAB IND ELéCT NORTE</v>
          </cell>
          <cell r="W45" t="str">
            <v>154239232</v>
          </cell>
          <cell r="X45" t="str">
            <v>1821</v>
          </cell>
          <cell r="Y45" t="str">
            <v>0.0</v>
          </cell>
          <cell r="Z45">
            <v>0</v>
          </cell>
          <cell r="AA45" t="str">
            <v>00</v>
          </cell>
          <cell r="AD45" t="str">
            <v>100</v>
          </cell>
          <cell r="AE45" t="str">
            <v>11267687986</v>
          </cell>
          <cell r="AF45" t="str">
            <v>02</v>
          </cell>
          <cell r="AG45" t="str">
            <v>19860405</v>
          </cell>
          <cell r="AH45" t="str">
            <v>DT.Adm.Corr.Antiguid</v>
          </cell>
          <cell r="AI45" t="str">
            <v>1</v>
          </cell>
          <cell r="AJ45" t="str">
            <v>ACTIVOS</v>
          </cell>
          <cell r="AK45" t="str">
            <v>AA</v>
          </cell>
          <cell r="AL45" t="str">
            <v>ACTIVO TEMP.INTEIRO</v>
          </cell>
          <cell r="AM45" t="str">
            <v>J100</v>
          </cell>
          <cell r="AN45" t="str">
            <v>EDPOutsourcing Comercial-N</v>
          </cell>
          <cell r="AO45" t="str">
            <v>J111</v>
          </cell>
          <cell r="AP45" t="str">
            <v>EDPOC-PRT-StCat</v>
          </cell>
          <cell r="AQ45" t="str">
            <v>40176929</v>
          </cell>
          <cell r="AR45" t="str">
            <v>70000022</v>
          </cell>
          <cell r="AS45" t="str">
            <v>014.</v>
          </cell>
          <cell r="AT45" t="str">
            <v>TECNICO COMERCIAL</v>
          </cell>
          <cell r="AU45" t="str">
            <v>4</v>
          </cell>
          <cell r="AV45" t="str">
            <v>00040434</v>
          </cell>
          <cell r="AW45" t="str">
            <v>J20504000610</v>
          </cell>
          <cell r="AX45" t="str">
            <v>OCB2C-AN-GA ATEND ANALISE FACT CONT</v>
          </cell>
          <cell r="AY45" t="str">
            <v>68907100</v>
          </cell>
          <cell r="AZ45" t="str">
            <v>B2C -  Norte</v>
          </cell>
          <cell r="BA45" t="str">
            <v>6890</v>
          </cell>
          <cell r="BB45" t="str">
            <v>EDP Outsourcing Comercial</v>
          </cell>
          <cell r="BC45" t="str">
            <v>6890</v>
          </cell>
          <cell r="BD45" t="str">
            <v>6890</v>
          </cell>
          <cell r="BE45" t="str">
            <v>2800</v>
          </cell>
          <cell r="BF45" t="str">
            <v>6890</v>
          </cell>
          <cell r="BG45" t="str">
            <v>EDP Outsourcing Comercial,SA</v>
          </cell>
          <cell r="BH45" t="str">
            <v>1010</v>
          </cell>
          <cell r="BI45">
            <v>1247</v>
          </cell>
          <cell r="BJ45" t="str">
            <v>11</v>
          </cell>
          <cell r="BK45">
            <v>19</v>
          </cell>
          <cell r="BL45">
            <v>192.09</v>
          </cell>
          <cell r="BM45" t="str">
            <v>NÍVEL 4</v>
          </cell>
          <cell r="BN45" t="str">
            <v>02</v>
          </cell>
          <cell r="BO45" t="str">
            <v>05</v>
          </cell>
          <cell r="BP45" t="str">
            <v>20030101</v>
          </cell>
          <cell r="BQ45" t="str">
            <v>21</v>
          </cell>
          <cell r="BR45" t="str">
            <v>EVOLUCAO AUTOMATICA</v>
          </cell>
          <cell r="BS45" t="str">
            <v>20050101</v>
          </cell>
          <cell r="BW45">
            <v>0</v>
          </cell>
          <cell r="BX45">
            <v>0</v>
          </cell>
          <cell r="BY45">
            <v>0</v>
          </cell>
          <cell r="BZ45">
            <v>0</v>
          </cell>
          <cell r="CA45">
            <v>0</v>
          </cell>
          <cell r="CC45">
            <v>0</v>
          </cell>
          <cell r="CG45">
            <v>0</v>
          </cell>
          <cell r="CK45">
            <v>0</v>
          </cell>
          <cell r="CO45">
            <v>0</v>
          </cell>
          <cell r="CT45">
            <v>0</v>
          </cell>
          <cell r="CU45">
            <v>0</v>
          </cell>
          <cell r="CV45">
            <v>0</v>
          </cell>
          <cell r="CW45">
            <v>0</v>
          </cell>
          <cell r="CX45">
            <v>0</v>
          </cell>
          <cell r="CZ45">
            <v>0</v>
          </cell>
          <cell r="DC45">
            <v>0</v>
          </cell>
          <cell r="DF45">
            <v>0</v>
          </cell>
          <cell r="DI45">
            <v>0</v>
          </cell>
          <cell r="DK45">
            <v>0</v>
          </cell>
          <cell r="DL45">
            <v>0</v>
          </cell>
          <cell r="DN45" t="str">
            <v>21D11</v>
          </cell>
          <cell r="DO45" t="str">
            <v>Flex.T.Int."Escrit"</v>
          </cell>
          <cell r="DP45">
            <v>2</v>
          </cell>
          <cell r="DQ45">
            <v>100</v>
          </cell>
          <cell r="DR45" t="str">
            <v>PT01</v>
          </cell>
          <cell r="DT45" t="str">
            <v>00350748</v>
          </cell>
          <cell r="DU45" t="str">
            <v>CAIXA GERAL DE DEPOSITOS, SA</v>
          </cell>
        </row>
        <row r="46">
          <cell r="A46" t="str">
            <v>244481</v>
          </cell>
          <cell r="B46" t="str">
            <v>Jose Manuel Lima Oliveira Marques</v>
          </cell>
          <cell r="C46" t="str">
            <v>1977</v>
          </cell>
          <cell r="D46">
            <v>28</v>
          </cell>
          <cell r="E46">
            <v>28</v>
          </cell>
          <cell r="F46" t="str">
            <v>19590912</v>
          </cell>
          <cell r="G46" t="str">
            <v>45</v>
          </cell>
          <cell r="H46" t="str">
            <v>1</v>
          </cell>
          <cell r="I46" t="str">
            <v>Casado</v>
          </cell>
          <cell r="J46" t="str">
            <v>masculino</v>
          </cell>
          <cell r="K46">
            <v>2</v>
          </cell>
          <cell r="L46" t="str">
            <v>Rua de Cabanões, 734 -  S. João</v>
          </cell>
          <cell r="M46" t="str">
            <v>3880-742</v>
          </cell>
          <cell r="N46" t="str">
            <v>SÃO JOÃO OVR</v>
          </cell>
          <cell r="O46" t="str">
            <v>00242142</v>
          </cell>
          <cell r="P46" t="str">
            <v>C.COMPLEMENTAR MECANOTECNIA</v>
          </cell>
          <cell r="R46" t="str">
            <v>5396176</v>
          </cell>
          <cell r="S46" t="str">
            <v>19951009</v>
          </cell>
          <cell r="T46" t="str">
            <v>LISBOA</v>
          </cell>
          <cell r="U46" t="str">
            <v>9803</v>
          </cell>
          <cell r="V46" t="str">
            <v>S.NAC IND ENERGIA-SINDEL</v>
          </cell>
          <cell r="W46" t="str">
            <v>149299966</v>
          </cell>
          <cell r="X46" t="str">
            <v>0159</v>
          </cell>
          <cell r="Y46" t="str">
            <v>0.0</v>
          </cell>
          <cell r="Z46">
            <v>2</v>
          </cell>
          <cell r="AA46" t="str">
            <v>00</v>
          </cell>
          <cell r="AD46" t="str">
            <v>100</v>
          </cell>
          <cell r="AE46" t="str">
            <v>11163987413</v>
          </cell>
          <cell r="AF46" t="str">
            <v>02</v>
          </cell>
          <cell r="AG46" t="str">
            <v>19771003</v>
          </cell>
          <cell r="AH46" t="str">
            <v>DT.Adm.Corr.Antiguid</v>
          </cell>
          <cell r="AI46" t="str">
            <v>1</v>
          </cell>
          <cell r="AJ46" t="str">
            <v>ACTIVOS</v>
          </cell>
          <cell r="AK46" t="str">
            <v>AA</v>
          </cell>
          <cell r="AL46" t="str">
            <v>ACTIVO TEMP.INTEIRO</v>
          </cell>
          <cell r="AM46" t="str">
            <v>J100</v>
          </cell>
          <cell r="AN46" t="str">
            <v>EDPOutsourcing Comercial-N</v>
          </cell>
          <cell r="AO46" t="str">
            <v>J111</v>
          </cell>
          <cell r="AP46" t="str">
            <v>EDPOC-PRT-StCat</v>
          </cell>
          <cell r="AQ46" t="str">
            <v>40176892</v>
          </cell>
          <cell r="AR46" t="str">
            <v>70000022</v>
          </cell>
          <cell r="AS46" t="str">
            <v>014.</v>
          </cell>
          <cell r="AT46" t="str">
            <v>TECNICO COMERCIAL</v>
          </cell>
          <cell r="AU46" t="str">
            <v>4</v>
          </cell>
          <cell r="AV46" t="str">
            <v>00040434</v>
          </cell>
          <cell r="AW46" t="str">
            <v>J20504000610</v>
          </cell>
          <cell r="AX46" t="str">
            <v>OCB2C-AN-GA ATEND ANALISE FACT CONT</v>
          </cell>
          <cell r="AY46" t="str">
            <v>68907100</v>
          </cell>
          <cell r="AZ46" t="str">
            <v>B2C -  Norte</v>
          </cell>
          <cell r="BA46" t="str">
            <v>6890</v>
          </cell>
          <cell r="BB46" t="str">
            <v>EDP Outsourcing Comercial</v>
          </cell>
          <cell r="BC46" t="str">
            <v>6890</v>
          </cell>
          <cell r="BD46" t="str">
            <v>6890</v>
          </cell>
          <cell r="BE46" t="str">
            <v>2800</v>
          </cell>
          <cell r="BF46" t="str">
            <v>6890</v>
          </cell>
          <cell r="BG46" t="str">
            <v>EDP Outsourcing Comercial,SA</v>
          </cell>
          <cell r="BH46" t="str">
            <v>1010</v>
          </cell>
          <cell r="BI46">
            <v>1432</v>
          </cell>
          <cell r="BJ46" t="str">
            <v>13</v>
          </cell>
          <cell r="BK46">
            <v>28</v>
          </cell>
          <cell r="BL46">
            <v>283.08</v>
          </cell>
          <cell r="BM46" t="str">
            <v>NÍVEL 4</v>
          </cell>
          <cell r="BN46" t="str">
            <v>01</v>
          </cell>
          <cell r="BO46" t="str">
            <v>07</v>
          </cell>
          <cell r="BP46" t="str">
            <v>20040101</v>
          </cell>
          <cell r="BQ46" t="str">
            <v>21</v>
          </cell>
          <cell r="BR46" t="str">
            <v>EVOLUCAO AUTOMATICA</v>
          </cell>
          <cell r="BS46" t="str">
            <v>20050101</v>
          </cell>
          <cell r="BW46">
            <v>0</v>
          </cell>
          <cell r="BX46">
            <v>0</v>
          </cell>
          <cell r="BY46">
            <v>0</v>
          </cell>
          <cell r="BZ46">
            <v>0</v>
          </cell>
          <cell r="CA46">
            <v>0</v>
          </cell>
          <cell r="CC46">
            <v>0</v>
          </cell>
          <cell r="CG46">
            <v>0</v>
          </cell>
          <cell r="CK46">
            <v>0</v>
          </cell>
          <cell r="CO46">
            <v>0</v>
          </cell>
          <cell r="CT46">
            <v>0</v>
          </cell>
          <cell r="CU46">
            <v>0</v>
          </cell>
          <cell r="CV46">
            <v>0</v>
          </cell>
          <cell r="CW46">
            <v>0</v>
          </cell>
          <cell r="CX46">
            <v>0</v>
          </cell>
          <cell r="CZ46">
            <v>0</v>
          </cell>
          <cell r="DC46">
            <v>0</v>
          </cell>
          <cell r="DF46">
            <v>0</v>
          </cell>
          <cell r="DI46">
            <v>0</v>
          </cell>
          <cell r="DK46">
            <v>0</v>
          </cell>
          <cell r="DL46">
            <v>0</v>
          </cell>
          <cell r="DN46" t="str">
            <v>21D11</v>
          </cell>
          <cell r="DO46" t="str">
            <v>Flex.T.Int."Escrit"</v>
          </cell>
          <cell r="DP46">
            <v>2</v>
          </cell>
          <cell r="DQ46">
            <v>100</v>
          </cell>
          <cell r="DR46" t="str">
            <v>PT01</v>
          </cell>
          <cell r="DT46" t="str">
            <v>00330000</v>
          </cell>
          <cell r="DU46" t="str">
            <v>BANCO COMERCIAL PORTUGUES, SA</v>
          </cell>
        </row>
        <row r="47">
          <cell r="A47" t="str">
            <v>304905</v>
          </cell>
          <cell r="B47" t="str">
            <v>Jose Fernando Santos Lopes</v>
          </cell>
          <cell r="C47" t="str">
            <v>1986</v>
          </cell>
          <cell r="D47">
            <v>19</v>
          </cell>
          <cell r="E47">
            <v>19</v>
          </cell>
          <cell r="F47" t="str">
            <v>19650323</v>
          </cell>
          <cell r="G47" t="str">
            <v>40</v>
          </cell>
          <cell r="H47" t="str">
            <v>0</v>
          </cell>
          <cell r="I47" t="str">
            <v>Solt.</v>
          </cell>
          <cell r="J47" t="str">
            <v>masculino</v>
          </cell>
          <cell r="K47">
            <v>0</v>
          </cell>
          <cell r="L47" t="str">
            <v>Prct Eng José A M Santos, 78 - 5 Dto Urb Chantre</v>
          </cell>
          <cell r="M47" t="str">
            <v>4470-087</v>
          </cell>
          <cell r="N47" t="str">
            <v>MAIA</v>
          </cell>
          <cell r="O47" t="str">
            <v>00243383</v>
          </cell>
          <cell r="P47" t="str">
            <v>12.ANO - 1. CURSO</v>
          </cell>
          <cell r="R47" t="str">
            <v>6927074</v>
          </cell>
          <cell r="S47" t="str">
            <v>20040430</v>
          </cell>
          <cell r="T47" t="str">
            <v>LISBOA</v>
          </cell>
          <cell r="U47" t="str">
            <v>9803</v>
          </cell>
          <cell r="V47" t="str">
            <v>S.NAC IND ENERGIA-SINDEL</v>
          </cell>
          <cell r="W47" t="str">
            <v>181304660</v>
          </cell>
          <cell r="X47" t="str">
            <v>1805</v>
          </cell>
          <cell r="Y47" t="str">
            <v>0.0</v>
          </cell>
          <cell r="Z47">
            <v>0</v>
          </cell>
          <cell r="AA47" t="str">
            <v>00</v>
          </cell>
          <cell r="AD47" t="str">
            <v>100</v>
          </cell>
          <cell r="AE47" t="str">
            <v>11321402596</v>
          </cell>
          <cell r="AF47" t="str">
            <v>02</v>
          </cell>
          <cell r="AG47" t="str">
            <v>19860416</v>
          </cell>
          <cell r="AH47" t="str">
            <v>DT.Adm.Corr.Antiguid</v>
          </cell>
          <cell r="AI47" t="str">
            <v>1</v>
          </cell>
          <cell r="AJ47" t="str">
            <v>ACTIVOS</v>
          </cell>
          <cell r="AK47" t="str">
            <v>AA</v>
          </cell>
          <cell r="AL47" t="str">
            <v>ACTIVO TEMP.INTEIRO</v>
          </cell>
          <cell r="AM47" t="str">
            <v>J100</v>
          </cell>
          <cell r="AN47" t="str">
            <v>EDPOutsourcing Comercial-N</v>
          </cell>
          <cell r="AO47" t="str">
            <v>J111</v>
          </cell>
          <cell r="AP47" t="str">
            <v>EDPOC-PRT-StCat</v>
          </cell>
          <cell r="AQ47" t="str">
            <v>40176898</v>
          </cell>
          <cell r="AR47" t="str">
            <v>70000022</v>
          </cell>
          <cell r="AS47" t="str">
            <v>014.</v>
          </cell>
          <cell r="AT47" t="str">
            <v>TECNICO COMERCIAL</v>
          </cell>
          <cell r="AU47" t="str">
            <v>4</v>
          </cell>
          <cell r="AV47" t="str">
            <v>00040434</v>
          </cell>
          <cell r="AW47" t="str">
            <v>J20504000610</v>
          </cell>
          <cell r="AX47" t="str">
            <v>OCB2C-AN-GA ATEND ANALISE FACT CONT</v>
          </cell>
          <cell r="AY47" t="str">
            <v>68907100</v>
          </cell>
          <cell r="AZ47" t="str">
            <v>B2C -  Norte</v>
          </cell>
          <cell r="BA47" t="str">
            <v>6890</v>
          </cell>
          <cell r="BB47" t="str">
            <v>EDP Outsourcing Comercial</v>
          </cell>
          <cell r="BC47" t="str">
            <v>6890</v>
          </cell>
          <cell r="BD47" t="str">
            <v>6890</v>
          </cell>
          <cell r="BE47" t="str">
            <v>2800</v>
          </cell>
          <cell r="BF47" t="str">
            <v>6890</v>
          </cell>
          <cell r="BG47" t="str">
            <v>EDP Outsourcing Comercial,SA</v>
          </cell>
          <cell r="BH47" t="str">
            <v>1010</v>
          </cell>
          <cell r="BI47">
            <v>1339</v>
          </cell>
          <cell r="BJ47" t="str">
            <v>12</v>
          </cell>
          <cell r="BK47">
            <v>19</v>
          </cell>
          <cell r="BL47">
            <v>192.09</v>
          </cell>
          <cell r="BM47" t="str">
            <v>NÍVEL 4</v>
          </cell>
          <cell r="BN47" t="str">
            <v>01</v>
          </cell>
          <cell r="BO47" t="str">
            <v>06</v>
          </cell>
          <cell r="BP47" t="str">
            <v>20040101</v>
          </cell>
          <cell r="BQ47" t="str">
            <v>21</v>
          </cell>
          <cell r="BR47" t="str">
            <v>EVOLUCAO AUTOMATICA</v>
          </cell>
          <cell r="BS47" t="str">
            <v>20050101</v>
          </cell>
          <cell r="BW47">
            <v>0</v>
          </cell>
          <cell r="BX47">
            <v>0</v>
          </cell>
          <cell r="BY47">
            <v>0</v>
          </cell>
          <cell r="BZ47">
            <v>0</v>
          </cell>
          <cell r="CA47">
            <v>0</v>
          </cell>
          <cell r="CC47">
            <v>0</v>
          </cell>
          <cell r="CG47">
            <v>0</v>
          </cell>
          <cell r="CK47">
            <v>0</v>
          </cell>
          <cell r="CO47">
            <v>0</v>
          </cell>
          <cell r="CT47">
            <v>0</v>
          </cell>
          <cell r="CU47">
            <v>0</v>
          </cell>
          <cell r="CV47">
            <v>0</v>
          </cell>
          <cell r="CW47">
            <v>0</v>
          </cell>
          <cell r="CX47">
            <v>0</v>
          </cell>
          <cell r="CZ47">
            <v>0</v>
          </cell>
          <cell r="DC47">
            <v>0</v>
          </cell>
          <cell r="DF47">
            <v>0</v>
          </cell>
          <cell r="DI47">
            <v>0</v>
          </cell>
          <cell r="DK47">
            <v>0</v>
          </cell>
          <cell r="DL47">
            <v>0</v>
          </cell>
          <cell r="DN47" t="str">
            <v>21D11</v>
          </cell>
          <cell r="DO47" t="str">
            <v>Flex.T.Int."Escrit"</v>
          </cell>
          <cell r="DP47">
            <v>2</v>
          </cell>
          <cell r="DQ47">
            <v>100</v>
          </cell>
          <cell r="DR47" t="str">
            <v>PT01</v>
          </cell>
          <cell r="DT47" t="str">
            <v>00330000</v>
          </cell>
          <cell r="DU47" t="str">
            <v>BANCO COMERCIAL PORTUGUES, SA</v>
          </cell>
        </row>
        <row r="48">
          <cell r="A48" t="str">
            <v>321745</v>
          </cell>
          <cell r="B48" t="str">
            <v>Rosa Maria Valente Santos Pinho Lopes</v>
          </cell>
          <cell r="C48" t="str">
            <v>1987</v>
          </cell>
          <cell r="D48">
            <v>18</v>
          </cell>
          <cell r="E48">
            <v>18</v>
          </cell>
          <cell r="F48" t="str">
            <v>19640908</v>
          </cell>
          <cell r="G48" t="str">
            <v>40</v>
          </cell>
          <cell r="H48" t="str">
            <v>1</v>
          </cell>
          <cell r="I48" t="str">
            <v>Casado</v>
          </cell>
          <cell r="J48" t="str">
            <v>feminino</v>
          </cell>
          <cell r="K48">
            <v>1</v>
          </cell>
          <cell r="L48" t="str">
            <v>R. D.João IV, 194 - 2</v>
          </cell>
          <cell r="M48" t="str">
            <v>4000-297</v>
          </cell>
          <cell r="N48" t="str">
            <v>PORTO</v>
          </cell>
          <cell r="O48" t="str">
            <v>00243383</v>
          </cell>
          <cell r="P48" t="str">
            <v>12.ANO - 1. CURSO</v>
          </cell>
          <cell r="R48" t="str">
            <v>6502448</v>
          </cell>
          <cell r="S48" t="str">
            <v>19980115</v>
          </cell>
          <cell r="T48" t="str">
            <v>PORTO</v>
          </cell>
          <cell r="U48" t="str">
            <v>9804</v>
          </cell>
          <cell r="V48" t="str">
            <v>SIND ENERGIA - SINERGIA</v>
          </cell>
          <cell r="W48" t="str">
            <v>137674864</v>
          </cell>
          <cell r="X48" t="str">
            <v>3352</v>
          </cell>
          <cell r="Y48" t="str">
            <v>0.0</v>
          </cell>
          <cell r="Z48">
            <v>1</v>
          </cell>
          <cell r="AA48" t="str">
            <v>00</v>
          </cell>
          <cell r="AC48" t="str">
            <v>X</v>
          </cell>
          <cell r="AD48" t="str">
            <v>100</v>
          </cell>
          <cell r="AE48" t="str">
            <v>11323405333</v>
          </cell>
          <cell r="AF48" t="str">
            <v>02</v>
          </cell>
          <cell r="AG48" t="str">
            <v>19870801</v>
          </cell>
          <cell r="AH48" t="str">
            <v>DT.Adm.Corr.Antiguid</v>
          </cell>
          <cell r="AI48" t="str">
            <v>1</v>
          </cell>
          <cell r="AJ48" t="str">
            <v>ACTIVOS</v>
          </cell>
          <cell r="AK48" t="str">
            <v>AA</v>
          </cell>
          <cell r="AL48" t="str">
            <v>ACTIVO TEMP.INTEIRO</v>
          </cell>
          <cell r="AM48" t="str">
            <v>J100</v>
          </cell>
          <cell r="AN48" t="str">
            <v>EDPOutsourcing Comercial-N</v>
          </cell>
          <cell r="AO48" t="str">
            <v>J111</v>
          </cell>
          <cell r="AP48" t="str">
            <v>EDPOC-PRT-StCat</v>
          </cell>
          <cell r="AQ48" t="str">
            <v>40176931</v>
          </cell>
          <cell r="AR48" t="str">
            <v>70000022</v>
          </cell>
          <cell r="AS48" t="str">
            <v>014.</v>
          </cell>
          <cell r="AT48" t="str">
            <v>TECNICO COMERCIAL</v>
          </cell>
          <cell r="AU48" t="str">
            <v>1</v>
          </cell>
          <cell r="AV48" t="str">
            <v>00040434</v>
          </cell>
          <cell r="AW48" t="str">
            <v>J20504000610</v>
          </cell>
          <cell r="AX48" t="str">
            <v>OCB2C-AN-GA ATEND ANALISE FACT CONT</v>
          </cell>
          <cell r="AY48" t="str">
            <v>68907100</v>
          </cell>
          <cell r="AZ48" t="str">
            <v>B2C -  Norte</v>
          </cell>
          <cell r="BA48" t="str">
            <v>6890</v>
          </cell>
          <cell r="BB48" t="str">
            <v>EDP Outsourcing Comercial</v>
          </cell>
          <cell r="BC48" t="str">
            <v>6890</v>
          </cell>
          <cell r="BD48" t="str">
            <v>6890</v>
          </cell>
          <cell r="BE48" t="str">
            <v>2800</v>
          </cell>
          <cell r="BF48" t="str">
            <v>6890</v>
          </cell>
          <cell r="BG48" t="str">
            <v>EDP Outsourcing Comercial,SA</v>
          </cell>
          <cell r="BH48" t="str">
            <v>1010</v>
          </cell>
          <cell r="BI48">
            <v>1160</v>
          </cell>
          <cell r="BJ48" t="str">
            <v>10</v>
          </cell>
          <cell r="BK48">
            <v>18</v>
          </cell>
          <cell r="BL48">
            <v>181.98</v>
          </cell>
          <cell r="BM48" t="str">
            <v>NÍVEL 4</v>
          </cell>
          <cell r="BN48" t="str">
            <v>01</v>
          </cell>
          <cell r="BO48" t="str">
            <v>04</v>
          </cell>
          <cell r="BP48" t="str">
            <v>20040101</v>
          </cell>
          <cell r="BQ48" t="str">
            <v>21</v>
          </cell>
          <cell r="BR48" t="str">
            <v>EVOLUCAO AUTOMATICA</v>
          </cell>
          <cell r="BS48" t="str">
            <v>20050101</v>
          </cell>
          <cell r="BW48">
            <v>0</v>
          </cell>
          <cell r="BX48">
            <v>0</v>
          </cell>
          <cell r="BY48">
            <v>0</v>
          </cell>
          <cell r="BZ48">
            <v>0</v>
          </cell>
          <cell r="CA48">
            <v>0</v>
          </cell>
          <cell r="CC48">
            <v>0</v>
          </cell>
          <cell r="CG48">
            <v>0</v>
          </cell>
          <cell r="CK48">
            <v>0</v>
          </cell>
          <cell r="CO48">
            <v>0</v>
          </cell>
          <cell r="CT48">
            <v>0</v>
          </cell>
          <cell r="CU48">
            <v>0</v>
          </cell>
          <cell r="CV48">
            <v>0</v>
          </cell>
          <cell r="CW48">
            <v>0</v>
          </cell>
          <cell r="CX48">
            <v>0</v>
          </cell>
          <cell r="CZ48">
            <v>0</v>
          </cell>
          <cell r="DC48">
            <v>0</v>
          </cell>
          <cell r="DF48">
            <v>0</v>
          </cell>
          <cell r="DI48">
            <v>0</v>
          </cell>
          <cell r="DK48">
            <v>0</v>
          </cell>
          <cell r="DL48">
            <v>0</v>
          </cell>
          <cell r="DN48" t="str">
            <v>21D11</v>
          </cell>
          <cell r="DO48" t="str">
            <v>Flex.T.Int."Escrit"</v>
          </cell>
          <cell r="DP48">
            <v>2</v>
          </cell>
          <cell r="DQ48">
            <v>100</v>
          </cell>
          <cell r="DR48" t="str">
            <v>PT01</v>
          </cell>
          <cell r="DT48" t="str">
            <v>00350748</v>
          </cell>
          <cell r="DU48" t="str">
            <v>CAIXA GERAL DE DEPOSITOS, SA</v>
          </cell>
        </row>
        <row r="49">
          <cell r="A49" t="str">
            <v>290823</v>
          </cell>
          <cell r="B49" t="str">
            <v>Maria Cristina Marques Loureiro</v>
          </cell>
          <cell r="C49" t="str">
            <v>1980</v>
          </cell>
          <cell r="D49">
            <v>25</v>
          </cell>
          <cell r="E49">
            <v>25</v>
          </cell>
          <cell r="F49" t="str">
            <v>19531204</v>
          </cell>
          <cell r="G49" t="str">
            <v>51</v>
          </cell>
          <cell r="H49" t="str">
            <v>1</v>
          </cell>
          <cell r="I49" t="str">
            <v>Casado</v>
          </cell>
          <cell r="J49" t="str">
            <v>feminino</v>
          </cell>
          <cell r="K49">
            <v>2</v>
          </cell>
          <cell r="L49" t="str">
            <v>R. Pero da Covilhã, 34-RC-DT Mafamude</v>
          </cell>
          <cell r="M49" t="str">
            <v>4400-537</v>
          </cell>
          <cell r="N49" t="str">
            <v>VILA NOVA DE GAIA</v>
          </cell>
          <cell r="O49" t="str">
            <v>00232133</v>
          </cell>
          <cell r="P49" t="str">
            <v>CURSO GERAL DO COMERCIO</v>
          </cell>
          <cell r="R49" t="str">
            <v>3009558</v>
          </cell>
          <cell r="S49" t="str">
            <v>19890123</v>
          </cell>
          <cell r="T49" t="str">
            <v>LISBOA</v>
          </cell>
          <cell r="U49" t="str">
            <v>9803</v>
          </cell>
          <cell r="V49" t="str">
            <v>S.NAC IND ENERGIA-SINDEL</v>
          </cell>
          <cell r="W49" t="str">
            <v>119679264</v>
          </cell>
          <cell r="X49" t="str">
            <v>3964</v>
          </cell>
          <cell r="Y49" t="str">
            <v>0.0</v>
          </cell>
          <cell r="Z49">
            <v>2</v>
          </cell>
          <cell r="AA49" t="str">
            <v>00</v>
          </cell>
          <cell r="AC49" t="str">
            <v>X</v>
          </cell>
          <cell r="AD49" t="str">
            <v>100</v>
          </cell>
          <cell r="AE49" t="str">
            <v>11266157464</v>
          </cell>
          <cell r="AF49" t="str">
            <v>02</v>
          </cell>
          <cell r="AG49" t="str">
            <v>19800701</v>
          </cell>
          <cell r="AH49" t="str">
            <v>DT.Adm.Corr.Antiguid</v>
          </cell>
          <cell r="AI49" t="str">
            <v>1</v>
          </cell>
          <cell r="AJ49" t="str">
            <v>ACTIVOS</v>
          </cell>
          <cell r="AK49" t="str">
            <v>AA</v>
          </cell>
          <cell r="AL49" t="str">
            <v>ACTIVO TEMP.INTEIRO</v>
          </cell>
          <cell r="AM49" t="str">
            <v>J100</v>
          </cell>
          <cell r="AN49" t="str">
            <v>EDPOutsourcing Comercial-N</v>
          </cell>
          <cell r="AO49" t="str">
            <v>J111</v>
          </cell>
          <cell r="AP49" t="str">
            <v>EDPOC-PRT-StCat</v>
          </cell>
          <cell r="AQ49" t="str">
            <v>40176894</v>
          </cell>
          <cell r="AR49" t="str">
            <v>70000022</v>
          </cell>
          <cell r="AS49" t="str">
            <v>014.</v>
          </cell>
          <cell r="AT49" t="str">
            <v>TECNICO COMERCIAL</v>
          </cell>
          <cell r="AU49" t="str">
            <v>4</v>
          </cell>
          <cell r="AV49" t="str">
            <v>00040434</v>
          </cell>
          <cell r="AW49" t="str">
            <v>J20504000610</v>
          </cell>
          <cell r="AX49" t="str">
            <v>OCB2C-AN-GA ATEND ANALISE FACT CONT</v>
          </cell>
          <cell r="AY49" t="str">
            <v>68907100</v>
          </cell>
          <cell r="AZ49" t="str">
            <v>B2C -  Norte</v>
          </cell>
          <cell r="BA49" t="str">
            <v>6890</v>
          </cell>
          <cell r="BB49" t="str">
            <v>EDP Outsourcing Comercial</v>
          </cell>
          <cell r="BC49" t="str">
            <v>6890</v>
          </cell>
          <cell r="BD49" t="str">
            <v>6890</v>
          </cell>
          <cell r="BE49" t="str">
            <v>2800</v>
          </cell>
          <cell r="BF49" t="str">
            <v>6890</v>
          </cell>
          <cell r="BG49" t="str">
            <v>EDP Outsourcing Comercial,SA</v>
          </cell>
          <cell r="BH49" t="str">
            <v>1010</v>
          </cell>
          <cell r="BI49">
            <v>1432</v>
          </cell>
          <cell r="BJ49" t="str">
            <v>13</v>
          </cell>
          <cell r="BK49">
            <v>25</v>
          </cell>
          <cell r="BL49">
            <v>252.75</v>
          </cell>
          <cell r="BM49" t="str">
            <v>NÍVEL 4</v>
          </cell>
          <cell r="BN49" t="str">
            <v>01</v>
          </cell>
          <cell r="BO49" t="str">
            <v>07</v>
          </cell>
          <cell r="BP49" t="str">
            <v>20040101</v>
          </cell>
          <cell r="BQ49" t="str">
            <v>21</v>
          </cell>
          <cell r="BR49" t="str">
            <v>EVOLUCAO AUTOMATICA</v>
          </cell>
          <cell r="BS49" t="str">
            <v>20050101</v>
          </cell>
          <cell r="BW49">
            <v>0</v>
          </cell>
          <cell r="BX49">
            <v>0</v>
          </cell>
          <cell r="BY49">
            <v>0</v>
          </cell>
          <cell r="BZ49">
            <v>0</v>
          </cell>
          <cell r="CA49">
            <v>0</v>
          </cell>
          <cell r="CC49">
            <v>0</v>
          </cell>
          <cell r="CG49">
            <v>0</v>
          </cell>
          <cell r="CK49">
            <v>0</v>
          </cell>
          <cell r="CO49">
            <v>0</v>
          </cell>
          <cell r="CT49">
            <v>0</v>
          </cell>
          <cell r="CU49">
            <v>0</v>
          </cell>
          <cell r="CV49">
            <v>0</v>
          </cell>
          <cell r="CW49">
            <v>0</v>
          </cell>
          <cell r="CX49">
            <v>0</v>
          </cell>
          <cell r="CZ49">
            <v>0</v>
          </cell>
          <cell r="DC49">
            <v>0</v>
          </cell>
          <cell r="DF49">
            <v>0</v>
          </cell>
          <cell r="DI49">
            <v>0</v>
          </cell>
          <cell r="DK49">
            <v>0</v>
          </cell>
          <cell r="DL49">
            <v>0</v>
          </cell>
          <cell r="DN49" t="str">
            <v>21D11</v>
          </cell>
          <cell r="DO49" t="str">
            <v>Flex.T.Int."Escrit"</v>
          </cell>
          <cell r="DP49">
            <v>2</v>
          </cell>
          <cell r="DQ49">
            <v>100</v>
          </cell>
          <cell r="DR49" t="str">
            <v>PT01</v>
          </cell>
          <cell r="DT49" t="str">
            <v>00330000</v>
          </cell>
          <cell r="DU49" t="str">
            <v>BANCO COMERCIAL PORTUGUES, SA</v>
          </cell>
        </row>
        <row r="50">
          <cell r="A50" t="str">
            <v>308897</v>
          </cell>
          <cell r="B50" t="str">
            <v>Afonso Casimiro Amen Morais Machado</v>
          </cell>
          <cell r="C50" t="str">
            <v>1988</v>
          </cell>
          <cell r="D50">
            <v>17</v>
          </cell>
          <cell r="E50">
            <v>17</v>
          </cell>
          <cell r="F50" t="str">
            <v>19660218</v>
          </cell>
          <cell r="G50" t="str">
            <v>39</v>
          </cell>
          <cell r="H50" t="str">
            <v>1</v>
          </cell>
          <cell r="I50" t="str">
            <v>Casado</v>
          </cell>
          <cell r="J50" t="str">
            <v>masculino</v>
          </cell>
          <cell r="K50">
            <v>2</v>
          </cell>
          <cell r="L50" t="str">
            <v>R João H Ulrich,248-4-E Senhora da Hora</v>
          </cell>
          <cell r="M50" t="str">
            <v>4460-333</v>
          </cell>
          <cell r="N50" t="str">
            <v>SENHORA DA HORA</v>
          </cell>
          <cell r="O50" t="str">
            <v>00776905</v>
          </cell>
          <cell r="P50" t="str">
            <v>GEST.RECUR.HUMANOS PSICOL.TRAB</v>
          </cell>
          <cell r="R50" t="str">
            <v>7332800</v>
          </cell>
          <cell r="S50" t="str">
            <v>19941006</v>
          </cell>
          <cell r="T50" t="str">
            <v>LISBOA</v>
          </cell>
          <cell r="U50" t="str">
            <v>9800</v>
          </cell>
          <cell r="V50" t="str">
            <v>SIND TRAB IND ELéCT NORTE</v>
          </cell>
          <cell r="W50" t="str">
            <v>182160858</v>
          </cell>
          <cell r="X50" t="str">
            <v>1821</v>
          </cell>
          <cell r="Y50" t="str">
            <v>0.0</v>
          </cell>
          <cell r="Z50">
            <v>2</v>
          </cell>
          <cell r="AA50" t="str">
            <v>00</v>
          </cell>
          <cell r="AC50" t="str">
            <v>X</v>
          </cell>
          <cell r="AD50" t="str">
            <v>100</v>
          </cell>
          <cell r="AE50" t="str">
            <v>10295007318</v>
          </cell>
          <cell r="AF50" t="str">
            <v>02</v>
          </cell>
          <cell r="AG50" t="str">
            <v>19880101</v>
          </cell>
          <cell r="AH50" t="str">
            <v>DT.Adm.Corr.Antiguid</v>
          </cell>
          <cell r="AI50" t="str">
            <v>1</v>
          </cell>
          <cell r="AJ50" t="str">
            <v>ACTIVOS</v>
          </cell>
          <cell r="AK50" t="str">
            <v>AA</v>
          </cell>
          <cell r="AL50" t="str">
            <v>ACTIVO TEMP.INTEIRO</v>
          </cell>
          <cell r="AM50" t="str">
            <v>J100</v>
          </cell>
          <cell r="AN50" t="str">
            <v>EDPOutsourcing Comercial-N</v>
          </cell>
          <cell r="AO50" t="str">
            <v>J111</v>
          </cell>
          <cell r="AP50" t="str">
            <v>EDPOC-PRT-StCat</v>
          </cell>
          <cell r="AQ50" t="str">
            <v>40176887</v>
          </cell>
          <cell r="AR50" t="str">
            <v>70000041</v>
          </cell>
          <cell r="AS50" t="str">
            <v>01L1</v>
          </cell>
          <cell r="AT50" t="str">
            <v>LICENCIADO I</v>
          </cell>
          <cell r="AU50" t="str">
            <v>4</v>
          </cell>
          <cell r="AV50" t="str">
            <v>00040434</v>
          </cell>
          <cell r="AW50" t="str">
            <v>J20504000610</v>
          </cell>
          <cell r="AX50" t="str">
            <v>OCB2C-AN-GA ATEND ANALISE FACT CONT</v>
          </cell>
          <cell r="AY50" t="str">
            <v>68907100</v>
          </cell>
          <cell r="AZ50" t="str">
            <v>B2C -  Norte</v>
          </cell>
          <cell r="BA50" t="str">
            <v>6890</v>
          </cell>
          <cell r="BB50" t="str">
            <v>EDP Outsourcing Comercial</v>
          </cell>
          <cell r="BC50" t="str">
            <v>6890</v>
          </cell>
          <cell r="BD50" t="str">
            <v>6890</v>
          </cell>
          <cell r="BE50" t="str">
            <v>2800</v>
          </cell>
          <cell r="BF50" t="str">
            <v>6890</v>
          </cell>
          <cell r="BG50" t="str">
            <v>EDP Outsourcing Comercial,SA</v>
          </cell>
          <cell r="BH50" t="str">
            <v>1010</v>
          </cell>
          <cell r="BI50">
            <v>1907</v>
          </cell>
          <cell r="BJ50" t="str">
            <v>G</v>
          </cell>
          <cell r="BK50">
            <v>17</v>
          </cell>
          <cell r="BL50">
            <v>171.87</v>
          </cell>
          <cell r="BM50" t="str">
            <v>LIC 1</v>
          </cell>
          <cell r="BN50" t="str">
            <v>00</v>
          </cell>
          <cell r="BO50" t="str">
            <v>G</v>
          </cell>
          <cell r="BP50" t="str">
            <v>20040110</v>
          </cell>
          <cell r="BQ50" t="str">
            <v>22</v>
          </cell>
          <cell r="BR50" t="str">
            <v>ACELERACAO DE CARREIRA</v>
          </cell>
          <cell r="BS50" t="str">
            <v>20050101</v>
          </cell>
          <cell r="BW50">
            <v>0</v>
          </cell>
          <cell r="BX50">
            <v>0</v>
          </cell>
          <cell r="BY50">
            <v>0</v>
          </cell>
          <cell r="BZ50">
            <v>0</v>
          </cell>
          <cell r="CA50">
            <v>0</v>
          </cell>
          <cell r="CC50">
            <v>0</v>
          </cell>
          <cell r="CG50">
            <v>0</v>
          </cell>
          <cell r="CK50">
            <v>0</v>
          </cell>
          <cell r="CO50">
            <v>0</v>
          </cell>
          <cell r="CT50">
            <v>0</v>
          </cell>
          <cell r="CU50">
            <v>0</v>
          </cell>
          <cell r="CV50">
            <v>0</v>
          </cell>
          <cell r="CW50">
            <v>0</v>
          </cell>
          <cell r="CX50">
            <v>0</v>
          </cell>
          <cell r="CZ50">
            <v>0</v>
          </cell>
          <cell r="DC50">
            <v>0</v>
          </cell>
          <cell r="DD50" t="str">
            <v>1480</v>
          </cell>
          <cell r="DE50" t="str">
            <v>H</v>
          </cell>
          <cell r="DF50">
            <v>127</v>
          </cell>
          <cell r="DI50">
            <v>0</v>
          </cell>
          <cell r="DK50">
            <v>0</v>
          </cell>
          <cell r="DL50">
            <v>0</v>
          </cell>
          <cell r="DN50" t="str">
            <v>21D11</v>
          </cell>
          <cell r="DO50" t="str">
            <v>Flex.T.Int."Escrit"</v>
          </cell>
          <cell r="DP50">
            <v>2</v>
          </cell>
          <cell r="DQ50">
            <v>100</v>
          </cell>
          <cell r="DR50" t="str">
            <v>PT01</v>
          </cell>
          <cell r="DT50" t="str">
            <v>00330000</v>
          </cell>
          <cell r="DU50" t="str">
            <v>BANCO COMERCIAL PORTUGUES, SA</v>
          </cell>
        </row>
        <row r="51">
          <cell r="A51" t="str">
            <v>223590</v>
          </cell>
          <cell r="B51" t="str">
            <v>Carlos Alberto Sousa Machado</v>
          </cell>
          <cell r="C51" t="str">
            <v>1978</v>
          </cell>
          <cell r="D51">
            <v>27</v>
          </cell>
          <cell r="E51">
            <v>27</v>
          </cell>
          <cell r="F51" t="str">
            <v>19580509</v>
          </cell>
          <cell r="G51" t="str">
            <v>47</v>
          </cell>
          <cell r="H51" t="str">
            <v>9</v>
          </cell>
          <cell r="I51" t="str">
            <v>Outros</v>
          </cell>
          <cell r="J51" t="str">
            <v>masculino</v>
          </cell>
          <cell r="K51">
            <v>0</v>
          </cell>
          <cell r="L51" t="str">
            <v>R de Catassol 1290</v>
          </cell>
          <cell r="M51" t="str">
            <v>4470-033</v>
          </cell>
          <cell r="N51" t="str">
            <v>MAIA</v>
          </cell>
          <cell r="O51" t="str">
            <v>00232273</v>
          </cell>
          <cell r="P51" t="str">
            <v>CURSO GERAL DE MECANICA</v>
          </cell>
          <cell r="R51" t="str">
            <v>3692513</v>
          </cell>
          <cell r="S51" t="str">
            <v>20000316</v>
          </cell>
          <cell r="T51" t="str">
            <v>LISBOA</v>
          </cell>
          <cell r="W51" t="str">
            <v>127343415</v>
          </cell>
          <cell r="X51" t="str">
            <v>1805</v>
          </cell>
          <cell r="Y51" t="str">
            <v>0.0</v>
          </cell>
          <cell r="Z51">
            <v>0</v>
          </cell>
          <cell r="AA51" t="str">
            <v>00</v>
          </cell>
          <cell r="AD51" t="str">
            <v>100</v>
          </cell>
          <cell r="AE51" t="str">
            <v>10621013439</v>
          </cell>
          <cell r="AF51" t="str">
            <v>02</v>
          </cell>
          <cell r="AG51" t="str">
            <v>19780816</v>
          </cell>
          <cell r="AH51" t="str">
            <v>DT.Adm.Corr.Antiguid</v>
          </cell>
          <cell r="AI51" t="str">
            <v>1</v>
          </cell>
          <cell r="AJ51" t="str">
            <v>ACTIVOS</v>
          </cell>
          <cell r="AK51" t="str">
            <v>AA</v>
          </cell>
          <cell r="AL51" t="str">
            <v>ACTIVO TEMP.INTEIRO</v>
          </cell>
          <cell r="AM51" t="str">
            <v>J100</v>
          </cell>
          <cell r="AN51" t="str">
            <v>EDPOutsourcing Comercial-N</v>
          </cell>
          <cell r="AO51" t="str">
            <v>J111</v>
          </cell>
          <cell r="AP51" t="str">
            <v>EDPOC-PRT-StCat</v>
          </cell>
          <cell r="AQ51" t="str">
            <v>40176891</v>
          </cell>
          <cell r="AR51" t="str">
            <v>70000022</v>
          </cell>
          <cell r="AS51" t="str">
            <v>014.</v>
          </cell>
          <cell r="AT51" t="str">
            <v>TECNICO COMERCIAL</v>
          </cell>
          <cell r="AU51" t="str">
            <v>0</v>
          </cell>
          <cell r="AV51" t="str">
            <v>00040434</v>
          </cell>
          <cell r="AW51" t="str">
            <v>J20504000610</v>
          </cell>
          <cell r="AX51" t="str">
            <v>OCB2C-AN-GA ATEND ANALISE FACT CONT</v>
          </cell>
          <cell r="AY51" t="str">
            <v>68907100</v>
          </cell>
          <cell r="AZ51" t="str">
            <v>B2C -  Norte</v>
          </cell>
          <cell r="BA51" t="str">
            <v>6890</v>
          </cell>
          <cell r="BB51" t="str">
            <v>EDP Outsourcing Comercial</v>
          </cell>
          <cell r="BC51" t="str">
            <v>6890</v>
          </cell>
          <cell r="BD51" t="str">
            <v>6890</v>
          </cell>
          <cell r="BE51" t="str">
            <v>2800</v>
          </cell>
          <cell r="BF51" t="str">
            <v>6890</v>
          </cell>
          <cell r="BG51" t="str">
            <v>EDP Outsourcing Comercial,SA</v>
          </cell>
          <cell r="BH51" t="str">
            <v>1010</v>
          </cell>
          <cell r="BI51">
            <v>1160</v>
          </cell>
          <cell r="BJ51" t="str">
            <v>10</v>
          </cell>
          <cell r="BK51">
            <v>27</v>
          </cell>
          <cell r="BL51">
            <v>272.97000000000003</v>
          </cell>
          <cell r="BM51" t="str">
            <v>NÍVEL 4</v>
          </cell>
          <cell r="BN51" t="str">
            <v>01</v>
          </cell>
          <cell r="BO51" t="str">
            <v>04</v>
          </cell>
          <cell r="BP51" t="str">
            <v>20030110</v>
          </cell>
          <cell r="BQ51" t="str">
            <v>33</v>
          </cell>
          <cell r="BR51" t="str">
            <v>NOMEACAO</v>
          </cell>
          <cell r="BS51" t="str">
            <v>20050101</v>
          </cell>
          <cell r="BW51">
            <v>0</v>
          </cell>
          <cell r="BX51">
            <v>0</v>
          </cell>
          <cell r="BY51">
            <v>0</v>
          </cell>
          <cell r="BZ51">
            <v>0</v>
          </cell>
          <cell r="CA51">
            <v>0</v>
          </cell>
          <cell r="CC51">
            <v>0</v>
          </cell>
          <cell r="CG51">
            <v>0</v>
          </cell>
          <cell r="CK51">
            <v>0</v>
          </cell>
          <cell r="CO51">
            <v>0</v>
          </cell>
          <cell r="CT51">
            <v>0</v>
          </cell>
          <cell r="CU51">
            <v>0</v>
          </cell>
          <cell r="CV51">
            <v>0</v>
          </cell>
          <cell r="CW51">
            <v>0</v>
          </cell>
          <cell r="CX51">
            <v>0</v>
          </cell>
          <cell r="CZ51">
            <v>0</v>
          </cell>
          <cell r="DC51">
            <v>0</v>
          </cell>
          <cell r="DF51">
            <v>0</v>
          </cell>
          <cell r="DI51">
            <v>0</v>
          </cell>
          <cell r="DK51">
            <v>0</v>
          </cell>
          <cell r="DL51">
            <v>0</v>
          </cell>
          <cell r="DN51" t="str">
            <v>21D11</v>
          </cell>
          <cell r="DO51" t="str">
            <v>Flex.T.Int."Escrit"</v>
          </cell>
          <cell r="DP51">
            <v>2</v>
          </cell>
          <cell r="DQ51">
            <v>100</v>
          </cell>
          <cell r="DR51" t="str">
            <v>PT01</v>
          </cell>
          <cell r="DT51" t="str">
            <v>00330000</v>
          </cell>
          <cell r="DU51" t="str">
            <v>BANCO COMERCIAL PORTUGUES, SA</v>
          </cell>
        </row>
        <row r="52">
          <cell r="A52" t="str">
            <v>317870</v>
          </cell>
          <cell r="B52" t="str">
            <v>Antonio Martins</v>
          </cell>
          <cell r="C52" t="str">
            <v>1984</v>
          </cell>
          <cell r="D52">
            <v>21</v>
          </cell>
          <cell r="E52">
            <v>21</v>
          </cell>
          <cell r="F52" t="str">
            <v>19620213</v>
          </cell>
          <cell r="G52" t="str">
            <v>43</v>
          </cell>
          <cell r="H52" t="str">
            <v>1</v>
          </cell>
          <cell r="I52" t="str">
            <v>Casado</v>
          </cell>
          <cell r="J52" t="str">
            <v>masculino</v>
          </cell>
          <cell r="K52">
            <v>2</v>
          </cell>
          <cell r="L52" t="str">
            <v>R Prof Sousa Junior 128 Hb 31</v>
          </cell>
          <cell r="M52" t="str">
            <v>4250-478</v>
          </cell>
          <cell r="N52" t="str">
            <v>PORTO</v>
          </cell>
          <cell r="O52" t="str">
            <v>00243383</v>
          </cell>
          <cell r="P52" t="str">
            <v>12.ANO - 1. CURSO</v>
          </cell>
          <cell r="R52" t="str">
            <v>4822460</v>
          </cell>
          <cell r="S52" t="str">
            <v>20040323</v>
          </cell>
          <cell r="T52" t="str">
            <v>PORTO</v>
          </cell>
          <cell r="U52" t="str">
            <v>9804</v>
          </cell>
          <cell r="V52" t="str">
            <v>SIND ENERGIA - SINERGIA</v>
          </cell>
          <cell r="W52" t="str">
            <v>124761976</v>
          </cell>
          <cell r="X52" t="str">
            <v>3387</v>
          </cell>
          <cell r="Y52" t="str">
            <v>0.0</v>
          </cell>
          <cell r="Z52">
            <v>2</v>
          </cell>
          <cell r="AA52" t="str">
            <v>00</v>
          </cell>
          <cell r="AC52" t="str">
            <v>X</v>
          </cell>
          <cell r="AD52" t="str">
            <v>100</v>
          </cell>
          <cell r="AE52" t="str">
            <v>11323385671</v>
          </cell>
          <cell r="AF52" t="str">
            <v>02</v>
          </cell>
          <cell r="AG52" t="str">
            <v>19840731</v>
          </cell>
          <cell r="AH52" t="str">
            <v>DT.Adm.Corr.Antiguid</v>
          </cell>
          <cell r="AI52" t="str">
            <v>1</v>
          </cell>
          <cell r="AJ52" t="str">
            <v>ACTIVOS</v>
          </cell>
          <cell r="AK52" t="str">
            <v>AA</v>
          </cell>
          <cell r="AL52" t="str">
            <v>ACTIVO TEMP.INTEIRO</v>
          </cell>
          <cell r="AM52" t="str">
            <v>J100</v>
          </cell>
          <cell r="AN52" t="str">
            <v>EDPOutsourcing Comercial-N</v>
          </cell>
          <cell r="AO52" t="str">
            <v>J111</v>
          </cell>
          <cell r="AP52" t="str">
            <v>EDPOC-PRT-StCat</v>
          </cell>
          <cell r="AQ52" t="str">
            <v>40176899</v>
          </cell>
          <cell r="AR52" t="str">
            <v>70000022</v>
          </cell>
          <cell r="AS52" t="str">
            <v>014.</v>
          </cell>
          <cell r="AT52" t="str">
            <v>TECNICO COMERCIAL</v>
          </cell>
          <cell r="AU52" t="str">
            <v>4</v>
          </cell>
          <cell r="AV52" t="str">
            <v>00040434</v>
          </cell>
          <cell r="AW52" t="str">
            <v>J20504000610</v>
          </cell>
          <cell r="AX52" t="str">
            <v>OCB2C-AN-GA ATEND ANALISE FACT CONT</v>
          </cell>
          <cell r="AY52" t="str">
            <v>68907100</v>
          </cell>
          <cell r="AZ52" t="str">
            <v>B2C -  Norte</v>
          </cell>
          <cell r="BA52" t="str">
            <v>6890</v>
          </cell>
          <cell r="BB52" t="str">
            <v>EDP Outsourcing Comercial</v>
          </cell>
          <cell r="BC52" t="str">
            <v>6890</v>
          </cell>
          <cell r="BD52" t="str">
            <v>6890</v>
          </cell>
          <cell r="BE52" t="str">
            <v>2800</v>
          </cell>
          <cell r="BF52" t="str">
            <v>6890</v>
          </cell>
          <cell r="BG52" t="str">
            <v>EDP Outsourcing Comercial,SA</v>
          </cell>
          <cell r="BH52" t="str">
            <v>1010</v>
          </cell>
          <cell r="BI52">
            <v>1339</v>
          </cell>
          <cell r="BJ52" t="str">
            <v>12</v>
          </cell>
          <cell r="BK52">
            <v>21</v>
          </cell>
          <cell r="BL52">
            <v>212.31</v>
          </cell>
          <cell r="BM52" t="str">
            <v>NÍVEL 4</v>
          </cell>
          <cell r="BN52" t="str">
            <v>00</v>
          </cell>
          <cell r="BO52" t="str">
            <v>06</v>
          </cell>
          <cell r="BP52" t="str">
            <v>20050101</v>
          </cell>
          <cell r="BQ52" t="str">
            <v>21</v>
          </cell>
          <cell r="BR52" t="str">
            <v>EVOLUCAO AUTOMATICA</v>
          </cell>
          <cell r="BS52" t="str">
            <v>20050101</v>
          </cell>
          <cell r="BW52">
            <v>0</v>
          </cell>
          <cell r="BX52">
            <v>0</v>
          </cell>
          <cell r="BY52">
            <v>0</v>
          </cell>
          <cell r="BZ52">
            <v>0</v>
          </cell>
          <cell r="CA52">
            <v>0</v>
          </cell>
          <cell r="CC52">
            <v>0</v>
          </cell>
          <cell r="CG52">
            <v>0</v>
          </cell>
          <cell r="CK52">
            <v>0</v>
          </cell>
          <cell r="CO52">
            <v>0</v>
          </cell>
          <cell r="CT52">
            <v>0</v>
          </cell>
          <cell r="CU52">
            <v>0</v>
          </cell>
          <cell r="CV52">
            <v>0</v>
          </cell>
          <cell r="CW52">
            <v>0</v>
          </cell>
          <cell r="CX52">
            <v>0</v>
          </cell>
          <cell r="CZ52">
            <v>0</v>
          </cell>
          <cell r="DC52">
            <v>0</v>
          </cell>
          <cell r="DF52">
            <v>0</v>
          </cell>
          <cell r="DI52">
            <v>0</v>
          </cell>
          <cell r="DK52">
            <v>0</v>
          </cell>
          <cell r="DL52">
            <v>0</v>
          </cell>
          <cell r="DN52" t="str">
            <v>21D11</v>
          </cell>
          <cell r="DO52" t="str">
            <v>Flex.T.Int."Escrit"</v>
          </cell>
          <cell r="DP52">
            <v>2</v>
          </cell>
          <cell r="DQ52">
            <v>100</v>
          </cell>
          <cell r="DR52" t="str">
            <v>PT01</v>
          </cell>
          <cell r="DT52" t="str">
            <v>00100000</v>
          </cell>
          <cell r="DU52" t="str">
            <v>BANCO BPI, SA</v>
          </cell>
        </row>
        <row r="53">
          <cell r="A53" t="str">
            <v>318027</v>
          </cell>
          <cell r="B53" t="str">
            <v>Antonio Silva Rodrigues Moreira</v>
          </cell>
          <cell r="C53" t="str">
            <v>1986</v>
          </cell>
          <cell r="D53">
            <v>19</v>
          </cell>
          <cell r="E53">
            <v>19</v>
          </cell>
          <cell r="F53" t="str">
            <v>19610920</v>
          </cell>
          <cell r="G53" t="str">
            <v>43</v>
          </cell>
          <cell r="H53" t="str">
            <v>1</v>
          </cell>
          <cell r="I53" t="str">
            <v>Casado</v>
          </cell>
          <cell r="J53" t="str">
            <v>masculino</v>
          </cell>
          <cell r="K53">
            <v>1</v>
          </cell>
          <cell r="L53" t="str">
            <v>Rua do Souto - Paco de Sousa</v>
          </cell>
          <cell r="M53" t="str">
            <v>4560-410</v>
          </cell>
          <cell r="N53" t="str">
            <v>PAÇO DE SOUSA</v>
          </cell>
          <cell r="O53" t="str">
            <v>00233023</v>
          </cell>
          <cell r="P53" t="str">
            <v>C.GERAL UNIFICADO(9 ANO ESCOL)</v>
          </cell>
          <cell r="R53" t="str">
            <v>5960217</v>
          </cell>
          <cell r="S53" t="str">
            <v>19950912</v>
          </cell>
          <cell r="T53" t="str">
            <v>PORTO</v>
          </cell>
          <cell r="W53" t="str">
            <v>156066327</v>
          </cell>
          <cell r="X53" t="str">
            <v>1856</v>
          </cell>
          <cell r="Y53" t="str">
            <v>0.0</v>
          </cell>
          <cell r="Z53">
            <v>1</v>
          </cell>
          <cell r="AA53" t="str">
            <v>00</v>
          </cell>
          <cell r="AD53" t="str">
            <v>100</v>
          </cell>
          <cell r="AE53" t="str">
            <v>11320278908</v>
          </cell>
          <cell r="AF53" t="str">
            <v>02</v>
          </cell>
          <cell r="AG53" t="str">
            <v>19860407</v>
          </cell>
          <cell r="AH53" t="str">
            <v>DT.Adm.Corr.Antiguid</v>
          </cell>
          <cell r="AI53" t="str">
            <v>1</v>
          </cell>
          <cell r="AJ53" t="str">
            <v>ACTIVOS</v>
          </cell>
          <cell r="AK53" t="str">
            <v>AA</v>
          </cell>
          <cell r="AL53" t="str">
            <v>ACTIVO TEMP.INTEIRO</v>
          </cell>
          <cell r="AM53" t="str">
            <v>J100</v>
          </cell>
          <cell r="AN53" t="str">
            <v>EDPOutsourcing Comercial-N</v>
          </cell>
          <cell r="AO53" t="str">
            <v>J111</v>
          </cell>
          <cell r="AP53" t="str">
            <v>EDPOC-PRT-StCat</v>
          </cell>
          <cell r="AQ53" t="str">
            <v>40176900</v>
          </cell>
          <cell r="AR53" t="str">
            <v>70000022</v>
          </cell>
          <cell r="AS53" t="str">
            <v>014.</v>
          </cell>
          <cell r="AT53" t="str">
            <v>TECNICO COMERCIAL</v>
          </cell>
          <cell r="AU53" t="str">
            <v>4</v>
          </cell>
          <cell r="AV53" t="str">
            <v>00040434</v>
          </cell>
          <cell r="AW53" t="str">
            <v>J20504000610</v>
          </cell>
          <cell r="AX53" t="str">
            <v>OCB2C-AN-GA ATEND ANALISE FACT CONT</v>
          </cell>
          <cell r="AY53" t="str">
            <v>68907100</v>
          </cell>
          <cell r="AZ53" t="str">
            <v>B2C -  Norte</v>
          </cell>
          <cell r="BA53" t="str">
            <v>6890</v>
          </cell>
          <cell r="BB53" t="str">
            <v>EDP Outsourcing Comercial</v>
          </cell>
          <cell r="BC53" t="str">
            <v>6890</v>
          </cell>
          <cell r="BD53" t="str">
            <v>6890</v>
          </cell>
          <cell r="BE53" t="str">
            <v>2800</v>
          </cell>
          <cell r="BF53" t="str">
            <v>6890</v>
          </cell>
          <cell r="BG53" t="str">
            <v>EDP Outsourcing Comercial,SA</v>
          </cell>
          <cell r="BH53" t="str">
            <v>1010</v>
          </cell>
          <cell r="BI53">
            <v>1247</v>
          </cell>
          <cell r="BJ53" t="str">
            <v>11</v>
          </cell>
          <cell r="BK53">
            <v>19</v>
          </cell>
          <cell r="BL53">
            <v>192.09</v>
          </cell>
          <cell r="BM53" t="str">
            <v>NÍVEL 4</v>
          </cell>
          <cell r="BN53" t="str">
            <v>02</v>
          </cell>
          <cell r="BO53" t="str">
            <v>05</v>
          </cell>
          <cell r="BP53" t="str">
            <v>20030101</v>
          </cell>
          <cell r="BQ53" t="str">
            <v>21</v>
          </cell>
          <cell r="BR53" t="str">
            <v>EVOLUCAO AUTOMATICA</v>
          </cell>
          <cell r="BS53" t="str">
            <v>20050101</v>
          </cell>
          <cell r="BW53">
            <v>0</v>
          </cell>
          <cell r="BX53">
            <v>0</v>
          </cell>
          <cell r="BY53">
            <v>0</v>
          </cell>
          <cell r="BZ53">
            <v>0</v>
          </cell>
          <cell r="CA53">
            <v>0</v>
          </cell>
          <cell r="CC53">
            <v>0</v>
          </cell>
          <cell r="CG53">
            <v>0</v>
          </cell>
          <cell r="CK53">
            <v>0</v>
          </cell>
          <cell r="CO53">
            <v>0</v>
          </cell>
          <cell r="CT53">
            <v>0</v>
          </cell>
          <cell r="CU53">
            <v>0</v>
          </cell>
          <cell r="CV53">
            <v>0</v>
          </cell>
          <cell r="CW53">
            <v>0</v>
          </cell>
          <cell r="CX53">
            <v>0</v>
          </cell>
          <cell r="CZ53">
            <v>0</v>
          </cell>
          <cell r="DC53">
            <v>0</v>
          </cell>
          <cell r="DF53">
            <v>0</v>
          </cell>
          <cell r="DI53">
            <v>0</v>
          </cell>
          <cell r="DK53">
            <v>0</v>
          </cell>
          <cell r="DL53">
            <v>0</v>
          </cell>
          <cell r="DN53" t="str">
            <v>21D11</v>
          </cell>
          <cell r="DO53" t="str">
            <v>Flex.T.Int."Escrit"</v>
          </cell>
          <cell r="DP53">
            <v>2</v>
          </cell>
          <cell r="DQ53">
            <v>100</v>
          </cell>
          <cell r="DR53" t="str">
            <v>PT01</v>
          </cell>
          <cell r="DT53" t="str">
            <v>00350585</v>
          </cell>
          <cell r="DU53" t="str">
            <v>CAIXA GERAL DE DEPOSITOS, SA</v>
          </cell>
        </row>
        <row r="54">
          <cell r="A54" t="str">
            <v>287580</v>
          </cell>
          <cell r="B54" t="str">
            <v>Isabel Maria Baptista Maio Morim</v>
          </cell>
          <cell r="C54" t="str">
            <v>1982</v>
          </cell>
          <cell r="D54">
            <v>23</v>
          </cell>
          <cell r="E54">
            <v>23</v>
          </cell>
          <cell r="F54" t="str">
            <v>19610117</v>
          </cell>
          <cell r="G54" t="str">
            <v>44</v>
          </cell>
          <cell r="H54" t="str">
            <v>1</v>
          </cell>
          <cell r="I54" t="str">
            <v>Casado</v>
          </cell>
          <cell r="J54" t="str">
            <v>feminino</v>
          </cell>
          <cell r="K54">
            <v>1</v>
          </cell>
          <cell r="L54" t="str">
            <v>R. D. Antonio Costa, 21 RC Dto</v>
          </cell>
          <cell r="M54" t="str">
            <v>4490-590</v>
          </cell>
          <cell r="N54" t="str">
            <v>PÓVOA DE VARZIM</v>
          </cell>
          <cell r="O54" t="str">
            <v>00232213</v>
          </cell>
          <cell r="P54" t="str">
            <v>C.GERAL ADMINISTRACAO COMERCIO</v>
          </cell>
          <cell r="R54" t="str">
            <v>8381618</v>
          </cell>
          <cell r="S54" t="str">
            <v>19910102</v>
          </cell>
          <cell r="T54" t="str">
            <v>LISBOA</v>
          </cell>
          <cell r="U54" t="str">
            <v>9804</v>
          </cell>
          <cell r="V54" t="str">
            <v>SIND ENERGIA - SINERGIA</v>
          </cell>
          <cell r="W54" t="str">
            <v>156278170</v>
          </cell>
          <cell r="X54" t="str">
            <v>1872</v>
          </cell>
          <cell r="Y54" t="str">
            <v>0.0</v>
          </cell>
          <cell r="Z54">
            <v>1</v>
          </cell>
          <cell r="AA54" t="str">
            <v>00</v>
          </cell>
          <cell r="AC54" t="str">
            <v>X</v>
          </cell>
          <cell r="AD54" t="str">
            <v>100</v>
          </cell>
          <cell r="AE54" t="str">
            <v>11096487239</v>
          </cell>
          <cell r="AF54" t="str">
            <v>02</v>
          </cell>
          <cell r="AG54" t="str">
            <v>19820920</v>
          </cell>
          <cell r="AH54" t="str">
            <v>DT.Adm.Corr.Antiguid</v>
          </cell>
          <cell r="AI54" t="str">
            <v>1</v>
          </cell>
          <cell r="AJ54" t="str">
            <v>ACTIVOS</v>
          </cell>
          <cell r="AK54" t="str">
            <v>AA</v>
          </cell>
          <cell r="AL54" t="str">
            <v>ACTIVO TEMP.INTEIRO</v>
          </cell>
          <cell r="AM54" t="str">
            <v>J100</v>
          </cell>
          <cell r="AN54" t="str">
            <v>EDPOutsourcing Comercial-N</v>
          </cell>
          <cell r="AO54" t="str">
            <v>J111</v>
          </cell>
          <cell r="AP54" t="str">
            <v>EDPOC-PRT-StCat</v>
          </cell>
          <cell r="AQ54" t="str">
            <v>40176934</v>
          </cell>
          <cell r="AR54" t="str">
            <v>70000060</v>
          </cell>
          <cell r="AS54" t="str">
            <v>025.</v>
          </cell>
          <cell r="AT54" t="str">
            <v>ESCRITURARIO COMERCIAL</v>
          </cell>
          <cell r="AU54" t="str">
            <v>1</v>
          </cell>
          <cell r="AV54" t="str">
            <v>00040434</v>
          </cell>
          <cell r="AW54" t="str">
            <v>J20504000610</v>
          </cell>
          <cell r="AX54" t="str">
            <v>OCB2C-AN-GA ATEND ANALISE FACT CONT</v>
          </cell>
          <cell r="AY54" t="str">
            <v>68907100</v>
          </cell>
          <cell r="AZ54" t="str">
            <v>B2C -  Norte</v>
          </cell>
          <cell r="BA54" t="str">
            <v>6890</v>
          </cell>
          <cell r="BB54" t="str">
            <v>EDP Outsourcing Comercial</v>
          </cell>
          <cell r="BC54" t="str">
            <v>6890</v>
          </cell>
          <cell r="BD54" t="str">
            <v>6890</v>
          </cell>
          <cell r="BE54" t="str">
            <v>2800</v>
          </cell>
          <cell r="BF54" t="str">
            <v>6890</v>
          </cell>
          <cell r="BG54" t="str">
            <v>EDP Outsourcing Comercial,SA</v>
          </cell>
          <cell r="BH54" t="str">
            <v>1010</v>
          </cell>
          <cell r="BI54">
            <v>1160</v>
          </cell>
          <cell r="BJ54" t="str">
            <v>10</v>
          </cell>
          <cell r="BK54">
            <v>23</v>
          </cell>
          <cell r="BL54">
            <v>232.53</v>
          </cell>
          <cell r="BM54" t="str">
            <v>NÍVEL 5</v>
          </cell>
          <cell r="BN54" t="str">
            <v>02</v>
          </cell>
          <cell r="BO54" t="str">
            <v>07</v>
          </cell>
          <cell r="BP54" t="str">
            <v>20030101</v>
          </cell>
          <cell r="BQ54" t="str">
            <v>21</v>
          </cell>
          <cell r="BR54" t="str">
            <v>EVOLUCAO AUTOMATICA</v>
          </cell>
          <cell r="BS54" t="str">
            <v>20050101</v>
          </cell>
          <cell r="BW54">
            <v>0</v>
          </cell>
          <cell r="BX54">
            <v>0</v>
          </cell>
          <cell r="BY54">
            <v>0</v>
          </cell>
          <cell r="BZ54">
            <v>0</v>
          </cell>
          <cell r="CA54">
            <v>0</v>
          </cell>
          <cell r="CC54">
            <v>0</v>
          </cell>
          <cell r="CG54">
            <v>0</v>
          </cell>
          <cell r="CK54">
            <v>0</v>
          </cell>
          <cell r="CO54">
            <v>0</v>
          </cell>
          <cell r="CT54">
            <v>0</v>
          </cell>
          <cell r="CU54">
            <v>0</v>
          </cell>
          <cell r="CV54">
            <v>0</v>
          </cell>
          <cell r="CW54">
            <v>0</v>
          </cell>
          <cell r="CX54">
            <v>0</v>
          </cell>
          <cell r="CZ54">
            <v>0</v>
          </cell>
          <cell r="DC54">
            <v>0</v>
          </cell>
          <cell r="DF54">
            <v>0</v>
          </cell>
          <cell r="DI54">
            <v>0</v>
          </cell>
          <cell r="DK54">
            <v>0</v>
          </cell>
          <cell r="DL54">
            <v>0</v>
          </cell>
          <cell r="DN54" t="str">
            <v>21D11</v>
          </cell>
          <cell r="DO54" t="str">
            <v>Flex.T.Int."Escrit"</v>
          </cell>
          <cell r="DP54">
            <v>2</v>
          </cell>
          <cell r="DQ54">
            <v>100</v>
          </cell>
          <cell r="DR54" t="str">
            <v>PT01</v>
          </cell>
          <cell r="DT54" t="str">
            <v>00330000</v>
          </cell>
          <cell r="DU54" t="str">
            <v>BANCO COMERCIAL PORTUGUES, SA</v>
          </cell>
        </row>
        <row r="55">
          <cell r="A55" t="str">
            <v>318523</v>
          </cell>
          <cell r="B55" t="str">
            <v>Cristiano Alexandre Pinto Pereira</v>
          </cell>
          <cell r="C55" t="str">
            <v>1988</v>
          </cell>
          <cell r="D55">
            <v>17</v>
          </cell>
          <cell r="E55">
            <v>17</v>
          </cell>
          <cell r="F55" t="str">
            <v>19630615</v>
          </cell>
          <cell r="G55" t="str">
            <v>42</v>
          </cell>
          <cell r="H55" t="str">
            <v>4</v>
          </cell>
          <cell r="I55" t="str">
            <v>Divorc</v>
          </cell>
          <cell r="J55" t="str">
            <v>masculino</v>
          </cell>
          <cell r="K55">
            <v>0</v>
          </cell>
          <cell r="L55" t="str">
            <v>Rua Eng. Duarte Pacheco, 52, apart 22</v>
          </cell>
          <cell r="M55" t="str">
            <v>4470-174</v>
          </cell>
          <cell r="N55" t="str">
            <v>MAIA</v>
          </cell>
          <cell r="O55" t="str">
            <v>00231001</v>
          </cell>
          <cell r="P55" t="str">
            <v>CURSO GERAL LICEAL</v>
          </cell>
          <cell r="R55" t="str">
            <v>5930559</v>
          </cell>
          <cell r="S55" t="str">
            <v>20020925</v>
          </cell>
          <cell r="T55" t="str">
            <v>LISBOA</v>
          </cell>
          <cell r="U55" t="str">
            <v>9800</v>
          </cell>
          <cell r="V55" t="str">
            <v>SIND TRAB IND ELéCT NORTE</v>
          </cell>
          <cell r="W55" t="str">
            <v>119539128</v>
          </cell>
          <cell r="X55" t="str">
            <v>1805</v>
          </cell>
          <cell r="Y55" t="str">
            <v>0.0</v>
          </cell>
          <cell r="Z55">
            <v>0</v>
          </cell>
          <cell r="AA55" t="str">
            <v>00</v>
          </cell>
          <cell r="AD55" t="str">
            <v>100</v>
          </cell>
          <cell r="AE55" t="str">
            <v>11290750575</v>
          </cell>
          <cell r="AF55" t="str">
            <v>02</v>
          </cell>
          <cell r="AG55" t="str">
            <v>19880501</v>
          </cell>
          <cell r="AH55" t="str">
            <v>DT.Adm.Corr.Antiguid</v>
          </cell>
          <cell r="AI55" t="str">
            <v>1</v>
          </cell>
          <cell r="AJ55" t="str">
            <v>ACTIVOS</v>
          </cell>
          <cell r="AK55" t="str">
            <v>AA</v>
          </cell>
          <cell r="AL55" t="str">
            <v>ACTIVO TEMP.INTEIRO</v>
          </cell>
          <cell r="AM55" t="str">
            <v>J100</v>
          </cell>
          <cell r="AN55" t="str">
            <v>EDPOutsourcing Comercial-N</v>
          </cell>
          <cell r="AO55" t="str">
            <v>J111</v>
          </cell>
          <cell r="AP55" t="str">
            <v>EDPOC-PRT-StCat</v>
          </cell>
          <cell r="AQ55" t="str">
            <v>40176926</v>
          </cell>
          <cell r="AR55" t="str">
            <v>70000022</v>
          </cell>
          <cell r="AS55" t="str">
            <v>014.</v>
          </cell>
          <cell r="AT55" t="str">
            <v>TECNICO COMERCIAL</v>
          </cell>
          <cell r="AU55" t="str">
            <v>0</v>
          </cell>
          <cell r="AV55" t="str">
            <v>00040434</v>
          </cell>
          <cell r="AW55" t="str">
            <v>J20504000610</v>
          </cell>
          <cell r="AX55" t="str">
            <v>OCB2C-AN-GA ATEND ANALISE FACT CONT</v>
          </cell>
          <cell r="AY55" t="str">
            <v>68907100</v>
          </cell>
          <cell r="AZ55" t="str">
            <v>B2C -  Norte</v>
          </cell>
          <cell r="BA55" t="str">
            <v>6890</v>
          </cell>
          <cell r="BB55" t="str">
            <v>EDP Outsourcing Comercial</v>
          </cell>
          <cell r="BC55" t="str">
            <v>6890</v>
          </cell>
          <cell r="BD55" t="str">
            <v>6890</v>
          </cell>
          <cell r="BE55" t="str">
            <v>2800</v>
          </cell>
          <cell r="BF55" t="str">
            <v>6890</v>
          </cell>
          <cell r="BG55" t="str">
            <v>EDP Outsourcing Comercial,SA</v>
          </cell>
          <cell r="BH55" t="str">
            <v>1010</v>
          </cell>
          <cell r="BI55">
            <v>1079</v>
          </cell>
          <cell r="BJ55" t="str">
            <v>09</v>
          </cell>
          <cell r="BK55">
            <v>17</v>
          </cell>
          <cell r="BL55">
            <v>171.87</v>
          </cell>
          <cell r="BM55" t="str">
            <v>NÍVEL 4</v>
          </cell>
          <cell r="BN55" t="str">
            <v>01</v>
          </cell>
          <cell r="BO55" t="str">
            <v>03</v>
          </cell>
          <cell r="BP55" t="str">
            <v>20030110</v>
          </cell>
          <cell r="BQ55" t="str">
            <v>33</v>
          </cell>
          <cell r="BR55" t="str">
            <v>NOMEACAO</v>
          </cell>
          <cell r="BS55" t="str">
            <v>20050101</v>
          </cell>
          <cell r="BW55">
            <v>0</v>
          </cell>
          <cell r="BX55">
            <v>0</v>
          </cell>
          <cell r="BY55">
            <v>0</v>
          </cell>
          <cell r="BZ55">
            <v>0</v>
          </cell>
          <cell r="CA55">
            <v>0</v>
          </cell>
          <cell r="CC55">
            <v>0</v>
          </cell>
          <cell r="CG55">
            <v>0</v>
          </cell>
          <cell r="CK55">
            <v>0</v>
          </cell>
          <cell r="CO55">
            <v>0</v>
          </cell>
          <cell r="CT55">
            <v>0</v>
          </cell>
          <cell r="CU55">
            <v>0</v>
          </cell>
          <cell r="CV55">
            <v>0</v>
          </cell>
          <cell r="CW55">
            <v>0</v>
          </cell>
          <cell r="CX55">
            <v>0</v>
          </cell>
          <cell r="CZ55">
            <v>0</v>
          </cell>
          <cell r="DC55">
            <v>0</v>
          </cell>
          <cell r="DF55">
            <v>0</v>
          </cell>
          <cell r="DI55">
            <v>0</v>
          </cell>
          <cell r="DK55">
            <v>0</v>
          </cell>
          <cell r="DL55">
            <v>0</v>
          </cell>
          <cell r="DN55" t="str">
            <v>21D11</v>
          </cell>
          <cell r="DO55" t="str">
            <v>Flex.T.Int."Escrit"</v>
          </cell>
          <cell r="DP55">
            <v>2</v>
          </cell>
          <cell r="DQ55">
            <v>100</v>
          </cell>
          <cell r="DR55" t="str">
            <v>PT01</v>
          </cell>
          <cell r="DT55" t="str">
            <v>00070249</v>
          </cell>
          <cell r="DU55" t="str">
            <v>BANCO ESPIRITO SANTO, SA</v>
          </cell>
        </row>
        <row r="56">
          <cell r="A56" t="str">
            <v>133515</v>
          </cell>
          <cell r="B56" t="str">
            <v>Joaquim Pereira</v>
          </cell>
          <cell r="C56" t="str">
            <v>1973</v>
          </cell>
          <cell r="D56">
            <v>32</v>
          </cell>
          <cell r="E56">
            <v>32</v>
          </cell>
          <cell r="F56" t="str">
            <v>19581129</v>
          </cell>
          <cell r="G56" t="str">
            <v>46</v>
          </cell>
          <cell r="H56" t="str">
            <v>1</v>
          </cell>
          <cell r="I56" t="str">
            <v>Casado</v>
          </cell>
          <cell r="J56" t="str">
            <v>masculino</v>
          </cell>
          <cell r="K56">
            <v>1</v>
          </cell>
          <cell r="L56" t="str">
            <v>Rua Ferreira de Lemos nº 277-4º Dtº</v>
          </cell>
          <cell r="M56" t="str">
            <v>4780-468</v>
          </cell>
          <cell r="N56" t="str">
            <v>SANTO TIRSO</v>
          </cell>
          <cell r="O56" t="str">
            <v>00243212</v>
          </cell>
          <cell r="P56" t="str">
            <v>11 ANO CONTABIL.ADMINISTRACAO</v>
          </cell>
          <cell r="R56" t="str">
            <v>6827698</v>
          </cell>
          <cell r="S56" t="str">
            <v>20001113</v>
          </cell>
          <cell r="T56" t="str">
            <v>LISBOA</v>
          </cell>
          <cell r="U56" t="str">
            <v>9800</v>
          </cell>
          <cell r="V56" t="str">
            <v>SIND TRAB IND ELéCT NORTE</v>
          </cell>
          <cell r="W56" t="str">
            <v>172256666</v>
          </cell>
          <cell r="X56" t="str">
            <v>1880</v>
          </cell>
          <cell r="Y56" t="str">
            <v>0.0</v>
          </cell>
          <cell r="Z56">
            <v>1</v>
          </cell>
          <cell r="AA56" t="str">
            <v>00</v>
          </cell>
          <cell r="AD56" t="str">
            <v>100</v>
          </cell>
          <cell r="AE56" t="str">
            <v>10291682834</v>
          </cell>
          <cell r="AF56" t="str">
            <v>02</v>
          </cell>
          <cell r="AG56" t="str">
            <v>19730626</v>
          </cell>
          <cell r="AH56" t="str">
            <v>DT.Adm.Corr.Antiguid</v>
          </cell>
          <cell r="AI56" t="str">
            <v>1</v>
          </cell>
          <cell r="AJ56" t="str">
            <v>ACTIVOS</v>
          </cell>
          <cell r="AK56" t="str">
            <v>AA</v>
          </cell>
          <cell r="AL56" t="str">
            <v>ACTIVO TEMP.INTEIRO</v>
          </cell>
          <cell r="AM56" t="str">
            <v>J100</v>
          </cell>
          <cell r="AN56" t="str">
            <v>EDPOutsourcing Comercial-N</v>
          </cell>
          <cell r="AO56" t="str">
            <v>J111</v>
          </cell>
          <cell r="AP56" t="str">
            <v>EDPOC-PRT-StCat</v>
          </cell>
          <cell r="AQ56" t="str">
            <v>40176889</v>
          </cell>
          <cell r="AR56" t="str">
            <v>70000022</v>
          </cell>
          <cell r="AS56" t="str">
            <v>014.</v>
          </cell>
          <cell r="AT56" t="str">
            <v>TECNICO COMERCIAL</v>
          </cell>
          <cell r="AU56" t="str">
            <v>4</v>
          </cell>
          <cell r="AV56" t="str">
            <v>00040434</v>
          </cell>
          <cell r="AW56" t="str">
            <v>J20504000610</v>
          </cell>
          <cell r="AX56" t="str">
            <v>OCB2C-AN-GA ATEND ANALISE FACT CONT</v>
          </cell>
          <cell r="AY56" t="str">
            <v>68907100</v>
          </cell>
          <cell r="AZ56" t="str">
            <v>B2C -  Norte</v>
          </cell>
          <cell r="BA56" t="str">
            <v>6890</v>
          </cell>
          <cell r="BB56" t="str">
            <v>EDP Outsourcing Comercial</v>
          </cell>
          <cell r="BC56" t="str">
            <v>6890</v>
          </cell>
          <cell r="BD56" t="str">
            <v>6890</v>
          </cell>
          <cell r="BE56" t="str">
            <v>2800</v>
          </cell>
          <cell r="BF56" t="str">
            <v>6890</v>
          </cell>
          <cell r="BG56" t="str">
            <v>EDP Outsourcing Comercial,SA</v>
          </cell>
          <cell r="BH56" t="str">
            <v>1010</v>
          </cell>
          <cell r="BI56">
            <v>1432</v>
          </cell>
          <cell r="BJ56" t="str">
            <v>13</v>
          </cell>
          <cell r="BK56">
            <v>32</v>
          </cell>
          <cell r="BL56">
            <v>323.52</v>
          </cell>
          <cell r="BM56" t="str">
            <v>NÍVEL 4</v>
          </cell>
          <cell r="BN56" t="str">
            <v>01</v>
          </cell>
          <cell r="BO56" t="str">
            <v>07</v>
          </cell>
          <cell r="BP56" t="str">
            <v>20040101</v>
          </cell>
          <cell r="BQ56" t="str">
            <v>21</v>
          </cell>
          <cell r="BR56" t="str">
            <v>EVOLUCAO AUTOMATICA</v>
          </cell>
          <cell r="BS56" t="str">
            <v>20050101</v>
          </cell>
          <cell r="BW56">
            <v>0</v>
          </cell>
          <cell r="BX56">
            <v>0</v>
          </cell>
          <cell r="BY56">
            <v>0</v>
          </cell>
          <cell r="BZ56">
            <v>0</v>
          </cell>
          <cell r="CA56">
            <v>0</v>
          </cell>
          <cell r="CC56">
            <v>0</v>
          </cell>
          <cell r="CG56">
            <v>0</v>
          </cell>
          <cell r="CK56">
            <v>0</v>
          </cell>
          <cell r="CO56">
            <v>0</v>
          </cell>
          <cell r="CT56">
            <v>0</v>
          </cell>
          <cell r="CU56">
            <v>0</v>
          </cell>
          <cell r="CV56">
            <v>0</v>
          </cell>
          <cell r="CW56">
            <v>0</v>
          </cell>
          <cell r="CX56">
            <v>0</v>
          </cell>
          <cell r="CZ56">
            <v>0</v>
          </cell>
          <cell r="DC56">
            <v>0</v>
          </cell>
          <cell r="DF56">
            <v>0</v>
          </cell>
          <cell r="DI56">
            <v>0</v>
          </cell>
          <cell r="DK56">
            <v>0</v>
          </cell>
          <cell r="DL56">
            <v>0</v>
          </cell>
          <cell r="DN56" t="str">
            <v>21D11</v>
          </cell>
          <cell r="DO56" t="str">
            <v>Flex.T.Int."Escrit"</v>
          </cell>
          <cell r="DP56">
            <v>2</v>
          </cell>
          <cell r="DQ56">
            <v>100</v>
          </cell>
          <cell r="DR56" t="str">
            <v>PT01</v>
          </cell>
          <cell r="DT56" t="str">
            <v>00210000</v>
          </cell>
          <cell r="DU56" t="str">
            <v>CREDITO PREDIAL PORTUGUES, SA</v>
          </cell>
        </row>
        <row r="57">
          <cell r="A57" t="str">
            <v>305944</v>
          </cell>
          <cell r="B57" t="str">
            <v>Rosalina Silva Santos</v>
          </cell>
          <cell r="C57" t="str">
            <v>1980</v>
          </cell>
          <cell r="D57">
            <v>25</v>
          </cell>
          <cell r="E57">
            <v>25</v>
          </cell>
          <cell r="F57" t="str">
            <v>19610210</v>
          </cell>
          <cell r="G57" t="str">
            <v>44</v>
          </cell>
          <cell r="H57" t="str">
            <v>4</v>
          </cell>
          <cell r="I57" t="str">
            <v>Divorc</v>
          </cell>
          <cell r="J57" t="str">
            <v>feminino</v>
          </cell>
          <cell r="K57">
            <v>2</v>
          </cell>
          <cell r="L57" t="str">
            <v>Trav.Central Frejute, 46</v>
          </cell>
          <cell r="M57" t="str">
            <v>4475-820</v>
          </cell>
          <cell r="N57" t="str">
            <v>MAIA</v>
          </cell>
          <cell r="O57" t="str">
            <v>00122141</v>
          </cell>
          <cell r="P57" t="str">
            <v>CICLO PREPARATORIO ELEMENTAR</v>
          </cell>
          <cell r="R57" t="str">
            <v>5821802</v>
          </cell>
          <cell r="S57" t="str">
            <v>20001129</v>
          </cell>
          <cell r="T57" t="str">
            <v>LISBOA</v>
          </cell>
          <cell r="U57" t="str">
            <v>9800</v>
          </cell>
          <cell r="V57" t="str">
            <v>SIND TRAB IND ELéCT NORTE</v>
          </cell>
          <cell r="W57" t="str">
            <v>140436464</v>
          </cell>
          <cell r="X57" t="str">
            <v>1805</v>
          </cell>
          <cell r="Y57" t="str">
            <v>0.0</v>
          </cell>
          <cell r="Z57">
            <v>2</v>
          </cell>
          <cell r="AA57" t="str">
            <v>00</v>
          </cell>
          <cell r="AD57" t="str">
            <v>100</v>
          </cell>
          <cell r="AE57" t="str">
            <v>11321286974</v>
          </cell>
          <cell r="AF57" t="str">
            <v>02</v>
          </cell>
          <cell r="AG57" t="str">
            <v>19800114</v>
          </cell>
          <cell r="AH57" t="str">
            <v>DT.Adm.Corr.Antiguid</v>
          </cell>
          <cell r="AI57" t="str">
            <v>1</v>
          </cell>
          <cell r="AJ57" t="str">
            <v>ACTIVOS</v>
          </cell>
          <cell r="AK57" t="str">
            <v>AA</v>
          </cell>
          <cell r="AL57" t="str">
            <v>ACTIVO TEMP.INTEIRO</v>
          </cell>
          <cell r="AM57" t="str">
            <v>J100</v>
          </cell>
          <cell r="AN57" t="str">
            <v>EDPOutsourcing Comercial-N</v>
          </cell>
          <cell r="AO57" t="str">
            <v>J111</v>
          </cell>
          <cell r="AP57" t="str">
            <v>EDPOC-PRT-StCat</v>
          </cell>
          <cell r="AQ57" t="str">
            <v>40176937</v>
          </cell>
          <cell r="AR57" t="str">
            <v>70000060</v>
          </cell>
          <cell r="AS57" t="str">
            <v>025.</v>
          </cell>
          <cell r="AT57" t="str">
            <v>ESCRITURARIO COMERCIAL</v>
          </cell>
          <cell r="AU57" t="str">
            <v>1</v>
          </cell>
          <cell r="AV57" t="str">
            <v>00040434</v>
          </cell>
          <cell r="AW57" t="str">
            <v>J20504000610</v>
          </cell>
          <cell r="AX57" t="str">
            <v>OCB2C-AN-GA ATEND ANALISE FACT CONT</v>
          </cell>
          <cell r="AY57" t="str">
            <v>68907100</v>
          </cell>
          <cell r="AZ57" t="str">
            <v>B2C -  Norte</v>
          </cell>
          <cell r="BA57" t="str">
            <v>6890</v>
          </cell>
          <cell r="BB57" t="str">
            <v>EDP Outsourcing Comercial</v>
          </cell>
          <cell r="BC57" t="str">
            <v>6890</v>
          </cell>
          <cell r="BD57" t="str">
            <v>6890</v>
          </cell>
          <cell r="BE57" t="str">
            <v>2800</v>
          </cell>
          <cell r="BF57" t="str">
            <v>6890</v>
          </cell>
          <cell r="BG57" t="str">
            <v>EDP Outsourcing Comercial,SA</v>
          </cell>
          <cell r="BH57" t="str">
            <v>1010</v>
          </cell>
          <cell r="BI57">
            <v>1160</v>
          </cell>
          <cell r="BJ57" t="str">
            <v>10</v>
          </cell>
          <cell r="BK57">
            <v>25</v>
          </cell>
          <cell r="BL57">
            <v>252.75</v>
          </cell>
          <cell r="BM57" t="str">
            <v>NÍVEL 5</v>
          </cell>
          <cell r="BN57" t="str">
            <v>02</v>
          </cell>
          <cell r="BO57" t="str">
            <v>07</v>
          </cell>
          <cell r="BP57" t="str">
            <v>20030101</v>
          </cell>
          <cell r="BQ57" t="str">
            <v>21</v>
          </cell>
          <cell r="BR57" t="str">
            <v>EVOLUCAO AUTOMATICA</v>
          </cell>
          <cell r="BS57" t="str">
            <v>20050101</v>
          </cell>
          <cell r="BW57">
            <v>0</v>
          </cell>
          <cell r="BX57">
            <v>0</v>
          </cell>
          <cell r="BY57">
            <v>0</v>
          </cell>
          <cell r="BZ57">
            <v>0</v>
          </cell>
          <cell r="CA57">
            <v>0</v>
          </cell>
          <cell r="CC57">
            <v>0</v>
          </cell>
          <cell r="CG57">
            <v>0</v>
          </cell>
          <cell r="CK57">
            <v>0</v>
          </cell>
          <cell r="CO57">
            <v>0</v>
          </cell>
          <cell r="CT57">
            <v>0</v>
          </cell>
          <cell r="CU57">
            <v>0</v>
          </cell>
          <cell r="CV57">
            <v>0</v>
          </cell>
          <cell r="CW57">
            <v>0</v>
          </cell>
          <cell r="CX57">
            <v>0</v>
          </cell>
          <cell r="CZ57">
            <v>0</v>
          </cell>
          <cell r="DC57">
            <v>0</v>
          </cell>
          <cell r="DF57">
            <v>0</v>
          </cell>
          <cell r="DI57">
            <v>0</v>
          </cell>
          <cell r="DK57">
            <v>0</v>
          </cell>
          <cell r="DL57">
            <v>0</v>
          </cell>
          <cell r="DN57" t="str">
            <v>21D11</v>
          </cell>
          <cell r="DO57" t="str">
            <v>Flex.T.Int."Escrit"</v>
          </cell>
          <cell r="DP57">
            <v>2</v>
          </cell>
          <cell r="DQ57">
            <v>100</v>
          </cell>
          <cell r="DR57" t="str">
            <v>PT01</v>
          </cell>
          <cell r="DT57" t="str">
            <v>00330000</v>
          </cell>
          <cell r="DU57" t="str">
            <v>BANCO COMERCIAL PORTUGUES, SA</v>
          </cell>
        </row>
        <row r="58">
          <cell r="A58" t="str">
            <v>308579</v>
          </cell>
          <cell r="B58" t="str">
            <v>Fernanda Conceição Vasconcelos Silva</v>
          </cell>
          <cell r="C58" t="str">
            <v>1987</v>
          </cell>
          <cell r="D58">
            <v>18</v>
          </cell>
          <cell r="E58">
            <v>18</v>
          </cell>
          <cell r="F58" t="str">
            <v>19640429</v>
          </cell>
          <cell r="G58" t="str">
            <v>41</v>
          </cell>
          <cell r="H58" t="str">
            <v>0</v>
          </cell>
          <cell r="I58" t="str">
            <v>Solt.</v>
          </cell>
          <cell r="J58" t="str">
            <v>feminino</v>
          </cell>
          <cell r="K58">
            <v>0</v>
          </cell>
          <cell r="L58" t="str">
            <v>Al do Hospital, 254           Fornos</v>
          </cell>
          <cell r="M58" t="str">
            <v>4630-000</v>
          </cell>
          <cell r="N58" t="str">
            <v>MARCO DE CANAVESES</v>
          </cell>
          <cell r="O58" t="str">
            <v>00241052</v>
          </cell>
          <cell r="P58" t="str">
            <v>3. CICLO - ALINEA A)</v>
          </cell>
          <cell r="R58" t="str">
            <v>6989277</v>
          </cell>
          <cell r="S58" t="str">
            <v>20010907</v>
          </cell>
          <cell r="T58" t="str">
            <v>PORTO</v>
          </cell>
          <cell r="U58" t="str">
            <v>9804</v>
          </cell>
          <cell r="V58" t="str">
            <v>SIND ENERGIA - SINERGIA</v>
          </cell>
          <cell r="W58" t="str">
            <v>140838996</v>
          </cell>
          <cell r="X58" t="str">
            <v>1813</v>
          </cell>
          <cell r="Y58" t="str">
            <v>0.0</v>
          </cell>
          <cell r="Z58">
            <v>0</v>
          </cell>
          <cell r="AA58" t="str">
            <v>00</v>
          </cell>
          <cell r="AD58" t="str">
            <v>100</v>
          </cell>
          <cell r="AE58" t="str">
            <v>11320843568</v>
          </cell>
          <cell r="AF58" t="str">
            <v>02</v>
          </cell>
          <cell r="AG58" t="str">
            <v>19870904</v>
          </cell>
          <cell r="AH58" t="str">
            <v>DT.Adm.Corr.Antiguid</v>
          </cell>
          <cell r="AI58" t="str">
            <v>1</v>
          </cell>
          <cell r="AJ58" t="str">
            <v>ACTIVOS</v>
          </cell>
          <cell r="AK58" t="str">
            <v>AA</v>
          </cell>
          <cell r="AL58" t="str">
            <v>ACTIVO TEMP.INTEIRO</v>
          </cell>
          <cell r="AM58" t="str">
            <v>J100</v>
          </cell>
          <cell r="AN58" t="str">
            <v>EDPOutsourcing Comercial-N</v>
          </cell>
          <cell r="AO58" t="str">
            <v>J111</v>
          </cell>
          <cell r="AP58" t="str">
            <v>EDPOC-PRT-StCat</v>
          </cell>
          <cell r="AQ58" t="str">
            <v>40176938</v>
          </cell>
          <cell r="AR58" t="str">
            <v>70000060</v>
          </cell>
          <cell r="AS58" t="str">
            <v>025.</v>
          </cell>
          <cell r="AT58" t="str">
            <v>ESCRITURARIO COMERCIAL</v>
          </cell>
          <cell r="AU58" t="str">
            <v>4</v>
          </cell>
          <cell r="AV58" t="str">
            <v>00040434</v>
          </cell>
          <cell r="AW58" t="str">
            <v>J20504000610</v>
          </cell>
          <cell r="AX58" t="str">
            <v>OCB2C-AN-GA ATEND ANALISE FACT CONT</v>
          </cell>
          <cell r="AY58" t="str">
            <v>68907100</v>
          </cell>
          <cell r="AZ58" t="str">
            <v>B2C -  Norte</v>
          </cell>
          <cell r="BA58" t="str">
            <v>6890</v>
          </cell>
          <cell r="BB58" t="str">
            <v>EDP Outsourcing Comercial</v>
          </cell>
          <cell r="BC58" t="str">
            <v>6890</v>
          </cell>
          <cell r="BD58" t="str">
            <v>6890</v>
          </cell>
          <cell r="BE58" t="str">
            <v>2800</v>
          </cell>
          <cell r="BF58" t="str">
            <v>6890</v>
          </cell>
          <cell r="BG58" t="str">
            <v>EDP Outsourcing Comercial,SA</v>
          </cell>
          <cell r="BH58" t="str">
            <v>1010</v>
          </cell>
          <cell r="BI58">
            <v>1160</v>
          </cell>
          <cell r="BJ58" t="str">
            <v>10</v>
          </cell>
          <cell r="BK58">
            <v>18</v>
          </cell>
          <cell r="BL58">
            <v>181.98</v>
          </cell>
          <cell r="BM58" t="str">
            <v>NÍVEL 5</v>
          </cell>
          <cell r="BN58" t="str">
            <v>02</v>
          </cell>
          <cell r="BO58" t="str">
            <v>07</v>
          </cell>
          <cell r="BP58" t="str">
            <v>20040110</v>
          </cell>
          <cell r="BQ58" t="str">
            <v>22</v>
          </cell>
          <cell r="BR58" t="str">
            <v>ACELERACAO DE CARREIRA</v>
          </cell>
          <cell r="BS58" t="str">
            <v>20050101</v>
          </cell>
          <cell r="BT58" t="str">
            <v>20030101</v>
          </cell>
          <cell r="BW58">
            <v>0</v>
          </cell>
          <cell r="BX58">
            <v>0</v>
          </cell>
          <cell r="BY58">
            <v>0</v>
          </cell>
          <cell r="BZ58">
            <v>0</v>
          </cell>
          <cell r="CA58">
            <v>0</v>
          </cell>
          <cell r="CC58">
            <v>0</v>
          </cell>
          <cell r="CG58">
            <v>0</v>
          </cell>
          <cell r="CK58">
            <v>0</v>
          </cell>
          <cell r="CO58">
            <v>0</v>
          </cell>
          <cell r="CT58">
            <v>0</v>
          </cell>
          <cell r="CU58">
            <v>0</v>
          </cell>
          <cell r="CV58">
            <v>0</v>
          </cell>
          <cell r="CW58">
            <v>0</v>
          </cell>
          <cell r="CX58">
            <v>0</v>
          </cell>
          <cell r="CZ58">
            <v>0</v>
          </cell>
          <cell r="DC58">
            <v>0</v>
          </cell>
          <cell r="DF58">
            <v>0</v>
          </cell>
          <cell r="DI58">
            <v>0</v>
          </cell>
          <cell r="DK58">
            <v>0</v>
          </cell>
          <cell r="DL58">
            <v>0</v>
          </cell>
          <cell r="DN58" t="str">
            <v>21D11</v>
          </cell>
          <cell r="DO58" t="str">
            <v>Flex.T.Int."Escrit"</v>
          </cell>
          <cell r="DP58">
            <v>2</v>
          </cell>
          <cell r="DQ58">
            <v>100</v>
          </cell>
          <cell r="DR58" t="str">
            <v>PT01</v>
          </cell>
          <cell r="DT58" t="str">
            <v>00350438</v>
          </cell>
          <cell r="DU58" t="str">
            <v>CAIXA GERAL DE DEPOSITOS, SA</v>
          </cell>
        </row>
        <row r="59">
          <cell r="A59" t="str">
            <v>320234</v>
          </cell>
          <cell r="B59" t="str">
            <v>Jose Manuel Martins Silva</v>
          </cell>
          <cell r="C59" t="str">
            <v>1986</v>
          </cell>
          <cell r="D59">
            <v>19</v>
          </cell>
          <cell r="E59">
            <v>19</v>
          </cell>
          <cell r="F59" t="str">
            <v>19611015</v>
          </cell>
          <cell r="G59" t="str">
            <v>43</v>
          </cell>
          <cell r="H59" t="str">
            <v>1</v>
          </cell>
          <cell r="I59" t="str">
            <v>Casado</v>
          </cell>
          <cell r="J59" t="str">
            <v>masculino</v>
          </cell>
          <cell r="K59">
            <v>0</v>
          </cell>
          <cell r="L59" t="str">
            <v>Rua da Habival, 30</v>
          </cell>
          <cell r="M59" t="str">
            <v>4420-466</v>
          </cell>
          <cell r="N59" t="str">
            <v>VALBOM GDM</v>
          </cell>
          <cell r="O59" t="str">
            <v>00243433</v>
          </cell>
          <cell r="P59" t="str">
            <v>ENS.SECUNDARIO RECOR.P.UNI.CAP</v>
          </cell>
          <cell r="R59" t="str">
            <v>5814720</v>
          </cell>
          <cell r="S59" t="str">
            <v>20030513</v>
          </cell>
          <cell r="T59" t="str">
            <v>PORTO</v>
          </cell>
          <cell r="U59" t="str">
            <v>9800</v>
          </cell>
          <cell r="V59" t="str">
            <v>SIND TRAB IND ELéCT NORTE</v>
          </cell>
          <cell r="W59" t="str">
            <v>170123618</v>
          </cell>
          <cell r="X59" t="str">
            <v>1783</v>
          </cell>
          <cell r="Y59" t="str">
            <v>0.0</v>
          </cell>
          <cell r="Z59">
            <v>1</v>
          </cell>
          <cell r="AA59" t="str">
            <v>00</v>
          </cell>
          <cell r="AC59" t="str">
            <v>X</v>
          </cell>
          <cell r="AD59" t="str">
            <v>100</v>
          </cell>
          <cell r="AE59" t="str">
            <v>11267855692</v>
          </cell>
          <cell r="AF59" t="str">
            <v>02</v>
          </cell>
          <cell r="AG59" t="str">
            <v>19860407</v>
          </cell>
          <cell r="AH59" t="str">
            <v>DT.Adm.Corr.Antiguid</v>
          </cell>
          <cell r="AI59" t="str">
            <v>1</v>
          </cell>
          <cell r="AJ59" t="str">
            <v>ACTIVOS</v>
          </cell>
          <cell r="AK59" t="str">
            <v>AA</v>
          </cell>
          <cell r="AL59" t="str">
            <v>ACTIVO TEMP.INTEIRO</v>
          </cell>
          <cell r="AM59" t="str">
            <v>J100</v>
          </cell>
          <cell r="AN59" t="str">
            <v>EDPOutsourcing Comercial-N</v>
          </cell>
          <cell r="AO59" t="str">
            <v>J111</v>
          </cell>
          <cell r="AP59" t="str">
            <v>EDPOC-PRT-StCat</v>
          </cell>
          <cell r="AQ59" t="str">
            <v>40176927</v>
          </cell>
          <cell r="AR59" t="str">
            <v>70000022</v>
          </cell>
          <cell r="AS59" t="str">
            <v>014.</v>
          </cell>
          <cell r="AT59" t="str">
            <v>TECNICO COMERCIAL</v>
          </cell>
          <cell r="AU59" t="str">
            <v>4</v>
          </cell>
          <cell r="AV59" t="str">
            <v>00040434</v>
          </cell>
          <cell r="AW59" t="str">
            <v>J20504000610</v>
          </cell>
          <cell r="AX59" t="str">
            <v>OCB2C-AN-GA ATEND ANALISE FACT CONT</v>
          </cell>
          <cell r="AY59" t="str">
            <v>68907100</v>
          </cell>
          <cell r="AZ59" t="str">
            <v>B2C -  Norte</v>
          </cell>
          <cell r="BA59" t="str">
            <v>6890</v>
          </cell>
          <cell r="BB59" t="str">
            <v>EDP Outsourcing Comercial</v>
          </cell>
          <cell r="BC59" t="str">
            <v>6890</v>
          </cell>
          <cell r="BD59" t="str">
            <v>6890</v>
          </cell>
          <cell r="BE59" t="str">
            <v>2800</v>
          </cell>
          <cell r="BF59" t="str">
            <v>6890</v>
          </cell>
          <cell r="BG59" t="str">
            <v>EDP Outsourcing Comercial,SA</v>
          </cell>
          <cell r="BH59" t="str">
            <v>1010</v>
          </cell>
          <cell r="BI59">
            <v>1247</v>
          </cell>
          <cell r="BJ59" t="str">
            <v>11</v>
          </cell>
          <cell r="BK59">
            <v>19</v>
          </cell>
          <cell r="BL59">
            <v>192.09</v>
          </cell>
          <cell r="BM59" t="str">
            <v>NÍVEL 4</v>
          </cell>
          <cell r="BN59" t="str">
            <v>02</v>
          </cell>
          <cell r="BO59" t="str">
            <v>05</v>
          </cell>
          <cell r="BP59" t="str">
            <v>20030101</v>
          </cell>
          <cell r="BQ59" t="str">
            <v>21</v>
          </cell>
          <cell r="BR59" t="str">
            <v>EVOLUCAO AUTOMATICA</v>
          </cell>
          <cell r="BS59" t="str">
            <v>20050101</v>
          </cell>
          <cell r="BW59">
            <v>0</v>
          </cell>
          <cell r="BX59">
            <v>0</v>
          </cell>
          <cell r="BY59">
            <v>0</v>
          </cell>
          <cell r="BZ59">
            <v>0</v>
          </cell>
          <cell r="CA59">
            <v>0</v>
          </cell>
          <cell r="CC59">
            <v>0</v>
          </cell>
          <cell r="CG59">
            <v>0</v>
          </cell>
          <cell r="CK59">
            <v>0</v>
          </cell>
          <cell r="CO59">
            <v>0</v>
          </cell>
          <cell r="CT59">
            <v>0</v>
          </cell>
          <cell r="CU59">
            <v>0</v>
          </cell>
          <cell r="CV59">
            <v>0</v>
          </cell>
          <cell r="CW59">
            <v>0</v>
          </cell>
          <cell r="CX59">
            <v>0</v>
          </cell>
          <cell r="CZ59">
            <v>0</v>
          </cell>
          <cell r="DC59">
            <v>0</v>
          </cell>
          <cell r="DF59">
            <v>0</v>
          </cell>
          <cell r="DI59">
            <v>0</v>
          </cell>
          <cell r="DK59">
            <v>0</v>
          </cell>
          <cell r="DL59">
            <v>0</v>
          </cell>
          <cell r="DN59" t="str">
            <v>21D11</v>
          </cell>
          <cell r="DO59" t="str">
            <v>Flex.T.Int."Escrit"</v>
          </cell>
          <cell r="DP59">
            <v>2</v>
          </cell>
          <cell r="DQ59">
            <v>100</v>
          </cell>
          <cell r="DR59" t="str">
            <v>PT01</v>
          </cell>
          <cell r="DT59" t="str">
            <v>00180000</v>
          </cell>
          <cell r="DU59" t="str">
            <v>BANCO TOTTA &amp; ACORES, SA</v>
          </cell>
        </row>
        <row r="60">
          <cell r="A60" t="str">
            <v>258504</v>
          </cell>
          <cell r="B60" t="str">
            <v>Jose Carlos Mendes Silva</v>
          </cell>
          <cell r="C60" t="str">
            <v>1980</v>
          </cell>
          <cell r="D60">
            <v>25</v>
          </cell>
          <cell r="E60">
            <v>25</v>
          </cell>
          <cell r="F60" t="str">
            <v>19550227</v>
          </cell>
          <cell r="G60" t="str">
            <v>50</v>
          </cell>
          <cell r="H60" t="str">
            <v>1</v>
          </cell>
          <cell r="I60" t="str">
            <v>Casado</v>
          </cell>
          <cell r="J60" t="str">
            <v>masculino</v>
          </cell>
          <cell r="K60">
            <v>1</v>
          </cell>
          <cell r="L60" t="str">
            <v>Av Igreja 131 Ed S.Tome Bl.B2E Negrelos (S. Tome)</v>
          </cell>
          <cell r="M60" t="str">
            <v>4795-547</v>
          </cell>
          <cell r="N60" t="str">
            <v>SÃO TOMÉ NEGRELOS</v>
          </cell>
          <cell r="O60" t="str">
            <v>00232273</v>
          </cell>
          <cell r="P60" t="str">
            <v>CURSO GERAL DE MECANICA</v>
          </cell>
          <cell r="R60" t="str">
            <v>3746802</v>
          </cell>
          <cell r="S60" t="str">
            <v>19950406</v>
          </cell>
          <cell r="T60" t="str">
            <v>LISBOA</v>
          </cell>
          <cell r="U60" t="str">
            <v>9803</v>
          </cell>
          <cell r="V60" t="str">
            <v>S.NAC IND ENERGIA-SINDEL</v>
          </cell>
          <cell r="W60" t="str">
            <v>161503535</v>
          </cell>
          <cell r="X60" t="str">
            <v>1880</v>
          </cell>
          <cell r="Y60" t="str">
            <v>0.0</v>
          </cell>
          <cell r="Z60">
            <v>1</v>
          </cell>
          <cell r="AA60" t="str">
            <v>00</v>
          </cell>
          <cell r="AC60" t="str">
            <v>X</v>
          </cell>
          <cell r="AD60" t="str">
            <v>100</v>
          </cell>
          <cell r="AE60" t="str">
            <v>10185448650</v>
          </cell>
          <cell r="AF60" t="str">
            <v>02</v>
          </cell>
          <cell r="AG60" t="str">
            <v>19800801</v>
          </cell>
          <cell r="AH60" t="str">
            <v>DT.Adm.Corr.Antiguid</v>
          </cell>
          <cell r="AI60" t="str">
            <v>1</v>
          </cell>
          <cell r="AJ60" t="str">
            <v>ACTIVOS</v>
          </cell>
          <cell r="AK60" t="str">
            <v>AA</v>
          </cell>
          <cell r="AL60" t="str">
            <v>ACTIVO TEMP.INTEIRO</v>
          </cell>
          <cell r="AM60" t="str">
            <v>J100</v>
          </cell>
          <cell r="AN60" t="str">
            <v>EDPOutsourcing Comercial-N</v>
          </cell>
          <cell r="AO60" t="str">
            <v>J111</v>
          </cell>
          <cell r="AP60" t="str">
            <v>EDPOC-PRT-StCat</v>
          </cell>
          <cell r="AQ60" t="str">
            <v>40176933</v>
          </cell>
          <cell r="AR60" t="str">
            <v>70000060</v>
          </cell>
          <cell r="AS60" t="str">
            <v>025.</v>
          </cell>
          <cell r="AT60" t="str">
            <v>ESCRITURARIO COMERCIAL</v>
          </cell>
          <cell r="AU60" t="str">
            <v>1</v>
          </cell>
          <cell r="AV60" t="str">
            <v>00040434</v>
          </cell>
          <cell r="AW60" t="str">
            <v>J20504000610</v>
          </cell>
          <cell r="AX60" t="str">
            <v>OCB2C-AN-GA ATEND ANALISE FACT CONT</v>
          </cell>
          <cell r="AY60" t="str">
            <v>68907100</v>
          </cell>
          <cell r="AZ60" t="str">
            <v>B2C -  Norte</v>
          </cell>
          <cell r="BA60" t="str">
            <v>6890</v>
          </cell>
          <cell r="BB60" t="str">
            <v>EDP Outsourcing Comercial</v>
          </cell>
          <cell r="BC60" t="str">
            <v>6890</v>
          </cell>
          <cell r="BD60" t="str">
            <v>6890</v>
          </cell>
          <cell r="BE60" t="str">
            <v>2800</v>
          </cell>
          <cell r="BF60" t="str">
            <v>6890</v>
          </cell>
          <cell r="BG60" t="str">
            <v>EDP Outsourcing Comercial,SA</v>
          </cell>
          <cell r="BH60" t="str">
            <v>1010</v>
          </cell>
          <cell r="BI60">
            <v>1339</v>
          </cell>
          <cell r="BJ60" t="str">
            <v>12</v>
          </cell>
          <cell r="BK60">
            <v>25</v>
          </cell>
          <cell r="BL60">
            <v>252.75</v>
          </cell>
          <cell r="BM60" t="str">
            <v>NÍVEL 5</v>
          </cell>
          <cell r="BN60" t="str">
            <v>00</v>
          </cell>
          <cell r="BO60" t="str">
            <v>09</v>
          </cell>
          <cell r="BP60" t="str">
            <v>20050101</v>
          </cell>
          <cell r="BQ60" t="str">
            <v>21</v>
          </cell>
          <cell r="BR60" t="str">
            <v>EVOLUCAO AUTOMATICA</v>
          </cell>
          <cell r="BS60" t="str">
            <v>20050101</v>
          </cell>
          <cell r="BW60">
            <v>0</v>
          </cell>
          <cell r="BX60">
            <v>0</v>
          </cell>
          <cell r="BY60">
            <v>0</v>
          </cell>
          <cell r="BZ60">
            <v>0</v>
          </cell>
          <cell r="CA60">
            <v>0</v>
          </cell>
          <cell r="CC60">
            <v>0</v>
          </cell>
          <cell r="CG60">
            <v>0</v>
          </cell>
          <cell r="CK60">
            <v>0</v>
          </cell>
          <cell r="CO60">
            <v>0</v>
          </cell>
          <cell r="CT60">
            <v>0</v>
          </cell>
          <cell r="CU60">
            <v>0</v>
          </cell>
          <cell r="CV60">
            <v>0</v>
          </cell>
          <cell r="CW60">
            <v>0</v>
          </cell>
          <cell r="CX60">
            <v>0</v>
          </cell>
          <cell r="CZ60">
            <v>0</v>
          </cell>
          <cell r="DC60">
            <v>0</v>
          </cell>
          <cell r="DF60">
            <v>0</v>
          </cell>
          <cell r="DI60">
            <v>0</v>
          </cell>
          <cell r="DK60">
            <v>0</v>
          </cell>
          <cell r="DL60">
            <v>0</v>
          </cell>
          <cell r="DN60" t="str">
            <v>21D11</v>
          </cell>
          <cell r="DO60" t="str">
            <v>Flex.T.Int."Escrit"</v>
          </cell>
          <cell r="DP60">
            <v>2</v>
          </cell>
          <cell r="DQ60">
            <v>100</v>
          </cell>
          <cell r="DR60" t="str">
            <v>PT01</v>
          </cell>
          <cell r="DT60" t="str">
            <v>00210000</v>
          </cell>
          <cell r="DU60" t="str">
            <v>CREDITO PREDIAL PORTUGUES, SA</v>
          </cell>
        </row>
        <row r="61">
          <cell r="A61" t="str">
            <v>288276</v>
          </cell>
          <cell r="B61" t="str">
            <v>Maria Margarida Moura Costa Silva</v>
          </cell>
          <cell r="C61" t="str">
            <v>1974</v>
          </cell>
          <cell r="D61">
            <v>31</v>
          </cell>
          <cell r="E61">
            <v>31</v>
          </cell>
          <cell r="F61" t="str">
            <v>19580106</v>
          </cell>
          <cell r="G61" t="str">
            <v>47</v>
          </cell>
          <cell r="H61" t="str">
            <v>1</v>
          </cell>
          <cell r="I61" t="str">
            <v>Casado</v>
          </cell>
          <cell r="J61" t="str">
            <v>feminino</v>
          </cell>
          <cell r="K61">
            <v>1</v>
          </cell>
          <cell r="L61" t="str">
            <v>Largo dos Sobreiros, 88 - Beiriz</v>
          </cell>
          <cell r="M61" t="str">
            <v>4495-321</v>
          </cell>
          <cell r="N61" t="str">
            <v>PÓVOA DE VARZIM</v>
          </cell>
          <cell r="O61" t="str">
            <v>00232213</v>
          </cell>
          <cell r="P61" t="str">
            <v>C.GERAL ADMINISTRACAO COMERCIO</v>
          </cell>
          <cell r="R61" t="str">
            <v>3595238</v>
          </cell>
          <cell r="S61" t="str">
            <v>19961211</v>
          </cell>
          <cell r="T61" t="str">
            <v>PORTO</v>
          </cell>
          <cell r="U61" t="str">
            <v>9803</v>
          </cell>
          <cell r="V61" t="str">
            <v>S.NAC IND ENERGIA-SINDEL</v>
          </cell>
          <cell r="W61" t="str">
            <v>160278961</v>
          </cell>
          <cell r="X61" t="str">
            <v>1872</v>
          </cell>
          <cell r="Y61" t="str">
            <v>0.0</v>
          </cell>
          <cell r="Z61">
            <v>1</v>
          </cell>
          <cell r="AA61" t="str">
            <v>00</v>
          </cell>
          <cell r="AC61" t="str">
            <v>X</v>
          </cell>
          <cell r="AD61" t="str">
            <v>100</v>
          </cell>
          <cell r="AE61" t="str">
            <v>10294510908</v>
          </cell>
          <cell r="AF61" t="str">
            <v>02</v>
          </cell>
          <cell r="AG61" t="str">
            <v>19740902</v>
          </cell>
          <cell r="AH61" t="str">
            <v>DT.Adm.Corr.Antiguid</v>
          </cell>
          <cell r="AI61" t="str">
            <v>1</v>
          </cell>
          <cell r="AJ61" t="str">
            <v>ACTIVOS</v>
          </cell>
          <cell r="AK61" t="str">
            <v>AA</v>
          </cell>
          <cell r="AL61" t="str">
            <v>ACTIVO TEMP.INTEIRO</v>
          </cell>
          <cell r="AM61" t="str">
            <v>J100</v>
          </cell>
          <cell r="AN61" t="str">
            <v>EDPOutsourcing Comercial-N</v>
          </cell>
          <cell r="AO61" t="str">
            <v>J111</v>
          </cell>
          <cell r="AP61" t="str">
            <v>EDPOC-PRT-StCat</v>
          </cell>
          <cell r="AQ61" t="str">
            <v>40176936</v>
          </cell>
          <cell r="AR61" t="str">
            <v>70000060</v>
          </cell>
          <cell r="AS61" t="str">
            <v>025.</v>
          </cell>
          <cell r="AT61" t="str">
            <v>ESCRITURARIO COMERCIAL</v>
          </cell>
          <cell r="AU61" t="str">
            <v>1</v>
          </cell>
          <cell r="AV61" t="str">
            <v>00040434</v>
          </cell>
          <cell r="AW61" t="str">
            <v>J20504000610</v>
          </cell>
          <cell r="AX61" t="str">
            <v>OCB2C-AN-GA ATEND ANALISE FACT CONT</v>
          </cell>
          <cell r="AY61" t="str">
            <v>68907100</v>
          </cell>
          <cell r="AZ61" t="str">
            <v>B2C -  Norte</v>
          </cell>
          <cell r="BA61" t="str">
            <v>6890</v>
          </cell>
          <cell r="BB61" t="str">
            <v>EDP Outsourcing Comercial</v>
          </cell>
          <cell r="BC61" t="str">
            <v>6890</v>
          </cell>
          <cell r="BD61" t="str">
            <v>6890</v>
          </cell>
          <cell r="BE61" t="str">
            <v>2800</v>
          </cell>
          <cell r="BF61" t="str">
            <v>6890</v>
          </cell>
          <cell r="BG61" t="str">
            <v>EDP Outsourcing Comercial,SA</v>
          </cell>
          <cell r="BH61" t="str">
            <v>1010</v>
          </cell>
          <cell r="BI61">
            <v>1339</v>
          </cell>
          <cell r="BJ61" t="str">
            <v>12</v>
          </cell>
          <cell r="BK61">
            <v>31</v>
          </cell>
          <cell r="BL61">
            <v>313.41000000000003</v>
          </cell>
          <cell r="BM61" t="str">
            <v>NÍVEL 5</v>
          </cell>
          <cell r="BN61" t="str">
            <v>01</v>
          </cell>
          <cell r="BO61" t="str">
            <v>09</v>
          </cell>
          <cell r="BP61" t="str">
            <v>20040101</v>
          </cell>
          <cell r="BQ61" t="str">
            <v>21</v>
          </cell>
          <cell r="BR61" t="str">
            <v>EVOLUCAO AUTOMATICA</v>
          </cell>
          <cell r="BS61" t="str">
            <v>20050101</v>
          </cell>
          <cell r="BW61">
            <v>0</v>
          </cell>
          <cell r="BX61">
            <v>0</v>
          </cell>
          <cell r="BY61">
            <v>0</v>
          </cell>
          <cell r="BZ61">
            <v>0</v>
          </cell>
          <cell r="CA61">
            <v>0</v>
          </cell>
          <cell r="CC61">
            <v>0</v>
          </cell>
          <cell r="CG61">
            <v>0</v>
          </cell>
          <cell r="CK61">
            <v>0</v>
          </cell>
          <cell r="CO61">
            <v>0</v>
          </cell>
          <cell r="CT61">
            <v>0</v>
          </cell>
          <cell r="CU61">
            <v>0</v>
          </cell>
          <cell r="CV61">
            <v>0</v>
          </cell>
          <cell r="CW61">
            <v>0</v>
          </cell>
          <cell r="CX61">
            <v>0</v>
          </cell>
          <cell r="CZ61">
            <v>0</v>
          </cell>
          <cell r="DC61">
            <v>0</v>
          </cell>
          <cell r="DF61">
            <v>0</v>
          </cell>
          <cell r="DI61">
            <v>0</v>
          </cell>
          <cell r="DK61">
            <v>0</v>
          </cell>
          <cell r="DL61">
            <v>0</v>
          </cell>
          <cell r="DN61" t="str">
            <v>21D11</v>
          </cell>
          <cell r="DO61" t="str">
            <v>Flex.T.Int."Escrit"</v>
          </cell>
          <cell r="DP61">
            <v>2</v>
          </cell>
          <cell r="DQ61">
            <v>100</v>
          </cell>
          <cell r="DR61" t="str">
            <v>PT01</v>
          </cell>
          <cell r="DT61" t="str">
            <v>00360047</v>
          </cell>
          <cell r="DU61" t="str">
            <v>CAIXA ECONOMICA MONTEPIO GERAL</v>
          </cell>
        </row>
        <row r="62">
          <cell r="A62" t="str">
            <v>210579</v>
          </cell>
          <cell r="B62" t="str">
            <v>Pedro Silva Tavares</v>
          </cell>
          <cell r="C62" t="str">
            <v>1981</v>
          </cell>
          <cell r="D62">
            <v>24</v>
          </cell>
          <cell r="E62">
            <v>24</v>
          </cell>
          <cell r="F62" t="str">
            <v>19570916</v>
          </cell>
          <cell r="G62" t="str">
            <v>47</v>
          </cell>
          <cell r="H62" t="str">
            <v>1</v>
          </cell>
          <cell r="I62" t="str">
            <v>Casado</v>
          </cell>
          <cell r="J62" t="str">
            <v>masculino</v>
          </cell>
          <cell r="K62">
            <v>1</v>
          </cell>
          <cell r="L62" t="str">
            <v>R Luis Jose Alves 94    Leca Palmeira</v>
          </cell>
          <cell r="M62" t="str">
            <v>4450-000</v>
          </cell>
          <cell r="N62" t="str">
            <v>MATOSINHOS</v>
          </cell>
          <cell r="O62" t="str">
            <v>00243383</v>
          </cell>
          <cell r="P62" t="str">
            <v>12.ANO - 1. CURSO</v>
          </cell>
          <cell r="R62" t="str">
            <v>4184873</v>
          </cell>
          <cell r="S62" t="str">
            <v>19940615</v>
          </cell>
          <cell r="T62" t="str">
            <v>LISBOA</v>
          </cell>
          <cell r="U62" t="str">
            <v>9800</v>
          </cell>
          <cell r="V62" t="str">
            <v>SIND TRAB IND ELéCT NORTE</v>
          </cell>
          <cell r="W62" t="str">
            <v>108586170</v>
          </cell>
          <cell r="X62" t="str">
            <v>1821</v>
          </cell>
          <cell r="Y62" t="str">
            <v>0.0</v>
          </cell>
          <cell r="Z62">
            <v>1</v>
          </cell>
          <cell r="AA62" t="str">
            <v>00</v>
          </cell>
          <cell r="AC62" t="str">
            <v>X</v>
          </cell>
          <cell r="AD62" t="str">
            <v>100</v>
          </cell>
          <cell r="AE62" t="str">
            <v>11096246755</v>
          </cell>
          <cell r="AF62" t="str">
            <v>02</v>
          </cell>
          <cell r="AG62" t="str">
            <v>19810309</v>
          </cell>
          <cell r="AH62" t="str">
            <v>DT.Adm.Corr.Antiguid</v>
          </cell>
          <cell r="AI62" t="str">
            <v>1</v>
          </cell>
          <cell r="AJ62" t="str">
            <v>ACTIVOS</v>
          </cell>
          <cell r="AK62" t="str">
            <v>AA</v>
          </cell>
          <cell r="AL62" t="str">
            <v>ACTIVO TEMP.INTEIRO</v>
          </cell>
          <cell r="AM62" t="str">
            <v>J100</v>
          </cell>
          <cell r="AN62" t="str">
            <v>EDPOutsourcing Comercial-N</v>
          </cell>
          <cell r="AO62" t="str">
            <v>J111</v>
          </cell>
          <cell r="AP62" t="str">
            <v>EDPOC-PRT-StCat</v>
          </cell>
          <cell r="AQ62" t="str">
            <v>40176890</v>
          </cell>
          <cell r="AR62" t="str">
            <v>70000022</v>
          </cell>
          <cell r="AS62" t="str">
            <v>014.</v>
          </cell>
          <cell r="AT62" t="str">
            <v>TECNICO COMERCIAL</v>
          </cell>
          <cell r="AU62" t="str">
            <v>4</v>
          </cell>
          <cell r="AV62" t="str">
            <v>00040434</v>
          </cell>
          <cell r="AW62" t="str">
            <v>J20504000610</v>
          </cell>
          <cell r="AX62" t="str">
            <v>OCB2C-AN-GA ATEND ANALISE FACT CONT</v>
          </cell>
          <cell r="AY62" t="str">
            <v>68907100</v>
          </cell>
          <cell r="AZ62" t="str">
            <v>B2C -  Norte</v>
          </cell>
          <cell r="BA62" t="str">
            <v>6890</v>
          </cell>
          <cell r="BB62" t="str">
            <v>EDP Outsourcing Comercial</v>
          </cell>
          <cell r="BC62" t="str">
            <v>6890</v>
          </cell>
          <cell r="BD62" t="str">
            <v>6890</v>
          </cell>
          <cell r="BE62" t="str">
            <v>2800</v>
          </cell>
          <cell r="BF62" t="str">
            <v>6890</v>
          </cell>
          <cell r="BG62" t="str">
            <v>EDP Outsourcing Comercial,SA</v>
          </cell>
          <cell r="BH62" t="str">
            <v>1010</v>
          </cell>
          <cell r="BI62">
            <v>1432</v>
          </cell>
          <cell r="BJ62" t="str">
            <v>13</v>
          </cell>
          <cell r="BK62">
            <v>24</v>
          </cell>
          <cell r="BL62">
            <v>242.64</v>
          </cell>
          <cell r="BM62" t="str">
            <v>NÍVEL 4</v>
          </cell>
          <cell r="BN62" t="str">
            <v>01</v>
          </cell>
          <cell r="BO62" t="str">
            <v>07</v>
          </cell>
          <cell r="BP62" t="str">
            <v>20040101</v>
          </cell>
          <cell r="BQ62" t="str">
            <v>21</v>
          </cell>
          <cell r="BR62" t="str">
            <v>EVOLUCAO AUTOMATICA</v>
          </cell>
          <cell r="BS62" t="str">
            <v>20050101</v>
          </cell>
          <cell r="BW62">
            <v>0</v>
          </cell>
          <cell r="BX62">
            <v>0</v>
          </cell>
          <cell r="BY62">
            <v>0</v>
          </cell>
          <cell r="BZ62">
            <v>0</v>
          </cell>
          <cell r="CA62">
            <v>0</v>
          </cell>
          <cell r="CC62">
            <v>0</v>
          </cell>
          <cell r="CG62">
            <v>0</v>
          </cell>
          <cell r="CK62">
            <v>0</v>
          </cell>
          <cell r="CO62">
            <v>0</v>
          </cell>
          <cell r="CT62">
            <v>0</v>
          </cell>
          <cell r="CU62">
            <v>0</v>
          </cell>
          <cell r="CV62">
            <v>0</v>
          </cell>
          <cell r="CW62">
            <v>0</v>
          </cell>
          <cell r="CX62">
            <v>0</v>
          </cell>
          <cell r="CZ62">
            <v>0</v>
          </cell>
          <cell r="DC62">
            <v>0</v>
          </cell>
          <cell r="DF62">
            <v>0</v>
          </cell>
          <cell r="DI62">
            <v>0</v>
          </cell>
          <cell r="DK62">
            <v>0</v>
          </cell>
          <cell r="DL62">
            <v>0</v>
          </cell>
          <cell r="DN62" t="str">
            <v>21D11</v>
          </cell>
          <cell r="DO62" t="str">
            <v>Flex.T.Int."Escrit"</v>
          </cell>
          <cell r="DP62">
            <v>2</v>
          </cell>
          <cell r="DQ62">
            <v>100</v>
          </cell>
          <cell r="DR62" t="str">
            <v>PT01</v>
          </cell>
          <cell r="DT62" t="str">
            <v>00180000</v>
          </cell>
          <cell r="DU62" t="str">
            <v>BANCO TOTTA &amp; ACORES, SA</v>
          </cell>
        </row>
        <row r="63">
          <cell r="A63" t="str">
            <v>321702</v>
          </cell>
          <cell r="B63" t="str">
            <v>Raquel Soares Silva Resende</v>
          </cell>
          <cell r="C63" t="str">
            <v>1987</v>
          </cell>
          <cell r="D63">
            <v>18</v>
          </cell>
          <cell r="E63">
            <v>18</v>
          </cell>
          <cell r="F63" t="str">
            <v>19641023</v>
          </cell>
          <cell r="G63" t="str">
            <v>40</v>
          </cell>
          <cell r="H63" t="str">
            <v>1</v>
          </cell>
          <cell r="I63" t="str">
            <v>Casado</v>
          </cell>
          <cell r="J63" t="str">
            <v>feminino</v>
          </cell>
          <cell r="K63">
            <v>3</v>
          </cell>
          <cell r="L63" t="str">
            <v>R das Tulipas, 49 - 1. - E     Gandra - Aguas Santas</v>
          </cell>
          <cell r="M63" t="str">
            <v>4425-209</v>
          </cell>
          <cell r="N63" t="str">
            <v>MAIA</v>
          </cell>
          <cell r="O63" t="str">
            <v>00243383</v>
          </cell>
          <cell r="P63" t="str">
            <v>12.ANO - 1. CURSO</v>
          </cell>
          <cell r="R63" t="str">
            <v>6532008</v>
          </cell>
          <cell r="S63" t="str">
            <v>20020628</v>
          </cell>
          <cell r="T63" t="str">
            <v>LISBOA</v>
          </cell>
          <cell r="U63" t="str">
            <v>9804</v>
          </cell>
          <cell r="V63" t="str">
            <v>SIND ENERGIA - SINERGIA</v>
          </cell>
          <cell r="W63" t="str">
            <v>162383835</v>
          </cell>
          <cell r="X63" t="str">
            <v>3506</v>
          </cell>
          <cell r="Y63" t="str">
            <v>0.0</v>
          </cell>
          <cell r="Z63">
            <v>3</v>
          </cell>
          <cell r="AA63" t="str">
            <v>00</v>
          </cell>
          <cell r="AC63" t="str">
            <v>X</v>
          </cell>
          <cell r="AD63" t="str">
            <v>100</v>
          </cell>
          <cell r="AE63" t="str">
            <v>11320405683</v>
          </cell>
          <cell r="AF63" t="str">
            <v>02</v>
          </cell>
          <cell r="AG63" t="str">
            <v>19870801</v>
          </cell>
          <cell r="AH63" t="str">
            <v>DT.Adm.Corr.Antiguid</v>
          </cell>
          <cell r="AI63" t="str">
            <v>1</v>
          </cell>
          <cell r="AJ63" t="str">
            <v>ACTIVOS</v>
          </cell>
          <cell r="AK63" t="str">
            <v>AA</v>
          </cell>
          <cell r="AL63" t="str">
            <v>ACTIVO TEMP.INTEIRO</v>
          </cell>
          <cell r="AM63" t="str">
            <v>J100</v>
          </cell>
          <cell r="AN63" t="str">
            <v>EDPOutsourcing Comercial-N</v>
          </cell>
          <cell r="AO63" t="str">
            <v>J111</v>
          </cell>
          <cell r="AP63" t="str">
            <v>EDPOC-PRT-StCat</v>
          </cell>
          <cell r="AQ63" t="str">
            <v>40176999</v>
          </cell>
          <cell r="AR63" t="str">
            <v>70000022</v>
          </cell>
          <cell r="AS63" t="str">
            <v>014.</v>
          </cell>
          <cell r="AT63" t="str">
            <v>TECNICO COMERCIAL</v>
          </cell>
          <cell r="AU63" t="str">
            <v>4</v>
          </cell>
          <cell r="AV63" t="str">
            <v>00040439</v>
          </cell>
          <cell r="AW63" t="str">
            <v>J20504001410</v>
          </cell>
          <cell r="AX63" t="str">
            <v>OCB2C-FR-FRAUDES E ANOMALIAS CONSUM</v>
          </cell>
          <cell r="AY63" t="str">
            <v>68907103</v>
          </cell>
          <cell r="AZ63" t="str">
            <v>B2C - Fraudes e Anom</v>
          </cell>
          <cell r="BA63" t="str">
            <v>6890</v>
          </cell>
          <cell r="BB63" t="str">
            <v>EDP Outsourcing Comercial</v>
          </cell>
          <cell r="BC63" t="str">
            <v>6890</v>
          </cell>
          <cell r="BD63" t="str">
            <v>6890</v>
          </cell>
          <cell r="BE63" t="str">
            <v>2800</v>
          </cell>
          <cell r="BF63" t="str">
            <v>6890</v>
          </cell>
          <cell r="BG63" t="str">
            <v>EDP Outsourcing Comercial,SA</v>
          </cell>
          <cell r="BH63" t="str">
            <v>1010</v>
          </cell>
          <cell r="BI63">
            <v>1160</v>
          </cell>
          <cell r="BJ63" t="str">
            <v>10</v>
          </cell>
          <cell r="BK63">
            <v>18</v>
          </cell>
          <cell r="BL63">
            <v>181.98</v>
          </cell>
          <cell r="BM63" t="str">
            <v>NÍVEL 4</v>
          </cell>
          <cell r="BN63" t="str">
            <v>02</v>
          </cell>
          <cell r="BO63" t="str">
            <v>04</v>
          </cell>
          <cell r="BP63" t="str">
            <v>20030101</v>
          </cell>
          <cell r="BQ63" t="str">
            <v>21</v>
          </cell>
          <cell r="BR63" t="str">
            <v>EVOLUCAO AUTOMATICA</v>
          </cell>
          <cell r="BS63" t="str">
            <v>20050101</v>
          </cell>
          <cell r="BW63">
            <v>0</v>
          </cell>
          <cell r="BX63">
            <v>0</v>
          </cell>
          <cell r="BY63">
            <v>0</v>
          </cell>
          <cell r="BZ63">
            <v>0</v>
          </cell>
          <cell r="CA63">
            <v>0</v>
          </cell>
          <cell r="CC63">
            <v>0</v>
          </cell>
          <cell r="CG63">
            <v>0</v>
          </cell>
          <cell r="CK63">
            <v>0</v>
          </cell>
          <cell r="CO63">
            <v>0</v>
          </cell>
          <cell r="CT63">
            <v>0</v>
          </cell>
          <cell r="CU63">
            <v>0</v>
          </cell>
          <cell r="CV63">
            <v>0</v>
          </cell>
          <cell r="CW63">
            <v>0</v>
          </cell>
          <cell r="CX63">
            <v>0</v>
          </cell>
          <cell r="CZ63">
            <v>0</v>
          </cell>
          <cell r="DC63">
            <v>0</v>
          </cell>
          <cell r="DF63">
            <v>0</v>
          </cell>
          <cell r="DI63">
            <v>0</v>
          </cell>
          <cell r="DK63">
            <v>0</v>
          </cell>
          <cell r="DL63">
            <v>0</v>
          </cell>
          <cell r="DN63" t="str">
            <v>21D11</v>
          </cell>
          <cell r="DO63" t="str">
            <v>Flex.T.Int."Escrit"</v>
          </cell>
          <cell r="DP63">
            <v>2</v>
          </cell>
          <cell r="DQ63">
            <v>100</v>
          </cell>
          <cell r="DR63" t="str">
            <v>PT01</v>
          </cell>
          <cell r="DT63" t="str">
            <v>00330000</v>
          </cell>
          <cell r="DU63" t="str">
            <v>BANCO COMERCIAL PORTUGUES, SA</v>
          </cell>
        </row>
        <row r="64">
          <cell r="A64" t="str">
            <v>290874</v>
          </cell>
          <cell r="B64" t="str">
            <v>Maria Manuela Bettencourt Saraiva</v>
          </cell>
          <cell r="C64" t="str">
            <v>1980</v>
          </cell>
          <cell r="D64">
            <v>25</v>
          </cell>
          <cell r="E64">
            <v>25</v>
          </cell>
          <cell r="F64" t="str">
            <v>19531022</v>
          </cell>
          <cell r="G64" t="str">
            <v>51</v>
          </cell>
          <cell r="H64" t="str">
            <v>1</v>
          </cell>
          <cell r="I64" t="str">
            <v>Casado</v>
          </cell>
          <cell r="J64" t="str">
            <v>feminino</v>
          </cell>
          <cell r="K64">
            <v>2</v>
          </cell>
          <cell r="L64" t="str">
            <v>R Pinto Mourão 246 3 Dt Fr    Mafamude</v>
          </cell>
          <cell r="M64" t="str">
            <v>4430-000</v>
          </cell>
          <cell r="N64" t="str">
            <v>VILA NOVA DE GAIA</v>
          </cell>
          <cell r="O64" t="str">
            <v>00232213</v>
          </cell>
          <cell r="P64" t="str">
            <v>C.GERAL ADMINISTRACAO COMERCIO</v>
          </cell>
          <cell r="R64" t="str">
            <v>3157116</v>
          </cell>
          <cell r="S64" t="str">
            <v>19951031</v>
          </cell>
          <cell r="T64" t="str">
            <v>LISBOA</v>
          </cell>
          <cell r="U64" t="str">
            <v>9803</v>
          </cell>
          <cell r="V64" t="str">
            <v>S.NAC IND ENERGIA-SINDEL</v>
          </cell>
          <cell r="W64" t="str">
            <v>148717853</v>
          </cell>
          <cell r="X64" t="str">
            <v>3964</v>
          </cell>
          <cell r="Y64" t="str">
            <v>0.0</v>
          </cell>
          <cell r="Z64">
            <v>2</v>
          </cell>
          <cell r="AA64" t="str">
            <v>00</v>
          </cell>
          <cell r="AC64" t="str">
            <v>X</v>
          </cell>
          <cell r="AD64" t="str">
            <v>100</v>
          </cell>
          <cell r="AE64" t="str">
            <v>11265318882</v>
          </cell>
          <cell r="AF64" t="str">
            <v>02</v>
          </cell>
          <cell r="AG64" t="str">
            <v>19800701</v>
          </cell>
          <cell r="AH64" t="str">
            <v>DT.Adm.Corr.Antiguid</v>
          </cell>
          <cell r="AI64" t="str">
            <v>1</v>
          </cell>
          <cell r="AJ64" t="str">
            <v>ACTIVOS</v>
          </cell>
          <cell r="AK64" t="str">
            <v>AA</v>
          </cell>
          <cell r="AL64" t="str">
            <v>ACTIVO TEMP.INTEIRO</v>
          </cell>
          <cell r="AM64" t="str">
            <v>J100</v>
          </cell>
          <cell r="AN64" t="str">
            <v>EDPOutsourcing Comercial-N</v>
          </cell>
          <cell r="AO64" t="str">
            <v>J111</v>
          </cell>
          <cell r="AP64" t="str">
            <v>EDPOC-PRT-StCat</v>
          </cell>
          <cell r="AQ64" t="str">
            <v>40176811</v>
          </cell>
          <cell r="AR64" t="str">
            <v>70000022</v>
          </cell>
          <cell r="AS64" t="str">
            <v>014.</v>
          </cell>
          <cell r="AT64" t="str">
            <v>TECNICO COMERCIAL</v>
          </cell>
          <cell r="AU64" t="str">
            <v>4</v>
          </cell>
          <cell r="AV64" t="str">
            <v>00040428</v>
          </cell>
          <cell r="AW64" t="str">
            <v>J20506000810</v>
          </cell>
          <cell r="AX64" t="str">
            <v>OCGCC-GN-GESTÃO CREDITOS E COBRANÇA</v>
          </cell>
          <cell r="AY64" t="str">
            <v>68907502</v>
          </cell>
          <cell r="AZ64" t="str">
            <v>Gestão de Créditos e</v>
          </cell>
          <cell r="BA64" t="str">
            <v>6890</v>
          </cell>
          <cell r="BB64" t="str">
            <v>EDP Outsourcing Comercial</v>
          </cell>
          <cell r="BC64" t="str">
            <v>6890</v>
          </cell>
          <cell r="BD64" t="str">
            <v>6890</v>
          </cell>
          <cell r="BE64" t="str">
            <v>2800</v>
          </cell>
          <cell r="BF64" t="str">
            <v>6890</v>
          </cell>
          <cell r="BG64" t="str">
            <v>EDP Outsourcing Comercial,SA</v>
          </cell>
          <cell r="BH64" t="str">
            <v>1010</v>
          </cell>
          <cell r="BI64">
            <v>1432</v>
          </cell>
          <cell r="BJ64" t="str">
            <v>13</v>
          </cell>
          <cell r="BK64">
            <v>25</v>
          </cell>
          <cell r="BL64">
            <v>252.75</v>
          </cell>
          <cell r="BM64" t="str">
            <v>NÍVEL 4</v>
          </cell>
          <cell r="BN64" t="str">
            <v>00</v>
          </cell>
          <cell r="BO64" t="str">
            <v>07</v>
          </cell>
          <cell r="BP64" t="str">
            <v>20050101</v>
          </cell>
          <cell r="BQ64" t="str">
            <v>21</v>
          </cell>
          <cell r="BR64" t="str">
            <v>EVOLUCAO AUTOMATICA</v>
          </cell>
          <cell r="BS64" t="str">
            <v>20050101</v>
          </cell>
          <cell r="BW64">
            <v>0</v>
          </cell>
          <cell r="BX64">
            <v>0</v>
          </cell>
          <cell r="BY64">
            <v>0</v>
          </cell>
          <cell r="BZ64">
            <v>0</v>
          </cell>
          <cell r="CA64">
            <v>0</v>
          </cell>
          <cell r="CC64">
            <v>0</v>
          </cell>
          <cell r="CG64">
            <v>0</v>
          </cell>
          <cell r="CK64">
            <v>0</v>
          </cell>
          <cell r="CO64">
            <v>0</v>
          </cell>
          <cell r="CT64">
            <v>0</v>
          </cell>
          <cell r="CU64">
            <v>0</v>
          </cell>
          <cell r="CV64">
            <v>0</v>
          </cell>
          <cell r="CW64">
            <v>0</v>
          </cell>
          <cell r="CX64">
            <v>0</v>
          </cell>
          <cell r="CZ64">
            <v>0</v>
          </cell>
          <cell r="DC64">
            <v>0</v>
          </cell>
          <cell r="DF64">
            <v>0</v>
          </cell>
          <cell r="DI64">
            <v>0</v>
          </cell>
          <cell r="DK64">
            <v>0</v>
          </cell>
          <cell r="DL64">
            <v>0</v>
          </cell>
          <cell r="DN64" t="str">
            <v>21D11</v>
          </cell>
          <cell r="DO64" t="str">
            <v>Flex.T.Int."Escrit"</v>
          </cell>
          <cell r="DP64">
            <v>2</v>
          </cell>
          <cell r="DQ64">
            <v>100</v>
          </cell>
          <cell r="DR64" t="str">
            <v>PT01</v>
          </cell>
          <cell r="DT64" t="str">
            <v>00360051</v>
          </cell>
          <cell r="DU64" t="str">
            <v>CAIXA ECONOMICA MONTEPIO GERAL</v>
          </cell>
        </row>
        <row r="65">
          <cell r="A65" t="str">
            <v>257028</v>
          </cell>
          <cell r="B65" t="str">
            <v>Laura Antonia Leitão Ferreira</v>
          </cell>
          <cell r="C65" t="str">
            <v>1983</v>
          </cell>
          <cell r="D65">
            <v>22</v>
          </cell>
          <cell r="E65">
            <v>22</v>
          </cell>
          <cell r="F65" t="str">
            <v>19630501</v>
          </cell>
          <cell r="G65" t="str">
            <v>42</v>
          </cell>
          <cell r="H65" t="str">
            <v>1</v>
          </cell>
          <cell r="I65" t="str">
            <v>Casado</v>
          </cell>
          <cell r="J65" t="str">
            <v>feminino</v>
          </cell>
          <cell r="K65">
            <v>2</v>
          </cell>
          <cell r="L65" t="str">
            <v>Av Torres do Marco,11-4Dt-Fornos</v>
          </cell>
          <cell r="M65" t="str">
            <v>4630-000</v>
          </cell>
          <cell r="N65" t="str">
            <v>MARCO DE CANAVESES</v>
          </cell>
          <cell r="O65" t="str">
            <v>00110024</v>
          </cell>
          <cell r="P65" t="str">
            <v>CICLO ELEMENTAR (4.CLASSE)</v>
          </cell>
          <cell r="R65" t="str">
            <v>9417505</v>
          </cell>
          <cell r="S65" t="str">
            <v>20001122</v>
          </cell>
          <cell r="T65" t="str">
            <v>PORTO</v>
          </cell>
          <cell r="U65" t="str">
            <v>9804</v>
          </cell>
          <cell r="V65" t="str">
            <v>SIND ENERGIA - SINERGIA</v>
          </cell>
          <cell r="W65" t="str">
            <v>178551015</v>
          </cell>
          <cell r="X65" t="str">
            <v>1813</v>
          </cell>
          <cell r="Y65" t="str">
            <v>0.0</v>
          </cell>
          <cell r="Z65">
            <v>2</v>
          </cell>
          <cell r="AA65" t="str">
            <v>00</v>
          </cell>
          <cell r="AC65" t="str">
            <v>X</v>
          </cell>
          <cell r="AD65" t="str">
            <v>100</v>
          </cell>
          <cell r="AE65" t="str">
            <v>11219123893</v>
          </cell>
          <cell r="AF65" t="str">
            <v>02</v>
          </cell>
          <cell r="AG65" t="str">
            <v>19830901</v>
          </cell>
          <cell r="AH65" t="str">
            <v>DT.Adm.Corr.Antiguid</v>
          </cell>
          <cell r="AI65" t="str">
            <v>1</v>
          </cell>
          <cell r="AJ65" t="str">
            <v>ACTIVOS</v>
          </cell>
          <cell r="AK65" t="str">
            <v>AA</v>
          </cell>
          <cell r="AL65" t="str">
            <v>ACTIVO TEMP.INTEIRO</v>
          </cell>
          <cell r="AM65" t="str">
            <v>J100</v>
          </cell>
          <cell r="AN65" t="str">
            <v>EDPOutsourcing Comercial-N</v>
          </cell>
          <cell r="AO65" t="str">
            <v>J111</v>
          </cell>
          <cell r="AP65" t="str">
            <v>EDPOC-PRT-StCat</v>
          </cell>
          <cell r="AQ65" t="str">
            <v>40176817</v>
          </cell>
          <cell r="AR65" t="str">
            <v>70000060</v>
          </cell>
          <cell r="AS65" t="str">
            <v>025.</v>
          </cell>
          <cell r="AT65" t="str">
            <v>ESCRITURARIO COMERCIAL</v>
          </cell>
          <cell r="AU65" t="str">
            <v>4</v>
          </cell>
          <cell r="AV65" t="str">
            <v>00040428</v>
          </cell>
          <cell r="AW65" t="str">
            <v>J20506000810</v>
          </cell>
          <cell r="AX65" t="str">
            <v>OCGCC-GN-GESTÃO CREDITOS E COBRANÇA</v>
          </cell>
          <cell r="AY65" t="str">
            <v>68907502</v>
          </cell>
          <cell r="AZ65" t="str">
            <v>Gestão de Créditos e</v>
          </cell>
          <cell r="BA65" t="str">
            <v>6890</v>
          </cell>
          <cell r="BB65" t="str">
            <v>EDP Outsourcing Comercial</v>
          </cell>
          <cell r="BC65" t="str">
            <v>6890</v>
          </cell>
          <cell r="BD65" t="str">
            <v>6890</v>
          </cell>
          <cell r="BE65" t="str">
            <v>2800</v>
          </cell>
          <cell r="BF65" t="str">
            <v>6890</v>
          </cell>
          <cell r="BG65" t="str">
            <v>EDP Outsourcing Comercial,SA</v>
          </cell>
          <cell r="BH65" t="str">
            <v>1010</v>
          </cell>
          <cell r="BI65">
            <v>1247</v>
          </cell>
          <cell r="BJ65" t="str">
            <v>11</v>
          </cell>
          <cell r="BK65">
            <v>22</v>
          </cell>
          <cell r="BL65">
            <v>222.42</v>
          </cell>
          <cell r="BM65" t="str">
            <v>NÍVEL 5</v>
          </cell>
          <cell r="BN65" t="str">
            <v>00</v>
          </cell>
          <cell r="BO65" t="str">
            <v>08</v>
          </cell>
          <cell r="BP65" t="str">
            <v>20050101</v>
          </cell>
          <cell r="BQ65" t="str">
            <v>21</v>
          </cell>
          <cell r="BR65" t="str">
            <v>EVOLUCAO AUTOMATICA</v>
          </cell>
          <cell r="BS65" t="str">
            <v>20050101</v>
          </cell>
          <cell r="BW65">
            <v>0</v>
          </cell>
          <cell r="BX65">
            <v>0</v>
          </cell>
          <cell r="BY65">
            <v>0</v>
          </cell>
          <cell r="BZ65">
            <v>0</v>
          </cell>
          <cell r="CA65">
            <v>0</v>
          </cell>
          <cell r="CC65">
            <v>0</v>
          </cell>
          <cell r="CG65">
            <v>0</v>
          </cell>
          <cell r="CK65">
            <v>0</v>
          </cell>
          <cell r="CO65">
            <v>0</v>
          </cell>
          <cell r="CT65">
            <v>0</v>
          </cell>
          <cell r="CU65">
            <v>0</v>
          </cell>
          <cell r="CV65">
            <v>0</v>
          </cell>
          <cell r="CW65">
            <v>0</v>
          </cell>
          <cell r="CX65">
            <v>0</v>
          </cell>
          <cell r="CZ65">
            <v>0</v>
          </cell>
          <cell r="DC65">
            <v>0</v>
          </cell>
          <cell r="DF65">
            <v>0</v>
          </cell>
          <cell r="DI65">
            <v>0</v>
          </cell>
          <cell r="DK65">
            <v>0</v>
          </cell>
          <cell r="DL65">
            <v>0</v>
          </cell>
          <cell r="DN65" t="str">
            <v>21D11</v>
          </cell>
          <cell r="DO65" t="str">
            <v>Flex.T.Int."Escrit"</v>
          </cell>
          <cell r="DP65">
            <v>2</v>
          </cell>
          <cell r="DQ65">
            <v>100</v>
          </cell>
          <cell r="DR65" t="str">
            <v>PT01</v>
          </cell>
          <cell r="DT65" t="str">
            <v>00350438</v>
          </cell>
          <cell r="DU65" t="str">
            <v>CAIXA GERAL DE DEPOSITOS, SA</v>
          </cell>
        </row>
        <row r="66">
          <cell r="A66" t="str">
            <v>290068</v>
          </cell>
          <cell r="B66" t="str">
            <v>Jorge Urbano Silva Pereira</v>
          </cell>
          <cell r="C66" t="str">
            <v>1980</v>
          </cell>
          <cell r="D66">
            <v>25</v>
          </cell>
          <cell r="E66">
            <v>25</v>
          </cell>
          <cell r="F66" t="str">
            <v>19590713</v>
          </cell>
          <cell r="G66" t="str">
            <v>45</v>
          </cell>
          <cell r="H66" t="str">
            <v>1</v>
          </cell>
          <cell r="I66" t="str">
            <v>Casado</v>
          </cell>
          <cell r="J66" t="str">
            <v>masculino</v>
          </cell>
          <cell r="K66">
            <v>1</v>
          </cell>
          <cell r="L66" t="str">
            <v>R de Salgueiros, 965 - 2.     Canidelo</v>
          </cell>
          <cell r="M66" t="str">
            <v>4400-000</v>
          </cell>
          <cell r="N66" t="str">
            <v>VILA NOVA DE GAIA</v>
          </cell>
          <cell r="O66" t="str">
            <v>00777615</v>
          </cell>
          <cell r="P66" t="str">
            <v>CIENCIAS JURIDICAS</v>
          </cell>
          <cell r="R66" t="str">
            <v>3701406</v>
          </cell>
          <cell r="S66" t="str">
            <v>19970204</v>
          </cell>
          <cell r="T66" t="str">
            <v>LISBOA</v>
          </cell>
          <cell r="W66" t="str">
            <v>127616780</v>
          </cell>
          <cell r="X66" t="str">
            <v>3204</v>
          </cell>
          <cell r="Y66" t="str">
            <v>0.0</v>
          </cell>
          <cell r="Z66">
            <v>1</v>
          </cell>
          <cell r="AA66" t="str">
            <v>00</v>
          </cell>
          <cell r="AD66" t="str">
            <v>100</v>
          </cell>
          <cell r="AE66" t="str">
            <v>11320832138</v>
          </cell>
          <cell r="AF66" t="str">
            <v>02</v>
          </cell>
          <cell r="AG66" t="str">
            <v>19801018</v>
          </cell>
          <cell r="AH66" t="str">
            <v>DT.Adm.Corr.Antiguid</v>
          </cell>
          <cell r="AI66" t="str">
            <v>1</v>
          </cell>
          <cell r="AJ66" t="str">
            <v>ACTIVOS</v>
          </cell>
          <cell r="AK66" t="str">
            <v>AA</v>
          </cell>
          <cell r="AL66" t="str">
            <v>ACTIVO TEMP.INTEIRO</v>
          </cell>
          <cell r="AM66" t="str">
            <v>J100</v>
          </cell>
          <cell r="AN66" t="str">
            <v>EDPOutsourcing Comercial-N</v>
          </cell>
          <cell r="AO66" t="str">
            <v>J111</v>
          </cell>
          <cell r="AP66" t="str">
            <v>EDPOC-PRT-StCat</v>
          </cell>
          <cell r="AQ66" t="str">
            <v>40176804</v>
          </cell>
          <cell r="AR66" t="str">
            <v>70000041</v>
          </cell>
          <cell r="AS66" t="str">
            <v>01L1</v>
          </cell>
          <cell r="AT66" t="str">
            <v>LICENCIADO I</v>
          </cell>
          <cell r="AU66" t="str">
            <v>4</v>
          </cell>
          <cell r="AV66" t="str">
            <v>00040428</v>
          </cell>
          <cell r="AW66" t="str">
            <v>J20506000810</v>
          </cell>
          <cell r="AX66" t="str">
            <v>OCGCC-GN-GESTÃO CREDITOS E COBRANÇA</v>
          </cell>
          <cell r="AY66" t="str">
            <v>68907502</v>
          </cell>
          <cell r="AZ66" t="str">
            <v>Gestão de Créditos e</v>
          </cell>
          <cell r="BA66" t="str">
            <v>6890</v>
          </cell>
          <cell r="BB66" t="str">
            <v>EDP Outsourcing Comercial</v>
          </cell>
          <cell r="BC66" t="str">
            <v>6890</v>
          </cell>
          <cell r="BD66" t="str">
            <v>6890</v>
          </cell>
          <cell r="BE66" t="str">
            <v>2800</v>
          </cell>
          <cell r="BF66" t="str">
            <v>6890</v>
          </cell>
          <cell r="BG66" t="str">
            <v>EDP Outsourcing Comercial,SA</v>
          </cell>
          <cell r="BH66" t="str">
            <v>1010</v>
          </cell>
          <cell r="BI66">
            <v>1799</v>
          </cell>
          <cell r="BJ66" t="str">
            <v>F</v>
          </cell>
          <cell r="BK66">
            <v>25</v>
          </cell>
          <cell r="BL66">
            <v>252.75</v>
          </cell>
          <cell r="BM66" t="str">
            <v>LIC 1</v>
          </cell>
          <cell r="BN66" t="str">
            <v>01</v>
          </cell>
          <cell r="BO66" t="str">
            <v>F</v>
          </cell>
          <cell r="BP66" t="str">
            <v>20040101</v>
          </cell>
          <cell r="BQ66" t="str">
            <v>21</v>
          </cell>
          <cell r="BR66" t="str">
            <v>EVOLUCAO AUTOMATICA</v>
          </cell>
          <cell r="BS66" t="str">
            <v>20050101</v>
          </cell>
          <cell r="BW66">
            <v>0</v>
          </cell>
          <cell r="BX66">
            <v>0</v>
          </cell>
          <cell r="BY66">
            <v>0</v>
          </cell>
          <cell r="BZ66">
            <v>0</v>
          </cell>
          <cell r="CA66">
            <v>0</v>
          </cell>
          <cell r="CC66">
            <v>0</v>
          </cell>
          <cell r="CG66">
            <v>0</v>
          </cell>
          <cell r="CK66">
            <v>0</v>
          </cell>
          <cell r="CO66">
            <v>0</v>
          </cell>
          <cell r="CT66">
            <v>0</v>
          </cell>
          <cell r="CU66">
            <v>0</v>
          </cell>
          <cell r="CV66">
            <v>0</v>
          </cell>
          <cell r="CW66">
            <v>0</v>
          </cell>
          <cell r="CX66">
            <v>0</v>
          </cell>
          <cell r="CZ66">
            <v>0</v>
          </cell>
          <cell r="DC66">
            <v>0</v>
          </cell>
          <cell r="DF66">
            <v>0</v>
          </cell>
          <cell r="DI66">
            <v>0</v>
          </cell>
          <cell r="DK66">
            <v>0</v>
          </cell>
          <cell r="DL66">
            <v>0</v>
          </cell>
          <cell r="DN66" t="str">
            <v>21D11</v>
          </cell>
          <cell r="DO66" t="str">
            <v>Flex.T.Int."Escrit"</v>
          </cell>
          <cell r="DP66">
            <v>2</v>
          </cell>
          <cell r="DQ66">
            <v>100</v>
          </cell>
          <cell r="DR66" t="str">
            <v>PT01</v>
          </cell>
          <cell r="DT66" t="str">
            <v>00360051</v>
          </cell>
          <cell r="DU66" t="str">
            <v>CAIXA ECONOMICA MONTEPIO GERAL</v>
          </cell>
        </row>
        <row r="67">
          <cell r="A67" t="str">
            <v>190497</v>
          </cell>
          <cell r="B67" t="str">
            <v>Artur Ferreira Silva</v>
          </cell>
          <cell r="C67" t="str">
            <v>1980</v>
          </cell>
          <cell r="D67">
            <v>25</v>
          </cell>
          <cell r="E67">
            <v>25</v>
          </cell>
          <cell r="F67" t="str">
            <v>19521012</v>
          </cell>
          <cell r="G67" t="str">
            <v>52</v>
          </cell>
          <cell r="H67" t="str">
            <v>1</v>
          </cell>
          <cell r="I67" t="str">
            <v>Casado</v>
          </cell>
          <cell r="J67" t="str">
            <v>masculino</v>
          </cell>
          <cell r="K67">
            <v>2</v>
          </cell>
          <cell r="L67" t="str">
            <v>rua pontinha n.1418 -fornos</v>
          </cell>
          <cell r="M67" t="str">
            <v>4630-416</v>
          </cell>
          <cell r="N67" t="str">
            <v>MARCO DE CANAVESES</v>
          </cell>
          <cell r="O67" t="str">
            <v>00233243</v>
          </cell>
          <cell r="P67" t="str">
            <v>3.CICLO ENSINO BASICO</v>
          </cell>
          <cell r="R67" t="str">
            <v>3978441</v>
          </cell>
          <cell r="S67" t="str">
            <v>19940428</v>
          </cell>
          <cell r="T67" t="str">
            <v>PORTO</v>
          </cell>
          <cell r="W67" t="str">
            <v>160266351</v>
          </cell>
          <cell r="X67" t="str">
            <v>1813</v>
          </cell>
          <cell r="Y67" t="str">
            <v>60.0</v>
          </cell>
          <cell r="Z67">
            <v>2</v>
          </cell>
          <cell r="AA67" t="str">
            <v>00</v>
          </cell>
          <cell r="AC67" t="str">
            <v>X</v>
          </cell>
          <cell r="AD67" t="str">
            <v>100</v>
          </cell>
          <cell r="AE67" t="str">
            <v>11266224639</v>
          </cell>
          <cell r="AF67" t="str">
            <v>02</v>
          </cell>
          <cell r="AG67" t="str">
            <v>19800211</v>
          </cell>
          <cell r="AH67" t="str">
            <v>DT.Adm.Corr.Antiguid</v>
          </cell>
          <cell r="AI67" t="str">
            <v>1</v>
          </cell>
          <cell r="AJ67" t="str">
            <v>ACTIVOS</v>
          </cell>
          <cell r="AK67" t="str">
            <v>AA</v>
          </cell>
          <cell r="AL67" t="str">
            <v>ACTIVO TEMP.INTEIRO</v>
          </cell>
          <cell r="AM67" t="str">
            <v>J100</v>
          </cell>
          <cell r="AN67" t="str">
            <v>EDPOutsourcing Comercial-N</v>
          </cell>
          <cell r="AO67" t="str">
            <v>J111</v>
          </cell>
          <cell r="AP67" t="str">
            <v>EDPOC-PRT-StCat</v>
          </cell>
          <cell r="AQ67" t="str">
            <v>40176816</v>
          </cell>
          <cell r="AR67" t="str">
            <v>70000060</v>
          </cell>
          <cell r="AS67" t="str">
            <v>025.</v>
          </cell>
          <cell r="AT67" t="str">
            <v>ESCRITURARIO COMERCIAL</v>
          </cell>
          <cell r="AU67" t="str">
            <v>1</v>
          </cell>
          <cell r="AV67" t="str">
            <v>00040428</v>
          </cell>
          <cell r="AW67" t="str">
            <v>J20506000810</v>
          </cell>
          <cell r="AX67" t="str">
            <v>OCGCC-GN-GESTÃO CREDITOS E COBRANÇA</v>
          </cell>
          <cell r="AY67" t="str">
            <v>68907502</v>
          </cell>
          <cell r="AZ67" t="str">
            <v>Gestão de Créditos e</v>
          </cell>
          <cell r="BA67" t="str">
            <v>6890</v>
          </cell>
          <cell r="BB67" t="str">
            <v>EDP Outsourcing Comercial</v>
          </cell>
          <cell r="BC67" t="str">
            <v>6890</v>
          </cell>
          <cell r="BD67" t="str">
            <v>6890</v>
          </cell>
          <cell r="BE67" t="str">
            <v>2800</v>
          </cell>
          <cell r="BF67" t="str">
            <v>6890</v>
          </cell>
          <cell r="BG67" t="str">
            <v>EDP Outsourcing Comercial,SA</v>
          </cell>
          <cell r="BH67" t="str">
            <v>1010</v>
          </cell>
          <cell r="BI67">
            <v>1079</v>
          </cell>
          <cell r="BJ67" t="str">
            <v>09</v>
          </cell>
          <cell r="BK67">
            <v>25</v>
          </cell>
          <cell r="BL67">
            <v>252.75</v>
          </cell>
          <cell r="BM67" t="str">
            <v>NÍVEL 5</v>
          </cell>
          <cell r="BN67" t="str">
            <v>02</v>
          </cell>
          <cell r="BO67" t="str">
            <v>06</v>
          </cell>
          <cell r="BP67" t="str">
            <v>20030101</v>
          </cell>
          <cell r="BQ67" t="str">
            <v>21</v>
          </cell>
          <cell r="BR67" t="str">
            <v>EVOLUCAO AUTOMATICA</v>
          </cell>
          <cell r="BS67" t="str">
            <v>20050101</v>
          </cell>
          <cell r="BW67">
            <v>0</v>
          </cell>
          <cell r="BX67">
            <v>0</v>
          </cell>
          <cell r="BY67">
            <v>0</v>
          </cell>
          <cell r="BZ67">
            <v>0</v>
          </cell>
          <cell r="CA67">
            <v>0</v>
          </cell>
          <cell r="CC67">
            <v>0</v>
          </cell>
          <cell r="CG67">
            <v>0</v>
          </cell>
          <cell r="CK67">
            <v>0</v>
          </cell>
          <cell r="CO67">
            <v>0</v>
          </cell>
          <cell r="CT67">
            <v>0</v>
          </cell>
          <cell r="CU67">
            <v>0</v>
          </cell>
          <cell r="CV67">
            <v>0</v>
          </cell>
          <cell r="CW67">
            <v>0</v>
          </cell>
          <cell r="CX67">
            <v>0</v>
          </cell>
          <cell r="CZ67">
            <v>0</v>
          </cell>
          <cell r="DC67">
            <v>0</v>
          </cell>
          <cell r="DF67">
            <v>0</v>
          </cell>
          <cell r="DI67">
            <v>0</v>
          </cell>
          <cell r="DK67">
            <v>0</v>
          </cell>
          <cell r="DL67">
            <v>0</v>
          </cell>
          <cell r="DN67" t="str">
            <v>21D11</v>
          </cell>
          <cell r="DO67" t="str">
            <v>Flex.T.Int."Escrit"</v>
          </cell>
          <cell r="DP67">
            <v>2</v>
          </cell>
          <cell r="DQ67">
            <v>100</v>
          </cell>
          <cell r="DR67" t="str">
            <v>PT01</v>
          </cell>
          <cell r="DT67" t="str">
            <v>00350438</v>
          </cell>
          <cell r="DU67" t="str">
            <v>CAIXA GERAL DE DEPOSITOS, SA</v>
          </cell>
        </row>
        <row r="68">
          <cell r="A68" t="str">
            <v>302155</v>
          </cell>
          <cell r="B68" t="str">
            <v>Natalia Almeida Moreira</v>
          </cell>
          <cell r="C68" t="str">
            <v>1987</v>
          </cell>
          <cell r="D68">
            <v>18</v>
          </cell>
          <cell r="E68">
            <v>18</v>
          </cell>
          <cell r="F68" t="str">
            <v>19580821</v>
          </cell>
          <cell r="G68" t="str">
            <v>46</v>
          </cell>
          <cell r="H68" t="str">
            <v>0</v>
          </cell>
          <cell r="I68" t="str">
            <v>Solt.</v>
          </cell>
          <cell r="J68" t="str">
            <v>feminino</v>
          </cell>
          <cell r="K68">
            <v>0</v>
          </cell>
          <cell r="L68" t="str">
            <v>R da Costa N.67 Lug. da Lixa</v>
          </cell>
          <cell r="M68" t="str">
            <v>4515-029</v>
          </cell>
          <cell r="N68" t="str">
            <v>COVELO GDM</v>
          </cell>
          <cell r="O68" t="str">
            <v>00676203</v>
          </cell>
          <cell r="P68" t="str">
            <v>CONTABILIDADE E ADMINISTRACAO</v>
          </cell>
          <cell r="R68" t="str">
            <v>3927175</v>
          </cell>
          <cell r="S68" t="str">
            <v>19980922</v>
          </cell>
          <cell r="T68" t="str">
            <v>LISBOA</v>
          </cell>
          <cell r="U68" t="str">
            <v>9803</v>
          </cell>
          <cell r="V68" t="str">
            <v>S.NAC IND ENERGIA-SINDEL</v>
          </cell>
          <cell r="W68" t="str">
            <v>163019517</v>
          </cell>
          <cell r="X68" t="str">
            <v>1783</v>
          </cell>
          <cell r="Y68" t="str">
            <v>0.0</v>
          </cell>
          <cell r="Z68">
            <v>0</v>
          </cell>
          <cell r="AA68" t="str">
            <v>00</v>
          </cell>
          <cell r="AD68" t="str">
            <v>100</v>
          </cell>
          <cell r="AE68" t="str">
            <v>11267937734</v>
          </cell>
          <cell r="AF68" t="str">
            <v>02</v>
          </cell>
          <cell r="AG68" t="str">
            <v>19870401</v>
          </cell>
          <cell r="AH68" t="str">
            <v>DT.Adm.Corr.Antiguid</v>
          </cell>
          <cell r="AI68" t="str">
            <v>1</v>
          </cell>
          <cell r="AJ68" t="str">
            <v>ACTIVOS</v>
          </cell>
          <cell r="AK68" t="str">
            <v>AA</v>
          </cell>
          <cell r="AL68" t="str">
            <v>ACTIVO TEMP.INTEIRO</v>
          </cell>
          <cell r="AM68" t="str">
            <v>J100</v>
          </cell>
          <cell r="AN68" t="str">
            <v>EDPOutsourcing Comercial-N</v>
          </cell>
          <cell r="AO68" t="str">
            <v>J111</v>
          </cell>
          <cell r="AP68" t="str">
            <v>EDPOC-PRT-StCat</v>
          </cell>
          <cell r="AQ68" t="str">
            <v>40177240</v>
          </cell>
          <cell r="AR68" t="str">
            <v>70000038</v>
          </cell>
          <cell r="AS68" t="str">
            <v>01B2</v>
          </cell>
          <cell r="AT68" t="str">
            <v>BACHAREL II</v>
          </cell>
          <cell r="AU68" t="str">
            <v>4</v>
          </cell>
          <cell r="AV68" t="str">
            <v>00040447</v>
          </cell>
          <cell r="AW68" t="str">
            <v>J20600001410</v>
          </cell>
          <cell r="AX68" t="str">
            <v>ACTN-GA CONTACTOS TECNICOS NORTE</v>
          </cell>
          <cell r="AY68" t="str">
            <v>68908200</v>
          </cell>
          <cell r="AZ68" t="str">
            <v>GC - GA Gestão Conta</v>
          </cell>
          <cell r="BA68" t="str">
            <v>6890</v>
          </cell>
          <cell r="BB68" t="str">
            <v>EDP Outsourcing Comercial</v>
          </cell>
          <cell r="BC68" t="str">
            <v>6890</v>
          </cell>
          <cell r="BD68" t="str">
            <v>6890</v>
          </cell>
          <cell r="BE68" t="str">
            <v>2800</v>
          </cell>
          <cell r="BF68" t="str">
            <v>6890</v>
          </cell>
          <cell r="BG68" t="str">
            <v>EDP Outsourcing Comercial,SA</v>
          </cell>
          <cell r="BH68" t="str">
            <v>1010</v>
          </cell>
          <cell r="BI68">
            <v>2158</v>
          </cell>
          <cell r="BJ68" t="str">
            <v>I</v>
          </cell>
          <cell r="BK68">
            <v>18</v>
          </cell>
          <cell r="BL68">
            <v>181.98</v>
          </cell>
          <cell r="BM68" t="str">
            <v>BACH 2</v>
          </cell>
          <cell r="BN68" t="str">
            <v>01</v>
          </cell>
          <cell r="BO68" t="str">
            <v>I</v>
          </cell>
          <cell r="BP68" t="str">
            <v>20040101</v>
          </cell>
          <cell r="BQ68" t="str">
            <v>21</v>
          </cell>
          <cell r="BR68" t="str">
            <v>EVOLUCAO AUTOMATICA</v>
          </cell>
          <cell r="BS68" t="str">
            <v>20050101</v>
          </cell>
          <cell r="BW68">
            <v>0</v>
          </cell>
          <cell r="BX68">
            <v>21</v>
          </cell>
          <cell r="BY68">
            <v>491.4</v>
          </cell>
          <cell r="BZ68">
            <v>0</v>
          </cell>
          <cell r="CA68">
            <v>0</v>
          </cell>
          <cell r="CC68">
            <v>0</v>
          </cell>
          <cell r="CG68">
            <v>0</v>
          </cell>
          <cell r="CK68">
            <v>0</v>
          </cell>
          <cell r="CO68">
            <v>0</v>
          </cell>
          <cell r="CT68">
            <v>0</v>
          </cell>
          <cell r="CU68">
            <v>0</v>
          </cell>
          <cell r="CV68">
            <v>0</v>
          </cell>
          <cell r="CW68">
            <v>0</v>
          </cell>
          <cell r="CX68">
            <v>0</v>
          </cell>
          <cell r="CZ68">
            <v>0</v>
          </cell>
          <cell r="DC68">
            <v>0</v>
          </cell>
          <cell r="DF68">
            <v>0</v>
          </cell>
          <cell r="DI68">
            <v>0</v>
          </cell>
          <cell r="DK68">
            <v>0</v>
          </cell>
          <cell r="DL68">
            <v>0</v>
          </cell>
          <cell r="DN68" t="str">
            <v>50001</v>
          </cell>
          <cell r="DO68" t="str">
            <v>IHT_TEMPO INTEIRO</v>
          </cell>
          <cell r="DP68">
            <v>2</v>
          </cell>
          <cell r="DQ68">
            <v>100</v>
          </cell>
          <cell r="DR68" t="str">
            <v>PT01</v>
          </cell>
          <cell r="DT68" t="str">
            <v>00350590</v>
          </cell>
          <cell r="DU68" t="str">
            <v>CAIXA GERAL DE DEPOSITOS, SA</v>
          </cell>
        </row>
        <row r="69">
          <cell r="A69" t="str">
            <v>322130</v>
          </cell>
          <cell r="B69" t="str">
            <v>Rui Jorge Varandas Pereira</v>
          </cell>
          <cell r="C69" t="str">
            <v>1992</v>
          </cell>
          <cell r="D69">
            <v>13</v>
          </cell>
          <cell r="E69">
            <v>13</v>
          </cell>
          <cell r="F69" t="str">
            <v>19661220</v>
          </cell>
          <cell r="G69" t="str">
            <v>38</v>
          </cell>
          <cell r="H69" t="str">
            <v>1</v>
          </cell>
          <cell r="I69" t="str">
            <v>Casado</v>
          </cell>
          <cell r="J69" t="str">
            <v>masculino</v>
          </cell>
          <cell r="K69">
            <v>2</v>
          </cell>
          <cell r="L69" t="str">
            <v>R Almeida Garrett 94</v>
          </cell>
          <cell r="M69" t="str">
            <v>4420-026</v>
          </cell>
          <cell r="N69" t="str">
            <v>GONDOMAR</v>
          </cell>
          <cell r="O69" t="str">
            <v>00743415</v>
          </cell>
          <cell r="P69" t="str">
            <v>SISTEMAS DE ENERGIA ELECTRICA</v>
          </cell>
          <cell r="R69" t="str">
            <v>7269885</v>
          </cell>
          <cell r="S69" t="str">
            <v>19970703</v>
          </cell>
          <cell r="T69" t="str">
            <v>LISBOA</v>
          </cell>
          <cell r="W69" t="str">
            <v>192274503</v>
          </cell>
          <cell r="X69" t="str">
            <v>1783</v>
          </cell>
          <cell r="Y69" t="str">
            <v>0.0</v>
          </cell>
          <cell r="Z69">
            <v>3</v>
          </cell>
          <cell r="AA69" t="str">
            <v>00</v>
          </cell>
          <cell r="AC69" t="str">
            <v>X</v>
          </cell>
          <cell r="AD69" t="str">
            <v>100</v>
          </cell>
          <cell r="AE69" t="str">
            <v>11323251267</v>
          </cell>
          <cell r="AF69" t="str">
            <v>02</v>
          </cell>
          <cell r="AG69" t="str">
            <v>19920217</v>
          </cell>
          <cell r="AH69" t="str">
            <v>DT.Adm.Corr.Antiguid</v>
          </cell>
          <cell r="AI69" t="str">
            <v>1</v>
          </cell>
          <cell r="AJ69" t="str">
            <v>ACTIVOS</v>
          </cell>
          <cell r="AK69" t="str">
            <v>AA</v>
          </cell>
          <cell r="AL69" t="str">
            <v>ACTIVO TEMP.INTEIRO</v>
          </cell>
          <cell r="AM69" t="str">
            <v>J100</v>
          </cell>
          <cell r="AN69" t="str">
            <v>EDPOutsourcing Comercial-N</v>
          </cell>
          <cell r="AO69" t="str">
            <v>J111</v>
          </cell>
          <cell r="AP69" t="str">
            <v>EDPOC-PRT-StCat</v>
          </cell>
          <cell r="AQ69" t="str">
            <v>40177034</v>
          </cell>
          <cell r="AR69" t="str">
            <v>70000042</v>
          </cell>
          <cell r="AS69" t="str">
            <v>01L2</v>
          </cell>
          <cell r="AT69" t="str">
            <v>LICENCIADO II</v>
          </cell>
          <cell r="AU69" t="str">
            <v>4</v>
          </cell>
          <cell r="AV69" t="str">
            <v>00040447</v>
          </cell>
          <cell r="AW69" t="str">
            <v>J20600001410</v>
          </cell>
          <cell r="AX69" t="str">
            <v>ACTN-GA CONTACTOS TECNICOS NORTE</v>
          </cell>
          <cell r="AY69" t="str">
            <v>68908200</v>
          </cell>
          <cell r="AZ69" t="str">
            <v>GC - GA Gestão Conta</v>
          </cell>
          <cell r="BA69" t="str">
            <v>6890</v>
          </cell>
          <cell r="BB69" t="str">
            <v>EDP Outsourcing Comercial</v>
          </cell>
          <cell r="BC69" t="str">
            <v>6890</v>
          </cell>
          <cell r="BD69" t="str">
            <v>6890</v>
          </cell>
          <cell r="BE69" t="str">
            <v>2800</v>
          </cell>
          <cell r="BF69" t="str">
            <v>6890</v>
          </cell>
          <cell r="BG69" t="str">
            <v>EDP Outsourcing Comercial,SA</v>
          </cell>
          <cell r="BH69" t="str">
            <v>1010</v>
          </cell>
          <cell r="BI69">
            <v>2158</v>
          </cell>
          <cell r="BJ69" t="str">
            <v>I</v>
          </cell>
          <cell r="BK69">
            <v>13</v>
          </cell>
          <cell r="BL69">
            <v>131.43</v>
          </cell>
          <cell r="BM69" t="str">
            <v>LIC 2</v>
          </cell>
          <cell r="BN69" t="str">
            <v>02</v>
          </cell>
          <cell r="BO69" t="str">
            <v>I</v>
          </cell>
          <cell r="BP69" t="str">
            <v>20030101</v>
          </cell>
          <cell r="BQ69" t="str">
            <v>21</v>
          </cell>
          <cell r="BR69" t="str">
            <v>EVOLUCAO AUTOMATICA</v>
          </cell>
          <cell r="BS69" t="str">
            <v>20050101</v>
          </cell>
          <cell r="BW69">
            <v>0</v>
          </cell>
          <cell r="BX69">
            <v>21</v>
          </cell>
          <cell r="BY69">
            <v>507.03</v>
          </cell>
          <cell r="BZ69">
            <v>0</v>
          </cell>
          <cell r="CA69">
            <v>0</v>
          </cell>
          <cell r="CC69">
            <v>0</v>
          </cell>
          <cell r="CG69">
            <v>0</v>
          </cell>
          <cell r="CK69">
            <v>0</v>
          </cell>
          <cell r="CO69">
            <v>0</v>
          </cell>
          <cell r="CT69">
            <v>0</v>
          </cell>
          <cell r="CU69">
            <v>0</v>
          </cell>
          <cell r="CV69">
            <v>0</v>
          </cell>
          <cell r="CW69">
            <v>0</v>
          </cell>
          <cell r="CX69">
            <v>0</v>
          </cell>
          <cell r="CZ69">
            <v>0</v>
          </cell>
          <cell r="DC69">
            <v>0</v>
          </cell>
          <cell r="DD69" t="str">
            <v>1480</v>
          </cell>
          <cell r="DE69" t="str">
            <v>J</v>
          </cell>
          <cell r="DF69">
            <v>125</v>
          </cell>
          <cell r="DI69">
            <v>0</v>
          </cell>
          <cell r="DK69">
            <v>0</v>
          </cell>
          <cell r="DL69">
            <v>0</v>
          </cell>
          <cell r="DN69" t="str">
            <v>50001</v>
          </cell>
          <cell r="DO69" t="str">
            <v>IHT_TEMPO INTEIRO</v>
          </cell>
          <cell r="DP69">
            <v>2</v>
          </cell>
          <cell r="DQ69">
            <v>100</v>
          </cell>
          <cell r="DR69" t="str">
            <v>PT01</v>
          </cell>
          <cell r="DT69" t="str">
            <v>00330000</v>
          </cell>
          <cell r="DU69" t="str">
            <v>BANCO COMERCIAL PORTUGUES, SA</v>
          </cell>
        </row>
        <row r="70">
          <cell r="A70" t="str">
            <v>321672</v>
          </cell>
          <cell r="B70" t="str">
            <v>Paulo Jorge Maia Silva Bastos</v>
          </cell>
          <cell r="C70" t="str">
            <v>1987</v>
          </cell>
          <cell r="D70">
            <v>18</v>
          </cell>
          <cell r="E70">
            <v>18</v>
          </cell>
          <cell r="F70" t="str">
            <v>19660908</v>
          </cell>
          <cell r="G70" t="str">
            <v>38</v>
          </cell>
          <cell r="H70" t="str">
            <v>1</v>
          </cell>
          <cell r="I70" t="str">
            <v>Casado</v>
          </cell>
          <cell r="J70" t="str">
            <v>masculino</v>
          </cell>
          <cell r="K70">
            <v>1</v>
          </cell>
          <cell r="L70" t="str">
            <v>R da Travagem, 398</v>
          </cell>
          <cell r="M70" t="str">
            <v>4250-490</v>
          </cell>
          <cell r="N70" t="str">
            <v>PORTO</v>
          </cell>
          <cell r="O70" t="str">
            <v>00241062</v>
          </cell>
          <cell r="P70" t="str">
            <v>3. CICLO - ALINEA B)</v>
          </cell>
          <cell r="R70" t="str">
            <v>7338886</v>
          </cell>
          <cell r="S70" t="str">
            <v>20040109</v>
          </cell>
          <cell r="T70" t="str">
            <v>PORTO</v>
          </cell>
          <cell r="U70" t="str">
            <v>9804</v>
          </cell>
          <cell r="V70" t="str">
            <v>SIND ENERGIA - SINERGIA</v>
          </cell>
          <cell r="W70" t="str">
            <v>183871189</v>
          </cell>
          <cell r="X70" t="str">
            <v>3387</v>
          </cell>
          <cell r="Y70" t="str">
            <v>0.0</v>
          </cell>
          <cell r="Z70">
            <v>1</v>
          </cell>
          <cell r="AA70" t="str">
            <v>00</v>
          </cell>
          <cell r="AC70" t="str">
            <v>X</v>
          </cell>
          <cell r="AD70" t="str">
            <v>100</v>
          </cell>
          <cell r="AE70" t="str">
            <v>11323392108</v>
          </cell>
          <cell r="AF70" t="str">
            <v>02</v>
          </cell>
          <cell r="AG70" t="str">
            <v>19870801</v>
          </cell>
          <cell r="AH70" t="str">
            <v>DT.Adm.Corr.Antiguid</v>
          </cell>
          <cell r="AI70" t="str">
            <v>1</v>
          </cell>
          <cell r="AJ70" t="str">
            <v>ACTIVOS</v>
          </cell>
          <cell r="AK70" t="str">
            <v>AA</v>
          </cell>
          <cell r="AL70" t="str">
            <v>ACTIVO TEMP.INTEIRO</v>
          </cell>
          <cell r="AM70" t="str">
            <v>J100</v>
          </cell>
          <cell r="AN70" t="str">
            <v>EDPOutsourcing Comercial-N</v>
          </cell>
          <cell r="AO70" t="str">
            <v>J111</v>
          </cell>
          <cell r="AP70" t="str">
            <v>EDPOC-PRT-StCat</v>
          </cell>
          <cell r="AQ70" t="str">
            <v>40177250</v>
          </cell>
          <cell r="AR70" t="str">
            <v>70000060</v>
          </cell>
          <cell r="AS70" t="str">
            <v>025.</v>
          </cell>
          <cell r="AT70" t="str">
            <v>ESCRITURARIO COMERCIAL</v>
          </cell>
          <cell r="AU70" t="str">
            <v>4</v>
          </cell>
          <cell r="AV70" t="str">
            <v>00040533</v>
          </cell>
          <cell r="AW70" t="str">
            <v>J20600001210</v>
          </cell>
          <cell r="AX70" t="str">
            <v>ACCN-CONTACTOS COMERCIAIS NORTE</v>
          </cell>
          <cell r="AY70" t="str">
            <v>68908200</v>
          </cell>
          <cell r="AZ70" t="str">
            <v>GC - GA Gestão Conta</v>
          </cell>
          <cell r="BA70" t="str">
            <v>6890</v>
          </cell>
          <cell r="BB70" t="str">
            <v>EDP Outsourcing Comercial</v>
          </cell>
          <cell r="BC70" t="str">
            <v>6890</v>
          </cell>
          <cell r="BD70" t="str">
            <v>6890</v>
          </cell>
          <cell r="BE70" t="str">
            <v>2800</v>
          </cell>
          <cell r="BF70" t="str">
            <v>6890</v>
          </cell>
          <cell r="BG70" t="str">
            <v>EDP Outsourcing Comercial,SA</v>
          </cell>
          <cell r="BH70" t="str">
            <v>1010</v>
          </cell>
          <cell r="BI70">
            <v>1247</v>
          </cell>
          <cell r="BJ70" t="str">
            <v>11</v>
          </cell>
          <cell r="BK70">
            <v>18</v>
          </cell>
          <cell r="BL70">
            <v>181.98</v>
          </cell>
          <cell r="BM70" t="str">
            <v>NÍVEL 5</v>
          </cell>
          <cell r="BN70" t="str">
            <v>00</v>
          </cell>
          <cell r="BO70" t="str">
            <v>08</v>
          </cell>
          <cell r="BP70" t="str">
            <v>20050101</v>
          </cell>
          <cell r="BQ70" t="str">
            <v>21</v>
          </cell>
          <cell r="BR70" t="str">
            <v>EVOLUCAO AUTOMATICA</v>
          </cell>
          <cell r="BS70" t="str">
            <v>20050101</v>
          </cell>
          <cell r="BW70">
            <v>0</v>
          </cell>
          <cell r="BX70">
            <v>0</v>
          </cell>
          <cell r="BY70">
            <v>0</v>
          </cell>
          <cell r="BZ70">
            <v>0</v>
          </cell>
          <cell r="CA70">
            <v>0</v>
          </cell>
          <cell r="CC70">
            <v>0</v>
          </cell>
          <cell r="CG70">
            <v>0</v>
          </cell>
          <cell r="CK70">
            <v>0</v>
          </cell>
          <cell r="CO70">
            <v>0</v>
          </cell>
          <cell r="CT70">
            <v>0</v>
          </cell>
          <cell r="CU70">
            <v>0</v>
          </cell>
          <cell r="CV70">
            <v>0</v>
          </cell>
          <cell r="CW70">
            <v>0</v>
          </cell>
          <cell r="CX70">
            <v>0</v>
          </cell>
          <cell r="CZ70">
            <v>0</v>
          </cell>
          <cell r="DC70">
            <v>0</v>
          </cell>
          <cell r="DF70">
            <v>0</v>
          </cell>
          <cell r="DI70">
            <v>0</v>
          </cell>
          <cell r="DK70">
            <v>0</v>
          </cell>
          <cell r="DL70">
            <v>0</v>
          </cell>
          <cell r="DN70" t="str">
            <v>21D11</v>
          </cell>
          <cell r="DO70" t="str">
            <v>Flex.T.Int."Escrit"</v>
          </cell>
          <cell r="DP70">
            <v>2</v>
          </cell>
          <cell r="DQ70">
            <v>100</v>
          </cell>
          <cell r="DR70" t="str">
            <v>PT01</v>
          </cell>
          <cell r="DT70" t="str">
            <v>00330000</v>
          </cell>
          <cell r="DU70" t="str">
            <v>BANCO COMERCIAL PORTUGUES, SA</v>
          </cell>
        </row>
        <row r="71">
          <cell r="A71" t="str">
            <v>289175</v>
          </cell>
          <cell r="B71" t="str">
            <v>Antonio Oliveira</v>
          </cell>
          <cell r="C71" t="str">
            <v>1982</v>
          </cell>
          <cell r="D71">
            <v>23</v>
          </cell>
          <cell r="E71">
            <v>23</v>
          </cell>
          <cell r="F71" t="str">
            <v>19580126</v>
          </cell>
          <cell r="G71" t="str">
            <v>47</v>
          </cell>
          <cell r="H71" t="str">
            <v>1</v>
          </cell>
          <cell r="I71" t="str">
            <v>Casado</v>
          </cell>
          <cell r="J71" t="str">
            <v>masculino</v>
          </cell>
          <cell r="K71">
            <v>1</v>
          </cell>
          <cell r="L71" t="str">
            <v>R João Paulo II, 350 - Argoncilhe</v>
          </cell>
          <cell r="M71" t="str">
            <v>4505-135</v>
          </cell>
          <cell r="N71" t="str">
            <v>ARGONCILHE</v>
          </cell>
          <cell r="O71" t="str">
            <v>00735706</v>
          </cell>
          <cell r="P71" t="str">
            <v>FILOSOFIA</v>
          </cell>
          <cell r="R71" t="str">
            <v>3586427</v>
          </cell>
          <cell r="S71" t="str">
            <v>19980805</v>
          </cell>
          <cell r="T71" t="str">
            <v>LISBOA</v>
          </cell>
          <cell r="U71" t="str">
            <v>9803</v>
          </cell>
          <cell r="V71" t="str">
            <v>S.NAC IND ENERGIA-SINDEL</v>
          </cell>
          <cell r="W71" t="str">
            <v>110868013</v>
          </cell>
          <cell r="X71" t="str">
            <v>3441</v>
          </cell>
          <cell r="Y71" t="str">
            <v>0.0</v>
          </cell>
          <cell r="Z71">
            <v>1</v>
          </cell>
          <cell r="AA71" t="str">
            <v>00</v>
          </cell>
          <cell r="AD71" t="str">
            <v>100</v>
          </cell>
          <cell r="AE71" t="str">
            <v>11266015007</v>
          </cell>
          <cell r="AF71" t="str">
            <v>02</v>
          </cell>
          <cell r="AG71" t="str">
            <v>19821128</v>
          </cell>
          <cell r="AH71" t="str">
            <v>DT.Adm.Corr.Antiguid</v>
          </cell>
          <cell r="AI71" t="str">
            <v>1</v>
          </cell>
          <cell r="AJ71" t="str">
            <v>ACTIVOS</v>
          </cell>
          <cell r="AK71" t="str">
            <v>AA</v>
          </cell>
          <cell r="AL71" t="str">
            <v>ACTIVO TEMP.INTEIRO</v>
          </cell>
          <cell r="AM71" t="str">
            <v>J100</v>
          </cell>
          <cell r="AN71" t="str">
            <v>EDPOutsourcing Comercial-N</v>
          </cell>
          <cell r="AO71" t="str">
            <v>J111</v>
          </cell>
          <cell r="AP71" t="str">
            <v>EDPOC-PRT-StCat</v>
          </cell>
          <cell r="AQ71" t="str">
            <v>40177035</v>
          </cell>
          <cell r="AR71" t="str">
            <v>70000041</v>
          </cell>
          <cell r="AS71" t="str">
            <v>01L1</v>
          </cell>
          <cell r="AT71" t="str">
            <v>LICENCIADO I</v>
          </cell>
          <cell r="AU71" t="str">
            <v>4</v>
          </cell>
          <cell r="AV71" t="str">
            <v>00040533</v>
          </cell>
          <cell r="AW71" t="str">
            <v>J20600001210</v>
          </cell>
          <cell r="AX71" t="str">
            <v>ACCN-CONTACTOS COMERCIAIS NORTE</v>
          </cell>
          <cell r="AY71" t="str">
            <v>68908200</v>
          </cell>
          <cell r="AZ71" t="str">
            <v>GC - GA Gestão Conta</v>
          </cell>
          <cell r="BA71" t="str">
            <v>6890</v>
          </cell>
          <cell r="BB71" t="str">
            <v>EDP Outsourcing Comercial</v>
          </cell>
          <cell r="BC71" t="str">
            <v>6890</v>
          </cell>
          <cell r="BD71" t="str">
            <v>6890</v>
          </cell>
          <cell r="BE71" t="str">
            <v>2800</v>
          </cell>
          <cell r="BF71" t="str">
            <v>6890</v>
          </cell>
          <cell r="BG71" t="str">
            <v>EDP Outsourcing Comercial,SA</v>
          </cell>
          <cell r="BH71" t="str">
            <v>1010</v>
          </cell>
          <cell r="BI71">
            <v>1799</v>
          </cell>
          <cell r="BJ71" t="str">
            <v>F</v>
          </cell>
          <cell r="BK71">
            <v>23</v>
          </cell>
          <cell r="BL71">
            <v>232.53</v>
          </cell>
          <cell r="BM71" t="str">
            <v>LIC 1</v>
          </cell>
          <cell r="BN71" t="str">
            <v>01</v>
          </cell>
          <cell r="BO71" t="str">
            <v>F</v>
          </cell>
          <cell r="BP71" t="str">
            <v>20040101</v>
          </cell>
          <cell r="BQ71" t="str">
            <v>21</v>
          </cell>
          <cell r="BR71" t="str">
            <v>EVOLUCAO AUTOMATICA</v>
          </cell>
          <cell r="BS71" t="str">
            <v>20050101</v>
          </cell>
          <cell r="BW71">
            <v>0</v>
          </cell>
          <cell r="BX71">
            <v>0</v>
          </cell>
          <cell r="BY71">
            <v>0</v>
          </cell>
          <cell r="BZ71">
            <v>0</v>
          </cell>
          <cell r="CA71">
            <v>0</v>
          </cell>
          <cell r="CC71">
            <v>0</v>
          </cell>
          <cell r="CG71">
            <v>0</v>
          </cell>
          <cell r="CK71">
            <v>0</v>
          </cell>
          <cell r="CO71">
            <v>0</v>
          </cell>
          <cell r="CT71">
            <v>0</v>
          </cell>
          <cell r="CU71">
            <v>0</v>
          </cell>
          <cell r="CV71">
            <v>0</v>
          </cell>
          <cell r="CW71">
            <v>0</v>
          </cell>
          <cell r="CX71">
            <v>0</v>
          </cell>
          <cell r="CZ71">
            <v>0</v>
          </cell>
          <cell r="DC71">
            <v>0</v>
          </cell>
          <cell r="DF71">
            <v>0</v>
          </cell>
          <cell r="DI71">
            <v>0</v>
          </cell>
          <cell r="DK71">
            <v>0</v>
          </cell>
          <cell r="DL71">
            <v>0</v>
          </cell>
          <cell r="DN71" t="str">
            <v>21D11</v>
          </cell>
          <cell r="DO71" t="str">
            <v>Flex.T.Int."Escrit"</v>
          </cell>
          <cell r="DP71">
            <v>2</v>
          </cell>
          <cell r="DQ71">
            <v>100</v>
          </cell>
          <cell r="DR71" t="str">
            <v>PT01</v>
          </cell>
          <cell r="DT71" t="str">
            <v>00300274</v>
          </cell>
          <cell r="DU71" t="str">
            <v>BANCO SANTANDER PORTUGAL, SA</v>
          </cell>
        </row>
        <row r="72">
          <cell r="A72" t="str">
            <v>324469</v>
          </cell>
          <cell r="B72" t="str">
            <v>Sita Pereira Carvalho Moreira da Silva</v>
          </cell>
          <cell r="C72" t="str">
            <v>1994</v>
          </cell>
          <cell r="D72">
            <v>11</v>
          </cell>
          <cell r="E72">
            <v>11</v>
          </cell>
          <cell r="F72" t="str">
            <v>19680205</v>
          </cell>
          <cell r="G72" t="str">
            <v>37</v>
          </cell>
          <cell r="H72" t="str">
            <v>1</v>
          </cell>
          <cell r="I72" t="str">
            <v>Casado</v>
          </cell>
          <cell r="J72" t="str">
            <v>feminino</v>
          </cell>
          <cell r="K72">
            <v>2</v>
          </cell>
          <cell r="L72" t="str">
            <v>Av. Meneres, 234-B4-3-DTO</v>
          </cell>
          <cell r="M72" t="str">
            <v>4450-189</v>
          </cell>
          <cell r="N72" t="str">
            <v>MATOSINHOS</v>
          </cell>
          <cell r="O72" t="str">
            <v>00743301</v>
          </cell>
          <cell r="P72" t="str">
            <v>E.ELECTROTECNICA COMPUTADORES</v>
          </cell>
          <cell r="R72" t="str">
            <v>7742363</v>
          </cell>
          <cell r="S72" t="str">
            <v>20020910</v>
          </cell>
          <cell r="T72" t="str">
            <v>LISBOA</v>
          </cell>
          <cell r="W72" t="str">
            <v>189077913</v>
          </cell>
          <cell r="X72" t="str">
            <v>1821</v>
          </cell>
          <cell r="Y72" t="str">
            <v>0.0</v>
          </cell>
          <cell r="Z72">
            <v>2</v>
          </cell>
          <cell r="AA72" t="str">
            <v>00</v>
          </cell>
          <cell r="AC72" t="str">
            <v>X</v>
          </cell>
          <cell r="AD72" t="str">
            <v>100</v>
          </cell>
          <cell r="AE72" t="str">
            <v>11323926931</v>
          </cell>
          <cell r="AF72" t="str">
            <v>02</v>
          </cell>
          <cell r="AG72" t="str">
            <v>19940523</v>
          </cell>
          <cell r="AH72" t="str">
            <v>DT.Adm.Corr.Antiguid</v>
          </cell>
          <cell r="AI72" t="str">
            <v>1</v>
          </cell>
          <cell r="AJ72" t="str">
            <v>ACTIVOS</v>
          </cell>
          <cell r="AK72" t="str">
            <v>AA</v>
          </cell>
          <cell r="AL72" t="str">
            <v>ACTIVO TEMP.INTEIRO</v>
          </cell>
          <cell r="AM72" t="str">
            <v>J100</v>
          </cell>
          <cell r="AN72" t="str">
            <v>EDPOutsourcing Comercial-N</v>
          </cell>
          <cell r="AO72" t="str">
            <v>J111</v>
          </cell>
          <cell r="AP72" t="str">
            <v>EDPOC-PRT-StCat</v>
          </cell>
          <cell r="AQ72" t="str">
            <v>40177036</v>
          </cell>
          <cell r="AR72" t="str">
            <v>70000041</v>
          </cell>
          <cell r="AS72" t="str">
            <v>01L1</v>
          </cell>
          <cell r="AT72" t="str">
            <v>LICENCIADO I</v>
          </cell>
          <cell r="AU72" t="str">
            <v>4</v>
          </cell>
          <cell r="AV72" t="str">
            <v>00040533</v>
          </cell>
          <cell r="AW72" t="str">
            <v>J20600001210</v>
          </cell>
          <cell r="AX72" t="str">
            <v>ACCN-CONTACTOS COMERCIAIS NORTE</v>
          </cell>
          <cell r="AY72" t="str">
            <v>68908200</v>
          </cell>
          <cell r="AZ72" t="str">
            <v>GC - GA Gestão Conta</v>
          </cell>
          <cell r="BA72" t="str">
            <v>6890</v>
          </cell>
          <cell r="BB72" t="str">
            <v>EDP Outsourcing Comercial</v>
          </cell>
          <cell r="BC72" t="str">
            <v>6890</v>
          </cell>
          <cell r="BD72" t="str">
            <v>6890</v>
          </cell>
          <cell r="BE72" t="str">
            <v>2800</v>
          </cell>
          <cell r="BF72" t="str">
            <v>6890</v>
          </cell>
          <cell r="BG72" t="str">
            <v>EDP Outsourcing Comercial,SA</v>
          </cell>
          <cell r="BH72" t="str">
            <v>1010</v>
          </cell>
          <cell r="BI72">
            <v>2034</v>
          </cell>
          <cell r="BJ72" t="str">
            <v>H</v>
          </cell>
          <cell r="BK72">
            <v>11</v>
          </cell>
          <cell r="BL72">
            <v>111.21</v>
          </cell>
          <cell r="BM72" t="str">
            <v>LIC 1</v>
          </cell>
          <cell r="BN72" t="str">
            <v>00</v>
          </cell>
          <cell r="BO72" t="str">
            <v>H</v>
          </cell>
          <cell r="BP72" t="str">
            <v>20050101</v>
          </cell>
          <cell r="BQ72" t="str">
            <v>21</v>
          </cell>
          <cell r="BR72" t="str">
            <v>EVOLUCAO AUTOMATICA</v>
          </cell>
          <cell r="BS72" t="str">
            <v>20050101</v>
          </cell>
          <cell r="BW72">
            <v>0</v>
          </cell>
          <cell r="BX72">
            <v>0</v>
          </cell>
          <cell r="BY72">
            <v>0</v>
          </cell>
          <cell r="BZ72">
            <v>0</v>
          </cell>
          <cell r="CA72">
            <v>0</v>
          </cell>
          <cell r="CC72">
            <v>0</v>
          </cell>
          <cell r="CG72">
            <v>0</v>
          </cell>
          <cell r="CK72">
            <v>0</v>
          </cell>
          <cell r="CO72">
            <v>0</v>
          </cell>
          <cell r="CT72">
            <v>0</v>
          </cell>
          <cell r="CU72">
            <v>0</v>
          </cell>
          <cell r="CV72">
            <v>0</v>
          </cell>
          <cell r="CW72">
            <v>0</v>
          </cell>
          <cell r="CX72">
            <v>0</v>
          </cell>
          <cell r="CZ72">
            <v>0</v>
          </cell>
          <cell r="DC72">
            <v>0</v>
          </cell>
          <cell r="DF72">
            <v>0</v>
          </cell>
          <cell r="DI72">
            <v>0</v>
          </cell>
          <cell r="DK72">
            <v>0</v>
          </cell>
          <cell r="DL72">
            <v>0</v>
          </cell>
          <cell r="DN72" t="str">
            <v>21D11</v>
          </cell>
          <cell r="DO72" t="str">
            <v>Flex.T.Int."Escrit"</v>
          </cell>
          <cell r="DP72">
            <v>2</v>
          </cell>
          <cell r="DQ72">
            <v>100</v>
          </cell>
          <cell r="DR72" t="str">
            <v>PT01</v>
          </cell>
          <cell r="DT72" t="str">
            <v>00300001</v>
          </cell>
          <cell r="DU72" t="str">
            <v>BANCO SANTANDER PORTUGAL, SA</v>
          </cell>
        </row>
        <row r="73">
          <cell r="A73" t="str">
            <v>268100</v>
          </cell>
          <cell r="B73" t="str">
            <v>Maria Emilia Ribeiro Vale Guimarães</v>
          </cell>
          <cell r="C73" t="str">
            <v>1984</v>
          </cell>
          <cell r="D73">
            <v>21</v>
          </cell>
          <cell r="E73">
            <v>0</v>
          </cell>
          <cell r="F73" t="str">
            <v>19541105</v>
          </cell>
          <cell r="G73" t="str">
            <v>50</v>
          </cell>
          <cell r="H73" t="str">
            <v>0</v>
          </cell>
          <cell r="I73" t="str">
            <v>Solt.</v>
          </cell>
          <cell r="J73" t="str">
            <v>feminino</v>
          </cell>
          <cell r="K73">
            <v>0</v>
          </cell>
          <cell r="L73" t="str">
            <v>Av Nuno Alvares Pereira, 730</v>
          </cell>
          <cell r="M73" t="str">
            <v>4150-000</v>
          </cell>
          <cell r="N73" t="str">
            <v>PORTO</v>
          </cell>
          <cell r="O73" t="str">
            <v>00743205</v>
          </cell>
          <cell r="P73" t="str">
            <v>ENG. ELECTROTECNICA</v>
          </cell>
          <cell r="R73" t="str">
            <v>3145177</v>
          </cell>
          <cell r="S73" t="str">
            <v>20040329</v>
          </cell>
          <cell r="T73" t="str">
            <v>PORTO</v>
          </cell>
          <cell r="W73" t="str">
            <v>163523215</v>
          </cell>
          <cell r="X73" t="str">
            <v>3182</v>
          </cell>
          <cell r="Y73" t="str">
            <v>0.0</v>
          </cell>
          <cell r="Z73">
            <v>0</v>
          </cell>
          <cell r="AA73" t="str">
            <v>00</v>
          </cell>
          <cell r="AD73" t="str">
            <v>100</v>
          </cell>
          <cell r="AE73" t="str">
            <v>10293355413</v>
          </cell>
          <cell r="AF73" t="str">
            <v>02</v>
          </cell>
          <cell r="AG73" t="str">
            <v>19840611</v>
          </cell>
          <cell r="AH73" t="str">
            <v>DT.Adm.Corr.Antiguid</v>
          </cell>
          <cell r="AI73" t="str">
            <v>1</v>
          </cell>
          <cell r="AJ73" t="str">
            <v>ACTIVOS</v>
          </cell>
          <cell r="AK73" t="str">
            <v>AA</v>
          </cell>
          <cell r="AL73" t="str">
            <v>ACTIVO TEMP.INTEIRO</v>
          </cell>
          <cell r="AM73" t="str">
            <v>J100</v>
          </cell>
          <cell r="AN73" t="str">
            <v>EDPOutsourcing Comercial-N</v>
          </cell>
          <cell r="AO73" t="str">
            <v>J112</v>
          </cell>
          <cell r="AP73" t="str">
            <v>EDPOC-PRT-A Hrc</v>
          </cell>
          <cell r="AQ73" t="str">
            <v>40177587</v>
          </cell>
          <cell r="AR73" t="str">
            <v>70000039</v>
          </cell>
          <cell r="AS73" t="str">
            <v>01C0</v>
          </cell>
          <cell r="AT73" t="str">
            <v>CONSULTOR</v>
          </cell>
          <cell r="AU73" t="str">
            <v>1</v>
          </cell>
          <cell r="AV73" t="str">
            <v>00041801</v>
          </cell>
          <cell r="AW73" t="str">
            <v>J20100000610</v>
          </cell>
          <cell r="AX73" t="str">
            <v>CAGR-GESTOR DE RELAÇÃO</v>
          </cell>
          <cell r="AY73" t="str">
            <v>68900100</v>
          </cell>
          <cell r="AZ73" t="str">
            <v>Orgãos Sociais</v>
          </cell>
          <cell r="BA73" t="str">
            <v>6890</v>
          </cell>
          <cell r="BB73" t="str">
            <v>EDP Outsourcing Comercial</v>
          </cell>
          <cell r="BC73" t="str">
            <v>6890</v>
          </cell>
          <cell r="BD73" t="str">
            <v>6890</v>
          </cell>
          <cell r="BE73" t="str">
            <v>2800</v>
          </cell>
          <cell r="BF73" t="str">
            <v>6890</v>
          </cell>
          <cell r="BG73" t="str">
            <v>EDP Outsourcing Comercial,SA</v>
          </cell>
          <cell r="BH73" t="str">
            <v>1010</v>
          </cell>
          <cell r="BI73">
            <v>5194</v>
          </cell>
          <cell r="BJ73" t="str">
            <v>W2</v>
          </cell>
          <cell r="BK73">
            <v>0</v>
          </cell>
          <cell r="BL73">
            <v>0</v>
          </cell>
          <cell r="BM73" t="str">
            <v>CONSULT</v>
          </cell>
          <cell r="BN73" t="str">
            <v>00</v>
          </cell>
          <cell r="BO73" t="str">
            <v>W2</v>
          </cell>
          <cell r="BQ73" t="str">
            <v>35</v>
          </cell>
          <cell r="BR73" t="str">
            <v>TRANSFERENCIA</v>
          </cell>
          <cell r="BS73" t="str">
            <v>20050101</v>
          </cell>
          <cell r="BW73">
            <v>0</v>
          </cell>
          <cell r="BX73">
            <v>0</v>
          </cell>
          <cell r="BY73">
            <v>0</v>
          </cell>
          <cell r="BZ73">
            <v>0</v>
          </cell>
          <cell r="CA73">
            <v>0</v>
          </cell>
          <cell r="CC73">
            <v>0</v>
          </cell>
          <cell r="CG73">
            <v>0</v>
          </cell>
          <cell r="CK73">
            <v>0</v>
          </cell>
          <cell r="CO73">
            <v>0</v>
          </cell>
          <cell r="CT73">
            <v>0</v>
          </cell>
          <cell r="CU73">
            <v>0</v>
          </cell>
          <cell r="CV73">
            <v>0</v>
          </cell>
          <cell r="CW73">
            <v>0</v>
          </cell>
          <cell r="CX73">
            <v>0</v>
          </cell>
          <cell r="CZ73">
            <v>0</v>
          </cell>
          <cell r="DC73">
            <v>0</v>
          </cell>
          <cell r="DF73">
            <v>0</v>
          </cell>
          <cell r="DI73">
            <v>0</v>
          </cell>
          <cell r="DK73">
            <v>0</v>
          </cell>
          <cell r="DL73">
            <v>0</v>
          </cell>
          <cell r="DN73" t="str">
            <v>50001</v>
          </cell>
          <cell r="DO73" t="str">
            <v>IHT_TEMPO INTEIRO</v>
          </cell>
          <cell r="DP73">
            <v>9</v>
          </cell>
          <cell r="DQ73">
            <v>100</v>
          </cell>
          <cell r="DR73" t="str">
            <v>PT01</v>
          </cell>
          <cell r="DT73" t="str">
            <v>00100000</v>
          </cell>
          <cell r="DU73" t="str">
            <v>BANCO BPI, SA</v>
          </cell>
        </row>
        <row r="74">
          <cell r="A74" t="str">
            <v>119920</v>
          </cell>
          <cell r="B74" t="str">
            <v>Augusto Antonio Craveiro Silva</v>
          </cell>
          <cell r="C74" t="str">
            <v>1968</v>
          </cell>
          <cell r="D74">
            <v>37</v>
          </cell>
          <cell r="E74">
            <v>37</v>
          </cell>
          <cell r="F74" t="str">
            <v>19420819</v>
          </cell>
          <cell r="G74" t="str">
            <v>62</v>
          </cell>
          <cell r="H74" t="str">
            <v>1</v>
          </cell>
          <cell r="I74" t="str">
            <v>Casado</v>
          </cell>
          <cell r="J74" t="str">
            <v>masculino</v>
          </cell>
          <cell r="K74">
            <v>1</v>
          </cell>
          <cell r="L74" t="str">
            <v>R Padre Leite de Morais, 33-2</v>
          </cell>
          <cell r="M74" t="str">
            <v>4490-671</v>
          </cell>
          <cell r="N74" t="str">
            <v>PÓVOA DE VARZIM</v>
          </cell>
          <cell r="O74" t="str">
            <v>00643004</v>
          </cell>
          <cell r="P74" t="str">
            <v>ELECTROTECNIA E MAQUINAS</v>
          </cell>
          <cell r="R74" t="str">
            <v>535152</v>
          </cell>
          <cell r="S74" t="str">
            <v>20040209</v>
          </cell>
          <cell r="T74" t="str">
            <v>PORTO</v>
          </cell>
          <cell r="U74" t="str">
            <v>9820</v>
          </cell>
          <cell r="V74" t="str">
            <v>SD PORTUGUêS ENG (SETN)</v>
          </cell>
          <cell r="W74" t="str">
            <v>169708489</v>
          </cell>
          <cell r="X74" t="str">
            <v>1872</v>
          </cell>
          <cell r="Y74" t="str">
            <v>0.0</v>
          </cell>
          <cell r="Z74">
            <v>1</v>
          </cell>
          <cell r="AA74" t="str">
            <v>00</v>
          </cell>
          <cell r="AD74" t="str">
            <v>100</v>
          </cell>
          <cell r="AE74" t="str">
            <v>11218402224</v>
          </cell>
          <cell r="AF74" t="str">
            <v>02</v>
          </cell>
          <cell r="AG74" t="str">
            <v>19680219</v>
          </cell>
          <cell r="AH74" t="str">
            <v>DT.Adm.Corr.Antiguid</v>
          </cell>
          <cell r="AI74" t="str">
            <v>1</v>
          </cell>
          <cell r="AJ74" t="str">
            <v>ACTIVOS</v>
          </cell>
          <cell r="AK74" t="str">
            <v>AA</v>
          </cell>
          <cell r="AL74" t="str">
            <v>ACTIVO TEMP.INTEIRO</v>
          </cell>
          <cell r="AM74" t="str">
            <v>J100</v>
          </cell>
          <cell r="AN74" t="str">
            <v>EDPOutsourcing Comercial-N</v>
          </cell>
          <cell r="AO74" t="str">
            <v>J112</v>
          </cell>
          <cell r="AP74" t="str">
            <v>EDPOC-PRT-A Hrc</v>
          </cell>
          <cell r="AQ74" t="str">
            <v>40176764</v>
          </cell>
          <cell r="AR74" t="str">
            <v>70000113</v>
          </cell>
          <cell r="AS74" t="str">
            <v>050I</v>
          </cell>
          <cell r="AT74" t="str">
            <v>DIRECTOR ADJUNTO</v>
          </cell>
          <cell r="AU74" t="str">
            <v>4</v>
          </cell>
          <cell r="AV74" t="str">
            <v>00040126</v>
          </cell>
          <cell r="AW74" t="str">
            <v>J20300000410</v>
          </cell>
          <cell r="AX74" t="str">
            <v>PCDA-DIRECTOR ADJUNTO</v>
          </cell>
          <cell r="AY74" t="str">
            <v>68904000</v>
          </cell>
          <cell r="AZ74" t="str">
            <v>Área Suporte - Apoio</v>
          </cell>
          <cell r="BA74" t="str">
            <v>6890</v>
          </cell>
          <cell r="BB74" t="str">
            <v>EDP Outsourcing Comercial</v>
          </cell>
          <cell r="BC74" t="str">
            <v>6890</v>
          </cell>
          <cell r="BD74" t="str">
            <v>6890</v>
          </cell>
          <cell r="BE74" t="str">
            <v>2800</v>
          </cell>
          <cell r="BF74" t="str">
            <v>6890</v>
          </cell>
          <cell r="BG74" t="str">
            <v>EDP Outsourcing Comercial,SA</v>
          </cell>
          <cell r="BH74" t="str">
            <v>1010</v>
          </cell>
          <cell r="BI74">
            <v>3242</v>
          </cell>
          <cell r="BJ74" t="str">
            <v>Q</v>
          </cell>
          <cell r="BK74">
            <v>37</v>
          </cell>
          <cell r="BL74">
            <v>374.07</v>
          </cell>
          <cell r="BM74" t="str">
            <v>D ADJ/EQ</v>
          </cell>
          <cell r="BN74" t="str">
            <v>00</v>
          </cell>
          <cell r="BO74" t="str">
            <v>Q</v>
          </cell>
          <cell r="BP74" t="str">
            <v>20040110</v>
          </cell>
          <cell r="BQ74" t="str">
            <v>22</v>
          </cell>
          <cell r="BR74" t="str">
            <v>ACELERACAO DE CARREIRA</v>
          </cell>
          <cell r="BS74" t="str">
            <v>20050101</v>
          </cell>
          <cell r="BU74" t="str">
            <v>D ADJ/EQ</v>
          </cell>
          <cell r="BV74" t="str">
            <v>Q</v>
          </cell>
          <cell r="BW74">
            <v>0</v>
          </cell>
          <cell r="BX74">
            <v>25</v>
          </cell>
          <cell r="BY74">
            <v>904.02</v>
          </cell>
          <cell r="BZ74">
            <v>0</v>
          </cell>
          <cell r="CA74">
            <v>0</v>
          </cell>
          <cell r="CC74">
            <v>0</v>
          </cell>
          <cell r="CG74">
            <v>0</v>
          </cell>
          <cell r="CK74">
            <v>0</v>
          </cell>
          <cell r="CO74">
            <v>0</v>
          </cell>
          <cell r="CT74">
            <v>0</v>
          </cell>
          <cell r="CU74">
            <v>0</v>
          </cell>
          <cell r="CV74">
            <v>0</v>
          </cell>
          <cell r="CW74">
            <v>0</v>
          </cell>
          <cell r="CX74">
            <v>0</v>
          </cell>
          <cell r="CZ74">
            <v>0</v>
          </cell>
          <cell r="DC74">
            <v>0</v>
          </cell>
          <cell r="DF74">
            <v>0</v>
          </cell>
          <cell r="DI74">
            <v>0</v>
          </cell>
          <cell r="DK74">
            <v>0</v>
          </cell>
          <cell r="DL74">
            <v>0</v>
          </cell>
          <cell r="DN74" t="str">
            <v>50001</v>
          </cell>
          <cell r="DO74" t="str">
            <v>IHT_TEMPO INTEIRO</v>
          </cell>
          <cell r="DP74">
            <v>9</v>
          </cell>
          <cell r="DQ74">
            <v>100</v>
          </cell>
          <cell r="DR74" t="str">
            <v>PT01</v>
          </cell>
          <cell r="DT74" t="str">
            <v>00360030</v>
          </cell>
          <cell r="DU74" t="str">
            <v>CAIXA ECONOMICA MONTEPIO GERAL</v>
          </cell>
        </row>
        <row r="75">
          <cell r="A75" t="str">
            <v>158062</v>
          </cell>
          <cell r="B75" t="str">
            <v>Rosa Oliveira Carneiro</v>
          </cell>
          <cell r="C75" t="str">
            <v>1978</v>
          </cell>
          <cell r="D75">
            <v>27</v>
          </cell>
          <cell r="E75">
            <v>27</v>
          </cell>
          <cell r="F75" t="str">
            <v>19481207</v>
          </cell>
          <cell r="G75" t="str">
            <v>56</v>
          </cell>
          <cell r="H75" t="str">
            <v>1</v>
          </cell>
          <cell r="I75" t="str">
            <v>Casado</v>
          </cell>
          <cell r="J75" t="str">
            <v>feminino</v>
          </cell>
          <cell r="K75">
            <v>1</v>
          </cell>
          <cell r="L75" t="str">
            <v>R Visconde das Devesas 205 1.Dt.</v>
          </cell>
          <cell r="M75" t="str">
            <v>4400-000</v>
          </cell>
          <cell r="N75" t="str">
            <v>VILA NOVA DE GAIA</v>
          </cell>
          <cell r="O75" t="str">
            <v>00122141</v>
          </cell>
          <cell r="P75" t="str">
            <v>CICLO PREPARATORIO ELEMENTAR</v>
          </cell>
          <cell r="R75" t="str">
            <v>1909979</v>
          </cell>
          <cell r="S75" t="str">
            <v>19990802</v>
          </cell>
          <cell r="T75" t="str">
            <v>LISBOA</v>
          </cell>
          <cell r="U75" t="str">
            <v>9803</v>
          </cell>
          <cell r="V75" t="str">
            <v>S.NAC IND ENERGIA-SINDEL</v>
          </cell>
          <cell r="W75" t="str">
            <v>115853855</v>
          </cell>
          <cell r="X75" t="str">
            <v>1910</v>
          </cell>
          <cell r="Y75" t="str">
            <v>0.0</v>
          </cell>
          <cell r="Z75">
            <v>1</v>
          </cell>
          <cell r="AA75" t="str">
            <v>00</v>
          </cell>
          <cell r="AC75" t="str">
            <v>X</v>
          </cell>
          <cell r="AD75" t="str">
            <v>100</v>
          </cell>
          <cell r="AE75" t="str">
            <v>11265698451</v>
          </cell>
          <cell r="AF75" t="str">
            <v>02</v>
          </cell>
          <cell r="AG75" t="str">
            <v>19780601</v>
          </cell>
          <cell r="AH75" t="str">
            <v>DT.Adm.Corr.Antiguid</v>
          </cell>
          <cell r="AI75" t="str">
            <v>1</v>
          </cell>
          <cell r="AJ75" t="str">
            <v>ACTIVOS</v>
          </cell>
          <cell r="AK75" t="str">
            <v>AA</v>
          </cell>
          <cell r="AL75" t="str">
            <v>ACTIVO TEMP.INTEIRO</v>
          </cell>
          <cell r="AM75" t="str">
            <v>J100</v>
          </cell>
          <cell r="AN75" t="str">
            <v>EDPOutsourcing Comercial-N</v>
          </cell>
          <cell r="AO75" t="str">
            <v>J112</v>
          </cell>
          <cell r="AP75" t="str">
            <v>EDPOC-PRT-A Hrc</v>
          </cell>
          <cell r="AQ75" t="str">
            <v>40176765</v>
          </cell>
          <cell r="AR75" t="str">
            <v>70000244</v>
          </cell>
          <cell r="AS75" t="str">
            <v>134.</v>
          </cell>
          <cell r="AT75" t="str">
            <v>TECNICO GESTAO ADMINISTRATIVA</v>
          </cell>
          <cell r="AU75" t="str">
            <v>1</v>
          </cell>
          <cell r="AV75" t="str">
            <v>00040127</v>
          </cell>
          <cell r="AW75" t="str">
            <v>J20300000210</v>
          </cell>
          <cell r="AX75" t="str">
            <v>PCAP-APOIO</v>
          </cell>
          <cell r="AY75" t="str">
            <v>68904000</v>
          </cell>
          <cell r="AZ75" t="str">
            <v>Área Suporte - Apoio</v>
          </cell>
          <cell r="BA75" t="str">
            <v>6890</v>
          </cell>
          <cell r="BB75" t="str">
            <v>EDP Outsourcing Comercial</v>
          </cell>
          <cell r="BC75" t="str">
            <v>6890</v>
          </cell>
          <cell r="BD75" t="str">
            <v>6890</v>
          </cell>
          <cell r="BE75" t="str">
            <v>2800</v>
          </cell>
          <cell r="BF75" t="str">
            <v>6890</v>
          </cell>
          <cell r="BG75" t="str">
            <v>EDP Outsourcing Comercial,SA</v>
          </cell>
          <cell r="BH75" t="str">
            <v>1010</v>
          </cell>
          <cell r="BI75">
            <v>1520</v>
          </cell>
          <cell r="BJ75" t="str">
            <v>14</v>
          </cell>
          <cell r="BK75">
            <v>27</v>
          </cell>
          <cell r="BL75">
            <v>272.97000000000003</v>
          </cell>
          <cell r="BM75" t="str">
            <v>NÍVEL 4</v>
          </cell>
          <cell r="BN75" t="str">
            <v>00</v>
          </cell>
          <cell r="BO75" t="str">
            <v>08</v>
          </cell>
          <cell r="BP75" t="str">
            <v>20050101</v>
          </cell>
          <cell r="BQ75" t="str">
            <v>21</v>
          </cell>
          <cell r="BR75" t="str">
            <v>EVOLUCAO AUTOMATICA</v>
          </cell>
          <cell r="BS75" t="str">
            <v>20050101</v>
          </cell>
          <cell r="BW75">
            <v>0</v>
          </cell>
          <cell r="BX75">
            <v>0</v>
          </cell>
          <cell r="BY75">
            <v>0</v>
          </cell>
          <cell r="BZ75">
            <v>0</v>
          </cell>
          <cell r="CA75">
            <v>0</v>
          </cell>
          <cell r="CC75">
            <v>0</v>
          </cell>
          <cell r="CG75">
            <v>0</v>
          </cell>
          <cell r="CK75">
            <v>0</v>
          </cell>
          <cell r="CO75">
            <v>0</v>
          </cell>
          <cell r="CT75">
            <v>0</v>
          </cell>
          <cell r="CU75">
            <v>0</v>
          </cell>
          <cell r="CV75">
            <v>0</v>
          </cell>
          <cell r="CW75">
            <v>0</v>
          </cell>
          <cell r="CX75">
            <v>0</v>
          </cell>
          <cell r="CZ75">
            <v>0</v>
          </cell>
          <cell r="DC75">
            <v>0</v>
          </cell>
          <cell r="DF75">
            <v>0</v>
          </cell>
          <cell r="DI75">
            <v>0</v>
          </cell>
          <cell r="DK75">
            <v>0</v>
          </cell>
          <cell r="DL75">
            <v>0</v>
          </cell>
          <cell r="DN75" t="str">
            <v>21D11</v>
          </cell>
          <cell r="DO75" t="str">
            <v>Flex.T.Int."Escrit"</v>
          </cell>
          <cell r="DP75">
            <v>2</v>
          </cell>
          <cell r="DQ75">
            <v>100</v>
          </cell>
          <cell r="DR75" t="str">
            <v>PT01</v>
          </cell>
          <cell r="DT75" t="str">
            <v>00350651</v>
          </cell>
          <cell r="DU75" t="str">
            <v>CAIXA GERAL DE DEPOSITOS, SA</v>
          </cell>
        </row>
        <row r="76">
          <cell r="A76" t="str">
            <v>291005</v>
          </cell>
          <cell r="B76" t="str">
            <v>Pedro João Bras Pereira</v>
          </cell>
          <cell r="C76" t="str">
            <v>1982</v>
          </cell>
          <cell r="D76">
            <v>23</v>
          </cell>
          <cell r="E76">
            <v>23</v>
          </cell>
          <cell r="F76" t="str">
            <v>19580520</v>
          </cell>
          <cell r="G76" t="str">
            <v>47</v>
          </cell>
          <cell r="H76" t="str">
            <v>1</v>
          </cell>
          <cell r="I76" t="str">
            <v>Casado</v>
          </cell>
          <cell r="J76" t="str">
            <v>masculino</v>
          </cell>
          <cell r="K76">
            <v>2</v>
          </cell>
          <cell r="L76" t="str">
            <v>R Rafael Bordalo Pinheiro,157 S.Cosme</v>
          </cell>
          <cell r="M76" t="str">
            <v>4420-288</v>
          </cell>
          <cell r="N76" t="str">
            <v>GONDOMAR</v>
          </cell>
          <cell r="O76" t="str">
            <v>00774822</v>
          </cell>
          <cell r="P76" t="str">
            <v>CONTROLE FINANCEIRO</v>
          </cell>
          <cell r="R76" t="str">
            <v>3699983</v>
          </cell>
          <cell r="S76" t="str">
            <v>19990420</v>
          </cell>
          <cell r="T76" t="str">
            <v>LISBOA</v>
          </cell>
          <cell r="W76" t="str">
            <v>166957062</v>
          </cell>
          <cell r="X76" t="str">
            <v>1783</v>
          </cell>
          <cell r="Y76" t="str">
            <v>0.0</v>
          </cell>
          <cell r="Z76">
            <v>2</v>
          </cell>
          <cell r="AA76" t="str">
            <v>00</v>
          </cell>
          <cell r="AD76" t="str">
            <v>100</v>
          </cell>
          <cell r="AE76" t="str">
            <v>11290564708</v>
          </cell>
          <cell r="AF76" t="str">
            <v>02</v>
          </cell>
          <cell r="AG76" t="str">
            <v>19821108</v>
          </cell>
          <cell r="AH76" t="str">
            <v>DT.Adm.Corr.Antiguid</v>
          </cell>
          <cell r="AI76" t="str">
            <v>1</v>
          </cell>
          <cell r="AJ76" t="str">
            <v>ACTIVOS</v>
          </cell>
          <cell r="AK76" t="str">
            <v>AA</v>
          </cell>
          <cell r="AL76" t="str">
            <v>ACTIVO TEMP.INTEIRO</v>
          </cell>
          <cell r="AM76" t="str">
            <v>J100</v>
          </cell>
          <cell r="AN76" t="str">
            <v>EDPOutsourcing Comercial-N</v>
          </cell>
          <cell r="AO76" t="str">
            <v>J112</v>
          </cell>
          <cell r="AP76" t="str">
            <v>EDPOC-PRT-A Hrc</v>
          </cell>
          <cell r="AQ76" t="str">
            <v>40176775</v>
          </cell>
          <cell r="AR76" t="str">
            <v>70000042</v>
          </cell>
          <cell r="AS76" t="str">
            <v>01L2</v>
          </cell>
          <cell r="AT76" t="str">
            <v>LICENCIADO II</v>
          </cell>
          <cell r="AU76" t="str">
            <v>4</v>
          </cell>
          <cell r="AV76" t="str">
            <v>00040134</v>
          </cell>
          <cell r="AW76" t="str">
            <v>J20302000810</v>
          </cell>
          <cell r="AX76" t="str">
            <v>PCSC-FC-GA FACTURAÇÃO E COBRANÇA</v>
          </cell>
          <cell r="AY76" t="str">
            <v>68904500</v>
          </cell>
          <cell r="AZ76" t="str">
            <v>Facturação, Cobrança</v>
          </cell>
          <cell r="BA76" t="str">
            <v>6890</v>
          </cell>
          <cell r="BB76" t="str">
            <v>EDP Outsourcing Comercial</v>
          </cell>
          <cell r="BC76" t="str">
            <v>6890</v>
          </cell>
          <cell r="BD76" t="str">
            <v>6890</v>
          </cell>
          <cell r="BE76" t="str">
            <v>2800</v>
          </cell>
          <cell r="BF76" t="str">
            <v>6890</v>
          </cell>
          <cell r="BG76" t="str">
            <v>EDP Outsourcing Comercial,SA</v>
          </cell>
          <cell r="BH76" t="str">
            <v>1010</v>
          </cell>
          <cell r="BI76">
            <v>2034</v>
          </cell>
          <cell r="BJ76" t="str">
            <v>H</v>
          </cell>
          <cell r="BK76">
            <v>23</v>
          </cell>
          <cell r="BL76">
            <v>232.53</v>
          </cell>
          <cell r="BM76" t="str">
            <v>LIC 2</v>
          </cell>
          <cell r="BN76" t="str">
            <v>01</v>
          </cell>
          <cell r="BO76" t="str">
            <v>H</v>
          </cell>
          <cell r="BP76" t="str">
            <v>20040112</v>
          </cell>
          <cell r="BQ76" t="str">
            <v>37</v>
          </cell>
          <cell r="BR76" t="str">
            <v>NOMEACAO PROTOC. Q.SUPERIORES</v>
          </cell>
          <cell r="BS76" t="str">
            <v>20050101</v>
          </cell>
          <cell r="BT76" t="str">
            <v>20040101</v>
          </cell>
          <cell r="BW76">
            <v>0</v>
          </cell>
          <cell r="BX76">
            <v>21</v>
          </cell>
          <cell r="BY76">
            <v>475.97</v>
          </cell>
          <cell r="BZ76">
            <v>0</v>
          </cell>
          <cell r="CA76">
            <v>0</v>
          </cell>
          <cell r="CC76">
            <v>0</v>
          </cell>
          <cell r="CG76">
            <v>0</v>
          </cell>
          <cell r="CK76">
            <v>0</v>
          </cell>
          <cell r="CO76">
            <v>0</v>
          </cell>
          <cell r="CT76">
            <v>0</v>
          </cell>
          <cell r="CU76">
            <v>0</v>
          </cell>
          <cell r="CV76">
            <v>0</v>
          </cell>
          <cell r="CW76">
            <v>0</v>
          </cell>
          <cell r="CX76">
            <v>0</v>
          </cell>
          <cell r="CZ76">
            <v>0</v>
          </cell>
          <cell r="DC76">
            <v>0</v>
          </cell>
          <cell r="DF76">
            <v>0</v>
          </cell>
          <cell r="DI76">
            <v>0</v>
          </cell>
          <cell r="DK76">
            <v>0</v>
          </cell>
          <cell r="DL76">
            <v>0</v>
          </cell>
          <cell r="DN76" t="str">
            <v>50001</v>
          </cell>
          <cell r="DO76" t="str">
            <v>IHT_TEMPO INTEIRO</v>
          </cell>
          <cell r="DP76">
            <v>2</v>
          </cell>
          <cell r="DQ76">
            <v>100</v>
          </cell>
          <cell r="DR76" t="str">
            <v>PT01</v>
          </cell>
          <cell r="DT76" t="str">
            <v>00100000</v>
          </cell>
          <cell r="DU76" t="str">
            <v>BANCO BPI, SA</v>
          </cell>
        </row>
        <row r="77">
          <cell r="A77" t="str">
            <v>321460</v>
          </cell>
          <cell r="B77" t="str">
            <v>Mario Antonio Pinhão Ferreira</v>
          </cell>
          <cell r="C77" t="str">
            <v>1985</v>
          </cell>
          <cell r="D77">
            <v>20</v>
          </cell>
          <cell r="E77">
            <v>20</v>
          </cell>
          <cell r="F77" t="str">
            <v>19610703</v>
          </cell>
          <cell r="G77" t="str">
            <v>43</v>
          </cell>
          <cell r="H77" t="str">
            <v>1</v>
          </cell>
          <cell r="I77" t="str">
            <v>Casado</v>
          </cell>
          <cell r="J77" t="str">
            <v>masculino</v>
          </cell>
          <cell r="K77">
            <v>2</v>
          </cell>
          <cell r="L77" t="str">
            <v>Urb Alto Pega-L.4-1. Ap.81</v>
          </cell>
          <cell r="M77" t="str">
            <v>4480-726</v>
          </cell>
          <cell r="N77" t="str">
            <v>VILA DO CONDE</v>
          </cell>
          <cell r="O77" t="str">
            <v>00775205</v>
          </cell>
          <cell r="P77" t="str">
            <v>ADMINISTRACAO GESTAO EMPRESAS</v>
          </cell>
          <cell r="R77" t="str">
            <v>3966862</v>
          </cell>
          <cell r="S77" t="str">
            <v>20020319</v>
          </cell>
          <cell r="T77" t="str">
            <v>PORTO</v>
          </cell>
          <cell r="W77" t="str">
            <v>139638814</v>
          </cell>
          <cell r="X77" t="str">
            <v>1902</v>
          </cell>
          <cell r="Y77" t="str">
            <v>0.0</v>
          </cell>
          <cell r="Z77">
            <v>2</v>
          </cell>
          <cell r="AA77" t="str">
            <v>00</v>
          </cell>
          <cell r="AD77" t="str">
            <v>100</v>
          </cell>
          <cell r="AE77" t="str">
            <v>11320810051</v>
          </cell>
          <cell r="AF77" t="str">
            <v>02</v>
          </cell>
          <cell r="AG77" t="str">
            <v>19850419</v>
          </cell>
          <cell r="AH77" t="str">
            <v>DT.Adm.Corr.Antiguid</v>
          </cell>
          <cell r="AI77" t="str">
            <v>1</v>
          </cell>
          <cell r="AJ77" t="str">
            <v>ACTIVOS</v>
          </cell>
          <cell r="AK77" t="str">
            <v>AA</v>
          </cell>
          <cell r="AL77" t="str">
            <v>ACTIVO TEMP.INTEIRO</v>
          </cell>
          <cell r="AM77" t="str">
            <v>J100</v>
          </cell>
          <cell r="AN77" t="str">
            <v>EDPOutsourcing Comercial-N</v>
          </cell>
          <cell r="AO77" t="str">
            <v>J112</v>
          </cell>
          <cell r="AP77" t="str">
            <v>EDPOC-PRT-A Hrc</v>
          </cell>
          <cell r="AQ77" t="str">
            <v>40176774</v>
          </cell>
          <cell r="AR77" t="str">
            <v>70000042</v>
          </cell>
          <cell r="AS77" t="str">
            <v>01L2</v>
          </cell>
          <cell r="AT77" t="str">
            <v>LICENCIADO II</v>
          </cell>
          <cell r="AU77" t="str">
            <v>1</v>
          </cell>
          <cell r="AV77" t="str">
            <v>00040134</v>
          </cell>
          <cell r="AW77" t="str">
            <v>J20302000810</v>
          </cell>
          <cell r="AX77" t="str">
            <v>PCSC-FC-GA FACTURAÇÃO E COBRANÇA</v>
          </cell>
          <cell r="AY77" t="str">
            <v>68904500</v>
          </cell>
          <cell r="AZ77" t="str">
            <v>Facturação, Cobrança</v>
          </cell>
          <cell r="BA77" t="str">
            <v>6890</v>
          </cell>
          <cell r="BB77" t="str">
            <v>EDP Outsourcing Comercial</v>
          </cell>
          <cell r="BC77" t="str">
            <v>6890</v>
          </cell>
          <cell r="BD77" t="str">
            <v>6890</v>
          </cell>
          <cell r="BE77" t="str">
            <v>2800</v>
          </cell>
          <cell r="BF77" t="str">
            <v>6890</v>
          </cell>
          <cell r="BG77" t="str">
            <v>EDP Outsourcing Comercial,SA</v>
          </cell>
          <cell r="BH77" t="str">
            <v>1010</v>
          </cell>
          <cell r="BI77">
            <v>2283</v>
          </cell>
          <cell r="BJ77" t="str">
            <v>J</v>
          </cell>
          <cell r="BK77">
            <v>20</v>
          </cell>
          <cell r="BL77">
            <v>202.2</v>
          </cell>
          <cell r="BM77" t="str">
            <v>LIC 2</v>
          </cell>
          <cell r="BN77" t="str">
            <v>00</v>
          </cell>
          <cell r="BO77" t="str">
            <v>J</v>
          </cell>
          <cell r="BP77" t="str">
            <v>20050101</v>
          </cell>
          <cell r="BQ77" t="str">
            <v>21</v>
          </cell>
          <cell r="BR77" t="str">
            <v>EVOLUCAO AUTOMATICA</v>
          </cell>
          <cell r="BS77" t="str">
            <v>20050101</v>
          </cell>
          <cell r="BW77">
            <v>0</v>
          </cell>
          <cell r="BX77">
            <v>21</v>
          </cell>
          <cell r="BY77">
            <v>548.35</v>
          </cell>
          <cell r="BZ77">
            <v>0</v>
          </cell>
          <cell r="CA77">
            <v>0</v>
          </cell>
          <cell r="CC77">
            <v>0</v>
          </cell>
          <cell r="CG77">
            <v>0</v>
          </cell>
          <cell r="CK77">
            <v>0</v>
          </cell>
          <cell r="CO77">
            <v>0</v>
          </cell>
          <cell r="CT77">
            <v>0</v>
          </cell>
          <cell r="CU77">
            <v>0</v>
          </cell>
          <cell r="CV77">
            <v>0</v>
          </cell>
          <cell r="CW77">
            <v>0</v>
          </cell>
          <cell r="CX77">
            <v>0</v>
          </cell>
          <cell r="CZ77">
            <v>0</v>
          </cell>
          <cell r="DC77">
            <v>0</v>
          </cell>
          <cell r="DD77" t="str">
            <v>1480</v>
          </cell>
          <cell r="DE77" t="str">
            <v>K</v>
          </cell>
          <cell r="DF77">
            <v>126</v>
          </cell>
          <cell r="DI77">
            <v>0</v>
          </cell>
          <cell r="DK77">
            <v>0</v>
          </cell>
          <cell r="DL77">
            <v>0</v>
          </cell>
          <cell r="DN77" t="str">
            <v>50001</v>
          </cell>
          <cell r="DO77" t="str">
            <v>IHT_TEMPO INTEIRO</v>
          </cell>
          <cell r="DP77">
            <v>2</v>
          </cell>
          <cell r="DQ77">
            <v>100</v>
          </cell>
          <cell r="DR77" t="str">
            <v>PT01</v>
          </cell>
          <cell r="DT77" t="str">
            <v>00070621</v>
          </cell>
          <cell r="DU77" t="str">
            <v>BANCO ESPIRITO SANTO, SA</v>
          </cell>
        </row>
        <row r="78">
          <cell r="A78" t="str">
            <v>289477</v>
          </cell>
          <cell r="B78" t="str">
            <v>Eduardo Elisio Monteiro Silva</v>
          </cell>
          <cell r="C78" t="str">
            <v>1973</v>
          </cell>
          <cell r="D78">
            <v>32</v>
          </cell>
          <cell r="E78">
            <v>32</v>
          </cell>
          <cell r="F78" t="str">
            <v>19550422</v>
          </cell>
          <cell r="G78" t="str">
            <v>50</v>
          </cell>
          <cell r="H78" t="str">
            <v>1</v>
          </cell>
          <cell r="I78" t="str">
            <v>Casado</v>
          </cell>
          <cell r="J78" t="str">
            <v>masculino</v>
          </cell>
          <cell r="K78">
            <v>1</v>
          </cell>
          <cell r="L78" t="str">
            <v>R João Pedro Ribeiro 937-4 Dt St.Ildefonso</v>
          </cell>
          <cell r="M78" t="str">
            <v>4000-308</v>
          </cell>
          <cell r="N78" t="str">
            <v>PORTO</v>
          </cell>
          <cell r="O78" t="str">
            <v>00243403</v>
          </cell>
          <cell r="P78" t="str">
            <v>12.ANO - 3. CURSO</v>
          </cell>
          <cell r="R78" t="str">
            <v>3319536</v>
          </cell>
          <cell r="S78" t="str">
            <v>19970923</v>
          </cell>
          <cell r="T78" t="str">
            <v>PORTO</v>
          </cell>
          <cell r="W78" t="str">
            <v>156842262</v>
          </cell>
          <cell r="X78" t="str">
            <v>3379</v>
          </cell>
          <cell r="Y78" t="str">
            <v>0.0</v>
          </cell>
          <cell r="Z78">
            <v>1</v>
          </cell>
          <cell r="AA78" t="str">
            <v>00</v>
          </cell>
          <cell r="AD78" t="str">
            <v>100</v>
          </cell>
          <cell r="AE78" t="str">
            <v>11320834586</v>
          </cell>
          <cell r="AF78" t="str">
            <v>02</v>
          </cell>
          <cell r="AG78" t="str">
            <v>19730305</v>
          </cell>
          <cell r="AH78" t="str">
            <v>DT.Adm.Corr.Antiguid</v>
          </cell>
          <cell r="AI78" t="str">
            <v>1</v>
          </cell>
          <cell r="AJ78" t="str">
            <v>ACTIVOS</v>
          </cell>
          <cell r="AK78" t="str">
            <v>AA</v>
          </cell>
          <cell r="AL78" t="str">
            <v>ACTIVO TEMP.INTEIRO</v>
          </cell>
          <cell r="AM78" t="str">
            <v>J100</v>
          </cell>
          <cell r="AN78" t="str">
            <v>EDPOutsourcing Comercial-N</v>
          </cell>
          <cell r="AO78" t="str">
            <v>J112</v>
          </cell>
          <cell r="AP78" t="str">
            <v>EDPOC-PRT-A Hrc</v>
          </cell>
          <cell r="AQ78" t="str">
            <v>40177051</v>
          </cell>
          <cell r="AR78" t="str">
            <v>70000053</v>
          </cell>
          <cell r="AS78" t="str">
            <v>022.</v>
          </cell>
          <cell r="AT78" t="str">
            <v>ASSISTENTE GESTAO</v>
          </cell>
          <cell r="AU78" t="str">
            <v>4</v>
          </cell>
          <cell r="AV78" t="str">
            <v>00040134</v>
          </cell>
          <cell r="AW78" t="str">
            <v>J20302000810</v>
          </cell>
          <cell r="AX78" t="str">
            <v>PCSC-FC-GA FACTURAÇÃO E COBRANÇA</v>
          </cell>
          <cell r="AY78" t="str">
            <v>68904500</v>
          </cell>
          <cell r="AZ78" t="str">
            <v>Facturação, Cobrança</v>
          </cell>
          <cell r="BA78" t="str">
            <v>6890</v>
          </cell>
          <cell r="BB78" t="str">
            <v>EDP Outsourcing Comercial</v>
          </cell>
          <cell r="BC78" t="str">
            <v>6890</v>
          </cell>
          <cell r="BD78" t="str">
            <v>6890</v>
          </cell>
          <cell r="BE78" t="str">
            <v>2800</v>
          </cell>
          <cell r="BF78" t="str">
            <v>6890</v>
          </cell>
          <cell r="BG78" t="str">
            <v>EDP Outsourcing Comercial,SA</v>
          </cell>
          <cell r="BH78" t="str">
            <v>1010</v>
          </cell>
          <cell r="BI78">
            <v>2077</v>
          </cell>
          <cell r="BJ78" t="str">
            <v>20</v>
          </cell>
          <cell r="BK78">
            <v>32</v>
          </cell>
          <cell r="BL78">
            <v>323.52</v>
          </cell>
          <cell r="BM78" t="str">
            <v>NÍVEL 2</v>
          </cell>
          <cell r="BN78" t="str">
            <v>00</v>
          </cell>
          <cell r="BO78" t="str">
            <v>08</v>
          </cell>
          <cell r="BP78" t="str">
            <v>20050101</v>
          </cell>
          <cell r="BQ78" t="str">
            <v>21</v>
          </cell>
          <cell r="BR78" t="str">
            <v>EVOLUCAO AUTOMATICA</v>
          </cell>
          <cell r="BS78" t="str">
            <v>20050101</v>
          </cell>
          <cell r="BW78">
            <v>0</v>
          </cell>
          <cell r="BX78">
            <v>21</v>
          </cell>
          <cell r="BY78">
            <v>504.11</v>
          </cell>
          <cell r="BZ78">
            <v>0</v>
          </cell>
          <cell r="CA78">
            <v>0</v>
          </cell>
          <cell r="CC78">
            <v>0</v>
          </cell>
          <cell r="CG78">
            <v>0</v>
          </cell>
          <cell r="CK78">
            <v>0</v>
          </cell>
          <cell r="CO78">
            <v>0</v>
          </cell>
          <cell r="CT78">
            <v>0</v>
          </cell>
          <cell r="CU78">
            <v>0</v>
          </cell>
          <cell r="CV78">
            <v>0</v>
          </cell>
          <cell r="CW78">
            <v>0</v>
          </cell>
          <cell r="CX78">
            <v>0</v>
          </cell>
          <cell r="CZ78">
            <v>0</v>
          </cell>
          <cell r="DC78">
            <v>0</v>
          </cell>
          <cell r="DF78">
            <v>0</v>
          </cell>
          <cell r="DI78">
            <v>0</v>
          </cell>
          <cell r="DK78">
            <v>0</v>
          </cell>
          <cell r="DL78">
            <v>0</v>
          </cell>
          <cell r="DN78" t="str">
            <v>50001</v>
          </cell>
          <cell r="DO78" t="str">
            <v>IHT_TEMPO INTEIRO</v>
          </cell>
          <cell r="DP78">
            <v>2</v>
          </cell>
          <cell r="DQ78">
            <v>100</v>
          </cell>
          <cell r="DR78" t="str">
            <v>PT01</v>
          </cell>
          <cell r="DT78" t="str">
            <v>00350888</v>
          </cell>
          <cell r="DU78" t="str">
            <v>CAIXA GERAL DE DEPOSITOS, SA</v>
          </cell>
        </row>
        <row r="79">
          <cell r="A79" t="str">
            <v>321192</v>
          </cell>
          <cell r="B79" t="str">
            <v>Maria Carmo Portas Monteiro Silva</v>
          </cell>
          <cell r="C79" t="str">
            <v>1980</v>
          </cell>
          <cell r="D79">
            <v>25</v>
          </cell>
          <cell r="E79">
            <v>25</v>
          </cell>
          <cell r="F79" t="str">
            <v>19610505</v>
          </cell>
          <cell r="G79" t="str">
            <v>44</v>
          </cell>
          <cell r="H79" t="str">
            <v>1</v>
          </cell>
          <cell r="I79" t="str">
            <v>Casado</v>
          </cell>
          <cell r="J79" t="str">
            <v>feminino</v>
          </cell>
          <cell r="K79">
            <v>1</v>
          </cell>
          <cell r="L79" t="str">
            <v>R Egas Moniz, 10</v>
          </cell>
          <cell r="M79" t="str">
            <v>4435-000</v>
          </cell>
          <cell r="N79" t="str">
            <v>RIO TINTO</v>
          </cell>
          <cell r="O79" t="str">
            <v>00676203</v>
          </cell>
          <cell r="P79" t="str">
            <v>CONTABILIDADE E ADMINISTRACAO</v>
          </cell>
          <cell r="R79" t="str">
            <v>3972265</v>
          </cell>
          <cell r="S79" t="str">
            <v>20001023</v>
          </cell>
          <cell r="T79" t="str">
            <v>LISBOA</v>
          </cell>
          <cell r="W79" t="str">
            <v>132836548</v>
          </cell>
          <cell r="X79" t="str">
            <v>3468</v>
          </cell>
          <cell r="Y79" t="str">
            <v>0.0</v>
          </cell>
          <cell r="Z79">
            <v>1</v>
          </cell>
          <cell r="AA79" t="str">
            <v>00</v>
          </cell>
          <cell r="AC79" t="str">
            <v>X</v>
          </cell>
          <cell r="AD79" t="str">
            <v>100</v>
          </cell>
          <cell r="AE79" t="str">
            <v>11267859820</v>
          </cell>
          <cell r="AF79" t="str">
            <v>02</v>
          </cell>
          <cell r="AG79" t="str">
            <v>19801101</v>
          </cell>
          <cell r="AH79" t="str">
            <v>DT.Adm.Corr.Antiguid</v>
          </cell>
          <cell r="AI79" t="str">
            <v>1</v>
          </cell>
          <cell r="AJ79" t="str">
            <v>ACTIVOS</v>
          </cell>
          <cell r="AK79" t="str">
            <v>AA</v>
          </cell>
          <cell r="AL79" t="str">
            <v>ACTIVO TEMP.INTEIRO</v>
          </cell>
          <cell r="AM79" t="str">
            <v>J100</v>
          </cell>
          <cell r="AN79" t="str">
            <v>EDPOutsourcing Comercial-N</v>
          </cell>
          <cell r="AO79" t="str">
            <v>J112</v>
          </cell>
          <cell r="AP79" t="str">
            <v>EDPOC-PRT-A Hrc</v>
          </cell>
          <cell r="AQ79" t="str">
            <v>40177761</v>
          </cell>
          <cell r="AR79" t="str">
            <v>70000037</v>
          </cell>
          <cell r="AS79" t="str">
            <v>01B1</v>
          </cell>
          <cell r="AT79" t="str">
            <v>BACHAREL I</v>
          </cell>
          <cell r="AU79" t="str">
            <v>1</v>
          </cell>
          <cell r="AV79" t="str">
            <v>00040134</v>
          </cell>
          <cell r="AW79" t="str">
            <v>J20302000810</v>
          </cell>
          <cell r="AX79" t="str">
            <v>PCSC-FC-GA FACTURAÇÃO E COBRANÇA</v>
          </cell>
          <cell r="AY79" t="str">
            <v>68904500</v>
          </cell>
          <cell r="AZ79" t="str">
            <v>Facturação, Cobrança</v>
          </cell>
          <cell r="BA79" t="str">
            <v>6890</v>
          </cell>
          <cell r="BB79" t="str">
            <v>EDP Outsourcing Comercial</v>
          </cell>
          <cell r="BC79" t="str">
            <v>6890</v>
          </cell>
          <cell r="BD79" t="str">
            <v>6890</v>
          </cell>
          <cell r="BE79" t="str">
            <v>2800</v>
          </cell>
          <cell r="BF79" t="str">
            <v>6890</v>
          </cell>
          <cell r="BG79" t="str">
            <v>EDP Outsourcing Comercial,SA</v>
          </cell>
          <cell r="BH79" t="str">
            <v>1010</v>
          </cell>
          <cell r="BI79">
            <v>1468</v>
          </cell>
          <cell r="BJ79" t="str">
            <v>C</v>
          </cell>
          <cell r="BK79">
            <v>25</v>
          </cell>
          <cell r="BL79">
            <v>252.75</v>
          </cell>
          <cell r="BM79" t="str">
            <v>BACH 1</v>
          </cell>
          <cell r="BN79" t="str">
            <v>00</v>
          </cell>
          <cell r="BO79" t="str">
            <v>C</v>
          </cell>
          <cell r="BP79" t="str">
            <v>20051001</v>
          </cell>
          <cell r="BQ79" t="str">
            <v>33</v>
          </cell>
          <cell r="BR79" t="str">
            <v>NOMEACAO</v>
          </cell>
          <cell r="BS79" t="str">
            <v>20050110</v>
          </cell>
          <cell r="BW79">
            <v>0</v>
          </cell>
          <cell r="BX79">
            <v>0</v>
          </cell>
          <cell r="BY79">
            <v>0</v>
          </cell>
          <cell r="BZ79">
            <v>0</v>
          </cell>
          <cell r="CA79">
            <v>0</v>
          </cell>
          <cell r="CC79">
            <v>0</v>
          </cell>
          <cell r="CG79">
            <v>0</v>
          </cell>
          <cell r="CK79">
            <v>0</v>
          </cell>
          <cell r="CO79">
            <v>0</v>
          </cell>
          <cell r="CT79">
            <v>0</v>
          </cell>
          <cell r="CU79">
            <v>0</v>
          </cell>
          <cell r="CV79">
            <v>0</v>
          </cell>
          <cell r="CW79">
            <v>0</v>
          </cell>
          <cell r="CX79">
            <v>0</v>
          </cell>
          <cell r="CZ79">
            <v>0</v>
          </cell>
          <cell r="DC79">
            <v>0</v>
          </cell>
          <cell r="DF79">
            <v>0</v>
          </cell>
          <cell r="DI79">
            <v>0</v>
          </cell>
          <cell r="DK79">
            <v>0</v>
          </cell>
          <cell r="DL79">
            <v>0</v>
          </cell>
          <cell r="DN79" t="str">
            <v>21D11</v>
          </cell>
          <cell r="DO79" t="str">
            <v>Flex.T.Int."Escrit"</v>
          </cell>
          <cell r="DP79">
            <v>2</v>
          </cell>
          <cell r="DQ79">
            <v>100</v>
          </cell>
          <cell r="DR79" t="str">
            <v>PT01</v>
          </cell>
          <cell r="DT79" t="str">
            <v>00360030</v>
          </cell>
          <cell r="DU79" t="str">
            <v>CAIXA ECONOMICA MONTEPIO GERAL</v>
          </cell>
        </row>
        <row r="80">
          <cell r="A80" t="str">
            <v>154075</v>
          </cell>
          <cell r="B80" t="str">
            <v>Ana Mesquita Sousa</v>
          </cell>
          <cell r="C80" t="str">
            <v>1977</v>
          </cell>
          <cell r="D80">
            <v>28</v>
          </cell>
          <cell r="E80">
            <v>28</v>
          </cell>
          <cell r="F80" t="str">
            <v>19570709</v>
          </cell>
          <cell r="G80" t="str">
            <v>47</v>
          </cell>
          <cell r="H80" t="str">
            <v>0</v>
          </cell>
          <cell r="I80" t="str">
            <v>Solt.</v>
          </cell>
          <cell r="J80" t="str">
            <v>feminino</v>
          </cell>
          <cell r="K80">
            <v>0</v>
          </cell>
          <cell r="L80" t="str">
            <v>R. Santo Condestavel, 752 - Vermoim</v>
          </cell>
          <cell r="M80" t="str">
            <v>4470-276</v>
          </cell>
          <cell r="N80" t="str">
            <v>MAIA</v>
          </cell>
          <cell r="O80" t="str">
            <v>00241132</v>
          </cell>
          <cell r="P80" t="str">
            <v>CURSO COMPLEMENTAR DOS LICEUS</v>
          </cell>
          <cell r="R80" t="str">
            <v>3990924</v>
          </cell>
          <cell r="S80" t="str">
            <v>19970725</v>
          </cell>
          <cell r="T80" t="str">
            <v>LISBOA</v>
          </cell>
          <cell r="U80" t="str">
            <v>9800</v>
          </cell>
          <cell r="V80" t="str">
            <v>SIND TRAB IND ELéCT NORTE</v>
          </cell>
          <cell r="W80" t="str">
            <v>168714124</v>
          </cell>
          <cell r="X80" t="str">
            <v>1805</v>
          </cell>
          <cell r="Y80" t="str">
            <v>0.0</v>
          </cell>
          <cell r="Z80">
            <v>0</v>
          </cell>
          <cell r="AA80" t="str">
            <v>00</v>
          </cell>
          <cell r="AD80" t="str">
            <v>100</v>
          </cell>
          <cell r="AE80" t="str">
            <v>11218295422</v>
          </cell>
          <cell r="AF80" t="str">
            <v>02</v>
          </cell>
          <cell r="AG80" t="str">
            <v>19771212</v>
          </cell>
          <cell r="AH80" t="str">
            <v>DT.Adm.Corr.Antiguid</v>
          </cell>
          <cell r="AI80" t="str">
            <v>1</v>
          </cell>
          <cell r="AJ80" t="str">
            <v>ACTIVOS</v>
          </cell>
          <cell r="AK80" t="str">
            <v>AA</v>
          </cell>
          <cell r="AL80" t="str">
            <v>ACTIVO TEMP.INTEIRO</v>
          </cell>
          <cell r="AM80" t="str">
            <v>J100</v>
          </cell>
          <cell r="AN80" t="str">
            <v>EDPOutsourcing Comercial-N</v>
          </cell>
          <cell r="AO80" t="str">
            <v>J112</v>
          </cell>
          <cell r="AP80" t="str">
            <v>EDPOC-PRT-A Hrc</v>
          </cell>
          <cell r="AQ80" t="str">
            <v>40177055</v>
          </cell>
          <cell r="AR80" t="str">
            <v>70000022</v>
          </cell>
          <cell r="AS80" t="str">
            <v>014.</v>
          </cell>
          <cell r="AT80" t="str">
            <v>TECNICO COMERCIAL</v>
          </cell>
          <cell r="AU80" t="str">
            <v>1</v>
          </cell>
          <cell r="AV80" t="str">
            <v>00040451</v>
          </cell>
          <cell r="AW80" t="str">
            <v>J20302001210</v>
          </cell>
          <cell r="AX80" t="str">
            <v>PCSC-AU-GA APOIO A UTILIZADORES</v>
          </cell>
          <cell r="AY80" t="str">
            <v>68904700</v>
          </cell>
          <cell r="AZ80" t="str">
            <v>Apoio a Utilizadores</v>
          </cell>
          <cell r="BA80" t="str">
            <v>6890</v>
          </cell>
          <cell r="BB80" t="str">
            <v>EDP Outsourcing Comercial</v>
          </cell>
          <cell r="BC80" t="str">
            <v>6890</v>
          </cell>
          <cell r="BD80" t="str">
            <v>6890</v>
          </cell>
          <cell r="BE80" t="str">
            <v>2800</v>
          </cell>
          <cell r="BF80" t="str">
            <v>6890</v>
          </cell>
          <cell r="BG80" t="str">
            <v>EDP Outsourcing Comercial,SA</v>
          </cell>
          <cell r="BH80" t="str">
            <v>1010</v>
          </cell>
          <cell r="BI80">
            <v>1520</v>
          </cell>
          <cell r="BJ80" t="str">
            <v>14</v>
          </cell>
          <cell r="BK80">
            <v>28</v>
          </cell>
          <cell r="BL80">
            <v>283.08</v>
          </cell>
          <cell r="BM80" t="str">
            <v>NÍVEL 4</v>
          </cell>
          <cell r="BN80" t="str">
            <v>01</v>
          </cell>
          <cell r="BO80" t="str">
            <v>08</v>
          </cell>
          <cell r="BP80" t="str">
            <v>20040101</v>
          </cell>
          <cell r="BQ80" t="str">
            <v>21</v>
          </cell>
          <cell r="BR80" t="str">
            <v>EVOLUCAO AUTOMATICA</v>
          </cell>
          <cell r="BS80" t="str">
            <v>20050101</v>
          </cell>
          <cell r="BW80">
            <v>0</v>
          </cell>
          <cell r="BX80">
            <v>0</v>
          </cell>
          <cell r="BY80">
            <v>0</v>
          </cell>
          <cell r="BZ80">
            <v>0</v>
          </cell>
          <cell r="CA80">
            <v>0</v>
          </cell>
          <cell r="CC80">
            <v>0</v>
          </cell>
          <cell r="CG80">
            <v>0</v>
          </cell>
          <cell r="CK80">
            <v>0</v>
          </cell>
          <cell r="CO80">
            <v>0</v>
          </cell>
          <cell r="CT80">
            <v>0</v>
          </cell>
          <cell r="CU80">
            <v>0</v>
          </cell>
          <cell r="CV80">
            <v>0</v>
          </cell>
          <cell r="CW80">
            <v>0</v>
          </cell>
          <cell r="CX80">
            <v>0</v>
          </cell>
          <cell r="CZ80">
            <v>0</v>
          </cell>
          <cell r="DC80">
            <v>0</v>
          </cell>
          <cell r="DF80">
            <v>0</v>
          </cell>
          <cell r="DI80">
            <v>0</v>
          </cell>
          <cell r="DK80">
            <v>0</v>
          </cell>
          <cell r="DL80">
            <v>0</v>
          </cell>
          <cell r="DN80" t="str">
            <v>21D11</v>
          </cell>
          <cell r="DO80" t="str">
            <v>Flex.T.Int."Escrit"</v>
          </cell>
          <cell r="DP80">
            <v>2</v>
          </cell>
          <cell r="DQ80">
            <v>100</v>
          </cell>
          <cell r="DR80" t="str">
            <v>PT01</v>
          </cell>
          <cell r="DT80" t="str">
            <v>00100000</v>
          </cell>
          <cell r="DU80" t="str">
            <v>BANCO BPI, SA</v>
          </cell>
        </row>
        <row r="81">
          <cell r="A81" t="str">
            <v>311006</v>
          </cell>
          <cell r="B81" t="str">
            <v>Veronica Alves Meireles</v>
          </cell>
          <cell r="C81" t="str">
            <v>1982</v>
          </cell>
          <cell r="D81">
            <v>23</v>
          </cell>
          <cell r="E81">
            <v>23</v>
          </cell>
          <cell r="F81" t="str">
            <v>19621106</v>
          </cell>
          <cell r="G81" t="str">
            <v>42</v>
          </cell>
          <cell r="H81" t="str">
            <v>1</v>
          </cell>
          <cell r="I81" t="str">
            <v>Casado</v>
          </cell>
          <cell r="J81" t="str">
            <v>feminino</v>
          </cell>
          <cell r="K81">
            <v>2</v>
          </cell>
          <cell r="L81" t="str">
            <v>R.Eduardo Joaquim Reis Figueira,71-2-Esq</v>
          </cell>
          <cell r="M81" t="str">
            <v>4440-647</v>
          </cell>
          <cell r="N81" t="str">
            <v>VALONGO</v>
          </cell>
          <cell r="O81" t="str">
            <v>00241132</v>
          </cell>
          <cell r="P81" t="str">
            <v>CURSO COMPLEMENTAR DOS LICEUS</v>
          </cell>
          <cell r="R81" t="str">
            <v>5929267</v>
          </cell>
          <cell r="S81" t="str">
            <v>20001123</v>
          </cell>
          <cell r="T81" t="str">
            <v>PORTO</v>
          </cell>
          <cell r="U81" t="str">
            <v>9803</v>
          </cell>
          <cell r="V81" t="str">
            <v>S.NAC IND ENERGIA-SINDEL</v>
          </cell>
          <cell r="W81" t="str">
            <v>156618745</v>
          </cell>
          <cell r="X81" t="str">
            <v>1899</v>
          </cell>
          <cell r="Y81" t="str">
            <v>0.0</v>
          </cell>
          <cell r="Z81">
            <v>2</v>
          </cell>
          <cell r="AA81" t="str">
            <v>00</v>
          </cell>
          <cell r="AD81" t="str">
            <v>100</v>
          </cell>
          <cell r="AE81" t="str">
            <v>11290667045</v>
          </cell>
          <cell r="AF81" t="str">
            <v>02</v>
          </cell>
          <cell r="AG81" t="str">
            <v>19820607</v>
          </cell>
          <cell r="AH81" t="str">
            <v>DT.Adm.Corr.Antiguid</v>
          </cell>
          <cell r="AI81" t="str">
            <v>1</v>
          </cell>
          <cell r="AJ81" t="str">
            <v>ACTIVOS</v>
          </cell>
          <cell r="AK81" t="str">
            <v>AA</v>
          </cell>
          <cell r="AL81" t="str">
            <v>ACTIVO TEMP.INTEIRO</v>
          </cell>
          <cell r="AM81" t="str">
            <v>J100</v>
          </cell>
          <cell r="AN81" t="str">
            <v>EDPOutsourcing Comercial-N</v>
          </cell>
          <cell r="AO81" t="str">
            <v>J113</v>
          </cell>
          <cell r="AP81" t="str">
            <v>EDPOC-GONDOMAR</v>
          </cell>
          <cell r="AQ81" t="str">
            <v>40177451</v>
          </cell>
          <cell r="AR81" t="str">
            <v>70000045</v>
          </cell>
          <cell r="AS81" t="str">
            <v>01S3</v>
          </cell>
          <cell r="AT81" t="str">
            <v>CHEFIA SECCAO ESCALAO III</v>
          </cell>
          <cell r="AU81" t="str">
            <v>1</v>
          </cell>
          <cell r="AV81" t="str">
            <v>00040179</v>
          </cell>
          <cell r="AW81" t="str">
            <v>J20424280110</v>
          </cell>
          <cell r="AX81" t="str">
            <v>AN-LJGDM-CH-CHEFIA</v>
          </cell>
          <cell r="AY81" t="str">
            <v>68905208</v>
          </cell>
          <cell r="AZ81" t="str">
            <v>Lj Gondomar</v>
          </cell>
          <cell r="BA81" t="str">
            <v>6890</v>
          </cell>
          <cell r="BB81" t="str">
            <v>EDP Outsourcing Comercial</v>
          </cell>
          <cell r="BC81" t="str">
            <v>6890</v>
          </cell>
          <cell r="BD81" t="str">
            <v>6890</v>
          </cell>
          <cell r="BE81" t="str">
            <v>2800</v>
          </cell>
          <cell r="BF81" t="str">
            <v>6890</v>
          </cell>
          <cell r="BG81" t="str">
            <v>EDP Outsourcing Comercial,SA</v>
          </cell>
          <cell r="BH81" t="str">
            <v>1010</v>
          </cell>
          <cell r="BI81">
            <v>1520</v>
          </cell>
          <cell r="BJ81" t="str">
            <v>14</v>
          </cell>
          <cell r="BK81">
            <v>23</v>
          </cell>
          <cell r="BL81">
            <v>232.53</v>
          </cell>
          <cell r="BM81" t="str">
            <v>C SECÇ3</v>
          </cell>
          <cell r="BN81" t="str">
            <v>01</v>
          </cell>
          <cell r="BO81" t="str">
            <v>F</v>
          </cell>
          <cell r="BP81" t="str">
            <v>20032409</v>
          </cell>
          <cell r="BQ81" t="str">
            <v>33</v>
          </cell>
          <cell r="BR81" t="str">
            <v>NOMEACAO</v>
          </cell>
          <cell r="BS81" t="str">
            <v>20050101</v>
          </cell>
          <cell r="BW81">
            <v>0</v>
          </cell>
          <cell r="BX81">
            <v>0</v>
          </cell>
          <cell r="BY81">
            <v>0</v>
          </cell>
          <cell r="BZ81">
            <v>0</v>
          </cell>
          <cell r="CA81">
            <v>0</v>
          </cell>
          <cell r="CC81">
            <v>0</v>
          </cell>
          <cell r="CG81">
            <v>0</v>
          </cell>
          <cell r="CK81">
            <v>0</v>
          </cell>
          <cell r="CO81">
            <v>0</v>
          </cell>
          <cell r="CT81">
            <v>0</v>
          </cell>
          <cell r="CU81">
            <v>0</v>
          </cell>
          <cell r="CV81">
            <v>0</v>
          </cell>
          <cell r="CW81">
            <v>0</v>
          </cell>
          <cell r="CX81">
            <v>0</v>
          </cell>
          <cell r="CZ81">
            <v>0</v>
          </cell>
          <cell r="DC81">
            <v>0</v>
          </cell>
          <cell r="DF81">
            <v>0</v>
          </cell>
          <cell r="DI81">
            <v>0</v>
          </cell>
          <cell r="DK81">
            <v>0</v>
          </cell>
          <cell r="DL81">
            <v>0</v>
          </cell>
          <cell r="DN81" t="str">
            <v>11D13</v>
          </cell>
          <cell r="DO81" t="str">
            <v>FixoTInt-"Lojas"2002</v>
          </cell>
          <cell r="DP81">
            <v>2</v>
          </cell>
          <cell r="DQ81">
            <v>100</v>
          </cell>
          <cell r="DR81" t="str">
            <v>PT01</v>
          </cell>
          <cell r="DT81" t="str">
            <v>00100000</v>
          </cell>
          <cell r="DU81" t="str">
            <v>BANCO BPI, SA</v>
          </cell>
        </row>
        <row r="82">
          <cell r="A82" t="str">
            <v>312380</v>
          </cell>
          <cell r="B82" t="str">
            <v>Manuel Fernando Oliveira Cunha</v>
          </cell>
          <cell r="C82" t="str">
            <v>1979</v>
          </cell>
          <cell r="D82">
            <v>26</v>
          </cell>
          <cell r="E82">
            <v>26</v>
          </cell>
          <cell r="F82" t="str">
            <v>19581009</v>
          </cell>
          <cell r="G82" t="str">
            <v>46</v>
          </cell>
          <cell r="H82" t="str">
            <v>1</v>
          </cell>
          <cell r="I82" t="str">
            <v>Casado</v>
          </cell>
          <cell r="J82" t="str">
            <v>masculino</v>
          </cell>
          <cell r="K82">
            <v>2</v>
          </cell>
          <cell r="L82" t="str">
            <v>R da Fabrica    321, Vila Nova S.Cosme Gondomr</v>
          </cell>
          <cell r="M82" t="str">
            <v>4420-000</v>
          </cell>
          <cell r="N82" t="str">
            <v>GONDOMAR</v>
          </cell>
          <cell r="O82" t="str">
            <v>00232243</v>
          </cell>
          <cell r="P82" t="str">
            <v>CURSO GERAL CONSTRUCAO CIVIL</v>
          </cell>
          <cell r="R82" t="str">
            <v>3702492</v>
          </cell>
          <cell r="S82" t="str">
            <v>19980601</v>
          </cell>
          <cell r="T82" t="str">
            <v>LISBOA</v>
          </cell>
          <cell r="U82" t="str">
            <v>9803</v>
          </cell>
          <cell r="V82" t="str">
            <v>S.NAC IND ENERGIA-SINDEL</v>
          </cell>
          <cell r="W82" t="str">
            <v>162172290</v>
          </cell>
          <cell r="X82" t="str">
            <v>1783</v>
          </cell>
          <cell r="Y82" t="str">
            <v>0.0</v>
          </cell>
          <cell r="Z82">
            <v>2</v>
          </cell>
          <cell r="AA82" t="str">
            <v>00</v>
          </cell>
          <cell r="AD82" t="str">
            <v>100</v>
          </cell>
          <cell r="AE82" t="str">
            <v>11267040919</v>
          </cell>
          <cell r="AF82" t="str">
            <v>02</v>
          </cell>
          <cell r="AG82" t="str">
            <v>19791104</v>
          </cell>
          <cell r="AH82" t="str">
            <v>DT.Adm.Corr.Antiguid</v>
          </cell>
          <cell r="AI82" t="str">
            <v>1</v>
          </cell>
          <cell r="AJ82" t="str">
            <v>ACTIVOS</v>
          </cell>
          <cell r="AK82" t="str">
            <v>AA</v>
          </cell>
          <cell r="AL82" t="str">
            <v>ACTIVO TEMP.INTEIRO</v>
          </cell>
          <cell r="AM82" t="str">
            <v>J100</v>
          </cell>
          <cell r="AN82" t="str">
            <v>EDPOutsourcing Comercial-N</v>
          </cell>
          <cell r="AO82" t="str">
            <v>J113</v>
          </cell>
          <cell r="AP82" t="str">
            <v>EDPOC-GONDOMAR</v>
          </cell>
          <cell r="AQ82" t="str">
            <v>40177475</v>
          </cell>
          <cell r="AR82" t="str">
            <v>70000060</v>
          </cell>
          <cell r="AS82" t="str">
            <v>025.</v>
          </cell>
          <cell r="AT82" t="str">
            <v>ESCRITURARIO COMERCIAL</v>
          </cell>
          <cell r="AU82" t="str">
            <v>1</v>
          </cell>
          <cell r="AV82" t="str">
            <v>00040284</v>
          </cell>
          <cell r="AW82" t="str">
            <v>J20424280410</v>
          </cell>
          <cell r="AX82" t="str">
            <v>AN-LJGDM-LOJA GONDOMAR</v>
          </cell>
          <cell r="AY82" t="str">
            <v>68905208</v>
          </cell>
          <cell r="AZ82" t="str">
            <v>Lj Gondomar</v>
          </cell>
          <cell r="BA82" t="str">
            <v>6890</v>
          </cell>
          <cell r="BB82" t="str">
            <v>EDP Outsourcing Comercial</v>
          </cell>
          <cell r="BC82" t="str">
            <v>6890</v>
          </cell>
          <cell r="BD82" t="str">
            <v>6890</v>
          </cell>
          <cell r="BE82" t="str">
            <v>2800</v>
          </cell>
          <cell r="BF82" t="str">
            <v>6890</v>
          </cell>
          <cell r="BG82" t="str">
            <v>EDP Outsourcing Comercial,SA</v>
          </cell>
          <cell r="BH82" t="str">
            <v>1010</v>
          </cell>
          <cell r="BI82">
            <v>1003</v>
          </cell>
          <cell r="BJ82" t="str">
            <v>08</v>
          </cell>
          <cell r="BK82">
            <v>26</v>
          </cell>
          <cell r="BL82">
            <v>262.86</v>
          </cell>
          <cell r="BM82" t="str">
            <v>NÍVEL 5</v>
          </cell>
          <cell r="BN82" t="str">
            <v>01</v>
          </cell>
          <cell r="BO82" t="str">
            <v>05</v>
          </cell>
          <cell r="BP82" t="str">
            <v>20040101</v>
          </cell>
          <cell r="BQ82" t="str">
            <v>21</v>
          </cell>
          <cell r="BR82" t="str">
            <v>EVOLUCAO AUTOMATICA</v>
          </cell>
          <cell r="BS82" t="str">
            <v>20050101</v>
          </cell>
          <cell r="BW82">
            <v>0</v>
          </cell>
          <cell r="BX82">
            <v>0</v>
          </cell>
          <cell r="BY82">
            <v>0</v>
          </cell>
          <cell r="BZ82">
            <v>0</v>
          </cell>
          <cell r="CA82">
            <v>0</v>
          </cell>
          <cell r="CC82">
            <v>0</v>
          </cell>
          <cell r="CG82">
            <v>0</v>
          </cell>
          <cell r="CK82">
            <v>0</v>
          </cell>
          <cell r="CO82">
            <v>0</v>
          </cell>
          <cell r="CT82">
            <v>0</v>
          </cell>
          <cell r="CU82">
            <v>0</v>
          </cell>
          <cell r="CV82">
            <v>0</v>
          </cell>
          <cell r="CW82">
            <v>0</v>
          </cell>
          <cell r="CX82">
            <v>1</v>
          </cell>
          <cell r="CY82" t="str">
            <v>6010</v>
          </cell>
          <cell r="CZ82">
            <v>39.54</v>
          </cell>
          <cell r="DC82">
            <v>0</v>
          </cell>
          <cell r="DF82">
            <v>0</v>
          </cell>
          <cell r="DI82">
            <v>0</v>
          </cell>
          <cell r="DK82">
            <v>0</v>
          </cell>
          <cell r="DL82">
            <v>0</v>
          </cell>
          <cell r="DN82" t="str">
            <v>11D13</v>
          </cell>
          <cell r="DO82" t="str">
            <v>FixoTInt-"Lojas"2002</v>
          </cell>
          <cell r="DP82">
            <v>2</v>
          </cell>
          <cell r="DQ82">
            <v>100</v>
          </cell>
          <cell r="DR82" t="str">
            <v>PT01</v>
          </cell>
          <cell r="DT82" t="str">
            <v>00300256</v>
          </cell>
          <cell r="DU82" t="str">
            <v>BANCO SANTANDER PORTUGAL, SA</v>
          </cell>
        </row>
        <row r="83">
          <cell r="A83" t="str">
            <v>311227</v>
          </cell>
          <cell r="B83" t="str">
            <v>Ana Maria Vieira Ferreira</v>
          </cell>
          <cell r="C83" t="str">
            <v>1981</v>
          </cell>
          <cell r="D83">
            <v>24</v>
          </cell>
          <cell r="E83">
            <v>24</v>
          </cell>
          <cell r="F83" t="str">
            <v>19620122</v>
          </cell>
          <cell r="G83" t="str">
            <v>43</v>
          </cell>
          <cell r="H83" t="str">
            <v>4</v>
          </cell>
          <cell r="I83" t="str">
            <v>Divorc</v>
          </cell>
          <cell r="J83" t="str">
            <v>feminino</v>
          </cell>
          <cell r="K83">
            <v>1</v>
          </cell>
          <cell r="L83" t="str">
            <v>Av General Humberto Delgado, 1649-2 - Fanzeres   /  Go</v>
          </cell>
          <cell r="M83" t="str">
            <v>4510-570</v>
          </cell>
          <cell r="N83" t="str">
            <v>FÂNZERES</v>
          </cell>
          <cell r="O83" t="str">
            <v>00243413</v>
          </cell>
          <cell r="P83" t="str">
            <v>12.ANO - 4. CURSO</v>
          </cell>
          <cell r="R83" t="str">
            <v>5801706</v>
          </cell>
          <cell r="S83" t="str">
            <v>19941006</v>
          </cell>
          <cell r="T83" t="str">
            <v>LISBOA</v>
          </cell>
          <cell r="U83" t="str">
            <v>9803</v>
          </cell>
          <cell r="V83" t="str">
            <v>S.NAC IND ENERGIA-SINDEL</v>
          </cell>
          <cell r="W83" t="str">
            <v>166925101</v>
          </cell>
          <cell r="X83" t="str">
            <v>1783</v>
          </cell>
          <cell r="Y83" t="str">
            <v>0.0</v>
          </cell>
          <cell r="Z83">
            <v>1</v>
          </cell>
          <cell r="AA83" t="str">
            <v>00</v>
          </cell>
          <cell r="AD83" t="str">
            <v>100</v>
          </cell>
          <cell r="AE83" t="str">
            <v>11321912057</v>
          </cell>
          <cell r="AF83" t="str">
            <v>02</v>
          </cell>
          <cell r="AG83" t="str">
            <v>19811109</v>
          </cell>
          <cell r="AH83" t="str">
            <v>DT.Adm.Corr.Antiguid</v>
          </cell>
          <cell r="AI83" t="str">
            <v>1</v>
          </cell>
          <cell r="AJ83" t="str">
            <v>ACTIVOS</v>
          </cell>
          <cell r="AK83" t="str">
            <v>AA</v>
          </cell>
          <cell r="AL83" t="str">
            <v>ACTIVO TEMP.INTEIRO</v>
          </cell>
          <cell r="AM83" t="str">
            <v>J100</v>
          </cell>
          <cell r="AN83" t="str">
            <v>EDPOutsourcing Comercial-N</v>
          </cell>
          <cell r="AO83" t="str">
            <v>J113</v>
          </cell>
          <cell r="AP83" t="str">
            <v>EDPOC-GONDOMAR</v>
          </cell>
          <cell r="AQ83" t="str">
            <v>40177474</v>
          </cell>
          <cell r="AR83" t="str">
            <v>70000060</v>
          </cell>
          <cell r="AS83" t="str">
            <v>025.</v>
          </cell>
          <cell r="AT83" t="str">
            <v>ESCRITURARIO COMERCIAL</v>
          </cell>
          <cell r="AU83" t="str">
            <v>1</v>
          </cell>
          <cell r="AV83" t="str">
            <v>00040284</v>
          </cell>
          <cell r="AW83" t="str">
            <v>J20424280410</v>
          </cell>
          <cell r="AX83" t="str">
            <v>AN-LJGDM-LOJA GONDOMAR</v>
          </cell>
          <cell r="AY83" t="str">
            <v>68905208</v>
          </cell>
          <cell r="AZ83" t="str">
            <v>Lj Gondomar</v>
          </cell>
          <cell r="BA83" t="str">
            <v>6890</v>
          </cell>
          <cell r="BB83" t="str">
            <v>EDP Outsourcing Comercial</v>
          </cell>
          <cell r="BC83" t="str">
            <v>6890</v>
          </cell>
          <cell r="BD83" t="str">
            <v>6890</v>
          </cell>
          <cell r="BE83" t="str">
            <v>2800</v>
          </cell>
          <cell r="BF83" t="str">
            <v>6890</v>
          </cell>
          <cell r="BG83" t="str">
            <v>EDP Outsourcing Comercial,SA</v>
          </cell>
          <cell r="BH83" t="str">
            <v>1010</v>
          </cell>
          <cell r="BI83">
            <v>1247</v>
          </cell>
          <cell r="BJ83" t="str">
            <v>11</v>
          </cell>
          <cell r="BK83">
            <v>24</v>
          </cell>
          <cell r="BL83">
            <v>242.64</v>
          </cell>
          <cell r="BM83" t="str">
            <v>NÍVEL 5</v>
          </cell>
          <cell r="BN83" t="str">
            <v>01</v>
          </cell>
          <cell r="BO83" t="str">
            <v>08</v>
          </cell>
          <cell r="BP83" t="str">
            <v>20030110</v>
          </cell>
          <cell r="BQ83" t="str">
            <v>22</v>
          </cell>
          <cell r="BR83" t="str">
            <v>ACELERACAO DE CARREIRA</v>
          </cell>
          <cell r="BS83" t="str">
            <v>20050101</v>
          </cell>
          <cell r="BW83">
            <v>0</v>
          </cell>
          <cell r="BX83">
            <v>0</v>
          </cell>
          <cell r="BY83">
            <v>0</v>
          </cell>
          <cell r="BZ83">
            <v>0</v>
          </cell>
          <cell r="CA83">
            <v>0</v>
          </cell>
          <cell r="CC83">
            <v>0</v>
          </cell>
          <cell r="CG83">
            <v>0</v>
          </cell>
          <cell r="CK83">
            <v>0</v>
          </cell>
          <cell r="CO83">
            <v>0</v>
          </cell>
          <cell r="CT83">
            <v>0</v>
          </cell>
          <cell r="CU83">
            <v>0</v>
          </cell>
          <cell r="CV83">
            <v>0</v>
          </cell>
          <cell r="CW83">
            <v>0</v>
          </cell>
          <cell r="CX83">
            <v>1</v>
          </cell>
          <cell r="CY83" t="str">
            <v>6010</v>
          </cell>
          <cell r="CZ83">
            <v>39.54</v>
          </cell>
          <cell r="DC83">
            <v>0</v>
          </cell>
          <cell r="DF83">
            <v>0</v>
          </cell>
          <cell r="DI83">
            <v>0</v>
          </cell>
          <cell r="DK83">
            <v>0</v>
          </cell>
          <cell r="DL83">
            <v>0</v>
          </cell>
          <cell r="DN83" t="str">
            <v>11D13</v>
          </cell>
          <cell r="DO83" t="str">
            <v>FixoTInt-"Lojas"2002</v>
          </cell>
          <cell r="DP83">
            <v>2</v>
          </cell>
          <cell r="DQ83">
            <v>100</v>
          </cell>
          <cell r="DR83" t="str">
            <v>PT01</v>
          </cell>
          <cell r="DT83" t="str">
            <v>00360094</v>
          </cell>
          <cell r="DU83" t="str">
            <v>CAIXA ECONOMICA MONTEPIO GERAL</v>
          </cell>
        </row>
        <row r="84">
          <cell r="A84" t="str">
            <v>310921</v>
          </cell>
          <cell r="B84" t="str">
            <v>Odilia Gabriela Oliveira Alves Moreira</v>
          </cell>
          <cell r="C84" t="str">
            <v>1982</v>
          </cell>
          <cell r="D84">
            <v>23</v>
          </cell>
          <cell r="E84">
            <v>23</v>
          </cell>
          <cell r="F84" t="str">
            <v>19570918</v>
          </cell>
          <cell r="G84" t="str">
            <v>47</v>
          </cell>
          <cell r="H84" t="str">
            <v>1</v>
          </cell>
          <cell r="I84" t="str">
            <v>Casado</v>
          </cell>
          <cell r="J84" t="str">
            <v>feminino</v>
          </cell>
          <cell r="K84">
            <v>2</v>
          </cell>
          <cell r="L84" t="str">
            <v>Lug VaLtve - Recarei / Paredes</v>
          </cell>
          <cell r="M84" t="str">
            <v>4580-000</v>
          </cell>
          <cell r="N84" t="str">
            <v>PAREDES</v>
          </cell>
          <cell r="O84" t="str">
            <v>00241132</v>
          </cell>
          <cell r="P84" t="str">
            <v>CURSO COMPLEMENTAR DOS LICEUS</v>
          </cell>
          <cell r="R84" t="str">
            <v>3581573</v>
          </cell>
          <cell r="S84" t="str">
            <v>20020307</v>
          </cell>
          <cell r="T84" t="str">
            <v>PORTO</v>
          </cell>
          <cell r="U84" t="str">
            <v>9800</v>
          </cell>
          <cell r="V84" t="str">
            <v>SIND TRAB IND ELéCT NORTE</v>
          </cell>
          <cell r="W84" t="str">
            <v>123948614</v>
          </cell>
          <cell r="X84" t="str">
            <v>1848</v>
          </cell>
          <cell r="Y84" t="str">
            <v>0.0</v>
          </cell>
          <cell r="Z84">
            <v>2</v>
          </cell>
          <cell r="AA84" t="str">
            <v>00</v>
          </cell>
          <cell r="AC84" t="str">
            <v>X</v>
          </cell>
          <cell r="AD84" t="str">
            <v>100</v>
          </cell>
          <cell r="AE84" t="str">
            <v>11321922505</v>
          </cell>
          <cell r="AF84" t="str">
            <v>02</v>
          </cell>
          <cell r="AG84" t="str">
            <v>19820601</v>
          </cell>
          <cell r="AH84" t="str">
            <v>DT.Adm.Corr.Antiguid</v>
          </cell>
          <cell r="AI84" t="str">
            <v>1</v>
          </cell>
          <cell r="AJ84" t="str">
            <v>ACTIVOS</v>
          </cell>
          <cell r="AK84" t="str">
            <v>AA</v>
          </cell>
          <cell r="AL84" t="str">
            <v>ACTIVO TEMP.INTEIRO</v>
          </cell>
          <cell r="AM84" t="str">
            <v>J100</v>
          </cell>
          <cell r="AN84" t="str">
            <v>EDPOutsourcing Comercial-N</v>
          </cell>
          <cell r="AO84" t="str">
            <v>J113</v>
          </cell>
          <cell r="AP84" t="str">
            <v>EDPOC-GONDOMAR</v>
          </cell>
          <cell r="AQ84" t="str">
            <v>40177472</v>
          </cell>
          <cell r="AR84" t="str">
            <v>70000060</v>
          </cell>
          <cell r="AS84" t="str">
            <v>025.</v>
          </cell>
          <cell r="AT84" t="str">
            <v>ESCRITURARIO COMERCIAL</v>
          </cell>
          <cell r="AU84" t="str">
            <v>1</v>
          </cell>
          <cell r="AV84" t="str">
            <v>00040284</v>
          </cell>
          <cell r="AW84" t="str">
            <v>J20424280410</v>
          </cell>
          <cell r="AX84" t="str">
            <v>AN-LJGDM-LOJA GONDOMAR</v>
          </cell>
          <cell r="AY84" t="str">
            <v>68905208</v>
          </cell>
          <cell r="AZ84" t="str">
            <v>Lj Gondomar</v>
          </cell>
          <cell r="BA84" t="str">
            <v>6890</v>
          </cell>
          <cell r="BB84" t="str">
            <v>EDP Outsourcing Comercial</v>
          </cell>
          <cell r="BC84" t="str">
            <v>6890</v>
          </cell>
          <cell r="BD84" t="str">
            <v>6890</v>
          </cell>
          <cell r="BE84" t="str">
            <v>2800</v>
          </cell>
          <cell r="BF84" t="str">
            <v>6890</v>
          </cell>
          <cell r="BG84" t="str">
            <v>EDP Outsourcing Comercial,SA</v>
          </cell>
          <cell r="BH84" t="str">
            <v>1010</v>
          </cell>
          <cell r="BI84">
            <v>1160</v>
          </cell>
          <cell r="BJ84" t="str">
            <v>10</v>
          </cell>
          <cell r="BK84">
            <v>23</v>
          </cell>
          <cell r="BL84">
            <v>232.53</v>
          </cell>
          <cell r="BM84" t="str">
            <v>NÍVEL 5</v>
          </cell>
          <cell r="BN84" t="str">
            <v>00</v>
          </cell>
          <cell r="BO84" t="str">
            <v>07</v>
          </cell>
          <cell r="BP84" t="str">
            <v>20050101</v>
          </cell>
          <cell r="BQ84" t="str">
            <v>21</v>
          </cell>
          <cell r="BR84" t="str">
            <v>EVOLUCAO AUTOMATICA</v>
          </cell>
          <cell r="BS84" t="str">
            <v>20050101</v>
          </cell>
          <cell r="BW84">
            <v>0</v>
          </cell>
          <cell r="BX84">
            <v>0</v>
          </cell>
          <cell r="BY84">
            <v>0</v>
          </cell>
          <cell r="BZ84">
            <v>0</v>
          </cell>
          <cell r="CA84">
            <v>0</v>
          </cell>
          <cell r="CC84">
            <v>0</v>
          </cell>
          <cell r="CG84">
            <v>0</v>
          </cell>
          <cell r="CK84">
            <v>0</v>
          </cell>
          <cell r="CO84">
            <v>0</v>
          </cell>
          <cell r="CT84">
            <v>0</v>
          </cell>
          <cell r="CU84">
            <v>0</v>
          </cell>
          <cell r="CV84">
            <v>0</v>
          </cell>
          <cell r="CW84">
            <v>0</v>
          </cell>
          <cell r="CX84">
            <v>1</v>
          </cell>
          <cell r="CY84" t="str">
            <v>6010</v>
          </cell>
          <cell r="CZ84">
            <v>39.54</v>
          </cell>
          <cell r="DC84">
            <v>0</v>
          </cell>
          <cell r="DF84">
            <v>0</v>
          </cell>
          <cell r="DI84">
            <v>0</v>
          </cell>
          <cell r="DK84">
            <v>0</v>
          </cell>
          <cell r="DL84">
            <v>0</v>
          </cell>
          <cell r="DN84" t="str">
            <v>11D13</v>
          </cell>
          <cell r="DO84" t="str">
            <v>FixoTInt-"Lojas"2002</v>
          </cell>
          <cell r="DP84">
            <v>2</v>
          </cell>
          <cell r="DQ84">
            <v>100</v>
          </cell>
          <cell r="DR84" t="str">
            <v>PT01</v>
          </cell>
          <cell r="DT84" t="str">
            <v>00350837</v>
          </cell>
          <cell r="DU84" t="str">
            <v>CAIXA GERAL DE DEPOSITOS, SA</v>
          </cell>
        </row>
        <row r="85">
          <cell r="A85" t="str">
            <v>310999</v>
          </cell>
          <cell r="B85" t="str">
            <v>Teresa Paula Moreira Padilha Neves</v>
          </cell>
          <cell r="C85" t="str">
            <v>1980</v>
          </cell>
          <cell r="D85">
            <v>25</v>
          </cell>
          <cell r="E85">
            <v>25</v>
          </cell>
          <cell r="F85" t="str">
            <v>19621222</v>
          </cell>
          <cell r="G85" t="str">
            <v>42</v>
          </cell>
          <cell r="H85" t="str">
            <v>1</v>
          </cell>
          <cell r="I85" t="str">
            <v>Casado</v>
          </cell>
          <cell r="J85" t="str">
            <v>feminino</v>
          </cell>
          <cell r="K85">
            <v>1</v>
          </cell>
          <cell r="L85" t="str">
            <v>Rua Alvares Cabral, 222</v>
          </cell>
          <cell r="M85" t="str">
            <v>4440-527</v>
          </cell>
          <cell r="N85" t="str">
            <v>VALONGO</v>
          </cell>
          <cell r="O85" t="str">
            <v>00242072</v>
          </cell>
          <cell r="P85" t="str">
            <v>CC CONTABILIDADE ADMINISTRACAO</v>
          </cell>
          <cell r="R85" t="str">
            <v>5919062</v>
          </cell>
          <cell r="S85" t="str">
            <v>19960513</v>
          </cell>
          <cell r="T85" t="str">
            <v>PORTO</v>
          </cell>
          <cell r="U85" t="str">
            <v>9803</v>
          </cell>
          <cell r="V85" t="str">
            <v>S.NAC IND ENERGIA-SINDEL</v>
          </cell>
          <cell r="W85" t="str">
            <v>157267750</v>
          </cell>
          <cell r="X85" t="str">
            <v>1899</v>
          </cell>
          <cell r="Y85" t="str">
            <v>0.0</v>
          </cell>
          <cell r="Z85">
            <v>1</v>
          </cell>
          <cell r="AA85" t="str">
            <v>00</v>
          </cell>
          <cell r="AC85" t="str">
            <v>X</v>
          </cell>
          <cell r="AD85" t="str">
            <v>100</v>
          </cell>
          <cell r="AE85" t="str">
            <v>11267863954</v>
          </cell>
          <cell r="AF85" t="str">
            <v>02</v>
          </cell>
          <cell r="AG85" t="str">
            <v>19800823</v>
          </cell>
          <cell r="AH85" t="str">
            <v>DT.Adm.Corr.Antiguid</v>
          </cell>
          <cell r="AI85" t="str">
            <v>1</v>
          </cell>
          <cell r="AJ85" t="str">
            <v>ACTIVOS</v>
          </cell>
          <cell r="AK85" t="str">
            <v>AA</v>
          </cell>
          <cell r="AL85" t="str">
            <v>ACTIVO TEMP.INTEIRO</v>
          </cell>
          <cell r="AM85" t="str">
            <v>J100</v>
          </cell>
          <cell r="AN85" t="str">
            <v>EDPOutsourcing Comercial-N</v>
          </cell>
          <cell r="AO85" t="str">
            <v>J113</v>
          </cell>
          <cell r="AP85" t="str">
            <v>EDPOC-GONDOMAR</v>
          </cell>
          <cell r="AQ85" t="str">
            <v>40177473</v>
          </cell>
          <cell r="AR85" t="str">
            <v>70000060</v>
          </cell>
          <cell r="AS85" t="str">
            <v>025.</v>
          </cell>
          <cell r="AT85" t="str">
            <v>ESCRITURARIO COMERCIAL</v>
          </cell>
          <cell r="AU85" t="str">
            <v>4</v>
          </cell>
          <cell r="AV85" t="str">
            <v>00040284</v>
          </cell>
          <cell r="AW85" t="str">
            <v>J20424280410</v>
          </cell>
          <cell r="AX85" t="str">
            <v>AN-LJGDM-LOJA GONDOMAR</v>
          </cell>
          <cell r="AY85" t="str">
            <v>68905208</v>
          </cell>
          <cell r="AZ85" t="str">
            <v>Lj Gondomar</v>
          </cell>
          <cell r="BA85" t="str">
            <v>6890</v>
          </cell>
          <cell r="BB85" t="str">
            <v>EDP Outsourcing Comercial</v>
          </cell>
          <cell r="BC85" t="str">
            <v>6890</v>
          </cell>
          <cell r="BD85" t="str">
            <v>6890</v>
          </cell>
          <cell r="BE85" t="str">
            <v>2800</v>
          </cell>
          <cell r="BF85" t="str">
            <v>6890</v>
          </cell>
          <cell r="BG85" t="str">
            <v>EDP Outsourcing Comercial,SA</v>
          </cell>
          <cell r="BH85" t="str">
            <v>1010</v>
          </cell>
          <cell r="BI85">
            <v>1247</v>
          </cell>
          <cell r="BJ85" t="str">
            <v>11</v>
          </cell>
          <cell r="BK85">
            <v>25</v>
          </cell>
          <cell r="BL85">
            <v>252.75</v>
          </cell>
          <cell r="BM85" t="str">
            <v>NÍVEL 5</v>
          </cell>
          <cell r="BN85" t="str">
            <v>01</v>
          </cell>
          <cell r="BO85" t="str">
            <v>08</v>
          </cell>
          <cell r="BP85" t="str">
            <v>20040101</v>
          </cell>
          <cell r="BQ85" t="str">
            <v>21</v>
          </cell>
          <cell r="BR85" t="str">
            <v>EVOLUCAO AUTOMATICA</v>
          </cell>
          <cell r="BS85" t="str">
            <v>20050101</v>
          </cell>
          <cell r="BW85">
            <v>0</v>
          </cell>
          <cell r="BX85">
            <v>0</v>
          </cell>
          <cell r="BY85">
            <v>0</v>
          </cell>
          <cell r="BZ85">
            <v>0</v>
          </cell>
          <cell r="CA85">
            <v>0</v>
          </cell>
          <cell r="CC85">
            <v>0</v>
          </cell>
          <cell r="CG85">
            <v>0</v>
          </cell>
          <cell r="CK85">
            <v>0</v>
          </cell>
          <cell r="CO85">
            <v>0</v>
          </cell>
          <cell r="CT85">
            <v>0</v>
          </cell>
          <cell r="CU85">
            <v>0</v>
          </cell>
          <cell r="CV85">
            <v>0</v>
          </cell>
          <cell r="CW85">
            <v>0</v>
          </cell>
          <cell r="CX85">
            <v>1</v>
          </cell>
          <cell r="CY85" t="str">
            <v>6010</v>
          </cell>
          <cell r="CZ85">
            <v>39.54</v>
          </cell>
          <cell r="DC85">
            <v>0</v>
          </cell>
          <cell r="DF85">
            <v>0</v>
          </cell>
          <cell r="DI85">
            <v>0</v>
          </cell>
          <cell r="DK85">
            <v>0</v>
          </cell>
          <cell r="DL85">
            <v>0</v>
          </cell>
          <cell r="DN85" t="str">
            <v>11D13</v>
          </cell>
          <cell r="DO85" t="str">
            <v>FixoTInt-"Lojas"2002</v>
          </cell>
          <cell r="DP85">
            <v>2</v>
          </cell>
          <cell r="DQ85">
            <v>100</v>
          </cell>
          <cell r="DR85" t="str">
            <v>PT01</v>
          </cell>
          <cell r="DT85" t="str">
            <v>00350837</v>
          </cell>
          <cell r="DU85" t="str">
            <v>CAIXA GERAL DE DEPOSITOS, SA</v>
          </cell>
        </row>
        <row r="86">
          <cell r="A86" t="str">
            <v>310166</v>
          </cell>
          <cell r="B86" t="str">
            <v>Ana Maria Comercio Teixeira Ferreira</v>
          </cell>
          <cell r="C86" t="str">
            <v>1984</v>
          </cell>
          <cell r="D86">
            <v>21</v>
          </cell>
          <cell r="E86">
            <v>21</v>
          </cell>
          <cell r="F86" t="str">
            <v>19610214</v>
          </cell>
          <cell r="G86" t="str">
            <v>44</v>
          </cell>
          <cell r="H86" t="str">
            <v>1</v>
          </cell>
          <cell r="I86" t="str">
            <v>Casado</v>
          </cell>
          <cell r="J86" t="str">
            <v>feminino</v>
          </cell>
          <cell r="K86">
            <v>1</v>
          </cell>
          <cell r="L86" t="str">
            <v>R Central da Capela, 591 Campo</v>
          </cell>
          <cell r="M86" t="str">
            <v>4440-000</v>
          </cell>
          <cell r="N86" t="str">
            <v>VALONGO</v>
          </cell>
          <cell r="O86" t="str">
            <v>00231021</v>
          </cell>
          <cell r="P86" t="str">
            <v>CURSO GERAL DOS LICEUS</v>
          </cell>
          <cell r="R86" t="str">
            <v>5816064</v>
          </cell>
          <cell r="S86" t="str">
            <v>19951124</v>
          </cell>
          <cell r="T86" t="str">
            <v>PORTO</v>
          </cell>
          <cell r="U86" t="str">
            <v>9803</v>
          </cell>
          <cell r="V86" t="str">
            <v>S.NAC IND ENERGIA-SINDEL</v>
          </cell>
          <cell r="W86" t="str">
            <v>123276560</v>
          </cell>
          <cell r="X86" t="str">
            <v>1899</v>
          </cell>
          <cell r="Y86" t="str">
            <v>0.0</v>
          </cell>
          <cell r="Z86">
            <v>1</v>
          </cell>
          <cell r="AA86" t="str">
            <v>00</v>
          </cell>
          <cell r="AD86" t="str">
            <v>100</v>
          </cell>
          <cell r="AE86" t="str">
            <v>11321907287</v>
          </cell>
          <cell r="AF86" t="str">
            <v>02</v>
          </cell>
          <cell r="AG86" t="str">
            <v>19840522</v>
          </cell>
          <cell r="AH86" t="str">
            <v>DT.Adm.Corr.Antiguid</v>
          </cell>
          <cell r="AI86" t="str">
            <v>1</v>
          </cell>
          <cell r="AJ86" t="str">
            <v>ACTIVOS</v>
          </cell>
          <cell r="AK86" t="str">
            <v>AA</v>
          </cell>
          <cell r="AL86" t="str">
            <v>ACTIVO TEMP.INTEIRO</v>
          </cell>
          <cell r="AM86" t="str">
            <v>J100</v>
          </cell>
          <cell r="AN86" t="str">
            <v>EDPOutsourcing Comercial-N</v>
          </cell>
          <cell r="AO86" t="str">
            <v>J113</v>
          </cell>
          <cell r="AP86" t="str">
            <v>EDPOC-GONDOMAR</v>
          </cell>
          <cell r="AQ86" t="str">
            <v>40177471</v>
          </cell>
          <cell r="AR86" t="str">
            <v>70000022</v>
          </cell>
          <cell r="AS86" t="str">
            <v>014.</v>
          </cell>
          <cell r="AT86" t="str">
            <v>TECNICO COMERCIAL</v>
          </cell>
          <cell r="AU86" t="str">
            <v>1</v>
          </cell>
          <cell r="AV86" t="str">
            <v>00040284</v>
          </cell>
          <cell r="AW86" t="str">
            <v>J20424280410</v>
          </cell>
          <cell r="AX86" t="str">
            <v>AN-LJGDM-LOJA GONDOMAR</v>
          </cell>
          <cell r="AY86" t="str">
            <v>68905208</v>
          </cell>
          <cell r="AZ86" t="str">
            <v>Lj Gondomar</v>
          </cell>
          <cell r="BA86" t="str">
            <v>6890</v>
          </cell>
          <cell r="BB86" t="str">
            <v>EDP Outsourcing Comercial</v>
          </cell>
          <cell r="BC86" t="str">
            <v>6890</v>
          </cell>
          <cell r="BD86" t="str">
            <v>6890</v>
          </cell>
          <cell r="BE86" t="str">
            <v>2800</v>
          </cell>
          <cell r="BF86" t="str">
            <v>6890</v>
          </cell>
          <cell r="BG86" t="str">
            <v>EDP Outsourcing Comercial,SA</v>
          </cell>
          <cell r="BH86" t="str">
            <v>1010</v>
          </cell>
          <cell r="BI86">
            <v>1160</v>
          </cell>
          <cell r="BJ86" t="str">
            <v>10</v>
          </cell>
          <cell r="BK86">
            <v>21</v>
          </cell>
          <cell r="BL86">
            <v>212.31</v>
          </cell>
          <cell r="BM86" t="str">
            <v>NÍVEL 4</v>
          </cell>
          <cell r="BN86" t="str">
            <v>01</v>
          </cell>
          <cell r="BO86" t="str">
            <v>04</v>
          </cell>
          <cell r="BP86" t="str">
            <v>20040110</v>
          </cell>
          <cell r="BQ86" t="str">
            <v>33</v>
          </cell>
          <cell r="BR86" t="str">
            <v>NOMEACAO</v>
          </cell>
          <cell r="BS86" t="str">
            <v>20050101</v>
          </cell>
          <cell r="BT86" t="str">
            <v>20040101</v>
          </cell>
          <cell r="BW86">
            <v>0</v>
          </cell>
          <cell r="BX86">
            <v>0</v>
          </cell>
          <cell r="BY86">
            <v>0</v>
          </cell>
          <cell r="BZ86">
            <v>0</v>
          </cell>
          <cell r="CA86">
            <v>0</v>
          </cell>
          <cell r="CC86">
            <v>0</v>
          </cell>
          <cell r="CG86">
            <v>0</v>
          </cell>
          <cell r="CK86">
            <v>0</v>
          </cell>
          <cell r="CO86">
            <v>0</v>
          </cell>
          <cell r="CT86">
            <v>0</v>
          </cell>
          <cell r="CU86">
            <v>0</v>
          </cell>
          <cell r="CV86">
            <v>0</v>
          </cell>
          <cell r="CW86">
            <v>0</v>
          </cell>
          <cell r="CX86">
            <v>1</v>
          </cell>
          <cell r="CY86" t="str">
            <v>6010</v>
          </cell>
          <cell r="CZ86">
            <v>39.54</v>
          </cell>
          <cell r="DC86">
            <v>0</v>
          </cell>
          <cell r="DF86">
            <v>0</v>
          </cell>
          <cell r="DI86">
            <v>0</v>
          </cell>
          <cell r="DK86">
            <v>0</v>
          </cell>
          <cell r="DL86">
            <v>0</v>
          </cell>
          <cell r="DN86" t="str">
            <v>11D13</v>
          </cell>
          <cell r="DO86" t="str">
            <v>FixoTInt-"Lojas"2002</v>
          </cell>
          <cell r="DP86">
            <v>2</v>
          </cell>
          <cell r="DQ86">
            <v>100</v>
          </cell>
          <cell r="DR86" t="str">
            <v>PT01</v>
          </cell>
          <cell r="DT86" t="str">
            <v>00330000</v>
          </cell>
          <cell r="DU86" t="str">
            <v>BANCO COMERCIAL PORTUGUES, SA</v>
          </cell>
        </row>
        <row r="87">
          <cell r="A87" t="str">
            <v>255114</v>
          </cell>
          <cell r="B87" t="str">
            <v>Florinda Fatima R Dias Senra</v>
          </cell>
          <cell r="C87" t="str">
            <v>1983</v>
          </cell>
          <cell r="D87">
            <v>22</v>
          </cell>
          <cell r="E87">
            <v>22</v>
          </cell>
          <cell r="F87" t="str">
            <v>19620623</v>
          </cell>
          <cell r="G87" t="str">
            <v>43</v>
          </cell>
          <cell r="H87" t="str">
            <v>1</v>
          </cell>
          <cell r="I87" t="str">
            <v>Casado</v>
          </cell>
          <cell r="J87" t="str">
            <v>feminino</v>
          </cell>
          <cell r="K87">
            <v>2</v>
          </cell>
          <cell r="L87" t="str">
            <v>R Eng. Alexandre Aranha, 164-1-EQ       Pacos Ferreira</v>
          </cell>
          <cell r="M87" t="str">
            <v>4590-591</v>
          </cell>
          <cell r="N87" t="str">
            <v>PAÇOS DE FERREIRA</v>
          </cell>
          <cell r="O87" t="str">
            <v>00241132</v>
          </cell>
          <cell r="P87" t="str">
            <v>CURSO COMPLEMENTAR DOS LICEUS</v>
          </cell>
          <cell r="R87" t="str">
            <v>9306182</v>
          </cell>
          <cell r="S87" t="str">
            <v>20010202</v>
          </cell>
          <cell r="T87" t="str">
            <v>PORTO</v>
          </cell>
          <cell r="U87" t="str">
            <v>9803</v>
          </cell>
          <cell r="V87" t="str">
            <v>S.NAC IND ENERGIA-SINDEL</v>
          </cell>
          <cell r="W87" t="str">
            <v>177959444</v>
          </cell>
          <cell r="X87" t="str">
            <v>1830</v>
          </cell>
          <cell r="Y87" t="str">
            <v>0.0</v>
          </cell>
          <cell r="Z87">
            <v>2</v>
          </cell>
          <cell r="AA87" t="str">
            <v>00</v>
          </cell>
          <cell r="AC87" t="str">
            <v>X</v>
          </cell>
          <cell r="AD87" t="str">
            <v>100</v>
          </cell>
          <cell r="AE87" t="str">
            <v>11267259826</v>
          </cell>
          <cell r="AF87" t="str">
            <v>02</v>
          </cell>
          <cell r="AG87" t="str">
            <v>19830701</v>
          </cell>
          <cell r="AH87" t="str">
            <v>DT.Adm.Corr.Antiguid</v>
          </cell>
          <cell r="AI87" t="str">
            <v>1</v>
          </cell>
          <cell r="AJ87" t="str">
            <v>ACTIVOS</v>
          </cell>
          <cell r="AK87" t="str">
            <v>AA</v>
          </cell>
          <cell r="AL87" t="str">
            <v>ACTIVO TEMP.INTEIRO</v>
          </cell>
          <cell r="AM87" t="str">
            <v>J100</v>
          </cell>
          <cell r="AN87" t="str">
            <v>EDPOutsourcing Comercial-N</v>
          </cell>
          <cell r="AO87" t="str">
            <v>J114</v>
          </cell>
          <cell r="AP87" t="str">
            <v>EDPOC-MAI-AgSm</v>
          </cell>
          <cell r="AQ87" t="str">
            <v>40177453</v>
          </cell>
          <cell r="AR87" t="str">
            <v>70000045</v>
          </cell>
          <cell r="AS87" t="str">
            <v>01S3</v>
          </cell>
          <cell r="AT87" t="str">
            <v>CHEFIA SECCAO ESCALAO III</v>
          </cell>
          <cell r="AU87" t="str">
            <v>4</v>
          </cell>
          <cell r="AV87" t="str">
            <v>00040181</v>
          </cell>
          <cell r="AW87" t="str">
            <v>J20424340110</v>
          </cell>
          <cell r="AX87" t="str">
            <v>AN-LJMAI-CH-CHEFIA</v>
          </cell>
          <cell r="AY87" t="str">
            <v>68905210</v>
          </cell>
          <cell r="AZ87" t="str">
            <v>Lj Maia</v>
          </cell>
          <cell r="BA87" t="str">
            <v>6890</v>
          </cell>
          <cell r="BB87" t="str">
            <v>EDP Outsourcing Comercial</v>
          </cell>
          <cell r="BC87" t="str">
            <v>6890</v>
          </cell>
          <cell r="BD87" t="str">
            <v>6890</v>
          </cell>
          <cell r="BE87" t="str">
            <v>2800</v>
          </cell>
          <cell r="BF87" t="str">
            <v>6890</v>
          </cell>
          <cell r="BG87" t="str">
            <v>EDP Outsourcing Comercial,SA</v>
          </cell>
          <cell r="BH87" t="str">
            <v>1010</v>
          </cell>
          <cell r="BI87">
            <v>1707</v>
          </cell>
          <cell r="BJ87" t="str">
            <v>16</v>
          </cell>
          <cell r="BK87">
            <v>22</v>
          </cell>
          <cell r="BL87">
            <v>222.42</v>
          </cell>
          <cell r="BM87" t="str">
            <v>C SECÇ3</v>
          </cell>
          <cell r="BN87" t="str">
            <v>02</v>
          </cell>
          <cell r="BO87" t="str">
            <v>H</v>
          </cell>
          <cell r="BP87" t="str">
            <v>20030101</v>
          </cell>
          <cell r="BQ87" t="str">
            <v>21</v>
          </cell>
          <cell r="BR87" t="str">
            <v>EVOLUCAO AUTOMATICA</v>
          </cell>
          <cell r="BS87" t="str">
            <v>20050101</v>
          </cell>
          <cell r="BW87">
            <v>0</v>
          </cell>
          <cell r="BX87">
            <v>0</v>
          </cell>
          <cell r="BY87">
            <v>0</v>
          </cell>
          <cell r="BZ87">
            <v>0</v>
          </cell>
          <cell r="CA87">
            <v>0</v>
          </cell>
          <cell r="CC87">
            <v>0</v>
          </cell>
          <cell r="CG87">
            <v>0</v>
          </cell>
          <cell r="CK87">
            <v>0</v>
          </cell>
          <cell r="CO87">
            <v>0</v>
          </cell>
          <cell r="CT87">
            <v>0</v>
          </cell>
          <cell r="CU87">
            <v>0</v>
          </cell>
          <cell r="CV87">
            <v>0</v>
          </cell>
          <cell r="CW87">
            <v>0</v>
          </cell>
          <cell r="CX87">
            <v>0</v>
          </cell>
          <cell r="CZ87">
            <v>0</v>
          </cell>
          <cell r="DC87">
            <v>0</v>
          </cell>
          <cell r="DF87">
            <v>0</v>
          </cell>
          <cell r="DI87">
            <v>0</v>
          </cell>
          <cell r="DK87">
            <v>0</v>
          </cell>
          <cell r="DL87">
            <v>0</v>
          </cell>
          <cell r="DN87" t="str">
            <v>11D13</v>
          </cell>
          <cell r="DO87" t="str">
            <v>FixoTInt-"Lojas"2002</v>
          </cell>
          <cell r="DP87">
            <v>9</v>
          </cell>
          <cell r="DQ87">
            <v>100</v>
          </cell>
          <cell r="DR87" t="str">
            <v>PT01</v>
          </cell>
          <cell r="DT87" t="str">
            <v>00350597</v>
          </cell>
          <cell r="DU87" t="str">
            <v>CAIXA GERAL DE DEPOSITOS, SA</v>
          </cell>
        </row>
        <row r="88">
          <cell r="A88" t="str">
            <v>255416</v>
          </cell>
          <cell r="B88" t="str">
            <v>Maria Teresa Silva Alves Dias</v>
          </cell>
          <cell r="C88" t="str">
            <v>1982</v>
          </cell>
          <cell r="D88">
            <v>23</v>
          </cell>
          <cell r="E88">
            <v>23</v>
          </cell>
          <cell r="F88" t="str">
            <v>19590307</v>
          </cell>
          <cell r="G88" t="str">
            <v>46</v>
          </cell>
          <cell r="H88" t="str">
            <v>1</v>
          </cell>
          <cell r="I88" t="str">
            <v>Casado</v>
          </cell>
          <cell r="J88" t="str">
            <v>feminino</v>
          </cell>
          <cell r="K88">
            <v>1</v>
          </cell>
          <cell r="L88" t="str">
            <v>Av dos Templarios, 418        Pacos de Ferreira</v>
          </cell>
          <cell r="M88" t="str">
            <v>4590-000</v>
          </cell>
          <cell r="N88" t="str">
            <v>PAÇOS DE FERREIRA</v>
          </cell>
          <cell r="O88" t="str">
            <v>00231013</v>
          </cell>
          <cell r="P88" t="str">
            <v>2. CICLO LICEAL</v>
          </cell>
          <cell r="R88" t="str">
            <v>3956155</v>
          </cell>
          <cell r="S88" t="str">
            <v>19980707</v>
          </cell>
          <cell r="T88" t="str">
            <v>PORTO</v>
          </cell>
          <cell r="U88" t="str">
            <v>9803</v>
          </cell>
          <cell r="V88" t="str">
            <v>S.NAC IND ENERGIA-SINDEL</v>
          </cell>
          <cell r="W88" t="str">
            <v>151370966</v>
          </cell>
          <cell r="X88" t="str">
            <v>1830</v>
          </cell>
          <cell r="Y88" t="str">
            <v>0.0</v>
          </cell>
          <cell r="Z88">
            <v>1</v>
          </cell>
          <cell r="AA88" t="str">
            <v>00</v>
          </cell>
          <cell r="AC88" t="str">
            <v>X</v>
          </cell>
          <cell r="AD88" t="str">
            <v>100</v>
          </cell>
          <cell r="AE88" t="str">
            <v>11290439496</v>
          </cell>
          <cell r="AF88" t="str">
            <v>02</v>
          </cell>
          <cell r="AG88" t="str">
            <v>19820416</v>
          </cell>
          <cell r="AH88" t="str">
            <v>DT.Adm.Corr.Antiguid</v>
          </cell>
          <cell r="AI88" t="str">
            <v>1</v>
          </cell>
          <cell r="AJ88" t="str">
            <v>ACTIVOS</v>
          </cell>
          <cell r="AK88" t="str">
            <v>AA</v>
          </cell>
          <cell r="AL88" t="str">
            <v>ACTIVO TEMP.INTEIRO</v>
          </cell>
          <cell r="AM88" t="str">
            <v>J100</v>
          </cell>
          <cell r="AN88" t="str">
            <v>EDPOutsourcing Comercial-N</v>
          </cell>
          <cell r="AO88" t="str">
            <v>J114</v>
          </cell>
          <cell r="AP88" t="str">
            <v>EDPOC-MAI-AgSm</v>
          </cell>
          <cell r="AQ88" t="str">
            <v>40177483</v>
          </cell>
          <cell r="AR88" t="str">
            <v>70000060</v>
          </cell>
          <cell r="AS88" t="str">
            <v>025.</v>
          </cell>
          <cell r="AT88" t="str">
            <v>ESCRITURARIO COMERCIAL</v>
          </cell>
          <cell r="AU88" t="str">
            <v>4</v>
          </cell>
          <cell r="AV88" t="str">
            <v>00040286</v>
          </cell>
          <cell r="AW88" t="str">
            <v>J20424340410</v>
          </cell>
          <cell r="AX88" t="str">
            <v>AN-LJMAI-LOJA MAIA</v>
          </cell>
          <cell r="AY88" t="str">
            <v>68905210</v>
          </cell>
          <cell r="AZ88" t="str">
            <v>Lj Maia</v>
          </cell>
          <cell r="BA88" t="str">
            <v>6890</v>
          </cell>
          <cell r="BB88" t="str">
            <v>EDP Outsourcing Comercial</v>
          </cell>
          <cell r="BC88" t="str">
            <v>6890</v>
          </cell>
          <cell r="BD88" t="str">
            <v>6890</v>
          </cell>
          <cell r="BE88" t="str">
            <v>2800</v>
          </cell>
          <cell r="BF88" t="str">
            <v>6890</v>
          </cell>
          <cell r="BG88" t="str">
            <v>EDP Outsourcing Comercial,SA</v>
          </cell>
          <cell r="BH88" t="str">
            <v>1010</v>
          </cell>
          <cell r="BI88">
            <v>1160</v>
          </cell>
          <cell r="BJ88" t="str">
            <v>10</v>
          </cell>
          <cell r="BK88">
            <v>23</v>
          </cell>
          <cell r="BL88">
            <v>232.53</v>
          </cell>
          <cell r="BM88" t="str">
            <v>NÍVEL 5</v>
          </cell>
          <cell r="BN88" t="str">
            <v>02</v>
          </cell>
          <cell r="BO88" t="str">
            <v>07</v>
          </cell>
          <cell r="BP88" t="str">
            <v>20030101</v>
          </cell>
          <cell r="BQ88" t="str">
            <v>21</v>
          </cell>
          <cell r="BR88" t="str">
            <v>EVOLUCAO AUTOMATICA</v>
          </cell>
          <cell r="BS88" t="str">
            <v>20050101</v>
          </cell>
          <cell r="BW88">
            <v>0</v>
          </cell>
          <cell r="BX88">
            <v>0</v>
          </cell>
          <cell r="BY88">
            <v>0</v>
          </cell>
          <cell r="BZ88">
            <v>0</v>
          </cell>
          <cell r="CA88">
            <v>0</v>
          </cell>
          <cell r="CC88">
            <v>0</v>
          </cell>
          <cell r="CG88">
            <v>0</v>
          </cell>
          <cell r="CK88">
            <v>0</v>
          </cell>
          <cell r="CO88">
            <v>0</v>
          </cell>
          <cell r="CT88">
            <v>0</v>
          </cell>
          <cell r="CU88">
            <v>0</v>
          </cell>
          <cell r="CV88">
            <v>0</v>
          </cell>
          <cell r="CW88">
            <v>0</v>
          </cell>
          <cell r="CX88">
            <v>1</v>
          </cell>
          <cell r="CY88" t="str">
            <v>6010</v>
          </cell>
          <cell r="CZ88">
            <v>39.54</v>
          </cell>
          <cell r="DC88">
            <v>0</v>
          </cell>
          <cell r="DF88">
            <v>0</v>
          </cell>
          <cell r="DI88">
            <v>0</v>
          </cell>
          <cell r="DK88">
            <v>0</v>
          </cell>
          <cell r="DL88">
            <v>0</v>
          </cell>
          <cell r="DN88" t="str">
            <v>11D13</v>
          </cell>
          <cell r="DO88" t="str">
            <v>FixoTInt-"Lojas"2002</v>
          </cell>
          <cell r="DP88">
            <v>9</v>
          </cell>
          <cell r="DQ88">
            <v>100</v>
          </cell>
          <cell r="DR88" t="str">
            <v>PT01</v>
          </cell>
          <cell r="DT88" t="str">
            <v>00350576</v>
          </cell>
          <cell r="DU88" t="str">
            <v>CAIXA GERAL DE DEPOSITOS, SA</v>
          </cell>
        </row>
        <row r="89">
          <cell r="A89" t="str">
            <v>255386</v>
          </cell>
          <cell r="B89" t="str">
            <v>Maria Deolinda Teix. Dias Meireles</v>
          </cell>
          <cell r="C89" t="str">
            <v>1982</v>
          </cell>
          <cell r="D89">
            <v>23</v>
          </cell>
          <cell r="E89">
            <v>23</v>
          </cell>
          <cell r="F89" t="str">
            <v>19550730</v>
          </cell>
          <cell r="G89" t="str">
            <v>49</v>
          </cell>
          <cell r="H89" t="str">
            <v>1</v>
          </cell>
          <cell r="I89" t="str">
            <v>Casado</v>
          </cell>
          <cell r="J89" t="str">
            <v>feminino</v>
          </cell>
          <cell r="K89">
            <v>2</v>
          </cell>
          <cell r="L89" t="str">
            <v>Ribeiro                       Eiriz</v>
          </cell>
          <cell r="M89" t="str">
            <v>4590-000</v>
          </cell>
          <cell r="N89" t="str">
            <v>PAÇOS DE FERREIRA</v>
          </cell>
          <cell r="O89" t="str">
            <v>00241132</v>
          </cell>
          <cell r="P89" t="str">
            <v>CURSO COMPLEMENTAR DOS LICEUS</v>
          </cell>
          <cell r="R89" t="str">
            <v>3456853</v>
          </cell>
          <cell r="S89" t="str">
            <v>19960419</v>
          </cell>
          <cell r="T89" t="str">
            <v>PORTO</v>
          </cell>
          <cell r="U89" t="str">
            <v>9803</v>
          </cell>
          <cell r="V89" t="str">
            <v>S.NAC IND ENERGIA-SINDEL</v>
          </cell>
          <cell r="W89" t="str">
            <v>145939286</v>
          </cell>
          <cell r="X89" t="str">
            <v>1830</v>
          </cell>
          <cell r="Y89" t="str">
            <v>0.0</v>
          </cell>
          <cell r="Z89">
            <v>2</v>
          </cell>
          <cell r="AA89" t="str">
            <v>00</v>
          </cell>
          <cell r="AC89" t="str">
            <v>X</v>
          </cell>
          <cell r="AD89" t="str">
            <v>100</v>
          </cell>
          <cell r="AE89" t="str">
            <v>11320057608</v>
          </cell>
          <cell r="AF89" t="str">
            <v>02</v>
          </cell>
          <cell r="AG89" t="str">
            <v>19820209</v>
          </cell>
          <cell r="AH89" t="str">
            <v>DT.Adm.Corr.Antiguid</v>
          </cell>
          <cell r="AI89" t="str">
            <v>1</v>
          </cell>
          <cell r="AJ89" t="str">
            <v>ACTIVOS</v>
          </cell>
          <cell r="AK89" t="str">
            <v>AA</v>
          </cell>
          <cell r="AL89" t="str">
            <v>ACTIVO TEMP.INTEIRO</v>
          </cell>
          <cell r="AM89" t="str">
            <v>J100</v>
          </cell>
          <cell r="AN89" t="str">
            <v>EDPOutsourcing Comercial-N</v>
          </cell>
          <cell r="AO89" t="str">
            <v>J114</v>
          </cell>
          <cell r="AP89" t="str">
            <v>EDPOC-MAI-AgSm</v>
          </cell>
          <cell r="AQ89" t="str">
            <v>40177482</v>
          </cell>
          <cell r="AR89" t="str">
            <v>70000060</v>
          </cell>
          <cell r="AS89" t="str">
            <v>025.</v>
          </cell>
          <cell r="AT89" t="str">
            <v>ESCRITURARIO COMERCIAL</v>
          </cell>
          <cell r="AU89" t="str">
            <v>4</v>
          </cell>
          <cell r="AV89" t="str">
            <v>00040286</v>
          </cell>
          <cell r="AW89" t="str">
            <v>J20424340410</v>
          </cell>
          <cell r="AX89" t="str">
            <v>AN-LJMAI-LOJA MAIA</v>
          </cell>
          <cell r="AY89" t="str">
            <v>68905210</v>
          </cell>
          <cell r="AZ89" t="str">
            <v>Lj Maia</v>
          </cell>
          <cell r="BA89" t="str">
            <v>6890</v>
          </cell>
          <cell r="BB89" t="str">
            <v>EDP Outsourcing Comercial</v>
          </cell>
          <cell r="BC89" t="str">
            <v>6890</v>
          </cell>
          <cell r="BD89" t="str">
            <v>6890</v>
          </cell>
          <cell r="BE89" t="str">
            <v>2800</v>
          </cell>
          <cell r="BF89" t="str">
            <v>6890</v>
          </cell>
          <cell r="BG89" t="str">
            <v>EDP Outsourcing Comercial,SA</v>
          </cell>
          <cell r="BH89" t="str">
            <v>1010</v>
          </cell>
          <cell r="BI89">
            <v>1247</v>
          </cell>
          <cell r="BJ89" t="str">
            <v>11</v>
          </cell>
          <cell r="BK89">
            <v>23</v>
          </cell>
          <cell r="BL89">
            <v>232.53</v>
          </cell>
          <cell r="BM89" t="str">
            <v>NÍVEL 5</v>
          </cell>
          <cell r="BN89" t="str">
            <v>01</v>
          </cell>
          <cell r="BO89" t="str">
            <v>08</v>
          </cell>
          <cell r="BP89" t="str">
            <v>20040101</v>
          </cell>
          <cell r="BQ89" t="str">
            <v>21</v>
          </cell>
          <cell r="BR89" t="str">
            <v>EVOLUCAO AUTOMATICA</v>
          </cell>
          <cell r="BS89" t="str">
            <v>20050101</v>
          </cell>
          <cell r="BW89">
            <v>0</v>
          </cell>
          <cell r="BX89">
            <v>0</v>
          </cell>
          <cell r="BY89">
            <v>0</v>
          </cell>
          <cell r="BZ89">
            <v>0</v>
          </cell>
          <cell r="CA89">
            <v>0</v>
          </cell>
          <cell r="CC89">
            <v>0</v>
          </cell>
          <cell r="CG89">
            <v>0</v>
          </cell>
          <cell r="CK89">
            <v>0</v>
          </cell>
          <cell r="CO89">
            <v>0</v>
          </cell>
          <cell r="CT89">
            <v>0</v>
          </cell>
          <cell r="CU89">
            <v>0</v>
          </cell>
          <cell r="CV89">
            <v>0</v>
          </cell>
          <cell r="CW89">
            <v>0</v>
          </cell>
          <cell r="CX89">
            <v>1</v>
          </cell>
          <cell r="CY89" t="str">
            <v>6010</v>
          </cell>
          <cell r="CZ89">
            <v>39.54</v>
          </cell>
          <cell r="DC89">
            <v>0</v>
          </cell>
          <cell r="DF89">
            <v>0</v>
          </cell>
          <cell r="DI89">
            <v>0</v>
          </cell>
          <cell r="DK89">
            <v>0</v>
          </cell>
          <cell r="DL89">
            <v>0</v>
          </cell>
          <cell r="DN89" t="str">
            <v>11D13</v>
          </cell>
          <cell r="DO89" t="str">
            <v>FixoTInt-"Lojas"2002</v>
          </cell>
          <cell r="DP89">
            <v>9</v>
          </cell>
          <cell r="DQ89">
            <v>100</v>
          </cell>
          <cell r="DR89" t="str">
            <v>PT01</v>
          </cell>
          <cell r="DT89" t="str">
            <v>00100000</v>
          </cell>
          <cell r="DU89" t="str">
            <v>BANCO BPI, SA</v>
          </cell>
        </row>
        <row r="90">
          <cell r="A90" t="str">
            <v>305812</v>
          </cell>
          <cell r="B90" t="str">
            <v>Maria Rosario Reis Oliveira</v>
          </cell>
          <cell r="C90" t="str">
            <v>1983</v>
          </cell>
          <cell r="D90">
            <v>22</v>
          </cell>
          <cell r="E90">
            <v>22</v>
          </cell>
          <cell r="F90" t="str">
            <v>19611013</v>
          </cell>
          <cell r="G90" t="str">
            <v>43</v>
          </cell>
          <cell r="H90" t="str">
            <v>1</v>
          </cell>
          <cell r="I90" t="str">
            <v>Casado</v>
          </cell>
          <cell r="J90" t="str">
            <v>feminino</v>
          </cell>
          <cell r="K90">
            <v>2</v>
          </cell>
          <cell r="L90" t="str">
            <v>R Cruzes do Monte, 115 R/C-C</v>
          </cell>
          <cell r="M90" t="str">
            <v>4470-000</v>
          </cell>
          <cell r="N90" t="str">
            <v>MAIA</v>
          </cell>
          <cell r="O90" t="str">
            <v>00233023</v>
          </cell>
          <cell r="P90" t="str">
            <v>C.GERAL UNIFICADO(9 ANO ESCOL)</v>
          </cell>
          <cell r="R90" t="str">
            <v>5809749</v>
          </cell>
          <cell r="S90" t="str">
            <v>19960118</v>
          </cell>
          <cell r="T90" t="str">
            <v>LISBOA</v>
          </cell>
          <cell r="U90" t="str">
            <v>9800</v>
          </cell>
          <cell r="V90" t="str">
            <v>SIND TRAB IND ELéCT NORTE</v>
          </cell>
          <cell r="W90" t="str">
            <v>156017245</v>
          </cell>
          <cell r="X90" t="str">
            <v>1805</v>
          </cell>
          <cell r="Y90" t="str">
            <v>0.0</v>
          </cell>
          <cell r="Z90">
            <v>2</v>
          </cell>
          <cell r="AA90" t="str">
            <v>00</v>
          </cell>
          <cell r="AD90" t="str">
            <v>100</v>
          </cell>
          <cell r="AE90" t="str">
            <v>10184772950</v>
          </cell>
          <cell r="AF90" t="str">
            <v>02</v>
          </cell>
          <cell r="AG90" t="str">
            <v>19830710</v>
          </cell>
          <cell r="AH90" t="str">
            <v>DT.Adm.Corr.Antiguid</v>
          </cell>
          <cell r="AI90" t="str">
            <v>1</v>
          </cell>
          <cell r="AJ90" t="str">
            <v>ACTIVOS</v>
          </cell>
          <cell r="AK90" t="str">
            <v>AA</v>
          </cell>
          <cell r="AL90" t="str">
            <v>ACTIVO TEMP.INTEIRO</v>
          </cell>
          <cell r="AM90" t="str">
            <v>J100</v>
          </cell>
          <cell r="AN90" t="str">
            <v>EDPOutsourcing Comercial-N</v>
          </cell>
          <cell r="AO90" t="str">
            <v>J114</v>
          </cell>
          <cell r="AP90" t="str">
            <v>EDPOC-MAI-AgSm</v>
          </cell>
          <cell r="AQ90" t="str">
            <v>40177484</v>
          </cell>
          <cell r="AR90" t="str">
            <v>70000060</v>
          </cell>
          <cell r="AS90" t="str">
            <v>025.</v>
          </cell>
          <cell r="AT90" t="str">
            <v>ESCRITURARIO COMERCIAL</v>
          </cell>
          <cell r="AU90" t="str">
            <v>1</v>
          </cell>
          <cell r="AV90" t="str">
            <v>00040286</v>
          </cell>
          <cell r="AW90" t="str">
            <v>J20424340410</v>
          </cell>
          <cell r="AX90" t="str">
            <v>AN-LJMAI-LOJA MAIA</v>
          </cell>
          <cell r="AY90" t="str">
            <v>68905210</v>
          </cell>
          <cell r="AZ90" t="str">
            <v>Lj Maia</v>
          </cell>
          <cell r="BA90" t="str">
            <v>6890</v>
          </cell>
          <cell r="BB90" t="str">
            <v>EDP Outsourcing Comercial</v>
          </cell>
          <cell r="BC90" t="str">
            <v>6890</v>
          </cell>
          <cell r="BD90" t="str">
            <v>6890</v>
          </cell>
          <cell r="BE90" t="str">
            <v>2800</v>
          </cell>
          <cell r="BF90" t="str">
            <v>6890</v>
          </cell>
          <cell r="BG90" t="str">
            <v>EDP Outsourcing Comercial,SA</v>
          </cell>
          <cell r="BH90" t="str">
            <v>1010</v>
          </cell>
          <cell r="BI90">
            <v>1160</v>
          </cell>
          <cell r="BJ90" t="str">
            <v>10</v>
          </cell>
          <cell r="BK90">
            <v>22</v>
          </cell>
          <cell r="BL90">
            <v>222.42</v>
          </cell>
          <cell r="BM90" t="str">
            <v>NÍVEL 5</v>
          </cell>
          <cell r="BN90" t="str">
            <v>00</v>
          </cell>
          <cell r="BO90" t="str">
            <v>07</v>
          </cell>
          <cell r="BP90" t="str">
            <v>20050101</v>
          </cell>
          <cell r="BQ90" t="str">
            <v>21</v>
          </cell>
          <cell r="BR90" t="str">
            <v>EVOLUCAO AUTOMATICA</v>
          </cell>
          <cell r="BS90" t="str">
            <v>20050101</v>
          </cell>
          <cell r="BW90">
            <v>0</v>
          </cell>
          <cell r="BX90">
            <v>0</v>
          </cell>
          <cell r="BY90">
            <v>0</v>
          </cell>
          <cell r="BZ90">
            <v>0</v>
          </cell>
          <cell r="CA90">
            <v>0</v>
          </cell>
          <cell r="CC90">
            <v>0</v>
          </cell>
          <cell r="CG90">
            <v>0</v>
          </cell>
          <cell r="CK90">
            <v>0</v>
          </cell>
          <cell r="CO90">
            <v>0</v>
          </cell>
          <cell r="CT90">
            <v>0</v>
          </cell>
          <cell r="CU90">
            <v>0</v>
          </cell>
          <cell r="CV90">
            <v>0</v>
          </cell>
          <cell r="CW90">
            <v>0</v>
          </cell>
          <cell r="CX90">
            <v>1</v>
          </cell>
          <cell r="CY90" t="str">
            <v>6010</v>
          </cell>
          <cell r="CZ90">
            <v>39.54</v>
          </cell>
          <cell r="DC90">
            <v>0</v>
          </cell>
          <cell r="DF90">
            <v>0</v>
          </cell>
          <cell r="DI90">
            <v>0</v>
          </cell>
          <cell r="DK90">
            <v>0</v>
          </cell>
          <cell r="DL90">
            <v>0</v>
          </cell>
          <cell r="DN90" t="str">
            <v>11D13</v>
          </cell>
          <cell r="DO90" t="str">
            <v>FixoTInt-"Lojas"2002</v>
          </cell>
          <cell r="DP90">
            <v>9</v>
          </cell>
          <cell r="DQ90">
            <v>100</v>
          </cell>
          <cell r="DR90" t="str">
            <v>PT01</v>
          </cell>
          <cell r="DT90" t="str">
            <v>00352069</v>
          </cell>
          <cell r="DU90" t="str">
            <v>CAIXA GERAL DE DEPOSITOS, SA</v>
          </cell>
        </row>
        <row r="91">
          <cell r="A91" t="str">
            <v>304476</v>
          </cell>
          <cell r="B91" t="str">
            <v>Francisco Manuel Silva Teixeira</v>
          </cell>
          <cell r="C91" t="str">
            <v>1984</v>
          </cell>
          <cell r="D91">
            <v>21</v>
          </cell>
          <cell r="E91">
            <v>21</v>
          </cell>
          <cell r="F91" t="str">
            <v>19661013</v>
          </cell>
          <cell r="G91" t="str">
            <v>38</v>
          </cell>
          <cell r="H91" t="str">
            <v>1</v>
          </cell>
          <cell r="I91" t="str">
            <v>Casado</v>
          </cell>
          <cell r="J91" t="str">
            <v>masculino</v>
          </cell>
          <cell r="K91">
            <v>1</v>
          </cell>
          <cell r="L91" t="str">
            <v>R Antonio Feliciano Castilho, 420 - Pedroucos</v>
          </cell>
          <cell r="M91" t="str">
            <v>4425-617</v>
          </cell>
          <cell r="N91" t="str">
            <v>MAIA</v>
          </cell>
          <cell r="O91" t="str">
            <v>00233023</v>
          </cell>
          <cell r="P91" t="str">
            <v>C.GERAL UNIFICADO(9 ANO ESCOL)</v>
          </cell>
          <cell r="R91" t="str">
            <v>7804670</v>
          </cell>
          <cell r="S91" t="str">
            <v>20040129</v>
          </cell>
          <cell r="T91" t="str">
            <v>LISBOA</v>
          </cell>
          <cell r="W91" t="str">
            <v>180010557</v>
          </cell>
          <cell r="X91" t="str">
            <v>3506</v>
          </cell>
          <cell r="Y91" t="str">
            <v>0.0</v>
          </cell>
          <cell r="Z91">
            <v>1</v>
          </cell>
          <cell r="AA91" t="str">
            <v>00</v>
          </cell>
          <cell r="AC91" t="str">
            <v>X</v>
          </cell>
          <cell r="AD91" t="str">
            <v>100</v>
          </cell>
          <cell r="AE91" t="str">
            <v>11320177213</v>
          </cell>
          <cell r="AF91" t="str">
            <v>02</v>
          </cell>
          <cell r="AG91" t="str">
            <v>19840326</v>
          </cell>
          <cell r="AH91" t="str">
            <v>DT.Adm.Corr.Antiguid</v>
          </cell>
          <cell r="AI91" t="str">
            <v>1</v>
          </cell>
          <cell r="AJ91" t="str">
            <v>ACTIVOS</v>
          </cell>
          <cell r="AK91" t="str">
            <v>AA</v>
          </cell>
          <cell r="AL91" t="str">
            <v>ACTIVO TEMP.INTEIRO</v>
          </cell>
          <cell r="AM91" t="str">
            <v>J100</v>
          </cell>
          <cell r="AN91" t="str">
            <v>EDPOutsourcing Comercial-N</v>
          </cell>
          <cell r="AO91" t="str">
            <v>J114</v>
          </cell>
          <cell r="AP91" t="str">
            <v>EDPOC-MAI-AgSm</v>
          </cell>
          <cell r="AQ91" t="str">
            <v>40177481</v>
          </cell>
          <cell r="AR91" t="str">
            <v>70000022</v>
          </cell>
          <cell r="AS91" t="str">
            <v>014.</v>
          </cell>
          <cell r="AT91" t="str">
            <v>TECNICO COMERCIAL</v>
          </cell>
          <cell r="AU91" t="str">
            <v>0</v>
          </cell>
          <cell r="AV91" t="str">
            <v>00040286</v>
          </cell>
          <cell r="AW91" t="str">
            <v>J20424340410</v>
          </cell>
          <cell r="AX91" t="str">
            <v>AN-LJMAI-LOJA MAIA</v>
          </cell>
          <cell r="AY91" t="str">
            <v>68905210</v>
          </cell>
          <cell r="AZ91" t="str">
            <v>Lj Maia</v>
          </cell>
          <cell r="BA91" t="str">
            <v>6890</v>
          </cell>
          <cell r="BB91" t="str">
            <v>EDP Outsourcing Comercial</v>
          </cell>
          <cell r="BC91" t="str">
            <v>6890</v>
          </cell>
          <cell r="BD91" t="str">
            <v>6890</v>
          </cell>
          <cell r="BE91" t="str">
            <v>2800</v>
          </cell>
          <cell r="BF91" t="str">
            <v>6890</v>
          </cell>
          <cell r="BG91" t="str">
            <v>EDP Outsourcing Comercial,SA</v>
          </cell>
          <cell r="BH91" t="str">
            <v>1010</v>
          </cell>
          <cell r="BI91">
            <v>1160</v>
          </cell>
          <cell r="BJ91" t="str">
            <v>10</v>
          </cell>
          <cell r="BK91">
            <v>21</v>
          </cell>
          <cell r="BL91">
            <v>212.31</v>
          </cell>
          <cell r="BM91" t="str">
            <v>NÍVEL 4</v>
          </cell>
          <cell r="BN91" t="str">
            <v>01</v>
          </cell>
          <cell r="BO91" t="str">
            <v>04</v>
          </cell>
          <cell r="BP91" t="str">
            <v>20030110</v>
          </cell>
          <cell r="BQ91" t="str">
            <v>33</v>
          </cell>
          <cell r="BR91" t="str">
            <v>NOMEACAO</v>
          </cell>
          <cell r="BS91" t="str">
            <v>20050101</v>
          </cell>
          <cell r="BW91">
            <v>0</v>
          </cell>
          <cell r="BX91">
            <v>0</v>
          </cell>
          <cell r="BY91">
            <v>0</v>
          </cell>
          <cell r="BZ91">
            <v>0</v>
          </cell>
          <cell r="CA91">
            <v>0</v>
          </cell>
          <cell r="CC91">
            <v>0</v>
          </cell>
          <cell r="CG91">
            <v>0</v>
          </cell>
          <cell r="CK91">
            <v>0</v>
          </cell>
          <cell r="CO91">
            <v>0</v>
          </cell>
          <cell r="CT91">
            <v>0</v>
          </cell>
          <cell r="CU91">
            <v>0</v>
          </cell>
          <cell r="CV91">
            <v>0</v>
          </cell>
          <cell r="CW91">
            <v>0</v>
          </cell>
          <cell r="CX91">
            <v>1</v>
          </cell>
          <cell r="CY91" t="str">
            <v>6010</v>
          </cell>
          <cell r="CZ91">
            <v>39.54</v>
          </cell>
          <cell r="DC91">
            <v>0</v>
          </cell>
          <cell r="DF91">
            <v>0</v>
          </cell>
          <cell r="DI91">
            <v>0</v>
          </cell>
          <cell r="DK91">
            <v>0</v>
          </cell>
          <cell r="DL91">
            <v>0</v>
          </cell>
          <cell r="DN91" t="str">
            <v>11D13</v>
          </cell>
          <cell r="DO91" t="str">
            <v>FixoTInt-"Lojas"2002</v>
          </cell>
          <cell r="DP91">
            <v>9</v>
          </cell>
          <cell r="DQ91">
            <v>100</v>
          </cell>
          <cell r="DR91" t="str">
            <v>PT01</v>
          </cell>
          <cell r="DT91" t="str">
            <v>00100000</v>
          </cell>
          <cell r="DU91" t="str">
            <v>BANCO BPI, SA</v>
          </cell>
        </row>
        <row r="92">
          <cell r="A92" t="str">
            <v>304468</v>
          </cell>
          <cell r="B92" t="str">
            <v>Francisco Janeiro Pimentel</v>
          </cell>
          <cell r="C92" t="str">
            <v>1974</v>
          </cell>
          <cell r="D92">
            <v>31</v>
          </cell>
          <cell r="E92">
            <v>31</v>
          </cell>
          <cell r="F92" t="str">
            <v>19550429</v>
          </cell>
          <cell r="G92" t="str">
            <v>50</v>
          </cell>
          <cell r="H92" t="str">
            <v>1</v>
          </cell>
          <cell r="I92" t="str">
            <v>Casado</v>
          </cell>
          <cell r="J92" t="str">
            <v>masculino</v>
          </cell>
          <cell r="K92">
            <v>2</v>
          </cell>
          <cell r="L92" t="str">
            <v>R Luis Azevedo Coutinho ,64-3.Dt0. SENHORA DA HORA</v>
          </cell>
          <cell r="M92" t="str">
            <v>4460-196</v>
          </cell>
          <cell r="N92" t="str">
            <v>CUSTÓIAS MTS</v>
          </cell>
          <cell r="O92" t="str">
            <v>00241132</v>
          </cell>
          <cell r="P92" t="str">
            <v>CURSO COMPLEMENTAR DOS LICEUS</v>
          </cell>
          <cell r="R92" t="str">
            <v>4072910</v>
          </cell>
          <cell r="S92" t="str">
            <v>20000821</v>
          </cell>
          <cell r="T92" t="str">
            <v>LISBOA</v>
          </cell>
          <cell r="U92" t="str">
            <v>9800</v>
          </cell>
          <cell r="V92" t="str">
            <v>SIND TRAB IND ELéCT NORTE</v>
          </cell>
          <cell r="W92" t="str">
            <v>150152140</v>
          </cell>
          <cell r="X92" t="str">
            <v>3514</v>
          </cell>
          <cell r="Y92" t="str">
            <v>0.0</v>
          </cell>
          <cell r="Z92">
            <v>2</v>
          </cell>
          <cell r="AA92" t="str">
            <v>00</v>
          </cell>
          <cell r="AC92" t="str">
            <v>X</v>
          </cell>
          <cell r="AD92" t="str">
            <v>100</v>
          </cell>
          <cell r="AE92" t="str">
            <v>11321297710</v>
          </cell>
          <cell r="AF92" t="str">
            <v>02</v>
          </cell>
          <cell r="AG92" t="str">
            <v>19740706</v>
          </cell>
          <cell r="AH92" t="str">
            <v>DT.Adm.Corr.Antiguid</v>
          </cell>
          <cell r="AI92" t="str">
            <v>1</v>
          </cell>
          <cell r="AJ92" t="str">
            <v>ACTIVOS</v>
          </cell>
          <cell r="AK92" t="str">
            <v>AA</v>
          </cell>
          <cell r="AL92" t="str">
            <v>ACTIVO TEMP.INTEIRO</v>
          </cell>
          <cell r="AM92" t="str">
            <v>J100</v>
          </cell>
          <cell r="AN92" t="str">
            <v>EDPOutsourcing Comercial-N</v>
          </cell>
          <cell r="AO92" t="str">
            <v>J115</v>
          </cell>
          <cell r="AP92" t="str">
            <v>EDPOC-MTSNHS</v>
          </cell>
          <cell r="AQ92" t="str">
            <v>40177455</v>
          </cell>
          <cell r="AR92" t="str">
            <v>70000045</v>
          </cell>
          <cell r="AS92" t="str">
            <v>01S3</v>
          </cell>
          <cell r="AT92" t="str">
            <v>CHEFIA SECCAO ESCALAO III</v>
          </cell>
          <cell r="AU92" t="str">
            <v>4</v>
          </cell>
          <cell r="AV92" t="str">
            <v>00040182</v>
          </cell>
          <cell r="AW92" t="str">
            <v>J20424360110</v>
          </cell>
          <cell r="AX92" t="str">
            <v>AN-LJMTS-CH-CHEFIA</v>
          </cell>
          <cell r="AY92" t="str">
            <v>68905212</v>
          </cell>
          <cell r="AZ92" t="str">
            <v>Lj Matosinhos</v>
          </cell>
          <cell r="BA92" t="str">
            <v>6890</v>
          </cell>
          <cell r="BB92" t="str">
            <v>EDP Outsourcing Comercial</v>
          </cell>
          <cell r="BC92" t="str">
            <v>6890</v>
          </cell>
          <cell r="BD92" t="str">
            <v>6890</v>
          </cell>
          <cell r="BE92" t="str">
            <v>2800</v>
          </cell>
          <cell r="BF92" t="str">
            <v>6890</v>
          </cell>
          <cell r="BG92" t="str">
            <v>EDP Outsourcing Comercial,SA</v>
          </cell>
          <cell r="BH92" t="str">
            <v>1010</v>
          </cell>
          <cell r="BI92">
            <v>1707</v>
          </cell>
          <cell r="BJ92" t="str">
            <v>16</v>
          </cell>
          <cell r="BK92">
            <v>31</v>
          </cell>
          <cell r="BL92">
            <v>313.41000000000003</v>
          </cell>
          <cell r="BM92" t="str">
            <v>C SECÇ3</v>
          </cell>
          <cell r="BN92" t="str">
            <v>02</v>
          </cell>
          <cell r="BO92" t="str">
            <v>H</v>
          </cell>
          <cell r="BP92" t="str">
            <v>20030101</v>
          </cell>
          <cell r="BQ92" t="str">
            <v>21</v>
          </cell>
          <cell r="BR92" t="str">
            <v>EVOLUCAO AUTOMATICA</v>
          </cell>
          <cell r="BS92" t="str">
            <v>20050101</v>
          </cell>
          <cell r="BW92">
            <v>0</v>
          </cell>
          <cell r="BX92">
            <v>0</v>
          </cell>
          <cell r="BY92">
            <v>0</v>
          </cell>
          <cell r="BZ92">
            <v>0</v>
          </cell>
          <cell r="CA92">
            <v>0</v>
          </cell>
          <cell r="CC92">
            <v>0</v>
          </cell>
          <cell r="CG92">
            <v>0</v>
          </cell>
          <cell r="CK92">
            <v>0</v>
          </cell>
          <cell r="CO92">
            <v>0</v>
          </cell>
          <cell r="CT92">
            <v>0</v>
          </cell>
          <cell r="CU92">
            <v>0</v>
          </cell>
          <cell r="CV92">
            <v>0</v>
          </cell>
          <cell r="CW92">
            <v>0</v>
          </cell>
          <cell r="CX92">
            <v>0</v>
          </cell>
          <cell r="CZ92">
            <v>0</v>
          </cell>
          <cell r="DC92">
            <v>0</v>
          </cell>
          <cell r="DF92">
            <v>0</v>
          </cell>
          <cell r="DI92">
            <v>0</v>
          </cell>
          <cell r="DK92">
            <v>0</v>
          </cell>
          <cell r="DL92">
            <v>0</v>
          </cell>
          <cell r="DN92" t="str">
            <v>21D11</v>
          </cell>
          <cell r="DO92" t="str">
            <v>Flex.T.Int."Escrit"</v>
          </cell>
          <cell r="DP92">
            <v>2</v>
          </cell>
          <cell r="DQ92">
            <v>100</v>
          </cell>
          <cell r="DR92" t="str">
            <v>PT01</v>
          </cell>
          <cell r="DT92" t="str">
            <v>00100000</v>
          </cell>
          <cell r="DU92" t="str">
            <v>BANCO BPI, SA</v>
          </cell>
        </row>
        <row r="93">
          <cell r="A93" t="str">
            <v>277029</v>
          </cell>
          <cell r="B93" t="str">
            <v>Isabel Maria Barros Reis Araujo</v>
          </cell>
          <cell r="C93" t="str">
            <v>1981</v>
          </cell>
          <cell r="D93">
            <v>24</v>
          </cell>
          <cell r="E93">
            <v>24</v>
          </cell>
          <cell r="F93" t="str">
            <v>19570528</v>
          </cell>
          <cell r="G93" t="str">
            <v>48</v>
          </cell>
          <cell r="H93" t="str">
            <v>1</v>
          </cell>
          <cell r="I93" t="str">
            <v>Casado</v>
          </cell>
          <cell r="J93" t="str">
            <v>feminino</v>
          </cell>
          <cell r="K93">
            <v>2</v>
          </cell>
          <cell r="L93" t="str">
            <v>R Castuares N. 82     Arvore</v>
          </cell>
          <cell r="M93" t="str">
            <v>4480-000</v>
          </cell>
          <cell r="N93" t="str">
            <v>VILA DO CONDE</v>
          </cell>
          <cell r="O93" t="str">
            <v>00231021</v>
          </cell>
          <cell r="P93" t="str">
            <v>CURSO GERAL DOS LICEUS</v>
          </cell>
          <cell r="R93" t="str">
            <v>3453577</v>
          </cell>
          <cell r="S93" t="str">
            <v>19990118</v>
          </cell>
          <cell r="T93" t="str">
            <v>PORTO</v>
          </cell>
          <cell r="W93" t="str">
            <v>144092476</v>
          </cell>
          <cell r="X93" t="str">
            <v>1902</v>
          </cell>
          <cell r="Y93" t="str">
            <v>0.0</v>
          </cell>
          <cell r="Z93">
            <v>2</v>
          </cell>
          <cell r="AA93" t="str">
            <v>00</v>
          </cell>
          <cell r="AC93" t="str">
            <v>X</v>
          </cell>
          <cell r="AD93" t="str">
            <v>100</v>
          </cell>
          <cell r="AE93" t="str">
            <v>10184740993</v>
          </cell>
          <cell r="AF93" t="str">
            <v>02</v>
          </cell>
          <cell r="AG93" t="str">
            <v>19811123</v>
          </cell>
          <cell r="AH93" t="str">
            <v>DT.Adm.Corr.Antiguid</v>
          </cell>
          <cell r="AI93" t="str">
            <v>1</v>
          </cell>
          <cell r="AJ93" t="str">
            <v>ACTIVOS</v>
          </cell>
          <cell r="AK93" t="str">
            <v>AA</v>
          </cell>
          <cell r="AL93" t="str">
            <v>ACTIVO TEMP.INTEIRO</v>
          </cell>
          <cell r="AM93" t="str">
            <v>J100</v>
          </cell>
          <cell r="AN93" t="str">
            <v>EDPOutsourcing Comercial-N</v>
          </cell>
          <cell r="AO93" t="str">
            <v>J115</v>
          </cell>
          <cell r="AP93" t="str">
            <v>EDPOC-MTSNHS</v>
          </cell>
          <cell r="AQ93" t="str">
            <v>40177488</v>
          </cell>
          <cell r="AR93" t="str">
            <v>70000060</v>
          </cell>
          <cell r="AS93" t="str">
            <v>025.</v>
          </cell>
          <cell r="AT93" t="str">
            <v>ESCRITURARIO COMERCIAL</v>
          </cell>
          <cell r="AU93" t="str">
            <v>1</v>
          </cell>
          <cell r="AV93" t="str">
            <v>00040287</v>
          </cell>
          <cell r="AW93" t="str">
            <v>J20424360410</v>
          </cell>
          <cell r="AX93" t="str">
            <v>AN-LJMTS-LOJA MATOSINHOS</v>
          </cell>
          <cell r="AY93" t="str">
            <v>68905212</v>
          </cell>
          <cell r="AZ93" t="str">
            <v>Lj Matosinhos</v>
          </cell>
          <cell r="BA93" t="str">
            <v>6890</v>
          </cell>
          <cell r="BB93" t="str">
            <v>EDP Outsourcing Comercial</v>
          </cell>
          <cell r="BC93" t="str">
            <v>6890</v>
          </cell>
          <cell r="BD93" t="str">
            <v>6890</v>
          </cell>
          <cell r="BE93" t="str">
            <v>2800</v>
          </cell>
          <cell r="BF93" t="str">
            <v>6890</v>
          </cell>
          <cell r="BG93" t="str">
            <v>EDP Outsourcing Comercial,SA</v>
          </cell>
          <cell r="BH93" t="str">
            <v>1010</v>
          </cell>
          <cell r="BI93">
            <v>1247</v>
          </cell>
          <cell r="BJ93" t="str">
            <v>11</v>
          </cell>
          <cell r="BK93">
            <v>24</v>
          </cell>
          <cell r="BL93">
            <v>242.64</v>
          </cell>
          <cell r="BM93" t="str">
            <v>NÍVEL 5</v>
          </cell>
          <cell r="BN93" t="str">
            <v>01</v>
          </cell>
          <cell r="BO93" t="str">
            <v>08</v>
          </cell>
          <cell r="BP93" t="str">
            <v>20040101</v>
          </cell>
          <cell r="BQ93" t="str">
            <v>21</v>
          </cell>
          <cell r="BR93" t="str">
            <v>EVOLUCAO AUTOMATICA</v>
          </cell>
          <cell r="BS93" t="str">
            <v>20050101</v>
          </cell>
          <cell r="BW93">
            <v>0</v>
          </cell>
          <cell r="BX93">
            <v>0</v>
          </cell>
          <cell r="BY93">
            <v>0</v>
          </cell>
          <cell r="BZ93">
            <v>0</v>
          </cell>
          <cell r="CA93">
            <v>0</v>
          </cell>
          <cell r="CC93">
            <v>0</v>
          </cell>
          <cell r="CG93">
            <v>0</v>
          </cell>
          <cell r="CK93">
            <v>0</v>
          </cell>
          <cell r="CO93">
            <v>0</v>
          </cell>
          <cell r="CT93">
            <v>0</v>
          </cell>
          <cell r="CU93">
            <v>0</v>
          </cell>
          <cell r="CV93">
            <v>0</v>
          </cell>
          <cell r="CW93">
            <v>0</v>
          </cell>
          <cell r="CX93">
            <v>1</v>
          </cell>
          <cell r="CY93" t="str">
            <v>6010</v>
          </cell>
          <cell r="CZ93">
            <v>39.54</v>
          </cell>
          <cell r="DC93">
            <v>0</v>
          </cell>
          <cell r="DF93">
            <v>0</v>
          </cell>
          <cell r="DI93">
            <v>0</v>
          </cell>
          <cell r="DK93">
            <v>0</v>
          </cell>
          <cell r="DL93">
            <v>0</v>
          </cell>
          <cell r="DN93" t="str">
            <v>11D13</v>
          </cell>
          <cell r="DO93" t="str">
            <v>FixoTInt-"Lojas"2002</v>
          </cell>
          <cell r="DP93">
            <v>2</v>
          </cell>
          <cell r="DQ93">
            <v>100</v>
          </cell>
          <cell r="DR93" t="str">
            <v>PT01</v>
          </cell>
          <cell r="DT93" t="str">
            <v>00350236</v>
          </cell>
          <cell r="DU93" t="str">
            <v>CAIXA GERAL DE DEPOSITOS, SA</v>
          </cell>
        </row>
        <row r="94">
          <cell r="A94" t="str">
            <v>240486</v>
          </cell>
          <cell r="B94" t="str">
            <v>Teresa Maria Tavares Ferreira</v>
          </cell>
          <cell r="C94" t="str">
            <v>1976</v>
          </cell>
          <cell r="D94">
            <v>29</v>
          </cell>
          <cell r="E94">
            <v>29</v>
          </cell>
          <cell r="F94" t="str">
            <v>19540509</v>
          </cell>
          <cell r="G94" t="str">
            <v>51</v>
          </cell>
          <cell r="H94" t="str">
            <v>1</v>
          </cell>
          <cell r="I94" t="str">
            <v>Casado</v>
          </cell>
          <cell r="J94" t="str">
            <v>feminino</v>
          </cell>
          <cell r="K94">
            <v>0</v>
          </cell>
          <cell r="L94" t="str">
            <v>R Dr.Afonso Cordeiro N.146-1.Dto</v>
          </cell>
          <cell r="M94" t="str">
            <v>4450-000</v>
          </cell>
          <cell r="N94" t="str">
            <v>MATOSINHOS</v>
          </cell>
          <cell r="O94" t="str">
            <v>00232133</v>
          </cell>
          <cell r="P94" t="str">
            <v>CURSO GERAL DO COMERCIO</v>
          </cell>
          <cell r="R94" t="str">
            <v>3008176</v>
          </cell>
          <cell r="S94" t="str">
            <v>19971030</v>
          </cell>
          <cell r="T94" t="str">
            <v>LISBOA</v>
          </cell>
          <cell r="U94" t="str">
            <v>9803</v>
          </cell>
          <cell r="V94" t="str">
            <v>S.NAC IND ENERGIA-SINDEL</v>
          </cell>
          <cell r="W94" t="str">
            <v>136410278</v>
          </cell>
          <cell r="X94" t="str">
            <v>1821</v>
          </cell>
          <cell r="Y94" t="str">
            <v>0.0</v>
          </cell>
          <cell r="Z94">
            <v>0</v>
          </cell>
          <cell r="AA94" t="str">
            <v>00</v>
          </cell>
          <cell r="AC94" t="str">
            <v>X</v>
          </cell>
          <cell r="AD94" t="str">
            <v>100</v>
          </cell>
          <cell r="AE94" t="str">
            <v>11260042821</v>
          </cell>
          <cell r="AF94" t="str">
            <v>02</v>
          </cell>
          <cell r="AG94" t="str">
            <v>19760415</v>
          </cell>
          <cell r="AH94" t="str">
            <v>DT.Adm.Corr.Antiguid</v>
          </cell>
          <cell r="AI94" t="str">
            <v>1</v>
          </cell>
          <cell r="AJ94" t="str">
            <v>ACTIVOS</v>
          </cell>
          <cell r="AK94" t="str">
            <v>AA</v>
          </cell>
          <cell r="AL94" t="str">
            <v>ACTIVO TEMP.INTEIRO</v>
          </cell>
          <cell r="AM94" t="str">
            <v>J100</v>
          </cell>
          <cell r="AN94" t="str">
            <v>EDPOutsourcing Comercial-N</v>
          </cell>
          <cell r="AO94" t="str">
            <v>J115</v>
          </cell>
          <cell r="AP94" t="str">
            <v>EDPOC-MTSNHS</v>
          </cell>
          <cell r="AQ94" t="str">
            <v>40177487</v>
          </cell>
          <cell r="AR94" t="str">
            <v>70000060</v>
          </cell>
          <cell r="AS94" t="str">
            <v>025.</v>
          </cell>
          <cell r="AT94" t="str">
            <v>ESCRITURARIO COMERCIAL</v>
          </cell>
          <cell r="AU94" t="str">
            <v>1</v>
          </cell>
          <cell r="AV94" t="str">
            <v>00040287</v>
          </cell>
          <cell r="AW94" t="str">
            <v>J20424360410</v>
          </cell>
          <cell r="AX94" t="str">
            <v>AN-LJMTS-LOJA MATOSINHOS</v>
          </cell>
          <cell r="AY94" t="str">
            <v>68905212</v>
          </cell>
          <cell r="AZ94" t="str">
            <v>Lj Matosinhos</v>
          </cell>
          <cell r="BA94" t="str">
            <v>6890</v>
          </cell>
          <cell r="BB94" t="str">
            <v>EDP Outsourcing Comercial</v>
          </cell>
          <cell r="BC94" t="str">
            <v>6890</v>
          </cell>
          <cell r="BD94" t="str">
            <v>6890</v>
          </cell>
          <cell r="BE94" t="str">
            <v>2800</v>
          </cell>
          <cell r="BF94" t="str">
            <v>6890</v>
          </cell>
          <cell r="BG94" t="str">
            <v>EDP Outsourcing Comercial,SA</v>
          </cell>
          <cell r="BH94" t="str">
            <v>1010</v>
          </cell>
          <cell r="BI94">
            <v>1339</v>
          </cell>
          <cell r="BJ94" t="str">
            <v>12</v>
          </cell>
          <cell r="BK94">
            <v>29</v>
          </cell>
          <cell r="BL94">
            <v>293.19</v>
          </cell>
          <cell r="BM94" t="str">
            <v>NÍVEL 5</v>
          </cell>
          <cell r="BN94" t="str">
            <v>00</v>
          </cell>
          <cell r="BO94" t="str">
            <v>09</v>
          </cell>
          <cell r="BP94" t="str">
            <v>20050101</v>
          </cell>
          <cell r="BQ94" t="str">
            <v>21</v>
          </cell>
          <cell r="BR94" t="str">
            <v>EVOLUCAO AUTOMATICA</v>
          </cell>
          <cell r="BS94" t="str">
            <v>20050101</v>
          </cell>
          <cell r="BW94">
            <v>0</v>
          </cell>
          <cell r="BX94">
            <v>0</v>
          </cell>
          <cell r="BY94">
            <v>0</v>
          </cell>
          <cell r="BZ94">
            <v>0</v>
          </cell>
          <cell r="CA94">
            <v>0</v>
          </cell>
          <cell r="CC94">
            <v>0</v>
          </cell>
          <cell r="CG94">
            <v>0</v>
          </cell>
          <cell r="CK94">
            <v>0</v>
          </cell>
          <cell r="CO94">
            <v>0</v>
          </cell>
          <cell r="CT94">
            <v>0</v>
          </cell>
          <cell r="CU94">
            <v>0</v>
          </cell>
          <cell r="CV94">
            <v>0</v>
          </cell>
          <cell r="CW94">
            <v>0</v>
          </cell>
          <cell r="CX94">
            <v>1</v>
          </cell>
          <cell r="CY94" t="str">
            <v>6010</v>
          </cell>
          <cell r="CZ94">
            <v>39.54</v>
          </cell>
          <cell r="DC94">
            <v>0</v>
          </cell>
          <cell r="DF94">
            <v>0</v>
          </cell>
          <cell r="DI94">
            <v>0</v>
          </cell>
          <cell r="DK94">
            <v>0</v>
          </cell>
          <cell r="DL94">
            <v>0</v>
          </cell>
          <cell r="DN94" t="str">
            <v>11D13</v>
          </cell>
          <cell r="DO94" t="str">
            <v>FixoTInt-"Lojas"2002</v>
          </cell>
          <cell r="DP94">
            <v>2</v>
          </cell>
          <cell r="DQ94">
            <v>100</v>
          </cell>
          <cell r="DR94" t="str">
            <v>PT01</v>
          </cell>
          <cell r="DT94" t="str">
            <v>00330000</v>
          </cell>
          <cell r="DU94" t="str">
            <v>BANCO COMERCIAL PORTUGUES, SA</v>
          </cell>
        </row>
        <row r="95">
          <cell r="A95" t="str">
            <v>277533</v>
          </cell>
          <cell r="B95" t="str">
            <v>Maria Luisa Silva Reis Laranja</v>
          </cell>
          <cell r="C95" t="str">
            <v>1979</v>
          </cell>
          <cell r="D95">
            <v>26</v>
          </cell>
          <cell r="E95">
            <v>26</v>
          </cell>
          <cell r="F95" t="str">
            <v>19541212</v>
          </cell>
          <cell r="G95" t="str">
            <v>50</v>
          </cell>
          <cell r="H95" t="str">
            <v>4</v>
          </cell>
          <cell r="I95" t="str">
            <v>Divorc</v>
          </cell>
          <cell r="J95" t="str">
            <v>feminino</v>
          </cell>
          <cell r="K95">
            <v>1</v>
          </cell>
          <cell r="L95" t="str">
            <v>Rua da Igreja, 160</v>
          </cell>
          <cell r="M95" t="str">
            <v>4480-656</v>
          </cell>
          <cell r="N95" t="str">
            <v>VILA DO CONDE</v>
          </cell>
          <cell r="O95" t="str">
            <v>00231021</v>
          </cell>
          <cell r="P95" t="str">
            <v>CURSO GERAL DOS LICEUS</v>
          </cell>
          <cell r="R95" t="str">
            <v>3164294</v>
          </cell>
          <cell r="S95" t="str">
            <v>19951213</v>
          </cell>
          <cell r="T95" t="str">
            <v>PORTO</v>
          </cell>
          <cell r="W95" t="str">
            <v>119700883</v>
          </cell>
          <cell r="X95" t="str">
            <v>1902</v>
          </cell>
          <cell r="Y95" t="str">
            <v>0.0</v>
          </cell>
          <cell r="Z95">
            <v>1</v>
          </cell>
          <cell r="AA95" t="str">
            <v>00</v>
          </cell>
          <cell r="AD95" t="str">
            <v>100</v>
          </cell>
          <cell r="AE95" t="str">
            <v>10294252034</v>
          </cell>
          <cell r="AF95" t="str">
            <v>02</v>
          </cell>
          <cell r="AG95" t="str">
            <v>19790301</v>
          </cell>
          <cell r="AH95" t="str">
            <v>DT.Adm.Corr.Antiguid</v>
          </cell>
          <cell r="AI95" t="str">
            <v>1</v>
          </cell>
          <cell r="AJ95" t="str">
            <v>ACTIVOS</v>
          </cell>
          <cell r="AK95" t="str">
            <v>AA</v>
          </cell>
          <cell r="AL95" t="str">
            <v>ACTIVO TEMP.INTEIRO</v>
          </cell>
          <cell r="AM95" t="str">
            <v>J100</v>
          </cell>
          <cell r="AN95" t="str">
            <v>EDPOutsourcing Comercial-N</v>
          </cell>
          <cell r="AO95" t="str">
            <v>J115</v>
          </cell>
          <cell r="AP95" t="str">
            <v>EDPOC-MTSNHS</v>
          </cell>
          <cell r="AQ95" t="str">
            <v>40177489</v>
          </cell>
          <cell r="AR95" t="str">
            <v>70000060</v>
          </cell>
          <cell r="AS95" t="str">
            <v>025.</v>
          </cell>
          <cell r="AT95" t="str">
            <v>ESCRITURARIO COMERCIAL</v>
          </cell>
          <cell r="AU95" t="str">
            <v>1</v>
          </cell>
          <cell r="AV95" t="str">
            <v>00040287</v>
          </cell>
          <cell r="AW95" t="str">
            <v>J20424360410</v>
          </cell>
          <cell r="AX95" t="str">
            <v>AN-LJMTS-LOJA MATOSINHOS</v>
          </cell>
          <cell r="AY95" t="str">
            <v>68905212</v>
          </cell>
          <cell r="AZ95" t="str">
            <v>Lj Matosinhos</v>
          </cell>
          <cell r="BA95" t="str">
            <v>6890</v>
          </cell>
          <cell r="BB95" t="str">
            <v>EDP Outsourcing Comercial</v>
          </cell>
          <cell r="BC95" t="str">
            <v>6890</v>
          </cell>
          <cell r="BD95" t="str">
            <v>6890</v>
          </cell>
          <cell r="BE95" t="str">
            <v>2800</v>
          </cell>
          <cell r="BF95" t="str">
            <v>6890</v>
          </cell>
          <cell r="BG95" t="str">
            <v>EDP Outsourcing Comercial,SA</v>
          </cell>
          <cell r="BH95" t="str">
            <v>1010</v>
          </cell>
          <cell r="BI95">
            <v>1339</v>
          </cell>
          <cell r="BJ95" t="str">
            <v>12</v>
          </cell>
          <cell r="BK95">
            <v>26</v>
          </cell>
          <cell r="BL95">
            <v>262.86</v>
          </cell>
          <cell r="BM95" t="str">
            <v>NÍVEL 5</v>
          </cell>
          <cell r="BN95" t="str">
            <v>00</v>
          </cell>
          <cell r="BO95" t="str">
            <v>09</v>
          </cell>
          <cell r="BP95" t="str">
            <v>20050101</v>
          </cell>
          <cell r="BQ95" t="str">
            <v>21</v>
          </cell>
          <cell r="BR95" t="str">
            <v>EVOLUCAO AUTOMATICA</v>
          </cell>
          <cell r="BS95" t="str">
            <v>20050101</v>
          </cell>
          <cell r="BW95">
            <v>0</v>
          </cell>
          <cell r="BX95">
            <v>0</v>
          </cell>
          <cell r="BY95">
            <v>0</v>
          </cell>
          <cell r="BZ95">
            <v>0</v>
          </cell>
          <cell r="CA95">
            <v>0</v>
          </cell>
          <cell r="CC95">
            <v>0</v>
          </cell>
          <cell r="CG95">
            <v>0</v>
          </cell>
          <cell r="CK95">
            <v>0</v>
          </cell>
          <cell r="CO95">
            <v>0</v>
          </cell>
          <cell r="CT95">
            <v>0</v>
          </cell>
          <cell r="CU95">
            <v>0</v>
          </cell>
          <cell r="CV95">
            <v>0</v>
          </cell>
          <cell r="CW95">
            <v>0</v>
          </cell>
          <cell r="CX95">
            <v>1</v>
          </cell>
          <cell r="CY95" t="str">
            <v>6010</v>
          </cell>
          <cell r="CZ95">
            <v>39.54</v>
          </cell>
          <cell r="DC95">
            <v>0</v>
          </cell>
          <cell r="DF95">
            <v>0</v>
          </cell>
          <cell r="DI95">
            <v>0</v>
          </cell>
          <cell r="DK95">
            <v>0</v>
          </cell>
          <cell r="DL95">
            <v>0</v>
          </cell>
          <cell r="DN95" t="str">
            <v>11D13</v>
          </cell>
          <cell r="DO95" t="str">
            <v>FixoTInt-"Lojas"2002</v>
          </cell>
          <cell r="DP95">
            <v>2</v>
          </cell>
          <cell r="DQ95">
            <v>100</v>
          </cell>
          <cell r="DR95" t="str">
            <v>PT01</v>
          </cell>
          <cell r="DT95" t="str">
            <v>00300253</v>
          </cell>
          <cell r="DU95" t="str">
            <v>BANCO SANTANDER PORTUGAL, SA</v>
          </cell>
        </row>
        <row r="96">
          <cell r="A96" t="str">
            <v>277550</v>
          </cell>
          <cell r="B96" t="str">
            <v>Maria Lurdes F. Costa Paulo Silva</v>
          </cell>
          <cell r="C96" t="str">
            <v>1981</v>
          </cell>
          <cell r="D96">
            <v>24</v>
          </cell>
          <cell r="E96">
            <v>24</v>
          </cell>
          <cell r="F96" t="str">
            <v>19621109</v>
          </cell>
          <cell r="G96" t="str">
            <v>42</v>
          </cell>
          <cell r="H96" t="str">
            <v>1</v>
          </cell>
          <cell r="I96" t="str">
            <v>Casado</v>
          </cell>
          <cell r="J96" t="str">
            <v>feminino</v>
          </cell>
          <cell r="K96">
            <v>1</v>
          </cell>
          <cell r="L96" t="str">
            <v>Est Nacional 104, 211 Árvore</v>
          </cell>
          <cell r="M96" t="str">
            <v>4480-054</v>
          </cell>
          <cell r="N96" t="str">
            <v>ÁRVORE</v>
          </cell>
          <cell r="O96" t="str">
            <v>00243212</v>
          </cell>
          <cell r="P96" t="str">
            <v>11 ANO CONTABIL.ADMINISTRACAO</v>
          </cell>
          <cell r="R96" t="str">
            <v>5943605</v>
          </cell>
          <cell r="S96" t="str">
            <v>20020809</v>
          </cell>
          <cell r="T96" t="str">
            <v>PORTO</v>
          </cell>
          <cell r="U96" t="str">
            <v>9803</v>
          </cell>
          <cell r="V96" t="str">
            <v>S.NAC IND ENERGIA-SINDEL</v>
          </cell>
          <cell r="W96" t="str">
            <v>178943266</v>
          </cell>
          <cell r="X96" t="str">
            <v>1902</v>
          </cell>
          <cell r="Y96" t="str">
            <v>0.0</v>
          </cell>
          <cell r="Z96">
            <v>1</v>
          </cell>
          <cell r="AA96" t="str">
            <v>00</v>
          </cell>
          <cell r="AC96" t="str">
            <v>X</v>
          </cell>
          <cell r="AD96" t="str">
            <v>100</v>
          </cell>
          <cell r="AE96" t="str">
            <v>10294247989</v>
          </cell>
          <cell r="AF96" t="str">
            <v>02</v>
          </cell>
          <cell r="AG96" t="str">
            <v>19810601</v>
          </cell>
          <cell r="AH96" t="str">
            <v>DT.Adm.Corr.Antiguid</v>
          </cell>
          <cell r="AI96" t="str">
            <v>1</v>
          </cell>
          <cell r="AJ96" t="str">
            <v>ACTIVOS</v>
          </cell>
          <cell r="AK96" t="str">
            <v>AA</v>
          </cell>
          <cell r="AL96" t="str">
            <v>ACTIVO TEMP.INTEIRO</v>
          </cell>
          <cell r="AM96" t="str">
            <v>J100</v>
          </cell>
          <cell r="AN96" t="str">
            <v>EDPOutsourcing Comercial-N</v>
          </cell>
          <cell r="AO96" t="str">
            <v>J115</v>
          </cell>
          <cell r="AP96" t="str">
            <v>EDPOC-MTSNHS</v>
          </cell>
          <cell r="AQ96" t="str">
            <v>40177490</v>
          </cell>
          <cell r="AR96" t="str">
            <v>70000060</v>
          </cell>
          <cell r="AS96" t="str">
            <v>025.</v>
          </cell>
          <cell r="AT96" t="str">
            <v>ESCRITURARIO COMERCIAL</v>
          </cell>
          <cell r="AU96" t="str">
            <v>1</v>
          </cell>
          <cell r="AV96" t="str">
            <v>00040287</v>
          </cell>
          <cell r="AW96" t="str">
            <v>J20424360410</v>
          </cell>
          <cell r="AX96" t="str">
            <v>AN-LJMTS-LOJA MATOSINHOS</v>
          </cell>
          <cell r="AY96" t="str">
            <v>68905212</v>
          </cell>
          <cell r="AZ96" t="str">
            <v>Lj Matosinhos</v>
          </cell>
          <cell r="BA96" t="str">
            <v>6890</v>
          </cell>
          <cell r="BB96" t="str">
            <v>EDP Outsourcing Comercial</v>
          </cell>
          <cell r="BC96" t="str">
            <v>6890</v>
          </cell>
          <cell r="BD96" t="str">
            <v>6890</v>
          </cell>
          <cell r="BE96" t="str">
            <v>2800</v>
          </cell>
          <cell r="BF96" t="str">
            <v>6890</v>
          </cell>
          <cell r="BG96" t="str">
            <v>EDP Outsourcing Comercial,SA</v>
          </cell>
          <cell r="BH96" t="str">
            <v>1010</v>
          </cell>
          <cell r="BI96">
            <v>1247</v>
          </cell>
          <cell r="BJ96" t="str">
            <v>11</v>
          </cell>
          <cell r="BK96">
            <v>24</v>
          </cell>
          <cell r="BL96">
            <v>242.64</v>
          </cell>
          <cell r="BM96" t="str">
            <v>NÍVEL 5</v>
          </cell>
          <cell r="BN96" t="str">
            <v>02</v>
          </cell>
          <cell r="BO96" t="str">
            <v>08</v>
          </cell>
          <cell r="BP96" t="str">
            <v>20030101</v>
          </cell>
          <cell r="BQ96" t="str">
            <v>21</v>
          </cell>
          <cell r="BR96" t="str">
            <v>EVOLUCAO AUTOMATICA</v>
          </cell>
          <cell r="BS96" t="str">
            <v>20050101</v>
          </cell>
          <cell r="BW96">
            <v>0</v>
          </cell>
          <cell r="BX96">
            <v>0</v>
          </cell>
          <cell r="BY96">
            <v>0</v>
          </cell>
          <cell r="BZ96">
            <v>0</v>
          </cell>
          <cell r="CA96">
            <v>0</v>
          </cell>
          <cell r="CC96">
            <v>0</v>
          </cell>
          <cell r="CG96">
            <v>0</v>
          </cell>
          <cell r="CK96">
            <v>0</v>
          </cell>
          <cell r="CO96">
            <v>0</v>
          </cell>
          <cell r="CT96">
            <v>0</v>
          </cell>
          <cell r="CU96">
            <v>0</v>
          </cell>
          <cell r="CV96">
            <v>0</v>
          </cell>
          <cell r="CW96">
            <v>0</v>
          </cell>
          <cell r="CX96">
            <v>1</v>
          </cell>
          <cell r="CY96" t="str">
            <v>6010</v>
          </cell>
          <cell r="CZ96">
            <v>39.54</v>
          </cell>
          <cell r="DC96">
            <v>0</v>
          </cell>
          <cell r="DF96">
            <v>0</v>
          </cell>
          <cell r="DI96">
            <v>0</v>
          </cell>
          <cell r="DK96">
            <v>0</v>
          </cell>
          <cell r="DL96">
            <v>0</v>
          </cell>
          <cell r="DN96" t="str">
            <v>11D13</v>
          </cell>
          <cell r="DO96" t="str">
            <v>FixoTInt-"Lojas"2002</v>
          </cell>
          <cell r="DP96">
            <v>2</v>
          </cell>
          <cell r="DQ96">
            <v>100</v>
          </cell>
          <cell r="DR96" t="str">
            <v>PT01</v>
          </cell>
          <cell r="DT96" t="str">
            <v>00350236</v>
          </cell>
          <cell r="DU96" t="str">
            <v>CAIXA GERAL DE DEPOSITOS, SA</v>
          </cell>
        </row>
        <row r="97">
          <cell r="A97" t="str">
            <v>240460</v>
          </cell>
          <cell r="B97" t="str">
            <v>Candida Augusta Marques Jose Sousa</v>
          </cell>
          <cell r="C97" t="str">
            <v>1974</v>
          </cell>
          <cell r="D97">
            <v>31</v>
          </cell>
          <cell r="E97">
            <v>31</v>
          </cell>
          <cell r="F97" t="str">
            <v>19560306</v>
          </cell>
          <cell r="G97" t="str">
            <v>49</v>
          </cell>
          <cell r="H97" t="str">
            <v>1</v>
          </cell>
          <cell r="I97" t="str">
            <v>Casado</v>
          </cell>
          <cell r="J97" t="str">
            <v>feminino</v>
          </cell>
          <cell r="K97">
            <v>2</v>
          </cell>
          <cell r="L97" t="str">
            <v>AV LIBERDADE  145 5.2</v>
          </cell>
          <cell r="M97" t="str">
            <v>4450-396</v>
          </cell>
          <cell r="N97" t="str">
            <v>MATOSINHOS</v>
          </cell>
          <cell r="O97" t="str">
            <v>00232213</v>
          </cell>
          <cell r="P97" t="str">
            <v>C.GERAL ADMINISTRACAO COMERCIO</v>
          </cell>
          <cell r="R97" t="str">
            <v>3321313</v>
          </cell>
          <cell r="S97" t="str">
            <v>19890718</v>
          </cell>
          <cell r="T97" t="str">
            <v>LISBOA</v>
          </cell>
          <cell r="W97" t="str">
            <v>108811522</v>
          </cell>
          <cell r="X97" t="str">
            <v>1821</v>
          </cell>
          <cell r="Y97" t="str">
            <v>0.0</v>
          </cell>
          <cell r="Z97">
            <v>2</v>
          </cell>
          <cell r="AA97" t="str">
            <v>00</v>
          </cell>
          <cell r="AC97" t="str">
            <v>X</v>
          </cell>
          <cell r="AD97" t="str">
            <v>100</v>
          </cell>
          <cell r="AE97" t="str">
            <v>11260043559</v>
          </cell>
          <cell r="AF97" t="str">
            <v>02</v>
          </cell>
          <cell r="AG97" t="str">
            <v>19740608</v>
          </cell>
          <cell r="AH97" t="str">
            <v>DT.Adm.Corr.Antiguid</v>
          </cell>
          <cell r="AI97" t="str">
            <v>1</v>
          </cell>
          <cell r="AJ97" t="str">
            <v>ACTIVOS</v>
          </cell>
          <cell r="AK97" t="str">
            <v>AA</v>
          </cell>
          <cell r="AL97" t="str">
            <v>ACTIVO TEMP.INTEIRO</v>
          </cell>
          <cell r="AM97" t="str">
            <v>J100</v>
          </cell>
          <cell r="AN97" t="str">
            <v>EDPOutsourcing Comercial-N</v>
          </cell>
          <cell r="AO97" t="str">
            <v>J115</v>
          </cell>
          <cell r="AP97" t="str">
            <v>EDPOC-MTSNHS</v>
          </cell>
          <cell r="AQ97" t="str">
            <v>40177486</v>
          </cell>
          <cell r="AR97" t="str">
            <v>70000060</v>
          </cell>
          <cell r="AS97" t="str">
            <v>025.</v>
          </cell>
          <cell r="AT97" t="str">
            <v>ESCRITURARIO COMERCIAL</v>
          </cell>
          <cell r="AU97" t="str">
            <v>1</v>
          </cell>
          <cell r="AV97" t="str">
            <v>00040287</v>
          </cell>
          <cell r="AW97" t="str">
            <v>J20424360410</v>
          </cell>
          <cell r="AX97" t="str">
            <v>AN-LJMTS-LOJA MATOSINHOS</v>
          </cell>
          <cell r="AY97" t="str">
            <v>68905212</v>
          </cell>
          <cell r="AZ97" t="str">
            <v>Lj Matosinhos</v>
          </cell>
          <cell r="BA97" t="str">
            <v>6890</v>
          </cell>
          <cell r="BB97" t="str">
            <v>EDP Outsourcing Comercial</v>
          </cell>
          <cell r="BC97" t="str">
            <v>6890</v>
          </cell>
          <cell r="BD97" t="str">
            <v>6890</v>
          </cell>
          <cell r="BE97" t="str">
            <v>2800</v>
          </cell>
          <cell r="BF97" t="str">
            <v>6890</v>
          </cell>
          <cell r="BG97" t="str">
            <v>EDP Outsourcing Comercial,SA</v>
          </cell>
          <cell r="BH97" t="str">
            <v>1010</v>
          </cell>
          <cell r="BI97">
            <v>1339</v>
          </cell>
          <cell r="BJ97" t="str">
            <v>12</v>
          </cell>
          <cell r="BK97">
            <v>31</v>
          </cell>
          <cell r="BL97">
            <v>313.41000000000003</v>
          </cell>
          <cell r="BM97" t="str">
            <v>NÍVEL 5</v>
          </cell>
          <cell r="BN97" t="str">
            <v>03</v>
          </cell>
          <cell r="BO97" t="str">
            <v>09</v>
          </cell>
          <cell r="BP97" t="str">
            <v>20020101</v>
          </cell>
          <cell r="BQ97" t="str">
            <v>21</v>
          </cell>
          <cell r="BR97" t="str">
            <v>EVOLUCAO AUTOMATICA</v>
          </cell>
          <cell r="BS97" t="str">
            <v>20050101</v>
          </cell>
          <cell r="BW97">
            <v>0</v>
          </cell>
          <cell r="BX97">
            <v>0</v>
          </cell>
          <cell r="BY97">
            <v>0</v>
          </cell>
          <cell r="BZ97">
            <v>0</v>
          </cell>
          <cell r="CA97">
            <v>0</v>
          </cell>
          <cell r="CC97">
            <v>0</v>
          </cell>
          <cell r="CG97">
            <v>0</v>
          </cell>
          <cell r="CK97">
            <v>0</v>
          </cell>
          <cell r="CO97">
            <v>0</v>
          </cell>
          <cell r="CT97">
            <v>0</v>
          </cell>
          <cell r="CU97">
            <v>0</v>
          </cell>
          <cell r="CV97">
            <v>0</v>
          </cell>
          <cell r="CW97">
            <v>0</v>
          </cell>
          <cell r="CX97">
            <v>1</v>
          </cell>
          <cell r="CY97" t="str">
            <v>6010</v>
          </cell>
          <cell r="CZ97">
            <v>39.54</v>
          </cell>
          <cell r="DC97">
            <v>0</v>
          </cell>
          <cell r="DF97">
            <v>0</v>
          </cell>
          <cell r="DI97">
            <v>0</v>
          </cell>
          <cell r="DK97">
            <v>0</v>
          </cell>
          <cell r="DL97">
            <v>0</v>
          </cell>
          <cell r="DN97" t="str">
            <v>11D13</v>
          </cell>
          <cell r="DO97" t="str">
            <v>FixoTInt-"Lojas"2002</v>
          </cell>
          <cell r="DP97">
            <v>2</v>
          </cell>
          <cell r="DQ97">
            <v>100</v>
          </cell>
          <cell r="DR97" t="str">
            <v>PT01</v>
          </cell>
          <cell r="DT97" t="str">
            <v>00330000</v>
          </cell>
          <cell r="DU97" t="str">
            <v>BANCO COMERCIAL PORTUGUES, SA</v>
          </cell>
        </row>
        <row r="98">
          <cell r="A98" t="str">
            <v>205362</v>
          </cell>
          <cell r="B98" t="str">
            <v>Isabel Fernanda Carvalho Tigre</v>
          </cell>
          <cell r="C98" t="str">
            <v>1980</v>
          </cell>
          <cell r="D98">
            <v>25</v>
          </cell>
          <cell r="E98">
            <v>25</v>
          </cell>
          <cell r="F98" t="str">
            <v>19570427</v>
          </cell>
          <cell r="G98" t="str">
            <v>48</v>
          </cell>
          <cell r="H98" t="str">
            <v>0</v>
          </cell>
          <cell r="I98" t="str">
            <v>Solt.</v>
          </cell>
          <cell r="J98" t="str">
            <v>feminino</v>
          </cell>
          <cell r="K98">
            <v>0</v>
          </cell>
          <cell r="L98" t="str">
            <v>R Diogo Cão 1451 2. Dt.    Paranhos</v>
          </cell>
          <cell r="M98" t="str">
            <v>4200-262</v>
          </cell>
          <cell r="N98" t="str">
            <v>PORTO</v>
          </cell>
          <cell r="O98" t="str">
            <v>00231023</v>
          </cell>
          <cell r="P98" t="str">
            <v>CURSO GERAL DOS LICEUS</v>
          </cell>
          <cell r="R98" t="str">
            <v>3459079</v>
          </cell>
          <cell r="S98" t="str">
            <v>20021219</v>
          </cell>
          <cell r="T98" t="str">
            <v>PORTO</v>
          </cell>
          <cell r="U98" t="str">
            <v>9800</v>
          </cell>
          <cell r="V98" t="str">
            <v>SIND TRAB IND ELéCT NORTE</v>
          </cell>
          <cell r="W98" t="str">
            <v>166827363</v>
          </cell>
          <cell r="X98" t="str">
            <v>3360</v>
          </cell>
          <cell r="Y98" t="str">
            <v>0.0</v>
          </cell>
          <cell r="Z98">
            <v>0</v>
          </cell>
          <cell r="AA98" t="str">
            <v>00</v>
          </cell>
          <cell r="AD98" t="str">
            <v>100</v>
          </cell>
          <cell r="AE98" t="str">
            <v>11218679228</v>
          </cell>
          <cell r="AF98" t="str">
            <v>02</v>
          </cell>
          <cell r="AG98" t="str">
            <v>19800901</v>
          </cell>
          <cell r="AH98" t="str">
            <v>DT.Adm.Corr.Antiguid</v>
          </cell>
          <cell r="AI98" t="str">
            <v>1</v>
          </cell>
          <cell r="AJ98" t="str">
            <v>ACTIVOS</v>
          </cell>
          <cell r="AK98" t="str">
            <v>AA</v>
          </cell>
          <cell r="AL98" t="str">
            <v>ACTIVO TEMP.INTEIRO</v>
          </cell>
          <cell r="AM98" t="str">
            <v>J100</v>
          </cell>
          <cell r="AN98" t="str">
            <v>EDPOutsourcing Comercial-N</v>
          </cell>
          <cell r="AO98" t="str">
            <v>J115</v>
          </cell>
          <cell r="AP98" t="str">
            <v>EDPOC-MTSNHS</v>
          </cell>
          <cell r="AQ98" t="str">
            <v>40177485</v>
          </cell>
          <cell r="AR98" t="str">
            <v>70000060</v>
          </cell>
          <cell r="AS98" t="str">
            <v>025.</v>
          </cell>
          <cell r="AT98" t="str">
            <v>ESCRITURARIO COMERCIAL</v>
          </cell>
          <cell r="AU98" t="str">
            <v>1</v>
          </cell>
          <cell r="AV98" t="str">
            <v>00040287</v>
          </cell>
          <cell r="AW98" t="str">
            <v>J20424360410</v>
          </cell>
          <cell r="AX98" t="str">
            <v>AN-LJMTS-LOJA MATOSINHOS</v>
          </cell>
          <cell r="AY98" t="str">
            <v>68905212</v>
          </cell>
          <cell r="AZ98" t="str">
            <v>Lj Matosinhos</v>
          </cell>
          <cell r="BA98" t="str">
            <v>6890</v>
          </cell>
          <cell r="BB98" t="str">
            <v>EDP Outsourcing Comercial</v>
          </cell>
          <cell r="BC98" t="str">
            <v>6890</v>
          </cell>
          <cell r="BD98" t="str">
            <v>6890</v>
          </cell>
          <cell r="BE98" t="str">
            <v>2800</v>
          </cell>
          <cell r="BF98" t="str">
            <v>6890</v>
          </cell>
          <cell r="BG98" t="str">
            <v>EDP Outsourcing Comercial,SA</v>
          </cell>
          <cell r="BH98" t="str">
            <v>1010</v>
          </cell>
          <cell r="BI98">
            <v>1247</v>
          </cell>
          <cell r="BJ98" t="str">
            <v>11</v>
          </cell>
          <cell r="BK98">
            <v>25</v>
          </cell>
          <cell r="BL98">
            <v>252.75</v>
          </cell>
          <cell r="BM98" t="str">
            <v>NÍVEL 5</v>
          </cell>
          <cell r="BN98" t="str">
            <v>03</v>
          </cell>
          <cell r="BO98" t="str">
            <v>08</v>
          </cell>
          <cell r="BP98" t="str">
            <v>20040110</v>
          </cell>
          <cell r="BQ98" t="str">
            <v>22</v>
          </cell>
          <cell r="BR98" t="str">
            <v>ACELERACAO DE CARREIRA</v>
          </cell>
          <cell r="BS98" t="str">
            <v>20050101</v>
          </cell>
          <cell r="BT98" t="str">
            <v>20020101</v>
          </cell>
          <cell r="BW98">
            <v>0</v>
          </cell>
          <cell r="BX98">
            <v>0</v>
          </cell>
          <cell r="BY98">
            <v>0</v>
          </cell>
          <cell r="BZ98">
            <v>0</v>
          </cell>
          <cell r="CA98">
            <v>0</v>
          </cell>
          <cell r="CC98">
            <v>0</v>
          </cell>
          <cell r="CG98">
            <v>0</v>
          </cell>
          <cell r="CK98">
            <v>0</v>
          </cell>
          <cell r="CO98">
            <v>0</v>
          </cell>
          <cell r="CT98">
            <v>0</v>
          </cell>
          <cell r="CU98">
            <v>0</v>
          </cell>
          <cell r="CV98">
            <v>0</v>
          </cell>
          <cell r="CW98">
            <v>0</v>
          </cell>
          <cell r="CX98">
            <v>1</v>
          </cell>
          <cell r="CY98" t="str">
            <v>6010</v>
          </cell>
          <cell r="CZ98">
            <v>39.54</v>
          </cell>
          <cell r="DC98">
            <v>0</v>
          </cell>
          <cell r="DF98">
            <v>0</v>
          </cell>
          <cell r="DI98">
            <v>0</v>
          </cell>
          <cell r="DK98">
            <v>0</v>
          </cell>
          <cell r="DL98">
            <v>0</v>
          </cell>
          <cell r="DN98" t="str">
            <v>11D13</v>
          </cell>
          <cell r="DO98" t="str">
            <v>FixoTInt-"Lojas"2002</v>
          </cell>
          <cell r="DP98">
            <v>2</v>
          </cell>
          <cell r="DQ98">
            <v>100</v>
          </cell>
          <cell r="DR98" t="str">
            <v>PT01</v>
          </cell>
          <cell r="DT98" t="str">
            <v>00070403</v>
          </cell>
          <cell r="DU98" t="str">
            <v>BANCO ESPIRITO SANTO, SA</v>
          </cell>
        </row>
        <row r="99">
          <cell r="A99" t="str">
            <v>318396</v>
          </cell>
          <cell r="B99" t="str">
            <v>Carlos Alberto Jesus Coelho</v>
          </cell>
          <cell r="C99" t="str">
            <v>1970</v>
          </cell>
          <cell r="D99">
            <v>35</v>
          </cell>
          <cell r="E99">
            <v>35</v>
          </cell>
          <cell r="F99" t="str">
            <v>19511031</v>
          </cell>
          <cell r="G99" t="str">
            <v>53</v>
          </cell>
          <cell r="H99" t="str">
            <v>1</v>
          </cell>
          <cell r="I99" t="str">
            <v>Casado</v>
          </cell>
          <cell r="J99" t="str">
            <v>masculino</v>
          </cell>
          <cell r="K99">
            <v>1</v>
          </cell>
          <cell r="L99" t="str">
            <v>R João Vieira, 102 - 1. Esq</v>
          </cell>
          <cell r="M99" t="str">
            <v>4435-000</v>
          </cell>
          <cell r="N99" t="str">
            <v>RIO TINTO</v>
          </cell>
          <cell r="O99" t="str">
            <v>00243383</v>
          </cell>
          <cell r="P99" t="str">
            <v>12.ANO - 1. CURSO</v>
          </cell>
          <cell r="R99" t="str">
            <v>7727355</v>
          </cell>
          <cell r="S99" t="str">
            <v>19930604</v>
          </cell>
          <cell r="T99" t="str">
            <v>LISBOA</v>
          </cell>
          <cell r="U99" t="str">
            <v>9803</v>
          </cell>
          <cell r="V99" t="str">
            <v>S.NAC IND ENERGIA-SINDEL</v>
          </cell>
          <cell r="W99" t="str">
            <v>154229288</v>
          </cell>
          <cell r="X99" t="str">
            <v>3468</v>
          </cell>
          <cell r="Y99" t="str">
            <v>0.0</v>
          </cell>
          <cell r="Z99">
            <v>0</v>
          </cell>
          <cell r="AA99" t="str">
            <v>00</v>
          </cell>
          <cell r="AD99" t="str">
            <v>100</v>
          </cell>
          <cell r="AE99" t="str">
            <v>11323391802</v>
          </cell>
          <cell r="AF99" t="str">
            <v>02</v>
          </cell>
          <cell r="AG99" t="str">
            <v>19701123</v>
          </cell>
          <cell r="AH99" t="str">
            <v>DT.Adm.Corr.Antiguid</v>
          </cell>
          <cell r="AI99" t="str">
            <v>1</v>
          </cell>
          <cell r="AJ99" t="str">
            <v>ACTIVOS</v>
          </cell>
          <cell r="AK99" t="str">
            <v>AA</v>
          </cell>
          <cell r="AL99" t="str">
            <v>ACTIVO TEMP.INTEIRO</v>
          </cell>
          <cell r="AM99" t="str">
            <v>J100</v>
          </cell>
          <cell r="AN99" t="str">
            <v>EDPOutsourcing Comercial-N</v>
          </cell>
          <cell r="AO99" t="str">
            <v>J116</v>
          </cell>
          <cell r="AP99" t="str">
            <v>EDPOC-PRT-LjCdd</v>
          </cell>
          <cell r="AQ99" t="str">
            <v>40177499</v>
          </cell>
          <cell r="AR99" t="str">
            <v>70000060</v>
          </cell>
          <cell r="AS99" t="str">
            <v>025.</v>
          </cell>
          <cell r="AT99" t="str">
            <v>ESCRITURARIO COMERCIAL</v>
          </cell>
          <cell r="AU99" t="str">
            <v>1</v>
          </cell>
          <cell r="AV99" t="str">
            <v>00040289</v>
          </cell>
          <cell r="AW99" t="str">
            <v>J20424440410</v>
          </cell>
          <cell r="AX99" t="str">
            <v>AN-LJPRT-CD-LOJA PORTO CIDADÃO</v>
          </cell>
          <cell r="AY99" t="str">
            <v>68905217</v>
          </cell>
          <cell r="AZ99" t="str">
            <v>Lj Porto - Loja Cida</v>
          </cell>
          <cell r="BA99" t="str">
            <v>6890</v>
          </cell>
          <cell r="BB99" t="str">
            <v>EDP Outsourcing Comercial</v>
          </cell>
          <cell r="BC99" t="str">
            <v>6890</v>
          </cell>
          <cell r="BD99" t="str">
            <v>6890</v>
          </cell>
          <cell r="BE99" t="str">
            <v>2800</v>
          </cell>
          <cell r="BF99" t="str">
            <v>6890</v>
          </cell>
          <cell r="BG99" t="str">
            <v>EDP Outsourcing Comercial,SA</v>
          </cell>
          <cell r="BH99" t="str">
            <v>1010</v>
          </cell>
          <cell r="BI99">
            <v>1247</v>
          </cell>
          <cell r="BJ99" t="str">
            <v>11</v>
          </cell>
          <cell r="BK99">
            <v>35</v>
          </cell>
          <cell r="BL99">
            <v>353.85</v>
          </cell>
          <cell r="BM99" t="str">
            <v>NÍVEL 5</v>
          </cell>
          <cell r="BN99" t="str">
            <v>02</v>
          </cell>
          <cell r="BO99" t="str">
            <v>08</v>
          </cell>
          <cell r="BP99" t="str">
            <v>20030101</v>
          </cell>
          <cell r="BQ99" t="str">
            <v>21</v>
          </cell>
          <cell r="BR99" t="str">
            <v>EVOLUCAO AUTOMATICA</v>
          </cell>
          <cell r="BS99" t="str">
            <v>20050101</v>
          </cell>
          <cell r="BW99">
            <v>0</v>
          </cell>
          <cell r="BX99">
            <v>0</v>
          </cell>
          <cell r="BY99">
            <v>0</v>
          </cell>
          <cell r="BZ99">
            <v>0</v>
          </cell>
          <cell r="CA99">
            <v>0</v>
          </cell>
          <cell r="CC99">
            <v>0</v>
          </cell>
          <cell r="CG99">
            <v>0</v>
          </cell>
          <cell r="CK99">
            <v>0</v>
          </cell>
          <cell r="CO99">
            <v>0</v>
          </cell>
          <cell r="CT99">
            <v>0</v>
          </cell>
          <cell r="CU99">
            <v>0</v>
          </cell>
          <cell r="CV99">
            <v>0</v>
          </cell>
          <cell r="CW99">
            <v>0</v>
          </cell>
          <cell r="CX99">
            <v>1</v>
          </cell>
          <cell r="CY99" t="str">
            <v>6010</v>
          </cell>
          <cell r="CZ99">
            <v>39.54</v>
          </cell>
          <cell r="DC99">
            <v>0</v>
          </cell>
          <cell r="DF99">
            <v>0</v>
          </cell>
          <cell r="DI99">
            <v>0</v>
          </cell>
          <cell r="DK99">
            <v>0</v>
          </cell>
          <cell r="DL99">
            <v>0</v>
          </cell>
          <cell r="DN99" t="str">
            <v>11LPB</v>
          </cell>
          <cell r="DO99" t="str">
            <v>EQ.B Loja Cid Porto</v>
          </cell>
          <cell r="DP99">
            <v>9</v>
          </cell>
          <cell r="DQ99">
            <v>100</v>
          </cell>
          <cell r="DR99" t="str">
            <v>PT01</v>
          </cell>
          <cell r="DT99" t="str">
            <v>00330000</v>
          </cell>
          <cell r="DU99" t="str">
            <v>BANCO COMERCIAL PORTUGUES, SA</v>
          </cell>
        </row>
        <row r="100">
          <cell r="A100" t="str">
            <v>317730</v>
          </cell>
          <cell r="B100" t="str">
            <v>Antonio Jose Dias</v>
          </cell>
          <cell r="C100" t="str">
            <v>1987</v>
          </cell>
          <cell r="D100">
            <v>18</v>
          </cell>
          <cell r="E100">
            <v>18</v>
          </cell>
          <cell r="F100" t="str">
            <v>19650915</v>
          </cell>
          <cell r="G100" t="str">
            <v>39</v>
          </cell>
          <cell r="H100" t="str">
            <v>1</v>
          </cell>
          <cell r="I100" t="str">
            <v>Casado</v>
          </cell>
          <cell r="J100" t="str">
            <v>masculino</v>
          </cell>
          <cell r="K100">
            <v>2</v>
          </cell>
          <cell r="L100" t="str">
            <v>Urb Lidador Rua 15 71   V N Telha</v>
          </cell>
          <cell r="M100" t="str">
            <v>4470-000</v>
          </cell>
          <cell r="N100" t="str">
            <v>MAIA</v>
          </cell>
          <cell r="O100" t="str">
            <v>00243383</v>
          </cell>
          <cell r="P100" t="str">
            <v>12.ANO - 1. CURSO</v>
          </cell>
          <cell r="R100" t="str">
            <v>6976770</v>
          </cell>
          <cell r="S100" t="str">
            <v>20030207</v>
          </cell>
          <cell r="T100" t="str">
            <v>LISBOA</v>
          </cell>
          <cell r="U100" t="str">
            <v>9800</v>
          </cell>
          <cell r="V100" t="str">
            <v>SIND TRAB IND ELéCT NORTE</v>
          </cell>
          <cell r="W100" t="str">
            <v>154876305</v>
          </cell>
          <cell r="X100" t="str">
            <v>1805</v>
          </cell>
          <cell r="Y100" t="str">
            <v>0.0</v>
          </cell>
          <cell r="Z100">
            <v>2</v>
          </cell>
          <cell r="AA100" t="str">
            <v>00</v>
          </cell>
          <cell r="AD100" t="str">
            <v>100</v>
          </cell>
          <cell r="AE100" t="str">
            <v>11323409707</v>
          </cell>
          <cell r="AF100" t="str">
            <v>02</v>
          </cell>
          <cell r="AG100" t="str">
            <v>19870509</v>
          </cell>
          <cell r="AH100" t="str">
            <v>DT.Adm.Corr.Antiguid</v>
          </cell>
          <cell r="AI100" t="str">
            <v>1</v>
          </cell>
          <cell r="AJ100" t="str">
            <v>ACTIVOS</v>
          </cell>
          <cell r="AK100" t="str">
            <v>AA</v>
          </cell>
          <cell r="AL100" t="str">
            <v>ACTIVO TEMP.INTEIRO</v>
          </cell>
          <cell r="AM100" t="str">
            <v>J100</v>
          </cell>
          <cell r="AN100" t="str">
            <v>EDPOutsourcing Comercial-N</v>
          </cell>
          <cell r="AO100" t="str">
            <v>J116</v>
          </cell>
          <cell r="AP100" t="str">
            <v>EDPOC-PRT-LjCdd</v>
          </cell>
          <cell r="AQ100" t="str">
            <v>40177498</v>
          </cell>
          <cell r="AR100" t="str">
            <v>70000060</v>
          </cell>
          <cell r="AS100" t="str">
            <v>025.</v>
          </cell>
          <cell r="AT100" t="str">
            <v>ESCRITURARIO COMERCIAL</v>
          </cell>
          <cell r="AU100" t="str">
            <v>1</v>
          </cell>
          <cell r="AV100" t="str">
            <v>00040289</v>
          </cell>
          <cell r="AW100" t="str">
            <v>J20424440410</v>
          </cell>
          <cell r="AX100" t="str">
            <v>AN-LJPRT-CD-LOJA PORTO CIDADÃO</v>
          </cell>
          <cell r="AY100" t="str">
            <v>68905217</v>
          </cell>
          <cell r="AZ100" t="str">
            <v>Lj Porto - Loja Cida</v>
          </cell>
          <cell r="BA100" t="str">
            <v>6890</v>
          </cell>
          <cell r="BB100" t="str">
            <v>EDP Outsourcing Comercial</v>
          </cell>
          <cell r="BC100" t="str">
            <v>6890</v>
          </cell>
          <cell r="BD100" t="str">
            <v>6890</v>
          </cell>
          <cell r="BE100" t="str">
            <v>2800</v>
          </cell>
          <cell r="BF100" t="str">
            <v>6890</v>
          </cell>
          <cell r="BG100" t="str">
            <v>EDP Outsourcing Comercial,SA</v>
          </cell>
          <cell r="BH100" t="str">
            <v>1010</v>
          </cell>
          <cell r="BI100">
            <v>1079</v>
          </cell>
          <cell r="BJ100" t="str">
            <v>09</v>
          </cell>
          <cell r="BK100">
            <v>18</v>
          </cell>
          <cell r="BL100">
            <v>181.98</v>
          </cell>
          <cell r="BM100" t="str">
            <v>NÍVEL 5</v>
          </cell>
          <cell r="BN100" t="str">
            <v>01</v>
          </cell>
          <cell r="BO100" t="str">
            <v>06</v>
          </cell>
          <cell r="BP100" t="str">
            <v>20040101</v>
          </cell>
          <cell r="BQ100" t="str">
            <v>21</v>
          </cell>
          <cell r="BR100" t="str">
            <v>EVOLUCAO AUTOMATICA</v>
          </cell>
          <cell r="BS100" t="str">
            <v>20050101</v>
          </cell>
          <cell r="BW100">
            <v>0</v>
          </cell>
          <cell r="BX100">
            <v>0</v>
          </cell>
          <cell r="BY100">
            <v>0</v>
          </cell>
          <cell r="BZ100">
            <v>0</v>
          </cell>
          <cell r="CA100">
            <v>0</v>
          </cell>
          <cell r="CC100">
            <v>0</v>
          </cell>
          <cell r="CG100">
            <v>0</v>
          </cell>
          <cell r="CK100">
            <v>0</v>
          </cell>
          <cell r="CO100">
            <v>0</v>
          </cell>
          <cell r="CT100">
            <v>0</v>
          </cell>
          <cell r="CU100">
            <v>0</v>
          </cell>
          <cell r="CV100">
            <v>0</v>
          </cell>
          <cell r="CW100">
            <v>0</v>
          </cell>
          <cell r="CX100">
            <v>1</v>
          </cell>
          <cell r="CY100" t="str">
            <v>6010</v>
          </cell>
          <cell r="CZ100">
            <v>39.54</v>
          </cell>
          <cell r="DC100">
            <v>0</v>
          </cell>
          <cell r="DF100">
            <v>0</v>
          </cell>
          <cell r="DI100">
            <v>0</v>
          </cell>
          <cell r="DK100">
            <v>0</v>
          </cell>
          <cell r="DL100">
            <v>0</v>
          </cell>
          <cell r="DN100" t="str">
            <v>11LPB</v>
          </cell>
          <cell r="DO100" t="str">
            <v>EQ.B Loja Cid Porto</v>
          </cell>
          <cell r="DP100">
            <v>9</v>
          </cell>
          <cell r="DQ100">
            <v>100</v>
          </cell>
          <cell r="DR100" t="str">
            <v>PT01</v>
          </cell>
          <cell r="DT100" t="str">
            <v>00330000</v>
          </cell>
          <cell r="DU100" t="str">
            <v>BANCO COMERCIAL PORTUGUES, SA</v>
          </cell>
        </row>
        <row r="101">
          <cell r="A101" t="str">
            <v>321001</v>
          </cell>
          <cell r="B101" t="str">
            <v>Manuel Porfirio Lapa Gomes</v>
          </cell>
          <cell r="C101" t="str">
            <v>1988</v>
          </cell>
          <cell r="D101">
            <v>17</v>
          </cell>
          <cell r="E101">
            <v>17</v>
          </cell>
          <cell r="F101" t="str">
            <v>19550110</v>
          </cell>
          <cell r="G101" t="str">
            <v>50</v>
          </cell>
          <cell r="H101" t="str">
            <v>1</v>
          </cell>
          <cell r="I101" t="str">
            <v>Casado</v>
          </cell>
          <cell r="J101" t="str">
            <v>masculino</v>
          </cell>
          <cell r="K101">
            <v>1</v>
          </cell>
          <cell r="L101" t="str">
            <v>R Ruben A 161 3 Esq</v>
          </cell>
          <cell r="M101" t="str">
            <v>4150-000</v>
          </cell>
          <cell r="N101" t="str">
            <v>PORTO</v>
          </cell>
          <cell r="O101" t="str">
            <v>00122141</v>
          </cell>
          <cell r="P101" t="str">
            <v>CICLO PREPARATORIO ELEMENTAR</v>
          </cell>
          <cell r="R101" t="str">
            <v>7560205</v>
          </cell>
          <cell r="S101" t="str">
            <v>19970812</v>
          </cell>
          <cell r="T101" t="str">
            <v>PORTO</v>
          </cell>
          <cell r="U101" t="str">
            <v>9800</v>
          </cell>
          <cell r="V101" t="str">
            <v>SIND TRAB IND ELéCT NORTE</v>
          </cell>
          <cell r="W101" t="str">
            <v>127665889</v>
          </cell>
          <cell r="X101" t="str">
            <v>3182</v>
          </cell>
          <cell r="Y101" t="str">
            <v>0.0</v>
          </cell>
          <cell r="Z101">
            <v>1</v>
          </cell>
          <cell r="AA101" t="str">
            <v>00</v>
          </cell>
          <cell r="AC101" t="str">
            <v>X</v>
          </cell>
          <cell r="AD101" t="str">
            <v>100</v>
          </cell>
          <cell r="AE101" t="str">
            <v>11216125169</v>
          </cell>
          <cell r="AF101" t="str">
            <v>02</v>
          </cell>
          <cell r="AG101" t="str">
            <v>19880501</v>
          </cell>
          <cell r="AH101" t="str">
            <v>DT.Adm.Corr.Antiguid</v>
          </cell>
          <cell r="AI101" t="str">
            <v>1</v>
          </cell>
          <cell r="AJ101" t="str">
            <v>ACTIVOS</v>
          </cell>
          <cell r="AK101" t="str">
            <v>AA</v>
          </cell>
          <cell r="AL101" t="str">
            <v>ACTIVO TEMP.INTEIRO</v>
          </cell>
          <cell r="AM101" t="str">
            <v>J100</v>
          </cell>
          <cell r="AN101" t="str">
            <v>EDPOutsourcing Comercial-N</v>
          </cell>
          <cell r="AO101" t="str">
            <v>J116</v>
          </cell>
          <cell r="AP101" t="str">
            <v>EDPOC-PRT-LjCdd</v>
          </cell>
          <cell r="AQ101" t="str">
            <v>40177501</v>
          </cell>
          <cell r="AR101" t="str">
            <v>70000060</v>
          </cell>
          <cell r="AS101" t="str">
            <v>025.</v>
          </cell>
          <cell r="AT101" t="str">
            <v>ESCRITURARIO COMERCIAL</v>
          </cell>
          <cell r="AU101" t="str">
            <v>1</v>
          </cell>
          <cell r="AV101" t="str">
            <v>00040289</v>
          </cell>
          <cell r="AW101" t="str">
            <v>J20424440410</v>
          </cell>
          <cell r="AX101" t="str">
            <v>AN-LJPRT-CD-LOJA PORTO CIDADÃO</v>
          </cell>
          <cell r="AY101" t="str">
            <v>68905217</v>
          </cell>
          <cell r="AZ101" t="str">
            <v>Lj Porto - Loja Cida</v>
          </cell>
          <cell r="BA101" t="str">
            <v>6890</v>
          </cell>
          <cell r="BB101" t="str">
            <v>EDP Outsourcing Comercial</v>
          </cell>
          <cell r="BC101" t="str">
            <v>6890</v>
          </cell>
          <cell r="BD101" t="str">
            <v>6890</v>
          </cell>
          <cell r="BE101" t="str">
            <v>2800</v>
          </cell>
          <cell r="BF101" t="str">
            <v>6890</v>
          </cell>
          <cell r="BG101" t="str">
            <v>EDP Outsourcing Comercial,SA</v>
          </cell>
          <cell r="BH101" t="str">
            <v>1010</v>
          </cell>
          <cell r="BI101">
            <v>1079</v>
          </cell>
          <cell r="BJ101" t="str">
            <v>09</v>
          </cell>
          <cell r="BK101">
            <v>17</v>
          </cell>
          <cell r="BL101">
            <v>171.87</v>
          </cell>
          <cell r="BM101" t="str">
            <v>NÍVEL 5</v>
          </cell>
          <cell r="BN101" t="str">
            <v>02</v>
          </cell>
          <cell r="BO101" t="str">
            <v>06</v>
          </cell>
          <cell r="BP101" t="str">
            <v>20030101</v>
          </cell>
          <cell r="BQ101" t="str">
            <v>21</v>
          </cell>
          <cell r="BR101" t="str">
            <v>EVOLUCAO AUTOMATICA</v>
          </cell>
          <cell r="BS101" t="str">
            <v>20050101</v>
          </cell>
          <cell r="BW101">
            <v>0</v>
          </cell>
          <cell r="BX101">
            <v>0</v>
          </cell>
          <cell r="BY101">
            <v>0</v>
          </cell>
          <cell r="BZ101">
            <v>0</v>
          </cell>
          <cell r="CA101">
            <v>0</v>
          </cell>
          <cell r="CC101">
            <v>0</v>
          </cell>
          <cell r="CG101">
            <v>0</v>
          </cell>
          <cell r="CK101">
            <v>0</v>
          </cell>
          <cell r="CO101">
            <v>0</v>
          </cell>
          <cell r="CT101">
            <v>0</v>
          </cell>
          <cell r="CU101">
            <v>0</v>
          </cell>
          <cell r="CV101">
            <v>0</v>
          </cell>
          <cell r="CW101">
            <v>0</v>
          </cell>
          <cell r="CX101">
            <v>1</v>
          </cell>
          <cell r="CY101" t="str">
            <v>6010</v>
          </cell>
          <cell r="CZ101">
            <v>39.54</v>
          </cell>
          <cell r="DC101">
            <v>0</v>
          </cell>
          <cell r="DF101">
            <v>0</v>
          </cell>
          <cell r="DI101">
            <v>0</v>
          </cell>
          <cell r="DK101">
            <v>0</v>
          </cell>
          <cell r="DL101">
            <v>0</v>
          </cell>
          <cell r="DN101" t="str">
            <v>11LPA</v>
          </cell>
          <cell r="DO101" t="str">
            <v>EQ.A Loja Cid Porto</v>
          </cell>
          <cell r="DP101">
            <v>9</v>
          </cell>
          <cell r="DQ101">
            <v>100</v>
          </cell>
          <cell r="DR101" t="str">
            <v>PT01</v>
          </cell>
          <cell r="DT101" t="str">
            <v>00350214</v>
          </cell>
          <cell r="DU101" t="str">
            <v>CAIXA GERAL DE DEPOSITOS, SA</v>
          </cell>
        </row>
        <row r="102">
          <cell r="A102" t="str">
            <v>321486</v>
          </cell>
          <cell r="B102" t="str">
            <v>Mario Jose Ferreira Martins Nogueira</v>
          </cell>
          <cell r="C102" t="str">
            <v>1987</v>
          </cell>
          <cell r="D102">
            <v>18</v>
          </cell>
          <cell r="E102">
            <v>18</v>
          </cell>
          <cell r="F102" t="str">
            <v>19660604</v>
          </cell>
          <cell r="G102" t="str">
            <v>39</v>
          </cell>
          <cell r="H102" t="str">
            <v>0</v>
          </cell>
          <cell r="I102" t="str">
            <v>Solt.</v>
          </cell>
          <cell r="J102" t="str">
            <v>masculino</v>
          </cell>
          <cell r="K102">
            <v>0</v>
          </cell>
          <cell r="L102" t="str">
            <v>R Jose Leite Vasconcelos,31 - Cepeda</v>
          </cell>
          <cell r="M102" t="str">
            <v>4580-131</v>
          </cell>
          <cell r="N102" t="str">
            <v>PAREDES</v>
          </cell>
          <cell r="O102" t="str">
            <v>00243413</v>
          </cell>
          <cell r="P102" t="str">
            <v>12.ANO - 4. CURSO</v>
          </cell>
          <cell r="R102" t="str">
            <v>7499980</v>
          </cell>
          <cell r="S102" t="str">
            <v>20010911</v>
          </cell>
          <cell r="T102" t="str">
            <v>PORTO</v>
          </cell>
          <cell r="U102" t="str">
            <v>9800</v>
          </cell>
          <cell r="V102" t="str">
            <v>SIND TRAB IND ELéCT NORTE</v>
          </cell>
          <cell r="W102" t="str">
            <v>183885376</v>
          </cell>
          <cell r="X102" t="str">
            <v>1848</v>
          </cell>
          <cell r="Y102" t="str">
            <v>0.0</v>
          </cell>
          <cell r="Z102">
            <v>0</v>
          </cell>
          <cell r="AA102" t="str">
            <v>00</v>
          </cell>
          <cell r="AD102" t="str">
            <v>100</v>
          </cell>
          <cell r="AE102" t="str">
            <v>11323408778</v>
          </cell>
          <cell r="AF102" t="str">
            <v>02</v>
          </cell>
          <cell r="AG102" t="str">
            <v>19870801</v>
          </cell>
          <cell r="AH102" t="str">
            <v>DT.Adm.Corr.Antiguid</v>
          </cell>
          <cell r="AI102" t="str">
            <v>1</v>
          </cell>
          <cell r="AJ102" t="str">
            <v>ACTIVOS</v>
          </cell>
          <cell r="AK102" t="str">
            <v>AA</v>
          </cell>
          <cell r="AL102" t="str">
            <v>ACTIVO TEMP.INTEIRO</v>
          </cell>
          <cell r="AM102" t="str">
            <v>J100</v>
          </cell>
          <cell r="AN102" t="str">
            <v>EDPOutsourcing Comercial-N</v>
          </cell>
          <cell r="AO102" t="str">
            <v>J116</v>
          </cell>
          <cell r="AP102" t="str">
            <v>EDPOC-PRT-LjCdd</v>
          </cell>
          <cell r="AQ102" t="str">
            <v>40177502</v>
          </cell>
          <cell r="AR102" t="str">
            <v>70000060</v>
          </cell>
          <cell r="AS102" t="str">
            <v>025.</v>
          </cell>
          <cell r="AT102" t="str">
            <v>ESCRITURARIO COMERCIAL</v>
          </cell>
          <cell r="AU102" t="str">
            <v>1</v>
          </cell>
          <cell r="AV102" t="str">
            <v>00040289</v>
          </cell>
          <cell r="AW102" t="str">
            <v>J20424440410</v>
          </cell>
          <cell r="AX102" t="str">
            <v>AN-LJPRT-CD-LOJA PORTO CIDADÃO</v>
          </cell>
          <cell r="AY102" t="str">
            <v>68905217</v>
          </cell>
          <cell r="AZ102" t="str">
            <v>Lj Porto - Loja Cida</v>
          </cell>
          <cell r="BA102" t="str">
            <v>6890</v>
          </cell>
          <cell r="BB102" t="str">
            <v>EDP Outsourcing Comercial</v>
          </cell>
          <cell r="BC102" t="str">
            <v>6890</v>
          </cell>
          <cell r="BD102" t="str">
            <v>6890</v>
          </cell>
          <cell r="BE102" t="str">
            <v>2800</v>
          </cell>
          <cell r="BF102" t="str">
            <v>6890</v>
          </cell>
          <cell r="BG102" t="str">
            <v>EDP Outsourcing Comercial,SA</v>
          </cell>
          <cell r="BH102" t="str">
            <v>1010</v>
          </cell>
          <cell r="BI102">
            <v>1079</v>
          </cell>
          <cell r="BJ102" t="str">
            <v>09</v>
          </cell>
          <cell r="BK102">
            <v>18</v>
          </cell>
          <cell r="BL102">
            <v>181.98</v>
          </cell>
          <cell r="BM102" t="str">
            <v>NÍVEL 5</v>
          </cell>
          <cell r="BN102" t="str">
            <v>00</v>
          </cell>
          <cell r="BO102" t="str">
            <v>06</v>
          </cell>
          <cell r="BP102" t="str">
            <v>20050101</v>
          </cell>
          <cell r="BQ102" t="str">
            <v>21</v>
          </cell>
          <cell r="BR102" t="str">
            <v>EVOLUCAO AUTOMATICA</v>
          </cell>
          <cell r="BS102" t="str">
            <v>20050101</v>
          </cell>
          <cell r="BW102">
            <v>0</v>
          </cell>
          <cell r="BX102">
            <v>0</v>
          </cell>
          <cell r="BY102">
            <v>0</v>
          </cell>
          <cell r="BZ102">
            <v>0</v>
          </cell>
          <cell r="CA102">
            <v>0</v>
          </cell>
          <cell r="CC102">
            <v>0</v>
          </cell>
          <cell r="CG102">
            <v>0</v>
          </cell>
          <cell r="CK102">
            <v>0</v>
          </cell>
          <cell r="CO102">
            <v>0</v>
          </cell>
          <cell r="CT102">
            <v>0</v>
          </cell>
          <cell r="CU102">
            <v>0</v>
          </cell>
          <cell r="CV102">
            <v>0</v>
          </cell>
          <cell r="CW102">
            <v>0</v>
          </cell>
          <cell r="CX102">
            <v>1</v>
          </cell>
          <cell r="CY102" t="str">
            <v>6010</v>
          </cell>
          <cell r="CZ102">
            <v>39.54</v>
          </cell>
          <cell r="DC102">
            <v>0</v>
          </cell>
          <cell r="DF102">
            <v>0</v>
          </cell>
          <cell r="DI102">
            <v>0</v>
          </cell>
          <cell r="DK102">
            <v>0</v>
          </cell>
          <cell r="DL102">
            <v>0</v>
          </cell>
          <cell r="DN102" t="str">
            <v>11LPA</v>
          </cell>
          <cell r="DO102" t="str">
            <v>EQ.A Loja Cid Porto</v>
          </cell>
          <cell r="DP102">
            <v>9</v>
          </cell>
          <cell r="DQ102">
            <v>100</v>
          </cell>
          <cell r="DR102" t="str">
            <v>PT01</v>
          </cell>
          <cell r="DT102" t="str">
            <v>00380070</v>
          </cell>
          <cell r="DU102" t="str">
            <v>BANIF-BANCO INTERNACIONAL DO F</v>
          </cell>
        </row>
        <row r="103">
          <cell r="A103" t="str">
            <v>317403</v>
          </cell>
          <cell r="B103" t="str">
            <v>Altino Ramos Silva</v>
          </cell>
          <cell r="C103" t="str">
            <v>1987</v>
          </cell>
          <cell r="D103">
            <v>18</v>
          </cell>
          <cell r="E103">
            <v>18</v>
          </cell>
          <cell r="F103" t="str">
            <v>19620323</v>
          </cell>
          <cell r="G103" t="str">
            <v>43</v>
          </cell>
          <cell r="H103" t="str">
            <v>1</v>
          </cell>
          <cell r="I103" t="str">
            <v>Casado</v>
          </cell>
          <cell r="J103" t="str">
            <v>masculino</v>
          </cell>
          <cell r="K103">
            <v>2</v>
          </cell>
          <cell r="L103" t="str">
            <v>R Nova de Real 161-Moreira</v>
          </cell>
          <cell r="M103" t="str">
            <v>4470-632</v>
          </cell>
          <cell r="N103" t="str">
            <v>MAIA</v>
          </cell>
          <cell r="O103" t="str">
            <v>00243403</v>
          </cell>
          <cell r="P103" t="str">
            <v>12.ANO - 3. CURSO</v>
          </cell>
          <cell r="R103" t="str">
            <v>5934397</v>
          </cell>
          <cell r="S103" t="str">
            <v>19981016</v>
          </cell>
          <cell r="T103" t="str">
            <v>LISBOA</v>
          </cell>
          <cell r="U103" t="str">
            <v>9800</v>
          </cell>
          <cell r="V103" t="str">
            <v>SIND TRAB IND ELéCT NORTE</v>
          </cell>
          <cell r="W103" t="str">
            <v>141036702</v>
          </cell>
          <cell r="X103" t="str">
            <v>1805</v>
          </cell>
          <cell r="Y103" t="str">
            <v>0.0</v>
          </cell>
          <cell r="Z103">
            <v>2</v>
          </cell>
          <cell r="AA103" t="str">
            <v>00</v>
          </cell>
          <cell r="AD103" t="str">
            <v>100</v>
          </cell>
          <cell r="AE103" t="str">
            <v>10185894758</v>
          </cell>
          <cell r="AF103" t="str">
            <v>02</v>
          </cell>
          <cell r="AG103" t="str">
            <v>19871116</v>
          </cell>
          <cell r="AH103" t="str">
            <v>DT.Adm.Corr.Antiguid</v>
          </cell>
          <cell r="AI103" t="str">
            <v>1</v>
          </cell>
          <cell r="AJ103" t="str">
            <v>ACTIVOS</v>
          </cell>
          <cell r="AK103" t="str">
            <v>AA</v>
          </cell>
          <cell r="AL103" t="str">
            <v>ACTIVO TEMP.INTEIRO</v>
          </cell>
          <cell r="AM103" t="str">
            <v>J100</v>
          </cell>
          <cell r="AN103" t="str">
            <v>EDPOutsourcing Comercial-N</v>
          </cell>
          <cell r="AO103" t="str">
            <v>J116</v>
          </cell>
          <cell r="AP103" t="str">
            <v>EDPOC-PRT-LjCdd</v>
          </cell>
          <cell r="AQ103" t="str">
            <v>40177497</v>
          </cell>
          <cell r="AR103" t="str">
            <v>70000060</v>
          </cell>
          <cell r="AS103" t="str">
            <v>025.</v>
          </cell>
          <cell r="AT103" t="str">
            <v>ESCRITURARIO COMERCIAL</v>
          </cell>
          <cell r="AU103" t="str">
            <v>1</v>
          </cell>
          <cell r="AV103" t="str">
            <v>00040289</v>
          </cell>
          <cell r="AW103" t="str">
            <v>J20424440410</v>
          </cell>
          <cell r="AX103" t="str">
            <v>AN-LJPRT-CD-LOJA PORTO CIDADÃO</v>
          </cell>
          <cell r="AY103" t="str">
            <v>68905217</v>
          </cell>
          <cell r="AZ103" t="str">
            <v>Lj Porto - Loja Cida</v>
          </cell>
          <cell r="BA103" t="str">
            <v>6890</v>
          </cell>
          <cell r="BB103" t="str">
            <v>EDP Outsourcing Comercial</v>
          </cell>
          <cell r="BC103" t="str">
            <v>6890</v>
          </cell>
          <cell r="BD103" t="str">
            <v>6890</v>
          </cell>
          <cell r="BE103" t="str">
            <v>2800</v>
          </cell>
          <cell r="BF103" t="str">
            <v>6890</v>
          </cell>
          <cell r="BG103" t="str">
            <v>EDP Outsourcing Comercial,SA</v>
          </cell>
          <cell r="BH103" t="str">
            <v>1010</v>
          </cell>
          <cell r="BI103">
            <v>1160</v>
          </cell>
          <cell r="BJ103" t="str">
            <v>10</v>
          </cell>
          <cell r="BK103">
            <v>18</v>
          </cell>
          <cell r="BL103">
            <v>181.98</v>
          </cell>
          <cell r="BM103" t="str">
            <v>NÍVEL 5</v>
          </cell>
          <cell r="BN103" t="str">
            <v>01</v>
          </cell>
          <cell r="BO103" t="str">
            <v>07</v>
          </cell>
          <cell r="BP103" t="str">
            <v>20040101</v>
          </cell>
          <cell r="BQ103" t="str">
            <v>21</v>
          </cell>
          <cell r="BR103" t="str">
            <v>EVOLUCAO AUTOMATICA</v>
          </cell>
          <cell r="BS103" t="str">
            <v>20050101</v>
          </cell>
          <cell r="BW103">
            <v>0</v>
          </cell>
          <cell r="BX103">
            <v>0</v>
          </cell>
          <cell r="BY103">
            <v>0</v>
          </cell>
          <cell r="BZ103">
            <v>0</v>
          </cell>
          <cell r="CA103">
            <v>0</v>
          </cell>
          <cell r="CC103">
            <v>0</v>
          </cell>
          <cell r="CG103">
            <v>0</v>
          </cell>
          <cell r="CK103">
            <v>0</v>
          </cell>
          <cell r="CO103">
            <v>0</v>
          </cell>
          <cell r="CT103">
            <v>0</v>
          </cell>
          <cell r="CU103">
            <v>0</v>
          </cell>
          <cell r="CV103">
            <v>0</v>
          </cell>
          <cell r="CW103">
            <v>0</v>
          </cell>
          <cell r="CX103">
            <v>1</v>
          </cell>
          <cell r="CY103" t="str">
            <v>6010</v>
          </cell>
          <cell r="CZ103">
            <v>39.54</v>
          </cell>
          <cell r="DC103">
            <v>0</v>
          </cell>
          <cell r="DF103">
            <v>0</v>
          </cell>
          <cell r="DI103">
            <v>0</v>
          </cell>
          <cell r="DK103">
            <v>0</v>
          </cell>
          <cell r="DL103">
            <v>0</v>
          </cell>
          <cell r="DN103" t="str">
            <v>11LPB</v>
          </cell>
          <cell r="DO103" t="str">
            <v>EQ.B Loja Cid Porto</v>
          </cell>
          <cell r="DP103">
            <v>9</v>
          </cell>
          <cell r="DQ103">
            <v>100</v>
          </cell>
          <cell r="DR103" t="str">
            <v>PT01</v>
          </cell>
          <cell r="DT103" t="str">
            <v>00350748</v>
          </cell>
          <cell r="DU103" t="str">
            <v>CAIXA GERAL DE DEPOSITOS, SA</v>
          </cell>
        </row>
        <row r="104">
          <cell r="A104" t="str">
            <v>319287</v>
          </cell>
          <cell r="B104" t="str">
            <v>Jaime Manuel Gomes Silva</v>
          </cell>
          <cell r="C104" t="str">
            <v>1984</v>
          </cell>
          <cell r="D104">
            <v>21</v>
          </cell>
          <cell r="E104">
            <v>21</v>
          </cell>
          <cell r="F104" t="str">
            <v>19570724</v>
          </cell>
          <cell r="G104" t="str">
            <v>47</v>
          </cell>
          <cell r="H104" t="str">
            <v>1</v>
          </cell>
          <cell r="I104" t="str">
            <v>Casado</v>
          </cell>
          <cell r="J104" t="str">
            <v>masculino</v>
          </cell>
          <cell r="K104">
            <v>2</v>
          </cell>
          <cell r="L104" t="str">
            <v>Pct Canelas Baixo 99</v>
          </cell>
          <cell r="M104" t="str">
            <v>4405-210</v>
          </cell>
          <cell r="N104" t="str">
            <v>CANELAS VNG</v>
          </cell>
          <cell r="O104" t="str">
            <v>00241132</v>
          </cell>
          <cell r="P104" t="str">
            <v>CURSO COMPLEMENTAR DOS LICEUS</v>
          </cell>
          <cell r="R104" t="str">
            <v>3580476</v>
          </cell>
          <cell r="S104" t="str">
            <v>19990104</v>
          </cell>
          <cell r="T104" t="str">
            <v>LISBOA</v>
          </cell>
          <cell r="U104" t="str">
            <v>9804</v>
          </cell>
          <cell r="V104" t="str">
            <v>SIND ENERGIA - SINERGIA</v>
          </cell>
          <cell r="W104" t="str">
            <v>162470479</v>
          </cell>
          <cell r="X104" t="str">
            <v>1910</v>
          </cell>
          <cell r="Y104" t="str">
            <v>0.0</v>
          </cell>
          <cell r="Z104">
            <v>2</v>
          </cell>
          <cell r="AA104" t="str">
            <v>00</v>
          </cell>
          <cell r="AC104" t="str">
            <v>X</v>
          </cell>
          <cell r="AD104" t="str">
            <v>100</v>
          </cell>
          <cell r="AE104" t="str">
            <v>11095494125</v>
          </cell>
          <cell r="AF104" t="str">
            <v>02</v>
          </cell>
          <cell r="AG104" t="str">
            <v>19840709</v>
          </cell>
          <cell r="AH104" t="str">
            <v>DT.Adm.Corr.Antiguid</v>
          </cell>
          <cell r="AI104" t="str">
            <v>1</v>
          </cell>
          <cell r="AJ104" t="str">
            <v>ACTIVOS</v>
          </cell>
          <cell r="AK104" t="str">
            <v>AA</v>
          </cell>
          <cell r="AL104" t="str">
            <v>ACTIVO TEMP.INTEIRO</v>
          </cell>
          <cell r="AM104" t="str">
            <v>J100</v>
          </cell>
          <cell r="AN104" t="str">
            <v>EDPOutsourcing Comercial-N</v>
          </cell>
          <cell r="AO104" t="str">
            <v>J116</v>
          </cell>
          <cell r="AP104" t="str">
            <v>EDPOC-PRT-LjCdd</v>
          </cell>
          <cell r="AQ104" t="str">
            <v>40177500</v>
          </cell>
          <cell r="AR104" t="str">
            <v>70000060</v>
          </cell>
          <cell r="AS104" t="str">
            <v>025.</v>
          </cell>
          <cell r="AT104" t="str">
            <v>ESCRITURARIO COMERCIAL</v>
          </cell>
          <cell r="AU104" t="str">
            <v>1</v>
          </cell>
          <cell r="AV104" t="str">
            <v>00040289</v>
          </cell>
          <cell r="AW104" t="str">
            <v>J20424440410</v>
          </cell>
          <cell r="AX104" t="str">
            <v>AN-LJPRT-CD-LOJA PORTO CIDADÃO</v>
          </cell>
          <cell r="AY104" t="str">
            <v>68905217</v>
          </cell>
          <cell r="AZ104" t="str">
            <v>Lj Porto - Loja Cida</v>
          </cell>
          <cell r="BA104" t="str">
            <v>6890</v>
          </cell>
          <cell r="BB104" t="str">
            <v>EDP Outsourcing Comercial</v>
          </cell>
          <cell r="BC104" t="str">
            <v>6890</v>
          </cell>
          <cell r="BD104" t="str">
            <v>6890</v>
          </cell>
          <cell r="BE104" t="str">
            <v>2800</v>
          </cell>
          <cell r="BF104" t="str">
            <v>6890</v>
          </cell>
          <cell r="BG104" t="str">
            <v>EDP Outsourcing Comercial,SA</v>
          </cell>
          <cell r="BH104" t="str">
            <v>1010</v>
          </cell>
          <cell r="BI104">
            <v>946</v>
          </cell>
          <cell r="BJ104" t="str">
            <v>07</v>
          </cell>
          <cell r="BK104">
            <v>21</v>
          </cell>
          <cell r="BL104">
            <v>212.31</v>
          </cell>
          <cell r="BM104" t="str">
            <v>NÍVEL 5</v>
          </cell>
          <cell r="BN104" t="str">
            <v>00</v>
          </cell>
          <cell r="BO104" t="str">
            <v>04</v>
          </cell>
          <cell r="BP104" t="str">
            <v>20050101</v>
          </cell>
          <cell r="BQ104" t="str">
            <v>21</v>
          </cell>
          <cell r="BR104" t="str">
            <v>EVOLUCAO AUTOMATICA</v>
          </cell>
          <cell r="BS104" t="str">
            <v>20050101</v>
          </cell>
          <cell r="BW104">
            <v>0</v>
          </cell>
          <cell r="BX104">
            <v>0</v>
          </cell>
          <cell r="BY104">
            <v>0</v>
          </cell>
          <cell r="BZ104">
            <v>0</v>
          </cell>
          <cell r="CA104">
            <v>0</v>
          </cell>
          <cell r="CC104">
            <v>0</v>
          </cell>
          <cell r="CG104">
            <v>0</v>
          </cell>
          <cell r="CK104">
            <v>0</v>
          </cell>
          <cell r="CO104">
            <v>0</v>
          </cell>
          <cell r="CT104">
            <v>0</v>
          </cell>
          <cell r="CU104">
            <v>0</v>
          </cell>
          <cell r="CV104">
            <v>0</v>
          </cell>
          <cell r="CW104">
            <v>0</v>
          </cell>
          <cell r="CX104">
            <v>1</v>
          </cell>
          <cell r="CY104" t="str">
            <v>6010</v>
          </cell>
          <cell r="CZ104">
            <v>39.54</v>
          </cell>
          <cell r="DC104">
            <v>0</v>
          </cell>
          <cell r="DF104">
            <v>0</v>
          </cell>
          <cell r="DI104">
            <v>0</v>
          </cell>
          <cell r="DK104">
            <v>0</v>
          </cell>
          <cell r="DL104">
            <v>0</v>
          </cell>
          <cell r="DN104" t="str">
            <v>11LPA</v>
          </cell>
          <cell r="DO104" t="str">
            <v>EQ.A Loja Cid Porto</v>
          </cell>
          <cell r="DP104">
            <v>9</v>
          </cell>
          <cell r="DQ104">
            <v>100</v>
          </cell>
          <cell r="DR104" t="str">
            <v>PT01</v>
          </cell>
          <cell r="DT104" t="str">
            <v>00070449</v>
          </cell>
          <cell r="DU104" t="str">
            <v>BANCO ESPIRITO SANTO, SA</v>
          </cell>
        </row>
        <row r="105">
          <cell r="A105" t="str">
            <v>288918</v>
          </cell>
          <cell r="B105" t="str">
            <v>Alirio Pereira Simões</v>
          </cell>
          <cell r="C105" t="str">
            <v>1982</v>
          </cell>
          <cell r="D105">
            <v>23</v>
          </cell>
          <cell r="E105">
            <v>23</v>
          </cell>
          <cell r="F105" t="str">
            <v>19500721</v>
          </cell>
          <cell r="G105" t="str">
            <v>54</v>
          </cell>
          <cell r="H105" t="str">
            <v>1</v>
          </cell>
          <cell r="I105" t="str">
            <v>Casado</v>
          </cell>
          <cell r="J105" t="str">
            <v>masculino</v>
          </cell>
          <cell r="K105">
            <v>0</v>
          </cell>
          <cell r="L105" t="str">
            <v>R Aquilino Ribeiro,237 R/C EsqºOliveira do Douro</v>
          </cell>
          <cell r="M105" t="str">
            <v>4430-310</v>
          </cell>
          <cell r="N105" t="str">
            <v>VILA NOVA DE GAIA</v>
          </cell>
          <cell r="O105" t="str">
            <v>00110024</v>
          </cell>
          <cell r="P105" t="str">
            <v>CICLO ELEMENTAR (4.CLASSE)</v>
          </cell>
          <cell r="R105" t="str">
            <v>3685517</v>
          </cell>
          <cell r="S105" t="str">
            <v>19901228</v>
          </cell>
          <cell r="T105" t="str">
            <v>LISBOA</v>
          </cell>
          <cell r="U105" t="str">
            <v>9804</v>
          </cell>
          <cell r="V105" t="str">
            <v>SIND ENERGIA - SINERGIA</v>
          </cell>
          <cell r="W105" t="str">
            <v>161571247</v>
          </cell>
          <cell r="X105" t="str">
            <v>1910</v>
          </cell>
          <cell r="Y105" t="str">
            <v>0.0</v>
          </cell>
          <cell r="Z105">
            <v>0</v>
          </cell>
          <cell r="AA105" t="str">
            <v>00</v>
          </cell>
          <cell r="AD105" t="str">
            <v>100</v>
          </cell>
          <cell r="AE105" t="str">
            <v>11290128865</v>
          </cell>
          <cell r="AF105" t="str">
            <v>02</v>
          </cell>
          <cell r="AG105" t="str">
            <v>19820118</v>
          </cell>
          <cell r="AH105" t="str">
            <v>DT.Adm.Corr.Antiguid</v>
          </cell>
          <cell r="AI105" t="str">
            <v>1</v>
          </cell>
          <cell r="AJ105" t="str">
            <v>ACTIVOS</v>
          </cell>
          <cell r="AK105" t="str">
            <v>AA</v>
          </cell>
          <cell r="AL105" t="str">
            <v>ACTIVO TEMP.INTEIRO</v>
          </cell>
          <cell r="AM105" t="str">
            <v>J100</v>
          </cell>
          <cell r="AN105" t="str">
            <v>EDPOutsourcing Comercial-N</v>
          </cell>
          <cell r="AO105" t="str">
            <v>J116</v>
          </cell>
          <cell r="AP105" t="str">
            <v>EDPOC-PRT-LjCdd</v>
          </cell>
          <cell r="AQ105" t="str">
            <v>40177496</v>
          </cell>
          <cell r="AR105" t="str">
            <v>70000060</v>
          </cell>
          <cell r="AS105" t="str">
            <v>025.</v>
          </cell>
          <cell r="AT105" t="str">
            <v>ESCRITURARIO COMERCIAL</v>
          </cell>
          <cell r="AU105" t="str">
            <v>1</v>
          </cell>
          <cell r="AV105" t="str">
            <v>00040289</v>
          </cell>
          <cell r="AW105" t="str">
            <v>J20424440410</v>
          </cell>
          <cell r="AX105" t="str">
            <v>AN-LJPRT-CD-LOJA PORTO CIDADÃO</v>
          </cell>
          <cell r="AY105" t="str">
            <v>68905217</v>
          </cell>
          <cell r="AZ105" t="str">
            <v>Lj Porto - Loja Cida</v>
          </cell>
          <cell r="BA105" t="str">
            <v>6890</v>
          </cell>
          <cell r="BB105" t="str">
            <v>EDP Outsourcing Comercial</v>
          </cell>
          <cell r="BC105" t="str">
            <v>6890</v>
          </cell>
          <cell r="BD105" t="str">
            <v>6890</v>
          </cell>
          <cell r="BE105" t="str">
            <v>2800</v>
          </cell>
          <cell r="BF105" t="str">
            <v>6890</v>
          </cell>
          <cell r="BG105" t="str">
            <v>EDP Outsourcing Comercial,SA</v>
          </cell>
          <cell r="BH105" t="str">
            <v>1010</v>
          </cell>
          <cell r="BI105">
            <v>1079</v>
          </cell>
          <cell r="BJ105" t="str">
            <v>09</v>
          </cell>
          <cell r="BK105">
            <v>23</v>
          </cell>
          <cell r="BL105">
            <v>232.53</v>
          </cell>
          <cell r="BM105" t="str">
            <v>NÍVEL 5</v>
          </cell>
          <cell r="BN105" t="str">
            <v>02</v>
          </cell>
          <cell r="BO105" t="str">
            <v>06</v>
          </cell>
          <cell r="BP105" t="str">
            <v>20030101</v>
          </cell>
          <cell r="BQ105" t="str">
            <v>21</v>
          </cell>
          <cell r="BR105" t="str">
            <v>EVOLUCAO AUTOMATICA</v>
          </cell>
          <cell r="BS105" t="str">
            <v>20050101</v>
          </cell>
          <cell r="BW105">
            <v>0</v>
          </cell>
          <cell r="BX105">
            <v>0</v>
          </cell>
          <cell r="BY105">
            <v>0</v>
          </cell>
          <cell r="BZ105">
            <v>0</v>
          </cell>
          <cell r="CA105">
            <v>0</v>
          </cell>
          <cell r="CC105">
            <v>0</v>
          </cell>
          <cell r="CG105">
            <v>0</v>
          </cell>
          <cell r="CK105">
            <v>0</v>
          </cell>
          <cell r="CO105">
            <v>0</v>
          </cell>
          <cell r="CT105">
            <v>0</v>
          </cell>
          <cell r="CU105">
            <v>0</v>
          </cell>
          <cell r="CV105">
            <v>0</v>
          </cell>
          <cell r="CW105">
            <v>0</v>
          </cell>
          <cell r="CX105">
            <v>1</v>
          </cell>
          <cell r="CY105" t="str">
            <v>6010</v>
          </cell>
          <cell r="CZ105">
            <v>39.54</v>
          </cell>
          <cell r="DC105">
            <v>0</v>
          </cell>
          <cell r="DF105">
            <v>0</v>
          </cell>
          <cell r="DI105">
            <v>0</v>
          </cell>
          <cell r="DK105">
            <v>0</v>
          </cell>
          <cell r="DL105">
            <v>0</v>
          </cell>
          <cell r="DN105" t="str">
            <v>11LPA</v>
          </cell>
          <cell r="DO105" t="str">
            <v>EQ.A Loja Cid Porto</v>
          </cell>
          <cell r="DP105">
            <v>9</v>
          </cell>
          <cell r="DQ105">
            <v>100</v>
          </cell>
          <cell r="DR105" t="str">
            <v>PT01</v>
          </cell>
          <cell r="DT105" t="str">
            <v>00330000</v>
          </cell>
          <cell r="DU105" t="str">
            <v>BANCO COMERCIAL PORTUGUES, SA</v>
          </cell>
        </row>
        <row r="106">
          <cell r="A106" t="str">
            <v>320510</v>
          </cell>
          <cell r="B106" t="str">
            <v>Julio Guilherme Marques Teixeira</v>
          </cell>
          <cell r="C106" t="str">
            <v>1986</v>
          </cell>
          <cell r="D106">
            <v>19</v>
          </cell>
          <cell r="E106">
            <v>19</v>
          </cell>
          <cell r="F106" t="str">
            <v>19550622</v>
          </cell>
          <cell r="G106" t="str">
            <v>50</v>
          </cell>
          <cell r="H106" t="str">
            <v>1</v>
          </cell>
          <cell r="I106" t="str">
            <v>Casado</v>
          </cell>
          <cell r="J106" t="str">
            <v>masculino</v>
          </cell>
          <cell r="K106">
            <v>3</v>
          </cell>
          <cell r="L106" t="str">
            <v>R Brito E Cunha 186 1 Esq</v>
          </cell>
          <cell r="M106" t="str">
            <v>4450-000</v>
          </cell>
          <cell r="N106" t="str">
            <v>MATOSINHOS</v>
          </cell>
          <cell r="O106" t="str">
            <v>00232133</v>
          </cell>
          <cell r="P106" t="str">
            <v>CURSO GERAL DO COMERCIO</v>
          </cell>
          <cell r="R106" t="str">
            <v>3169857</v>
          </cell>
          <cell r="S106" t="str">
            <v>19880316</v>
          </cell>
          <cell r="T106" t="str">
            <v>LISBOA</v>
          </cell>
          <cell r="U106" t="str">
            <v>9804</v>
          </cell>
          <cell r="V106" t="str">
            <v>SIND ENERGIA - SINERGIA</v>
          </cell>
          <cell r="W106" t="str">
            <v>179652176</v>
          </cell>
          <cell r="X106" t="str">
            <v>1821</v>
          </cell>
          <cell r="Y106" t="str">
            <v>0.0</v>
          </cell>
          <cell r="Z106">
            <v>3</v>
          </cell>
          <cell r="AA106" t="str">
            <v>00</v>
          </cell>
          <cell r="AD106" t="str">
            <v>100</v>
          </cell>
          <cell r="AE106" t="str">
            <v>11320264484</v>
          </cell>
          <cell r="AF106" t="str">
            <v>02</v>
          </cell>
          <cell r="AG106" t="str">
            <v>19860918</v>
          </cell>
          <cell r="AH106" t="str">
            <v>DT.Adm.Corr.Antiguid</v>
          </cell>
          <cell r="AI106" t="str">
            <v>1</v>
          </cell>
          <cell r="AJ106" t="str">
            <v>ACTIVOS</v>
          </cell>
          <cell r="AK106" t="str">
            <v>AA</v>
          </cell>
          <cell r="AL106" t="str">
            <v>ACTIVO TEMP.INTEIRO</v>
          </cell>
          <cell r="AM106" t="str">
            <v>J100</v>
          </cell>
          <cell r="AN106" t="str">
            <v>EDPOutsourcing Comercial-N</v>
          </cell>
          <cell r="AO106" t="str">
            <v>J116</v>
          </cell>
          <cell r="AP106" t="str">
            <v>EDPOC-PRT-LjCdd</v>
          </cell>
          <cell r="AQ106" t="str">
            <v>40177495</v>
          </cell>
          <cell r="AR106" t="str">
            <v>70000022</v>
          </cell>
          <cell r="AS106" t="str">
            <v>014.</v>
          </cell>
          <cell r="AT106" t="str">
            <v>TECNICO COMERCIAL</v>
          </cell>
          <cell r="AU106" t="str">
            <v>0</v>
          </cell>
          <cell r="AV106" t="str">
            <v>00040289</v>
          </cell>
          <cell r="AW106" t="str">
            <v>J20424440410</v>
          </cell>
          <cell r="AX106" t="str">
            <v>AN-LJPRT-CD-LOJA PORTO CIDADÃO</v>
          </cell>
          <cell r="AY106" t="str">
            <v>68905217</v>
          </cell>
          <cell r="AZ106" t="str">
            <v>Lj Porto - Loja Cida</v>
          </cell>
          <cell r="BA106" t="str">
            <v>6890</v>
          </cell>
          <cell r="BB106" t="str">
            <v>EDP Outsourcing Comercial</v>
          </cell>
          <cell r="BC106" t="str">
            <v>6890</v>
          </cell>
          <cell r="BD106" t="str">
            <v>6890</v>
          </cell>
          <cell r="BE106" t="str">
            <v>2800</v>
          </cell>
          <cell r="BF106" t="str">
            <v>6890</v>
          </cell>
          <cell r="BG106" t="str">
            <v>EDP Outsourcing Comercial,SA</v>
          </cell>
          <cell r="BH106" t="str">
            <v>1010</v>
          </cell>
          <cell r="BI106">
            <v>1079</v>
          </cell>
          <cell r="BJ106" t="str">
            <v>09</v>
          </cell>
          <cell r="BK106">
            <v>19</v>
          </cell>
          <cell r="BL106">
            <v>192.09</v>
          </cell>
          <cell r="BM106" t="str">
            <v>NÍVEL 4</v>
          </cell>
          <cell r="BN106" t="str">
            <v>01</v>
          </cell>
          <cell r="BO106" t="str">
            <v>03</v>
          </cell>
          <cell r="BP106" t="str">
            <v>20040101</v>
          </cell>
          <cell r="BQ106" t="str">
            <v>21</v>
          </cell>
          <cell r="BR106" t="str">
            <v>EVOLUCAO AUTOMATICA</v>
          </cell>
          <cell r="BS106" t="str">
            <v>20050101</v>
          </cell>
          <cell r="BW106">
            <v>0</v>
          </cell>
          <cell r="BX106">
            <v>0</v>
          </cell>
          <cell r="BY106">
            <v>0</v>
          </cell>
          <cell r="BZ106">
            <v>0</v>
          </cell>
          <cell r="CA106">
            <v>0</v>
          </cell>
          <cell r="CC106">
            <v>0</v>
          </cell>
          <cell r="CG106">
            <v>0</v>
          </cell>
          <cell r="CK106">
            <v>0</v>
          </cell>
          <cell r="CO106">
            <v>0</v>
          </cell>
          <cell r="CT106">
            <v>0</v>
          </cell>
          <cell r="CU106">
            <v>0</v>
          </cell>
          <cell r="CV106">
            <v>0</v>
          </cell>
          <cell r="CW106">
            <v>0</v>
          </cell>
          <cell r="CX106">
            <v>1</v>
          </cell>
          <cell r="CY106" t="str">
            <v>6010</v>
          </cell>
          <cell r="CZ106">
            <v>39.54</v>
          </cell>
          <cell r="DC106">
            <v>0</v>
          </cell>
          <cell r="DF106">
            <v>0</v>
          </cell>
          <cell r="DI106">
            <v>0</v>
          </cell>
          <cell r="DK106">
            <v>0</v>
          </cell>
          <cell r="DL106">
            <v>0</v>
          </cell>
          <cell r="DN106" t="str">
            <v>11LPB</v>
          </cell>
          <cell r="DO106" t="str">
            <v>EQ.B Loja Cid Porto</v>
          </cell>
          <cell r="DP106">
            <v>9</v>
          </cell>
          <cell r="DQ106">
            <v>100</v>
          </cell>
          <cell r="DR106" t="str">
            <v>PT01</v>
          </cell>
          <cell r="DT106" t="str">
            <v>00350447</v>
          </cell>
          <cell r="DU106" t="str">
            <v>CAIXA GERAL DE DEPOSITOS, SA</v>
          </cell>
        </row>
        <row r="107">
          <cell r="A107" t="str">
            <v>317721</v>
          </cell>
          <cell r="B107" t="str">
            <v>Antonio Jose Carvalho Abreu</v>
          </cell>
          <cell r="C107" t="str">
            <v>1983</v>
          </cell>
          <cell r="D107">
            <v>22</v>
          </cell>
          <cell r="E107">
            <v>22</v>
          </cell>
          <cell r="F107" t="str">
            <v>19540814</v>
          </cell>
          <cell r="G107" t="str">
            <v>50</v>
          </cell>
          <cell r="H107" t="str">
            <v>0</v>
          </cell>
          <cell r="I107" t="str">
            <v>Solt.</v>
          </cell>
          <cell r="J107" t="str">
            <v>masculino</v>
          </cell>
          <cell r="K107">
            <v>0</v>
          </cell>
          <cell r="L107" t="str">
            <v>Br Contumil-Bl 4-Ent 129-C/42</v>
          </cell>
          <cell r="M107" t="str">
            <v>4300-000</v>
          </cell>
          <cell r="N107" t="str">
            <v>PORTO</v>
          </cell>
          <cell r="O107" t="str">
            <v>00241132</v>
          </cell>
          <cell r="P107" t="str">
            <v>CURSO COMPLEMENTAR DOS LICEUS</v>
          </cell>
          <cell r="R107" t="str">
            <v>4906073</v>
          </cell>
          <cell r="S107" t="str">
            <v>19880314</v>
          </cell>
          <cell r="T107" t="str">
            <v>LISBOA</v>
          </cell>
          <cell r="U107" t="str">
            <v>9800</v>
          </cell>
          <cell r="V107" t="str">
            <v>SIND TRAB IND ELéCT NORTE</v>
          </cell>
          <cell r="W107" t="str">
            <v>182824195</v>
          </cell>
          <cell r="X107" t="str">
            <v>3174</v>
          </cell>
          <cell r="Y107" t="str">
            <v>0.0</v>
          </cell>
          <cell r="Z107">
            <v>0</v>
          </cell>
          <cell r="AA107" t="str">
            <v>00</v>
          </cell>
          <cell r="AD107" t="str">
            <v>100</v>
          </cell>
          <cell r="AE107" t="str">
            <v>11323409503</v>
          </cell>
          <cell r="AF107" t="str">
            <v>02</v>
          </cell>
          <cell r="AG107" t="str">
            <v>19830912</v>
          </cell>
          <cell r="AH107" t="str">
            <v>DT.Adm.Corr.Antiguid</v>
          </cell>
          <cell r="AI107" t="str">
            <v>1</v>
          </cell>
          <cell r="AJ107" t="str">
            <v>ACTIVOS</v>
          </cell>
          <cell r="AK107" t="str">
            <v>AA</v>
          </cell>
          <cell r="AL107" t="str">
            <v>ACTIVO TEMP.INTEIRO</v>
          </cell>
          <cell r="AM107" t="str">
            <v>J100</v>
          </cell>
          <cell r="AN107" t="str">
            <v>EDPOutsourcing Comercial-N</v>
          </cell>
          <cell r="AO107" t="str">
            <v>J117</v>
          </cell>
          <cell r="AP107" t="str">
            <v>EDPOC-PRT-DL166</v>
          </cell>
          <cell r="AQ107" t="str">
            <v>40177362</v>
          </cell>
          <cell r="AR107" t="str">
            <v>70000060</v>
          </cell>
          <cell r="AS107" t="str">
            <v>025.</v>
          </cell>
          <cell r="AT107" t="str">
            <v>ESCRITURARIO COMERCIAL</v>
          </cell>
          <cell r="AU107" t="str">
            <v>1</v>
          </cell>
          <cell r="AV107" t="str">
            <v>00040167</v>
          </cell>
          <cell r="AW107" t="str">
            <v>J20420000610</v>
          </cell>
          <cell r="AX107" t="str">
            <v>AN-LE-LOJAS E EQUIPAS</v>
          </cell>
          <cell r="AY107" t="str">
            <v>68905012</v>
          </cell>
          <cell r="AZ107" t="str">
            <v>Apoio à Rede Norte</v>
          </cell>
          <cell r="BA107" t="str">
            <v>6890</v>
          </cell>
          <cell r="BB107" t="str">
            <v>EDP Outsourcing Comercial</v>
          </cell>
          <cell r="BC107" t="str">
            <v>6890</v>
          </cell>
          <cell r="BD107" t="str">
            <v>6890</v>
          </cell>
          <cell r="BE107" t="str">
            <v>2800</v>
          </cell>
          <cell r="BF107" t="str">
            <v>6890</v>
          </cell>
          <cell r="BG107" t="str">
            <v>EDP Outsourcing Comercial,SA</v>
          </cell>
          <cell r="BH107" t="str">
            <v>1010</v>
          </cell>
          <cell r="BI107">
            <v>1079</v>
          </cell>
          <cell r="BJ107" t="str">
            <v>09</v>
          </cell>
          <cell r="BK107">
            <v>22</v>
          </cell>
          <cell r="BL107">
            <v>222.42</v>
          </cell>
          <cell r="BM107" t="str">
            <v>NÍVEL 5</v>
          </cell>
          <cell r="BN107" t="str">
            <v>02</v>
          </cell>
          <cell r="BO107" t="str">
            <v>06</v>
          </cell>
          <cell r="BP107" t="str">
            <v>20030101</v>
          </cell>
          <cell r="BQ107" t="str">
            <v>21</v>
          </cell>
          <cell r="BR107" t="str">
            <v>EVOLUCAO AUTOMATICA</v>
          </cell>
          <cell r="BS107" t="str">
            <v>20050101</v>
          </cell>
          <cell r="BW107">
            <v>0</v>
          </cell>
          <cell r="BX107">
            <v>0</v>
          </cell>
          <cell r="BY107">
            <v>0</v>
          </cell>
          <cell r="BZ107">
            <v>0</v>
          </cell>
          <cell r="CA107">
            <v>0</v>
          </cell>
          <cell r="CC107">
            <v>0</v>
          </cell>
          <cell r="CG107">
            <v>0</v>
          </cell>
          <cell r="CK107">
            <v>0</v>
          </cell>
          <cell r="CO107">
            <v>0</v>
          </cell>
          <cell r="CT107">
            <v>0</v>
          </cell>
          <cell r="CU107">
            <v>0</v>
          </cell>
          <cell r="CV107">
            <v>0</v>
          </cell>
          <cell r="CW107">
            <v>0</v>
          </cell>
          <cell r="CX107">
            <v>0</v>
          </cell>
          <cell r="CZ107">
            <v>0</v>
          </cell>
          <cell r="DC107">
            <v>0</v>
          </cell>
          <cell r="DF107">
            <v>0</v>
          </cell>
          <cell r="DI107">
            <v>0</v>
          </cell>
          <cell r="DK107">
            <v>0</v>
          </cell>
          <cell r="DL107">
            <v>0</v>
          </cell>
          <cell r="DN107" t="str">
            <v>11D13</v>
          </cell>
          <cell r="DO107" t="str">
            <v>FixoTInt-"Lojas"2002</v>
          </cell>
          <cell r="DP107">
            <v>2</v>
          </cell>
          <cell r="DQ107">
            <v>100</v>
          </cell>
          <cell r="DR107" t="str">
            <v>PT01</v>
          </cell>
          <cell r="DT107" t="str">
            <v>00100000</v>
          </cell>
          <cell r="DU107" t="str">
            <v>BANCO BPI, SA</v>
          </cell>
        </row>
        <row r="108">
          <cell r="A108" t="str">
            <v>309109</v>
          </cell>
          <cell r="B108" t="str">
            <v>Anibal Rodrigues Cruz</v>
          </cell>
          <cell r="C108" t="str">
            <v>1977</v>
          </cell>
          <cell r="D108">
            <v>28</v>
          </cell>
          <cell r="E108">
            <v>28</v>
          </cell>
          <cell r="F108" t="str">
            <v>19590722</v>
          </cell>
          <cell r="G108" t="str">
            <v>45</v>
          </cell>
          <cell r="H108" t="str">
            <v>1</v>
          </cell>
          <cell r="I108" t="str">
            <v>Casado</v>
          </cell>
          <cell r="J108" t="str">
            <v>masculino</v>
          </cell>
          <cell r="K108">
            <v>1</v>
          </cell>
          <cell r="L108" t="str">
            <v>RUA 36 ALMINHAS BAIRRO CUST. CASA N-4 ANTA</v>
          </cell>
          <cell r="M108" t="str">
            <v>4500-000</v>
          </cell>
          <cell r="N108" t="str">
            <v>ESPINHO</v>
          </cell>
          <cell r="O108" t="str">
            <v>00110024</v>
          </cell>
          <cell r="P108" t="str">
            <v>CICLO ELEMENTAR (4.CLASSE)</v>
          </cell>
          <cell r="R108" t="str">
            <v>6879862</v>
          </cell>
          <cell r="S108" t="str">
            <v>19961002</v>
          </cell>
          <cell r="T108" t="str">
            <v>LISBOA</v>
          </cell>
          <cell r="U108" t="str">
            <v>9803</v>
          </cell>
          <cell r="V108" t="str">
            <v>S.NAC IND ENERGIA-SINDEL</v>
          </cell>
          <cell r="W108" t="str">
            <v>129605549</v>
          </cell>
          <cell r="X108" t="str">
            <v>0078</v>
          </cell>
          <cell r="Y108" t="str">
            <v>0.0</v>
          </cell>
          <cell r="Z108">
            <v>1</v>
          </cell>
          <cell r="AA108" t="str">
            <v>00</v>
          </cell>
          <cell r="AD108" t="str">
            <v>100</v>
          </cell>
          <cell r="AE108" t="str">
            <v>11162130723</v>
          </cell>
          <cell r="AF108" t="str">
            <v>02</v>
          </cell>
          <cell r="AG108" t="str">
            <v>19770701</v>
          </cell>
          <cell r="AH108" t="str">
            <v>DT.Adm.Corr.Antiguid</v>
          </cell>
          <cell r="AI108" t="str">
            <v>1</v>
          </cell>
          <cell r="AJ108" t="str">
            <v>ACTIVOS</v>
          </cell>
          <cell r="AK108" t="str">
            <v>AA</v>
          </cell>
          <cell r="AL108" t="str">
            <v>ACTIVO TEMP.INTEIRO</v>
          </cell>
          <cell r="AM108" t="str">
            <v>J100</v>
          </cell>
          <cell r="AN108" t="str">
            <v>EDPOutsourcing Comercial-N</v>
          </cell>
          <cell r="AO108" t="str">
            <v>J117</v>
          </cell>
          <cell r="AP108" t="str">
            <v>EDPOC-PRT-DL166</v>
          </cell>
          <cell r="AQ108" t="str">
            <v>40177361</v>
          </cell>
          <cell r="AR108" t="str">
            <v>70000060</v>
          </cell>
          <cell r="AS108" t="str">
            <v>025.</v>
          </cell>
          <cell r="AT108" t="str">
            <v>ESCRITURARIO COMERCIAL</v>
          </cell>
          <cell r="AU108" t="str">
            <v>1</v>
          </cell>
          <cell r="AV108" t="str">
            <v>00040167</v>
          </cell>
          <cell r="AW108" t="str">
            <v>J20420000610</v>
          </cell>
          <cell r="AX108" t="str">
            <v>AN-LE-LOJAS E EQUIPAS</v>
          </cell>
          <cell r="AY108" t="str">
            <v>68905012</v>
          </cell>
          <cell r="AZ108" t="str">
            <v>Apoio à Rede Norte</v>
          </cell>
          <cell r="BA108" t="str">
            <v>6890</v>
          </cell>
          <cell r="BB108" t="str">
            <v>EDP Outsourcing Comercial</v>
          </cell>
          <cell r="BC108" t="str">
            <v>6890</v>
          </cell>
          <cell r="BD108" t="str">
            <v>6890</v>
          </cell>
          <cell r="BE108" t="str">
            <v>2800</v>
          </cell>
          <cell r="BF108" t="str">
            <v>6890</v>
          </cell>
          <cell r="BG108" t="str">
            <v>EDP Outsourcing Comercial,SA</v>
          </cell>
          <cell r="BH108" t="str">
            <v>1010</v>
          </cell>
          <cell r="BI108">
            <v>1079</v>
          </cell>
          <cell r="BJ108" t="str">
            <v>09</v>
          </cell>
          <cell r="BK108">
            <v>28</v>
          </cell>
          <cell r="BL108">
            <v>283.08</v>
          </cell>
          <cell r="BM108" t="str">
            <v>NÍVEL 5</v>
          </cell>
          <cell r="BN108" t="str">
            <v>02</v>
          </cell>
          <cell r="BO108" t="str">
            <v>06</v>
          </cell>
          <cell r="BP108" t="str">
            <v>20030101</v>
          </cell>
          <cell r="BQ108" t="str">
            <v>21</v>
          </cell>
          <cell r="BR108" t="str">
            <v>EVOLUCAO AUTOMATICA</v>
          </cell>
          <cell r="BS108" t="str">
            <v>20050101</v>
          </cell>
          <cell r="BW108">
            <v>0</v>
          </cell>
          <cell r="BX108">
            <v>0</v>
          </cell>
          <cell r="BY108">
            <v>0</v>
          </cell>
          <cell r="BZ108">
            <v>0</v>
          </cell>
          <cell r="CA108">
            <v>0</v>
          </cell>
          <cell r="CC108">
            <v>0</v>
          </cell>
          <cell r="CG108">
            <v>0</v>
          </cell>
          <cell r="CK108">
            <v>0</v>
          </cell>
          <cell r="CO108">
            <v>0</v>
          </cell>
          <cell r="CT108">
            <v>0</v>
          </cell>
          <cell r="CU108">
            <v>0</v>
          </cell>
          <cell r="CV108">
            <v>0</v>
          </cell>
          <cell r="CW108">
            <v>0</v>
          </cell>
          <cell r="CX108">
            <v>1</v>
          </cell>
          <cell r="CY108" t="str">
            <v>6010</v>
          </cell>
          <cell r="CZ108">
            <v>39.54</v>
          </cell>
          <cell r="DC108">
            <v>0</v>
          </cell>
          <cell r="DF108">
            <v>0</v>
          </cell>
          <cell r="DI108">
            <v>0</v>
          </cell>
          <cell r="DK108">
            <v>0</v>
          </cell>
          <cell r="DL108">
            <v>0</v>
          </cell>
          <cell r="DN108" t="str">
            <v>11D13</v>
          </cell>
          <cell r="DO108" t="str">
            <v>FixoTInt-"Lojas"2002</v>
          </cell>
          <cell r="DP108">
            <v>2</v>
          </cell>
          <cell r="DQ108">
            <v>100</v>
          </cell>
          <cell r="DR108" t="str">
            <v>PT01</v>
          </cell>
          <cell r="DT108" t="str">
            <v>00350285</v>
          </cell>
          <cell r="DU108" t="str">
            <v>CAIXA GERAL DE DEPOSITOS, SA</v>
          </cell>
        </row>
        <row r="109">
          <cell r="A109" t="str">
            <v>321575</v>
          </cell>
          <cell r="B109" t="str">
            <v>Nelson Costa Monteiro</v>
          </cell>
          <cell r="C109" t="str">
            <v>1986</v>
          </cell>
          <cell r="D109">
            <v>19</v>
          </cell>
          <cell r="E109">
            <v>19</v>
          </cell>
          <cell r="F109" t="str">
            <v>19601201</v>
          </cell>
          <cell r="G109" t="str">
            <v>44</v>
          </cell>
          <cell r="H109" t="str">
            <v>1</v>
          </cell>
          <cell r="I109" t="str">
            <v>Casado</v>
          </cell>
          <cell r="J109" t="str">
            <v>masculino</v>
          </cell>
          <cell r="K109">
            <v>1</v>
          </cell>
          <cell r="L109" t="str">
            <v>R Nova Outeiro Sa, 60-2. E</v>
          </cell>
          <cell r="M109" t="str">
            <v>4445-000</v>
          </cell>
          <cell r="N109" t="str">
            <v>ERMESINDE</v>
          </cell>
          <cell r="O109" t="str">
            <v>00231023</v>
          </cell>
          <cell r="P109" t="str">
            <v>CURSO GERAL DOS LICEUS</v>
          </cell>
          <cell r="R109" t="str">
            <v>5405006</v>
          </cell>
          <cell r="S109" t="str">
            <v>19960201</v>
          </cell>
          <cell r="T109" t="str">
            <v>PORTO</v>
          </cell>
          <cell r="U109" t="str">
            <v>9800</v>
          </cell>
          <cell r="V109" t="str">
            <v>SIND TRAB IND ELéCT NORTE</v>
          </cell>
          <cell r="W109" t="str">
            <v>150841060</v>
          </cell>
          <cell r="X109" t="str">
            <v>3565</v>
          </cell>
          <cell r="Y109" t="str">
            <v>0.0</v>
          </cell>
          <cell r="Z109">
            <v>1</v>
          </cell>
          <cell r="AA109" t="str">
            <v>00</v>
          </cell>
          <cell r="AD109" t="str">
            <v>100</v>
          </cell>
          <cell r="AE109" t="str">
            <v>11320572395</v>
          </cell>
          <cell r="AF109" t="str">
            <v>02</v>
          </cell>
          <cell r="AG109" t="str">
            <v>19860331</v>
          </cell>
          <cell r="AH109" t="str">
            <v>DT.Adm.Corr.Antiguid</v>
          </cell>
          <cell r="AI109" t="str">
            <v>1</v>
          </cell>
          <cell r="AJ109" t="str">
            <v>ACTIVOS</v>
          </cell>
          <cell r="AK109" t="str">
            <v>AA</v>
          </cell>
          <cell r="AL109" t="str">
            <v>ACTIVO TEMP.INTEIRO</v>
          </cell>
          <cell r="AM109" t="str">
            <v>J100</v>
          </cell>
          <cell r="AN109" t="str">
            <v>EDPOutsourcing Comercial-N</v>
          </cell>
          <cell r="AO109" t="str">
            <v>J117</v>
          </cell>
          <cell r="AP109" t="str">
            <v>EDPOC-PRT-DL166</v>
          </cell>
          <cell r="AQ109" t="str">
            <v>40177363</v>
          </cell>
          <cell r="AR109" t="str">
            <v>70000060</v>
          </cell>
          <cell r="AS109" t="str">
            <v>025.</v>
          </cell>
          <cell r="AT109" t="str">
            <v>ESCRITURARIO COMERCIAL</v>
          </cell>
          <cell r="AU109" t="str">
            <v>1</v>
          </cell>
          <cell r="AV109" t="str">
            <v>00040167</v>
          </cell>
          <cell r="AW109" t="str">
            <v>J20420000610</v>
          </cell>
          <cell r="AX109" t="str">
            <v>AN-LE-LOJAS E EQUIPAS</v>
          </cell>
          <cell r="AY109" t="str">
            <v>68905012</v>
          </cell>
          <cell r="AZ109" t="str">
            <v>Apoio à Rede Norte</v>
          </cell>
          <cell r="BA109" t="str">
            <v>6890</v>
          </cell>
          <cell r="BB109" t="str">
            <v>EDP Outsourcing Comercial</v>
          </cell>
          <cell r="BC109" t="str">
            <v>6890</v>
          </cell>
          <cell r="BD109" t="str">
            <v>6890</v>
          </cell>
          <cell r="BE109" t="str">
            <v>2800</v>
          </cell>
          <cell r="BF109" t="str">
            <v>6890</v>
          </cell>
          <cell r="BG109" t="str">
            <v>EDP Outsourcing Comercial,SA</v>
          </cell>
          <cell r="BH109" t="str">
            <v>1010</v>
          </cell>
          <cell r="BI109">
            <v>1160</v>
          </cell>
          <cell r="BJ109" t="str">
            <v>10</v>
          </cell>
          <cell r="BK109">
            <v>19</v>
          </cell>
          <cell r="BL109">
            <v>192.09</v>
          </cell>
          <cell r="BM109" t="str">
            <v>NÍVEL 5</v>
          </cell>
          <cell r="BN109" t="str">
            <v>01</v>
          </cell>
          <cell r="BO109" t="str">
            <v>07</v>
          </cell>
          <cell r="BP109" t="str">
            <v>20040101</v>
          </cell>
          <cell r="BQ109" t="str">
            <v>21</v>
          </cell>
          <cell r="BR109" t="str">
            <v>EVOLUCAO AUTOMATICA</v>
          </cell>
          <cell r="BS109" t="str">
            <v>20050101</v>
          </cell>
          <cell r="BW109">
            <v>0</v>
          </cell>
          <cell r="BX109">
            <v>0</v>
          </cell>
          <cell r="BY109">
            <v>0</v>
          </cell>
          <cell r="BZ109">
            <v>0</v>
          </cell>
          <cell r="CA109">
            <v>0</v>
          </cell>
          <cell r="CC109">
            <v>0</v>
          </cell>
          <cell r="CG109">
            <v>0</v>
          </cell>
          <cell r="CK109">
            <v>0</v>
          </cell>
          <cell r="CO109">
            <v>0</v>
          </cell>
          <cell r="CT109">
            <v>0</v>
          </cell>
          <cell r="CU109">
            <v>0</v>
          </cell>
          <cell r="CV109">
            <v>0</v>
          </cell>
          <cell r="CW109">
            <v>0</v>
          </cell>
          <cell r="CX109">
            <v>0</v>
          </cell>
          <cell r="CZ109">
            <v>0</v>
          </cell>
          <cell r="DC109">
            <v>0</v>
          </cell>
          <cell r="DF109">
            <v>0</v>
          </cell>
          <cell r="DI109">
            <v>0</v>
          </cell>
          <cell r="DK109">
            <v>0</v>
          </cell>
          <cell r="DL109">
            <v>0</v>
          </cell>
          <cell r="DN109" t="str">
            <v>11D13</v>
          </cell>
          <cell r="DO109" t="str">
            <v>FixoTInt-"Lojas"2002</v>
          </cell>
          <cell r="DP109">
            <v>2</v>
          </cell>
          <cell r="DQ109">
            <v>100</v>
          </cell>
          <cell r="DR109" t="str">
            <v>PT01</v>
          </cell>
          <cell r="DT109" t="str">
            <v>00330000</v>
          </cell>
          <cell r="DU109" t="str">
            <v>BANCO COMERCIAL PORTUGUES, SA</v>
          </cell>
        </row>
        <row r="110">
          <cell r="A110" t="str">
            <v>289540</v>
          </cell>
          <cell r="B110" t="str">
            <v>Fernando Barbosa Machado Ribeiro</v>
          </cell>
          <cell r="C110" t="str">
            <v>1982</v>
          </cell>
          <cell r="D110">
            <v>23</v>
          </cell>
          <cell r="E110">
            <v>23</v>
          </cell>
          <cell r="F110" t="str">
            <v>19600322</v>
          </cell>
          <cell r="G110" t="str">
            <v>45</v>
          </cell>
          <cell r="H110" t="str">
            <v>1</v>
          </cell>
          <cell r="I110" t="str">
            <v>Casado</v>
          </cell>
          <cell r="J110" t="str">
            <v>masculino</v>
          </cell>
          <cell r="K110">
            <v>2</v>
          </cell>
          <cell r="L110" t="str">
            <v>Tv Fonte da Ocha Nº29</v>
          </cell>
          <cell r="M110" t="str">
            <v>4515-071</v>
          </cell>
          <cell r="N110" t="str">
            <v>COVELO GDM</v>
          </cell>
          <cell r="O110" t="str">
            <v>00243403</v>
          </cell>
          <cell r="P110" t="str">
            <v>12.ANO - 3. CURSO</v>
          </cell>
          <cell r="R110" t="str">
            <v>5890385</v>
          </cell>
          <cell r="S110" t="str">
            <v>19970924</v>
          </cell>
          <cell r="T110" t="str">
            <v>LISBOA</v>
          </cell>
          <cell r="U110" t="str">
            <v>9800</v>
          </cell>
          <cell r="V110" t="str">
            <v>SIND TRAB IND ELéCT NORTE</v>
          </cell>
          <cell r="W110" t="str">
            <v>150867786</v>
          </cell>
          <cell r="X110" t="str">
            <v>1783</v>
          </cell>
          <cell r="Y110" t="str">
            <v>0.0</v>
          </cell>
          <cell r="Z110">
            <v>2</v>
          </cell>
          <cell r="AA110" t="str">
            <v>00</v>
          </cell>
          <cell r="AC110" t="str">
            <v>X</v>
          </cell>
          <cell r="AD110" t="str">
            <v>100</v>
          </cell>
          <cell r="AE110" t="str">
            <v>11320843584</v>
          </cell>
          <cell r="AF110" t="str">
            <v>02</v>
          </cell>
          <cell r="AG110" t="str">
            <v>19820510</v>
          </cell>
          <cell r="AH110" t="str">
            <v>DT.Adm.Corr.Antiguid</v>
          </cell>
          <cell r="AI110" t="str">
            <v>1</v>
          </cell>
          <cell r="AJ110" t="str">
            <v>ACTIVOS</v>
          </cell>
          <cell r="AK110" t="str">
            <v>AA</v>
          </cell>
          <cell r="AL110" t="str">
            <v>ACTIVO TEMP.INTEIRO</v>
          </cell>
          <cell r="AM110" t="str">
            <v>J100</v>
          </cell>
          <cell r="AN110" t="str">
            <v>EDPOutsourcing Comercial-N</v>
          </cell>
          <cell r="AO110" t="str">
            <v>J117</v>
          </cell>
          <cell r="AP110" t="str">
            <v>EDPOC-PRT-DL166</v>
          </cell>
          <cell r="AQ110" t="str">
            <v>40177358</v>
          </cell>
          <cell r="AR110" t="str">
            <v>70000060</v>
          </cell>
          <cell r="AS110" t="str">
            <v>025.</v>
          </cell>
          <cell r="AT110" t="str">
            <v>ESCRITURARIO COMERCIAL</v>
          </cell>
          <cell r="AU110" t="str">
            <v>4</v>
          </cell>
          <cell r="AV110" t="str">
            <v>00040167</v>
          </cell>
          <cell r="AW110" t="str">
            <v>J20420000610</v>
          </cell>
          <cell r="AX110" t="str">
            <v>AN-LE-LOJAS E EQUIPAS</v>
          </cell>
          <cell r="AY110" t="str">
            <v>68905012</v>
          </cell>
          <cell r="AZ110" t="str">
            <v>Apoio à Rede Norte</v>
          </cell>
          <cell r="BA110" t="str">
            <v>6890</v>
          </cell>
          <cell r="BB110" t="str">
            <v>EDP Outsourcing Comercial</v>
          </cell>
          <cell r="BC110" t="str">
            <v>6890</v>
          </cell>
          <cell r="BD110" t="str">
            <v>6890</v>
          </cell>
          <cell r="BE110" t="str">
            <v>2800</v>
          </cell>
          <cell r="BF110" t="str">
            <v>6890</v>
          </cell>
          <cell r="BG110" t="str">
            <v>EDP Outsourcing Comercial,SA</v>
          </cell>
          <cell r="BH110" t="str">
            <v>1010</v>
          </cell>
          <cell r="BI110">
            <v>1160</v>
          </cell>
          <cell r="BJ110" t="str">
            <v>10</v>
          </cell>
          <cell r="BK110">
            <v>23</v>
          </cell>
          <cell r="BL110">
            <v>232.53</v>
          </cell>
          <cell r="BM110" t="str">
            <v>NÍVEL 5</v>
          </cell>
          <cell r="BN110" t="str">
            <v>01</v>
          </cell>
          <cell r="BO110" t="str">
            <v>07</v>
          </cell>
          <cell r="BP110" t="str">
            <v>20040101</v>
          </cell>
          <cell r="BQ110" t="str">
            <v>21</v>
          </cell>
          <cell r="BR110" t="str">
            <v>EVOLUCAO AUTOMATICA</v>
          </cell>
          <cell r="BS110" t="str">
            <v>20050101</v>
          </cell>
          <cell r="BW110">
            <v>0</v>
          </cell>
          <cell r="BX110">
            <v>0</v>
          </cell>
          <cell r="BY110">
            <v>0</v>
          </cell>
          <cell r="BZ110">
            <v>0</v>
          </cell>
          <cell r="CA110">
            <v>0</v>
          </cell>
          <cell r="CC110">
            <v>0</v>
          </cell>
          <cell r="CG110">
            <v>0</v>
          </cell>
          <cell r="CK110">
            <v>0</v>
          </cell>
          <cell r="CO110">
            <v>0</v>
          </cell>
          <cell r="CT110">
            <v>0</v>
          </cell>
          <cell r="CU110">
            <v>0</v>
          </cell>
          <cell r="CV110">
            <v>0</v>
          </cell>
          <cell r="CW110">
            <v>0</v>
          </cell>
          <cell r="CX110">
            <v>1</v>
          </cell>
          <cell r="CY110" t="str">
            <v>6010</v>
          </cell>
          <cell r="CZ110">
            <v>39.54</v>
          </cell>
          <cell r="DC110">
            <v>0</v>
          </cell>
          <cell r="DF110">
            <v>0</v>
          </cell>
          <cell r="DI110">
            <v>0</v>
          </cell>
          <cell r="DK110">
            <v>0</v>
          </cell>
          <cell r="DL110">
            <v>0</v>
          </cell>
          <cell r="DN110" t="str">
            <v>11D13</v>
          </cell>
          <cell r="DO110" t="str">
            <v>FixoTInt-"Lojas"2002</v>
          </cell>
          <cell r="DP110">
            <v>2</v>
          </cell>
          <cell r="DQ110">
            <v>100</v>
          </cell>
          <cell r="DR110" t="str">
            <v>PT01</v>
          </cell>
          <cell r="DT110" t="str">
            <v>00360051</v>
          </cell>
          <cell r="DU110" t="str">
            <v>CAIXA ECONOMICA MONTEPIO GERAL</v>
          </cell>
        </row>
        <row r="111">
          <cell r="A111" t="str">
            <v>321648</v>
          </cell>
          <cell r="B111" t="str">
            <v>Paula Maria Neves Rodrigues</v>
          </cell>
          <cell r="C111" t="str">
            <v>1988</v>
          </cell>
          <cell r="D111">
            <v>17</v>
          </cell>
          <cell r="E111">
            <v>17</v>
          </cell>
          <cell r="F111" t="str">
            <v>19610520</v>
          </cell>
          <cell r="G111" t="str">
            <v>44</v>
          </cell>
          <cell r="H111" t="str">
            <v>4</v>
          </cell>
          <cell r="I111" t="str">
            <v>Divorc</v>
          </cell>
          <cell r="J111" t="str">
            <v>feminino</v>
          </cell>
          <cell r="K111">
            <v>2</v>
          </cell>
          <cell r="L111" t="str">
            <v>R Miguel S.Oliveira, 28 - 2º Dt</v>
          </cell>
          <cell r="M111" t="str">
            <v>4405-230</v>
          </cell>
          <cell r="N111" t="str">
            <v>CANELAS VNG</v>
          </cell>
          <cell r="O111" t="str">
            <v>00241132</v>
          </cell>
          <cell r="P111" t="str">
            <v>CURSO COMPLEMENTAR DOS LICEUS</v>
          </cell>
          <cell r="R111" t="str">
            <v>5540617</v>
          </cell>
          <cell r="S111" t="str">
            <v>19990525</v>
          </cell>
          <cell r="T111" t="str">
            <v>LISBOA</v>
          </cell>
          <cell r="U111" t="str">
            <v>9800</v>
          </cell>
          <cell r="V111" t="str">
            <v>SIND TRAB IND ELéCT NORTE</v>
          </cell>
          <cell r="W111" t="str">
            <v>148558402</v>
          </cell>
          <cell r="X111" t="str">
            <v>3964</v>
          </cell>
          <cell r="Y111" t="str">
            <v>0.0</v>
          </cell>
          <cell r="Z111">
            <v>2</v>
          </cell>
          <cell r="AA111" t="str">
            <v>00</v>
          </cell>
          <cell r="AD111" t="str">
            <v>100</v>
          </cell>
          <cell r="AE111" t="str">
            <v>11320237927</v>
          </cell>
          <cell r="AF111" t="str">
            <v>02</v>
          </cell>
          <cell r="AG111" t="str">
            <v>19880501</v>
          </cell>
          <cell r="AH111" t="str">
            <v>DT.Adm.Corr.Antiguid</v>
          </cell>
          <cell r="AI111" t="str">
            <v>1</v>
          </cell>
          <cell r="AJ111" t="str">
            <v>ACTIVOS</v>
          </cell>
          <cell r="AK111" t="str">
            <v>AA</v>
          </cell>
          <cell r="AL111" t="str">
            <v>ACTIVO TEMP.INTEIRO</v>
          </cell>
          <cell r="AM111" t="str">
            <v>J100</v>
          </cell>
          <cell r="AN111" t="str">
            <v>EDPOutsourcing Comercial-N</v>
          </cell>
          <cell r="AO111" t="str">
            <v>J117</v>
          </cell>
          <cell r="AP111" t="str">
            <v>EDPOC-PRT-DL166</v>
          </cell>
          <cell r="AQ111" t="str">
            <v>40177364</v>
          </cell>
          <cell r="AR111" t="str">
            <v>70000060</v>
          </cell>
          <cell r="AS111" t="str">
            <v>025.</v>
          </cell>
          <cell r="AT111" t="str">
            <v>ESCRITURARIO COMERCIAL</v>
          </cell>
          <cell r="AU111" t="str">
            <v>1</v>
          </cell>
          <cell r="AV111" t="str">
            <v>00040167</v>
          </cell>
          <cell r="AW111" t="str">
            <v>J20420000610</v>
          </cell>
          <cell r="AX111" t="str">
            <v>AN-LE-LOJAS E EQUIPAS</v>
          </cell>
          <cell r="AY111" t="str">
            <v>68905012</v>
          </cell>
          <cell r="AZ111" t="str">
            <v>Apoio à Rede Norte</v>
          </cell>
          <cell r="BA111" t="str">
            <v>6890</v>
          </cell>
          <cell r="BB111" t="str">
            <v>EDP Outsourcing Comercial</v>
          </cell>
          <cell r="BC111" t="str">
            <v>6890</v>
          </cell>
          <cell r="BD111" t="str">
            <v>6890</v>
          </cell>
          <cell r="BE111" t="str">
            <v>2800</v>
          </cell>
          <cell r="BF111" t="str">
            <v>6890</v>
          </cell>
          <cell r="BG111" t="str">
            <v>EDP Outsourcing Comercial,SA</v>
          </cell>
          <cell r="BH111" t="str">
            <v>1010</v>
          </cell>
          <cell r="BI111">
            <v>1079</v>
          </cell>
          <cell r="BJ111" t="str">
            <v>09</v>
          </cell>
          <cell r="BK111">
            <v>17</v>
          </cell>
          <cell r="BL111">
            <v>171.87</v>
          </cell>
          <cell r="BM111" t="str">
            <v>NÍVEL 5</v>
          </cell>
          <cell r="BN111" t="str">
            <v>02</v>
          </cell>
          <cell r="BO111" t="str">
            <v>06</v>
          </cell>
          <cell r="BP111" t="str">
            <v>20030101</v>
          </cell>
          <cell r="BQ111" t="str">
            <v>21</v>
          </cell>
          <cell r="BR111" t="str">
            <v>EVOLUCAO AUTOMATICA</v>
          </cell>
          <cell r="BS111" t="str">
            <v>20050101</v>
          </cell>
          <cell r="BW111">
            <v>0</v>
          </cell>
          <cell r="BX111">
            <v>0</v>
          </cell>
          <cell r="BY111">
            <v>0</v>
          </cell>
          <cell r="BZ111">
            <v>0</v>
          </cell>
          <cell r="CA111">
            <v>0</v>
          </cell>
          <cell r="CC111">
            <v>0</v>
          </cell>
          <cell r="CG111">
            <v>0</v>
          </cell>
          <cell r="CK111">
            <v>0</v>
          </cell>
          <cell r="CO111">
            <v>0</v>
          </cell>
          <cell r="CT111">
            <v>0</v>
          </cell>
          <cell r="CU111">
            <v>0</v>
          </cell>
          <cell r="CV111">
            <v>0</v>
          </cell>
          <cell r="CW111">
            <v>0</v>
          </cell>
          <cell r="CX111">
            <v>0</v>
          </cell>
          <cell r="CZ111">
            <v>0</v>
          </cell>
          <cell r="DC111">
            <v>0</v>
          </cell>
          <cell r="DF111">
            <v>0</v>
          </cell>
          <cell r="DI111">
            <v>0</v>
          </cell>
          <cell r="DK111">
            <v>0</v>
          </cell>
          <cell r="DL111">
            <v>0</v>
          </cell>
          <cell r="DN111" t="str">
            <v>11D13</v>
          </cell>
          <cell r="DO111" t="str">
            <v>FixoTInt-"Lojas"2002</v>
          </cell>
          <cell r="DP111">
            <v>2</v>
          </cell>
          <cell r="DQ111">
            <v>100</v>
          </cell>
          <cell r="DR111" t="str">
            <v>PT01</v>
          </cell>
          <cell r="DT111" t="str">
            <v>00330000</v>
          </cell>
          <cell r="DU111" t="str">
            <v>BANCO COMERCIAL PORTUGUES, SA</v>
          </cell>
        </row>
        <row r="112">
          <cell r="A112" t="str">
            <v>248819</v>
          </cell>
          <cell r="B112" t="str">
            <v>Maria Conceição Coelho Silva</v>
          </cell>
          <cell r="C112" t="str">
            <v>1982</v>
          </cell>
          <cell r="D112">
            <v>23</v>
          </cell>
          <cell r="E112">
            <v>23</v>
          </cell>
          <cell r="F112" t="str">
            <v>19620402</v>
          </cell>
          <cell r="G112" t="str">
            <v>43</v>
          </cell>
          <cell r="H112" t="str">
            <v>4</v>
          </cell>
          <cell r="I112" t="str">
            <v>Divorc</v>
          </cell>
          <cell r="J112" t="str">
            <v>feminino</v>
          </cell>
          <cell r="K112">
            <v>2</v>
          </cell>
          <cell r="L112" t="str">
            <v>Rua Vitorino Silva Coelho, 32 -  Fiães</v>
          </cell>
          <cell r="M112" t="str">
            <v>4505-392</v>
          </cell>
          <cell r="N112" t="str">
            <v>FIÃES VFR</v>
          </cell>
          <cell r="O112" t="str">
            <v>00231021</v>
          </cell>
          <cell r="P112" t="str">
            <v>CURSO GERAL DOS LICEUS</v>
          </cell>
          <cell r="R112" t="str">
            <v>6263807</v>
          </cell>
          <cell r="S112" t="str">
            <v>19970113</v>
          </cell>
          <cell r="T112" t="str">
            <v>LISBOA</v>
          </cell>
          <cell r="U112" t="str">
            <v>9800</v>
          </cell>
          <cell r="V112" t="str">
            <v>SIND TRAB IND ELéCT NORTE</v>
          </cell>
          <cell r="W112" t="str">
            <v>135509017</v>
          </cell>
          <cell r="X112" t="str">
            <v>3441</v>
          </cell>
          <cell r="Y112" t="str">
            <v>0.0</v>
          </cell>
          <cell r="Z112">
            <v>2</v>
          </cell>
          <cell r="AA112" t="str">
            <v>00</v>
          </cell>
          <cell r="AD112" t="str">
            <v>100</v>
          </cell>
          <cell r="AE112" t="str">
            <v>11163988858</v>
          </cell>
          <cell r="AF112" t="str">
            <v>02</v>
          </cell>
          <cell r="AG112" t="str">
            <v>19820608</v>
          </cell>
          <cell r="AH112" t="str">
            <v>DT.Adm.Corr.Antiguid</v>
          </cell>
          <cell r="AI112" t="str">
            <v>1</v>
          </cell>
          <cell r="AJ112" t="str">
            <v>ACTIVOS</v>
          </cell>
          <cell r="AK112" t="str">
            <v>AA</v>
          </cell>
          <cell r="AL112" t="str">
            <v>ACTIVO TEMP.INTEIRO</v>
          </cell>
          <cell r="AM112" t="str">
            <v>J100</v>
          </cell>
          <cell r="AN112" t="str">
            <v>EDPOutsourcing Comercial-N</v>
          </cell>
          <cell r="AO112" t="str">
            <v>J117</v>
          </cell>
          <cell r="AP112" t="str">
            <v>EDPOC-PRT-DL166</v>
          </cell>
          <cell r="AQ112" t="str">
            <v>40177354</v>
          </cell>
          <cell r="AR112" t="str">
            <v>70000060</v>
          </cell>
          <cell r="AS112" t="str">
            <v>025.</v>
          </cell>
          <cell r="AT112" t="str">
            <v>ESCRITURARIO COMERCIAL</v>
          </cell>
          <cell r="AU112" t="str">
            <v>4</v>
          </cell>
          <cell r="AV112" t="str">
            <v>00040167</v>
          </cell>
          <cell r="AW112" t="str">
            <v>J20420000610</v>
          </cell>
          <cell r="AX112" t="str">
            <v>AN-LE-LOJAS E EQUIPAS</v>
          </cell>
          <cell r="AY112" t="str">
            <v>68905012</v>
          </cell>
          <cell r="AZ112" t="str">
            <v>Apoio à Rede Norte</v>
          </cell>
          <cell r="BA112" t="str">
            <v>6890</v>
          </cell>
          <cell r="BB112" t="str">
            <v>EDP Outsourcing Comercial</v>
          </cell>
          <cell r="BC112" t="str">
            <v>6890</v>
          </cell>
          <cell r="BD112" t="str">
            <v>6890</v>
          </cell>
          <cell r="BE112" t="str">
            <v>2800</v>
          </cell>
          <cell r="BF112" t="str">
            <v>6890</v>
          </cell>
          <cell r="BG112" t="str">
            <v>EDP Outsourcing Comercial,SA</v>
          </cell>
          <cell r="BH112" t="str">
            <v>1010</v>
          </cell>
          <cell r="BI112">
            <v>1247</v>
          </cell>
          <cell r="BJ112" t="str">
            <v>11</v>
          </cell>
          <cell r="BK112">
            <v>23</v>
          </cell>
          <cell r="BL112">
            <v>232.53</v>
          </cell>
          <cell r="BM112" t="str">
            <v>NÍVEL 5</v>
          </cell>
          <cell r="BN112" t="str">
            <v>03</v>
          </cell>
          <cell r="BO112" t="str">
            <v>08</v>
          </cell>
          <cell r="BP112" t="str">
            <v>20020101</v>
          </cell>
          <cell r="BQ112" t="str">
            <v>67</v>
          </cell>
          <cell r="BR112" t="str">
            <v>MUDANCA FUNCAO MESMO GR.QUALIF</v>
          </cell>
          <cell r="BS112" t="str">
            <v>20050101</v>
          </cell>
          <cell r="BW112">
            <v>0</v>
          </cell>
          <cell r="BX112">
            <v>0</v>
          </cell>
          <cell r="BY112">
            <v>0</v>
          </cell>
          <cell r="BZ112">
            <v>0</v>
          </cell>
          <cell r="CA112">
            <v>0</v>
          </cell>
          <cell r="CC112">
            <v>0</v>
          </cell>
          <cell r="CG112">
            <v>0</v>
          </cell>
          <cell r="CK112">
            <v>0</v>
          </cell>
          <cell r="CO112">
            <v>0</v>
          </cell>
          <cell r="CT112">
            <v>0</v>
          </cell>
          <cell r="CU112">
            <v>0</v>
          </cell>
          <cell r="CV112">
            <v>0</v>
          </cell>
          <cell r="CW112">
            <v>0</v>
          </cell>
          <cell r="CX112">
            <v>1</v>
          </cell>
          <cell r="CY112" t="str">
            <v>6010</v>
          </cell>
          <cell r="CZ112">
            <v>39.54</v>
          </cell>
          <cell r="DC112">
            <v>0</v>
          </cell>
          <cell r="DF112">
            <v>0</v>
          </cell>
          <cell r="DI112">
            <v>0</v>
          </cell>
          <cell r="DK112">
            <v>0</v>
          </cell>
          <cell r="DL112">
            <v>0</v>
          </cell>
          <cell r="DN112" t="str">
            <v>11D13</v>
          </cell>
          <cell r="DO112" t="str">
            <v>FixoTInt-"Lojas"2002</v>
          </cell>
          <cell r="DP112">
            <v>2</v>
          </cell>
          <cell r="DQ112">
            <v>100</v>
          </cell>
          <cell r="DR112" t="str">
            <v>PT01</v>
          </cell>
          <cell r="DT112" t="str">
            <v>00352129</v>
          </cell>
          <cell r="DU112" t="str">
            <v>CAIXA GERAL DE DEPOSITOS, SA</v>
          </cell>
        </row>
        <row r="113">
          <cell r="A113" t="str">
            <v>291366</v>
          </cell>
          <cell r="B113" t="str">
            <v>Paulo Alexandre Dias Sousa</v>
          </cell>
          <cell r="C113" t="str">
            <v>1984</v>
          </cell>
          <cell r="D113">
            <v>21</v>
          </cell>
          <cell r="E113">
            <v>21</v>
          </cell>
          <cell r="F113" t="str">
            <v>19630616</v>
          </cell>
          <cell r="G113" t="str">
            <v>42</v>
          </cell>
          <cell r="H113" t="str">
            <v>0</v>
          </cell>
          <cell r="I113" t="str">
            <v>Solt.</v>
          </cell>
          <cell r="J113" t="str">
            <v>masculino</v>
          </cell>
          <cell r="K113">
            <v>1</v>
          </cell>
          <cell r="L113" t="str">
            <v>R. Eduardo Augusto Silva, 61-Rc-Dt</v>
          </cell>
          <cell r="M113" t="str">
            <v>4425-080</v>
          </cell>
          <cell r="N113" t="str">
            <v>MAIA</v>
          </cell>
          <cell r="O113" t="str">
            <v>00233083</v>
          </cell>
          <cell r="P113" t="str">
            <v>C.G. UNIF.INTROD.ACT.ECONOMICA</v>
          </cell>
          <cell r="R113" t="str">
            <v>5903078</v>
          </cell>
          <cell r="S113" t="str">
            <v>19950215</v>
          </cell>
          <cell r="T113" t="str">
            <v>PORTO</v>
          </cell>
          <cell r="U113" t="str">
            <v>9804</v>
          </cell>
          <cell r="V113" t="str">
            <v>SIND ENERGIA - SINERGIA</v>
          </cell>
          <cell r="W113" t="str">
            <v>142771414</v>
          </cell>
          <cell r="X113" t="str">
            <v>3174</v>
          </cell>
          <cell r="Y113" t="str">
            <v>0.0</v>
          </cell>
          <cell r="Z113">
            <v>1</v>
          </cell>
          <cell r="AA113" t="str">
            <v>00</v>
          </cell>
          <cell r="AD113" t="str">
            <v>100</v>
          </cell>
          <cell r="AE113" t="str">
            <v>11267997546</v>
          </cell>
          <cell r="AF113" t="str">
            <v>02</v>
          </cell>
          <cell r="AG113" t="str">
            <v>19840903</v>
          </cell>
          <cell r="AH113" t="str">
            <v>DT.Adm.Corr.Antiguid</v>
          </cell>
          <cell r="AI113" t="str">
            <v>1</v>
          </cell>
          <cell r="AJ113" t="str">
            <v>ACTIVOS</v>
          </cell>
          <cell r="AK113" t="str">
            <v>AA</v>
          </cell>
          <cell r="AL113" t="str">
            <v>ACTIVO TEMP.INTEIRO</v>
          </cell>
          <cell r="AM113" t="str">
            <v>J100</v>
          </cell>
          <cell r="AN113" t="str">
            <v>EDPOutsourcing Comercial-N</v>
          </cell>
          <cell r="AO113" t="str">
            <v>J117</v>
          </cell>
          <cell r="AP113" t="str">
            <v>EDPOC-PRT-DL166</v>
          </cell>
          <cell r="AQ113" t="str">
            <v>40177457</v>
          </cell>
          <cell r="AR113" t="str">
            <v>70000045</v>
          </cell>
          <cell r="AS113" t="str">
            <v>01S3</v>
          </cell>
          <cell r="AT113" t="str">
            <v>CHEFIA SECCAO ESCALAO III</v>
          </cell>
          <cell r="AU113" t="str">
            <v>4</v>
          </cell>
          <cell r="AV113" t="str">
            <v>00040185</v>
          </cell>
          <cell r="AW113" t="str">
            <v>J20424420110</v>
          </cell>
          <cell r="AX113" t="str">
            <v>AN-LJPRT-CH-CHEFIA</v>
          </cell>
          <cell r="AY113" t="str">
            <v>68905216</v>
          </cell>
          <cell r="AZ113" t="str">
            <v>Lj Porto</v>
          </cell>
          <cell r="BA113" t="str">
            <v>6890</v>
          </cell>
          <cell r="BB113" t="str">
            <v>EDP Outsourcing Comercial</v>
          </cell>
          <cell r="BC113" t="str">
            <v>6890</v>
          </cell>
          <cell r="BD113" t="str">
            <v>6890</v>
          </cell>
          <cell r="BE113" t="str">
            <v>2800</v>
          </cell>
          <cell r="BF113" t="str">
            <v>6890</v>
          </cell>
          <cell r="BG113" t="str">
            <v>EDP Outsourcing Comercial,SA</v>
          </cell>
          <cell r="BH113" t="str">
            <v>1010</v>
          </cell>
          <cell r="BI113">
            <v>1707</v>
          </cell>
          <cell r="BJ113" t="str">
            <v>16</v>
          </cell>
          <cell r="BK113">
            <v>21</v>
          </cell>
          <cell r="BL113">
            <v>212.31</v>
          </cell>
          <cell r="BM113" t="str">
            <v>C SECÇ3</v>
          </cell>
          <cell r="BN113" t="str">
            <v>01</v>
          </cell>
          <cell r="BO113" t="str">
            <v>H</v>
          </cell>
          <cell r="BP113" t="str">
            <v>20040101</v>
          </cell>
          <cell r="BQ113" t="str">
            <v>21</v>
          </cell>
          <cell r="BR113" t="str">
            <v>EVOLUCAO AUTOMATICA</v>
          </cell>
          <cell r="BS113" t="str">
            <v>20050101</v>
          </cell>
          <cell r="BW113">
            <v>0</v>
          </cell>
          <cell r="BX113">
            <v>0</v>
          </cell>
          <cell r="BY113">
            <v>0</v>
          </cell>
          <cell r="BZ113">
            <v>0</v>
          </cell>
          <cell r="CA113">
            <v>0</v>
          </cell>
          <cell r="CC113">
            <v>0</v>
          </cell>
          <cell r="CG113">
            <v>0</v>
          </cell>
          <cell r="CK113">
            <v>0</v>
          </cell>
          <cell r="CO113">
            <v>0</v>
          </cell>
          <cell r="CT113">
            <v>0</v>
          </cell>
          <cell r="CU113">
            <v>0</v>
          </cell>
          <cell r="CV113">
            <v>0</v>
          </cell>
          <cell r="CW113">
            <v>0</v>
          </cell>
          <cell r="CX113">
            <v>0</v>
          </cell>
          <cell r="CZ113">
            <v>0</v>
          </cell>
          <cell r="DC113">
            <v>0</v>
          </cell>
          <cell r="DF113">
            <v>0</v>
          </cell>
          <cell r="DI113">
            <v>0</v>
          </cell>
          <cell r="DK113">
            <v>0</v>
          </cell>
          <cell r="DL113">
            <v>0</v>
          </cell>
          <cell r="DN113" t="str">
            <v>21D11</v>
          </cell>
          <cell r="DO113" t="str">
            <v>Flex.T.Int."Escrit"</v>
          </cell>
          <cell r="DP113">
            <v>9</v>
          </cell>
          <cell r="DQ113">
            <v>100</v>
          </cell>
          <cell r="DR113" t="str">
            <v>PT01</v>
          </cell>
          <cell r="DT113" t="str">
            <v>00330000</v>
          </cell>
          <cell r="DU113" t="str">
            <v>BANCO COMERCIAL PORTUGUES, SA</v>
          </cell>
        </row>
        <row r="114">
          <cell r="A114" t="str">
            <v>299243</v>
          </cell>
          <cell r="B114" t="str">
            <v>Cesario Silva Alves</v>
          </cell>
          <cell r="C114" t="str">
            <v>1981</v>
          </cell>
          <cell r="D114">
            <v>24</v>
          </cell>
          <cell r="E114">
            <v>24</v>
          </cell>
          <cell r="F114" t="str">
            <v>19580907</v>
          </cell>
          <cell r="G114" t="str">
            <v>46</v>
          </cell>
          <cell r="H114" t="str">
            <v>1</v>
          </cell>
          <cell r="I114" t="str">
            <v>Casado</v>
          </cell>
          <cell r="J114" t="str">
            <v>masculino</v>
          </cell>
          <cell r="K114">
            <v>0</v>
          </cell>
          <cell r="L114" t="str">
            <v>Lomar                         Luzim</v>
          </cell>
          <cell r="M114" t="str">
            <v>4560-210</v>
          </cell>
          <cell r="N114" t="str">
            <v>LUZIM</v>
          </cell>
          <cell r="O114" t="str">
            <v>00231023</v>
          </cell>
          <cell r="P114" t="str">
            <v>CURSO GERAL DOS LICEUS</v>
          </cell>
          <cell r="R114" t="str">
            <v>3586731</v>
          </cell>
          <cell r="S114" t="str">
            <v>20020320</v>
          </cell>
          <cell r="T114" t="str">
            <v>PORTO</v>
          </cell>
          <cell r="U114" t="str">
            <v>9804</v>
          </cell>
          <cell r="V114" t="str">
            <v>SIND ENERGIA - SINERGIA</v>
          </cell>
          <cell r="W114" t="str">
            <v>175604126</v>
          </cell>
          <cell r="X114" t="str">
            <v>1856</v>
          </cell>
          <cell r="Y114" t="str">
            <v>0.0</v>
          </cell>
          <cell r="Z114">
            <v>0</v>
          </cell>
          <cell r="AA114" t="str">
            <v>00</v>
          </cell>
          <cell r="AD114" t="str">
            <v>100</v>
          </cell>
          <cell r="AE114" t="str">
            <v>11321004126</v>
          </cell>
          <cell r="AF114" t="str">
            <v>02</v>
          </cell>
          <cell r="AG114" t="str">
            <v>19810523</v>
          </cell>
          <cell r="AH114" t="str">
            <v>DT.Adm.Corr.Antiguid</v>
          </cell>
          <cell r="AI114" t="str">
            <v>1</v>
          </cell>
          <cell r="AJ114" t="str">
            <v>ACTIVOS</v>
          </cell>
          <cell r="AK114" t="str">
            <v>AA</v>
          </cell>
          <cell r="AL114" t="str">
            <v>ACTIVO TEMP.INTEIRO</v>
          </cell>
          <cell r="AM114" t="str">
            <v>J100</v>
          </cell>
          <cell r="AN114" t="str">
            <v>EDPOutsourcing Comercial-N</v>
          </cell>
          <cell r="AO114" t="str">
            <v>J117</v>
          </cell>
          <cell r="AP114" t="str">
            <v>EDPOC-PRT-DL166</v>
          </cell>
          <cell r="AQ114" t="str">
            <v>40177505</v>
          </cell>
          <cell r="AR114" t="str">
            <v>70000060</v>
          </cell>
          <cell r="AS114" t="str">
            <v>025.</v>
          </cell>
          <cell r="AT114" t="str">
            <v>ESCRITURARIO COMERCIAL</v>
          </cell>
          <cell r="AU114" t="str">
            <v>4</v>
          </cell>
          <cell r="AV114" t="str">
            <v>00040290</v>
          </cell>
          <cell r="AW114" t="str">
            <v>J20424420410</v>
          </cell>
          <cell r="AX114" t="str">
            <v>AN-LJPRT-LOJA PORTO</v>
          </cell>
          <cell r="AY114" t="str">
            <v>68905216</v>
          </cell>
          <cell r="AZ114" t="str">
            <v>Lj Porto</v>
          </cell>
          <cell r="BA114" t="str">
            <v>6890</v>
          </cell>
          <cell r="BB114" t="str">
            <v>EDP Outsourcing Comercial</v>
          </cell>
          <cell r="BC114" t="str">
            <v>6890</v>
          </cell>
          <cell r="BD114" t="str">
            <v>6890</v>
          </cell>
          <cell r="BE114" t="str">
            <v>2800</v>
          </cell>
          <cell r="BF114" t="str">
            <v>6890</v>
          </cell>
          <cell r="BG114" t="str">
            <v>EDP Outsourcing Comercial,SA</v>
          </cell>
          <cell r="BH114" t="str">
            <v>1010</v>
          </cell>
          <cell r="BI114">
            <v>1160</v>
          </cell>
          <cell r="BJ114" t="str">
            <v>10</v>
          </cell>
          <cell r="BK114">
            <v>24</v>
          </cell>
          <cell r="BL114">
            <v>242.64</v>
          </cell>
          <cell r="BM114" t="str">
            <v>NÍVEL 5</v>
          </cell>
          <cell r="BN114" t="str">
            <v>01</v>
          </cell>
          <cell r="BO114" t="str">
            <v>07</v>
          </cell>
          <cell r="BP114" t="str">
            <v>20040101</v>
          </cell>
          <cell r="BQ114" t="str">
            <v>21</v>
          </cell>
          <cell r="BR114" t="str">
            <v>EVOLUCAO AUTOMATICA</v>
          </cell>
          <cell r="BS114" t="str">
            <v>20050101</v>
          </cell>
          <cell r="BW114">
            <v>0</v>
          </cell>
          <cell r="BX114">
            <v>0</v>
          </cell>
          <cell r="BY114">
            <v>0</v>
          </cell>
          <cell r="BZ114">
            <v>0</v>
          </cell>
          <cell r="CA114">
            <v>0</v>
          </cell>
          <cell r="CC114">
            <v>0</v>
          </cell>
          <cell r="CG114">
            <v>0</v>
          </cell>
          <cell r="CK114">
            <v>0</v>
          </cell>
          <cell r="CO114">
            <v>0</v>
          </cell>
          <cell r="CT114">
            <v>0</v>
          </cell>
          <cell r="CU114">
            <v>0</v>
          </cell>
          <cell r="CV114">
            <v>0</v>
          </cell>
          <cell r="CW114">
            <v>0</v>
          </cell>
          <cell r="CX114">
            <v>1</v>
          </cell>
          <cell r="CY114" t="str">
            <v>6010</v>
          </cell>
          <cell r="CZ114">
            <v>39.54</v>
          </cell>
          <cell r="DC114">
            <v>0</v>
          </cell>
          <cell r="DF114">
            <v>0</v>
          </cell>
          <cell r="DI114">
            <v>0</v>
          </cell>
          <cell r="DK114">
            <v>0</v>
          </cell>
          <cell r="DL114">
            <v>0</v>
          </cell>
          <cell r="DN114" t="str">
            <v>11D13</v>
          </cell>
          <cell r="DO114" t="str">
            <v>FixoTInt-"Lojas"2002</v>
          </cell>
          <cell r="DP114">
            <v>9</v>
          </cell>
          <cell r="DQ114">
            <v>100</v>
          </cell>
          <cell r="DR114" t="str">
            <v>PT01</v>
          </cell>
          <cell r="DT114" t="str">
            <v>00330000</v>
          </cell>
          <cell r="DU114" t="str">
            <v>BANCO COMERCIAL PORTUGUES, SA</v>
          </cell>
        </row>
        <row r="115">
          <cell r="A115" t="str">
            <v>308056</v>
          </cell>
          <cell r="B115" t="str">
            <v>Carminda Moreira Brito</v>
          </cell>
          <cell r="C115" t="str">
            <v>1982</v>
          </cell>
          <cell r="D115">
            <v>23</v>
          </cell>
          <cell r="E115">
            <v>23</v>
          </cell>
          <cell r="F115" t="str">
            <v>19611027</v>
          </cell>
          <cell r="G115" t="str">
            <v>43</v>
          </cell>
          <cell r="H115" t="str">
            <v>1</v>
          </cell>
          <cell r="I115" t="str">
            <v>Casado</v>
          </cell>
          <cell r="J115" t="str">
            <v>feminino</v>
          </cell>
          <cell r="K115">
            <v>1</v>
          </cell>
          <cell r="L115" t="str">
            <v>Urb - O Ninho - Areal 13 R/C Baltar</v>
          </cell>
          <cell r="M115" t="str">
            <v>4585-027</v>
          </cell>
          <cell r="N115" t="str">
            <v>BALTAR</v>
          </cell>
          <cell r="O115" t="str">
            <v>00231023</v>
          </cell>
          <cell r="P115" t="str">
            <v>CURSO GERAL DOS LICEUS</v>
          </cell>
          <cell r="R115" t="str">
            <v>7955204</v>
          </cell>
          <cell r="S115" t="str">
            <v>19980629</v>
          </cell>
          <cell r="T115" t="str">
            <v>PORTO</v>
          </cell>
          <cell r="U115" t="str">
            <v>9803</v>
          </cell>
          <cell r="V115" t="str">
            <v>S.NAC IND ENERGIA-SINDEL</v>
          </cell>
          <cell r="W115" t="str">
            <v>158344421</v>
          </cell>
          <cell r="X115" t="str">
            <v>1848</v>
          </cell>
          <cell r="Y115" t="str">
            <v>0.0</v>
          </cell>
          <cell r="Z115">
            <v>1</v>
          </cell>
          <cell r="AA115" t="str">
            <v>00</v>
          </cell>
          <cell r="AC115" t="str">
            <v>X</v>
          </cell>
          <cell r="AD115" t="str">
            <v>100</v>
          </cell>
          <cell r="AE115" t="str">
            <v>11321479657</v>
          </cell>
          <cell r="AF115" t="str">
            <v>02</v>
          </cell>
          <cell r="AG115" t="str">
            <v>19820201</v>
          </cell>
          <cell r="AH115" t="str">
            <v>DT.Adm.Corr.Antiguid</v>
          </cell>
          <cell r="AI115" t="str">
            <v>1</v>
          </cell>
          <cell r="AJ115" t="str">
            <v>ACTIVOS</v>
          </cell>
          <cell r="AK115" t="str">
            <v>AA</v>
          </cell>
          <cell r="AL115" t="str">
            <v>ACTIVO TEMP.INTEIRO</v>
          </cell>
          <cell r="AM115" t="str">
            <v>J100</v>
          </cell>
          <cell r="AN115" t="str">
            <v>EDPOutsourcing Comercial-N</v>
          </cell>
          <cell r="AO115" t="str">
            <v>J117</v>
          </cell>
          <cell r="AP115" t="str">
            <v>EDPOC-PRT-DL166</v>
          </cell>
          <cell r="AQ115" t="str">
            <v>40177506</v>
          </cell>
          <cell r="AR115" t="str">
            <v>70000060</v>
          </cell>
          <cell r="AS115" t="str">
            <v>025.</v>
          </cell>
          <cell r="AT115" t="str">
            <v>ESCRITURARIO COMERCIAL</v>
          </cell>
          <cell r="AU115" t="str">
            <v>1</v>
          </cell>
          <cell r="AV115" t="str">
            <v>00040290</v>
          </cell>
          <cell r="AW115" t="str">
            <v>J20424420410</v>
          </cell>
          <cell r="AX115" t="str">
            <v>AN-LJPRT-LOJA PORTO</v>
          </cell>
          <cell r="AY115" t="str">
            <v>68905216</v>
          </cell>
          <cell r="AZ115" t="str">
            <v>Lj Porto</v>
          </cell>
          <cell r="BA115" t="str">
            <v>6890</v>
          </cell>
          <cell r="BB115" t="str">
            <v>EDP Outsourcing Comercial</v>
          </cell>
          <cell r="BC115" t="str">
            <v>6890</v>
          </cell>
          <cell r="BD115" t="str">
            <v>6890</v>
          </cell>
          <cell r="BE115" t="str">
            <v>2800</v>
          </cell>
          <cell r="BF115" t="str">
            <v>6890</v>
          </cell>
          <cell r="BG115" t="str">
            <v>EDP Outsourcing Comercial,SA</v>
          </cell>
          <cell r="BH115" t="str">
            <v>1010</v>
          </cell>
          <cell r="BI115">
            <v>1247</v>
          </cell>
          <cell r="BJ115" t="str">
            <v>11</v>
          </cell>
          <cell r="BK115">
            <v>23</v>
          </cell>
          <cell r="BL115">
            <v>232.53</v>
          </cell>
          <cell r="BM115" t="str">
            <v>NÍVEL 5</v>
          </cell>
          <cell r="BN115" t="str">
            <v>01</v>
          </cell>
          <cell r="BO115" t="str">
            <v>08</v>
          </cell>
          <cell r="BP115" t="str">
            <v>20040101</v>
          </cell>
          <cell r="BQ115" t="str">
            <v>21</v>
          </cell>
          <cell r="BR115" t="str">
            <v>EVOLUCAO AUTOMATICA</v>
          </cell>
          <cell r="BS115" t="str">
            <v>20050101</v>
          </cell>
          <cell r="BW115">
            <v>0</v>
          </cell>
          <cell r="BX115">
            <v>0</v>
          </cell>
          <cell r="BY115">
            <v>0</v>
          </cell>
          <cell r="BZ115">
            <v>0</v>
          </cell>
          <cell r="CA115">
            <v>0</v>
          </cell>
          <cell r="CC115">
            <v>0</v>
          </cell>
          <cell r="CG115">
            <v>0</v>
          </cell>
          <cell r="CK115">
            <v>0</v>
          </cell>
          <cell r="CO115">
            <v>0</v>
          </cell>
          <cell r="CT115">
            <v>0</v>
          </cell>
          <cell r="CU115">
            <v>0</v>
          </cell>
          <cell r="CV115">
            <v>0</v>
          </cell>
          <cell r="CW115">
            <v>0</v>
          </cell>
          <cell r="CX115">
            <v>1</v>
          </cell>
          <cell r="CY115" t="str">
            <v>6010</v>
          </cell>
          <cell r="CZ115">
            <v>39.54</v>
          </cell>
          <cell r="DC115">
            <v>0</v>
          </cell>
          <cell r="DF115">
            <v>0</v>
          </cell>
          <cell r="DI115">
            <v>0</v>
          </cell>
          <cell r="DK115">
            <v>0</v>
          </cell>
          <cell r="DL115">
            <v>0</v>
          </cell>
          <cell r="DN115" t="str">
            <v>11D13</v>
          </cell>
          <cell r="DO115" t="str">
            <v>FixoTInt-"Lojas"2002</v>
          </cell>
          <cell r="DP115">
            <v>2</v>
          </cell>
          <cell r="DQ115">
            <v>100</v>
          </cell>
          <cell r="DR115" t="str">
            <v>PT01</v>
          </cell>
          <cell r="DT115" t="str">
            <v>00350585</v>
          </cell>
          <cell r="DU115" t="str">
            <v>CAIXA GERAL DE DEPOSITOS, SA</v>
          </cell>
        </row>
        <row r="116">
          <cell r="A116" t="str">
            <v>308382</v>
          </cell>
          <cell r="B116" t="str">
            <v>Ana Maria Moreira Costa</v>
          </cell>
          <cell r="C116" t="str">
            <v>1987</v>
          </cell>
          <cell r="D116">
            <v>18</v>
          </cell>
          <cell r="E116">
            <v>18</v>
          </cell>
          <cell r="F116" t="str">
            <v>19651120</v>
          </cell>
          <cell r="G116" t="str">
            <v>39</v>
          </cell>
          <cell r="H116" t="str">
            <v>1</v>
          </cell>
          <cell r="I116" t="str">
            <v>Casado</v>
          </cell>
          <cell r="J116" t="str">
            <v>feminino</v>
          </cell>
          <cell r="K116">
            <v>1</v>
          </cell>
          <cell r="L116" t="str">
            <v>Marmoiral - Fonte Arcada</v>
          </cell>
          <cell r="M116" t="str">
            <v>4560-112</v>
          </cell>
          <cell r="N116" t="str">
            <v>FONTE ARCADA PNF</v>
          </cell>
          <cell r="O116" t="str">
            <v>00241132</v>
          </cell>
          <cell r="P116" t="str">
            <v>CURSO COMPLEMENTAR DOS LICEUS</v>
          </cell>
          <cell r="R116" t="str">
            <v>7399107</v>
          </cell>
          <cell r="S116" t="str">
            <v>20000329</v>
          </cell>
          <cell r="T116" t="str">
            <v>PORTO</v>
          </cell>
          <cell r="U116" t="str">
            <v>9803</v>
          </cell>
          <cell r="V116" t="str">
            <v>S.NAC IND ENERGIA-SINDEL</v>
          </cell>
          <cell r="W116" t="str">
            <v>180953486</v>
          </cell>
          <cell r="X116" t="str">
            <v>1856</v>
          </cell>
          <cell r="Y116" t="str">
            <v>0.0</v>
          </cell>
          <cell r="Z116">
            <v>1</v>
          </cell>
          <cell r="AA116" t="str">
            <v>00</v>
          </cell>
          <cell r="AC116" t="str">
            <v>X</v>
          </cell>
          <cell r="AD116" t="str">
            <v>100</v>
          </cell>
          <cell r="AE116" t="str">
            <v>11321615924</v>
          </cell>
          <cell r="AF116" t="str">
            <v>02</v>
          </cell>
          <cell r="AG116" t="str">
            <v>19870601</v>
          </cell>
          <cell r="AH116" t="str">
            <v>DT.Adm.Corr.Antiguid</v>
          </cell>
          <cell r="AI116" t="str">
            <v>1</v>
          </cell>
          <cell r="AJ116" t="str">
            <v>ACTIVOS</v>
          </cell>
          <cell r="AK116" t="str">
            <v>AA</v>
          </cell>
          <cell r="AL116" t="str">
            <v>ACTIVO TEMP.INTEIRO</v>
          </cell>
          <cell r="AM116" t="str">
            <v>J100</v>
          </cell>
          <cell r="AN116" t="str">
            <v>EDPOutsourcing Comercial-N</v>
          </cell>
          <cell r="AO116" t="str">
            <v>J117</v>
          </cell>
          <cell r="AP116" t="str">
            <v>EDPOC-PRT-DL166</v>
          </cell>
          <cell r="AQ116" t="str">
            <v>40176776</v>
          </cell>
          <cell r="AR116" t="str">
            <v>70000060</v>
          </cell>
          <cell r="AS116" t="str">
            <v>025.</v>
          </cell>
          <cell r="AT116" t="str">
            <v>ESCRITURARIO COMERCIAL</v>
          </cell>
          <cell r="AU116" t="str">
            <v>4</v>
          </cell>
          <cell r="AV116" t="str">
            <v>00040290</v>
          </cell>
          <cell r="AW116" t="str">
            <v>J20424420410</v>
          </cell>
          <cell r="AX116" t="str">
            <v>AN-LJPRT-LOJA PORTO</v>
          </cell>
          <cell r="AY116" t="str">
            <v>68905216</v>
          </cell>
          <cell r="AZ116" t="str">
            <v>Lj Porto</v>
          </cell>
          <cell r="BA116" t="str">
            <v>6890</v>
          </cell>
          <cell r="BB116" t="str">
            <v>EDP Outsourcing Comercial</v>
          </cell>
          <cell r="BC116" t="str">
            <v>6890</v>
          </cell>
          <cell r="BD116" t="str">
            <v>6890</v>
          </cell>
          <cell r="BE116" t="str">
            <v>2800</v>
          </cell>
          <cell r="BF116" t="str">
            <v>6890</v>
          </cell>
          <cell r="BG116" t="str">
            <v>EDP Outsourcing Comercial,SA</v>
          </cell>
          <cell r="BH116" t="str">
            <v>1010</v>
          </cell>
          <cell r="BI116">
            <v>1079</v>
          </cell>
          <cell r="BJ116" t="str">
            <v>09</v>
          </cell>
          <cell r="BK116">
            <v>18</v>
          </cell>
          <cell r="BL116">
            <v>181.98</v>
          </cell>
          <cell r="BM116" t="str">
            <v>NÍVEL 5</v>
          </cell>
          <cell r="BN116" t="str">
            <v>02</v>
          </cell>
          <cell r="BO116" t="str">
            <v>06</v>
          </cell>
          <cell r="BP116" t="str">
            <v>20030101</v>
          </cell>
          <cell r="BQ116" t="str">
            <v>21</v>
          </cell>
          <cell r="BR116" t="str">
            <v>EVOLUCAO AUTOMATICA</v>
          </cell>
          <cell r="BS116" t="str">
            <v>20050101</v>
          </cell>
          <cell r="BW116">
            <v>0</v>
          </cell>
          <cell r="BX116">
            <v>0</v>
          </cell>
          <cell r="BY116">
            <v>0</v>
          </cell>
          <cell r="BZ116">
            <v>0</v>
          </cell>
          <cell r="CA116">
            <v>0</v>
          </cell>
          <cell r="CC116">
            <v>0</v>
          </cell>
          <cell r="CG116">
            <v>0</v>
          </cell>
          <cell r="CK116">
            <v>0</v>
          </cell>
          <cell r="CO116">
            <v>0</v>
          </cell>
          <cell r="CT116">
            <v>0</v>
          </cell>
          <cell r="CU116">
            <v>0</v>
          </cell>
          <cell r="CV116">
            <v>0</v>
          </cell>
          <cell r="CW116">
            <v>0</v>
          </cell>
          <cell r="CX116">
            <v>1</v>
          </cell>
          <cell r="CY116" t="str">
            <v>6010</v>
          </cell>
          <cell r="CZ116">
            <v>39.54</v>
          </cell>
          <cell r="DC116">
            <v>0</v>
          </cell>
          <cell r="DF116">
            <v>0</v>
          </cell>
          <cell r="DI116">
            <v>0</v>
          </cell>
          <cell r="DK116">
            <v>0</v>
          </cell>
          <cell r="DL116">
            <v>0</v>
          </cell>
          <cell r="DN116" t="str">
            <v>11D13</v>
          </cell>
          <cell r="DO116" t="str">
            <v>FixoTInt-"Lojas"2002</v>
          </cell>
          <cell r="DP116">
            <v>9</v>
          </cell>
          <cell r="DQ116">
            <v>100</v>
          </cell>
          <cell r="DR116" t="str">
            <v>PT01</v>
          </cell>
          <cell r="DT116" t="str">
            <v>00350585</v>
          </cell>
          <cell r="DU116" t="str">
            <v>CAIXA GERAL DE DEPOSITOS, SA</v>
          </cell>
        </row>
        <row r="117">
          <cell r="A117" t="str">
            <v>321354</v>
          </cell>
          <cell r="B117" t="str">
            <v>Maria Idalina Matos Moreira Magalhães Pinto Ferreira</v>
          </cell>
          <cell r="C117" t="str">
            <v>1987</v>
          </cell>
          <cell r="D117">
            <v>18</v>
          </cell>
          <cell r="E117">
            <v>18</v>
          </cell>
          <cell r="F117" t="str">
            <v>19640201</v>
          </cell>
          <cell r="G117" t="str">
            <v>41</v>
          </cell>
          <cell r="H117" t="str">
            <v>1</v>
          </cell>
          <cell r="I117" t="str">
            <v>Casado</v>
          </cell>
          <cell r="J117" t="str">
            <v>feminino</v>
          </cell>
          <cell r="K117">
            <v>2</v>
          </cell>
          <cell r="L117" t="str">
            <v>rua part.cavadas-21-3 dt</v>
          </cell>
          <cell r="M117" t="str">
            <v>4435-000</v>
          </cell>
          <cell r="N117" t="str">
            <v>RIO TINTO</v>
          </cell>
          <cell r="O117" t="str">
            <v>00243403</v>
          </cell>
          <cell r="P117" t="str">
            <v>12.ANO - 3. CURSO</v>
          </cell>
          <cell r="R117" t="str">
            <v>6606660</v>
          </cell>
          <cell r="S117" t="str">
            <v>19960207</v>
          </cell>
          <cell r="T117" t="str">
            <v>LISBOA</v>
          </cell>
          <cell r="U117" t="str">
            <v>9800</v>
          </cell>
          <cell r="V117" t="str">
            <v>SIND TRAB IND ELéCT NORTE</v>
          </cell>
          <cell r="W117" t="str">
            <v>178715654</v>
          </cell>
          <cell r="X117" t="str">
            <v>3468</v>
          </cell>
          <cell r="Y117" t="str">
            <v>0.0</v>
          </cell>
          <cell r="Z117">
            <v>2</v>
          </cell>
          <cell r="AA117" t="str">
            <v>00</v>
          </cell>
          <cell r="AC117" t="str">
            <v>X</v>
          </cell>
          <cell r="AD117" t="str">
            <v>100</v>
          </cell>
          <cell r="AE117" t="str">
            <v>11320333934</v>
          </cell>
          <cell r="AF117" t="str">
            <v>02</v>
          </cell>
          <cell r="AG117" t="str">
            <v>19870801</v>
          </cell>
          <cell r="AH117" t="str">
            <v>DT.Adm.Corr.Antiguid</v>
          </cell>
          <cell r="AI117" t="str">
            <v>1</v>
          </cell>
          <cell r="AJ117" t="str">
            <v>ACTIVOS</v>
          </cell>
          <cell r="AK117" t="str">
            <v>AA</v>
          </cell>
          <cell r="AL117" t="str">
            <v>ACTIVO TEMP.INTEIRO</v>
          </cell>
          <cell r="AM117" t="str">
            <v>J100</v>
          </cell>
          <cell r="AN117" t="str">
            <v>EDPOutsourcing Comercial-N</v>
          </cell>
          <cell r="AO117" t="str">
            <v>J117</v>
          </cell>
          <cell r="AP117" t="str">
            <v>EDPOC-PRT-DL166</v>
          </cell>
          <cell r="AQ117" t="str">
            <v>40176779</v>
          </cell>
          <cell r="AR117" t="str">
            <v>70000060</v>
          </cell>
          <cell r="AS117" t="str">
            <v>025.</v>
          </cell>
          <cell r="AT117" t="str">
            <v>ESCRITURARIO COMERCIAL</v>
          </cell>
          <cell r="AU117" t="str">
            <v>1</v>
          </cell>
          <cell r="AV117" t="str">
            <v>00040290</v>
          </cell>
          <cell r="AW117" t="str">
            <v>J20424420410</v>
          </cell>
          <cell r="AX117" t="str">
            <v>AN-LJPRT-LOJA PORTO</v>
          </cell>
          <cell r="AY117" t="str">
            <v>68905216</v>
          </cell>
          <cell r="AZ117" t="str">
            <v>Lj Porto</v>
          </cell>
          <cell r="BA117" t="str">
            <v>6890</v>
          </cell>
          <cell r="BB117" t="str">
            <v>EDP Outsourcing Comercial</v>
          </cell>
          <cell r="BC117" t="str">
            <v>6890</v>
          </cell>
          <cell r="BD117" t="str">
            <v>6890</v>
          </cell>
          <cell r="BE117" t="str">
            <v>2800</v>
          </cell>
          <cell r="BF117" t="str">
            <v>6890</v>
          </cell>
          <cell r="BG117" t="str">
            <v>EDP Outsourcing Comercial,SA</v>
          </cell>
          <cell r="BH117" t="str">
            <v>1010</v>
          </cell>
          <cell r="BI117">
            <v>1160</v>
          </cell>
          <cell r="BJ117" t="str">
            <v>10</v>
          </cell>
          <cell r="BK117">
            <v>18</v>
          </cell>
          <cell r="BL117">
            <v>181.98</v>
          </cell>
          <cell r="BM117" t="str">
            <v>NÍVEL 5</v>
          </cell>
          <cell r="BN117" t="str">
            <v>01</v>
          </cell>
          <cell r="BO117" t="str">
            <v>07</v>
          </cell>
          <cell r="BP117" t="str">
            <v>20040101</v>
          </cell>
          <cell r="BQ117" t="str">
            <v>21</v>
          </cell>
          <cell r="BR117" t="str">
            <v>EVOLUCAO AUTOMATICA</v>
          </cell>
          <cell r="BS117" t="str">
            <v>20050101</v>
          </cell>
          <cell r="BW117">
            <v>0</v>
          </cell>
          <cell r="BX117">
            <v>0</v>
          </cell>
          <cell r="BY117">
            <v>0</v>
          </cell>
          <cell r="BZ117">
            <v>0</v>
          </cell>
          <cell r="CA117">
            <v>0</v>
          </cell>
          <cell r="CC117">
            <v>0</v>
          </cell>
          <cell r="CG117">
            <v>0</v>
          </cell>
          <cell r="CK117">
            <v>0</v>
          </cell>
          <cell r="CO117">
            <v>0</v>
          </cell>
          <cell r="CT117">
            <v>0</v>
          </cell>
          <cell r="CU117">
            <v>0</v>
          </cell>
          <cell r="CV117">
            <v>0</v>
          </cell>
          <cell r="CW117">
            <v>0</v>
          </cell>
          <cell r="CX117">
            <v>1</v>
          </cell>
          <cell r="CY117" t="str">
            <v>6010</v>
          </cell>
          <cell r="CZ117">
            <v>39.54</v>
          </cell>
          <cell r="DC117">
            <v>0</v>
          </cell>
          <cell r="DF117">
            <v>0</v>
          </cell>
          <cell r="DI117">
            <v>0</v>
          </cell>
          <cell r="DK117">
            <v>0</v>
          </cell>
          <cell r="DL117">
            <v>0</v>
          </cell>
          <cell r="DN117" t="str">
            <v>11D13</v>
          </cell>
          <cell r="DO117" t="str">
            <v>FixoTInt-"Lojas"2002</v>
          </cell>
          <cell r="DP117">
            <v>9</v>
          </cell>
          <cell r="DQ117">
            <v>100</v>
          </cell>
          <cell r="DR117" t="str">
            <v>PT01</v>
          </cell>
          <cell r="DT117" t="str">
            <v>00350748</v>
          </cell>
          <cell r="DU117" t="str">
            <v>CAIXA GERAL DE DEPOSITOS, SA</v>
          </cell>
        </row>
        <row r="118">
          <cell r="A118" t="str">
            <v>321788</v>
          </cell>
          <cell r="B118" t="str">
            <v>Rui Manuel Pereira Jesus</v>
          </cell>
          <cell r="C118" t="str">
            <v>1988</v>
          </cell>
          <cell r="D118">
            <v>17</v>
          </cell>
          <cell r="E118">
            <v>17</v>
          </cell>
          <cell r="F118" t="str">
            <v>19670119</v>
          </cell>
          <cell r="G118" t="str">
            <v>38</v>
          </cell>
          <cell r="H118" t="str">
            <v>1</v>
          </cell>
          <cell r="I118" t="str">
            <v>Casado</v>
          </cell>
          <cell r="J118" t="str">
            <v>masculino</v>
          </cell>
          <cell r="K118">
            <v>1</v>
          </cell>
          <cell r="L118" t="str">
            <v>R Ranha 544 2 Dt Nascente</v>
          </cell>
          <cell r="M118" t="str">
            <v>4435-000</v>
          </cell>
          <cell r="N118" t="str">
            <v>RIO TINTO</v>
          </cell>
          <cell r="O118" t="str">
            <v>00241132</v>
          </cell>
          <cell r="P118" t="str">
            <v>CURSO COMPLEMENTAR DOS LICEUS</v>
          </cell>
          <cell r="R118" t="str">
            <v>7812132</v>
          </cell>
          <cell r="S118" t="str">
            <v>20010717</v>
          </cell>
          <cell r="T118" t="str">
            <v>LISBOA</v>
          </cell>
          <cell r="U118" t="str">
            <v>9800</v>
          </cell>
          <cell r="V118" t="str">
            <v>SIND TRAB IND ELéCT NORTE</v>
          </cell>
          <cell r="W118" t="str">
            <v>183756185</v>
          </cell>
          <cell r="X118" t="str">
            <v>1783</v>
          </cell>
          <cell r="Y118" t="str">
            <v>0.0</v>
          </cell>
          <cell r="Z118">
            <v>2</v>
          </cell>
          <cell r="AA118" t="str">
            <v>00</v>
          </cell>
          <cell r="AC118" t="str">
            <v>X</v>
          </cell>
          <cell r="AD118" t="str">
            <v>100</v>
          </cell>
          <cell r="AE118" t="str">
            <v>11260059293</v>
          </cell>
          <cell r="AF118" t="str">
            <v>02</v>
          </cell>
          <cell r="AG118" t="str">
            <v>19880501</v>
          </cell>
          <cell r="AH118" t="str">
            <v>DT.Adm.Corr.Antiguid</v>
          </cell>
          <cell r="AI118" t="str">
            <v>1</v>
          </cell>
          <cell r="AJ118" t="str">
            <v>ACTIVOS</v>
          </cell>
          <cell r="AK118" t="str">
            <v>AA</v>
          </cell>
          <cell r="AL118" t="str">
            <v>ACTIVO TEMP.INTEIRO</v>
          </cell>
          <cell r="AM118" t="str">
            <v>J100</v>
          </cell>
          <cell r="AN118" t="str">
            <v>EDPOutsourcing Comercial-N</v>
          </cell>
          <cell r="AO118" t="str">
            <v>J117</v>
          </cell>
          <cell r="AP118" t="str">
            <v>EDPOC-PRT-DL166</v>
          </cell>
          <cell r="AQ118" t="str">
            <v>40176780</v>
          </cell>
          <cell r="AR118" t="str">
            <v>70000060</v>
          </cell>
          <cell r="AS118" t="str">
            <v>025.</v>
          </cell>
          <cell r="AT118" t="str">
            <v>ESCRITURARIO COMERCIAL</v>
          </cell>
          <cell r="AU118" t="str">
            <v>1</v>
          </cell>
          <cell r="AV118" t="str">
            <v>00040290</v>
          </cell>
          <cell r="AW118" t="str">
            <v>J20424420410</v>
          </cell>
          <cell r="AX118" t="str">
            <v>AN-LJPRT-LOJA PORTO</v>
          </cell>
          <cell r="AY118" t="str">
            <v>68905216</v>
          </cell>
          <cell r="AZ118" t="str">
            <v>Lj Porto</v>
          </cell>
          <cell r="BA118" t="str">
            <v>6890</v>
          </cell>
          <cell r="BB118" t="str">
            <v>EDP Outsourcing Comercial</v>
          </cell>
          <cell r="BC118" t="str">
            <v>6890</v>
          </cell>
          <cell r="BD118" t="str">
            <v>6890</v>
          </cell>
          <cell r="BE118" t="str">
            <v>2800</v>
          </cell>
          <cell r="BF118" t="str">
            <v>6890</v>
          </cell>
          <cell r="BG118" t="str">
            <v>EDP Outsourcing Comercial,SA</v>
          </cell>
          <cell r="BH118" t="str">
            <v>1010</v>
          </cell>
          <cell r="BI118">
            <v>1160</v>
          </cell>
          <cell r="BJ118" t="str">
            <v>10</v>
          </cell>
          <cell r="BK118">
            <v>17</v>
          </cell>
          <cell r="BL118">
            <v>171.87</v>
          </cell>
          <cell r="BM118" t="str">
            <v>NÍVEL 5</v>
          </cell>
          <cell r="BN118" t="str">
            <v>01</v>
          </cell>
          <cell r="BO118" t="str">
            <v>07</v>
          </cell>
          <cell r="BP118" t="str">
            <v>20040101</v>
          </cell>
          <cell r="BQ118" t="str">
            <v>21</v>
          </cell>
          <cell r="BR118" t="str">
            <v>EVOLUCAO AUTOMATICA</v>
          </cell>
          <cell r="BS118" t="str">
            <v>20050101</v>
          </cell>
          <cell r="BW118">
            <v>0</v>
          </cell>
          <cell r="BX118">
            <v>0</v>
          </cell>
          <cell r="BY118">
            <v>0</v>
          </cell>
          <cell r="BZ118">
            <v>0</v>
          </cell>
          <cell r="CA118">
            <v>0</v>
          </cell>
          <cell r="CC118">
            <v>0</v>
          </cell>
          <cell r="CG118">
            <v>0</v>
          </cell>
          <cell r="CK118">
            <v>0</v>
          </cell>
          <cell r="CO118">
            <v>0</v>
          </cell>
          <cell r="CT118">
            <v>0</v>
          </cell>
          <cell r="CU118">
            <v>0</v>
          </cell>
          <cell r="CV118">
            <v>0</v>
          </cell>
          <cell r="CW118">
            <v>0</v>
          </cell>
          <cell r="CX118">
            <v>1</v>
          </cell>
          <cell r="CY118" t="str">
            <v>6010</v>
          </cell>
          <cell r="CZ118">
            <v>39.54</v>
          </cell>
          <cell r="DC118">
            <v>0</v>
          </cell>
          <cell r="DF118">
            <v>0</v>
          </cell>
          <cell r="DI118">
            <v>0</v>
          </cell>
          <cell r="DK118">
            <v>0</v>
          </cell>
          <cell r="DL118">
            <v>0</v>
          </cell>
          <cell r="DN118" t="str">
            <v>11D13</v>
          </cell>
          <cell r="DO118" t="str">
            <v>FixoTInt-"Lojas"2002</v>
          </cell>
          <cell r="DP118">
            <v>9</v>
          </cell>
          <cell r="DQ118">
            <v>100</v>
          </cell>
          <cell r="DR118" t="str">
            <v>PT01</v>
          </cell>
          <cell r="DT118" t="str">
            <v>00350310</v>
          </cell>
          <cell r="DU118" t="str">
            <v>CAIXA GERAL DE DEPOSITOS, SA</v>
          </cell>
        </row>
        <row r="119">
          <cell r="A119" t="str">
            <v>318698</v>
          </cell>
          <cell r="B119" t="str">
            <v>Ercilia Adelina Silva Correia Melo Passos</v>
          </cell>
          <cell r="C119" t="str">
            <v>1987</v>
          </cell>
          <cell r="D119">
            <v>18</v>
          </cell>
          <cell r="E119">
            <v>18</v>
          </cell>
          <cell r="F119" t="str">
            <v>19610510</v>
          </cell>
          <cell r="G119" t="str">
            <v>44</v>
          </cell>
          <cell r="H119" t="str">
            <v>1</v>
          </cell>
          <cell r="I119" t="str">
            <v>Casado</v>
          </cell>
          <cell r="J119" t="str">
            <v>feminino</v>
          </cell>
          <cell r="K119">
            <v>2</v>
          </cell>
          <cell r="L119" t="str">
            <v>R Marechal Saldanha 573 4 Esq</v>
          </cell>
          <cell r="M119" t="str">
            <v>4150-000</v>
          </cell>
          <cell r="N119" t="str">
            <v>PORTO</v>
          </cell>
          <cell r="O119" t="str">
            <v>00241132</v>
          </cell>
          <cell r="P119" t="str">
            <v>CURSO COMPLEMENTAR DOS LICEUS</v>
          </cell>
          <cell r="R119" t="str">
            <v>3947905</v>
          </cell>
          <cell r="S119" t="str">
            <v>19960627</v>
          </cell>
          <cell r="T119" t="str">
            <v>PORTO</v>
          </cell>
          <cell r="U119" t="str">
            <v>9804</v>
          </cell>
          <cell r="V119" t="str">
            <v>SIND ENERGIA - SINERGIA</v>
          </cell>
          <cell r="W119" t="str">
            <v>176159576</v>
          </cell>
          <cell r="X119" t="str">
            <v>3182</v>
          </cell>
          <cell r="Y119" t="str">
            <v>0.0</v>
          </cell>
          <cell r="Z119">
            <v>2</v>
          </cell>
          <cell r="AA119" t="str">
            <v>00</v>
          </cell>
          <cell r="AC119" t="str">
            <v>X</v>
          </cell>
          <cell r="AD119" t="str">
            <v>100</v>
          </cell>
          <cell r="AE119" t="str">
            <v>11321074892</v>
          </cell>
          <cell r="AF119" t="str">
            <v>02</v>
          </cell>
          <cell r="AG119" t="str">
            <v>19870801</v>
          </cell>
          <cell r="AH119" t="str">
            <v>DT.Adm.Corr.Antiguid</v>
          </cell>
          <cell r="AI119" t="str">
            <v>1</v>
          </cell>
          <cell r="AJ119" t="str">
            <v>ACTIVOS</v>
          </cell>
          <cell r="AK119" t="str">
            <v>AA</v>
          </cell>
          <cell r="AL119" t="str">
            <v>ACTIVO TEMP.INTEIRO</v>
          </cell>
          <cell r="AM119" t="str">
            <v>J100</v>
          </cell>
          <cell r="AN119" t="str">
            <v>EDPOutsourcing Comercial-N</v>
          </cell>
          <cell r="AO119" t="str">
            <v>J117</v>
          </cell>
          <cell r="AP119" t="str">
            <v>EDPOC-PRT-DL166</v>
          </cell>
          <cell r="AQ119" t="str">
            <v>40176777</v>
          </cell>
          <cell r="AR119" t="str">
            <v>70000060</v>
          </cell>
          <cell r="AS119" t="str">
            <v>025.</v>
          </cell>
          <cell r="AT119" t="str">
            <v>ESCRITURARIO COMERCIAL</v>
          </cell>
          <cell r="AU119" t="str">
            <v>1</v>
          </cell>
          <cell r="AV119" t="str">
            <v>00040290</v>
          </cell>
          <cell r="AW119" t="str">
            <v>J20424420410</v>
          </cell>
          <cell r="AX119" t="str">
            <v>AN-LJPRT-LOJA PORTO</v>
          </cell>
          <cell r="AY119" t="str">
            <v>68905216</v>
          </cell>
          <cell r="AZ119" t="str">
            <v>Lj Porto</v>
          </cell>
          <cell r="BA119" t="str">
            <v>6890</v>
          </cell>
          <cell r="BB119" t="str">
            <v>EDP Outsourcing Comercial</v>
          </cell>
          <cell r="BC119" t="str">
            <v>6890</v>
          </cell>
          <cell r="BD119" t="str">
            <v>6890</v>
          </cell>
          <cell r="BE119" t="str">
            <v>2800</v>
          </cell>
          <cell r="BF119" t="str">
            <v>6890</v>
          </cell>
          <cell r="BG119" t="str">
            <v>EDP Outsourcing Comercial,SA</v>
          </cell>
          <cell r="BH119" t="str">
            <v>1010</v>
          </cell>
          <cell r="BI119">
            <v>1160</v>
          </cell>
          <cell r="BJ119" t="str">
            <v>10</v>
          </cell>
          <cell r="BK119">
            <v>18</v>
          </cell>
          <cell r="BL119">
            <v>181.98</v>
          </cell>
          <cell r="BM119" t="str">
            <v>NÍVEL 5</v>
          </cell>
          <cell r="BN119" t="str">
            <v>02</v>
          </cell>
          <cell r="BO119" t="str">
            <v>07</v>
          </cell>
          <cell r="BP119" t="str">
            <v>20040110</v>
          </cell>
          <cell r="BQ119" t="str">
            <v>22</v>
          </cell>
          <cell r="BR119" t="str">
            <v>ACELERACAO DE CARREIRA</v>
          </cell>
          <cell r="BS119" t="str">
            <v>20050101</v>
          </cell>
          <cell r="BT119" t="str">
            <v>20030101</v>
          </cell>
          <cell r="BW119">
            <v>0</v>
          </cell>
          <cell r="BX119">
            <v>0</v>
          </cell>
          <cell r="BY119">
            <v>0</v>
          </cell>
          <cell r="BZ119">
            <v>0</v>
          </cell>
          <cell r="CA119">
            <v>0</v>
          </cell>
          <cell r="CC119">
            <v>0</v>
          </cell>
          <cell r="CG119">
            <v>0</v>
          </cell>
          <cell r="CK119">
            <v>0</v>
          </cell>
          <cell r="CO119">
            <v>0</v>
          </cell>
          <cell r="CT119">
            <v>0</v>
          </cell>
          <cell r="CU119">
            <v>0</v>
          </cell>
          <cell r="CV119">
            <v>0</v>
          </cell>
          <cell r="CW119">
            <v>0</v>
          </cell>
          <cell r="CX119">
            <v>1</v>
          </cell>
          <cell r="CY119" t="str">
            <v>6010</v>
          </cell>
          <cell r="CZ119">
            <v>39.54</v>
          </cell>
          <cell r="DC119">
            <v>0</v>
          </cell>
          <cell r="DF119">
            <v>0</v>
          </cell>
          <cell r="DI119">
            <v>0</v>
          </cell>
          <cell r="DK119">
            <v>0</v>
          </cell>
          <cell r="DL119">
            <v>0</v>
          </cell>
          <cell r="DN119" t="str">
            <v>11D13</v>
          </cell>
          <cell r="DO119" t="str">
            <v>FixoTInt-"Lojas"2002</v>
          </cell>
          <cell r="DP119">
            <v>9</v>
          </cell>
          <cell r="DQ119">
            <v>100</v>
          </cell>
          <cell r="DR119" t="str">
            <v>PT01</v>
          </cell>
          <cell r="DT119" t="str">
            <v>00350328</v>
          </cell>
          <cell r="DU119" t="str">
            <v>CAIXA GERAL DE DEPOSITOS, SA</v>
          </cell>
        </row>
        <row r="120">
          <cell r="A120" t="str">
            <v>239380</v>
          </cell>
          <cell r="B120" t="str">
            <v>Joaquim Licinio R.Moreira</v>
          </cell>
          <cell r="C120" t="str">
            <v>1981</v>
          </cell>
          <cell r="D120">
            <v>24</v>
          </cell>
          <cell r="E120">
            <v>24</v>
          </cell>
          <cell r="F120" t="str">
            <v>19660629</v>
          </cell>
          <cell r="G120" t="str">
            <v>39</v>
          </cell>
          <cell r="H120" t="str">
            <v>1</v>
          </cell>
          <cell r="I120" t="str">
            <v>Casado</v>
          </cell>
          <cell r="J120" t="str">
            <v>masculino</v>
          </cell>
          <cell r="K120">
            <v>2</v>
          </cell>
          <cell r="L120" t="str">
            <v>Lug Agrela</v>
          </cell>
          <cell r="M120" t="str">
            <v>4620-023</v>
          </cell>
          <cell r="N120" t="str">
            <v>AVELEDA LSD</v>
          </cell>
          <cell r="O120" t="str">
            <v>00241132</v>
          </cell>
          <cell r="P120" t="str">
            <v>CURSO COMPLEMENTAR DOS LICEUS</v>
          </cell>
          <cell r="R120" t="str">
            <v>7408410</v>
          </cell>
          <cell r="S120" t="str">
            <v>19990129</v>
          </cell>
          <cell r="T120" t="str">
            <v>PORTO</v>
          </cell>
          <cell r="U120" t="str">
            <v>9800</v>
          </cell>
          <cell r="V120" t="str">
            <v>SIND TRAB IND ELéCT NORTE</v>
          </cell>
          <cell r="W120" t="str">
            <v>143658336</v>
          </cell>
          <cell r="X120" t="str">
            <v>1791</v>
          </cell>
          <cell r="Y120" t="str">
            <v>0.0</v>
          </cell>
          <cell r="Z120">
            <v>2</v>
          </cell>
          <cell r="AA120" t="str">
            <v>00</v>
          </cell>
          <cell r="AC120" t="str">
            <v>X</v>
          </cell>
          <cell r="AD120" t="str">
            <v>100</v>
          </cell>
          <cell r="AE120" t="str">
            <v>11260062704</v>
          </cell>
          <cell r="AF120" t="str">
            <v>02</v>
          </cell>
          <cell r="AG120" t="str">
            <v>19810924</v>
          </cell>
          <cell r="AH120" t="str">
            <v>DT.Adm.Corr.Antiguid</v>
          </cell>
          <cell r="AI120" t="str">
            <v>1</v>
          </cell>
          <cell r="AJ120" t="str">
            <v>ACTIVOS</v>
          </cell>
          <cell r="AK120" t="str">
            <v>AA</v>
          </cell>
          <cell r="AL120" t="str">
            <v>ACTIVO TEMP.INTEIRO</v>
          </cell>
          <cell r="AM120" t="str">
            <v>J100</v>
          </cell>
          <cell r="AN120" t="str">
            <v>EDPOutsourcing Comercial-N</v>
          </cell>
          <cell r="AO120" t="str">
            <v>J117</v>
          </cell>
          <cell r="AP120" t="str">
            <v>EDPOC-PRT-DL166</v>
          </cell>
          <cell r="AQ120" t="str">
            <v>40177504</v>
          </cell>
          <cell r="AR120" t="str">
            <v>70000060</v>
          </cell>
          <cell r="AS120" t="str">
            <v>025.</v>
          </cell>
          <cell r="AT120" t="str">
            <v>ESCRITURARIO COMERCIAL</v>
          </cell>
          <cell r="AU120" t="str">
            <v>1</v>
          </cell>
          <cell r="AV120" t="str">
            <v>00040290</v>
          </cell>
          <cell r="AW120" t="str">
            <v>J20424420410</v>
          </cell>
          <cell r="AX120" t="str">
            <v>AN-LJPRT-LOJA PORTO</v>
          </cell>
          <cell r="AY120" t="str">
            <v>68905216</v>
          </cell>
          <cell r="AZ120" t="str">
            <v>Lj Porto</v>
          </cell>
          <cell r="BA120" t="str">
            <v>6890</v>
          </cell>
          <cell r="BB120" t="str">
            <v>EDP Outsourcing Comercial</v>
          </cell>
          <cell r="BC120" t="str">
            <v>6890</v>
          </cell>
          <cell r="BD120" t="str">
            <v>6890</v>
          </cell>
          <cell r="BE120" t="str">
            <v>2800</v>
          </cell>
          <cell r="BF120" t="str">
            <v>6890</v>
          </cell>
          <cell r="BG120" t="str">
            <v>EDP Outsourcing Comercial,SA</v>
          </cell>
          <cell r="BH120" t="str">
            <v>1010</v>
          </cell>
          <cell r="BI120">
            <v>1079</v>
          </cell>
          <cell r="BJ120" t="str">
            <v>09</v>
          </cell>
          <cell r="BK120">
            <v>24</v>
          </cell>
          <cell r="BL120">
            <v>242.64</v>
          </cell>
          <cell r="BM120" t="str">
            <v>NÍVEL 5</v>
          </cell>
          <cell r="BN120" t="str">
            <v>01</v>
          </cell>
          <cell r="BO120" t="str">
            <v>06</v>
          </cell>
          <cell r="BP120" t="str">
            <v>20040101</v>
          </cell>
          <cell r="BQ120" t="str">
            <v>21</v>
          </cell>
          <cell r="BR120" t="str">
            <v>EVOLUCAO AUTOMATICA</v>
          </cell>
          <cell r="BS120" t="str">
            <v>20050101</v>
          </cell>
          <cell r="BW120">
            <v>0</v>
          </cell>
          <cell r="BX120">
            <v>0</v>
          </cell>
          <cell r="BY120">
            <v>0</v>
          </cell>
          <cell r="BZ120">
            <v>0</v>
          </cell>
          <cell r="CA120">
            <v>0</v>
          </cell>
          <cell r="CC120">
            <v>0</v>
          </cell>
          <cell r="CG120">
            <v>0</v>
          </cell>
          <cell r="CK120">
            <v>0</v>
          </cell>
          <cell r="CO120">
            <v>0</v>
          </cell>
          <cell r="CT120">
            <v>0</v>
          </cell>
          <cell r="CU120">
            <v>0</v>
          </cell>
          <cell r="CV120">
            <v>0</v>
          </cell>
          <cell r="CW120">
            <v>0</v>
          </cell>
          <cell r="CX120">
            <v>1</v>
          </cell>
          <cell r="CY120" t="str">
            <v>6010</v>
          </cell>
          <cell r="CZ120">
            <v>39.54</v>
          </cell>
          <cell r="DC120">
            <v>0</v>
          </cell>
          <cell r="DF120">
            <v>0</v>
          </cell>
          <cell r="DI120">
            <v>0</v>
          </cell>
          <cell r="DK120">
            <v>0</v>
          </cell>
          <cell r="DL120">
            <v>0</v>
          </cell>
          <cell r="DN120" t="str">
            <v>11D13</v>
          </cell>
          <cell r="DO120" t="str">
            <v>FixoTInt-"Lojas"2002</v>
          </cell>
          <cell r="DP120">
            <v>9</v>
          </cell>
          <cell r="DQ120">
            <v>100</v>
          </cell>
          <cell r="DR120" t="str">
            <v>PT01</v>
          </cell>
          <cell r="DT120" t="str">
            <v>00350411</v>
          </cell>
          <cell r="DU120" t="str">
            <v>CAIXA GERAL DE DEPOSITOS, SA</v>
          </cell>
        </row>
        <row r="121">
          <cell r="A121" t="str">
            <v>308293</v>
          </cell>
          <cell r="B121" t="str">
            <v>Maria Adelina Oliveira Santos</v>
          </cell>
          <cell r="C121" t="str">
            <v>1985</v>
          </cell>
          <cell r="D121">
            <v>20</v>
          </cell>
          <cell r="E121">
            <v>20</v>
          </cell>
          <cell r="F121" t="str">
            <v>19600526</v>
          </cell>
          <cell r="G121" t="str">
            <v>45</v>
          </cell>
          <cell r="H121" t="str">
            <v>1</v>
          </cell>
          <cell r="I121" t="str">
            <v>Casado</v>
          </cell>
          <cell r="J121" t="str">
            <v>feminino</v>
          </cell>
          <cell r="K121">
            <v>2</v>
          </cell>
          <cell r="L121" t="str">
            <v>Rua das Flores, 68</v>
          </cell>
          <cell r="M121" t="str">
            <v>4585-424</v>
          </cell>
          <cell r="N121" t="str">
            <v>REBORDOSA</v>
          </cell>
          <cell r="O121" t="str">
            <v>00231023</v>
          </cell>
          <cell r="P121" t="str">
            <v>CURSO GERAL DOS LICEUS</v>
          </cell>
          <cell r="R121" t="str">
            <v>5913076</v>
          </cell>
          <cell r="S121" t="str">
            <v>19941011</v>
          </cell>
          <cell r="T121" t="str">
            <v>PORTO</v>
          </cell>
          <cell r="U121" t="str">
            <v>9803</v>
          </cell>
          <cell r="V121" t="str">
            <v>S.NAC IND ENERGIA-SINDEL</v>
          </cell>
          <cell r="W121" t="str">
            <v>156167794</v>
          </cell>
          <cell r="X121" t="str">
            <v>1848</v>
          </cell>
          <cell r="Y121" t="str">
            <v>0.0</v>
          </cell>
          <cell r="Z121">
            <v>2</v>
          </cell>
          <cell r="AA121" t="str">
            <v>00</v>
          </cell>
          <cell r="AC121" t="str">
            <v>X</v>
          </cell>
          <cell r="AD121" t="str">
            <v>100</v>
          </cell>
          <cell r="AE121" t="str">
            <v>11290635478</v>
          </cell>
          <cell r="AF121" t="str">
            <v>02</v>
          </cell>
          <cell r="AG121" t="str">
            <v>19850902</v>
          </cell>
          <cell r="AH121" t="str">
            <v>DT.Adm.Corr.Antiguid</v>
          </cell>
          <cell r="AI121" t="str">
            <v>1</v>
          </cell>
          <cell r="AJ121" t="str">
            <v>ACTIVOS</v>
          </cell>
          <cell r="AK121" t="str">
            <v>AA</v>
          </cell>
          <cell r="AL121" t="str">
            <v>ACTIVO TEMP.INTEIRO</v>
          </cell>
          <cell r="AM121" t="str">
            <v>J100</v>
          </cell>
          <cell r="AN121" t="str">
            <v>EDPOutsourcing Comercial-N</v>
          </cell>
          <cell r="AO121" t="str">
            <v>J117</v>
          </cell>
          <cell r="AP121" t="str">
            <v>EDPOC-PRT-DL166</v>
          </cell>
          <cell r="AQ121" t="str">
            <v>40177507</v>
          </cell>
          <cell r="AR121" t="str">
            <v>70000060</v>
          </cell>
          <cell r="AS121" t="str">
            <v>025.</v>
          </cell>
          <cell r="AT121" t="str">
            <v>ESCRITURARIO COMERCIAL</v>
          </cell>
          <cell r="AU121" t="str">
            <v>4</v>
          </cell>
          <cell r="AV121" t="str">
            <v>00040290</v>
          </cell>
          <cell r="AW121" t="str">
            <v>J20424420410</v>
          </cell>
          <cell r="AX121" t="str">
            <v>AN-LJPRT-LOJA PORTO</v>
          </cell>
          <cell r="AY121" t="str">
            <v>68905216</v>
          </cell>
          <cell r="AZ121" t="str">
            <v>Lj Porto</v>
          </cell>
          <cell r="BA121" t="str">
            <v>6890</v>
          </cell>
          <cell r="BB121" t="str">
            <v>EDP Outsourcing Comercial</v>
          </cell>
          <cell r="BC121" t="str">
            <v>6890</v>
          </cell>
          <cell r="BD121" t="str">
            <v>6890</v>
          </cell>
          <cell r="BE121" t="str">
            <v>2800</v>
          </cell>
          <cell r="BF121" t="str">
            <v>6890</v>
          </cell>
          <cell r="BG121" t="str">
            <v>EDP Outsourcing Comercial,SA</v>
          </cell>
          <cell r="BH121" t="str">
            <v>1010</v>
          </cell>
          <cell r="BI121">
            <v>1160</v>
          </cell>
          <cell r="BJ121" t="str">
            <v>10</v>
          </cell>
          <cell r="BK121">
            <v>20</v>
          </cell>
          <cell r="BL121">
            <v>202.2</v>
          </cell>
          <cell r="BM121" t="str">
            <v>NÍVEL 5</v>
          </cell>
          <cell r="BN121" t="str">
            <v>00</v>
          </cell>
          <cell r="BO121" t="str">
            <v>07</v>
          </cell>
          <cell r="BP121" t="str">
            <v>20050101</v>
          </cell>
          <cell r="BQ121" t="str">
            <v>21</v>
          </cell>
          <cell r="BR121" t="str">
            <v>EVOLUCAO AUTOMATICA</v>
          </cell>
          <cell r="BS121" t="str">
            <v>20050101</v>
          </cell>
          <cell r="BW121">
            <v>0</v>
          </cell>
          <cell r="BX121">
            <v>0</v>
          </cell>
          <cell r="BY121">
            <v>0</v>
          </cell>
          <cell r="BZ121">
            <v>0</v>
          </cell>
          <cell r="CA121">
            <v>0</v>
          </cell>
          <cell r="CC121">
            <v>0</v>
          </cell>
          <cell r="CG121">
            <v>0</v>
          </cell>
          <cell r="CK121">
            <v>0</v>
          </cell>
          <cell r="CO121">
            <v>0</v>
          </cell>
          <cell r="CT121">
            <v>0</v>
          </cell>
          <cell r="CU121">
            <v>0</v>
          </cell>
          <cell r="CV121">
            <v>0</v>
          </cell>
          <cell r="CW121">
            <v>0</v>
          </cell>
          <cell r="CX121">
            <v>1</v>
          </cell>
          <cell r="CY121" t="str">
            <v>6010</v>
          </cell>
          <cell r="CZ121">
            <v>39.54</v>
          </cell>
          <cell r="DC121">
            <v>0</v>
          </cell>
          <cell r="DF121">
            <v>0</v>
          </cell>
          <cell r="DI121">
            <v>0</v>
          </cell>
          <cell r="DK121">
            <v>0</v>
          </cell>
          <cell r="DL121">
            <v>0</v>
          </cell>
          <cell r="DN121" t="str">
            <v>11D13</v>
          </cell>
          <cell r="DO121" t="str">
            <v>FixoTInt-"Lojas"2002</v>
          </cell>
          <cell r="DP121">
            <v>9</v>
          </cell>
          <cell r="DQ121">
            <v>100</v>
          </cell>
          <cell r="DR121" t="str">
            <v>PT01</v>
          </cell>
          <cell r="DT121" t="str">
            <v>00350585</v>
          </cell>
          <cell r="DU121" t="str">
            <v>CAIXA GERAL DE DEPOSITOS, SA</v>
          </cell>
        </row>
        <row r="122">
          <cell r="A122" t="str">
            <v>321206</v>
          </cell>
          <cell r="B122" t="str">
            <v>Maria Ceu Maia Esteves Silva</v>
          </cell>
          <cell r="C122" t="str">
            <v>1987</v>
          </cell>
          <cell r="D122">
            <v>18</v>
          </cell>
          <cell r="E122">
            <v>18</v>
          </cell>
          <cell r="F122" t="str">
            <v>19600202</v>
          </cell>
          <cell r="G122" t="str">
            <v>45</v>
          </cell>
          <cell r="H122" t="str">
            <v>1</v>
          </cell>
          <cell r="I122" t="str">
            <v>Casado</v>
          </cell>
          <cell r="J122" t="str">
            <v>feminino</v>
          </cell>
          <cell r="K122">
            <v>1</v>
          </cell>
          <cell r="L122" t="str">
            <v>Av Republica 2280 7Dto         Mafamude</v>
          </cell>
          <cell r="M122" t="str">
            <v>4430-000</v>
          </cell>
          <cell r="N122" t="str">
            <v>VILA NOVA DE GAIA</v>
          </cell>
          <cell r="O122" t="str">
            <v>00676203</v>
          </cell>
          <cell r="P122" t="str">
            <v>CONTABILIDADE E ADMINISTRACAO</v>
          </cell>
          <cell r="R122" t="str">
            <v>3830236</v>
          </cell>
          <cell r="S122" t="str">
            <v>19911115</v>
          </cell>
          <cell r="T122" t="str">
            <v>LISBOA</v>
          </cell>
          <cell r="U122" t="str">
            <v>9800</v>
          </cell>
          <cell r="V122" t="str">
            <v>SIND TRAB IND ELéCT NORTE</v>
          </cell>
          <cell r="W122" t="str">
            <v>142834947</v>
          </cell>
          <cell r="X122" t="str">
            <v>3964</v>
          </cell>
          <cell r="Y122" t="str">
            <v>0.0</v>
          </cell>
          <cell r="Z122">
            <v>1</v>
          </cell>
          <cell r="AA122" t="str">
            <v>00</v>
          </cell>
          <cell r="AC122" t="str">
            <v>X</v>
          </cell>
          <cell r="AD122" t="str">
            <v>100</v>
          </cell>
          <cell r="AE122" t="str">
            <v>10751204502</v>
          </cell>
          <cell r="AF122" t="str">
            <v>02</v>
          </cell>
          <cell r="AG122" t="str">
            <v>19870801</v>
          </cell>
          <cell r="AH122" t="str">
            <v>DT.Adm.Corr.Antiguid</v>
          </cell>
          <cell r="AI122" t="str">
            <v>1</v>
          </cell>
          <cell r="AJ122" t="str">
            <v>ACTIVOS</v>
          </cell>
          <cell r="AK122" t="str">
            <v>AA</v>
          </cell>
          <cell r="AL122" t="str">
            <v>ACTIVO TEMP.INTEIRO</v>
          </cell>
          <cell r="AM122" t="str">
            <v>J100</v>
          </cell>
          <cell r="AN122" t="str">
            <v>EDPOutsourcing Comercial-N</v>
          </cell>
          <cell r="AO122" t="str">
            <v>J117</v>
          </cell>
          <cell r="AP122" t="str">
            <v>EDPOC-PRT-DL166</v>
          </cell>
          <cell r="AQ122" t="str">
            <v>40176778</v>
          </cell>
          <cell r="AR122" t="str">
            <v>70000060</v>
          </cell>
          <cell r="AS122" t="str">
            <v>025.</v>
          </cell>
          <cell r="AT122" t="str">
            <v>ESCRITURARIO COMERCIAL</v>
          </cell>
          <cell r="AU122" t="str">
            <v>1</v>
          </cell>
          <cell r="AV122" t="str">
            <v>00040290</v>
          </cell>
          <cell r="AW122" t="str">
            <v>J20424420410</v>
          </cell>
          <cell r="AX122" t="str">
            <v>AN-LJPRT-LOJA PORTO</v>
          </cell>
          <cell r="AY122" t="str">
            <v>68905216</v>
          </cell>
          <cell r="AZ122" t="str">
            <v>Lj Porto</v>
          </cell>
          <cell r="BA122" t="str">
            <v>6890</v>
          </cell>
          <cell r="BB122" t="str">
            <v>EDP Outsourcing Comercial</v>
          </cell>
          <cell r="BC122" t="str">
            <v>6890</v>
          </cell>
          <cell r="BD122" t="str">
            <v>6890</v>
          </cell>
          <cell r="BE122" t="str">
            <v>2800</v>
          </cell>
          <cell r="BF122" t="str">
            <v>6890</v>
          </cell>
          <cell r="BG122" t="str">
            <v>EDP Outsourcing Comercial,SA</v>
          </cell>
          <cell r="BH122" t="str">
            <v>1010</v>
          </cell>
          <cell r="BI122">
            <v>1079</v>
          </cell>
          <cell r="BJ122" t="str">
            <v>09</v>
          </cell>
          <cell r="BK122">
            <v>18</v>
          </cell>
          <cell r="BL122">
            <v>181.98</v>
          </cell>
          <cell r="BM122" t="str">
            <v>NÍVEL 5</v>
          </cell>
          <cell r="BN122" t="str">
            <v>02</v>
          </cell>
          <cell r="BO122" t="str">
            <v>06</v>
          </cell>
          <cell r="BP122" t="str">
            <v>20030101</v>
          </cell>
          <cell r="BQ122" t="str">
            <v>21</v>
          </cell>
          <cell r="BR122" t="str">
            <v>EVOLUCAO AUTOMATICA</v>
          </cell>
          <cell r="BS122" t="str">
            <v>20050101</v>
          </cell>
          <cell r="BW122">
            <v>0</v>
          </cell>
          <cell r="BX122">
            <v>0</v>
          </cell>
          <cell r="BY122">
            <v>0</v>
          </cell>
          <cell r="BZ122">
            <v>0</v>
          </cell>
          <cell r="CA122">
            <v>0</v>
          </cell>
          <cell r="CC122">
            <v>0</v>
          </cell>
          <cell r="CG122">
            <v>0</v>
          </cell>
          <cell r="CK122">
            <v>0</v>
          </cell>
          <cell r="CO122">
            <v>0</v>
          </cell>
          <cell r="CT122">
            <v>0</v>
          </cell>
          <cell r="CU122">
            <v>0</v>
          </cell>
          <cell r="CV122">
            <v>0</v>
          </cell>
          <cell r="CW122">
            <v>0</v>
          </cell>
          <cell r="CX122">
            <v>1</v>
          </cell>
          <cell r="CY122" t="str">
            <v>6010</v>
          </cell>
          <cell r="CZ122">
            <v>39.54</v>
          </cell>
          <cell r="DC122">
            <v>0</v>
          </cell>
          <cell r="DF122">
            <v>0</v>
          </cell>
          <cell r="DI122">
            <v>0</v>
          </cell>
          <cell r="DK122">
            <v>0</v>
          </cell>
          <cell r="DL122">
            <v>0</v>
          </cell>
          <cell r="DN122" t="str">
            <v>11D13</v>
          </cell>
          <cell r="DO122" t="str">
            <v>FixoTInt-"Lojas"2002</v>
          </cell>
          <cell r="DP122">
            <v>9</v>
          </cell>
          <cell r="DQ122">
            <v>100</v>
          </cell>
          <cell r="DR122" t="str">
            <v>PT01</v>
          </cell>
          <cell r="DT122" t="str">
            <v>00350124</v>
          </cell>
          <cell r="DU122" t="str">
            <v>CAIXA GERAL DE DEPOSITOS, SA</v>
          </cell>
        </row>
        <row r="123">
          <cell r="A123" t="str">
            <v>318515</v>
          </cell>
          <cell r="B123" t="str">
            <v>Constantino Jose Vieira Rebelo Valente</v>
          </cell>
          <cell r="C123" t="str">
            <v>1986</v>
          </cell>
          <cell r="D123">
            <v>19</v>
          </cell>
          <cell r="E123">
            <v>19</v>
          </cell>
          <cell r="F123" t="str">
            <v>19611216</v>
          </cell>
          <cell r="G123" t="str">
            <v>43</v>
          </cell>
          <cell r="H123" t="str">
            <v>1</v>
          </cell>
          <cell r="I123" t="str">
            <v>Casado</v>
          </cell>
          <cell r="J123" t="str">
            <v>masculino</v>
          </cell>
          <cell r="K123">
            <v>2</v>
          </cell>
          <cell r="L123" t="str">
            <v>R Jardim 477 4 Dt Fr</v>
          </cell>
          <cell r="M123" t="str">
            <v>4405-000</v>
          </cell>
          <cell r="N123" t="str">
            <v>VALADARES</v>
          </cell>
          <cell r="O123" t="str">
            <v>00241001</v>
          </cell>
          <cell r="P123" t="str">
            <v>CURSO COMPLEMENTAR LICEAL</v>
          </cell>
          <cell r="R123" t="str">
            <v>5814694</v>
          </cell>
          <cell r="S123" t="str">
            <v>19880405</v>
          </cell>
          <cell r="T123" t="str">
            <v>LISBOA</v>
          </cell>
          <cell r="U123" t="str">
            <v>9804</v>
          </cell>
          <cell r="V123" t="str">
            <v>SIND ENERGIA - SINERGIA</v>
          </cell>
          <cell r="W123" t="str">
            <v>162256582</v>
          </cell>
          <cell r="X123" t="str">
            <v>3204</v>
          </cell>
          <cell r="Y123" t="str">
            <v>0.0</v>
          </cell>
          <cell r="Z123">
            <v>2</v>
          </cell>
          <cell r="AA123" t="str">
            <v>00</v>
          </cell>
          <cell r="AC123" t="str">
            <v>X</v>
          </cell>
          <cell r="AD123" t="str">
            <v>100</v>
          </cell>
          <cell r="AE123" t="str">
            <v>11320315297</v>
          </cell>
          <cell r="AF123" t="str">
            <v>02</v>
          </cell>
          <cell r="AG123" t="str">
            <v>19861129</v>
          </cell>
          <cell r="AH123" t="str">
            <v>DT.Adm.Corr.Antiguid</v>
          </cell>
          <cell r="AI123" t="str">
            <v>1</v>
          </cell>
          <cell r="AJ123" t="str">
            <v>ACTIVOS</v>
          </cell>
          <cell r="AK123" t="str">
            <v>AA</v>
          </cell>
          <cell r="AL123" t="str">
            <v>ACTIVO TEMP.INTEIRO</v>
          </cell>
          <cell r="AM123" t="str">
            <v>J100</v>
          </cell>
          <cell r="AN123" t="str">
            <v>EDPOutsourcing Comercial-N</v>
          </cell>
          <cell r="AO123" t="str">
            <v>J117</v>
          </cell>
          <cell r="AP123" t="str">
            <v>EDPOC-PRT-DL166</v>
          </cell>
          <cell r="AQ123" t="str">
            <v>40177503</v>
          </cell>
          <cell r="AR123" t="str">
            <v>70000022</v>
          </cell>
          <cell r="AS123" t="str">
            <v>014.</v>
          </cell>
          <cell r="AT123" t="str">
            <v>TECNICO COMERCIAL</v>
          </cell>
          <cell r="AU123" t="str">
            <v>1</v>
          </cell>
          <cell r="AV123" t="str">
            <v>00040290</v>
          </cell>
          <cell r="AW123" t="str">
            <v>J20424420410</v>
          </cell>
          <cell r="AX123" t="str">
            <v>AN-LJPRT-LOJA PORTO</v>
          </cell>
          <cell r="AY123" t="str">
            <v>68905216</v>
          </cell>
          <cell r="AZ123" t="str">
            <v>Lj Porto</v>
          </cell>
          <cell r="BA123" t="str">
            <v>6890</v>
          </cell>
          <cell r="BB123" t="str">
            <v>EDP Outsourcing Comercial</v>
          </cell>
          <cell r="BC123" t="str">
            <v>6890</v>
          </cell>
          <cell r="BD123" t="str">
            <v>6890</v>
          </cell>
          <cell r="BE123" t="str">
            <v>2800</v>
          </cell>
          <cell r="BF123" t="str">
            <v>6890</v>
          </cell>
          <cell r="BG123" t="str">
            <v>EDP Outsourcing Comercial,SA</v>
          </cell>
          <cell r="BH123" t="str">
            <v>1010</v>
          </cell>
          <cell r="BI123">
            <v>1160</v>
          </cell>
          <cell r="BJ123" t="str">
            <v>10</v>
          </cell>
          <cell r="BK123">
            <v>19</v>
          </cell>
          <cell r="BL123">
            <v>192.09</v>
          </cell>
          <cell r="BM123" t="str">
            <v>NÍVEL 4</v>
          </cell>
          <cell r="BN123" t="str">
            <v>01</v>
          </cell>
          <cell r="BO123" t="str">
            <v>04</v>
          </cell>
          <cell r="BP123" t="str">
            <v>20040110</v>
          </cell>
          <cell r="BQ123" t="str">
            <v>33</v>
          </cell>
          <cell r="BR123" t="str">
            <v>NOMEACAO</v>
          </cell>
          <cell r="BS123" t="str">
            <v>20050101</v>
          </cell>
          <cell r="BT123" t="str">
            <v>20040101</v>
          </cell>
          <cell r="BW123">
            <v>0</v>
          </cell>
          <cell r="BX123">
            <v>0</v>
          </cell>
          <cell r="BY123">
            <v>0</v>
          </cell>
          <cell r="BZ123">
            <v>0</v>
          </cell>
          <cell r="CA123">
            <v>0</v>
          </cell>
          <cell r="CC123">
            <v>0</v>
          </cell>
          <cell r="CG123">
            <v>0</v>
          </cell>
          <cell r="CK123">
            <v>0</v>
          </cell>
          <cell r="CO123">
            <v>0</v>
          </cell>
          <cell r="CT123">
            <v>0</v>
          </cell>
          <cell r="CU123">
            <v>0</v>
          </cell>
          <cell r="CV123">
            <v>0</v>
          </cell>
          <cell r="CW123">
            <v>0</v>
          </cell>
          <cell r="CX123">
            <v>1</v>
          </cell>
          <cell r="CY123" t="str">
            <v>6010</v>
          </cell>
          <cell r="CZ123">
            <v>39.54</v>
          </cell>
          <cell r="DC123">
            <v>0</v>
          </cell>
          <cell r="DF123">
            <v>0</v>
          </cell>
          <cell r="DI123">
            <v>0</v>
          </cell>
          <cell r="DK123">
            <v>0</v>
          </cell>
          <cell r="DL123">
            <v>0</v>
          </cell>
          <cell r="DN123" t="str">
            <v>11D13</v>
          </cell>
          <cell r="DO123" t="str">
            <v>FixoTInt-"Lojas"2002</v>
          </cell>
          <cell r="DP123">
            <v>9</v>
          </cell>
          <cell r="DQ123">
            <v>100</v>
          </cell>
          <cell r="DR123" t="str">
            <v>PT01</v>
          </cell>
          <cell r="DT123" t="str">
            <v>00330000</v>
          </cell>
          <cell r="DU123" t="str">
            <v>BANCO COMERCIAL PORTUGUES, SA</v>
          </cell>
        </row>
        <row r="124">
          <cell r="A124" t="str">
            <v>290130</v>
          </cell>
          <cell r="B124" t="str">
            <v>Jose Antonio Albuquerque Santos Castelo</v>
          </cell>
          <cell r="C124" t="str">
            <v>1979</v>
          </cell>
          <cell r="D124">
            <v>26</v>
          </cell>
          <cell r="E124">
            <v>26</v>
          </cell>
          <cell r="F124" t="str">
            <v>19570511</v>
          </cell>
          <cell r="G124" t="str">
            <v>48</v>
          </cell>
          <cell r="H124" t="str">
            <v>1</v>
          </cell>
          <cell r="I124" t="str">
            <v>Casado</v>
          </cell>
          <cell r="J124" t="str">
            <v>masculino</v>
          </cell>
          <cell r="K124">
            <v>2</v>
          </cell>
          <cell r="L124" t="str">
            <v>R 25 de Abril, 167 -Vilar de Andorinho</v>
          </cell>
          <cell r="M124" t="str">
            <v>4430-570</v>
          </cell>
          <cell r="N124" t="str">
            <v>VILA NOVA DE GAIA</v>
          </cell>
          <cell r="O124" t="str">
            <v>00241132</v>
          </cell>
          <cell r="P124" t="str">
            <v>CURSO COMPLEMENTAR DOS LICEUS</v>
          </cell>
          <cell r="R124" t="str">
            <v>3571610</v>
          </cell>
          <cell r="S124" t="str">
            <v>20000417</v>
          </cell>
          <cell r="T124" t="str">
            <v>LISBOA</v>
          </cell>
          <cell r="U124" t="str">
            <v>9804</v>
          </cell>
          <cell r="V124" t="str">
            <v>SIND ENERGIA - SINERGIA</v>
          </cell>
          <cell r="W124" t="str">
            <v>156427184</v>
          </cell>
          <cell r="X124" t="str">
            <v>3964</v>
          </cell>
          <cell r="Y124" t="str">
            <v>0.0</v>
          </cell>
          <cell r="Z124">
            <v>2</v>
          </cell>
          <cell r="AA124" t="str">
            <v>00</v>
          </cell>
          <cell r="AD124" t="str">
            <v>100</v>
          </cell>
          <cell r="AE124" t="str">
            <v>11320832099</v>
          </cell>
          <cell r="AF124" t="str">
            <v>02</v>
          </cell>
          <cell r="AG124" t="str">
            <v>19790722</v>
          </cell>
          <cell r="AH124" t="str">
            <v>DT.Adm.Corr.Antiguid</v>
          </cell>
          <cell r="AI124" t="str">
            <v>1</v>
          </cell>
          <cell r="AJ124" t="str">
            <v>ACTIVOS</v>
          </cell>
          <cell r="AK124" t="str">
            <v>AA</v>
          </cell>
          <cell r="AL124" t="str">
            <v>ACTIVO TEMP.INTEIRO</v>
          </cell>
          <cell r="AM124" t="str">
            <v>J100</v>
          </cell>
          <cell r="AN124" t="str">
            <v>EDPOutsourcing Comercial-N</v>
          </cell>
          <cell r="AO124" t="str">
            <v>J118</v>
          </cell>
          <cell r="AP124" t="str">
            <v>EDPOC-V N GAIA</v>
          </cell>
          <cell r="AQ124" t="str">
            <v>40177459</v>
          </cell>
          <cell r="AR124" t="str">
            <v>70000045</v>
          </cell>
          <cell r="AS124" t="str">
            <v>01S3</v>
          </cell>
          <cell r="AT124" t="str">
            <v>CHEFIA SECCAO ESCALAO III</v>
          </cell>
          <cell r="AU124" t="str">
            <v>4</v>
          </cell>
          <cell r="AV124" t="str">
            <v>00040187</v>
          </cell>
          <cell r="AW124" t="str">
            <v>J20424540110</v>
          </cell>
          <cell r="AX124" t="str">
            <v>AN-LJVNG-CH-CHEFIA</v>
          </cell>
          <cell r="AY124" t="str">
            <v>68905222</v>
          </cell>
          <cell r="AZ124" t="str">
            <v>Lj V.N.Gaia</v>
          </cell>
          <cell r="BA124" t="str">
            <v>6890</v>
          </cell>
          <cell r="BB124" t="str">
            <v>EDP Outsourcing Comercial</v>
          </cell>
          <cell r="BC124" t="str">
            <v>6890</v>
          </cell>
          <cell r="BD124" t="str">
            <v>6890</v>
          </cell>
          <cell r="BE124" t="str">
            <v>2800</v>
          </cell>
          <cell r="BF124" t="str">
            <v>6890</v>
          </cell>
          <cell r="BG124" t="str">
            <v>EDP Outsourcing Comercial,SA</v>
          </cell>
          <cell r="BH124" t="str">
            <v>1010</v>
          </cell>
          <cell r="BI124">
            <v>1799</v>
          </cell>
          <cell r="BJ124" t="str">
            <v>17</v>
          </cell>
          <cell r="BK124">
            <v>26</v>
          </cell>
          <cell r="BL124">
            <v>262.86</v>
          </cell>
          <cell r="BM124" t="str">
            <v>C SECÇ3</v>
          </cell>
          <cell r="BN124" t="str">
            <v>02</v>
          </cell>
          <cell r="BO124" t="str">
            <v>I</v>
          </cell>
          <cell r="BP124" t="str">
            <v>20030101</v>
          </cell>
          <cell r="BQ124" t="str">
            <v>21</v>
          </cell>
          <cell r="BR124" t="str">
            <v>EVOLUCAO AUTOMATICA</v>
          </cell>
          <cell r="BS124" t="str">
            <v>20050101</v>
          </cell>
          <cell r="BW124">
            <v>0</v>
          </cell>
          <cell r="BX124">
            <v>0</v>
          </cell>
          <cell r="BY124">
            <v>0</v>
          </cell>
          <cell r="BZ124">
            <v>0</v>
          </cell>
          <cell r="CA124">
            <v>0</v>
          </cell>
          <cell r="CC124">
            <v>0</v>
          </cell>
          <cell r="CG124">
            <v>0</v>
          </cell>
          <cell r="CK124">
            <v>0</v>
          </cell>
          <cell r="CO124">
            <v>0</v>
          </cell>
          <cell r="CT124">
            <v>0</v>
          </cell>
          <cell r="CU124">
            <v>0</v>
          </cell>
          <cell r="CV124">
            <v>0</v>
          </cell>
          <cell r="CW124">
            <v>0</v>
          </cell>
          <cell r="CX124">
            <v>0</v>
          </cell>
          <cell r="CZ124">
            <v>0</v>
          </cell>
          <cell r="DC124">
            <v>0</v>
          </cell>
          <cell r="DF124">
            <v>0</v>
          </cell>
          <cell r="DI124">
            <v>0</v>
          </cell>
          <cell r="DK124">
            <v>0</v>
          </cell>
          <cell r="DL124">
            <v>0</v>
          </cell>
          <cell r="DN124" t="str">
            <v>11D13</v>
          </cell>
          <cell r="DO124" t="str">
            <v>FixoTInt-"Lojas"2002</v>
          </cell>
          <cell r="DP124">
            <v>2</v>
          </cell>
          <cell r="DQ124">
            <v>100</v>
          </cell>
          <cell r="DR124" t="str">
            <v>PT01</v>
          </cell>
          <cell r="DT124" t="str">
            <v>00350888</v>
          </cell>
          <cell r="DU124" t="str">
            <v>CAIXA GERAL DE DEPOSITOS, SA</v>
          </cell>
        </row>
        <row r="125">
          <cell r="A125" t="str">
            <v>290335</v>
          </cell>
          <cell r="B125" t="str">
            <v>Jose Marcelino Moreira Carvalho</v>
          </cell>
          <cell r="C125" t="str">
            <v>1980</v>
          </cell>
          <cell r="D125">
            <v>25</v>
          </cell>
          <cell r="E125">
            <v>25</v>
          </cell>
          <cell r="F125" t="str">
            <v>19581208</v>
          </cell>
          <cell r="G125" t="str">
            <v>46</v>
          </cell>
          <cell r="H125" t="str">
            <v>1</v>
          </cell>
          <cell r="I125" t="str">
            <v>Casado</v>
          </cell>
          <cell r="J125" t="str">
            <v>masculino</v>
          </cell>
          <cell r="K125">
            <v>1</v>
          </cell>
          <cell r="L125" t="str">
            <v>R Joaquim Moreira Pacheco,27- 1ºD-Tr</v>
          </cell>
          <cell r="M125" t="str">
            <v>4440-666</v>
          </cell>
          <cell r="N125" t="str">
            <v>VALONGO</v>
          </cell>
          <cell r="O125" t="str">
            <v>00231023</v>
          </cell>
          <cell r="P125" t="str">
            <v>CURSO GERAL DOS LICEUS</v>
          </cell>
          <cell r="R125" t="str">
            <v>3704977</v>
          </cell>
          <cell r="S125" t="str">
            <v>20001023</v>
          </cell>
          <cell r="T125" t="str">
            <v>PORTO</v>
          </cell>
          <cell r="U125" t="str">
            <v>9803</v>
          </cell>
          <cell r="V125" t="str">
            <v>S.NAC IND ENERGIA-SINDEL</v>
          </cell>
          <cell r="W125" t="str">
            <v>168675250</v>
          </cell>
          <cell r="X125" t="str">
            <v>1899</v>
          </cell>
          <cell r="Y125" t="str">
            <v>0.0</v>
          </cell>
          <cell r="Z125">
            <v>1</v>
          </cell>
          <cell r="AA125" t="str">
            <v>00</v>
          </cell>
          <cell r="AD125" t="str">
            <v>100</v>
          </cell>
          <cell r="AE125" t="str">
            <v>11320829813</v>
          </cell>
          <cell r="AF125" t="str">
            <v>02</v>
          </cell>
          <cell r="AG125" t="str">
            <v>19800827</v>
          </cell>
          <cell r="AH125" t="str">
            <v>DT.Adm.Corr.Antiguid</v>
          </cell>
          <cell r="AI125" t="str">
            <v>1</v>
          </cell>
          <cell r="AJ125" t="str">
            <v>ACTIVOS</v>
          </cell>
          <cell r="AK125" t="str">
            <v>AA</v>
          </cell>
          <cell r="AL125" t="str">
            <v>ACTIVO TEMP.INTEIRO</v>
          </cell>
          <cell r="AM125" t="str">
            <v>J100</v>
          </cell>
          <cell r="AN125" t="str">
            <v>EDPOutsourcing Comercial-N</v>
          </cell>
          <cell r="AO125" t="str">
            <v>J118</v>
          </cell>
          <cell r="AP125" t="str">
            <v>EDPOC-V N GAIA</v>
          </cell>
          <cell r="AQ125" t="str">
            <v>40176787</v>
          </cell>
          <cell r="AR125" t="str">
            <v>70000060</v>
          </cell>
          <cell r="AS125" t="str">
            <v>025.</v>
          </cell>
          <cell r="AT125" t="str">
            <v>ESCRITURARIO COMERCIAL</v>
          </cell>
          <cell r="AU125" t="str">
            <v>1</v>
          </cell>
          <cell r="AV125" t="str">
            <v>00040292</v>
          </cell>
          <cell r="AW125" t="str">
            <v>J20424540410</v>
          </cell>
          <cell r="AX125" t="str">
            <v>AN-LJVNG-LOJA VN GAIA</v>
          </cell>
          <cell r="AY125" t="str">
            <v>68905222</v>
          </cell>
          <cell r="AZ125" t="str">
            <v>Lj V.N.Gaia</v>
          </cell>
          <cell r="BA125" t="str">
            <v>6890</v>
          </cell>
          <cell r="BB125" t="str">
            <v>EDP Outsourcing Comercial</v>
          </cell>
          <cell r="BC125" t="str">
            <v>6890</v>
          </cell>
          <cell r="BD125" t="str">
            <v>6890</v>
          </cell>
          <cell r="BE125" t="str">
            <v>2800</v>
          </cell>
          <cell r="BF125" t="str">
            <v>6890</v>
          </cell>
          <cell r="BG125" t="str">
            <v>EDP Outsourcing Comercial,SA</v>
          </cell>
          <cell r="BH125" t="str">
            <v>1010</v>
          </cell>
          <cell r="BI125">
            <v>1247</v>
          </cell>
          <cell r="BJ125" t="str">
            <v>11</v>
          </cell>
          <cell r="BK125">
            <v>25</v>
          </cell>
          <cell r="BL125">
            <v>252.75</v>
          </cell>
          <cell r="BM125" t="str">
            <v>NÍVEL 5</v>
          </cell>
          <cell r="BN125" t="str">
            <v>01</v>
          </cell>
          <cell r="BO125" t="str">
            <v>08</v>
          </cell>
          <cell r="BP125" t="str">
            <v>20030110</v>
          </cell>
          <cell r="BQ125" t="str">
            <v>22</v>
          </cell>
          <cell r="BR125" t="str">
            <v>ACELERACAO DE CARREIRA</v>
          </cell>
          <cell r="BS125" t="str">
            <v>20050101</v>
          </cell>
          <cell r="BW125">
            <v>0</v>
          </cell>
          <cell r="BX125">
            <v>0</v>
          </cell>
          <cell r="BY125">
            <v>0</v>
          </cell>
          <cell r="BZ125">
            <v>0</v>
          </cell>
          <cell r="CA125">
            <v>0</v>
          </cell>
          <cell r="CC125">
            <v>0</v>
          </cell>
          <cell r="CG125">
            <v>0</v>
          </cell>
          <cell r="CK125">
            <v>0</v>
          </cell>
          <cell r="CO125">
            <v>0</v>
          </cell>
          <cell r="CT125">
            <v>0</v>
          </cell>
          <cell r="CU125">
            <v>0</v>
          </cell>
          <cell r="CV125">
            <v>0</v>
          </cell>
          <cell r="CW125">
            <v>0</v>
          </cell>
          <cell r="CX125">
            <v>1</v>
          </cell>
          <cell r="CY125" t="str">
            <v>6010</v>
          </cell>
          <cell r="CZ125">
            <v>39.54</v>
          </cell>
          <cell r="DC125">
            <v>0</v>
          </cell>
          <cell r="DF125">
            <v>0</v>
          </cell>
          <cell r="DI125">
            <v>0</v>
          </cell>
          <cell r="DK125">
            <v>0</v>
          </cell>
          <cell r="DL125">
            <v>0</v>
          </cell>
          <cell r="DN125" t="str">
            <v>11D13</v>
          </cell>
          <cell r="DO125" t="str">
            <v>FixoTInt-"Lojas"2002</v>
          </cell>
          <cell r="DP125">
            <v>2</v>
          </cell>
          <cell r="DQ125">
            <v>100</v>
          </cell>
          <cell r="DR125" t="str">
            <v>PT01</v>
          </cell>
          <cell r="DT125" t="str">
            <v>00350837</v>
          </cell>
          <cell r="DU125" t="str">
            <v>CAIXA GERAL DE DEPOSITOS, SA</v>
          </cell>
        </row>
        <row r="126">
          <cell r="A126" t="str">
            <v>290025</v>
          </cell>
          <cell r="B126" t="str">
            <v>Jorge Manuel Afonso Castro</v>
          </cell>
          <cell r="C126" t="str">
            <v>1982</v>
          </cell>
          <cell r="D126">
            <v>23</v>
          </cell>
          <cell r="E126">
            <v>23</v>
          </cell>
          <cell r="F126" t="str">
            <v>19620112</v>
          </cell>
          <cell r="G126" t="str">
            <v>43</v>
          </cell>
          <cell r="H126" t="str">
            <v>0</v>
          </cell>
          <cell r="I126" t="str">
            <v>Solt.</v>
          </cell>
          <cell r="J126" t="str">
            <v>masculino</v>
          </cell>
          <cell r="K126">
            <v>0</v>
          </cell>
          <cell r="L126" t="str">
            <v>R N.Senhora do Alivio 121 R/C Perosinho</v>
          </cell>
          <cell r="M126" t="str">
            <v>4415-000</v>
          </cell>
          <cell r="N126" t="str">
            <v>CARVALHOS</v>
          </cell>
          <cell r="O126" t="str">
            <v>00241132</v>
          </cell>
          <cell r="P126" t="str">
            <v>CURSO COMPLEMENTAR DOS LICEUS</v>
          </cell>
          <cell r="R126" t="str">
            <v>5797629</v>
          </cell>
          <cell r="S126" t="str">
            <v>19890309</v>
          </cell>
          <cell r="T126" t="str">
            <v>LISBOA</v>
          </cell>
          <cell r="U126" t="str">
            <v>9803</v>
          </cell>
          <cell r="V126" t="str">
            <v>S.NAC IND ENERGIA-SINDEL</v>
          </cell>
          <cell r="W126" t="str">
            <v>150110260</v>
          </cell>
          <cell r="X126" t="str">
            <v>3581</v>
          </cell>
          <cell r="Y126" t="str">
            <v>0.0</v>
          </cell>
          <cell r="Z126">
            <v>0</v>
          </cell>
          <cell r="AA126" t="str">
            <v>00</v>
          </cell>
          <cell r="AD126" t="str">
            <v>100</v>
          </cell>
          <cell r="AE126" t="str">
            <v>10185936157</v>
          </cell>
          <cell r="AF126" t="str">
            <v>02</v>
          </cell>
          <cell r="AG126" t="str">
            <v>19820901</v>
          </cell>
          <cell r="AH126" t="str">
            <v>DT.Adm.Corr.Antiguid</v>
          </cell>
          <cell r="AI126" t="str">
            <v>1</v>
          </cell>
          <cell r="AJ126" t="str">
            <v>ACTIVOS</v>
          </cell>
          <cell r="AK126" t="str">
            <v>AA</v>
          </cell>
          <cell r="AL126" t="str">
            <v>ACTIVO TEMP.INTEIRO</v>
          </cell>
          <cell r="AM126" t="str">
            <v>J100</v>
          </cell>
          <cell r="AN126" t="str">
            <v>EDPOutsourcing Comercial-N</v>
          </cell>
          <cell r="AO126" t="str">
            <v>J118</v>
          </cell>
          <cell r="AP126" t="str">
            <v>EDPOC-V N GAIA</v>
          </cell>
          <cell r="AQ126" t="str">
            <v>40176786</v>
          </cell>
          <cell r="AR126" t="str">
            <v>70000060</v>
          </cell>
          <cell r="AS126" t="str">
            <v>025.</v>
          </cell>
          <cell r="AT126" t="str">
            <v>ESCRITURARIO COMERCIAL</v>
          </cell>
          <cell r="AU126" t="str">
            <v>1</v>
          </cell>
          <cell r="AV126" t="str">
            <v>00040292</v>
          </cell>
          <cell r="AW126" t="str">
            <v>J20424540410</v>
          </cell>
          <cell r="AX126" t="str">
            <v>AN-LJVNG-LOJA VN GAIA</v>
          </cell>
          <cell r="AY126" t="str">
            <v>68905222</v>
          </cell>
          <cell r="AZ126" t="str">
            <v>Lj V.N.Gaia</v>
          </cell>
          <cell r="BA126" t="str">
            <v>6890</v>
          </cell>
          <cell r="BB126" t="str">
            <v>EDP Outsourcing Comercial</v>
          </cell>
          <cell r="BC126" t="str">
            <v>6890</v>
          </cell>
          <cell r="BD126" t="str">
            <v>6890</v>
          </cell>
          <cell r="BE126" t="str">
            <v>2800</v>
          </cell>
          <cell r="BF126" t="str">
            <v>6890</v>
          </cell>
          <cell r="BG126" t="str">
            <v>EDP Outsourcing Comercial,SA</v>
          </cell>
          <cell r="BH126" t="str">
            <v>1010</v>
          </cell>
          <cell r="BI126">
            <v>1160</v>
          </cell>
          <cell r="BJ126" t="str">
            <v>10</v>
          </cell>
          <cell r="BK126">
            <v>23</v>
          </cell>
          <cell r="BL126">
            <v>232.53</v>
          </cell>
          <cell r="BM126" t="str">
            <v>NÍVEL 5</v>
          </cell>
          <cell r="BN126" t="str">
            <v>02</v>
          </cell>
          <cell r="BO126" t="str">
            <v>07</v>
          </cell>
          <cell r="BP126" t="str">
            <v>20030101</v>
          </cell>
          <cell r="BQ126" t="str">
            <v>21</v>
          </cell>
          <cell r="BR126" t="str">
            <v>EVOLUCAO AUTOMATICA</v>
          </cell>
          <cell r="BS126" t="str">
            <v>20050101</v>
          </cell>
          <cell r="BW126">
            <v>0</v>
          </cell>
          <cell r="BX126">
            <v>0</v>
          </cell>
          <cell r="BY126">
            <v>0</v>
          </cell>
          <cell r="BZ126">
            <v>0</v>
          </cell>
          <cell r="CA126">
            <v>0</v>
          </cell>
          <cell r="CC126">
            <v>0</v>
          </cell>
          <cell r="CG126">
            <v>0</v>
          </cell>
          <cell r="CK126">
            <v>0</v>
          </cell>
          <cell r="CO126">
            <v>0</v>
          </cell>
          <cell r="CT126">
            <v>0</v>
          </cell>
          <cell r="CU126">
            <v>0</v>
          </cell>
          <cell r="CV126">
            <v>0</v>
          </cell>
          <cell r="CW126">
            <v>0</v>
          </cell>
          <cell r="CX126">
            <v>1</v>
          </cell>
          <cell r="CY126" t="str">
            <v>6010</v>
          </cell>
          <cell r="CZ126">
            <v>39.54</v>
          </cell>
          <cell r="DC126">
            <v>0</v>
          </cell>
          <cell r="DF126">
            <v>0</v>
          </cell>
          <cell r="DI126">
            <v>0</v>
          </cell>
          <cell r="DK126">
            <v>0</v>
          </cell>
          <cell r="DL126">
            <v>0</v>
          </cell>
          <cell r="DN126" t="str">
            <v>11D13</v>
          </cell>
          <cell r="DO126" t="str">
            <v>FixoTInt-"Lojas"2002</v>
          </cell>
          <cell r="DP126">
            <v>2</v>
          </cell>
          <cell r="DQ126">
            <v>100</v>
          </cell>
          <cell r="DR126" t="str">
            <v>PT01</v>
          </cell>
          <cell r="DT126" t="str">
            <v>00330000</v>
          </cell>
          <cell r="DU126" t="str">
            <v>BANCO COMERCIAL PORTUGUES, SA</v>
          </cell>
        </row>
        <row r="127">
          <cell r="A127" t="str">
            <v>289809</v>
          </cell>
          <cell r="B127" t="str">
            <v>Humberto Silva Fernandes</v>
          </cell>
          <cell r="C127" t="str">
            <v>1982</v>
          </cell>
          <cell r="D127">
            <v>23</v>
          </cell>
          <cell r="E127">
            <v>23</v>
          </cell>
          <cell r="F127" t="str">
            <v>19550606</v>
          </cell>
          <cell r="G127" t="str">
            <v>50</v>
          </cell>
          <cell r="H127" t="str">
            <v>1</v>
          </cell>
          <cell r="I127" t="str">
            <v>Casado</v>
          </cell>
          <cell r="J127" t="str">
            <v>masculino</v>
          </cell>
          <cell r="K127">
            <v>2</v>
          </cell>
          <cell r="L127" t="str">
            <v>R Antonio F Fiandor 117 4 Dt  Mafamude</v>
          </cell>
          <cell r="M127" t="str">
            <v>4430-017</v>
          </cell>
          <cell r="N127" t="str">
            <v>VILA NOVA DE GAIA</v>
          </cell>
          <cell r="O127" t="str">
            <v>00241132</v>
          </cell>
          <cell r="P127" t="str">
            <v>CURSO COMPLEMENTAR DOS LICEUS</v>
          </cell>
          <cell r="R127" t="str">
            <v>3156443</v>
          </cell>
          <cell r="S127" t="str">
            <v>19960503</v>
          </cell>
          <cell r="T127" t="str">
            <v>LISBOA</v>
          </cell>
          <cell r="U127" t="str">
            <v>9803</v>
          </cell>
          <cell r="V127" t="str">
            <v>S.NAC IND ENERGIA-SINDEL</v>
          </cell>
          <cell r="W127" t="str">
            <v>104753129</v>
          </cell>
          <cell r="X127" t="str">
            <v>3964</v>
          </cell>
          <cell r="Y127" t="str">
            <v>0.0</v>
          </cell>
          <cell r="Z127">
            <v>2</v>
          </cell>
          <cell r="AA127" t="str">
            <v>00</v>
          </cell>
          <cell r="AC127" t="str">
            <v>X</v>
          </cell>
          <cell r="AD127" t="str">
            <v>100</v>
          </cell>
          <cell r="AE127" t="str">
            <v>11095670282</v>
          </cell>
          <cell r="AF127" t="str">
            <v>02</v>
          </cell>
          <cell r="AG127" t="str">
            <v>19820901</v>
          </cell>
          <cell r="AH127" t="str">
            <v>DT.Adm.Corr.Antiguid</v>
          </cell>
          <cell r="AI127" t="str">
            <v>1</v>
          </cell>
          <cell r="AJ127" t="str">
            <v>ACTIVOS</v>
          </cell>
          <cell r="AK127" t="str">
            <v>AA</v>
          </cell>
          <cell r="AL127" t="str">
            <v>ACTIVO TEMP.INTEIRO</v>
          </cell>
          <cell r="AM127" t="str">
            <v>J100</v>
          </cell>
          <cell r="AN127" t="str">
            <v>EDPOutsourcing Comercial-N</v>
          </cell>
          <cell r="AO127" t="str">
            <v>J118</v>
          </cell>
          <cell r="AP127" t="str">
            <v>EDPOC-V N GAIA</v>
          </cell>
          <cell r="AQ127" t="str">
            <v>40176785</v>
          </cell>
          <cell r="AR127" t="str">
            <v>70000060</v>
          </cell>
          <cell r="AS127" t="str">
            <v>025.</v>
          </cell>
          <cell r="AT127" t="str">
            <v>ESCRITURARIO COMERCIAL</v>
          </cell>
          <cell r="AU127" t="str">
            <v>1</v>
          </cell>
          <cell r="AV127" t="str">
            <v>00040292</v>
          </cell>
          <cell r="AW127" t="str">
            <v>J20424540410</v>
          </cell>
          <cell r="AX127" t="str">
            <v>AN-LJVNG-LOJA VN GAIA</v>
          </cell>
          <cell r="AY127" t="str">
            <v>68905222</v>
          </cell>
          <cell r="AZ127" t="str">
            <v>Lj V.N.Gaia</v>
          </cell>
          <cell r="BA127" t="str">
            <v>6890</v>
          </cell>
          <cell r="BB127" t="str">
            <v>EDP Outsourcing Comercial</v>
          </cell>
          <cell r="BC127" t="str">
            <v>6890</v>
          </cell>
          <cell r="BD127" t="str">
            <v>6890</v>
          </cell>
          <cell r="BE127" t="str">
            <v>2800</v>
          </cell>
          <cell r="BF127" t="str">
            <v>6890</v>
          </cell>
          <cell r="BG127" t="str">
            <v>EDP Outsourcing Comercial,SA</v>
          </cell>
          <cell r="BH127" t="str">
            <v>1010</v>
          </cell>
          <cell r="BI127">
            <v>1160</v>
          </cell>
          <cell r="BJ127" t="str">
            <v>10</v>
          </cell>
          <cell r="BK127">
            <v>23</v>
          </cell>
          <cell r="BL127">
            <v>232.53</v>
          </cell>
          <cell r="BM127" t="str">
            <v>NÍVEL 5</v>
          </cell>
          <cell r="BN127" t="str">
            <v>02</v>
          </cell>
          <cell r="BO127" t="str">
            <v>07</v>
          </cell>
          <cell r="BP127" t="str">
            <v>20030101</v>
          </cell>
          <cell r="BQ127" t="str">
            <v>21</v>
          </cell>
          <cell r="BR127" t="str">
            <v>EVOLUCAO AUTOMATICA</v>
          </cell>
          <cell r="BS127" t="str">
            <v>20050101</v>
          </cell>
          <cell r="BW127">
            <v>0</v>
          </cell>
          <cell r="BX127">
            <v>0</v>
          </cell>
          <cell r="BY127">
            <v>0</v>
          </cell>
          <cell r="BZ127">
            <v>0</v>
          </cell>
          <cell r="CA127">
            <v>0</v>
          </cell>
          <cell r="CC127">
            <v>0</v>
          </cell>
          <cell r="CG127">
            <v>0</v>
          </cell>
          <cell r="CK127">
            <v>0</v>
          </cell>
          <cell r="CO127">
            <v>0</v>
          </cell>
          <cell r="CT127">
            <v>0</v>
          </cell>
          <cell r="CU127">
            <v>0</v>
          </cell>
          <cell r="CV127">
            <v>0</v>
          </cell>
          <cell r="CW127">
            <v>0</v>
          </cell>
          <cell r="CX127">
            <v>1</v>
          </cell>
          <cell r="CY127" t="str">
            <v>6010</v>
          </cell>
          <cell r="CZ127">
            <v>39.54</v>
          </cell>
          <cell r="DC127">
            <v>0</v>
          </cell>
          <cell r="DF127">
            <v>0</v>
          </cell>
          <cell r="DI127">
            <v>0</v>
          </cell>
          <cell r="DK127">
            <v>0</v>
          </cell>
          <cell r="DL127">
            <v>0</v>
          </cell>
          <cell r="DN127" t="str">
            <v>11D13</v>
          </cell>
          <cell r="DO127" t="str">
            <v>FixoTInt-"Lojas"2002</v>
          </cell>
          <cell r="DP127">
            <v>2</v>
          </cell>
          <cell r="DQ127">
            <v>100</v>
          </cell>
          <cell r="DR127" t="str">
            <v>PT01</v>
          </cell>
          <cell r="DT127" t="str">
            <v>00100000</v>
          </cell>
          <cell r="DU127" t="str">
            <v>BANCO BPI, SA</v>
          </cell>
        </row>
        <row r="128">
          <cell r="A128" t="str">
            <v>290912</v>
          </cell>
          <cell r="B128" t="str">
            <v>Marta Maria Martinho Lourenco</v>
          </cell>
          <cell r="C128" t="str">
            <v>1982</v>
          </cell>
          <cell r="D128">
            <v>23</v>
          </cell>
          <cell r="E128">
            <v>23</v>
          </cell>
          <cell r="F128" t="str">
            <v>19610917</v>
          </cell>
          <cell r="G128" t="str">
            <v>43</v>
          </cell>
          <cell r="H128" t="str">
            <v>0</v>
          </cell>
          <cell r="I128" t="str">
            <v>Solt.</v>
          </cell>
          <cell r="J128" t="str">
            <v>feminino</v>
          </cell>
          <cell r="K128">
            <v>0</v>
          </cell>
          <cell r="L128" t="str">
            <v>Av Antonio C Moreira,444-1-APARTADO 73</v>
          </cell>
          <cell r="M128" t="str">
            <v>4405-528</v>
          </cell>
          <cell r="N128" t="str">
            <v>VILA NOVA DE GAIA</v>
          </cell>
          <cell r="O128" t="str">
            <v>00243152</v>
          </cell>
          <cell r="P128" t="str">
            <v>11 ANO TEXTIL</v>
          </cell>
          <cell r="R128" t="str">
            <v>7417612</v>
          </cell>
          <cell r="S128" t="str">
            <v>19960528</v>
          </cell>
          <cell r="T128" t="str">
            <v>LISBOA</v>
          </cell>
          <cell r="U128" t="str">
            <v>9800</v>
          </cell>
          <cell r="V128" t="str">
            <v>SIND TRAB IND ELéCT NORTE</v>
          </cell>
          <cell r="W128" t="str">
            <v>130172332</v>
          </cell>
          <cell r="X128" t="str">
            <v>3204</v>
          </cell>
          <cell r="Y128" t="str">
            <v>0.0</v>
          </cell>
          <cell r="Z128">
            <v>0</v>
          </cell>
          <cell r="AA128" t="str">
            <v>00</v>
          </cell>
          <cell r="AD128" t="str">
            <v>100</v>
          </cell>
          <cell r="AE128" t="str">
            <v>11320836308</v>
          </cell>
          <cell r="AF128" t="str">
            <v>02</v>
          </cell>
          <cell r="AG128" t="str">
            <v>19820413</v>
          </cell>
          <cell r="AH128" t="str">
            <v>DT.Adm.Corr.Antiguid</v>
          </cell>
          <cell r="AI128" t="str">
            <v>1</v>
          </cell>
          <cell r="AJ128" t="str">
            <v>ACTIVOS</v>
          </cell>
          <cell r="AK128" t="str">
            <v>AA</v>
          </cell>
          <cell r="AL128" t="str">
            <v>ACTIVO TEMP.INTEIRO</v>
          </cell>
          <cell r="AM128" t="str">
            <v>J100</v>
          </cell>
          <cell r="AN128" t="str">
            <v>EDPOutsourcing Comercial-N</v>
          </cell>
          <cell r="AO128" t="str">
            <v>J118</v>
          </cell>
          <cell r="AP128" t="str">
            <v>EDPOC-V N GAIA</v>
          </cell>
          <cell r="AQ128" t="str">
            <v>40176789</v>
          </cell>
          <cell r="AR128" t="str">
            <v>70000060</v>
          </cell>
          <cell r="AS128" t="str">
            <v>025.</v>
          </cell>
          <cell r="AT128" t="str">
            <v>ESCRITURARIO COMERCIAL</v>
          </cell>
          <cell r="AU128" t="str">
            <v>4</v>
          </cell>
          <cell r="AV128" t="str">
            <v>00040292</v>
          </cell>
          <cell r="AW128" t="str">
            <v>J20424540410</v>
          </cell>
          <cell r="AX128" t="str">
            <v>AN-LJVNG-LOJA VN GAIA</v>
          </cell>
          <cell r="AY128" t="str">
            <v>68905222</v>
          </cell>
          <cell r="AZ128" t="str">
            <v>Lj V.N.Gaia</v>
          </cell>
          <cell r="BA128" t="str">
            <v>6890</v>
          </cell>
          <cell r="BB128" t="str">
            <v>EDP Outsourcing Comercial</v>
          </cell>
          <cell r="BC128" t="str">
            <v>6890</v>
          </cell>
          <cell r="BD128" t="str">
            <v>6890</v>
          </cell>
          <cell r="BE128" t="str">
            <v>2800</v>
          </cell>
          <cell r="BF128" t="str">
            <v>6890</v>
          </cell>
          <cell r="BG128" t="str">
            <v>EDP Outsourcing Comercial,SA</v>
          </cell>
          <cell r="BH128" t="str">
            <v>1010</v>
          </cell>
          <cell r="BI128">
            <v>1160</v>
          </cell>
          <cell r="BJ128" t="str">
            <v>10</v>
          </cell>
          <cell r="BK128">
            <v>23</v>
          </cell>
          <cell r="BL128">
            <v>232.53</v>
          </cell>
          <cell r="BM128" t="str">
            <v>NÍVEL 5</v>
          </cell>
          <cell r="BN128" t="str">
            <v>02</v>
          </cell>
          <cell r="BO128" t="str">
            <v>07</v>
          </cell>
          <cell r="BP128" t="str">
            <v>20030101</v>
          </cell>
          <cell r="BQ128" t="str">
            <v>21</v>
          </cell>
          <cell r="BR128" t="str">
            <v>EVOLUCAO AUTOMATICA</v>
          </cell>
          <cell r="BS128" t="str">
            <v>20050101</v>
          </cell>
          <cell r="BW128">
            <v>0</v>
          </cell>
          <cell r="BX128">
            <v>0</v>
          </cell>
          <cell r="BY128">
            <v>0</v>
          </cell>
          <cell r="BZ128">
            <v>0</v>
          </cell>
          <cell r="CA128">
            <v>0</v>
          </cell>
          <cell r="CC128">
            <v>0</v>
          </cell>
          <cell r="CG128">
            <v>0</v>
          </cell>
          <cell r="CK128">
            <v>0</v>
          </cell>
          <cell r="CO128">
            <v>0</v>
          </cell>
          <cell r="CT128">
            <v>0</v>
          </cell>
          <cell r="CU128">
            <v>0</v>
          </cell>
          <cell r="CV128">
            <v>0</v>
          </cell>
          <cell r="CW128">
            <v>0</v>
          </cell>
          <cell r="CX128">
            <v>1</v>
          </cell>
          <cell r="CY128" t="str">
            <v>6010</v>
          </cell>
          <cell r="CZ128">
            <v>39.54</v>
          </cell>
          <cell r="DC128">
            <v>0</v>
          </cell>
          <cell r="DF128">
            <v>0</v>
          </cell>
          <cell r="DI128">
            <v>0</v>
          </cell>
          <cell r="DK128">
            <v>0</v>
          </cell>
          <cell r="DL128">
            <v>0</v>
          </cell>
          <cell r="DN128" t="str">
            <v>11D13</v>
          </cell>
          <cell r="DO128" t="str">
            <v>FixoTInt-"Lojas"2002</v>
          </cell>
          <cell r="DP128">
            <v>2</v>
          </cell>
          <cell r="DQ128">
            <v>100</v>
          </cell>
          <cell r="DR128" t="str">
            <v>PT01</v>
          </cell>
          <cell r="DT128" t="str">
            <v>00100000</v>
          </cell>
          <cell r="DU128" t="str">
            <v>BANCO BPI, SA</v>
          </cell>
        </row>
        <row r="129">
          <cell r="A129" t="str">
            <v>290653</v>
          </cell>
          <cell r="B129" t="str">
            <v>Manuel Fernando Magalhães Teixeira Paulino</v>
          </cell>
          <cell r="C129" t="str">
            <v>1979</v>
          </cell>
          <cell r="D129">
            <v>26</v>
          </cell>
          <cell r="E129">
            <v>26</v>
          </cell>
          <cell r="F129" t="str">
            <v>19580425</v>
          </cell>
          <cell r="G129" t="str">
            <v>47</v>
          </cell>
          <cell r="H129" t="str">
            <v>1</v>
          </cell>
          <cell r="I129" t="str">
            <v>Casado</v>
          </cell>
          <cell r="J129" t="str">
            <v>masculino</v>
          </cell>
          <cell r="K129">
            <v>1</v>
          </cell>
          <cell r="L129" t="str">
            <v>R das Oliveiras 272 -3 Dto    Madalena</v>
          </cell>
          <cell r="M129" t="str">
            <v>4405-000</v>
          </cell>
          <cell r="N129" t="str">
            <v>VALADARES</v>
          </cell>
          <cell r="O129" t="str">
            <v>00232253</v>
          </cell>
          <cell r="P129" t="str">
            <v>CURSO GERAL DE ELECTRICIDADE</v>
          </cell>
          <cell r="R129" t="str">
            <v>3707651</v>
          </cell>
          <cell r="S129" t="str">
            <v>20020930</v>
          </cell>
          <cell r="T129" t="str">
            <v>LISBOA</v>
          </cell>
          <cell r="U129" t="str">
            <v>9803</v>
          </cell>
          <cell r="V129" t="str">
            <v>S.NAC IND ENERGIA-SINDEL</v>
          </cell>
          <cell r="W129" t="str">
            <v>157967565</v>
          </cell>
          <cell r="X129" t="str">
            <v>1910</v>
          </cell>
          <cell r="Y129" t="str">
            <v>0.0</v>
          </cell>
          <cell r="Z129">
            <v>1</v>
          </cell>
          <cell r="AA129" t="str">
            <v>00</v>
          </cell>
          <cell r="AC129" t="str">
            <v>X</v>
          </cell>
          <cell r="AD129" t="str">
            <v>100</v>
          </cell>
          <cell r="AE129" t="str">
            <v>11320844602</v>
          </cell>
          <cell r="AF129" t="str">
            <v>02</v>
          </cell>
          <cell r="AG129" t="str">
            <v>19790729</v>
          </cell>
          <cell r="AH129" t="str">
            <v>DT.Adm.Corr.Antiguid</v>
          </cell>
          <cell r="AI129" t="str">
            <v>1</v>
          </cell>
          <cell r="AJ129" t="str">
            <v>ACTIVOS</v>
          </cell>
          <cell r="AK129" t="str">
            <v>AA</v>
          </cell>
          <cell r="AL129" t="str">
            <v>ACTIVO TEMP.INTEIRO</v>
          </cell>
          <cell r="AM129" t="str">
            <v>J100</v>
          </cell>
          <cell r="AN129" t="str">
            <v>EDPOutsourcing Comercial-N</v>
          </cell>
          <cell r="AO129" t="str">
            <v>J118</v>
          </cell>
          <cell r="AP129" t="str">
            <v>EDPOC-V N GAIA</v>
          </cell>
          <cell r="AQ129" t="str">
            <v>40176788</v>
          </cell>
          <cell r="AR129" t="str">
            <v>70000060</v>
          </cell>
          <cell r="AS129" t="str">
            <v>025.</v>
          </cell>
          <cell r="AT129" t="str">
            <v>ESCRITURARIO COMERCIAL</v>
          </cell>
          <cell r="AU129" t="str">
            <v>1</v>
          </cell>
          <cell r="AV129" t="str">
            <v>00040292</v>
          </cell>
          <cell r="AW129" t="str">
            <v>J20424540410</v>
          </cell>
          <cell r="AX129" t="str">
            <v>AN-LJVNG-LOJA VN GAIA</v>
          </cell>
          <cell r="AY129" t="str">
            <v>68905222</v>
          </cell>
          <cell r="AZ129" t="str">
            <v>Lj V.N.Gaia</v>
          </cell>
          <cell r="BA129" t="str">
            <v>6890</v>
          </cell>
          <cell r="BB129" t="str">
            <v>EDP Outsourcing Comercial</v>
          </cell>
          <cell r="BC129" t="str">
            <v>6890</v>
          </cell>
          <cell r="BD129" t="str">
            <v>6890</v>
          </cell>
          <cell r="BE129" t="str">
            <v>2800</v>
          </cell>
          <cell r="BF129" t="str">
            <v>6890</v>
          </cell>
          <cell r="BG129" t="str">
            <v>EDP Outsourcing Comercial,SA</v>
          </cell>
          <cell r="BH129" t="str">
            <v>1010</v>
          </cell>
          <cell r="BI129">
            <v>1247</v>
          </cell>
          <cell r="BJ129" t="str">
            <v>11</v>
          </cell>
          <cell r="BK129">
            <v>26</v>
          </cell>
          <cell r="BL129">
            <v>262.86</v>
          </cell>
          <cell r="BM129" t="str">
            <v>NÍVEL 5</v>
          </cell>
          <cell r="BN129" t="str">
            <v>00</v>
          </cell>
          <cell r="BO129" t="str">
            <v>08</v>
          </cell>
          <cell r="BP129" t="str">
            <v>20050101</v>
          </cell>
          <cell r="BQ129" t="str">
            <v>21</v>
          </cell>
          <cell r="BR129" t="str">
            <v>EVOLUCAO AUTOMATICA</v>
          </cell>
          <cell r="BS129" t="str">
            <v>20050101</v>
          </cell>
          <cell r="BW129">
            <v>0</v>
          </cell>
          <cell r="BX129">
            <v>0</v>
          </cell>
          <cell r="BY129">
            <v>0</v>
          </cell>
          <cell r="BZ129">
            <v>0</v>
          </cell>
          <cell r="CA129">
            <v>0</v>
          </cell>
          <cell r="CC129">
            <v>0</v>
          </cell>
          <cell r="CG129">
            <v>0</v>
          </cell>
          <cell r="CK129">
            <v>0</v>
          </cell>
          <cell r="CO129">
            <v>0</v>
          </cell>
          <cell r="CT129">
            <v>0</v>
          </cell>
          <cell r="CU129">
            <v>0</v>
          </cell>
          <cell r="CV129">
            <v>0</v>
          </cell>
          <cell r="CW129">
            <v>0</v>
          </cell>
          <cell r="CX129">
            <v>1</v>
          </cell>
          <cell r="CY129" t="str">
            <v>6010</v>
          </cell>
          <cell r="CZ129">
            <v>39.54</v>
          </cell>
          <cell r="DC129">
            <v>0</v>
          </cell>
          <cell r="DF129">
            <v>0</v>
          </cell>
          <cell r="DI129">
            <v>0</v>
          </cell>
          <cell r="DK129">
            <v>0</v>
          </cell>
          <cell r="DL129">
            <v>0</v>
          </cell>
          <cell r="DN129" t="str">
            <v>11D13</v>
          </cell>
          <cell r="DO129" t="str">
            <v>FixoTInt-"Lojas"2002</v>
          </cell>
          <cell r="DP129">
            <v>2</v>
          </cell>
          <cell r="DQ129">
            <v>100</v>
          </cell>
          <cell r="DR129" t="str">
            <v>PT01</v>
          </cell>
          <cell r="DT129" t="str">
            <v>00300260</v>
          </cell>
          <cell r="DU129" t="str">
            <v>BANCO SANTANDER PORTUGAL, SA</v>
          </cell>
        </row>
        <row r="130">
          <cell r="A130" t="str">
            <v>290033</v>
          </cell>
          <cell r="B130" t="str">
            <v>Jorge Manuel Alas Pereira</v>
          </cell>
          <cell r="C130" t="str">
            <v>1983</v>
          </cell>
          <cell r="D130">
            <v>22</v>
          </cell>
          <cell r="E130">
            <v>22</v>
          </cell>
          <cell r="F130" t="str">
            <v>19620210</v>
          </cell>
          <cell r="G130" t="str">
            <v>43</v>
          </cell>
          <cell r="H130" t="str">
            <v>1</v>
          </cell>
          <cell r="I130" t="str">
            <v>Casado</v>
          </cell>
          <cell r="J130" t="str">
            <v>masculino</v>
          </cell>
          <cell r="K130">
            <v>1</v>
          </cell>
          <cell r="L130" t="str">
            <v>Urb Vila D'Este Lt 54 7 Esq Vilar de Andorinho</v>
          </cell>
          <cell r="M130" t="str">
            <v>4430-000</v>
          </cell>
          <cell r="N130" t="str">
            <v>VILA NOVA DE GAIA</v>
          </cell>
          <cell r="O130" t="str">
            <v>00233023</v>
          </cell>
          <cell r="P130" t="str">
            <v>C.GERAL UNIFICADO(9 ANO ESCOL)</v>
          </cell>
          <cell r="R130" t="str">
            <v>5787457</v>
          </cell>
          <cell r="S130" t="str">
            <v>19950320</v>
          </cell>
          <cell r="T130" t="str">
            <v>LISBOA</v>
          </cell>
          <cell r="W130" t="str">
            <v>165445653</v>
          </cell>
          <cell r="X130" t="str">
            <v>3964</v>
          </cell>
          <cell r="Y130" t="str">
            <v>0.0</v>
          </cell>
          <cell r="Z130">
            <v>1</v>
          </cell>
          <cell r="AA130" t="str">
            <v>00</v>
          </cell>
          <cell r="AD130" t="str">
            <v>100</v>
          </cell>
          <cell r="AE130" t="str">
            <v>11096701834</v>
          </cell>
          <cell r="AF130" t="str">
            <v>02</v>
          </cell>
          <cell r="AG130" t="str">
            <v>19830919</v>
          </cell>
          <cell r="AH130" t="str">
            <v>DT.Adm.Corr.Antiguid</v>
          </cell>
          <cell r="AI130" t="str">
            <v>1</v>
          </cell>
          <cell r="AJ130" t="str">
            <v>ACTIVOS</v>
          </cell>
          <cell r="AK130" t="str">
            <v>AA</v>
          </cell>
          <cell r="AL130" t="str">
            <v>ACTIVO TEMP.INTEIRO</v>
          </cell>
          <cell r="AM130" t="str">
            <v>J100</v>
          </cell>
          <cell r="AN130" t="str">
            <v>EDPOutsourcing Comercial-N</v>
          </cell>
          <cell r="AO130" t="str">
            <v>J118</v>
          </cell>
          <cell r="AP130" t="str">
            <v>EDPOC-V N GAIA</v>
          </cell>
          <cell r="AQ130" t="str">
            <v>40176784</v>
          </cell>
          <cell r="AR130" t="str">
            <v>70000022</v>
          </cell>
          <cell r="AS130" t="str">
            <v>014.</v>
          </cell>
          <cell r="AT130" t="str">
            <v>TECNICO COMERCIAL</v>
          </cell>
          <cell r="AU130" t="str">
            <v>4</v>
          </cell>
          <cell r="AV130" t="str">
            <v>00040292</v>
          </cell>
          <cell r="AW130" t="str">
            <v>J20424540410</v>
          </cell>
          <cell r="AX130" t="str">
            <v>AN-LJVNG-LOJA VN GAIA</v>
          </cell>
          <cell r="AY130" t="str">
            <v>68905222</v>
          </cell>
          <cell r="AZ130" t="str">
            <v>Lj V.N.Gaia</v>
          </cell>
          <cell r="BA130" t="str">
            <v>6890</v>
          </cell>
          <cell r="BB130" t="str">
            <v>EDP Outsourcing Comercial</v>
          </cell>
          <cell r="BC130" t="str">
            <v>6890</v>
          </cell>
          <cell r="BD130" t="str">
            <v>6890</v>
          </cell>
          <cell r="BE130" t="str">
            <v>2800</v>
          </cell>
          <cell r="BF130" t="str">
            <v>6890</v>
          </cell>
          <cell r="BG130" t="str">
            <v>EDP Outsourcing Comercial,SA</v>
          </cell>
          <cell r="BH130" t="str">
            <v>1010</v>
          </cell>
          <cell r="BI130">
            <v>1339</v>
          </cell>
          <cell r="BJ130" t="str">
            <v>12</v>
          </cell>
          <cell r="BK130">
            <v>22</v>
          </cell>
          <cell r="BL130">
            <v>222.42</v>
          </cell>
          <cell r="BM130" t="str">
            <v>NÍVEL 4</v>
          </cell>
          <cell r="BN130" t="str">
            <v>01</v>
          </cell>
          <cell r="BO130" t="str">
            <v>06</v>
          </cell>
          <cell r="BP130" t="str">
            <v>20040101</v>
          </cell>
          <cell r="BQ130" t="str">
            <v>21</v>
          </cell>
          <cell r="BR130" t="str">
            <v>EVOLUCAO AUTOMATICA</v>
          </cell>
          <cell r="BS130" t="str">
            <v>20050101</v>
          </cell>
          <cell r="BW130">
            <v>0</v>
          </cell>
          <cell r="BX130">
            <v>0</v>
          </cell>
          <cell r="BY130">
            <v>0</v>
          </cell>
          <cell r="BZ130">
            <v>0</v>
          </cell>
          <cell r="CA130">
            <v>0</v>
          </cell>
          <cell r="CC130">
            <v>0</v>
          </cell>
          <cell r="CG130">
            <v>0</v>
          </cell>
          <cell r="CK130">
            <v>0</v>
          </cell>
          <cell r="CO130">
            <v>0</v>
          </cell>
          <cell r="CT130">
            <v>0</v>
          </cell>
          <cell r="CU130">
            <v>0</v>
          </cell>
          <cell r="CV130">
            <v>0</v>
          </cell>
          <cell r="CW130">
            <v>0</v>
          </cell>
          <cell r="CX130">
            <v>1</v>
          </cell>
          <cell r="CY130" t="str">
            <v>6010</v>
          </cell>
          <cell r="CZ130">
            <v>39.54</v>
          </cell>
          <cell r="DC130">
            <v>0</v>
          </cell>
          <cell r="DF130">
            <v>0</v>
          </cell>
          <cell r="DI130">
            <v>0</v>
          </cell>
          <cell r="DK130">
            <v>0</v>
          </cell>
          <cell r="DL130">
            <v>0</v>
          </cell>
          <cell r="DN130" t="str">
            <v>11D13</v>
          </cell>
          <cell r="DO130" t="str">
            <v>FixoTInt-"Lojas"2002</v>
          </cell>
          <cell r="DP130">
            <v>2</v>
          </cell>
          <cell r="DQ130">
            <v>100</v>
          </cell>
          <cell r="DR130" t="str">
            <v>PT01</v>
          </cell>
          <cell r="DT130" t="str">
            <v>00360051</v>
          </cell>
          <cell r="DU130" t="str">
            <v>CAIXA ECONOMICA MONTEPIO GERAL</v>
          </cell>
        </row>
        <row r="131">
          <cell r="A131" t="str">
            <v>287164</v>
          </cell>
          <cell r="B131" t="str">
            <v>Antonio Luis Araujo Nova</v>
          </cell>
          <cell r="C131" t="str">
            <v>1972</v>
          </cell>
          <cell r="D131">
            <v>33</v>
          </cell>
          <cell r="E131">
            <v>33</v>
          </cell>
          <cell r="F131" t="str">
            <v>19550320</v>
          </cell>
          <cell r="G131" t="str">
            <v>50</v>
          </cell>
          <cell r="H131" t="str">
            <v>4</v>
          </cell>
          <cell r="I131" t="str">
            <v>Divorc</v>
          </cell>
          <cell r="J131" t="str">
            <v>masculino</v>
          </cell>
          <cell r="K131">
            <v>1</v>
          </cell>
          <cell r="L131" t="str">
            <v>R Casa Poveiros Rio, 657-3.Centro</v>
          </cell>
          <cell r="M131" t="str">
            <v>4490-499</v>
          </cell>
          <cell r="N131" t="str">
            <v>PÓVOA DE VARZIM</v>
          </cell>
          <cell r="O131" t="str">
            <v>00232133</v>
          </cell>
          <cell r="P131" t="str">
            <v>CURSO GERAL DO COMERCIO</v>
          </cell>
          <cell r="R131" t="str">
            <v>3162816</v>
          </cell>
          <cell r="S131" t="str">
            <v>20010426</v>
          </cell>
          <cell r="T131" t="str">
            <v>PORTO</v>
          </cell>
          <cell r="U131" t="str">
            <v>9804</v>
          </cell>
          <cell r="V131" t="str">
            <v>SIND ENERGIA - SINERGIA</v>
          </cell>
          <cell r="W131" t="str">
            <v>102272190</v>
          </cell>
          <cell r="X131" t="str">
            <v>1872</v>
          </cell>
          <cell r="Y131" t="str">
            <v>0.0</v>
          </cell>
          <cell r="Z131">
            <v>1</v>
          </cell>
          <cell r="AA131" t="str">
            <v>00</v>
          </cell>
          <cell r="AC131" t="str">
            <v>X</v>
          </cell>
          <cell r="AD131" t="str">
            <v>100</v>
          </cell>
          <cell r="AE131" t="str">
            <v>10185673505</v>
          </cell>
          <cell r="AF131" t="str">
            <v>02</v>
          </cell>
          <cell r="AG131" t="str">
            <v>19720127</v>
          </cell>
          <cell r="AH131" t="str">
            <v>DT.Adm.Corr.Antiguid</v>
          </cell>
          <cell r="AI131" t="str">
            <v>1</v>
          </cell>
          <cell r="AJ131" t="str">
            <v>ACTIVOS</v>
          </cell>
          <cell r="AK131" t="str">
            <v>AA</v>
          </cell>
          <cell r="AL131" t="str">
            <v>ACTIVO TEMP.INTEIRO</v>
          </cell>
          <cell r="AM131" t="str">
            <v>J100</v>
          </cell>
          <cell r="AN131" t="str">
            <v>EDPOutsourcing Comercial-N</v>
          </cell>
          <cell r="AO131" t="str">
            <v>J119</v>
          </cell>
          <cell r="AP131" t="str">
            <v>EDPOC-P VARZIM</v>
          </cell>
          <cell r="AQ131" t="str">
            <v>40177243</v>
          </cell>
          <cell r="AR131" t="str">
            <v>70000053</v>
          </cell>
          <cell r="AS131" t="str">
            <v>022.</v>
          </cell>
          <cell r="AT131" t="str">
            <v>ASSISTENTE GESTAO</v>
          </cell>
          <cell r="AU131" t="str">
            <v>4</v>
          </cell>
          <cell r="AV131" t="str">
            <v>00040533</v>
          </cell>
          <cell r="AW131" t="str">
            <v>J20600001210</v>
          </cell>
          <cell r="AX131" t="str">
            <v>ACCN-CONTACTOS COMERCIAIS NORTE</v>
          </cell>
          <cell r="AY131" t="str">
            <v>68908200</v>
          </cell>
          <cell r="AZ131" t="str">
            <v>GC - GA Gestão Conta</v>
          </cell>
          <cell r="BA131" t="str">
            <v>6890</v>
          </cell>
          <cell r="BB131" t="str">
            <v>EDP Outsourcing Comercial</v>
          </cell>
          <cell r="BC131" t="str">
            <v>6890</v>
          </cell>
          <cell r="BD131" t="str">
            <v>6890</v>
          </cell>
          <cell r="BE131" t="str">
            <v>2800</v>
          </cell>
          <cell r="BF131" t="str">
            <v>6890</v>
          </cell>
          <cell r="BG131" t="str">
            <v>EDP Outsourcing Comercial,SA</v>
          </cell>
          <cell r="BH131" t="str">
            <v>1010</v>
          </cell>
          <cell r="BI131">
            <v>1891</v>
          </cell>
          <cell r="BJ131" t="str">
            <v>18</v>
          </cell>
          <cell r="BK131">
            <v>33</v>
          </cell>
          <cell r="BL131">
            <v>333.63</v>
          </cell>
          <cell r="BM131" t="str">
            <v>NÍVEL 2</v>
          </cell>
          <cell r="BN131" t="str">
            <v>00</v>
          </cell>
          <cell r="BO131" t="str">
            <v>06</v>
          </cell>
          <cell r="BP131" t="str">
            <v>20040110</v>
          </cell>
          <cell r="BQ131" t="str">
            <v>22</v>
          </cell>
          <cell r="BR131" t="str">
            <v>ACELERACAO DE CARREIRA</v>
          </cell>
          <cell r="BS131" t="str">
            <v>20050101</v>
          </cell>
          <cell r="BW131">
            <v>0</v>
          </cell>
          <cell r="BX131">
            <v>0</v>
          </cell>
          <cell r="BY131">
            <v>0</v>
          </cell>
          <cell r="BZ131">
            <v>0</v>
          </cell>
          <cell r="CA131">
            <v>0</v>
          </cell>
          <cell r="CC131">
            <v>0</v>
          </cell>
          <cell r="CG131">
            <v>0</v>
          </cell>
          <cell r="CK131">
            <v>0</v>
          </cell>
          <cell r="CO131">
            <v>0</v>
          </cell>
          <cell r="CT131">
            <v>0</v>
          </cell>
          <cell r="CU131">
            <v>0</v>
          </cell>
          <cell r="CV131">
            <v>0</v>
          </cell>
          <cell r="CW131">
            <v>0</v>
          </cell>
          <cell r="CX131">
            <v>0</v>
          </cell>
          <cell r="CZ131">
            <v>0</v>
          </cell>
          <cell r="DC131">
            <v>0</v>
          </cell>
          <cell r="DF131">
            <v>0</v>
          </cell>
          <cell r="DI131">
            <v>0</v>
          </cell>
          <cell r="DK131">
            <v>0</v>
          </cell>
          <cell r="DL131">
            <v>0</v>
          </cell>
          <cell r="DN131" t="str">
            <v>21D11</v>
          </cell>
          <cell r="DO131" t="str">
            <v>Flex.T.Int."Escrit"</v>
          </cell>
          <cell r="DP131">
            <v>2</v>
          </cell>
          <cell r="DQ131">
            <v>100</v>
          </cell>
          <cell r="DR131" t="str">
            <v>PT01</v>
          </cell>
          <cell r="DT131" t="str">
            <v>00180000</v>
          </cell>
          <cell r="DU131" t="str">
            <v>BANCO TOTTA &amp; ACORES, SA</v>
          </cell>
        </row>
        <row r="132">
          <cell r="A132" t="str">
            <v>181803</v>
          </cell>
          <cell r="B132" t="str">
            <v>Paulo Jose Melo Martins</v>
          </cell>
          <cell r="C132" t="str">
            <v>1977</v>
          </cell>
          <cell r="D132">
            <v>28</v>
          </cell>
          <cell r="E132">
            <v>28</v>
          </cell>
          <cell r="F132" t="str">
            <v>19610310</v>
          </cell>
          <cell r="G132" t="str">
            <v>44</v>
          </cell>
          <cell r="H132" t="str">
            <v>1</v>
          </cell>
          <cell r="I132" t="str">
            <v>Casado</v>
          </cell>
          <cell r="J132" t="str">
            <v>masculino</v>
          </cell>
          <cell r="K132">
            <v>0</v>
          </cell>
          <cell r="L132" t="str">
            <v>Da Biblioteca - Macedo Cavaleiros</v>
          </cell>
          <cell r="M132" t="str">
            <v>5340-000</v>
          </cell>
          <cell r="N132" t="str">
            <v>MACEDO DE CAVALEIROS</v>
          </cell>
          <cell r="O132" t="str">
            <v>00123032</v>
          </cell>
          <cell r="P132" t="str">
            <v>CICLO PREP. ENSINO SECUNDARIO</v>
          </cell>
          <cell r="R132" t="str">
            <v>5821498</v>
          </cell>
          <cell r="S132" t="str">
            <v>20031112</v>
          </cell>
          <cell r="T132" t="str">
            <v>Bragança</v>
          </cell>
          <cell r="U132" t="str">
            <v>9800</v>
          </cell>
          <cell r="V132" t="str">
            <v>SIND TRAB IND ELéCT NORTE</v>
          </cell>
          <cell r="W132" t="str">
            <v>123581575</v>
          </cell>
          <cell r="X132" t="str">
            <v>0515</v>
          </cell>
          <cell r="Y132" t="str">
            <v>0.0</v>
          </cell>
          <cell r="Z132">
            <v>0</v>
          </cell>
          <cell r="AA132" t="str">
            <v>00</v>
          </cell>
          <cell r="AC132" t="str">
            <v>X</v>
          </cell>
          <cell r="AD132" t="str">
            <v>100</v>
          </cell>
          <cell r="AE132" t="str">
            <v>11062058965</v>
          </cell>
          <cell r="AF132" t="str">
            <v>02</v>
          </cell>
          <cell r="AG132" t="str">
            <v>19770329</v>
          </cell>
          <cell r="AH132" t="str">
            <v>DT.Adm.Corr.Antiguid</v>
          </cell>
          <cell r="AI132" t="str">
            <v>1</v>
          </cell>
          <cell r="AJ132" t="str">
            <v>ACTIVOS</v>
          </cell>
          <cell r="AK132" t="str">
            <v>AA</v>
          </cell>
          <cell r="AL132" t="str">
            <v>ACTIVO TEMP.INTEIRO</v>
          </cell>
          <cell r="AM132" t="str">
            <v>J100</v>
          </cell>
          <cell r="AN132" t="str">
            <v>EDPOutsourcing Comercial-N</v>
          </cell>
          <cell r="AO132" t="str">
            <v>J120</v>
          </cell>
          <cell r="AP132" t="str">
            <v>EDPOC-V CASTELO</v>
          </cell>
          <cell r="AQ132" t="str">
            <v>40176793</v>
          </cell>
          <cell r="AR132" t="str">
            <v>70000060</v>
          </cell>
          <cell r="AS132" t="str">
            <v>025.</v>
          </cell>
          <cell r="AT132" t="str">
            <v>ESCRITURARIO COMERCIAL</v>
          </cell>
          <cell r="AU132" t="str">
            <v>4</v>
          </cell>
          <cell r="AV132" t="str">
            <v>00040167</v>
          </cell>
          <cell r="AW132" t="str">
            <v>J20420000610</v>
          </cell>
          <cell r="AX132" t="str">
            <v>AN-LE-LOJAS E EQUIPAS</v>
          </cell>
          <cell r="AY132" t="str">
            <v>68905012</v>
          </cell>
          <cell r="AZ132" t="str">
            <v>Apoio à Rede Norte</v>
          </cell>
          <cell r="BA132" t="str">
            <v>6890</v>
          </cell>
          <cell r="BB132" t="str">
            <v>EDP Outsourcing Comercial</v>
          </cell>
          <cell r="BC132" t="str">
            <v>6890</v>
          </cell>
          <cell r="BD132" t="str">
            <v>6890</v>
          </cell>
          <cell r="BE132" t="str">
            <v>2800</v>
          </cell>
          <cell r="BF132" t="str">
            <v>6890</v>
          </cell>
          <cell r="BG132" t="str">
            <v>EDP Outsourcing Comercial,SA</v>
          </cell>
          <cell r="BH132" t="str">
            <v>1010</v>
          </cell>
          <cell r="BI132">
            <v>1160</v>
          </cell>
          <cell r="BJ132" t="str">
            <v>10</v>
          </cell>
          <cell r="BK132">
            <v>28</v>
          </cell>
          <cell r="BL132">
            <v>283.08</v>
          </cell>
          <cell r="BM132" t="str">
            <v>NÍVEL 5</v>
          </cell>
          <cell r="BN132" t="str">
            <v>02</v>
          </cell>
          <cell r="BO132" t="str">
            <v>07</v>
          </cell>
          <cell r="BP132" t="str">
            <v>20030101</v>
          </cell>
          <cell r="BQ132" t="str">
            <v>21</v>
          </cell>
          <cell r="BR132" t="str">
            <v>EVOLUCAO AUTOMATICA</v>
          </cell>
          <cell r="BS132" t="str">
            <v>20050101</v>
          </cell>
          <cell r="BW132">
            <v>0</v>
          </cell>
          <cell r="BX132">
            <v>0</v>
          </cell>
          <cell r="BY132">
            <v>0</v>
          </cell>
          <cell r="BZ132">
            <v>0</v>
          </cell>
          <cell r="CA132">
            <v>0</v>
          </cell>
          <cell r="CC132">
            <v>0</v>
          </cell>
          <cell r="CG132">
            <v>0</v>
          </cell>
          <cell r="CK132">
            <v>0</v>
          </cell>
          <cell r="CO132">
            <v>0</v>
          </cell>
          <cell r="CT132">
            <v>0</v>
          </cell>
          <cell r="CU132">
            <v>0</v>
          </cell>
          <cell r="CV132">
            <v>0</v>
          </cell>
          <cell r="CW132">
            <v>0</v>
          </cell>
          <cell r="CX132">
            <v>0</v>
          </cell>
          <cell r="CZ132">
            <v>0</v>
          </cell>
          <cell r="DC132">
            <v>0</v>
          </cell>
          <cell r="DF132">
            <v>0</v>
          </cell>
          <cell r="DI132">
            <v>0</v>
          </cell>
          <cell r="DK132">
            <v>0</v>
          </cell>
          <cell r="DL132">
            <v>0</v>
          </cell>
          <cell r="DN132" t="str">
            <v>11D13</v>
          </cell>
          <cell r="DO132" t="str">
            <v>FixoTInt-"Lojas"2002</v>
          </cell>
          <cell r="DP132">
            <v>9</v>
          </cell>
          <cell r="DQ132">
            <v>100</v>
          </cell>
          <cell r="DR132" t="str">
            <v>PT01</v>
          </cell>
          <cell r="DT132" t="str">
            <v>00210000</v>
          </cell>
          <cell r="DU132" t="str">
            <v>CREDITO PREDIAL PORTUGUES, SA</v>
          </cell>
        </row>
        <row r="133">
          <cell r="A133" t="str">
            <v>291528</v>
          </cell>
          <cell r="B133" t="str">
            <v>Ana Maria Brito Correia Matos</v>
          </cell>
          <cell r="C133" t="str">
            <v>1975</v>
          </cell>
          <cell r="D133">
            <v>30</v>
          </cell>
          <cell r="E133">
            <v>30</v>
          </cell>
          <cell r="F133" t="str">
            <v>19560525</v>
          </cell>
          <cell r="G133" t="str">
            <v>49</v>
          </cell>
          <cell r="H133" t="str">
            <v>4</v>
          </cell>
          <cell r="I133" t="str">
            <v>Divorc</v>
          </cell>
          <cell r="J133" t="str">
            <v>feminino</v>
          </cell>
          <cell r="K133">
            <v>2</v>
          </cell>
          <cell r="L133" t="str">
            <v>R de Caminha, 42 - 2 E</v>
          </cell>
          <cell r="M133" t="str">
            <v>4900-468</v>
          </cell>
          <cell r="N133" t="str">
            <v>VIANA DO CASTELO</v>
          </cell>
          <cell r="O133" t="str">
            <v>00243403</v>
          </cell>
          <cell r="P133" t="str">
            <v>12.ANO - 3. CURSO</v>
          </cell>
          <cell r="R133" t="str">
            <v>3310109</v>
          </cell>
          <cell r="S133" t="str">
            <v>20000602</v>
          </cell>
          <cell r="T133" t="str">
            <v>VIANA DO</v>
          </cell>
          <cell r="U133" t="str">
            <v>9803</v>
          </cell>
          <cell r="V133" t="str">
            <v>S.NAC IND ENERGIA-SINDEL</v>
          </cell>
          <cell r="W133" t="str">
            <v>165474394</v>
          </cell>
          <cell r="X133" t="str">
            <v>2348</v>
          </cell>
          <cell r="Y133" t="str">
            <v>0.0</v>
          </cell>
          <cell r="Z133">
            <v>2</v>
          </cell>
          <cell r="AA133" t="str">
            <v>00</v>
          </cell>
          <cell r="AD133" t="str">
            <v>100</v>
          </cell>
          <cell r="AE133" t="str">
            <v>11141687474</v>
          </cell>
          <cell r="AF133" t="str">
            <v>02</v>
          </cell>
          <cell r="AG133" t="str">
            <v>19750602</v>
          </cell>
          <cell r="AH133" t="str">
            <v>DT.Adm.Corr.Antiguid</v>
          </cell>
          <cell r="AI133" t="str">
            <v>1</v>
          </cell>
          <cell r="AJ133" t="str">
            <v>ACTIVOS</v>
          </cell>
          <cell r="AK133" t="str">
            <v>AA</v>
          </cell>
          <cell r="AL133" t="str">
            <v>ACTIVO TEMP.INTEIRO</v>
          </cell>
          <cell r="AM133" t="str">
            <v>J100</v>
          </cell>
          <cell r="AN133" t="str">
            <v>EDPOutsourcing Comercial-N</v>
          </cell>
          <cell r="AO133" t="str">
            <v>J120</v>
          </cell>
          <cell r="AP133" t="str">
            <v>EDPOC-V CASTELO</v>
          </cell>
          <cell r="AQ133" t="str">
            <v>40177329</v>
          </cell>
          <cell r="AR133" t="str">
            <v>70000078</v>
          </cell>
          <cell r="AS133" t="str">
            <v>033.</v>
          </cell>
          <cell r="AT133" t="str">
            <v>TECNICO PRINCIPAL DE GESTAO</v>
          </cell>
          <cell r="AU133" t="str">
            <v>4</v>
          </cell>
          <cell r="AV133" t="str">
            <v>00040167</v>
          </cell>
          <cell r="AW133" t="str">
            <v>J20420000610</v>
          </cell>
          <cell r="AX133" t="str">
            <v>AN-LE-LOJAS E EQUIPAS</v>
          </cell>
          <cell r="AY133" t="str">
            <v>68905012</v>
          </cell>
          <cell r="AZ133" t="str">
            <v>Apoio à Rede Norte</v>
          </cell>
          <cell r="BA133" t="str">
            <v>6890</v>
          </cell>
          <cell r="BB133" t="str">
            <v>EDP Outsourcing Comercial</v>
          </cell>
          <cell r="BC133" t="str">
            <v>6890</v>
          </cell>
          <cell r="BD133" t="str">
            <v>6890</v>
          </cell>
          <cell r="BE133" t="str">
            <v>2800</v>
          </cell>
          <cell r="BF133" t="str">
            <v>6890</v>
          </cell>
          <cell r="BG133" t="str">
            <v>EDP Outsourcing Comercial,SA</v>
          </cell>
          <cell r="BH133" t="str">
            <v>1010</v>
          </cell>
          <cell r="BI133">
            <v>1707</v>
          </cell>
          <cell r="BJ133" t="str">
            <v>16</v>
          </cell>
          <cell r="BK133">
            <v>30</v>
          </cell>
          <cell r="BL133">
            <v>303.3</v>
          </cell>
          <cell r="BM133" t="str">
            <v>NÍVEL 3</v>
          </cell>
          <cell r="BN133" t="str">
            <v>00</v>
          </cell>
          <cell r="BO133" t="str">
            <v>07</v>
          </cell>
          <cell r="BP133" t="str">
            <v>20050101</v>
          </cell>
          <cell r="BQ133" t="str">
            <v>21</v>
          </cell>
          <cell r="BR133" t="str">
            <v>EVOLUCAO AUTOMATICA</v>
          </cell>
          <cell r="BS133" t="str">
            <v>20050101</v>
          </cell>
          <cell r="BW133">
            <v>0</v>
          </cell>
          <cell r="BX133">
            <v>0</v>
          </cell>
          <cell r="BY133">
            <v>0</v>
          </cell>
          <cell r="BZ133">
            <v>0</v>
          </cell>
          <cell r="CA133">
            <v>0</v>
          </cell>
          <cell r="CC133">
            <v>0</v>
          </cell>
          <cell r="CG133">
            <v>0</v>
          </cell>
          <cell r="CK133">
            <v>0</v>
          </cell>
          <cell r="CO133">
            <v>0</v>
          </cell>
          <cell r="CT133">
            <v>0</v>
          </cell>
          <cell r="CU133">
            <v>0</v>
          </cell>
          <cell r="CV133">
            <v>0</v>
          </cell>
          <cell r="CW133">
            <v>0</v>
          </cell>
          <cell r="CX133">
            <v>0</v>
          </cell>
          <cell r="CZ133">
            <v>0</v>
          </cell>
          <cell r="DC133">
            <v>0</v>
          </cell>
          <cell r="DF133">
            <v>0</v>
          </cell>
          <cell r="DI133">
            <v>0</v>
          </cell>
          <cell r="DK133">
            <v>0</v>
          </cell>
          <cell r="DL133">
            <v>0</v>
          </cell>
          <cell r="DN133" t="str">
            <v>21D12</v>
          </cell>
          <cell r="DO133" t="str">
            <v>Flex.T.Int."Act.Ind."</v>
          </cell>
          <cell r="DP133">
            <v>2</v>
          </cell>
          <cell r="DQ133">
            <v>100</v>
          </cell>
          <cell r="DR133" t="str">
            <v>PT01</v>
          </cell>
          <cell r="DT133" t="str">
            <v>00190026</v>
          </cell>
          <cell r="DU133" t="str">
            <v>BANCO BILBAO VIZCAYA ARGENTARI</v>
          </cell>
        </row>
        <row r="134">
          <cell r="A134" t="str">
            <v>291501</v>
          </cell>
          <cell r="B134" t="str">
            <v>Alvaro Martins Castanho Correia</v>
          </cell>
          <cell r="C134" t="str">
            <v>1978</v>
          </cell>
          <cell r="D134">
            <v>27</v>
          </cell>
          <cell r="E134">
            <v>27</v>
          </cell>
          <cell r="F134" t="str">
            <v>19571001</v>
          </cell>
          <cell r="G134" t="str">
            <v>47</v>
          </cell>
          <cell r="H134" t="str">
            <v>1</v>
          </cell>
          <cell r="I134" t="str">
            <v>Casado</v>
          </cell>
          <cell r="J134" t="str">
            <v>masculino</v>
          </cell>
          <cell r="K134">
            <v>2</v>
          </cell>
          <cell r="L134" t="str">
            <v>Trav. Fonte Quente, nº 7 Meadela</v>
          </cell>
          <cell r="M134" t="str">
            <v>4900-895</v>
          </cell>
          <cell r="N134" t="str">
            <v>VIANA DO CASTELO</v>
          </cell>
          <cell r="O134" t="str">
            <v>00241132</v>
          </cell>
          <cell r="P134" t="str">
            <v>CURSO COMPLEMENTAR DOS LICEUS</v>
          </cell>
          <cell r="R134" t="str">
            <v>3691041</v>
          </cell>
          <cell r="S134" t="str">
            <v>19971224</v>
          </cell>
          <cell r="T134" t="str">
            <v>V.CASTEL</v>
          </cell>
          <cell r="U134" t="str">
            <v>9803</v>
          </cell>
          <cell r="V134" t="str">
            <v>S.NAC IND ENERGIA-SINDEL</v>
          </cell>
          <cell r="W134" t="str">
            <v>163548854</v>
          </cell>
          <cell r="X134" t="str">
            <v>2348</v>
          </cell>
          <cell r="Y134" t="str">
            <v>0.0</v>
          </cell>
          <cell r="Z134">
            <v>2</v>
          </cell>
          <cell r="AA134" t="str">
            <v>00</v>
          </cell>
          <cell r="AC134" t="str">
            <v>X</v>
          </cell>
          <cell r="AD134" t="str">
            <v>100</v>
          </cell>
          <cell r="AE134" t="str">
            <v>11141687458</v>
          </cell>
          <cell r="AF134" t="str">
            <v>02</v>
          </cell>
          <cell r="AG134" t="str">
            <v>19781103</v>
          </cell>
          <cell r="AH134" t="str">
            <v>DT.Adm.Corr.Antiguid</v>
          </cell>
          <cell r="AI134" t="str">
            <v>1</v>
          </cell>
          <cell r="AJ134" t="str">
            <v>ACTIVOS</v>
          </cell>
          <cell r="AK134" t="str">
            <v>AA</v>
          </cell>
          <cell r="AL134" t="str">
            <v>ACTIVO TEMP.INTEIRO</v>
          </cell>
          <cell r="AM134" t="str">
            <v>J100</v>
          </cell>
          <cell r="AN134" t="str">
            <v>EDPOutsourcing Comercial-N</v>
          </cell>
          <cell r="AO134" t="str">
            <v>J120</v>
          </cell>
          <cell r="AP134" t="str">
            <v>EDPOC-V CASTELO</v>
          </cell>
          <cell r="AQ134" t="str">
            <v>40177399</v>
          </cell>
          <cell r="AR134" t="str">
            <v>70000045</v>
          </cell>
          <cell r="AS134" t="str">
            <v>01S3</v>
          </cell>
          <cell r="AT134" t="str">
            <v>CHEFIA SECCAO ESCALAO III</v>
          </cell>
          <cell r="AU134" t="str">
            <v>4</v>
          </cell>
          <cell r="AV134" t="str">
            <v>00040177</v>
          </cell>
          <cell r="AW134" t="str">
            <v>J20424480110</v>
          </cell>
          <cell r="AX134" t="str">
            <v>AN-LJVCT-CH-CHEFIA</v>
          </cell>
          <cell r="AY134" t="str">
            <v>68905118</v>
          </cell>
          <cell r="AZ134" t="str">
            <v>Lj Viana Castelo</v>
          </cell>
          <cell r="BA134" t="str">
            <v>6890</v>
          </cell>
          <cell r="BB134" t="str">
            <v>EDP Outsourcing Comercial</v>
          </cell>
          <cell r="BC134" t="str">
            <v>6890</v>
          </cell>
          <cell r="BD134" t="str">
            <v>6890</v>
          </cell>
          <cell r="BE134" t="str">
            <v>2800</v>
          </cell>
          <cell r="BF134" t="str">
            <v>6890</v>
          </cell>
          <cell r="BG134" t="str">
            <v>EDP Outsourcing Comercial,SA</v>
          </cell>
          <cell r="BH134" t="str">
            <v>1010</v>
          </cell>
          <cell r="BI134">
            <v>1799</v>
          </cell>
          <cell r="BJ134" t="str">
            <v>17</v>
          </cell>
          <cell r="BK134">
            <v>27</v>
          </cell>
          <cell r="BL134">
            <v>272.97000000000003</v>
          </cell>
          <cell r="BM134" t="str">
            <v>C SECÇ3</v>
          </cell>
          <cell r="BN134" t="str">
            <v>02</v>
          </cell>
          <cell r="BO134" t="str">
            <v>I</v>
          </cell>
          <cell r="BP134" t="str">
            <v>20030101</v>
          </cell>
          <cell r="BQ134" t="str">
            <v>21</v>
          </cell>
          <cell r="BR134" t="str">
            <v>EVOLUCAO AUTOMATICA</v>
          </cell>
          <cell r="BS134" t="str">
            <v>20050101</v>
          </cell>
          <cell r="BW134">
            <v>0</v>
          </cell>
          <cell r="BX134">
            <v>0</v>
          </cell>
          <cell r="BY134">
            <v>0</v>
          </cell>
          <cell r="BZ134">
            <v>0</v>
          </cell>
          <cell r="CA134">
            <v>0</v>
          </cell>
          <cell r="CC134">
            <v>0</v>
          </cell>
          <cell r="CG134">
            <v>0</v>
          </cell>
          <cell r="CK134">
            <v>0</v>
          </cell>
          <cell r="CO134">
            <v>0</v>
          </cell>
          <cell r="CT134">
            <v>0</v>
          </cell>
          <cell r="CU134">
            <v>0</v>
          </cell>
          <cell r="CV134">
            <v>0</v>
          </cell>
          <cell r="CW134">
            <v>0</v>
          </cell>
          <cell r="CX134">
            <v>0</v>
          </cell>
          <cell r="CZ134">
            <v>0</v>
          </cell>
          <cell r="DC134">
            <v>0</v>
          </cell>
          <cell r="DF134">
            <v>0</v>
          </cell>
          <cell r="DI134">
            <v>0</v>
          </cell>
          <cell r="DK134">
            <v>0</v>
          </cell>
          <cell r="DL134">
            <v>0</v>
          </cell>
          <cell r="DN134" t="str">
            <v>11D13</v>
          </cell>
          <cell r="DO134" t="str">
            <v>FixoTInt-"Lojas"2002</v>
          </cell>
          <cell r="DP134">
            <v>2</v>
          </cell>
          <cell r="DQ134">
            <v>100</v>
          </cell>
          <cell r="DR134" t="str">
            <v>PT01</v>
          </cell>
          <cell r="DT134" t="str">
            <v>00350901</v>
          </cell>
          <cell r="DU134" t="str">
            <v>CAIXA GERAL DE DEPOSITOS, SA</v>
          </cell>
        </row>
        <row r="135">
          <cell r="A135" t="str">
            <v>182656</v>
          </cell>
          <cell r="B135" t="str">
            <v>Rui Miguel Cerqueira Azevedo  Nunes Beirão</v>
          </cell>
          <cell r="C135" t="str">
            <v>1979</v>
          </cell>
          <cell r="D135">
            <v>26</v>
          </cell>
          <cell r="E135">
            <v>26</v>
          </cell>
          <cell r="F135" t="str">
            <v>19570421</v>
          </cell>
          <cell r="G135" t="str">
            <v>48</v>
          </cell>
          <cell r="H135" t="str">
            <v>1</v>
          </cell>
          <cell r="I135" t="str">
            <v>Casado</v>
          </cell>
          <cell r="J135" t="str">
            <v>masculino</v>
          </cell>
          <cell r="K135">
            <v>0</v>
          </cell>
          <cell r="L135" t="str">
            <v>Rua Alto da Veiga Urb Miraminho, Casa Nº 3</v>
          </cell>
          <cell r="M135" t="str">
            <v>4910-340</v>
          </cell>
          <cell r="N135" t="str">
            <v>SEIXAS CMN</v>
          </cell>
          <cell r="O135" t="str">
            <v>00243383</v>
          </cell>
          <cell r="P135" t="str">
            <v>12.ANO - 1. CURSO</v>
          </cell>
          <cell r="R135" t="str">
            <v>4866918</v>
          </cell>
          <cell r="S135" t="str">
            <v>19981105</v>
          </cell>
          <cell r="T135" t="str">
            <v>V.CASTEL</v>
          </cell>
          <cell r="U135" t="str">
            <v>9800</v>
          </cell>
          <cell r="V135" t="str">
            <v>SIND TRAB IND ELéCT NORTE</v>
          </cell>
          <cell r="W135" t="str">
            <v>133163580</v>
          </cell>
          <cell r="X135" t="str">
            <v>2275</v>
          </cell>
          <cell r="Y135" t="str">
            <v>0.0</v>
          </cell>
          <cell r="Z135">
            <v>0</v>
          </cell>
          <cell r="AA135" t="str">
            <v>00</v>
          </cell>
          <cell r="AB135" t="str">
            <v>X</v>
          </cell>
          <cell r="AC135" t="str">
            <v>X</v>
          </cell>
          <cell r="AD135" t="str">
            <v>100</v>
          </cell>
          <cell r="AE135" t="str">
            <v>11141034959</v>
          </cell>
          <cell r="AF135" t="str">
            <v>02</v>
          </cell>
          <cell r="AG135" t="str">
            <v>19791219</v>
          </cell>
          <cell r="AH135" t="str">
            <v>DT.Adm.Corr.Antiguid</v>
          </cell>
          <cell r="AI135" t="str">
            <v>1</v>
          </cell>
          <cell r="AJ135" t="str">
            <v>ACTIVOS</v>
          </cell>
          <cell r="AK135" t="str">
            <v>AA</v>
          </cell>
          <cell r="AL135" t="str">
            <v>ACTIVO TEMP.INTEIRO</v>
          </cell>
          <cell r="AM135" t="str">
            <v>J100</v>
          </cell>
          <cell r="AN135" t="str">
            <v>EDPOutsourcing Comercial-N</v>
          </cell>
          <cell r="AO135" t="str">
            <v>J120</v>
          </cell>
          <cell r="AP135" t="str">
            <v>EDPOC-V CASTELO</v>
          </cell>
          <cell r="AQ135" t="str">
            <v>40177465</v>
          </cell>
          <cell r="AR135" t="str">
            <v>70000060</v>
          </cell>
          <cell r="AS135" t="str">
            <v>025.</v>
          </cell>
          <cell r="AT135" t="str">
            <v>ESCRITURARIO COMERCIAL</v>
          </cell>
          <cell r="AU135" t="str">
            <v>1</v>
          </cell>
          <cell r="AV135" t="str">
            <v>00040282</v>
          </cell>
          <cell r="AW135" t="str">
            <v>J20424480410</v>
          </cell>
          <cell r="AX135" t="str">
            <v>AN-LJVCT-LOJA VIANA CASTELO</v>
          </cell>
          <cell r="AY135" t="str">
            <v>68905118</v>
          </cell>
          <cell r="AZ135" t="str">
            <v>Lj Viana Castelo</v>
          </cell>
          <cell r="BA135" t="str">
            <v>6890</v>
          </cell>
          <cell r="BB135" t="str">
            <v>EDP Outsourcing Comercial</v>
          </cell>
          <cell r="BC135" t="str">
            <v>6890</v>
          </cell>
          <cell r="BD135" t="str">
            <v>6890</v>
          </cell>
          <cell r="BE135" t="str">
            <v>2800</v>
          </cell>
          <cell r="BF135" t="str">
            <v>6890</v>
          </cell>
          <cell r="BG135" t="str">
            <v>EDP Outsourcing Comercial,SA</v>
          </cell>
          <cell r="BH135" t="str">
            <v>1010</v>
          </cell>
          <cell r="BI135">
            <v>1247</v>
          </cell>
          <cell r="BJ135" t="str">
            <v>11</v>
          </cell>
          <cell r="BK135">
            <v>26</v>
          </cell>
          <cell r="BL135">
            <v>262.86</v>
          </cell>
          <cell r="BM135" t="str">
            <v>NÍVEL 5</v>
          </cell>
          <cell r="BN135" t="str">
            <v>02</v>
          </cell>
          <cell r="BO135" t="str">
            <v>08</v>
          </cell>
          <cell r="BP135" t="str">
            <v>20030101</v>
          </cell>
          <cell r="BQ135" t="str">
            <v>21</v>
          </cell>
          <cell r="BR135" t="str">
            <v>EVOLUCAO AUTOMATICA</v>
          </cell>
          <cell r="BS135" t="str">
            <v>20050101</v>
          </cell>
          <cell r="BW135">
            <v>0</v>
          </cell>
          <cell r="BX135">
            <v>0</v>
          </cell>
          <cell r="BY135">
            <v>0</v>
          </cell>
          <cell r="BZ135">
            <v>0</v>
          </cell>
          <cell r="CA135">
            <v>0</v>
          </cell>
          <cell r="CC135">
            <v>0</v>
          </cell>
          <cell r="CG135">
            <v>0</v>
          </cell>
          <cell r="CK135">
            <v>0</v>
          </cell>
          <cell r="CO135">
            <v>0</v>
          </cell>
          <cell r="CT135">
            <v>0</v>
          </cell>
          <cell r="CU135">
            <v>0</v>
          </cell>
          <cell r="CV135">
            <v>0</v>
          </cell>
          <cell r="CW135">
            <v>0</v>
          </cell>
          <cell r="CX135">
            <v>1</v>
          </cell>
          <cell r="CY135" t="str">
            <v>6010</v>
          </cell>
          <cell r="CZ135">
            <v>39.54</v>
          </cell>
          <cell r="DC135">
            <v>0</v>
          </cell>
          <cell r="DF135">
            <v>0</v>
          </cell>
          <cell r="DI135">
            <v>0</v>
          </cell>
          <cell r="DK135">
            <v>0</v>
          </cell>
          <cell r="DL135">
            <v>0</v>
          </cell>
          <cell r="DN135" t="str">
            <v>11D13</v>
          </cell>
          <cell r="DO135" t="str">
            <v>FixoTInt-"Lojas"2002</v>
          </cell>
          <cell r="DP135">
            <v>2</v>
          </cell>
          <cell r="DQ135">
            <v>100</v>
          </cell>
          <cell r="DR135" t="str">
            <v>PT01</v>
          </cell>
          <cell r="DT135" t="str">
            <v>00330000</v>
          </cell>
          <cell r="DU135" t="str">
            <v>BANCO COMERCIAL PORTUGUES, SA</v>
          </cell>
        </row>
        <row r="136">
          <cell r="A136" t="str">
            <v>187534</v>
          </cell>
          <cell r="B136" t="str">
            <v>Agostinho Jose Simões Costa</v>
          </cell>
          <cell r="C136" t="str">
            <v>1980</v>
          </cell>
          <cell r="D136">
            <v>25</v>
          </cell>
          <cell r="E136">
            <v>25</v>
          </cell>
          <cell r="F136" t="str">
            <v>19570721</v>
          </cell>
          <cell r="G136" t="str">
            <v>47</v>
          </cell>
          <cell r="H136" t="str">
            <v>1</v>
          </cell>
          <cell r="I136" t="str">
            <v>Casado</v>
          </cell>
          <cell r="J136" t="str">
            <v>masculino</v>
          </cell>
          <cell r="K136">
            <v>1</v>
          </cell>
          <cell r="L136" t="str">
            <v>Lug do Mosteiro               Refoios do Lima</v>
          </cell>
          <cell r="M136" t="str">
            <v>4990-706</v>
          </cell>
          <cell r="N136" t="str">
            <v>REFÓIOS DO LIMA</v>
          </cell>
          <cell r="O136" t="str">
            <v>00242092</v>
          </cell>
          <cell r="P136" t="str">
            <v>C.COMPLEMENTAR ELECTROTECNIA</v>
          </cell>
          <cell r="R136" t="str">
            <v>14781807</v>
          </cell>
          <cell r="S136" t="str">
            <v>20041126</v>
          </cell>
          <cell r="T136" t="str">
            <v>VIANA DO</v>
          </cell>
          <cell r="U136" t="str">
            <v>9803</v>
          </cell>
          <cell r="V136" t="str">
            <v>S.NAC IND ENERGIA-SINDEL</v>
          </cell>
          <cell r="W136" t="str">
            <v>110714563</v>
          </cell>
          <cell r="X136" t="str">
            <v>2321</v>
          </cell>
          <cell r="Y136" t="str">
            <v>0.0</v>
          </cell>
          <cell r="Z136">
            <v>1</v>
          </cell>
          <cell r="AA136" t="str">
            <v>00</v>
          </cell>
          <cell r="AC136" t="str">
            <v>X</v>
          </cell>
          <cell r="AD136" t="str">
            <v>100</v>
          </cell>
          <cell r="AE136" t="str">
            <v>10185489479</v>
          </cell>
          <cell r="AF136" t="str">
            <v>02</v>
          </cell>
          <cell r="AG136" t="str">
            <v>19800204</v>
          </cell>
          <cell r="AH136" t="str">
            <v>DT.Adm.Corr.Antiguid</v>
          </cell>
          <cell r="AI136" t="str">
            <v>1</v>
          </cell>
          <cell r="AJ136" t="str">
            <v>ACTIVOS</v>
          </cell>
          <cell r="AK136" t="str">
            <v>AA</v>
          </cell>
          <cell r="AL136" t="str">
            <v>ACTIVO TEMP.INTEIRO</v>
          </cell>
          <cell r="AM136" t="str">
            <v>J100</v>
          </cell>
          <cell r="AN136" t="str">
            <v>EDPOutsourcing Comercial-N</v>
          </cell>
          <cell r="AO136" t="str">
            <v>J120</v>
          </cell>
          <cell r="AP136" t="str">
            <v>EDPOC-V CASTELO</v>
          </cell>
          <cell r="AQ136" t="str">
            <v>40177464</v>
          </cell>
          <cell r="AR136" t="str">
            <v>70000022</v>
          </cell>
          <cell r="AS136" t="str">
            <v>014.</v>
          </cell>
          <cell r="AT136" t="str">
            <v>TECNICO COMERCIAL</v>
          </cell>
          <cell r="AU136" t="str">
            <v>4</v>
          </cell>
          <cell r="AV136" t="str">
            <v>00040282</v>
          </cell>
          <cell r="AW136" t="str">
            <v>J20424480410</v>
          </cell>
          <cell r="AX136" t="str">
            <v>AN-LJVCT-LOJA VIANA CASTELO</v>
          </cell>
          <cell r="AY136" t="str">
            <v>68905118</v>
          </cell>
          <cell r="AZ136" t="str">
            <v>Lj Viana Castelo</v>
          </cell>
          <cell r="BA136" t="str">
            <v>6890</v>
          </cell>
          <cell r="BB136" t="str">
            <v>EDP Outsourcing Comercial</v>
          </cell>
          <cell r="BC136" t="str">
            <v>6890</v>
          </cell>
          <cell r="BD136" t="str">
            <v>6890</v>
          </cell>
          <cell r="BE136" t="str">
            <v>2800</v>
          </cell>
          <cell r="BF136" t="str">
            <v>6890</v>
          </cell>
          <cell r="BG136" t="str">
            <v>EDP Outsourcing Comercial,SA</v>
          </cell>
          <cell r="BH136" t="str">
            <v>1010</v>
          </cell>
          <cell r="BI136">
            <v>1339</v>
          </cell>
          <cell r="BJ136" t="str">
            <v>12</v>
          </cell>
          <cell r="BK136">
            <v>25</v>
          </cell>
          <cell r="BL136">
            <v>252.75</v>
          </cell>
          <cell r="BM136" t="str">
            <v>NÍVEL 4</v>
          </cell>
          <cell r="BN136" t="str">
            <v>01</v>
          </cell>
          <cell r="BO136" t="str">
            <v>06</v>
          </cell>
          <cell r="BP136" t="str">
            <v>20040101</v>
          </cell>
          <cell r="BQ136" t="str">
            <v>21</v>
          </cell>
          <cell r="BR136" t="str">
            <v>EVOLUCAO AUTOMATICA</v>
          </cell>
          <cell r="BS136" t="str">
            <v>20050101</v>
          </cell>
          <cell r="BW136">
            <v>0</v>
          </cell>
          <cell r="BX136">
            <v>0</v>
          </cell>
          <cell r="BY136">
            <v>0</v>
          </cell>
          <cell r="BZ136">
            <v>0</v>
          </cell>
          <cell r="CA136">
            <v>0</v>
          </cell>
          <cell r="CC136">
            <v>0</v>
          </cell>
          <cell r="CG136">
            <v>0</v>
          </cell>
          <cell r="CK136">
            <v>0</v>
          </cell>
          <cell r="CO136">
            <v>0</v>
          </cell>
          <cell r="CT136">
            <v>0</v>
          </cell>
          <cell r="CU136">
            <v>0</v>
          </cell>
          <cell r="CV136">
            <v>0</v>
          </cell>
          <cell r="CW136">
            <v>0</v>
          </cell>
          <cell r="CX136">
            <v>1</v>
          </cell>
          <cell r="CY136" t="str">
            <v>6010</v>
          </cell>
          <cell r="CZ136">
            <v>39.54</v>
          </cell>
          <cell r="DC136">
            <v>0</v>
          </cell>
          <cell r="DF136">
            <v>0</v>
          </cell>
          <cell r="DI136">
            <v>0</v>
          </cell>
          <cell r="DK136">
            <v>0</v>
          </cell>
          <cell r="DL136">
            <v>0</v>
          </cell>
          <cell r="DN136" t="str">
            <v>11D13</v>
          </cell>
          <cell r="DO136" t="str">
            <v>FixoTInt-"Lojas"2002</v>
          </cell>
          <cell r="DP136">
            <v>2</v>
          </cell>
          <cell r="DQ136">
            <v>100</v>
          </cell>
          <cell r="DR136" t="str">
            <v>PT01</v>
          </cell>
          <cell r="DT136" t="str">
            <v>00350636</v>
          </cell>
          <cell r="DU136" t="str">
            <v>CAIXA GERAL DE DEPOSITOS, SA</v>
          </cell>
        </row>
        <row r="137">
          <cell r="A137" t="str">
            <v>250597</v>
          </cell>
          <cell r="B137" t="str">
            <v>Francisco Antonio F S Miranda</v>
          </cell>
          <cell r="C137" t="str">
            <v>1979</v>
          </cell>
          <cell r="D137">
            <v>26</v>
          </cell>
          <cell r="E137">
            <v>26</v>
          </cell>
          <cell r="F137" t="str">
            <v>19600203</v>
          </cell>
          <cell r="G137" t="str">
            <v>45</v>
          </cell>
          <cell r="H137" t="str">
            <v>1</v>
          </cell>
          <cell r="I137" t="str">
            <v>Casado</v>
          </cell>
          <cell r="J137" t="str">
            <v>masculino</v>
          </cell>
          <cell r="K137">
            <v>2</v>
          </cell>
          <cell r="L137" t="str">
            <v>AVª DE GOIOS  CASA Nº 8  ALDEAMENTO DO CORVO MARINHAS</v>
          </cell>
          <cell r="M137" t="str">
            <v>4740-531</v>
          </cell>
          <cell r="N137" t="str">
            <v>ESPOSENDE</v>
          </cell>
          <cell r="O137" t="str">
            <v>00231023</v>
          </cell>
          <cell r="P137" t="str">
            <v>CURSO GERAL DOS LICEUS</v>
          </cell>
          <cell r="R137" t="str">
            <v>3980750</v>
          </cell>
          <cell r="S137" t="str">
            <v>20020228</v>
          </cell>
          <cell r="T137" t="str">
            <v>BRAGA</v>
          </cell>
          <cell r="U137" t="str">
            <v>9803</v>
          </cell>
          <cell r="V137" t="str">
            <v>S.NAC IND ENERGIA-SINDEL</v>
          </cell>
          <cell r="W137" t="str">
            <v>160492106</v>
          </cell>
          <cell r="X137" t="str">
            <v>0396</v>
          </cell>
          <cell r="Y137" t="str">
            <v>0.0</v>
          </cell>
          <cell r="Z137">
            <v>2</v>
          </cell>
          <cell r="AA137" t="str">
            <v>00</v>
          </cell>
          <cell r="AC137" t="str">
            <v>X</v>
          </cell>
          <cell r="AD137" t="str">
            <v>100</v>
          </cell>
          <cell r="AE137" t="str">
            <v>10293802442</v>
          </cell>
          <cell r="AF137" t="str">
            <v>02</v>
          </cell>
          <cell r="AG137" t="str">
            <v>19791101</v>
          </cell>
          <cell r="AH137" t="str">
            <v>DT.Adm.Corr.Antiguid</v>
          </cell>
          <cell r="AI137" t="str">
            <v>1</v>
          </cell>
          <cell r="AJ137" t="str">
            <v>ACTIVOS</v>
          </cell>
          <cell r="AK137" t="str">
            <v>AA</v>
          </cell>
          <cell r="AL137" t="str">
            <v>ACTIVO TEMP.INTEIRO</v>
          </cell>
          <cell r="AM137" t="str">
            <v>J100</v>
          </cell>
          <cell r="AN137" t="str">
            <v>EDPOutsourcing Comercial-N</v>
          </cell>
          <cell r="AO137" t="str">
            <v>J120</v>
          </cell>
          <cell r="AP137" t="str">
            <v>EDPOC-V CASTELO</v>
          </cell>
          <cell r="AQ137" t="str">
            <v>40177466</v>
          </cell>
          <cell r="AR137" t="str">
            <v>70000060</v>
          </cell>
          <cell r="AS137" t="str">
            <v>025.</v>
          </cell>
          <cell r="AT137" t="str">
            <v>ESCRITURARIO COMERCIAL</v>
          </cell>
          <cell r="AU137" t="str">
            <v>1</v>
          </cell>
          <cell r="AV137" t="str">
            <v>00040282</v>
          </cell>
          <cell r="AW137" t="str">
            <v>J20424480410</v>
          </cell>
          <cell r="AX137" t="str">
            <v>AN-LJVCT-LOJA VIANA CASTELO</v>
          </cell>
          <cell r="AY137" t="str">
            <v>68905118</v>
          </cell>
          <cell r="AZ137" t="str">
            <v>Lj Viana Castelo</v>
          </cell>
          <cell r="BA137" t="str">
            <v>6890</v>
          </cell>
          <cell r="BB137" t="str">
            <v>EDP Outsourcing Comercial</v>
          </cell>
          <cell r="BC137" t="str">
            <v>6890</v>
          </cell>
          <cell r="BD137" t="str">
            <v>6890</v>
          </cell>
          <cell r="BE137" t="str">
            <v>2800</v>
          </cell>
          <cell r="BF137" t="str">
            <v>6890</v>
          </cell>
          <cell r="BG137" t="str">
            <v>EDP Outsourcing Comercial,SA</v>
          </cell>
          <cell r="BH137" t="str">
            <v>1010</v>
          </cell>
          <cell r="BI137">
            <v>1247</v>
          </cell>
          <cell r="BJ137" t="str">
            <v>11</v>
          </cell>
          <cell r="BK137">
            <v>26</v>
          </cell>
          <cell r="BL137">
            <v>262.86</v>
          </cell>
          <cell r="BM137" t="str">
            <v>NÍVEL 5</v>
          </cell>
          <cell r="BN137" t="str">
            <v>02</v>
          </cell>
          <cell r="BO137" t="str">
            <v>08</v>
          </cell>
          <cell r="BP137" t="str">
            <v>20030101</v>
          </cell>
          <cell r="BQ137" t="str">
            <v>21</v>
          </cell>
          <cell r="BR137" t="str">
            <v>EVOLUCAO AUTOMATICA</v>
          </cell>
          <cell r="BS137" t="str">
            <v>20050101</v>
          </cell>
          <cell r="BW137">
            <v>0</v>
          </cell>
          <cell r="BX137">
            <v>0</v>
          </cell>
          <cell r="BY137">
            <v>0</v>
          </cell>
          <cell r="BZ137">
            <v>0</v>
          </cell>
          <cell r="CA137">
            <v>0</v>
          </cell>
          <cell r="CC137">
            <v>0</v>
          </cell>
          <cell r="CG137">
            <v>0</v>
          </cell>
          <cell r="CK137">
            <v>0</v>
          </cell>
          <cell r="CO137">
            <v>0</v>
          </cell>
          <cell r="CT137">
            <v>0</v>
          </cell>
          <cell r="CU137">
            <v>0</v>
          </cell>
          <cell r="CV137">
            <v>0</v>
          </cell>
          <cell r="CW137">
            <v>0</v>
          </cell>
          <cell r="CX137">
            <v>1</v>
          </cell>
          <cell r="CY137" t="str">
            <v>6010</v>
          </cell>
          <cell r="CZ137">
            <v>39.54</v>
          </cell>
          <cell r="DC137">
            <v>0</v>
          </cell>
          <cell r="DF137">
            <v>0</v>
          </cell>
          <cell r="DI137">
            <v>0</v>
          </cell>
          <cell r="DK137">
            <v>0</v>
          </cell>
          <cell r="DL137">
            <v>0</v>
          </cell>
          <cell r="DN137" t="str">
            <v>11D13</v>
          </cell>
          <cell r="DO137" t="str">
            <v>FixoTInt-"Lojas"2002</v>
          </cell>
          <cell r="DP137">
            <v>2</v>
          </cell>
          <cell r="DQ137">
            <v>100</v>
          </cell>
          <cell r="DR137" t="str">
            <v>PT01</v>
          </cell>
          <cell r="DT137" t="str">
            <v>00100000</v>
          </cell>
          <cell r="DU137" t="str">
            <v>BANCO BPI, SA</v>
          </cell>
        </row>
        <row r="138">
          <cell r="A138" t="str">
            <v>292010</v>
          </cell>
          <cell r="B138" t="str">
            <v>Joaquim Verissimo Correia Varajão</v>
          </cell>
          <cell r="C138" t="str">
            <v>1978</v>
          </cell>
          <cell r="D138">
            <v>27</v>
          </cell>
          <cell r="E138">
            <v>27</v>
          </cell>
          <cell r="F138" t="str">
            <v>19571001</v>
          </cell>
          <cell r="G138" t="str">
            <v>47</v>
          </cell>
          <cell r="H138" t="str">
            <v>1</v>
          </cell>
          <cell r="I138" t="str">
            <v>Casado</v>
          </cell>
          <cell r="J138" t="str">
            <v>masculino</v>
          </cell>
          <cell r="K138">
            <v>1</v>
          </cell>
          <cell r="L138" t="str">
            <v>R Jose Espregueira            Bloco 41 B - 4. Direito</v>
          </cell>
          <cell r="M138" t="str">
            <v>4900-459</v>
          </cell>
          <cell r="N138" t="str">
            <v>VIANA DO CASTELO</v>
          </cell>
          <cell r="O138" t="str">
            <v>00243403</v>
          </cell>
          <cell r="P138" t="str">
            <v>12.ANO - 3. CURSO</v>
          </cell>
          <cell r="R138" t="str">
            <v>3596267</v>
          </cell>
          <cell r="S138" t="str">
            <v>20020111</v>
          </cell>
          <cell r="T138" t="str">
            <v>V.CASTEL</v>
          </cell>
          <cell r="U138" t="str">
            <v>9803</v>
          </cell>
          <cell r="V138" t="str">
            <v>S.NAC IND ENERGIA-SINDEL</v>
          </cell>
          <cell r="W138" t="str">
            <v>170871177</v>
          </cell>
          <cell r="X138" t="str">
            <v>2348</v>
          </cell>
          <cell r="Y138" t="str">
            <v>0.0</v>
          </cell>
          <cell r="Z138">
            <v>1</v>
          </cell>
          <cell r="AA138" t="str">
            <v>00</v>
          </cell>
          <cell r="AC138" t="str">
            <v>X</v>
          </cell>
          <cell r="AD138" t="str">
            <v>100</v>
          </cell>
          <cell r="AE138" t="str">
            <v>11140450629</v>
          </cell>
          <cell r="AF138" t="str">
            <v>02</v>
          </cell>
          <cell r="AG138" t="str">
            <v>19780524</v>
          </cell>
          <cell r="AH138" t="str">
            <v>DT.Adm.Corr.Antiguid</v>
          </cell>
          <cell r="AI138" t="str">
            <v>1</v>
          </cell>
          <cell r="AJ138" t="str">
            <v>ACTIVOS</v>
          </cell>
          <cell r="AK138" t="str">
            <v>AA</v>
          </cell>
          <cell r="AL138" t="str">
            <v>ACTIVO TEMP.INTEIRO</v>
          </cell>
          <cell r="AM138" t="str">
            <v>J100</v>
          </cell>
          <cell r="AN138" t="str">
            <v>EDPOutsourcing Comercial-N</v>
          </cell>
          <cell r="AO138" t="str">
            <v>J120</v>
          </cell>
          <cell r="AP138" t="str">
            <v>EDPOC-V CASTELO</v>
          </cell>
          <cell r="AQ138" t="str">
            <v>40177467</v>
          </cell>
          <cell r="AR138" t="str">
            <v>70000060</v>
          </cell>
          <cell r="AS138" t="str">
            <v>025.</v>
          </cell>
          <cell r="AT138" t="str">
            <v>ESCRITURARIO COMERCIAL</v>
          </cell>
          <cell r="AU138" t="str">
            <v>1</v>
          </cell>
          <cell r="AV138" t="str">
            <v>00040282</v>
          </cell>
          <cell r="AW138" t="str">
            <v>J20424480410</v>
          </cell>
          <cell r="AX138" t="str">
            <v>AN-LJVCT-LOJA VIANA CASTELO</v>
          </cell>
          <cell r="AY138" t="str">
            <v>68905118</v>
          </cell>
          <cell r="AZ138" t="str">
            <v>Lj Viana Castelo</v>
          </cell>
          <cell r="BA138" t="str">
            <v>6890</v>
          </cell>
          <cell r="BB138" t="str">
            <v>EDP Outsourcing Comercial</v>
          </cell>
          <cell r="BC138" t="str">
            <v>6890</v>
          </cell>
          <cell r="BD138" t="str">
            <v>6890</v>
          </cell>
          <cell r="BE138" t="str">
            <v>2800</v>
          </cell>
          <cell r="BF138" t="str">
            <v>6890</v>
          </cell>
          <cell r="BG138" t="str">
            <v>EDP Outsourcing Comercial,SA</v>
          </cell>
          <cell r="BH138" t="str">
            <v>1010</v>
          </cell>
          <cell r="BI138">
            <v>1160</v>
          </cell>
          <cell r="BJ138" t="str">
            <v>10</v>
          </cell>
          <cell r="BK138">
            <v>27</v>
          </cell>
          <cell r="BL138">
            <v>272.97000000000003</v>
          </cell>
          <cell r="BM138" t="str">
            <v>NÍVEL 5</v>
          </cell>
          <cell r="BN138" t="str">
            <v>02</v>
          </cell>
          <cell r="BO138" t="str">
            <v>07</v>
          </cell>
          <cell r="BP138" t="str">
            <v>20030101</v>
          </cell>
          <cell r="BQ138" t="str">
            <v>21</v>
          </cell>
          <cell r="BR138" t="str">
            <v>EVOLUCAO AUTOMATICA</v>
          </cell>
          <cell r="BS138" t="str">
            <v>20050101</v>
          </cell>
          <cell r="BW138">
            <v>0</v>
          </cell>
          <cell r="BX138">
            <v>0</v>
          </cell>
          <cell r="BY138">
            <v>0</v>
          </cell>
          <cell r="BZ138">
            <v>0</v>
          </cell>
          <cell r="CA138">
            <v>0</v>
          </cell>
          <cell r="CC138">
            <v>0</v>
          </cell>
          <cell r="CG138">
            <v>0</v>
          </cell>
          <cell r="CK138">
            <v>0</v>
          </cell>
          <cell r="CO138">
            <v>0</v>
          </cell>
          <cell r="CT138">
            <v>0</v>
          </cell>
          <cell r="CU138">
            <v>0</v>
          </cell>
          <cell r="CV138">
            <v>0</v>
          </cell>
          <cell r="CW138">
            <v>0</v>
          </cell>
          <cell r="CX138">
            <v>1</v>
          </cell>
          <cell r="CY138" t="str">
            <v>6010</v>
          </cell>
          <cell r="CZ138">
            <v>39.54</v>
          </cell>
          <cell r="DC138">
            <v>0</v>
          </cell>
          <cell r="DF138">
            <v>0</v>
          </cell>
          <cell r="DI138">
            <v>0</v>
          </cell>
          <cell r="DK138">
            <v>0</v>
          </cell>
          <cell r="DL138">
            <v>0</v>
          </cell>
          <cell r="DN138" t="str">
            <v>11D13</v>
          </cell>
          <cell r="DO138" t="str">
            <v>FixoTInt-"Lojas"2002</v>
          </cell>
          <cell r="DP138">
            <v>2</v>
          </cell>
          <cell r="DQ138">
            <v>100</v>
          </cell>
          <cell r="DR138" t="str">
            <v>PT01</v>
          </cell>
          <cell r="DT138" t="str">
            <v>00100000</v>
          </cell>
          <cell r="DU138" t="str">
            <v>BANCO BPI, SA</v>
          </cell>
        </row>
        <row r="139">
          <cell r="A139" t="str">
            <v>254290</v>
          </cell>
          <cell r="B139" t="str">
            <v>Luisa Celeste Fernandes Gomes Garcez</v>
          </cell>
          <cell r="C139" t="str">
            <v>1983</v>
          </cell>
          <cell r="D139">
            <v>22</v>
          </cell>
          <cell r="E139">
            <v>22</v>
          </cell>
          <cell r="F139" t="str">
            <v>19570528</v>
          </cell>
          <cell r="G139" t="str">
            <v>48</v>
          </cell>
          <cell r="H139" t="str">
            <v>1</v>
          </cell>
          <cell r="I139" t="str">
            <v>Casado</v>
          </cell>
          <cell r="J139" t="str">
            <v>feminino</v>
          </cell>
          <cell r="K139">
            <v>2</v>
          </cell>
          <cell r="L139" t="str">
            <v>Fonte-Cova                    Paco Vedro Magalhães</v>
          </cell>
          <cell r="M139" t="str">
            <v>4980-552</v>
          </cell>
          <cell r="N139" t="str">
            <v>PAÇO VEDRO DE MAGALHÃES</v>
          </cell>
          <cell r="O139" t="str">
            <v>00231023</v>
          </cell>
          <cell r="P139" t="str">
            <v>CURSO GERAL DOS LICEUS</v>
          </cell>
          <cell r="R139" t="str">
            <v>3446590</v>
          </cell>
          <cell r="S139" t="str">
            <v>19920825</v>
          </cell>
          <cell r="T139" t="str">
            <v>LISBOA</v>
          </cell>
          <cell r="U139" t="str">
            <v>9803</v>
          </cell>
          <cell r="V139" t="str">
            <v>S.NAC IND ENERGIA-SINDEL</v>
          </cell>
          <cell r="W139" t="str">
            <v>179065173</v>
          </cell>
          <cell r="X139" t="str">
            <v>2313</v>
          </cell>
          <cell r="Y139" t="str">
            <v>0.0</v>
          </cell>
          <cell r="Z139">
            <v>2</v>
          </cell>
          <cell r="AA139" t="str">
            <v>00</v>
          </cell>
          <cell r="AC139" t="str">
            <v>X</v>
          </cell>
          <cell r="AD139" t="str">
            <v>100</v>
          </cell>
          <cell r="AE139" t="str">
            <v>11141404752</v>
          </cell>
          <cell r="AF139" t="str">
            <v>02</v>
          </cell>
          <cell r="AG139" t="str">
            <v>19830502</v>
          </cell>
          <cell r="AH139" t="str">
            <v>DT.Adm.Corr.Antiguid</v>
          </cell>
          <cell r="AI139" t="str">
            <v>1</v>
          </cell>
          <cell r="AJ139" t="str">
            <v>ACTIVOS</v>
          </cell>
          <cell r="AK139" t="str">
            <v>AA</v>
          </cell>
          <cell r="AL139" t="str">
            <v>ACTIVO TEMP.INTEIRO</v>
          </cell>
          <cell r="AM139" t="str">
            <v>J100</v>
          </cell>
          <cell r="AN139" t="str">
            <v>EDPOutsourcing Comercial-N</v>
          </cell>
          <cell r="AO139" t="str">
            <v>J121</v>
          </cell>
          <cell r="AP139" t="str">
            <v>EDPOC-BRG-LjCdd</v>
          </cell>
          <cell r="AQ139" t="str">
            <v>40177355</v>
          </cell>
          <cell r="AR139" t="str">
            <v>70000060</v>
          </cell>
          <cell r="AS139" t="str">
            <v>025.</v>
          </cell>
          <cell r="AT139" t="str">
            <v>ESCRITURARIO COMERCIAL</v>
          </cell>
          <cell r="AU139" t="str">
            <v>1</v>
          </cell>
          <cell r="AV139" t="str">
            <v>00040167</v>
          </cell>
          <cell r="AW139" t="str">
            <v>J20420000610</v>
          </cell>
          <cell r="AX139" t="str">
            <v>AN-LE-LOJAS E EQUIPAS</v>
          </cell>
          <cell r="AY139" t="str">
            <v>68905012</v>
          </cell>
          <cell r="AZ139" t="str">
            <v>Apoio à Rede Norte</v>
          </cell>
          <cell r="BA139" t="str">
            <v>6890</v>
          </cell>
          <cell r="BB139" t="str">
            <v>EDP Outsourcing Comercial</v>
          </cell>
          <cell r="BC139" t="str">
            <v>6890</v>
          </cell>
          <cell r="BD139" t="str">
            <v>6890</v>
          </cell>
          <cell r="BE139" t="str">
            <v>2800</v>
          </cell>
          <cell r="BF139" t="str">
            <v>6890</v>
          </cell>
          <cell r="BG139" t="str">
            <v>EDP Outsourcing Comercial,SA</v>
          </cell>
          <cell r="BH139" t="str">
            <v>1010</v>
          </cell>
          <cell r="BI139">
            <v>1247</v>
          </cell>
          <cell r="BJ139" t="str">
            <v>11</v>
          </cell>
          <cell r="BK139">
            <v>22</v>
          </cell>
          <cell r="BL139">
            <v>222.42</v>
          </cell>
          <cell r="BM139" t="str">
            <v>NÍVEL 5</v>
          </cell>
          <cell r="BN139" t="str">
            <v>00</v>
          </cell>
          <cell r="BO139" t="str">
            <v>08</v>
          </cell>
          <cell r="BP139" t="str">
            <v>20050101</v>
          </cell>
          <cell r="BQ139" t="str">
            <v>21</v>
          </cell>
          <cell r="BR139" t="str">
            <v>EVOLUCAO AUTOMATICA</v>
          </cell>
          <cell r="BS139" t="str">
            <v>20050101</v>
          </cell>
          <cell r="BW139">
            <v>0</v>
          </cell>
          <cell r="BX139">
            <v>0</v>
          </cell>
          <cell r="BY139">
            <v>0</v>
          </cell>
          <cell r="BZ139">
            <v>0</v>
          </cell>
          <cell r="CA139">
            <v>0</v>
          </cell>
          <cell r="CC139">
            <v>0</v>
          </cell>
          <cell r="CG139">
            <v>0</v>
          </cell>
          <cell r="CK139">
            <v>0</v>
          </cell>
          <cell r="CO139">
            <v>0</v>
          </cell>
          <cell r="CT139">
            <v>0</v>
          </cell>
          <cell r="CU139">
            <v>0</v>
          </cell>
          <cell r="CV139">
            <v>0</v>
          </cell>
          <cell r="CW139">
            <v>0</v>
          </cell>
          <cell r="CX139">
            <v>0</v>
          </cell>
          <cell r="CZ139">
            <v>0</v>
          </cell>
          <cell r="DC139">
            <v>0</v>
          </cell>
          <cell r="DF139">
            <v>0</v>
          </cell>
          <cell r="DI139">
            <v>0</v>
          </cell>
          <cell r="DK139">
            <v>0</v>
          </cell>
          <cell r="DL139">
            <v>0</v>
          </cell>
          <cell r="DN139" t="str">
            <v>11D13</v>
          </cell>
          <cell r="DO139" t="str">
            <v>FixoTInt-"Lojas"2002</v>
          </cell>
          <cell r="DP139">
            <v>9</v>
          </cell>
          <cell r="DQ139">
            <v>100</v>
          </cell>
          <cell r="DR139" t="str">
            <v>PT01</v>
          </cell>
          <cell r="DT139" t="str">
            <v>00070668</v>
          </cell>
          <cell r="DU139" t="str">
            <v>BANCO ESPIRITO SANTO, SA</v>
          </cell>
        </row>
        <row r="140">
          <cell r="A140" t="str">
            <v>204641</v>
          </cell>
          <cell r="B140" t="str">
            <v>Maria Adelaide Marques Borges Lopes</v>
          </cell>
          <cell r="C140" t="str">
            <v>1975</v>
          </cell>
          <cell r="D140">
            <v>30</v>
          </cell>
          <cell r="E140">
            <v>30</v>
          </cell>
          <cell r="F140" t="str">
            <v>19551018</v>
          </cell>
          <cell r="G140" t="str">
            <v>49</v>
          </cell>
          <cell r="H140" t="str">
            <v>1</v>
          </cell>
          <cell r="I140" t="str">
            <v>Casado</v>
          </cell>
          <cell r="J140" t="str">
            <v>feminino</v>
          </cell>
          <cell r="K140">
            <v>2</v>
          </cell>
          <cell r="L140" t="str">
            <v>R Belo Horizonte, 9 - Lamacães</v>
          </cell>
          <cell r="M140" t="str">
            <v>4710-098</v>
          </cell>
          <cell r="N140" t="str">
            <v>BRAGA</v>
          </cell>
          <cell r="O140" t="str">
            <v>00231013</v>
          </cell>
          <cell r="P140" t="str">
            <v>2. CICLO LICEAL</v>
          </cell>
          <cell r="R140" t="str">
            <v>3462666</v>
          </cell>
          <cell r="S140" t="str">
            <v>19991022</v>
          </cell>
          <cell r="T140" t="str">
            <v>LISBOA</v>
          </cell>
          <cell r="U140" t="str">
            <v>9803</v>
          </cell>
          <cell r="V140" t="str">
            <v>S.NAC IND ENERGIA-SINDEL</v>
          </cell>
          <cell r="W140" t="str">
            <v>138503370</v>
          </cell>
          <cell r="X140" t="str">
            <v>0361</v>
          </cell>
          <cell r="Y140" t="str">
            <v>0.0</v>
          </cell>
          <cell r="Z140">
            <v>2</v>
          </cell>
          <cell r="AA140" t="str">
            <v>00</v>
          </cell>
          <cell r="AC140" t="str">
            <v>X</v>
          </cell>
          <cell r="AD140" t="str">
            <v>100</v>
          </cell>
          <cell r="AE140" t="str">
            <v>10294017194</v>
          </cell>
          <cell r="AF140" t="str">
            <v>02</v>
          </cell>
          <cell r="AG140" t="str">
            <v>19750617</v>
          </cell>
          <cell r="AH140" t="str">
            <v>DT.Adm.Corr.Antiguid</v>
          </cell>
          <cell r="AI140" t="str">
            <v>1</v>
          </cell>
          <cell r="AJ140" t="str">
            <v>ACTIVOS</v>
          </cell>
          <cell r="AK140" t="str">
            <v>AA</v>
          </cell>
          <cell r="AL140" t="str">
            <v>ACTIVO TEMP.INTEIRO</v>
          </cell>
          <cell r="AM140" t="str">
            <v>J100</v>
          </cell>
          <cell r="AN140" t="str">
            <v>EDPOutsourcing Comercial-N</v>
          </cell>
          <cell r="AO140" t="str">
            <v>J121</v>
          </cell>
          <cell r="AP140" t="str">
            <v>EDPOC-BRG-LjCdd</v>
          </cell>
          <cell r="AQ140" t="str">
            <v>40177379</v>
          </cell>
          <cell r="AR140" t="str">
            <v>70000045</v>
          </cell>
          <cell r="AS140" t="str">
            <v>01S3</v>
          </cell>
          <cell r="AT140" t="str">
            <v>CHEFIA SECCAO ESCALAO III</v>
          </cell>
          <cell r="AU140" t="str">
            <v>4</v>
          </cell>
          <cell r="AV140" t="str">
            <v>00040169</v>
          </cell>
          <cell r="AW140" t="str">
            <v>J20424220110</v>
          </cell>
          <cell r="AX140" t="str">
            <v>AN-LJBRG-CDCH-CHEFIA</v>
          </cell>
          <cell r="AY140" t="str">
            <v>68905106</v>
          </cell>
          <cell r="AZ140" t="str">
            <v>Lj Braga - Loja Cida</v>
          </cell>
          <cell r="BA140" t="str">
            <v>6890</v>
          </cell>
          <cell r="BB140" t="str">
            <v>EDP Outsourcing Comercial</v>
          </cell>
          <cell r="BC140" t="str">
            <v>6890</v>
          </cell>
          <cell r="BD140" t="str">
            <v>6890</v>
          </cell>
          <cell r="BE140" t="str">
            <v>2800</v>
          </cell>
          <cell r="BF140" t="str">
            <v>6890</v>
          </cell>
          <cell r="BG140" t="str">
            <v>EDP Outsourcing Comercial,SA</v>
          </cell>
          <cell r="BH140" t="str">
            <v>1010</v>
          </cell>
          <cell r="BI140">
            <v>1799</v>
          </cell>
          <cell r="BJ140" t="str">
            <v>17</v>
          </cell>
          <cell r="BK140">
            <v>30</v>
          </cell>
          <cell r="BL140">
            <v>303.3</v>
          </cell>
          <cell r="BM140" t="str">
            <v>C SECÇ3</v>
          </cell>
          <cell r="BN140" t="str">
            <v>02</v>
          </cell>
          <cell r="BO140" t="str">
            <v>I</v>
          </cell>
          <cell r="BP140" t="str">
            <v>20030101</v>
          </cell>
          <cell r="BQ140" t="str">
            <v>21</v>
          </cell>
          <cell r="BR140" t="str">
            <v>EVOLUCAO AUTOMATICA</v>
          </cell>
          <cell r="BS140" t="str">
            <v>20050101</v>
          </cell>
          <cell r="BW140">
            <v>0</v>
          </cell>
          <cell r="BX140">
            <v>0</v>
          </cell>
          <cell r="BY140">
            <v>0</v>
          </cell>
          <cell r="BZ140">
            <v>0</v>
          </cell>
          <cell r="CA140">
            <v>0</v>
          </cell>
          <cell r="CC140">
            <v>0</v>
          </cell>
          <cell r="CG140">
            <v>0</v>
          </cell>
          <cell r="CK140">
            <v>0</v>
          </cell>
          <cell r="CO140">
            <v>0</v>
          </cell>
          <cell r="CT140">
            <v>0</v>
          </cell>
          <cell r="CU140">
            <v>0</v>
          </cell>
          <cell r="CV140">
            <v>0</v>
          </cell>
          <cell r="CW140">
            <v>0</v>
          </cell>
          <cell r="CX140">
            <v>0</v>
          </cell>
          <cell r="CZ140">
            <v>0</v>
          </cell>
          <cell r="DC140">
            <v>0</v>
          </cell>
          <cell r="DF140">
            <v>0</v>
          </cell>
          <cell r="DI140">
            <v>0</v>
          </cell>
          <cell r="DK140">
            <v>0</v>
          </cell>
          <cell r="DL140">
            <v>0</v>
          </cell>
          <cell r="DN140" t="str">
            <v>11LPA</v>
          </cell>
          <cell r="DO140" t="str">
            <v>EQ.A Loja Cid Braga</v>
          </cell>
          <cell r="DP140">
            <v>9</v>
          </cell>
          <cell r="DQ140">
            <v>100</v>
          </cell>
          <cell r="DR140" t="str">
            <v>PT01</v>
          </cell>
          <cell r="DT140" t="str">
            <v>00300272</v>
          </cell>
          <cell r="DU140" t="str">
            <v>BANCO SANTANDER PORTUGAL, SA</v>
          </cell>
        </row>
        <row r="141">
          <cell r="A141" t="str">
            <v>254142</v>
          </cell>
          <cell r="B141" t="str">
            <v>Carlos Manuel Rodrigues Silva</v>
          </cell>
          <cell r="C141" t="str">
            <v>1982</v>
          </cell>
          <cell r="D141">
            <v>23</v>
          </cell>
          <cell r="E141">
            <v>23</v>
          </cell>
          <cell r="F141" t="str">
            <v>19571227</v>
          </cell>
          <cell r="G141" t="str">
            <v>47</v>
          </cell>
          <cell r="H141" t="str">
            <v>1</v>
          </cell>
          <cell r="I141" t="str">
            <v>Casado</v>
          </cell>
          <cell r="J141" t="str">
            <v>masculino</v>
          </cell>
          <cell r="K141">
            <v>2</v>
          </cell>
          <cell r="L141" t="str">
            <v>Coto - Oleiros</v>
          </cell>
          <cell r="M141" t="str">
            <v>4980-509</v>
          </cell>
          <cell r="N141" t="str">
            <v>OLEIROS PTB</v>
          </cell>
          <cell r="O141" t="str">
            <v>00231023</v>
          </cell>
          <cell r="P141" t="str">
            <v>CURSO GERAL DOS LICEUS</v>
          </cell>
          <cell r="R141" t="str">
            <v>3609817</v>
          </cell>
          <cell r="S141" t="str">
            <v>19931210</v>
          </cell>
          <cell r="T141" t="str">
            <v>LISBOA</v>
          </cell>
          <cell r="U141" t="str">
            <v>9800</v>
          </cell>
          <cell r="V141" t="str">
            <v>SIND TRAB IND ELéCT NORTE</v>
          </cell>
          <cell r="W141" t="str">
            <v>153416289</v>
          </cell>
          <cell r="X141" t="str">
            <v>2313</v>
          </cell>
          <cell r="Y141" t="str">
            <v>0.0</v>
          </cell>
          <cell r="Z141">
            <v>2</v>
          </cell>
          <cell r="AA141" t="str">
            <v>00</v>
          </cell>
          <cell r="AD141" t="str">
            <v>100</v>
          </cell>
          <cell r="AE141" t="str">
            <v>11141079176</v>
          </cell>
          <cell r="AF141" t="str">
            <v>02</v>
          </cell>
          <cell r="AG141" t="str">
            <v>19820201</v>
          </cell>
          <cell r="AH141" t="str">
            <v>DT.Adm.Corr.Antiguid</v>
          </cell>
          <cell r="AI141" t="str">
            <v>1</v>
          </cell>
          <cell r="AJ141" t="str">
            <v>ACTIVOS</v>
          </cell>
          <cell r="AK141" t="str">
            <v>AA</v>
          </cell>
          <cell r="AL141" t="str">
            <v>ACTIVO TEMP.INTEIRO</v>
          </cell>
          <cell r="AM141" t="str">
            <v>J100</v>
          </cell>
          <cell r="AN141" t="str">
            <v>EDPOutsourcing Comercial-N</v>
          </cell>
          <cell r="AO141" t="str">
            <v>J121</v>
          </cell>
          <cell r="AP141" t="str">
            <v>EDPOC-BRG-LjCdd</v>
          </cell>
          <cell r="AQ141" t="str">
            <v>40177382</v>
          </cell>
          <cell r="AR141" t="str">
            <v>70000045</v>
          </cell>
          <cell r="AS141" t="str">
            <v>01S3</v>
          </cell>
          <cell r="AT141" t="str">
            <v>CHEFIA SECCAO ESCALAO III</v>
          </cell>
          <cell r="AU141" t="str">
            <v>4</v>
          </cell>
          <cell r="AV141" t="str">
            <v>00040169</v>
          </cell>
          <cell r="AW141" t="str">
            <v>J20424220110</v>
          </cell>
          <cell r="AX141" t="str">
            <v>AN-LJBRG-CDCH-CHEFIA</v>
          </cell>
          <cell r="AY141" t="str">
            <v>68905106</v>
          </cell>
          <cell r="AZ141" t="str">
            <v>Lj Braga - Loja Cida</v>
          </cell>
          <cell r="BA141" t="str">
            <v>6890</v>
          </cell>
          <cell r="BB141" t="str">
            <v>EDP Outsourcing Comercial</v>
          </cell>
          <cell r="BC141" t="str">
            <v>6890</v>
          </cell>
          <cell r="BD141" t="str">
            <v>6890</v>
          </cell>
          <cell r="BE141" t="str">
            <v>2800</v>
          </cell>
          <cell r="BF141" t="str">
            <v>6890</v>
          </cell>
          <cell r="BG141" t="str">
            <v>EDP Outsourcing Comercial,SA</v>
          </cell>
          <cell r="BH141" t="str">
            <v>1010</v>
          </cell>
          <cell r="BI141">
            <v>1799</v>
          </cell>
          <cell r="BJ141" t="str">
            <v>17</v>
          </cell>
          <cell r="BK141">
            <v>23</v>
          </cell>
          <cell r="BL141">
            <v>232.53</v>
          </cell>
          <cell r="BM141" t="str">
            <v>C SECÇ3</v>
          </cell>
          <cell r="BN141" t="str">
            <v>02</v>
          </cell>
          <cell r="BO141" t="str">
            <v>I</v>
          </cell>
          <cell r="BP141" t="str">
            <v>20030101</v>
          </cell>
          <cell r="BQ141" t="str">
            <v>21</v>
          </cell>
          <cell r="BR141" t="str">
            <v>EVOLUCAO AUTOMATICA</v>
          </cell>
          <cell r="BS141" t="str">
            <v>20050101</v>
          </cell>
          <cell r="BW141">
            <v>0</v>
          </cell>
          <cell r="BX141">
            <v>0</v>
          </cell>
          <cell r="BY141">
            <v>0</v>
          </cell>
          <cell r="BZ141">
            <v>0</v>
          </cell>
          <cell r="CA141">
            <v>0</v>
          </cell>
          <cell r="CC141">
            <v>0</v>
          </cell>
          <cell r="CG141">
            <v>0</v>
          </cell>
          <cell r="CK141">
            <v>0</v>
          </cell>
          <cell r="CO141">
            <v>0</v>
          </cell>
          <cell r="CT141">
            <v>0</v>
          </cell>
          <cell r="CU141">
            <v>0</v>
          </cell>
          <cell r="CV141">
            <v>0</v>
          </cell>
          <cell r="CW141">
            <v>0</v>
          </cell>
          <cell r="CX141">
            <v>0</v>
          </cell>
          <cell r="CZ141">
            <v>0</v>
          </cell>
          <cell r="DC141">
            <v>0</v>
          </cell>
          <cell r="DF141">
            <v>0</v>
          </cell>
          <cell r="DI141">
            <v>0</v>
          </cell>
          <cell r="DK141">
            <v>0</v>
          </cell>
          <cell r="DL141">
            <v>0</v>
          </cell>
          <cell r="DN141" t="str">
            <v>11LPB</v>
          </cell>
          <cell r="DO141" t="str">
            <v>EQ.B Loja Cid Braga</v>
          </cell>
          <cell r="DP141">
            <v>9</v>
          </cell>
          <cell r="DQ141">
            <v>100</v>
          </cell>
          <cell r="DR141" t="str">
            <v>PT01</v>
          </cell>
          <cell r="DT141" t="str">
            <v>00070668</v>
          </cell>
          <cell r="DU141" t="str">
            <v>BANCO ESPIRITO SANTO, SA</v>
          </cell>
        </row>
        <row r="142">
          <cell r="A142" t="str">
            <v>178039</v>
          </cell>
          <cell r="B142" t="str">
            <v>Jose Carlos Silva Ausina</v>
          </cell>
          <cell r="C142" t="str">
            <v>1979</v>
          </cell>
          <cell r="D142">
            <v>26</v>
          </cell>
          <cell r="E142">
            <v>26</v>
          </cell>
          <cell r="F142" t="str">
            <v>19570227</v>
          </cell>
          <cell r="G142" t="str">
            <v>48</v>
          </cell>
          <cell r="H142" t="str">
            <v>0</v>
          </cell>
          <cell r="I142" t="str">
            <v>Solt.</v>
          </cell>
          <cell r="J142" t="str">
            <v>masculino</v>
          </cell>
          <cell r="K142">
            <v>0</v>
          </cell>
          <cell r="L142" t="str">
            <v>Av João Paulo II, 354, 3ºEsq.</v>
          </cell>
          <cell r="M142" t="str">
            <v>4750-304</v>
          </cell>
          <cell r="N142" t="str">
            <v>BARCELOS</v>
          </cell>
          <cell r="O142" t="str">
            <v>00232213</v>
          </cell>
          <cell r="P142" t="str">
            <v>C.GERAL ADMINISTRACAO COMERCIO</v>
          </cell>
          <cell r="R142" t="str">
            <v>3716077</v>
          </cell>
          <cell r="S142" t="str">
            <v>20020321</v>
          </cell>
          <cell r="T142" t="str">
            <v>LISBOA</v>
          </cell>
          <cell r="U142" t="str">
            <v>9800</v>
          </cell>
          <cell r="V142" t="str">
            <v>SIND TRAB IND ELéCT NORTE</v>
          </cell>
          <cell r="W142" t="str">
            <v>158003551</v>
          </cell>
          <cell r="X142" t="str">
            <v>0353</v>
          </cell>
          <cell r="Y142" t="str">
            <v>0.0</v>
          </cell>
          <cell r="Z142">
            <v>0</v>
          </cell>
          <cell r="AA142" t="str">
            <v>00</v>
          </cell>
          <cell r="AD142" t="str">
            <v>100</v>
          </cell>
          <cell r="AE142" t="str">
            <v>10293173241</v>
          </cell>
          <cell r="AF142" t="str">
            <v>02</v>
          </cell>
          <cell r="AG142" t="str">
            <v>19791119</v>
          </cell>
          <cell r="AH142" t="str">
            <v>DT.Adm.Corr.Antiguid</v>
          </cell>
          <cell r="AI142" t="str">
            <v>1</v>
          </cell>
          <cell r="AJ142" t="str">
            <v>ACTIVOS</v>
          </cell>
          <cell r="AK142" t="str">
            <v>AA</v>
          </cell>
          <cell r="AL142" t="str">
            <v>ACTIVO TEMP.INTEIRO</v>
          </cell>
          <cell r="AM142" t="str">
            <v>J100</v>
          </cell>
          <cell r="AN142" t="str">
            <v>EDPOutsourcing Comercial-N</v>
          </cell>
          <cell r="AO142" t="str">
            <v>J121</v>
          </cell>
          <cell r="AP142" t="str">
            <v>EDPOC-BRG-LjCdd</v>
          </cell>
          <cell r="AQ142" t="str">
            <v>40177385</v>
          </cell>
          <cell r="AR142" t="str">
            <v>70000022</v>
          </cell>
          <cell r="AS142" t="str">
            <v>014.</v>
          </cell>
          <cell r="AT142" t="str">
            <v>TECNICO COMERCIAL</v>
          </cell>
          <cell r="AU142" t="str">
            <v>4</v>
          </cell>
          <cell r="AV142" t="str">
            <v>00040170</v>
          </cell>
          <cell r="AW142" t="str">
            <v>J20424220410</v>
          </cell>
          <cell r="AX142" t="str">
            <v>AN-LJBRG-CD-LOJA BRAGA-CIDADÃO</v>
          </cell>
          <cell r="AY142" t="str">
            <v>68905106</v>
          </cell>
          <cell r="AZ142" t="str">
            <v>Lj Braga - Loja Cida</v>
          </cell>
          <cell r="BA142" t="str">
            <v>6890</v>
          </cell>
          <cell r="BB142" t="str">
            <v>EDP Outsourcing Comercial</v>
          </cell>
          <cell r="BC142" t="str">
            <v>6890</v>
          </cell>
          <cell r="BD142" t="str">
            <v>6890</v>
          </cell>
          <cell r="BE142" t="str">
            <v>2800</v>
          </cell>
          <cell r="BF142" t="str">
            <v>6890</v>
          </cell>
          <cell r="BG142" t="str">
            <v>EDP Outsourcing Comercial,SA</v>
          </cell>
          <cell r="BH142" t="str">
            <v>1010</v>
          </cell>
          <cell r="BI142">
            <v>1432</v>
          </cell>
          <cell r="BJ142" t="str">
            <v>13</v>
          </cell>
          <cell r="BK142">
            <v>26</v>
          </cell>
          <cell r="BL142">
            <v>262.86</v>
          </cell>
          <cell r="BM142" t="str">
            <v>NÍVEL 4</v>
          </cell>
          <cell r="BN142" t="str">
            <v>01</v>
          </cell>
          <cell r="BO142" t="str">
            <v>07</v>
          </cell>
          <cell r="BP142" t="str">
            <v>20040101</v>
          </cell>
          <cell r="BQ142" t="str">
            <v>21</v>
          </cell>
          <cell r="BR142" t="str">
            <v>EVOLUCAO AUTOMATICA</v>
          </cell>
          <cell r="BS142" t="str">
            <v>20050101</v>
          </cell>
          <cell r="BW142">
            <v>0</v>
          </cell>
          <cell r="BX142">
            <v>0</v>
          </cell>
          <cell r="BY142">
            <v>0</v>
          </cell>
          <cell r="BZ142">
            <v>0</v>
          </cell>
          <cell r="CA142">
            <v>0</v>
          </cell>
          <cell r="CC142">
            <v>0</v>
          </cell>
          <cell r="CG142">
            <v>0</v>
          </cell>
          <cell r="CK142">
            <v>0</v>
          </cell>
          <cell r="CO142">
            <v>0</v>
          </cell>
          <cell r="CT142">
            <v>0</v>
          </cell>
          <cell r="CU142">
            <v>0</v>
          </cell>
          <cell r="CV142">
            <v>0</v>
          </cell>
          <cell r="CW142">
            <v>0</v>
          </cell>
          <cell r="CX142">
            <v>1</v>
          </cell>
          <cell r="CY142" t="str">
            <v>6010</v>
          </cell>
          <cell r="CZ142">
            <v>39.54</v>
          </cell>
          <cell r="DC142">
            <v>0</v>
          </cell>
          <cell r="DF142">
            <v>0</v>
          </cell>
          <cell r="DI142">
            <v>0</v>
          </cell>
          <cell r="DK142">
            <v>0</v>
          </cell>
          <cell r="DL142">
            <v>0</v>
          </cell>
          <cell r="DN142" t="str">
            <v>11LPA</v>
          </cell>
          <cell r="DO142" t="str">
            <v>EQ.A Loja Cid Braga</v>
          </cell>
          <cell r="DP142">
            <v>9</v>
          </cell>
          <cell r="DQ142">
            <v>100</v>
          </cell>
          <cell r="DR142" t="str">
            <v>PT01</v>
          </cell>
          <cell r="DT142" t="str">
            <v>00330000</v>
          </cell>
          <cell r="DU142" t="str">
            <v>BANCO COMERCIAL PORTUGUES, SA</v>
          </cell>
        </row>
        <row r="143">
          <cell r="A143" t="str">
            <v>203297</v>
          </cell>
          <cell r="B143" t="str">
            <v>Ana Maria Pinheiro Costa Braga</v>
          </cell>
          <cell r="C143" t="str">
            <v>1980</v>
          </cell>
          <cell r="D143">
            <v>25</v>
          </cell>
          <cell r="E143">
            <v>25</v>
          </cell>
          <cell r="F143" t="str">
            <v>19560411</v>
          </cell>
          <cell r="G143" t="str">
            <v>49</v>
          </cell>
          <cell r="H143" t="str">
            <v>1</v>
          </cell>
          <cell r="I143" t="str">
            <v>Casado</v>
          </cell>
          <cell r="J143" t="str">
            <v>feminino</v>
          </cell>
          <cell r="K143">
            <v>5</v>
          </cell>
          <cell r="L143" t="str">
            <v>Rua Cidade do Porto, 36 - 1º A</v>
          </cell>
          <cell r="M143" t="str">
            <v>4700-084</v>
          </cell>
          <cell r="N143" t="str">
            <v>BRAGA</v>
          </cell>
          <cell r="O143" t="str">
            <v>00110024</v>
          </cell>
          <cell r="P143" t="str">
            <v>CICLO ELEMENTAR (4.CLASSE)</v>
          </cell>
          <cell r="R143" t="str">
            <v>6709272</v>
          </cell>
          <cell r="S143" t="str">
            <v>19970401</v>
          </cell>
          <cell r="T143" t="str">
            <v>LISBOA</v>
          </cell>
          <cell r="U143" t="str">
            <v>9803</v>
          </cell>
          <cell r="V143" t="str">
            <v>S.NAC IND ENERGIA-SINDEL</v>
          </cell>
          <cell r="W143" t="str">
            <v>110665414</v>
          </cell>
          <cell r="X143" t="str">
            <v>3425</v>
          </cell>
          <cell r="Y143" t="str">
            <v>0.0</v>
          </cell>
          <cell r="Z143">
            <v>5</v>
          </cell>
          <cell r="AA143" t="str">
            <v>00</v>
          </cell>
          <cell r="AC143" t="str">
            <v>X</v>
          </cell>
          <cell r="AD143" t="str">
            <v>100</v>
          </cell>
          <cell r="AE143" t="str">
            <v>10291992363</v>
          </cell>
          <cell r="AF143" t="str">
            <v>02</v>
          </cell>
          <cell r="AG143" t="str">
            <v>19800109</v>
          </cell>
          <cell r="AH143" t="str">
            <v>DT.Adm.Corr.Antiguid</v>
          </cell>
          <cell r="AI143" t="str">
            <v>1</v>
          </cell>
          <cell r="AJ143" t="str">
            <v>ACTIVOS</v>
          </cell>
          <cell r="AK143" t="str">
            <v>AA</v>
          </cell>
          <cell r="AL143" t="str">
            <v>ACTIVO TEMP.INTEIRO</v>
          </cell>
          <cell r="AM143" t="str">
            <v>J100</v>
          </cell>
          <cell r="AN143" t="str">
            <v>EDPOutsourcing Comercial-N</v>
          </cell>
          <cell r="AO143" t="str">
            <v>J121</v>
          </cell>
          <cell r="AP143" t="str">
            <v>EDPOC-BRG-LjCdd</v>
          </cell>
          <cell r="AQ143" t="str">
            <v>40177387</v>
          </cell>
          <cell r="AR143" t="str">
            <v>70000060</v>
          </cell>
          <cell r="AS143" t="str">
            <v>025.</v>
          </cell>
          <cell r="AT143" t="str">
            <v>ESCRITURARIO COMERCIAL</v>
          </cell>
          <cell r="AU143" t="str">
            <v>1</v>
          </cell>
          <cell r="AV143" t="str">
            <v>00040170</v>
          </cell>
          <cell r="AW143" t="str">
            <v>J20424220410</v>
          </cell>
          <cell r="AX143" t="str">
            <v>AN-LJBRG-CD-LOJA BRAGA-CIDADÃO</v>
          </cell>
          <cell r="AY143" t="str">
            <v>68905106</v>
          </cell>
          <cell r="AZ143" t="str">
            <v>Lj Braga - Loja Cida</v>
          </cell>
          <cell r="BA143" t="str">
            <v>6890</v>
          </cell>
          <cell r="BB143" t="str">
            <v>EDP Outsourcing Comercial</v>
          </cell>
          <cell r="BC143" t="str">
            <v>6890</v>
          </cell>
          <cell r="BD143" t="str">
            <v>6890</v>
          </cell>
          <cell r="BE143" t="str">
            <v>2800</v>
          </cell>
          <cell r="BF143" t="str">
            <v>6890</v>
          </cell>
          <cell r="BG143" t="str">
            <v>EDP Outsourcing Comercial,SA</v>
          </cell>
          <cell r="BH143" t="str">
            <v>1010</v>
          </cell>
          <cell r="BI143">
            <v>1247</v>
          </cell>
          <cell r="BJ143" t="str">
            <v>11</v>
          </cell>
          <cell r="BK143">
            <v>25</v>
          </cell>
          <cell r="BL143">
            <v>252.75</v>
          </cell>
          <cell r="BM143" t="str">
            <v>NÍVEL 5</v>
          </cell>
          <cell r="BN143" t="str">
            <v>00</v>
          </cell>
          <cell r="BO143" t="str">
            <v>08</v>
          </cell>
          <cell r="BP143" t="str">
            <v>20050101</v>
          </cell>
          <cell r="BQ143" t="str">
            <v>21</v>
          </cell>
          <cell r="BR143" t="str">
            <v>EVOLUCAO AUTOMATICA</v>
          </cell>
          <cell r="BS143" t="str">
            <v>20050101</v>
          </cell>
          <cell r="BW143">
            <v>0</v>
          </cell>
          <cell r="BX143">
            <v>0</v>
          </cell>
          <cell r="BY143">
            <v>0</v>
          </cell>
          <cell r="BZ143">
            <v>0</v>
          </cell>
          <cell r="CA143">
            <v>0</v>
          </cell>
          <cell r="CC143">
            <v>0</v>
          </cell>
          <cell r="CG143">
            <v>0</v>
          </cell>
          <cell r="CK143">
            <v>0</v>
          </cell>
          <cell r="CO143">
            <v>0</v>
          </cell>
          <cell r="CT143">
            <v>0</v>
          </cell>
          <cell r="CU143">
            <v>0</v>
          </cell>
          <cell r="CV143">
            <v>0</v>
          </cell>
          <cell r="CW143">
            <v>0</v>
          </cell>
          <cell r="CX143">
            <v>1</v>
          </cell>
          <cell r="CY143" t="str">
            <v>6010</v>
          </cell>
          <cell r="CZ143">
            <v>39.54</v>
          </cell>
          <cell r="DC143">
            <v>0</v>
          </cell>
          <cell r="DF143">
            <v>0</v>
          </cell>
          <cell r="DI143">
            <v>0</v>
          </cell>
          <cell r="DK143">
            <v>0</v>
          </cell>
          <cell r="DL143">
            <v>0</v>
          </cell>
          <cell r="DN143" t="str">
            <v>11LPA</v>
          </cell>
          <cell r="DO143" t="str">
            <v>EQ.A Loja Cid Braga</v>
          </cell>
          <cell r="DP143">
            <v>9</v>
          </cell>
          <cell r="DQ143">
            <v>100</v>
          </cell>
          <cell r="DR143" t="str">
            <v>PT01</v>
          </cell>
          <cell r="DT143" t="str">
            <v>00180000</v>
          </cell>
          <cell r="DU143" t="str">
            <v>BANCO TOTTA &amp; ACORES, SA</v>
          </cell>
        </row>
        <row r="144">
          <cell r="A144" t="str">
            <v>204633</v>
          </cell>
          <cell r="B144" t="str">
            <v>Manuel Vieira Gomes</v>
          </cell>
          <cell r="C144" t="str">
            <v>1973</v>
          </cell>
          <cell r="D144">
            <v>32</v>
          </cell>
          <cell r="E144">
            <v>32</v>
          </cell>
          <cell r="F144" t="str">
            <v>19600113</v>
          </cell>
          <cell r="G144" t="str">
            <v>45</v>
          </cell>
          <cell r="H144" t="str">
            <v>1</v>
          </cell>
          <cell r="I144" t="str">
            <v>Casado</v>
          </cell>
          <cell r="J144" t="str">
            <v>masculino</v>
          </cell>
          <cell r="K144">
            <v>2</v>
          </cell>
          <cell r="L144" t="str">
            <v>R Fialho Almeida, 11-3. Dt</v>
          </cell>
          <cell r="M144" t="str">
            <v>4700-123</v>
          </cell>
          <cell r="N144" t="str">
            <v>BRAGA</v>
          </cell>
          <cell r="O144" t="str">
            <v>00110024</v>
          </cell>
          <cell r="P144" t="str">
            <v>CICLO ELEMENTAR (4.CLASSE)</v>
          </cell>
          <cell r="R144" t="str">
            <v>5945116</v>
          </cell>
          <cell r="S144" t="str">
            <v>19951103</v>
          </cell>
          <cell r="T144" t="str">
            <v>LISBOA</v>
          </cell>
          <cell r="U144" t="str">
            <v>9804</v>
          </cell>
          <cell r="V144" t="str">
            <v>SIND ENERGIA - SINERGIA</v>
          </cell>
          <cell r="W144" t="str">
            <v>107738252</v>
          </cell>
          <cell r="X144" t="str">
            <v>3425</v>
          </cell>
          <cell r="Y144" t="str">
            <v>0.0</v>
          </cell>
          <cell r="Z144">
            <v>2</v>
          </cell>
          <cell r="AA144" t="str">
            <v>00</v>
          </cell>
          <cell r="AD144" t="str">
            <v>100</v>
          </cell>
          <cell r="AE144" t="str">
            <v>10294017178</v>
          </cell>
          <cell r="AF144" t="str">
            <v>02</v>
          </cell>
          <cell r="AG144" t="str">
            <v>19731024</v>
          </cell>
          <cell r="AH144" t="str">
            <v>DT.Adm.Corr.Antiguid</v>
          </cell>
          <cell r="AI144" t="str">
            <v>1</v>
          </cell>
          <cell r="AJ144" t="str">
            <v>ACTIVOS</v>
          </cell>
          <cell r="AK144" t="str">
            <v>AA</v>
          </cell>
          <cell r="AL144" t="str">
            <v>ACTIVO TEMP.INTEIRO</v>
          </cell>
          <cell r="AM144" t="str">
            <v>J100</v>
          </cell>
          <cell r="AN144" t="str">
            <v>EDPOutsourcing Comercial-N</v>
          </cell>
          <cell r="AO144" t="str">
            <v>J121</v>
          </cell>
          <cell r="AP144" t="str">
            <v>EDPOC-BRG-LjCdd</v>
          </cell>
          <cell r="AQ144" t="str">
            <v>40177390</v>
          </cell>
          <cell r="AR144" t="str">
            <v>70000060</v>
          </cell>
          <cell r="AS144" t="str">
            <v>025.</v>
          </cell>
          <cell r="AT144" t="str">
            <v>ESCRITURARIO COMERCIAL</v>
          </cell>
          <cell r="AU144" t="str">
            <v>1</v>
          </cell>
          <cell r="AV144" t="str">
            <v>00040170</v>
          </cell>
          <cell r="AW144" t="str">
            <v>J20424220410</v>
          </cell>
          <cell r="AX144" t="str">
            <v>AN-LJBRG-CD-LOJA BRAGA-CIDADÃO</v>
          </cell>
          <cell r="AY144" t="str">
            <v>68905106</v>
          </cell>
          <cell r="AZ144" t="str">
            <v>Lj Braga - Loja Cida</v>
          </cell>
          <cell r="BA144" t="str">
            <v>6890</v>
          </cell>
          <cell r="BB144" t="str">
            <v>EDP Outsourcing Comercial</v>
          </cell>
          <cell r="BC144" t="str">
            <v>6890</v>
          </cell>
          <cell r="BD144" t="str">
            <v>6890</v>
          </cell>
          <cell r="BE144" t="str">
            <v>2800</v>
          </cell>
          <cell r="BF144" t="str">
            <v>6890</v>
          </cell>
          <cell r="BG144" t="str">
            <v>EDP Outsourcing Comercial,SA</v>
          </cell>
          <cell r="BH144" t="str">
            <v>1010</v>
          </cell>
          <cell r="BI144">
            <v>1339</v>
          </cell>
          <cell r="BJ144" t="str">
            <v>12</v>
          </cell>
          <cell r="BK144">
            <v>32</v>
          </cell>
          <cell r="BL144">
            <v>323.52</v>
          </cell>
          <cell r="BM144" t="str">
            <v>NÍVEL 5</v>
          </cell>
          <cell r="BN144" t="str">
            <v>00</v>
          </cell>
          <cell r="BO144" t="str">
            <v>09</v>
          </cell>
          <cell r="BP144" t="str">
            <v>20050101</v>
          </cell>
          <cell r="BQ144" t="str">
            <v>21</v>
          </cell>
          <cell r="BR144" t="str">
            <v>EVOLUCAO AUTOMATICA</v>
          </cell>
          <cell r="BS144" t="str">
            <v>20050101</v>
          </cell>
          <cell r="BW144">
            <v>0</v>
          </cell>
          <cell r="BX144">
            <v>0</v>
          </cell>
          <cell r="BY144">
            <v>0</v>
          </cell>
          <cell r="BZ144">
            <v>0</v>
          </cell>
          <cell r="CA144">
            <v>0</v>
          </cell>
          <cell r="CC144">
            <v>0</v>
          </cell>
          <cell r="CG144">
            <v>0</v>
          </cell>
          <cell r="CK144">
            <v>0</v>
          </cell>
          <cell r="CO144">
            <v>0</v>
          </cell>
          <cell r="CT144">
            <v>0</v>
          </cell>
          <cell r="CU144">
            <v>0</v>
          </cell>
          <cell r="CV144">
            <v>0</v>
          </cell>
          <cell r="CW144">
            <v>0</v>
          </cell>
          <cell r="CX144">
            <v>1</v>
          </cell>
          <cell r="CY144" t="str">
            <v>6010</v>
          </cell>
          <cell r="CZ144">
            <v>39.54</v>
          </cell>
          <cell r="DC144">
            <v>0</v>
          </cell>
          <cell r="DF144">
            <v>0</v>
          </cell>
          <cell r="DI144">
            <v>0</v>
          </cell>
          <cell r="DK144">
            <v>0</v>
          </cell>
          <cell r="DL144">
            <v>0</v>
          </cell>
          <cell r="DN144" t="str">
            <v>11LPA</v>
          </cell>
          <cell r="DO144" t="str">
            <v>EQ.A Loja Cid Braga</v>
          </cell>
          <cell r="DP144">
            <v>9</v>
          </cell>
          <cell r="DQ144">
            <v>100</v>
          </cell>
          <cell r="DR144" t="str">
            <v>PT01</v>
          </cell>
          <cell r="DT144" t="str">
            <v>00350171</v>
          </cell>
          <cell r="DU144" t="str">
            <v>CAIXA GERAL DE DEPOSITOS, SA</v>
          </cell>
        </row>
        <row r="145">
          <cell r="A145" t="str">
            <v>284904</v>
          </cell>
          <cell r="B145" t="str">
            <v>Antonio Hernani Fernandes Martins</v>
          </cell>
          <cell r="C145" t="str">
            <v>1983</v>
          </cell>
          <cell r="D145">
            <v>22</v>
          </cell>
          <cell r="E145">
            <v>22</v>
          </cell>
          <cell r="F145" t="str">
            <v>19620410</v>
          </cell>
          <cell r="G145" t="str">
            <v>43</v>
          </cell>
          <cell r="H145" t="str">
            <v>1</v>
          </cell>
          <cell r="I145" t="str">
            <v>Casado</v>
          </cell>
          <cell r="J145" t="str">
            <v>masculino</v>
          </cell>
          <cell r="K145">
            <v>2</v>
          </cell>
          <cell r="L145" t="str">
            <v>Rua do Pinheiro Lt 3</v>
          </cell>
          <cell r="M145" t="str">
            <v>4830-559</v>
          </cell>
          <cell r="N145" t="str">
            <v>PÓVOA DE LANHOSO</v>
          </cell>
          <cell r="O145" t="str">
            <v>00233023</v>
          </cell>
          <cell r="P145" t="str">
            <v>C.GERAL UNIFICADO(9 ANO ESCOL)</v>
          </cell>
          <cell r="R145" t="str">
            <v>5932428</v>
          </cell>
          <cell r="S145" t="str">
            <v>20000317</v>
          </cell>
          <cell r="T145" t="str">
            <v>BRAGA</v>
          </cell>
          <cell r="U145" t="str">
            <v>9803</v>
          </cell>
          <cell r="V145" t="str">
            <v>S.NAC IND ENERGIA-SINDEL</v>
          </cell>
          <cell r="W145" t="str">
            <v>170656918</v>
          </cell>
          <cell r="X145" t="str">
            <v>0426</v>
          </cell>
          <cell r="Y145" t="str">
            <v>0.0</v>
          </cell>
          <cell r="Z145">
            <v>2</v>
          </cell>
          <cell r="AA145" t="str">
            <v>00</v>
          </cell>
          <cell r="AD145" t="str">
            <v>100</v>
          </cell>
          <cell r="AE145" t="str">
            <v>10293802696</v>
          </cell>
          <cell r="AF145" t="str">
            <v>02</v>
          </cell>
          <cell r="AG145" t="str">
            <v>19830101</v>
          </cell>
          <cell r="AH145" t="str">
            <v>DT.Adm.Corr.Antiguid</v>
          </cell>
          <cell r="AI145" t="str">
            <v>1</v>
          </cell>
          <cell r="AJ145" t="str">
            <v>ACTIVOS</v>
          </cell>
          <cell r="AK145" t="str">
            <v>AA</v>
          </cell>
          <cell r="AL145" t="str">
            <v>ACTIVO TEMP.INTEIRO</v>
          </cell>
          <cell r="AM145" t="str">
            <v>J100</v>
          </cell>
          <cell r="AN145" t="str">
            <v>EDPOutsourcing Comercial-N</v>
          </cell>
          <cell r="AO145" t="str">
            <v>J121</v>
          </cell>
          <cell r="AP145" t="str">
            <v>EDPOC-BRG-LjCdd</v>
          </cell>
          <cell r="AQ145" t="str">
            <v>40177393</v>
          </cell>
          <cell r="AR145" t="str">
            <v>70000060</v>
          </cell>
          <cell r="AS145" t="str">
            <v>025.</v>
          </cell>
          <cell r="AT145" t="str">
            <v>ESCRITURARIO COMERCIAL</v>
          </cell>
          <cell r="AU145" t="str">
            <v>4</v>
          </cell>
          <cell r="AV145" t="str">
            <v>00040170</v>
          </cell>
          <cell r="AW145" t="str">
            <v>J20424220410</v>
          </cell>
          <cell r="AX145" t="str">
            <v>AN-LJBRG-CD-LOJA BRAGA-CIDADÃO</v>
          </cell>
          <cell r="AY145" t="str">
            <v>68905106</v>
          </cell>
          <cell r="AZ145" t="str">
            <v>Lj Braga - Loja Cida</v>
          </cell>
          <cell r="BA145" t="str">
            <v>6890</v>
          </cell>
          <cell r="BB145" t="str">
            <v>EDP Outsourcing Comercial</v>
          </cell>
          <cell r="BC145" t="str">
            <v>6890</v>
          </cell>
          <cell r="BD145" t="str">
            <v>6890</v>
          </cell>
          <cell r="BE145" t="str">
            <v>2800</v>
          </cell>
          <cell r="BF145" t="str">
            <v>6890</v>
          </cell>
          <cell r="BG145" t="str">
            <v>EDP Outsourcing Comercial,SA</v>
          </cell>
          <cell r="BH145" t="str">
            <v>1010</v>
          </cell>
          <cell r="BI145">
            <v>1160</v>
          </cell>
          <cell r="BJ145" t="str">
            <v>10</v>
          </cell>
          <cell r="BK145">
            <v>22</v>
          </cell>
          <cell r="BL145">
            <v>222.42</v>
          </cell>
          <cell r="BM145" t="str">
            <v>NÍVEL 5</v>
          </cell>
          <cell r="BN145" t="str">
            <v>02</v>
          </cell>
          <cell r="BO145" t="str">
            <v>07</v>
          </cell>
          <cell r="BP145" t="str">
            <v>20030101</v>
          </cell>
          <cell r="BQ145" t="str">
            <v>21</v>
          </cell>
          <cell r="BR145" t="str">
            <v>EVOLUCAO AUTOMATICA</v>
          </cell>
          <cell r="BS145" t="str">
            <v>20050101</v>
          </cell>
          <cell r="BW145">
            <v>0</v>
          </cell>
          <cell r="BX145">
            <v>0</v>
          </cell>
          <cell r="BY145">
            <v>0</v>
          </cell>
          <cell r="BZ145">
            <v>0</v>
          </cell>
          <cell r="CA145">
            <v>0</v>
          </cell>
          <cell r="CC145">
            <v>0</v>
          </cell>
          <cell r="CG145">
            <v>0</v>
          </cell>
          <cell r="CK145">
            <v>0</v>
          </cell>
          <cell r="CO145">
            <v>0</v>
          </cell>
          <cell r="CT145">
            <v>0</v>
          </cell>
          <cell r="CU145">
            <v>0</v>
          </cell>
          <cell r="CV145">
            <v>0</v>
          </cell>
          <cell r="CW145">
            <v>0</v>
          </cell>
          <cell r="CX145">
            <v>1</v>
          </cell>
          <cell r="CY145" t="str">
            <v>6010</v>
          </cell>
          <cell r="CZ145">
            <v>39.54</v>
          </cell>
          <cell r="DC145">
            <v>0</v>
          </cell>
          <cell r="DF145">
            <v>0</v>
          </cell>
          <cell r="DI145">
            <v>0</v>
          </cell>
          <cell r="DK145">
            <v>0</v>
          </cell>
          <cell r="DL145">
            <v>0</v>
          </cell>
          <cell r="DN145" t="str">
            <v>11LPA</v>
          </cell>
          <cell r="DO145" t="str">
            <v>EQ.A Loja Cid Braga</v>
          </cell>
          <cell r="DP145">
            <v>9</v>
          </cell>
          <cell r="DQ145">
            <v>100</v>
          </cell>
          <cell r="DR145" t="str">
            <v>PT01</v>
          </cell>
          <cell r="DT145" t="str">
            <v>00070612</v>
          </cell>
          <cell r="DU145" t="str">
            <v>BANCO ESPIRITO SANTO, SA</v>
          </cell>
        </row>
        <row r="146">
          <cell r="A146" t="str">
            <v>320951</v>
          </cell>
          <cell r="B146" t="str">
            <v>Manuel Jose Martins Pacheco</v>
          </cell>
          <cell r="C146" t="str">
            <v>1986</v>
          </cell>
          <cell r="D146">
            <v>19</v>
          </cell>
          <cell r="E146">
            <v>19</v>
          </cell>
          <cell r="F146" t="str">
            <v>19620424</v>
          </cell>
          <cell r="G146" t="str">
            <v>43</v>
          </cell>
          <cell r="H146" t="str">
            <v>1</v>
          </cell>
          <cell r="I146" t="str">
            <v>Casado</v>
          </cell>
          <cell r="J146" t="str">
            <v>masculino</v>
          </cell>
          <cell r="K146">
            <v>1</v>
          </cell>
          <cell r="L146" t="str">
            <v>R Oscar Dias Pereira 68 4 Dto  Gualtar</v>
          </cell>
          <cell r="M146" t="str">
            <v>4710-081</v>
          </cell>
          <cell r="N146" t="str">
            <v>BRAGA</v>
          </cell>
          <cell r="O146" t="str">
            <v>00243383</v>
          </cell>
          <cell r="P146" t="str">
            <v>12.ANO - 1. CURSO</v>
          </cell>
          <cell r="R146" t="str">
            <v>6069200</v>
          </cell>
          <cell r="S146" t="str">
            <v>19931110</v>
          </cell>
          <cell r="T146" t="str">
            <v>LISBOA</v>
          </cell>
          <cell r="U146" t="str">
            <v>9804</v>
          </cell>
          <cell r="V146" t="str">
            <v>SIND ENERGIA - SINERGIA</v>
          </cell>
          <cell r="W146" t="str">
            <v>175707782</v>
          </cell>
          <cell r="X146" t="str">
            <v>0361</v>
          </cell>
          <cell r="Y146" t="str">
            <v>0.0</v>
          </cell>
          <cell r="Z146">
            <v>1</v>
          </cell>
          <cell r="AA146" t="str">
            <v>00</v>
          </cell>
          <cell r="AC146" t="str">
            <v>X</v>
          </cell>
          <cell r="AD146" t="str">
            <v>100</v>
          </cell>
          <cell r="AE146" t="str">
            <v>11323409901</v>
          </cell>
          <cell r="AF146" t="str">
            <v>02</v>
          </cell>
          <cell r="AG146" t="str">
            <v>19860410</v>
          </cell>
          <cell r="AH146" t="str">
            <v>DT.Adm.Corr.Antiguid</v>
          </cell>
          <cell r="AI146" t="str">
            <v>1</v>
          </cell>
          <cell r="AJ146" t="str">
            <v>ACTIVOS</v>
          </cell>
          <cell r="AK146" t="str">
            <v>AA</v>
          </cell>
          <cell r="AL146" t="str">
            <v>ACTIVO TEMP.INTEIRO</v>
          </cell>
          <cell r="AM146" t="str">
            <v>J100</v>
          </cell>
          <cell r="AN146" t="str">
            <v>EDPOutsourcing Comercial-N</v>
          </cell>
          <cell r="AO146" t="str">
            <v>J121</v>
          </cell>
          <cell r="AP146" t="str">
            <v>EDPOC-BRG-LjCdd</v>
          </cell>
          <cell r="AQ146" t="str">
            <v>40177394</v>
          </cell>
          <cell r="AR146" t="str">
            <v>70000060</v>
          </cell>
          <cell r="AS146" t="str">
            <v>025.</v>
          </cell>
          <cell r="AT146" t="str">
            <v>ESCRITURARIO COMERCIAL</v>
          </cell>
          <cell r="AU146" t="str">
            <v>1</v>
          </cell>
          <cell r="AV146" t="str">
            <v>00040170</v>
          </cell>
          <cell r="AW146" t="str">
            <v>J20424220410</v>
          </cell>
          <cell r="AX146" t="str">
            <v>AN-LJBRG-CD-LOJA BRAGA-CIDADÃO</v>
          </cell>
          <cell r="AY146" t="str">
            <v>68905106</v>
          </cell>
          <cell r="AZ146" t="str">
            <v>Lj Braga - Loja Cida</v>
          </cell>
          <cell r="BA146" t="str">
            <v>6890</v>
          </cell>
          <cell r="BB146" t="str">
            <v>EDP Outsourcing Comercial</v>
          </cell>
          <cell r="BC146" t="str">
            <v>6890</v>
          </cell>
          <cell r="BD146" t="str">
            <v>6890</v>
          </cell>
          <cell r="BE146" t="str">
            <v>2800</v>
          </cell>
          <cell r="BF146" t="str">
            <v>6890</v>
          </cell>
          <cell r="BG146" t="str">
            <v>EDP Outsourcing Comercial,SA</v>
          </cell>
          <cell r="BH146" t="str">
            <v>1010</v>
          </cell>
          <cell r="BI146">
            <v>1079</v>
          </cell>
          <cell r="BJ146" t="str">
            <v>09</v>
          </cell>
          <cell r="BK146">
            <v>19</v>
          </cell>
          <cell r="BL146">
            <v>192.09</v>
          </cell>
          <cell r="BM146" t="str">
            <v>NÍVEL 5</v>
          </cell>
          <cell r="BN146" t="str">
            <v>02</v>
          </cell>
          <cell r="BO146" t="str">
            <v>06</v>
          </cell>
          <cell r="BP146" t="str">
            <v>20030101</v>
          </cell>
          <cell r="BQ146" t="str">
            <v>21</v>
          </cell>
          <cell r="BR146" t="str">
            <v>EVOLUCAO AUTOMATICA</v>
          </cell>
          <cell r="BS146" t="str">
            <v>20050101</v>
          </cell>
          <cell r="BW146">
            <v>0</v>
          </cell>
          <cell r="BX146">
            <v>0</v>
          </cell>
          <cell r="BY146">
            <v>0</v>
          </cell>
          <cell r="BZ146">
            <v>0</v>
          </cell>
          <cell r="CA146">
            <v>0</v>
          </cell>
          <cell r="CC146">
            <v>0</v>
          </cell>
          <cell r="CG146">
            <v>0</v>
          </cell>
          <cell r="CK146">
            <v>0</v>
          </cell>
          <cell r="CO146">
            <v>0</v>
          </cell>
          <cell r="CT146">
            <v>0</v>
          </cell>
          <cell r="CU146">
            <v>0</v>
          </cell>
          <cell r="CV146">
            <v>0</v>
          </cell>
          <cell r="CW146">
            <v>0</v>
          </cell>
          <cell r="CX146">
            <v>1</v>
          </cell>
          <cell r="CY146" t="str">
            <v>6010</v>
          </cell>
          <cell r="CZ146">
            <v>39.54</v>
          </cell>
          <cell r="DC146">
            <v>0</v>
          </cell>
          <cell r="DF146">
            <v>0</v>
          </cell>
          <cell r="DI146">
            <v>0</v>
          </cell>
          <cell r="DK146">
            <v>0</v>
          </cell>
          <cell r="DL146">
            <v>0</v>
          </cell>
          <cell r="DN146" t="str">
            <v>11LPA</v>
          </cell>
          <cell r="DO146" t="str">
            <v>EQ.A Loja Cid Braga</v>
          </cell>
          <cell r="DP146">
            <v>9</v>
          </cell>
          <cell r="DQ146">
            <v>100</v>
          </cell>
          <cell r="DR146" t="str">
            <v>PT01</v>
          </cell>
          <cell r="DT146" t="str">
            <v>00360030</v>
          </cell>
          <cell r="DU146" t="str">
            <v>CAIXA ECONOMICA MONTEPIO GERAL</v>
          </cell>
        </row>
        <row r="147">
          <cell r="A147" t="str">
            <v>208167</v>
          </cell>
          <cell r="B147" t="str">
            <v>Osvaldo Jorge Ferreira Prata</v>
          </cell>
          <cell r="C147" t="str">
            <v>1979</v>
          </cell>
          <cell r="D147">
            <v>26</v>
          </cell>
          <cell r="E147">
            <v>26</v>
          </cell>
          <cell r="F147" t="str">
            <v>19580831</v>
          </cell>
          <cell r="G147" t="str">
            <v>46</v>
          </cell>
          <cell r="H147" t="str">
            <v>1</v>
          </cell>
          <cell r="I147" t="str">
            <v>Casado</v>
          </cell>
          <cell r="J147" t="str">
            <v>masculino</v>
          </cell>
          <cell r="K147">
            <v>2</v>
          </cell>
          <cell r="L147" t="str">
            <v>LOT. FONTE COVA, LOTE 33 PARADA DE TIBÃES</v>
          </cell>
          <cell r="M147" t="str">
            <v>4700-765</v>
          </cell>
          <cell r="N147" t="str">
            <v>PARADA DE TIBÃES</v>
          </cell>
          <cell r="O147" t="str">
            <v>00232213</v>
          </cell>
          <cell r="P147" t="str">
            <v>C.GERAL ADMINISTRACAO COMERCIO</v>
          </cell>
          <cell r="R147" t="str">
            <v>3674897</v>
          </cell>
          <cell r="S147" t="str">
            <v>19951009</v>
          </cell>
          <cell r="T147" t="str">
            <v>BRAGA</v>
          </cell>
          <cell r="W147" t="str">
            <v>144546469</v>
          </cell>
          <cell r="X147" t="str">
            <v>0361</v>
          </cell>
          <cell r="Y147" t="str">
            <v>0.0</v>
          </cell>
          <cell r="Z147">
            <v>2</v>
          </cell>
          <cell r="AA147" t="str">
            <v>00</v>
          </cell>
          <cell r="AC147" t="str">
            <v>X</v>
          </cell>
          <cell r="AD147" t="str">
            <v>100</v>
          </cell>
          <cell r="AE147" t="str">
            <v>10294004455</v>
          </cell>
          <cell r="AF147" t="str">
            <v>02</v>
          </cell>
          <cell r="AG147" t="str">
            <v>19790210</v>
          </cell>
          <cell r="AH147" t="str">
            <v>DT.Adm.Corr.Antiguid</v>
          </cell>
          <cell r="AI147" t="str">
            <v>1</v>
          </cell>
          <cell r="AJ147" t="str">
            <v>ACTIVOS</v>
          </cell>
          <cell r="AK147" t="str">
            <v>AA</v>
          </cell>
          <cell r="AL147" t="str">
            <v>ACTIVO TEMP.INTEIRO</v>
          </cell>
          <cell r="AM147" t="str">
            <v>J100</v>
          </cell>
          <cell r="AN147" t="str">
            <v>EDPOutsourcing Comercial-N</v>
          </cell>
          <cell r="AO147" t="str">
            <v>J121</v>
          </cell>
          <cell r="AP147" t="str">
            <v>EDPOC-BRG-LjCdd</v>
          </cell>
          <cell r="AQ147" t="str">
            <v>40177386</v>
          </cell>
          <cell r="AR147" t="str">
            <v>70000022</v>
          </cell>
          <cell r="AS147" t="str">
            <v>014.</v>
          </cell>
          <cell r="AT147" t="str">
            <v>TECNICO COMERCIAL</v>
          </cell>
          <cell r="AU147" t="str">
            <v>4</v>
          </cell>
          <cell r="AV147" t="str">
            <v>00040170</v>
          </cell>
          <cell r="AW147" t="str">
            <v>J20424220410</v>
          </cell>
          <cell r="AX147" t="str">
            <v>AN-LJBRG-CD-LOJA BRAGA-CIDADÃO</v>
          </cell>
          <cell r="AY147" t="str">
            <v>68905106</v>
          </cell>
          <cell r="AZ147" t="str">
            <v>Lj Braga - Loja Cida</v>
          </cell>
          <cell r="BA147" t="str">
            <v>6890</v>
          </cell>
          <cell r="BB147" t="str">
            <v>EDP Outsourcing Comercial</v>
          </cell>
          <cell r="BC147" t="str">
            <v>6890</v>
          </cell>
          <cell r="BD147" t="str">
            <v>6890</v>
          </cell>
          <cell r="BE147" t="str">
            <v>2800</v>
          </cell>
          <cell r="BF147" t="str">
            <v>6890</v>
          </cell>
          <cell r="BG147" t="str">
            <v>EDP Outsourcing Comercial,SA</v>
          </cell>
          <cell r="BH147" t="str">
            <v>1010</v>
          </cell>
          <cell r="BI147">
            <v>1432</v>
          </cell>
          <cell r="BJ147" t="str">
            <v>13</v>
          </cell>
          <cell r="BK147">
            <v>26</v>
          </cell>
          <cell r="BL147">
            <v>262.86</v>
          </cell>
          <cell r="BM147" t="str">
            <v>NÍVEL 4</v>
          </cell>
          <cell r="BN147" t="str">
            <v>01</v>
          </cell>
          <cell r="BO147" t="str">
            <v>07</v>
          </cell>
          <cell r="BP147" t="str">
            <v>20040101</v>
          </cell>
          <cell r="BQ147" t="str">
            <v>21</v>
          </cell>
          <cell r="BR147" t="str">
            <v>EVOLUCAO AUTOMATICA</v>
          </cell>
          <cell r="BS147" t="str">
            <v>20050101</v>
          </cell>
          <cell r="BW147">
            <v>0</v>
          </cell>
          <cell r="BX147">
            <v>0</v>
          </cell>
          <cell r="BY147">
            <v>0</v>
          </cell>
          <cell r="BZ147">
            <v>0</v>
          </cell>
          <cell r="CA147">
            <v>0</v>
          </cell>
          <cell r="CC147">
            <v>0</v>
          </cell>
          <cell r="CG147">
            <v>0</v>
          </cell>
          <cell r="CK147">
            <v>0</v>
          </cell>
          <cell r="CO147">
            <v>0</v>
          </cell>
          <cell r="CT147">
            <v>0</v>
          </cell>
          <cell r="CU147">
            <v>0</v>
          </cell>
          <cell r="CV147">
            <v>0</v>
          </cell>
          <cell r="CW147">
            <v>0</v>
          </cell>
          <cell r="CX147">
            <v>1</v>
          </cell>
          <cell r="CY147" t="str">
            <v>6010</v>
          </cell>
          <cell r="CZ147">
            <v>39.54</v>
          </cell>
          <cell r="DC147">
            <v>0</v>
          </cell>
          <cell r="DF147">
            <v>0</v>
          </cell>
          <cell r="DI147">
            <v>0</v>
          </cell>
          <cell r="DK147">
            <v>0</v>
          </cell>
          <cell r="DL147">
            <v>0</v>
          </cell>
          <cell r="DN147" t="str">
            <v>11LPA</v>
          </cell>
          <cell r="DO147" t="str">
            <v>EQ.A Loja Cid Braga</v>
          </cell>
          <cell r="DP147">
            <v>9</v>
          </cell>
          <cell r="DQ147">
            <v>100</v>
          </cell>
          <cell r="DR147" t="str">
            <v>PT01</v>
          </cell>
          <cell r="DT147" t="str">
            <v>00210000</v>
          </cell>
          <cell r="DU147" t="str">
            <v>CREDITO PREDIAL PORTUGUES, SA</v>
          </cell>
        </row>
        <row r="148">
          <cell r="A148" t="str">
            <v>203947</v>
          </cell>
          <cell r="B148" t="str">
            <v>Hermenegildo Oliveira Fonseca</v>
          </cell>
          <cell r="C148" t="str">
            <v>1979</v>
          </cell>
          <cell r="D148">
            <v>26</v>
          </cell>
          <cell r="E148">
            <v>26</v>
          </cell>
          <cell r="F148" t="str">
            <v>19580723</v>
          </cell>
          <cell r="G148" t="str">
            <v>46</v>
          </cell>
          <cell r="H148" t="str">
            <v>1</v>
          </cell>
          <cell r="I148" t="str">
            <v>Casado</v>
          </cell>
          <cell r="J148" t="str">
            <v>masculino</v>
          </cell>
          <cell r="K148">
            <v>2</v>
          </cell>
          <cell r="L148" t="str">
            <v>Lug da Quinta - Frossos</v>
          </cell>
          <cell r="M148" t="str">
            <v>4700-153</v>
          </cell>
          <cell r="N148" t="str">
            <v>BRAGA</v>
          </cell>
          <cell r="O148" t="str">
            <v>00122141</v>
          </cell>
          <cell r="P148" t="str">
            <v>CICLO PREPARATORIO ELEMENTAR</v>
          </cell>
          <cell r="R148" t="str">
            <v>3712289</v>
          </cell>
          <cell r="S148" t="str">
            <v>19981109</v>
          </cell>
          <cell r="T148" t="str">
            <v>LISBOA</v>
          </cell>
          <cell r="U148" t="str">
            <v>9803</v>
          </cell>
          <cell r="V148" t="str">
            <v>S.NAC IND ENERGIA-SINDEL</v>
          </cell>
          <cell r="W148" t="str">
            <v>154775908</v>
          </cell>
          <cell r="X148" t="str">
            <v>3425</v>
          </cell>
          <cell r="Y148" t="str">
            <v>0.0</v>
          </cell>
          <cell r="Z148">
            <v>2</v>
          </cell>
          <cell r="AA148" t="str">
            <v>00</v>
          </cell>
          <cell r="AC148" t="str">
            <v>X</v>
          </cell>
          <cell r="AD148" t="str">
            <v>100</v>
          </cell>
          <cell r="AE148" t="str">
            <v>10294031611</v>
          </cell>
          <cell r="AF148" t="str">
            <v>02</v>
          </cell>
          <cell r="AG148" t="str">
            <v>19790702</v>
          </cell>
          <cell r="AH148" t="str">
            <v>DT.Adm.Corr.Antiguid</v>
          </cell>
          <cell r="AI148" t="str">
            <v>1</v>
          </cell>
          <cell r="AJ148" t="str">
            <v>ACTIVOS</v>
          </cell>
          <cell r="AK148" t="str">
            <v>AA</v>
          </cell>
          <cell r="AL148" t="str">
            <v>ACTIVO TEMP.INTEIRO</v>
          </cell>
          <cell r="AM148" t="str">
            <v>J100</v>
          </cell>
          <cell r="AN148" t="str">
            <v>EDPOutsourcing Comercial-N</v>
          </cell>
          <cell r="AO148" t="str">
            <v>J121</v>
          </cell>
          <cell r="AP148" t="str">
            <v>EDPOC-BRG-LjCdd</v>
          </cell>
          <cell r="AQ148" t="str">
            <v>40177389</v>
          </cell>
          <cell r="AR148" t="str">
            <v>70000060</v>
          </cell>
          <cell r="AS148" t="str">
            <v>025.</v>
          </cell>
          <cell r="AT148" t="str">
            <v>ESCRITURARIO COMERCIAL</v>
          </cell>
          <cell r="AU148" t="str">
            <v>1</v>
          </cell>
          <cell r="AV148" t="str">
            <v>00040477</v>
          </cell>
          <cell r="AW148" t="str">
            <v>J20424220410</v>
          </cell>
          <cell r="AX148" t="str">
            <v>AN-LJBRG-CD-LOJA BRAGA-CIDADÃO (I)</v>
          </cell>
          <cell r="AY148" t="str">
            <v>68905106</v>
          </cell>
          <cell r="AZ148" t="str">
            <v>Lj Braga - Loja Cida</v>
          </cell>
          <cell r="BA148" t="str">
            <v>6890</v>
          </cell>
          <cell r="BB148" t="str">
            <v>EDP Outsourcing Comercial</v>
          </cell>
          <cell r="BC148" t="str">
            <v>6890</v>
          </cell>
          <cell r="BD148" t="str">
            <v>6890</v>
          </cell>
          <cell r="BE148" t="str">
            <v>2800</v>
          </cell>
          <cell r="BF148" t="str">
            <v>6890</v>
          </cell>
          <cell r="BG148" t="str">
            <v>EDP Outsourcing Comercial,SA</v>
          </cell>
          <cell r="BH148" t="str">
            <v>1010</v>
          </cell>
          <cell r="BI148">
            <v>1247</v>
          </cell>
          <cell r="BJ148" t="str">
            <v>11</v>
          </cell>
          <cell r="BK148">
            <v>26</v>
          </cell>
          <cell r="BL148">
            <v>262.86</v>
          </cell>
          <cell r="BM148" t="str">
            <v>NÍVEL 5</v>
          </cell>
          <cell r="BN148" t="str">
            <v>03</v>
          </cell>
          <cell r="BO148" t="str">
            <v>08</v>
          </cell>
          <cell r="BP148" t="str">
            <v>20040110</v>
          </cell>
          <cell r="BQ148" t="str">
            <v>22</v>
          </cell>
          <cell r="BR148" t="str">
            <v>ACELERACAO DE CARREIRA</v>
          </cell>
          <cell r="BS148" t="str">
            <v>20050101</v>
          </cell>
          <cell r="BT148" t="str">
            <v>20020101</v>
          </cell>
          <cell r="BW148">
            <v>0</v>
          </cell>
          <cell r="BX148">
            <v>0</v>
          </cell>
          <cell r="BY148">
            <v>0</v>
          </cell>
          <cell r="BZ148">
            <v>0</v>
          </cell>
          <cell r="CA148">
            <v>0</v>
          </cell>
          <cell r="CC148">
            <v>0</v>
          </cell>
          <cell r="CG148">
            <v>0</v>
          </cell>
          <cell r="CK148">
            <v>0</v>
          </cell>
          <cell r="CO148">
            <v>0</v>
          </cell>
          <cell r="CT148">
            <v>0</v>
          </cell>
          <cell r="CU148">
            <v>0</v>
          </cell>
          <cell r="CV148">
            <v>0</v>
          </cell>
          <cell r="CW148">
            <v>0</v>
          </cell>
          <cell r="CX148">
            <v>1</v>
          </cell>
          <cell r="CY148" t="str">
            <v>6010</v>
          </cell>
          <cell r="CZ148">
            <v>39.54</v>
          </cell>
          <cell r="DC148">
            <v>0</v>
          </cell>
          <cell r="DF148">
            <v>0</v>
          </cell>
          <cell r="DI148">
            <v>0</v>
          </cell>
          <cell r="DK148">
            <v>0</v>
          </cell>
          <cell r="DL148">
            <v>0</v>
          </cell>
          <cell r="DN148" t="str">
            <v>11LPB</v>
          </cell>
          <cell r="DO148" t="str">
            <v>EQ.B Loja Cid Braga</v>
          </cell>
          <cell r="DP148">
            <v>9</v>
          </cell>
          <cell r="DQ148">
            <v>100</v>
          </cell>
          <cell r="DR148" t="str">
            <v>PT01</v>
          </cell>
          <cell r="DT148" t="str">
            <v>00360119</v>
          </cell>
          <cell r="DU148" t="str">
            <v>CAIXA ECONOMICA MONTEPIO GERAL</v>
          </cell>
        </row>
        <row r="149">
          <cell r="A149" t="str">
            <v>203890</v>
          </cell>
          <cell r="B149" t="str">
            <v>Francisco Goncalves Mota</v>
          </cell>
          <cell r="C149" t="str">
            <v>1974</v>
          </cell>
          <cell r="D149">
            <v>31</v>
          </cell>
          <cell r="E149">
            <v>31</v>
          </cell>
          <cell r="F149" t="str">
            <v>19531004</v>
          </cell>
          <cell r="G149" t="str">
            <v>51</v>
          </cell>
          <cell r="H149" t="str">
            <v>1</v>
          </cell>
          <cell r="I149" t="str">
            <v>Casado</v>
          </cell>
          <cell r="J149" t="str">
            <v>masculino</v>
          </cell>
          <cell r="K149">
            <v>2</v>
          </cell>
          <cell r="L149" t="str">
            <v>Lug Sarrido - Padim da Graca</v>
          </cell>
          <cell r="M149" t="str">
            <v>4700-670</v>
          </cell>
          <cell r="N149" t="str">
            <v>PADIM DA GRAÇA</v>
          </cell>
          <cell r="O149" t="str">
            <v>00110024</v>
          </cell>
          <cell r="P149" t="str">
            <v>CICLO ELEMENTAR (4.CLASSE)</v>
          </cell>
          <cell r="R149" t="str">
            <v>3617061</v>
          </cell>
          <cell r="S149" t="str">
            <v>19980310</v>
          </cell>
          <cell r="T149" t="str">
            <v>LISBOA</v>
          </cell>
          <cell r="U149" t="str">
            <v>9803</v>
          </cell>
          <cell r="V149" t="str">
            <v>S.NAC IND ENERGIA-SINDEL</v>
          </cell>
          <cell r="W149" t="str">
            <v>131523805</v>
          </cell>
          <cell r="X149" t="str">
            <v>0361</v>
          </cell>
          <cell r="Y149" t="str">
            <v>0.0</v>
          </cell>
          <cell r="Z149">
            <v>2</v>
          </cell>
          <cell r="AA149" t="str">
            <v>00</v>
          </cell>
          <cell r="AC149" t="str">
            <v>X</v>
          </cell>
          <cell r="AD149" t="str">
            <v>100</v>
          </cell>
          <cell r="AE149" t="str">
            <v>10291062965</v>
          </cell>
          <cell r="AF149" t="str">
            <v>02</v>
          </cell>
          <cell r="AG149" t="str">
            <v>19741021</v>
          </cell>
          <cell r="AH149" t="str">
            <v>DT.Adm.Corr.Antiguid</v>
          </cell>
          <cell r="AI149" t="str">
            <v>1</v>
          </cell>
          <cell r="AJ149" t="str">
            <v>ACTIVOS</v>
          </cell>
          <cell r="AK149" t="str">
            <v>AA</v>
          </cell>
          <cell r="AL149" t="str">
            <v>ACTIVO TEMP.INTEIRO</v>
          </cell>
          <cell r="AM149" t="str">
            <v>J100</v>
          </cell>
          <cell r="AN149" t="str">
            <v>EDPOutsourcing Comercial-N</v>
          </cell>
          <cell r="AO149" t="str">
            <v>J121</v>
          </cell>
          <cell r="AP149" t="str">
            <v>EDPOC-BRG-LjCdd</v>
          </cell>
          <cell r="AQ149" t="str">
            <v>40177388</v>
          </cell>
          <cell r="AR149" t="str">
            <v>70000060</v>
          </cell>
          <cell r="AS149" t="str">
            <v>025.</v>
          </cell>
          <cell r="AT149" t="str">
            <v>ESCRITURARIO COMERCIAL</v>
          </cell>
          <cell r="AU149" t="str">
            <v>1</v>
          </cell>
          <cell r="AV149" t="str">
            <v>00040477</v>
          </cell>
          <cell r="AW149" t="str">
            <v>J20424220410</v>
          </cell>
          <cell r="AX149" t="str">
            <v>AN-LJBRG-CD-LOJA BRAGA-CIDADÃO (I)</v>
          </cell>
          <cell r="AY149" t="str">
            <v>68905106</v>
          </cell>
          <cell r="AZ149" t="str">
            <v>Lj Braga - Loja Cida</v>
          </cell>
          <cell r="BA149" t="str">
            <v>6890</v>
          </cell>
          <cell r="BB149" t="str">
            <v>EDP Outsourcing Comercial</v>
          </cell>
          <cell r="BC149" t="str">
            <v>6890</v>
          </cell>
          <cell r="BD149" t="str">
            <v>6890</v>
          </cell>
          <cell r="BE149" t="str">
            <v>2800</v>
          </cell>
          <cell r="BF149" t="str">
            <v>6890</v>
          </cell>
          <cell r="BG149" t="str">
            <v>EDP Outsourcing Comercial,SA</v>
          </cell>
          <cell r="BH149" t="str">
            <v>1010</v>
          </cell>
          <cell r="BI149">
            <v>1247</v>
          </cell>
          <cell r="BJ149" t="str">
            <v>11</v>
          </cell>
          <cell r="BK149">
            <v>31</v>
          </cell>
          <cell r="BL149">
            <v>313.41000000000003</v>
          </cell>
          <cell r="BM149" t="str">
            <v>NÍVEL 5</v>
          </cell>
          <cell r="BN149" t="str">
            <v>03</v>
          </cell>
          <cell r="BO149" t="str">
            <v>08</v>
          </cell>
          <cell r="BP149" t="str">
            <v>20020101</v>
          </cell>
          <cell r="BQ149" t="str">
            <v>21</v>
          </cell>
          <cell r="BR149" t="str">
            <v>EVOLUCAO AUTOMATICA</v>
          </cell>
          <cell r="BS149" t="str">
            <v>20050101</v>
          </cell>
          <cell r="BW149">
            <v>0</v>
          </cell>
          <cell r="BX149">
            <v>0</v>
          </cell>
          <cell r="BY149">
            <v>0</v>
          </cell>
          <cell r="BZ149">
            <v>0</v>
          </cell>
          <cell r="CA149">
            <v>0</v>
          </cell>
          <cell r="CC149">
            <v>0</v>
          </cell>
          <cell r="CG149">
            <v>0</v>
          </cell>
          <cell r="CK149">
            <v>0</v>
          </cell>
          <cell r="CO149">
            <v>0</v>
          </cell>
          <cell r="CT149">
            <v>0</v>
          </cell>
          <cell r="CU149">
            <v>0</v>
          </cell>
          <cell r="CV149">
            <v>0</v>
          </cell>
          <cell r="CW149">
            <v>0</v>
          </cell>
          <cell r="CX149">
            <v>1</v>
          </cell>
          <cell r="CY149" t="str">
            <v>6010</v>
          </cell>
          <cell r="CZ149">
            <v>39.54</v>
          </cell>
          <cell r="DC149">
            <v>0</v>
          </cell>
          <cell r="DF149">
            <v>0</v>
          </cell>
          <cell r="DI149">
            <v>0</v>
          </cell>
          <cell r="DK149">
            <v>0</v>
          </cell>
          <cell r="DL149">
            <v>0</v>
          </cell>
          <cell r="DN149" t="str">
            <v>11LPB</v>
          </cell>
          <cell r="DO149" t="str">
            <v>EQ.B Loja Cid Braga</v>
          </cell>
          <cell r="DP149">
            <v>9</v>
          </cell>
          <cell r="DQ149">
            <v>100</v>
          </cell>
          <cell r="DR149" t="str">
            <v>PT01</v>
          </cell>
          <cell r="DT149" t="str">
            <v>00350171</v>
          </cell>
          <cell r="DU149" t="str">
            <v>CAIXA GERAL DE DEPOSITOS, SA</v>
          </cell>
        </row>
        <row r="150">
          <cell r="A150" t="str">
            <v>227838</v>
          </cell>
          <cell r="B150" t="str">
            <v>Augusto Costinha Nevoa</v>
          </cell>
          <cell r="C150" t="str">
            <v>1980</v>
          </cell>
          <cell r="D150">
            <v>25</v>
          </cell>
          <cell r="E150">
            <v>25</v>
          </cell>
          <cell r="F150" t="str">
            <v>19540805</v>
          </cell>
          <cell r="G150" t="str">
            <v>50</v>
          </cell>
          <cell r="H150" t="str">
            <v>1</v>
          </cell>
          <cell r="I150" t="str">
            <v>Casado</v>
          </cell>
          <cell r="J150" t="str">
            <v>masculino</v>
          </cell>
          <cell r="K150">
            <v>2</v>
          </cell>
          <cell r="L150" t="str">
            <v>R Dr. Francisco Xavier Araujo S/N</v>
          </cell>
          <cell r="M150" t="str">
            <v>4840-100</v>
          </cell>
          <cell r="N150" t="str">
            <v>TERRAS DE BOURO</v>
          </cell>
          <cell r="O150" t="str">
            <v>00231023</v>
          </cell>
          <cell r="P150" t="str">
            <v>CURSO GERAL DOS LICEUS</v>
          </cell>
          <cell r="R150" t="str">
            <v>3623945</v>
          </cell>
          <cell r="S150" t="str">
            <v>19950531</v>
          </cell>
          <cell r="T150" t="str">
            <v>BRAGA</v>
          </cell>
          <cell r="W150" t="str">
            <v>115616659</v>
          </cell>
          <cell r="X150" t="str">
            <v>0434</v>
          </cell>
          <cell r="Y150" t="str">
            <v>0.0</v>
          </cell>
          <cell r="Z150">
            <v>2</v>
          </cell>
          <cell r="AA150" t="str">
            <v>00</v>
          </cell>
          <cell r="AC150" t="str">
            <v>X</v>
          </cell>
          <cell r="AD150" t="str">
            <v>100</v>
          </cell>
          <cell r="AE150" t="str">
            <v>10294022833</v>
          </cell>
          <cell r="AF150" t="str">
            <v>02</v>
          </cell>
          <cell r="AG150" t="str">
            <v>19801106</v>
          </cell>
          <cell r="AH150" t="str">
            <v>DT.Adm.Corr.Antiguid</v>
          </cell>
          <cell r="AI150" t="str">
            <v>1</v>
          </cell>
          <cell r="AJ150" t="str">
            <v>ACTIVOS</v>
          </cell>
          <cell r="AK150" t="str">
            <v>AA</v>
          </cell>
          <cell r="AL150" t="str">
            <v>ACTIVO TEMP.INTEIRO</v>
          </cell>
          <cell r="AM150" t="str">
            <v>J100</v>
          </cell>
          <cell r="AN150" t="str">
            <v>EDPOutsourcing Comercial-N</v>
          </cell>
          <cell r="AO150" t="str">
            <v>J121</v>
          </cell>
          <cell r="AP150" t="str">
            <v>EDPOC-BRG-LjCdd</v>
          </cell>
          <cell r="AQ150" t="str">
            <v>40177392</v>
          </cell>
          <cell r="AR150" t="str">
            <v>70000060</v>
          </cell>
          <cell r="AS150" t="str">
            <v>025.</v>
          </cell>
          <cell r="AT150" t="str">
            <v>ESCRITURARIO COMERCIAL</v>
          </cell>
          <cell r="AU150" t="str">
            <v>1</v>
          </cell>
          <cell r="AV150" t="str">
            <v>00040477</v>
          </cell>
          <cell r="AW150" t="str">
            <v>J20424220410</v>
          </cell>
          <cell r="AX150" t="str">
            <v>AN-LJBRG-CD-LOJA BRAGA-CIDADÃO (I)</v>
          </cell>
          <cell r="AY150" t="str">
            <v>68905106</v>
          </cell>
          <cell r="AZ150" t="str">
            <v>Lj Braga - Loja Cida</v>
          </cell>
          <cell r="BA150" t="str">
            <v>6890</v>
          </cell>
          <cell r="BB150" t="str">
            <v>EDP Outsourcing Comercial</v>
          </cell>
          <cell r="BC150" t="str">
            <v>6890</v>
          </cell>
          <cell r="BD150" t="str">
            <v>6890</v>
          </cell>
          <cell r="BE150" t="str">
            <v>2800</v>
          </cell>
          <cell r="BF150" t="str">
            <v>6890</v>
          </cell>
          <cell r="BG150" t="str">
            <v>EDP Outsourcing Comercial,SA</v>
          </cell>
          <cell r="BH150" t="str">
            <v>1010</v>
          </cell>
          <cell r="BI150">
            <v>1339</v>
          </cell>
          <cell r="BJ150" t="str">
            <v>12</v>
          </cell>
          <cell r="BK150">
            <v>25</v>
          </cell>
          <cell r="BL150">
            <v>252.75</v>
          </cell>
          <cell r="BM150" t="str">
            <v>NÍVEL 5</v>
          </cell>
          <cell r="BN150" t="str">
            <v>00</v>
          </cell>
          <cell r="BO150" t="str">
            <v>09</v>
          </cell>
          <cell r="BP150" t="str">
            <v>20050101</v>
          </cell>
          <cell r="BQ150" t="str">
            <v>21</v>
          </cell>
          <cell r="BR150" t="str">
            <v>EVOLUCAO AUTOMATICA</v>
          </cell>
          <cell r="BS150" t="str">
            <v>20050101</v>
          </cell>
          <cell r="BW150">
            <v>0</v>
          </cell>
          <cell r="BX150">
            <v>0</v>
          </cell>
          <cell r="BY150">
            <v>0</v>
          </cell>
          <cell r="BZ150">
            <v>0</v>
          </cell>
          <cell r="CA150">
            <v>0</v>
          </cell>
          <cell r="CC150">
            <v>0</v>
          </cell>
          <cell r="CG150">
            <v>0</v>
          </cell>
          <cell r="CK150">
            <v>0</v>
          </cell>
          <cell r="CO150">
            <v>0</v>
          </cell>
          <cell r="CT150">
            <v>0</v>
          </cell>
          <cell r="CU150">
            <v>0</v>
          </cell>
          <cell r="CV150">
            <v>0</v>
          </cell>
          <cell r="CW150">
            <v>0</v>
          </cell>
          <cell r="CX150">
            <v>1</v>
          </cell>
          <cell r="CY150" t="str">
            <v>6010</v>
          </cell>
          <cell r="CZ150">
            <v>39.54</v>
          </cell>
          <cell r="DC150">
            <v>0</v>
          </cell>
          <cell r="DF150">
            <v>0</v>
          </cell>
          <cell r="DI150">
            <v>0</v>
          </cell>
          <cell r="DK150">
            <v>0</v>
          </cell>
          <cell r="DL150">
            <v>0</v>
          </cell>
          <cell r="DN150" t="str">
            <v>11LPB</v>
          </cell>
          <cell r="DO150" t="str">
            <v>EQ.B Loja Cid Braga</v>
          </cell>
          <cell r="DP150">
            <v>9</v>
          </cell>
          <cell r="DQ150">
            <v>100</v>
          </cell>
          <cell r="DR150" t="str">
            <v>PT01</v>
          </cell>
          <cell r="DT150" t="str">
            <v>00352127</v>
          </cell>
          <cell r="DU150" t="str">
            <v>CAIXA GERAL DE DEPOSITOS, SA</v>
          </cell>
        </row>
        <row r="151">
          <cell r="A151" t="str">
            <v>168963</v>
          </cell>
          <cell r="B151" t="str">
            <v>Joaquim Aurelio Almeida L. Oliveira</v>
          </cell>
          <cell r="C151" t="str">
            <v>1978</v>
          </cell>
          <cell r="D151">
            <v>27</v>
          </cell>
          <cell r="E151">
            <v>27</v>
          </cell>
          <cell r="F151" t="str">
            <v>19550509</v>
          </cell>
          <cell r="G151" t="str">
            <v>50</v>
          </cell>
          <cell r="H151" t="str">
            <v>1</v>
          </cell>
          <cell r="I151" t="str">
            <v>Casado</v>
          </cell>
          <cell r="J151" t="str">
            <v>masculino</v>
          </cell>
          <cell r="K151">
            <v>2</v>
          </cell>
          <cell r="L151" t="str">
            <v>Mirão - Galegos</v>
          </cell>
          <cell r="M151" t="str">
            <v>4830-253</v>
          </cell>
          <cell r="N151" t="str">
            <v>GALEGOS PVL</v>
          </cell>
          <cell r="O151" t="str">
            <v>00231021</v>
          </cell>
          <cell r="P151" t="str">
            <v>CURSO GERAL DOS LICEUS</v>
          </cell>
          <cell r="R151" t="str">
            <v>3498115</v>
          </cell>
          <cell r="S151" t="str">
            <v>20000822</v>
          </cell>
          <cell r="T151" t="str">
            <v>BRAGA</v>
          </cell>
          <cell r="U151" t="str">
            <v>9803</v>
          </cell>
          <cell r="V151" t="str">
            <v>S.NAC IND ENERGIA-SINDEL</v>
          </cell>
          <cell r="W151" t="str">
            <v>171526287</v>
          </cell>
          <cell r="X151" t="str">
            <v>0426</v>
          </cell>
          <cell r="Y151" t="str">
            <v>0.0</v>
          </cell>
          <cell r="Z151">
            <v>2</v>
          </cell>
          <cell r="AA151" t="str">
            <v>00</v>
          </cell>
          <cell r="AC151" t="str">
            <v>X</v>
          </cell>
          <cell r="AD151" t="str">
            <v>100</v>
          </cell>
          <cell r="AE151" t="str">
            <v>10292353987</v>
          </cell>
          <cell r="AF151" t="str">
            <v>02</v>
          </cell>
          <cell r="AG151" t="str">
            <v>19780515</v>
          </cell>
          <cell r="AH151" t="str">
            <v>DT.Adm.Corr.Antiguid</v>
          </cell>
          <cell r="AI151" t="str">
            <v>1</v>
          </cell>
          <cell r="AJ151" t="str">
            <v>ACTIVOS</v>
          </cell>
          <cell r="AK151" t="str">
            <v>AA</v>
          </cell>
          <cell r="AL151" t="str">
            <v>ACTIVO TEMP.INTEIRO</v>
          </cell>
          <cell r="AM151" t="str">
            <v>J100</v>
          </cell>
          <cell r="AN151" t="str">
            <v>EDPOutsourcing Comercial-N</v>
          </cell>
          <cell r="AO151" t="str">
            <v>J121</v>
          </cell>
          <cell r="AP151" t="str">
            <v>EDPOC-BRG-LjCdd</v>
          </cell>
          <cell r="AQ151" t="str">
            <v>40177383</v>
          </cell>
          <cell r="AR151" t="str">
            <v>70000022</v>
          </cell>
          <cell r="AS151" t="str">
            <v>014.</v>
          </cell>
          <cell r="AT151" t="str">
            <v>TECNICO COMERCIAL</v>
          </cell>
          <cell r="AU151" t="str">
            <v>4</v>
          </cell>
          <cell r="AV151" t="str">
            <v>00040477</v>
          </cell>
          <cell r="AW151" t="str">
            <v>J20424220410</v>
          </cell>
          <cell r="AX151" t="str">
            <v>AN-LJBRG-CD-LOJA BRAGA-CIDADÃO (I)</v>
          </cell>
          <cell r="AY151" t="str">
            <v>68905106</v>
          </cell>
          <cell r="AZ151" t="str">
            <v>Lj Braga - Loja Cida</v>
          </cell>
          <cell r="BA151" t="str">
            <v>6890</v>
          </cell>
          <cell r="BB151" t="str">
            <v>EDP Outsourcing Comercial</v>
          </cell>
          <cell r="BC151" t="str">
            <v>6890</v>
          </cell>
          <cell r="BD151" t="str">
            <v>6890</v>
          </cell>
          <cell r="BE151" t="str">
            <v>2800</v>
          </cell>
          <cell r="BF151" t="str">
            <v>6890</v>
          </cell>
          <cell r="BG151" t="str">
            <v>EDP Outsourcing Comercial,SA</v>
          </cell>
          <cell r="BH151" t="str">
            <v>1010</v>
          </cell>
          <cell r="BI151">
            <v>1339</v>
          </cell>
          <cell r="BJ151" t="str">
            <v>12</v>
          </cell>
          <cell r="BK151">
            <v>27</v>
          </cell>
          <cell r="BL151">
            <v>272.97000000000003</v>
          </cell>
          <cell r="BM151" t="str">
            <v>NÍVEL 4</v>
          </cell>
          <cell r="BN151" t="str">
            <v>02</v>
          </cell>
          <cell r="BO151" t="str">
            <v>06</v>
          </cell>
          <cell r="BP151" t="str">
            <v>20030101</v>
          </cell>
          <cell r="BQ151" t="str">
            <v>21</v>
          </cell>
          <cell r="BR151" t="str">
            <v>EVOLUCAO AUTOMATICA</v>
          </cell>
          <cell r="BS151" t="str">
            <v>20050101</v>
          </cell>
          <cell r="BW151">
            <v>0</v>
          </cell>
          <cell r="BX151">
            <v>0</v>
          </cell>
          <cell r="BY151">
            <v>0</v>
          </cell>
          <cell r="BZ151">
            <v>0</v>
          </cell>
          <cell r="CA151">
            <v>0</v>
          </cell>
          <cell r="CC151">
            <v>0</v>
          </cell>
          <cell r="CG151">
            <v>0</v>
          </cell>
          <cell r="CK151">
            <v>0</v>
          </cell>
          <cell r="CO151">
            <v>0</v>
          </cell>
          <cell r="CT151">
            <v>0</v>
          </cell>
          <cell r="CU151">
            <v>0</v>
          </cell>
          <cell r="CV151">
            <v>0</v>
          </cell>
          <cell r="CW151">
            <v>0</v>
          </cell>
          <cell r="CX151">
            <v>1</v>
          </cell>
          <cell r="CY151" t="str">
            <v>6010</v>
          </cell>
          <cell r="CZ151">
            <v>39.54</v>
          </cell>
          <cell r="DC151">
            <v>0</v>
          </cell>
          <cell r="DF151">
            <v>0</v>
          </cell>
          <cell r="DI151">
            <v>0</v>
          </cell>
          <cell r="DK151">
            <v>0</v>
          </cell>
          <cell r="DL151">
            <v>0</v>
          </cell>
          <cell r="DN151" t="str">
            <v>11LPB</v>
          </cell>
          <cell r="DO151" t="str">
            <v>EQ.B Loja Cid Braga</v>
          </cell>
          <cell r="DP151">
            <v>9</v>
          </cell>
          <cell r="DQ151">
            <v>100</v>
          </cell>
          <cell r="DR151" t="str">
            <v>PT01</v>
          </cell>
          <cell r="DT151" t="str">
            <v>00070612</v>
          </cell>
          <cell r="DU151" t="str">
            <v>BANCO ESPIRITO SANTO, SA</v>
          </cell>
        </row>
        <row r="152">
          <cell r="A152" t="str">
            <v>178020</v>
          </cell>
          <cell r="B152" t="str">
            <v>Domingos Jose Pereira Pias</v>
          </cell>
          <cell r="C152" t="str">
            <v>1979</v>
          </cell>
          <cell r="D152">
            <v>26</v>
          </cell>
          <cell r="E152">
            <v>26</v>
          </cell>
          <cell r="F152" t="str">
            <v>19511122</v>
          </cell>
          <cell r="G152" t="str">
            <v>53</v>
          </cell>
          <cell r="H152" t="str">
            <v>1</v>
          </cell>
          <cell r="I152" t="str">
            <v>Casado</v>
          </cell>
          <cell r="J152" t="str">
            <v>masculino</v>
          </cell>
          <cell r="K152">
            <v>3</v>
          </cell>
          <cell r="L152" t="str">
            <v>R Dr.Aires Duarte, nº95 Arcozelo</v>
          </cell>
          <cell r="M152" t="str">
            <v>4750-105</v>
          </cell>
          <cell r="N152" t="str">
            <v>BARCELOS</v>
          </cell>
          <cell r="O152" t="str">
            <v>00242072</v>
          </cell>
          <cell r="P152" t="str">
            <v>CC CONTABILIDADE ADMINISTRACAO</v>
          </cell>
          <cell r="R152" t="str">
            <v>2710028</v>
          </cell>
          <cell r="S152" t="str">
            <v>19860802</v>
          </cell>
          <cell r="T152" t="str">
            <v>LISBOA</v>
          </cell>
          <cell r="U152" t="str">
            <v>9803</v>
          </cell>
          <cell r="V152" t="str">
            <v>S.NAC IND ENERGIA-SINDEL</v>
          </cell>
          <cell r="W152" t="str">
            <v>130159140</v>
          </cell>
          <cell r="X152" t="str">
            <v>0353</v>
          </cell>
          <cell r="Y152" t="str">
            <v>0.0</v>
          </cell>
          <cell r="Z152">
            <v>3</v>
          </cell>
          <cell r="AA152" t="str">
            <v>00</v>
          </cell>
          <cell r="AD152" t="str">
            <v>100</v>
          </cell>
          <cell r="AE152" t="str">
            <v>10291480674</v>
          </cell>
          <cell r="AF152" t="str">
            <v>02</v>
          </cell>
          <cell r="AG152" t="str">
            <v>19791126</v>
          </cell>
          <cell r="AH152" t="str">
            <v>DT.Adm.Corr.Antiguid</v>
          </cell>
          <cell r="AI152" t="str">
            <v>1</v>
          </cell>
          <cell r="AJ152" t="str">
            <v>ACTIVOS</v>
          </cell>
          <cell r="AK152" t="str">
            <v>AA</v>
          </cell>
          <cell r="AL152" t="str">
            <v>ACTIVO TEMP.INTEIRO</v>
          </cell>
          <cell r="AM152" t="str">
            <v>J100</v>
          </cell>
          <cell r="AN152" t="str">
            <v>EDPOutsourcing Comercial-N</v>
          </cell>
          <cell r="AO152" t="str">
            <v>J121</v>
          </cell>
          <cell r="AP152" t="str">
            <v>EDPOC-BRG-LjCdd</v>
          </cell>
          <cell r="AQ152" t="str">
            <v>40177384</v>
          </cell>
          <cell r="AR152" t="str">
            <v>70000022</v>
          </cell>
          <cell r="AS152" t="str">
            <v>014.</v>
          </cell>
          <cell r="AT152" t="str">
            <v>TECNICO COMERCIAL</v>
          </cell>
          <cell r="AU152" t="str">
            <v>4</v>
          </cell>
          <cell r="AV152" t="str">
            <v>00040477</v>
          </cell>
          <cell r="AW152" t="str">
            <v>J20424220410</v>
          </cell>
          <cell r="AX152" t="str">
            <v>AN-LJBRG-CD-LOJA BRAGA-CIDADÃO (I)</v>
          </cell>
          <cell r="AY152" t="str">
            <v>68905106</v>
          </cell>
          <cell r="AZ152" t="str">
            <v>Lj Braga - Loja Cida</v>
          </cell>
          <cell r="BA152" t="str">
            <v>6890</v>
          </cell>
          <cell r="BB152" t="str">
            <v>EDP Outsourcing Comercial</v>
          </cell>
          <cell r="BC152" t="str">
            <v>6890</v>
          </cell>
          <cell r="BD152" t="str">
            <v>6890</v>
          </cell>
          <cell r="BE152" t="str">
            <v>2800</v>
          </cell>
          <cell r="BF152" t="str">
            <v>6890</v>
          </cell>
          <cell r="BG152" t="str">
            <v>EDP Outsourcing Comercial,SA</v>
          </cell>
          <cell r="BH152" t="str">
            <v>1010</v>
          </cell>
          <cell r="BI152">
            <v>1432</v>
          </cell>
          <cell r="BJ152" t="str">
            <v>13</v>
          </cell>
          <cell r="BK152">
            <v>26</v>
          </cell>
          <cell r="BL152">
            <v>262.86</v>
          </cell>
          <cell r="BM152" t="str">
            <v>NÍVEL 4</v>
          </cell>
          <cell r="BN152" t="str">
            <v>00</v>
          </cell>
          <cell r="BO152" t="str">
            <v>07</v>
          </cell>
          <cell r="BP152" t="str">
            <v>20050101</v>
          </cell>
          <cell r="BQ152" t="str">
            <v>21</v>
          </cell>
          <cell r="BR152" t="str">
            <v>EVOLUCAO AUTOMATICA</v>
          </cell>
          <cell r="BS152" t="str">
            <v>20050101</v>
          </cell>
          <cell r="BW152">
            <v>0</v>
          </cell>
          <cell r="BX152">
            <v>0</v>
          </cell>
          <cell r="BY152">
            <v>0</v>
          </cell>
          <cell r="BZ152">
            <v>0</v>
          </cell>
          <cell r="CA152">
            <v>0</v>
          </cell>
          <cell r="CC152">
            <v>0</v>
          </cell>
          <cell r="CG152">
            <v>0</v>
          </cell>
          <cell r="CK152">
            <v>0</v>
          </cell>
          <cell r="CO152">
            <v>0</v>
          </cell>
          <cell r="CT152">
            <v>0</v>
          </cell>
          <cell r="CU152">
            <v>0</v>
          </cell>
          <cell r="CV152">
            <v>0</v>
          </cell>
          <cell r="CW152">
            <v>0</v>
          </cell>
          <cell r="CX152">
            <v>1</v>
          </cell>
          <cell r="CY152" t="str">
            <v>6010</v>
          </cell>
          <cell r="CZ152">
            <v>39.54</v>
          </cell>
          <cell r="DC152">
            <v>0</v>
          </cell>
          <cell r="DF152">
            <v>0</v>
          </cell>
          <cell r="DI152">
            <v>0</v>
          </cell>
          <cell r="DK152">
            <v>0</v>
          </cell>
          <cell r="DL152">
            <v>0</v>
          </cell>
          <cell r="DN152" t="str">
            <v>11LPB</v>
          </cell>
          <cell r="DO152" t="str">
            <v>EQ.B Loja Cid Braga</v>
          </cell>
          <cell r="DP152">
            <v>9</v>
          </cell>
          <cell r="DQ152">
            <v>100</v>
          </cell>
          <cell r="DR152" t="str">
            <v>PT01</v>
          </cell>
          <cell r="DT152" t="str">
            <v>00180000</v>
          </cell>
          <cell r="DU152" t="str">
            <v>BANCO TOTTA &amp; ACORES, SA</v>
          </cell>
        </row>
        <row r="153">
          <cell r="A153" t="str">
            <v>221554</v>
          </cell>
          <cell r="B153" t="str">
            <v>Arnaldo Sousa Simões</v>
          </cell>
          <cell r="C153" t="str">
            <v>1982</v>
          </cell>
          <cell r="D153">
            <v>23</v>
          </cell>
          <cell r="E153">
            <v>23</v>
          </cell>
          <cell r="F153" t="str">
            <v>19580128</v>
          </cell>
          <cell r="G153" t="str">
            <v>47</v>
          </cell>
          <cell r="H153" t="str">
            <v>1</v>
          </cell>
          <cell r="I153" t="str">
            <v>Casado</v>
          </cell>
          <cell r="J153" t="str">
            <v>masculino</v>
          </cell>
          <cell r="K153">
            <v>1</v>
          </cell>
          <cell r="L153" t="str">
            <v>Lug do Rego - Caixa 112-Pousa</v>
          </cell>
          <cell r="M153" t="str">
            <v>4755-422</v>
          </cell>
          <cell r="N153" t="str">
            <v>POUSA</v>
          </cell>
          <cell r="O153" t="str">
            <v>00123022</v>
          </cell>
          <cell r="P153" t="str">
            <v>CICLO COMPL. ENSINO PRIMARIO</v>
          </cell>
          <cell r="R153" t="str">
            <v>5808826</v>
          </cell>
          <cell r="S153" t="str">
            <v>20021001</v>
          </cell>
          <cell r="T153" t="str">
            <v>LISBOA</v>
          </cell>
          <cell r="U153" t="str">
            <v>9803</v>
          </cell>
          <cell r="V153" t="str">
            <v>S.NAC IND ENERGIA-SINDEL</v>
          </cell>
          <cell r="W153" t="str">
            <v>142348112</v>
          </cell>
          <cell r="X153" t="str">
            <v>0353</v>
          </cell>
          <cell r="Y153" t="str">
            <v>0.0</v>
          </cell>
          <cell r="Z153">
            <v>1</v>
          </cell>
          <cell r="AA153" t="str">
            <v>00</v>
          </cell>
          <cell r="AC153" t="str">
            <v>X</v>
          </cell>
          <cell r="AD153" t="str">
            <v>100</v>
          </cell>
          <cell r="AE153" t="str">
            <v>11218914353</v>
          </cell>
          <cell r="AF153" t="str">
            <v>02</v>
          </cell>
          <cell r="AG153" t="str">
            <v>19820216</v>
          </cell>
          <cell r="AH153" t="str">
            <v>DT.Adm.Corr.Antiguid</v>
          </cell>
          <cell r="AI153" t="str">
            <v>1</v>
          </cell>
          <cell r="AJ153" t="str">
            <v>ACTIVOS</v>
          </cell>
          <cell r="AK153" t="str">
            <v>AA</v>
          </cell>
          <cell r="AL153" t="str">
            <v>ACTIVO TEMP.INTEIRO</v>
          </cell>
          <cell r="AM153" t="str">
            <v>J100</v>
          </cell>
          <cell r="AN153" t="str">
            <v>EDPOutsourcing Comercial-N</v>
          </cell>
          <cell r="AO153" t="str">
            <v>J121</v>
          </cell>
          <cell r="AP153" t="str">
            <v>EDPOC-BRG-LjCdd</v>
          </cell>
          <cell r="AQ153" t="str">
            <v>40177391</v>
          </cell>
          <cell r="AR153" t="str">
            <v>70000060</v>
          </cell>
          <cell r="AS153" t="str">
            <v>025.</v>
          </cell>
          <cell r="AT153" t="str">
            <v>ESCRITURARIO COMERCIAL</v>
          </cell>
          <cell r="AU153" t="str">
            <v>1</v>
          </cell>
          <cell r="AV153" t="str">
            <v>00040477</v>
          </cell>
          <cell r="AW153" t="str">
            <v>J20424220410</v>
          </cell>
          <cell r="AX153" t="str">
            <v>AN-LJBRG-CD-LOJA BRAGA-CIDADÃO (I)</v>
          </cell>
          <cell r="AY153" t="str">
            <v>68905106</v>
          </cell>
          <cell r="AZ153" t="str">
            <v>Lj Braga - Loja Cida</v>
          </cell>
          <cell r="BA153" t="str">
            <v>6890</v>
          </cell>
          <cell r="BB153" t="str">
            <v>EDP Outsourcing Comercial</v>
          </cell>
          <cell r="BC153" t="str">
            <v>6890</v>
          </cell>
          <cell r="BD153" t="str">
            <v>6890</v>
          </cell>
          <cell r="BE153" t="str">
            <v>2800</v>
          </cell>
          <cell r="BF153" t="str">
            <v>6890</v>
          </cell>
          <cell r="BG153" t="str">
            <v>EDP Outsourcing Comercial,SA</v>
          </cell>
          <cell r="BH153" t="str">
            <v>1010</v>
          </cell>
          <cell r="BI153">
            <v>1160</v>
          </cell>
          <cell r="BJ153" t="str">
            <v>10</v>
          </cell>
          <cell r="BK153">
            <v>23</v>
          </cell>
          <cell r="BL153">
            <v>232.53</v>
          </cell>
          <cell r="BM153" t="str">
            <v>NÍVEL 5</v>
          </cell>
          <cell r="BN153" t="str">
            <v>02</v>
          </cell>
          <cell r="BO153" t="str">
            <v>07</v>
          </cell>
          <cell r="BP153" t="str">
            <v>20030101</v>
          </cell>
          <cell r="BQ153" t="str">
            <v>21</v>
          </cell>
          <cell r="BR153" t="str">
            <v>EVOLUCAO AUTOMATICA</v>
          </cell>
          <cell r="BS153" t="str">
            <v>20050101</v>
          </cell>
          <cell r="BW153">
            <v>0</v>
          </cell>
          <cell r="BX153">
            <v>0</v>
          </cell>
          <cell r="BY153">
            <v>0</v>
          </cell>
          <cell r="BZ153">
            <v>0</v>
          </cell>
          <cell r="CA153">
            <v>0</v>
          </cell>
          <cell r="CC153">
            <v>0</v>
          </cell>
          <cell r="CG153">
            <v>0</v>
          </cell>
          <cell r="CK153">
            <v>0</v>
          </cell>
          <cell r="CO153">
            <v>0</v>
          </cell>
          <cell r="CT153">
            <v>0</v>
          </cell>
          <cell r="CU153">
            <v>0</v>
          </cell>
          <cell r="CV153">
            <v>0</v>
          </cell>
          <cell r="CW153">
            <v>0</v>
          </cell>
          <cell r="CX153">
            <v>1</v>
          </cell>
          <cell r="CY153" t="str">
            <v>6010</v>
          </cell>
          <cell r="CZ153">
            <v>39.54</v>
          </cell>
          <cell r="DC153">
            <v>0</v>
          </cell>
          <cell r="DF153">
            <v>0</v>
          </cell>
          <cell r="DI153">
            <v>0</v>
          </cell>
          <cell r="DK153">
            <v>0</v>
          </cell>
          <cell r="DL153">
            <v>0</v>
          </cell>
          <cell r="DN153" t="str">
            <v>11LPB</v>
          </cell>
          <cell r="DO153" t="str">
            <v>EQ.B Loja Cid Braga</v>
          </cell>
          <cell r="DP153">
            <v>9</v>
          </cell>
          <cell r="DQ153">
            <v>100</v>
          </cell>
          <cell r="DR153" t="str">
            <v>PT01</v>
          </cell>
          <cell r="DT153" t="str">
            <v>00350448</v>
          </cell>
          <cell r="DU153" t="str">
            <v>CAIXA GERAL DE DEPOSITOS, SA</v>
          </cell>
        </row>
        <row r="154">
          <cell r="A154" t="str">
            <v>227854</v>
          </cell>
          <cell r="B154" t="str">
            <v>Francisco Valerio Goncalves Antunes</v>
          </cell>
          <cell r="C154" t="str">
            <v>1978</v>
          </cell>
          <cell r="D154">
            <v>27</v>
          </cell>
          <cell r="E154">
            <v>27</v>
          </cell>
          <cell r="F154" t="str">
            <v>19570111</v>
          </cell>
          <cell r="G154" t="str">
            <v>48</v>
          </cell>
          <cell r="H154" t="str">
            <v>1</v>
          </cell>
          <cell r="I154" t="str">
            <v>Casado</v>
          </cell>
          <cell r="J154" t="str">
            <v>masculino</v>
          </cell>
          <cell r="K154">
            <v>2</v>
          </cell>
          <cell r="L154" t="str">
            <v>Lug de S.Pantaleão  Nº 15 Balanca</v>
          </cell>
          <cell r="M154" t="str">
            <v>4840-010</v>
          </cell>
          <cell r="N154" t="str">
            <v>BALANÇA</v>
          </cell>
          <cell r="O154" t="str">
            <v>00231023</v>
          </cell>
          <cell r="P154" t="str">
            <v>CURSO GERAL DOS LICEUS</v>
          </cell>
          <cell r="R154" t="str">
            <v>3930905</v>
          </cell>
          <cell r="S154" t="str">
            <v>19970704</v>
          </cell>
          <cell r="T154" t="str">
            <v>BRAGA</v>
          </cell>
          <cell r="U154" t="str">
            <v>9800</v>
          </cell>
          <cell r="V154" t="str">
            <v>SIND TRAB IND ELéCT NORTE</v>
          </cell>
          <cell r="W154" t="str">
            <v>111870240</v>
          </cell>
          <cell r="X154" t="str">
            <v>0434</v>
          </cell>
          <cell r="Y154" t="str">
            <v>0.0</v>
          </cell>
          <cell r="Z154">
            <v>2</v>
          </cell>
          <cell r="AA154" t="str">
            <v>00</v>
          </cell>
          <cell r="AC154" t="str">
            <v>X</v>
          </cell>
          <cell r="AD154" t="str">
            <v>100</v>
          </cell>
          <cell r="AE154" t="str">
            <v>10292099869</v>
          </cell>
          <cell r="AF154" t="str">
            <v>02</v>
          </cell>
          <cell r="AG154" t="str">
            <v>19780619</v>
          </cell>
          <cell r="AH154" t="str">
            <v>DT.Adm.Corr.Antiguid</v>
          </cell>
          <cell r="AI154" t="str">
            <v>1</v>
          </cell>
          <cell r="AJ154" t="str">
            <v>ACTIVOS</v>
          </cell>
          <cell r="AK154" t="str">
            <v>AA</v>
          </cell>
          <cell r="AL154" t="str">
            <v>ACTIVO TEMP.INTEIRO</v>
          </cell>
          <cell r="AM154" t="str">
            <v>J100</v>
          </cell>
          <cell r="AN154" t="str">
            <v>EDPOutsourcing Comercial-N</v>
          </cell>
          <cell r="AO154" t="str">
            <v>J122</v>
          </cell>
          <cell r="AP154" t="str">
            <v>EDPOC-BRG-C284</v>
          </cell>
          <cell r="AQ154" t="str">
            <v>40176798</v>
          </cell>
          <cell r="AR154" t="str">
            <v>70000060</v>
          </cell>
          <cell r="AS154" t="str">
            <v>025.</v>
          </cell>
          <cell r="AT154" t="str">
            <v>ESCRITURARIO COMERCIAL</v>
          </cell>
          <cell r="AU154" t="str">
            <v>4</v>
          </cell>
          <cell r="AV154" t="str">
            <v>00040167</v>
          </cell>
          <cell r="AW154" t="str">
            <v>J20420000610</v>
          </cell>
          <cell r="AX154" t="str">
            <v>AN-LE-LOJAS E EQUIPAS</v>
          </cell>
          <cell r="AY154" t="str">
            <v>68905012</v>
          </cell>
          <cell r="AZ154" t="str">
            <v>Apoio à Rede Norte</v>
          </cell>
          <cell r="BA154" t="str">
            <v>6890</v>
          </cell>
          <cell r="BB154" t="str">
            <v>EDP Outsourcing Comercial</v>
          </cell>
          <cell r="BC154" t="str">
            <v>6890</v>
          </cell>
          <cell r="BD154" t="str">
            <v>6890</v>
          </cell>
          <cell r="BE154" t="str">
            <v>2800</v>
          </cell>
          <cell r="BF154" t="str">
            <v>6890</v>
          </cell>
          <cell r="BG154" t="str">
            <v>EDP Outsourcing Comercial,SA</v>
          </cell>
          <cell r="BH154" t="str">
            <v>1010</v>
          </cell>
          <cell r="BI154">
            <v>1247</v>
          </cell>
          <cell r="BJ154" t="str">
            <v>11</v>
          </cell>
          <cell r="BK154">
            <v>27</v>
          </cell>
          <cell r="BL154">
            <v>272.97000000000003</v>
          </cell>
          <cell r="BM154" t="str">
            <v>NÍVEL 5</v>
          </cell>
          <cell r="BN154" t="str">
            <v>02</v>
          </cell>
          <cell r="BO154" t="str">
            <v>08</v>
          </cell>
          <cell r="BP154" t="str">
            <v>20030101</v>
          </cell>
          <cell r="BQ154" t="str">
            <v>21</v>
          </cell>
          <cell r="BR154" t="str">
            <v>EVOLUCAO AUTOMATICA</v>
          </cell>
          <cell r="BS154" t="str">
            <v>20050101</v>
          </cell>
          <cell r="BW154">
            <v>0</v>
          </cell>
          <cell r="BX154">
            <v>0</v>
          </cell>
          <cell r="BY154">
            <v>0</v>
          </cell>
          <cell r="BZ154">
            <v>0</v>
          </cell>
          <cell r="CA154">
            <v>0</v>
          </cell>
          <cell r="CC154">
            <v>0</v>
          </cell>
          <cell r="CG154">
            <v>0</v>
          </cell>
          <cell r="CK154">
            <v>0</v>
          </cell>
          <cell r="CO154">
            <v>0</v>
          </cell>
          <cell r="CT154">
            <v>0</v>
          </cell>
          <cell r="CU154">
            <v>0</v>
          </cell>
          <cell r="CV154">
            <v>0</v>
          </cell>
          <cell r="CW154">
            <v>0</v>
          </cell>
          <cell r="CX154">
            <v>0</v>
          </cell>
          <cell r="CZ154">
            <v>0</v>
          </cell>
          <cell r="DC154">
            <v>0</v>
          </cell>
          <cell r="DF154">
            <v>0</v>
          </cell>
          <cell r="DI154">
            <v>0</v>
          </cell>
          <cell r="DK154">
            <v>0</v>
          </cell>
          <cell r="DL154">
            <v>0</v>
          </cell>
          <cell r="DN154" t="str">
            <v>11D13</v>
          </cell>
          <cell r="DO154" t="str">
            <v>FixoTInt-"Lojas"2002</v>
          </cell>
          <cell r="DP154">
            <v>9</v>
          </cell>
          <cell r="DQ154">
            <v>100</v>
          </cell>
          <cell r="DR154" t="str">
            <v>PT01</v>
          </cell>
          <cell r="DT154" t="str">
            <v>00352127</v>
          </cell>
          <cell r="DU154" t="str">
            <v>CAIXA GERAL DE DEPOSITOS, SA</v>
          </cell>
        </row>
        <row r="155">
          <cell r="A155" t="str">
            <v>254363</v>
          </cell>
          <cell r="B155" t="str">
            <v>Maria Madalena Silva Guimarães Gameiro</v>
          </cell>
          <cell r="C155" t="str">
            <v>1976</v>
          </cell>
          <cell r="D155">
            <v>29</v>
          </cell>
          <cell r="E155">
            <v>29</v>
          </cell>
          <cell r="F155" t="str">
            <v>19571007</v>
          </cell>
          <cell r="G155" t="str">
            <v>47</v>
          </cell>
          <cell r="H155" t="str">
            <v>1</v>
          </cell>
          <cell r="I155" t="str">
            <v>Casado</v>
          </cell>
          <cell r="J155" t="str">
            <v>feminino</v>
          </cell>
          <cell r="K155">
            <v>2</v>
          </cell>
          <cell r="L155" t="str">
            <v>R Nunes Azevedo, 90 - 1. G</v>
          </cell>
          <cell r="M155" t="str">
            <v>4970-461</v>
          </cell>
          <cell r="N155" t="str">
            <v>ARCOS DE VALDEVEZ</v>
          </cell>
          <cell r="O155" t="str">
            <v>00231023</v>
          </cell>
          <cell r="P155" t="str">
            <v>CURSO GERAL DOS LICEUS</v>
          </cell>
          <cell r="R155" t="str">
            <v>3600796</v>
          </cell>
          <cell r="S155" t="str">
            <v>19960320</v>
          </cell>
          <cell r="T155" t="str">
            <v>V.CASTEL</v>
          </cell>
          <cell r="U155" t="str">
            <v>9803</v>
          </cell>
          <cell r="V155" t="str">
            <v>S.NAC IND ENERGIA-SINDEL</v>
          </cell>
          <cell r="W155" t="str">
            <v>102821038</v>
          </cell>
          <cell r="X155" t="str">
            <v>2267</v>
          </cell>
          <cell r="Y155" t="str">
            <v>0.0</v>
          </cell>
          <cell r="Z155">
            <v>2</v>
          </cell>
          <cell r="AA155" t="str">
            <v>00</v>
          </cell>
          <cell r="AC155" t="str">
            <v>X</v>
          </cell>
          <cell r="AD155" t="str">
            <v>100</v>
          </cell>
          <cell r="AE155" t="str">
            <v>11141425185</v>
          </cell>
          <cell r="AF155" t="str">
            <v>02</v>
          </cell>
          <cell r="AG155" t="str">
            <v>19760401</v>
          </cell>
          <cell r="AH155" t="str">
            <v>DT.Adm.Corr.Antiguid</v>
          </cell>
          <cell r="AI155" t="str">
            <v>1</v>
          </cell>
          <cell r="AJ155" t="str">
            <v>ACTIVOS</v>
          </cell>
          <cell r="AK155" t="str">
            <v>AA</v>
          </cell>
          <cell r="AL155" t="str">
            <v>ACTIVO TEMP.INTEIRO</v>
          </cell>
          <cell r="AM155" t="str">
            <v>J100</v>
          </cell>
          <cell r="AN155" t="str">
            <v>EDPOutsourcing Comercial-N</v>
          </cell>
          <cell r="AO155" t="str">
            <v>J122</v>
          </cell>
          <cell r="AP155" t="str">
            <v>EDPOC-BRG-C284</v>
          </cell>
          <cell r="AQ155" t="str">
            <v>40176901</v>
          </cell>
          <cell r="AR155" t="str">
            <v>70000060</v>
          </cell>
          <cell r="AS155" t="str">
            <v>025.</v>
          </cell>
          <cell r="AT155" t="str">
            <v>ESCRITURARIO COMERCIAL</v>
          </cell>
          <cell r="AU155" t="str">
            <v>1</v>
          </cell>
          <cell r="AV155" t="str">
            <v>00040293</v>
          </cell>
          <cell r="AW155" t="str">
            <v>J20420000810</v>
          </cell>
          <cell r="AX155" t="str">
            <v>AN-RA-REDE DE AGENTES - I</v>
          </cell>
          <cell r="AY155" t="str">
            <v>68905014</v>
          </cell>
          <cell r="AZ155" t="str">
            <v>Eq Contacto Directo</v>
          </cell>
          <cell r="BA155" t="str">
            <v>6890</v>
          </cell>
          <cell r="BB155" t="str">
            <v>EDP Outsourcing Comercial</v>
          </cell>
          <cell r="BC155" t="str">
            <v>6890</v>
          </cell>
          <cell r="BD155" t="str">
            <v>6890</v>
          </cell>
          <cell r="BE155" t="str">
            <v>2800</v>
          </cell>
          <cell r="BF155" t="str">
            <v>6890</v>
          </cell>
          <cell r="BG155" t="str">
            <v>EDP Outsourcing Comercial,SA</v>
          </cell>
          <cell r="BH155" t="str">
            <v>1010</v>
          </cell>
          <cell r="BI155">
            <v>1339</v>
          </cell>
          <cell r="BJ155" t="str">
            <v>12</v>
          </cell>
          <cell r="BK155">
            <v>29</v>
          </cell>
          <cell r="BL155">
            <v>293.19</v>
          </cell>
          <cell r="BM155" t="str">
            <v>NÍVEL 5</v>
          </cell>
          <cell r="BN155" t="str">
            <v>02</v>
          </cell>
          <cell r="BO155" t="str">
            <v>09</v>
          </cell>
          <cell r="BP155" t="str">
            <v>20030101</v>
          </cell>
          <cell r="BQ155" t="str">
            <v>21</v>
          </cell>
          <cell r="BR155" t="str">
            <v>EVOLUCAO AUTOMATICA</v>
          </cell>
          <cell r="BS155" t="str">
            <v>20050101</v>
          </cell>
          <cell r="BW155">
            <v>0</v>
          </cell>
          <cell r="BX155">
            <v>0</v>
          </cell>
          <cell r="BY155">
            <v>0</v>
          </cell>
          <cell r="BZ155">
            <v>0</v>
          </cell>
          <cell r="CA155">
            <v>0</v>
          </cell>
          <cell r="CC155">
            <v>0</v>
          </cell>
          <cell r="CG155">
            <v>0</v>
          </cell>
          <cell r="CK155">
            <v>0</v>
          </cell>
          <cell r="CO155">
            <v>0</v>
          </cell>
          <cell r="CT155">
            <v>0</v>
          </cell>
          <cell r="CU155">
            <v>0</v>
          </cell>
          <cell r="CV155">
            <v>0</v>
          </cell>
          <cell r="CW155">
            <v>0</v>
          </cell>
          <cell r="CX155">
            <v>0</v>
          </cell>
          <cell r="CZ155">
            <v>0</v>
          </cell>
          <cell r="DC155">
            <v>0</v>
          </cell>
          <cell r="DF155">
            <v>0</v>
          </cell>
          <cell r="DI155">
            <v>0</v>
          </cell>
          <cell r="DK155">
            <v>0</v>
          </cell>
          <cell r="DL155">
            <v>0</v>
          </cell>
          <cell r="DN155" t="str">
            <v>21D11</v>
          </cell>
          <cell r="DO155" t="str">
            <v>Flex.T.Int."Escrit"</v>
          </cell>
          <cell r="DP155">
            <v>2</v>
          </cell>
          <cell r="DQ155">
            <v>100</v>
          </cell>
          <cell r="DR155" t="str">
            <v>PT01</v>
          </cell>
          <cell r="DT155" t="str">
            <v>00330000</v>
          </cell>
          <cell r="DU155" t="str">
            <v>BANCO COMERCIAL PORTUGUES, SA</v>
          </cell>
        </row>
        <row r="156">
          <cell r="A156" t="str">
            <v>207004</v>
          </cell>
          <cell r="B156" t="str">
            <v>Jose Carlos Cacador Marinho</v>
          </cell>
          <cell r="C156" t="str">
            <v>1973</v>
          </cell>
          <cell r="D156">
            <v>32</v>
          </cell>
          <cell r="E156">
            <v>32</v>
          </cell>
          <cell r="F156" t="str">
            <v>19550422</v>
          </cell>
          <cell r="G156" t="str">
            <v>50</v>
          </cell>
          <cell r="H156" t="str">
            <v>1</v>
          </cell>
          <cell r="I156" t="str">
            <v>Casado</v>
          </cell>
          <cell r="J156" t="str">
            <v>masculino</v>
          </cell>
          <cell r="K156">
            <v>2</v>
          </cell>
          <cell r="L156" t="str">
            <v>SENRA LOTE Nº 3</v>
          </cell>
          <cell r="M156" t="str">
            <v>4970-740</v>
          </cell>
          <cell r="N156" t="str">
            <v>ARCOS DE VALDEVEZ</v>
          </cell>
          <cell r="O156" t="str">
            <v>00231013</v>
          </cell>
          <cell r="P156" t="str">
            <v>2. CICLO LICEAL</v>
          </cell>
          <cell r="R156" t="str">
            <v>3321047</v>
          </cell>
          <cell r="S156" t="str">
            <v>19990205</v>
          </cell>
          <cell r="T156" t="str">
            <v>V.CASTEL</v>
          </cell>
          <cell r="U156" t="str">
            <v>9803</v>
          </cell>
          <cell r="V156" t="str">
            <v>S.NAC IND ENERGIA-SINDEL</v>
          </cell>
          <cell r="W156" t="str">
            <v>147880963</v>
          </cell>
          <cell r="X156" t="str">
            <v>2267</v>
          </cell>
          <cell r="Y156" t="str">
            <v>0.0</v>
          </cell>
          <cell r="Z156">
            <v>2</v>
          </cell>
          <cell r="AA156" t="str">
            <v>00</v>
          </cell>
          <cell r="AC156" t="str">
            <v>X</v>
          </cell>
          <cell r="AD156" t="str">
            <v>100</v>
          </cell>
          <cell r="AE156" t="str">
            <v>11141323372</v>
          </cell>
          <cell r="AF156" t="str">
            <v>02</v>
          </cell>
          <cell r="AG156" t="str">
            <v>19730604</v>
          </cell>
          <cell r="AH156" t="str">
            <v>DT.Adm.Corr.Antiguid</v>
          </cell>
          <cell r="AI156" t="str">
            <v>1</v>
          </cell>
          <cell r="AJ156" t="str">
            <v>ACTIVOS</v>
          </cell>
          <cell r="AK156" t="str">
            <v>AA</v>
          </cell>
          <cell r="AL156" t="str">
            <v>ACTIVO TEMP.INTEIRO</v>
          </cell>
          <cell r="AM156" t="str">
            <v>J100</v>
          </cell>
          <cell r="AN156" t="str">
            <v>EDPOutsourcing Comercial-N</v>
          </cell>
          <cell r="AO156" t="str">
            <v>J122</v>
          </cell>
          <cell r="AP156" t="str">
            <v>EDPOC-BRG-C284</v>
          </cell>
          <cell r="AQ156" t="str">
            <v>40177326</v>
          </cell>
          <cell r="AR156" t="str">
            <v>70000078</v>
          </cell>
          <cell r="AS156" t="str">
            <v>033.</v>
          </cell>
          <cell r="AT156" t="str">
            <v>TECNICO PRINCIPAL DE GESTAO</v>
          </cell>
          <cell r="AU156" t="str">
            <v>4</v>
          </cell>
          <cell r="AV156" t="str">
            <v>00040293</v>
          </cell>
          <cell r="AW156" t="str">
            <v>J20420000810</v>
          </cell>
          <cell r="AX156" t="str">
            <v>AN-RA-REDE DE AGENTES - I</v>
          </cell>
          <cell r="AY156" t="str">
            <v>68905014</v>
          </cell>
          <cell r="AZ156" t="str">
            <v>Eq Contacto Directo</v>
          </cell>
          <cell r="BA156" t="str">
            <v>6890</v>
          </cell>
          <cell r="BB156" t="str">
            <v>EDP Outsourcing Comercial</v>
          </cell>
          <cell r="BC156" t="str">
            <v>6890</v>
          </cell>
          <cell r="BD156" t="str">
            <v>6890</v>
          </cell>
          <cell r="BE156" t="str">
            <v>2800</v>
          </cell>
          <cell r="BF156" t="str">
            <v>6890</v>
          </cell>
          <cell r="BG156" t="str">
            <v>EDP Outsourcing Comercial,SA</v>
          </cell>
          <cell r="BH156" t="str">
            <v>1010</v>
          </cell>
          <cell r="BI156">
            <v>1799</v>
          </cell>
          <cell r="BJ156" t="str">
            <v>17</v>
          </cell>
          <cell r="BK156">
            <v>32</v>
          </cell>
          <cell r="BL156">
            <v>323.52</v>
          </cell>
          <cell r="BM156" t="str">
            <v>NÍVEL 3</v>
          </cell>
          <cell r="BN156" t="str">
            <v>02</v>
          </cell>
          <cell r="BO156" t="str">
            <v>08</v>
          </cell>
          <cell r="BP156" t="str">
            <v>20030101</v>
          </cell>
          <cell r="BQ156" t="str">
            <v>63</v>
          </cell>
          <cell r="BR156" t="str">
            <v>REQUALIFICACAO</v>
          </cell>
          <cell r="BS156" t="str">
            <v>20050101</v>
          </cell>
          <cell r="BW156">
            <v>0</v>
          </cell>
          <cell r="BX156">
            <v>0</v>
          </cell>
          <cell r="BY156">
            <v>0</v>
          </cell>
          <cell r="BZ156">
            <v>0</v>
          </cell>
          <cell r="CA156">
            <v>0</v>
          </cell>
          <cell r="CC156">
            <v>0</v>
          </cell>
          <cell r="CG156">
            <v>0</v>
          </cell>
          <cell r="CK156">
            <v>0</v>
          </cell>
          <cell r="CO156">
            <v>0</v>
          </cell>
          <cell r="CT156">
            <v>0</v>
          </cell>
          <cell r="CU156">
            <v>0</v>
          </cell>
          <cell r="CV156">
            <v>0</v>
          </cell>
          <cell r="CW156">
            <v>0</v>
          </cell>
          <cell r="CX156">
            <v>0</v>
          </cell>
          <cell r="CZ156">
            <v>0</v>
          </cell>
          <cell r="DC156">
            <v>0</v>
          </cell>
          <cell r="DF156">
            <v>0</v>
          </cell>
          <cell r="DI156">
            <v>0</v>
          </cell>
          <cell r="DK156">
            <v>0</v>
          </cell>
          <cell r="DL156">
            <v>0</v>
          </cell>
          <cell r="DN156" t="str">
            <v>21D11</v>
          </cell>
          <cell r="DO156" t="str">
            <v>Flex.T.Int."Escrit"</v>
          </cell>
          <cell r="DP156">
            <v>2</v>
          </cell>
          <cell r="DQ156">
            <v>100</v>
          </cell>
          <cell r="DR156" t="str">
            <v>PT01</v>
          </cell>
          <cell r="DT156" t="str">
            <v>00070634</v>
          </cell>
          <cell r="DU156" t="str">
            <v>BANCO ESPIRITO SANTO, SA</v>
          </cell>
        </row>
        <row r="157">
          <cell r="A157" t="str">
            <v>318167</v>
          </cell>
          <cell r="B157" t="str">
            <v>Arnaldo Jose Ferreira Viegas Sousa</v>
          </cell>
          <cell r="C157" t="str">
            <v>1988</v>
          </cell>
          <cell r="D157">
            <v>17</v>
          </cell>
          <cell r="E157">
            <v>17</v>
          </cell>
          <cell r="F157" t="str">
            <v>19600824</v>
          </cell>
          <cell r="G157" t="str">
            <v>44</v>
          </cell>
          <cell r="H157" t="str">
            <v>0</v>
          </cell>
          <cell r="I157" t="str">
            <v>Solt.</v>
          </cell>
          <cell r="J157" t="str">
            <v>masculino</v>
          </cell>
          <cell r="K157">
            <v>0</v>
          </cell>
          <cell r="L157" t="str">
            <v>R Cavada Velha, 149 VALADARES</v>
          </cell>
          <cell r="M157" t="str">
            <v>4405-544</v>
          </cell>
          <cell r="N157" t="str">
            <v>VILA NOVA DE GAIA</v>
          </cell>
          <cell r="O157" t="str">
            <v>00776542</v>
          </cell>
          <cell r="P157" t="str">
            <v>ESE GESTAO MARKETING</v>
          </cell>
          <cell r="R157" t="str">
            <v>3813964</v>
          </cell>
          <cell r="S157" t="str">
            <v>19900314</v>
          </cell>
          <cell r="T157" t="str">
            <v>LISBOA</v>
          </cell>
          <cell r="U157" t="str">
            <v>9803</v>
          </cell>
          <cell r="V157" t="str">
            <v>S.NAC IND ENERGIA-SINDEL</v>
          </cell>
          <cell r="W157" t="str">
            <v>177151161</v>
          </cell>
          <cell r="X157" t="str">
            <v>3204</v>
          </cell>
          <cell r="Y157" t="str">
            <v>0.0</v>
          </cell>
          <cell r="Z157">
            <v>0</v>
          </cell>
          <cell r="AA157" t="str">
            <v>00</v>
          </cell>
          <cell r="AD157" t="str">
            <v>100</v>
          </cell>
          <cell r="AE157" t="str">
            <v>10621109574</v>
          </cell>
          <cell r="AF157" t="str">
            <v>02</v>
          </cell>
          <cell r="AG157" t="str">
            <v>19880301</v>
          </cell>
          <cell r="AH157" t="str">
            <v>DT.Adm.Corr.Antiguid</v>
          </cell>
          <cell r="AI157" t="str">
            <v>1</v>
          </cell>
          <cell r="AJ157" t="str">
            <v>ACTIVOS</v>
          </cell>
          <cell r="AK157" t="str">
            <v>AA</v>
          </cell>
          <cell r="AL157" t="str">
            <v>ACTIVO TEMP.INTEIRO</v>
          </cell>
          <cell r="AM157" t="str">
            <v>J100</v>
          </cell>
          <cell r="AN157" t="str">
            <v>EDPOutsourcing Comercial-N</v>
          </cell>
          <cell r="AO157" t="str">
            <v>J122</v>
          </cell>
          <cell r="AP157" t="str">
            <v>EDPOC-BRG-C284</v>
          </cell>
          <cell r="AQ157" t="str">
            <v>40177042</v>
          </cell>
          <cell r="AR157" t="str">
            <v>70000041</v>
          </cell>
          <cell r="AS157" t="str">
            <v>01L1</v>
          </cell>
          <cell r="AT157" t="str">
            <v>LICENCIADO I</v>
          </cell>
          <cell r="AU157" t="str">
            <v>1</v>
          </cell>
          <cell r="AV157" t="str">
            <v>00041834</v>
          </cell>
          <cell r="AW157" t="str">
            <v>J20420000810</v>
          </cell>
          <cell r="AX157" t="str">
            <v>AN-RA-REDE DE AGENTES - II</v>
          </cell>
          <cell r="AY157" t="str">
            <v>68905014</v>
          </cell>
          <cell r="AZ157" t="str">
            <v>Eq Contacto Directo</v>
          </cell>
          <cell r="BA157" t="str">
            <v>6890</v>
          </cell>
          <cell r="BB157" t="str">
            <v>EDP Outsourcing Comercial</v>
          </cell>
          <cell r="BC157" t="str">
            <v>6890</v>
          </cell>
          <cell r="BD157" t="str">
            <v>6890</v>
          </cell>
          <cell r="BE157" t="str">
            <v>2800</v>
          </cell>
          <cell r="BF157" t="str">
            <v>6890</v>
          </cell>
          <cell r="BG157" t="str">
            <v>EDP Outsourcing Comercial,SA</v>
          </cell>
          <cell r="BH157" t="str">
            <v>1010</v>
          </cell>
          <cell r="BI157">
            <v>1686</v>
          </cell>
          <cell r="BJ157" t="str">
            <v>E</v>
          </cell>
          <cell r="BK157">
            <v>17</v>
          </cell>
          <cell r="BL157">
            <v>171.87</v>
          </cell>
          <cell r="BM157" t="str">
            <v>LIC 1</v>
          </cell>
          <cell r="BN157" t="str">
            <v>01</v>
          </cell>
          <cell r="BO157" t="str">
            <v>E</v>
          </cell>
          <cell r="BP157" t="str">
            <v>20031612</v>
          </cell>
          <cell r="BQ157" t="str">
            <v>33</v>
          </cell>
          <cell r="BR157" t="str">
            <v>NOMEACAO</v>
          </cell>
          <cell r="BS157" t="str">
            <v>20050101</v>
          </cell>
          <cell r="BW157">
            <v>0</v>
          </cell>
          <cell r="BX157">
            <v>0</v>
          </cell>
          <cell r="BY157">
            <v>0</v>
          </cell>
          <cell r="BZ157">
            <v>0</v>
          </cell>
          <cell r="CA157">
            <v>0</v>
          </cell>
          <cell r="CC157">
            <v>0</v>
          </cell>
          <cell r="CG157">
            <v>0</v>
          </cell>
          <cell r="CK157">
            <v>0</v>
          </cell>
          <cell r="CO157">
            <v>0</v>
          </cell>
          <cell r="CT157">
            <v>0</v>
          </cell>
          <cell r="CU157">
            <v>0</v>
          </cell>
          <cell r="CV157">
            <v>0</v>
          </cell>
          <cell r="CW157">
            <v>0</v>
          </cell>
          <cell r="CX157">
            <v>0</v>
          </cell>
          <cell r="CZ157">
            <v>0</v>
          </cell>
          <cell r="DC157">
            <v>0</v>
          </cell>
          <cell r="DF157">
            <v>0</v>
          </cell>
          <cell r="DI157">
            <v>0</v>
          </cell>
          <cell r="DK157">
            <v>0</v>
          </cell>
          <cell r="DL157">
            <v>0</v>
          </cell>
          <cell r="DN157" t="str">
            <v>21D11</v>
          </cell>
          <cell r="DO157" t="str">
            <v>Flex.T.Int."Escrit"</v>
          </cell>
          <cell r="DP157">
            <v>2</v>
          </cell>
          <cell r="DQ157">
            <v>100</v>
          </cell>
          <cell r="DR157" t="str">
            <v>PT01</v>
          </cell>
          <cell r="DT157" t="str">
            <v>00210000</v>
          </cell>
          <cell r="DU157" t="str">
            <v>CREDITO PREDIAL PORTUGUES, SA</v>
          </cell>
        </row>
        <row r="158">
          <cell r="A158" t="str">
            <v>204714</v>
          </cell>
          <cell r="B158" t="str">
            <v>Maria Natalia Torres Faria</v>
          </cell>
          <cell r="C158" t="str">
            <v>1976</v>
          </cell>
          <cell r="D158">
            <v>29</v>
          </cell>
          <cell r="E158">
            <v>29</v>
          </cell>
          <cell r="F158" t="str">
            <v>19560210</v>
          </cell>
          <cell r="G158" t="str">
            <v>49</v>
          </cell>
          <cell r="H158" t="str">
            <v>4</v>
          </cell>
          <cell r="I158" t="str">
            <v>Divorc</v>
          </cell>
          <cell r="J158" t="str">
            <v>feminino</v>
          </cell>
          <cell r="K158">
            <v>2</v>
          </cell>
          <cell r="L158" t="str">
            <v>R do Espadanido, 22</v>
          </cell>
          <cell r="M158" t="str">
            <v>4715-025</v>
          </cell>
          <cell r="N158" t="str">
            <v>BRAGA</v>
          </cell>
          <cell r="O158" t="str">
            <v>00231023</v>
          </cell>
          <cell r="P158" t="str">
            <v>CURSO GERAL DOS LICEUS</v>
          </cell>
          <cell r="R158" t="str">
            <v>3443539</v>
          </cell>
          <cell r="S158" t="str">
            <v>20010427</v>
          </cell>
          <cell r="T158" t="str">
            <v>BRAGA</v>
          </cell>
          <cell r="U158" t="str">
            <v>9803</v>
          </cell>
          <cell r="V158" t="str">
            <v>S.NAC IND ENERGIA-SINDEL</v>
          </cell>
          <cell r="W158" t="str">
            <v>132117282</v>
          </cell>
          <cell r="X158" t="str">
            <v>0361</v>
          </cell>
          <cell r="Y158" t="str">
            <v>0.0</v>
          </cell>
          <cell r="Z158">
            <v>2</v>
          </cell>
          <cell r="AA158" t="str">
            <v>00</v>
          </cell>
          <cell r="AD158" t="str">
            <v>100</v>
          </cell>
          <cell r="AE158" t="str">
            <v>10294003701</v>
          </cell>
          <cell r="AF158" t="str">
            <v>02</v>
          </cell>
          <cell r="AG158" t="str">
            <v>19760301</v>
          </cell>
          <cell r="AH158" t="str">
            <v>DT.Adm.Corr.Antiguid</v>
          </cell>
          <cell r="AI158" t="str">
            <v>1</v>
          </cell>
          <cell r="AJ158" t="str">
            <v>ACTIVOS</v>
          </cell>
          <cell r="AK158" t="str">
            <v>AA</v>
          </cell>
          <cell r="AL158" t="str">
            <v>ACTIVO TEMP.INTEIRO</v>
          </cell>
          <cell r="AM158" t="str">
            <v>J100</v>
          </cell>
          <cell r="AN158" t="str">
            <v>EDPOutsourcing Comercial-N</v>
          </cell>
          <cell r="AO158" t="str">
            <v>J122</v>
          </cell>
          <cell r="AP158" t="str">
            <v>EDPOC-BRG-C284</v>
          </cell>
          <cell r="AQ158" t="str">
            <v>40177246</v>
          </cell>
          <cell r="AR158" t="str">
            <v>70000022</v>
          </cell>
          <cell r="AS158" t="str">
            <v>014.</v>
          </cell>
          <cell r="AT158" t="str">
            <v>TECNICO COMERCIAL</v>
          </cell>
          <cell r="AU158" t="str">
            <v>4</v>
          </cell>
          <cell r="AV158" t="str">
            <v>00040447</v>
          </cell>
          <cell r="AW158" t="str">
            <v>J20600001410</v>
          </cell>
          <cell r="AX158" t="str">
            <v>ACTN-GA CONTACTOS TECNICOS NORTE</v>
          </cell>
          <cell r="AY158" t="str">
            <v>68908200</v>
          </cell>
          <cell r="AZ158" t="str">
            <v>GC - GA Gestão Conta</v>
          </cell>
          <cell r="BA158" t="str">
            <v>6890</v>
          </cell>
          <cell r="BB158" t="str">
            <v>EDP Outsourcing Comercial</v>
          </cell>
          <cell r="BC158" t="str">
            <v>6890</v>
          </cell>
          <cell r="BD158" t="str">
            <v>6890</v>
          </cell>
          <cell r="BE158" t="str">
            <v>2800</v>
          </cell>
          <cell r="BF158" t="str">
            <v>6890</v>
          </cell>
          <cell r="BG158" t="str">
            <v>EDP Outsourcing Comercial,SA</v>
          </cell>
          <cell r="BH158" t="str">
            <v>1010</v>
          </cell>
          <cell r="BI158">
            <v>1520</v>
          </cell>
          <cell r="BJ158" t="str">
            <v>14</v>
          </cell>
          <cell r="BK158">
            <v>29</v>
          </cell>
          <cell r="BL158">
            <v>293.19</v>
          </cell>
          <cell r="BM158" t="str">
            <v>NÍVEL 4</v>
          </cell>
          <cell r="BN158" t="str">
            <v>01</v>
          </cell>
          <cell r="BO158" t="str">
            <v>08</v>
          </cell>
          <cell r="BP158" t="str">
            <v>20040101</v>
          </cell>
          <cell r="BQ158" t="str">
            <v>21</v>
          </cell>
          <cell r="BR158" t="str">
            <v>EVOLUCAO AUTOMATICA</v>
          </cell>
          <cell r="BS158" t="str">
            <v>20050101</v>
          </cell>
          <cell r="BW158">
            <v>0</v>
          </cell>
          <cell r="BX158">
            <v>0</v>
          </cell>
          <cell r="BY158">
            <v>0</v>
          </cell>
          <cell r="BZ158">
            <v>0</v>
          </cell>
          <cell r="CA158">
            <v>0</v>
          </cell>
          <cell r="CC158">
            <v>0</v>
          </cell>
          <cell r="CG158">
            <v>0</v>
          </cell>
          <cell r="CK158">
            <v>0</v>
          </cell>
          <cell r="CO158">
            <v>0</v>
          </cell>
          <cell r="CT158">
            <v>0</v>
          </cell>
          <cell r="CU158">
            <v>0</v>
          </cell>
          <cell r="CV158">
            <v>0</v>
          </cell>
          <cell r="CW158">
            <v>0</v>
          </cell>
          <cell r="CX158">
            <v>0</v>
          </cell>
          <cell r="CZ158">
            <v>0</v>
          </cell>
          <cell r="DC158">
            <v>0</v>
          </cell>
          <cell r="DF158">
            <v>0</v>
          </cell>
          <cell r="DI158">
            <v>0</v>
          </cell>
          <cell r="DK158">
            <v>0</v>
          </cell>
          <cell r="DL158">
            <v>0</v>
          </cell>
          <cell r="DN158" t="str">
            <v>21D11</v>
          </cell>
          <cell r="DO158" t="str">
            <v>Flex.T.Int."Escrit"</v>
          </cell>
          <cell r="DP158">
            <v>2</v>
          </cell>
          <cell r="DQ158">
            <v>100</v>
          </cell>
          <cell r="DR158" t="str">
            <v>PT01</v>
          </cell>
          <cell r="DT158" t="str">
            <v>00330000</v>
          </cell>
          <cell r="DU158" t="str">
            <v>BANCO COMERCIAL PORTUGUES, SA</v>
          </cell>
        </row>
        <row r="159">
          <cell r="A159" t="str">
            <v>203963</v>
          </cell>
          <cell r="B159" t="str">
            <v>Isabel Maria Oliveira Silva</v>
          </cell>
          <cell r="C159" t="str">
            <v>1979</v>
          </cell>
          <cell r="D159">
            <v>26</v>
          </cell>
          <cell r="E159">
            <v>26</v>
          </cell>
          <cell r="F159" t="str">
            <v>19590705</v>
          </cell>
          <cell r="G159" t="str">
            <v>45</v>
          </cell>
          <cell r="H159" t="str">
            <v>1</v>
          </cell>
          <cell r="I159" t="str">
            <v>Casado</v>
          </cell>
          <cell r="J159" t="str">
            <v>feminino</v>
          </cell>
          <cell r="K159">
            <v>2</v>
          </cell>
          <cell r="L159" t="str">
            <v>R. Coronel Albino Rodrigues, 50-1-DT</v>
          </cell>
          <cell r="M159" t="str">
            <v>4710-214</v>
          </cell>
          <cell r="N159" t="str">
            <v>BRAGA</v>
          </cell>
          <cell r="O159" t="str">
            <v>00243403</v>
          </cell>
          <cell r="P159" t="str">
            <v>12.ANO - 3. CURSO</v>
          </cell>
          <cell r="R159" t="str">
            <v>3717173</v>
          </cell>
          <cell r="S159" t="str">
            <v>19990801</v>
          </cell>
          <cell r="T159" t="str">
            <v>BRAGA</v>
          </cell>
          <cell r="U159" t="str">
            <v>9803</v>
          </cell>
          <cell r="V159" t="str">
            <v>S.NAC IND ENERGIA-SINDEL</v>
          </cell>
          <cell r="W159" t="str">
            <v>124529763</v>
          </cell>
          <cell r="X159" t="str">
            <v>3425</v>
          </cell>
          <cell r="Y159" t="str">
            <v>0.0</v>
          </cell>
          <cell r="Z159">
            <v>2</v>
          </cell>
          <cell r="AA159" t="str">
            <v>00</v>
          </cell>
          <cell r="AC159" t="str">
            <v>X</v>
          </cell>
          <cell r="AD159" t="str">
            <v>100</v>
          </cell>
          <cell r="AE159" t="str">
            <v>10294035027</v>
          </cell>
          <cell r="AF159" t="str">
            <v>02</v>
          </cell>
          <cell r="AG159" t="str">
            <v>19790702</v>
          </cell>
          <cell r="AH159" t="str">
            <v>DT.Adm.Corr.Antiguid</v>
          </cell>
          <cell r="AI159" t="str">
            <v>1</v>
          </cell>
          <cell r="AJ159" t="str">
            <v>ACTIVOS</v>
          </cell>
          <cell r="AK159" t="str">
            <v>AA</v>
          </cell>
          <cell r="AL159" t="str">
            <v>ACTIVO TEMP.INTEIRO</v>
          </cell>
          <cell r="AM159" t="str">
            <v>J100</v>
          </cell>
          <cell r="AN159" t="str">
            <v>EDPOutsourcing Comercial-N</v>
          </cell>
          <cell r="AO159" t="str">
            <v>J122</v>
          </cell>
          <cell r="AP159" t="str">
            <v>EDPOC-BRG-C284</v>
          </cell>
          <cell r="AQ159" t="str">
            <v>40177245</v>
          </cell>
          <cell r="AR159" t="str">
            <v>70000022</v>
          </cell>
          <cell r="AS159" t="str">
            <v>014.</v>
          </cell>
          <cell r="AT159" t="str">
            <v>TECNICO COMERCIAL</v>
          </cell>
          <cell r="AU159" t="str">
            <v>4</v>
          </cell>
          <cell r="AV159" t="str">
            <v>00040447</v>
          </cell>
          <cell r="AW159" t="str">
            <v>J20600001410</v>
          </cell>
          <cell r="AX159" t="str">
            <v>ACTN-GA CONTACTOS TECNICOS NORTE</v>
          </cell>
          <cell r="AY159" t="str">
            <v>68908200</v>
          </cell>
          <cell r="AZ159" t="str">
            <v>GC - GA Gestão Conta</v>
          </cell>
          <cell r="BA159" t="str">
            <v>6890</v>
          </cell>
          <cell r="BB159" t="str">
            <v>EDP Outsourcing Comercial</v>
          </cell>
          <cell r="BC159" t="str">
            <v>6890</v>
          </cell>
          <cell r="BD159" t="str">
            <v>6890</v>
          </cell>
          <cell r="BE159" t="str">
            <v>2800</v>
          </cell>
          <cell r="BF159" t="str">
            <v>6890</v>
          </cell>
          <cell r="BG159" t="str">
            <v>EDP Outsourcing Comercial,SA</v>
          </cell>
          <cell r="BH159" t="str">
            <v>1010</v>
          </cell>
          <cell r="BI159">
            <v>1520</v>
          </cell>
          <cell r="BJ159" t="str">
            <v>14</v>
          </cell>
          <cell r="BK159">
            <v>26</v>
          </cell>
          <cell r="BL159">
            <v>262.86</v>
          </cell>
          <cell r="BM159" t="str">
            <v>NÍVEL 4</v>
          </cell>
          <cell r="BN159" t="str">
            <v>00</v>
          </cell>
          <cell r="BO159" t="str">
            <v>08</v>
          </cell>
          <cell r="BP159" t="str">
            <v>20040110</v>
          </cell>
          <cell r="BQ159" t="str">
            <v>22</v>
          </cell>
          <cell r="BR159" t="str">
            <v>ACELERACAO DE CARREIRA</v>
          </cell>
          <cell r="BS159" t="str">
            <v>20050101</v>
          </cell>
          <cell r="BW159">
            <v>0</v>
          </cell>
          <cell r="BX159">
            <v>0</v>
          </cell>
          <cell r="BY159">
            <v>0</v>
          </cell>
          <cell r="BZ159">
            <v>0</v>
          </cell>
          <cell r="CA159">
            <v>0</v>
          </cell>
          <cell r="CC159">
            <v>0</v>
          </cell>
          <cell r="CG159">
            <v>0</v>
          </cell>
          <cell r="CK159">
            <v>0</v>
          </cell>
          <cell r="CO159">
            <v>0</v>
          </cell>
          <cell r="CT159">
            <v>0</v>
          </cell>
          <cell r="CU159">
            <v>0</v>
          </cell>
          <cell r="CV159">
            <v>0</v>
          </cell>
          <cell r="CW159">
            <v>0</v>
          </cell>
          <cell r="CX159">
            <v>0</v>
          </cell>
          <cell r="CZ159">
            <v>0</v>
          </cell>
          <cell r="DC159">
            <v>0</v>
          </cell>
          <cell r="DF159">
            <v>0</v>
          </cell>
          <cell r="DI159">
            <v>0</v>
          </cell>
          <cell r="DK159">
            <v>0</v>
          </cell>
          <cell r="DL159">
            <v>0</v>
          </cell>
          <cell r="DN159" t="str">
            <v>21D11</v>
          </cell>
          <cell r="DO159" t="str">
            <v>Flex.T.Int."Escrit"</v>
          </cell>
          <cell r="DP159">
            <v>2</v>
          </cell>
          <cell r="DQ159">
            <v>100</v>
          </cell>
          <cell r="DR159" t="str">
            <v>PT01</v>
          </cell>
          <cell r="DT159" t="str">
            <v>00350448</v>
          </cell>
          <cell r="DU159" t="str">
            <v>CAIXA GERAL DE DEPOSITOS, SA</v>
          </cell>
        </row>
        <row r="160">
          <cell r="A160" t="str">
            <v>234940</v>
          </cell>
          <cell r="B160" t="str">
            <v>Fernando Eloi Moura Magalhães</v>
          </cell>
          <cell r="C160" t="str">
            <v>1977</v>
          </cell>
          <cell r="D160">
            <v>28</v>
          </cell>
          <cell r="E160">
            <v>28</v>
          </cell>
          <cell r="F160" t="str">
            <v>19581108</v>
          </cell>
          <cell r="G160" t="str">
            <v>46</v>
          </cell>
          <cell r="H160" t="str">
            <v>1</v>
          </cell>
          <cell r="I160" t="str">
            <v>Casado</v>
          </cell>
          <cell r="J160" t="str">
            <v>masculino</v>
          </cell>
          <cell r="K160">
            <v>3</v>
          </cell>
          <cell r="L160" t="str">
            <v>R Rodrigues de Freitas Britelo</v>
          </cell>
          <cell r="M160" t="str">
            <v>4890-235</v>
          </cell>
          <cell r="N160" t="str">
            <v>CELORICO DE BASTO</v>
          </cell>
          <cell r="O160" t="str">
            <v>00123032</v>
          </cell>
          <cell r="P160" t="str">
            <v>CICLO PREP. ENSINO SECUNDARIO</v>
          </cell>
          <cell r="R160" t="str">
            <v>3866492</v>
          </cell>
          <cell r="S160" t="str">
            <v>19960325</v>
          </cell>
          <cell r="T160" t="str">
            <v>BRAGA</v>
          </cell>
          <cell r="U160" t="str">
            <v>9800</v>
          </cell>
          <cell r="V160" t="str">
            <v>SIND TRAB IND ELéCT NORTE</v>
          </cell>
          <cell r="W160" t="str">
            <v>137582986</v>
          </cell>
          <cell r="X160" t="str">
            <v>0388</v>
          </cell>
          <cell r="Y160" t="str">
            <v>0.0</v>
          </cell>
          <cell r="Z160">
            <v>3</v>
          </cell>
          <cell r="AA160" t="str">
            <v>00</v>
          </cell>
          <cell r="AD160" t="str">
            <v>100</v>
          </cell>
          <cell r="AE160" t="str">
            <v>11150592479</v>
          </cell>
          <cell r="AF160" t="str">
            <v>02</v>
          </cell>
          <cell r="AG160" t="str">
            <v>19770413</v>
          </cell>
          <cell r="AH160" t="str">
            <v>DT.Adm.Corr.Antiguid</v>
          </cell>
          <cell r="AI160" t="str">
            <v>1</v>
          </cell>
          <cell r="AJ160" t="str">
            <v>ACTIVOS</v>
          </cell>
          <cell r="AK160" t="str">
            <v>AA</v>
          </cell>
          <cell r="AL160" t="str">
            <v>ACTIVO TEMP.INTEIRO</v>
          </cell>
          <cell r="AM160" t="str">
            <v>J100</v>
          </cell>
          <cell r="AN160" t="str">
            <v>EDPOutsourcing Comercial-N</v>
          </cell>
          <cell r="AO160" t="str">
            <v>J123</v>
          </cell>
          <cell r="AP160" t="str">
            <v>EDPOC-GMRS</v>
          </cell>
          <cell r="AQ160" t="str">
            <v>40176800</v>
          </cell>
          <cell r="AR160" t="str">
            <v>70000060</v>
          </cell>
          <cell r="AS160" t="str">
            <v>025.</v>
          </cell>
          <cell r="AT160" t="str">
            <v>ESCRITURARIO COMERCIAL</v>
          </cell>
          <cell r="AU160" t="str">
            <v>1</v>
          </cell>
          <cell r="AV160" t="str">
            <v>00040167</v>
          </cell>
          <cell r="AW160" t="str">
            <v>J20420000610</v>
          </cell>
          <cell r="AX160" t="str">
            <v>AN-LE-LOJAS E EQUIPAS</v>
          </cell>
          <cell r="AY160" t="str">
            <v>68905012</v>
          </cell>
          <cell r="AZ160" t="str">
            <v>Apoio à Rede Norte</v>
          </cell>
          <cell r="BA160" t="str">
            <v>6890</v>
          </cell>
          <cell r="BB160" t="str">
            <v>EDP Outsourcing Comercial</v>
          </cell>
          <cell r="BC160" t="str">
            <v>6890</v>
          </cell>
          <cell r="BD160" t="str">
            <v>6890</v>
          </cell>
          <cell r="BE160" t="str">
            <v>2800</v>
          </cell>
          <cell r="BF160" t="str">
            <v>6890</v>
          </cell>
          <cell r="BG160" t="str">
            <v>EDP Outsourcing Comercial,SA</v>
          </cell>
          <cell r="BH160" t="str">
            <v>1010</v>
          </cell>
          <cell r="BI160">
            <v>1003</v>
          </cell>
          <cell r="BJ160" t="str">
            <v>08</v>
          </cell>
          <cell r="BK160">
            <v>28</v>
          </cell>
          <cell r="BL160">
            <v>283.08</v>
          </cell>
          <cell r="BM160" t="str">
            <v>NÍVEL 5</v>
          </cell>
          <cell r="BN160" t="str">
            <v>00</v>
          </cell>
          <cell r="BO160" t="str">
            <v>05</v>
          </cell>
          <cell r="BP160" t="str">
            <v>20050101</v>
          </cell>
          <cell r="BQ160" t="str">
            <v>21</v>
          </cell>
          <cell r="BR160" t="str">
            <v>EVOLUCAO AUTOMATICA</v>
          </cell>
          <cell r="BS160" t="str">
            <v>20050101</v>
          </cell>
          <cell r="BW160">
            <v>0</v>
          </cell>
          <cell r="BX160">
            <v>0</v>
          </cell>
          <cell r="BY160">
            <v>0</v>
          </cell>
          <cell r="BZ160">
            <v>0</v>
          </cell>
          <cell r="CA160">
            <v>0</v>
          </cell>
          <cell r="CC160">
            <v>0</v>
          </cell>
          <cell r="CG160">
            <v>0</v>
          </cell>
          <cell r="CK160">
            <v>0</v>
          </cell>
          <cell r="CO160">
            <v>0</v>
          </cell>
          <cell r="CT160">
            <v>0</v>
          </cell>
          <cell r="CU160">
            <v>0</v>
          </cell>
          <cell r="CV160">
            <v>0</v>
          </cell>
          <cell r="CW160">
            <v>0</v>
          </cell>
          <cell r="CX160">
            <v>0</v>
          </cell>
          <cell r="CZ160">
            <v>0</v>
          </cell>
          <cell r="DC160">
            <v>0</v>
          </cell>
          <cell r="DF160">
            <v>0</v>
          </cell>
          <cell r="DI160">
            <v>0</v>
          </cell>
          <cell r="DK160">
            <v>0</v>
          </cell>
          <cell r="DL160">
            <v>0</v>
          </cell>
          <cell r="DN160" t="str">
            <v>11D13</v>
          </cell>
          <cell r="DO160" t="str">
            <v>FixoTInt-"Lojas"2002</v>
          </cell>
          <cell r="DP160">
            <v>9</v>
          </cell>
          <cell r="DQ160">
            <v>100</v>
          </cell>
          <cell r="DR160" t="str">
            <v>PT01</v>
          </cell>
          <cell r="DT160" t="str">
            <v>00350240</v>
          </cell>
          <cell r="DU160" t="str">
            <v>CAIXA GERAL DE DEPOSITOS, SA</v>
          </cell>
        </row>
        <row r="161">
          <cell r="A161" t="str">
            <v>286460</v>
          </cell>
          <cell r="B161" t="str">
            <v>Salvador Joaquim Branco Pereira</v>
          </cell>
          <cell r="C161" t="str">
            <v>1983</v>
          </cell>
          <cell r="D161">
            <v>22</v>
          </cell>
          <cell r="E161">
            <v>22</v>
          </cell>
          <cell r="F161" t="str">
            <v>19541122</v>
          </cell>
          <cell r="G161" t="str">
            <v>50</v>
          </cell>
          <cell r="H161" t="str">
            <v>1</v>
          </cell>
          <cell r="I161" t="str">
            <v>Casado</v>
          </cell>
          <cell r="J161" t="str">
            <v>masculino</v>
          </cell>
          <cell r="K161">
            <v>2</v>
          </cell>
          <cell r="L161" t="str">
            <v>R.Mons.Ant.Costa,135-2E-U.Sard. Oliveira do Castelo</v>
          </cell>
          <cell r="M161" t="str">
            <v>4810-253</v>
          </cell>
          <cell r="N161" t="str">
            <v>GUIMARÃES</v>
          </cell>
          <cell r="O161" t="str">
            <v>00233131</v>
          </cell>
          <cell r="P161" t="str">
            <v>CURSO GERAL ENSINO SECUNDARIO</v>
          </cell>
          <cell r="R161" t="str">
            <v>3763274</v>
          </cell>
          <cell r="S161" t="str">
            <v>19951026</v>
          </cell>
          <cell r="T161" t="str">
            <v>LISBOA</v>
          </cell>
          <cell r="U161" t="str">
            <v>9803</v>
          </cell>
          <cell r="V161" t="str">
            <v>S.NAC IND ENERGIA-SINDEL</v>
          </cell>
          <cell r="W161" t="str">
            <v>148659969</v>
          </cell>
          <cell r="X161" t="str">
            <v>0418</v>
          </cell>
          <cell r="Y161" t="str">
            <v>0.0</v>
          </cell>
          <cell r="Z161">
            <v>2</v>
          </cell>
          <cell r="AA161" t="str">
            <v>00</v>
          </cell>
          <cell r="AC161" t="str">
            <v>X</v>
          </cell>
          <cell r="AD161" t="str">
            <v>100</v>
          </cell>
          <cell r="AE161" t="str">
            <v>10291261861</v>
          </cell>
          <cell r="AF161" t="str">
            <v>02</v>
          </cell>
          <cell r="AG161" t="str">
            <v>19830601</v>
          </cell>
          <cell r="AH161" t="str">
            <v>DT.Adm.Corr.Antiguid</v>
          </cell>
          <cell r="AI161" t="str">
            <v>1</v>
          </cell>
          <cell r="AJ161" t="str">
            <v>ACTIVOS</v>
          </cell>
          <cell r="AK161" t="str">
            <v>AA</v>
          </cell>
          <cell r="AL161" t="str">
            <v>ACTIVO TEMP.INTEIRO</v>
          </cell>
          <cell r="AM161" t="str">
            <v>J100</v>
          </cell>
          <cell r="AN161" t="str">
            <v>EDPOutsourcing Comercial-N</v>
          </cell>
          <cell r="AO161" t="str">
            <v>J123</v>
          </cell>
          <cell r="AP161" t="str">
            <v>EDPOC-GMRS</v>
          </cell>
          <cell r="AQ161" t="str">
            <v>40177357</v>
          </cell>
          <cell r="AR161" t="str">
            <v>70000060</v>
          </cell>
          <cell r="AS161" t="str">
            <v>025.</v>
          </cell>
          <cell r="AT161" t="str">
            <v>ESCRITURARIO COMERCIAL</v>
          </cell>
          <cell r="AU161" t="str">
            <v>1</v>
          </cell>
          <cell r="AV161" t="str">
            <v>00040167</v>
          </cell>
          <cell r="AW161" t="str">
            <v>J20420000610</v>
          </cell>
          <cell r="AX161" t="str">
            <v>AN-LE-LOJAS E EQUIPAS</v>
          </cell>
          <cell r="AY161" t="str">
            <v>68905012</v>
          </cell>
          <cell r="AZ161" t="str">
            <v>Apoio à Rede Norte</v>
          </cell>
          <cell r="BA161" t="str">
            <v>6890</v>
          </cell>
          <cell r="BB161" t="str">
            <v>EDP Outsourcing Comercial</v>
          </cell>
          <cell r="BC161" t="str">
            <v>6890</v>
          </cell>
          <cell r="BD161" t="str">
            <v>6890</v>
          </cell>
          <cell r="BE161" t="str">
            <v>2800</v>
          </cell>
          <cell r="BF161" t="str">
            <v>6890</v>
          </cell>
          <cell r="BG161" t="str">
            <v>EDP Outsourcing Comercial,SA</v>
          </cell>
          <cell r="BH161" t="str">
            <v>1010</v>
          </cell>
          <cell r="BI161">
            <v>1160</v>
          </cell>
          <cell r="BJ161" t="str">
            <v>10</v>
          </cell>
          <cell r="BK161">
            <v>22</v>
          </cell>
          <cell r="BL161">
            <v>222.42</v>
          </cell>
          <cell r="BM161" t="str">
            <v>NÍVEL 5</v>
          </cell>
          <cell r="BN161" t="str">
            <v>02</v>
          </cell>
          <cell r="BO161" t="str">
            <v>07</v>
          </cell>
          <cell r="BP161" t="str">
            <v>20030101</v>
          </cell>
          <cell r="BQ161" t="str">
            <v>21</v>
          </cell>
          <cell r="BR161" t="str">
            <v>EVOLUCAO AUTOMATICA</v>
          </cell>
          <cell r="BS161" t="str">
            <v>20050101</v>
          </cell>
          <cell r="BW161">
            <v>0</v>
          </cell>
          <cell r="BX161">
            <v>0</v>
          </cell>
          <cell r="BY161">
            <v>0</v>
          </cell>
          <cell r="BZ161">
            <v>0</v>
          </cell>
          <cell r="CA161">
            <v>0</v>
          </cell>
          <cell r="CC161">
            <v>0</v>
          </cell>
          <cell r="CG161">
            <v>0</v>
          </cell>
          <cell r="CK161">
            <v>0</v>
          </cell>
          <cell r="CO161">
            <v>0</v>
          </cell>
          <cell r="CT161">
            <v>0</v>
          </cell>
          <cell r="CU161">
            <v>0</v>
          </cell>
          <cell r="CV161">
            <v>0</v>
          </cell>
          <cell r="CW161">
            <v>0</v>
          </cell>
          <cell r="CX161">
            <v>0</v>
          </cell>
          <cell r="CZ161">
            <v>0</v>
          </cell>
          <cell r="DC161">
            <v>0</v>
          </cell>
          <cell r="DF161">
            <v>0</v>
          </cell>
          <cell r="DI161">
            <v>0</v>
          </cell>
          <cell r="DK161">
            <v>0</v>
          </cell>
          <cell r="DL161">
            <v>0</v>
          </cell>
          <cell r="DN161" t="str">
            <v>21D12</v>
          </cell>
          <cell r="DO161" t="str">
            <v>Flex.T.Int."Act.Ind."</v>
          </cell>
          <cell r="DP161">
            <v>2</v>
          </cell>
          <cell r="DQ161">
            <v>100</v>
          </cell>
          <cell r="DR161" t="str">
            <v>PT01</v>
          </cell>
          <cell r="DT161" t="str">
            <v>00330000</v>
          </cell>
          <cell r="DU161" t="str">
            <v>BANCO COMERCIAL PORTUGUES, SA</v>
          </cell>
        </row>
        <row r="162">
          <cell r="A162" t="str">
            <v>284858</v>
          </cell>
          <cell r="B162" t="str">
            <v>Antonio Carlos Freitas Sampaio</v>
          </cell>
          <cell r="C162" t="str">
            <v>1985</v>
          </cell>
          <cell r="D162">
            <v>20</v>
          </cell>
          <cell r="E162">
            <v>20</v>
          </cell>
          <cell r="F162" t="str">
            <v>19571127</v>
          </cell>
          <cell r="G162" t="str">
            <v>47</v>
          </cell>
          <cell r="H162" t="str">
            <v>1</v>
          </cell>
          <cell r="I162" t="str">
            <v>Casado</v>
          </cell>
          <cell r="J162" t="str">
            <v>masculino</v>
          </cell>
          <cell r="K162">
            <v>2</v>
          </cell>
          <cell r="L162" t="str">
            <v>Rua Comend Manuel P Bastos, 83 Urgeses</v>
          </cell>
          <cell r="M162" t="str">
            <v>4810-504</v>
          </cell>
          <cell r="N162" t="str">
            <v>GUIMARÃES</v>
          </cell>
          <cell r="O162" t="str">
            <v>00123022</v>
          </cell>
          <cell r="P162" t="str">
            <v>CICLO COMPL. ENSINO PRIMARIO</v>
          </cell>
          <cell r="R162" t="str">
            <v>6662748</v>
          </cell>
          <cell r="S162" t="str">
            <v>19991118</v>
          </cell>
          <cell r="T162" t="str">
            <v>LISBOA</v>
          </cell>
          <cell r="U162" t="str">
            <v>9803</v>
          </cell>
          <cell r="V162" t="str">
            <v>S.NAC IND ENERGIA-SINDEL</v>
          </cell>
          <cell r="W162" t="str">
            <v>123443997</v>
          </cell>
          <cell r="X162" t="str">
            <v>3476</v>
          </cell>
          <cell r="Y162" t="str">
            <v>0.0</v>
          </cell>
          <cell r="Z162">
            <v>2</v>
          </cell>
          <cell r="AA162" t="str">
            <v>00</v>
          </cell>
          <cell r="AC162" t="str">
            <v>X</v>
          </cell>
          <cell r="AD162" t="str">
            <v>100</v>
          </cell>
          <cell r="AE162" t="str">
            <v>10291604238</v>
          </cell>
          <cell r="AF162" t="str">
            <v>02</v>
          </cell>
          <cell r="AG162" t="str">
            <v>19850214</v>
          </cell>
          <cell r="AH162" t="str">
            <v>DT.Adm.Corr.Antiguid</v>
          </cell>
          <cell r="AI162" t="str">
            <v>1</v>
          </cell>
          <cell r="AJ162" t="str">
            <v>ACTIVOS</v>
          </cell>
          <cell r="AK162" t="str">
            <v>AA</v>
          </cell>
          <cell r="AL162" t="str">
            <v>ACTIVO TEMP.INTEIRO</v>
          </cell>
          <cell r="AM162" t="str">
            <v>J100</v>
          </cell>
          <cell r="AN162" t="str">
            <v>EDPOutsourcing Comercial-N</v>
          </cell>
          <cell r="AO162" t="str">
            <v>J123</v>
          </cell>
          <cell r="AP162" t="str">
            <v>EDPOC-GMRS</v>
          </cell>
          <cell r="AQ162" t="str">
            <v>40177356</v>
          </cell>
          <cell r="AR162" t="str">
            <v>70000060</v>
          </cell>
          <cell r="AS162" t="str">
            <v>025.</v>
          </cell>
          <cell r="AT162" t="str">
            <v>ESCRITURARIO COMERCIAL</v>
          </cell>
          <cell r="AU162" t="str">
            <v>1</v>
          </cell>
          <cell r="AV162" t="str">
            <v>00040167</v>
          </cell>
          <cell r="AW162" t="str">
            <v>J20420000610</v>
          </cell>
          <cell r="AX162" t="str">
            <v>AN-LE-LOJAS E EQUIPAS</v>
          </cell>
          <cell r="AY162" t="str">
            <v>68905012</v>
          </cell>
          <cell r="AZ162" t="str">
            <v>Apoio à Rede Norte</v>
          </cell>
          <cell r="BA162" t="str">
            <v>6890</v>
          </cell>
          <cell r="BB162" t="str">
            <v>EDP Outsourcing Comercial</v>
          </cell>
          <cell r="BC162" t="str">
            <v>6890</v>
          </cell>
          <cell r="BD162" t="str">
            <v>6890</v>
          </cell>
          <cell r="BE162" t="str">
            <v>2800</v>
          </cell>
          <cell r="BF162" t="str">
            <v>6890</v>
          </cell>
          <cell r="BG162" t="str">
            <v>EDP Outsourcing Comercial,SA</v>
          </cell>
          <cell r="BH162" t="str">
            <v>1010</v>
          </cell>
          <cell r="BI162">
            <v>1079</v>
          </cell>
          <cell r="BJ162" t="str">
            <v>09</v>
          </cell>
          <cell r="BK162">
            <v>20</v>
          </cell>
          <cell r="BL162">
            <v>202.2</v>
          </cell>
          <cell r="BM162" t="str">
            <v>NÍVEL 5</v>
          </cell>
          <cell r="BN162" t="str">
            <v>02</v>
          </cell>
          <cell r="BO162" t="str">
            <v>06</v>
          </cell>
          <cell r="BP162" t="str">
            <v>20030101</v>
          </cell>
          <cell r="BQ162" t="str">
            <v>21</v>
          </cell>
          <cell r="BR162" t="str">
            <v>EVOLUCAO AUTOMATICA</v>
          </cell>
          <cell r="BS162" t="str">
            <v>20050101</v>
          </cell>
          <cell r="BW162">
            <v>0</v>
          </cell>
          <cell r="BX162">
            <v>0</v>
          </cell>
          <cell r="BY162">
            <v>0</v>
          </cell>
          <cell r="BZ162">
            <v>0</v>
          </cell>
          <cell r="CA162">
            <v>0</v>
          </cell>
          <cell r="CC162">
            <v>0</v>
          </cell>
          <cell r="CG162">
            <v>0</v>
          </cell>
          <cell r="CK162">
            <v>0</v>
          </cell>
          <cell r="CO162">
            <v>0</v>
          </cell>
          <cell r="CT162">
            <v>0</v>
          </cell>
          <cell r="CU162">
            <v>0</v>
          </cell>
          <cell r="CV162">
            <v>0</v>
          </cell>
          <cell r="CW162">
            <v>0</v>
          </cell>
          <cell r="CX162">
            <v>0</v>
          </cell>
          <cell r="CZ162">
            <v>0</v>
          </cell>
          <cell r="DC162">
            <v>0</v>
          </cell>
          <cell r="DF162">
            <v>0</v>
          </cell>
          <cell r="DI162">
            <v>0</v>
          </cell>
          <cell r="DK162">
            <v>0</v>
          </cell>
          <cell r="DL162">
            <v>0</v>
          </cell>
          <cell r="DN162" t="str">
            <v>21D12</v>
          </cell>
          <cell r="DO162" t="str">
            <v>Flex.T.Int."Act.Ind."</v>
          </cell>
          <cell r="DP162">
            <v>2</v>
          </cell>
          <cell r="DQ162">
            <v>100</v>
          </cell>
          <cell r="DR162" t="str">
            <v>PT01</v>
          </cell>
          <cell r="DT162" t="str">
            <v>00350363</v>
          </cell>
          <cell r="DU162" t="str">
            <v>CAIXA GERAL DE DEPOSITOS, SA</v>
          </cell>
        </row>
        <row r="163">
          <cell r="A163" t="str">
            <v>226475</v>
          </cell>
          <cell r="B163" t="str">
            <v>Carlos Fernando Nogueira Veloso</v>
          </cell>
          <cell r="C163" t="str">
            <v>1979</v>
          </cell>
          <cell r="D163">
            <v>26</v>
          </cell>
          <cell r="E163">
            <v>26</v>
          </cell>
          <cell r="F163" t="str">
            <v>19590226</v>
          </cell>
          <cell r="G163" t="str">
            <v>46</v>
          </cell>
          <cell r="H163" t="str">
            <v>1</v>
          </cell>
          <cell r="I163" t="str">
            <v>Casado</v>
          </cell>
          <cell r="J163" t="str">
            <v>masculino</v>
          </cell>
          <cell r="K163">
            <v>2</v>
          </cell>
          <cell r="L163" t="str">
            <v>Pç Dr.Parcidio Matos,26-2-Esq</v>
          </cell>
          <cell r="M163" t="str">
            <v>4820-147</v>
          </cell>
          <cell r="N163" t="str">
            <v>FAFE</v>
          </cell>
          <cell r="O163" t="str">
            <v>00231023</v>
          </cell>
          <cell r="P163" t="str">
            <v>CURSO GERAL DOS LICEUS</v>
          </cell>
          <cell r="R163" t="str">
            <v>3814667</v>
          </cell>
          <cell r="S163" t="str">
            <v>19991207</v>
          </cell>
          <cell r="T163" t="str">
            <v>LISBOA</v>
          </cell>
          <cell r="W163" t="str">
            <v>103743740</v>
          </cell>
          <cell r="X163" t="str">
            <v>0400</v>
          </cell>
          <cell r="Y163" t="str">
            <v>0.0</v>
          </cell>
          <cell r="Z163">
            <v>2</v>
          </cell>
          <cell r="AA163" t="str">
            <v>00</v>
          </cell>
          <cell r="AC163" t="str">
            <v>X</v>
          </cell>
          <cell r="AD163" t="str">
            <v>100</v>
          </cell>
          <cell r="AE163" t="str">
            <v>10293985123</v>
          </cell>
          <cell r="AF163" t="str">
            <v>02</v>
          </cell>
          <cell r="AG163" t="str">
            <v>19791009</v>
          </cell>
          <cell r="AH163" t="str">
            <v>DT.Adm.Corr.Antiguid</v>
          </cell>
          <cell r="AI163" t="str">
            <v>1</v>
          </cell>
          <cell r="AJ163" t="str">
            <v>ACTIVOS</v>
          </cell>
          <cell r="AK163" t="str">
            <v>AA</v>
          </cell>
          <cell r="AL163" t="str">
            <v>ACTIVO TEMP.INTEIRO</v>
          </cell>
          <cell r="AM163" t="str">
            <v>J100</v>
          </cell>
          <cell r="AN163" t="str">
            <v>EDPOutsourcing Comercial-N</v>
          </cell>
          <cell r="AO163" t="str">
            <v>J123</v>
          </cell>
          <cell r="AP163" t="str">
            <v>EDPOC-GMRS</v>
          </cell>
          <cell r="AQ163" t="str">
            <v>40177352</v>
          </cell>
          <cell r="AR163" t="str">
            <v>70000060</v>
          </cell>
          <cell r="AS163" t="str">
            <v>025.</v>
          </cell>
          <cell r="AT163" t="str">
            <v>ESCRITURARIO COMERCIAL</v>
          </cell>
          <cell r="AU163" t="str">
            <v>4</v>
          </cell>
          <cell r="AV163" t="str">
            <v>00040167</v>
          </cell>
          <cell r="AW163" t="str">
            <v>J20420000610</v>
          </cell>
          <cell r="AX163" t="str">
            <v>AN-LE-LOJAS E EQUIPAS</v>
          </cell>
          <cell r="AY163" t="str">
            <v>68905012</v>
          </cell>
          <cell r="AZ163" t="str">
            <v>Apoio à Rede Norte</v>
          </cell>
          <cell r="BA163" t="str">
            <v>6890</v>
          </cell>
          <cell r="BB163" t="str">
            <v>EDP Outsourcing Comercial</v>
          </cell>
          <cell r="BC163" t="str">
            <v>6890</v>
          </cell>
          <cell r="BD163" t="str">
            <v>6890</v>
          </cell>
          <cell r="BE163" t="str">
            <v>2800</v>
          </cell>
          <cell r="BF163" t="str">
            <v>6890</v>
          </cell>
          <cell r="BG163" t="str">
            <v>EDP Outsourcing Comercial,SA</v>
          </cell>
          <cell r="BH163" t="str">
            <v>1010</v>
          </cell>
          <cell r="BI163">
            <v>1160</v>
          </cell>
          <cell r="BJ163" t="str">
            <v>10</v>
          </cell>
          <cell r="BK163">
            <v>26</v>
          </cell>
          <cell r="BL163">
            <v>262.86</v>
          </cell>
          <cell r="BM163" t="str">
            <v>NÍVEL 5</v>
          </cell>
          <cell r="BN163" t="str">
            <v>02</v>
          </cell>
          <cell r="BO163" t="str">
            <v>07</v>
          </cell>
          <cell r="BP163" t="str">
            <v>20030101</v>
          </cell>
          <cell r="BQ163" t="str">
            <v>21</v>
          </cell>
          <cell r="BR163" t="str">
            <v>EVOLUCAO AUTOMATICA</v>
          </cell>
          <cell r="BS163" t="str">
            <v>20050101</v>
          </cell>
          <cell r="BW163">
            <v>0</v>
          </cell>
          <cell r="BX163">
            <v>0</v>
          </cell>
          <cell r="BY163">
            <v>0</v>
          </cell>
          <cell r="BZ163">
            <v>0</v>
          </cell>
          <cell r="CA163">
            <v>0</v>
          </cell>
          <cell r="CC163">
            <v>0</v>
          </cell>
          <cell r="CG163">
            <v>0</v>
          </cell>
          <cell r="CK163">
            <v>0</v>
          </cell>
          <cell r="CO163">
            <v>0</v>
          </cell>
          <cell r="CT163">
            <v>0</v>
          </cell>
          <cell r="CU163">
            <v>0</v>
          </cell>
          <cell r="CV163">
            <v>0</v>
          </cell>
          <cell r="CW163">
            <v>0</v>
          </cell>
          <cell r="CX163">
            <v>0</v>
          </cell>
          <cell r="CZ163">
            <v>0</v>
          </cell>
          <cell r="DC163">
            <v>0</v>
          </cell>
          <cell r="DF163">
            <v>0</v>
          </cell>
          <cell r="DI163">
            <v>0</v>
          </cell>
          <cell r="DK163">
            <v>0</v>
          </cell>
          <cell r="DL163">
            <v>0</v>
          </cell>
          <cell r="DN163" t="str">
            <v>21D12</v>
          </cell>
          <cell r="DO163" t="str">
            <v>Flex.T.Int."Act.Ind."</v>
          </cell>
          <cell r="DP163">
            <v>2</v>
          </cell>
          <cell r="DQ163">
            <v>100</v>
          </cell>
          <cell r="DR163" t="str">
            <v>PT01</v>
          </cell>
          <cell r="DT163" t="str">
            <v>00330000</v>
          </cell>
          <cell r="DU163" t="str">
            <v>BANCO COMERCIAL PORTUGUES, SA</v>
          </cell>
        </row>
        <row r="164">
          <cell r="A164" t="str">
            <v>234923</v>
          </cell>
          <cell r="B164" t="str">
            <v>Carlos Alberto Martins Lopes</v>
          </cell>
          <cell r="C164" t="str">
            <v>1975</v>
          </cell>
          <cell r="D164">
            <v>30</v>
          </cell>
          <cell r="E164">
            <v>30</v>
          </cell>
          <cell r="F164" t="str">
            <v>19551010</v>
          </cell>
          <cell r="G164" t="str">
            <v>49</v>
          </cell>
          <cell r="H164" t="str">
            <v>1</v>
          </cell>
          <cell r="I164" t="str">
            <v>Casado</v>
          </cell>
          <cell r="J164" t="str">
            <v>masculino</v>
          </cell>
          <cell r="K164">
            <v>3</v>
          </cell>
          <cell r="L164" t="str">
            <v>Boucas Arnoia</v>
          </cell>
          <cell r="M164" t="str">
            <v>4890-054</v>
          </cell>
          <cell r="N164" t="str">
            <v>ARNOIA</v>
          </cell>
          <cell r="O164" t="str">
            <v>00241132</v>
          </cell>
          <cell r="P164" t="str">
            <v>CURSO COMPLEMENTAR DOS LICEUS</v>
          </cell>
          <cell r="R164" t="str">
            <v>5707287</v>
          </cell>
          <cell r="S164" t="str">
            <v>19960109</v>
          </cell>
          <cell r="T164" t="str">
            <v>LISBOA</v>
          </cell>
          <cell r="U164" t="str">
            <v>9800</v>
          </cell>
          <cell r="V164" t="str">
            <v>SIND TRAB IND ELéCT NORTE</v>
          </cell>
          <cell r="W164" t="str">
            <v>123024315</v>
          </cell>
          <cell r="X164" t="str">
            <v>0388</v>
          </cell>
          <cell r="Y164" t="str">
            <v>0.0</v>
          </cell>
          <cell r="Z164">
            <v>3</v>
          </cell>
          <cell r="AA164" t="str">
            <v>00</v>
          </cell>
          <cell r="AC164" t="str">
            <v>X</v>
          </cell>
          <cell r="AD164" t="str">
            <v>100</v>
          </cell>
          <cell r="AE164" t="str">
            <v>10294035271</v>
          </cell>
          <cell r="AF164" t="str">
            <v>02</v>
          </cell>
          <cell r="AG164" t="str">
            <v>19751117</v>
          </cell>
          <cell r="AH164" t="str">
            <v>DT.Adm.Corr.Antiguid</v>
          </cell>
          <cell r="AI164" t="str">
            <v>1</v>
          </cell>
          <cell r="AJ164" t="str">
            <v>ACTIVOS</v>
          </cell>
          <cell r="AK164" t="str">
            <v>AA</v>
          </cell>
          <cell r="AL164" t="str">
            <v>ACTIVO TEMP.INTEIRO</v>
          </cell>
          <cell r="AM164" t="str">
            <v>J100</v>
          </cell>
          <cell r="AN164" t="str">
            <v>EDPOutsourcing Comercial-N</v>
          </cell>
          <cell r="AO164" t="str">
            <v>J123</v>
          </cell>
          <cell r="AP164" t="str">
            <v>EDPOC-GMRS</v>
          </cell>
          <cell r="AQ164" t="str">
            <v>40176799</v>
          </cell>
          <cell r="AR164" t="str">
            <v>70000060</v>
          </cell>
          <cell r="AS164" t="str">
            <v>025.</v>
          </cell>
          <cell r="AT164" t="str">
            <v>ESCRITURARIO COMERCIAL</v>
          </cell>
          <cell r="AU164" t="str">
            <v>4</v>
          </cell>
          <cell r="AV164" t="str">
            <v>00040167</v>
          </cell>
          <cell r="AW164" t="str">
            <v>J20420000610</v>
          </cell>
          <cell r="AX164" t="str">
            <v>AN-LE-LOJAS E EQUIPAS</v>
          </cell>
          <cell r="AY164" t="str">
            <v>68905012</v>
          </cell>
          <cell r="AZ164" t="str">
            <v>Apoio à Rede Norte</v>
          </cell>
          <cell r="BA164" t="str">
            <v>6890</v>
          </cell>
          <cell r="BB164" t="str">
            <v>EDP Outsourcing Comercial</v>
          </cell>
          <cell r="BC164" t="str">
            <v>6890</v>
          </cell>
          <cell r="BD164" t="str">
            <v>6890</v>
          </cell>
          <cell r="BE164" t="str">
            <v>2800</v>
          </cell>
          <cell r="BF164" t="str">
            <v>6890</v>
          </cell>
          <cell r="BG164" t="str">
            <v>EDP Outsourcing Comercial,SA</v>
          </cell>
          <cell r="BH164" t="str">
            <v>1010</v>
          </cell>
          <cell r="BI164">
            <v>1247</v>
          </cell>
          <cell r="BJ164" t="str">
            <v>11</v>
          </cell>
          <cell r="BK164">
            <v>30</v>
          </cell>
          <cell r="BL164">
            <v>303.3</v>
          </cell>
          <cell r="BM164" t="str">
            <v>NÍVEL 5</v>
          </cell>
          <cell r="BN164" t="str">
            <v>02</v>
          </cell>
          <cell r="BO164" t="str">
            <v>08</v>
          </cell>
          <cell r="BP164" t="str">
            <v>20030101</v>
          </cell>
          <cell r="BQ164" t="str">
            <v>21</v>
          </cell>
          <cell r="BR164" t="str">
            <v>EVOLUCAO AUTOMATICA</v>
          </cell>
          <cell r="BS164" t="str">
            <v>20050101</v>
          </cell>
          <cell r="BW164">
            <v>0</v>
          </cell>
          <cell r="BX164">
            <v>0</v>
          </cell>
          <cell r="BY164">
            <v>0</v>
          </cell>
          <cell r="BZ164">
            <v>0</v>
          </cell>
          <cell r="CA164">
            <v>0</v>
          </cell>
          <cell r="CC164">
            <v>0</v>
          </cell>
          <cell r="CG164">
            <v>0</v>
          </cell>
          <cell r="CK164">
            <v>0</v>
          </cell>
          <cell r="CO164">
            <v>0</v>
          </cell>
          <cell r="CT164">
            <v>0</v>
          </cell>
          <cell r="CU164">
            <v>0</v>
          </cell>
          <cell r="CV164">
            <v>0</v>
          </cell>
          <cell r="CW164">
            <v>0</v>
          </cell>
          <cell r="CX164">
            <v>0</v>
          </cell>
          <cell r="CZ164">
            <v>0</v>
          </cell>
          <cell r="DC164">
            <v>0</v>
          </cell>
          <cell r="DF164">
            <v>0</v>
          </cell>
          <cell r="DI164">
            <v>0</v>
          </cell>
          <cell r="DK164">
            <v>0</v>
          </cell>
          <cell r="DL164">
            <v>0</v>
          </cell>
          <cell r="DN164" t="str">
            <v>11D13</v>
          </cell>
          <cell r="DO164" t="str">
            <v>FixoTInt-"Lojas"2002</v>
          </cell>
          <cell r="DP164">
            <v>9</v>
          </cell>
          <cell r="DQ164">
            <v>100</v>
          </cell>
          <cell r="DR164" t="str">
            <v>PT01</v>
          </cell>
          <cell r="DT164" t="str">
            <v>00330000</v>
          </cell>
          <cell r="DU164" t="str">
            <v>BANCO COMERCIAL PORTUGUES, SA</v>
          </cell>
        </row>
        <row r="165">
          <cell r="A165" t="str">
            <v>234613</v>
          </cell>
          <cell r="B165" t="str">
            <v>Jose Manuel Marques Oliveira Mendes</v>
          </cell>
          <cell r="C165" t="str">
            <v>1975</v>
          </cell>
          <cell r="D165">
            <v>30</v>
          </cell>
          <cell r="E165">
            <v>30</v>
          </cell>
          <cell r="F165" t="str">
            <v>19590118</v>
          </cell>
          <cell r="G165" t="str">
            <v>46</v>
          </cell>
          <cell r="H165" t="str">
            <v>1</v>
          </cell>
          <cell r="I165" t="str">
            <v>Casado</v>
          </cell>
          <cell r="J165" t="str">
            <v>masculino</v>
          </cell>
          <cell r="K165">
            <v>2</v>
          </cell>
          <cell r="L165" t="str">
            <v>Vila das Acácias - casa 1 Refojos</v>
          </cell>
          <cell r="M165" t="str">
            <v>4860-336</v>
          </cell>
          <cell r="N165" t="str">
            <v>CABECEIRAS DE BASTO</v>
          </cell>
          <cell r="O165" t="str">
            <v>00231013</v>
          </cell>
          <cell r="P165" t="str">
            <v>2. CICLO LICEAL</v>
          </cell>
          <cell r="R165" t="str">
            <v>7846920</v>
          </cell>
          <cell r="S165" t="str">
            <v>19980130</v>
          </cell>
          <cell r="T165" t="str">
            <v>BRAGA</v>
          </cell>
          <cell r="U165" t="str">
            <v>9804</v>
          </cell>
          <cell r="V165" t="str">
            <v>SIND ENERGIA - SINERGIA</v>
          </cell>
          <cell r="W165" t="str">
            <v>103723838</v>
          </cell>
          <cell r="X165" t="str">
            <v>0370</v>
          </cell>
          <cell r="Y165" t="str">
            <v>0.0</v>
          </cell>
          <cell r="Z165">
            <v>2</v>
          </cell>
          <cell r="AA165" t="str">
            <v>00</v>
          </cell>
          <cell r="AD165" t="str">
            <v>100</v>
          </cell>
          <cell r="AE165" t="str">
            <v>10294042384</v>
          </cell>
          <cell r="AF165" t="str">
            <v>02</v>
          </cell>
          <cell r="AG165" t="str">
            <v>19751103</v>
          </cell>
          <cell r="AH165" t="str">
            <v>DT.Adm.Corr.Antiguid</v>
          </cell>
          <cell r="AI165" t="str">
            <v>1</v>
          </cell>
          <cell r="AJ165" t="str">
            <v>ACTIVOS</v>
          </cell>
          <cell r="AK165" t="str">
            <v>AA</v>
          </cell>
          <cell r="AL165" t="str">
            <v>ACTIVO TEMP.INTEIRO</v>
          </cell>
          <cell r="AM165" t="str">
            <v>J100</v>
          </cell>
          <cell r="AN165" t="str">
            <v>EDPOutsourcing Comercial-N</v>
          </cell>
          <cell r="AO165" t="str">
            <v>J123</v>
          </cell>
          <cell r="AP165" t="str">
            <v>EDPOC-GMRS</v>
          </cell>
          <cell r="AQ165" t="str">
            <v>40177452</v>
          </cell>
          <cell r="AR165" t="str">
            <v>70000045</v>
          </cell>
          <cell r="AS165" t="str">
            <v>01S3</v>
          </cell>
          <cell r="AT165" t="str">
            <v>CHEFIA SECCAO ESCALAO III</v>
          </cell>
          <cell r="AU165" t="str">
            <v>4</v>
          </cell>
          <cell r="AV165" t="str">
            <v>00040180</v>
          </cell>
          <cell r="AW165" t="str">
            <v>J20424320110</v>
          </cell>
          <cell r="AX165" t="str">
            <v>AN-LJGMR-CH-CHEFIA</v>
          </cell>
          <cell r="AY165" t="str">
            <v>68905209</v>
          </cell>
          <cell r="AZ165" t="str">
            <v>Lj Guimarães</v>
          </cell>
          <cell r="BA165" t="str">
            <v>6890</v>
          </cell>
          <cell r="BB165" t="str">
            <v>EDP Outsourcing Comercial</v>
          </cell>
          <cell r="BC165" t="str">
            <v>6890</v>
          </cell>
          <cell r="BD165" t="str">
            <v>6890</v>
          </cell>
          <cell r="BE165" t="str">
            <v>2800</v>
          </cell>
          <cell r="BF165" t="str">
            <v>6890</v>
          </cell>
          <cell r="BG165" t="str">
            <v>EDP Outsourcing Comercial,SA</v>
          </cell>
          <cell r="BH165" t="str">
            <v>1010</v>
          </cell>
          <cell r="BI165">
            <v>1891</v>
          </cell>
          <cell r="BJ165" t="str">
            <v>18</v>
          </cell>
          <cell r="BK165">
            <v>30</v>
          </cell>
          <cell r="BL165">
            <v>303.3</v>
          </cell>
          <cell r="BM165" t="str">
            <v>C SECÇ3</v>
          </cell>
          <cell r="BN165" t="str">
            <v>00</v>
          </cell>
          <cell r="BO165" t="str">
            <v>J</v>
          </cell>
          <cell r="BP165" t="str">
            <v>20050101</v>
          </cell>
          <cell r="BQ165" t="str">
            <v>21</v>
          </cell>
          <cell r="BR165" t="str">
            <v>EVOLUCAO AUTOMATICA</v>
          </cell>
          <cell r="BS165" t="str">
            <v>20050101</v>
          </cell>
          <cell r="BW165">
            <v>0</v>
          </cell>
          <cell r="BX165">
            <v>0</v>
          </cell>
          <cell r="BY165">
            <v>0</v>
          </cell>
          <cell r="BZ165">
            <v>0</v>
          </cell>
          <cell r="CA165">
            <v>0</v>
          </cell>
          <cell r="CC165">
            <v>0</v>
          </cell>
          <cell r="CG165">
            <v>0</v>
          </cell>
          <cell r="CK165">
            <v>0</v>
          </cell>
          <cell r="CO165">
            <v>0</v>
          </cell>
          <cell r="CT165">
            <v>0</v>
          </cell>
          <cell r="CU165">
            <v>0</v>
          </cell>
          <cell r="CV165">
            <v>0</v>
          </cell>
          <cell r="CW165">
            <v>0</v>
          </cell>
          <cell r="CX165">
            <v>0</v>
          </cell>
          <cell r="CZ165">
            <v>0</v>
          </cell>
          <cell r="DC165">
            <v>0</v>
          </cell>
          <cell r="DF165">
            <v>0</v>
          </cell>
          <cell r="DI165">
            <v>0</v>
          </cell>
          <cell r="DK165">
            <v>0</v>
          </cell>
          <cell r="DL165">
            <v>0</v>
          </cell>
          <cell r="DN165" t="str">
            <v>11D13</v>
          </cell>
          <cell r="DO165" t="str">
            <v>FixoTInt-"Lojas"2002</v>
          </cell>
          <cell r="DP165">
            <v>2</v>
          </cell>
          <cell r="DQ165">
            <v>100</v>
          </cell>
          <cell r="DR165" t="str">
            <v>PT01</v>
          </cell>
          <cell r="DT165" t="str">
            <v>00180000</v>
          </cell>
          <cell r="DU165" t="str">
            <v>BANCO TOTTA &amp; ACORES, SA</v>
          </cell>
        </row>
        <row r="166">
          <cell r="A166" t="str">
            <v>234834</v>
          </cell>
          <cell r="B166" t="str">
            <v>Maria Elisa Castro Mendes</v>
          </cell>
          <cell r="C166" t="str">
            <v>1979</v>
          </cell>
          <cell r="D166">
            <v>26</v>
          </cell>
          <cell r="E166">
            <v>26</v>
          </cell>
          <cell r="F166" t="str">
            <v>19581116</v>
          </cell>
          <cell r="G166" t="str">
            <v>46</v>
          </cell>
          <cell r="H166" t="str">
            <v>1</v>
          </cell>
          <cell r="I166" t="str">
            <v>Casado</v>
          </cell>
          <cell r="J166" t="str">
            <v>feminino</v>
          </cell>
          <cell r="K166">
            <v>2</v>
          </cell>
          <cell r="L166" t="str">
            <v>Vila das Acacias, Casa 8 Refojos</v>
          </cell>
          <cell r="M166" t="str">
            <v>4860-369</v>
          </cell>
          <cell r="N166" t="str">
            <v>CABECEIRAS DE BASTO</v>
          </cell>
          <cell r="O166" t="str">
            <v>00241132</v>
          </cell>
          <cell r="P166" t="str">
            <v>CURSO COMPLEMENTAR DOS LICEUS</v>
          </cell>
          <cell r="R166" t="str">
            <v>8316850</v>
          </cell>
          <cell r="S166" t="str">
            <v>19960528</v>
          </cell>
          <cell r="T166" t="str">
            <v>BRAGA</v>
          </cell>
          <cell r="U166" t="str">
            <v>9803</v>
          </cell>
          <cell r="V166" t="str">
            <v>S.NAC IND ENERGIA-SINDEL</v>
          </cell>
          <cell r="W166" t="str">
            <v>103724494</v>
          </cell>
          <cell r="X166" t="str">
            <v>0370</v>
          </cell>
          <cell r="Y166" t="str">
            <v>0.0</v>
          </cell>
          <cell r="Z166">
            <v>2</v>
          </cell>
          <cell r="AA166" t="str">
            <v>00</v>
          </cell>
          <cell r="AC166" t="str">
            <v>X</v>
          </cell>
          <cell r="AD166" t="str">
            <v>100</v>
          </cell>
          <cell r="AE166" t="str">
            <v>10294035831</v>
          </cell>
          <cell r="AF166" t="str">
            <v>02</v>
          </cell>
          <cell r="AG166" t="str">
            <v>19790214</v>
          </cell>
          <cell r="AH166" t="str">
            <v>DT.Adm.Corr.Antiguid</v>
          </cell>
          <cell r="AI166" t="str">
            <v>1</v>
          </cell>
          <cell r="AJ166" t="str">
            <v>ACTIVOS</v>
          </cell>
          <cell r="AK166" t="str">
            <v>AA</v>
          </cell>
          <cell r="AL166" t="str">
            <v>ACTIVO TEMP.INTEIRO</v>
          </cell>
          <cell r="AM166" t="str">
            <v>J100</v>
          </cell>
          <cell r="AN166" t="str">
            <v>EDPOutsourcing Comercial-N</v>
          </cell>
          <cell r="AO166" t="str">
            <v>J123</v>
          </cell>
          <cell r="AP166" t="str">
            <v>EDPOC-GMRS</v>
          </cell>
          <cell r="AQ166" t="str">
            <v>40177478</v>
          </cell>
          <cell r="AR166" t="str">
            <v>70000060</v>
          </cell>
          <cell r="AS166" t="str">
            <v>025.</v>
          </cell>
          <cell r="AT166" t="str">
            <v>ESCRITURARIO COMERCIAL</v>
          </cell>
          <cell r="AU166" t="str">
            <v>1</v>
          </cell>
          <cell r="AV166" t="str">
            <v>00040285</v>
          </cell>
          <cell r="AW166" t="str">
            <v>J20424320410</v>
          </cell>
          <cell r="AX166" t="str">
            <v>AN-LJGMR-LOJA GUIMARÃES</v>
          </cell>
          <cell r="AY166" t="str">
            <v>68905209</v>
          </cell>
          <cell r="AZ166" t="str">
            <v>Lj Guimarães</v>
          </cell>
          <cell r="BA166" t="str">
            <v>6890</v>
          </cell>
          <cell r="BB166" t="str">
            <v>EDP Outsourcing Comercial</v>
          </cell>
          <cell r="BC166" t="str">
            <v>6890</v>
          </cell>
          <cell r="BD166" t="str">
            <v>6890</v>
          </cell>
          <cell r="BE166" t="str">
            <v>2800</v>
          </cell>
          <cell r="BF166" t="str">
            <v>6890</v>
          </cell>
          <cell r="BG166" t="str">
            <v>EDP Outsourcing Comercial,SA</v>
          </cell>
          <cell r="BH166" t="str">
            <v>1010</v>
          </cell>
          <cell r="BI166">
            <v>1339</v>
          </cell>
          <cell r="BJ166" t="str">
            <v>12</v>
          </cell>
          <cell r="BK166">
            <v>26</v>
          </cell>
          <cell r="BL166">
            <v>262.86</v>
          </cell>
          <cell r="BM166" t="str">
            <v>NÍVEL 5</v>
          </cell>
          <cell r="BN166" t="str">
            <v>03</v>
          </cell>
          <cell r="BO166" t="str">
            <v>09</v>
          </cell>
          <cell r="BP166" t="str">
            <v>20020101</v>
          </cell>
          <cell r="BQ166" t="str">
            <v>21</v>
          </cell>
          <cell r="BR166" t="str">
            <v>EVOLUCAO AUTOMATICA</v>
          </cell>
          <cell r="BS166" t="str">
            <v>20050101</v>
          </cell>
          <cell r="BW166">
            <v>0</v>
          </cell>
          <cell r="BX166">
            <v>0</v>
          </cell>
          <cell r="BY166">
            <v>0</v>
          </cell>
          <cell r="BZ166">
            <v>0</v>
          </cell>
          <cell r="CA166">
            <v>0</v>
          </cell>
          <cell r="CC166">
            <v>0</v>
          </cell>
          <cell r="CG166">
            <v>0</v>
          </cell>
          <cell r="CK166">
            <v>0</v>
          </cell>
          <cell r="CO166">
            <v>0</v>
          </cell>
          <cell r="CT166">
            <v>0</v>
          </cell>
          <cell r="CU166">
            <v>0</v>
          </cell>
          <cell r="CV166">
            <v>0</v>
          </cell>
          <cell r="CW166">
            <v>0</v>
          </cell>
          <cell r="CX166">
            <v>1</v>
          </cell>
          <cell r="CY166" t="str">
            <v>6010</v>
          </cell>
          <cell r="CZ166">
            <v>39.54</v>
          </cell>
          <cell r="DC166">
            <v>0</v>
          </cell>
          <cell r="DF166">
            <v>0</v>
          </cell>
          <cell r="DI166">
            <v>0</v>
          </cell>
          <cell r="DK166">
            <v>0</v>
          </cell>
          <cell r="DL166">
            <v>0</v>
          </cell>
          <cell r="DN166" t="str">
            <v>21D12</v>
          </cell>
          <cell r="DO166" t="str">
            <v>Flex.T.Int."Act.Ind."</v>
          </cell>
          <cell r="DP166">
            <v>2</v>
          </cell>
          <cell r="DQ166">
            <v>100</v>
          </cell>
          <cell r="DR166" t="str">
            <v>PT01</v>
          </cell>
          <cell r="DT166" t="str">
            <v>00180000</v>
          </cell>
          <cell r="DU166" t="str">
            <v>BANCO TOTTA &amp; ACORES, SA</v>
          </cell>
        </row>
        <row r="167">
          <cell r="A167" t="str">
            <v>284920</v>
          </cell>
          <cell r="B167" t="str">
            <v>Antonio Jose Carvalho Faria</v>
          </cell>
          <cell r="C167" t="str">
            <v>1983</v>
          </cell>
          <cell r="D167">
            <v>22</v>
          </cell>
          <cell r="E167">
            <v>22</v>
          </cell>
          <cell r="F167" t="str">
            <v>19600615</v>
          </cell>
          <cell r="G167" t="str">
            <v>45</v>
          </cell>
          <cell r="H167" t="str">
            <v>1</v>
          </cell>
          <cell r="I167" t="str">
            <v>Casado</v>
          </cell>
          <cell r="J167" t="str">
            <v>masculino</v>
          </cell>
          <cell r="K167">
            <v>1</v>
          </cell>
          <cell r="L167" t="str">
            <v>Rua S.  Bento N. 78</v>
          </cell>
          <cell r="M167" t="str">
            <v>4835-460</v>
          </cell>
          <cell r="N167" t="str">
            <v>TABUADELO</v>
          </cell>
          <cell r="O167" t="str">
            <v>00244143</v>
          </cell>
          <cell r="P167" t="str">
            <v>12.ANO-TECNICO CONTABILIDADE</v>
          </cell>
          <cell r="R167" t="str">
            <v>7905924</v>
          </cell>
          <cell r="S167" t="str">
            <v>19980629</v>
          </cell>
          <cell r="T167" t="str">
            <v>LISBOA</v>
          </cell>
          <cell r="U167" t="str">
            <v>9803</v>
          </cell>
          <cell r="V167" t="str">
            <v>S.NAC IND ENERGIA-SINDEL</v>
          </cell>
          <cell r="W167" t="str">
            <v>155090011</v>
          </cell>
          <cell r="X167" t="str">
            <v>3476</v>
          </cell>
          <cell r="Y167" t="str">
            <v>0.0</v>
          </cell>
          <cell r="Z167">
            <v>2</v>
          </cell>
          <cell r="AA167" t="str">
            <v>00</v>
          </cell>
          <cell r="AC167" t="str">
            <v>X</v>
          </cell>
          <cell r="AD167" t="str">
            <v>100</v>
          </cell>
          <cell r="AE167" t="str">
            <v>10292264651</v>
          </cell>
          <cell r="AF167" t="str">
            <v>02</v>
          </cell>
          <cell r="AG167" t="str">
            <v>19830801</v>
          </cell>
          <cell r="AH167" t="str">
            <v>DT.Adm.Corr.Antiguid</v>
          </cell>
          <cell r="AI167" t="str">
            <v>1</v>
          </cell>
          <cell r="AJ167" t="str">
            <v>ACTIVOS</v>
          </cell>
          <cell r="AK167" t="str">
            <v>AA</v>
          </cell>
          <cell r="AL167" t="str">
            <v>ACTIVO TEMP.INTEIRO</v>
          </cell>
          <cell r="AM167" t="str">
            <v>J100</v>
          </cell>
          <cell r="AN167" t="str">
            <v>EDPOutsourcing Comercial-N</v>
          </cell>
          <cell r="AO167" t="str">
            <v>J123</v>
          </cell>
          <cell r="AP167" t="str">
            <v>EDPOC-GMRS</v>
          </cell>
          <cell r="AQ167" t="str">
            <v>40177479</v>
          </cell>
          <cell r="AR167" t="str">
            <v>70000060</v>
          </cell>
          <cell r="AS167" t="str">
            <v>025.</v>
          </cell>
          <cell r="AT167" t="str">
            <v>ESCRITURARIO COMERCIAL</v>
          </cell>
          <cell r="AU167" t="str">
            <v>1</v>
          </cell>
          <cell r="AV167" t="str">
            <v>00040285</v>
          </cell>
          <cell r="AW167" t="str">
            <v>J20424320410</v>
          </cell>
          <cell r="AX167" t="str">
            <v>AN-LJGMR-LOJA GUIMARÃES</v>
          </cell>
          <cell r="AY167" t="str">
            <v>68905209</v>
          </cell>
          <cell r="AZ167" t="str">
            <v>Lj Guimarães</v>
          </cell>
          <cell r="BA167" t="str">
            <v>6890</v>
          </cell>
          <cell r="BB167" t="str">
            <v>EDP Outsourcing Comercial</v>
          </cell>
          <cell r="BC167" t="str">
            <v>6890</v>
          </cell>
          <cell r="BD167" t="str">
            <v>6890</v>
          </cell>
          <cell r="BE167" t="str">
            <v>2800</v>
          </cell>
          <cell r="BF167" t="str">
            <v>6890</v>
          </cell>
          <cell r="BG167" t="str">
            <v>EDP Outsourcing Comercial,SA</v>
          </cell>
          <cell r="BH167" t="str">
            <v>1010</v>
          </cell>
          <cell r="BI167">
            <v>1247</v>
          </cell>
          <cell r="BJ167" t="str">
            <v>11</v>
          </cell>
          <cell r="BK167">
            <v>22</v>
          </cell>
          <cell r="BL167">
            <v>222.42</v>
          </cell>
          <cell r="BM167" t="str">
            <v>NÍVEL 5</v>
          </cell>
          <cell r="BN167" t="str">
            <v>00</v>
          </cell>
          <cell r="BO167" t="str">
            <v>08</v>
          </cell>
          <cell r="BP167" t="str">
            <v>20050101</v>
          </cell>
          <cell r="BQ167" t="str">
            <v>21</v>
          </cell>
          <cell r="BR167" t="str">
            <v>EVOLUCAO AUTOMATICA</v>
          </cell>
          <cell r="BS167" t="str">
            <v>20050101</v>
          </cell>
          <cell r="BW167">
            <v>0</v>
          </cell>
          <cell r="BX167">
            <v>0</v>
          </cell>
          <cell r="BY167">
            <v>0</v>
          </cell>
          <cell r="BZ167">
            <v>0</v>
          </cell>
          <cell r="CA167">
            <v>0</v>
          </cell>
          <cell r="CC167">
            <v>0</v>
          </cell>
          <cell r="CG167">
            <v>0</v>
          </cell>
          <cell r="CK167">
            <v>0</v>
          </cell>
          <cell r="CO167">
            <v>0</v>
          </cell>
          <cell r="CT167">
            <v>0</v>
          </cell>
          <cell r="CU167">
            <v>0</v>
          </cell>
          <cell r="CV167">
            <v>0</v>
          </cell>
          <cell r="CW167">
            <v>0</v>
          </cell>
          <cell r="CX167">
            <v>1</v>
          </cell>
          <cell r="CY167" t="str">
            <v>6010</v>
          </cell>
          <cell r="CZ167">
            <v>39.54</v>
          </cell>
          <cell r="DC167">
            <v>0</v>
          </cell>
          <cell r="DF167">
            <v>0</v>
          </cell>
          <cell r="DI167">
            <v>0</v>
          </cell>
          <cell r="DK167">
            <v>0</v>
          </cell>
          <cell r="DL167">
            <v>0</v>
          </cell>
          <cell r="DN167" t="str">
            <v>11D13</v>
          </cell>
          <cell r="DO167" t="str">
            <v>FixoTInt-"Lojas"2002</v>
          </cell>
          <cell r="DP167">
            <v>2</v>
          </cell>
          <cell r="DQ167">
            <v>100</v>
          </cell>
          <cell r="DR167" t="str">
            <v>PT01</v>
          </cell>
          <cell r="DT167" t="str">
            <v>00330000</v>
          </cell>
          <cell r="DU167" t="str">
            <v>BANCO COMERCIAL PORTUGUES, SA</v>
          </cell>
        </row>
        <row r="168">
          <cell r="A168" t="str">
            <v>285692</v>
          </cell>
          <cell r="B168" t="str">
            <v>João Sampaio Leite</v>
          </cell>
          <cell r="C168" t="str">
            <v>1983</v>
          </cell>
          <cell r="D168">
            <v>22</v>
          </cell>
          <cell r="E168">
            <v>22</v>
          </cell>
          <cell r="F168" t="str">
            <v>19570116</v>
          </cell>
          <cell r="G168" t="str">
            <v>48</v>
          </cell>
          <cell r="H168" t="str">
            <v>1</v>
          </cell>
          <cell r="I168" t="str">
            <v>Casado</v>
          </cell>
          <cell r="J168" t="str">
            <v>masculino</v>
          </cell>
          <cell r="K168">
            <v>2</v>
          </cell>
          <cell r="L168" t="str">
            <v>Rua 24 Junho, nº2 Prazins (S.Tirso)</v>
          </cell>
          <cell r="M168" t="str">
            <v>4800-000</v>
          </cell>
          <cell r="N168" t="str">
            <v>GUIMARÃES</v>
          </cell>
          <cell r="O168" t="str">
            <v>00123022</v>
          </cell>
          <cell r="P168" t="str">
            <v>CICLO COMPL. ENSINO PRIMARIO</v>
          </cell>
          <cell r="R168" t="str">
            <v>3875713</v>
          </cell>
          <cell r="S168" t="str">
            <v>19940606</v>
          </cell>
          <cell r="T168" t="str">
            <v>LISBOA</v>
          </cell>
          <cell r="U168" t="str">
            <v>9803</v>
          </cell>
          <cell r="V168" t="str">
            <v>S.NAC IND ENERGIA-SINDEL</v>
          </cell>
          <cell r="W168" t="str">
            <v>107103087</v>
          </cell>
          <cell r="X168" t="str">
            <v>0418</v>
          </cell>
          <cell r="Y168" t="str">
            <v>0.0</v>
          </cell>
          <cell r="Z168">
            <v>2</v>
          </cell>
          <cell r="AA168" t="str">
            <v>00</v>
          </cell>
          <cell r="AD168" t="str">
            <v>100</v>
          </cell>
          <cell r="AE168" t="str">
            <v>10291754004</v>
          </cell>
          <cell r="AF168" t="str">
            <v>02</v>
          </cell>
          <cell r="AG168" t="str">
            <v>19830919</v>
          </cell>
          <cell r="AH168" t="str">
            <v>DT.Adm.Corr.Antiguid</v>
          </cell>
          <cell r="AI168" t="str">
            <v>1</v>
          </cell>
          <cell r="AJ168" t="str">
            <v>ACTIVOS</v>
          </cell>
          <cell r="AK168" t="str">
            <v>AA</v>
          </cell>
          <cell r="AL168" t="str">
            <v>ACTIVO TEMP.INTEIRO</v>
          </cell>
          <cell r="AM168" t="str">
            <v>J100</v>
          </cell>
          <cell r="AN168" t="str">
            <v>EDPOutsourcing Comercial-N</v>
          </cell>
          <cell r="AO168" t="str">
            <v>J123</v>
          </cell>
          <cell r="AP168" t="str">
            <v>EDPOC-GMRS</v>
          </cell>
          <cell r="AQ168" t="str">
            <v>40177480</v>
          </cell>
          <cell r="AR168" t="str">
            <v>70000060</v>
          </cell>
          <cell r="AS168" t="str">
            <v>025.</v>
          </cell>
          <cell r="AT168" t="str">
            <v>ESCRITURARIO COMERCIAL</v>
          </cell>
          <cell r="AU168" t="str">
            <v>1</v>
          </cell>
          <cell r="AV168" t="str">
            <v>00040285</v>
          </cell>
          <cell r="AW168" t="str">
            <v>J20424320410</v>
          </cell>
          <cell r="AX168" t="str">
            <v>AN-LJGMR-LOJA GUIMARÃES</v>
          </cell>
          <cell r="AY168" t="str">
            <v>68905209</v>
          </cell>
          <cell r="AZ168" t="str">
            <v>Lj Guimarães</v>
          </cell>
          <cell r="BA168" t="str">
            <v>6890</v>
          </cell>
          <cell r="BB168" t="str">
            <v>EDP Outsourcing Comercial</v>
          </cell>
          <cell r="BC168" t="str">
            <v>6890</v>
          </cell>
          <cell r="BD168" t="str">
            <v>6890</v>
          </cell>
          <cell r="BE168" t="str">
            <v>2800</v>
          </cell>
          <cell r="BF168" t="str">
            <v>6890</v>
          </cell>
          <cell r="BG168" t="str">
            <v>EDP Outsourcing Comercial,SA</v>
          </cell>
          <cell r="BH168" t="str">
            <v>1010</v>
          </cell>
          <cell r="BI168">
            <v>1160</v>
          </cell>
          <cell r="BJ168" t="str">
            <v>10</v>
          </cell>
          <cell r="BK168">
            <v>22</v>
          </cell>
          <cell r="BL168">
            <v>222.42</v>
          </cell>
          <cell r="BM168" t="str">
            <v>NÍVEL 5</v>
          </cell>
          <cell r="BN168" t="str">
            <v>01</v>
          </cell>
          <cell r="BO168" t="str">
            <v>07</v>
          </cell>
          <cell r="BP168" t="str">
            <v>20040101</v>
          </cell>
          <cell r="BQ168" t="str">
            <v>21</v>
          </cell>
          <cell r="BR168" t="str">
            <v>EVOLUCAO AUTOMATICA</v>
          </cell>
          <cell r="BS168" t="str">
            <v>20050101</v>
          </cell>
          <cell r="BW168">
            <v>0</v>
          </cell>
          <cell r="BX168">
            <v>0</v>
          </cell>
          <cell r="BY168">
            <v>0</v>
          </cell>
          <cell r="BZ168">
            <v>0</v>
          </cell>
          <cell r="CA168">
            <v>0</v>
          </cell>
          <cell r="CC168">
            <v>0</v>
          </cell>
          <cell r="CG168">
            <v>0</v>
          </cell>
          <cell r="CK168">
            <v>0</v>
          </cell>
          <cell r="CO168">
            <v>0</v>
          </cell>
          <cell r="CT168">
            <v>0</v>
          </cell>
          <cell r="CU168">
            <v>0</v>
          </cell>
          <cell r="CV168">
            <v>0</v>
          </cell>
          <cell r="CW168">
            <v>0</v>
          </cell>
          <cell r="CX168">
            <v>1</v>
          </cell>
          <cell r="CY168" t="str">
            <v>6010</v>
          </cell>
          <cell r="CZ168">
            <v>39.54</v>
          </cell>
          <cell r="DC168">
            <v>0</v>
          </cell>
          <cell r="DF168">
            <v>0</v>
          </cell>
          <cell r="DI168">
            <v>0</v>
          </cell>
          <cell r="DK168">
            <v>0</v>
          </cell>
          <cell r="DL168">
            <v>0</v>
          </cell>
          <cell r="DN168" t="str">
            <v>11D13</v>
          </cell>
          <cell r="DO168" t="str">
            <v>FixoTInt-"Lojas"2002</v>
          </cell>
          <cell r="DP168">
            <v>2</v>
          </cell>
          <cell r="DQ168">
            <v>100</v>
          </cell>
          <cell r="DR168" t="str">
            <v>PT01</v>
          </cell>
          <cell r="DT168" t="str">
            <v>00330000</v>
          </cell>
          <cell r="DU168" t="str">
            <v>BANCO COMERCIAL PORTUGUES, SA</v>
          </cell>
        </row>
        <row r="169">
          <cell r="A169" t="str">
            <v>285943</v>
          </cell>
          <cell r="B169" t="str">
            <v>Jose Carlos Freitas Teixeira</v>
          </cell>
          <cell r="C169" t="str">
            <v>1970</v>
          </cell>
          <cell r="D169">
            <v>35</v>
          </cell>
          <cell r="E169">
            <v>35</v>
          </cell>
          <cell r="F169" t="str">
            <v>19550221</v>
          </cell>
          <cell r="G169" t="str">
            <v>50</v>
          </cell>
          <cell r="H169" t="str">
            <v>1</v>
          </cell>
          <cell r="I169" t="str">
            <v>Casado</v>
          </cell>
          <cell r="J169" t="str">
            <v>masculino</v>
          </cell>
          <cell r="K169">
            <v>1</v>
          </cell>
          <cell r="L169" t="str">
            <v>R.Dr.João Afonso Almeida, 201-U</v>
          </cell>
          <cell r="M169" t="str">
            <v>4800-045</v>
          </cell>
          <cell r="N169" t="str">
            <v>GUIMARÃES</v>
          </cell>
          <cell r="O169" t="str">
            <v>00232213</v>
          </cell>
          <cell r="P169" t="str">
            <v>C.GERAL ADMINISTRACAO COMERCIO</v>
          </cell>
          <cell r="R169" t="str">
            <v>3324045</v>
          </cell>
          <cell r="S169" t="str">
            <v>19970311</v>
          </cell>
          <cell r="T169" t="str">
            <v>LISBOA</v>
          </cell>
          <cell r="U169" t="str">
            <v>9803</v>
          </cell>
          <cell r="V169" t="str">
            <v>S.NAC IND ENERGIA-SINDEL</v>
          </cell>
          <cell r="W169" t="str">
            <v>112909922</v>
          </cell>
          <cell r="X169" t="str">
            <v>0418</v>
          </cell>
          <cell r="Y169" t="str">
            <v>0.0</v>
          </cell>
          <cell r="Z169">
            <v>1</v>
          </cell>
          <cell r="AA169" t="str">
            <v>00</v>
          </cell>
          <cell r="AC169" t="str">
            <v>X</v>
          </cell>
          <cell r="AD169" t="str">
            <v>100</v>
          </cell>
          <cell r="AE169" t="str">
            <v>10291390068</v>
          </cell>
          <cell r="AF169" t="str">
            <v>02</v>
          </cell>
          <cell r="AG169" t="str">
            <v>19700403</v>
          </cell>
          <cell r="AH169" t="str">
            <v>DT.Adm.Corr.Antiguid</v>
          </cell>
          <cell r="AI169" t="str">
            <v>1</v>
          </cell>
          <cell r="AJ169" t="str">
            <v>ACTIVOS</v>
          </cell>
          <cell r="AK169" t="str">
            <v>AA</v>
          </cell>
          <cell r="AL169" t="str">
            <v>ACTIVO TEMP.INTEIRO</v>
          </cell>
          <cell r="AM169" t="str">
            <v>J100</v>
          </cell>
          <cell r="AN169" t="str">
            <v>EDPOutsourcing Comercial-N</v>
          </cell>
          <cell r="AO169" t="str">
            <v>J123</v>
          </cell>
          <cell r="AP169" t="str">
            <v>EDPOC-GMRS</v>
          </cell>
          <cell r="AQ169" t="str">
            <v>40177476</v>
          </cell>
          <cell r="AR169" t="str">
            <v>70000022</v>
          </cell>
          <cell r="AS169" t="str">
            <v>014.</v>
          </cell>
          <cell r="AT169" t="str">
            <v>TECNICO COMERCIAL</v>
          </cell>
          <cell r="AU169" t="str">
            <v>4</v>
          </cell>
          <cell r="AV169" t="str">
            <v>00040285</v>
          </cell>
          <cell r="AW169" t="str">
            <v>J20424320410</v>
          </cell>
          <cell r="AX169" t="str">
            <v>AN-LJGMR-LOJA GUIMARÃES</v>
          </cell>
          <cell r="AY169" t="str">
            <v>68905209</v>
          </cell>
          <cell r="AZ169" t="str">
            <v>Lj Guimarães</v>
          </cell>
          <cell r="BA169" t="str">
            <v>6890</v>
          </cell>
          <cell r="BB169" t="str">
            <v>EDP Outsourcing Comercial</v>
          </cell>
          <cell r="BC169" t="str">
            <v>6890</v>
          </cell>
          <cell r="BD169" t="str">
            <v>6890</v>
          </cell>
          <cell r="BE169" t="str">
            <v>2800</v>
          </cell>
          <cell r="BF169" t="str">
            <v>6890</v>
          </cell>
          <cell r="BG169" t="str">
            <v>EDP Outsourcing Comercial,SA</v>
          </cell>
          <cell r="BH169" t="str">
            <v>1010</v>
          </cell>
          <cell r="BI169">
            <v>1247</v>
          </cell>
          <cell r="BJ169" t="str">
            <v>11</v>
          </cell>
          <cell r="BK169">
            <v>35</v>
          </cell>
          <cell r="BL169">
            <v>353.85</v>
          </cell>
          <cell r="BM169" t="str">
            <v>NÍVEL 4</v>
          </cell>
          <cell r="BN169" t="str">
            <v>02</v>
          </cell>
          <cell r="BO169" t="str">
            <v>05</v>
          </cell>
          <cell r="BP169" t="str">
            <v>20030101</v>
          </cell>
          <cell r="BQ169" t="str">
            <v>21</v>
          </cell>
          <cell r="BR169" t="str">
            <v>EVOLUCAO AUTOMATICA</v>
          </cell>
          <cell r="BS169" t="str">
            <v>20050101</v>
          </cell>
          <cell r="BW169">
            <v>0</v>
          </cell>
          <cell r="BX169">
            <v>0</v>
          </cell>
          <cell r="BY169">
            <v>0</v>
          </cell>
          <cell r="BZ169">
            <v>0</v>
          </cell>
          <cell r="CA169">
            <v>0</v>
          </cell>
          <cell r="CC169">
            <v>0</v>
          </cell>
          <cell r="CG169">
            <v>0</v>
          </cell>
          <cell r="CK169">
            <v>0</v>
          </cell>
          <cell r="CO169">
            <v>0</v>
          </cell>
          <cell r="CT169">
            <v>0</v>
          </cell>
          <cell r="CU169">
            <v>0</v>
          </cell>
          <cell r="CV169">
            <v>0</v>
          </cell>
          <cell r="CW169">
            <v>0</v>
          </cell>
          <cell r="CX169">
            <v>1</v>
          </cell>
          <cell r="CY169" t="str">
            <v>6010</v>
          </cell>
          <cell r="CZ169">
            <v>39.54</v>
          </cell>
          <cell r="DC169">
            <v>0</v>
          </cell>
          <cell r="DF169">
            <v>0</v>
          </cell>
          <cell r="DI169">
            <v>0</v>
          </cell>
          <cell r="DK169">
            <v>0</v>
          </cell>
          <cell r="DL169">
            <v>0</v>
          </cell>
          <cell r="DN169" t="str">
            <v>11D13</v>
          </cell>
          <cell r="DO169" t="str">
            <v>FixoTInt-"Lojas"2002</v>
          </cell>
          <cell r="DP169">
            <v>2</v>
          </cell>
          <cell r="DQ169">
            <v>100</v>
          </cell>
          <cell r="DR169" t="str">
            <v>PT01</v>
          </cell>
          <cell r="DT169" t="str">
            <v>00350289</v>
          </cell>
          <cell r="DU169" t="str">
            <v>CAIXA GERAL DE DEPOSITOS, SA</v>
          </cell>
        </row>
        <row r="170">
          <cell r="A170" t="str">
            <v>234710</v>
          </cell>
          <cell r="B170" t="str">
            <v>Lucia Maria Alves Per.Fonseca Bastos</v>
          </cell>
          <cell r="C170" t="str">
            <v>1980</v>
          </cell>
          <cell r="D170">
            <v>25</v>
          </cell>
          <cell r="E170">
            <v>25</v>
          </cell>
          <cell r="F170" t="str">
            <v>19590122</v>
          </cell>
          <cell r="G170" t="str">
            <v>46</v>
          </cell>
          <cell r="H170" t="str">
            <v>1</v>
          </cell>
          <cell r="I170" t="str">
            <v>Casado</v>
          </cell>
          <cell r="J170" t="str">
            <v>feminino</v>
          </cell>
          <cell r="K170">
            <v>2</v>
          </cell>
          <cell r="L170" t="str">
            <v>Chacim Refojos</v>
          </cell>
          <cell r="M170" t="str">
            <v>4860-326</v>
          </cell>
          <cell r="N170" t="str">
            <v>CABECEIRAS DE BASTO</v>
          </cell>
          <cell r="O170" t="str">
            <v>00231023</v>
          </cell>
          <cell r="P170" t="str">
            <v>CURSO GERAL DOS LICEUS</v>
          </cell>
          <cell r="R170" t="str">
            <v>3729619</v>
          </cell>
          <cell r="S170" t="str">
            <v>19940325</v>
          </cell>
          <cell r="T170" t="str">
            <v>LISBOA</v>
          </cell>
          <cell r="U170" t="str">
            <v>9803</v>
          </cell>
          <cell r="V170" t="str">
            <v>S.NAC IND ENERGIA-SINDEL</v>
          </cell>
          <cell r="W170" t="str">
            <v>152284028</v>
          </cell>
          <cell r="X170" t="str">
            <v>0370</v>
          </cell>
          <cell r="Y170" t="str">
            <v>0.0</v>
          </cell>
          <cell r="Z170">
            <v>2</v>
          </cell>
          <cell r="AA170" t="str">
            <v>00</v>
          </cell>
          <cell r="AC170" t="str">
            <v>X</v>
          </cell>
          <cell r="AD170" t="str">
            <v>100</v>
          </cell>
          <cell r="AE170" t="str">
            <v>10293843473</v>
          </cell>
          <cell r="AF170" t="str">
            <v>02</v>
          </cell>
          <cell r="AG170" t="str">
            <v>19800501</v>
          </cell>
          <cell r="AH170" t="str">
            <v>DT.Adm.Corr.Antiguid</v>
          </cell>
          <cell r="AI170" t="str">
            <v>1</v>
          </cell>
          <cell r="AJ170" t="str">
            <v>ACTIVOS</v>
          </cell>
          <cell r="AK170" t="str">
            <v>AA</v>
          </cell>
          <cell r="AL170" t="str">
            <v>ACTIVO TEMP.INTEIRO</v>
          </cell>
          <cell r="AM170" t="str">
            <v>J100</v>
          </cell>
          <cell r="AN170" t="str">
            <v>EDPOutsourcing Comercial-N</v>
          </cell>
          <cell r="AO170" t="str">
            <v>J123</v>
          </cell>
          <cell r="AP170" t="str">
            <v>EDPOC-GMRS</v>
          </cell>
          <cell r="AQ170" t="str">
            <v>40177477</v>
          </cell>
          <cell r="AR170" t="str">
            <v>70000060</v>
          </cell>
          <cell r="AS170" t="str">
            <v>025.</v>
          </cell>
          <cell r="AT170" t="str">
            <v>ESCRITURARIO COMERCIAL</v>
          </cell>
          <cell r="AU170" t="str">
            <v>4</v>
          </cell>
          <cell r="AV170" t="str">
            <v>00040285</v>
          </cell>
          <cell r="AW170" t="str">
            <v>J20424320410</v>
          </cell>
          <cell r="AX170" t="str">
            <v>AN-LJGMR-LOJA GUIMARÃES</v>
          </cell>
          <cell r="AY170" t="str">
            <v>68905209</v>
          </cell>
          <cell r="AZ170" t="str">
            <v>Lj Guimarães</v>
          </cell>
          <cell r="BA170" t="str">
            <v>6890</v>
          </cell>
          <cell r="BB170" t="str">
            <v>EDP Outsourcing Comercial</v>
          </cell>
          <cell r="BC170" t="str">
            <v>6890</v>
          </cell>
          <cell r="BD170" t="str">
            <v>6890</v>
          </cell>
          <cell r="BE170" t="str">
            <v>2800</v>
          </cell>
          <cell r="BF170" t="str">
            <v>6890</v>
          </cell>
          <cell r="BG170" t="str">
            <v>EDP Outsourcing Comercial,SA</v>
          </cell>
          <cell r="BH170" t="str">
            <v>1010</v>
          </cell>
          <cell r="BI170">
            <v>1247</v>
          </cell>
          <cell r="BJ170" t="str">
            <v>11</v>
          </cell>
          <cell r="BK170">
            <v>25</v>
          </cell>
          <cell r="BL170">
            <v>252.75</v>
          </cell>
          <cell r="BM170" t="str">
            <v>NÍVEL 5</v>
          </cell>
          <cell r="BN170" t="str">
            <v>01</v>
          </cell>
          <cell r="BO170" t="str">
            <v>08</v>
          </cell>
          <cell r="BP170" t="str">
            <v>20040101</v>
          </cell>
          <cell r="BQ170" t="str">
            <v>21</v>
          </cell>
          <cell r="BR170" t="str">
            <v>EVOLUCAO AUTOMATICA</v>
          </cell>
          <cell r="BS170" t="str">
            <v>20050101</v>
          </cell>
          <cell r="BW170">
            <v>0</v>
          </cell>
          <cell r="BX170">
            <v>0</v>
          </cell>
          <cell r="BY170">
            <v>0</v>
          </cell>
          <cell r="BZ170">
            <v>0</v>
          </cell>
          <cell r="CA170">
            <v>0</v>
          </cell>
          <cell r="CC170">
            <v>0</v>
          </cell>
          <cell r="CG170">
            <v>0</v>
          </cell>
          <cell r="CK170">
            <v>0</v>
          </cell>
          <cell r="CO170">
            <v>0</v>
          </cell>
          <cell r="CT170">
            <v>0</v>
          </cell>
          <cell r="CU170">
            <v>0</v>
          </cell>
          <cell r="CV170">
            <v>0</v>
          </cell>
          <cell r="CW170">
            <v>0</v>
          </cell>
          <cell r="CX170">
            <v>1</v>
          </cell>
          <cell r="CY170" t="str">
            <v>6010</v>
          </cell>
          <cell r="CZ170">
            <v>39.54</v>
          </cell>
          <cell r="DC170">
            <v>0</v>
          </cell>
          <cell r="DF170">
            <v>0</v>
          </cell>
          <cell r="DI170">
            <v>0</v>
          </cell>
          <cell r="DK170">
            <v>0</v>
          </cell>
          <cell r="DL170">
            <v>0</v>
          </cell>
          <cell r="DN170" t="str">
            <v>21D11</v>
          </cell>
          <cell r="DO170" t="str">
            <v>Flex.T.Int."Escrit"</v>
          </cell>
          <cell r="DP170">
            <v>2</v>
          </cell>
          <cell r="DQ170">
            <v>100</v>
          </cell>
          <cell r="DR170" t="str">
            <v>PT01</v>
          </cell>
          <cell r="DT170" t="str">
            <v>00350177</v>
          </cell>
          <cell r="DU170" t="str">
            <v>CAIXA GERAL DE DEPOSITOS, SA</v>
          </cell>
        </row>
        <row r="171">
          <cell r="A171" t="str">
            <v>291382</v>
          </cell>
          <cell r="B171" t="str">
            <v>Ana Maria Correia Guedes Sousa</v>
          </cell>
          <cell r="C171" t="str">
            <v>1978</v>
          </cell>
          <cell r="D171">
            <v>27</v>
          </cell>
          <cell r="E171">
            <v>27</v>
          </cell>
          <cell r="F171" t="str">
            <v>19591210</v>
          </cell>
          <cell r="G171" t="str">
            <v>45</v>
          </cell>
          <cell r="H171" t="str">
            <v>1</v>
          </cell>
          <cell r="I171" t="str">
            <v>Casado</v>
          </cell>
          <cell r="J171" t="str">
            <v>feminino</v>
          </cell>
          <cell r="K171">
            <v>2</v>
          </cell>
          <cell r="L171" t="str">
            <v>Rua D.Ruy Gonçalves Pereira, nº476</v>
          </cell>
          <cell r="M171" t="str">
            <v>4765-021</v>
          </cell>
          <cell r="N171" t="str">
            <v>BAIRRO</v>
          </cell>
          <cell r="O171" t="str">
            <v>00231023</v>
          </cell>
          <cell r="P171" t="str">
            <v>CURSO GERAL DOS LICEUS</v>
          </cell>
          <cell r="R171" t="str">
            <v>3816916</v>
          </cell>
          <cell r="S171" t="str">
            <v>20021003</v>
          </cell>
          <cell r="T171" t="str">
            <v>LISBOA</v>
          </cell>
          <cell r="U171" t="str">
            <v>9803</v>
          </cell>
          <cell r="V171" t="str">
            <v>S.NAC IND ENERGIA-SINDEL</v>
          </cell>
          <cell r="W171" t="str">
            <v>162314566</v>
          </cell>
          <cell r="X171" t="str">
            <v>0450</v>
          </cell>
          <cell r="Y171" t="str">
            <v>0.0</v>
          </cell>
          <cell r="Z171">
            <v>2</v>
          </cell>
          <cell r="AA171" t="str">
            <v>00</v>
          </cell>
          <cell r="AC171" t="str">
            <v>X</v>
          </cell>
          <cell r="AD171" t="str">
            <v>100</v>
          </cell>
          <cell r="AE171" t="str">
            <v>10292226308</v>
          </cell>
          <cell r="AF171" t="str">
            <v>02</v>
          </cell>
          <cell r="AG171" t="str">
            <v>19780101</v>
          </cell>
          <cell r="AH171" t="str">
            <v>DT.Adm.Corr.Antiguid</v>
          </cell>
          <cell r="AI171" t="str">
            <v>1</v>
          </cell>
          <cell r="AJ171" t="str">
            <v>ACTIVOS</v>
          </cell>
          <cell r="AK171" t="str">
            <v>AA</v>
          </cell>
          <cell r="AL171" t="str">
            <v>ACTIVO TEMP.INTEIRO</v>
          </cell>
          <cell r="AM171" t="str">
            <v>J100</v>
          </cell>
          <cell r="AN171" t="str">
            <v>EDPOutsourcing Comercial-N</v>
          </cell>
          <cell r="AO171" t="str">
            <v>J123</v>
          </cell>
          <cell r="AP171" t="str">
            <v>EDPOC-GMRS</v>
          </cell>
          <cell r="AQ171" t="str">
            <v>40177248</v>
          </cell>
          <cell r="AR171" t="str">
            <v>70000022</v>
          </cell>
          <cell r="AS171" t="str">
            <v>014.</v>
          </cell>
          <cell r="AT171" t="str">
            <v>TECNICO COMERCIAL</v>
          </cell>
          <cell r="AU171" t="str">
            <v>4</v>
          </cell>
          <cell r="AV171" t="str">
            <v>00040447</v>
          </cell>
          <cell r="AW171" t="str">
            <v>J20600001410</v>
          </cell>
          <cell r="AX171" t="str">
            <v>ACTN-GA CONTACTOS TECNICOS NORTE</v>
          </cell>
          <cell r="AY171" t="str">
            <v>68908200</v>
          </cell>
          <cell r="AZ171" t="str">
            <v>GC - GA Gestão Conta</v>
          </cell>
          <cell r="BA171" t="str">
            <v>6890</v>
          </cell>
          <cell r="BB171" t="str">
            <v>EDP Outsourcing Comercial</v>
          </cell>
          <cell r="BC171" t="str">
            <v>6890</v>
          </cell>
          <cell r="BD171" t="str">
            <v>6890</v>
          </cell>
          <cell r="BE171" t="str">
            <v>2800</v>
          </cell>
          <cell r="BF171" t="str">
            <v>6890</v>
          </cell>
          <cell r="BG171" t="str">
            <v>EDP Outsourcing Comercial,SA</v>
          </cell>
          <cell r="BH171" t="str">
            <v>1010</v>
          </cell>
          <cell r="BI171">
            <v>1339</v>
          </cell>
          <cell r="BJ171" t="str">
            <v>12</v>
          </cell>
          <cell r="BK171">
            <v>27</v>
          </cell>
          <cell r="BL171">
            <v>272.97000000000003</v>
          </cell>
          <cell r="BM171" t="str">
            <v>NÍVEL 4</v>
          </cell>
          <cell r="BN171" t="str">
            <v>00</v>
          </cell>
          <cell r="BO171" t="str">
            <v>06</v>
          </cell>
          <cell r="BP171" t="str">
            <v>20050101</v>
          </cell>
          <cell r="BQ171" t="str">
            <v>21</v>
          </cell>
          <cell r="BR171" t="str">
            <v>EVOLUCAO AUTOMATICA</v>
          </cell>
          <cell r="BS171" t="str">
            <v>20050101</v>
          </cell>
          <cell r="BW171">
            <v>0</v>
          </cell>
          <cell r="BX171">
            <v>0</v>
          </cell>
          <cell r="BY171">
            <v>0</v>
          </cell>
          <cell r="BZ171">
            <v>0</v>
          </cell>
          <cell r="CA171">
            <v>0</v>
          </cell>
          <cell r="CC171">
            <v>0</v>
          </cell>
          <cell r="CG171">
            <v>0</v>
          </cell>
          <cell r="CK171">
            <v>0</v>
          </cell>
          <cell r="CO171">
            <v>0</v>
          </cell>
          <cell r="CT171">
            <v>0</v>
          </cell>
          <cell r="CU171">
            <v>0</v>
          </cell>
          <cell r="CV171">
            <v>0</v>
          </cell>
          <cell r="CW171">
            <v>0</v>
          </cell>
          <cell r="CX171">
            <v>0</v>
          </cell>
          <cell r="CZ171">
            <v>0</v>
          </cell>
          <cell r="DC171">
            <v>0</v>
          </cell>
          <cell r="DF171">
            <v>0</v>
          </cell>
          <cell r="DI171">
            <v>0</v>
          </cell>
          <cell r="DK171">
            <v>0</v>
          </cell>
          <cell r="DL171">
            <v>0</v>
          </cell>
          <cell r="DN171" t="str">
            <v>21D11</v>
          </cell>
          <cell r="DO171" t="str">
            <v>Flex.T.Int."Escrit"</v>
          </cell>
          <cell r="DP171">
            <v>2</v>
          </cell>
          <cell r="DQ171">
            <v>100</v>
          </cell>
          <cell r="DR171" t="str">
            <v>PT01</v>
          </cell>
          <cell r="DT171" t="str">
            <v>00330000</v>
          </cell>
          <cell r="DU171" t="str">
            <v>BANCO COMERCIAL PORTUGUES, SA</v>
          </cell>
        </row>
        <row r="172">
          <cell r="A172" t="str">
            <v>257591</v>
          </cell>
          <cell r="B172" t="str">
            <v>Abilio Sousa Monteiro</v>
          </cell>
          <cell r="C172" t="str">
            <v>1966</v>
          </cell>
          <cell r="D172">
            <v>39</v>
          </cell>
          <cell r="E172">
            <v>39</v>
          </cell>
          <cell r="F172" t="str">
            <v>19471127</v>
          </cell>
          <cell r="G172" t="str">
            <v>57</v>
          </cell>
          <cell r="H172" t="str">
            <v>1</v>
          </cell>
          <cell r="I172" t="str">
            <v>Casado</v>
          </cell>
          <cell r="J172" t="str">
            <v>masculino</v>
          </cell>
          <cell r="K172">
            <v>2</v>
          </cell>
          <cell r="L172" t="str">
            <v>Rua da Vergadela, nº117</v>
          </cell>
          <cell r="M172" t="str">
            <v>4795-241</v>
          </cell>
          <cell r="N172" t="str">
            <v>REBORDÕES</v>
          </cell>
          <cell r="O172" t="str">
            <v>00231023</v>
          </cell>
          <cell r="P172" t="str">
            <v>CURSO GERAL DOS LICEUS</v>
          </cell>
          <cell r="R172" t="str">
            <v>852691</v>
          </cell>
          <cell r="S172" t="str">
            <v>20040310</v>
          </cell>
          <cell r="T172" t="str">
            <v>LISBOA</v>
          </cell>
          <cell r="U172" t="str">
            <v>9803</v>
          </cell>
          <cell r="V172" t="str">
            <v>S.NAC IND ENERGIA-SINDEL</v>
          </cell>
          <cell r="W172" t="str">
            <v>107954788</v>
          </cell>
          <cell r="X172" t="str">
            <v>1880</v>
          </cell>
          <cell r="Y172" t="str">
            <v>0.0</v>
          </cell>
          <cell r="Z172">
            <v>2</v>
          </cell>
          <cell r="AA172" t="str">
            <v>00</v>
          </cell>
          <cell r="AC172" t="str">
            <v>X</v>
          </cell>
          <cell r="AD172" t="str">
            <v>100</v>
          </cell>
          <cell r="AE172" t="str">
            <v>10293847300</v>
          </cell>
          <cell r="AF172" t="str">
            <v>02</v>
          </cell>
          <cell r="AG172" t="str">
            <v>19660114</v>
          </cell>
          <cell r="AH172" t="str">
            <v>DT.Adm.Corr.Antiguid</v>
          </cell>
          <cell r="AI172" t="str">
            <v>1</v>
          </cell>
          <cell r="AJ172" t="str">
            <v>ACTIVOS</v>
          </cell>
          <cell r="AK172" t="str">
            <v>AA</v>
          </cell>
          <cell r="AL172" t="str">
            <v>ACTIVO TEMP.INTEIRO</v>
          </cell>
          <cell r="AM172" t="str">
            <v>J100</v>
          </cell>
          <cell r="AN172" t="str">
            <v>EDPOutsourcing Comercial-N</v>
          </cell>
          <cell r="AO172" t="str">
            <v>J123</v>
          </cell>
          <cell r="AP172" t="str">
            <v>EDPOC-GMRS</v>
          </cell>
          <cell r="AQ172" t="str">
            <v>40177244</v>
          </cell>
          <cell r="AR172" t="str">
            <v>70000078</v>
          </cell>
          <cell r="AS172" t="str">
            <v>033.</v>
          </cell>
          <cell r="AT172" t="str">
            <v>TECNICO PRINCIPAL DE GESTAO</v>
          </cell>
          <cell r="AU172" t="str">
            <v>4</v>
          </cell>
          <cell r="AV172" t="str">
            <v>00040447</v>
          </cell>
          <cell r="AW172" t="str">
            <v>J20600001410</v>
          </cell>
          <cell r="AX172" t="str">
            <v>ACTN-GA CONTACTOS TECNICOS NORTE</v>
          </cell>
          <cell r="AY172" t="str">
            <v>68908200</v>
          </cell>
          <cell r="AZ172" t="str">
            <v>GC - GA Gestão Conta</v>
          </cell>
          <cell r="BA172" t="str">
            <v>6890</v>
          </cell>
          <cell r="BB172" t="str">
            <v>EDP Outsourcing Comercial</v>
          </cell>
          <cell r="BC172" t="str">
            <v>6890</v>
          </cell>
          <cell r="BD172" t="str">
            <v>6890</v>
          </cell>
          <cell r="BE172" t="str">
            <v>2800</v>
          </cell>
          <cell r="BF172" t="str">
            <v>6890</v>
          </cell>
          <cell r="BG172" t="str">
            <v>EDP Outsourcing Comercial,SA</v>
          </cell>
          <cell r="BH172" t="str">
            <v>1010</v>
          </cell>
          <cell r="BI172">
            <v>1891</v>
          </cell>
          <cell r="BJ172" t="str">
            <v>18</v>
          </cell>
          <cell r="BK172">
            <v>39</v>
          </cell>
          <cell r="BL172">
            <v>394.29</v>
          </cell>
          <cell r="BM172" t="str">
            <v>NÍVEL 3</v>
          </cell>
          <cell r="BN172" t="str">
            <v>00</v>
          </cell>
          <cell r="BO172" t="str">
            <v>09</v>
          </cell>
          <cell r="BP172" t="str">
            <v>20040110</v>
          </cell>
          <cell r="BQ172" t="str">
            <v>22</v>
          </cell>
          <cell r="BR172" t="str">
            <v>ACELERACAO DE CARREIRA</v>
          </cell>
          <cell r="BS172" t="str">
            <v>20050101</v>
          </cell>
          <cell r="BW172">
            <v>0</v>
          </cell>
          <cell r="BX172">
            <v>21</v>
          </cell>
          <cell r="BY172">
            <v>509.94</v>
          </cell>
          <cell r="BZ172">
            <v>0</v>
          </cell>
          <cell r="CA172">
            <v>0</v>
          </cell>
          <cell r="CC172">
            <v>0</v>
          </cell>
          <cell r="CG172">
            <v>0</v>
          </cell>
          <cell r="CK172">
            <v>0</v>
          </cell>
          <cell r="CO172">
            <v>0</v>
          </cell>
          <cell r="CT172">
            <v>0</v>
          </cell>
          <cell r="CU172">
            <v>0</v>
          </cell>
          <cell r="CV172">
            <v>0</v>
          </cell>
          <cell r="CW172">
            <v>0</v>
          </cell>
          <cell r="CX172">
            <v>0</v>
          </cell>
          <cell r="CZ172">
            <v>0</v>
          </cell>
          <cell r="DC172">
            <v>0</v>
          </cell>
          <cell r="DF172">
            <v>0</v>
          </cell>
          <cell r="DG172" t="str">
            <v>1330</v>
          </cell>
          <cell r="DH172" t="str">
            <v>H</v>
          </cell>
          <cell r="DI172">
            <v>143</v>
          </cell>
          <cell r="DK172">
            <v>0</v>
          </cell>
          <cell r="DL172">
            <v>0</v>
          </cell>
          <cell r="DN172" t="str">
            <v>50001</v>
          </cell>
          <cell r="DO172" t="str">
            <v>IHT_TEMPO INTEIRO</v>
          </cell>
          <cell r="DP172">
            <v>2</v>
          </cell>
          <cell r="DQ172">
            <v>100</v>
          </cell>
          <cell r="DR172" t="str">
            <v>PT01</v>
          </cell>
          <cell r="DT172" t="str">
            <v>00330000</v>
          </cell>
          <cell r="DU172" t="str">
            <v>BANCO COMERCIAL PORTUGUES, SA</v>
          </cell>
        </row>
        <row r="173">
          <cell r="A173" t="str">
            <v>277967</v>
          </cell>
          <cell r="B173" t="str">
            <v>Abel Gomes Alves</v>
          </cell>
          <cell r="C173" t="str">
            <v>1972</v>
          </cell>
          <cell r="D173">
            <v>33</v>
          </cell>
          <cell r="E173">
            <v>33</v>
          </cell>
          <cell r="F173" t="str">
            <v>19560724</v>
          </cell>
          <cell r="G173" t="str">
            <v>48</v>
          </cell>
          <cell r="H173" t="str">
            <v>1</v>
          </cell>
          <cell r="I173" t="str">
            <v>Casado</v>
          </cell>
          <cell r="J173" t="str">
            <v>masculino</v>
          </cell>
          <cell r="K173">
            <v>2</v>
          </cell>
          <cell r="L173" t="str">
            <v>R Bernardim Ribeiro, N 25</v>
          </cell>
          <cell r="M173" t="str">
            <v>4760-302</v>
          </cell>
          <cell r="N173" t="str">
            <v>VILA NOVA DE FAMALICÃO</v>
          </cell>
          <cell r="O173" t="str">
            <v>00122213</v>
          </cell>
          <cell r="P173" t="str">
            <v>3.ANO COMPLETO CURSOS FORMACAO</v>
          </cell>
          <cell r="R173" t="str">
            <v>3590648</v>
          </cell>
          <cell r="S173" t="str">
            <v>20000426</v>
          </cell>
          <cell r="T173" t="str">
            <v>LISBOA</v>
          </cell>
          <cell r="U173" t="str">
            <v>9803</v>
          </cell>
          <cell r="V173" t="str">
            <v>S.NAC IND ENERGIA-SINDEL</v>
          </cell>
          <cell r="W173" t="str">
            <v>159505917</v>
          </cell>
          <cell r="X173" t="str">
            <v>3590</v>
          </cell>
          <cell r="Y173" t="str">
            <v>0.0</v>
          </cell>
          <cell r="Z173">
            <v>2</v>
          </cell>
          <cell r="AA173" t="str">
            <v>00</v>
          </cell>
          <cell r="AD173" t="str">
            <v>100</v>
          </cell>
          <cell r="AE173" t="str">
            <v>10291554399</v>
          </cell>
          <cell r="AF173" t="str">
            <v>02</v>
          </cell>
          <cell r="AG173" t="str">
            <v>19720918</v>
          </cell>
          <cell r="AH173" t="str">
            <v>DT.Adm.Corr.Antiguid</v>
          </cell>
          <cell r="AI173" t="str">
            <v>1</v>
          </cell>
          <cell r="AJ173" t="str">
            <v>ACTIVOS</v>
          </cell>
          <cell r="AK173" t="str">
            <v>AA</v>
          </cell>
          <cell r="AL173" t="str">
            <v>ACTIVO TEMP.INTEIRO</v>
          </cell>
          <cell r="AM173" t="str">
            <v>J100</v>
          </cell>
          <cell r="AN173" t="str">
            <v>EDPOutsourcing Comercial-N</v>
          </cell>
          <cell r="AO173" t="str">
            <v>J124</v>
          </cell>
          <cell r="AP173" t="str">
            <v>EDPOC-VN FMLC</v>
          </cell>
          <cell r="AQ173" t="str">
            <v>40177458</v>
          </cell>
          <cell r="AR173" t="str">
            <v>70000045</v>
          </cell>
          <cell r="AS173" t="str">
            <v>01S3</v>
          </cell>
          <cell r="AT173" t="str">
            <v>CHEFIA SECCAO ESCALAO III</v>
          </cell>
          <cell r="AU173" t="str">
            <v>4</v>
          </cell>
          <cell r="AV173" t="str">
            <v>00040186</v>
          </cell>
          <cell r="AW173" t="str">
            <v>J20424520110</v>
          </cell>
          <cell r="AX173" t="str">
            <v>AN-LJVNF-CH-CHEFIA</v>
          </cell>
          <cell r="AY173" t="str">
            <v>68905219</v>
          </cell>
          <cell r="AZ173" t="str">
            <v>Lj V.N.Famalicão</v>
          </cell>
          <cell r="BA173" t="str">
            <v>6890</v>
          </cell>
          <cell r="BB173" t="str">
            <v>EDP Outsourcing Comercial</v>
          </cell>
          <cell r="BC173" t="str">
            <v>6890</v>
          </cell>
          <cell r="BD173" t="str">
            <v>6890</v>
          </cell>
          <cell r="BE173" t="str">
            <v>2800</v>
          </cell>
          <cell r="BF173" t="str">
            <v>6890</v>
          </cell>
          <cell r="BG173" t="str">
            <v>EDP Outsourcing Comercial,SA</v>
          </cell>
          <cell r="BH173" t="str">
            <v>1010</v>
          </cell>
          <cell r="BI173">
            <v>1891</v>
          </cell>
          <cell r="BJ173" t="str">
            <v>18</v>
          </cell>
          <cell r="BK173">
            <v>33</v>
          </cell>
          <cell r="BL173">
            <v>333.63</v>
          </cell>
          <cell r="BM173" t="str">
            <v>C SECÇ3</v>
          </cell>
          <cell r="BN173" t="str">
            <v>00</v>
          </cell>
          <cell r="BO173" t="str">
            <v>J</v>
          </cell>
          <cell r="BP173" t="str">
            <v>20050101</v>
          </cell>
          <cell r="BQ173" t="str">
            <v>21</v>
          </cell>
          <cell r="BR173" t="str">
            <v>EVOLUCAO AUTOMATICA</v>
          </cell>
          <cell r="BS173" t="str">
            <v>20050101</v>
          </cell>
          <cell r="BW173">
            <v>0</v>
          </cell>
          <cell r="BX173">
            <v>0</v>
          </cell>
          <cell r="BY173">
            <v>0</v>
          </cell>
          <cell r="BZ173">
            <v>0</v>
          </cell>
          <cell r="CA173">
            <v>0</v>
          </cell>
          <cell r="CC173">
            <v>0</v>
          </cell>
          <cell r="CG173">
            <v>0</v>
          </cell>
          <cell r="CK173">
            <v>0</v>
          </cell>
          <cell r="CO173">
            <v>0</v>
          </cell>
          <cell r="CT173">
            <v>0</v>
          </cell>
          <cell r="CU173">
            <v>0</v>
          </cell>
          <cell r="CV173">
            <v>0</v>
          </cell>
          <cell r="CW173">
            <v>0</v>
          </cell>
          <cell r="CX173">
            <v>0</v>
          </cell>
          <cell r="CZ173">
            <v>0</v>
          </cell>
          <cell r="DC173">
            <v>0</v>
          </cell>
          <cell r="DF173">
            <v>0</v>
          </cell>
          <cell r="DI173">
            <v>0</v>
          </cell>
          <cell r="DK173">
            <v>0</v>
          </cell>
          <cell r="DL173">
            <v>0</v>
          </cell>
          <cell r="DN173" t="str">
            <v>11D13</v>
          </cell>
          <cell r="DO173" t="str">
            <v>FixoTInt-"Lojas"2002</v>
          </cell>
          <cell r="DP173">
            <v>9</v>
          </cell>
          <cell r="DQ173">
            <v>100</v>
          </cell>
          <cell r="DR173" t="str">
            <v>PT01</v>
          </cell>
          <cell r="DT173" t="str">
            <v>00330000</v>
          </cell>
          <cell r="DU173" t="str">
            <v>BANCO COMERCIAL PORTUGUES, SA</v>
          </cell>
        </row>
        <row r="174">
          <cell r="A174" t="str">
            <v>278459</v>
          </cell>
          <cell r="B174" t="str">
            <v>Lidia Martins Oliveira Azevedo</v>
          </cell>
          <cell r="C174" t="str">
            <v>1973</v>
          </cell>
          <cell r="D174">
            <v>32</v>
          </cell>
          <cell r="E174">
            <v>32</v>
          </cell>
          <cell r="F174" t="str">
            <v>19550405</v>
          </cell>
          <cell r="G174" t="str">
            <v>50</v>
          </cell>
          <cell r="H174" t="str">
            <v>1</v>
          </cell>
          <cell r="I174" t="str">
            <v>Casado</v>
          </cell>
          <cell r="J174" t="str">
            <v>feminino</v>
          </cell>
          <cell r="K174">
            <v>1</v>
          </cell>
          <cell r="L174" t="str">
            <v>Praceta da Liberdade 89 _ 5º Dto  Frt</v>
          </cell>
          <cell r="M174" t="str">
            <v>4760-287</v>
          </cell>
          <cell r="N174" t="str">
            <v>VILA NOVA DE FAMALICÃO</v>
          </cell>
          <cell r="O174" t="str">
            <v>00121022</v>
          </cell>
          <cell r="P174" t="str">
            <v>1. CICLO LICEAL (2 ANOS)</v>
          </cell>
          <cell r="R174" t="str">
            <v>3459842</v>
          </cell>
          <cell r="S174" t="str">
            <v>19940503</v>
          </cell>
          <cell r="T174" t="str">
            <v>LISBOA</v>
          </cell>
          <cell r="U174" t="str">
            <v>9800</v>
          </cell>
          <cell r="V174" t="str">
            <v>SIND TRAB IND ELéCT NORTE</v>
          </cell>
          <cell r="W174" t="str">
            <v>172259290</v>
          </cell>
          <cell r="X174" t="str">
            <v>3590</v>
          </cell>
          <cell r="Y174" t="str">
            <v>0.0</v>
          </cell>
          <cell r="Z174">
            <v>1</v>
          </cell>
          <cell r="AA174" t="str">
            <v>00</v>
          </cell>
          <cell r="AC174" t="str">
            <v>X</v>
          </cell>
          <cell r="AD174" t="str">
            <v>100</v>
          </cell>
          <cell r="AE174" t="str">
            <v>10291772034</v>
          </cell>
          <cell r="AF174" t="str">
            <v>02</v>
          </cell>
          <cell r="AG174" t="str">
            <v>19731204</v>
          </cell>
          <cell r="AH174" t="str">
            <v>DT.Adm.Corr.Antiguid</v>
          </cell>
          <cell r="AI174" t="str">
            <v>1</v>
          </cell>
          <cell r="AJ174" t="str">
            <v>ACTIVOS</v>
          </cell>
          <cell r="AK174" t="str">
            <v>AA</v>
          </cell>
          <cell r="AL174" t="str">
            <v>ACTIVO TEMP.INTEIRO</v>
          </cell>
          <cell r="AM174" t="str">
            <v>J100</v>
          </cell>
          <cell r="AN174" t="str">
            <v>EDPOutsourcing Comercial-N</v>
          </cell>
          <cell r="AO174" t="str">
            <v>J124</v>
          </cell>
          <cell r="AP174" t="str">
            <v>EDPOC-VN FMLC</v>
          </cell>
          <cell r="AQ174" t="str">
            <v>40176783</v>
          </cell>
          <cell r="AR174" t="str">
            <v>70000060</v>
          </cell>
          <cell r="AS174" t="str">
            <v>025.</v>
          </cell>
          <cell r="AT174" t="str">
            <v>ESCRITURARIO COMERCIAL</v>
          </cell>
          <cell r="AU174" t="str">
            <v>1</v>
          </cell>
          <cell r="AV174" t="str">
            <v>00040291</v>
          </cell>
          <cell r="AW174" t="str">
            <v>J20424520410</v>
          </cell>
          <cell r="AX174" t="str">
            <v>AN-LJVNF-LOJA VN FAMALICÃO</v>
          </cell>
          <cell r="AY174" t="str">
            <v>68905219</v>
          </cell>
          <cell r="AZ174" t="str">
            <v>Lj V.N.Famalicão</v>
          </cell>
          <cell r="BA174" t="str">
            <v>6890</v>
          </cell>
          <cell r="BB174" t="str">
            <v>EDP Outsourcing Comercial</v>
          </cell>
          <cell r="BC174" t="str">
            <v>6890</v>
          </cell>
          <cell r="BD174" t="str">
            <v>6890</v>
          </cell>
          <cell r="BE174" t="str">
            <v>2800</v>
          </cell>
          <cell r="BF174" t="str">
            <v>6890</v>
          </cell>
          <cell r="BG174" t="str">
            <v>EDP Outsourcing Comercial,SA</v>
          </cell>
          <cell r="BH174" t="str">
            <v>1010</v>
          </cell>
          <cell r="BI174">
            <v>1247</v>
          </cell>
          <cell r="BJ174" t="str">
            <v>11</v>
          </cell>
          <cell r="BK174">
            <v>32</v>
          </cell>
          <cell r="BL174">
            <v>323.52</v>
          </cell>
          <cell r="BM174" t="str">
            <v>NÍVEL 5</v>
          </cell>
          <cell r="BN174" t="str">
            <v>02</v>
          </cell>
          <cell r="BO174" t="str">
            <v>08</v>
          </cell>
          <cell r="BP174" t="str">
            <v>20030101</v>
          </cell>
          <cell r="BQ174" t="str">
            <v>21</v>
          </cell>
          <cell r="BR174" t="str">
            <v>EVOLUCAO AUTOMATICA</v>
          </cell>
          <cell r="BS174" t="str">
            <v>20050101</v>
          </cell>
          <cell r="BW174">
            <v>0</v>
          </cell>
          <cell r="BX174">
            <v>0</v>
          </cell>
          <cell r="BY174">
            <v>0</v>
          </cell>
          <cell r="BZ174">
            <v>0</v>
          </cell>
          <cell r="CA174">
            <v>0</v>
          </cell>
          <cell r="CC174">
            <v>0</v>
          </cell>
          <cell r="CG174">
            <v>0</v>
          </cell>
          <cell r="CK174">
            <v>0</v>
          </cell>
          <cell r="CO174">
            <v>0</v>
          </cell>
          <cell r="CT174">
            <v>0</v>
          </cell>
          <cell r="CU174">
            <v>0</v>
          </cell>
          <cell r="CV174">
            <v>0</v>
          </cell>
          <cell r="CW174">
            <v>0</v>
          </cell>
          <cell r="CX174">
            <v>1</v>
          </cell>
          <cell r="CY174" t="str">
            <v>6010</v>
          </cell>
          <cell r="CZ174">
            <v>39.54</v>
          </cell>
          <cell r="DC174">
            <v>0</v>
          </cell>
          <cell r="DF174">
            <v>0</v>
          </cell>
          <cell r="DI174">
            <v>0</v>
          </cell>
          <cell r="DK174">
            <v>0</v>
          </cell>
          <cell r="DL174">
            <v>0</v>
          </cell>
          <cell r="DN174" t="str">
            <v>11D13</v>
          </cell>
          <cell r="DO174" t="str">
            <v>FixoTInt-"Lojas"2002</v>
          </cell>
          <cell r="DP174">
            <v>9</v>
          </cell>
          <cell r="DQ174">
            <v>100</v>
          </cell>
          <cell r="DR174" t="str">
            <v>PT01</v>
          </cell>
          <cell r="DT174" t="str">
            <v>00380091</v>
          </cell>
          <cell r="DU174" t="str">
            <v>BANIF-BANCO INTERNACIONAL DO F</v>
          </cell>
        </row>
        <row r="175">
          <cell r="A175" t="str">
            <v>278351</v>
          </cell>
          <cell r="B175" t="str">
            <v>Jose Carlos Sa Barroso</v>
          </cell>
          <cell r="C175" t="str">
            <v>1969</v>
          </cell>
          <cell r="D175">
            <v>36</v>
          </cell>
          <cell r="E175">
            <v>36</v>
          </cell>
          <cell r="F175" t="str">
            <v>19550625</v>
          </cell>
          <cell r="G175" t="str">
            <v>50</v>
          </cell>
          <cell r="H175" t="str">
            <v>1</v>
          </cell>
          <cell r="I175" t="str">
            <v>Casado</v>
          </cell>
          <cell r="J175" t="str">
            <v>masculino</v>
          </cell>
          <cell r="K175">
            <v>2</v>
          </cell>
          <cell r="L175" t="str">
            <v>R D.Sancho I 1525-6ºEsq. Antas Santiago</v>
          </cell>
          <cell r="M175" t="str">
            <v>4760-104</v>
          </cell>
          <cell r="N175" t="str">
            <v>VILA NOVA DE FAMALICÃO</v>
          </cell>
          <cell r="O175" t="str">
            <v>00122142</v>
          </cell>
          <cell r="P175" t="str">
            <v>CICLO PREPARATORIO ELEMENTAR</v>
          </cell>
          <cell r="R175" t="str">
            <v>3714852</v>
          </cell>
          <cell r="S175" t="str">
            <v>19930331</v>
          </cell>
          <cell r="T175" t="str">
            <v>LISBOA</v>
          </cell>
          <cell r="W175" t="str">
            <v>117049247</v>
          </cell>
          <cell r="X175" t="str">
            <v>0450</v>
          </cell>
          <cell r="Y175" t="str">
            <v>0.0</v>
          </cell>
          <cell r="Z175">
            <v>2</v>
          </cell>
          <cell r="AA175" t="str">
            <v>00</v>
          </cell>
          <cell r="AD175" t="str">
            <v>100</v>
          </cell>
          <cell r="AE175" t="str">
            <v>10291347393</v>
          </cell>
          <cell r="AF175" t="str">
            <v>02</v>
          </cell>
          <cell r="AG175" t="str">
            <v>19691001</v>
          </cell>
          <cell r="AH175" t="str">
            <v>DT.Adm.Corr.Antiguid</v>
          </cell>
          <cell r="AI175" t="str">
            <v>1</v>
          </cell>
          <cell r="AJ175" t="str">
            <v>ACTIVOS</v>
          </cell>
          <cell r="AK175" t="str">
            <v>AA</v>
          </cell>
          <cell r="AL175" t="str">
            <v>ACTIVO TEMP.INTEIRO</v>
          </cell>
          <cell r="AM175" t="str">
            <v>J100</v>
          </cell>
          <cell r="AN175" t="str">
            <v>EDPOutsourcing Comercial-N</v>
          </cell>
          <cell r="AO175" t="str">
            <v>J124</v>
          </cell>
          <cell r="AP175" t="str">
            <v>EDPOC-VN FMLC</v>
          </cell>
          <cell r="AQ175" t="str">
            <v>40176781</v>
          </cell>
          <cell r="AR175" t="str">
            <v>70000022</v>
          </cell>
          <cell r="AS175" t="str">
            <v>014.</v>
          </cell>
          <cell r="AT175" t="str">
            <v>TECNICO COMERCIAL</v>
          </cell>
          <cell r="AU175" t="str">
            <v>4</v>
          </cell>
          <cell r="AV175" t="str">
            <v>00040291</v>
          </cell>
          <cell r="AW175" t="str">
            <v>J20424520410</v>
          </cell>
          <cell r="AX175" t="str">
            <v>AN-LJVNF-LOJA VN FAMALICÃO</v>
          </cell>
          <cell r="AY175" t="str">
            <v>68905219</v>
          </cell>
          <cell r="AZ175" t="str">
            <v>Lj V.N.Famalicão</v>
          </cell>
          <cell r="BA175" t="str">
            <v>6890</v>
          </cell>
          <cell r="BB175" t="str">
            <v>EDP Outsourcing Comercial</v>
          </cell>
          <cell r="BC175" t="str">
            <v>6890</v>
          </cell>
          <cell r="BD175" t="str">
            <v>6890</v>
          </cell>
          <cell r="BE175" t="str">
            <v>2800</v>
          </cell>
          <cell r="BF175" t="str">
            <v>6890</v>
          </cell>
          <cell r="BG175" t="str">
            <v>EDP Outsourcing Comercial,SA</v>
          </cell>
          <cell r="BH175" t="str">
            <v>1010</v>
          </cell>
          <cell r="BI175">
            <v>1520</v>
          </cell>
          <cell r="BJ175" t="str">
            <v>14</v>
          </cell>
          <cell r="BK175">
            <v>36</v>
          </cell>
          <cell r="BL175">
            <v>363.96</v>
          </cell>
          <cell r="BM175" t="str">
            <v>NÍVEL 4</v>
          </cell>
          <cell r="BN175" t="str">
            <v>00</v>
          </cell>
          <cell r="BO175" t="str">
            <v>08</v>
          </cell>
          <cell r="BP175" t="str">
            <v>20050101</v>
          </cell>
          <cell r="BQ175" t="str">
            <v>21</v>
          </cell>
          <cell r="BR175" t="str">
            <v>EVOLUCAO AUTOMATICA</v>
          </cell>
          <cell r="BS175" t="str">
            <v>20050101</v>
          </cell>
          <cell r="BW175">
            <v>0</v>
          </cell>
          <cell r="BX175">
            <v>0</v>
          </cell>
          <cell r="BY175">
            <v>0</v>
          </cell>
          <cell r="BZ175">
            <v>0</v>
          </cell>
          <cell r="CA175">
            <v>0</v>
          </cell>
          <cell r="CC175">
            <v>0</v>
          </cell>
          <cell r="CG175">
            <v>0</v>
          </cell>
          <cell r="CK175">
            <v>0</v>
          </cell>
          <cell r="CO175">
            <v>0</v>
          </cell>
          <cell r="CT175">
            <v>0</v>
          </cell>
          <cell r="CU175">
            <v>0</v>
          </cell>
          <cell r="CV175">
            <v>0</v>
          </cell>
          <cell r="CW175">
            <v>0</v>
          </cell>
          <cell r="CX175">
            <v>1</v>
          </cell>
          <cell r="CY175" t="str">
            <v>6010</v>
          </cell>
          <cell r="CZ175">
            <v>39.54</v>
          </cell>
          <cell r="DC175">
            <v>0</v>
          </cell>
          <cell r="DF175">
            <v>0</v>
          </cell>
          <cell r="DI175">
            <v>0</v>
          </cell>
          <cell r="DK175">
            <v>0</v>
          </cell>
          <cell r="DL175">
            <v>0</v>
          </cell>
          <cell r="DN175" t="str">
            <v>11D13</v>
          </cell>
          <cell r="DO175" t="str">
            <v>FixoTInt-"Lojas"2002</v>
          </cell>
          <cell r="DP175">
            <v>9</v>
          </cell>
          <cell r="DQ175">
            <v>100</v>
          </cell>
          <cell r="DR175" t="str">
            <v>PT01</v>
          </cell>
          <cell r="DT175" t="str">
            <v>00330000</v>
          </cell>
          <cell r="DU175" t="str">
            <v>BANCO COMERCIAL PORTUGUES, SA</v>
          </cell>
        </row>
        <row r="176">
          <cell r="A176" t="str">
            <v>278190</v>
          </cell>
          <cell r="B176" t="str">
            <v>Carlos Alberto T. Pereira Carvalho</v>
          </cell>
          <cell r="C176" t="str">
            <v>1973</v>
          </cell>
          <cell r="D176">
            <v>32</v>
          </cell>
          <cell r="E176">
            <v>32</v>
          </cell>
          <cell r="F176" t="str">
            <v>19570421</v>
          </cell>
          <cell r="G176" t="str">
            <v>48</v>
          </cell>
          <cell r="H176" t="str">
            <v>1</v>
          </cell>
          <cell r="I176" t="str">
            <v>Casado</v>
          </cell>
          <cell r="J176" t="str">
            <v>masculino</v>
          </cell>
          <cell r="K176">
            <v>2</v>
          </cell>
          <cell r="L176" t="str">
            <v>R Gaspar Antonio Borba, 236</v>
          </cell>
          <cell r="M176" t="str">
            <v>4760-145</v>
          </cell>
          <cell r="N176" t="str">
            <v>VILA NOVA DE FAMALICÃO</v>
          </cell>
          <cell r="O176" t="str">
            <v>00122141</v>
          </cell>
          <cell r="P176" t="str">
            <v>CICLO PREPARATORIO ELEMENTAR</v>
          </cell>
          <cell r="R176" t="str">
            <v>3593009</v>
          </cell>
          <cell r="S176" t="str">
            <v>19910227</v>
          </cell>
          <cell r="T176" t="str">
            <v>LISBOA</v>
          </cell>
          <cell r="U176" t="str">
            <v>9800</v>
          </cell>
          <cell r="V176" t="str">
            <v>SIND TRAB IND ELéCT NORTE</v>
          </cell>
          <cell r="W176" t="str">
            <v>159505291</v>
          </cell>
          <cell r="X176" t="str">
            <v>0450</v>
          </cell>
          <cell r="Y176" t="str">
            <v>0.0</v>
          </cell>
          <cell r="Z176">
            <v>2</v>
          </cell>
          <cell r="AA176" t="str">
            <v>01</v>
          </cell>
          <cell r="AC176" t="str">
            <v>X</v>
          </cell>
          <cell r="AD176" t="str">
            <v>100</v>
          </cell>
          <cell r="AE176" t="str">
            <v>10291815959</v>
          </cell>
          <cell r="AF176" t="str">
            <v>02</v>
          </cell>
          <cell r="AG176" t="str">
            <v>19730801</v>
          </cell>
          <cell r="AH176" t="str">
            <v>DT.Adm.Corr.Antiguid</v>
          </cell>
          <cell r="AI176" t="str">
            <v>1</v>
          </cell>
          <cell r="AJ176" t="str">
            <v>ACTIVOS</v>
          </cell>
          <cell r="AK176" t="str">
            <v>AA</v>
          </cell>
          <cell r="AL176" t="str">
            <v>ACTIVO TEMP.INTEIRO</v>
          </cell>
          <cell r="AM176" t="str">
            <v>J100</v>
          </cell>
          <cell r="AN176" t="str">
            <v>EDPOutsourcing Comercial-N</v>
          </cell>
          <cell r="AO176" t="str">
            <v>J124</v>
          </cell>
          <cell r="AP176" t="str">
            <v>EDPOC-VN FMLC</v>
          </cell>
          <cell r="AQ176" t="str">
            <v>40176782</v>
          </cell>
          <cell r="AR176" t="str">
            <v>70000060</v>
          </cell>
          <cell r="AS176" t="str">
            <v>025.</v>
          </cell>
          <cell r="AT176" t="str">
            <v>ESCRITURARIO COMERCIAL</v>
          </cell>
          <cell r="AU176" t="str">
            <v>1</v>
          </cell>
          <cell r="AV176" t="str">
            <v>00040291</v>
          </cell>
          <cell r="AW176" t="str">
            <v>J20424520410</v>
          </cell>
          <cell r="AX176" t="str">
            <v>AN-LJVNF-LOJA VN FAMALICÃO</v>
          </cell>
          <cell r="AY176" t="str">
            <v>68905219</v>
          </cell>
          <cell r="AZ176" t="str">
            <v>Lj V.N.Famalicão</v>
          </cell>
          <cell r="BA176" t="str">
            <v>6890</v>
          </cell>
          <cell r="BB176" t="str">
            <v>EDP Outsourcing Comercial</v>
          </cell>
          <cell r="BC176" t="str">
            <v>6890</v>
          </cell>
          <cell r="BD176" t="str">
            <v>6890</v>
          </cell>
          <cell r="BE176" t="str">
            <v>2800</v>
          </cell>
          <cell r="BF176" t="str">
            <v>6890</v>
          </cell>
          <cell r="BG176" t="str">
            <v>EDP Outsourcing Comercial,SA</v>
          </cell>
          <cell r="BH176" t="str">
            <v>1010</v>
          </cell>
          <cell r="BI176">
            <v>1339</v>
          </cell>
          <cell r="BJ176" t="str">
            <v>12</v>
          </cell>
          <cell r="BK176">
            <v>32</v>
          </cell>
          <cell r="BL176">
            <v>323.52</v>
          </cell>
          <cell r="BM176" t="str">
            <v>NÍVEL 5</v>
          </cell>
          <cell r="BN176" t="str">
            <v>00</v>
          </cell>
          <cell r="BO176" t="str">
            <v>09</v>
          </cell>
          <cell r="BP176" t="str">
            <v>20050101</v>
          </cell>
          <cell r="BQ176" t="str">
            <v>21</v>
          </cell>
          <cell r="BR176" t="str">
            <v>EVOLUCAO AUTOMATICA</v>
          </cell>
          <cell r="BS176" t="str">
            <v>20050101</v>
          </cell>
          <cell r="BW176">
            <v>0</v>
          </cell>
          <cell r="BX176">
            <v>0</v>
          </cell>
          <cell r="BY176">
            <v>0</v>
          </cell>
          <cell r="BZ176">
            <v>0</v>
          </cell>
          <cell r="CA176">
            <v>0</v>
          </cell>
          <cell r="CC176">
            <v>0</v>
          </cell>
          <cell r="CG176">
            <v>0</v>
          </cell>
          <cell r="CK176">
            <v>0</v>
          </cell>
          <cell r="CO176">
            <v>0</v>
          </cell>
          <cell r="CT176">
            <v>0</v>
          </cell>
          <cell r="CU176">
            <v>0</v>
          </cell>
          <cell r="CV176">
            <v>0</v>
          </cell>
          <cell r="CW176">
            <v>0</v>
          </cell>
          <cell r="CX176">
            <v>1</v>
          </cell>
          <cell r="CY176" t="str">
            <v>6010</v>
          </cell>
          <cell r="CZ176">
            <v>39.54</v>
          </cell>
          <cell r="DC176">
            <v>0</v>
          </cell>
          <cell r="DF176">
            <v>0</v>
          </cell>
          <cell r="DI176">
            <v>0</v>
          </cell>
          <cell r="DK176">
            <v>0</v>
          </cell>
          <cell r="DL176">
            <v>0</v>
          </cell>
          <cell r="DN176" t="str">
            <v>11D13</v>
          </cell>
          <cell r="DO176" t="str">
            <v>FixoTInt-"Lojas"2002</v>
          </cell>
          <cell r="DP176">
            <v>9</v>
          </cell>
          <cell r="DQ176">
            <v>100</v>
          </cell>
          <cell r="DR176" t="str">
            <v>PT01</v>
          </cell>
          <cell r="DT176" t="str">
            <v>00350882</v>
          </cell>
          <cell r="DU176" t="str">
            <v>CAIXA GERAL DE DEPOSITOS, SA</v>
          </cell>
        </row>
        <row r="177">
          <cell r="A177" t="str">
            <v>255408</v>
          </cell>
          <cell r="B177" t="str">
            <v>Maria Julia Barbosa Leão P. Gomes</v>
          </cell>
          <cell r="C177" t="str">
            <v>1978</v>
          </cell>
          <cell r="D177">
            <v>27</v>
          </cell>
          <cell r="E177">
            <v>27</v>
          </cell>
          <cell r="F177" t="str">
            <v>19591107</v>
          </cell>
          <cell r="G177" t="str">
            <v>45</v>
          </cell>
          <cell r="H177" t="str">
            <v>1</v>
          </cell>
          <cell r="I177" t="str">
            <v>Casado</v>
          </cell>
          <cell r="J177" t="str">
            <v>feminino</v>
          </cell>
          <cell r="K177">
            <v>2</v>
          </cell>
          <cell r="L177" t="str">
            <v>Urb Encosta da Ferrara Vivenda N 11</v>
          </cell>
          <cell r="M177" t="str">
            <v>4590-000</v>
          </cell>
          <cell r="N177" t="str">
            <v>PAÇOS DE FERREIRA</v>
          </cell>
          <cell r="O177" t="str">
            <v>00231023</v>
          </cell>
          <cell r="P177" t="str">
            <v>CURSO GERAL DOS LICEUS</v>
          </cell>
          <cell r="R177" t="str">
            <v>3880113</v>
          </cell>
          <cell r="S177" t="str">
            <v>20020909</v>
          </cell>
          <cell r="T177" t="str">
            <v>PORTO</v>
          </cell>
          <cell r="U177" t="str">
            <v>9803</v>
          </cell>
          <cell r="V177" t="str">
            <v>S.NAC IND ENERGIA-SINDEL</v>
          </cell>
          <cell r="W177" t="str">
            <v>100336272</v>
          </cell>
          <cell r="X177" t="str">
            <v>1830</v>
          </cell>
          <cell r="Y177" t="str">
            <v>0.0</v>
          </cell>
          <cell r="Z177">
            <v>2</v>
          </cell>
          <cell r="AA177" t="str">
            <v>00</v>
          </cell>
          <cell r="AC177" t="str">
            <v>X</v>
          </cell>
          <cell r="AD177" t="str">
            <v>100</v>
          </cell>
          <cell r="AE177" t="str">
            <v>11320044595</v>
          </cell>
          <cell r="AF177" t="str">
            <v>02</v>
          </cell>
          <cell r="AG177" t="str">
            <v>19780407</v>
          </cell>
          <cell r="AH177" t="str">
            <v>DT.Adm.Corr.Antiguid</v>
          </cell>
          <cell r="AI177" t="str">
            <v>1</v>
          </cell>
          <cell r="AJ177" t="str">
            <v>ACTIVOS</v>
          </cell>
          <cell r="AK177" t="str">
            <v>AA</v>
          </cell>
          <cell r="AL177" t="str">
            <v>ACTIVO TEMP.INTEIRO</v>
          </cell>
          <cell r="AM177" t="str">
            <v>J100</v>
          </cell>
          <cell r="AN177" t="str">
            <v>EDPOutsourcing Comercial-N</v>
          </cell>
          <cell r="AO177" t="str">
            <v>J125</v>
          </cell>
          <cell r="AP177" t="str">
            <v>EDPOC-PNF Agra</v>
          </cell>
          <cell r="AQ177" t="str">
            <v>40177343</v>
          </cell>
          <cell r="AR177" t="str">
            <v>70000244</v>
          </cell>
          <cell r="AS177" t="str">
            <v>134.</v>
          </cell>
          <cell r="AT177" t="str">
            <v>TECNICO GESTAO ADMINISTRATIVA</v>
          </cell>
          <cell r="AU177" t="str">
            <v>1</v>
          </cell>
          <cell r="AV177" t="str">
            <v>00040167</v>
          </cell>
          <cell r="AW177" t="str">
            <v>J20420000610</v>
          </cell>
          <cell r="AX177" t="str">
            <v>AN-LE-LOJAS E EQUIPAS</v>
          </cell>
          <cell r="AY177" t="str">
            <v>68905012</v>
          </cell>
          <cell r="AZ177" t="str">
            <v>Apoio à Rede Norte</v>
          </cell>
          <cell r="BA177" t="str">
            <v>6890</v>
          </cell>
          <cell r="BB177" t="str">
            <v>EDP Outsourcing Comercial</v>
          </cell>
          <cell r="BC177" t="str">
            <v>6890</v>
          </cell>
          <cell r="BD177" t="str">
            <v>6890</v>
          </cell>
          <cell r="BE177" t="str">
            <v>2800</v>
          </cell>
          <cell r="BF177" t="str">
            <v>6890</v>
          </cell>
          <cell r="BG177" t="str">
            <v>EDP Outsourcing Comercial,SA</v>
          </cell>
          <cell r="BH177" t="str">
            <v>1010</v>
          </cell>
          <cell r="BI177">
            <v>1432</v>
          </cell>
          <cell r="BJ177" t="str">
            <v>13</v>
          </cell>
          <cell r="BK177">
            <v>27</v>
          </cell>
          <cell r="BL177">
            <v>272.97000000000003</v>
          </cell>
          <cell r="BM177" t="str">
            <v>NÍVEL 4</v>
          </cell>
          <cell r="BN177" t="str">
            <v>00</v>
          </cell>
          <cell r="BO177" t="str">
            <v>07</v>
          </cell>
          <cell r="BP177" t="str">
            <v>20050101</v>
          </cell>
          <cell r="BQ177" t="str">
            <v>21</v>
          </cell>
          <cell r="BR177" t="str">
            <v>EVOLUCAO AUTOMATICA</v>
          </cell>
          <cell r="BS177" t="str">
            <v>20050101</v>
          </cell>
          <cell r="BW177">
            <v>0</v>
          </cell>
          <cell r="BX177">
            <v>0</v>
          </cell>
          <cell r="BY177">
            <v>0</v>
          </cell>
          <cell r="BZ177">
            <v>0</v>
          </cell>
          <cell r="CA177">
            <v>0</v>
          </cell>
          <cell r="CC177">
            <v>0</v>
          </cell>
          <cell r="CG177">
            <v>0</v>
          </cell>
          <cell r="CK177">
            <v>0</v>
          </cell>
          <cell r="CO177">
            <v>0</v>
          </cell>
          <cell r="CT177">
            <v>0</v>
          </cell>
          <cell r="CU177">
            <v>0</v>
          </cell>
          <cell r="CV177">
            <v>0</v>
          </cell>
          <cell r="CW177">
            <v>0</v>
          </cell>
          <cell r="CX177">
            <v>0</v>
          </cell>
          <cell r="CZ177">
            <v>0</v>
          </cell>
          <cell r="DC177">
            <v>0</v>
          </cell>
          <cell r="DF177">
            <v>0</v>
          </cell>
          <cell r="DI177">
            <v>0</v>
          </cell>
          <cell r="DK177">
            <v>0</v>
          </cell>
          <cell r="DL177">
            <v>0</v>
          </cell>
          <cell r="DN177" t="str">
            <v>21D11</v>
          </cell>
          <cell r="DO177" t="str">
            <v>Flex.T.Int."Escrit"</v>
          </cell>
          <cell r="DP177">
            <v>2</v>
          </cell>
          <cell r="DQ177">
            <v>100</v>
          </cell>
          <cell r="DR177" t="str">
            <v>PT01</v>
          </cell>
          <cell r="DT177" t="str">
            <v>00350576</v>
          </cell>
          <cell r="DU177" t="str">
            <v>CAIXA GERAL DE DEPOSITOS, SA</v>
          </cell>
        </row>
        <row r="178">
          <cell r="A178" t="str">
            <v>233854</v>
          </cell>
          <cell r="B178" t="str">
            <v>Iva Maria Felix S. Fonseca Azevedo</v>
          </cell>
          <cell r="C178" t="str">
            <v>1979</v>
          </cell>
          <cell r="D178">
            <v>26</v>
          </cell>
          <cell r="E178">
            <v>26</v>
          </cell>
          <cell r="F178" t="str">
            <v>19601006</v>
          </cell>
          <cell r="G178" t="str">
            <v>44</v>
          </cell>
          <cell r="H178" t="str">
            <v>1</v>
          </cell>
          <cell r="I178" t="str">
            <v>Casado</v>
          </cell>
          <cell r="J178" t="str">
            <v>feminino</v>
          </cell>
          <cell r="K178">
            <v>2</v>
          </cell>
          <cell r="L178" t="str">
            <v>Freixieiro Campelo</v>
          </cell>
          <cell r="M178" t="str">
            <v>4640-174</v>
          </cell>
          <cell r="N178" t="str">
            <v>BAIÃO</v>
          </cell>
          <cell r="O178" t="str">
            <v>00231023</v>
          </cell>
          <cell r="P178" t="str">
            <v>CURSO GERAL DOS LICEUS</v>
          </cell>
          <cell r="R178" t="str">
            <v>5875837</v>
          </cell>
          <cell r="S178" t="str">
            <v>19990209</v>
          </cell>
          <cell r="T178" t="str">
            <v>PORTO</v>
          </cell>
          <cell r="U178" t="str">
            <v>9800</v>
          </cell>
          <cell r="V178" t="str">
            <v>SIND TRAB IND ELéCT NORTE</v>
          </cell>
          <cell r="W178" t="str">
            <v>160549906</v>
          </cell>
          <cell r="X178" t="str">
            <v>1767</v>
          </cell>
          <cell r="Y178" t="str">
            <v>0.0</v>
          </cell>
          <cell r="Z178">
            <v>2</v>
          </cell>
          <cell r="AA178" t="str">
            <v>00</v>
          </cell>
          <cell r="AC178" t="str">
            <v>X</v>
          </cell>
          <cell r="AD178" t="str">
            <v>100</v>
          </cell>
          <cell r="AE178" t="str">
            <v>11260045460</v>
          </cell>
          <cell r="AF178" t="str">
            <v>02</v>
          </cell>
          <cell r="AG178" t="str">
            <v>19791107</v>
          </cell>
          <cell r="AH178" t="str">
            <v>DT.Adm.Corr.Antiguid</v>
          </cell>
          <cell r="AI178" t="str">
            <v>1</v>
          </cell>
          <cell r="AJ178" t="str">
            <v>ACTIVOS</v>
          </cell>
          <cell r="AK178" t="str">
            <v>AA</v>
          </cell>
          <cell r="AL178" t="str">
            <v>ACTIVO TEMP.INTEIRO</v>
          </cell>
          <cell r="AM178" t="str">
            <v>J100</v>
          </cell>
          <cell r="AN178" t="str">
            <v>EDPOutsourcing Comercial-N</v>
          </cell>
          <cell r="AO178" t="str">
            <v>J125</v>
          </cell>
          <cell r="AP178" t="str">
            <v>EDPOC-PNF Agra</v>
          </cell>
          <cell r="AQ178" t="str">
            <v>40177353</v>
          </cell>
          <cell r="AR178" t="str">
            <v>70000060</v>
          </cell>
          <cell r="AS178" t="str">
            <v>025.</v>
          </cell>
          <cell r="AT178" t="str">
            <v>ESCRITURARIO COMERCIAL</v>
          </cell>
          <cell r="AU178" t="str">
            <v>0</v>
          </cell>
          <cell r="AV178" t="str">
            <v>00040167</v>
          </cell>
          <cell r="AW178" t="str">
            <v>J20420000610</v>
          </cell>
          <cell r="AX178" t="str">
            <v>AN-LE-LOJAS E EQUIPAS</v>
          </cell>
          <cell r="AY178" t="str">
            <v>68905012</v>
          </cell>
          <cell r="AZ178" t="str">
            <v>Apoio à Rede Norte</v>
          </cell>
          <cell r="BA178" t="str">
            <v>6890</v>
          </cell>
          <cell r="BB178" t="str">
            <v>EDP Outsourcing Comercial</v>
          </cell>
          <cell r="BC178" t="str">
            <v>6890</v>
          </cell>
          <cell r="BD178" t="str">
            <v>6890</v>
          </cell>
          <cell r="BE178" t="str">
            <v>2800</v>
          </cell>
          <cell r="BF178" t="str">
            <v>6890</v>
          </cell>
          <cell r="BG178" t="str">
            <v>EDP Outsourcing Comercial,SA</v>
          </cell>
          <cell r="BH178" t="str">
            <v>1010</v>
          </cell>
          <cell r="BI178">
            <v>1247</v>
          </cell>
          <cell r="BJ178" t="str">
            <v>11</v>
          </cell>
          <cell r="BK178">
            <v>26</v>
          </cell>
          <cell r="BL178">
            <v>262.86</v>
          </cell>
          <cell r="BM178" t="str">
            <v>NÍVEL 5</v>
          </cell>
          <cell r="BN178" t="str">
            <v>02</v>
          </cell>
          <cell r="BO178" t="str">
            <v>08</v>
          </cell>
          <cell r="BP178" t="str">
            <v>20030101</v>
          </cell>
          <cell r="BQ178" t="str">
            <v>21</v>
          </cell>
          <cell r="BR178" t="str">
            <v>EVOLUCAO AUTOMATICA</v>
          </cell>
          <cell r="BS178" t="str">
            <v>20050101</v>
          </cell>
          <cell r="BW178">
            <v>0</v>
          </cell>
          <cell r="BX178">
            <v>0</v>
          </cell>
          <cell r="BY178">
            <v>0</v>
          </cell>
          <cell r="BZ178">
            <v>0</v>
          </cell>
          <cell r="CA178">
            <v>0</v>
          </cell>
          <cell r="CC178">
            <v>0</v>
          </cell>
          <cell r="CG178">
            <v>0</v>
          </cell>
          <cell r="CK178">
            <v>0</v>
          </cell>
          <cell r="CO178">
            <v>0</v>
          </cell>
          <cell r="CT178">
            <v>0</v>
          </cell>
          <cell r="CU178">
            <v>0</v>
          </cell>
          <cell r="CV178">
            <v>0</v>
          </cell>
          <cell r="CW178">
            <v>0</v>
          </cell>
          <cell r="CX178">
            <v>0</v>
          </cell>
          <cell r="CZ178">
            <v>0</v>
          </cell>
          <cell r="DC178">
            <v>0</v>
          </cell>
          <cell r="DF178">
            <v>0</v>
          </cell>
          <cell r="DI178">
            <v>0</v>
          </cell>
          <cell r="DK178">
            <v>0</v>
          </cell>
          <cell r="DL178">
            <v>0</v>
          </cell>
          <cell r="DN178" t="str">
            <v>21D11</v>
          </cell>
          <cell r="DO178" t="str">
            <v>Flex.T.Int."Escrit"</v>
          </cell>
          <cell r="DP178">
            <v>2</v>
          </cell>
          <cell r="DQ178">
            <v>100</v>
          </cell>
          <cell r="DR178" t="str">
            <v>PT01</v>
          </cell>
          <cell r="DT178" t="str">
            <v>00100000</v>
          </cell>
          <cell r="DU178" t="str">
            <v>BANCO BPI, SA</v>
          </cell>
        </row>
        <row r="179">
          <cell r="A179" t="str">
            <v>299600</v>
          </cell>
          <cell r="B179" t="str">
            <v>Jose Agostinho Guimarães Mendes</v>
          </cell>
          <cell r="C179" t="str">
            <v>1982</v>
          </cell>
          <cell r="D179">
            <v>23</v>
          </cell>
          <cell r="E179">
            <v>23</v>
          </cell>
          <cell r="F179" t="str">
            <v>19621209</v>
          </cell>
          <cell r="G179" t="str">
            <v>42</v>
          </cell>
          <cell r="H179" t="str">
            <v>1</v>
          </cell>
          <cell r="I179" t="str">
            <v>Casado</v>
          </cell>
          <cell r="J179" t="str">
            <v>masculino</v>
          </cell>
          <cell r="K179">
            <v>2</v>
          </cell>
          <cell r="L179" t="str">
            <v>Lug Ribeiro Cima - Luzim - Penafiel</v>
          </cell>
          <cell r="M179" t="str">
            <v>4560-210</v>
          </cell>
          <cell r="N179" t="str">
            <v>LUZIM</v>
          </cell>
          <cell r="O179" t="str">
            <v>00243403</v>
          </cell>
          <cell r="P179" t="str">
            <v>12.ANO - 3. CURSO</v>
          </cell>
          <cell r="R179" t="str">
            <v>5922278</v>
          </cell>
          <cell r="S179" t="str">
            <v>20000112</v>
          </cell>
          <cell r="T179" t="str">
            <v>PORTO</v>
          </cell>
          <cell r="U179" t="str">
            <v>9800</v>
          </cell>
          <cell r="V179" t="str">
            <v>SIND TRAB IND ELéCT NORTE</v>
          </cell>
          <cell r="W179" t="str">
            <v>143658891</v>
          </cell>
          <cell r="X179" t="str">
            <v>1856</v>
          </cell>
          <cell r="Y179" t="str">
            <v>0.0</v>
          </cell>
          <cell r="Z179">
            <v>2</v>
          </cell>
          <cell r="AA179" t="str">
            <v>00</v>
          </cell>
          <cell r="AD179" t="str">
            <v>100</v>
          </cell>
          <cell r="AE179" t="str">
            <v>11321093550</v>
          </cell>
          <cell r="AF179" t="str">
            <v>02</v>
          </cell>
          <cell r="AG179" t="str">
            <v>19820707</v>
          </cell>
          <cell r="AH179" t="str">
            <v>DT.Adm.Corr.Antiguid</v>
          </cell>
          <cell r="AI179" t="str">
            <v>1</v>
          </cell>
          <cell r="AJ179" t="str">
            <v>ACTIVOS</v>
          </cell>
          <cell r="AK179" t="str">
            <v>AA</v>
          </cell>
          <cell r="AL179" t="str">
            <v>ACTIVO TEMP.INTEIRO</v>
          </cell>
          <cell r="AM179" t="str">
            <v>J100</v>
          </cell>
          <cell r="AN179" t="str">
            <v>EDPOutsourcing Comercial-N</v>
          </cell>
          <cell r="AO179" t="str">
            <v>J125</v>
          </cell>
          <cell r="AP179" t="str">
            <v>EDPOC-PNF Agra</v>
          </cell>
          <cell r="AQ179" t="str">
            <v>40177339</v>
          </cell>
          <cell r="AR179" t="str">
            <v>70000022</v>
          </cell>
          <cell r="AS179" t="str">
            <v>014.</v>
          </cell>
          <cell r="AT179" t="str">
            <v>TECNICO COMERCIAL</v>
          </cell>
          <cell r="AU179" t="str">
            <v>4</v>
          </cell>
          <cell r="AV179" t="str">
            <v>00040293</v>
          </cell>
          <cell r="AW179" t="str">
            <v>J20420000810</v>
          </cell>
          <cell r="AX179" t="str">
            <v>AN-RA-REDE DE AGENTES - I</v>
          </cell>
          <cell r="AY179" t="str">
            <v>68905014</v>
          </cell>
          <cell r="AZ179" t="str">
            <v>Eq Contacto Directo</v>
          </cell>
          <cell r="BA179" t="str">
            <v>6890</v>
          </cell>
          <cell r="BB179" t="str">
            <v>EDP Outsourcing Comercial</v>
          </cell>
          <cell r="BC179" t="str">
            <v>6890</v>
          </cell>
          <cell r="BD179" t="str">
            <v>6890</v>
          </cell>
          <cell r="BE179" t="str">
            <v>2800</v>
          </cell>
          <cell r="BF179" t="str">
            <v>6890</v>
          </cell>
          <cell r="BG179" t="str">
            <v>EDP Outsourcing Comercial,SA</v>
          </cell>
          <cell r="BH179" t="str">
            <v>1010</v>
          </cell>
          <cell r="BI179">
            <v>1339</v>
          </cell>
          <cell r="BJ179" t="str">
            <v>12</v>
          </cell>
          <cell r="BK179">
            <v>23</v>
          </cell>
          <cell r="BL179">
            <v>232.53</v>
          </cell>
          <cell r="BM179" t="str">
            <v>NÍVEL 4</v>
          </cell>
          <cell r="BN179" t="str">
            <v>01</v>
          </cell>
          <cell r="BO179" t="str">
            <v>06</v>
          </cell>
          <cell r="BP179" t="str">
            <v>20030110</v>
          </cell>
          <cell r="BQ179" t="str">
            <v>22</v>
          </cell>
          <cell r="BR179" t="str">
            <v>ACELERACAO DE CARREIRA</v>
          </cell>
          <cell r="BS179" t="str">
            <v>20050101</v>
          </cell>
          <cell r="BT179" t="str">
            <v>20031001</v>
          </cell>
          <cell r="BW179">
            <v>0</v>
          </cell>
          <cell r="BX179">
            <v>0</v>
          </cell>
          <cell r="BY179">
            <v>0</v>
          </cell>
          <cell r="BZ179">
            <v>0</v>
          </cell>
          <cell r="CA179">
            <v>0</v>
          </cell>
          <cell r="CC179">
            <v>0</v>
          </cell>
          <cell r="CG179">
            <v>0</v>
          </cell>
          <cell r="CK179">
            <v>0</v>
          </cell>
          <cell r="CO179">
            <v>0</v>
          </cell>
          <cell r="CT179">
            <v>0</v>
          </cell>
          <cell r="CU179">
            <v>0</v>
          </cell>
          <cell r="CV179">
            <v>0</v>
          </cell>
          <cell r="CW179">
            <v>0</v>
          </cell>
          <cell r="CX179">
            <v>0</v>
          </cell>
          <cell r="CZ179">
            <v>0</v>
          </cell>
          <cell r="DC179">
            <v>0</v>
          </cell>
          <cell r="DF179">
            <v>0</v>
          </cell>
          <cell r="DI179">
            <v>0</v>
          </cell>
          <cell r="DK179">
            <v>0</v>
          </cell>
          <cell r="DL179">
            <v>0</v>
          </cell>
          <cell r="DN179" t="str">
            <v>21D11</v>
          </cell>
          <cell r="DO179" t="str">
            <v>Flex.T.Int."Escrit"</v>
          </cell>
          <cell r="DP179">
            <v>2</v>
          </cell>
          <cell r="DQ179">
            <v>100</v>
          </cell>
          <cell r="DR179" t="str">
            <v>PT01</v>
          </cell>
          <cell r="DT179" t="str">
            <v>00070445</v>
          </cell>
          <cell r="DU179" t="str">
            <v>BANCO ESPIRITO SANTO, SA</v>
          </cell>
        </row>
        <row r="180">
          <cell r="A180" t="str">
            <v>239941</v>
          </cell>
          <cell r="B180" t="str">
            <v>Joaquim Eduardo Mendes Silva</v>
          </cell>
          <cell r="C180" t="str">
            <v>1980</v>
          </cell>
          <cell r="D180">
            <v>25</v>
          </cell>
          <cell r="E180">
            <v>25</v>
          </cell>
          <cell r="F180" t="str">
            <v>19600803</v>
          </cell>
          <cell r="G180" t="str">
            <v>44</v>
          </cell>
          <cell r="H180" t="str">
            <v>1</v>
          </cell>
          <cell r="I180" t="str">
            <v>Casado</v>
          </cell>
          <cell r="J180" t="str">
            <v>masculino</v>
          </cell>
          <cell r="K180">
            <v>1</v>
          </cell>
          <cell r="L180" t="str">
            <v>R Dr Francisco Sa Carneiro N.709-D Apartamento  410 -</v>
          </cell>
          <cell r="M180" t="str">
            <v>4630-279</v>
          </cell>
          <cell r="N180" t="str">
            <v>MARCO DE CANAVESES</v>
          </cell>
          <cell r="O180" t="str">
            <v>00241132</v>
          </cell>
          <cell r="P180" t="str">
            <v>CURSO COMPLEMENTAR DOS LICEUS</v>
          </cell>
          <cell r="R180" t="str">
            <v>3997219</v>
          </cell>
          <cell r="S180" t="str">
            <v>19981218</v>
          </cell>
          <cell r="T180" t="str">
            <v>PORTO</v>
          </cell>
          <cell r="W180" t="str">
            <v>174593058</v>
          </cell>
          <cell r="X180" t="str">
            <v>1813</v>
          </cell>
          <cell r="Y180" t="str">
            <v>0.0</v>
          </cell>
          <cell r="Z180">
            <v>1</v>
          </cell>
          <cell r="AA180" t="str">
            <v>00</v>
          </cell>
          <cell r="AC180" t="str">
            <v>X</v>
          </cell>
          <cell r="AD180" t="str">
            <v>100</v>
          </cell>
          <cell r="AE180" t="str">
            <v>11260064974</v>
          </cell>
          <cell r="AF180" t="str">
            <v>02</v>
          </cell>
          <cell r="AG180" t="str">
            <v>19800415</v>
          </cell>
          <cell r="AH180" t="str">
            <v>DT.Adm.Corr.Antiguid</v>
          </cell>
          <cell r="AI180" t="str">
            <v>1</v>
          </cell>
          <cell r="AJ180" t="str">
            <v>ACTIVOS</v>
          </cell>
          <cell r="AK180" t="str">
            <v>AA</v>
          </cell>
          <cell r="AL180" t="str">
            <v>ACTIVO TEMP.INTEIRO</v>
          </cell>
          <cell r="AM180" t="str">
            <v>J100</v>
          </cell>
          <cell r="AN180" t="str">
            <v>EDPOutsourcing Comercial-N</v>
          </cell>
          <cell r="AO180" t="str">
            <v>J125</v>
          </cell>
          <cell r="AP180" t="str">
            <v>EDPOC-PNF Agra</v>
          </cell>
          <cell r="AQ180" t="str">
            <v>40177335</v>
          </cell>
          <cell r="AR180" t="str">
            <v>70000022</v>
          </cell>
          <cell r="AS180" t="str">
            <v>014.</v>
          </cell>
          <cell r="AT180" t="str">
            <v>TECNICO COMERCIAL</v>
          </cell>
          <cell r="AU180" t="str">
            <v>4</v>
          </cell>
          <cell r="AV180" t="str">
            <v>00040293</v>
          </cell>
          <cell r="AW180" t="str">
            <v>J20420000810</v>
          </cell>
          <cell r="AX180" t="str">
            <v>AN-RA-REDE DE AGENTES - I</v>
          </cell>
          <cell r="AY180" t="str">
            <v>68905014</v>
          </cell>
          <cell r="AZ180" t="str">
            <v>Eq Contacto Directo</v>
          </cell>
          <cell r="BA180" t="str">
            <v>6890</v>
          </cell>
          <cell r="BB180" t="str">
            <v>EDP Outsourcing Comercial</v>
          </cell>
          <cell r="BC180" t="str">
            <v>6890</v>
          </cell>
          <cell r="BD180" t="str">
            <v>6890</v>
          </cell>
          <cell r="BE180" t="str">
            <v>2800</v>
          </cell>
          <cell r="BF180" t="str">
            <v>6890</v>
          </cell>
          <cell r="BG180" t="str">
            <v>EDP Outsourcing Comercial,SA</v>
          </cell>
          <cell r="BH180" t="str">
            <v>1010</v>
          </cell>
          <cell r="BI180">
            <v>1339</v>
          </cell>
          <cell r="BJ180" t="str">
            <v>12</v>
          </cell>
          <cell r="BK180">
            <v>25</v>
          </cell>
          <cell r="BL180">
            <v>252.75</v>
          </cell>
          <cell r="BM180" t="str">
            <v>NÍVEL 4</v>
          </cell>
          <cell r="BN180" t="str">
            <v>01</v>
          </cell>
          <cell r="BO180" t="str">
            <v>06</v>
          </cell>
          <cell r="BP180" t="str">
            <v>20040101</v>
          </cell>
          <cell r="BQ180" t="str">
            <v>21</v>
          </cell>
          <cell r="BR180" t="str">
            <v>EVOLUCAO AUTOMATICA</v>
          </cell>
          <cell r="BS180" t="str">
            <v>20050101</v>
          </cell>
          <cell r="BW180">
            <v>0</v>
          </cell>
          <cell r="BX180">
            <v>0</v>
          </cell>
          <cell r="BY180">
            <v>0</v>
          </cell>
          <cell r="BZ180">
            <v>0</v>
          </cell>
          <cell r="CA180">
            <v>0</v>
          </cell>
          <cell r="CC180">
            <v>0</v>
          </cell>
          <cell r="CG180">
            <v>0</v>
          </cell>
          <cell r="CK180">
            <v>0</v>
          </cell>
          <cell r="CO180">
            <v>0</v>
          </cell>
          <cell r="CT180">
            <v>0</v>
          </cell>
          <cell r="CU180">
            <v>0</v>
          </cell>
          <cell r="CV180">
            <v>0</v>
          </cell>
          <cell r="CW180">
            <v>0</v>
          </cell>
          <cell r="CX180">
            <v>0</v>
          </cell>
          <cell r="CZ180">
            <v>0</v>
          </cell>
          <cell r="DC180">
            <v>0</v>
          </cell>
          <cell r="DF180">
            <v>0</v>
          </cell>
          <cell r="DI180">
            <v>0</v>
          </cell>
          <cell r="DK180">
            <v>0</v>
          </cell>
          <cell r="DL180">
            <v>0</v>
          </cell>
          <cell r="DN180" t="str">
            <v>21D11</v>
          </cell>
          <cell r="DO180" t="str">
            <v>Flex.T.Int."Escrit"</v>
          </cell>
          <cell r="DP180">
            <v>2</v>
          </cell>
          <cell r="DQ180">
            <v>100</v>
          </cell>
          <cell r="DR180" t="str">
            <v>PT01</v>
          </cell>
          <cell r="DT180" t="str">
            <v>00330000</v>
          </cell>
          <cell r="DU180" t="str">
            <v>BANCO COMERCIAL PORTUGUES, SA</v>
          </cell>
        </row>
        <row r="181">
          <cell r="A181" t="str">
            <v>225371</v>
          </cell>
          <cell r="B181" t="str">
            <v>Maria Fatima Teixeira Flores</v>
          </cell>
          <cell r="C181" t="str">
            <v>1979</v>
          </cell>
          <cell r="D181">
            <v>26</v>
          </cell>
          <cell r="E181">
            <v>26</v>
          </cell>
          <cell r="F181" t="str">
            <v>19581114</v>
          </cell>
          <cell r="G181" t="str">
            <v>46</v>
          </cell>
          <cell r="H181" t="str">
            <v>1</v>
          </cell>
          <cell r="I181" t="str">
            <v>Casado</v>
          </cell>
          <cell r="J181" t="str">
            <v>feminino</v>
          </cell>
          <cell r="K181">
            <v>2</v>
          </cell>
          <cell r="L181" t="str">
            <v>EDIFICIO DO SALTO 3 BL5 7A</v>
          </cell>
          <cell r="M181" t="str">
            <v>4600-281</v>
          </cell>
          <cell r="N181" t="str">
            <v>AMARANTE</v>
          </cell>
          <cell r="O181" t="str">
            <v>00231011</v>
          </cell>
          <cell r="P181" t="str">
            <v>2. CICLO LICEAL</v>
          </cell>
          <cell r="R181" t="str">
            <v>3856305</v>
          </cell>
          <cell r="S181" t="str">
            <v>20031125</v>
          </cell>
          <cell r="T181" t="str">
            <v>PORTO</v>
          </cell>
          <cell r="U181" t="str">
            <v>9800</v>
          </cell>
          <cell r="V181" t="str">
            <v>SIND TRAB IND ELéCT NORTE</v>
          </cell>
          <cell r="W181" t="str">
            <v>151995222</v>
          </cell>
          <cell r="X181" t="str">
            <v>1759</v>
          </cell>
          <cell r="Y181" t="str">
            <v>0.0</v>
          </cell>
          <cell r="Z181">
            <v>2</v>
          </cell>
          <cell r="AA181" t="str">
            <v>00</v>
          </cell>
          <cell r="AC181" t="str">
            <v>X</v>
          </cell>
          <cell r="AD181" t="str">
            <v>100</v>
          </cell>
          <cell r="AE181" t="str">
            <v>11267994826</v>
          </cell>
          <cell r="AF181" t="str">
            <v>02</v>
          </cell>
          <cell r="AG181" t="str">
            <v>19791221</v>
          </cell>
          <cell r="AH181" t="str">
            <v>DT.Adm.Corr.Antiguid</v>
          </cell>
          <cell r="AI181" t="str">
            <v>1</v>
          </cell>
          <cell r="AJ181" t="str">
            <v>ACTIVOS</v>
          </cell>
          <cell r="AK181" t="str">
            <v>AA</v>
          </cell>
          <cell r="AL181" t="str">
            <v>ACTIVO TEMP.INTEIRO</v>
          </cell>
          <cell r="AM181" t="str">
            <v>J100</v>
          </cell>
          <cell r="AN181" t="str">
            <v>EDPOutsourcing Comercial-N</v>
          </cell>
          <cell r="AO181" t="str">
            <v>J125</v>
          </cell>
          <cell r="AP181" t="str">
            <v>EDPOC-PNF Agra</v>
          </cell>
          <cell r="AQ181" t="str">
            <v>40177334</v>
          </cell>
          <cell r="AR181" t="str">
            <v>70000022</v>
          </cell>
          <cell r="AS181" t="str">
            <v>014.</v>
          </cell>
          <cell r="AT181" t="str">
            <v>TECNICO COMERCIAL</v>
          </cell>
          <cell r="AU181" t="str">
            <v>4</v>
          </cell>
          <cell r="AV181" t="str">
            <v>00040293</v>
          </cell>
          <cell r="AW181" t="str">
            <v>J20420000810</v>
          </cell>
          <cell r="AX181" t="str">
            <v>AN-RA-REDE DE AGENTES - I</v>
          </cell>
          <cell r="AY181" t="str">
            <v>68905014</v>
          </cell>
          <cell r="AZ181" t="str">
            <v>Eq Contacto Directo</v>
          </cell>
          <cell r="BA181" t="str">
            <v>6890</v>
          </cell>
          <cell r="BB181" t="str">
            <v>EDP Outsourcing Comercial</v>
          </cell>
          <cell r="BC181" t="str">
            <v>6890</v>
          </cell>
          <cell r="BD181" t="str">
            <v>6890</v>
          </cell>
          <cell r="BE181" t="str">
            <v>2800</v>
          </cell>
          <cell r="BF181" t="str">
            <v>6890</v>
          </cell>
          <cell r="BG181" t="str">
            <v>EDP Outsourcing Comercial,SA</v>
          </cell>
          <cell r="BH181" t="str">
            <v>1010</v>
          </cell>
          <cell r="BI181">
            <v>1432</v>
          </cell>
          <cell r="BJ181" t="str">
            <v>13</v>
          </cell>
          <cell r="BK181">
            <v>26</v>
          </cell>
          <cell r="BL181">
            <v>262.86</v>
          </cell>
          <cell r="BM181" t="str">
            <v>NÍVEL 4</v>
          </cell>
          <cell r="BN181" t="str">
            <v>02</v>
          </cell>
          <cell r="BO181" t="str">
            <v>07</v>
          </cell>
          <cell r="BP181" t="str">
            <v>20040110</v>
          </cell>
          <cell r="BQ181" t="str">
            <v>22</v>
          </cell>
          <cell r="BR181" t="str">
            <v>ACELERACAO DE CARREIRA</v>
          </cell>
          <cell r="BS181" t="str">
            <v>20050101</v>
          </cell>
          <cell r="BT181" t="str">
            <v>20030101</v>
          </cell>
          <cell r="BW181">
            <v>0</v>
          </cell>
          <cell r="BX181">
            <v>0</v>
          </cell>
          <cell r="BY181">
            <v>0</v>
          </cell>
          <cell r="BZ181">
            <v>0</v>
          </cell>
          <cell r="CA181">
            <v>0</v>
          </cell>
          <cell r="CC181">
            <v>0</v>
          </cell>
          <cell r="CG181">
            <v>0</v>
          </cell>
          <cell r="CK181">
            <v>0</v>
          </cell>
          <cell r="CO181">
            <v>0</v>
          </cell>
          <cell r="CT181">
            <v>0</v>
          </cell>
          <cell r="CU181">
            <v>0</v>
          </cell>
          <cell r="CV181">
            <v>0</v>
          </cell>
          <cell r="CW181">
            <v>0</v>
          </cell>
          <cell r="CX181">
            <v>0</v>
          </cell>
          <cell r="CZ181">
            <v>0</v>
          </cell>
          <cell r="DC181">
            <v>0</v>
          </cell>
          <cell r="DF181">
            <v>0</v>
          </cell>
          <cell r="DI181">
            <v>0</v>
          </cell>
          <cell r="DK181">
            <v>0</v>
          </cell>
          <cell r="DL181">
            <v>0</v>
          </cell>
          <cell r="DN181" t="str">
            <v>21D11</v>
          </cell>
          <cell r="DO181" t="str">
            <v>Flex.T.Int."Escrit"</v>
          </cell>
          <cell r="DP181">
            <v>2</v>
          </cell>
          <cell r="DQ181">
            <v>100</v>
          </cell>
          <cell r="DR181" t="str">
            <v>PT01</v>
          </cell>
          <cell r="DT181" t="str">
            <v>00100000</v>
          </cell>
          <cell r="DU181" t="str">
            <v>BANCO BPI, SA</v>
          </cell>
        </row>
        <row r="182">
          <cell r="A182" t="str">
            <v>299383</v>
          </cell>
          <cell r="B182" t="str">
            <v>Isabel Maria C Couto Faria Pinto</v>
          </cell>
          <cell r="C182" t="str">
            <v>1984</v>
          </cell>
          <cell r="D182">
            <v>21</v>
          </cell>
          <cell r="E182">
            <v>21</v>
          </cell>
          <cell r="F182" t="str">
            <v>19610619</v>
          </cell>
          <cell r="G182" t="str">
            <v>44</v>
          </cell>
          <cell r="H182" t="str">
            <v>1</v>
          </cell>
          <cell r="I182" t="str">
            <v>Casado</v>
          </cell>
          <cell r="J182" t="str">
            <v>feminino</v>
          </cell>
          <cell r="K182">
            <v>2</v>
          </cell>
          <cell r="L182" t="str">
            <v>R D. Antonio Ferreira Gomes, 104 - 3 A</v>
          </cell>
          <cell r="M182" t="str">
            <v>4560-568</v>
          </cell>
          <cell r="N182" t="str">
            <v>PENAFIEL</v>
          </cell>
          <cell r="O182" t="str">
            <v>00672203</v>
          </cell>
          <cell r="P182" t="str">
            <v>TEC.SUP.ADMINISTR. AUTARQUICA</v>
          </cell>
          <cell r="R182" t="str">
            <v>5844657</v>
          </cell>
          <cell r="S182" t="str">
            <v>20021202</v>
          </cell>
          <cell r="T182" t="str">
            <v>PORTO</v>
          </cell>
          <cell r="U182" t="str">
            <v>9803</v>
          </cell>
          <cell r="V182" t="str">
            <v>S.NAC IND ENERGIA-SINDEL</v>
          </cell>
          <cell r="W182" t="str">
            <v>139204792</v>
          </cell>
          <cell r="X182" t="str">
            <v>1856</v>
          </cell>
          <cell r="Y182" t="str">
            <v>0.0</v>
          </cell>
          <cell r="Z182">
            <v>2</v>
          </cell>
          <cell r="AA182" t="str">
            <v>00</v>
          </cell>
          <cell r="AC182" t="str">
            <v>X</v>
          </cell>
          <cell r="AD182" t="str">
            <v>100</v>
          </cell>
          <cell r="AE182" t="str">
            <v>11096704481</v>
          </cell>
          <cell r="AF182" t="str">
            <v>02</v>
          </cell>
          <cell r="AG182" t="str">
            <v>19840817</v>
          </cell>
          <cell r="AH182" t="str">
            <v>DT.Adm.Corr.Antiguid</v>
          </cell>
          <cell r="AI182" t="str">
            <v>1</v>
          </cell>
          <cell r="AJ182" t="str">
            <v>ACTIVOS</v>
          </cell>
          <cell r="AK182" t="str">
            <v>AA</v>
          </cell>
          <cell r="AL182" t="str">
            <v>ACTIVO TEMP.INTEIRO</v>
          </cell>
          <cell r="AM182" t="str">
            <v>J100</v>
          </cell>
          <cell r="AN182" t="str">
            <v>EDPOutsourcing Comercial-N</v>
          </cell>
          <cell r="AO182" t="str">
            <v>J125</v>
          </cell>
          <cell r="AP182" t="str">
            <v>EDPOC-PNF Agra</v>
          </cell>
          <cell r="AQ182" t="str">
            <v>40177242</v>
          </cell>
          <cell r="AR182" t="str">
            <v>70000038</v>
          </cell>
          <cell r="AS182" t="str">
            <v>01B2</v>
          </cell>
          <cell r="AT182" t="str">
            <v>BACHAREL II</v>
          </cell>
          <cell r="AU182" t="str">
            <v>4</v>
          </cell>
          <cell r="AV182" t="str">
            <v>00040533</v>
          </cell>
          <cell r="AW182" t="str">
            <v>J20600001210</v>
          </cell>
          <cell r="AX182" t="str">
            <v>ACCN-CONTACTOS COMERCIAIS NORTE</v>
          </cell>
          <cell r="AY182" t="str">
            <v>68908200</v>
          </cell>
          <cell r="AZ182" t="str">
            <v>GC - GA Gestão Conta</v>
          </cell>
          <cell r="BA182" t="str">
            <v>6890</v>
          </cell>
          <cell r="BB182" t="str">
            <v>EDP Outsourcing Comercial</v>
          </cell>
          <cell r="BC182" t="str">
            <v>6890</v>
          </cell>
          <cell r="BD182" t="str">
            <v>6890</v>
          </cell>
          <cell r="BE182" t="str">
            <v>2800</v>
          </cell>
          <cell r="BF182" t="str">
            <v>6890</v>
          </cell>
          <cell r="BG182" t="str">
            <v>EDP Outsourcing Comercial,SA</v>
          </cell>
          <cell r="BH182" t="str">
            <v>1010</v>
          </cell>
          <cell r="BI182">
            <v>1799</v>
          </cell>
          <cell r="BJ182" t="str">
            <v>F</v>
          </cell>
          <cell r="BK182">
            <v>21</v>
          </cell>
          <cell r="BL182">
            <v>212.31</v>
          </cell>
          <cell r="BM182" t="str">
            <v>BACH 2</v>
          </cell>
          <cell r="BN182" t="str">
            <v>01</v>
          </cell>
          <cell r="BO182" t="str">
            <v>F</v>
          </cell>
          <cell r="BP182" t="str">
            <v>20040112</v>
          </cell>
          <cell r="BQ182" t="str">
            <v>37</v>
          </cell>
          <cell r="BR182" t="str">
            <v>NOMEACAO PROTOC. Q.SUPERIORES</v>
          </cell>
          <cell r="BS182" t="str">
            <v>20050101</v>
          </cell>
          <cell r="BT182" t="str">
            <v>20040101</v>
          </cell>
          <cell r="BW182">
            <v>0</v>
          </cell>
          <cell r="BX182">
            <v>0</v>
          </cell>
          <cell r="BY182">
            <v>0</v>
          </cell>
          <cell r="BZ182">
            <v>0</v>
          </cell>
          <cell r="CA182">
            <v>0</v>
          </cell>
          <cell r="CC182">
            <v>0</v>
          </cell>
          <cell r="CG182">
            <v>0</v>
          </cell>
          <cell r="CK182">
            <v>0</v>
          </cell>
          <cell r="CO182">
            <v>0</v>
          </cell>
          <cell r="CT182">
            <v>0</v>
          </cell>
          <cell r="CU182">
            <v>0</v>
          </cell>
          <cell r="CV182">
            <v>0</v>
          </cell>
          <cell r="CW182">
            <v>0</v>
          </cell>
          <cell r="CX182">
            <v>0</v>
          </cell>
          <cell r="CZ182">
            <v>0</v>
          </cell>
          <cell r="DC182">
            <v>0</v>
          </cell>
          <cell r="DF182">
            <v>0</v>
          </cell>
          <cell r="DI182">
            <v>0</v>
          </cell>
          <cell r="DK182">
            <v>0</v>
          </cell>
          <cell r="DL182">
            <v>0</v>
          </cell>
          <cell r="DN182" t="str">
            <v>21D11</v>
          </cell>
          <cell r="DO182" t="str">
            <v>Flex.T.Int."Escrit"</v>
          </cell>
          <cell r="DP182">
            <v>2</v>
          </cell>
          <cell r="DQ182">
            <v>100</v>
          </cell>
          <cell r="DR182" t="str">
            <v>PT01</v>
          </cell>
          <cell r="DT182" t="str">
            <v>00310086</v>
          </cell>
          <cell r="DU182" t="str">
            <v>BANCO INTERNACIONAL DE CREDITO</v>
          </cell>
        </row>
        <row r="183">
          <cell r="A183" t="str">
            <v>299936</v>
          </cell>
          <cell r="B183" t="str">
            <v>Maria Augusta Ferreira Silva Soares</v>
          </cell>
          <cell r="C183" t="str">
            <v>1982</v>
          </cell>
          <cell r="D183">
            <v>23</v>
          </cell>
          <cell r="E183">
            <v>23</v>
          </cell>
          <cell r="F183" t="str">
            <v>19631221</v>
          </cell>
          <cell r="G183" t="str">
            <v>41</v>
          </cell>
          <cell r="H183" t="str">
            <v>4</v>
          </cell>
          <cell r="I183" t="str">
            <v>Divorc</v>
          </cell>
          <cell r="J183" t="str">
            <v>feminino</v>
          </cell>
          <cell r="K183">
            <v>1</v>
          </cell>
          <cell r="L183" t="str">
            <v>Trav Quinta do Bispo, 106 B - 3 EQ</v>
          </cell>
          <cell r="M183" t="str">
            <v>4560-490</v>
          </cell>
          <cell r="N183" t="str">
            <v>PENAFIEL</v>
          </cell>
          <cell r="O183" t="str">
            <v>00777505</v>
          </cell>
          <cell r="P183" t="str">
            <v>DIREITO</v>
          </cell>
          <cell r="R183" t="str">
            <v>6613808</v>
          </cell>
          <cell r="S183" t="str">
            <v>20030725</v>
          </cell>
          <cell r="T183" t="str">
            <v>PORTO</v>
          </cell>
          <cell r="U183" t="str">
            <v>9803</v>
          </cell>
          <cell r="V183" t="str">
            <v>S.NAC IND ENERGIA-SINDEL</v>
          </cell>
          <cell r="W183" t="str">
            <v>155170155</v>
          </cell>
          <cell r="X183" t="str">
            <v>1856</v>
          </cell>
          <cell r="Y183" t="str">
            <v>0.0</v>
          </cell>
          <cell r="Z183">
            <v>1</v>
          </cell>
          <cell r="AA183" t="str">
            <v>00</v>
          </cell>
          <cell r="AD183" t="str">
            <v>100</v>
          </cell>
          <cell r="AE183" t="str">
            <v>11320994876</v>
          </cell>
          <cell r="AF183" t="str">
            <v>02</v>
          </cell>
          <cell r="AG183" t="str">
            <v>19820726</v>
          </cell>
          <cell r="AH183" t="str">
            <v>DT.Adm.Corr.Antiguid</v>
          </cell>
          <cell r="AI183" t="str">
            <v>1</v>
          </cell>
          <cell r="AJ183" t="str">
            <v>ACTIVOS</v>
          </cell>
          <cell r="AK183" t="str">
            <v>AA</v>
          </cell>
          <cell r="AL183" t="str">
            <v>ACTIVO TEMP.INTEIRO</v>
          </cell>
          <cell r="AM183" t="str">
            <v>J100</v>
          </cell>
          <cell r="AN183" t="str">
            <v>EDPOutsourcing Comercial-N</v>
          </cell>
          <cell r="AO183" t="str">
            <v>J125</v>
          </cell>
          <cell r="AP183" t="str">
            <v>EDPOC-PNF Agra</v>
          </cell>
          <cell r="AQ183" t="str">
            <v>40177249</v>
          </cell>
          <cell r="AR183" t="str">
            <v>70000060</v>
          </cell>
          <cell r="AS183" t="str">
            <v>025.</v>
          </cell>
          <cell r="AT183" t="str">
            <v>ESCRITURARIO COMERCIAL</v>
          </cell>
          <cell r="AU183" t="str">
            <v>4</v>
          </cell>
          <cell r="AV183" t="str">
            <v>00040533</v>
          </cell>
          <cell r="AW183" t="str">
            <v>J20600001210</v>
          </cell>
          <cell r="AX183" t="str">
            <v>ACCN-CONTACTOS COMERCIAIS NORTE</v>
          </cell>
          <cell r="AY183" t="str">
            <v>68908200</v>
          </cell>
          <cell r="AZ183" t="str">
            <v>GC - GA Gestão Conta</v>
          </cell>
          <cell r="BA183" t="str">
            <v>6890</v>
          </cell>
          <cell r="BB183" t="str">
            <v>EDP Outsourcing Comercial</v>
          </cell>
          <cell r="BC183" t="str">
            <v>6890</v>
          </cell>
          <cell r="BD183" t="str">
            <v>6890</v>
          </cell>
          <cell r="BE183" t="str">
            <v>2800</v>
          </cell>
          <cell r="BF183" t="str">
            <v>6890</v>
          </cell>
          <cell r="BG183" t="str">
            <v>EDP Outsourcing Comercial,SA</v>
          </cell>
          <cell r="BH183" t="str">
            <v>1010</v>
          </cell>
          <cell r="BI183">
            <v>1160</v>
          </cell>
          <cell r="BJ183" t="str">
            <v>10</v>
          </cell>
          <cell r="BK183">
            <v>23</v>
          </cell>
          <cell r="BL183">
            <v>232.53</v>
          </cell>
          <cell r="BM183" t="str">
            <v>NÍVEL 5</v>
          </cell>
          <cell r="BN183" t="str">
            <v>02</v>
          </cell>
          <cell r="BO183" t="str">
            <v>07</v>
          </cell>
          <cell r="BP183" t="str">
            <v>20030101</v>
          </cell>
          <cell r="BQ183" t="str">
            <v>21</v>
          </cell>
          <cell r="BR183" t="str">
            <v>EVOLUCAO AUTOMATICA</v>
          </cell>
          <cell r="BS183" t="str">
            <v>20050101</v>
          </cell>
          <cell r="BW183">
            <v>0</v>
          </cell>
          <cell r="BX183">
            <v>0</v>
          </cell>
          <cell r="BY183">
            <v>0</v>
          </cell>
          <cell r="BZ183">
            <v>0</v>
          </cell>
          <cell r="CA183">
            <v>0</v>
          </cell>
          <cell r="CC183">
            <v>0</v>
          </cell>
          <cell r="CG183">
            <v>0</v>
          </cell>
          <cell r="CK183">
            <v>0</v>
          </cell>
          <cell r="CO183">
            <v>0</v>
          </cell>
          <cell r="CT183">
            <v>0</v>
          </cell>
          <cell r="CU183">
            <v>0</v>
          </cell>
          <cell r="CV183">
            <v>0</v>
          </cell>
          <cell r="CW183">
            <v>0</v>
          </cell>
          <cell r="CX183">
            <v>0</v>
          </cell>
          <cell r="CZ183">
            <v>0</v>
          </cell>
          <cell r="DC183">
            <v>0</v>
          </cell>
          <cell r="DF183">
            <v>0</v>
          </cell>
          <cell r="DI183">
            <v>0</v>
          </cell>
          <cell r="DK183">
            <v>0</v>
          </cell>
          <cell r="DL183">
            <v>0</v>
          </cell>
          <cell r="DN183" t="str">
            <v>21D11</v>
          </cell>
          <cell r="DO183" t="str">
            <v>Flex.T.Int."Escrit"</v>
          </cell>
          <cell r="DP183">
            <v>2</v>
          </cell>
          <cell r="DQ183">
            <v>100</v>
          </cell>
          <cell r="DR183" t="str">
            <v>PT01</v>
          </cell>
          <cell r="DT183" t="str">
            <v>00330000</v>
          </cell>
          <cell r="DU183" t="str">
            <v>BANCO COMERCIAL PORTUGUES, SA</v>
          </cell>
        </row>
        <row r="184">
          <cell r="A184" t="str">
            <v>239909</v>
          </cell>
          <cell r="B184" t="str">
            <v>Fernando Manuel Pinto Assis Miranda</v>
          </cell>
          <cell r="C184" t="str">
            <v>1980</v>
          </cell>
          <cell r="D184">
            <v>25</v>
          </cell>
          <cell r="E184">
            <v>25</v>
          </cell>
          <cell r="F184" t="str">
            <v>19600116</v>
          </cell>
          <cell r="G184" t="str">
            <v>45</v>
          </cell>
          <cell r="H184" t="str">
            <v>1</v>
          </cell>
          <cell r="I184" t="str">
            <v>Casado</v>
          </cell>
          <cell r="J184" t="str">
            <v>masculino</v>
          </cell>
          <cell r="K184">
            <v>1</v>
          </cell>
          <cell r="L184" t="str">
            <v>Av Dr. Artur Melo E Castro 109-A 7- Esq Fornos</v>
          </cell>
          <cell r="M184" t="str">
            <v>4630-204</v>
          </cell>
          <cell r="N184" t="str">
            <v>MARCO DE CANAVESES</v>
          </cell>
          <cell r="O184" t="str">
            <v>00243383</v>
          </cell>
          <cell r="P184" t="str">
            <v>12.ANO - 1. CURSO</v>
          </cell>
          <cell r="R184" t="str">
            <v>3865323</v>
          </cell>
          <cell r="S184" t="str">
            <v>20011122</v>
          </cell>
          <cell r="T184" t="str">
            <v>PORTO</v>
          </cell>
          <cell r="U184" t="str">
            <v>9803</v>
          </cell>
          <cell r="V184" t="str">
            <v>S.NAC IND ENERGIA-SINDEL</v>
          </cell>
          <cell r="W184" t="str">
            <v>155690213</v>
          </cell>
          <cell r="X184" t="str">
            <v>1813</v>
          </cell>
          <cell r="Y184" t="str">
            <v>0.0</v>
          </cell>
          <cell r="Z184">
            <v>2</v>
          </cell>
          <cell r="AA184" t="str">
            <v>00</v>
          </cell>
          <cell r="AD184" t="str">
            <v>100</v>
          </cell>
          <cell r="AE184" t="str">
            <v>11260029391</v>
          </cell>
          <cell r="AF184" t="str">
            <v>02</v>
          </cell>
          <cell r="AG184" t="str">
            <v>19800415</v>
          </cell>
          <cell r="AH184" t="str">
            <v>DT.Adm.Corr.Antiguid</v>
          </cell>
          <cell r="AI184" t="str">
            <v>1</v>
          </cell>
          <cell r="AJ184" t="str">
            <v>ACTIVOS</v>
          </cell>
          <cell r="AK184" t="str">
            <v>AA</v>
          </cell>
          <cell r="AL184" t="str">
            <v>ACTIVO TEMP.INTEIRO</v>
          </cell>
          <cell r="AM184" t="str">
            <v>J100</v>
          </cell>
          <cell r="AN184" t="str">
            <v>EDPOutsourcing Comercial-N</v>
          </cell>
          <cell r="AO184" t="str">
            <v>J126</v>
          </cell>
          <cell r="AP184" t="str">
            <v>EDPOC-PNF VISTA</v>
          </cell>
          <cell r="AQ184" t="str">
            <v>40177456</v>
          </cell>
          <cell r="AR184" t="str">
            <v>70000045</v>
          </cell>
          <cell r="AS184" t="str">
            <v>01S3</v>
          </cell>
          <cell r="AT184" t="str">
            <v>CHEFIA SECCAO ESCALAO III</v>
          </cell>
          <cell r="AU184" t="str">
            <v>4</v>
          </cell>
          <cell r="AV184" t="str">
            <v>00040183</v>
          </cell>
          <cell r="AW184" t="str">
            <v>J20424380110</v>
          </cell>
          <cell r="AX184" t="str">
            <v>AN-LJPNF-CH-CHEFIA</v>
          </cell>
          <cell r="AY184" t="str">
            <v>68905215</v>
          </cell>
          <cell r="AZ184" t="str">
            <v>Lj Penafiel</v>
          </cell>
          <cell r="BA184" t="str">
            <v>6890</v>
          </cell>
          <cell r="BB184" t="str">
            <v>EDP Outsourcing Comercial</v>
          </cell>
          <cell r="BC184" t="str">
            <v>6890</v>
          </cell>
          <cell r="BD184" t="str">
            <v>6890</v>
          </cell>
          <cell r="BE184" t="str">
            <v>2800</v>
          </cell>
          <cell r="BF184" t="str">
            <v>6890</v>
          </cell>
          <cell r="BG184" t="str">
            <v>EDP Outsourcing Comercial,SA</v>
          </cell>
          <cell r="BH184" t="str">
            <v>1010</v>
          </cell>
          <cell r="BI184">
            <v>1799</v>
          </cell>
          <cell r="BJ184" t="str">
            <v>17</v>
          </cell>
          <cell r="BK184">
            <v>25</v>
          </cell>
          <cell r="BL184">
            <v>252.75</v>
          </cell>
          <cell r="BM184" t="str">
            <v>C SECÇ3</v>
          </cell>
          <cell r="BN184" t="str">
            <v>01</v>
          </cell>
          <cell r="BO184" t="str">
            <v>I</v>
          </cell>
          <cell r="BP184" t="str">
            <v>20040101</v>
          </cell>
          <cell r="BQ184" t="str">
            <v>21</v>
          </cell>
          <cell r="BR184" t="str">
            <v>EVOLUCAO AUTOMATICA</v>
          </cell>
          <cell r="BS184" t="str">
            <v>20050101</v>
          </cell>
          <cell r="BW184">
            <v>0</v>
          </cell>
          <cell r="BX184">
            <v>0</v>
          </cell>
          <cell r="BY184">
            <v>0</v>
          </cell>
          <cell r="BZ184">
            <v>0</v>
          </cell>
          <cell r="CA184">
            <v>0</v>
          </cell>
          <cell r="CC184">
            <v>0</v>
          </cell>
          <cell r="CG184">
            <v>0</v>
          </cell>
          <cell r="CK184">
            <v>0</v>
          </cell>
          <cell r="CO184">
            <v>0</v>
          </cell>
          <cell r="CT184">
            <v>0</v>
          </cell>
          <cell r="CU184">
            <v>0</v>
          </cell>
          <cell r="CV184">
            <v>0</v>
          </cell>
          <cell r="CW184">
            <v>0</v>
          </cell>
          <cell r="CX184">
            <v>0</v>
          </cell>
          <cell r="CZ184">
            <v>0</v>
          </cell>
          <cell r="DC184">
            <v>0</v>
          </cell>
          <cell r="DF184">
            <v>0</v>
          </cell>
          <cell r="DI184">
            <v>0</v>
          </cell>
          <cell r="DK184">
            <v>0</v>
          </cell>
          <cell r="DL184">
            <v>0</v>
          </cell>
          <cell r="DN184" t="str">
            <v>11D13</v>
          </cell>
          <cell r="DO184" t="str">
            <v>FixoTInt-"Lojas"2002</v>
          </cell>
          <cell r="DP184">
            <v>9</v>
          </cell>
          <cell r="DQ184">
            <v>100</v>
          </cell>
          <cell r="DR184" t="str">
            <v>PT01</v>
          </cell>
          <cell r="DT184" t="str">
            <v>00210000</v>
          </cell>
          <cell r="DU184" t="str">
            <v>CREDITO PREDIAL PORTUGUES, SA</v>
          </cell>
        </row>
        <row r="185">
          <cell r="A185" t="str">
            <v>227650</v>
          </cell>
          <cell r="B185" t="str">
            <v>Jose Fernando D. Cunha</v>
          </cell>
          <cell r="C185" t="str">
            <v>1979</v>
          </cell>
          <cell r="D185">
            <v>26</v>
          </cell>
          <cell r="E185">
            <v>26</v>
          </cell>
          <cell r="F185" t="str">
            <v>19590304</v>
          </cell>
          <cell r="G185" t="str">
            <v>46</v>
          </cell>
          <cell r="H185" t="str">
            <v>1</v>
          </cell>
          <cell r="I185" t="str">
            <v>Casado</v>
          </cell>
          <cell r="J185" t="str">
            <v>masculino</v>
          </cell>
          <cell r="K185">
            <v>1</v>
          </cell>
          <cell r="L185" t="str">
            <v>Lug Cerdeira das Ervas Macieira da Lixa</v>
          </cell>
          <cell r="M185" t="str">
            <v>4615-620</v>
          </cell>
          <cell r="N185" t="str">
            <v>LIXA</v>
          </cell>
          <cell r="O185" t="str">
            <v>00232213</v>
          </cell>
          <cell r="P185" t="str">
            <v>C.GERAL ADMINISTRACAO COMERCIO</v>
          </cell>
          <cell r="R185" t="str">
            <v>3744573</v>
          </cell>
          <cell r="S185" t="str">
            <v>19951106</v>
          </cell>
          <cell r="T185" t="str">
            <v>PORTO</v>
          </cell>
          <cell r="U185" t="str">
            <v>9803</v>
          </cell>
          <cell r="V185" t="str">
            <v>S.NAC IND ENERGIA-SINDEL</v>
          </cell>
          <cell r="W185" t="str">
            <v>171786718</v>
          </cell>
          <cell r="X185" t="str">
            <v>3719</v>
          </cell>
          <cell r="Y185" t="str">
            <v>0.0</v>
          </cell>
          <cell r="Z185">
            <v>1</v>
          </cell>
          <cell r="AA185" t="str">
            <v>00</v>
          </cell>
          <cell r="AC185" t="str">
            <v>X</v>
          </cell>
          <cell r="AD185" t="str">
            <v>100</v>
          </cell>
          <cell r="AE185" t="str">
            <v>11096188350</v>
          </cell>
          <cell r="AF185" t="str">
            <v>02</v>
          </cell>
          <cell r="AG185" t="str">
            <v>19790308</v>
          </cell>
          <cell r="AH185" t="str">
            <v>DT.Adm.Corr.Antiguid</v>
          </cell>
          <cell r="AI185" t="str">
            <v>1</v>
          </cell>
          <cell r="AJ185" t="str">
            <v>ACTIVOS</v>
          </cell>
          <cell r="AK185" t="str">
            <v>AA</v>
          </cell>
          <cell r="AL185" t="str">
            <v>ACTIVO TEMP.INTEIRO</v>
          </cell>
          <cell r="AM185" t="str">
            <v>J100</v>
          </cell>
          <cell r="AN185" t="str">
            <v>EDPOutsourcing Comercial-N</v>
          </cell>
          <cell r="AO185" t="str">
            <v>J126</v>
          </cell>
          <cell r="AP185" t="str">
            <v>EDPOC-PNF VISTA</v>
          </cell>
          <cell r="AQ185" t="str">
            <v>40177491</v>
          </cell>
          <cell r="AR185" t="str">
            <v>70000022</v>
          </cell>
          <cell r="AS185" t="str">
            <v>014.</v>
          </cell>
          <cell r="AT185" t="str">
            <v>TECNICO COMERCIAL</v>
          </cell>
          <cell r="AU185" t="str">
            <v>4</v>
          </cell>
          <cell r="AV185" t="str">
            <v>00040288</v>
          </cell>
          <cell r="AW185" t="str">
            <v>J20424380410</v>
          </cell>
          <cell r="AX185" t="str">
            <v>AN-LJPNF-LOJA PENAFIEL</v>
          </cell>
          <cell r="AY185" t="str">
            <v>68905215</v>
          </cell>
          <cell r="AZ185" t="str">
            <v>Lj Penafiel</v>
          </cell>
          <cell r="BA185" t="str">
            <v>6890</v>
          </cell>
          <cell r="BB185" t="str">
            <v>EDP Outsourcing Comercial</v>
          </cell>
          <cell r="BC185" t="str">
            <v>6890</v>
          </cell>
          <cell r="BD185" t="str">
            <v>6890</v>
          </cell>
          <cell r="BE185" t="str">
            <v>2800</v>
          </cell>
          <cell r="BF185" t="str">
            <v>6890</v>
          </cell>
          <cell r="BG185" t="str">
            <v>EDP Outsourcing Comercial,SA</v>
          </cell>
          <cell r="BH185" t="str">
            <v>1010</v>
          </cell>
          <cell r="BI185">
            <v>1339</v>
          </cell>
          <cell r="BJ185" t="str">
            <v>12</v>
          </cell>
          <cell r="BK185">
            <v>26</v>
          </cell>
          <cell r="BL185">
            <v>262.86</v>
          </cell>
          <cell r="BM185" t="str">
            <v>NÍVEL 4</v>
          </cell>
          <cell r="BN185" t="str">
            <v>00</v>
          </cell>
          <cell r="BO185" t="str">
            <v>06</v>
          </cell>
          <cell r="BP185" t="str">
            <v>20050101</v>
          </cell>
          <cell r="BQ185" t="str">
            <v>21</v>
          </cell>
          <cell r="BR185" t="str">
            <v>EVOLUCAO AUTOMATICA</v>
          </cell>
          <cell r="BS185" t="str">
            <v>20050101</v>
          </cell>
          <cell r="BW185">
            <v>0</v>
          </cell>
          <cell r="BX185">
            <v>0</v>
          </cell>
          <cell r="BY185">
            <v>0</v>
          </cell>
          <cell r="BZ185">
            <v>0</v>
          </cell>
          <cell r="CA185">
            <v>0</v>
          </cell>
          <cell r="CC185">
            <v>0</v>
          </cell>
          <cell r="CG185">
            <v>0</v>
          </cell>
          <cell r="CK185">
            <v>0</v>
          </cell>
          <cell r="CO185">
            <v>0</v>
          </cell>
          <cell r="CT185">
            <v>0</v>
          </cell>
          <cell r="CU185">
            <v>0</v>
          </cell>
          <cell r="CV185">
            <v>0</v>
          </cell>
          <cell r="CW185">
            <v>0</v>
          </cell>
          <cell r="CX185">
            <v>1</v>
          </cell>
          <cell r="CY185" t="str">
            <v>6010</v>
          </cell>
          <cell r="CZ185">
            <v>39.54</v>
          </cell>
          <cell r="DC185">
            <v>0</v>
          </cell>
          <cell r="DF185">
            <v>0</v>
          </cell>
          <cell r="DI185">
            <v>0</v>
          </cell>
          <cell r="DK185">
            <v>0</v>
          </cell>
          <cell r="DL185">
            <v>0</v>
          </cell>
          <cell r="DN185" t="str">
            <v>11D13</v>
          </cell>
          <cell r="DO185" t="str">
            <v>FixoTInt-"Lojas"2002</v>
          </cell>
          <cell r="DP185">
            <v>9</v>
          </cell>
          <cell r="DQ185">
            <v>100</v>
          </cell>
          <cell r="DR185" t="str">
            <v>PT01</v>
          </cell>
          <cell r="DT185" t="str">
            <v>00350309</v>
          </cell>
          <cell r="DU185" t="str">
            <v>CAIXA GERAL DE DEPOSITOS, SA</v>
          </cell>
        </row>
        <row r="186">
          <cell r="A186" t="str">
            <v>299014</v>
          </cell>
          <cell r="B186" t="str">
            <v>Ana Maria Silva Ferreira</v>
          </cell>
          <cell r="C186" t="str">
            <v>1983</v>
          </cell>
          <cell r="D186">
            <v>22</v>
          </cell>
          <cell r="E186">
            <v>22</v>
          </cell>
          <cell r="F186" t="str">
            <v>19590927</v>
          </cell>
          <cell r="G186" t="str">
            <v>45</v>
          </cell>
          <cell r="H186" t="str">
            <v>1</v>
          </cell>
          <cell r="I186" t="str">
            <v>Casado</v>
          </cell>
          <cell r="J186" t="str">
            <v>feminino</v>
          </cell>
          <cell r="K186">
            <v>2</v>
          </cell>
          <cell r="L186" t="str">
            <v>R Sacramento, 62</v>
          </cell>
          <cell r="M186" t="str">
            <v>4560-470</v>
          </cell>
          <cell r="N186" t="str">
            <v>PENAFIEL</v>
          </cell>
          <cell r="O186" t="str">
            <v>00233033</v>
          </cell>
          <cell r="P186" t="str">
            <v>C.GERAL UNIF.ADMINIST.COMERCIO</v>
          </cell>
          <cell r="R186" t="str">
            <v>5709169</v>
          </cell>
          <cell r="S186" t="str">
            <v>19970408</v>
          </cell>
          <cell r="T186" t="str">
            <v>PORTO</v>
          </cell>
          <cell r="U186" t="str">
            <v>9803</v>
          </cell>
          <cell r="V186" t="str">
            <v>S.NAC IND ENERGIA-SINDEL</v>
          </cell>
          <cell r="W186" t="str">
            <v>133313441</v>
          </cell>
          <cell r="X186" t="str">
            <v>1856</v>
          </cell>
          <cell r="Y186" t="str">
            <v>0.0</v>
          </cell>
          <cell r="Z186">
            <v>2</v>
          </cell>
          <cell r="AA186" t="str">
            <v>00</v>
          </cell>
          <cell r="AC186" t="str">
            <v>X</v>
          </cell>
          <cell r="AD186" t="str">
            <v>100</v>
          </cell>
          <cell r="AE186" t="str">
            <v>11320994266</v>
          </cell>
          <cell r="AF186" t="str">
            <v>02</v>
          </cell>
          <cell r="AG186" t="str">
            <v>19831215</v>
          </cell>
          <cell r="AH186" t="str">
            <v>DT.Adm.Corr.Antiguid</v>
          </cell>
          <cell r="AI186" t="str">
            <v>1</v>
          </cell>
          <cell r="AJ186" t="str">
            <v>ACTIVOS</v>
          </cell>
          <cell r="AK186" t="str">
            <v>AA</v>
          </cell>
          <cell r="AL186" t="str">
            <v>ACTIVO TEMP.INTEIRO</v>
          </cell>
          <cell r="AM186" t="str">
            <v>J100</v>
          </cell>
          <cell r="AN186" t="str">
            <v>EDPOutsourcing Comercial-N</v>
          </cell>
          <cell r="AO186" t="str">
            <v>J126</v>
          </cell>
          <cell r="AP186" t="str">
            <v>EDPOC-PNF VISTA</v>
          </cell>
          <cell r="AQ186" t="str">
            <v>40177493</v>
          </cell>
          <cell r="AR186" t="str">
            <v>70000060</v>
          </cell>
          <cell r="AS186" t="str">
            <v>025.</v>
          </cell>
          <cell r="AT186" t="str">
            <v>ESCRITURARIO COMERCIAL</v>
          </cell>
          <cell r="AU186" t="str">
            <v>1</v>
          </cell>
          <cell r="AV186" t="str">
            <v>00040288</v>
          </cell>
          <cell r="AW186" t="str">
            <v>J20424380410</v>
          </cell>
          <cell r="AX186" t="str">
            <v>AN-LJPNF-LOJA PENAFIEL</v>
          </cell>
          <cell r="AY186" t="str">
            <v>68905215</v>
          </cell>
          <cell r="AZ186" t="str">
            <v>Lj Penafiel</v>
          </cell>
          <cell r="BA186" t="str">
            <v>6890</v>
          </cell>
          <cell r="BB186" t="str">
            <v>EDP Outsourcing Comercial</v>
          </cell>
          <cell r="BC186" t="str">
            <v>6890</v>
          </cell>
          <cell r="BD186" t="str">
            <v>6890</v>
          </cell>
          <cell r="BE186" t="str">
            <v>2800</v>
          </cell>
          <cell r="BF186" t="str">
            <v>6890</v>
          </cell>
          <cell r="BG186" t="str">
            <v>EDP Outsourcing Comercial,SA</v>
          </cell>
          <cell r="BH186" t="str">
            <v>1010</v>
          </cell>
          <cell r="BI186">
            <v>1339</v>
          </cell>
          <cell r="BJ186" t="str">
            <v>12</v>
          </cell>
          <cell r="BK186">
            <v>22</v>
          </cell>
          <cell r="BL186">
            <v>222.42</v>
          </cell>
          <cell r="BM186" t="str">
            <v>NÍVEL 5</v>
          </cell>
          <cell r="BN186" t="str">
            <v>00</v>
          </cell>
          <cell r="BO186" t="str">
            <v>09</v>
          </cell>
          <cell r="BP186" t="str">
            <v>20050101</v>
          </cell>
          <cell r="BQ186" t="str">
            <v>21</v>
          </cell>
          <cell r="BR186" t="str">
            <v>EVOLUCAO AUTOMATICA</v>
          </cell>
          <cell r="BS186" t="str">
            <v>20050101</v>
          </cell>
          <cell r="BW186">
            <v>0</v>
          </cell>
          <cell r="BX186">
            <v>0</v>
          </cell>
          <cell r="BY186">
            <v>0</v>
          </cell>
          <cell r="BZ186">
            <v>0</v>
          </cell>
          <cell r="CA186">
            <v>0</v>
          </cell>
          <cell r="CC186">
            <v>0</v>
          </cell>
          <cell r="CG186">
            <v>0</v>
          </cell>
          <cell r="CK186">
            <v>0</v>
          </cell>
          <cell r="CO186">
            <v>0</v>
          </cell>
          <cell r="CT186">
            <v>0</v>
          </cell>
          <cell r="CU186">
            <v>0</v>
          </cell>
          <cell r="CV186">
            <v>0</v>
          </cell>
          <cell r="CW186">
            <v>0</v>
          </cell>
          <cell r="CX186">
            <v>1</v>
          </cell>
          <cell r="CY186" t="str">
            <v>6010</v>
          </cell>
          <cell r="CZ186">
            <v>39.54</v>
          </cell>
          <cell r="DC186">
            <v>0</v>
          </cell>
          <cell r="DF186">
            <v>0</v>
          </cell>
          <cell r="DI186">
            <v>0</v>
          </cell>
          <cell r="DK186">
            <v>0</v>
          </cell>
          <cell r="DL186">
            <v>0</v>
          </cell>
          <cell r="DN186" t="str">
            <v>11D13</v>
          </cell>
          <cell r="DO186" t="str">
            <v>FixoTInt-"Lojas"2002</v>
          </cell>
          <cell r="DP186">
            <v>9</v>
          </cell>
          <cell r="DQ186">
            <v>100</v>
          </cell>
          <cell r="DR186" t="str">
            <v>PT01</v>
          </cell>
          <cell r="DT186" t="str">
            <v>00300257</v>
          </cell>
          <cell r="DU186" t="str">
            <v>BANCO SANTANDER PORTUGAL, SA</v>
          </cell>
        </row>
        <row r="187">
          <cell r="A187" t="str">
            <v>308137</v>
          </cell>
          <cell r="B187" t="str">
            <v>João Manuel Lemos Rodrigues Sousa</v>
          </cell>
          <cell r="C187" t="str">
            <v>1982</v>
          </cell>
          <cell r="D187">
            <v>23</v>
          </cell>
          <cell r="E187">
            <v>23</v>
          </cell>
          <cell r="F187" t="str">
            <v>19581125</v>
          </cell>
          <cell r="G187" t="str">
            <v>46</v>
          </cell>
          <cell r="H187" t="str">
            <v>1</v>
          </cell>
          <cell r="I187" t="str">
            <v>Casado</v>
          </cell>
          <cell r="J187" t="str">
            <v>masculino</v>
          </cell>
          <cell r="K187">
            <v>2</v>
          </cell>
          <cell r="L187" t="str">
            <v>R Dr.Jose Barbosa Leão N.73 2 Dt Castelões de Cepeda</v>
          </cell>
          <cell r="M187" t="str">
            <v>4580-123</v>
          </cell>
          <cell r="N187" t="str">
            <v>PAREDES</v>
          </cell>
          <cell r="O187" t="str">
            <v>00231023</v>
          </cell>
          <cell r="P187" t="str">
            <v>CURSO GERAL DOS LICEUS</v>
          </cell>
          <cell r="R187" t="str">
            <v>3703963</v>
          </cell>
          <cell r="S187" t="str">
            <v>20040531</v>
          </cell>
          <cell r="T187" t="str">
            <v>PORTO</v>
          </cell>
          <cell r="U187" t="str">
            <v>9803</v>
          </cell>
          <cell r="V187" t="str">
            <v>S.NAC IND ENERGIA-SINDEL</v>
          </cell>
          <cell r="W187" t="str">
            <v>146978854</v>
          </cell>
          <cell r="X187" t="str">
            <v>1848</v>
          </cell>
          <cell r="Y187" t="str">
            <v>0.0</v>
          </cell>
          <cell r="Z187">
            <v>2</v>
          </cell>
          <cell r="AA187" t="str">
            <v>00</v>
          </cell>
          <cell r="AD187" t="str">
            <v>100</v>
          </cell>
          <cell r="AE187" t="str">
            <v>11321492195</v>
          </cell>
          <cell r="AF187" t="str">
            <v>02</v>
          </cell>
          <cell r="AG187" t="str">
            <v>19820808</v>
          </cell>
          <cell r="AH187" t="str">
            <v>DT.Adm.Corr.Antiguid</v>
          </cell>
          <cell r="AI187" t="str">
            <v>1</v>
          </cell>
          <cell r="AJ187" t="str">
            <v>ACTIVOS</v>
          </cell>
          <cell r="AK187" t="str">
            <v>AA</v>
          </cell>
          <cell r="AL187" t="str">
            <v>ACTIVO TEMP.INTEIRO</v>
          </cell>
          <cell r="AM187" t="str">
            <v>J100</v>
          </cell>
          <cell r="AN187" t="str">
            <v>EDPOutsourcing Comercial-N</v>
          </cell>
          <cell r="AO187" t="str">
            <v>J126</v>
          </cell>
          <cell r="AP187" t="str">
            <v>EDPOC-PNF VISTA</v>
          </cell>
          <cell r="AQ187" t="str">
            <v>40177494</v>
          </cell>
          <cell r="AR187" t="str">
            <v>70000060</v>
          </cell>
          <cell r="AS187" t="str">
            <v>025.</v>
          </cell>
          <cell r="AT187" t="str">
            <v>ESCRITURARIO COMERCIAL</v>
          </cell>
          <cell r="AU187" t="str">
            <v>1</v>
          </cell>
          <cell r="AV187" t="str">
            <v>00040288</v>
          </cell>
          <cell r="AW187" t="str">
            <v>J20424380410</v>
          </cell>
          <cell r="AX187" t="str">
            <v>AN-LJPNF-LOJA PENAFIEL</v>
          </cell>
          <cell r="AY187" t="str">
            <v>68905215</v>
          </cell>
          <cell r="AZ187" t="str">
            <v>Lj Penafiel</v>
          </cell>
          <cell r="BA187" t="str">
            <v>6890</v>
          </cell>
          <cell r="BB187" t="str">
            <v>EDP Outsourcing Comercial</v>
          </cell>
          <cell r="BC187" t="str">
            <v>6890</v>
          </cell>
          <cell r="BD187" t="str">
            <v>6890</v>
          </cell>
          <cell r="BE187" t="str">
            <v>2800</v>
          </cell>
          <cell r="BF187" t="str">
            <v>6890</v>
          </cell>
          <cell r="BG187" t="str">
            <v>EDP Outsourcing Comercial,SA</v>
          </cell>
          <cell r="BH187" t="str">
            <v>1010</v>
          </cell>
          <cell r="BI187">
            <v>1160</v>
          </cell>
          <cell r="BJ187" t="str">
            <v>10</v>
          </cell>
          <cell r="BK187">
            <v>23</v>
          </cell>
          <cell r="BL187">
            <v>232.53</v>
          </cell>
          <cell r="BM187" t="str">
            <v>NÍVEL 5</v>
          </cell>
          <cell r="BN187" t="str">
            <v>01</v>
          </cell>
          <cell r="BO187" t="str">
            <v>07</v>
          </cell>
          <cell r="BP187" t="str">
            <v>20040101</v>
          </cell>
          <cell r="BQ187" t="str">
            <v>21</v>
          </cell>
          <cell r="BR187" t="str">
            <v>EVOLUCAO AUTOMATICA</v>
          </cell>
          <cell r="BS187" t="str">
            <v>20050101</v>
          </cell>
          <cell r="BW187">
            <v>0</v>
          </cell>
          <cell r="BX187">
            <v>0</v>
          </cell>
          <cell r="BY187">
            <v>0</v>
          </cell>
          <cell r="BZ187">
            <v>0</v>
          </cell>
          <cell r="CA187">
            <v>0</v>
          </cell>
          <cell r="CC187">
            <v>0</v>
          </cell>
          <cell r="CG187">
            <v>0</v>
          </cell>
          <cell r="CK187">
            <v>0</v>
          </cell>
          <cell r="CO187">
            <v>0</v>
          </cell>
          <cell r="CT187">
            <v>0</v>
          </cell>
          <cell r="CU187">
            <v>0</v>
          </cell>
          <cell r="CV187">
            <v>0</v>
          </cell>
          <cell r="CW187">
            <v>0</v>
          </cell>
          <cell r="CX187">
            <v>1</v>
          </cell>
          <cell r="CY187" t="str">
            <v>6010</v>
          </cell>
          <cell r="CZ187">
            <v>39.54</v>
          </cell>
          <cell r="DC187">
            <v>0</v>
          </cell>
          <cell r="DF187">
            <v>0</v>
          </cell>
          <cell r="DI187">
            <v>0</v>
          </cell>
          <cell r="DK187">
            <v>0</v>
          </cell>
          <cell r="DL187">
            <v>0</v>
          </cell>
          <cell r="DN187" t="str">
            <v>11D13</v>
          </cell>
          <cell r="DO187" t="str">
            <v>FixoTInt-"Lojas"2002</v>
          </cell>
          <cell r="DP187">
            <v>9</v>
          </cell>
          <cell r="DQ187">
            <v>100</v>
          </cell>
          <cell r="DR187" t="str">
            <v>PT01</v>
          </cell>
          <cell r="DT187" t="str">
            <v>00350585</v>
          </cell>
          <cell r="DU187" t="str">
            <v>CAIXA GERAL DE DEPOSITOS, SA</v>
          </cell>
        </row>
        <row r="188">
          <cell r="A188" t="str">
            <v>210730</v>
          </cell>
          <cell r="B188" t="str">
            <v>Antonio Augusto Almeida Pinto Sousa</v>
          </cell>
          <cell r="C188" t="str">
            <v>1979</v>
          </cell>
          <cell r="D188">
            <v>26</v>
          </cell>
          <cell r="E188">
            <v>26</v>
          </cell>
          <cell r="F188" t="str">
            <v>19560322</v>
          </cell>
          <cell r="G188" t="str">
            <v>49</v>
          </cell>
          <cell r="H188" t="str">
            <v>1</v>
          </cell>
          <cell r="I188" t="str">
            <v>Casado</v>
          </cell>
          <cell r="J188" t="str">
            <v>masculino</v>
          </cell>
          <cell r="K188">
            <v>0</v>
          </cell>
          <cell r="L188" t="str">
            <v>Outeiros - Cruz do Souto Real</v>
          </cell>
          <cell r="M188" t="str">
            <v>4605-320</v>
          </cell>
          <cell r="N188" t="str">
            <v>VILA MEÃ</v>
          </cell>
          <cell r="O188" t="str">
            <v>00231023</v>
          </cell>
          <cell r="P188" t="str">
            <v>CURSO GERAL DOS LICEUS</v>
          </cell>
          <cell r="R188" t="str">
            <v>3455881</v>
          </cell>
          <cell r="S188" t="str">
            <v>19980127</v>
          </cell>
          <cell r="T188" t="str">
            <v>PORTO</v>
          </cell>
          <cell r="U188" t="str">
            <v>9803</v>
          </cell>
          <cell r="V188" t="str">
            <v>S.NAC IND ENERGIA-SINDEL</v>
          </cell>
          <cell r="W188" t="str">
            <v>127859810</v>
          </cell>
          <cell r="X188" t="str">
            <v>1759</v>
          </cell>
          <cell r="Y188" t="str">
            <v>0.0</v>
          </cell>
          <cell r="Z188">
            <v>0</v>
          </cell>
          <cell r="AA188" t="str">
            <v>00</v>
          </cell>
          <cell r="AD188" t="str">
            <v>100</v>
          </cell>
          <cell r="AE188" t="str">
            <v>11218567098</v>
          </cell>
          <cell r="AF188" t="str">
            <v>02</v>
          </cell>
          <cell r="AG188" t="str">
            <v>19790201</v>
          </cell>
          <cell r="AH188" t="str">
            <v>DT.Adm.Corr.Antiguid</v>
          </cell>
          <cell r="AI188" t="str">
            <v>1</v>
          </cell>
          <cell r="AJ188" t="str">
            <v>ACTIVOS</v>
          </cell>
          <cell r="AK188" t="str">
            <v>AA</v>
          </cell>
          <cell r="AL188" t="str">
            <v>ACTIVO TEMP.INTEIRO</v>
          </cell>
          <cell r="AM188" t="str">
            <v>J100</v>
          </cell>
          <cell r="AN188" t="str">
            <v>EDPOutsourcing Comercial-N</v>
          </cell>
          <cell r="AO188" t="str">
            <v>J126</v>
          </cell>
          <cell r="AP188" t="str">
            <v>EDPOC-PNF VISTA</v>
          </cell>
          <cell r="AQ188" t="str">
            <v>40177492</v>
          </cell>
          <cell r="AR188" t="str">
            <v>70000060</v>
          </cell>
          <cell r="AS188" t="str">
            <v>025.</v>
          </cell>
          <cell r="AT188" t="str">
            <v>ESCRITURARIO COMERCIAL</v>
          </cell>
          <cell r="AU188" t="str">
            <v>1</v>
          </cell>
          <cell r="AV188" t="str">
            <v>00040288</v>
          </cell>
          <cell r="AW188" t="str">
            <v>J20424380410</v>
          </cell>
          <cell r="AX188" t="str">
            <v>AN-LJPNF-LOJA PENAFIEL</v>
          </cell>
          <cell r="AY188" t="str">
            <v>68905215</v>
          </cell>
          <cell r="AZ188" t="str">
            <v>Lj Penafiel</v>
          </cell>
          <cell r="BA188" t="str">
            <v>6890</v>
          </cell>
          <cell r="BB188" t="str">
            <v>EDP Outsourcing Comercial</v>
          </cell>
          <cell r="BC188" t="str">
            <v>6890</v>
          </cell>
          <cell r="BD188" t="str">
            <v>6890</v>
          </cell>
          <cell r="BE188" t="str">
            <v>2800</v>
          </cell>
          <cell r="BF188" t="str">
            <v>6890</v>
          </cell>
          <cell r="BG188" t="str">
            <v>EDP Outsourcing Comercial,SA</v>
          </cell>
          <cell r="BH188" t="str">
            <v>1010</v>
          </cell>
          <cell r="BI188">
            <v>1339</v>
          </cell>
          <cell r="BJ188" t="str">
            <v>12</v>
          </cell>
          <cell r="BK188">
            <v>26</v>
          </cell>
          <cell r="BL188">
            <v>262.86</v>
          </cell>
          <cell r="BM188" t="str">
            <v>NÍVEL 5</v>
          </cell>
          <cell r="BN188" t="str">
            <v>03</v>
          </cell>
          <cell r="BO188" t="str">
            <v>09</v>
          </cell>
          <cell r="BP188" t="str">
            <v>20020101</v>
          </cell>
          <cell r="BQ188" t="str">
            <v>21</v>
          </cell>
          <cell r="BR188" t="str">
            <v>EVOLUCAO AUTOMATICA</v>
          </cell>
          <cell r="BS188" t="str">
            <v>20050101</v>
          </cell>
          <cell r="BW188">
            <v>0</v>
          </cell>
          <cell r="BX188">
            <v>0</v>
          </cell>
          <cell r="BY188">
            <v>0</v>
          </cell>
          <cell r="BZ188">
            <v>0</v>
          </cell>
          <cell r="CA188">
            <v>0</v>
          </cell>
          <cell r="CC188">
            <v>0</v>
          </cell>
          <cell r="CG188">
            <v>0</v>
          </cell>
          <cell r="CK188">
            <v>0</v>
          </cell>
          <cell r="CO188">
            <v>0</v>
          </cell>
          <cell r="CT188">
            <v>0</v>
          </cell>
          <cell r="CU188">
            <v>0</v>
          </cell>
          <cell r="CV188">
            <v>0</v>
          </cell>
          <cell r="CW188">
            <v>0</v>
          </cell>
          <cell r="CX188">
            <v>1</v>
          </cell>
          <cell r="CY188" t="str">
            <v>6010</v>
          </cell>
          <cell r="CZ188">
            <v>39.54</v>
          </cell>
          <cell r="DC188">
            <v>0</v>
          </cell>
          <cell r="DF188">
            <v>0</v>
          </cell>
          <cell r="DI188">
            <v>0</v>
          </cell>
          <cell r="DK188">
            <v>0</v>
          </cell>
          <cell r="DL188">
            <v>0</v>
          </cell>
          <cell r="DN188" t="str">
            <v>11D13</v>
          </cell>
          <cell r="DO188" t="str">
            <v>FixoTInt-"Lojas"2002</v>
          </cell>
          <cell r="DP188">
            <v>9</v>
          </cell>
          <cell r="DQ188">
            <v>100</v>
          </cell>
          <cell r="DR188" t="str">
            <v>PT01</v>
          </cell>
          <cell r="DT188" t="str">
            <v>00330000</v>
          </cell>
          <cell r="DU188" t="str">
            <v>BANCO COMERCIAL PORTUGUES, SA</v>
          </cell>
        </row>
        <row r="189">
          <cell r="A189" t="str">
            <v>315206</v>
          </cell>
          <cell r="B189" t="str">
            <v>Estela Fernanda Geraldes Moura Ferreira</v>
          </cell>
          <cell r="C189" t="str">
            <v>1989</v>
          </cell>
          <cell r="D189">
            <v>16</v>
          </cell>
          <cell r="E189">
            <v>16</v>
          </cell>
          <cell r="F189" t="str">
            <v>19631006</v>
          </cell>
          <cell r="G189" t="str">
            <v>41</v>
          </cell>
          <cell r="H189" t="str">
            <v>1</v>
          </cell>
          <cell r="I189" t="str">
            <v>Casado</v>
          </cell>
          <cell r="J189" t="str">
            <v>feminino</v>
          </cell>
          <cell r="K189">
            <v>1</v>
          </cell>
          <cell r="L189" t="str">
            <v>Br Fonte Nova, Lt 16, 1. E.</v>
          </cell>
          <cell r="M189" t="str">
            <v>5200-000</v>
          </cell>
          <cell r="N189" t="str">
            <v>MOGADOURO</v>
          </cell>
          <cell r="O189" t="str">
            <v>00243042</v>
          </cell>
          <cell r="P189" t="str">
            <v>11 ANO SAUDE</v>
          </cell>
          <cell r="R189" t="str">
            <v>5931179</v>
          </cell>
          <cell r="S189" t="str">
            <v>19960212</v>
          </cell>
          <cell r="T189" t="str">
            <v>BRAGANCA</v>
          </cell>
          <cell r="U189" t="str">
            <v>9803</v>
          </cell>
          <cell r="V189" t="str">
            <v>S.NAC IND ENERGIA-SINDEL</v>
          </cell>
          <cell r="W189" t="str">
            <v>188344977</v>
          </cell>
          <cell r="X189" t="str">
            <v>0540</v>
          </cell>
          <cell r="Y189" t="str">
            <v>0.0</v>
          </cell>
          <cell r="Z189">
            <v>1</v>
          </cell>
          <cell r="AA189" t="str">
            <v>00</v>
          </cell>
          <cell r="AC189" t="str">
            <v>X</v>
          </cell>
          <cell r="AD189" t="str">
            <v>100</v>
          </cell>
          <cell r="AE189" t="str">
            <v>11062105443</v>
          </cell>
          <cell r="AF189" t="str">
            <v>02</v>
          </cell>
          <cell r="AG189" t="str">
            <v>19890423</v>
          </cell>
          <cell r="AH189" t="str">
            <v>DT.Adm.Corr.Antiguid</v>
          </cell>
          <cell r="AI189" t="str">
            <v>1</v>
          </cell>
          <cell r="AJ189" t="str">
            <v>ACTIVOS</v>
          </cell>
          <cell r="AK189" t="str">
            <v>AA</v>
          </cell>
          <cell r="AL189" t="str">
            <v>ACTIVO TEMP.INTEIRO</v>
          </cell>
          <cell r="AM189" t="str">
            <v>J100</v>
          </cell>
          <cell r="AN189" t="str">
            <v>EDPOutsourcing Comercial-N</v>
          </cell>
          <cell r="AO189" t="str">
            <v>J127</v>
          </cell>
          <cell r="AP189" t="str">
            <v>EDPOC-BGC MgTga</v>
          </cell>
          <cell r="AQ189" t="str">
            <v>40176792</v>
          </cell>
          <cell r="AR189" t="str">
            <v>70000022</v>
          </cell>
          <cell r="AS189" t="str">
            <v>014.</v>
          </cell>
          <cell r="AT189" t="str">
            <v>TECNICO COMERCIAL</v>
          </cell>
          <cell r="AU189" t="str">
            <v>0</v>
          </cell>
          <cell r="AV189" t="str">
            <v>00040167</v>
          </cell>
          <cell r="AW189" t="str">
            <v>J20420000610</v>
          </cell>
          <cell r="AX189" t="str">
            <v>AN-LE-LOJAS E EQUIPAS</v>
          </cell>
          <cell r="AY189" t="str">
            <v>68905012</v>
          </cell>
          <cell r="AZ189" t="str">
            <v>Apoio à Rede Norte</v>
          </cell>
          <cell r="BA189" t="str">
            <v>6890</v>
          </cell>
          <cell r="BB189" t="str">
            <v>EDP Outsourcing Comercial</v>
          </cell>
          <cell r="BC189" t="str">
            <v>6890</v>
          </cell>
          <cell r="BD189" t="str">
            <v>6890</v>
          </cell>
          <cell r="BE189" t="str">
            <v>2800</v>
          </cell>
          <cell r="BF189" t="str">
            <v>6890</v>
          </cell>
          <cell r="BG189" t="str">
            <v>EDP Outsourcing Comercial,SA</v>
          </cell>
          <cell r="BH189" t="str">
            <v>1010</v>
          </cell>
          <cell r="BI189">
            <v>1160</v>
          </cell>
          <cell r="BJ189" t="str">
            <v>10</v>
          </cell>
          <cell r="BK189">
            <v>16</v>
          </cell>
          <cell r="BL189">
            <v>161.76</v>
          </cell>
          <cell r="BM189" t="str">
            <v>NÍVEL 4</v>
          </cell>
          <cell r="BN189" t="str">
            <v>00</v>
          </cell>
          <cell r="BO189" t="str">
            <v>04</v>
          </cell>
          <cell r="BP189" t="str">
            <v>20050101</v>
          </cell>
          <cell r="BQ189" t="str">
            <v>21</v>
          </cell>
          <cell r="BR189" t="str">
            <v>EVOLUCAO AUTOMATICA</v>
          </cell>
          <cell r="BS189" t="str">
            <v>20050101</v>
          </cell>
          <cell r="BW189">
            <v>0</v>
          </cell>
          <cell r="BX189">
            <v>0</v>
          </cell>
          <cell r="BY189">
            <v>0</v>
          </cell>
          <cell r="BZ189">
            <v>0</v>
          </cell>
          <cell r="CA189">
            <v>0</v>
          </cell>
          <cell r="CC189">
            <v>0</v>
          </cell>
          <cell r="CG189">
            <v>0</v>
          </cell>
          <cell r="CK189">
            <v>0</v>
          </cell>
          <cell r="CO189">
            <v>0</v>
          </cell>
          <cell r="CT189">
            <v>0</v>
          </cell>
          <cell r="CU189">
            <v>0</v>
          </cell>
          <cell r="CV189">
            <v>0</v>
          </cell>
          <cell r="CW189">
            <v>0</v>
          </cell>
          <cell r="CX189">
            <v>0</v>
          </cell>
          <cell r="CZ189">
            <v>0</v>
          </cell>
          <cell r="DC189">
            <v>0</v>
          </cell>
          <cell r="DF189">
            <v>0</v>
          </cell>
          <cell r="DI189">
            <v>0</v>
          </cell>
          <cell r="DK189">
            <v>0</v>
          </cell>
          <cell r="DL189">
            <v>0</v>
          </cell>
          <cell r="DN189" t="str">
            <v>11D13</v>
          </cell>
          <cell r="DO189" t="str">
            <v>FixoTInt-"Lojas"2002</v>
          </cell>
          <cell r="DP189">
            <v>9</v>
          </cell>
          <cell r="DQ189">
            <v>100</v>
          </cell>
          <cell r="DR189" t="str">
            <v>PT01</v>
          </cell>
          <cell r="DT189" t="str">
            <v>00070622</v>
          </cell>
          <cell r="DU189" t="str">
            <v>BANCO ESPIRITO SANTO, SA</v>
          </cell>
        </row>
        <row r="190">
          <cell r="A190" t="str">
            <v>293032</v>
          </cell>
          <cell r="B190" t="str">
            <v>Carlos Alberto Corujas</v>
          </cell>
          <cell r="C190" t="str">
            <v>1983</v>
          </cell>
          <cell r="D190">
            <v>22</v>
          </cell>
          <cell r="E190">
            <v>22</v>
          </cell>
          <cell r="F190" t="str">
            <v>19600818</v>
          </cell>
          <cell r="G190" t="str">
            <v>44</v>
          </cell>
          <cell r="H190" t="str">
            <v>1</v>
          </cell>
          <cell r="I190" t="str">
            <v>Casado</v>
          </cell>
          <cell r="J190" t="str">
            <v>masculino</v>
          </cell>
          <cell r="K190">
            <v>2</v>
          </cell>
          <cell r="L190" t="str">
            <v>V. Chorido, R. José Saramago, 117</v>
          </cell>
          <cell r="M190" t="str">
            <v>5300-275</v>
          </cell>
          <cell r="N190" t="str">
            <v>BRAGANÇA</v>
          </cell>
          <cell r="O190" t="str">
            <v>00241132</v>
          </cell>
          <cell r="P190" t="str">
            <v>CURSO COMPLEMENTAR DOS LICEUS</v>
          </cell>
          <cell r="R190" t="str">
            <v>3850582</v>
          </cell>
          <cell r="S190" t="str">
            <v>19980213</v>
          </cell>
          <cell r="T190" t="str">
            <v>BRAGANCA</v>
          </cell>
          <cell r="U190" t="str">
            <v>9803</v>
          </cell>
          <cell r="V190" t="str">
            <v>S.NAC IND ENERGIA-SINDEL</v>
          </cell>
          <cell r="W190" t="str">
            <v>175013667</v>
          </cell>
          <cell r="X190" t="str">
            <v>0485</v>
          </cell>
          <cell r="Y190" t="str">
            <v>0.0</v>
          </cell>
          <cell r="Z190">
            <v>2</v>
          </cell>
          <cell r="AA190" t="str">
            <v>00</v>
          </cell>
          <cell r="AC190" t="str">
            <v>X</v>
          </cell>
          <cell r="AD190" t="str">
            <v>100</v>
          </cell>
          <cell r="AE190" t="str">
            <v>11062058907</v>
          </cell>
          <cell r="AF190" t="str">
            <v>02</v>
          </cell>
          <cell r="AG190" t="str">
            <v>19831223</v>
          </cell>
          <cell r="AH190" t="str">
            <v>DT.Adm.Corr.Antiguid</v>
          </cell>
          <cell r="AI190" t="str">
            <v>1</v>
          </cell>
          <cell r="AJ190" t="str">
            <v>ACTIVOS</v>
          </cell>
          <cell r="AK190" t="str">
            <v>AA</v>
          </cell>
          <cell r="AL190" t="str">
            <v>ACTIVO TEMP.INTEIRO</v>
          </cell>
          <cell r="AM190" t="str">
            <v>J100</v>
          </cell>
          <cell r="AN190" t="str">
            <v>EDPOutsourcing Comercial-N</v>
          </cell>
          <cell r="AO190" t="str">
            <v>J127</v>
          </cell>
          <cell r="AP190" t="str">
            <v>EDPOC-BGC MgTga</v>
          </cell>
          <cell r="AQ190" t="str">
            <v>40177330</v>
          </cell>
          <cell r="AR190" t="str">
            <v>70000078</v>
          </cell>
          <cell r="AS190" t="str">
            <v>033.</v>
          </cell>
          <cell r="AT190" t="str">
            <v>TECNICO PRINCIPAL DE GESTAO</v>
          </cell>
          <cell r="AU190" t="str">
            <v>4</v>
          </cell>
          <cell r="AV190" t="str">
            <v>00040293</v>
          </cell>
          <cell r="AW190" t="str">
            <v>J20420000810</v>
          </cell>
          <cell r="AX190" t="str">
            <v>AN-RA-REDE DE AGENTES - I</v>
          </cell>
          <cell r="AY190" t="str">
            <v>68905014</v>
          </cell>
          <cell r="AZ190" t="str">
            <v>Eq Contacto Directo</v>
          </cell>
          <cell r="BA190" t="str">
            <v>6890</v>
          </cell>
          <cell r="BB190" t="str">
            <v>EDP Outsourcing Comercial</v>
          </cell>
          <cell r="BC190" t="str">
            <v>6890</v>
          </cell>
          <cell r="BD190" t="str">
            <v>6890</v>
          </cell>
          <cell r="BE190" t="str">
            <v>2800</v>
          </cell>
          <cell r="BF190" t="str">
            <v>6890</v>
          </cell>
          <cell r="BG190" t="str">
            <v>EDP Outsourcing Comercial,SA</v>
          </cell>
          <cell r="BH190" t="str">
            <v>1010</v>
          </cell>
          <cell r="BI190">
            <v>1799</v>
          </cell>
          <cell r="BJ190" t="str">
            <v>17</v>
          </cell>
          <cell r="BK190">
            <v>22</v>
          </cell>
          <cell r="BL190">
            <v>222.42</v>
          </cell>
          <cell r="BM190" t="str">
            <v>NÍVEL 3</v>
          </cell>
          <cell r="BN190" t="str">
            <v>02</v>
          </cell>
          <cell r="BO190" t="str">
            <v>08</v>
          </cell>
          <cell r="BP190" t="str">
            <v>20030101</v>
          </cell>
          <cell r="BQ190" t="str">
            <v>21</v>
          </cell>
          <cell r="BR190" t="str">
            <v>EVOLUCAO AUTOMATICA</v>
          </cell>
          <cell r="BS190" t="str">
            <v>20050101</v>
          </cell>
          <cell r="BW190">
            <v>0</v>
          </cell>
          <cell r="BX190">
            <v>0</v>
          </cell>
          <cell r="BY190">
            <v>0</v>
          </cell>
          <cell r="BZ190">
            <v>0</v>
          </cell>
          <cell r="CA190">
            <v>0</v>
          </cell>
          <cell r="CC190">
            <v>0</v>
          </cell>
          <cell r="CG190">
            <v>0</v>
          </cell>
          <cell r="CK190">
            <v>0</v>
          </cell>
          <cell r="CO190">
            <v>0</v>
          </cell>
          <cell r="CT190">
            <v>0</v>
          </cell>
          <cell r="CU190">
            <v>0</v>
          </cell>
          <cell r="CV190">
            <v>0</v>
          </cell>
          <cell r="CW190">
            <v>0</v>
          </cell>
          <cell r="CX190">
            <v>0</v>
          </cell>
          <cell r="CZ190">
            <v>0</v>
          </cell>
          <cell r="DC190">
            <v>0</v>
          </cell>
          <cell r="DF190">
            <v>0</v>
          </cell>
          <cell r="DI190">
            <v>0</v>
          </cell>
          <cell r="DK190">
            <v>0</v>
          </cell>
          <cell r="DL190">
            <v>0</v>
          </cell>
          <cell r="DN190" t="str">
            <v>21D11</v>
          </cell>
          <cell r="DO190" t="str">
            <v>Flex.T.Int."Escrit"</v>
          </cell>
          <cell r="DP190">
            <v>9</v>
          </cell>
          <cell r="DQ190">
            <v>100</v>
          </cell>
          <cell r="DR190" t="str">
            <v>PT01</v>
          </cell>
          <cell r="DT190" t="str">
            <v>00330000</v>
          </cell>
          <cell r="DU190" t="str">
            <v>BANCO COMERCIAL PORTUGUES, SA</v>
          </cell>
        </row>
        <row r="191">
          <cell r="A191" t="str">
            <v>315176</v>
          </cell>
          <cell r="B191" t="str">
            <v>Antonio Almeida Dionisio</v>
          </cell>
          <cell r="C191" t="str">
            <v>1988</v>
          </cell>
          <cell r="D191">
            <v>17</v>
          </cell>
          <cell r="E191">
            <v>17</v>
          </cell>
          <cell r="F191" t="str">
            <v>19631004</v>
          </cell>
          <cell r="G191" t="str">
            <v>41</v>
          </cell>
          <cell r="H191" t="str">
            <v>1</v>
          </cell>
          <cell r="I191" t="str">
            <v>Casado</v>
          </cell>
          <cell r="J191" t="str">
            <v>masculino</v>
          </cell>
          <cell r="K191">
            <v>2</v>
          </cell>
          <cell r="L191" t="str">
            <v>Ltm Campo Redondo, Lt D, 2E</v>
          </cell>
          <cell r="M191" t="str">
            <v>5300-000</v>
          </cell>
          <cell r="N191" t="str">
            <v>BRAGANÇA</v>
          </cell>
          <cell r="O191" t="str">
            <v>00243403</v>
          </cell>
          <cell r="P191" t="str">
            <v>12.ANO - 3. CURSO</v>
          </cell>
          <cell r="R191" t="str">
            <v>6586771</v>
          </cell>
          <cell r="S191" t="str">
            <v>20000607</v>
          </cell>
          <cell r="T191" t="str">
            <v>BRAGANCA</v>
          </cell>
          <cell r="U191" t="str">
            <v>9804</v>
          </cell>
          <cell r="V191" t="str">
            <v>SIND ENERGIA - SINERGIA</v>
          </cell>
          <cell r="W191" t="str">
            <v>179464809</v>
          </cell>
          <cell r="X191" t="str">
            <v>0566</v>
          </cell>
          <cell r="Y191" t="str">
            <v>0.0</v>
          </cell>
          <cell r="Z191">
            <v>2</v>
          </cell>
          <cell r="AA191" t="str">
            <v>00</v>
          </cell>
          <cell r="AC191" t="str">
            <v>X</v>
          </cell>
          <cell r="AD191" t="str">
            <v>100</v>
          </cell>
          <cell r="AE191" t="str">
            <v>11062153032</v>
          </cell>
          <cell r="AF191" t="str">
            <v>02</v>
          </cell>
          <cell r="AG191" t="str">
            <v>19880314</v>
          </cell>
          <cell r="AH191" t="str">
            <v>DT.Adm.Corr.Antiguid</v>
          </cell>
          <cell r="AI191" t="str">
            <v>1</v>
          </cell>
          <cell r="AJ191" t="str">
            <v>ACTIVOS</v>
          </cell>
          <cell r="AK191" t="str">
            <v>AA</v>
          </cell>
          <cell r="AL191" t="str">
            <v>ACTIVO TEMP.INTEIRO</v>
          </cell>
          <cell r="AM191" t="str">
            <v>J100</v>
          </cell>
          <cell r="AN191" t="str">
            <v>EDPOutsourcing Comercial-N</v>
          </cell>
          <cell r="AO191" t="str">
            <v>J127</v>
          </cell>
          <cell r="AP191" t="str">
            <v>EDPOC-BGC MgTga</v>
          </cell>
          <cell r="AQ191" t="str">
            <v>40177395</v>
          </cell>
          <cell r="AR191" t="str">
            <v>70000045</v>
          </cell>
          <cell r="AS191" t="str">
            <v>01S3</v>
          </cell>
          <cell r="AT191" t="str">
            <v>CHEFIA SECCAO ESCALAO III</v>
          </cell>
          <cell r="AU191" t="str">
            <v>4</v>
          </cell>
          <cell r="AV191" t="str">
            <v>00040173</v>
          </cell>
          <cell r="AW191" t="str">
            <v>J20424240110</v>
          </cell>
          <cell r="AX191" t="str">
            <v>AN-LJBGC-CH-CHEFIA</v>
          </cell>
          <cell r="AY191" t="str">
            <v>68905107</v>
          </cell>
          <cell r="AZ191" t="str">
            <v>Lj Bragança</v>
          </cell>
          <cell r="BA191" t="str">
            <v>6890</v>
          </cell>
          <cell r="BB191" t="str">
            <v>EDP Outsourcing Comercial</v>
          </cell>
          <cell r="BC191" t="str">
            <v>6890</v>
          </cell>
          <cell r="BD191" t="str">
            <v>6890</v>
          </cell>
          <cell r="BE191" t="str">
            <v>2800</v>
          </cell>
          <cell r="BF191" t="str">
            <v>6890</v>
          </cell>
          <cell r="BG191" t="str">
            <v>EDP Outsourcing Comercial,SA</v>
          </cell>
          <cell r="BH191" t="str">
            <v>1010</v>
          </cell>
          <cell r="BI191">
            <v>1799</v>
          </cell>
          <cell r="BJ191" t="str">
            <v>17</v>
          </cell>
          <cell r="BK191">
            <v>17</v>
          </cell>
          <cell r="BL191">
            <v>171.87</v>
          </cell>
          <cell r="BM191" t="str">
            <v>C SECÇ3</v>
          </cell>
          <cell r="BN191" t="str">
            <v>02</v>
          </cell>
          <cell r="BO191" t="str">
            <v>I</v>
          </cell>
          <cell r="BP191" t="str">
            <v>20030101</v>
          </cell>
          <cell r="BQ191" t="str">
            <v>21</v>
          </cell>
          <cell r="BR191" t="str">
            <v>EVOLUCAO AUTOMATICA</v>
          </cell>
          <cell r="BS191" t="str">
            <v>20050101</v>
          </cell>
          <cell r="BW191">
            <v>0</v>
          </cell>
          <cell r="BX191">
            <v>0</v>
          </cell>
          <cell r="BY191">
            <v>0</v>
          </cell>
          <cell r="BZ191">
            <v>0</v>
          </cell>
          <cell r="CA191">
            <v>0</v>
          </cell>
          <cell r="CC191">
            <v>0</v>
          </cell>
          <cell r="CG191">
            <v>0</v>
          </cell>
          <cell r="CK191">
            <v>0</v>
          </cell>
          <cell r="CO191">
            <v>0</v>
          </cell>
          <cell r="CT191">
            <v>0</v>
          </cell>
          <cell r="CU191">
            <v>0</v>
          </cell>
          <cell r="CV191">
            <v>0</v>
          </cell>
          <cell r="CW191">
            <v>0</v>
          </cell>
          <cell r="CX191">
            <v>0</v>
          </cell>
          <cell r="CZ191">
            <v>0</v>
          </cell>
          <cell r="DC191">
            <v>0</v>
          </cell>
          <cell r="DF191">
            <v>0</v>
          </cell>
          <cell r="DI191">
            <v>0</v>
          </cell>
          <cell r="DK191">
            <v>0</v>
          </cell>
          <cell r="DL191">
            <v>0</v>
          </cell>
          <cell r="DN191" t="str">
            <v>11D13</v>
          </cell>
          <cell r="DO191" t="str">
            <v>FixoTInt-"Lojas"2002</v>
          </cell>
          <cell r="DP191">
            <v>9</v>
          </cell>
          <cell r="DQ191">
            <v>100</v>
          </cell>
          <cell r="DR191" t="str">
            <v>PT01</v>
          </cell>
          <cell r="DT191" t="str">
            <v>00100000</v>
          </cell>
          <cell r="DU191" t="str">
            <v>BANCO BPI, SA</v>
          </cell>
        </row>
        <row r="192">
          <cell r="A192" t="str">
            <v>315230</v>
          </cell>
          <cell r="B192" t="str">
            <v>Maria Helena Martins Corujas</v>
          </cell>
          <cell r="C192" t="str">
            <v>1988</v>
          </cell>
          <cell r="D192">
            <v>17</v>
          </cell>
          <cell r="E192">
            <v>17</v>
          </cell>
          <cell r="F192" t="str">
            <v>19610907</v>
          </cell>
          <cell r="G192" t="str">
            <v>43</v>
          </cell>
          <cell r="H192" t="str">
            <v>1</v>
          </cell>
          <cell r="I192" t="str">
            <v>Casado</v>
          </cell>
          <cell r="J192" t="str">
            <v>feminino</v>
          </cell>
          <cell r="K192">
            <v>2</v>
          </cell>
          <cell r="L192" t="str">
            <v>Urb Vale Churido, Lt. 117</v>
          </cell>
          <cell r="M192" t="str">
            <v>5300-000</v>
          </cell>
          <cell r="N192" t="str">
            <v>BRAGANÇA</v>
          </cell>
          <cell r="O192" t="str">
            <v>00241132</v>
          </cell>
          <cell r="P192" t="str">
            <v>CURSO COMPLEMENTAR DOS LICEUS</v>
          </cell>
          <cell r="R192" t="str">
            <v>7451967</v>
          </cell>
          <cell r="S192" t="str">
            <v>19921202</v>
          </cell>
          <cell r="T192" t="str">
            <v>LISBOA</v>
          </cell>
          <cell r="U192" t="str">
            <v>9803</v>
          </cell>
          <cell r="V192" t="str">
            <v>S.NAC IND ENERGIA-SINDEL</v>
          </cell>
          <cell r="W192" t="str">
            <v>130851507</v>
          </cell>
          <cell r="X192" t="str">
            <v>0485</v>
          </cell>
          <cell r="Y192" t="str">
            <v>0.0</v>
          </cell>
          <cell r="Z192">
            <v>2</v>
          </cell>
          <cell r="AA192" t="str">
            <v>00</v>
          </cell>
          <cell r="AC192" t="str">
            <v>X</v>
          </cell>
          <cell r="AD192" t="str">
            <v>100</v>
          </cell>
          <cell r="AE192" t="str">
            <v>11062191343</v>
          </cell>
          <cell r="AF192" t="str">
            <v>02</v>
          </cell>
          <cell r="AG192" t="str">
            <v>19880223</v>
          </cell>
          <cell r="AH192" t="str">
            <v>DT.Adm.Corr.Antiguid</v>
          </cell>
          <cell r="AI192" t="str">
            <v>1</v>
          </cell>
          <cell r="AJ192" t="str">
            <v>ACTIVOS</v>
          </cell>
          <cell r="AK192" t="str">
            <v>AA</v>
          </cell>
          <cell r="AL192" t="str">
            <v>ACTIVO TEMP.INTEIRO</v>
          </cell>
          <cell r="AM192" t="str">
            <v>J100</v>
          </cell>
          <cell r="AN192" t="str">
            <v>EDPOutsourcing Comercial-N</v>
          </cell>
          <cell r="AO192" t="str">
            <v>J127</v>
          </cell>
          <cell r="AP192" t="str">
            <v>EDPOC-BGC MgTga</v>
          </cell>
          <cell r="AQ192" t="str">
            <v>40177396</v>
          </cell>
          <cell r="AR192" t="str">
            <v>70000060</v>
          </cell>
          <cell r="AS192" t="str">
            <v>025.</v>
          </cell>
          <cell r="AT192" t="str">
            <v>ESCRITURARIO COMERCIAL</v>
          </cell>
          <cell r="AU192" t="str">
            <v>1</v>
          </cell>
          <cell r="AV192" t="str">
            <v>00040174</v>
          </cell>
          <cell r="AW192" t="str">
            <v>J20424240410</v>
          </cell>
          <cell r="AX192" t="str">
            <v>AN-LJBGC-LOJA BRAGANÇA</v>
          </cell>
          <cell r="AY192" t="str">
            <v>68905107</v>
          </cell>
          <cell r="AZ192" t="str">
            <v>Lj Bragança</v>
          </cell>
          <cell r="BA192" t="str">
            <v>6890</v>
          </cell>
          <cell r="BB192" t="str">
            <v>EDP Outsourcing Comercial</v>
          </cell>
          <cell r="BC192" t="str">
            <v>6890</v>
          </cell>
          <cell r="BD192" t="str">
            <v>6890</v>
          </cell>
          <cell r="BE192" t="str">
            <v>2800</v>
          </cell>
          <cell r="BF192" t="str">
            <v>6890</v>
          </cell>
          <cell r="BG192" t="str">
            <v>EDP Outsourcing Comercial,SA</v>
          </cell>
          <cell r="BH192" t="str">
            <v>1010</v>
          </cell>
          <cell r="BI192">
            <v>1160</v>
          </cell>
          <cell r="BJ192" t="str">
            <v>10</v>
          </cell>
          <cell r="BK192">
            <v>17</v>
          </cell>
          <cell r="BL192">
            <v>171.87</v>
          </cell>
          <cell r="BM192" t="str">
            <v>NÍVEL 5</v>
          </cell>
          <cell r="BN192" t="str">
            <v>00</v>
          </cell>
          <cell r="BO192" t="str">
            <v>07</v>
          </cell>
          <cell r="BP192" t="str">
            <v>20050101</v>
          </cell>
          <cell r="BQ192" t="str">
            <v>21</v>
          </cell>
          <cell r="BR192" t="str">
            <v>EVOLUCAO AUTOMATICA</v>
          </cell>
          <cell r="BS192" t="str">
            <v>20050101</v>
          </cell>
          <cell r="BW192">
            <v>0</v>
          </cell>
          <cell r="BX192">
            <v>0</v>
          </cell>
          <cell r="BY192">
            <v>0</v>
          </cell>
          <cell r="BZ192">
            <v>0</v>
          </cell>
          <cell r="CA192">
            <v>0</v>
          </cell>
          <cell r="CC192">
            <v>0</v>
          </cell>
          <cell r="CG192">
            <v>0</v>
          </cell>
          <cell r="CK192">
            <v>0</v>
          </cell>
          <cell r="CO192">
            <v>0</v>
          </cell>
          <cell r="CT192">
            <v>0</v>
          </cell>
          <cell r="CU192">
            <v>0</v>
          </cell>
          <cell r="CV192">
            <v>0</v>
          </cell>
          <cell r="CW192">
            <v>0</v>
          </cell>
          <cell r="CX192">
            <v>1</v>
          </cell>
          <cell r="CY192" t="str">
            <v>6010</v>
          </cell>
          <cell r="CZ192">
            <v>39.54</v>
          </cell>
          <cell r="DC192">
            <v>0</v>
          </cell>
          <cell r="DF192">
            <v>0</v>
          </cell>
          <cell r="DI192">
            <v>0</v>
          </cell>
          <cell r="DK192">
            <v>0</v>
          </cell>
          <cell r="DL192">
            <v>0</v>
          </cell>
          <cell r="DN192" t="str">
            <v>11D13</v>
          </cell>
          <cell r="DO192" t="str">
            <v>FixoTInt-"Lojas"2002</v>
          </cell>
          <cell r="DP192">
            <v>9</v>
          </cell>
          <cell r="DQ192">
            <v>100</v>
          </cell>
          <cell r="DR192" t="str">
            <v>PT01</v>
          </cell>
          <cell r="DT192" t="str">
            <v>00330000</v>
          </cell>
          <cell r="DU192" t="str">
            <v>BANCO COMERCIAL PORTUGUES, SA</v>
          </cell>
        </row>
        <row r="193">
          <cell r="A193" t="str">
            <v>201448</v>
          </cell>
          <cell r="B193" t="str">
            <v>Idalina Conceição Pacheco P. Leite</v>
          </cell>
          <cell r="C193" t="str">
            <v>1980</v>
          </cell>
          <cell r="D193">
            <v>25</v>
          </cell>
          <cell r="E193">
            <v>25</v>
          </cell>
          <cell r="F193" t="str">
            <v>19620323</v>
          </cell>
          <cell r="G193" t="str">
            <v>43</v>
          </cell>
          <cell r="H193" t="str">
            <v>0</v>
          </cell>
          <cell r="I193" t="str">
            <v>Solt.</v>
          </cell>
          <cell r="J193" t="str">
            <v>feminino</v>
          </cell>
          <cell r="K193">
            <v>0</v>
          </cell>
          <cell r="L193" t="str">
            <v>R Miguel Torga, 15, 6. E</v>
          </cell>
          <cell r="M193" t="str">
            <v>5300-000</v>
          </cell>
          <cell r="N193" t="str">
            <v>BRAGANÇA</v>
          </cell>
          <cell r="O193" t="str">
            <v>00110024</v>
          </cell>
          <cell r="P193" t="str">
            <v>CICLO ELEMENTAR (4.CLASSE)</v>
          </cell>
          <cell r="R193" t="str">
            <v>6652769</v>
          </cell>
          <cell r="S193" t="str">
            <v>19940506</v>
          </cell>
          <cell r="T193" t="str">
            <v>BRAGANCA</v>
          </cell>
          <cell r="W193" t="str">
            <v>139592016</v>
          </cell>
          <cell r="X193" t="str">
            <v>0485</v>
          </cell>
          <cell r="Y193" t="str">
            <v>0.0</v>
          </cell>
          <cell r="Z193">
            <v>0</v>
          </cell>
          <cell r="AA193" t="str">
            <v>00</v>
          </cell>
          <cell r="AD193" t="str">
            <v>100</v>
          </cell>
          <cell r="AE193" t="str">
            <v>11060792958</v>
          </cell>
          <cell r="AF193" t="str">
            <v>02</v>
          </cell>
          <cell r="AG193" t="str">
            <v>19800901</v>
          </cell>
          <cell r="AH193" t="str">
            <v>DT.Adm.Corr.Antiguid</v>
          </cell>
          <cell r="AI193" t="str">
            <v>1</v>
          </cell>
          <cell r="AJ193" t="str">
            <v>ACTIVOS</v>
          </cell>
          <cell r="AK193" t="str">
            <v>AA</v>
          </cell>
          <cell r="AL193" t="str">
            <v>ACTIVO TEMP.INTEIRO</v>
          </cell>
          <cell r="AM193" t="str">
            <v>J100</v>
          </cell>
          <cell r="AN193" t="str">
            <v>EDPOutsourcing Comercial-N</v>
          </cell>
          <cell r="AO193" t="str">
            <v>J127</v>
          </cell>
          <cell r="AP193" t="str">
            <v>EDPOC-BGC MgTga</v>
          </cell>
          <cell r="AQ193" t="str">
            <v>40177397</v>
          </cell>
          <cell r="AR193" t="str">
            <v>70000411</v>
          </cell>
          <cell r="AS193" t="str">
            <v>286.</v>
          </cell>
          <cell r="AT193" t="str">
            <v>TELEFONISTA</v>
          </cell>
          <cell r="AU193" t="str">
            <v>1</v>
          </cell>
          <cell r="AV193" t="str">
            <v>00040174</v>
          </cell>
          <cell r="AW193" t="str">
            <v>J20424240410</v>
          </cell>
          <cell r="AX193" t="str">
            <v>AN-LJBGC-LOJA BRAGANÇA</v>
          </cell>
          <cell r="AY193" t="str">
            <v>68905107</v>
          </cell>
          <cell r="AZ193" t="str">
            <v>Lj Bragança</v>
          </cell>
          <cell r="BA193" t="str">
            <v>6890</v>
          </cell>
          <cell r="BB193" t="str">
            <v>EDP Outsourcing Comercial</v>
          </cell>
          <cell r="BC193" t="str">
            <v>6890</v>
          </cell>
          <cell r="BD193" t="str">
            <v>6890</v>
          </cell>
          <cell r="BE193" t="str">
            <v>2800</v>
          </cell>
          <cell r="BF193" t="str">
            <v>6890</v>
          </cell>
          <cell r="BG193" t="str">
            <v>EDP Outsourcing Comercial,SA</v>
          </cell>
          <cell r="BH193" t="str">
            <v>1010</v>
          </cell>
          <cell r="BI193">
            <v>1003</v>
          </cell>
          <cell r="BJ193" t="str">
            <v>08</v>
          </cell>
          <cell r="BK193">
            <v>25</v>
          </cell>
          <cell r="BL193">
            <v>252.75</v>
          </cell>
          <cell r="BM193" t="str">
            <v>NÍVEL 6</v>
          </cell>
          <cell r="BN193" t="str">
            <v>00</v>
          </cell>
          <cell r="BO193" t="str">
            <v>08</v>
          </cell>
          <cell r="BP193" t="str">
            <v>20050101</v>
          </cell>
          <cell r="BQ193" t="str">
            <v>21</v>
          </cell>
          <cell r="BR193" t="str">
            <v>EVOLUCAO AUTOMATICA</v>
          </cell>
          <cell r="BS193" t="str">
            <v>20050101</v>
          </cell>
          <cell r="BW193">
            <v>0</v>
          </cell>
          <cell r="BX193">
            <v>0</v>
          </cell>
          <cell r="BY193">
            <v>0</v>
          </cell>
          <cell r="BZ193">
            <v>0</v>
          </cell>
          <cell r="CA193">
            <v>0</v>
          </cell>
          <cell r="CC193">
            <v>0</v>
          </cell>
          <cell r="CG193">
            <v>0</v>
          </cell>
          <cell r="CK193">
            <v>0</v>
          </cell>
          <cell r="CO193">
            <v>0</v>
          </cell>
          <cell r="CT193">
            <v>0</v>
          </cell>
          <cell r="CU193">
            <v>0</v>
          </cell>
          <cell r="CV193">
            <v>0</v>
          </cell>
          <cell r="CW193">
            <v>0</v>
          </cell>
          <cell r="CX193">
            <v>1</v>
          </cell>
          <cell r="CY193" t="str">
            <v>6010</v>
          </cell>
          <cell r="CZ193">
            <v>39.54</v>
          </cell>
          <cell r="DC193">
            <v>0</v>
          </cell>
          <cell r="DF193">
            <v>0</v>
          </cell>
          <cell r="DI193">
            <v>0</v>
          </cell>
          <cell r="DK193">
            <v>0</v>
          </cell>
          <cell r="DL193">
            <v>0</v>
          </cell>
          <cell r="DN193" t="str">
            <v>11D13</v>
          </cell>
          <cell r="DO193" t="str">
            <v>FixoTInt-"Lojas"2002</v>
          </cell>
          <cell r="DP193">
            <v>9</v>
          </cell>
          <cell r="DQ193">
            <v>100</v>
          </cell>
          <cell r="DR193" t="str">
            <v>PT01</v>
          </cell>
          <cell r="DT193" t="str">
            <v>00180000</v>
          </cell>
          <cell r="DU193" t="str">
            <v>BANCO TOTTA &amp; ACORES, SA</v>
          </cell>
        </row>
        <row r="194">
          <cell r="A194" t="str">
            <v>222445</v>
          </cell>
          <cell r="B194" t="str">
            <v>Ventura Val Costa</v>
          </cell>
          <cell r="C194" t="str">
            <v>1982</v>
          </cell>
          <cell r="D194">
            <v>23</v>
          </cell>
          <cell r="E194">
            <v>23</v>
          </cell>
          <cell r="F194" t="str">
            <v>19570416</v>
          </cell>
          <cell r="G194" t="str">
            <v>48</v>
          </cell>
          <cell r="H194" t="str">
            <v>1</v>
          </cell>
          <cell r="I194" t="str">
            <v>Casado</v>
          </cell>
          <cell r="J194" t="str">
            <v>masculino</v>
          </cell>
          <cell r="K194">
            <v>3</v>
          </cell>
          <cell r="L194" t="str">
            <v>R do Souto         Granja          Boticas</v>
          </cell>
          <cell r="M194" t="str">
            <v>5460-000</v>
          </cell>
          <cell r="N194" t="str">
            <v>BOTICAS</v>
          </cell>
          <cell r="O194" t="str">
            <v>00123032</v>
          </cell>
          <cell r="P194" t="str">
            <v>CICLO PREP. ENSINO SECUNDARIO</v>
          </cell>
          <cell r="R194" t="str">
            <v>6823115</v>
          </cell>
          <cell r="S194" t="str">
            <v>19931117</v>
          </cell>
          <cell r="T194" t="str">
            <v>LISBOA</v>
          </cell>
          <cell r="U194" t="str">
            <v>9805</v>
          </cell>
          <cell r="V194" t="str">
            <v>SD INDEP SECTOR ENERGéTIC</v>
          </cell>
          <cell r="W194" t="str">
            <v>125887280</v>
          </cell>
          <cell r="X194" t="str">
            <v>2372</v>
          </cell>
          <cell r="Y194" t="str">
            <v>0.0</v>
          </cell>
          <cell r="Z194">
            <v>3</v>
          </cell>
          <cell r="AA194" t="str">
            <v>00</v>
          </cell>
          <cell r="AD194" t="str">
            <v>100</v>
          </cell>
          <cell r="AE194" t="str">
            <v>11081118327</v>
          </cell>
          <cell r="AF194" t="str">
            <v>02</v>
          </cell>
          <cell r="AG194" t="str">
            <v>19820211</v>
          </cell>
          <cell r="AH194" t="str">
            <v>DT.Adm.Corr.Antiguid</v>
          </cell>
          <cell r="AI194" t="str">
            <v>1</v>
          </cell>
          <cell r="AJ194" t="str">
            <v>ACTIVOS</v>
          </cell>
          <cell r="AK194" t="str">
            <v>AA</v>
          </cell>
          <cell r="AL194" t="str">
            <v>ACTIVO TEMP.INTEIRO</v>
          </cell>
          <cell r="AM194" t="str">
            <v>J100</v>
          </cell>
          <cell r="AN194" t="str">
            <v>EDPOutsourcing Comercial-N</v>
          </cell>
          <cell r="AO194" t="str">
            <v>J128</v>
          </cell>
          <cell r="AP194" t="str">
            <v>EDPOC-Chaves</v>
          </cell>
          <cell r="AQ194" t="str">
            <v>40176795</v>
          </cell>
          <cell r="AR194" t="str">
            <v>70000060</v>
          </cell>
          <cell r="AS194" t="str">
            <v>025.</v>
          </cell>
          <cell r="AT194" t="str">
            <v>ESCRITURARIO COMERCIAL</v>
          </cell>
          <cell r="AU194" t="str">
            <v>1</v>
          </cell>
          <cell r="AV194" t="str">
            <v>00040167</v>
          </cell>
          <cell r="AW194" t="str">
            <v>J20420000610</v>
          </cell>
          <cell r="AX194" t="str">
            <v>AN-LE-LOJAS E EQUIPAS</v>
          </cell>
          <cell r="AY194" t="str">
            <v>68905012</v>
          </cell>
          <cell r="AZ194" t="str">
            <v>Apoio à Rede Norte</v>
          </cell>
          <cell r="BA194" t="str">
            <v>6890</v>
          </cell>
          <cell r="BB194" t="str">
            <v>EDP Outsourcing Comercial</v>
          </cell>
          <cell r="BC194" t="str">
            <v>6890</v>
          </cell>
          <cell r="BD194" t="str">
            <v>6890</v>
          </cell>
          <cell r="BE194" t="str">
            <v>2800</v>
          </cell>
          <cell r="BF194" t="str">
            <v>6890</v>
          </cell>
          <cell r="BG194" t="str">
            <v>EDP Outsourcing Comercial,SA</v>
          </cell>
          <cell r="BH194" t="str">
            <v>1010</v>
          </cell>
          <cell r="BI194">
            <v>1079</v>
          </cell>
          <cell r="BJ194" t="str">
            <v>09</v>
          </cell>
          <cell r="BK194">
            <v>23</v>
          </cell>
          <cell r="BL194">
            <v>232.53</v>
          </cell>
          <cell r="BM194" t="str">
            <v>NÍVEL 5</v>
          </cell>
          <cell r="BN194" t="str">
            <v>01</v>
          </cell>
          <cell r="BO194" t="str">
            <v>06</v>
          </cell>
          <cell r="BP194" t="str">
            <v>20040101</v>
          </cell>
          <cell r="BQ194" t="str">
            <v>21</v>
          </cell>
          <cell r="BR194" t="str">
            <v>EVOLUCAO AUTOMATICA</v>
          </cell>
          <cell r="BS194" t="str">
            <v>20050101</v>
          </cell>
          <cell r="BW194">
            <v>0</v>
          </cell>
          <cell r="BX194">
            <v>0</v>
          </cell>
          <cell r="BY194">
            <v>0</v>
          </cell>
          <cell r="BZ194">
            <v>0</v>
          </cell>
          <cell r="CA194">
            <v>0</v>
          </cell>
          <cell r="CC194">
            <v>0</v>
          </cell>
          <cell r="CG194">
            <v>0</v>
          </cell>
          <cell r="CK194">
            <v>0</v>
          </cell>
          <cell r="CO194">
            <v>0</v>
          </cell>
          <cell r="CT194">
            <v>0</v>
          </cell>
          <cell r="CU194">
            <v>0</v>
          </cell>
          <cell r="CV194">
            <v>0</v>
          </cell>
          <cell r="CW194">
            <v>0</v>
          </cell>
          <cell r="CX194">
            <v>0</v>
          </cell>
          <cell r="CZ194">
            <v>0</v>
          </cell>
          <cell r="DC194">
            <v>0</v>
          </cell>
          <cell r="DF194">
            <v>0</v>
          </cell>
          <cell r="DI194">
            <v>0</v>
          </cell>
          <cell r="DK194">
            <v>0</v>
          </cell>
          <cell r="DL194">
            <v>0</v>
          </cell>
          <cell r="DN194" t="str">
            <v>11D13</v>
          </cell>
          <cell r="DO194" t="str">
            <v>FixoTInt-"Lojas"2002</v>
          </cell>
          <cell r="DP194">
            <v>9</v>
          </cell>
          <cell r="DQ194">
            <v>100</v>
          </cell>
          <cell r="DR194" t="str">
            <v>PT01</v>
          </cell>
          <cell r="DT194" t="str">
            <v>00350168</v>
          </cell>
          <cell r="DU194" t="str">
            <v>CAIXA GERAL DE DEPOSITOS, SA</v>
          </cell>
        </row>
        <row r="195">
          <cell r="A195" t="str">
            <v>208884</v>
          </cell>
          <cell r="B195" t="str">
            <v>Vitor Manuel Alves Sousa</v>
          </cell>
          <cell r="C195" t="str">
            <v>1981</v>
          </cell>
          <cell r="D195">
            <v>24</v>
          </cell>
          <cell r="E195">
            <v>24</v>
          </cell>
          <cell r="F195" t="str">
            <v>19601025</v>
          </cell>
          <cell r="G195" t="str">
            <v>44</v>
          </cell>
          <cell r="H195" t="str">
            <v>1</v>
          </cell>
          <cell r="I195" t="str">
            <v>Casado</v>
          </cell>
          <cell r="J195" t="str">
            <v>masculino</v>
          </cell>
          <cell r="K195">
            <v>2</v>
          </cell>
          <cell r="L195" t="str">
            <v>Casarão - Arosa - Cavez          Cabeceiras de Basto</v>
          </cell>
          <cell r="M195" t="str">
            <v>4860-152</v>
          </cell>
          <cell r="N195" t="str">
            <v>CAVEZ</v>
          </cell>
          <cell r="O195" t="str">
            <v>00233173</v>
          </cell>
          <cell r="P195" t="str">
            <v>3. CICLO ENS.BASIC.P.UNID.CAP.</v>
          </cell>
          <cell r="R195" t="str">
            <v>5828703</v>
          </cell>
          <cell r="S195" t="str">
            <v>19950714</v>
          </cell>
          <cell r="T195" t="str">
            <v>LISBOA</v>
          </cell>
          <cell r="U195" t="str">
            <v>9805</v>
          </cell>
          <cell r="V195" t="str">
            <v>SD INDEP SECTOR ENERGéTIC</v>
          </cell>
          <cell r="W195" t="str">
            <v>130945501</v>
          </cell>
          <cell r="X195" t="str">
            <v>0370</v>
          </cell>
          <cell r="Y195" t="str">
            <v>0.0</v>
          </cell>
          <cell r="Z195">
            <v>2</v>
          </cell>
          <cell r="AA195" t="str">
            <v>00</v>
          </cell>
          <cell r="AC195" t="str">
            <v>X</v>
          </cell>
          <cell r="AD195" t="str">
            <v>100</v>
          </cell>
          <cell r="AE195" t="str">
            <v>11080633554</v>
          </cell>
          <cell r="AF195" t="str">
            <v>02</v>
          </cell>
          <cell r="AG195" t="str">
            <v>19810112</v>
          </cell>
          <cell r="AH195" t="str">
            <v>DT.Adm.Corr.Antiguid</v>
          </cell>
          <cell r="AI195" t="str">
            <v>1</v>
          </cell>
          <cell r="AJ195" t="str">
            <v>ACTIVOS</v>
          </cell>
          <cell r="AK195" t="str">
            <v>AA</v>
          </cell>
          <cell r="AL195" t="str">
            <v>ACTIVO TEMP.INTEIRO</v>
          </cell>
          <cell r="AM195" t="str">
            <v>J100</v>
          </cell>
          <cell r="AN195" t="str">
            <v>EDPOutsourcing Comercial-N</v>
          </cell>
          <cell r="AO195" t="str">
            <v>J128</v>
          </cell>
          <cell r="AP195" t="str">
            <v>EDPOC-Chaves</v>
          </cell>
          <cell r="AQ195" t="str">
            <v>40176794</v>
          </cell>
          <cell r="AR195" t="str">
            <v>70000060</v>
          </cell>
          <cell r="AS195" t="str">
            <v>025.</v>
          </cell>
          <cell r="AT195" t="str">
            <v>ESCRITURARIO COMERCIAL</v>
          </cell>
          <cell r="AU195" t="str">
            <v>1</v>
          </cell>
          <cell r="AV195" t="str">
            <v>00040167</v>
          </cell>
          <cell r="AW195" t="str">
            <v>J20420000610</v>
          </cell>
          <cell r="AX195" t="str">
            <v>AN-LE-LOJAS E EQUIPAS</v>
          </cell>
          <cell r="AY195" t="str">
            <v>68905012</v>
          </cell>
          <cell r="AZ195" t="str">
            <v>Apoio à Rede Norte</v>
          </cell>
          <cell r="BA195" t="str">
            <v>6890</v>
          </cell>
          <cell r="BB195" t="str">
            <v>EDP Outsourcing Comercial</v>
          </cell>
          <cell r="BC195" t="str">
            <v>6890</v>
          </cell>
          <cell r="BD195" t="str">
            <v>6890</v>
          </cell>
          <cell r="BE195" t="str">
            <v>2800</v>
          </cell>
          <cell r="BF195" t="str">
            <v>6890</v>
          </cell>
          <cell r="BG195" t="str">
            <v>EDP Outsourcing Comercial,SA</v>
          </cell>
          <cell r="BH195" t="str">
            <v>1010</v>
          </cell>
          <cell r="BI195">
            <v>1079</v>
          </cell>
          <cell r="BJ195" t="str">
            <v>09</v>
          </cell>
          <cell r="BK195">
            <v>24</v>
          </cell>
          <cell r="BL195">
            <v>242.64</v>
          </cell>
          <cell r="BM195" t="str">
            <v>NÍVEL 5</v>
          </cell>
          <cell r="BN195" t="str">
            <v>00</v>
          </cell>
          <cell r="BO195" t="str">
            <v>06</v>
          </cell>
          <cell r="BP195" t="str">
            <v>20050101</v>
          </cell>
          <cell r="BQ195" t="str">
            <v>21</v>
          </cell>
          <cell r="BR195" t="str">
            <v>EVOLUCAO AUTOMATICA</v>
          </cell>
          <cell r="BS195" t="str">
            <v>20050101</v>
          </cell>
          <cell r="BW195">
            <v>0</v>
          </cell>
          <cell r="BX195">
            <v>0</v>
          </cell>
          <cell r="BY195">
            <v>0</v>
          </cell>
          <cell r="BZ195">
            <v>0</v>
          </cell>
          <cell r="CA195">
            <v>0</v>
          </cell>
          <cell r="CC195">
            <v>0</v>
          </cell>
          <cell r="CG195">
            <v>0</v>
          </cell>
          <cell r="CK195">
            <v>0</v>
          </cell>
          <cell r="CO195">
            <v>0</v>
          </cell>
          <cell r="CT195">
            <v>0</v>
          </cell>
          <cell r="CU195">
            <v>0</v>
          </cell>
          <cell r="CV195">
            <v>0</v>
          </cell>
          <cell r="CW195">
            <v>0</v>
          </cell>
          <cell r="CX195">
            <v>0</v>
          </cell>
          <cell r="CZ195">
            <v>0</v>
          </cell>
          <cell r="DC195">
            <v>0</v>
          </cell>
          <cell r="DF195">
            <v>0</v>
          </cell>
          <cell r="DI195">
            <v>0</v>
          </cell>
          <cell r="DK195">
            <v>0</v>
          </cell>
          <cell r="DL195">
            <v>0</v>
          </cell>
          <cell r="DN195" t="str">
            <v>11D13</v>
          </cell>
          <cell r="DO195" t="str">
            <v>FixoTInt-"Lojas"2002</v>
          </cell>
          <cell r="DP195">
            <v>9</v>
          </cell>
          <cell r="DQ195">
            <v>100</v>
          </cell>
          <cell r="DR195" t="str">
            <v>PT01</v>
          </cell>
          <cell r="DT195" t="str">
            <v>00350900</v>
          </cell>
          <cell r="DU195" t="str">
            <v>CAIXA GERAL DE DEPOSITOS, SA</v>
          </cell>
        </row>
        <row r="196">
          <cell r="A196" t="str">
            <v>252948</v>
          </cell>
          <cell r="B196" t="str">
            <v>Carlos Manuel Terra Latoeiro</v>
          </cell>
          <cell r="C196" t="str">
            <v>1983</v>
          </cell>
          <cell r="D196">
            <v>22</v>
          </cell>
          <cell r="E196">
            <v>22</v>
          </cell>
          <cell r="F196" t="str">
            <v>19591010</v>
          </cell>
          <cell r="G196" t="str">
            <v>45</v>
          </cell>
          <cell r="H196" t="str">
            <v>1</v>
          </cell>
          <cell r="I196" t="str">
            <v>Casado</v>
          </cell>
          <cell r="J196" t="str">
            <v>masculino</v>
          </cell>
          <cell r="K196">
            <v>2</v>
          </cell>
          <cell r="L196" t="str">
            <v>R Bispo Gomes Cardoso, 14</v>
          </cell>
          <cell r="M196" t="str">
            <v>5430-000</v>
          </cell>
          <cell r="N196" t="str">
            <v>VALPAÇOS</v>
          </cell>
          <cell r="O196" t="str">
            <v>00231023</v>
          </cell>
          <cell r="P196" t="str">
            <v>CURSO GERAL DOS LICEUS</v>
          </cell>
          <cell r="R196" t="str">
            <v>7005811</v>
          </cell>
          <cell r="S196" t="str">
            <v>19980213</v>
          </cell>
          <cell r="T196" t="str">
            <v>VILA REA</v>
          </cell>
          <cell r="U196" t="str">
            <v>9804</v>
          </cell>
          <cell r="V196" t="str">
            <v>SIND ENERGIA - SINERGIA</v>
          </cell>
          <cell r="W196" t="str">
            <v>143899120</v>
          </cell>
          <cell r="X196" t="str">
            <v>2470</v>
          </cell>
          <cell r="Y196" t="str">
            <v>0.0</v>
          </cell>
          <cell r="Z196">
            <v>2</v>
          </cell>
          <cell r="AA196" t="str">
            <v>00</v>
          </cell>
          <cell r="AC196" t="str">
            <v>X</v>
          </cell>
          <cell r="AD196" t="str">
            <v>100</v>
          </cell>
          <cell r="AE196" t="str">
            <v>11081132632</v>
          </cell>
          <cell r="AF196" t="str">
            <v>02</v>
          </cell>
          <cell r="AG196" t="str">
            <v>19830517</v>
          </cell>
          <cell r="AH196" t="str">
            <v>DT.Adm.Corr.Antiguid</v>
          </cell>
          <cell r="AI196" t="str">
            <v>1</v>
          </cell>
          <cell r="AJ196" t="str">
            <v>ACTIVOS</v>
          </cell>
          <cell r="AK196" t="str">
            <v>AA</v>
          </cell>
          <cell r="AL196" t="str">
            <v>ACTIVO TEMP.INTEIRO</v>
          </cell>
          <cell r="AM196" t="str">
            <v>J100</v>
          </cell>
          <cell r="AN196" t="str">
            <v>EDPOutsourcing Comercial-N</v>
          </cell>
          <cell r="AO196" t="str">
            <v>J128</v>
          </cell>
          <cell r="AP196" t="str">
            <v>EDPOC-Chaves</v>
          </cell>
          <cell r="AQ196" t="str">
            <v>40177398</v>
          </cell>
          <cell r="AR196" t="str">
            <v>70000045</v>
          </cell>
          <cell r="AS196" t="str">
            <v>01S3</v>
          </cell>
          <cell r="AT196" t="str">
            <v>CHEFIA SECCAO ESCALAO III</v>
          </cell>
          <cell r="AU196" t="str">
            <v>4</v>
          </cell>
          <cell r="AV196" t="str">
            <v>00040176</v>
          </cell>
          <cell r="AW196" t="str">
            <v>J20424260110</v>
          </cell>
          <cell r="AX196" t="str">
            <v>AN-LJCHV-CH-CHEFIA</v>
          </cell>
          <cell r="AY196" t="str">
            <v>68905109</v>
          </cell>
          <cell r="AZ196" t="str">
            <v>Lj Chaves</v>
          </cell>
          <cell r="BA196" t="str">
            <v>6890</v>
          </cell>
          <cell r="BB196" t="str">
            <v>EDP Outsourcing Comercial</v>
          </cell>
          <cell r="BC196" t="str">
            <v>6890</v>
          </cell>
          <cell r="BD196" t="str">
            <v>6890</v>
          </cell>
          <cell r="BE196" t="str">
            <v>2800</v>
          </cell>
          <cell r="BF196" t="str">
            <v>6890</v>
          </cell>
          <cell r="BG196" t="str">
            <v>EDP Outsourcing Comercial,SA</v>
          </cell>
          <cell r="BH196" t="str">
            <v>1010</v>
          </cell>
          <cell r="BI196">
            <v>1799</v>
          </cell>
          <cell r="BJ196" t="str">
            <v>17</v>
          </cell>
          <cell r="BK196">
            <v>22</v>
          </cell>
          <cell r="BL196">
            <v>222.42</v>
          </cell>
          <cell r="BM196" t="str">
            <v>C SECÇ3</v>
          </cell>
          <cell r="BN196" t="str">
            <v>03</v>
          </cell>
          <cell r="BO196" t="str">
            <v>I</v>
          </cell>
          <cell r="BP196" t="str">
            <v>20040110</v>
          </cell>
          <cell r="BQ196" t="str">
            <v>22</v>
          </cell>
          <cell r="BR196" t="str">
            <v>ACELERACAO DE CARREIRA</v>
          </cell>
          <cell r="BS196" t="str">
            <v>20050101</v>
          </cell>
          <cell r="BT196" t="str">
            <v>20020101</v>
          </cell>
          <cell r="BW196">
            <v>0</v>
          </cell>
          <cell r="BX196">
            <v>0</v>
          </cell>
          <cell r="BY196">
            <v>0</v>
          </cell>
          <cell r="BZ196">
            <v>0</v>
          </cell>
          <cell r="CA196">
            <v>0</v>
          </cell>
          <cell r="CC196">
            <v>0</v>
          </cell>
          <cell r="CG196">
            <v>0</v>
          </cell>
          <cell r="CK196">
            <v>0</v>
          </cell>
          <cell r="CO196">
            <v>0</v>
          </cell>
          <cell r="CT196">
            <v>0</v>
          </cell>
          <cell r="CU196">
            <v>0</v>
          </cell>
          <cell r="CV196">
            <v>0</v>
          </cell>
          <cell r="CW196">
            <v>0</v>
          </cell>
          <cell r="CX196">
            <v>0</v>
          </cell>
          <cell r="CZ196">
            <v>0</v>
          </cell>
          <cell r="DC196">
            <v>0</v>
          </cell>
          <cell r="DF196">
            <v>0</v>
          </cell>
          <cell r="DI196">
            <v>0</v>
          </cell>
          <cell r="DK196">
            <v>0</v>
          </cell>
          <cell r="DL196">
            <v>0</v>
          </cell>
          <cell r="DN196" t="str">
            <v>11D13</v>
          </cell>
          <cell r="DO196" t="str">
            <v>FixoTInt-"Lojas"2002</v>
          </cell>
          <cell r="DP196">
            <v>9</v>
          </cell>
          <cell r="DQ196">
            <v>100</v>
          </cell>
          <cell r="DR196" t="str">
            <v>PT01</v>
          </cell>
          <cell r="DT196" t="str">
            <v>00210000</v>
          </cell>
          <cell r="DU196" t="str">
            <v>CREDITO PREDIAL PORTUGUES, SA</v>
          </cell>
        </row>
        <row r="197">
          <cell r="A197" t="str">
            <v>222470</v>
          </cell>
          <cell r="B197" t="str">
            <v>Alcino Oliveira Bastos</v>
          </cell>
          <cell r="C197" t="str">
            <v>1978</v>
          </cell>
          <cell r="D197">
            <v>27</v>
          </cell>
          <cell r="E197">
            <v>27</v>
          </cell>
          <cell r="F197" t="str">
            <v>19550313</v>
          </cell>
          <cell r="G197" t="str">
            <v>50</v>
          </cell>
          <cell r="H197" t="str">
            <v>1</v>
          </cell>
          <cell r="I197" t="str">
            <v>Casado</v>
          </cell>
          <cell r="J197" t="str">
            <v>masculino</v>
          </cell>
          <cell r="K197">
            <v>1</v>
          </cell>
          <cell r="L197" t="str">
            <v>Urb.Fernando Dias, Bloco 4  -  1º B QT do Calvário</v>
          </cell>
          <cell r="M197" t="str">
            <v>5400-001</v>
          </cell>
          <cell r="N197" t="str">
            <v>CHAVES</v>
          </cell>
          <cell r="O197" t="str">
            <v>00110024</v>
          </cell>
          <cell r="P197" t="str">
            <v>CICLO ELEMENTAR (4.CLASSE)</v>
          </cell>
          <cell r="R197" t="str">
            <v>6536544</v>
          </cell>
          <cell r="S197" t="str">
            <v>19981117</v>
          </cell>
          <cell r="T197" t="str">
            <v>VILA REA</v>
          </cell>
          <cell r="U197" t="str">
            <v>9803</v>
          </cell>
          <cell r="V197" t="str">
            <v>S.NAC IND ENERGIA-SINDEL</v>
          </cell>
          <cell r="W197" t="str">
            <v>101695306</v>
          </cell>
          <cell r="X197" t="str">
            <v>2380</v>
          </cell>
          <cell r="Y197" t="str">
            <v>0.0</v>
          </cell>
          <cell r="Z197">
            <v>1</v>
          </cell>
          <cell r="AA197" t="str">
            <v>00</v>
          </cell>
          <cell r="AC197" t="str">
            <v>X</v>
          </cell>
          <cell r="AD197" t="str">
            <v>100</v>
          </cell>
          <cell r="AE197" t="str">
            <v>11081278586</v>
          </cell>
          <cell r="AF197" t="str">
            <v>02</v>
          </cell>
          <cell r="AG197" t="str">
            <v>19780912</v>
          </cell>
          <cell r="AH197" t="str">
            <v>DT.Adm.Corr.Antiguid</v>
          </cell>
          <cell r="AI197" t="str">
            <v>1</v>
          </cell>
          <cell r="AJ197" t="str">
            <v>ACTIVOS</v>
          </cell>
          <cell r="AK197" t="str">
            <v>AA</v>
          </cell>
          <cell r="AL197" t="str">
            <v>ACTIVO TEMP.INTEIRO</v>
          </cell>
          <cell r="AM197" t="str">
            <v>J100</v>
          </cell>
          <cell r="AN197" t="str">
            <v>EDPOutsourcing Comercial-N</v>
          </cell>
          <cell r="AO197" t="str">
            <v>J128</v>
          </cell>
          <cell r="AP197" t="str">
            <v>EDPOC-Chaves</v>
          </cell>
          <cell r="AQ197" t="str">
            <v>40177460</v>
          </cell>
          <cell r="AR197" t="str">
            <v>70000022</v>
          </cell>
          <cell r="AS197" t="str">
            <v>014.</v>
          </cell>
          <cell r="AT197" t="str">
            <v>TECNICO COMERCIAL</v>
          </cell>
          <cell r="AU197" t="str">
            <v>4</v>
          </cell>
          <cell r="AV197" t="str">
            <v>00040281</v>
          </cell>
          <cell r="AW197" t="str">
            <v>J20424260410</v>
          </cell>
          <cell r="AX197" t="str">
            <v>AN-LJCHV-LOJA CHAVES</v>
          </cell>
          <cell r="AY197" t="str">
            <v>68905109</v>
          </cell>
          <cell r="AZ197" t="str">
            <v>Lj Chaves</v>
          </cell>
          <cell r="BA197" t="str">
            <v>6890</v>
          </cell>
          <cell r="BB197" t="str">
            <v>EDP Outsourcing Comercial</v>
          </cell>
          <cell r="BC197" t="str">
            <v>6890</v>
          </cell>
          <cell r="BD197" t="str">
            <v>6890</v>
          </cell>
          <cell r="BE197" t="str">
            <v>2800</v>
          </cell>
          <cell r="BF197" t="str">
            <v>6890</v>
          </cell>
          <cell r="BG197" t="str">
            <v>EDP Outsourcing Comercial,SA</v>
          </cell>
          <cell r="BH197" t="str">
            <v>1010</v>
          </cell>
          <cell r="BI197">
            <v>1432</v>
          </cell>
          <cell r="BJ197" t="str">
            <v>13</v>
          </cell>
          <cell r="BK197">
            <v>27</v>
          </cell>
          <cell r="BL197">
            <v>272.97000000000003</v>
          </cell>
          <cell r="BM197" t="str">
            <v>NÍVEL 4</v>
          </cell>
          <cell r="BN197" t="str">
            <v>01</v>
          </cell>
          <cell r="BO197" t="str">
            <v>07</v>
          </cell>
          <cell r="BP197" t="str">
            <v>20040101</v>
          </cell>
          <cell r="BQ197" t="str">
            <v>21</v>
          </cell>
          <cell r="BR197" t="str">
            <v>EVOLUCAO AUTOMATICA</v>
          </cell>
          <cell r="BS197" t="str">
            <v>20050101</v>
          </cell>
          <cell r="BW197">
            <v>0</v>
          </cell>
          <cell r="BX197">
            <v>0</v>
          </cell>
          <cell r="BY197">
            <v>0</v>
          </cell>
          <cell r="BZ197">
            <v>0</v>
          </cell>
          <cell r="CA197">
            <v>0</v>
          </cell>
          <cell r="CC197">
            <v>0</v>
          </cell>
          <cell r="CG197">
            <v>0</v>
          </cell>
          <cell r="CK197">
            <v>0</v>
          </cell>
          <cell r="CO197">
            <v>0</v>
          </cell>
          <cell r="CT197">
            <v>0</v>
          </cell>
          <cell r="CU197">
            <v>0</v>
          </cell>
          <cell r="CV197">
            <v>0</v>
          </cell>
          <cell r="CW197">
            <v>0</v>
          </cell>
          <cell r="CX197">
            <v>1</v>
          </cell>
          <cell r="CY197" t="str">
            <v>6010</v>
          </cell>
          <cell r="CZ197">
            <v>39.54</v>
          </cell>
          <cell r="DC197">
            <v>0</v>
          </cell>
          <cell r="DF197">
            <v>0</v>
          </cell>
          <cell r="DI197">
            <v>0</v>
          </cell>
          <cell r="DK197">
            <v>0</v>
          </cell>
          <cell r="DL197">
            <v>0</v>
          </cell>
          <cell r="DN197" t="str">
            <v>11D13</v>
          </cell>
          <cell r="DO197" t="str">
            <v>FixoTInt-"Lojas"2002</v>
          </cell>
          <cell r="DP197">
            <v>9</v>
          </cell>
          <cell r="DQ197">
            <v>100</v>
          </cell>
          <cell r="DR197" t="str">
            <v>PT01</v>
          </cell>
          <cell r="DT197" t="str">
            <v>00330000</v>
          </cell>
          <cell r="DU197" t="str">
            <v>BANCO COMERCIAL PORTUGUES, SA</v>
          </cell>
        </row>
        <row r="198">
          <cell r="A198" t="str">
            <v>315168</v>
          </cell>
          <cell r="B198" t="str">
            <v>Fernanda Maria Soeiro Faria    Oliveira</v>
          </cell>
          <cell r="C198" t="str">
            <v>1989</v>
          </cell>
          <cell r="D198">
            <v>16</v>
          </cell>
          <cell r="E198">
            <v>16</v>
          </cell>
          <cell r="F198" t="str">
            <v>19671202</v>
          </cell>
          <cell r="G198" t="str">
            <v>37</v>
          </cell>
          <cell r="H198" t="str">
            <v>1</v>
          </cell>
          <cell r="I198" t="str">
            <v>Casado</v>
          </cell>
          <cell r="J198" t="str">
            <v>feminino</v>
          </cell>
          <cell r="K198">
            <v>2</v>
          </cell>
          <cell r="L198" t="str">
            <v>Pct Brites Pereira N.13</v>
          </cell>
          <cell r="M198" t="str">
            <v>5400-000</v>
          </cell>
          <cell r="N198" t="str">
            <v>CHAVES</v>
          </cell>
          <cell r="O198" t="str">
            <v>00243383</v>
          </cell>
          <cell r="P198" t="str">
            <v>12.ANO - 1. CURSO</v>
          </cell>
          <cell r="R198" t="str">
            <v>7861808</v>
          </cell>
          <cell r="S198" t="str">
            <v>20000413</v>
          </cell>
          <cell r="T198" t="str">
            <v>LISBOA</v>
          </cell>
          <cell r="U198" t="str">
            <v>9800</v>
          </cell>
          <cell r="V198" t="str">
            <v>SIND TRAB IND ELéCT NORTE</v>
          </cell>
          <cell r="W198" t="str">
            <v>195478045</v>
          </cell>
          <cell r="X198" t="str">
            <v>2437</v>
          </cell>
          <cell r="Y198" t="str">
            <v>0.0</v>
          </cell>
          <cell r="Z198">
            <v>2</v>
          </cell>
          <cell r="AA198" t="str">
            <v>00</v>
          </cell>
          <cell r="AC198" t="str">
            <v>X</v>
          </cell>
          <cell r="AD198" t="str">
            <v>100</v>
          </cell>
          <cell r="AE198" t="str">
            <v>11082083559</v>
          </cell>
          <cell r="AF198" t="str">
            <v>02</v>
          </cell>
          <cell r="AG198" t="str">
            <v>19891114</v>
          </cell>
          <cell r="AH198" t="str">
            <v>DT.Adm.Corr.Antiguid</v>
          </cell>
          <cell r="AI198" t="str">
            <v>1</v>
          </cell>
          <cell r="AJ198" t="str">
            <v>ACTIVOS</v>
          </cell>
          <cell r="AK198" t="str">
            <v>AA</v>
          </cell>
          <cell r="AL198" t="str">
            <v>ACTIVO TEMP.INTEIRO</v>
          </cell>
          <cell r="AM198" t="str">
            <v>J100</v>
          </cell>
          <cell r="AN198" t="str">
            <v>EDPOutsourcing Comercial-N</v>
          </cell>
          <cell r="AO198" t="str">
            <v>J128</v>
          </cell>
          <cell r="AP198" t="str">
            <v>EDPOC-Chaves</v>
          </cell>
          <cell r="AQ198" t="str">
            <v>40177463</v>
          </cell>
          <cell r="AR198" t="str">
            <v>70000060</v>
          </cell>
          <cell r="AS198" t="str">
            <v>025.</v>
          </cell>
          <cell r="AT198" t="str">
            <v>ESCRITURARIO COMERCIAL</v>
          </cell>
          <cell r="AU198" t="str">
            <v>1</v>
          </cell>
          <cell r="AV198" t="str">
            <v>00040281</v>
          </cell>
          <cell r="AW198" t="str">
            <v>J20424260410</v>
          </cell>
          <cell r="AX198" t="str">
            <v>AN-LJCHV-LOJA CHAVES</v>
          </cell>
          <cell r="AY198" t="str">
            <v>68905109</v>
          </cell>
          <cell r="AZ198" t="str">
            <v>Lj Chaves</v>
          </cell>
          <cell r="BA198" t="str">
            <v>6890</v>
          </cell>
          <cell r="BB198" t="str">
            <v>EDP Outsourcing Comercial</v>
          </cell>
          <cell r="BC198" t="str">
            <v>6890</v>
          </cell>
          <cell r="BD198" t="str">
            <v>6890</v>
          </cell>
          <cell r="BE198" t="str">
            <v>2800</v>
          </cell>
          <cell r="BF198" t="str">
            <v>6890</v>
          </cell>
          <cell r="BG198" t="str">
            <v>EDP Outsourcing Comercial,SA</v>
          </cell>
          <cell r="BH198" t="str">
            <v>1010</v>
          </cell>
          <cell r="BI198">
            <v>1160</v>
          </cell>
          <cell r="BJ198" t="str">
            <v>10</v>
          </cell>
          <cell r="BK198">
            <v>16</v>
          </cell>
          <cell r="BL198">
            <v>161.76</v>
          </cell>
          <cell r="BM198" t="str">
            <v>NÍVEL 5</v>
          </cell>
          <cell r="BN198" t="str">
            <v>01</v>
          </cell>
          <cell r="BO198" t="str">
            <v>07</v>
          </cell>
          <cell r="BP198" t="str">
            <v>20040101</v>
          </cell>
          <cell r="BQ198" t="str">
            <v>21</v>
          </cell>
          <cell r="BR198" t="str">
            <v>EVOLUCAO AUTOMATICA</v>
          </cell>
          <cell r="BS198" t="str">
            <v>20050101</v>
          </cell>
          <cell r="BW198">
            <v>0</v>
          </cell>
          <cell r="BX198">
            <v>0</v>
          </cell>
          <cell r="BY198">
            <v>0</v>
          </cell>
          <cell r="BZ198">
            <v>0</v>
          </cell>
          <cell r="CA198">
            <v>0</v>
          </cell>
          <cell r="CC198">
            <v>0</v>
          </cell>
          <cell r="CG198">
            <v>0</v>
          </cell>
          <cell r="CK198">
            <v>0</v>
          </cell>
          <cell r="CO198">
            <v>0</v>
          </cell>
          <cell r="CT198">
            <v>0</v>
          </cell>
          <cell r="CU198">
            <v>0</v>
          </cell>
          <cell r="CV198">
            <v>0</v>
          </cell>
          <cell r="CW198">
            <v>0</v>
          </cell>
          <cell r="CX198">
            <v>1</v>
          </cell>
          <cell r="CY198" t="str">
            <v>6010</v>
          </cell>
          <cell r="CZ198">
            <v>39.54</v>
          </cell>
          <cell r="DC198">
            <v>0</v>
          </cell>
          <cell r="DF198">
            <v>0</v>
          </cell>
          <cell r="DI198">
            <v>0</v>
          </cell>
          <cell r="DK198">
            <v>0</v>
          </cell>
          <cell r="DL198">
            <v>0</v>
          </cell>
          <cell r="DN198" t="str">
            <v>11D13</v>
          </cell>
          <cell r="DO198" t="str">
            <v>FixoTInt-"Lojas"2002</v>
          </cell>
          <cell r="DP198">
            <v>9</v>
          </cell>
          <cell r="DQ198">
            <v>100</v>
          </cell>
          <cell r="DR198" t="str">
            <v>PT01</v>
          </cell>
          <cell r="DT198" t="str">
            <v>00330000</v>
          </cell>
          <cell r="DU198" t="str">
            <v>BANCO COMERCIAL PORTUGUES, SA</v>
          </cell>
        </row>
        <row r="199">
          <cell r="A199" t="str">
            <v>211001</v>
          </cell>
          <cell r="B199" t="str">
            <v>Arnaldo Castanheira Varandas</v>
          </cell>
          <cell r="C199" t="str">
            <v>1981</v>
          </cell>
          <cell r="D199">
            <v>24</v>
          </cell>
          <cell r="E199">
            <v>24</v>
          </cell>
          <cell r="F199" t="str">
            <v>19571106</v>
          </cell>
          <cell r="G199" t="str">
            <v>47</v>
          </cell>
          <cell r="H199" t="str">
            <v>1</v>
          </cell>
          <cell r="I199" t="str">
            <v>Casado</v>
          </cell>
          <cell r="J199" t="str">
            <v>masculino</v>
          </cell>
          <cell r="K199">
            <v>1</v>
          </cell>
          <cell r="L199" t="str">
            <v>Lug do Largo do Jardim</v>
          </cell>
          <cell r="M199" t="str">
            <v>5430-000</v>
          </cell>
          <cell r="N199" t="str">
            <v>VALPAÇOS</v>
          </cell>
          <cell r="O199" t="str">
            <v>00231013</v>
          </cell>
          <cell r="P199" t="str">
            <v>2. CICLO LICEAL</v>
          </cell>
          <cell r="R199" t="str">
            <v>3612281</v>
          </cell>
          <cell r="S199" t="str">
            <v>19891024</v>
          </cell>
          <cell r="T199" t="str">
            <v>LISBOA</v>
          </cell>
          <cell r="U199" t="str">
            <v>9804</v>
          </cell>
          <cell r="V199" t="str">
            <v>SIND ENERGIA - SINERGIA</v>
          </cell>
          <cell r="W199" t="str">
            <v>131580531</v>
          </cell>
          <cell r="X199" t="str">
            <v>2470</v>
          </cell>
          <cell r="Y199" t="str">
            <v>0.0</v>
          </cell>
          <cell r="Z199">
            <v>1</v>
          </cell>
          <cell r="AA199" t="str">
            <v>00</v>
          </cell>
          <cell r="AD199" t="str">
            <v>100</v>
          </cell>
          <cell r="AE199" t="str">
            <v>11218138551</v>
          </cell>
          <cell r="AF199" t="str">
            <v>02</v>
          </cell>
          <cell r="AG199" t="str">
            <v>19810301</v>
          </cell>
          <cell r="AH199" t="str">
            <v>DT.Adm.Corr.Antiguid</v>
          </cell>
          <cell r="AI199" t="str">
            <v>1</v>
          </cell>
          <cell r="AJ199" t="str">
            <v>ACTIVOS</v>
          </cell>
          <cell r="AK199" t="str">
            <v>AA</v>
          </cell>
          <cell r="AL199" t="str">
            <v>ACTIVO TEMP.INTEIRO</v>
          </cell>
          <cell r="AM199" t="str">
            <v>J100</v>
          </cell>
          <cell r="AN199" t="str">
            <v>EDPOutsourcing Comercial-N</v>
          </cell>
          <cell r="AO199" t="str">
            <v>J128</v>
          </cell>
          <cell r="AP199" t="str">
            <v>EDPOC-Chaves</v>
          </cell>
          <cell r="AQ199" t="str">
            <v>40177461</v>
          </cell>
          <cell r="AR199" t="str">
            <v>70000060</v>
          </cell>
          <cell r="AS199" t="str">
            <v>025.</v>
          </cell>
          <cell r="AT199" t="str">
            <v>ESCRITURARIO COMERCIAL</v>
          </cell>
          <cell r="AU199" t="str">
            <v>1</v>
          </cell>
          <cell r="AV199" t="str">
            <v>00040281</v>
          </cell>
          <cell r="AW199" t="str">
            <v>J20424260410</v>
          </cell>
          <cell r="AX199" t="str">
            <v>AN-LJCHV-LOJA CHAVES</v>
          </cell>
          <cell r="AY199" t="str">
            <v>68905109</v>
          </cell>
          <cell r="AZ199" t="str">
            <v>Lj Chaves</v>
          </cell>
          <cell r="BA199" t="str">
            <v>6890</v>
          </cell>
          <cell r="BB199" t="str">
            <v>EDP Outsourcing Comercial</v>
          </cell>
          <cell r="BC199" t="str">
            <v>6890</v>
          </cell>
          <cell r="BD199" t="str">
            <v>6890</v>
          </cell>
          <cell r="BE199" t="str">
            <v>2800</v>
          </cell>
          <cell r="BF199" t="str">
            <v>6890</v>
          </cell>
          <cell r="BG199" t="str">
            <v>EDP Outsourcing Comercial,SA</v>
          </cell>
          <cell r="BH199" t="str">
            <v>1010</v>
          </cell>
          <cell r="BI199">
            <v>1160</v>
          </cell>
          <cell r="BJ199" t="str">
            <v>10</v>
          </cell>
          <cell r="BK199">
            <v>24</v>
          </cell>
          <cell r="BL199">
            <v>242.64</v>
          </cell>
          <cell r="BM199" t="str">
            <v>NÍVEL 5</v>
          </cell>
          <cell r="BN199" t="str">
            <v>01</v>
          </cell>
          <cell r="BO199" t="str">
            <v>07</v>
          </cell>
          <cell r="BP199" t="str">
            <v>20040101</v>
          </cell>
          <cell r="BQ199" t="str">
            <v>21</v>
          </cell>
          <cell r="BR199" t="str">
            <v>EVOLUCAO AUTOMATICA</v>
          </cell>
          <cell r="BS199" t="str">
            <v>20050101</v>
          </cell>
          <cell r="BW199">
            <v>0</v>
          </cell>
          <cell r="BX199">
            <v>0</v>
          </cell>
          <cell r="BY199">
            <v>0</v>
          </cell>
          <cell r="BZ199">
            <v>0</v>
          </cell>
          <cell r="CA199">
            <v>0</v>
          </cell>
          <cell r="CC199">
            <v>0</v>
          </cell>
          <cell r="CG199">
            <v>0</v>
          </cell>
          <cell r="CK199">
            <v>0</v>
          </cell>
          <cell r="CO199">
            <v>0</v>
          </cell>
          <cell r="CT199">
            <v>0</v>
          </cell>
          <cell r="CU199">
            <v>0</v>
          </cell>
          <cell r="CV199">
            <v>0</v>
          </cell>
          <cell r="CW199">
            <v>0</v>
          </cell>
          <cell r="CX199">
            <v>1</v>
          </cell>
          <cell r="CY199" t="str">
            <v>6010</v>
          </cell>
          <cell r="CZ199">
            <v>39.54</v>
          </cell>
          <cell r="DC199">
            <v>0</v>
          </cell>
          <cell r="DF199">
            <v>0</v>
          </cell>
          <cell r="DI199">
            <v>0</v>
          </cell>
          <cell r="DK199">
            <v>0</v>
          </cell>
          <cell r="DL199">
            <v>0</v>
          </cell>
          <cell r="DN199" t="str">
            <v>11D13</v>
          </cell>
          <cell r="DO199" t="str">
            <v>FixoTInt-"Lojas"2002</v>
          </cell>
          <cell r="DP199">
            <v>9</v>
          </cell>
          <cell r="DQ199">
            <v>100</v>
          </cell>
          <cell r="DR199" t="str">
            <v>PT01</v>
          </cell>
          <cell r="DT199" t="str">
            <v>00070662</v>
          </cell>
          <cell r="DU199" t="str">
            <v>BANCO ESPIRITO SANTO, SA</v>
          </cell>
        </row>
        <row r="200">
          <cell r="A200" t="str">
            <v>251844</v>
          </cell>
          <cell r="B200" t="str">
            <v>Elvira Margarida Mendes H. Xavier</v>
          </cell>
          <cell r="C200" t="str">
            <v>1969</v>
          </cell>
          <cell r="D200">
            <v>36</v>
          </cell>
          <cell r="E200">
            <v>36</v>
          </cell>
          <cell r="F200" t="str">
            <v>19550801</v>
          </cell>
          <cell r="G200" t="str">
            <v>49</v>
          </cell>
          <cell r="H200" t="str">
            <v>1</v>
          </cell>
          <cell r="I200" t="str">
            <v>Casado</v>
          </cell>
          <cell r="J200" t="str">
            <v>feminino</v>
          </cell>
          <cell r="K200">
            <v>2</v>
          </cell>
          <cell r="L200" t="str">
            <v>Alto Portela, 40 Paradela de Veiga       S. Pedro Agos</v>
          </cell>
          <cell r="M200" t="str">
            <v>5400-000</v>
          </cell>
          <cell r="N200" t="str">
            <v>CHAVES</v>
          </cell>
          <cell r="O200" t="str">
            <v>00110024</v>
          </cell>
          <cell r="P200" t="str">
            <v>CICLO ELEMENTAR (4.CLASSE)</v>
          </cell>
          <cell r="R200" t="str">
            <v>6047914</v>
          </cell>
          <cell r="S200" t="str">
            <v>19990513</v>
          </cell>
          <cell r="T200" t="str">
            <v>VILA REA</v>
          </cell>
          <cell r="U200" t="str">
            <v>9804</v>
          </cell>
          <cell r="V200" t="str">
            <v>SIND ENERGIA - SINERGIA</v>
          </cell>
          <cell r="W200" t="str">
            <v>106010484</v>
          </cell>
          <cell r="X200" t="str">
            <v>2380</v>
          </cell>
          <cell r="Y200" t="str">
            <v>0.0</v>
          </cell>
          <cell r="Z200">
            <v>2</v>
          </cell>
          <cell r="AA200" t="str">
            <v>00</v>
          </cell>
          <cell r="AC200" t="str">
            <v>X</v>
          </cell>
          <cell r="AD200" t="str">
            <v>100</v>
          </cell>
          <cell r="AE200" t="str">
            <v>11163987154</v>
          </cell>
          <cell r="AF200" t="str">
            <v>02</v>
          </cell>
          <cell r="AG200" t="str">
            <v>19691001</v>
          </cell>
          <cell r="AH200" t="str">
            <v>DT.Adm.Corr.Antiguid</v>
          </cell>
          <cell r="AI200" t="str">
            <v>1</v>
          </cell>
          <cell r="AJ200" t="str">
            <v>ACTIVOS</v>
          </cell>
          <cell r="AK200" t="str">
            <v>AA</v>
          </cell>
          <cell r="AL200" t="str">
            <v>ACTIVO TEMP.INTEIRO</v>
          </cell>
          <cell r="AM200" t="str">
            <v>J100</v>
          </cell>
          <cell r="AN200" t="str">
            <v>EDPOutsourcing Comercial-N</v>
          </cell>
          <cell r="AO200" t="str">
            <v>J128</v>
          </cell>
          <cell r="AP200" t="str">
            <v>EDPOC-Chaves</v>
          </cell>
          <cell r="AQ200" t="str">
            <v>40177462</v>
          </cell>
          <cell r="AR200" t="str">
            <v>70000060</v>
          </cell>
          <cell r="AS200" t="str">
            <v>025.</v>
          </cell>
          <cell r="AT200" t="str">
            <v>ESCRITURARIO COMERCIAL</v>
          </cell>
          <cell r="AU200" t="str">
            <v>1</v>
          </cell>
          <cell r="AV200" t="str">
            <v>00040281</v>
          </cell>
          <cell r="AW200" t="str">
            <v>J20424260410</v>
          </cell>
          <cell r="AX200" t="str">
            <v>AN-LJCHV-LOJA CHAVES</v>
          </cell>
          <cell r="AY200" t="str">
            <v>68905109</v>
          </cell>
          <cell r="AZ200" t="str">
            <v>Lj Chaves</v>
          </cell>
          <cell r="BA200" t="str">
            <v>6890</v>
          </cell>
          <cell r="BB200" t="str">
            <v>EDP Outsourcing Comercial</v>
          </cell>
          <cell r="BC200" t="str">
            <v>6890</v>
          </cell>
          <cell r="BD200" t="str">
            <v>6890</v>
          </cell>
          <cell r="BE200" t="str">
            <v>2800</v>
          </cell>
          <cell r="BF200" t="str">
            <v>6890</v>
          </cell>
          <cell r="BG200" t="str">
            <v>EDP Outsourcing Comercial,SA</v>
          </cell>
          <cell r="BH200" t="str">
            <v>1010</v>
          </cell>
          <cell r="BI200">
            <v>1339</v>
          </cell>
          <cell r="BJ200" t="str">
            <v>12</v>
          </cell>
          <cell r="BK200">
            <v>36</v>
          </cell>
          <cell r="BL200">
            <v>363.96</v>
          </cell>
          <cell r="BM200" t="str">
            <v>NÍVEL 5</v>
          </cell>
          <cell r="BN200" t="str">
            <v>00</v>
          </cell>
          <cell r="BO200" t="str">
            <v>09</v>
          </cell>
          <cell r="BP200" t="str">
            <v>20050101</v>
          </cell>
          <cell r="BQ200" t="str">
            <v>21</v>
          </cell>
          <cell r="BR200" t="str">
            <v>EVOLUCAO AUTOMATICA</v>
          </cell>
          <cell r="BS200" t="str">
            <v>20050101</v>
          </cell>
          <cell r="BW200">
            <v>0</v>
          </cell>
          <cell r="BX200">
            <v>0</v>
          </cell>
          <cell r="BY200">
            <v>0</v>
          </cell>
          <cell r="BZ200">
            <v>0</v>
          </cell>
          <cell r="CA200">
            <v>0</v>
          </cell>
          <cell r="CC200">
            <v>0</v>
          </cell>
          <cell r="CG200">
            <v>0</v>
          </cell>
          <cell r="CK200">
            <v>0</v>
          </cell>
          <cell r="CO200">
            <v>0</v>
          </cell>
          <cell r="CT200">
            <v>0</v>
          </cell>
          <cell r="CU200">
            <v>0</v>
          </cell>
          <cell r="CV200">
            <v>0</v>
          </cell>
          <cell r="CW200">
            <v>0</v>
          </cell>
          <cell r="CX200">
            <v>1</v>
          </cell>
          <cell r="CY200" t="str">
            <v>6010</v>
          </cell>
          <cell r="CZ200">
            <v>39.54</v>
          </cell>
          <cell r="DC200">
            <v>0</v>
          </cell>
          <cell r="DF200">
            <v>0</v>
          </cell>
          <cell r="DI200">
            <v>0</v>
          </cell>
          <cell r="DK200">
            <v>0</v>
          </cell>
          <cell r="DL200">
            <v>0</v>
          </cell>
          <cell r="DN200" t="str">
            <v>11D13</v>
          </cell>
          <cell r="DO200" t="str">
            <v>FixoTInt-"Lojas"2002</v>
          </cell>
          <cell r="DP200">
            <v>9</v>
          </cell>
          <cell r="DQ200">
            <v>100</v>
          </cell>
          <cell r="DR200" t="str">
            <v>PT01</v>
          </cell>
          <cell r="DT200" t="str">
            <v>00350168</v>
          </cell>
          <cell r="DU200" t="str">
            <v>CAIXA GERAL DE DEPOSITOS, SA</v>
          </cell>
        </row>
        <row r="201">
          <cell r="A201" t="str">
            <v>215252</v>
          </cell>
          <cell r="B201" t="str">
            <v>Norberto Carrilho Gomes</v>
          </cell>
          <cell r="C201" t="str">
            <v>1981</v>
          </cell>
          <cell r="D201">
            <v>24</v>
          </cell>
          <cell r="E201">
            <v>24</v>
          </cell>
          <cell r="F201" t="str">
            <v>19510922</v>
          </cell>
          <cell r="G201" t="str">
            <v>53</v>
          </cell>
          <cell r="H201" t="str">
            <v>1</v>
          </cell>
          <cell r="I201" t="str">
            <v>Casado</v>
          </cell>
          <cell r="J201" t="str">
            <v>masculino</v>
          </cell>
          <cell r="K201">
            <v>2</v>
          </cell>
          <cell r="L201" t="str">
            <v>R da Batoca, Nº. 9                      Adoufe</v>
          </cell>
          <cell r="M201" t="str">
            <v>5000-027</v>
          </cell>
          <cell r="N201" t="str">
            <v>ADOUFE</v>
          </cell>
          <cell r="O201" t="str">
            <v>00743301</v>
          </cell>
          <cell r="P201" t="str">
            <v>E.ELECTROTECNICA COMPUTADORES</v>
          </cell>
          <cell r="R201" t="str">
            <v>1557637</v>
          </cell>
          <cell r="S201" t="str">
            <v>19920826</v>
          </cell>
          <cell r="T201" t="str">
            <v>LISBOA</v>
          </cell>
          <cell r="W201" t="str">
            <v>104669748</v>
          </cell>
          <cell r="X201" t="str">
            <v>2496</v>
          </cell>
          <cell r="Y201" t="str">
            <v>0.0</v>
          </cell>
          <cell r="Z201">
            <v>2</v>
          </cell>
          <cell r="AA201" t="str">
            <v>00</v>
          </cell>
          <cell r="AD201" t="str">
            <v>100</v>
          </cell>
          <cell r="AE201" t="str">
            <v>11215721239</v>
          </cell>
          <cell r="AF201" t="str">
            <v>02</v>
          </cell>
          <cell r="AG201" t="str">
            <v>19810901</v>
          </cell>
          <cell r="AH201" t="str">
            <v>DT.Adm.Corr.Antiguid</v>
          </cell>
          <cell r="AI201" t="str">
            <v>1</v>
          </cell>
          <cell r="AJ201" t="str">
            <v>ACTIVOS</v>
          </cell>
          <cell r="AK201" t="str">
            <v>AA</v>
          </cell>
          <cell r="AL201" t="str">
            <v>ACTIVO TEMP.INTEIRO</v>
          </cell>
          <cell r="AM201" t="str">
            <v>J100</v>
          </cell>
          <cell r="AN201" t="str">
            <v>EDPOutsourcing Comercial-N</v>
          </cell>
          <cell r="AO201" t="str">
            <v>J129</v>
          </cell>
          <cell r="AP201" t="str">
            <v>EDPOC-VRL RSI</v>
          </cell>
          <cell r="AQ201" t="str">
            <v>40177204</v>
          </cell>
          <cell r="AR201" t="str">
            <v>70000607</v>
          </cell>
          <cell r="AS201" t="str">
            <v>92L2</v>
          </cell>
          <cell r="AT201" t="str">
            <v>CHEFE DEPARTAMENTO</v>
          </cell>
          <cell r="AU201" t="str">
            <v>4</v>
          </cell>
          <cell r="AV201" t="str">
            <v>00040510</v>
          </cell>
          <cell r="AW201" t="str">
            <v>J20420000210</v>
          </cell>
          <cell r="AX201" t="str">
            <v>AN-AP-APOIO</v>
          </cell>
          <cell r="AY201" t="str">
            <v>68905010</v>
          </cell>
          <cell r="AZ201" t="str">
            <v>Dep Comercial Norte</v>
          </cell>
          <cell r="BA201" t="str">
            <v>6890</v>
          </cell>
          <cell r="BB201" t="str">
            <v>EDP Outsourcing Comercial</v>
          </cell>
          <cell r="BC201" t="str">
            <v>6890</v>
          </cell>
          <cell r="BD201" t="str">
            <v>6890</v>
          </cell>
          <cell r="BE201" t="str">
            <v>2800</v>
          </cell>
          <cell r="BF201" t="str">
            <v>6890</v>
          </cell>
          <cell r="BG201" t="str">
            <v>EDP Outsourcing Comercial,SA</v>
          </cell>
          <cell r="BH201" t="str">
            <v>1010</v>
          </cell>
          <cell r="BI201">
            <v>2659</v>
          </cell>
          <cell r="BJ201" t="str">
            <v>M</v>
          </cell>
          <cell r="BK201">
            <v>24</v>
          </cell>
          <cell r="BL201">
            <v>242.64</v>
          </cell>
          <cell r="BM201" t="str">
            <v>LIC 2</v>
          </cell>
          <cell r="BN201" t="str">
            <v>00</v>
          </cell>
          <cell r="BO201" t="str">
            <v>M</v>
          </cell>
          <cell r="BP201" t="str">
            <v>20040110</v>
          </cell>
          <cell r="BQ201" t="str">
            <v>22</v>
          </cell>
          <cell r="BR201" t="str">
            <v>ACELERACAO DE CARREIRA</v>
          </cell>
          <cell r="BS201" t="str">
            <v>20050101</v>
          </cell>
          <cell r="BU201" t="str">
            <v>C DEP D2</v>
          </cell>
          <cell r="BV201" t="str">
            <v>N</v>
          </cell>
          <cell r="BW201">
            <v>146</v>
          </cell>
          <cell r="BX201">
            <v>21</v>
          </cell>
          <cell r="BY201">
            <v>640</v>
          </cell>
          <cell r="BZ201">
            <v>0</v>
          </cell>
          <cell r="CA201">
            <v>0</v>
          </cell>
          <cell r="CC201">
            <v>0</v>
          </cell>
          <cell r="CG201">
            <v>0</v>
          </cell>
          <cell r="CK201">
            <v>0</v>
          </cell>
          <cell r="CO201">
            <v>0</v>
          </cell>
          <cell r="CT201">
            <v>0</v>
          </cell>
          <cell r="CU201">
            <v>0</v>
          </cell>
          <cell r="CV201">
            <v>0</v>
          </cell>
          <cell r="CW201">
            <v>0</v>
          </cell>
          <cell r="CX201">
            <v>0</v>
          </cell>
          <cell r="CZ201">
            <v>0</v>
          </cell>
          <cell r="DC201">
            <v>0</v>
          </cell>
          <cell r="DF201">
            <v>0</v>
          </cell>
          <cell r="DI201">
            <v>0</v>
          </cell>
          <cell r="DK201">
            <v>0</v>
          </cell>
          <cell r="DL201">
            <v>0</v>
          </cell>
          <cell r="DN201" t="str">
            <v>50001</v>
          </cell>
          <cell r="DO201" t="str">
            <v>IHT_TEMPO INTEIRO</v>
          </cell>
          <cell r="DP201">
            <v>2</v>
          </cell>
          <cell r="DQ201">
            <v>100</v>
          </cell>
          <cell r="DR201" t="str">
            <v>PT01</v>
          </cell>
          <cell r="DT201" t="str">
            <v>00360055</v>
          </cell>
          <cell r="DU201" t="str">
            <v>CAIXA ECONOMICA MONTEPIO GERAL</v>
          </cell>
        </row>
        <row r="202">
          <cell r="A202" t="str">
            <v>164593</v>
          </cell>
          <cell r="B202" t="str">
            <v>Maria Manuela Teixeira Pereira Almeida</v>
          </cell>
          <cell r="C202" t="str">
            <v>1979</v>
          </cell>
          <cell r="D202">
            <v>26</v>
          </cell>
          <cell r="E202">
            <v>26</v>
          </cell>
          <cell r="F202" t="str">
            <v>19561225</v>
          </cell>
          <cell r="G202" t="str">
            <v>48</v>
          </cell>
          <cell r="H202" t="str">
            <v>1</v>
          </cell>
          <cell r="I202" t="str">
            <v>Casado</v>
          </cell>
          <cell r="J202" t="str">
            <v>feminino</v>
          </cell>
          <cell r="K202">
            <v>2</v>
          </cell>
          <cell r="L202" t="str">
            <v>Rua do Espadanal Lt 26</v>
          </cell>
          <cell r="M202" t="str">
            <v>5000-410</v>
          </cell>
          <cell r="N202" t="str">
            <v>VILA REAL</v>
          </cell>
          <cell r="O202" t="str">
            <v>00231023</v>
          </cell>
          <cell r="P202" t="str">
            <v>CURSO GERAL DOS LICEUS</v>
          </cell>
          <cell r="R202" t="str">
            <v>5843712</v>
          </cell>
          <cell r="S202" t="str">
            <v>19991110</v>
          </cell>
          <cell r="T202" t="str">
            <v>VILA REA</v>
          </cell>
          <cell r="U202" t="str">
            <v>9800</v>
          </cell>
          <cell r="V202" t="str">
            <v>SIND TRAB IND ELéCT NORTE</v>
          </cell>
          <cell r="W202" t="str">
            <v>156806657</v>
          </cell>
          <cell r="X202" t="str">
            <v>2496</v>
          </cell>
          <cell r="Y202" t="str">
            <v>0.0</v>
          </cell>
          <cell r="Z202">
            <v>2</v>
          </cell>
          <cell r="AA202" t="str">
            <v>00</v>
          </cell>
          <cell r="AC202" t="str">
            <v>X</v>
          </cell>
          <cell r="AD202" t="str">
            <v>100</v>
          </cell>
          <cell r="AE202" t="str">
            <v>11267776288</v>
          </cell>
          <cell r="AF202" t="str">
            <v>02</v>
          </cell>
          <cell r="AG202" t="str">
            <v>19790409</v>
          </cell>
          <cell r="AH202" t="str">
            <v>DT.Adm.Corr.Antiguid</v>
          </cell>
          <cell r="AI202" t="str">
            <v>1</v>
          </cell>
          <cell r="AJ202" t="str">
            <v>ACTIVOS</v>
          </cell>
          <cell r="AK202" t="str">
            <v>AA</v>
          </cell>
          <cell r="AL202" t="str">
            <v>ACTIVO TEMP.INTEIRO</v>
          </cell>
          <cell r="AM202" t="str">
            <v>J100</v>
          </cell>
          <cell r="AN202" t="str">
            <v>EDPOutsourcing Comercial-N</v>
          </cell>
          <cell r="AO202" t="str">
            <v>J129</v>
          </cell>
          <cell r="AP202" t="str">
            <v>EDPOC-VRL RSI</v>
          </cell>
          <cell r="AQ202" t="str">
            <v>40176791</v>
          </cell>
          <cell r="AR202" t="str">
            <v>70000022</v>
          </cell>
          <cell r="AS202" t="str">
            <v>014.</v>
          </cell>
          <cell r="AT202" t="str">
            <v>TECNICO COMERCIAL</v>
          </cell>
          <cell r="AU202" t="str">
            <v>4</v>
          </cell>
          <cell r="AV202" t="str">
            <v>00040167</v>
          </cell>
          <cell r="AW202" t="str">
            <v>J20420000610</v>
          </cell>
          <cell r="AX202" t="str">
            <v>AN-LE-LOJAS E EQUIPAS</v>
          </cell>
          <cell r="AY202" t="str">
            <v>68905012</v>
          </cell>
          <cell r="AZ202" t="str">
            <v>Apoio à Rede Norte</v>
          </cell>
          <cell r="BA202" t="str">
            <v>6890</v>
          </cell>
          <cell r="BB202" t="str">
            <v>EDP Outsourcing Comercial</v>
          </cell>
          <cell r="BC202" t="str">
            <v>6890</v>
          </cell>
          <cell r="BD202" t="str">
            <v>6890</v>
          </cell>
          <cell r="BE202" t="str">
            <v>2800</v>
          </cell>
          <cell r="BF202" t="str">
            <v>6890</v>
          </cell>
          <cell r="BG202" t="str">
            <v>EDP Outsourcing Comercial,SA</v>
          </cell>
          <cell r="BH202" t="str">
            <v>1010</v>
          </cell>
          <cell r="BI202">
            <v>1520</v>
          </cell>
          <cell r="BJ202" t="str">
            <v>14</v>
          </cell>
          <cell r="BK202">
            <v>26</v>
          </cell>
          <cell r="BL202">
            <v>262.86</v>
          </cell>
          <cell r="BM202" t="str">
            <v>NÍVEL 4</v>
          </cell>
          <cell r="BN202" t="str">
            <v>01</v>
          </cell>
          <cell r="BO202" t="str">
            <v>08</v>
          </cell>
          <cell r="BP202" t="str">
            <v>20040101</v>
          </cell>
          <cell r="BQ202" t="str">
            <v>21</v>
          </cell>
          <cell r="BR202" t="str">
            <v>EVOLUCAO AUTOMATICA</v>
          </cell>
          <cell r="BS202" t="str">
            <v>20050101</v>
          </cell>
          <cell r="BW202">
            <v>0</v>
          </cell>
          <cell r="BX202">
            <v>0</v>
          </cell>
          <cell r="BY202">
            <v>0</v>
          </cell>
          <cell r="BZ202">
            <v>0</v>
          </cell>
          <cell r="CA202">
            <v>0</v>
          </cell>
          <cell r="CC202">
            <v>0</v>
          </cell>
          <cell r="CG202">
            <v>0</v>
          </cell>
          <cell r="CK202">
            <v>0</v>
          </cell>
          <cell r="CO202">
            <v>0</v>
          </cell>
          <cell r="CT202">
            <v>0</v>
          </cell>
          <cell r="CU202">
            <v>0</v>
          </cell>
          <cell r="CV202">
            <v>0</v>
          </cell>
          <cell r="CW202">
            <v>0</v>
          </cell>
          <cell r="CX202">
            <v>0</v>
          </cell>
          <cell r="CZ202">
            <v>0</v>
          </cell>
          <cell r="DC202">
            <v>0</v>
          </cell>
          <cell r="DF202">
            <v>0</v>
          </cell>
          <cell r="DI202">
            <v>0</v>
          </cell>
          <cell r="DK202">
            <v>0</v>
          </cell>
          <cell r="DL202">
            <v>0</v>
          </cell>
          <cell r="DN202" t="str">
            <v>21D11</v>
          </cell>
          <cell r="DO202" t="str">
            <v>Flex.T.Int."Escrit"</v>
          </cell>
          <cell r="DP202">
            <v>2</v>
          </cell>
          <cell r="DQ202">
            <v>100</v>
          </cell>
          <cell r="DR202" t="str">
            <v>PT01</v>
          </cell>
          <cell r="DT202" t="str">
            <v>00350079</v>
          </cell>
          <cell r="DU202" t="str">
            <v>CAIXA GERAL DE DEPOSITOS, SA</v>
          </cell>
        </row>
        <row r="203">
          <cell r="A203" t="str">
            <v>291331</v>
          </cell>
          <cell r="B203" t="str">
            <v>Maria Helena Lopes Pereira Alves</v>
          </cell>
          <cell r="C203" t="str">
            <v>1983</v>
          </cell>
          <cell r="D203">
            <v>22</v>
          </cell>
          <cell r="E203">
            <v>22</v>
          </cell>
          <cell r="F203" t="str">
            <v>19590210</v>
          </cell>
          <cell r="G203" t="str">
            <v>46</v>
          </cell>
          <cell r="H203" t="str">
            <v>1</v>
          </cell>
          <cell r="I203" t="str">
            <v>Casado</v>
          </cell>
          <cell r="J203" t="str">
            <v>feminino</v>
          </cell>
          <cell r="K203">
            <v>2</v>
          </cell>
          <cell r="L203" t="str">
            <v>Ferreirinho</v>
          </cell>
          <cell r="M203" t="str">
            <v>5450-283</v>
          </cell>
          <cell r="N203" t="str">
            <v>TELÕES VPA</v>
          </cell>
          <cell r="O203" t="str">
            <v>00231023</v>
          </cell>
          <cell r="P203" t="str">
            <v>CURSO GERAL DOS LICEUS</v>
          </cell>
          <cell r="R203" t="str">
            <v>6686544</v>
          </cell>
          <cell r="S203" t="str">
            <v>20000419</v>
          </cell>
          <cell r="T203" t="str">
            <v>VILA REA</v>
          </cell>
          <cell r="U203" t="str">
            <v>9805</v>
          </cell>
          <cell r="V203" t="str">
            <v>SD INDEP SECTOR ENERGéTIC</v>
          </cell>
          <cell r="W203" t="str">
            <v>134581202</v>
          </cell>
          <cell r="X203" t="str">
            <v>2488</v>
          </cell>
          <cell r="Y203" t="str">
            <v>0.0</v>
          </cell>
          <cell r="Z203">
            <v>2</v>
          </cell>
          <cell r="AA203" t="str">
            <v>00</v>
          </cell>
          <cell r="AD203" t="str">
            <v>100</v>
          </cell>
          <cell r="AE203" t="str">
            <v>11081279507</v>
          </cell>
          <cell r="AF203" t="str">
            <v>02</v>
          </cell>
          <cell r="AG203" t="str">
            <v>19830403</v>
          </cell>
          <cell r="AH203" t="str">
            <v>DT.Adm.Corr.Antiguid</v>
          </cell>
          <cell r="AI203" t="str">
            <v>1</v>
          </cell>
          <cell r="AJ203" t="str">
            <v>ACTIVOS</v>
          </cell>
          <cell r="AK203" t="str">
            <v>AA</v>
          </cell>
          <cell r="AL203" t="str">
            <v>ACTIVO TEMP.INTEIRO</v>
          </cell>
          <cell r="AM203" t="str">
            <v>J100</v>
          </cell>
          <cell r="AN203" t="str">
            <v>EDPOutsourcing Comercial-N</v>
          </cell>
          <cell r="AO203" t="str">
            <v>J129</v>
          </cell>
          <cell r="AP203" t="str">
            <v>EDPOC-VRL RSI</v>
          </cell>
          <cell r="AQ203" t="str">
            <v>40176902</v>
          </cell>
          <cell r="AR203" t="str">
            <v>70000060</v>
          </cell>
          <cell r="AS203" t="str">
            <v>025.</v>
          </cell>
          <cell r="AT203" t="str">
            <v>ESCRITURARIO COMERCIAL</v>
          </cell>
          <cell r="AU203" t="str">
            <v>4</v>
          </cell>
          <cell r="AV203" t="str">
            <v>00040167</v>
          </cell>
          <cell r="AW203" t="str">
            <v>J20420000610</v>
          </cell>
          <cell r="AX203" t="str">
            <v>AN-LE-LOJAS E EQUIPAS</v>
          </cell>
          <cell r="AY203" t="str">
            <v>68905012</v>
          </cell>
          <cell r="AZ203" t="str">
            <v>Apoio à Rede Norte</v>
          </cell>
          <cell r="BA203" t="str">
            <v>6890</v>
          </cell>
          <cell r="BB203" t="str">
            <v>EDP Outsourcing Comercial</v>
          </cell>
          <cell r="BC203" t="str">
            <v>6890</v>
          </cell>
          <cell r="BD203" t="str">
            <v>6890</v>
          </cell>
          <cell r="BE203" t="str">
            <v>2800</v>
          </cell>
          <cell r="BF203" t="str">
            <v>6890</v>
          </cell>
          <cell r="BG203" t="str">
            <v>EDP Outsourcing Comercial,SA</v>
          </cell>
          <cell r="BH203" t="str">
            <v>1010</v>
          </cell>
          <cell r="BI203">
            <v>1160</v>
          </cell>
          <cell r="BJ203" t="str">
            <v>10</v>
          </cell>
          <cell r="BK203">
            <v>22</v>
          </cell>
          <cell r="BL203">
            <v>222.42</v>
          </cell>
          <cell r="BM203" t="str">
            <v>NÍVEL 5</v>
          </cell>
          <cell r="BN203" t="str">
            <v>02</v>
          </cell>
          <cell r="BO203" t="str">
            <v>07</v>
          </cell>
          <cell r="BP203" t="str">
            <v>20030101</v>
          </cell>
          <cell r="BQ203" t="str">
            <v>21</v>
          </cell>
          <cell r="BR203" t="str">
            <v>EVOLUCAO AUTOMATICA</v>
          </cell>
          <cell r="BS203" t="str">
            <v>20050101</v>
          </cell>
          <cell r="BW203">
            <v>0</v>
          </cell>
          <cell r="BX203">
            <v>0</v>
          </cell>
          <cell r="BY203">
            <v>0</v>
          </cell>
          <cell r="BZ203">
            <v>0</v>
          </cell>
          <cell r="CA203">
            <v>0</v>
          </cell>
          <cell r="CC203">
            <v>0</v>
          </cell>
          <cell r="CG203">
            <v>0</v>
          </cell>
          <cell r="CK203">
            <v>0</v>
          </cell>
          <cell r="CO203">
            <v>0</v>
          </cell>
          <cell r="CT203">
            <v>0</v>
          </cell>
          <cell r="CU203">
            <v>0</v>
          </cell>
          <cell r="CV203">
            <v>0</v>
          </cell>
          <cell r="CW203">
            <v>0</v>
          </cell>
          <cell r="CX203">
            <v>0</v>
          </cell>
          <cell r="CZ203">
            <v>0</v>
          </cell>
          <cell r="DC203">
            <v>0</v>
          </cell>
          <cell r="DF203">
            <v>0</v>
          </cell>
          <cell r="DI203">
            <v>0</v>
          </cell>
          <cell r="DK203">
            <v>0</v>
          </cell>
          <cell r="DL203">
            <v>0</v>
          </cell>
          <cell r="DN203" t="str">
            <v>21D11</v>
          </cell>
          <cell r="DO203" t="str">
            <v>Flex.T.Int."Escrit"</v>
          </cell>
          <cell r="DP203">
            <v>2</v>
          </cell>
          <cell r="DQ203">
            <v>100</v>
          </cell>
          <cell r="DR203" t="str">
            <v>PT01</v>
          </cell>
          <cell r="DT203" t="str">
            <v>00460151</v>
          </cell>
          <cell r="DU203" t="str">
            <v>BNC-BANCO NACIONAL DE CREDITO</v>
          </cell>
        </row>
        <row r="204">
          <cell r="A204" t="str">
            <v>150894</v>
          </cell>
          <cell r="B204" t="str">
            <v>Manuel Goncalves Teixeira Campos</v>
          </cell>
          <cell r="C204" t="str">
            <v>1977</v>
          </cell>
          <cell r="D204">
            <v>28</v>
          </cell>
          <cell r="E204">
            <v>28</v>
          </cell>
          <cell r="F204" t="str">
            <v>19600515</v>
          </cell>
          <cell r="G204" t="str">
            <v>45</v>
          </cell>
          <cell r="H204" t="str">
            <v>1</v>
          </cell>
          <cell r="I204" t="str">
            <v>Casado</v>
          </cell>
          <cell r="J204" t="str">
            <v>masculino</v>
          </cell>
          <cell r="K204">
            <v>1</v>
          </cell>
          <cell r="L204" t="str">
            <v>Moimentinha</v>
          </cell>
          <cell r="M204" t="str">
            <v>5100-456</v>
          </cell>
          <cell r="N204" t="str">
            <v>CEPÕES LMG</v>
          </cell>
          <cell r="O204" t="str">
            <v>00123032</v>
          </cell>
          <cell r="P204" t="str">
            <v>CICLO PREP. ENSINO SECUNDARIO</v>
          </cell>
          <cell r="R204" t="str">
            <v>6283508</v>
          </cell>
          <cell r="S204" t="str">
            <v>20000204</v>
          </cell>
          <cell r="T204" t="str">
            <v>LISBOA</v>
          </cell>
          <cell r="U204" t="str">
            <v>9806</v>
          </cell>
          <cell r="V204" t="str">
            <v>ASOSI-ASS.S.TRAB.S.EN.TEL</v>
          </cell>
          <cell r="W204" t="str">
            <v>103976132</v>
          </cell>
          <cell r="X204" t="str">
            <v>2542</v>
          </cell>
          <cell r="Y204" t="str">
            <v>0.0</v>
          </cell>
          <cell r="Z204">
            <v>1</v>
          </cell>
          <cell r="AA204" t="str">
            <v>00</v>
          </cell>
          <cell r="AC204" t="str">
            <v>X</v>
          </cell>
          <cell r="AD204" t="str">
            <v>100</v>
          </cell>
          <cell r="AE204" t="str">
            <v>11180363882</v>
          </cell>
          <cell r="AF204" t="str">
            <v>02</v>
          </cell>
          <cell r="AG204" t="str">
            <v>19770701</v>
          </cell>
          <cell r="AH204" t="str">
            <v>DT.Adm.Corr.Antiguid</v>
          </cell>
          <cell r="AI204" t="str">
            <v>1</v>
          </cell>
          <cell r="AJ204" t="str">
            <v>ACTIVOS</v>
          </cell>
          <cell r="AK204" t="str">
            <v>AA</v>
          </cell>
          <cell r="AL204" t="str">
            <v>ACTIVO TEMP.INTEIRO</v>
          </cell>
          <cell r="AM204" t="str">
            <v>J100</v>
          </cell>
          <cell r="AN204" t="str">
            <v>EDPOutsourcing Comercial-N</v>
          </cell>
          <cell r="AO204" t="str">
            <v>J129</v>
          </cell>
          <cell r="AP204" t="str">
            <v>EDPOC-VRL RSI</v>
          </cell>
          <cell r="AQ204" t="str">
            <v>40177344</v>
          </cell>
          <cell r="AR204" t="str">
            <v>70000060</v>
          </cell>
          <cell r="AS204" t="str">
            <v>025.</v>
          </cell>
          <cell r="AT204" t="str">
            <v>ESCRITURARIO COMERCIAL</v>
          </cell>
          <cell r="AU204" t="str">
            <v>1</v>
          </cell>
          <cell r="AV204" t="str">
            <v>00040167</v>
          </cell>
          <cell r="AW204" t="str">
            <v>J20420000610</v>
          </cell>
          <cell r="AX204" t="str">
            <v>AN-LE-LOJAS E EQUIPAS</v>
          </cell>
          <cell r="AY204" t="str">
            <v>68905012</v>
          </cell>
          <cell r="AZ204" t="str">
            <v>Apoio à Rede Norte</v>
          </cell>
          <cell r="BA204" t="str">
            <v>6890</v>
          </cell>
          <cell r="BB204" t="str">
            <v>EDP Outsourcing Comercial</v>
          </cell>
          <cell r="BC204" t="str">
            <v>6890</v>
          </cell>
          <cell r="BD204" t="str">
            <v>6890</v>
          </cell>
          <cell r="BE204" t="str">
            <v>2800</v>
          </cell>
          <cell r="BF204" t="str">
            <v>6890</v>
          </cell>
          <cell r="BG204" t="str">
            <v>EDP Outsourcing Comercial,SA</v>
          </cell>
          <cell r="BH204" t="str">
            <v>1010</v>
          </cell>
          <cell r="BI204">
            <v>1247</v>
          </cell>
          <cell r="BJ204" t="str">
            <v>11</v>
          </cell>
          <cell r="BK204">
            <v>28</v>
          </cell>
          <cell r="BL204">
            <v>283.08</v>
          </cell>
          <cell r="BM204" t="str">
            <v>NÍVEL 5</v>
          </cell>
          <cell r="BN204" t="str">
            <v>02</v>
          </cell>
          <cell r="BO204" t="str">
            <v>08</v>
          </cell>
          <cell r="BP204" t="str">
            <v>20030101</v>
          </cell>
          <cell r="BQ204" t="str">
            <v>21</v>
          </cell>
          <cell r="BR204" t="str">
            <v>EVOLUCAO AUTOMATICA</v>
          </cell>
          <cell r="BS204" t="str">
            <v>20050101</v>
          </cell>
          <cell r="BW204">
            <v>0</v>
          </cell>
          <cell r="BX204">
            <v>0</v>
          </cell>
          <cell r="BY204">
            <v>0</v>
          </cell>
          <cell r="BZ204">
            <v>0</v>
          </cell>
          <cell r="CA204">
            <v>0</v>
          </cell>
          <cell r="CC204">
            <v>0</v>
          </cell>
          <cell r="CG204">
            <v>0</v>
          </cell>
          <cell r="CK204">
            <v>0</v>
          </cell>
          <cell r="CO204">
            <v>0</v>
          </cell>
          <cell r="CT204">
            <v>0</v>
          </cell>
          <cell r="CU204">
            <v>0</v>
          </cell>
          <cell r="CV204">
            <v>0</v>
          </cell>
          <cell r="CW204">
            <v>0</v>
          </cell>
          <cell r="CX204">
            <v>0</v>
          </cell>
          <cell r="CZ204">
            <v>0</v>
          </cell>
          <cell r="DC204">
            <v>0</v>
          </cell>
          <cell r="DF204">
            <v>0</v>
          </cell>
          <cell r="DI204">
            <v>0</v>
          </cell>
          <cell r="DK204">
            <v>0</v>
          </cell>
          <cell r="DL204">
            <v>0</v>
          </cell>
          <cell r="DN204" t="str">
            <v>21D11</v>
          </cell>
          <cell r="DO204" t="str">
            <v>Flex.T.Int."Escrit"</v>
          </cell>
          <cell r="DP204">
            <v>2</v>
          </cell>
          <cell r="DQ204">
            <v>100</v>
          </cell>
          <cell r="DR204" t="str">
            <v>PT01</v>
          </cell>
          <cell r="DT204" t="str">
            <v>00350825</v>
          </cell>
          <cell r="DU204" t="str">
            <v>CAIXA GERAL DE DEPOSITOS, SA</v>
          </cell>
        </row>
        <row r="205">
          <cell r="A205" t="str">
            <v>328553</v>
          </cell>
          <cell r="B205" t="str">
            <v>Luis Miguel Ferreira Carvalho</v>
          </cell>
          <cell r="C205" t="str">
            <v>1997</v>
          </cell>
          <cell r="D205">
            <v>8</v>
          </cell>
          <cell r="E205">
            <v>8</v>
          </cell>
          <cell r="F205" t="str">
            <v>19710312</v>
          </cell>
          <cell r="G205" t="str">
            <v>34</v>
          </cell>
          <cell r="H205" t="str">
            <v>0</v>
          </cell>
          <cell r="I205" t="str">
            <v>Solt.</v>
          </cell>
          <cell r="J205" t="str">
            <v>masculino</v>
          </cell>
          <cell r="K205">
            <v>0</v>
          </cell>
          <cell r="L205" t="str">
            <v>Prado - Borbela</v>
          </cell>
          <cell r="M205" t="str">
            <v>5000-063</v>
          </cell>
          <cell r="N205" t="str">
            <v>VILA REAL</v>
          </cell>
          <cell r="O205" t="str">
            <v>00243383</v>
          </cell>
          <cell r="P205" t="str">
            <v>12.ANO - 1. CURSO</v>
          </cell>
          <cell r="R205" t="str">
            <v>9861327</v>
          </cell>
          <cell r="S205" t="str">
            <v>19981028</v>
          </cell>
          <cell r="T205" t="str">
            <v>VILA REA</v>
          </cell>
          <cell r="U205" t="str">
            <v>9805</v>
          </cell>
          <cell r="V205" t="str">
            <v>SD INDEP SECTOR ENERGéTIC</v>
          </cell>
          <cell r="W205" t="str">
            <v>175906742</v>
          </cell>
          <cell r="X205" t="str">
            <v>2496</v>
          </cell>
          <cell r="Y205" t="str">
            <v>0.0</v>
          </cell>
          <cell r="Z205">
            <v>0</v>
          </cell>
          <cell r="AA205" t="str">
            <v>00</v>
          </cell>
          <cell r="AD205" t="str">
            <v>100</v>
          </cell>
          <cell r="AE205" t="str">
            <v>11082258773</v>
          </cell>
          <cell r="AF205" t="str">
            <v>02</v>
          </cell>
          <cell r="AG205" t="str">
            <v>19971001</v>
          </cell>
          <cell r="AH205" t="str">
            <v>DT.Adm.Corr.Antiguid</v>
          </cell>
          <cell r="AI205" t="str">
            <v>1</v>
          </cell>
          <cell r="AJ205" t="str">
            <v>ACTIVOS</v>
          </cell>
          <cell r="AK205" t="str">
            <v>AA</v>
          </cell>
          <cell r="AL205" t="str">
            <v>ACTIVO TEMP.INTEIRO</v>
          </cell>
          <cell r="AM205" t="str">
            <v>J100</v>
          </cell>
          <cell r="AN205" t="str">
            <v>EDPOutsourcing Comercial-N</v>
          </cell>
          <cell r="AO205" t="str">
            <v>J129</v>
          </cell>
          <cell r="AP205" t="str">
            <v>EDPOC-VRL RSI</v>
          </cell>
          <cell r="AQ205" t="str">
            <v>40177375</v>
          </cell>
          <cell r="AR205" t="str">
            <v>70000259</v>
          </cell>
          <cell r="AS205" t="str">
            <v>145.</v>
          </cell>
          <cell r="AT205" t="str">
            <v>ELECTRICISTA PRINCIPAL</v>
          </cell>
          <cell r="AU205" t="str">
            <v>2</v>
          </cell>
          <cell r="AV205" t="str">
            <v>00040167</v>
          </cell>
          <cell r="AW205" t="str">
            <v>J20420000610</v>
          </cell>
          <cell r="AX205" t="str">
            <v>AN-LE-LOJAS E EQUIPAS</v>
          </cell>
          <cell r="AY205" t="str">
            <v>68905012</v>
          </cell>
          <cell r="AZ205" t="str">
            <v>Apoio à Rede Norte</v>
          </cell>
          <cell r="BA205" t="str">
            <v>6890</v>
          </cell>
          <cell r="BB205" t="str">
            <v>EDP Outsourcing Comercial</v>
          </cell>
          <cell r="BC205" t="str">
            <v>6890</v>
          </cell>
          <cell r="BD205" t="str">
            <v>6890</v>
          </cell>
          <cell r="BE205" t="str">
            <v>2800</v>
          </cell>
          <cell r="BF205" t="str">
            <v>6890</v>
          </cell>
          <cell r="BG205" t="str">
            <v>EDP Outsourcing Comercial,SA</v>
          </cell>
          <cell r="BH205" t="str">
            <v>1010</v>
          </cell>
          <cell r="BI205">
            <v>885</v>
          </cell>
          <cell r="BJ205" t="str">
            <v>06</v>
          </cell>
          <cell r="BK205">
            <v>8</v>
          </cell>
          <cell r="BL205">
            <v>80.88</v>
          </cell>
          <cell r="BM205" t="str">
            <v>NÍVEL 5</v>
          </cell>
          <cell r="BN205" t="str">
            <v>00</v>
          </cell>
          <cell r="BO205" t="str">
            <v>03</v>
          </cell>
          <cell r="BP205" t="str">
            <v>20050101</v>
          </cell>
          <cell r="BQ205" t="str">
            <v>21</v>
          </cell>
          <cell r="BR205" t="str">
            <v>EVOLUCAO AUTOMATICA</v>
          </cell>
          <cell r="BS205" t="str">
            <v>20050101</v>
          </cell>
          <cell r="BW205">
            <v>0</v>
          </cell>
          <cell r="BX205">
            <v>0</v>
          </cell>
          <cell r="BY205">
            <v>0</v>
          </cell>
          <cell r="BZ205">
            <v>0</v>
          </cell>
          <cell r="CA205">
            <v>0</v>
          </cell>
          <cell r="CC205">
            <v>0</v>
          </cell>
          <cell r="CG205">
            <v>0</v>
          </cell>
          <cell r="CK205">
            <v>0</v>
          </cell>
          <cell r="CO205">
            <v>0</v>
          </cell>
          <cell r="CT205">
            <v>0</v>
          </cell>
          <cell r="CU205">
            <v>0</v>
          </cell>
          <cell r="CV205">
            <v>0</v>
          </cell>
          <cell r="CW205">
            <v>0</v>
          </cell>
          <cell r="CX205">
            <v>0</v>
          </cell>
          <cell r="CZ205">
            <v>0</v>
          </cell>
          <cell r="DC205">
            <v>0</v>
          </cell>
          <cell r="DF205">
            <v>0</v>
          </cell>
          <cell r="DI205">
            <v>0</v>
          </cell>
          <cell r="DK205">
            <v>0</v>
          </cell>
          <cell r="DL205">
            <v>0</v>
          </cell>
          <cell r="DN205" t="str">
            <v>11D11</v>
          </cell>
          <cell r="DO205" t="str">
            <v>Fixo T.Int-"ESCRIT."</v>
          </cell>
          <cell r="DP205">
            <v>2</v>
          </cell>
          <cell r="DQ205">
            <v>100</v>
          </cell>
          <cell r="DR205" t="str">
            <v>PT01</v>
          </cell>
          <cell r="DT205" t="str">
            <v>00452230</v>
          </cell>
          <cell r="DU205" t="str">
            <v>CAIXAS DE CREDITO AGRICOLA MUT</v>
          </cell>
        </row>
        <row r="206">
          <cell r="A206" t="str">
            <v>176001</v>
          </cell>
          <cell r="B206" t="str">
            <v>Carlos Alberto Ferreira Dias</v>
          </cell>
          <cell r="C206" t="str">
            <v>1967</v>
          </cell>
          <cell r="D206">
            <v>38</v>
          </cell>
          <cell r="E206">
            <v>38</v>
          </cell>
          <cell r="F206" t="str">
            <v>19520715</v>
          </cell>
          <cell r="G206" t="str">
            <v>52</v>
          </cell>
          <cell r="H206" t="str">
            <v>1</v>
          </cell>
          <cell r="I206" t="str">
            <v>Casado</v>
          </cell>
          <cell r="J206" t="str">
            <v>masculino</v>
          </cell>
          <cell r="K206">
            <v>2</v>
          </cell>
          <cell r="L206" t="str">
            <v>Rua das Mimosas Bairro das Flores</v>
          </cell>
          <cell r="M206" t="str">
            <v>5000-061</v>
          </cell>
          <cell r="N206" t="str">
            <v>VILA REAL</v>
          </cell>
          <cell r="O206" t="str">
            <v>00122141</v>
          </cell>
          <cell r="P206" t="str">
            <v>CICLO PREPARATORIO ELEMENTAR</v>
          </cell>
          <cell r="R206" t="str">
            <v>6442058</v>
          </cell>
          <cell r="S206" t="str">
            <v>19970924</v>
          </cell>
          <cell r="T206" t="str">
            <v>VILA REA</v>
          </cell>
          <cell r="U206" t="str">
            <v>9803</v>
          </cell>
          <cell r="V206" t="str">
            <v>S.NAC IND ENERGIA-SINDEL</v>
          </cell>
          <cell r="W206" t="str">
            <v>101648219</v>
          </cell>
          <cell r="X206" t="str">
            <v>2496</v>
          </cell>
          <cell r="Y206" t="str">
            <v>0.0</v>
          </cell>
          <cell r="Z206">
            <v>2</v>
          </cell>
          <cell r="AA206" t="str">
            <v>00</v>
          </cell>
          <cell r="AC206" t="str">
            <v>X</v>
          </cell>
          <cell r="AD206" t="str">
            <v>100</v>
          </cell>
          <cell r="AE206" t="str">
            <v>11081279052</v>
          </cell>
          <cell r="AF206" t="str">
            <v>02</v>
          </cell>
          <cell r="AG206" t="str">
            <v>19670123</v>
          </cell>
          <cell r="AH206" t="str">
            <v>DT.Adm.Corr.Antiguid</v>
          </cell>
          <cell r="AI206" t="str">
            <v>1</v>
          </cell>
          <cell r="AJ206" t="str">
            <v>ACTIVOS</v>
          </cell>
          <cell r="AK206" t="str">
            <v>AA</v>
          </cell>
          <cell r="AL206" t="str">
            <v>ACTIVO TEMP.INTEIRO</v>
          </cell>
          <cell r="AM206" t="str">
            <v>J100</v>
          </cell>
          <cell r="AN206" t="str">
            <v>EDPOutsourcing Comercial-N</v>
          </cell>
          <cell r="AO206" t="str">
            <v>J129</v>
          </cell>
          <cell r="AP206" t="str">
            <v>EDPOC-VRL RSI</v>
          </cell>
          <cell r="AQ206" t="str">
            <v>40176790</v>
          </cell>
          <cell r="AR206" t="str">
            <v>70000078</v>
          </cell>
          <cell r="AS206" t="str">
            <v>033.</v>
          </cell>
          <cell r="AT206" t="str">
            <v>TECNICO PRINCIPAL DE GESTAO</v>
          </cell>
          <cell r="AU206" t="str">
            <v>4</v>
          </cell>
          <cell r="AV206" t="str">
            <v>00040167</v>
          </cell>
          <cell r="AW206" t="str">
            <v>J20420000610</v>
          </cell>
          <cell r="AX206" t="str">
            <v>AN-LE-LOJAS E EQUIPAS</v>
          </cell>
          <cell r="AY206" t="str">
            <v>68905012</v>
          </cell>
          <cell r="AZ206" t="str">
            <v>Apoio à Rede Norte</v>
          </cell>
          <cell r="BA206" t="str">
            <v>6890</v>
          </cell>
          <cell r="BB206" t="str">
            <v>EDP Outsourcing Comercial</v>
          </cell>
          <cell r="BC206" t="str">
            <v>6890</v>
          </cell>
          <cell r="BD206" t="str">
            <v>6890</v>
          </cell>
          <cell r="BE206" t="str">
            <v>2800</v>
          </cell>
          <cell r="BF206" t="str">
            <v>6890</v>
          </cell>
          <cell r="BG206" t="str">
            <v>EDP Outsourcing Comercial,SA</v>
          </cell>
          <cell r="BH206" t="str">
            <v>1010</v>
          </cell>
          <cell r="BI206">
            <v>1799</v>
          </cell>
          <cell r="BJ206" t="str">
            <v>17</v>
          </cell>
          <cell r="BK206">
            <v>38</v>
          </cell>
          <cell r="BL206">
            <v>384.18</v>
          </cell>
          <cell r="BM206" t="str">
            <v>NÍVEL 3</v>
          </cell>
          <cell r="BN206" t="str">
            <v>01</v>
          </cell>
          <cell r="BO206" t="str">
            <v>08</v>
          </cell>
          <cell r="BP206" t="str">
            <v>20040101</v>
          </cell>
          <cell r="BQ206" t="str">
            <v>21</v>
          </cell>
          <cell r="BR206" t="str">
            <v>EVOLUCAO AUTOMATICA</v>
          </cell>
          <cell r="BS206" t="str">
            <v>20050101</v>
          </cell>
          <cell r="BW206">
            <v>0</v>
          </cell>
          <cell r="BX206">
            <v>0</v>
          </cell>
          <cell r="BY206">
            <v>0</v>
          </cell>
          <cell r="BZ206">
            <v>0</v>
          </cell>
          <cell r="CA206">
            <v>0</v>
          </cell>
          <cell r="CC206">
            <v>0</v>
          </cell>
          <cell r="CG206">
            <v>0</v>
          </cell>
          <cell r="CK206">
            <v>0</v>
          </cell>
          <cell r="CO206">
            <v>0</v>
          </cell>
          <cell r="CT206">
            <v>0</v>
          </cell>
          <cell r="CU206">
            <v>0</v>
          </cell>
          <cell r="CV206">
            <v>0</v>
          </cell>
          <cell r="CW206">
            <v>0</v>
          </cell>
          <cell r="CX206">
            <v>0</v>
          </cell>
          <cell r="CZ206">
            <v>0</v>
          </cell>
          <cell r="DC206">
            <v>0</v>
          </cell>
          <cell r="DF206">
            <v>0</v>
          </cell>
          <cell r="DI206">
            <v>0</v>
          </cell>
          <cell r="DK206">
            <v>0</v>
          </cell>
          <cell r="DL206">
            <v>0</v>
          </cell>
          <cell r="DN206" t="str">
            <v>11D11</v>
          </cell>
          <cell r="DO206" t="str">
            <v>Fixo T.Int-"ESCRIT."</v>
          </cell>
          <cell r="DP206">
            <v>9</v>
          </cell>
          <cell r="DQ206">
            <v>100</v>
          </cell>
          <cell r="DR206" t="str">
            <v>PT01</v>
          </cell>
          <cell r="DT206" t="str">
            <v>00452230</v>
          </cell>
          <cell r="DU206" t="str">
            <v>CAIXAS DE CREDITO AGRICOLA MUT</v>
          </cell>
        </row>
        <row r="207">
          <cell r="A207" t="str">
            <v>176184</v>
          </cell>
          <cell r="B207" t="str">
            <v>Jose Manuel Pereira Rodrigues Lisboa</v>
          </cell>
          <cell r="C207" t="str">
            <v>1972</v>
          </cell>
          <cell r="D207">
            <v>33</v>
          </cell>
          <cell r="E207">
            <v>33</v>
          </cell>
          <cell r="F207" t="str">
            <v>19560211</v>
          </cell>
          <cell r="G207" t="str">
            <v>49</v>
          </cell>
          <cell r="H207" t="str">
            <v>1</v>
          </cell>
          <cell r="I207" t="str">
            <v>Casado</v>
          </cell>
          <cell r="J207" t="str">
            <v>masculino</v>
          </cell>
          <cell r="K207">
            <v>2</v>
          </cell>
          <cell r="L207" t="str">
            <v>Av Cidade Orense N* 26 4* Dto B                Vila Re</v>
          </cell>
          <cell r="M207" t="str">
            <v>5000-691</v>
          </cell>
          <cell r="N207" t="str">
            <v>VILA REAL</v>
          </cell>
          <cell r="O207" t="str">
            <v>00110024</v>
          </cell>
          <cell r="P207" t="str">
            <v>CICLO ELEMENTAR (4.CLASSE)</v>
          </cell>
          <cell r="R207" t="str">
            <v>3765215</v>
          </cell>
          <cell r="S207" t="str">
            <v>19950109</v>
          </cell>
          <cell r="T207" t="str">
            <v>VILA REA</v>
          </cell>
          <cell r="U207" t="str">
            <v>9805</v>
          </cell>
          <cell r="V207" t="str">
            <v>SD INDEP SECTOR ENERGéTIC</v>
          </cell>
          <cell r="W207" t="str">
            <v>129619213</v>
          </cell>
          <cell r="X207" t="str">
            <v>2496</v>
          </cell>
          <cell r="Y207" t="str">
            <v>0.0</v>
          </cell>
          <cell r="Z207">
            <v>2</v>
          </cell>
          <cell r="AA207" t="str">
            <v>00</v>
          </cell>
          <cell r="AD207" t="str">
            <v>100</v>
          </cell>
          <cell r="AE207" t="str">
            <v>11081281576</v>
          </cell>
          <cell r="AF207" t="str">
            <v>02</v>
          </cell>
          <cell r="AG207" t="str">
            <v>19720102</v>
          </cell>
          <cell r="AH207" t="str">
            <v>DT.Adm.Corr.Antiguid</v>
          </cell>
          <cell r="AI207" t="str">
            <v>1</v>
          </cell>
          <cell r="AJ207" t="str">
            <v>ACTIVOS</v>
          </cell>
          <cell r="AK207" t="str">
            <v>AA</v>
          </cell>
          <cell r="AL207" t="str">
            <v>ACTIVO TEMP.INTEIRO</v>
          </cell>
          <cell r="AM207" t="str">
            <v>J100</v>
          </cell>
          <cell r="AN207" t="str">
            <v>EDPOutsourcing Comercial-N</v>
          </cell>
          <cell r="AO207" t="str">
            <v>J129</v>
          </cell>
          <cell r="AP207" t="str">
            <v>EDPOC-VRL RSI</v>
          </cell>
          <cell r="AQ207" t="str">
            <v>40177369</v>
          </cell>
          <cell r="AR207" t="str">
            <v>70000259</v>
          </cell>
          <cell r="AS207" t="str">
            <v>145.</v>
          </cell>
          <cell r="AT207" t="str">
            <v>ELECTRICISTA PRINCIPAL</v>
          </cell>
          <cell r="AU207" t="str">
            <v>2</v>
          </cell>
          <cell r="AV207" t="str">
            <v>00040167</v>
          </cell>
          <cell r="AW207" t="str">
            <v>J20420000610</v>
          </cell>
          <cell r="AX207" t="str">
            <v>AN-LE-LOJAS E EQUIPAS</v>
          </cell>
          <cell r="AY207" t="str">
            <v>68905012</v>
          </cell>
          <cell r="AZ207" t="str">
            <v>Apoio à Rede Norte</v>
          </cell>
          <cell r="BA207" t="str">
            <v>6890</v>
          </cell>
          <cell r="BB207" t="str">
            <v>EDP Outsourcing Comercial</v>
          </cell>
          <cell r="BC207" t="str">
            <v>6890</v>
          </cell>
          <cell r="BD207" t="str">
            <v>6890</v>
          </cell>
          <cell r="BE207" t="str">
            <v>2800</v>
          </cell>
          <cell r="BF207" t="str">
            <v>6890</v>
          </cell>
          <cell r="BG207" t="str">
            <v>EDP Outsourcing Comercial,SA</v>
          </cell>
          <cell r="BH207" t="str">
            <v>1010</v>
          </cell>
          <cell r="BI207">
            <v>1247</v>
          </cell>
          <cell r="BJ207" t="str">
            <v>11</v>
          </cell>
          <cell r="BK207">
            <v>33</v>
          </cell>
          <cell r="BL207">
            <v>333.63</v>
          </cell>
          <cell r="BM207" t="str">
            <v>NÍVEL 5</v>
          </cell>
          <cell r="BN207" t="str">
            <v>02</v>
          </cell>
          <cell r="BO207" t="str">
            <v>08</v>
          </cell>
          <cell r="BP207" t="str">
            <v>20030101</v>
          </cell>
          <cell r="BQ207" t="str">
            <v>21</v>
          </cell>
          <cell r="BR207" t="str">
            <v>EVOLUCAO AUTOMATICA</v>
          </cell>
          <cell r="BS207" t="str">
            <v>20050101</v>
          </cell>
          <cell r="BW207">
            <v>0</v>
          </cell>
          <cell r="BX207">
            <v>0</v>
          </cell>
          <cell r="BY207">
            <v>0</v>
          </cell>
          <cell r="BZ207">
            <v>0</v>
          </cell>
          <cell r="CA207">
            <v>0</v>
          </cell>
          <cell r="CC207">
            <v>0</v>
          </cell>
          <cell r="CF207" t="str">
            <v>1320</v>
          </cell>
          <cell r="CG207">
            <v>196.85</v>
          </cell>
          <cell r="CH207" t="str">
            <v>12</v>
          </cell>
          <cell r="CI207" t="str">
            <v>31122003</v>
          </cell>
          <cell r="CK207">
            <v>0</v>
          </cell>
          <cell r="CO207">
            <v>0</v>
          </cell>
          <cell r="CT207">
            <v>0</v>
          </cell>
          <cell r="CU207">
            <v>0</v>
          </cell>
          <cell r="CV207">
            <v>0</v>
          </cell>
          <cell r="CW207">
            <v>0</v>
          </cell>
          <cell r="CX207">
            <v>0</v>
          </cell>
          <cell r="CZ207">
            <v>0</v>
          </cell>
          <cell r="DC207">
            <v>0</v>
          </cell>
          <cell r="DF207">
            <v>0</v>
          </cell>
          <cell r="DI207">
            <v>0</v>
          </cell>
          <cell r="DK207">
            <v>0</v>
          </cell>
          <cell r="DL207">
            <v>0</v>
          </cell>
          <cell r="DN207" t="str">
            <v>11D11</v>
          </cell>
          <cell r="DO207" t="str">
            <v>Fixo T.Int-"ESCRIT."</v>
          </cell>
          <cell r="DP207">
            <v>2</v>
          </cell>
          <cell r="DQ207">
            <v>100</v>
          </cell>
          <cell r="DR207" t="str">
            <v>PT01</v>
          </cell>
          <cell r="DT207" t="str">
            <v>00100000</v>
          </cell>
          <cell r="DU207" t="str">
            <v>BANCO BPI, SA</v>
          </cell>
        </row>
        <row r="208">
          <cell r="A208" t="str">
            <v>291250</v>
          </cell>
          <cell r="B208" t="str">
            <v>Maria Manuela Cardoso Medeiros Lobão</v>
          </cell>
          <cell r="C208" t="str">
            <v>1983</v>
          </cell>
          <cell r="D208">
            <v>22</v>
          </cell>
          <cell r="E208">
            <v>22</v>
          </cell>
          <cell r="F208" t="str">
            <v>19551130</v>
          </cell>
          <cell r="G208" t="str">
            <v>49</v>
          </cell>
          <cell r="H208" t="str">
            <v>1</v>
          </cell>
          <cell r="I208" t="str">
            <v>Casado</v>
          </cell>
          <cell r="J208" t="str">
            <v>feminino</v>
          </cell>
          <cell r="K208">
            <v>2</v>
          </cell>
          <cell r="L208" t="str">
            <v>Lug do Cabo - N* 4</v>
          </cell>
          <cell r="M208" t="str">
            <v>5100-000</v>
          </cell>
          <cell r="N208" t="str">
            <v>LAMEGO</v>
          </cell>
          <cell r="O208" t="str">
            <v>00231023</v>
          </cell>
          <cell r="P208" t="str">
            <v>CURSO GERAL DOS LICEUS</v>
          </cell>
          <cell r="R208" t="str">
            <v>3304688</v>
          </cell>
          <cell r="S208" t="str">
            <v>19991112</v>
          </cell>
          <cell r="T208" t="str">
            <v>LISBOA</v>
          </cell>
          <cell r="U208" t="str">
            <v>9803</v>
          </cell>
          <cell r="V208" t="str">
            <v>S.NAC IND ENERGIA-SINDEL</v>
          </cell>
          <cell r="W208" t="str">
            <v>156115646</v>
          </cell>
          <cell r="X208" t="str">
            <v>2542</v>
          </cell>
          <cell r="Y208" t="str">
            <v>0.0</v>
          </cell>
          <cell r="Z208">
            <v>2</v>
          </cell>
          <cell r="AA208" t="str">
            <v>00</v>
          </cell>
          <cell r="AC208" t="str">
            <v>X</v>
          </cell>
          <cell r="AD208" t="str">
            <v>100</v>
          </cell>
          <cell r="AE208" t="str">
            <v>11060876171</v>
          </cell>
          <cell r="AF208" t="str">
            <v>02</v>
          </cell>
          <cell r="AG208" t="str">
            <v>19830903</v>
          </cell>
          <cell r="AH208" t="str">
            <v>DT.Adm.Corr.Antiguid</v>
          </cell>
          <cell r="AI208" t="str">
            <v>1</v>
          </cell>
          <cell r="AJ208" t="str">
            <v>ACTIVOS</v>
          </cell>
          <cell r="AK208" t="str">
            <v>AA</v>
          </cell>
          <cell r="AL208" t="str">
            <v>ACTIVO TEMP.INTEIRO</v>
          </cell>
          <cell r="AM208" t="str">
            <v>J100</v>
          </cell>
          <cell r="AN208" t="str">
            <v>EDPOutsourcing Comercial-N</v>
          </cell>
          <cell r="AO208" t="str">
            <v>J129</v>
          </cell>
          <cell r="AP208" t="str">
            <v>EDPOC-VRL RSI</v>
          </cell>
          <cell r="AQ208" t="str">
            <v>40177359</v>
          </cell>
          <cell r="AR208" t="str">
            <v>70000060</v>
          </cell>
          <cell r="AS208" t="str">
            <v>025.</v>
          </cell>
          <cell r="AT208" t="str">
            <v>ESCRITURARIO COMERCIAL</v>
          </cell>
          <cell r="AU208" t="str">
            <v>1</v>
          </cell>
          <cell r="AV208" t="str">
            <v>00040167</v>
          </cell>
          <cell r="AW208" t="str">
            <v>J20420000610</v>
          </cell>
          <cell r="AX208" t="str">
            <v>AN-LE-LOJAS E EQUIPAS</v>
          </cell>
          <cell r="AY208" t="str">
            <v>68905012</v>
          </cell>
          <cell r="AZ208" t="str">
            <v>Apoio à Rede Norte</v>
          </cell>
          <cell r="BA208" t="str">
            <v>6890</v>
          </cell>
          <cell r="BB208" t="str">
            <v>EDP Outsourcing Comercial</v>
          </cell>
          <cell r="BC208" t="str">
            <v>6890</v>
          </cell>
          <cell r="BD208" t="str">
            <v>6890</v>
          </cell>
          <cell r="BE208" t="str">
            <v>2800</v>
          </cell>
          <cell r="BF208" t="str">
            <v>6890</v>
          </cell>
          <cell r="BG208" t="str">
            <v>EDP Outsourcing Comercial,SA</v>
          </cell>
          <cell r="BH208" t="str">
            <v>1010</v>
          </cell>
          <cell r="BI208">
            <v>1160</v>
          </cell>
          <cell r="BJ208" t="str">
            <v>10</v>
          </cell>
          <cell r="BK208">
            <v>22</v>
          </cell>
          <cell r="BL208">
            <v>222.42</v>
          </cell>
          <cell r="BM208" t="str">
            <v>NÍVEL 5</v>
          </cell>
          <cell r="BN208" t="str">
            <v>00</v>
          </cell>
          <cell r="BO208" t="str">
            <v>07</v>
          </cell>
          <cell r="BP208" t="str">
            <v>20050101</v>
          </cell>
          <cell r="BQ208" t="str">
            <v>21</v>
          </cell>
          <cell r="BR208" t="str">
            <v>EVOLUCAO AUTOMATICA</v>
          </cell>
          <cell r="BS208" t="str">
            <v>20050101</v>
          </cell>
          <cell r="BW208">
            <v>0</v>
          </cell>
          <cell r="BX208">
            <v>0</v>
          </cell>
          <cell r="BY208">
            <v>0</v>
          </cell>
          <cell r="BZ208">
            <v>0</v>
          </cell>
          <cell r="CA208">
            <v>0</v>
          </cell>
          <cell r="CC208">
            <v>0</v>
          </cell>
          <cell r="CG208">
            <v>0</v>
          </cell>
          <cell r="CK208">
            <v>0</v>
          </cell>
          <cell r="CO208">
            <v>0</v>
          </cell>
          <cell r="CT208">
            <v>0</v>
          </cell>
          <cell r="CU208">
            <v>0</v>
          </cell>
          <cell r="CV208">
            <v>0</v>
          </cell>
          <cell r="CW208">
            <v>0</v>
          </cell>
          <cell r="CX208">
            <v>0</v>
          </cell>
          <cell r="CZ208">
            <v>0</v>
          </cell>
          <cell r="DC208">
            <v>0</v>
          </cell>
          <cell r="DF208">
            <v>0</v>
          </cell>
          <cell r="DI208">
            <v>0</v>
          </cell>
          <cell r="DK208">
            <v>0</v>
          </cell>
          <cell r="DL208">
            <v>0</v>
          </cell>
          <cell r="DN208" t="str">
            <v>21D11</v>
          </cell>
          <cell r="DO208" t="str">
            <v>Flex.T.Int."Escrit"</v>
          </cell>
          <cell r="DP208">
            <v>2</v>
          </cell>
          <cell r="DQ208">
            <v>100</v>
          </cell>
          <cell r="DR208" t="str">
            <v>PT01</v>
          </cell>
          <cell r="DT208" t="str">
            <v>00350390</v>
          </cell>
          <cell r="DU208" t="str">
            <v>CAIXA GERAL DE DEPOSITOS, SA</v>
          </cell>
        </row>
        <row r="209">
          <cell r="A209" t="str">
            <v>315150</v>
          </cell>
          <cell r="B209" t="str">
            <v>Ana Paula Soares Coutinho Matos</v>
          </cell>
          <cell r="C209" t="str">
            <v>1990</v>
          </cell>
          <cell r="D209">
            <v>15</v>
          </cell>
          <cell r="E209">
            <v>15</v>
          </cell>
          <cell r="F209" t="str">
            <v>19620726</v>
          </cell>
          <cell r="G209" t="str">
            <v>42</v>
          </cell>
          <cell r="H209" t="str">
            <v>1</v>
          </cell>
          <cell r="I209" t="str">
            <v>Casado</v>
          </cell>
          <cell r="J209" t="str">
            <v>feminino</v>
          </cell>
          <cell r="K209">
            <v>2</v>
          </cell>
          <cell r="L209" t="str">
            <v>Urbanização Vila Paulista, lote 42</v>
          </cell>
          <cell r="M209" t="str">
            <v>5000-262</v>
          </cell>
          <cell r="N209" t="str">
            <v>VILA REAL</v>
          </cell>
          <cell r="O209" t="str">
            <v>00243403</v>
          </cell>
          <cell r="P209" t="str">
            <v>12.ANO - 3. CURSO</v>
          </cell>
          <cell r="R209" t="str">
            <v>5805185</v>
          </cell>
          <cell r="S209" t="str">
            <v>19991123</v>
          </cell>
          <cell r="T209" t="str">
            <v>VILA REA</v>
          </cell>
          <cell r="U209" t="str">
            <v>9805</v>
          </cell>
          <cell r="V209" t="str">
            <v>SD INDEP SECTOR ENERGéTIC</v>
          </cell>
          <cell r="W209" t="str">
            <v>127866183</v>
          </cell>
          <cell r="X209" t="str">
            <v>2496</v>
          </cell>
          <cell r="Y209" t="str">
            <v>0.0</v>
          </cell>
          <cell r="Z209">
            <v>2</v>
          </cell>
          <cell r="AA209" t="str">
            <v>00</v>
          </cell>
          <cell r="AC209" t="str">
            <v>X</v>
          </cell>
          <cell r="AD209" t="str">
            <v>100</v>
          </cell>
          <cell r="AE209" t="str">
            <v>11082127453</v>
          </cell>
          <cell r="AF209" t="str">
            <v>02</v>
          </cell>
          <cell r="AG209" t="str">
            <v>19900214</v>
          </cell>
          <cell r="AH209" t="str">
            <v>DT.Adm.Corr.Antiguid</v>
          </cell>
          <cell r="AI209" t="str">
            <v>1</v>
          </cell>
          <cell r="AJ209" t="str">
            <v>ACTIVOS</v>
          </cell>
          <cell r="AK209" t="str">
            <v>AA</v>
          </cell>
          <cell r="AL209" t="str">
            <v>ACTIVO TEMP.INTEIRO</v>
          </cell>
          <cell r="AM209" t="str">
            <v>J100</v>
          </cell>
          <cell r="AN209" t="str">
            <v>EDPOutsourcing Comercial-N</v>
          </cell>
          <cell r="AO209" t="str">
            <v>J129</v>
          </cell>
          <cell r="AP209" t="str">
            <v>EDPOC-VRL RSI</v>
          </cell>
          <cell r="AQ209" t="str">
            <v>40177340</v>
          </cell>
          <cell r="AR209" t="str">
            <v>70000022</v>
          </cell>
          <cell r="AS209" t="str">
            <v>014.</v>
          </cell>
          <cell r="AT209" t="str">
            <v>TECNICO COMERCIAL</v>
          </cell>
          <cell r="AU209" t="str">
            <v>4</v>
          </cell>
          <cell r="AV209" t="str">
            <v>00040167</v>
          </cell>
          <cell r="AW209" t="str">
            <v>J20420000610</v>
          </cell>
          <cell r="AX209" t="str">
            <v>AN-LE-LOJAS E EQUIPAS</v>
          </cell>
          <cell r="AY209" t="str">
            <v>68905012</v>
          </cell>
          <cell r="AZ209" t="str">
            <v>Apoio à Rede Norte</v>
          </cell>
          <cell r="BA209" t="str">
            <v>6890</v>
          </cell>
          <cell r="BB209" t="str">
            <v>EDP Outsourcing Comercial</v>
          </cell>
          <cell r="BC209" t="str">
            <v>6890</v>
          </cell>
          <cell r="BD209" t="str">
            <v>6890</v>
          </cell>
          <cell r="BE209" t="str">
            <v>2800</v>
          </cell>
          <cell r="BF209" t="str">
            <v>6890</v>
          </cell>
          <cell r="BG209" t="str">
            <v>EDP Outsourcing Comercial,SA</v>
          </cell>
          <cell r="BH209" t="str">
            <v>1010</v>
          </cell>
          <cell r="BI209">
            <v>1247</v>
          </cell>
          <cell r="BJ209" t="str">
            <v>11</v>
          </cell>
          <cell r="BK209">
            <v>15</v>
          </cell>
          <cell r="BL209">
            <v>151.65</v>
          </cell>
          <cell r="BM209" t="str">
            <v>NÍVEL 4</v>
          </cell>
          <cell r="BN209" t="str">
            <v>02</v>
          </cell>
          <cell r="BO209" t="str">
            <v>05</v>
          </cell>
          <cell r="BP209" t="str">
            <v>20030101</v>
          </cell>
          <cell r="BQ209" t="str">
            <v>21</v>
          </cell>
          <cell r="BR209" t="str">
            <v>EVOLUCAO AUTOMATICA</v>
          </cell>
          <cell r="BS209" t="str">
            <v>20050101</v>
          </cell>
          <cell r="BW209">
            <v>0</v>
          </cell>
          <cell r="BX209">
            <v>0</v>
          </cell>
          <cell r="BY209">
            <v>0</v>
          </cell>
          <cell r="BZ209">
            <v>0</v>
          </cell>
          <cell r="CA209">
            <v>0</v>
          </cell>
          <cell r="CC209">
            <v>0</v>
          </cell>
          <cell r="CG209">
            <v>0</v>
          </cell>
          <cell r="CK209">
            <v>0</v>
          </cell>
          <cell r="CO209">
            <v>0</v>
          </cell>
          <cell r="CT209">
            <v>0</v>
          </cell>
          <cell r="CU209">
            <v>0</v>
          </cell>
          <cell r="CV209">
            <v>0</v>
          </cell>
          <cell r="CW209">
            <v>0</v>
          </cell>
          <cell r="CX209">
            <v>0</v>
          </cell>
          <cell r="CZ209">
            <v>0</v>
          </cell>
          <cell r="DC209">
            <v>0</v>
          </cell>
          <cell r="DF209">
            <v>0</v>
          </cell>
          <cell r="DI209">
            <v>0</v>
          </cell>
          <cell r="DK209">
            <v>0</v>
          </cell>
          <cell r="DL209">
            <v>0</v>
          </cell>
          <cell r="DN209" t="str">
            <v>21D11</v>
          </cell>
          <cell r="DO209" t="str">
            <v>Flex.T.Int."Escrit"</v>
          </cell>
          <cell r="DP209">
            <v>2</v>
          </cell>
          <cell r="DQ209">
            <v>100</v>
          </cell>
          <cell r="DR209" t="str">
            <v>PT01</v>
          </cell>
          <cell r="DT209" t="str">
            <v>00100000</v>
          </cell>
          <cell r="DU209" t="str">
            <v>BANCO BPI, SA</v>
          </cell>
        </row>
        <row r="210">
          <cell r="A210" t="str">
            <v>222577</v>
          </cell>
          <cell r="B210" t="str">
            <v>Jose Augusto Alves Narciso</v>
          </cell>
          <cell r="C210" t="str">
            <v>1980</v>
          </cell>
          <cell r="D210">
            <v>25</v>
          </cell>
          <cell r="E210">
            <v>25</v>
          </cell>
          <cell r="F210" t="str">
            <v>19561022</v>
          </cell>
          <cell r="G210" t="str">
            <v>48</v>
          </cell>
          <cell r="H210" t="str">
            <v>1</v>
          </cell>
          <cell r="I210" t="str">
            <v>Casado</v>
          </cell>
          <cell r="J210" t="str">
            <v>masculino</v>
          </cell>
          <cell r="K210">
            <v>2</v>
          </cell>
          <cell r="L210" t="str">
            <v>Urb do Bacelo         Sabrosa</v>
          </cell>
          <cell r="M210" t="str">
            <v>5060-000</v>
          </cell>
          <cell r="N210" t="str">
            <v>SABROSA</v>
          </cell>
          <cell r="O210" t="str">
            <v>00123022</v>
          </cell>
          <cell r="P210" t="str">
            <v>CICLO COMPL. ENSINO PRIMARIO</v>
          </cell>
          <cell r="R210" t="str">
            <v>5711482</v>
          </cell>
          <cell r="S210" t="str">
            <v>20001108</v>
          </cell>
          <cell r="T210" t="str">
            <v>VILA REA</v>
          </cell>
          <cell r="U210" t="str">
            <v>9800</v>
          </cell>
          <cell r="V210" t="str">
            <v>SIND TRAB IND ELéCT NORTE</v>
          </cell>
          <cell r="W210" t="str">
            <v>170223248</v>
          </cell>
          <cell r="X210" t="str">
            <v>2453</v>
          </cell>
          <cell r="Y210" t="str">
            <v>0.0</v>
          </cell>
          <cell r="Z210">
            <v>2</v>
          </cell>
          <cell r="AA210" t="str">
            <v>00</v>
          </cell>
          <cell r="AD210" t="str">
            <v>100</v>
          </cell>
          <cell r="AE210" t="str">
            <v>11081162275</v>
          </cell>
          <cell r="AF210" t="str">
            <v>02</v>
          </cell>
          <cell r="AG210" t="str">
            <v>19800801</v>
          </cell>
          <cell r="AH210" t="str">
            <v>DT.Adm.Corr.Antiguid</v>
          </cell>
          <cell r="AI210" t="str">
            <v>1</v>
          </cell>
          <cell r="AJ210" t="str">
            <v>ACTIVOS</v>
          </cell>
          <cell r="AK210" t="str">
            <v>AA</v>
          </cell>
          <cell r="AL210" t="str">
            <v>ACTIVO TEMP.INTEIRO</v>
          </cell>
          <cell r="AM210" t="str">
            <v>J100</v>
          </cell>
          <cell r="AN210" t="str">
            <v>EDPOutsourcing Comercial-N</v>
          </cell>
          <cell r="AO210" t="str">
            <v>J129</v>
          </cell>
          <cell r="AP210" t="str">
            <v>EDPOC-VRL RSI</v>
          </cell>
          <cell r="AQ210" t="str">
            <v>40176796</v>
          </cell>
          <cell r="AR210" t="str">
            <v>70000060</v>
          </cell>
          <cell r="AS210" t="str">
            <v>025.</v>
          </cell>
          <cell r="AT210" t="str">
            <v>ESCRITURARIO COMERCIAL</v>
          </cell>
          <cell r="AU210" t="str">
            <v>4</v>
          </cell>
          <cell r="AV210" t="str">
            <v>00040167</v>
          </cell>
          <cell r="AW210" t="str">
            <v>J20420000610</v>
          </cell>
          <cell r="AX210" t="str">
            <v>AN-LE-LOJAS E EQUIPAS</v>
          </cell>
          <cell r="AY210" t="str">
            <v>68905012</v>
          </cell>
          <cell r="AZ210" t="str">
            <v>Apoio à Rede Norte</v>
          </cell>
          <cell r="BA210" t="str">
            <v>6890</v>
          </cell>
          <cell r="BB210" t="str">
            <v>EDP Outsourcing Comercial</v>
          </cell>
          <cell r="BC210" t="str">
            <v>6890</v>
          </cell>
          <cell r="BD210" t="str">
            <v>6890</v>
          </cell>
          <cell r="BE210" t="str">
            <v>2800</v>
          </cell>
          <cell r="BF210" t="str">
            <v>6890</v>
          </cell>
          <cell r="BG210" t="str">
            <v>EDP Outsourcing Comercial,SA</v>
          </cell>
          <cell r="BH210" t="str">
            <v>1010</v>
          </cell>
          <cell r="BI210">
            <v>1160</v>
          </cell>
          <cell r="BJ210" t="str">
            <v>10</v>
          </cell>
          <cell r="BK210">
            <v>25</v>
          </cell>
          <cell r="BL210">
            <v>252.75</v>
          </cell>
          <cell r="BM210" t="str">
            <v>NÍVEL 5</v>
          </cell>
          <cell r="BN210" t="str">
            <v>01</v>
          </cell>
          <cell r="BO210" t="str">
            <v>07</v>
          </cell>
          <cell r="BP210" t="str">
            <v>20040101</v>
          </cell>
          <cell r="BQ210" t="str">
            <v>21</v>
          </cell>
          <cell r="BR210" t="str">
            <v>EVOLUCAO AUTOMATICA</v>
          </cell>
          <cell r="BS210" t="str">
            <v>20050101</v>
          </cell>
          <cell r="BW210">
            <v>0</v>
          </cell>
          <cell r="BX210">
            <v>0</v>
          </cell>
          <cell r="BY210">
            <v>0</v>
          </cell>
          <cell r="BZ210">
            <v>0</v>
          </cell>
          <cell r="CA210">
            <v>0</v>
          </cell>
          <cell r="CC210">
            <v>0</v>
          </cell>
          <cell r="CG210">
            <v>0</v>
          </cell>
          <cell r="CK210">
            <v>0</v>
          </cell>
          <cell r="CO210">
            <v>0</v>
          </cell>
          <cell r="CT210">
            <v>0</v>
          </cell>
          <cell r="CU210">
            <v>0</v>
          </cell>
          <cell r="CV210">
            <v>0</v>
          </cell>
          <cell r="CW210">
            <v>0</v>
          </cell>
          <cell r="CX210">
            <v>0</v>
          </cell>
          <cell r="CZ210">
            <v>0</v>
          </cell>
          <cell r="DC210">
            <v>0</v>
          </cell>
          <cell r="DF210">
            <v>0</v>
          </cell>
          <cell r="DI210">
            <v>0</v>
          </cell>
          <cell r="DK210">
            <v>0</v>
          </cell>
          <cell r="DL210">
            <v>0</v>
          </cell>
          <cell r="DN210" t="str">
            <v>11D11</v>
          </cell>
          <cell r="DO210" t="str">
            <v>Fixo T.Int-"ESCRIT."</v>
          </cell>
          <cell r="DP210">
            <v>9</v>
          </cell>
          <cell r="DQ210">
            <v>100</v>
          </cell>
          <cell r="DR210" t="str">
            <v>PT01</v>
          </cell>
          <cell r="DT210" t="str">
            <v>00452130</v>
          </cell>
          <cell r="DU210" t="str">
            <v>CAIXAS DE CREDITO AGRICOLA MUT</v>
          </cell>
        </row>
        <row r="211">
          <cell r="A211" t="str">
            <v>158054</v>
          </cell>
          <cell r="B211" t="str">
            <v>Maria Antonieta Seabra Sousa Neves</v>
          </cell>
          <cell r="C211" t="str">
            <v>1978</v>
          </cell>
          <cell r="D211">
            <v>27</v>
          </cell>
          <cell r="E211">
            <v>27</v>
          </cell>
          <cell r="F211" t="str">
            <v>19560607</v>
          </cell>
          <cell r="G211" t="str">
            <v>49</v>
          </cell>
          <cell r="H211" t="str">
            <v>1</v>
          </cell>
          <cell r="I211" t="str">
            <v>Casado</v>
          </cell>
          <cell r="J211" t="str">
            <v>feminino</v>
          </cell>
          <cell r="K211">
            <v>0</v>
          </cell>
          <cell r="L211" t="str">
            <v>Urb. Vila Paulista Lote 19</v>
          </cell>
          <cell r="M211" t="str">
            <v>5000-262</v>
          </cell>
          <cell r="N211" t="str">
            <v>VILA REAL</v>
          </cell>
          <cell r="O211" t="str">
            <v>00243403</v>
          </cell>
          <cell r="P211" t="str">
            <v>12.ANO - 3. CURSO</v>
          </cell>
          <cell r="R211" t="str">
            <v>3297326</v>
          </cell>
          <cell r="S211" t="str">
            <v>20000928</v>
          </cell>
          <cell r="T211" t="str">
            <v>VILA REA</v>
          </cell>
          <cell r="U211" t="str">
            <v>9805</v>
          </cell>
          <cell r="V211" t="str">
            <v>SD INDEP SECTOR ENERGéTIC</v>
          </cell>
          <cell r="W211" t="str">
            <v>108599019</v>
          </cell>
          <cell r="X211" t="str">
            <v>2496</v>
          </cell>
          <cell r="Y211" t="str">
            <v>0.0</v>
          </cell>
          <cell r="Z211">
            <v>1</v>
          </cell>
          <cell r="AA211" t="str">
            <v>00</v>
          </cell>
          <cell r="AC211" t="str">
            <v>X</v>
          </cell>
          <cell r="AD211" t="str">
            <v>100</v>
          </cell>
          <cell r="AE211" t="str">
            <v>11267683758</v>
          </cell>
          <cell r="AF211" t="str">
            <v>02</v>
          </cell>
          <cell r="AG211" t="str">
            <v>19780601</v>
          </cell>
          <cell r="AH211" t="str">
            <v>DT.Adm.Corr.Antiguid</v>
          </cell>
          <cell r="AI211" t="str">
            <v>1</v>
          </cell>
          <cell r="AJ211" t="str">
            <v>ACTIVOS</v>
          </cell>
          <cell r="AK211" t="str">
            <v>AA</v>
          </cell>
          <cell r="AL211" t="str">
            <v>ACTIVO TEMP.INTEIRO</v>
          </cell>
          <cell r="AM211" t="str">
            <v>J100</v>
          </cell>
          <cell r="AN211" t="str">
            <v>EDPOutsourcing Comercial-N</v>
          </cell>
          <cell r="AO211" t="str">
            <v>J129</v>
          </cell>
          <cell r="AP211" t="str">
            <v>EDPOC-VRL RSI</v>
          </cell>
          <cell r="AQ211" t="str">
            <v>40177351</v>
          </cell>
          <cell r="AR211" t="str">
            <v>70000060</v>
          </cell>
          <cell r="AS211" t="str">
            <v>025.</v>
          </cell>
          <cell r="AT211" t="str">
            <v>ESCRITURARIO COMERCIAL</v>
          </cell>
          <cell r="AU211" t="str">
            <v>1</v>
          </cell>
          <cell r="AV211" t="str">
            <v>00040167</v>
          </cell>
          <cell r="AW211" t="str">
            <v>J20420000610</v>
          </cell>
          <cell r="AX211" t="str">
            <v>AN-LE-LOJAS E EQUIPAS</v>
          </cell>
          <cell r="AY211" t="str">
            <v>68905012</v>
          </cell>
          <cell r="AZ211" t="str">
            <v>Apoio à Rede Norte</v>
          </cell>
          <cell r="BA211" t="str">
            <v>6890</v>
          </cell>
          <cell r="BB211" t="str">
            <v>EDP Outsourcing Comercial</v>
          </cell>
          <cell r="BC211" t="str">
            <v>6890</v>
          </cell>
          <cell r="BD211" t="str">
            <v>6890</v>
          </cell>
          <cell r="BE211" t="str">
            <v>2800</v>
          </cell>
          <cell r="BF211" t="str">
            <v>6890</v>
          </cell>
          <cell r="BG211" t="str">
            <v>EDP Outsourcing Comercial,SA</v>
          </cell>
          <cell r="BH211" t="str">
            <v>1010</v>
          </cell>
          <cell r="BI211">
            <v>1432</v>
          </cell>
          <cell r="BJ211" t="str">
            <v>13</v>
          </cell>
          <cell r="BK211">
            <v>27</v>
          </cell>
          <cell r="BL211">
            <v>272.97000000000003</v>
          </cell>
          <cell r="BM211" t="str">
            <v>NÍVEL 5</v>
          </cell>
          <cell r="BN211" t="str">
            <v>00</v>
          </cell>
          <cell r="BO211" t="str">
            <v>10</v>
          </cell>
          <cell r="BP211" t="str">
            <v>20050101</v>
          </cell>
          <cell r="BQ211" t="str">
            <v>21</v>
          </cell>
          <cell r="BR211" t="str">
            <v>EVOLUCAO AUTOMATICA</v>
          </cell>
          <cell r="BS211" t="str">
            <v>20050101</v>
          </cell>
          <cell r="BW211">
            <v>0</v>
          </cell>
          <cell r="BX211">
            <v>0</v>
          </cell>
          <cell r="BY211">
            <v>0</v>
          </cell>
          <cell r="BZ211">
            <v>0</v>
          </cell>
          <cell r="CA211">
            <v>0</v>
          </cell>
          <cell r="CC211">
            <v>0</v>
          </cell>
          <cell r="CG211">
            <v>0</v>
          </cell>
          <cell r="CK211">
            <v>0</v>
          </cell>
          <cell r="CO211">
            <v>0</v>
          </cell>
          <cell r="CT211">
            <v>0</v>
          </cell>
          <cell r="CU211">
            <v>0</v>
          </cell>
          <cell r="CV211">
            <v>0</v>
          </cell>
          <cell r="CW211">
            <v>0</v>
          </cell>
          <cell r="CX211">
            <v>0</v>
          </cell>
          <cell r="CZ211">
            <v>0</v>
          </cell>
          <cell r="DC211">
            <v>0</v>
          </cell>
          <cell r="DF211">
            <v>0</v>
          </cell>
          <cell r="DI211">
            <v>0</v>
          </cell>
          <cell r="DK211">
            <v>0</v>
          </cell>
          <cell r="DL211">
            <v>0</v>
          </cell>
          <cell r="DN211" t="str">
            <v>21001</v>
          </cell>
          <cell r="DO211" t="str">
            <v>Flex. Tempo Inteiro</v>
          </cell>
          <cell r="DP211">
            <v>2</v>
          </cell>
          <cell r="DQ211">
            <v>100</v>
          </cell>
          <cell r="DR211" t="str">
            <v>PT01</v>
          </cell>
          <cell r="DT211" t="str">
            <v>00360055</v>
          </cell>
          <cell r="DU211" t="str">
            <v>CAIXA ECONOMICA MONTEPIO GERAL</v>
          </cell>
        </row>
        <row r="212">
          <cell r="A212" t="str">
            <v>292672</v>
          </cell>
          <cell r="B212" t="str">
            <v>Adelaide Ermelinda F Pereira Pinto</v>
          </cell>
          <cell r="C212" t="str">
            <v>1984</v>
          </cell>
          <cell r="D212">
            <v>21</v>
          </cell>
          <cell r="E212">
            <v>21</v>
          </cell>
          <cell r="F212" t="str">
            <v>19550326</v>
          </cell>
          <cell r="G212" t="str">
            <v>50</v>
          </cell>
          <cell r="H212" t="str">
            <v>1</v>
          </cell>
          <cell r="I212" t="str">
            <v>Casado</v>
          </cell>
          <cell r="J212" t="str">
            <v>feminino</v>
          </cell>
          <cell r="K212">
            <v>2</v>
          </cell>
          <cell r="L212" t="str">
            <v>LOTEAMENTO CAVADAS LOTE-3</v>
          </cell>
          <cell r="M212" t="str">
            <v>5450-039</v>
          </cell>
          <cell r="N212" t="str">
            <v>VILA POUCA DE AGUIAR</v>
          </cell>
          <cell r="O212" t="str">
            <v>00232213</v>
          </cell>
          <cell r="P212" t="str">
            <v>C.GERAL ADMINISTRACAO COMERCIO</v>
          </cell>
          <cell r="R212" t="str">
            <v>3583107</v>
          </cell>
          <cell r="S212" t="str">
            <v>19961004</v>
          </cell>
          <cell r="T212" t="str">
            <v>VILA REA</v>
          </cell>
          <cell r="U212" t="str">
            <v>9800</v>
          </cell>
          <cell r="V212" t="str">
            <v>SIND TRAB IND ELéCT NORTE</v>
          </cell>
          <cell r="W212" t="str">
            <v>155248723</v>
          </cell>
          <cell r="X212" t="str">
            <v>2488</v>
          </cell>
          <cell r="Y212" t="str">
            <v>0.0</v>
          </cell>
          <cell r="Z212">
            <v>2</v>
          </cell>
          <cell r="AA212" t="str">
            <v>00</v>
          </cell>
          <cell r="AC212" t="str">
            <v>X</v>
          </cell>
          <cell r="AD212" t="str">
            <v>100</v>
          </cell>
          <cell r="AE212" t="str">
            <v>11267223526</v>
          </cell>
          <cell r="AF212" t="str">
            <v>02</v>
          </cell>
          <cell r="AG212" t="str">
            <v>19841021</v>
          </cell>
          <cell r="AH212" t="str">
            <v>DT.Adm.Corr.Antiguid</v>
          </cell>
          <cell r="AI212" t="str">
            <v>1</v>
          </cell>
          <cell r="AJ212" t="str">
            <v>ACTIVOS</v>
          </cell>
          <cell r="AK212" t="str">
            <v>AA</v>
          </cell>
          <cell r="AL212" t="str">
            <v>ACTIVO TEMP.INTEIRO</v>
          </cell>
          <cell r="AM212" t="str">
            <v>J100</v>
          </cell>
          <cell r="AN212" t="str">
            <v>EDPOutsourcing Comercial-N</v>
          </cell>
          <cell r="AO212" t="str">
            <v>J129</v>
          </cell>
          <cell r="AP212" t="str">
            <v>EDPOC-VRL RSI</v>
          </cell>
          <cell r="AQ212" t="str">
            <v>40177360</v>
          </cell>
          <cell r="AR212" t="str">
            <v>70000060</v>
          </cell>
          <cell r="AS212" t="str">
            <v>025.</v>
          </cell>
          <cell r="AT212" t="str">
            <v>ESCRITURARIO COMERCIAL</v>
          </cell>
          <cell r="AU212" t="str">
            <v>1</v>
          </cell>
          <cell r="AV212" t="str">
            <v>00040167</v>
          </cell>
          <cell r="AW212" t="str">
            <v>J20420000610</v>
          </cell>
          <cell r="AX212" t="str">
            <v>AN-LE-LOJAS E EQUIPAS</v>
          </cell>
          <cell r="AY212" t="str">
            <v>68905012</v>
          </cell>
          <cell r="AZ212" t="str">
            <v>Apoio à Rede Norte</v>
          </cell>
          <cell r="BA212" t="str">
            <v>6890</v>
          </cell>
          <cell r="BB212" t="str">
            <v>EDP Outsourcing Comercial</v>
          </cell>
          <cell r="BC212" t="str">
            <v>6890</v>
          </cell>
          <cell r="BD212" t="str">
            <v>6890</v>
          </cell>
          <cell r="BE212" t="str">
            <v>2800</v>
          </cell>
          <cell r="BF212" t="str">
            <v>6890</v>
          </cell>
          <cell r="BG212" t="str">
            <v>EDP Outsourcing Comercial,SA</v>
          </cell>
          <cell r="BH212" t="str">
            <v>1010</v>
          </cell>
          <cell r="BI212">
            <v>1003</v>
          </cell>
          <cell r="BJ212" t="str">
            <v>08</v>
          </cell>
          <cell r="BK212">
            <v>21</v>
          </cell>
          <cell r="BL212">
            <v>212.31</v>
          </cell>
          <cell r="BM212" t="str">
            <v>NÍVEL 5</v>
          </cell>
          <cell r="BN212" t="str">
            <v>03</v>
          </cell>
          <cell r="BO212" t="str">
            <v>05</v>
          </cell>
          <cell r="BP212" t="str">
            <v>20020101</v>
          </cell>
          <cell r="BQ212" t="str">
            <v>21</v>
          </cell>
          <cell r="BR212" t="str">
            <v>EVOLUCAO AUTOMATICA</v>
          </cell>
          <cell r="BS212" t="str">
            <v>20050101</v>
          </cell>
          <cell r="BW212">
            <v>0</v>
          </cell>
          <cell r="BX212">
            <v>0</v>
          </cell>
          <cell r="BY212">
            <v>0</v>
          </cell>
          <cell r="BZ212">
            <v>0</v>
          </cell>
          <cell r="CA212">
            <v>0</v>
          </cell>
          <cell r="CC212">
            <v>0</v>
          </cell>
          <cell r="CG212">
            <v>0</v>
          </cell>
          <cell r="CK212">
            <v>0</v>
          </cell>
          <cell r="CO212">
            <v>0</v>
          </cell>
          <cell r="CT212">
            <v>0</v>
          </cell>
          <cell r="CU212">
            <v>0</v>
          </cell>
          <cell r="CV212">
            <v>0</v>
          </cell>
          <cell r="CW212">
            <v>0</v>
          </cell>
          <cell r="CX212">
            <v>0</v>
          </cell>
          <cell r="CZ212">
            <v>0</v>
          </cell>
          <cell r="DC212">
            <v>0</v>
          </cell>
          <cell r="DF212">
            <v>0</v>
          </cell>
          <cell r="DI212">
            <v>0</v>
          </cell>
          <cell r="DK212">
            <v>0</v>
          </cell>
          <cell r="DL212">
            <v>0</v>
          </cell>
          <cell r="DN212" t="str">
            <v>21D11</v>
          </cell>
          <cell r="DO212" t="str">
            <v>Flex.T.Int."Escrit"</v>
          </cell>
          <cell r="DP212">
            <v>2</v>
          </cell>
          <cell r="DQ212">
            <v>100</v>
          </cell>
          <cell r="DR212" t="str">
            <v>PT01</v>
          </cell>
          <cell r="DT212" t="str">
            <v>00350079</v>
          </cell>
          <cell r="DU212" t="str">
            <v>CAIXA GERAL DE DEPOSITOS, SA</v>
          </cell>
        </row>
        <row r="213">
          <cell r="A213" t="str">
            <v>233773</v>
          </cell>
          <cell r="B213" t="str">
            <v>Arsenio Dino Abreu Ribeiro</v>
          </cell>
          <cell r="C213" t="str">
            <v>1982</v>
          </cell>
          <cell r="D213">
            <v>23</v>
          </cell>
          <cell r="E213">
            <v>23</v>
          </cell>
          <cell r="F213" t="str">
            <v>19660305</v>
          </cell>
          <cell r="G213" t="str">
            <v>39</v>
          </cell>
          <cell r="H213" t="str">
            <v>1</v>
          </cell>
          <cell r="I213" t="str">
            <v>Casado</v>
          </cell>
          <cell r="J213" t="str">
            <v>masculino</v>
          </cell>
          <cell r="K213">
            <v>1</v>
          </cell>
          <cell r="L213" t="str">
            <v>Qt Ramalheda Ent N*2 2*esq.</v>
          </cell>
          <cell r="M213" t="str">
            <v>5000-508</v>
          </cell>
          <cell r="N213" t="str">
            <v>VILA REAL</v>
          </cell>
          <cell r="O213" t="str">
            <v>00241132</v>
          </cell>
          <cell r="P213" t="str">
            <v>CURSO COMPLEMENTAR DOS LICEUS</v>
          </cell>
          <cell r="R213" t="str">
            <v>8148536</v>
          </cell>
          <cell r="S213" t="str">
            <v>20030911</v>
          </cell>
          <cell r="T213" t="str">
            <v>VILA REA</v>
          </cell>
          <cell r="U213" t="str">
            <v>9800</v>
          </cell>
          <cell r="V213" t="str">
            <v>SIND TRAB IND ELéCT NORTE</v>
          </cell>
          <cell r="W213" t="str">
            <v>174541236</v>
          </cell>
          <cell r="X213" t="str">
            <v>2496</v>
          </cell>
          <cell r="Y213" t="str">
            <v>0.0</v>
          </cell>
          <cell r="Z213">
            <v>1</v>
          </cell>
          <cell r="AA213" t="str">
            <v>00</v>
          </cell>
          <cell r="AC213" t="str">
            <v>X</v>
          </cell>
          <cell r="AD213" t="str">
            <v>100</v>
          </cell>
          <cell r="AE213" t="str">
            <v>11260043884</v>
          </cell>
          <cell r="AF213" t="str">
            <v>02</v>
          </cell>
          <cell r="AG213" t="str">
            <v>19820503</v>
          </cell>
          <cell r="AH213" t="str">
            <v>DT.Adm.Corr.Antiguid</v>
          </cell>
          <cell r="AI213" t="str">
            <v>1</v>
          </cell>
          <cell r="AJ213" t="str">
            <v>ACTIVOS</v>
          </cell>
          <cell r="AK213" t="str">
            <v>AA</v>
          </cell>
          <cell r="AL213" t="str">
            <v>ACTIVO TEMP.INTEIRO</v>
          </cell>
          <cell r="AM213" t="str">
            <v>J100</v>
          </cell>
          <cell r="AN213" t="str">
            <v>EDPOutsourcing Comercial-N</v>
          </cell>
          <cell r="AO213" t="str">
            <v>J129</v>
          </cell>
          <cell r="AP213" t="str">
            <v>EDPOC-VRL RSI</v>
          </cell>
          <cell r="AQ213" t="str">
            <v>40177374</v>
          </cell>
          <cell r="AR213" t="str">
            <v>70000259</v>
          </cell>
          <cell r="AS213" t="str">
            <v>145.</v>
          </cell>
          <cell r="AT213" t="str">
            <v>ELECTRICISTA PRINCIPAL</v>
          </cell>
          <cell r="AU213" t="str">
            <v>2</v>
          </cell>
          <cell r="AV213" t="str">
            <v>00040167</v>
          </cell>
          <cell r="AW213" t="str">
            <v>J20420000610</v>
          </cell>
          <cell r="AX213" t="str">
            <v>AN-LE-LOJAS E EQUIPAS</v>
          </cell>
          <cell r="AY213" t="str">
            <v>68905012</v>
          </cell>
          <cell r="AZ213" t="str">
            <v>Apoio à Rede Norte</v>
          </cell>
          <cell r="BA213" t="str">
            <v>6890</v>
          </cell>
          <cell r="BB213" t="str">
            <v>EDP Outsourcing Comercial</v>
          </cell>
          <cell r="BC213" t="str">
            <v>6890</v>
          </cell>
          <cell r="BD213" t="str">
            <v>6890</v>
          </cell>
          <cell r="BE213" t="str">
            <v>2800</v>
          </cell>
          <cell r="BF213" t="str">
            <v>6890</v>
          </cell>
          <cell r="BG213" t="str">
            <v>EDP Outsourcing Comercial,SA</v>
          </cell>
          <cell r="BH213" t="str">
            <v>1010</v>
          </cell>
          <cell r="BI213">
            <v>1003</v>
          </cell>
          <cell r="BJ213" t="str">
            <v>08</v>
          </cell>
          <cell r="BK213">
            <v>23</v>
          </cell>
          <cell r="BL213">
            <v>232.53</v>
          </cell>
          <cell r="BM213" t="str">
            <v>NÍVEL 5</v>
          </cell>
          <cell r="BN213" t="str">
            <v>02</v>
          </cell>
          <cell r="BO213" t="str">
            <v>05</v>
          </cell>
          <cell r="BP213" t="str">
            <v>20030101</v>
          </cell>
          <cell r="BQ213" t="str">
            <v>21</v>
          </cell>
          <cell r="BR213" t="str">
            <v>EVOLUCAO AUTOMATICA</v>
          </cell>
          <cell r="BS213" t="str">
            <v>20050101</v>
          </cell>
          <cell r="BW213">
            <v>0</v>
          </cell>
          <cell r="BX213">
            <v>0</v>
          </cell>
          <cell r="BY213">
            <v>0</v>
          </cell>
          <cell r="BZ213">
            <v>0</v>
          </cell>
          <cell r="CA213">
            <v>0</v>
          </cell>
          <cell r="CC213">
            <v>0</v>
          </cell>
          <cell r="CF213" t="str">
            <v>1320</v>
          </cell>
          <cell r="CG213">
            <v>196</v>
          </cell>
          <cell r="CH213" t="str">
            <v>11</v>
          </cell>
          <cell r="CI213" t="str">
            <v>31122003</v>
          </cell>
          <cell r="CK213">
            <v>0</v>
          </cell>
          <cell r="CO213">
            <v>0</v>
          </cell>
          <cell r="CT213">
            <v>0</v>
          </cell>
          <cell r="CU213">
            <v>0</v>
          </cell>
          <cell r="CV213">
            <v>0</v>
          </cell>
          <cell r="CW213">
            <v>0</v>
          </cell>
          <cell r="CX213">
            <v>0</v>
          </cell>
          <cell r="CZ213">
            <v>0</v>
          </cell>
          <cell r="DC213">
            <v>0</v>
          </cell>
          <cell r="DF213">
            <v>0</v>
          </cell>
          <cell r="DI213">
            <v>0</v>
          </cell>
          <cell r="DK213">
            <v>0</v>
          </cell>
          <cell r="DL213">
            <v>0</v>
          </cell>
          <cell r="DN213" t="str">
            <v>11D11</v>
          </cell>
          <cell r="DO213" t="str">
            <v>Fixo T.Int-"ESCRIT."</v>
          </cell>
          <cell r="DP213">
            <v>2</v>
          </cell>
          <cell r="DQ213">
            <v>100</v>
          </cell>
          <cell r="DR213" t="str">
            <v>PT01</v>
          </cell>
          <cell r="DT213" t="str">
            <v>00100000</v>
          </cell>
          <cell r="DU213" t="str">
            <v>BANCO BPI, SA</v>
          </cell>
        </row>
        <row r="214">
          <cell r="A214" t="str">
            <v>291315</v>
          </cell>
          <cell r="B214" t="str">
            <v>Maria Ester Nobrega Pinto Dias</v>
          </cell>
          <cell r="C214" t="str">
            <v>1983</v>
          </cell>
          <cell r="D214">
            <v>22</v>
          </cell>
          <cell r="E214">
            <v>22</v>
          </cell>
          <cell r="F214" t="str">
            <v>19580302</v>
          </cell>
          <cell r="G214" t="str">
            <v>47</v>
          </cell>
          <cell r="H214" t="str">
            <v>1</v>
          </cell>
          <cell r="I214" t="str">
            <v>Casado</v>
          </cell>
          <cell r="J214" t="str">
            <v>feminino</v>
          </cell>
          <cell r="K214">
            <v>2</v>
          </cell>
          <cell r="L214" t="str">
            <v>Br das Flores Borbela</v>
          </cell>
          <cell r="M214" t="str">
            <v>5000-061</v>
          </cell>
          <cell r="N214" t="str">
            <v>VILA REAL</v>
          </cell>
          <cell r="O214" t="str">
            <v>00242072</v>
          </cell>
          <cell r="P214" t="str">
            <v>CC CONTABILIDADE ADMINISTRACAO</v>
          </cell>
          <cell r="R214" t="str">
            <v>3564403</v>
          </cell>
          <cell r="S214" t="str">
            <v>19991108</v>
          </cell>
          <cell r="T214" t="str">
            <v>LISBOA</v>
          </cell>
          <cell r="U214" t="str">
            <v>9805</v>
          </cell>
          <cell r="V214" t="str">
            <v>SD INDEP SECTOR ENERGéTIC</v>
          </cell>
          <cell r="W214" t="str">
            <v>153716258</v>
          </cell>
          <cell r="X214" t="str">
            <v>2496</v>
          </cell>
          <cell r="Y214" t="str">
            <v>0.0</v>
          </cell>
          <cell r="Z214">
            <v>2</v>
          </cell>
          <cell r="AA214" t="str">
            <v>00</v>
          </cell>
          <cell r="AC214" t="str">
            <v>X</v>
          </cell>
          <cell r="AD214" t="str">
            <v>100</v>
          </cell>
          <cell r="AE214" t="str">
            <v>11081133378</v>
          </cell>
          <cell r="AF214" t="str">
            <v>02</v>
          </cell>
          <cell r="AG214" t="str">
            <v>19830603</v>
          </cell>
          <cell r="AH214" t="str">
            <v>DT.Adm.Corr.Antiguid</v>
          </cell>
          <cell r="AI214" t="str">
            <v>1</v>
          </cell>
          <cell r="AJ214" t="str">
            <v>ACTIVOS</v>
          </cell>
          <cell r="AK214" t="str">
            <v>AA</v>
          </cell>
          <cell r="AL214" t="str">
            <v>ACTIVO TEMP.INTEIRO</v>
          </cell>
          <cell r="AM214" t="str">
            <v>J100</v>
          </cell>
          <cell r="AN214" t="str">
            <v>EDPOutsourcing Comercial-N</v>
          </cell>
          <cell r="AO214" t="str">
            <v>J129</v>
          </cell>
          <cell r="AP214" t="str">
            <v>EDPOC-VRL RSI</v>
          </cell>
          <cell r="AQ214" t="str">
            <v>40177337</v>
          </cell>
          <cell r="AR214" t="str">
            <v>70000022</v>
          </cell>
          <cell r="AS214" t="str">
            <v>014.</v>
          </cell>
          <cell r="AT214" t="str">
            <v>TECNICO COMERCIAL</v>
          </cell>
          <cell r="AU214" t="str">
            <v>4</v>
          </cell>
          <cell r="AV214" t="str">
            <v>00040293</v>
          </cell>
          <cell r="AW214" t="str">
            <v>J20420000810</v>
          </cell>
          <cell r="AX214" t="str">
            <v>AN-RA-REDE DE AGENTES - I</v>
          </cell>
          <cell r="AY214" t="str">
            <v>68905014</v>
          </cell>
          <cell r="AZ214" t="str">
            <v>Eq Contacto Directo</v>
          </cell>
          <cell r="BA214" t="str">
            <v>6890</v>
          </cell>
          <cell r="BB214" t="str">
            <v>EDP Outsourcing Comercial</v>
          </cell>
          <cell r="BC214" t="str">
            <v>6890</v>
          </cell>
          <cell r="BD214" t="str">
            <v>6890</v>
          </cell>
          <cell r="BE214" t="str">
            <v>2800</v>
          </cell>
          <cell r="BF214" t="str">
            <v>6890</v>
          </cell>
          <cell r="BG214" t="str">
            <v>EDP Outsourcing Comercial,SA</v>
          </cell>
          <cell r="BH214" t="str">
            <v>1010</v>
          </cell>
          <cell r="BI214">
            <v>1432</v>
          </cell>
          <cell r="BJ214" t="str">
            <v>13</v>
          </cell>
          <cell r="BK214">
            <v>22</v>
          </cell>
          <cell r="BL214">
            <v>222.42</v>
          </cell>
          <cell r="BM214" t="str">
            <v>NÍVEL 4</v>
          </cell>
          <cell r="BN214" t="str">
            <v>01</v>
          </cell>
          <cell r="BO214" t="str">
            <v>07</v>
          </cell>
          <cell r="BP214" t="str">
            <v>20040101</v>
          </cell>
          <cell r="BQ214" t="str">
            <v>21</v>
          </cell>
          <cell r="BR214" t="str">
            <v>EVOLUCAO AUTOMATICA</v>
          </cell>
          <cell r="BS214" t="str">
            <v>20050101</v>
          </cell>
          <cell r="BW214">
            <v>0</v>
          </cell>
          <cell r="BX214">
            <v>0</v>
          </cell>
          <cell r="BY214">
            <v>0</v>
          </cell>
          <cell r="BZ214">
            <v>0</v>
          </cell>
          <cell r="CA214">
            <v>0</v>
          </cell>
          <cell r="CC214">
            <v>0</v>
          </cell>
          <cell r="CG214">
            <v>0</v>
          </cell>
          <cell r="CK214">
            <v>0</v>
          </cell>
          <cell r="CO214">
            <v>0</v>
          </cell>
          <cell r="CT214">
            <v>0</v>
          </cell>
          <cell r="CU214">
            <v>0</v>
          </cell>
          <cell r="CV214">
            <v>0</v>
          </cell>
          <cell r="CW214">
            <v>0</v>
          </cell>
          <cell r="CX214">
            <v>0</v>
          </cell>
          <cell r="CZ214">
            <v>0</v>
          </cell>
          <cell r="DC214">
            <v>0</v>
          </cell>
          <cell r="DF214">
            <v>0</v>
          </cell>
          <cell r="DI214">
            <v>0</v>
          </cell>
          <cell r="DK214">
            <v>0</v>
          </cell>
          <cell r="DL214">
            <v>0</v>
          </cell>
          <cell r="DN214" t="str">
            <v>21D11</v>
          </cell>
          <cell r="DO214" t="str">
            <v>Flex.T.Int."Escrit"</v>
          </cell>
          <cell r="DP214">
            <v>2</v>
          </cell>
          <cell r="DQ214">
            <v>100</v>
          </cell>
          <cell r="DR214" t="str">
            <v>PT01</v>
          </cell>
          <cell r="DT214" t="str">
            <v>00350079</v>
          </cell>
          <cell r="DU214" t="str">
            <v>CAIXA GERAL DE DEPOSITOS, SA</v>
          </cell>
        </row>
        <row r="215">
          <cell r="A215" t="str">
            <v>292702</v>
          </cell>
          <cell r="B215" t="str">
            <v>Armindo Fernandes Matos</v>
          </cell>
          <cell r="C215" t="str">
            <v>1984</v>
          </cell>
          <cell r="D215">
            <v>21</v>
          </cell>
          <cell r="E215">
            <v>21</v>
          </cell>
          <cell r="F215" t="str">
            <v>19611209</v>
          </cell>
          <cell r="G215" t="str">
            <v>43</v>
          </cell>
          <cell r="H215" t="str">
            <v>1</v>
          </cell>
          <cell r="I215" t="str">
            <v>Casado</v>
          </cell>
          <cell r="J215" t="str">
            <v>masculino</v>
          </cell>
          <cell r="K215">
            <v>2</v>
          </cell>
          <cell r="L215" t="str">
            <v>Urbanização Vila Paulista, lote 42 - Abambres Gar</v>
          </cell>
          <cell r="M215" t="str">
            <v>5000-262</v>
          </cell>
          <cell r="N215" t="str">
            <v>VILA REAL</v>
          </cell>
          <cell r="O215" t="str">
            <v>00233023</v>
          </cell>
          <cell r="P215" t="str">
            <v>C.GERAL UNIFICADO(9 ANO ESCOL)</v>
          </cell>
          <cell r="R215" t="str">
            <v>5810836</v>
          </cell>
          <cell r="S215" t="str">
            <v>19991123</v>
          </cell>
          <cell r="T215" t="str">
            <v>VILA REA</v>
          </cell>
          <cell r="U215" t="str">
            <v>9805</v>
          </cell>
          <cell r="V215" t="str">
            <v>SD INDEP SECTOR ENERGéTIC</v>
          </cell>
          <cell r="W215" t="str">
            <v>178619604</v>
          </cell>
          <cell r="X215" t="str">
            <v>2496</v>
          </cell>
          <cell r="Y215" t="str">
            <v>0.0</v>
          </cell>
          <cell r="Z215">
            <v>2</v>
          </cell>
          <cell r="AA215" t="str">
            <v>00</v>
          </cell>
          <cell r="AD215" t="str">
            <v>100</v>
          </cell>
          <cell r="AE215" t="str">
            <v>11081840329</v>
          </cell>
          <cell r="AF215" t="str">
            <v>02</v>
          </cell>
          <cell r="AG215" t="str">
            <v>19840601</v>
          </cell>
          <cell r="AH215" t="str">
            <v>DT.Adm.Corr.Antiguid</v>
          </cell>
          <cell r="AI215" t="str">
            <v>1</v>
          </cell>
          <cell r="AJ215" t="str">
            <v>ACTIVOS</v>
          </cell>
          <cell r="AK215" t="str">
            <v>AA</v>
          </cell>
          <cell r="AL215" t="str">
            <v>ACTIVO TEMP.INTEIRO</v>
          </cell>
          <cell r="AM215" t="str">
            <v>J100</v>
          </cell>
          <cell r="AN215" t="str">
            <v>EDPOutsourcing Comercial-N</v>
          </cell>
          <cell r="AO215" t="str">
            <v>J129</v>
          </cell>
          <cell r="AP215" t="str">
            <v>EDPOC-VRL RSI</v>
          </cell>
          <cell r="AQ215" t="str">
            <v>40177338</v>
          </cell>
          <cell r="AR215" t="str">
            <v>70000022</v>
          </cell>
          <cell r="AS215" t="str">
            <v>014.</v>
          </cell>
          <cell r="AT215" t="str">
            <v>TECNICO COMERCIAL</v>
          </cell>
          <cell r="AU215" t="str">
            <v>4</v>
          </cell>
          <cell r="AV215" t="str">
            <v>00040293</v>
          </cell>
          <cell r="AW215" t="str">
            <v>J20420000810</v>
          </cell>
          <cell r="AX215" t="str">
            <v>AN-RA-REDE DE AGENTES - I</v>
          </cell>
          <cell r="AY215" t="str">
            <v>68905014</v>
          </cell>
          <cell r="AZ215" t="str">
            <v>Eq Contacto Directo</v>
          </cell>
          <cell r="BA215" t="str">
            <v>6890</v>
          </cell>
          <cell r="BB215" t="str">
            <v>EDP Outsourcing Comercial</v>
          </cell>
          <cell r="BC215" t="str">
            <v>6890</v>
          </cell>
          <cell r="BD215" t="str">
            <v>6890</v>
          </cell>
          <cell r="BE215" t="str">
            <v>2800</v>
          </cell>
          <cell r="BF215" t="str">
            <v>6890</v>
          </cell>
          <cell r="BG215" t="str">
            <v>EDP Outsourcing Comercial,SA</v>
          </cell>
          <cell r="BH215" t="str">
            <v>1010</v>
          </cell>
          <cell r="BI215">
            <v>1247</v>
          </cell>
          <cell r="BJ215" t="str">
            <v>11</v>
          </cell>
          <cell r="BK215">
            <v>21</v>
          </cell>
          <cell r="BL215">
            <v>212.31</v>
          </cell>
          <cell r="BM215" t="str">
            <v>NÍVEL 4</v>
          </cell>
          <cell r="BN215" t="str">
            <v>02</v>
          </cell>
          <cell r="BO215" t="str">
            <v>05</v>
          </cell>
          <cell r="BP215" t="str">
            <v>20030101</v>
          </cell>
          <cell r="BQ215" t="str">
            <v>21</v>
          </cell>
          <cell r="BR215" t="str">
            <v>EVOLUCAO AUTOMATICA</v>
          </cell>
          <cell r="BS215" t="str">
            <v>20050101</v>
          </cell>
          <cell r="BW215">
            <v>0</v>
          </cell>
          <cell r="BX215">
            <v>0</v>
          </cell>
          <cell r="BY215">
            <v>0</v>
          </cell>
          <cell r="BZ215">
            <v>0</v>
          </cell>
          <cell r="CA215">
            <v>0</v>
          </cell>
          <cell r="CC215">
            <v>0</v>
          </cell>
          <cell r="CG215">
            <v>0</v>
          </cell>
          <cell r="CK215">
            <v>0</v>
          </cell>
          <cell r="CO215">
            <v>0</v>
          </cell>
          <cell r="CT215">
            <v>0</v>
          </cell>
          <cell r="CU215">
            <v>0</v>
          </cell>
          <cell r="CV215">
            <v>0</v>
          </cell>
          <cell r="CW215">
            <v>0</v>
          </cell>
          <cell r="CX215">
            <v>0</v>
          </cell>
          <cell r="CZ215">
            <v>0</v>
          </cell>
          <cell r="DC215">
            <v>0</v>
          </cell>
          <cell r="DF215">
            <v>0</v>
          </cell>
          <cell r="DI215">
            <v>0</v>
          </cell>
          <cell r="DK215">
            <v>0</v>
          </cell>
          <cell r="DL215">
            <v>0</v>
          </cell>
          <cell r="DN215" t="str">
            <v>21D11</v>
          </cell>
          <cell r="DO215" t="str">
            <v>Flex.T.Int."Escrit"</v>
          </cell>
          <cell r="DP215">
            <v>2</v>
          </cell>
          <cell r="DQ215">
            <v>100</v>
          </cell>
          <cell r="DR215" t="str">
            <v>PT01</v>
          </cell>
          <cell r="DT215" t="str">
            <v>00100000</v>
          </cell>
          <cell r="DU215" t="str">
            <v>BANCO BPI, SA</v>
          </cell>
        </row>
        <row r="216">
          <cell r="A216" t="str">
            <v>194506</v>
          </cell>
          <cell r="B216" t="str">
            <v>Isabel Maria Machado Ferreira Vieira</v>
          </cell>
          <cell r="C216" t="str">
            <v>1980</v>
          </cell>
          <cell r="D216">
            <v>25</v>
          </cell>
          <cell r="E216">
            <v>25</v>
          </cell>
          <cell r="F216" t="str">
            <v>19570716</v>
          </cell>
          <cell r="G216" t="str">
            <v>47</v>
          </cell>
          <cell r="H216" t="str">
            <v>1</v>
          </cell>
          <cell r="I216" t="str">
            <v>Casado</v>
          </cell>
          <cell r="J216" t="str">
            <v>feminino</v>
          </cell>
          <cell r="K216">
            <v>3</v>
          </cell>
          <cell r="L216" t="str">
            <v>Av Ovar Ed.Santa Rita I- 3Dt</v>
          </cell>
          <cell r="M216" t="str">
            <v>5050-223</v>
          </cell>
          <cell r="N216" t="str">
            <v>PESO DA RÉGUA</v>
          </cell>
          <cell r="O216" t="str">
            <v>00241132</v>
          </cell>
          <cell r="P216" t="str">
            <v>CURSO COMPLEMENTAR DOS LICEUS</v>
          </cell>
          <cell r="R216" t="str">
            <v>3442057</v>
          </cell>
          <cell r="S216" t="str">
            <v>19881110</v>
          </cell>
          <cell r="T216" t="str">
            <v>LISBOA</v>
          </cell>
          <cell r="U216" t="str">
            <v>9800</v>
          </cell>
          <cell r="V216" t="str">
            <v>SIND TRAB IND ELéCT NORTE</v>
          </cell>
          <cell r="W216" t="str">
            <v>112801650</v>
          </cell>
          <cell r="X216" t="str">
            <v>2437</v>
          </cell>
          <cell r="Y216" t="str">
            <v>0.0</v>
          </cell>
          <cell r="Z216">
            <v>3</v>
          </cell>
          <cell r="AA216" t="str">
            <v>00</v>
          </cell>
          <cell r="AC216" t="str">
            <v>X</v>
          </cell>
          <cell r="AD216" t="str">
            <v>100</v>
          </cell>
          <cell r="AE216" t="str">
            <v>11081140203</v>
          </cell>
          <cell r="AF216" t="str">
            <v>02</v>
          </cell>
          <cell r="AG216" t="str">
            <v>19800701</v>
          </cell>
          <cell r="AH216" t="str">
            <v>DT.Adm.Corr.Antiguid</v>
          </cell>
          <cell r="AI216" t="str">
            <v>1</v>
          </cell>
          <cell r="AJ216" t="str">
            <v>ACTIVOS</v>
          </cell>
          <cell r="AK216" t="str">
            <v>AA</v>
          </cell>
          <cell r="AL216" t="str">
            <v>ACTIVO TEMP.INTEIRO</v>
          </cell>
          <cell r="AM216" t="str">
            <v>J100</v>
          </cell>
          <cell r="AN216" t="str">
            <v>EDPOutsourcing Comercial-N</v>
          </cell>
          <cell r="AO216" t="str">
            <v>J129</v>
          </cell>
          <cell r="AP216" t="str">
            <v>EDPOC-VRL RSI</v>
          </cell>
          <cell r="AQ216" t="str">
            <v>40177400</v>
          </cell>
          <cell r="AR216" t="str">
            <v>70000045</v>
          </cell>
          <cell r="AS216" t="str">
            <v>01S3</v>
          </cell>
          <cell r="AT216" t="str">
            <v>CHEFIA SECCAO ESCALAO III</v>
          </cell>
          <cell r="AU216" t="str">
            <v>4</v>
          </cell>
          <cell r="AV216" t="str">
            <v>00040178</v>
          </cell>
          <cell r="AW216" t="str">
            <v>J20424560110</v>
          </cell>
          <cell r="AX216" t="str">
            <v>AN-LJVRL-CH-CHEFIA</v>
          </cell>
          <cell r="AY216" t="str">
            <v>68905119</v>
          </cell>
          <cell r="AZ216" t="str">
            <v>Lj Vila Real</v>
          </cell>
          <cell r="BA216" t="str">
            <v>6890</v>
          </cell>
          <cell r="BB216" t="str">
            <v>EDP Outsourcing Comercial</v>
          </cell>
          <cell r="BC216" t="str">
            <v>6890</v>
          </cell>
          <cell r="BD216" t="str">
            <v>6890</v>
          </cell>
          <cell r="BE216" t="str">
            <v>2800</v>
          </cell>
          <cell r="BF216" t="str">
            <v>6890</v>
          </cell>
          <cell r="BG216" t="str">
            <v>EDP Outsourcing Comercial,SA</v>
          </cell>
          <cell r="BH216" t="str">
            <v>1010</v>
          </cell>
          <cell r="BI216">
            <v>1618</v>
          </cell>
          <cell r="BJ216" t="str">
            <v>15</v>
          </cell>
          <cell r="BK216">
            <v>25</v>
          </cell>
          <cell r="BL216">
            <v>252.75</v>
          </cell>
          <cell r="BM216" t="str">
            <v>C SECÇ3</v>
          </cell>
          <cell r="BN216" t="str">
            <v>01</v>
          </cell>
          <cell r="BO216" t="str">
            <v>G</v>
          </cell>
          <cell r="BP216" t="str">
            <v>20040101</v>
          </cell>
          <cell r="BQ216" t="str">
            <v>21</v>
          </cell>
          <cell r="BR216" t="str">
            <v>EVOLUCAO AUTOMATICA</v>
          </cell>
          <cell r="BS216" t="str">
            <v>20050101</v>
          </cell>
          <cell r="BW216">
            <v>0</v>
          </cell>
          <cell r="BX216">
            <v>0</v>
          </cell>
          <cell r="BY216">
            <v>0</v>
          </cell>
          <cell r="BZ216">
            <v>0</v>
          </cell>
          <cell r="CA216">
            <v>0</v>
          </cell>
          <cell r="CC216">
            <v>0</v>
          </cell>
          <cell r="CG216">
            <v>0</v>
          </cell>
          <cell r="CK216">
            <v>0</v>
          </cell>
          <cell r="CO216">
            <v>0</v>
          </cell>
          <cell r="CT216">
            <v>0</v>
          </cell>
          <cell r="CU216">
            <v>0</v>
          </cell>
          <cell r="CV216">
            <v>0</v>
          </cell>
          <cell r="CW216">
            <v>0</v>
          </cell>
          <cell r="CX216">
            <v>0</v>
          </cell>
          <cell r="CZ216">
            <v>0</v>
          </cell>
          <cell r="DC216">
            <v>0</v>
          </cell>
          <cell r="DF216">
            <v>0</v>
          </cell>
          <cell r="DI216">
            <v>0</v>
          </cell>
          <cell r="DK216">
            <v>0</v>
          </cell>
          <cell r="DL216">
            <v>0</v>
          </cell>
          <cell r="DN216" t="str">
            <v>11D13</v>
          </cell>
          <cell r="DO216" t="str">
            <v>FixoTInt-"Lojas"2002</v>
          </cell>
          <cell r="DP216">
            <v>2</v>
          </cell>
          <cell r="DQ216">
            <v>100</v>
          </cell>
          <cell r="DR216" t="str">
            <v>PT01</v>
          </cell>
          <cell r="DT216" t="str">
            <v>00330000</v>
          </cell>
          <cell r="DU216" t="str">
            <v>BANCO COMERCIAL PORTUGUES, SA</v>
          </cell>
        </row>
        <row r="217">
          <cell r="A217" t="str">
            <v>248657</v>
          </cell>
          <cell r="B217" t="str">
            <v>Manuel Igreja Cardoso</v>
          </cell>
          <cell r="C217" t="str">
            <v>1977</v>
          </cell>
          <cell r="D217">
            <v>28</v>
          </cell>
          <cell r="E217">
            <v>28</v>
          </cell>
          <cell r="F217" t="str">
            <v>19600226</v>
          </cell>
          <cell r="G217" t="str">
            <v>45</v>
          </cell>
          <cell r="H217" t="str">
            <v>1</v>
          </cell>
          <cell r="I217" t="str">
            <v>Casado</v>
          </cell>
          <cell r="J217" t="str">
            <v>masculino</v>
          </cell>
          <cell r="K217">
            <v>2</v>
          </cell>
          <cell r="L217" t="str">
            <v>R da Ferreirinha 34-3*</v>
          </cell>
          <cell r="M217" t="str">
            <v>5050-000</v>
          </cell>
          <cell r="N217" t="str">
            <v>PESO DA RÉGUA</v>
          </cell>
          <cell r="O217" t="str">
            <v>00241132</v>
          </cell>
          <cell r="P217" t="str">
            <v>CURSO COMPLEMENTAR DOS LICEUS</v>
          </cell>
          <cell r="R217" t="str">
            <v>3858853</v>
          </cell>
          <cell r="S217" t="str">
            <v>19940607</v>
          </cell>
          <cell r="T217" t="str">
            <v>LISBOA</v>
          </cell>
          <cell r="U217" t="str">
            <v>9800</v>
          </cell>
          <cell r="V217" t="str">
            <v>SIND TRAB IND ELéCT NORTE</v>
          </cell>
          <cell r="W217" t="str">
            <v>171213289</v>
          </cell>
          <cell r="X217" t="str">
            <v>2437</v>
          </cell>
          <cell r="Y217" t="str">
            <v>0.0</v>
          </cell>
          <cell r="Z217">
            <v>2</v>
          </cell>
          <cell r="AA217" t="str">
            <v>00</v>
          </cell>
          <cell r="AC217" t="str">
            <v>X</v>
          </cell>
          <cell r="AD217" t="str">
            <v>100</v>
          </cell>
          <cell r="AE217" t="str">
            <v>11163988719</v>
          </cell>
          <cell r="AF217" t="str">
            <v>02</v>
          </cell>
          <cell r="AG217" t="str">
            <v>19770601</v>
          </cell>
          <cell r="AH217" t="str">
            <v>DT.Adm.Corr.Antiguid</v>
          </cell>
          <cell r="AI217" t="str">
            <v>1</v>
          </cell>
          <cell r="AJ217" t="str">
            <v>ACTIVOS</v>
          </cell>
          <cell r="AK217" t="str">
            <v>AA</v>
          </cell>
          <cell r="AL217" t="str">
            <v>ACTIVO TEMP.INTEIRO</v>
          </cell>
          <cell r="AM217" t="str">
            <v>J100</v>
          </cell>
          <cell r="AN217" t="str">
            <v>EDPOutsourcing Comercial-N</v>
          </cell>
          <cell r="AO217" t="str">
            <v>J129</v>
          </cell>
          <cell r="AP217" t="str">
            <v>EDPOC-VRL RSI</v>
          </cell>
          <cell r="AQ217" t="str">
            <v>40177468</v>
          </cell>
          <cell r="AR217" t="str">
            <v>70000022</v>
          </cell>
          <cell r="AS217" t="str">
            <v>014.</v>
          </cell>
          <cell r="AT217" t="str">
            <v>TECNICO COMERCIAL</v>
          </cell>
          <cell r="AU217" t="str">
            <v>0</v>
          </cell>
          <cell r="AV217" t="str">
            <v>00040283</v>
          </cell>
          <cell r="AW217" t="str">
            <v>J20424560410</v>
          </cell>
          <cell r="AX217" t="str">
            <v>AN-LJVRL-LOJA VILA REAL</v>
          </cell>
          <cell r="AY217" t="str">
            <v>68905119</v>
          </cell>
          <cell r="AZ217" t="str">
            <v>Lj Vila Real</v>
          </cell>
          <cell r="BA217" t="str">
            <v>6890</v>
          </cell>
          <cell r="BB217" t="str">
            <v>EDP Outsourcing Comercial</v>
          </cell>
          <cell r="BC217" t="str">
            <v>6890</v>
          </cell>
          <cell r="BD217" t="str">
            <v>6890</v>
          </cell>
          <cell r="BE217" t="str">
            <v>2800</v>
          </cell>
          <cell r="BF217" t="str">
            <v>6890</v>
          </cell>
          <cell r="BG217" t="str">
            <v>EDP Outsourcing Comercial,SA</v>
          </cell>
          <cell r="BH217" t="str">
            <v>1010</v>
          </cell>
          <cell r="BI217">
            <v>1339</v>
          </cell>
          <cell r="BJ217" t="str">
            <v>12</v>
          </cell>
          <cell r="BK217">
            <v>28</v>
          </cell>
          <cell r="BL217">
            <v>283.08</v>
          </cell>
          <cell r="BM217" t="str">
            <v>NÍVEL 4</v>
          </cell>
          <cell r="BN217" t="str">
            <v>00</v>
          </cell>
          <cell r="BO217" t="str">
            <v>06</v>
          </cell>
          <cell r="BP217" t="str">
            <v>20050101</v>
          </cell>
          <cell r="BQ217" t="str">
            <v>21</v>
          </cell>
          <cell r="BR217" t="str">
            <v>EVOLUCAO AUTOMATICA</v>
          </cell>
          <cell r="BS217" t="str">
            <v>20050101</v>
          </cell>
          <cell r="BW217">
            <v>0</v>
          </cell>
          <cell r="BX217">
            <v>0</v>
          </cell>
          <cell r="BY217">
            <v>0</v>
          </cell>
          <cell r="BZ217">
            <v>0</v>
          </cell>
          <cell r="CA217">
            <v>0</v>
          </cell>
          <cell r="CC217">
            <v>0</v>
          </cell>
          <cell r="CG217">
            <v>0</v>
          </cell>
          <cell r="CK217">
            <v>0</v>
          </cell>
          <cell r="CO217">
            <v>0</v>
          </cell>
          <cell r="CT217">
            <v>0</v>
          </cell>
          <cell r="CU217">
            <v>0</v>
          </cell>
          <cell r="CV217">
            <v>0</v>
          </cell>
          <cell r="CW217">
            <v>0</v>
          </cell>
          <cell r="CX217">
            <v>1</v>
          </cell>
          <cell r="CY217" t="str">
            <v>6010</v>
          </cell>
          <cell r="CZ217">
            <v>39.54</v>
          </cell>
          <cell r="DC217">
            <v>0</v>
          </cell>
          <cell r="DF217">
            <v>0</v>
          </cell>
          <cell r="DI217">
            <v>0</v>
          </cell>
          <cell r="DK217">
            <v>0</v>
          </cell>
          <cell r="DL217">
            <v>0</v>
          </cell>
          <cell r="DN217" t="str">
            <v>11D13</v>
          </cell>
          <cell r="DO217" t="str">
            <v>FixoTInt-"Lojas"2002</v>
          </cell>
          <cell r="DP217">
            <v>2</v>
          </cell>
          <cell r="DQ217">
            <v>100</v>
          </cell>
          <cell r="DR217" t="str">
            <v>PT01</v>
          </cell>
          <cell r="DT217" t="str">
            <v>00070646</v>
          </cell>
          <cell r="DU217" t="str">
            <v>BANCO ESPIRITO SANTO, SA</v>
          </cell>
        </row>
        <row r="218">
          <cell r="A218" t="str">
            <v>291285</v>
          </cell>
          <cell r="B218" t="str">
            <v>Candida Luisa Pimenta S Cunha Dinis</v>
          </cell>
          <cell r="C218" t="str">
            <v>1983</v>
          </cell>
          <cell r="D218">
            <v>22</v>
          </cell>
          <cell r="E218">
            <v>22</v>
          </cell>
          <cell r="F218" t="str">
            <v>19591014</v>
          </cell>
          <cell r="G218" t="str">
            <v>45</v>
          </cell>
          <cell r="H218" t="str">
            <v>1</v>
          </cell>
          <cell r="I218" t="str">
            <v>Casado</v>
          </cell>
          <cell r="J218" t="str">
            <v>feminino</v>
          </cell>
          <cell r="K218">
            <v>2</v>
          </cell>
          <cell r="L218" t="str">
            <v>Qt de S.Jose-Lt 15   Cruz das Almas</v>
          </cell>
          <cell r="M218" t="str">
            <v>5000-448</v>
          </cell>
          <cell r="N218" t="str">
            <v>VILA REAL</v>
          </cell>
          <cell r="O218" t="str">
            <v>00242212</v>
          </cell>
          <cell r="P218" t="str">
            <v>CC SECRETAR.RELACOES PUBLICAS</v>
          </cell>
          <cell r="R218" t="str">
            <v>5395009</v>
          </cell>
          <cell r="S218" t="str">
            <v>20021211</v>
          </cell>
          <cell r="T218" t="str">
            <v>VILA REA</v>
          </cell>
          <cell r="U218" t="str">
            <v>9800</v>
          </cell>
          <cell r="V218" t="str">
            <v>SIND TRAB IND ELéCT NORTE</v>
          </cell>
          <cell r="W218" t="str">
            <v>154882674</v>
          </cell>
          <cell r="X218" t="str">
            <v>2496</v>
          </cell>
          <cell r="Y218" t="str">
            <v>0.0</v>
          </cell>
          <cell r="Z218">
            <v>2</v>
          </cell>
          <cell r="AA218" t="str">
            <v>00</v>
          </cell>
          <cell r="AC218" t="str">
            <v>X</v>
          </cell>
          <cell r="AD218" t="str">
            <v>100</v>
          </cell>
          <cell r="AE218" t="str">
            <v>11290514517</v>
          </cell>
          <cell r="AF218" t="str">
            <v>02</v>
          </cell>
          <cell r="AG218" t="str">
            <v>19830502</v>
          </cell>
          <cell r="AH218" t="str">
            <v>DT.Adm.Corr.Antiguid</v>
          </cell>
          <cell r="AI218" t="str">
            <v>1</v>
          </cell>
          <cell r="AJ218" t="str">
            <v>ACTIVOS</v>
          </cell>
          <cell r="AK218" t="str">
            <v>AA</v>
          </cell>
          <cell r="AL218" t="str">
            <v>ACTIVO TEMP.INTEIRO</v>
          </cell>
          <cell r="AM218" t="str">
            <v>J100</v>
          </cell>
          <cell r="AN218" t="str">
            <v>EDPOutsourcing Comercial-N</v>
          </cell>
          <cell r="AO218" t="str">
            <v>J129</v>
          </cell>
          <cell r="AP218" t="str">
            <v>EDPOC-VRL RSI</v>
          </cell>
          <cell r="AQ218" t="str">
            <v>40177469</v>
          </cell>
          <cell r="AR218" t="str">
            <v>70000022</v>
          </cell>
          <cell r="AS218" t="str">
            <v>014.</v>
          </cell>
          <cell r="AT218" t="str">
            <v>TECNICO COMERCIAL</v>
          </cell>
          <cell r="AU218" t="str">
            <v>4</v>
          </cell>
          <cell r="AV218" t="str">
            <v>00040283</v>
          </cell>
          <cell r="AW218" t="str">
            <v>J20424560410</v>
          </cell>
          <cell r="AX218" t="str">
            <v>AN-LJVRL-LOJA VILA REAL</v>
          </cell>
          <cell r="AY218" t="str">
            <v>68905119</v>
          </cell>
          <cell r="AZ218" t="str">
            <v>Lj Vila Real</v>
          </cell>
          <cell r="BA218" t="str">
            <v>6890</v>
          </cell>
          <cell r="BB218" t="str">
            <v>EDP Outsourcing Comercial</v>
          </cell>
          <cell r="BC218" t="str">
            <v>6890</v>
          </cell>
          <cell r="BD218" t="str">
            <v>6890</v>
          </cell>
          <cell r="BE218" t="str">
            <v>2800</v>
          </cell>
          <cell r="BF218" t="str">
            <v>6890</v>
          </cell>
          <cell r="BG218" t="str">
            <v>EDP Outsourcing Comercial,SA</v>
          </cell>
          <cell r="BH218" t="str">
            <v>1010</v>
          </cell>
          <cell r="BI218">
            <v>1247</v>
          </cell>
          <cell r="BJ218" t="str">
            <v>11</v>
          </cell>
          <cell r="BK218">
            <v>22</v>
          </cell>
          <cell r="BL218">
            <v>222.42</v>
          </cell>
          <cell r="BM218" t="str">
            <v>NÍVEL 4</v>
          </cell>
          <cell r="BN218" t="str">
            <v>01</v>
          </cell>
          <cell r="BO218" t="str">
            <v>05</v>
          </cell>
          <cell r="BP218" t="str">
            <v>20040101</v>
          </cell>
          <cell r="BQ218" t="str">
            <v>21</v>
          </cell>
          <cell r="BR218" t="str">
            <v>EVOLUCAO AUTOMATICA</v>
          </cell>
          <cell r="BS218" t="str">
            <v>20050101</v>
          </cell>
          <cell r="BW218">
            <v>0</v>
          </cell>
          <cell r="BX218">
            <v>0</v>
          </cell>
          <cell r="BY218">
            <v>0</v>
          </cell>
          <cell r="BZ218">
            <v>0</v>
          </cell>
          <cell r="CA218">
            <v>0</v>
          </cell>
          <cell r="CC218">
            <v>0</v>
          </cell>
          <cell r="CG218">
            <v>0</v>
          </cell>
          <cell r="CK218">
            <v>0</v>
          </cell>
          <cell r="CO218">
            <v>0</v>
          </cell>
          <cell r="CT218">
            <v>0</v>
          </cell>
          <cell r="CU218">
            <v>0</v>
          </cell>
          <cell r="CV218">
            <v>0</v>
          </cell>
          <cell r="CW218">
            <v>0</v>
          </cell>
          <cell r="CX218">
            <v>1</v>
          </cell>
          <cell r="CY218" t="str">
            <v>6010</v>
          </cell>
          <cell r="CZ218">
            <v>39.54</v>
          </cell>
          <cell r="DC218">
            <v>0</v>
          </cell>
          <cell r="DF218">
            <v>0</v>
          </cell>
          <cell r="DI218">
            <v>0</v>
          </cell>
          <cell r="DK218">
            <v>0</v>
          </cell>
          <cell r="DL218">
            <v>0</v>
          </cell>
          <cell r="DN218" t="str">
            <v>11D13</v>
          </cell>
          <cell r="DO218" t="str">
            <v>FixoTInt-"Lojas"2002</v>
          </cell>
          <cell r="DP218">
            <v>2</v>
          </cell>
          <cell r="DQ218">
            <v>100</v>
          </cell>
          <cell r="DR218" t="str">
            <v>PT01</v>
          </cell>
          <cell r="DT218" t="str">
            <v>00350906</v>
          </cell>
          <cell r="DU218" t="str">
            <v>CAIXA GERAL DE DEPOSITOS, SA</v>
          </cell>
        </row>
        <row r="219">
          <cell r="A219" t="str">
            <v>202746</v>
          </cell>
          <cell r="B219" t="str">
            <v>Jose Luis Simões Cunha Silva</v>
          </cell>
          <cell r="C219" t="str">
            <v>1979</v>
          </cell>
          <cell r="D219">
            <v>26</v>
          </cell>
          <cell r="E219">
            <v>26</v>
          </cell>
          <cell r="F219" t="str">
            <v>19591019</v>
          </cell>
          <cell r="G219" t="str">
            <v>45</v>
          </cell>
          <cell r="H219" t="str">
            <v>1</v>
          </cell>
          <cell r="I219" t="str">
            <v>Casado</v>
          </cell>
          <cell r="J219" t="str">
            <v>masculino</v>
          </cell>
          <cell r="K219">
            <v>1</v>
          </cell>
          <cell r="L219" t="str">
            <v>Lug de Santa Barbara             Armamar</v>
          </cell>
          <cell r="M219" t="str">
            <v>5110-125</v>
          </cell>
          <cell r="N219" t="str">
            <v>ARMAMAR</v>
          </cell>
          <cell r="O219" t="str">
            <v>00241132</v>
          </cell>
          <cell r="P219" t="str">
            <v>CURSO COMPLEMENTAR DOS LICEUS</v>
          </cell>
          <cell r="R219" t="str">
            <v>5646757</v>
          </cell>
          <cell r="S219" t="str">
            <v>19990719</v>
          </cell>
          <cell r="T219" t="str">
            <v>VISEU</v>
          </cell>
          <cell r="U219" t="str">
            <v>9800</v>
          </cell>
          <cell r="V219" t="str">
            <v>SIND TRAB IND ELéCT NORTE</v>
          </cell>
          <cell r="W219" t="str">
            <v>102698732</v>
          </cell>
          <cell r="X219" t="str">
            <v>2500</v>
          </cell>
          <cell r="Y219" t="str">
            <v>0.0</v>
          </cell>
          <cell r="Z219">
            <v>1</v>
          </cell>
          <cell r="AA219" t="str">
            <v>00</v>
          </cell>
          <cell r="AC219" t="str">
            <v>X</v>
          </cell>
          <cell r="AD219" t="str">
            <v>100</v>
          </cell>
          <cell r="AE219" t="str">
            <v>11152539909</v>
          </cell>
          <cell r="AF219" t="str">
            <v>02</v>
          </cell>
          <cell r="AG219" t="str">
            <v>19790806</v>
          </cell>
          <cell r="AH219" t="str">
            <v>DT.Adm.Corr.Antiguid</v>
          </cell>
          <cell r="AI219" t="str">
            <v>1</v>
          </cell>
          <cell r="AJ219" t="str">
            <v>ACTIVOS</v>
          </cell>
          <cell r="AK219" t="str">
            <v>AA</v>
          </cell>
          <cell r="AL219" t="str">
            <v>ACTIVO TEMP.INTEIRO</v>
          </cell>
          <cell r="AM219" t="str">
            <v>J100</v>
          </cell>
          <cell r="AN219" t="str">
            <v>EDPOutsourcing Comercial-N</v>
          </cell>
          <cell r="AO219" t="str">
            <v>J129</v>
          </cell>
          <cell r="AP219" t="str">
            <v>EDPOC-VRL RSI</v>
          </cell>
          <cell r="AQ219" t="str">
            <v>40177470</v>
          </cell>
          <cell r="AR219" t="str">
            <v>70000060</v>
          </cell>
          <cell r="AS219" t="str">
            <v>025.</v>
          </cell>
          <cell r="AT219" t="str">
            <v>ESCRITURARIO COMERCIAL</v>
          </cell>
          <cell r="AU219" t="str">
            <v>4</v>
          </cell>
          <cell r="AV219" t="str">
            <v>00040283</v>
          </cell>
          <cell r="AW219" t="str">
            <v>J20424560410</v>
          </cell>
          <cell r="AX219" t="str">
            <v>AN-LJVRL-LOJA VILA REAL</v>
          </cell>
          <cell r="AY219" t="str">
            <v>68905119</v>
          </cell>
          <cell r="AZ219" t="str">
            <v>Lj Vila Real</v>
          </cell>
          <cell r="BA219" t="str">
            <v>6890</v>
          </cell>
          <cell r="BB219" t="str">
            <v>EDP Outsourcing Comercial</v>
          </cell>
          <cell r="BC219" t="str">
            <v>6890</v>
          </cell>
          <cell r="BD219" t="str">
            <v>6890</v>
          </cell>
          <cell r="BE219" t="str">
            <v>2800</v>
          </cell>
          <cell r="BF219" t="str">
            <v>6890</v>
          </cell>
          <cell r="BG219" t="str">
            <v>EDP Outsourcing Comercial,SA</v>
          </cell>
          <cell r="BH219" t="str">
            <v>1010</v>
          </cell>
          <cell r="BI219">
            <v>1339</v>
          </cell>
          <cell r="BJ219" t="str">
            <v>12</v>
          </cell>
          <cell r="BK219">
            <v>26</v>
          </cell>
          <cell r="BL219">
            <v>262.86</v>
          </cell>
          <cell r="BM219" t="str">
            <v>NÍVEL 5</v>
          </cell>
          <cell r="BN219" t="str">
            <v>00</v>
          </cell>
          <cell r="BO219" t="str">
            <v>09</v>
          </cell>
          <cell r="BP219" t="str">
            <v>20050101</v>
          </cell>
          <cell r="BQ219" t="str">
            <v>21</v>
          </cell>
          <cell r="BR219" t="str">
            <v>EVOLUCAO AUTOMATICA</v>
          </cell>
          <cell r="BS219" t="str">
            <v>20050101</v>
          </cell>
          <cell r="BW219">
            <v>0</v>
          </cell>
          <cell r="BX219">
            <v>0</v>
          </cell>
          <cell r="BY219">
            <v>0</v>
          </cell>
          <cell r="BZ219">
            <v>0</v>
          </cell>
          <cell r="CA219">
            <v>0</v>
          </cell>
          <cell r="CC219">
            <v>0</v>
          </cell>
          <cell r="CG219">
            <v>0</v>
          </cell>
          <cell r="CK219">
            <v>0</v>
          </cell>
          <cell r="CO219">
            <v>0</v>
          </cell>
          <cell r="CT219">
            <v>0</v>
          </cell>
          <cell r="CU219">
            <v>0</v>
          </cell>
          <cell r="CV219">
            <v>0</v>
          </cell>
          <cell r="CW219">
            <v>0</v>
          </cell>
          <cell r="CX219">
            <v>1</v>
          </cell>
          <cell r="CY219" t="str">
            <v>6010</v>
          </cell>
          <cell r="CZ219">
            <v>39.54</v>
          </cell>
          <cell r="DC219">
            <v>0</v>
          </cell>
          <cell r="DF219">
            <v>0</v>
          </cell>
          <cell r="DI219">
            <v>0</v>
          </cell>
          <cell r="DK219">
            <v>0</v>
          </cell>
          <cell r="DL219">
            <v>0</v>
          </cell>
          <cell r="DN219" t="str">
            <v>11D13</v>
          </cell>
          <cell r="DO219" t="str">
            <v>FixoTInt-"Lojas"2002</v>
          </cell>
          <cell r="DP219">
            <v>2</v>
          </cell>
          <cell r="DQ219">
            <v>100</v>
          </cell>
          <cell r="DR219" t="str">
            <v>PT01</v>
          </cell>
          <cell r="DT219" t="str">
            <v>00350108</v>
          </cell>
          <cell r="DU219" t="str">
            <v>CAIXA GERAL DE DEPOSITOS, SA</v>
          </cell>
        </row>
        <row r="220">
          <cell r="A220" t="str">
            <v>302465</v>
          </cell>
          <cell r="B220" t="str">
            <v>Maria Goretti Tavares Borges Martins</v>
          </cell>
          <cell r="C220" t="str">
            <v>1983</v>
          </cell>
          <cell r="D220">
            <v>22</v>
          </cell>
          <cell r="E220">
            <v>22</v>
          </cell>
          <cell r="F220" t="str">
            <v>19571109</v>
          </cell>
          <cell r="G220" t="str">
            <v>47</v>
          </cell>
          <cell r="H220" t="str">
            <v>1</v>
          </cell>
          <cell r="I220" t="str">
            <v>Casado</v>
          </cell>
          <cell r="J220" t="str">
            <v>feminino</v>
          </cell>
          <cell r="K220">
            <v>1</v>
          </cell>
          <cell r="L220" t="str">
            <v>Lug da Igreja, 1061 - Muro</v>
          </cell>
          <cell r="M220" t="str">
            <v>4745-321</v>
          </cell>
          <cell r="N220" t="str">
            <v>MURO</v>
          </cell>
          <cell r="O220" t="str">
            <v>00676203</v>
          </cell>
          <cell r="P220" t="str">
            <v>CONTABILIDADE E ADMINISTRACAO</v>
          </cell>
          <cell r="R220" t="str">
            <v>3583915</v>
          </cell>
          <cell r="S220" t="str">
            <v>20030102</v>
          </cell>
          <cell r="T220" t="str">
            <v>LISBOA</v>
          </cell>
          <cell r="W220" t="str">
            <v>156013665</v>
          </cell>
          <cell r="X220" t="str">
            <v>4219</v>
          </cell>
          <cell r="Y220" t="str">
            <v>0.0</v>
          </cell>
          <cell r="Z220">
            <v>1</v>
          </cell>
          <cell r="AA220" t="str">
            <v>00</v>
          </cell>
          <cell r="AC220" t="str">
            <v>X</v>
          </cell>
          <cell r="AD220" t="str">
            <v>100</v>
          </cell>
          <cell r="AE220" t="str">
            <v>11267857537</v>
          </cell>
          <cell r="AF220" t="str">
            <v>02</v>
          </cell>
          <cell r="AG220" t="str">
            <v>19830418</v>
          </cell>
          <cell r="AH220" t="str">
            <v>DT.Adm.Corr.Antiguid</v>
          </cell>
          <cell r="AI220" t="str">
            <v>1</v>
          </cell>
          <cell r="AJ220" t="str">
            <v>ACTIVOS</v>
          </cell>
          <cell r="AK220" t="str">
            <v>AA</v>
          </cell>
          <cell r="AL220" t="str">
            <v>ACTIVO TEMP.INTEIRO</v>
          </cell>
          <cell r="AM220" t="str">
            <v>J100</v>
          </cell>
          <cell r="AN220" t="str">
            <v>EDPOutsourcing Comercial-N</v>
          </cell>
          <cell r="AO220" t="str">
            <v>J129</v>
          </cell>
          <cell r="AP220" t="str">
            <v>EDPOC-VRL RSI</v>
          </cell>
          <cell r="AQ220" t="str">
            <v>40177241</v>
          </cell>
          <cell r="AR220" t="str">
            <v>70000038</v>
          </cell>
          <cell r="AS220" t="str">
            <v>01B2</v>
          </cell>
          <cell r="AT220" t="str">
            <v>BACHAREL II</v>
          </cell>
          <cell r="AU220" t="str">
            <v>4</v>
          </cell>
          <cell r="AV220" t="str">
            <v>00040447</v>
          </cell>
          <cell r="AW220" t="str">
            <v>J20600001410</v>
          </cell>
          <cell r="AX220" t="str">
            <v>ACTN-GA CONTACTOS TECNICOS NORTE</v>
          </cell>
          <cell r="AY220" t="str">
            <v>68908200</v>
          </cell>
          <cell r="AZ220" t="str">
            <v>GC - GA Gestão Conta</v>
          </cell>
          <cell r="BA220" t="str">
            <v>6890</v>
          </cell>
          <cell r="BB220" t="str">
            <v>EDP Outsourcing Comercial</v>
          </cell>
          <cell r="BC220" t="str">
            <v>6890</v>
          </cell>
          <cell r="BD220" t="str">
            <v>6890</v>
          </cell>
          <cell r="BE220" t="str">
            <v>2800</v>
          </cell>
          <cell r="BF220" t="str">
            <v>6890</v>
          </cell>
          <cell r="BG220" t="str">
            <v>EDP Outsourcing Comercial,SA</v>
          </cell>
          <cell r="BH220" t="str">
            <v>1010</v>
          </cell>
          <cell r="BI220">
            <v>2034</v>
          </cell>
          <cell r="BJ220" t="str">
            <v>H</v>
          </cell>
          <cell r="BK220">
            <v>22</v>
          </cell>
          <cell r="BL220">
            <v>222.42</v>
          </cell>
          <cell r="BM220" t="str">
            <v>BACH 2</v>
          </cell>
          <cell r="BN220" t="str">
            <v>01</v>
          </cell>
          <cell r="BO220" t="str">
            <v>H</v>
          </cell>
          <cell r="BP220" t="str">
            <v>20040101</v>
          </cell>
          <cell r="BQ220" t="str">
            <v>21</v>
          </cell>
          <cell r="BR220" t="str">
            <v>EVOLUCAO AUTOMATICA</v>
          </cell>
          <cell r="BS220" t="str">
            <v>20050101</v>
          </cell>
          <cell r="BW220">
            <v>0</v>
          </cell>
          <cell r="BX220">
            <v>21</v>
          </cell>
          <cell r="BY220">
            <v>473.85</v>
          </cell>
          <cell r="BZ220">
            <v>0</v>
          </cell>
          <cell r="CA220">
            <v>0</v>
          </cell>
          <cell r="CC220">
            <v>0</v>
          </cell>
          <cell r="CG220">
            <v>0</v>
          </cell>
          <cell r="CK220">
            <v>0</v>
          </cell>
          <cell r="CO220">
            <v>0</v>
          </cell>
          <cell r="CT220">
            <v>0</v>
          </cell>
          <cell r="CU220">
            <v>0</v>
          </cell>
          <cell r="CV220">
            <v>0</v>
          </cell>
          <cell r="CW220">
            <v>0</v>
          </cell>
          <cell r="CX220">
            <v>0</v>
          </cell>
          <cell r="CZ220">
            <v>0</v>
          </cell>
          <cell r="DC220">
            <v>0</v>
          </cell>
          <cell r="DF220">
            <v>0</v>
          </cell>
          <cell r="DI220">
            <v>0</v>
          </cell>
          <cell r="DK220">
            <v>0</v>
          </cell>
          <cell r="DL220">
            <v>0</v>
          </cell>
          <cell r="DN220" t="str">
            <v>50001</v>
          </cell>
          <cell r="DO220" t="str">
            <v>IHT_TEMPO INTEIRO</v>
          </cell>
          <cell r="DP220">
            <v>2</v>
          </cell>
          <cell r="DQ220">
            <v>100</v>
          </cell>
          <cell r="DR220" t="str">
            <v>PT01</v>
          </cell>
          <cell r="DT220" t="str">
            <v>00350079</v>
          </cell>
          <cell r="DU220" t="str">
            <v>CAIXA GERAL DE DEPOSITOS, SA</v>
          </cell>
        </row>
        <row r="221">
          <cell r="A221" t="str">
            <v>291323</v>
          </cell>
          <cell r="B221" t="str">
            <v>Maria Fatima Cerqueira P Vinhos</v>
          </cell>
          <cell r="C221" t="str">
            <v>1983</v>
          </cell>
          <cell r="D221">
            <v>22</v>
          </cell>
          <cell r="E221">
            <v>22</v>
          </cell>
          <cell r="F221" t="str">
            <v>19601013</v>
          </cell>
          <cell r="G221" t="str">
            <v>44</v>
          </cell>
          <cell r="H221" t="str">
            <v>1</v>
          </cell>
          <cell r="I221" t="str">
            <v>Casado</v>
          </cell>
          <cell r="J221" t="str">
            <v>feminino</v>
          </cell>
          <cell r="K221">
            <v>2</v>
          </cell>
          <cell r="L221" t="str">
            <v>Pct do Tronco N-3</v>
          </cell>
          <cell r="M221" t="str">
            <v>5000-443</v>
          </cell>
          <cell r="N221" t="str">
            <v>VILA REAL</v>
          </cell>
          <cell r="O221" t="str">
            <v>00241132</v>
          </cell>
          <cell r="P221" t="str">
            <v>CURSO COMPLEMENTAR DOS LICEUS</v>
          </cell>
          <cell r="R221" t="str">
            <v>5834772</v>
          </cell>
          <cell r="S221" t="str">
            <v>20030307</v>
          </cell>
          <cell r="T221" t="str">
            <v>VILA REA</v>
          </cell>
          <cell r="U221" t="str">
            <v>9803</v>
          </cell>
          <cell r="V221" t="str">
            <v>S.NAC IND ENERGIA-SINDEL</v>
          </cell>
          <cell r="W221" t="str">
            <v>154589195</v>
          </cell>
          <cell r="X221" t="str">
            <v>2496</v>
          </cell>
          <cell r="Y221" t="str">
            <v>0.0</v>
          </cell>
          <cell r="Z221">
            <v>2</v>
          </cell>
          <cell r="AA221" t="str">
            <v>00</v>
          </cell>
          <cell r="AC221" t="str">
            <v>X</v>
          </cell>
          <cell r="AD221" t="str">
            <v>100</v>
          </cell>
          <cell r="AE221" t="str">
            <v>11081245859</v>
          </cell>
          <cell r="AF221" t="str">
            <v>02</v>
          </cell>
          <cell r="AG221" t="str">
            <v>19830603</v>
          </cell>
          <cell r="AH221" t="str">
            <v>DT.Adm.Corr.Antiguid</v>
          </cell>
          <cell r="AI221" t="str">
            <v>1</v>
          </cell>
          <cell r="AJ221" t="str">
            <v>ACTIVOS</v>
          </cell>
          <cell r="AK221" t="str">
            <v>AA</v>
          </cell>
          <cell r="AL221" t="str">
            <v>ACTIVO TEMP.INTEIRO</v>
          </cell>
          <cell r="AM221" t="str">
            <v>J100</v>
          </cell>
          <cell r="AN221" t="str">
            <v>EDPOutsourcing Comercial-N</v>
          </cell>
          <cell r="AO221" t="str">
            <v>J129</v>
          </cell>
          <cell r="AP221" t="str">
            <v>EDPOC-VRL RSI</v>
          </cell>
          <cell r="AQ221" t="str">
            <v>40177247</v>
          </cell>
          <cell r="AR221" t="str">
            <v>70000022</v>
          </cell>
          <cell r="AS221" t="str">
            <v>014.</v>
          </cell>
          <cell r="AT221" t="str">
            <v>TECNICO COMERCIAL</v>
          </cell>
          <cell r="AU221" t="str">
            <v>4</v>
          </cell>
          <cell r="AV221" t="str">
            <v>00040447</v>
          </cell>
          <cell r="AW221" t="str">
            <v>J20600001410</v>
          </cell>
          <cell r="AX221" t="str">
            <v>ACTN-GA CONTACTOS TECNICOS NORTE</v>
          </cell>
          <cell r="AY221" t="str">
            <v>68908200</v>
          </cell>
          <cell r="AZ221" t="str">
            <v>GC - GA Gestão Conta</v>
          </cell>
          <cell r="BA221" t="str">
            <v>6890</v>
          </cell>
          <cell r="BB221" t="str">
            <v>EDP Outsourcing Comercial</v>
          </cell>
          <cell r="BC221" t="str">
            <v>6890</v>
          </cell>
          <cell r="BD221" t="str">
            <v>6890</v>
          </cell>
          <cell r="BE221" t="str">
            <v>2800</v>
          </cell>
          <cell r="BF221" t="str">
            <v>6890</v>
          </cell>
          <cell r="BG221" t="str">
            <v>EDP Outsourcing Comercial,SA</v>
          </cell>
          <cell r="BH221" t="str">
            <v>1010</v>
          </cell>
          <cell r="BI221">
            <v>1339</v>
          </cell>
          <cell r="BJ221" t="str">
            <v>12</v>
          </cell>
          <cell r="BK221">
            <v>22</v>
          </cell>
          <cell r="BL221">
            <v>222.42</v>
          </cell>
          <cell r="BM221" t="str">
            <v>NÍVEL 4</v>
          </cell>
          <cell r="BN221" t="str">
            <v>01</v>
          </cell>
          <cell r="BO221" t="str">
            <v>06</v>
          </cell>
          <cell r="BP221" t="str">
            <v>20040101</v>
          </cell>
          <cell r="BQ221" t="str">
            <v>21</v>
          </cell>
          <cell r="BR221" t="str">
            <v>EVOLUCAO AUTOMATICA</v>
          </cell>
          <cell r="BS221" t="str">
            <v>20050101</v>
          </cell>
          <cell r="BW221">
            <v>0</v>
          </cell>
          <cell r="BX221">
            <v>0</v>
          </cell>
          <cell r="BY221">
            <v>0</v>
          </cell>
          <cell r="BZ221">
            <v>0</v>
          </cell>
          <cell r="CA221">
            <v>0</v>
          </cell>
          <cell r="CC221">
            <v>0</v>
          </cell>
          <cell r="CG221">
            <v>0</v>
          </cell>
          <cell r="CK221">
            <v>0</v>
          </cell>
          <cell r="CO221">
            <v>0</v>
          </cell>
          <cell r="CT221">
            <v>0</v>
          </cell>
          <cell r="CU221">
            <v>0</v>
          </cell>
          <cell r="CV221">
            <v>0</v>
          </cell>
          <cell r="CW221">
            <v>0</v>
          </cell>
          <cell r="CX221">
            <v>0</v>
          </cell>
          <cell r="CZ221">
            <v>0</v>
          </cell>
          <cell r="DC221">
            <v>0</v>
          </cell>
          <cell r="DF221">
            <v>0</v>
          </cell>
          <cell r="DI221">
            <v>0</v>
          </cell>
          <cell r="DK221">
            <v>0</v>
          </cell>
          <cell r="DL221">
            <v>0</v>
          </cell>
          <cell r="DN221" t="str">
            <v>21D11</v>
          </cell>
          <cell r="DO221" t="str">
            <v>Flex.T.Int."Escrit"</v>
          </cell>
          <cell r="DP221">
            <v>2</v>
          </cell>
          <cell r="DQ221">
            <v>100</v>
          </cell>
          <cell r="DR221" t="str">
            <v>PT01</v>
          </cell>
          <cell r="DT221" t="str">
            <v>00070609</v>
          </cell>
          <cell r="DU221" t="str">
            <v>BANCO ESPIRITO SANTO, SA</v>
          </cell>
        </row>
        <row r="222">
          <cell r="A222" t="str">
            <v>193011</v>
          </cell>
          <cell r="B222" t="str">
            <v>Francisco Jose Costa Espirito Santo</v>
          </cell>
          <cell r="C222" t="str">
            <v>1980</v>
          </cell>
          <cell r="D222">
            <v>25</v>
          </cell>
          <cell r="E222">
            <v>0</v>
          </cell>
          <cell r="F222" t="str">
            <v>19530910</v>
          </cell>
          <cell r="G222" t="str">
            <v>51</v>
          </cell>
          <cell r="H222" t="str">
            <v>4</v>
          </cell>
          <cell r="I222" t="str">
            <v>Divorc</v>
          </cell>
          <cell r="J222" t="str">
            <v>masculino</v>
          </cell>
          <cell r="K222">
            <v>2</v>
          </cell>
          <cell r="L222" t="str">
            <v>Urb. Cruz Chão do Bispo, Lote 4</v>
          </cell>
          <cell r="M222" t="str">
            <v>3030-479</v>
          </cell>
          <cell r="N222" t="str">
            <v>COIMBRA</v>
          </cell>
          <cell r="O222" t="str">
            <v>00777505</v>
          </cell>
          <cell r="P222" t="str">
            <v>DIREITO</v>
          </cell>
          <cell r="R222" t="str">
            <v>2976709</v>
          </cell>
          <cell r="S222" t="str">
            <v>19990115</v>
          </cell>
          <cell r="T222" t="str">
            <v>COIMBRA</v>
          </cell>
          <cell r="W222" t="str">
            <v>146225236</v>
          </cell>
          <cell r="X222" t="str">
            <v>0728</v>
          </cell>
          <cell r="Y222" t="str">
            <v>0.0</v>
          </cell>
          <cell r="Z222">
            <v>0</v>
          </cell>
          <cell r="AA222" t="str">
            <v>00</v>
          </cell>
          <cell r="AD222" t="str">
            <v>100</v>
          </cell>
          <cell r="AE222" t="str">
            <v>11218637488</v>
          </cell>
          <cell r="AF222" t="str">
            <v>02</v>
          </cell>
          <cell r="AG222" t="str">
            <v>19800601</v>
          </cell>
          <cell r="AH222" t="str">
            <v>DT.Adm.Corr.Antiguid</v>
          </cell>
          <cell r="AI222" t="str">
            <v>1</v>
          </cell>
          <cell r="AJ222" t="str">
            <v>ACTIVOS</v>
          </cell>
          <cell r="AK222" t="str">
            <v>AA</v>
          </cell>
          <cell r="AL222" t="str">
            <v>ACTIVO TEMP.INTEIRO</v>
          </cell>
          <cell r="AM222" t="str">
            <v>J200</v>
          </cell>
          <cell r="AN222" t="str">
            <v>EDPOutsourcingComercial-Ce</v>
          </cell>
          <cell r="AO222" t="str">
            <v>J210</v>
          </cell>
          <cell r="AP222" t="str">
            <v>EDPOC-CBR-Urb D</v>
          </cell>
          <cell r="AQ222" t="str">
            <v>40184357</v>
          </cell>
          <cell r="AR222" t="str">
            <v>70000073</v>
          </cell>
          <cell r="AS222" t="str">
            <v>030I</v>
          </cell>
          <cell r="AT222" t="str">
            <v>DIRECTOR</v>
          </cell>
          <cell r="AU222" t="str">
            <v>1</v>
          </cell>
          <cell r="AV222" t="str">
            <v>00041276</v>
          </cell>
          <cell r="AW222" t="str">
            <v>J20220000120</v>
          </cell>
          <cell r="AX222" t="str">
            <v>GBRH-DR-DIRECTOR</v>
          </cell>
          <cell r="AY222" t="str">
            <v>68900100</v>
          </cell>
          <cell r="AZ222" t="str">
            <v>Orgãos Sociais</v>
          </cell>
          <cell r="BA222" t="str">
            <v>6890</v>
          </cell>
          <cell r="BB222" t="str">
            <v>EDP Outsourcing Comercial</v>
          </cell>
          <cell r="BC222" t="str">
            <v>6890</v>
          </cell>
          <cell r="BD222" t="str">
            <v>6890</v>
          </cell>
          <cell r="BE222" t="str">
            <v>2800</v>
          </cell>
          <cell r="BF222" t="str">
            <v>6890</v>
          </cell>
          <cell r="BG222" t="str">
            <v>EDP Outsourcing Comercial,SA</v>
          </cell>
          <cell r="BH222" t="str">
            <v>1010</v>
          </cell>
          <cell r="BI222">
            <v>5512</v>
          </cell>
          <cell r="BJ222" t="str">
            <v>RI</v>
          </cell>
          <cell r="BK222">
            <v>0</v>
          </cell>
          <cell r="BL222">
            <v>0</v>
          </cell>
          <cell r="BM222" t="str">
            <v>DIRECTOR</v>
          </cell>
          <cell r="BN222" t="str">
            <v>00</v>
          </cell>
          <cell r="BO222" t="str">
            <v>RI</v>
          </cell>
          <cell r="BP222" t="str">
            <v>20050104</v>
          </cell>
          <cell r="BQ222" t="str">
            <v>33</v>
          </cell>
          <cell r="BR222" t="str">
            <v>NOMEACAO</v>
          </cell>
          <cell r="BS222" t="str">
            <v>20050401</v>
          </cell>
          <cell r="BU222" t="str">
            <v>DIRECTOR</v>
          </cell>
          <cell r="BV222" t="str">
            <v>RI</v>
          </cell>
          <cell r="BW222">
            <v>-5512</v>
          </cell>
          <cell r="BX222">
            <v>0</v>
          </cell>
          <cell r="BY222">
            <v>0</v>
          </cell>
          <cell r="BZ222">
            <v>0</v>
          </cell>
          <cell r="CA222">
            <v>0</v>
          </cell>
          <cell r="CC222">
            <v>0</v>
          </cell>
          <cell r="CG222">
            <v>0</v>
          </cell>
          <cell r="CK222">
            <v>0</v>
          </cell>
          <cell r="CO222">
            <v>0</v>
          </cell>
          <cell r="CT222">
            <v>0</v>
          </cell>
          <cell r="CU222">
            <v>0</v>
          </cell>
          <cell r="CV222">
            <v>0</v>
          </cell>
          <cell r="CW222">
            <v>0</v>
          </cell>
          <cell r="CX222">
            <v>0</v>
          </cell>
          <cell r="CZ222">
            <v>0</v>
          </cell>
          <cell r="DC222">
            <v>0</v>
          </cell>
          <cell r="DF222">
            <v>0</v>
          </cell>
          <cell r="DI222">
            <v>0</v>
          </cell>
          <cell r="DK222">
            <v>0</v>
          </cell>
          <cell r="DL222">
            <v>0</v>
          </cell>
          <cell r="DN222" t="str">
            <v>50001</v>
          </cell>
          <cell r="DO222" t="str">
            <v>IHT_TEMPO INTEIRO</v>
          </cell>
          <cell r="DP222">
            <v>9</v>
          </cell>
          <cell r="DQ222">
            <v>100</v>
          </cell>
          <cell r="DR222" t="str">
            <v>CR01</v>
          </cell>
          <cell r="DT222" t="str">
            <v>00210000</v>
          </cell>
          <cell r="DU222" t="str">
            <v>CREDITO PREDIAL PORTUGUES, SA</v>
          </cell>
        </row>
        <row r="223">
          <cell r="A223" t="str">
            <v>180963</v>
          </cell>
          <cell r="B223" t="str">
            <v>Antonio Manuel Serrano Pancas</v>
          </cell>
          <cell r="C223" t="str">
            <v>1977</v>
          </cell>
          <cell r="D223">
            <v>28</v>
          </cell>
          <cell r="E223">
            <v>28</v>
          </cell>
          <cell r="F223" t="str">
            <v>19570806</v>
          </cell>
          <cell r="G223" t="str">
            <v>47</v>
          </cell>
          <cell r="H223" t="str">
            <v>1</v>
          </cell>
          <cell r="I223" t="str">
            <v>Casado</v>
          </cell>
          <cell r="J223" t="str">
            <v>masculino</v>
          </cell>
          <cell r="K223">
            <v>2</v>
          </cell>
          <cell r="L223" t="str">
            <v>R Alvaro Correia              Luzeiro</v>
          </cell>
          <cell r="M223" t="str">
            <v>3020-261</v>
          </cell>
          <cell r="N223" t="str">
            <v>COIMBRA</v>
          </cell>
          <cell r="O223" t="str">
            <v>00232213</v>
          </cell>
          <cell r="P223" t="str">
            <v>C.GERAL ADMINISTRACAO COMERCIO</v>
          </cell>
          <cell r="R223" t="str">
            <v>4193958</v>
          </cell>
          <cell r="S223" t="str">
            <v>20000714</v>
          </cell>
          <cell r="T223" t="str">
            <v>COIMBRA</v>
          </cell>
          <cell r="U223" t="str">
            <v>9803</v>
          </cell>
          <cell r="V223" t="str">
            <v>S.NAC IND ENERGIA-SINDEL</v>
          </cell>
          <cell r="W223" t="str">
            <v>105598933</v>
          </cell>
          <cell r="X223" t="str">
            <v>0728</v>
          </cell>
          <cell r="Y223" t="str">
            <v>0.0</v>
          </cell>
          <cell r="Z223">
            <v>1</v>
          </cell>
          <cell r="AA223" t="str">
            <v>00</v>
          </cell>
          <cell r="AD223" t="str">
            <v>100</v>
          </cell>
          <cell r="AE223" t="str">
            <v>11101152326</v>
          </cell>
          <cell r="AF223" t="str">
            <v>02</v>
          </cell>
          <cell r="AG223" t="str">
            <v>19770108</v>
          </cell>
          <cell r="AH223" t="str">
            <v>DT.Adm.Corr.Antiguid</v>
          </cell>
          <cell r="AI223" t="str">
            <v>1</v>
          </cell>
          <cell r="AJ223" t="str">
            <v>ACTIVOS</v>
          </cell>
          <cell r="AK223" t="str">
            <v>AA</v>
          </cell>
          <cell r="AL223" t="str">
            <v>ACTIVO TEMP.INTEIRO</v>
          </cell>
          <cell r="AM223" t="str">
            <v>J200</v>
          </cell>
          <cell r="AN223" t="str">
            <v>EDPOutsourcingComercial-Ce</v>
          </cell>
          <cell r="AO223" t="str">
            <v>J210</v>
          </cell>
          <cell r="AP223" t="str">
            <v>EDPOC-CBR-Urb D</v>
          </cell>
          <cell r="AQ223" t="str">
            <v>40185053</v>
          </cell>
          <cell r="AR223" t="str">
            <v>70000078</v>
          </cell>
          <cell r="AS223" t="str">
            <v>033.</v>
          </cell>
          <cell r="AT223" t="str">
            <v>TECNICO PRINCIPAL DE GESTAO</v>
          </cell>
          <cell r="AU223" t="str">
            <v>1</v>
          </cell>
          <cell r="AV223" t="str">
            <v>00041626</v>
          </cell>
          <cell r="AW223" t="str">
            <v>J20100000220</v>
          </cell>
          <cell r="AX223" t="str">
            <v>CASC-SECRETARIADO</v>
          </cell>
          <cell r="AY223" t="str">
            <v>68900100</v>
          </cell>
          <cell r="AZ223" t="str">
            <v>Orgãos Sociais</v>
          </cell>
          <cell r="BA223" t="str">
            <v>6890</v>
          </cell>
          <cell r="BB223" t="str">
            <v>EDP Outsourcing Comercial</v>
          </cell>
          <cell r="BC223" t="str">
            <v>6890</v>
          </cell>
          <cell r="BD223" t="str">
            <v>6890</v>
          </cell>
          <cell r="BE223" t="str">
            <v>2800</v>
          </cell>
          <cell r="BF223" t="str">
            <v>6890</v>
          </cell>
          <cell r="BG223" t="str">
            <v>EDP Outsourcing Comercial,SA</v>
          </cell>
          <cell r="BH223" t="str">
            <v>1010</v>
          </cell>
          <cell r="BI223">
            <v>1618</v>
          </cell>
          <cell r="BJ223" t="str">
            <v>15</v>
          </cell>
          <cell r="BK223">
            <v>28</v>
          </cell>
          <cell r="BL223">
            <v>283.08</v>
          </cell>
          <cell r="BM223" t="str">
            <v>NÍVEL 3</v>
          </cell>
          <cell r="BN223" t="str">
            <v>00</v>
          </cell>
          <cell r="BO223" t="str">
            <v>06</v>
          </cell>
          <cell r="BP223" t="str">
            <v>20050101</v>
          </cell>
          <cell r="BQ223" t="str">
            <v>21</v>
          </cell>
          <cell r="BR223" t="str">
            <v>EVOLUCAO AUTOMATICA</v>
          </cell>
          <cell r="BS223" t="str">
            <v>20050101</v>
          </cell>
          <cell r="BW223">
            <v>0</v>
          </cell>
          <cell r="BX223">
            <v>21</v>
          </cell>
          <cell r="BY223">
            <v>399.23</v>
          </cell>
          <cell r="BZ223">
            <v>0</v>
          </cell>
          <cell r="CA223">
            <v>0</v>
          </cell>
          <cell r="CC223">
            <v>0</v>
          </cell>
          <cell r="CG223">
            <v>0</v>
          </cell>
          <cell r="CK223">
            <v>0</v>
          </cell>
          <cell r="CO223">
            <v>0</v>
          </cell>
          <cell r="CT223">
            <v>0</v>
          </cell>
          <cell r="CU223">
            <v>0</v>
          </cell>
          <cell r="CV223">
            <v>0</v>
          </cell>
          <cell r="CW223">
            <v>0</v>
          </cell>
          <cell r="CX223">
            <v>0</v>
          </cell>
          <cell r="CZ223">
            <v>0</v>
          </cell>
          <cell r="DC223">
            <v>0</v>
          </cell>
          <cell r="DF223">
            <v>0</v>
          </cell>
          <cell r="DI223">
            <v>0</v>
          </cell>
          <cell r="DK223">
            <v>0</v>
          </cell>
          <cell r="DL223">
            <v>0</v>
          </cell>
          <cell r="DN223" t="str">
            <v>50001</v>
          </cell>
          <cell r="DO223" t="str">
            <v>IHT_TEMPO INTEIRO</v>
          </cell>
          <cell r="DP223">
            <v>2</v>
          </cell>
          <cell r="DQ223">
            <v>100</v>
          </cell>
          <cell r="DR223" t="str">
            <v>CR01</v>
          </cell>
          <cell r="DT223" t="str">
            <v>00180000</v>
          </cell>
          <cell r="DU223" t="str">
            <v>BANCO TOTTA &amp; ACORES, SA</v>
          </cell>
        </row>
        <row r="224">
          <cell r="A224" t="str">
            <v>264440</v>
          </cell>
          <cell r="B224" t="str">
            <v>Marilia Rodrigues Simões Reis</v>
          </cell>
          <cell r="C224" t="str">
            <v>1984</v>
          </cell>
          <cell r="D224">
            <v>21</v>
          </cell>
          <cell r="E224">
            <v>21</v>
          </cell>
          <cell r="F224" t="str">
            <v>19570907</v>
          </cell>
          <cell r="G224" t="str">
            <v>47</v>
          </cell>
          <cell r="H224" t="str">
            <v>4</v>
          </cell>
          <cell r="I224" t="str">
            <v>Divorc</v>
          </cell>
          <cell r="J224" t="str">
            <v>feminino</v>
          </cell>
          <cell r="K224">
            <v>2</v>
          </cell>
          <cell r="L224" t="str">
            <v>Urb.Quinta Várzea II, LT 30 A - 1º C Santa Clara</v>
          </cell>
          <cell r="M224" t="str">
            <v>3040-000</v>
          </cell>
          <cell r="N224" t="str">
            <v>COIMBRA</v>
          </cell>
          <cell r="O224" t="str">
            <v>00774105</v>
          </cell>
          <cell r="P224" t="str">
            <v>ECONOMIA</v>
          </cell>
          <cell r="R224" t="str">
            <v>4128566</v>
          </cell>
          <cell r="S224" t="str">
            <v>20040902</v>
          </cell>
          <cell r="T224" t="str">
            <v>COIMBRA</v>
          </cell>
          <cell r="U224" t="str">
            <v>9803</v>
          </cell>
          <cell r="V224" t="str">
            <v>S.NAC IND ENERGIA-SINDEL</v>
          </cell>
          <cell r="W224" t="str">
            <v>172286824</v>
          </cell>
          <cell r="X224" t="str">
            <v>0728</v>
          </cell>
          <cell r="Y224" t="str">
            <v>0.0</v>
          </cell>
          <cell r="Z224">
            <v>2</v>
          </cell>
          <cell r="AA224" t="str">
            <v>00</v>
          </cell>
          <cell r="AD224" t="str">
            <v>100</v>
          </cell>
          <cell r="AE224" t="str">
            <v>11102445762</v>
          </cell>
          <cell r="AF224" t="str">
            <v>02</v>
          </cell>
          <cell r="AG224" t="str">
            <v>19840316</v>
          </cell>
          <cell r="AH224" t="str">
            <v>DT.Adm.Corr.Antiguid</v>
          </cell>
          <cell r="AI224" t="str">
            <v>1</v>
          </cell>
          <cell r="AJ224" t="str">
            <v>ACTIVOS</v>
          </cell>
          <cell r="AK224" t="str">
            <v>AA</v>
          </cell>
          <cell r="AL224" t="str">
            <v>ACTIVO TEMP.INTEIRO</v>
          </cell>
          <cell r="AM224" t="str">
            <v>J200</v>
          </cell>
          <cell r="AN224" t="str">
            <v>EDPOutsourcingComercial-Ce</v>
          </cell>
          <cell r="AO224" t="str">
            <v>J210</v>
          </cell>
          <cell r="AP224" t="str">
            <v>EDPOC-CBR-Urb D</v>
          </cell>
          <cell r="AQ224" t="str">
            <v>40185052</v>
          </cell>
          <cell r="AR224" t="str">
            <v>70000607</v>
          </cell>
          <cell r="AS224" t="str">
            <v>92L2</v>
          </cell>
          <cell r="AT224" t="str">
            <v>CHEFE DEPARTAMENTO</v>
          </cell>
          <cell r="AU224" t="str">
            <v>1</v>
          </cell>
          <cell r="AV224" t="str">
            <v>00041802</v>
          </cell>
          <cell r="AW224" t="str">
            <v>J20220000220</v>
          </cell>
          <cell r="AX224" t="str">
            <v>GBRH-AP-APOIO</v>
          </cell>
          <cell r="AY224" t="str">
            <v>68900100</v>
          </cell>
          <cell r="AZ224" t="str">
            <v>Orgãos Sociais</v>
          </cell>
          <cell r="BA224" t="str">
            <v>6890</v>
          </cell>
          <cell r="BB224" t="str">
            <v>EDP Outsourcing Comercial</v>
          </cell>
          <cell r="BC224" t="str">
            <v>6890</v>
          </cell>
          <cell r="BD224" t="str">
            <v>6890</v>
          </cell>
          <cell r="BE224" t="str">
            <v>2800</v>
          </cell>
          <cell r="BF224" t="str">
            <v>6890</v>
          </cell>
          <cell r="BG224" t="str">
            <v>EDP Outsourcing Comercial,SA</v>
          </cell>
          <cell r="BH224" t="str">
            <v>1010</v>
          </cell>
          <cell r="BI224">
            <v>2283</v>
          </cell>
          <cell r="BJ224" t="str">
            <v>J</v>
          </cell>
          <cell r="BK224">
            <v>21</v>
          </cell>
          <cell r="BL224">
            <v>212.31</v>
          </cell>
          <cell r="BM224" t="str">
            <v>LIC 2</v>
          </cell>
          <cell r="BN224" t="str">
            <v>01</v>
          </cell>
          <cell r="BO224" t="str">
            <v>J</v>
          </cell>
          <cell r="BP224" t="str">
            <v>20040110</v>
          </cell>
          <cell r="BQ224" t="str">
            <v>22</v>
          </cell>
          <cell r="BR224" t="str">
            <v>ACELERACAO DE CARREIRA</v>
          </cell>
          <cell r="BS224" t="str">
            <v>20050101</v>
          </cell>
          <cell r="BT224" t="str">
            <v>20040101</v>
          </cell>
          <cell r="BU224" t="str">
            <v>C DEP D2</v>
          </cell>
          <cell r="BV224" t="str">
            <v>M</v>
          </cell>
          <cell r="BW224">
            <v>376</v>
          </cell>
          <cell r="BX224">
            <v>21</v>
          </cell>
          <cell r="BY224">
            <v>602.98</v>
          </cell>
          <cell r="BZ224">
            <v>0</v>
          </cell>
          <cell r="CA224">
            <v>0</v>
          </cell>
          <cell r="CC224">
            <v>0</v>
          </cell>
          <cell r="CG224">
            <v>0</v>
          </cell>
          <cell r="CK224">
            <v>0</v>
          </cell>
          <cell r="CO224">
            <v>0</v>
          </cell>
          <cell r="CT224">
            <v>0</v>
          </cell>
          <cell r="CU224">
            <v>0</v>
          </cell>
          <cell r="CV224">
            <v>0</v>
          </cell>
          <cell r="CW224">
            <v>0</v>
          </cell>
          <cell r="CX224">
            <v>0</v>
          </cell>
          <cell r="CZ224">
            <v>0</v>
          </cell>
          <cell r="DC224">
            <v>0</v>
          </cell>
          <cell r="DF224">
            <v>0</v>
          </cell>
          <cell r="DI224">
            <v>0</v>
          </cell>
          <cell r="DK224">
            <v>0</v>
          </cell>
          <cell r="DL224">
            <v>0</v>
          </cell>
          <cell r="DN224" t="str">
            <v>50001</v>
          </cell>
          <cell r="DO224" t="str">
            <v>IHT_TEMPO INTEIRO</v>
          </cell>
          <cell r="DP224">
            <v>2</v>
          </cell>
          <cell r="DQ224">
            <v>100</v>
          </cell>
          <cell r="DR224" t="str">
            <v>CR01</v>
          </cell>
          <cell r="DT224" t="str">
            <v>00350185</v>
          </cell>
          <cell r="DU224" t="str">
            <v>CAIXA GERAL DE DEPOSITOS, SA</v>
          </cell>
        </row>
        <row r="225">
          <cell r="A225" t="str">
            <v>168033</v>
          </cell>
          <cell r="B225" t="str">
            <v>Fernando Santos Coelho</v>
          </cell>
          <cell r="C225" t="str">
            <v>1979</v>
          </cell>
          <cell r="D225">
            <v>26</v>
          </cell>
          <cell r="E225">
            <v>26</v>
          </cell>
          <cell r="F225" t="str">
            <v>19600616</v>
          </cell>
          <cell r="G225" t="str">
            <v>45</v>
          </cell>
          <cell r="H225" t="str">
            <v>1</v>
          </cell>
          <cell r="I225" t="str">
            <v>Casado</v>
          </cell>
          <cell r="J225" t="str">
            <v>masculino</v>
          </cell>
          <cell r="K225">
            <v>2</v>
          </cell>
          <cell r="L225" t="str">
            <v>R do Tojal, 59</v>
          </cell>
          <cell r="M225" t="str">
            <v>3140-314</v>
          </cell>
          <cell r="N225" t="str">
            <v>PEREIRA MMV</v>
          </cell>
          <cell r="O225" t="str">
            <v>00241132</v>
          </cell>
          <cell r="P225" t="str">
            <v>CURSO COMPLEMENTAR DOS LICEUS</v>
          </cell>
          <cell r="R225" t="str">
            <v>4313958</v>
          </cell>
          <cell r="S225" t="str">
            <v>20011030</v>
          </cell>
          <cell r="T225" t="str">
            <v>COIMBRA</v>
          </cell>
          <cell r="W225" t="str">
            <v>168714540</v>
          </cell>
          <cell r="X225" t="str">
            <v>0795</v>
          </cell>
          <cell r="Y225" t="str">
            <v>0.0</v>
          </cell>
          <cell r="Z225">
            <v>1</v>
          </cell>
          <cell r="AA225" t="str">
            <v>00</v>
          </cell>
          <cell r="AD225" t="str">
            <v>100</v>
          </cell>
          <cell r="AE225" t="str">
            <v>11218522083</v>
          </cell>
          <cell r="AF225" t="str">
            <v>02</v>
          </cell>
          <cell r="AG225" t="str">
            <v>19790801</v>
          </cell>
          <cell r="AH225" t="str">
            <v>DT.Adm.Corr.Antiguid</v>
          </cell>
          <cell r="AI225" t="str">
            <v>1</v>
          </cell>
          <cell r="AJ225" t="str">
            <v>ACTIVOS</v>
          </cell>
          <cell r="AK225" t="str">
            <v>AA</v>
          </cell>
          <cell r="AL225" t="str">
            <v>ACTIVO TEMP.INTEIRO</v>
          </cell>
          <cell r="AM225" t="str">
            <v>J200</v>
          </cell>
          <cell r="AN225" t="str">
            <v>EDPOutsourcingComercial-Ce</v>
          </cell>
          <cell r="AO225" t="str">
            <v>J210</v>
          </cell>
          <cell r="AP225" t="str">
            <v>EDPOC-CBR-Urb D</v>
          </cell>
          <cell r="AQ225" t="str">
            <v>40184358</v>
          </cell>
          <cell r="AR225" t="str">
            <v>70000244</v>
          </cell>
          <cell r="AS225" t="str">
            <v>134.</v>
          </cell>
          <cell r="AT225" t="str">
            <v>TECNICO GESTAO ADMINISTRATIVA</v>
          </cell>
          <cell r="AU225" t="str">
            <v>1</v>
          </cell>
          <cell r="AV225" t="str">
            <v>00041802</v>
          </cell>
          <cell r="AW225" t="str">
            <v>J20220000220</v>
          </cell>
          <cell r="AX225" t="str">
            <v>GBRH-AP-APOIO</v>
          </cell>
          <cell r="AY225" t="str">
            <v>68900100</v>
          </cell>
          <cell r="AZ225" t="str">
            <v>Orgãos Sociais</v>
          </cell>
          <cell r="BA225" t="str">
            <v>6890</v>
          </cell>
          <cell r="BB225" t="str">
            <v>EDP Outsourcing Comercial</v>
          </cell>
          <cell r="BC225" t="str">
            <v>6890</v>
          </cell>
          <cell r="BD225" t="str">
            <v>6890</v>
          </cell>
          <cell r="BE225" t="str">
            <v>2800</v>
          </cell>
          <cell r="BF225" t="str">
            <v>6890</v>
          </cell>
          <cell r="BG225" t="str">
            <v>EDP Outsourcing Comercial,SA</v>
          </cell>
          <cell r="BH225" t="str">
            <v>1010</v>
          </cell>
          <cell r="BI225">
            <v>1432</v>
          </cell>
          <cell r="BJ225" t="str">
            <v>13</v>
          </cell>
          <cell r="BK225">
            <v>26</v>
          </cell>
          <cell r="BL225">
            <v>262.86</v>
          </cell>
          <cell r="BM225" t="str">
            <v>NÍVEL 4</v>
          </cell>
          <cell r="BN225" t="str">
            <v>01</v>
          </cell>
          <cell r="BO225" t="str">
            <v>07</v>
          </cell>
          <cell r="BP225" t="str">
            <v>20040101</v>
          </cell>
          <cell r="BQ225" t="str">
            <v>21</v>
          </cell>
          <cell r="BR225" t="str">
            <v>EVOLUCAO AUTOMATICA</v>
          </cell>
          <cell r="BS225" t="str">
            <v>20050101</v>
          </cell>
          <cell r="BW225">
            <v>0</v>
          </cell>
          <cell r="BX225">
            <v>0</v>
          </cell>
          <cell r="BY225">
            <v>0</v>
          </cell>
          <cell r="BZ225">
            <v>0</v>
          </cell>
          <cell r="CA225">
            <v>0</v>
          </cell>
          <cell r="CC225">
            <v>0</v>
          </cell>
          <cell r="CG225">
            <v>0</v>
          </cell>
          <cell r="CK225">
            <v>0</v>
          </cell>
          <cell r="CO225">
            <v>0</v>
          </cell>
          <cell r="CT225">
            <v>0</v>
          </cell>
          <cell r="CU225">
            <v>0</v>
          </cell>
          <cell r="CV225">
            <v>0</v>
          </cell>
          <cell r="CW225">
            <v>0</v>
          </cell>
          <cell r="CX225">
            <v>0</v>
          </cell>
          <cell r="CZ225">
            <v>0</v>
          </cell>
          <cell r="DC225">
            <v>0</v>
          </cell>
          <cell r="DF225">
            <v>0</v>
          </cell>
          <cell r="DI225">
            <v>0</v>
          </cell>
          <cell r="DK225">
            <v>0</v>
          </cell>
          <cell r="DL225">
            <v>0</v>
          </cell>
          <cell r="DN225" t="str">
            <v>21D11</v>
          </cell>
          <cell r="DO225" t="str">
            <v>Flex.T.Int."Escrit"</v>
          </cell>
          <cell r="DP225">
            <v>2</v>
          </cell>
          <cell r="DQ225">
            <v>100</v>
          </cell>
          <cell r="DR225" t="str">
            <v>CR01</v>
          </cell>
          <cell r="DT225" t="str">
            <v>00100000</v>
          </cell>
          <cell r="DU225" t="str">
            <v>BANCO BPI, SA</v>
          </cell>
        </row>
        <row r="226">
          <cell r="A226" t="str">
            <v>284491</v>
          </cell>
          <cell r="B226" t="str">
            <v>Carlos Gaspar Costa</v>
          </cell>
          <cell r="C226" t="str">
            <v>1984</v>
          </cell>
          <cell r="D226">
            <v>21</v>
          </cell>
          <cell r="E226">
            <v>21</v>
          </cell>
          <cell r="F226" t="str">
            <v>19600819</v>
          </cell>
          <cell r="G226" t="str">
            <v>44</v>
          </cell>
          <cell r="H226" t="str">
            <v>0</v>
          </cell>
          <cell r="I226" t="str">
            <v>Solt.</v>
          </cell>
          <cell r="J226" t="str">
            <v>masculino</v>
          </cell>
          <cell r="K226">
            <v>1</v>
          </cell>
          <cell r="L226" t="str">
            <v>Urb.Ferreira Jorge, Lt.6-1.Dt. Alto dos Barreiros</v>
          </cell>
          <cell r="M226" t="str">
            <v>3030-016</v>
          </cell>
          <cell r="N226" t="str">
            <v>COIMBRA</v>
          </cell>
          <cell r="O226" t="str">
            <v>00241132</v>
          </cell>
          <cell r="P226" t="str">
            <v>CURSO COMPLEMENTAR DOS LICEUS</v>
          </cell>
          <cell r="R226" t="str">
            <v>4418763</v>
          </cell>
          <cell r="S226" t="str">
            <v>20000710</v>
          </cell>
          <cell r="T226" t="str">
            <v>COIMBRA</v>
          </cell>
          <cell r="U226" t="str">
            <v>9803</v>
          </cell>
          <cell r="V226" t="str">
            <v>S.NAC IND ENERGIA-SINDEL</v>
          </cell>
          <cell r="W226" t="str">
            <v>179572245</v>
          </cell>
          <cell r="X226" t="str">
            <v>0728</v>
          </cell>
          <cell r="Y226" t="str">
            <v>0.0</v>
          </cell>
          <cell r="Z226">
            <v>1</v>
          </cell>
          <cell r="AA226" t="str">
            <v>00</v>
          </cell>
          <cell r="AD226" t="str">
            <v>100</v>
          </cell>
          <cell r="AE226" t="str">
            <v>11102639733</v>
          </cell>
          <cell r="AF226" t="str">
            <v>02</v>
          </cell>
          <cell r="AG226" t="str">
            <v>19840823</v>
          </cell>
          <cell r="AH226" t="str">
            <v>DT.Adm.Corr.Antiguid</v>
          </cell>
          <cell r="AI226" t="str">
            <v>1</v>
          </cell>
          <cell r="AJ226" t="str">
            <v>ACTIVOS</v>
          </cell>
          <cell r="AK226" t="str">
            <v>AA</v>
          </cell>
          <cell r="AL226" t="str">
            <v>ACTIVO TEMP.INTEIRO</v>
          </cell>
          <cell r="AM226" t="str">
            <v>J200</v>
          </cell>
          <cell r="AN226" t="str">
            <v>EDPOutsourcingComercial-Ce</v>
          </cell>
          <cell r="AO226" t="str">
            <v>J210</v>
          </cell>
          <cell r="AP226" t="str">
            <v>EDPOC-CBR-Urb D</v>
          </cell>
          <cell r="AQ226" t="str">
            <v>40185526</v>
          </cell>
          <cell r="AR226" t="str">
            <v>70000095</v>
          </cell>
          <cell r="AS226" t="str">
            <v>042.</v>
          </cell>
          <cell r="AT226" t="str">
            <v>ASSISTENTE ESTUDOS</v>
          </cell>
          <cell r="AU226" t="str">
            <v>1</v>
          </cell>
          <cell r="AV226" t="str">
            <v>00041802</v>
          </cell>
          <cell r="AW226" t="str">
            <v>J20220000220</v>
          </cell>
          <cell r="AX226" t="str">
            <v>GBRH-AP-APOIO</v>
          </cell>
          <cell r="AY226" t="str">
            <v>68900100</v>
          </cell>
          <cell r="AZ226" t="str">
            <v>Orgãos Sociais</v>
          </cell>
          <cell r="BA226" t="str">
            <v>6890</v>
          </cell>
          <cell r="BB226" t="str">
            <v>EDP Outsourcing Comercial</v>
          </cell>
          <cell r="BC226" t="str">
            <v>6890</v>
          </cell>
          <cell r="BD226" t="str">
            <v>6890</v>
          </cell>
          <cell r="BE226" t="str">
            <v>2800</v>
          </cell>
          <cell r="BF226" t="str">
            <v>6890</v>
          </cell>
          <cell r="BG226" t="str">
            <v>EDP Outsourcing Comercial,SA</v>
          </cell>
          <cell r="BH226" t="str">
            <v>1010</v>
          </cell>
          <cell r="BI226">
            <v>1618</v>
          </cell>
          <cell r="BJ226" t="str">
            <v>15</v>
          </cell>
          <cell r="BK226">
            <v>21</v>
          </cell>
          <cell r="BL226">
            <v>212.31</v>
          </cell>
          <cell r="BM226" t="str">
            <v>NÍVEL 2</v>
          </cell>
          <cell r="BN226" t="str">
            <v>00</v>
          </cell>
          <cell r="BO226" t="str">
            <v>03</v>
          </cell>
          <cell r="BP226" t="str">
            <v>20050101</v>
          </cell>
          <cell r="BQ226" t="str">
            <v>21</v>
          </cell>
          <cell r="BR226" t="str">
            <v>EVOLUCAO AUTOMATICA</v>
          </cell>
          <cell r="BS226" t="str">
            <v>20050101</v>
          </cell>
          <cell r="BW226">
            <v>0</v>
          </cell>
          <cell r="BX226">
            <v>0</v>
          </cell>
          <cell r="BY226">
            <v>0</v>
          </cell>
          <cell r="BZ226">
            <v>0</v>
          </cell>
          <cell r="CA226">
            <v>0</v>
          </cell>
          <cell r="CC226">
            <v>0</v>
          </cell>
          <cell r="CG226">
            <v>0</v>
          </cell>
          <cell r="CK226">
            <v>0</v>
          </cell>
          <cell r="CO226">
            <v>0</v>
          </cell>
          <cell r="CT226">
            <v>0</v>
          </cell>
          <cell r="CU226">
            <v>0</v>
          </cell>
          <cell r="CV226">
            <v>0</v>
          </cell>
          <cell r="CW226">
            <v>0</v>
          </cell>
          <cell r="CX226">
            <v>0</v>
          </cell>
          <cell r="CZ226">
            <v>0</v>
          </cell>
          <cell r="DC226">
            <v>0</v>
          </cell>
          <cell r="DF226">
            <v>0</v>
          </cell>
          <cell r="DI226">
            <v>0</v>
          </cell>
          <cell r="DK226">
            <v>0</v>
          </cell>
          <cell r="DL226">
            <v>0</v>
          </cell>
          <cell r="DN226" t="str">
            <v>21D11</v>
          </cell>
          <cell r="DO226" t="str">
            <v>Flex.T.Int."Escrit"</v>
          </cell>
          <cell r="DP226">
            <v>2</v>
          </cell>
          <cell r="DQ226">
            <v>100</v>
          </cell>
          <cell r="DR226" t="str">
            <v>CR01</v>
          </cell>
          <cell r="DT226" t="str">
            <v>00180000</v>
          </cell>
          <cell r="DU226" t="str">
            <v>BANCO TOTTA &amp; ACORES, SA</v>
          </cell>
        </row>
        <row r="227">
          <cell r="A227" t="str">
            <v>189693</v>
          </cell>
          <cell r="B227" t="str">
            <v>Luis Santos Placido</v>
          </cell>
          <cell r="C227" t="str">
            <v>1980</v>
          </cell>
          <cell r="D227">
            <v>25</v>
          </cell>
          <cell r="E227">
            <v>25</v>
          </cell>
          <cell r="F227" t="str">
            <v>19490416</v>
          </cell>
          <cell r="G227" t="str">
            <v>56</v>
          </cell>
          <cell r="H227" t="str">
            <v>1</v>
          </cell>
          <cell r="I227" t="str">
            <v>Casado</v>
          </cell>
          <cell r="J227" t="str">
            <v>masculino</v>
          </cell>
          <cell r="K227">
            <v>2</v>
          </cell>
          <cell r="L227" t="str">
            <v>R Visconde das Devesas N.205 1.Esq.</v>
          </cell>
          <cell r="M227" t="str">
            <v>4400-000</v>
          </cell>
          <cell r="N227" t="str">
            <v>VILA NOVA DE GAIA</v>
          </cell>
          <cell r="O227" t="str">
            <v>00774872</v>
          </cell>
          <cell r="P227" t="str">
            <v>EST.SUP.ESP.-CONTAB. ADMINIST.</v>
          </cell>
          <cell r="R227" t="str">
            <v>1780156</v>
          </cell>
          <cell r="S227" t="str">
            <v>20000914</v>
          </cell>
          <cell r="T227" t="str">
            <v>LISBOA</v>
          </cell>
          <cell r="U227" t="str">
            <v>9803</v>
          </cell>
          <cell r="V227" t="str">
            <v>S.NAC IND ENERGIA-SINDEL</v>
          </cell>
          <cell r="W227" t="str">
            <v>127741330</v>
          </cell>
          <cell r="X227" t="str">
            <v>1910</v>
          </cell>
          <cell r="Y227" t="str">
            <v>0.0</v>
          </cell>
          <cell r="Z227">
            <v>0</v>
          </cell>
          <cell r="AA227" t="str">
            <v>00</v>
          </cell>
          <cell r="AD227" t="str">
            <v>100</v>
          </cell>
          <cell r="AE227" t="str">
            <v>11290110561</v>
          </cell>
          <cell r="AF227" t="str">
            <v>02</v>
          </cell>
          <cell r="AG227" t="str">
            <v>19800301</v>
          </cell>
          <cell r="AH227" t="str">
            <v>DT.Adm.Corr.Antiguid</v>
          </cell>
          <cell r="AI227" t="str">
            <v>1</v>
          </cell>
          <cell r="AJ227" t="str">
            <v>ACTIVOS</v>
          </cell>
          <cell r="AK227" t="str">
            <v>AA</v>
          </cell>
          <cell r="AL227" t="str">
            <v>ACTIVO TEMP.INTEIRO</v>
          </cell>
          <cell r="AM227" t="str">
            <v>J200</v>
          </cell>
          <cell r="AN227" t="str">
            <v>EDPOutsourcingComercial-Ce</v>
          </cell>
          <cell r="AO227" t="str">
            <v>J210</v>
          </cell>
          <cell r="AP227" t="str">
            <v>EDPOC-CBR-Urb D</v>
          </cell>
          <cell r="AQ227" t="str">
            <v>40176760</v>
          </cell>
          <cell r="AR227" t="str">
            <v>70000038</v>
          </cell>
          <cell r="AS227" t="str">
            <v>01B2</v>
          </cell>
          <cell r="AT227" t="str">
            <v>BACHAREL II</v>
          </cell>
          <cell r="AU227" t="str">
            <v>1</v>
          </cell>
          <cell r="AV227" t="str">
            <v>00040111</v>
          </cell>
          <cell r="AW227" t="str">
            <v>J20260000820</v>
          </cell>
          <cell r="AX227" t="str">
            <v>GBAG-SA-GA SUPORTE ADMINISTRATIVO</v>
          </cell>
          <cell r="AY227" t="str">
            <v>68902300</v>
          </cell>
          <cell r="AZ227" t="str">
            <v>Adm e Financ</v>
          </cell>
          <cell r="BA227" t="str">
            <v>6890</v>
          </cell>
          <cell r="BB227" t="str">
            <v>EDP Outsourcing Comercial</v>
          </cell>
          <cell r="BC227" t="str">
            <v>6890</v>
          </cell>
          <cell r="BD227" t="str">
            <v>6890</v>
          </cell>
          <cell r="BE227" t="str">
            <v>2800</v>
          </cell>
          <cell r="BF227" t="str">
            <v>6890</v>
          </cell>
          <cell r="BG227" t="str">
            <v>EDP Outsourcing Comercial,SA</v>
          </cell>
          <cell r="BH227" t="str">
            <v>1010</v>
          </cell>
          <cell r="BI227">
            <v>2158</v>
          </cell>
          <cell r="BJ227" t="str">
            <v>I</v>
          </cell>
          <cell r="BK227">
            <v>25</v>
          </cell>
          <cell r="BL227">
            <v>252.75</v>
          </cell>
          <cell r="BM227" t="str">
            <v>BACH 2</v>
          </cell>
          <cell r="BN227" t="str">
            <v>07</v>
          </cell>
          <cell r="BO227" t="str">
            <v>I</v>
          </cell>
          <cell r="BP227" t="str">
            <v>19990106</v>
          </cell>
          <cell r="BQ227" t="str">
            <v>39</v>
          </cell>
          <cell r="BR227" t="str">
            <v>PROTOCOLO ACT</v>
          </cell>
          <cell r="BS227" t="str">
            <v>20050101</v>
          </cell>
          <cell r="BT227" t="str">
            <v>19980101</v>
          </cell>
          <cell r="BW227">
            <v>0</v>
          </cell>
          <cell r="BX227">
            <v>0</v>
          </cell>
          <cell r="BY227">
            <v>0</v>
          </cell>
          <cell r="BZ227">
            <v>0</v>
          </cell>
          <cell r="CA227">
            <v>0</v>
          </cell>
          <cell r="CC227">
            <v>0</v>
          </cell>
          <cell r="CF227" t="str">
            <v>1320</v>
          </cell>
          <cell r="CG227">
            <v>374.62</v>
          </cell>
          <cell r="CH227" t="str">
            <v>41</v>
          </cell>
          <cell r="CI227" t="str">
            <v>07062002</v>
          </cell>
          <cell r="CK227">
            <v>0</v>
          </cell>
          <cell r="CO227">
            <v>0</v>
          </cell>
          <cell r="CT227">
            <v>0</v>
          </cell>
          <cell r="CU227">
            <v>0</v>
          </cell>
          <cell r="CV227">
            <v>0</v>
          </cell>
          <cell r="CW227">
            <v>0</v>
          </cell>
          <cell r="CX227">
            <v>0</v>
          </cell>
          <cell r="CZ227">
            <v>0</v>
          </cell>
          <cell r="DC227">
            <v>0</v>
          </cell>
          <cell r="DF227">
            <v>0</v>
          </cell>
          <cell r="DG227" t="str">
            <v>1330</v>
          </cell>
          <cell r="DH227" t="str">
            <v>J</v>
          </cell>
          <cell r="DI227">
            <v>125</v>
          </cell>
          <cell r="DK227">
            <v>0</v>
          </cell>
          <cell r="DL227">
            <v>0</v>
          </cell>
          <cell r="DN227" t="str">
            <v>21D11</v>
          </cell>
          <cell r="DO227" t="str">
            <v>Flex.T.Int."Escrit"</v>
          </cell>
          <cell r="DP227">
            <v>2</v>
          </cell>
          <cell r="DQ227">
            <v>100</v>
          </cell>
          <cell r="DR227" t="str">
            <v>CR01</v>
          </cell>
          <cell r="DT227" t="str">
            <v>00330000</v>
          </cell>
          <cell r="DU227" t="str">
            <v>BANCO COMERCIAL PORTUGUES, SA</v>
          </cell>
        </row>
        <row r="228">
          <cell r="A228" t="str">
            <v>201502</v>
          </cell>
          <cell r="B228" t="str">
            <v>Mario Jorge Espirito Santo Simões</v>
          </cell>
          <cell r="C228" t="str">
            <v>1980</v>
          </cell>
          <cell r="D228">
            <v>25</v>
          </cell>
          <cell r="E228">
            <v>25</v>
          </cell>
          <cell r="F228" t="str">
            <v>19570524</v>
          </cell>
          <cell r="G228" t="str">
            <v>48</v>
          </cell>
          <cell r="H228" t="str">
            <v>1</v>
          </cell>
          <cell r="I228" t="str">
            <v>Casado</v>
          </cell>
          <cell r="J228" t="str">
            <v>masculino</v>
          </cell>
          <cell r="K228">
            <v>1</v>
          </cell>
          <cell r="L228" t="str">
            <v>Av Bissaya Barreto, 157-2.Y</v>
          </cell>
          <cell r="M228" t="str">
            <v>3000-076</v>
          </cell>
          <cell r="N228" t="str">
            <v>COIMBRA</v>
          </cell>
          <cell r="O228" t="str">
            <v>00241132</v>
          </cell>
          <cell r="P228" t="str">
            <v>CURSO COMPLEMENTAR DOS LICEUS</v>
          </cell>
          <cell r="R228" t="str">
            <v>4121113</v>
          </cell>
          <cell r="S228" t="str">
            <v>20030422</v>
          </cell>
          <cell r="T228" t="str">
            <v>COIMBRA</v>
          </cell>
          <cell r="U228" t="str">
            <v>9803</v>
          </cell>
          <cell r="V228" t="str">
            <v>S.NAC IND ENERGIA-SINDEL</v>
          </cell>
          <cell r="W228" t="str">
            <v>126243085</v>
          </cell>
          <cell r="X228" t="str">
            <v>0728</v>
          </cell>
          <cell r="Y228" t="str">
            <v>0.0</v>
          </cell>
          <cell r="Z228">
            <v>1</v>
          </cell>
          <cell r="AA228" t="str">
            <v>00</v>
          </cell>
          <cell r="AD228" t="str">
            <v>100</v>
          </cell>
          <cell r="AE228" t="str">
            <v>11060870286</v>
          </cell>
          <cell r="AF228" t="str">
            <v>02</v>
          </cell>
          <cell r="AG228" t="str">
            <v>19800901</v>
          </cell>
          <cell r="AH228" t="str">
            <v>DT.Adm.Corr.Antiguid</v>
          </cell>
          <cell r="AI228" t="str">
            <v>1</v>
          </cell>
          <cell r="AJ228" t="str">
            <v>ACTIVOS</v>
          </cell>
          <cell r="AK228" t="str">
            <v>AA</v>
          </cell>
          <cell r="AL228" t="str">
            <v>ACTIVO TEMP.INTEIRO</v>
          </cell>
          <cell r="AM228" t="str">
            <v>J200</v>
          </cell>
          <cell r="AN228" t="str">
            <v>EDPOutsourcingComercial-Ce</v>
          </cell>
          <cell r="AO228" t="str">
            <v>J210</v>
          </cell>
          <cell r="AP228" t="str">
            <v>EDPOC-CBR-Urb D</v>
          </cell>
          <cell r="AQ228" t="str">
            <v>40176761</v>
          </cell>
          <cell r="AR228" t="str">
            <v>70000022</v>
          </cell>
          <cell r="AS228" t="str">
            <v>014.</v>
          </cell>
          <cell r="AT228" t="str">
            <v>TECNICO COMERCIAL</v>
          </cell>
          <cell r="AU228" t="str">
            <v>1</v>
          </cell>
          <cell r="AV228" t="str">
            <v>00040111</v>
          </cell>
          <cell r="AW228" t="str">
            <v>J20260000820</v>
          </cell>
          <cell r="AX228" t="str">
            <v>GBAG-SA-GA SUPORTE ADMINISTRATIVO</v>
          </cell>
          <cell r="AY228" t="str">
            <v>68902300</v>
          </cell>
          <cell r="AZ228" t="str">
            <v>Adm e Financ</v>
          </cell>
          <cell r="BA228" t="str">
            <v>6890</v>
          </cell>
          <cell r="BB228" t="str">
            <v>EDP Outsourcing Comercial</v>
          </cell>
          <cell r="BC228" t="str">
            <v>6890</v>
          </cell>
          <cell r="BD228" t="str">
            <v>6890</v>
          </cell>
          <cell r="BE228" t="str">
            <v>2800</v>
          </cell>
          <cell r="BF228" t="str">
            <v>6890</v>
          </cell>
          <cell r="BG228" t="str">
            <v>EDP Outsourcing Comercial,SA</v>
          </cell>
          <cell r="BH228" t="str">
            <v>1010</v>
          </cell>
          <cell r="BI228">
            <v>1339</v>
          </cell>
          <cell r="BJ228" t="str">
            <v>12</v>
          </cell>
          <cell r="BK228">
            <v>25</v>
          </cell>
          <cell r="BL228">
            <v>252.75</v>
          </cell>
          <cell r="BM228" t="str">
            <v>NÍVEL 4</v>
          </cell>
          <cell r="BN228" t="str">
            <v>00</v>
          </cell>
          <cell r="BO228" t="str">
            <v>06</v>
          </cell>
          <cell r="BP228" t="str">
            <v>20040110</v>
          </cell>
          <cell r="BQ228" t="str">
            <v>22</v>
          </cell>
          <cell r="BR228" t="str">
            <v>ACELERACAO DE CARREIRA</v>
          </cell>
          <cell r="BS228" t="str">
            <v>20050101</v>
          </cell>
          <cell r="BW228">
            <v>0</v>
          </cell>
          <cell r="BX228">
            <v>0</v>
          </cell>
          <cell r="BY228">
            <v>0</v>
          </cell>
          <cell r="BZ228">
            <v>0</v>
          </cell>
          <cell r="CA228">
            <v>0</v>
          </cell>
          <cell r="CC228">
            <v>0</v>
          </cell>
          <cell r="CG228">
            <v>0</v>
          </cell>
          <cell r="CK228">
            <v>0</v>
          </cell>
          <cell r="CO228">
            <v>0</v>
          </cell>
          <cell r="CT228">
            <v>0</v>
          </cell>
          <cell r="CU228">
            <v>0</v>
          </cell>
          <cell r="CV228">
            <v>0</v>
          </cell>
          <cell r="CW228">
            <v>0</v>
          </cell>
          <cell r="CX228">
            <v>0</v>
          </cell>
          <cell r="CZ228">
            <v>0</v>
          </cell>
          <cell r="DC228">
            <v>0</v>
          </cell>
          <cell r="DF228">
            <v>0</v>
          </cell>
          <cell r="DI228">
            <v>0</v>
          </cell>
          <cell r="DK228">
            <v>0</v>
          </cell>
          <cell r="DL228">
            <v>0</v>
          </cell>
          <cell r="DN228" t="str">
            <v>21D11</v>
          </cell>
          <cell r="DO228" t="str">
            <v>Flex.T.Int."Escrit"</v>
          </cell>
          <cell r="DP228">
            <v>2</v>
          </cell>
          <cell r="DQ228">
            <v>100</v>
          </cell>
          <cell r="DR228" t="str">
            <v>CR01</v>
          </cell>
          <cell r="DT228" t="str">
            <v>00100000</v>
          </cell>
          <cell r="DU228" t="str">
            <v>BANCO BPI, SA</v>
          </cell>
        </row>
        <row r="229">
          <cell r="A229" t="str">
            <v>227340</v>
          </cell>
          <cell r="B229" t="str">
            <v>Victor Manuel Serra Matias</v>
          </cell>
          <cell r="C229" t="str">
            <v>1982</v>
          </cell>
          <cell r="D229">
            <v>23</v>
          </cell>
          <cell r="E229">
            <v>23</v>
          </cell>
          <cell r="F229" t="str">
            <v>19550515</v>
          </cell>
          <cell r="G229" t="str">
            <v>50</v>
          </cell>
          <cell r="H229" t="str">
            <v>1</v>
          </cell>
          <cell r="I229" t="str">
            <v>Casado</v>
          </cell>
          <cell r="J229" t="str">
            <v>masculino</v>
          </cell>
          <cell r="K229">
            <v>1</v>
          </cell>
          <cell r="L229" t="str">
            <v>Ladeira das Alpenduradas, 36</v>
          </cell>
          <cell r="M229" t="str">
            <v>3030-167</v>
          </cell>
          <cell r="N229" t="str">
            <v>COIMBRA</v>
          </cell>
          <cell r="O229" t="str">
            <v>00232253</v>
          </cell>
          <cell r="P229" t="str">
            <v>CURSO GERAL DE ELECTRICIDADE</v>
          </cell>
          <cell r="R229" t="str">
            <v>4075669</v>
          </cell>
          <cell r="S229" t="str">
            <v>20031226</v>
          </cell>
          <cell r="T229" t="str">
            <v>COIMBRA</v>
          </cell>
          <cell r="U229" t="str">
            <v>9801</v>
          </cell>
          <cell r="V229" t="str">
            <v>SIND IND ELéCT CENTRO</v>
          </cell>
          <cell r="W229" t="str">
            <v>180869094</v>
          </cell>
          <cell r="X229" t="str">
            <v>3050</v>
          </cell>
          <cell r="Y229" t="str">
            <v>70.0</v>
          </cell>
          <cell r="Z229">
            <v>1</v>
          </cell>
          <cell r="AA229" t="str">
            <v>00</v>
          </cell>
          <cell r="AC229" t="str">
            <v>X</v>
          </cell>
          <cell r="AD229" t="str">
            <v>100</v>
          </cell>
          <cell r="AE229" t="str">
            <v>11102446995</v>
          </cell>
          <cell r="AF229" t="str">
            <v>02</v>
          </cell>
          <cell r="AG229" t="str">
            <v>19820616</v>
          </cell>
          <cell r="AH229" t="str">
            <v>DT.Adm.Corr.Antiguid</v>
          </cell>
          <cell r="AI229" t="str">
            <v>1</v>
          </cell>
          <cell r="AJ229" t="str">
            <v>ACTIVOS</v>
          </cell>
          <cell r="AK229" t="str">
            <v>AA</v>
          </cell>
          <cell r="AL229" t="str">
            <v>ACTIVO TEMP.INTEIRO</v>
          </cell>
          <cell r="AM229" t="str">
            <v>J200</v>
          </cell>
          <cell r="AN229" t="str">
            <v>EDPOutsourcingComercial-Ce</v>
          </cell>
          <cell r="AO229" t="str">
            <v>J210</v>
          </cell>
          <cell r="AP229" t="str">
            <v>EDPOC-CBR-Urb D</v>
          </cell>
          <cell r="AQ229" t="str">
            <v>40176762</v>
          </cell>
          <cell r="AR229" t="str">
            <v>70000060</v>
          </cell>
          <cell r="AS229" t="str">
            <v>025.</v>
          </cell>
          <cell r="AT229" t="str">
            <v>ESCRITURARIO COMERCIAL</v>
          </cell>
          <cell r="AU229" t="str">
            <v>1</v>
          </cell>
          <cell r="AV229" t="str">
            <v>00040111</v>
          </cell>
          <cell r="AW229" t="str">
            <v>J20260000820</v>
          </cell>
          <cell r="AX229" t="str">
            <v>GBAG-SA-GA SUPORTE ADMINISTRATIVO</v>
          </cell>
          <cell r="AY229" t="str">
            <v>68902300</v>
          </cell>
          <cell r="AZ229" t="str">
            <v>Adm e Financ</v>
          </cell>
          <cell r="BA229" t="str">
            <v>6890</v>
          </cell>
          <cell r="BB229" t="str">
            <v>EDP Outsourcing Comercial</v>
          </cell>
          <cell r="BC229" t="str">
            <v>6890</v>
          </cell>
          <cell r="BD229" t="str">
            <v>6890</v>
          </cell>
          <cell r="BE229" t="str">
            <v>2800</v>
          </cell>
          <cell r="BF229" t="str">
            <v>6890</v>
          </cell>
          <cell r="BG229" t="str">
            <v>EDP Outsourcing Comercial,SA</v>
          </cell>
          <cell r="BH229" t="str">
            <v>1010</v>
          </cell>
          <cell r="BI229">
            <v>1160</v>
          </cell>
          <cell r="BJ229" t="str">
            <v>10</v>
          </cell>
          <cell r="BK229">
            <v>23</v>
          </cell>
          <cell r="BL229">
            <v>232.53</v>
          </cell>
          <cell r="BM229" t="str">
            <v>NÍVEL 5</v>
          </cell>
          <cell r="BN229" t="str">
            <v>02</v>
          </cell>
          <cell r="BO229" t="str">
            <v>07</v>
          </cell>
          <cell r="BP229" t="str">
            <v>20030101</v>
          </cell>
          <cell r="BQ229" t="str">
            <v>21</v>
          </cell>
          <cell r="BR229" t="str">
            <v>EVOLUCAO AUTOMATICA</v>
          </cell>
          <cell r="BS229" t="str">
            <v>20050101</v>
          </cell>
          <cell r="BW229">
            <v>0</v>
          </cell>
          <cell r="BX229">
            <v>0</v>
          </cell>
          <cell r="BY229">
            <v>0</v>
          </cell>
          <cell r="BZ229">
            <v>0</v>
          </cell>
          <cell r="CA229">
            <v>0</v>
          </cell>
          <cell r="CC229">
            <v>0</v>
          </cell>
          <cell r="CG229">
            <v>0</v>
          </cell>
          <cell r="CK229">
            <v>0</v>
          </cell>
          <cell r="CO229">
            <v>0</v>
          </cell>
          <cell r="CT229">
            <v>0</v>
          </cell>
          <cell r="CU229">
            <v>0</v>
          </cell>
          <cell r="CV229">
            <v>0</v>
          </cell>
          <cell r="CW229">
            <v>0</v>
          </cell>
          <cell r="CX229">
            <v>0</v>
          </cell>
          <cell r="CZ229">
            <v>0</v>
          </cell>
          <cell r="DC229">
            <v>0</v>
          </cell>
          <cell r="DF229">
            <v>0</v>
          </cell>
          <cell r="DI229">
            <v>0</v>
          </cell>
          <cell r="DK229">
            <v>0</v>
          </cell>
          <cell r="DL229">
            <v>0</v>
          </cell>
          <cell r="DN229" t="str">
            <v>21D11</v>
          </cell>
          <cell r="DO229" t="str">
            <v>Flex.T.Int."Escrit"</v>
          </cell>
          <cell r="DP229">
            <v>2</v>
          </cell>
          <cell r="DQ229">
            <v>100</v>
          </cell>
          <cell r="DR229" t="str">
            <v>CR01</v>
          </cell>
          <cell r="DT229" t="str">
            <v>00100000</v>
          </cell>
          <cell r="DU229" t="str">
            <v>BANCO BPI, SA</v>
          </cell>
        </row>
        <row r="230">
          <cell r="A230" t="str">
            <v>124222</v>
          </cell>
          <cell r="B230" t="str">
            <v>Fernando Ferreira Pratas</v>
          </cell>
          <cell r="C230" t="str">
            <v>1969</v>
          </cell>
          <cell r="D230">
            <v>36</v>
          </cell>
          <cell r="E230">
            <v>36</v>
          </cell>
          <cell r="F230" t="str">
            <v>19510602</v>
          </cell>
          <cell r="G230" t="str">
            <v>54</v>
          </cell>
          <cell r="H230" t="str">
            <v>1</v>
          </cell>
          <cell r="I230" t="str">
            <v>Casado</v>
          </cell>
          <cell r="J230" t="str">
            <v>masculino</v>
          </cell>
          <cell r="K230">
            <v>3</v>
          </cell>
          <cell r="L230" t="str">
            <v>Urb. da Faia, Lt. 33</v>
          </cell>
          <cell r="M230" t="str">
            <v>3150-152</v>
          </cell>
          <cell r="N230" t="str">
            <v>CONDEIXA-A-NOVA</v>
          </cell>
          <cell r="O230" t="str">
            <v>00774882</v>
          </cell>
          <cell r="P230" t="str">
            <v>E.S.E.-CONTROLO DE GESTAO</v>
          </cell>
          <cell r="R230" t="str">
            <v>2528157</v>
          </cell>
          <cell r="S230" t="str">
            <v>19950518</v>
          </cell>
          <cell r="T230" t="str">
            <v>COIMBRA</v>
          </cell>
          <cell r="U230" t="str">
            <v>9803</v>
          </cell>
          <cell r="V230" t="str">
            <v>S.NAC IND ENERGIA-SINDEL</v>
          </cell>
          <cell r="W230" t="str">
            <v>131829890</v>
          </cell>
          <cell r="X230" t="str">
            <v>0728</v>
          </cell>
          <cell r="Y230" t="str">
            <v>0.0</v>
          </cell>
          <cell r="Z230">
            <v>3</v>
          </cell>
          <cell r="AA230" t="str">
            <v>00</v>
          </cell>
          <cell r="AC230" t="str">
            <v>X</v>
          </cell>
          <cell r="AD230" t="str">
            <v>100</v>
          </cell>
          <cell r="AE230" t="str">
            <v>11100621265</v>
          </cell>
          <cell r="AF230" t="str">
            <v>02</v>
          </cell>
          <cell r="AG230" t="str">
            <v>19690714</v>
          </cell>
          <cell r="AH230" t="str">
            <v>DT.Adm.Corr.Antiguid</v>
          </cell>
          <cell r="AI230" t="str">
            <v>1</v>
          </cell>
          <cell r="AJ230" t="str">
            <v>ACTIVOS</v>
          </cell>
          <cell r="AK230" t="str">
            <v>AA</v>
          </cell>
          <cell r="AL230" t="str">
            <v>ACTIVO TEMP.INTEIRO</v>
          </cell>
          <cell r="AM230" t="str">
            <v>J200</v>
          </cell>
          <cell r="AN230" t="str">
            <v>EDPOutsourcingComercial-Ce</v>
          </cell>
          <cell r="AO230" t="str">
            <v>J210</v>
          </cell>
          <cell r="AP230" t="str">
            <v>EDPOC-CBR-Urb D</v>
          </cell>
          <cell r="AQ230" t="str">
            <v>40176758</v>
          </cell>
          <cell r="AR230" t="str">
            <v>70000042</v>
          </cell>
          <cell r="AS230" t="str">
            <v>01L2</v>
          </cell>
          <cell r="AT230" t="str">
            <v>LICENCIADO II</v>
          </cell>
          <cell r="AU230" t="str">
            <v>1</v>
          </cell>
          <cell r="AV230" t="str">
            <v>00040111</v>
          </cell>
          <cell r="AW230" t="str">
            <v>J20260000820</v>
          </cell>
          <cell r="AX230" t="str">
            <v>GBAG-SA-GA SUPORTE ADMINISTRATIVO</v>
          </cell>
          <cell r="AY230" t="str">
            <v>68902300</v>
          </cell>
          <cell r="AZ230" t="str">
            <v>Adm e Financ</v>
          </cell>
          <cell r="BA230" t="str">
            <v>6890</v>
          </cell>
          <cell r="BB230" t="str">
            <v>EDP Outsourcing Comercial</v>
          </cell>
          <cell r="BC230" t="str">
            <v>6890</v>
          </cell>
          <cell r="BD230" t="str">
            <v>6890</v>
          </cell>
          <cell r="BE230" t="str">
            <v>2800</v>
          </cell>
          <cell r="BF230" t="str">
            <v>6890</v>
          </cell>
          <cell r="BG230" t="str">
            <v>EDP Outsourcing Comercial,SA</v>
          </cell>
          <cell r="BH230" t="str">
            <v>1010</v>
          </cell>
          <cell r="BI230">
            <v>2283</v>
          </cell>
          <cell r="BJ230" t="str">
            <v>J</v>
          </cell>
          <cell r="BK230">
            <v>36</v>
          </cell>
          <cell r="BL230">
            <v>363.96</v>
          </cell>
          <cell r="BM230" t="str">
            <v>LIC 2</v>
          </cell>
          <cell r="BN230" t="str">
            <v>01</v>
          </cell>
          <cell r="BO230" t="str">
            <v>J</v>
          </cell>
          <cell r="BP230" t="str">
            <v>20030110</v>
          </cell>
          <cell r="BQ230" t="str">
            <v>22</v>
          </cell>
          <cell r="BR230" t="str">
            <v>ACELERACAO DE CARREIRA</v>
          </cell>
          <cell r="BS230" t="str">
            <v>20050101</v>
          </cell>
          <cell r="BW230">
            <v>0</v>
          </cell>
          <cell r="BX230">
            <v>21</v>
          </cell>
          <cell r="BY230">
            <v>582.32000000000005</v>
          </cell>
          <cell r="BZ230">
            <v>0</v>
          </cell>
          <cell r="CA230">
            <v>0</v>
          </cell>
          <cell r="CC230">
            <v>0</v>
          </cell>
          <cell r="CG230">
            <v>0</v>
          </cell>
          <cell r="CK230">
            <v>0</v>
          </cell>
          <cell r="CO230">
            <v>0</v>
          </cell>
          <cell r="CT230">
            <v>0</v>
          </cell>
          <cell r="CU230">
            <v>0</v>
          </cell>
          <cell r="CV230">
            <v>0</v>
          </cell>
          <cell r="CW230">
            <v>0</v>
          </cell>
          <cell r="CX230">
            <v>0</v>
          </cell>
          <cell r="CZ230">
            <v>0</v>
          </cell>
          <cell r="DC230">
            <v>0</v>
          </cell>
          <cell r="DD230" t="str">
            <v>1480</v>
          </cell>
          <cell r="DE230" t="str">
            <v>K</v>
          </cell>
          <cell r="DF230">
            <v>126</v>
          </cell>
          <cell r="DI230">
            <v>0</v>
          </cell>
          <cell r="DK230">
            <v>0</v>
          </cell>
          <cell r="DL230">
            <v>0</v>
          </cell>
          <cell r="DN230" t="str">
            <v>50001</v>
          </cell>
          <cell r="DO230" t="str">
            <v>IHT_TEMPO INTEIRO</v>
          </cell>
          <cell r="DP230">
            <v>2</v>
          </cell>
          <cell r="DQ230">
            <v>100</v>
          </cell>
          <cell r="DR230" t="str">
            <v>CR01</v>
          </cell>
          <cell r="DT230" t="str">
            <v>00350255</v>
          </cell>
          <cell r="DU230" t="str">
            <v>CAIXA GERAL DE DEPOSITOS, SA</v>
          </cell>
        </row>
        <row r="231">
          <cell r="A231" t="str">
            <v>254827</v>
          </cell>
          <cell r="B231" t="str">
            <v>Maria Dulce Mateus Rosa Seixo</v>
          </cell>
          <cell r="C231" t="str">
            <v>1983</v>
          </cell>
          <cell r="D231">
            <v>22</v>
          </cell>
          <cell r="E231">
            <v>22</v>
          </cell>
          <cell r="F231" t="str">
            <v>19581202</v>
          </cell>
          <cell r="G231" t="str">
            <v>46</v>
          </cell>
          <cell r="H231" t="str">
            <v>1</v>
          </cell>
          <cell r="I231" t="str">
            <v>Casado</v>
          </cell>
          <cell r="J231" t="str">
            <v>feminino</v>
          </cell>
          <cell r="K231">
            <v>1</v>
          </cell>
          <cell r="L231" t="str">
            <v>Av Fernando Namora nº 109-4º Esq</v>
          </cell>
          <cell r="M231" t="str">
            <v>3030-185</v>
          </cell>
          <cell r="N231" t="str">
            <v>COIMBRA</v>
          </cell>
          <cell r="O231" t="str">
            <v>00775802</v>
          </cell>
          <cell r="P231" t="str">
            <v>ESE GESTAO INFORMATICA</v>
          </cell>
          <cell r="R231" t="str">
            <v>4186457</v>
          </cell>
          <cell r="S231" t="str">
            <v>20001023</v>
          </cell>
          <cell r="T231" t="str">
            <v>COIMBRA</v>
          </cell>
          <cell r="U231" t="str">
            <v>9803</v>
          </cell>
          <cell r="V231" t="str">
            <v>S.NAC IND ENERGIA-SINDEL</v>
          </cell>
          <cell r="W231" t="str">
            <v>116969202</v>
          </cell>
          <cell r="X231" t="str">
            <v>1228</v>
          </cell>
          <cell r="Y231" t="str">
            <v>0.0</v>
          </cell>
          <cell r="Z231">
            <v>1</v>
          </cell>
          <cell r="AA231" t="str">
            <v>00</v>
          </cell>
          <cell r="AD231" t="str">
            <v>100</v>
          </cell>
          <cell r="AE231" t="str">
            <v>11218180742</v>
          </cell>
          <cell r="AF231" t="str">
            <v>02</v>
          </cell>
          <cell r="AG231" t="str">
            <v>19830801</v>
          </cell>
          <cell r="AH231" t="str">
            <v>DT.Adm.Corr.Antiguid</v>
          </cell>
          <cell r="AI231" t="str">
            <v>1</v>
          </cell>
          <cell r="AJ231" t="str">
            <v>ACTIVOS</v>
          </cell>
          <cell r="AK231" t="str">
            <v>AA</v>
          </cell>
          <cell r="AL231" t="str">
            <v>ACTIVO TEMP.INTEIRO</v>
          </cell>
          <cell r="AM231" t="str">
            <v>J200</v>
          </cell>
          <cell r="AN231" t="str">
            <v>EDPOutsourcingComercial-Ce</v>
          </cell>
          <cell r="AO231" t="str">
            <v>J210</v>
          </cell>
          <cell r="AP231" t="str">
            <v>EDPOC-CBR-Urb D</v>
          </cell>
          <cell r="AQ231" t="str">
            <v>40176759</v>
          </cell>
          <cell r="AR231" t="str">
            <v>70000041</v>
          </cell>
          <cell r="AS231" t="str">
            <v>01L1</v>
          </cell>
          <cell r="AT231" t="str">
            <v>LICENCIADO I</v>
          </cell>
          <cell r="AU231" t="str">
            <v>1</v>
          </cell>
          <cell r="AV231" t="str">
            <v>00040111</v>
          </cell>
          <cell r="AW231" t="str">
            <v>J20260000820</v>
          </cell>
          <cell r="AX231" t="str">
            <v>GBAG-SA-GA SUPORTE ADMINISTRATIVO</v>
          </cell>
          <cell r="AY231" t="str">
            <v>68902300</v>
          </cell>
          <cell r="AZ231" t="str">
            <v>Adm e Financ</v>
          </cell>
          <cell r="BA231" t="str">
            <v>6890</v>
          </cell>
          <cell r="BB231" t="str">
            <v>EDP Outsourcing Comercial</v>
          </cell>
          <cell r="BC231" t="str">
            <v>6890</v>
          </cell>
          <cell r="BD231" t="str">
            <v>6890</v>
          </cell>
          <cell r="BE231" t="str">
            <v>2800</v>
          </cell>
          <cell r="BF231" t="str">
            <v>6890</v>
          </cell>
          <cell r="BG231" t="str">
            <v>EDP Outsourcing Comercial,SA</v>
          </cell>
          <cell r="BH231" t="str">
            <v>1010</v>
          </cell>
          <cell r="BI231">
            <v>1799</v>
          </cell>
          <cell r="BJ231" t="str">
            <v>F</v>
          </cell>
          <cell r="BK231">
            <v>22</v>
          </cell>
          <cell r="BL231">
            <v>222.42</v>
          </cell>
          <cell r="BM231" t="str">
            <v>LIC 1</v>
          </cell>
          <cell r="BN231" t="str">
            <v>01</v>
          </cell>
          <cell r="BO231" t="str">
            <v>F</v>
          </cell>
          <cell r="BP231" t="str">
            <v>20040101</v>
          </cell>
          <cell r="BQ231" t="str">
            <v>21</v>
          </cell>
          <cell r="BR231" t="str">
            <v>EVOLUCAO AUTOMATICA</v>
          </cell>
          <cell r="BS231" t="str">
            <v>20050101</v>
          </cell>
          <cell r="BW231">
            <v>0</v>
          </cell>
          <cell r="BX231">
            <v>0</v>
          </cell>
          <cell r="BY231">
            <v>0</v>
          </cell>
          <cell r="BZ231">
            <v>0</v>
          </cell>
          <cell r="CA231">
            <v>0</v>
          </cell>
          <cell r="CC231">
            <v>0</v>
          </cell>
          <cell r="CG231">
            <v>0</v>
          </cell>
          <cell r="CK231">
            <v>0</v>
          </cell>
          <cell r="CO231">
            <v>0</v>
          </cell>
          <cell r="CT231">
            <v>0</v>
          </cell>
          <cell r="CU231">
            <v>0</v>
          </cell>
          <cell r="CV231">
            <v>0</v>
          </cell>
          <cell r="CW231">
            <v>0</v>
          </cell>
          <cell r="CX231">
            <v>0</v>
          </cell>
          <cell r="CZ231">
            <v>0</v>
          </cell>
          <cell r="DC231">
            <v>0</v>
          </cell>
          <cell r="DF231">
            <v>0</v>
          </cell>
          <cell r="DI231">
            <v>0</v>
          </cell>
          <cell r="DK231">
            <v>0</v>
          </cell>
          <cell r="DL231">
            <v>0</v>
          </cell>
          <cell r="DN231" t="str">
            <v>21D11</v>
          </cell>
          <cell r="DO231" t="str">
            <v>Flex.T.Int."Escrit"</v>
          </cell>
          <cell r="DP231">
            <v>2</v>
          </cell>
          <cell r="DQ231">
            <v>100</v>
          </cell>
          <cell r="DR231" t="str">
            <v>CR01</v>
          </cell>
          <cell r="DT231" t="str">
            <v>00350360</v>
          </cell>
          <cell r="DU231" t="str">
            <v>CAIXA GERAL DE DEPOSITOS, SA</v>
          </cell>
        </row>
        <row r="232">
          <cell r="A232" t="str">
            <v>216682</v>
          </cell>
          <cell r="B232" t="str">
            <v>Manuel Costa Ferreira</v>
          </cell>
          <cell r="C232" t="str">
            <v>1981</v>
          </cell>
          <cell r="D232">
            <v>24</v>
          </cell>
          <cell r="E232">
            <v>24</v>
          </cell>
          <cell r="F232" t="str">
            <v>19590704</v>
          </cell>
          <cell r="G232" t="str">
            <v>45</v>
          </cell>
          <cell r="H232" t="str">
            <v>0</v>
          </cell>
          <cell r="I232" t="str">
            <v>Solt.</v>
          </cell>
          <cell r="J232" t="str">
            <v>masculino</v>
          </cell>
          <cell r="K232">
            <v>0</v>
          </cell>
          <cell r="L232" t="str">
            <v>Rua Vale Soeiro s/n</v>
          </cell>
          <cell r="M232" t="str">
            <v>3030-853</v>
          </cell>
          <cell r="N232" t="str">
            <v>CEIRA</v>
          </cell>
          <cell r="O232" t="str">
            <v>00774882</v>
          </cell>
          <cell r="P232" t="str">
            <v>E.S.E.-CONTROLO DE GESTAO</v>
          </cell>
          <cell r="R232" t="str">
            <v>4314120</v>
          </cell>
          <cell r="S232" t="str">
            <v>20020122</v>
          </cell>
          <cell r="T232" t="str">
            <v>LISBOA</v>
          </cell>
          <cell r="W232" t="str">
            <v>149350635</v>
          </cell>
          <cell r="X232" t="str">
            <v>0728</v>
          </cell>
          <cell r="Y232" t="str">
            <v>0.0</v>
          </cell>
          <cell r="Z232">
            <v>0</v>
          </cell>
          <cell r="AA232" t="str">
            <v>00</v>
          </cell>
          <cell r="AD232" t="str">
            <v>100</v>
          </cell>
          <cell r="AE232" t="str">
            <v>11102410239</v>
          </cell>
          <cell r="AF232" t="str">
            <v>02</v>
          </cell>
          <cell r="AG232" t="str">
            <v>19811016</v>
          </cell>
          <cell r="AH232" t="str">
            <v>DT.Adm.Corr.Antiguid</v>
          </cell>
          <cell r="AI232" t="str">
            <v>1</v>
          </cell>
          <cell r="AJ232" t="str">
            <v>ACTIVOS</v>
          </cell>
          <cell r="AK232" t="str">
            <v>AA</v>
          </cell>
          <cell r="AL232" t="str">
            <v>ACTIVO TEMP.INTEIRO</v>
          </cell>
          <cell r="AM232" t="str">
            <v>J200</v>
          </cell>
          <cell r="AN232" t="str">
            <v>EDPOutsourcingComercial-Ce</v>
          </cell>
          <cell r="AO232" t="str">
            <v>J210</v>
          </cell>
          <cell r="AP232" t="str">
            <v>EDPOC-CBR-Urb D</v>
          </cell>
          <cell r="AQ232" t="str">
            <v>40176905</v>
          </cell>
          <cell r="AR232" t="str">
            <v>70000041</v>
          </cell>
          <cell r="AS232" t="str">
            <v>01L1</v>
          </cell>
          <cell r="AT232" t="str">
            <v>LICENCIADO I</v>
          </cell>
          <cell r="AU232" t="str">
            <v>1</v>
          </cell>
          <cell r="AV232" t="str">
            <v>00040297</v>
          </cell>
          <cell r="AW232" t="str">
            <v>J20440000820</v>
          </cell>
          <cell r="AX232" t="str">
            <v>AC-RA-REDE DE AGENTES</v>
          </cell>
          <cell r="AY232" t="str">
            <v>68905036</v>
          </cell>
          <cell r="AZ232" t="str">
            <v>Eq Contacto Directo</v>
          </cell>
          <cell r="BA232" t="str">
            <v>6890</v>
          </cell>
          <cell r="BB232" t="str">
            <v>EDP Outsourcing Comercial</v>
          </cell>
          <cell r="BC232" t="str">
            <v>6890</v>
          </cell>
          <cell r="BD232" t="str">
            <v>6890</v>
          </cell>
          <cell r="BE232" t="str">
            <v>2800</v>
          </cell>
          <cell r="BF232" t="str">
            <v>6890</v>
          </cell>
          <cell r="BG232" t="str">
            <v>EDP Outsourcing Comercial,SA</v>
          </cell>
          <cell r="BH232" t="str">
            <v>1010</v>
          </cell>
          <cell r="BI232">
            <v>2034</v>
          </cell>
          <cell r="BJ232" t="str">
            <v>H</v>
          </cell>
          <cell r="BK232">
            <v>24</v>
          </cell>
          <cell r="BL232">
            <v>242.64</v>
          </cell>
          <cell r="BM232" t="str">
            <v>LIC 1</v>
          </cell>
          <cell r="BN232" t="str">
            <v>00</v>
          </cell>
          <cell r="BO232" t="str">
            <v>H</v>
          </cell>
          <cell r="BP232" t="str">
            <v>20050101</v>
          </cell>
          <cell r="BQ232" t="str">
            <v>21</v>
          </cell>
          <cell r="BR232" t="str">
            <v>EVOLUCAO AUTOMATICA</v>
          </cell>
          <cell r="BS232" t="str">
            <v>20050101</v>
          </cell>
          <cell r="BW232">
            <v>0</v>
          </cell>
          <cell r="BX232">
            <v>0</v>
          </cell>
          <cell r="BY232">
            <v>0</v>
          </cell>
          <cell r="BZ232">
            <v>0</v>
          </cell>
          <cell r="CA232">
            <v>0</v>
          </cell>
          <cell r="CC232">
            <v>0</v>
          </cell>
          <cell r="CG232">
            <v>0</v>
          </cell>
          <cell r="CK232">
            <v>0</v>
          </cell>
          <cell r="CO232">
            <v>0</v>
          </cell>
          <cell r="CT232">
            <v>0</v>
          </cell>
          <cell r="CU232">
            <v>0</v>
          </cell>
          <cell r="CV232">
            <v>0</v>
          </cell>
          <cell r="CW232">
            <v>0</v>
          </cell>
          <cell r="CX232">
            <v>0</v>
          </cell>
          <cell r="CZ232">
            <v>0</v>
          </cell>
          <cell r="DC232">
            <v>0</v>
          </cell>
          <cell r="DF232">
            <v>0</v>
          </cell>
          <cell r="DI232">
            <v>0</v>
          </cell>
          <cell r="DK232">
            <v>0</v>
          </cell>
          <cell r="DL232">
            <v>0</v>
          </cell>
          <cell r="DN232" t="str">
            <v>21D11</v>
          </cell>
          <cell r="DO232" t="str">
            <v>Flex.T.Int."Escrit"</v>
          </cell>
          <cell r="DP232">
            <v>2</v>
          </cell>
          <cell r="DQ232">
            <v>100</v>
          </cell>
          <cell r="DR232" t="str">
            <v>CR01</v>
          </cell>
          <cell r="DT232" t="str">
            <v>00210000</v>
          </cell>
          <cell r="DU232" t="str">
            <v>CREDITO PREDIAL PORTUGUES, SA</v>
          </cell>
        </row>
        <row r="233">
          <cell r="A233" t="str">
            <v>133728</v>
          </cell>
          <cell r="B233" t="str">
            <v>Mario Piedade Rodrigues Fontes</v>
          </cell>
          <cell r="C233" t="str">
            <v>1973</v>
          </cell>
          <cell r="D233">
            <v>32</v>
          </cell>
          <cell r="E233">
            <v>32</v>
          </cell>
          <cell r="F233" t="str">
            <v>19580228</v>
          </cell>
          <cell r="G233" t="str">
            <v>47</v>
          </cell>
          <cell r="H233" t="str">
            <v>1</v>
          </cell>
          <cell r="I233" t="str">
            <v>Casado</v>
          </cell>
          <cell r="J233" t="str">
            <v>masculino</v>
          </cell>
          <cell r="K233">
            <v>2</v>
          </cell>
          <cell r="L233" t="str">
            <v>Vale de Maceira</v>
          </cell>
          <cell r="M233" t="str">
            <v>3200-127</v>
          </cell>
          <cell r="N233" t="str">
            <v>LOUSÃ</v>
          </cell>
          <cell r="O233" t="str">
            <v>00122141</v>
          </cell>
          <cell r="P233" t="str">
            <v>CICLO PREPARATORIO ELEMENTAR</v>
          </cell>
          <cell r="R233" t="str">
            <v>4316070</v>
          </cell>
          <cell r="S233" t="str">
            <v>20020607</v>
          </cell>
          <cell r="T233" t="str">
            <v>COIMBRA</v>
          </cell>
          <cell r="U233" t="str">
            <v>9803</v>
          </cell>
          <cell r="V233" t="str">
            <v>S.NAC IND ENERGIA-SINDEL</v>
          </cell>
          <cell r="W233" t="str">
            <v>101173750</v>
          </cell>
          <cell r="X233" t="str">
            <v>0760</v>
          </cell>
          <cell r="Y233" t="str">
            <v>0.0</v>
          </cell>
          <cell r="Z233">
            <v>2</v>
          </cell>
          <cell r="AA233" t="str">
            <v>00</v>
          </cell>
          <cell r="AD233" t="str">
            <v>100</v>
          </cell>
          <cell r="AE233" t="str">
            <v>11100807500</v>
          </cell>
          <cell r="AF233" t="str">
            <v>02</v>
          </cell>
          <cell r="AG233" t="str">
            <v>19730723</v>
          </cell>
          <cell r="AH233" t="str">
            <v>DT.Adm.Corr.Antiguid</v>
          </cell>
          <cell r="AI233" t="str">
            <v>1</v>
          </cell>
          <cell r="AJ233" t="str">
            <v>ACTIVOS</v>
          </cell>
          <cell r="AK233" t="str">
            <v>AA</v>
          </cell>
          <cell r="AL233" t="str">
            <v>ACTIVO TEMP.INTEIRO</v>
          </cell>
          <cell r="AM233" t="str">
            <v>J200</v>
          </cell>
          <cell r="AN233" t="str">
            <v>EDPOutsourcingComercial-Ce</v>
          </cell>
          <cell r="AO233" t="str">
            <v>J210</v>
          </cell>
          <cell r="AP233" t="str">
            <v>EDPOC-CBR-Urb D</v>
          </cell>
          <cell r="AQ233" t="str">
            <v>40176916</v>
          </cell>
          <cell r="AR233" t="str">
            <v>70000060</v>
          </cell>
          <cell r="AS233" t="str">
            <v>025.</v>
          </cell>
          <cell r="AT233" t="str">
            <v>ESCRITURARIO COMERCIAL</v>
          </cell>
          <cell r="AU233" t="str">
            <v>1</v>
          </cell>
          <cell r="AV233" t="str">
            <v>00040297</v>
          </cell>
          <cell r="AW233" t="str">
            <v>J20440000820</v>
          </cell>
          <cell r="AX233" t="str">
            <v>AC-RA-REDE DE AGENTES</v>
          </cell>
          <cell r="AY233" t="str">
            <v>68905036</v>
          </cell>
          <cell r="AZ233" t="str">
            <v>Eq Contacto Directo</v>
          </cell>
          <cell r="BA233" t="str">
            <v>6890</v>
          </cell>
          <cell r="BB233" t="str">
            <v>EDP Outsourcing Comercial</v>
          </cell>
          <cell r="BC233" t="str">
            <v>6890</v>
          </cell>
          <cell r="BD233" t="str">
            <v>6890</v>
          </cell>
          <cell r="BE233" t="str">
            <v>2800</v>
          </cell>
          <cell r="BF233" t="str">
            <v>6890</v>
          </cell>
          <cell r="BG233" t="str">
            <v>EDP Outsourcing Comercial,SA</v>
          </cell>
          <cell r="BH233" t="str">
            <v>1010</v>
          </cell>
          <cell r="BI233">
            <v>1339</v>
          </cell>
          <cell r="BJ233" t="str">
            <v>12</v>
          </cell>
          <cell r="BK233">
            <v>32</v>
          </cell>
          <cell r="BL233">
            <v>323.52</v>
          </cell>
          <cell r="BM233" t="str">
            <v>NÍVEL 5</v>
          </cell>
          <cell r="BN233" t="str">
            <v>00</v>
          </cell>
          <cell r="BO233" t="str">
            <v>09</v>
          </cell>
          <cell r="BP233" t="str">
            <v>20050101</v>
          </cell>
          <cell r="BQ233" t="str">
            <v>21</v>
          </cell>
          <cell r="BR233" t="str">
            <v>EVOLUCAO AUTOMATICA</v>
          </cell>
          <cell r="BS233" t="str">
            <v>20050101</v>
          </cell>
          <cell r="BW233">
            <v>0</v>
          </cell>
          <cell r="BX233">
            <v>0</v>
          </cell>
          <cell r="BY233">
            <v>0</v>
          </cell>
          <cell r="BZ233">
            <v>0</v>
          </cell>
          <cell r="CA233">
            <v>0</v>
          </cell>
          <cell r="CC233">
            <v>0</v>
          </cell>
          <cell r="CG233">
            <v>0</v>
          </cell>
          <cell r="CK233">
            <v>0</v>
          </cell>
          <cell r="CO233">
            <v>0</v>
          </cell>
          <cell r="CT233">
            <v>0</v>
          </cell>
          <cell r="CU233">
            <v>0</v>
          </cell>
          <cell r="CV233">
            <v>0</v>
          </cell>
          <cell r="CW233">
            <v>0</v>
          </cell>
          <cell r="CX233">
            <v>0</v>
          </cell>
          <cell r="CZ233">
            <v>0</v>
          </cell>
          <cell r="DC233">
            <v>0</v>
          </cell>
          <cell r="DF233">
            <v>0</v>
          </cell>
          <cell r="DI233">
            <v>0</v>
          </cell>
          <cell r="DK233">
            <v>0</v>
          </cell>
          <cell r="DL233">
            <v>0</v>
          </cell>
          <cell r="DN233" t="str">
            <v>21D12</v>
          </cell>
          <cell r="DO233" t="str">
            <v>Flex.T.Int."Act.Ind."</v>
          </cell>
          <cell r="DP233">
            <v>2</v>
          </cell>
          <cell r="DQ233">
            <v>100</v>
          </cell>
          <cell r="DR233" t="str">
            <v>CR01</v>
          </cell>
          <cell r="DT233" t="str">
            <v>00100000</v>
          </cell>
          <cell r="DU233" t="str">
            <v>BANCO BPI, SA</v>
          </cell>
        </row>
        <row r="234">
          <cell r="A234" t="str">
            <v>187305</v>
          </cell>
          <cell r="B234" t="str">
            <v>Jose Carlos Duarte Ribeiro</v>
          </cell>
          <cell r="C234" t="str">
            <v>1980</v>
          </cell>
          <cell r="D234">
            <v>25</v>
          </cell>
          <cell r="E234">
            <v>0</v>
          </cell>
          <cell r="F234" t="str">
            <v>19620109</v>
          </cell>
          <cell r="G234" t="str">
            <v>43</v>
          </cell>
          <cell r="H234" t="str">
            <v>1</v>
          </cell>
          <cell r="I234" t="str">
            <v>Casado</v>
          </cell>
          <cell r="J234" t="str">
            <v>masculino</v>
          </cell>
          <cell r="K234">
            <v>2</v>
          </cell>
          <cell r="L234" t="str">
            <v>Carragosela</v>
          </cell>
          <cell r="M234" t="str">
            <v>6270-031</v>
          </cell>
          <cell r="N234" t="str">
            <v>CARRAGOZELA</v>
          </cell>
          <cell r="O234" t="str">
            <v>00774105</v>
          </cell>
          <cell r="P234" t="str">
            <v>ECONOMIA</v>
          </cell>
          <cell r="R234" t="str">
            <v>5661537</v>
          </cell>
          <cell r="S234" t="str">
            <v>19970917</v>
          </cell>
          <cell r="T234" t="str">
            <v>GUARDA</v>
          </cell>
          <cell r="U234" t="str">
            <v>9803</v>
          </cell>
          <cell r="V234" t="str">
            <v>S.NAC IND ENERGIA-SINDEL</v>
          </cell>
          <cell r="W234" t="str">
            <v>129397431</v>
          </cell>
          <cell r="X234" t="str">
            <v>1279</v>
          </cell>
          <cell r="Y234" t="str">
            <v>0.0</v>
          </cell>
          <cell r="Z234">
            <v>2</v>
          </cell>
          <cell r="AA234" t="str">
            <v>00</v>
          </cell>
          <cell r="AD234" t="str">
            <v>100</v>
          </cell>
          <cell r="AE234" t="str">
            <v>11218598610</v>
          </cell>
          <cell r="AF234" t="str">
            <v>02</v>
          </cell>
          <cell r="AG234" t="str">
            <v>19800201</v>
          </cell>
          <cell r="AH234" t="str">
            <v>DT.Adm.Corr.Antiguid</v>
          </cell>
          <cell r="AI234" t="str">
            <v>1</v>
          </cell>
          <cell r="AJ234" t="str">
            <v>ACTIVOS</v>
          </cell>
          <cell r="AK234" t="str">
            <v>AA</v>
          </cell>
          <cell r="AL234" t="str">
            <v>ACTIVO TEMP.INTEIRO</v>
          </cell>
          <cell r="AM234" t="str">
            <v>J200</v>
          </cell>
          <cell r="AN234" t="str">
            <v>EDPOutsourcingComercial-Ce</v>
          </cell>
          <cell r="AO234" t="str">
            <v>J210</v>
          </cell>
          <cell r="AP234" t="str">
            <v>EDPOC-CBR-Urb D</v>
          </cell>
          <cell r="AQ234" t="str">
            <v>40177057</v>
          </cell>
          <cell r="AR234" t="str">
            <v>70000073</v>
          </cell>
          <cell r="AS234" t="str">
            <v>030I</v>
          </cell>
          <cell r="AT234" t="str">
            <v>DIRECTOR</v>
          </cell>
          <cell r="AU234" t="str">
            <v>1</v>
          </cell>
          <cell r="AV234" t="str">
            <v>00040153</v>
          </cell>
          <cell r="AW234" t="str">
            <v>J20400000120</v>
          </cell>
          <cell r="AX234" t="str">
            <v>CADR-DIRECTOR</v>
          </cell>
          <cell r="AY234" t="str">
            <v>68905045</v>
          </cell>
          <cell r="AZ234" t="str">
            <v>Apoio à coordenação</v>
          </cell>
          <cell r="BA234" t="str">
            <v>6890</v>
          </cell>
          <cell r="BB234" t="str">
            <v>EDP Outsourcing Comercial</v>
          </cell>
          <cell r="BC234" t="str">
            <v>6890</v>
          </cell>
          <cell r="BD234" t="str">
            <v>6890</v>
          </cell>
          <cell r="BE234" t="str">
            <v>2800</v>
          </cell>
          <cell r="BF234" t="str">
            <v>6890</v>
          </cell>
          <cell r="BG234" t="str">
            <v>EDP Outsourcing Comercial,SA</v>
          </cell>
          <cell r="BH234" t="str">
            <v>1010</v>
          </cell>
          <cell r="BI234">
            <v>5512</v>
          </cell>
          <cell r="BJ234" t="str">
            <v>RI</v>
          </cell>
          <cell r="BK234">
            <v>0</v>
          </cell>
          <cell r="BL234">
            <v>0</v>
          </cell>
          <cell r="BM234" t="str">
            <v>DIRECTOR</v>
          </cell>
          <cell r="BN234" t="str">
            <v>00</v>
          </cell>
          <cell r="BO234" t="str">
            <v>RI</v>
          </cell>
          <cell r="BP234" t="str">
            <v>20020103</v>
          </cell>
          <cell r="BQ234" t="str">
            <v>33</v>
          </cell>
          <cell r="BR234" t="str">
            <v>NOMEACAO</v>
          </cell>
          <cell r="BS234" t="str">
            <v>20050301</v>
          </cell>
          <cell r="BU234" t="str">
            <v>DIRECTOR</v>
          </cell>
          <cell r="BV234" t="str">
            <v>W1</v>
          </cell>
          <cell r="BW234">
            <v>-726</v>
          </cell>
          <cell r="BX234">
            <v>0</v>
          </cell>
          <cell r="BY234">
            <v>0</v>
          </cell>
          <cell r="BZ234">
            <v>0</v>
          </cell>
          <cell r="CA234">
            <v>0</v>
          </cell>
          <cell r="CC234">
            <v>0</v>
          </cell>
          <cell r="CG234">
            <v>0</v>
          </cell>
          <cell r="CK234">
            <v>0</v>
          </cell>
          <cell r="CO234">
            <v>0</v>
          </cell>
          <cell r="CT234">
            <v>0</v>
          </cell>
          <cell r="CU234">
            <v>0</v>
          </cell>
          <cell r="CV234">
            <v>0</v>
          </cell>
          <cell r="CW234">
            <v>0</v>
          </cell>
          <cell r="CX234">
            <v>0</v>
          </cell>
          <cell r="CZ234">
            <v>0</v>
          </cell>
          <cell r="DC234">
            <v>0</v>
          </cell>
          <cell r="DF234">
            <v>0</v>
          </cell>
          <cell r="DI234">
            <v>0</v>
          </cell>
          <cell r="DK234">
            <v>0</v>
          </cell>
          <cell r="DL234">
            <v>0</v>
          </cell>
          <cell r="DN234" t="str">
            <v>50001</v>
          </cell>
          <cell r="DO234" t="str">
            <v>IHT_TEMPO INTEIRO</v>
          </cell>
          <cell r="DP234">
            <v>9</v>
          </cell>
          <cell r="DQ234">
            <v>100</v>
          </cell>
          <cell r="DR234" t="str">
            <v>CR01</v>
          </cell>
          <cell r="DT234" t="str">
            <v>00180000</v>
          </cell>
          <cell r="DU234" t="str">
            <v>BANCO TOTTA &amp; ACORES, SA</v>
          </cell>
        </row>
        <row r="235">
          <cell r="A235" t="str">
            <v>145424</v>
          </cell>
          <cell r="B235" t="str">
            <v>Maria Branca Marques Borges</v>
          </cell>
          <cell r="C235" t="str">
            <v>1976</v>
          </cell>
          <cell r="D235">
            <v>29</v>
          </cell>
          <cell r="E235">
            <v>29</v>
          </cell>
          <cell r="F235" t="str">
            <v>19480118</v>
          </cell>
          <cell r="G235" t="str">
            <v>57</v>
          </cell>
          <cell r="H235" t="str">
            <v>1</v>
          </cell>
          <cell r="I235" t="str">
            <v>Casado</v>
          </cell>
          <cell r="J235" t="str">
            <v>feminino</v>
          </cell>
          <cell r="K235">
            <v>1</v>
          </cell>
          <cell r="L235" t="str">
            <v>Urb. Nova Conimbriga, Lote B 23 - R/C DTº</v>
          </cell>
          <cell r="M235" t="str">
            <v>3150-230</v>
          </cell>
          <cell r="N235" t="str">
            <v>CONDEIXA-A-VELHA</v>
          </cell>
          <cell r="O235" t="str">
            <v>00123032</v>
          </cell>
          <cell r="P235" t="str">
            <v>CICLO PREP. ENSINO SECUNDARIO</v>
          </cell>
          <cell r="R235" t="str">
            <v>1558585</v>
          </cell>
          <cell r="S235" t="str">
            <v>20011106</v>
          </cell>
          <cell r="T235" t="str">
            <v>COIMBRA</v>
          </cell>
          <cell r="U235" t="str">
            <v>9803</v>
          </cell>
          <cell r="V235" t="str">
            <v>S.NAC IND ENERGIA-SINDEL</v>
          </cell>
          <cell r="W235" t="str">
            <v>142799220</v>
          </cell>
          <cell r="X235" t="str">
            <v>0736</v>
          </cell>
          <cell r="Y235" t="str">
            <v>0.0</v>
          </cell>
          <cell r="Z235">
            <v>1</v>
          </cell>
          <cell r="AA235" t="str">
            <v>00</v>
          </cell>
          <cell r="AD235" t="str">
            <v>100</v>
          </cell>
          <cell r="AE235" t="str">
            <v>11267014978</v>
          </cell>
          <cell r="AF235" t="str">
            <v>02</v>
          </cell>
          <cell r="AG235" t="str">
            <v>19760614</v>
          </cell>
          <cell r="AH235" t="str">
            <v>DT.Adm.Corr.Antiguid</v>
          </cell>
          <cell r="AI235" t="str">
            <v>1</v>
          </cell>
          <cell r="AJ235" t="str">
            <v>ACTIVOS</v>
          </cell>
          <cell r="AK235" t="str">
            <v>AA</v>
          </cell>
          <cell r="AL235" t="str">
            <v>ACTIVO TEMP.INTEIRO</v>
          </cell>
          <cell r="AM235" t="str">
            <v>J200</v>
          </cell>
          <cell r="AN235" t="str">
            <v>EDPOutsourcingComercial-Ce</v>
          </cell>
          <cell r="AO235" t="str">
            <v>J210</v>
          </cell>
          <cell r="AP235" t="str">
            <v>EDPOC-CBR-Urb D</v>
          </cell>
          <cell r="AQ235" t="str">
            <v>40177058</v>
          </cell>
          <cell r="AR235" t="str">
            <v>70000244</v>
          </cell>
          <cell r="AS235" t="str">
            <v>134.</v>
          </cell>
          <cell r="AT235" t="str">
            <v>TECNICO GESTAO ADMINISTRATIVA</v>
          </cell>
          <cell r="AU235" t="str">
            <v>1</v>
          </cell>
          <cell r="AV235" t="str">
            <v>00040154</v>
          </cell>
          <cell r="AW235" t="str">
            <v>J20400000220</v>
          </cell>
          <cell r="AX235" t="str">
            <v>CAAP-APOIO</v>
          </cell>
          <cell r="AY235" t="str">
            <v>68905045</v>
          </cell>
          <cell r="AZ235" t="str">
            <v>Apoio à coordenação</v>
          </cell>
          <cell r="BA235" t="str">
            <v>6890</v>
          </cell>
          <cell r="BB235" t="str">
            <v>EDP Outsourcing Comercial</v>
          </cell>
          <cell r="BC235" t="str">
            <v>6890</v>
          </cell>
          <cell r="BD235" t="str">
            <v>6890</v>
          </cell>
          <cell r="BE235" t="str">
            <v>2800</v>
          </cell>
          <cell r="BF235" t="str">
            <v>6890</v>
          </cell>
          <cell r="BG235" t="str">
            <v>EDP Outsourcing Comercial,SA</v>
          </cell>
          <cell r="BH235" t="str">
            <v>1010</v>
          </cell>
          <cell r="BI235">
            <v>1618</v>
          </cell>
          <cell r="BJ235" t="str">
            <v>15</v>
          </cell>
          <cell r="BK235">
            <v>29</v>
          </cell>
          <cell r="BL235">
            <v>293.19</v>
          </cell>
          <cell r="BM235" t="str">
            <v>NÍVEL 4</v>
          </cell>
          <cell r="BN235" t="str">
            <v>00</v>
          </cell>
          <cell r="BO235" t="str">
            <v>09</v>
          </cell>
          <cell r="BP235" t="str">
            <v>20050101</v>
          </cell>
          <cell r="BQ235" t="str">
            <v>21</v>
          </cell>
          <cell r="BR235" t="str">
            <v>EVOLUCAO AUTOMATICA</v>
          </cell>
          <cell r="BS235" t="str">
            <v>20050101</v>
          </cell>
          <cell r="BW235">
            <v>0</v>
          </cell>
          <cell r="BX235">
            <v>0</v>
          </cell>
          <cell r="BY235">
            <v>0</v>
          </cell>
          <cell r="BZ235">
            <v>0</v>
          </cell>
          <cell r="CA235">
            <v>0</v>
          </cell>
          <cell r="CC235">
            <v>0</v>
          </cell>
          <cell r="CG235">
            <v>0</v>
          </cell>
          <cell r="CK235">
            <v>0</v>
          </cell>
          <cell r="CO235">
            <v>0</v>
          </cell>
          <cell r="CT235">
            <v>0</v>
          </cell>
          <cell r="CU235">
            <v>0</v>
          </cell>
          <cell r="CV235">
            <v>0</v>
          </cell>
          <cell r="CW235">
            <v>0</v>
          </cell>
          <cell r="CX235">
            <v>0</v>
          </cell>
          <cell r="CZ235">
            <v>0</v>
          </cell>
          <cell r="DC235">
            <v>0</v>
          </cell>
          <cell r="DF235">
            <v>0</v>
          </cell>
          <cell r="DI235">
            <v>0</v>
          </cell>
          <cell r="DK235">
            <v>0</v>
          </cell>
          <cell r="DL235">
            <v>0</v>
          </cell>
          <cell r="DN235" t="str">
            <v>21D11</v>
          </cell>
          <cell r="DO235" t="str">
            <v>Flex.T.Int."Escrit"</v>
          </cell>
          <cell r="DP235">
            <v>2</v>
          </cell>
          <cell r="DQ235">
            <v>100</v>
          </cell>
          <cell r="DR235" t="str">
            <v>CR01</v>
          </cell>
          <cell r="DT235" t="str">
            <v>00330000</v>
          </cell>
          <cell r="DU235" t="str">
            <v>BANCO COMERCIAL PORTUGUES, SA</v>
          </cell>
        </row>
        <row r="236">
          <cell r="A236" t="str">
            <v>297747</v>
          </cell>
          <cell r="B236" t="str">
            <v>Luis Filipe Pinto Futre</v>
          </cell>
          <cell r="C236" t="str">
            <v>1986</v>
          </cell>
          <cell r="D236">
            <v>19</v>
          </cell>
          <cell r="E236">
            <v>19</v>
          </cell>
          <cell r="F236" t="str">
            <v>19600901</v>
          </cell>
          <cell r="G236" t="str">
            <v>44</v>
          </cell>
          <cell r="H236" t="str">
            <v>1</v>
          </cell>
          <cell r="I236" t="str">
            <v>Casado</v>
          </cell>
          <cell r="J236" t="str">
            <v>masculino</v>
          </cell>
          <cell r="K236">
            <v>2</v>
          </cell>
          <cell r="L236" t="str">
            <v>Rua Prof. Dr. Veiga Simão, Nº 21</v>
          </cell>
          <cell r="M236" t="str">
            <v>3530-207</v>
          </cell>
          <cell r="N236" t="str">
            <v>MANGUALDE</v>
          </cell>
          <cell r="O236" t="str">
            <v>00743355</v>
          </cell>
          <cell r="P236" t="str">
            <v>"AUTOMACAO,ENERGIA,ELECTRONICA"</v>
          </cell>
          <cell r="R236" t="str">
            <v>4320166</v>
          </cell>
          <cell r="S236" t="str">
            <v>19990820</v>
          </cell>
          <cell r="T236" t="str">
            <v>LISBOA</v>
          </cell>
          <cell r="U236" t="str">
            <v>9803</v>
          </cell>
          <cell r="V236" t="str">
            <v>S.NAC IND ENERGIA-SINDEL</v>
          </cell>
          <cell r="W236" t="str">
            <v>170485919</v>
          </cell>
          <cell r="X236" t="str">
            <v>2550</v>
          </cell>
          <cell r="Y236" t="str">
            <v>0.0</v>
          </cell>
          <cell r="Z236">
            <v>2</v>
          </cell>
          <cell r="AA236" t="str">
            <v>00</v>
          </cell>
          <cell r="AD236" t="str">
            <v>100</v>
          </cell>
          <cell r="AE236" t="str">
            <v>11181532215</v>
          </cell>
          <cell r="AF236" t="str">
            <v>02</v>
          </cell>
          <cell r="AG236" t="str">
            <v>19860901</v>
          </cell>
          <cell r="AH236" t="str">
            <v>DT.Adm.Corr.Antiguid</v>
          </cell>
          <cell r="AI236" t="str">
            <v>1</v>
          </cell>
          <cell r="AJ236" t="str">
            <v>ACTIVOS</v>
          </cell>
          <cell r="AK236" t="str">
            <v>AA</v>
          </cell>
          <cell r="AL236" t="str">
            <v>ACTIVO TEMP.INTEIRO</v>
          </cell>
          <cell r="AM236" t="str">
            <v>J200</v>
          </cell>
          <cell r="AN236" t="str">
            <v>EDPOutsourcingComercial-Ce</v>
          </cell>
          <cell r="AO236" t="str">
            <v>J210</v>
          </cell>
          <cell r="AP236" t="str">
            <v>EDPOC-CBR-Urb D</v>
          </cell>
          <cell r="AQ236" t="str">
            <v>40177060</v>
          </cell>
          <cell r="AR236" t="str">
            <v>70000042</v>
          </cell>
          <cell r="AS236" t="str">
            <v>01L2</v>
          </cell>
          <cell r="AT236" t="str">
            <v>LICENCIADO II</v>
          </cell>
          <cell r="AU236" t="str">
            <v>1</v>
          </cell>
          <cell r="AV236" t="str">
            <v>00040552</v>
          </cell>
          <cell r="AW236" t="str">
            <v>J20400000820</v>
          </cell>
          <cell r="AX236" t="str">
            <v>CAPC-GA PROCED NORMALIZ E CONTROLO</v>
          </cell>
          <cell r="AY236" t="str">
            <v>68905045</v>
          </cell>
          <cell r="AZ236" t="str">
            <v>Apoio à coordenação</v>
          </cell>
          <cell r="BA236" t="str">
            <v>6890</v>
          </cell>
          <cell r="BB236" t="str">
            <v>EDP Outsourcing Comercial</v>
          </cell>
          <cell r="BC236" t="str">
            <v>6890</v>
          </cell>
          <cell r="BD236" t="str">
            <v>6890</v>
          </cell>
          <cell r="BE236" t="str">
            <v>2800</v>
          </cell>
          <cell r="BF236" t="str">
            <v>6890</v>
          </cell>
          <cell r="BG236" t="str">
            <v>EDP Outsourcing Comercial,SA</v>
          </cell>
          <cell r="BH236" t="str">
            <v>1010</v>
          </cell>
          <cell r="BI236">
            <v>2409</v>
          </cell>
          <cell r="BJ236" t="str">
            <v>K</v>
          </cell>
          <cell r="BK236">
            <v>19</v>
          </cell>
          <cell r="BL236">
            <v>192.09</v>
          </cell>
          <cell r="BM236" t="str">
            <v>LIC 2</v>
          </cell>
          <cell r="BN236" t="str">
            <v>03</v>
          </cell>
          <cell r="BO236" t="str">
            <v>K</v>
          </cell>
          <cell r="BP236" t="str">
            <v>20020101</v>
          </cell>
          <cell r="BQ236" t="str">
            <v>21</v>
          </cell>
          <cell r="BR236" t="str">
            <v>EVOLUCAO AUTOMATICA</v>
          </cell>
          <cell r="BS236" t="str">
            <v>20050101</v>
          </cell>
          <cell r="BW236">
            <v>0</v>
          </cell>
          <cell r="BX236">
            <v>21</v>
          </cell>
          <cell r="BY236">
            <v>572.27</v>
          </cell>
          <cell r="BZ236">
            <v>0</v>
          </cell>
          <cell r="CA236">
            <v>0</v>
          </cell>
          <cell r="CC236">
            <v>0</v>
          </cell>
          <cell r="CG236">
            <v>0</v>
          </cell>
          <cell r="CK236">
            <v>0</v>
          </cell>
          <cell r="CO236">
            <v>0</v>
          </cell>
          <cell r="CT236">
            <v>0</v>
          </cell>
          <cell r="CU236">
            <v>0</v>
          </cell>
          <cell r="CV236">
            <v>0</v>
          </cell>
          <cell r="CW236">
            <v>0</v>
          </cell>
          <cell r="CX236">
            <v>0</v>
          </cell>
          <cell r="CZ236">
            <v>0</v>
          </cell>
          <cell r="DC236">
            <v>0</v>
          </cell>
          <cell r="DD236" t="str">
            <v>1480</v>
          </cell>
          <cell r="DE236" t="str">
            <v>L</v>
          </cell>
          <cell r="DF236">
            <v>124</v>
          </cell>
          <cell r="DI236">
            <v>0</v>
          </cell>
          <cell r="DK236">
            <v>0</v>
          </cell>
          <cell r="DL236">
            <v>0</v>
          </cell>
          <cell r="DN236" t="str">
            <v>50001</v>
          </cell>
          <cell r="DO236" t="str">
            <v>IHT_TEMPO INTEIRO</v>
          </cell>
          <cell r="DP236">
            <v>2</v>
          </cell>
          <cell r="DQ236">
            <v>100</v>
          </cell>
          <cell r="DR236" t="str">
            <v>CR01</v>
          </cell>
          <cell r="DT236" t="str">
            <v>00350432</v>
          </cell>
          <cell r="DU236" t="str">
            <v>CAIXA GERAL DE DEPOSITOS, SA</v>
          </cell>
        </row>
        <row r="237">
          <cell r="A237" t="str">
            <v>182907</v>
          </cell>
          <cell r="B237" t="str">
            <v>Jorge Alexandre Batista Campos</v>
          </cell>
          <cell r="C237" t="str">
            <v>1980</v>
          </cell>
          <cell r="D237">
            <v>25</v>
          </cell>
          <cell r="E237">
            <v>25</v>
          </cell>
          <cell r="F237" t="str">
            <v>19580428</v>
          </cell>
          <cell r="G237" t="str">
            <v>47</v>
          </cell>
          <cell r="H237" t="str">
            <v>1</v>
          </cell>
          <cell r="I237" t="str">
            <v>Casado</v>
          </cell>
          <cell r="J237" t="str">
            <v>masculino</v>
          </cell>
          <cell r="K237">
            <v>3</v>
          </cell>
          <cell r="L237" t="str">
            <v>Quinta da Vinha Moura Stª Clara</v>
          </cell>
          <cell r="M237" t="str">
            <v>3040-226</v>
          </cell>
          <cell r="N237" t="str">
            <v>COIMBRA</v>
          </cell>
          <cell r="O237" t="str">
            <v>00783104</v>
          </cell>
          <cell r="P237" t="str">
            <v>HISTORIA</v>
          </cell>
          <cell r="R237" t="str">
            <v>4190874</v>
          </cell>
          <cell r="S237" t="str">
            <v>20020619</v>
          </cell>
          <cell r="T237" t="str">
            <v>COIMBRA</v>
          </cell>
          <cell r="U237" t="str">
            <v>9801</v>
          </cell>
          <cell r="V237" t="str">
            <v>SIND IND ELéCT CENTRO</v>
          </cell>
          <cell r="W237" t="str">
            <v>107475545</v>
          </cell>
          <cell r="X237" t="str">
            <v>0728</v>
          </cell>
          <cell r="Y237" t="str">
            <v>0.0</v>
          </cell>
          <cell r="Z237">
            <v>3</v>
          </cell>
          <cell r="AA237" t="str">
            <v>00</v>
          </cell>
          <cell r="AC237" t="str">
            <v>X</v>
          </cell>
          <cell r="AD237" t="str">
            <v>100</v>
          </cell>
          <cell r="AE237" t="str">
            <v>11102504104</v>
          </cell>
          <cell r="AF237" t="str">
            <v>02</v>
          </cell>
          <cell r="AG237" t="str">
            <v>19800102</v>
          </cell>
          <cell r="AH237" t="str">
            <v>DT.Adm.Corr.Antiguid</v>
          </cell>
          <cell r="AI237" t="str">
            <v>1</v>
          </cell>
          <cell r="AJ237" t="str">
            <v>ACTIVOS</v>
          </cell>
          <cell r="AK237" t="str">
            <v>AA</v>
          </cell>
          <cell r="AL237" t="str">
            <v>ACTIVO TEMP.INTEIRO</v>
          </cell>
          <cell r="AM237" t="str">
            <v>J200</v>
          </cell>
          <cell r="AN237" t="str">
            <v>EDPOutsourcingComercial-Ce</v>
          </cell>
          <cell r="AO237" t="str">
            <v>J210</v>
          </cell>
          <cell r="AP237" t="str">
            <v>EDPOC-CBR-Urb D</v>
          </cell>
          <cell r="AQ237" t="str">
            <v>40177064</v>
          </cell>
          <cell r="AR237" t="str">
            <v>70000041</v>
          </cell>
          <cell r="AS237" t="str">
            <v>01L1</v>
          </cell>
          <cell r="AT237" t="str">
            <v>LICENCIADO I</v>
          </cell>
          <cell r="AU237" t="str">
            <v>1</v>
          </cell>
          <cell r="AV237" t="str">
            <v>00040552</v>
          </cell>
          <cell r="AW237" t="str">
            <v>J20400000820</v>
          </cell>
          <cell r="AX237" t="str">
            <v>CAPC-GA PROCED NORMALIZ E CONTROLO</v>
          </cell>
          <cell r="AY237" t="str">
            <v>68905045</v>
          </cell>
          <cell r="AZ237" t="str">
            <v>Apoio à coordenação</v>
          </cell>
          <cell r="BA237" t="str">
            <v>6890</v>
          </cell>
          <cell r="BB237" t="str">
            <v>EDP Outsourcing Comercial</v>
          </cell>
          <cell r="BC237" t="str">
            <v>6890</v>
          </cell>
          <cell r="BD237" t="str">
            <v>6890</v>
          </cell>
          <cell r="BE237" t="str">
            <v>2800</v>
          </cell>
          <cell r="BF237" t="str">
            <v>6890</v>
          </cell>
          <cell r="BG237" t="str">
            <v>EDP Outsourcing Comercial,SA</v>
          </cell>
          <cell r="BH237" t="str">
            <v>1010</v>
          </cell>
          <cell r="BI237">
            <v>1799</v>
          </cell>
          <cell r="BJ237" t="str">
            <v>F</v>
          </cell>
          <cell r="BK237">
            <v>25</v>
          </cell>
          <cell r="BL237">
            <v>252.75</v>
          </cell>
          <cell r="BM237" t="str">
            <v>LIC 1</v>
          </cell>
          <cell r="BN237" t="str">
            <v>01</v>
          </cell>
          <cell r="BO237" t="str">
            <v>F</v>
          </cell>
          <cell r="BP237" t="str">
            <v>20040101</v>
          </cell>
          <cell r="BQ237" t="str">
            <v>21</v>
          </cell>
          <cell r="BR237" t="str">
            <v>EVOLUCAO AUTOMATICA</v>
          </cell>
          <cell r="BS237" t="str">
            <v>20050101</v>
          </cell>
          <cell r="BW237">
            <v>0</v>
          </cell>
          <cell r="BX237">
            <v>0</v>
          </cell>
          <cell r="BY237">
            <v>0</v>
          </cell>
          <cell r="BZ237">
            <v>0</v>
          </cell>
          <cell r="CA237">
            <v>0</v>
          </cell>
          <cell r="CC237">
            <v>0</v>
          </cell>
          <cell r="CG237">
            <v>0</v>
          </cell>
          <cell r="CK237">
            <v>0</v>
          </cell>
          <cell r="CO237">
            <v>0</v>
          </cell>
          <cell r="CT237">
            <v>0</v>
          </cell>
          <cell r="CU237">
            <v>0</v>
          </cell>
          <cell r="CV237">
            <v>0</v>
          </cell>
          <cell r="CW237">
            <v>0</v>
          </cell>
          <cell r="CX237">
            <v>0</v>
          </cell>
          <cell r="CZ237">
            <v>0</v>
          </cell>
          <cell r="DC237">
            <v>0</v>
          </cell>
          <cell r="DF237">
            <v>0</v>
          </cell>
          <cell r="DI237">
            <v>0</v>
          </cell>
          <cell r="DK237">
            <v>0</v>
          </cell>
          <cell r="DL237">
            <v>0</v>
          </cell>
          <cell r="DN237" t="str">
            <v>21D11</v>
          </cell>
          <cell r="DO237" t="str">
            <v>Flex.T.Int."Escrit"</v>
          </cell>
          <cell r="DP237">
            <v>2</v>
          </cell>
          <cell r="DQ237">
            <v>100</v>
          </cell>
          <cell r="DR237" t="str">
            <v>CR01</v>
          </cell>
          <cell r="DT237" t="str">
            <v>00310079</v>
          </cell>
          <cell r="DU237" t="str">
            <v>BANCO INTERNACIONAL DE CREDITO</v>
          </cell>
        </row>
        <row r="238">
          <cell r="A238" t="str">
            <v>128767</v>
          </cell>
          <cell r="B238" t="str">
            <v>Fernando Jose Paiva Coelho</v>
          </cell>
          <cell r="C238" t="str">
            <v>1971</v>
          </cell>
          <cell r="D238">
            <v>34</v>
          </cell>
          <cell r="E238">
            <v>34</v>
          </cell>
          <cell r="F238" t="str">
            <v>19530426</v>
          </cell>
          <cell r="G238" t="str">
            <v>52</v>
          </cell>
          <cell r="H238" t="str">
            <v>1</v>
          </cell>
          <cell r="I238" t="str">
            <v>Casado</v>
          </cell>
          <cell r="J238" t="str">
            <v>masculino</v>
          </cell>
          <cell r="K238">
            <v>2</v>
          </cell>
          <cell r="L238" t="str">
            <v>Rua dos Cabecinhos, nº. 9</v>
          </cell>
          <cell r="M238" t="str">
            <v>3140-308</v>
          </cell>
          <cell r="N238" t="str">
            <v>PEREIRA MMV</v>
          </cell>
          <cell r="O238" t="str">
            <v>00232133</v>
          </cell>
          <cell r="P238" t="str">
            <v>CURSO GERAL DO COMERCIO</v>
          </cell>
          <cell r="R238" t="str">
            <v>2524870</v>
          </cell>
          <cell r="S238" t="str">
            <v>19960112</v>
          </cell>
          <cell r="T238" t="str">
            <v>COIMBRA</v>
          </cell>
          <cell r="U238" t="str">
            <v>9803</v>
          </cell>
          <cell r="V238" t="str">
            <v>S.NAC IND ENERGIA-SINDEL</v>
          </cell>
          <cell r="W238" t="str">
            <v>151057605</v>
          </cell>
          <cell r="X238" t="str">
            <v>0795</v>
          </cell>
          <cell r="Y238" t="str">
            <v>0.0</v>
          </cell>
          <cell r="Z238">
            <v>2</v>
          </cell>
          <cell r="AA238" t="str">
            <v>00</v>
          </cell>
          <cell r="AD238" t="str">
            <v>100</v>
          </cell>
          <cell r="AE238" t="str">
            <v>11100683027</v>
          </cell>
          <cell r="AF238" t="str">
            <v>02</v>
          </cell>
          <cell r="AG238" t="str">
            <v>19710701</v>
          </cell>
          <cell r="AH238" t="str">
            <v>DT.Adm.Corr.Antiguid</v>
          </cell>
          <cell r="AI238" t="str">
            <v>1</v>
          </cell>
          <cell r="AJ238" t="str">
            <v>ACTIVOS</v>
          </cell>
          <cell r="AK238" t="str">
            <v>AA</v>
          </cell>
          <cell r="AL238" t="str">
            <v>ACTIVO TEMP.INTEIRO</v>
          </cell>
          <cell r="AM238" t="str">
            <v>J200</v>
          </cell>
          <cell r="AN238" t="str">
            <v>EDPOutsourcingComercial-Ce</v>
          </cell>
          <cell r="AO238" t="str">
            <v>J210</v>
          </cell>
          <cell r="AP238" t="str">
            <v>EDPOC-CBR-Urb D</v>
          </cell>
          <cell r="AQ238" t="str">
            <v>40177063</v>
          </cell>
          <cell r="AR238" t="str">
            <v>70000057</v>
          </cell>
          <cell r="AS238" t="str">
            <v>024.</v>
          </cell>
          <cell r="AT238" t="str">
            <v>TECNICO CONTAB.FINAN.ESTATISTI</v>
          </cell>
          <cell r="AU238" t="str">
            <v>1</v>
          </cell>
          <cell r="AV238" t="str">
            <v>00040552</v>
          </cell>
          <cell r="AW238" t="str">
            <v>J20400000820</v>
          </cell>
          <cell r="AX238" t="str">
            <v>CAPC-GA PROCED NORMALIZ E CONTROLO</v>
          </cell>
          <cell r="AY238" t="str">
            <v>68905045</v>
          </cell>
          <cell r="AZ238" t="str">
            <v>Apoio à coordenação</v>
          </cell>
          <cell r="BA238" t="str">
            <v>6890</v>
          </cell>
          <cell r="BB238" t="str">
            <v>EDP Outsourcing Comercial</v>
          </cell>
          <cell r="BC238" t="str">
            <v>6890</v>
          </cell>
          <cell r="BD238" t="str">
            <v>6890</v>
          </cell>
          <cell r="BE238" t="str">
            <v>2800</v>
          </cell>
          <cell r="BF238" t="str">
            <v>6890</v>
          </cell>
          <cell r="BG238" t="str">
            <v>EDP Outsourcing Comercial,SA</v>
          </cell>
          <cell r="BH238" t="str">
            <v>1010</v>
          </cell>
          <cell r="BI238">
            <v>1520</v>
          </cell>
          <cell r="BJ238" t="str">
            <v>14</v>
          </cell>
          <cell r="BK238">
            <v>34</v>
          </cell>
          <cell r="BL238">
            <v>343.74</v>
          </cell>
          <cell r="BM238" t="str">
            <v>NÍVEL 4</v>
          </cell>
          <cell r="BN238" t="str">
            <v>02</v>
          </cell>
          <cell r="BO238" t="str">
            <v>08</v>
          </cell>
          <cell r="BP238" t="str">
            <v>20030101</v>
          </cell>
          <cell r="BQ238" t="str">
            <v>21</v>
          </cell>
          <cell r="BR238" t="str">
            <v>EVOLUCAO AUTOMATICA</v>
          </cell>
          <cell r="BS238" t="str">
            <v>20050101</v>
          </cell>
          <cell r="BW238">
            <v>0</v>
          </cell>
          <cell r="BX238">
            <v>0</v>
          </cell>
          <cell r="BY238">
            <v>0</v>
          </cell>
          <cell r="BZ238">
            <v>0</v>
          </cell>
          <cell r="CA238">
            <v>0</v>
          </cell>
          <cell r="CC238">
            <v>0</v>
          </cell>
          <cell r="CG238">
            <v>0</v>
          </cell>
          <cell r="CK238">
            <v>0</v>
          </cell>
          <cell r="CO238">
            <v>0</v>
          </cell>
          <cell r="CT238">
            <v>0</v>
          </cell>
          <cell r="CU238">
            <v>0</v>
          </cell>
          <cell r="CV238">
            <v>0</v>
          </cell>
          <cell r="CW238">
            <v>0</v>
          </cell>
          <cell r="CX238">
            <v>0</v>
          </cell>
          <cell r="CZ238">
            <v>0</v>
          </cell>
          <cell r="DC238">
            <v>0</v>
          </cell>
          <cell r="DF238">
            <v>0</v>
          </cell>
          <cell r="DI238">
            <v>0</v>
          </cell>
          <cell r="DK238">
            <v>0</v>
          </cell>
          <cell r="DL238">
            <v>0</v>
          </cell>
          <cell r="DN238" t="str">
            <v>21D11</v>
          </cell>
          <cell r="DO238" t="str">
            <v>Flex.T.Int."Escrit"</v>
          </cell>
          <cell r="DP238">
            <v>2</v>
          </cell>
          <cell r="DQ238">
            <v>100</v>
          </cell>
          <cell r="DR238" t="str">
            <v>CR01</v>
          </cell>
          <cell r="DT238" t="str">
            <v>00360033</v>
          </cell>
          <cell r="DU238" t="str">
            <v>CAIXA ECONOMICA MONTEPIO GERAL</v>
          </cell>
        </row>
        <row r="239">
          <cell r="A239" t="str">
            <v>166200</v>
          </cell>
          <cell r="B239" t="str">
            <v>Antonio Carlos Graca Conceição</v>
          </cell>
          <cell r="C239" t="str">
            <v>1978</v>
          </cell>
          <cell r="D239">
            <v>27</v>
          </cell>
          <cell r="E239">
            <v>27</v>
          </cell>
          <cell r="F239" t="str">
            <v>19580316</v>
          </cell>
          <cell r="G239" t="str">
            <v>47</v>
          </cell>
          <cell r="H239" t="str">
            <v>1</v>
          </cell>
          <cell r="I239" t="str">
            <v>Casado</v>
          </cell>
          <cell r="J239" t="str">
            <v>masculino</v>
          </cell>
          <cell r="K239">
            <v>2</v>
          </cell>
          <cell r="L239" t="str">
            <v>Rua  do Tunel , nº 10 - R/C  D. Alto S. João</v>
          </cell>
          <cell r="M239" t="str">
            <v>3030-006</v>
          </cell>
          <cell r="N239" t="str">
            <v>COIMBRA</v>
          </cell>
          <cell r="O239" t="str">
            <v>00231011</v>
          </cell>
          <cell r="P239" t="str">
            <v>2. CICLO LICEAL</v>
          </cell>
          <cell r="R239" t="str">
            <v>4259491</v>
          </cell>
          <cell r="S239" t="str">
            <v>20031125</v>
          </cell>
          <cell r="T239" t="str">
            <v>COIMBRA</v>
          </cell>
          <cell r="U239" t="str">
            <v>9803</v>
          </cell>
          <cell r="V239" t="str">
            <v>S.NAC IND ENERGIA-SINDEL</v>
          </cell>
          <cell r="W239" t="str">
            <v>170195309</v>
          </cell>
          <cell r="X239" t="str">
            <v>1422</v>
          </cell>
          <cell r="Y239" t="str">
            <v>0.0</v>
          </cell>
          <cell r="Z239">
            <v>2</v>
          </cell>
          <cell r="AA239" t="str">
            <v>00</v>
          </cell>
          <cell r="AD239" t="str">
            <v>100</v>
          </cell>
          <cell r="AE239" t="str">
            <v>10185875341</v>
          </cell>
          <cell r="AF239" t="str">
            <v>02</v>
          </cell>
          <cell r="AG239" t="str">
            <v>19781120</v>
          </cell>
          <cell r="AH239" t="str">
            <v>DT.Adm.Corr.Antiguid</v>
          </cell>
          <cell r="AI239" t="str">
            <v>1</v>
          </cell>
          <cell r="AJ239" t="str">
            <v>ACTIVOS</v>
          </cell>
          <cell r="AK239" t="str">
            <v>AA</v>
          </cell>
          <cell r="AL239" t="str">
            <v>ACTIVO TEMP.INTEIRO</v>
          </cell>
          <cell r="AM239" t="str">
            <v>J200</v>
          </cell>
          <cell r="AN239" t="str">
            <v>EDPOutsourcingComercial-Ce</v>
          </cell>
          <cell r="AO239" t="str">
            <v>J210</v>
          </cell>
          <cell r="AP239" t="str">
            <v>EDPOC-CBR-Urb D</v>
          </cell>
          <cell r="AQ239" t="str">
            <v>40177062</v>
          </cell>
          <cell r="AR239" t="str">
            <v>70000022</v>
          </cell>
          <cell r="AS239" t="str">
            <v>014.</v>
          </cell>
          <cell r="AT239" t="str">
            <v>TECNICO COMERCIAL</v>
          </cell>
          <cell r="AU239" t="str">
            <v>1</v>
          </cell>
          <cell r="AV239" t="str">
            <v>00040552</v>
          </cell>
          <cell r="AW239" t="str">
            <v>J20400000820</v>
          </cell>
          <cell r="AX239" t="str">
            <v>CAPC-GA PROCED NORMALIZ E CONTROLO</v>
          </cell>
          <cell r="AY239" t="str">
            <v>68905045</v>
          </cell>
          <cell r="AZ239" t="str">
            <v>Apoio à coordenação</v>
          </cell>
          <cell r="BA239" t="str">
            <v>6890</v>
          </cell>
          <cell r="BB239" t="str">
            <v>EDP Outsourcing Comercial</v>
          </cell>
          <cell r="BC239" t="str">
            <v>6890</v>
          </cell>
          <cell r="BD239" t="str">
            <v>6890</v>
          </cell>
          <cell r="BE239" t="str">
            <v>2800</v>
          </cell>
          <cell r="BF239" t="str">
            <v>6890</v>
          </cell>
          <cell r="BG239" t="str">
            <v>EDP Outsourcing Comercial,SA</v>
          </cell>
          <cell r="BH239" t="str">
            <v>1010</v>
          </cell>
          <cell r="BI239">
            <v>1339</v>
          </cell>
          <cell r="BJ239" t="str">
            <v>12</v>
          </cell>
          <cell r="BK239">
            <v>27</v>
          </cell>
          <cell r="BL239">
            <v>272.97000000000003</v>
          </cell>
          <cell r="BM239" t="str">
            <v>NÍVEL 4</v>
          </cell>
          <cell r="BN239" t="str">
            <v>00</v>
          </cell>
          <cell r="BO239" t="str">
            <v>06</v>
          </cell>
          <cell r="BP239" t="str">
            <v>20050101</v>
          </cell>
          <cell r="BQ239" t="str">
            <v>21</v>
          </cell>
          <cell r="BR239" t="str">
            <v>EVOLUCAO AUTOMATICA</v>
          </cell>
          <cell r="BS239" t="str">
            <v>20050101</v>
          </cell>
          <cell r="BW239">
            <v>0</v>
          </cell>
          <cell r="BX239">
            <v>0</v>
          </cell>
          <cell r="BY239">
            <v>0</v>
          </cell>
          <cell r="BZ239">
            <v>0</v>
          </cell>
          <cell r="CA239">
            <v>0</v>
          </cell>
          <cell r="CC239">
            <v>0</v>
          </cell>
          <cell r="CG239">
            <v>0</v>
          </cell>
          <cell r="CK239">
            <v>0</v>
          </cell>
          <cell r="CO239">
            <v>0</v>
          </cell>
          <cell r="CT239">
            <v>0</v>
          </cell>
          <cell r="CU239">
            <v>0</v>
          </cell>
          <cell r="CV239">
            <v>0</v>
          </cell>
          <cell r="CW239">
            <v>0</v>
          </cell>
          <cell r="CX239">
            <v>0</v>
          </cell>
          <cell r="CZ239">
            <v>0</v>
          </cell>
          <cell r="DC239">
            <v>0</v>
          </cell>
          <cell r="DF239">
            <v>0</v>
          </cell>
          <cell r="DI239">
            <v>0</v>
          </cell>
          <cell r="DK239">
            <v>0</v>
          </cell>
          <cell r="DL239">
            <v>0</v>
          </cell>
          <cell r="DN239" t="str">
            <v>21D11</v>
          </cell>
          <cell r="DO239" t="str">
            <v>Flex.T.Int."Escrit"</v>
          </cell>
          <cell r="DP239">
            <v>2</v>
          </cell>
          <cell r="DQ239">
            <v>100</v>
          </cell>
          <cell r="DR239" t="str">
            <v>CR01</v>
          </cell>
          <cell r="DT239" t="str">
            <v>00330000</v>
          </cell>
          <cell r="DU239" t="str">
            <v>BANCO COMERCIAL PORTUGUES, SA</v>
          </cell>
        </row>
        <row r="240">
          <cell r="A240" t="str">
            <v>255980</v>
          </cell>
          <cell r="B240" t="str">
            <v>Celso Barros Pereira</v>
          </cell>
          <cell r="C240" t="str">
            <v>1983</v>
          </cell>
          <cell r="D240">
            <v>22</v>
          </cell>
          <cell r="E240">
            <v>22</v>
          </cell>
          <cell r="F240" t="str">
            <v>19590426</v>
          </cell>
          <cell r="G240" t="str">
            <v>46</v>
          </cell>
          <cell r="H240" t="str">
            <v>1</v>
          </cell>
          <cell r="I240" t="str">
            <v>Casado</v>
          </cell>
          <cell r="J240" t="str">
            <v>masculino</v>
          </cell>
          <cell r="K240">
            <v>2</v>
          </cell>
          <cell r="L240" t="str">
            <v>Bolho</v>
          </cell>
          <cell r="M240" t="str">
            <v>3060-000</v>
          </cell>
          <cell r="N240" t="str">
            <v>CANTANHEDE</v>
          </cell>
          <cell r="O240" t="str">
            <v>00774882</v>
          </cell>
          <cell r="P240" t="str">
            <v>E.S.E.-CONTROLO DE GESTAO</v>
          </cell>
          <cell r="R240" t="str">
            <v>5218909</v>
          </cell>
          <cell r="S240" t="str">
            <v>19991217</v>
          </cell>
          <cell r="T240" t="str">
            <v>COIMBRA</v>
          </cell>
          <cell r="U240" t="str">
            <v>9803</v>
          </cell>
          <cell r="V240" t="str">
            <v>S.NAC IND ENERGIA-SINDEL</v>
          </cell>
          <cell r="W240" t="str">
            <v>161161847</v>
          </cell>
          <cell r="X240" t="str">
            <v>0710</v>
          </cell>
          <cell r="Y240" t="str">
            <v>0.0</v>
          </cell>
          <cell r="Z240">
            <v>2</v>
          </cell>
          <cell r="AA240" t="str">
            <v>00</v>
          </cell>
          <cell r="AC240" t="str">
            <v>X</v>
          </cell>
          <cell r="AD240" t="str">
            <v>100</v>
          </cell>
          <cell r="AE240" t="str">
            <v>11181183073</v>
          </cell>
          <cell r="AF240" t="str">
            <v>02</v>
          </cell>
          <cell r="AG240" t="str">
            <v>19830816</v>
          </cell>
          <cell r="AH240" t="str">
            <v>DT.Adm.Corr.Antiguid</v>
          </cell>
          <cell r="AI240" t="str">
            <v>1</v>
          </cell>
          <cell r="AJ240" t="str">
            <v>ACTIVOS</v>
          </cell>
          <cell r="AK240" t="str">
            <v>AA</v>
          </cell>
          <cell r="AL240" t="str">
            <v>ACTIVO TEMP.INTEIRO</v>
          </cell>
          <cell r="AM240" t="str">
            <v>J200</v>
          </cell>
          <cell r="AN240" t="str">
            <v>EDPOutsourcingComercial-Ce</v>
          </cell>
          <cell r="AO240" t="str">
            <v>J210</v>
          </cell>
          <cell r="AP240" t="str">
            <v>EDPOC-CBR-Urb D</v>
          </cell>
          <cell r="AQ240" t="str">
            <v>40177061</v>
          </cell>
          <cell r="AR240" t="str">
            <v>70000041</v>
          </cell>
          <cell r="AS240" t="str">
            <v>01L1</v>
          </cell>
          <cell r="AT240" t="str">
            <v>LICENCIADO I</v>
          </cell>
          <cell r="AU240" t="str">
            <v>1</v>
          </cell>
          <cell r="AV240" t="str">
            <v>00040552</v>
          </cell>
          <cell r="AW240" t="str">
            <v>J20400000820</v>
          </cell>
          <cell r="AX240" t="str">
            <v>CAPC-GA PROCED NORMALIZ E CONTROLO</v>
          </cell>
          <cell r="AY240" t="str">
            <v>68905045</v>
          </cell>
          <cell r="AZ240" t="str">
            <v>Apoio à coordenação</v>
          </cell>
          <cell r="BA240" t="str">
            <v>6890</v>
          </cell>
          <cell r="BB240" t="str">
            <v>EDP Outsourcing Comercial</v>
          </cell>
          <cell r="BC240" t="str">
            <v>6890</v>
          </cell>
          <cell r="BD240" t="str">
            <v>6890</v>
          </cell>
          <cell r="BE240" t="str">
            <v>2800</v>
          </cell>
          <cell r="BF240" t="str">
            <v>6890</v>
          </cell>
          <cell r="BG240" t="str">
            <v>EDP Outsourcing Comercial,SA</v>
          </cell>
          <cell r="BH240" t="str">
            <v>1010</v>
          </cell>
          <cell r="BI240">
            <v>2034</v>
          </cell>
          <cell r="BJ240" t="str">
            <v>H</v>
          </cell>
          <cell r="BK240">
            <v>22</v>
          </cell>
          <cell r="BL240">
            <v>222.42</v>
          </cell>
          <cell r="BM240" t="str">
            <v>LIC 1</v>
          </cell>
          <cell r="BN240" t="str">
            <v>00</v>
          </cell>
          <cell r="BO240" t="str">
            <v>H</v>
          </cell>
          <cell r="BP240" t="str">
            <v>20050101</v>
          </cell>
          <cell r="BQ240" t="str">
            <v>21</v>
          </cell>
          <cell r="BR240" t="str">
            <v>EVOLUCAO AUTOMATICA</v>
          </cell>
          <cell r="BS240" t="str">
            <v>20050101</v>
          </cell>
          <cell r="BW240">
            <v>0</v>
          </cell>
          <cell r="BX240">
            <v>0</v>
          </cell>
          <cell r="BY240">
            <v>0</v>
          </cell>
          <cell r="BZ240">
            <v>0</v>
          </cell>
          <cell r="CA240">
            <v>0</v>
          </cell>
          <cell r="CC240">
            <v>0</v>
          </cell>
          <cell r="CG240">
            <v>0</v>
          </cell>
          <cell r="CK240">
            <v>0</v>
          </cell>
          <cell r="CO240">
            <v>0</v>
          </cell>
          <cell r="CT240">
            <v>0</v>
          </cell>
          <cell r="CU240">
            <v>0</v>
          </cell>
          <cell r="CV240">
            <v>0</v>
          </cell>
          <cell r="CW240">
            <v>0</v>
          </cell>
          <cell r="CX240">
            <v>0</v>
          </cell>
          <cell r="CZ240">
            <v>0</v>
          </cell>
          <cell r="DC240">
            <v>0</v>
          </cell>
          <cell r="DF240">
            <v>0</v>
          </cell>
          <cell r="DI240">
            <v>0</v>
          </cell>
          <cell r="DK240">
            <v>0</v>
          </cell>
          <cell r="DL240">
            <v>0</v>
          </cell>
          <cell r="DN240" t="str">
            <v>21D11</v>
          </cell>
          <cell r="DO240" t="str">
            <v>Flex.T.Int."Escrit"</v>
          </cell>
          <cell r="DP240">
            <v>2</v>
          </cell>
          <cell r="DQ240">
            <v>100</v>
          </cell>
          <cell r="DR240" t="str">
            <v>CR01</v>
          </cell>
          <cell r="DT240" t="str">
            <v>00350450</v>
          </cell>
          <cell r="DU240" t="str">
            <v>CAIXA GERAL DE DEPOSITOS, SA</v>
          </cell>
        </row>
        <row r="241">
          <cell r="A241" t="str">
            <v>128520</v>
          </cell>
          <cell r="B241" t="str">
            <v>Antonio Francisco Lopes Tomaz</v>
          </cell>
          <cell r="C241" t="str">
            <v>1971</v>
          </cell>
          <cell r="D241">
            <v>34</v>
          </cell>
          <cell r="E241">
            <v>34</v>
          </cell>
          <cell r="F241" t="str">
            <v>19531227</v>
          </cell>
          <cell r="G241" t="str">
            <v>51</v>
          </cell>
          <cell r="H241" t="str">
            <v>1</v>
          </cell>
          <cell r="I241" t="str">
            <v>Casado</v>
          </cell>
          <cell r="J241" t="str">
            <v>masculino</v>
          </cell>
          <cell r="K241">
            <v>1</v>
          </cell>
          <cell r="L241" t="str">
            <v>R Movimento das F.Armadas, 20-Rc Dto</v>
          </cell>
          <cell r="M241" t="str">
            <v>3200-249</v>
          </cell>
          <cell r="N241" t="str">
            <v>LOUSÃ</v>
          </cell>
          <cell r="O241" t="str">
            <v>00231023</v>
          </cell>
          <cell r="P241" t="str">
            <v>CURSO GERAL DOS LICEUS</v>
          </cell>
          <cell r="R241" t="str">
            <v>7516725</v>
          </cell>
          <cell r="S241" t="str">
            <v>19950503</v>
          </cell>
          <cell r="T241" t="str">
            <v>COIMBRA</v>
          </cell>
          <cell r="U241" t="str">
            <v>9803</v>
          </cell>
          <cell r="V241" t="str">
            <v>S.NAC IND ENERGIA-SINDEL</v>
          </cell>
          <cell r="W241" t="str">
            <v>163266964</v>
          </cell>
          <cell r="X241" t="str">
            <v>0760</v>
          </cell>
          <cell r="Y241" t="str">
            <v>0.0</v>
          </cell>
          <cell r="Z241">
            <v>1</v>
          </cell>
          <cell r="AA241" t="str">
            <v>00</v>
          </cell>
          <cell r="AD241" t="str">
            <v>100</v>
          </cell>
          <cell r="AE241" t="str">
            <v>11100721662</v>
          </cell>
          <cell r="AF241" t="str">
            <v>02</v>
          </cell>
          <cell r="AG241" t="str">
            <v>19710517</v>
          </cell>
          <cell r="AH241" t="str">
            <v>DT.Adm.Corr.Antiguid</v>
          </cell>
          <cell r="AI241" t="str">
            <v>1</v>
          </cell>
          <cell r="AJ241" t="str">
            <v>ACTIVOS</v>
          </cell>
          <cell r="AK241" t="str">
            <v>AA</v>
          </cell>
          <cell r="AL241" t="str">
            <v>ACTIVO TEMP.INTEIRO</v>
          </cell>
          <cell r="AM241" t="str">
            <v>J200</v>
          </cell>
          <cell r="AN241" t="str">
            <v>EDPOutsourcingComercial-Ce</v>
          </cell>
          <cell r="AO241" t="str">
            <v>J210</v>
          </cell>
          <cell r="AP241" t="str">
            <v>EDPOC-CBR-Urb D</v>
          </cell>
          <cell r="AQ241" t="str">
            <v>40177066</v>
          </cell>
          <cell r="AR241" t="str">
            <v>70000053</v>
          </cell>
          <cell r="AS241" t="str">
            <v>022.</v>
          </cell>
          <cell r="AT241" t="str">
            <v>ASSISTENTE GESTAO</v>
          </cell>
          <cell r="AU241" t="str">
            <v>4</v>
          </cell>
          <cell r="AV241" t="str">
            <v>00040552</v>
          </cell>
          <cell r="AW241" t="str">
            <v>J20400000820</v>
          </cell>
          <cell r="AX241" t="str">
            <v>CAPC-GA PROCED NORMALIZ E CONTROLO</v>
          </cell>
          <cell r="AY241" t="str">
            <v>68905045</v>
          </cell>
          <cell r="AZ241" t="str">
            <v>Apoio à coordenação</v>
          </cell>
          <cell r="BA241" t="str">
            <v>6890</v>
          </cell>
          <cell r="BB241" t="str">
            <v>EDP Outsourcing Comercial</v>
          </cell>
          <cell r="BC241" t="str">
            <v>6890</v>
          </cell>
          <cell r="BD241" t="str">
            <v>6890</v>
          </cell>
          <cell r="BE241" t="str">
            <v>2800</v>
          </cell>
          <cell r="BF241" t="str">
            <v>6890</v>
          </cell>
          <cell r="BG241" t="str">
            <v>EDP Outsourcing Comercial,SA</v>
          </cell>
          <cell r="BH241" t="str">
            <v>1010</v>
          </cell>
          <cell r="BI241">
            <v>1799</v>
          </cell>
          <cell r="BJ241" t="str">
            <v>17</v>
          </cell>
          <cell r="BK241">
            <v>34</v>
          </cell>
          <cell r="BL241">
            <v>343.74</v>
          </cell>
          <cell r="BM241" t="str">
            <v>NÍVEL 2</v>
          </cell>
          <cell r="BN241" t="str">
            <v>01</v>
          </cell>
          <cell r="BO241" t="str">
            <v>05</v>
          </cell>
          <cell r="BP241" t="str">
            <v>20030110</v>
          </cell>
          <cell r="BQ241" t="str">
            <v>22</v>
          </cell>
          <cell r="BR241" t="str">
            <v>ACELERACAO DE CARREIRA</v>
          </cell>
          <cell r="BS241" t="str">
            <v>20050101</v>
          </cell>
          <cell r="BT241" t="str">
            <v>20031001</v>
          </cell>
          <cell r="BW241">
            <v>0</v>
          </cell>
          <cell r="BX241">
            <v>0</v>
          </cell>
          <cell r="BY241">
            <v>0</v>
          </cell>
          <cell r="BZ241">
            <v>0</v>
          </cell>
          <cell r="CA241">
            <v>0</v>
          </cell>
          <cell r="CC241">
            <v>0</v>
          </cell>
          <cell r="CG241">
            <v>0</v>
          </cell>
          <cell r="CK241">
            <v>0</v>
          </cell>
          <cell r="CO241">
            <v>0</v>
          </cell>
          <cell r="CT241">
            <v>0</v>
          </cell>
          <cell r="CU241">
            <v>0</v>
          </cell>
          <cell r="CV241">
            <v>0</v>
          </cell>
          <cell r="CW241">
            <v>0</v>
          </cell>
          <cell r="CX241">
            <v>0</v>
          </cell>
          <cell r="CZ241">
            <v>0</v>
          </cell>
          <cell r="DC241">
            <v>0</v>
          </cell>
          <cell r="DF241">
            <v>0</v>
          </cell>
          <cell r="DI241">
            <v>0</v>
          </cell>
          <cell r="DK241">
            <v>0</v>
          </cell>
          <cell r="DL241">
            <v>0</v>
          </cell>
          <cell r="DN241" t="str">
            <v>21D11</v>
          </cell>
          <cell r="DO241" t="str">
            <v>Flex.T.Int."Escrit"</v>
          </cell>
          <cell r="DP241">
            <v>2</v>
          </cell>
          <cell r="DQ241">
            <v>100</v>
          </cell>
          <cell r="DR241" t="str">
            <v>CR01</v>
          </cell>
          <cell r="DT241" t="str">
            <v>00350408</v>
          </cell>
          <cell r="DU241" t="str">
            <v>CAIXA GERAL DE DEPOSITOS, SA</v>
          </cell>
        </row>
        <row r="242">
          <cell r="A242" t="str">
            <v>211753</v>
          </cell>
          <cell r="B242" t="str">
            <v>Antonio Jose Miranda Poças Pereira</v>
          </cell>
          <cell r="C242" t="str">
            <v>1981</v>
          </cell>
          <cell r="D242">
            <v>24</v>
          </cell>
          <cell r="E242">
            <v>24</v>
          </cell>
          <cell r="F242" t="str">
            <v>19460227</v>
          </cell>
          <cell r="G242" t="str">
            <v>59</v>
          </cell>
          <cell r="H242" t="str">
            <v>1</v>
          </cell>
          <cell r="I242" t="str">
            <v>Casado</v>
          </cell>
          <cell r="J242" t="str">
            <v>masculino</v>
          </cell>
          <cell r="K242">
            <v>0</v>
          </cell>
          <cell r="L242" t="str">
            <v>Alto da Conchada N.2-1</v>
          </cell>
          <cell r="M242" t="str">
            <v>3000-023</v>
          </cell>
          <cell r="N242" t="str">
            <v>COIMBRA</v>
          </cell>
          <cell r="O242" t="str">
            <v>00774812</v>
          </cell>
          <cell r="P242" t="str">
            <v>AUDITORIA</v>
          </cell>
          <cell r="R242" t="str">
            <v>1606208</v>
          </cell>
          <cell r="S242" t="str">
            <v>19961021</v>
          </cell>
          <cell r="T242" t="str">
            <v>COIMBRA</v>
          </cell>
          <cell r="W242" t="str">
            <v>102278180</v>
          </cell>
          <cell r="X242" t="str">
            <v>3050</v>
          </cell>
          <cell r="Y242" t="str">
            <v>0.0</v>
          </cell>
          <cell r="Z242">
            <v>0</v>
          </cell>
          <cell r="AA242" t="str">
            <v>00</v>
          </cell>
          <cell r="AD242" t="str">
            <v>100</v>
          </cell>
          <cell r="AE242" t="str">
            <v>11101006186</v>
          </cell>
          <cell r="AF242" t="str">
            <v>02</v>
          </cell>
          <cell r="AG242" t="str">
            <v>19810415</v>
          </cell>
          <cell r="AH242" t="str">
            <v>DT.Adm.Corr.Antiguid</v>
          </cell>
          <cell r="AI242" t="str">
            <v>1</v>
          </cell>
          <cell r="AJ242" t="str">
            <v>ACTIVOS</v>
          </cell>
          <cell r="AK242" t="str">
            <v>AA</v>
          </cell>
          <cell r="AL242" t="str">
            <v>ACTIVO TEMP.INTEIRO</v>
          </cell>
          <cell r="AM242" t="str">
            <v>J200</v>
          </cell>
          <cell r="AN242" t="str">
            <v>EDPOutsourcingComercial-Ce</v>
          </cell>
          <cell r="AO242" t="str">
            <v>J210</v>
          </cell>
          <cell r="AP242" t="str">
            <v>EDPOC-CBR-Urb D</v>
          </cell>
          <cell r="AQ242" t="str">
            <v>40177202</v>
          </cell>
          <cell r="AR242" t="str">
            <v>70000042</v>
          </cell>
          <cell r="AS242" t="str">
            <v>01L2</v>
          </cell>
          <cell r="AT242" t="str">
            <v>LICENCIADO II</v>
          </cell>
          <cell r="AU242" t="str">
            <v>1</v>
          </cell>
          <cell r="AV242" t="str">
            <v>00040164</v>
          </cell>
          <cell r="AW242" t="str">
            <v>J20402000320</v>
          </cell>
          <cell r="AX242" t="str">
            <v>CACC-CONTACT CENTER</v>
          </cell>
          <cell r="AY242" t="str">
            <v>68906000</v>
          </cell>
          <cell r="AZ242" t="str">
            <v>Gestão Contact Cente</v>
          </cell>
          <cell r="BA242" t="str">
            <v>6890</v>
          </cell>
          <cell r="BB242" t="str">
            <v>EDP Outsourcing Comercial</v>
          </cell>
          <cell r="BC242" t="str">
            <v>6890</v>
          </cell>
          <cell r="BD242" t="str">
            <v>6890</v>
          </cell>
          <cell r="BE242" t="str">
            <v>2800</v>
          </cell>
          <cell r="BF242" t="str">
            <v>6890</v>
          </cell>
          <cell r="BG242" t="str">
            <v>EDP Outsourcing Comercial,SA</v>
          </cell>
          <cell r="BH242" t="str">
            <v>1010</v>
          </cell>
          <cell r="BI242">
            <v>2409</v>
          </cell>
          <cell r="BJ242" t="str">
            <v>K</v>
          </cell>
          <cell r="BK242">
            <v>24</v>
          </cell>
          <cell r="BL242">
            <v>242.64</v>
          </cell>
          <cell r="BM242" t="str">
            <v>LIC 2</v>
          </cell>
          <cell r="BN242" t="str">
            <v>04</v>
          </cell>
          <cell r="BO242" t="str">
            <v>K</v>
          </cell>
          <cell r="BP242" t="str">
            <v>20000109</v>
          </cell>
          <cell r="BQ242" t="str">
            <v>82</v>
          </cell>
          <cell r="BR242" t="str">
            <v>ACEL.DE CARREIRA-Q. SUPERIORES</v>
          </cell>
          <cell r="BS242" t="str">
            <v>20050101</v>
          </cell>
          <cell r="BW242">
            <v>0</v>
          </cell>
          <cell r="BX242">
            <v>21</v>
          </cell>
          <cell r="BY242">
            <v>609.34</v>
          </cell>
          <cell r="BZ242">
            <v>0</v>
          </cell>
          <cell r="CA242">
            <v>0</v>
          </cell>
          <cell r="CC242">
            <v>0</v>
          </cell>
          <cell r="CG242">
            <v>0</v>
          </cell>
          <cell r="CK242">
            <v>0</v>
          </cell>
          <cell r="CO242">
            <v>0</v>
          </cell>
          <cell r="CT242">
            <v>0</v>
          </cell>
          <cell r="CU242">
            <v>0</v>
          </cell>
          <cell r="CV242">
            <v>0</v>
          </cell>
          <cell r="CW242">
            <v>0</v>
          </cell>
          <cell r="CX242">
            <v>0</v>
          </cell>
          <cell r="CZ242">
            <v>0</v>
          </cell>
          <cell r="DC242">
            <v>0</v>
          </cell>
          <cell r="DF242">
            <v>0</v>
          </cell>
          <cell r="DG242" t="str">
            <v>1330</v>
          </cell>
          <cell r="DH242" t="str">
            <v>M</v>
          </cell>
          <cell r="DI242">
            <v>250</v>
          </cell>
          <cell r="DK242">
            <v>0</v>
          </cell>
          <cell r="DL242">
            <v>0</v>
          </cell>
          <cell r="DN242" t="str">
            <v>50001</v>
          </cell>
          <cell r="DO242" t="str">
            <v>IHT_TEMPO INTEIRO</v>
          </cell>
          <cell r="DP242">
            <v>2</v>
          </cell>
          <cell r="DQ242">
            <v>100</v>
          </cell>
          <cell r="DR242" t="str">
            <v>CR01</v>
          </cell>
          <cell r="DT242" t="str">
            <v>00300001</v>
          </cell>
          <cell r="DU242" t="str">
            <v>BANCO SANTANDER PORTUGAL, SA</v>
          </cell>
        </row>
        <row r="243">
          <cell r="A243" t="str">
            <v>255971</v>
          </cell>
          <cell r="B243" t="str">
            <v>Rui Manuel Mendes Cruz</v>
          </cell>
          <cell r="C243" t="str">
            <v>1983</v>
          </cell>
          <cell r="D243">
            <v>22</v>
          </cell>
          <cell r="E243">
            <v>22</v>
          </cell>
          <cell r="F243" t="str">
            <v>19580610</v>
          </cell>
          <cell r="G243" t="str">
            <v>47</v>
          </cell>
          <cell r="H243" t="str">
            <v>1</v>
          </cell>
          <cell r="I243" t="str">
            <v>Casado</v>
          </cell>
          <cell r="J243" t="str">
            <v>masculino</v>
          </cell>
          <cell r="K243">
            <v>1</v>
          </cell>
          <cell r="L243" t="str">
            <v>1.A Tv Rua Luis Carrico, 16-2 Dto Frente</v>
          </cell>
          <cell r="M243" t="str">
            <v>3080-191</v>
          </cell>
          <cell r="N243" t="str">
            <v>FIGUEIRA DA FOZ</v>
          </cell>
          <cell r="O243" t="str">
            <v>00774882</v>
          </cell>
          <cell r="P243" t="str">
            <v>E.S.E.-CONTROLO DE GESTAO</v>
          </cell>
          <cell r="R243" t="str">
            <v>5034243</v>
          </cell>
          <cell r="S243" t="str">
            <v>19940620</v>
          </cell>
          <cell r="T243" t="str">
            <v>LISBOA</v>
          </cell>
          <cell r="U243" t="str">
            <v>9803</v>
          </cell>
          <cell r="V243" t="str">
            <v>S.NAC IND ENERGIA-SINDEL</v>
          </cell>
          <cell r="W243" t="str">
            <v>103806911</v>
          </cell>
          <cell r="X243" t="str">
            <v>0744</v>
          </cell>
          <cell r="Y243" t="str">
            <v>0.0</v>
          </cell>
          <cell r="Z243">
            <v>1</v>
          </cell>
          <cell r="AA243" t="str">
            <v>00</v>
          </cell>
          <cell r="AC243" t="str">
            <v>X</v>
          </cell>
          <cell r="AD243" t="str">
            <v>100</v>
          </cell>
          <cell r="AE243" t="str">
            <v>11101295534</v>
          </cell>
          <cell r="AF243" t="str">
            <v>02</v>
          </cell>
          <cell r="AG243" t="str">
            <v>19830816</v>
          </cell>
          <cell r="AH243" t="str">
            <v>DT.Adm.Corr.Antiguid</v>
          </cell>
          <cell r="AI243" t="str">
            <v>1</v>
          </cell>
          <cell r="AJ243" t="str">
            <v>ACTIVOS</v>
          </cell>
          <cell r="AK243" t="str">
            <v>AA</v>
          </cell>
          <cell r="AL243" t="str">
            <v>ACTIVO TEMP.INTEIRO</v>
          </cell>
          <cell r="AM243" t="str">
            <v>J200</v>
          </cell>
          <cell r="AN243" t="str">
            <v>EDPOutsourcingComercial-Ce</v>
          </cell>
          <cell r="AO243" t="str">
            <v>J210</v>
          </cell>
          <cell r="AP243" t="str">
            <v>EDPOC-CBR-Urb D</v>
          </cell>
          <cell r="AQ243" t="str">
            <v>40177067</v>
          </cell>
          <cell r="AR243" t="str">
            <v>70000041</v>
          </cell>
          <cell r="AS243" t="str">
            <v>01L1</v>
          </cell>
          <cell r="AT243" t="str">
            <v>LICENCIADO I</v>
          </cell>
          <cell r="AU243" t="str">
            <v>1</v>
          </cell>
          <cell r="AV243" t="str">
            <v>00040159</v>
          </cell>
          <cell r="AW243" t="str">
            <v>J20400001220</v>
          </cell>
          <cell r="AX243" t="str">
            <v>CAIT-INTERNET</v>
          </cell>
          <cell r="AY243" t="str">
            <v>68906300</v>
          </cell>
          <cell r="AZ243" t="str">
            <v>Internet</v>
          </cell>
          <cell r="BA243" t="str">
            <v>6890</v>
          </cell>
          <cell r="BB243" t="str">
            <v>EDP Outsourcing Comercial</v>
          </cell>
          <cell r="BC243" t="str">
            <v>6890</v>
          </cell>
          <cell r="BD243" t="str">
            <v>6890</v>
          </cell>
          <cell r="BE243" t="str">
            <v>2800</v>
          </cell>
          <cell r="BF243" t="str">
            <v>6890</v>
          </cell>
          <cell r="BG243" t="str">
            <v>EDP Outsourcing Comercial,SA</v>
          </cell>
          <cell r="BH243" t="str">
            <v>1010</v>
          </cell>
          <cell r="BI243">
            <v>1907</v>
          </cell>
          <cell r="BJ243" t="str">
            <v>G</v>
          </cell>
          <cell r="BK243">
            <v>22</v>
          </cell>
          <cell r="BL243">
            <v>222.42</v>
          </cell>
          <cell r="BM243" t="str">
            <v>LIC 1</v>
          </cell>
          <cell r="BN243" t="str">
            <v>01</v>
          </cell>
          <cell r="BO243" t="str">
            <v>G</v>
          </cell>
          <cell r="BP243" t="str">
            <v>20040101</v>
          </cell>
          <cell r="BQ243" t="str">
            <v>21</v>
          </cell>
          <cell r="BR243" t="str">
            <v>EVOLUCAO AUTOMATICA</v>
          </cell>
          <cell r="BS243" t="str">
            <v>20050101</v>
          </cell>
          <cell r="BW243">
            <v>0</v>
          </cell>
          <cell r="BX243">
            <v>0</v>
          </cell>
          <cell r="BY243">
            <v>0</v>
          </cell>
          <cell r="BZ243">
            <v>0</v>
          </cell>
          <cell r="CA243">
            <v>0</v>
          </cell>
          <cell r="CC243">
            <v>0</v>
          </cell>
          <cell r="CG243">
            <v>0</v>
          </cell>
          <cell r="CK243">
            <v>0</v>
          </cell>
          <cell r="CO243">
            <v>0</v>
          </cell>
          <cell r="CT243">
            <v>0</v>
          </cell>
          <cell r="CU243">
            <v>0</v>
          </cell>
          <cell r="CV243">
            <v>0</v>
          </cell>
          <cell r="CW243">
            <v>0</v>
          </cell>
          <cell r="CX243">
            <v>0</v>
          </cell>
          <cell r="CZ243">
            <v>0</v>
          </cell>
          <cell r="DC243">
            <v>0</v>
          </cell>
          <cell r="DF243">
            <v>0</v>
          </cell>
          <cell r="DI243">
            <v>0</v>
          </cell>
          <cell r="DK243">
            <v>0</v>
          </cell>
          <cell r="DL243">
            <v>0</v>
          </cell>
          <cell r="DN243" t="str">
            <v>21D11</v>
          </cell>
          <cell r="DO243" t="str">
            <v>Flex.T.Int."Escrit"</v>
          </cell>
          <cell r="DP243">
            <v>2</v>
          </cell>
          <cell r="DQ243">
            <v>100</v>
          </cell>
          <cell r="DR243" t="str">
            <v>CR01</v>
          </cell>
          <cell r="DT243" t="str">
            <v>00180000</v>
          </cell>
          <cell r="DU243" t="str">
            <v>BANCO TOTTA &amp; ACORES, SA</v>
          </cell>
        </row>
        <row r="244">
          <cell r="A244" t="str">
            <v>194433</v>
          </cell>
          <cell r="B244" t="str">
            <v>Dalia Maria Ferrão Marques</v>
          </cell>
          <cell r="C244" t="str">
            <v>1980</v>
          </cell>
          <cell r="D244">
            <v>25</v>
          </cell>
          <cell r="E244">
            <v>25</v>
          </cell>
          <cell r="F244" t="str">
            <v>19560613</v>
          </cell>
          <cell r="G244" t="str">
            <v>49</v>
          </cell>
          <cell r="H244" t="str">
            <v>4</v>
          </cell>
          <cell r="I244" t="str">
            <v>Divorc</v>
          </cell>
          <cell r="J244" t="str">
            <v>feminino</v>
          </cell>
          <cell r="K244">
            <v>2</v>
          </cell>
          <cell r="L244" t="str">
            <v>R.Alves Redol , 203 - 1º Dtº Brº Stª Apolonia</v>
          </cell>
          <cell r="M244" t="str">
            <v>3020-095</v>
          </cell>
          <cell r="N244" t="str">
            <v>COIMBRA</v>
          </cell>
          <cell r="O244" t="str">
            <v>00241132</v>
          </cell>
          <cell r="P244" t="str">
            <v>CURSO COMPLEMENTAR DOS LICEUS</v>
          </cell>
          <cell r="R244" t="str">
            <v>4201726</v>
          </cell>
          <cell r="S244" t="str">
            <v>20041216</v>
          </cell>
          <cell r="T244" t="str">
            <v>COIMBRA</v>
          </cell>
          <cell r="U244" t="str">
            <v>9803</v>
          </cell>
          <cell r="V244" t="str">
            <v>S.NAC IND ENERGIA-SINDEL</v>
          </cell>
          <cell r="W244" t="str">
            <v>118956094</v>
          </cell>
          <cell r="X244" t="str">
            <v>0728</v>
          </cell>
          <cell r="Y244" t="str">
            <v>0.0</v>
          </cell>
          <cell r="Z244">
            <v>2</v>
          </cell>
          <cell r="AA244" t="str">
            <v>00</v>
          </cell>
          <cell r="AD244" t="str">
            <v>100</v>
          </cell>
          <cell r="AE244" t="str">
            <v>11101449901</v>
          </cell>
          <cell r="AF244" t="str">
            <v>02</v>
          </cell>
          <cell r="AG244" t="str">
            <v>19800701</v>
          </cell>
          <cell r="AH244" t="str">
            <v>DT.Adm.Corr.Antiguid</v>
          </cell>
          <cell r="AI244" t="str">
            <v>1</v>
          </cell>
          <cell r="AJ244" t="str">
            <v>ACTIVOS</v>
          </cell>
          <cell r="AK244" t="str">
            <v>AA</v>
          </cell>
          <cell r="AL244" t="str">
            <v>ACTIVO TEMP.INTEIRO</v>
          </cell>
          <cell r="AM244" t="str">
            <v>J200</v>
          </cell>
          <cell r="AN244" t="str">
            <v>EDPOutsourcingComercial-Ce</v>
          </cell>
          <cell r="AO244" t="str">
            <v>J210</v>
          </cell>
          <cell r="AP244" t="str">
            <v>EDPOC-CBR-Urb D</v>
          </cell>
          <cell r="AQ244" t="str">
            <v>40177166</v>
          </cell>
          <cell r="AR244" t="str">
            <v>70000244</v>
          </cell>
          <cell r="AS244" t="str">
            <v>134.</v>
          </cell>
          <cell r="AT244" t="str">
            <v>TECNICO GESTAO ADMINISTRATIVA</v>
          </cell>
          <cell r="AU244" t="str">
            <v>1</v>
          </cell>
          <cell r="AV244" t="str">
            <v>00040403</v>
          </cell>
          <cell r="AW244" t="str">
            <v>J20500000220</v>
          </cell>
          <cell r="AX244" t="str">
            <v>OCAP-APOIO</v>
          </cell>
          <cell r="AY244" t="str">
            <v>68907000</v>
          </cell>
          <cell r="AZ244" t="str">
            <v>Operações Comerciais</v>
          </cell>
          <cell r="BA244" t="str">
            <v>6890</v>
          </cell>
          <cell r="BB244" t="str">
            <v>EDP Outsourcing Comercial</v>
          </cell>
          <cell r="BC244" t="str">
            <v>6890</v>
          </cell>
          <cell r="BD244" t="str">
            <v>6890</v>
          </cell>
          <cell r="BE244" t="str">
            <v>2800</v>
          </cell>
          <cell r="BF244" t="str">
            <v>6890</v>
          </cell>
          <cell r="BG244" t="str">
            <v>EDP Outsourcing Comercial,SA</v>
          </cell>
          <cell r="BH244" t="str">
            <v>1010</v>
          </cell>
          <cell r="BI244">
            <v>1432</v>
          </cell>
          <cell r="BJ244" t="str">
            <v>13</v>
          </cell>
          <cell r="BK244">
            <v>25</v>
          </cell>
          <cell r="BL244">
            <v>252.75</v>
          </cell>
          <cell r="BM244" t="str">
            <v>NÍVEL 4</v>
          </cell>
          <cell r="BN244" t="str">
            <v>00</v>
          </cell>
          <cell r="BO244" t="str">
            <v>07</v>
          </cell>
          <cell r="BP244" t="str">
            <v>20050101</v>
          </cell>
          <cell r="BQ244" t="str">
            <v>21</v>
          </cell>
          <cell r="BR244" t="str">
            <v>EVOLUCAO AUTOMATICA</v>
          </cell>
          <cell r="BS244" t="str">
            <v>20050101</v>
          </cell>
          <cell r="BW244">
            <v>0</v>
          </cell>
          <cell r="BX244">
            <v>0</v>
          </cell>
          <cell r="BY244">
            <v>0</v>
          </cell>
          <cell r="BZ244">
            <v>0</v>
          </cell>
          <cell r="CA244">
            <v>0</v>
          </cell>
          <cell r="CC244">
            <v>0</v>
          </cell>
          <cell r="CG244">
            <v>0</v>
          </cell>
          <cell r="CK244">
            <v>0</v>
          </cell>
          <cell r="CO244">
            <v>0</v>
          </cell>
          <cell r="CT244">
            <v>0</v>
          </cell>
          <cell r="CU244">
            <v>0</v>
          </cell>
          <cell r="CV244">
            <v>0</v>
          </cell>
          <cell r="CW244">
            <v>0</v>
          </cell>
          <cell r="CX244">
            <v>0</v>
          </cell>
          <cell r="CZ244">
            <v>0</v>
          </cell>
          <cell r="DC244">
            <v>0</v>
          </cell>
          <cell r="DF244">
            <v>0</v>
          </cell>
          <cell r="DI244">
            <v>0</v>
          </cell>
          <cell r="DK244">
            <v>0</v>
          </cell>
          <cell r="DL244">
            <v>0</v>
          </cell>
          <cell r="DN244" t="str">
            <v>21D11</v>
          </cell>
          <cell r="DO244" t="str">
            <v>Flex.T.Int."Escrit"</v>
          </cell>
          <cell r="DP244">
            <v>2</v>
          </cell>
          <cell r="DQ244">
            <v>100</v>
          </cell>
          <cell r="DR244" t="str">
            <v>CR01</v>
          </cell>
          <cell r="DT244" t="str">
            <v>00360033</v>
          </cell>
          <cell r="DU244" t="str">
            <v>CAIXA ECONOMICA MONTEPIO GERAL</v>
          </cell>
        </row>
        <row r="245">
          <cell r="A245" t="str">
            <v>331325</v>
          </cell>
          <cell r="B245" t="str">
            <v>Fernando Paulo Duarte Ferreira</v>
          </cell>
          <cell r="C245" t="str">
            <v>2001</v>
          </cell>
          <cell r="D245">
            <v>4</v>
          </cell>
          <cell r="E245">
            <v>4</v>
          </cell>
          <cell r="F245" t="str">
            <v>19670321</v>
          </cell>
          <cell r="G245" t="str">
            <v>38</v>
          </cell>
          <cell r="H245" t="str">
            <v>1</v>
          </cell>
          <cell r="I245" t="str">
            <v>Casado</v>
          </cell>
          <cell r="J245" t="str">
            <v>masculino</v>
          </cell>
          <cell r="K245">
            <v>1</v>
          </cell>
          <cell r="L245" t="str">
            <v>Rua da Escola Nova, 8 R/C - B Fala - S Martinho do Bis</v>
          </cell>
          <cell r="M245" t="str">
            <v>3045-057</v>
          </cell>
          <cell r="N245" t="str">
            <v>COIMBRA</v>
          </cell>
          <cell r="O245" t="str">
            <v>00743375</v>
          </cell>
          <cell r="P245" t="str">
            <v>ENG.ELECT.COMP-INFORMATICA</v>
          </cell>
          <cell r="R245" t="str">
            <v>7849578</v>
          </cell>
          <cell r="S245" t="str">
            <v>20000620</v>
          </cell>
          <cell r="T245" t="str">
            <v>Coimbra</v>
          </cell>
          <cell r="U245" t="str">
            <v>9803</v>
          </cell>
          <cell r="V245" t="str">
            <v>S.NAC IND ENERGIA-SINDEL</v>
          </cell>
          <cell r="W245" t="str">
            <v>184774799</v>
          </cell>
          <cell r="X245" t="str">
            <v>0728</v>
          </cell>
          <cell r="Y245" t="str">
            <v>0.0</v>
          </cell>
          <cell r="Z245">
            <v>1</v>
          </cell>
          <cell r="AA245" t="str">
            <v>00</v>
          </cell>
          <cell r="AD245" t="str">
            <v>100</v>
          </cell>
          <cell r="AE245" t="str">
            <v>11335217775</v>
          </cell>
          <cell r="AF245" t="str">
            <v>02</v>
          </cell>
          <cell r="AG245" t="str">
            <v>20010618</v>
          </cell>
          <cell r="AH245" t="str">
            <v>DT.Adm.Corr.Antiguid</v>
          </cell>
          <cell r="AI245" t="str">
            <v>1</v>
          </cell>
          <cell r="AJ245" t="str">
            <v>ACTIVOS</v>
          </cell>
          <cell r="AK245" t="str">
            <v>AA</v>
          </cell>
          <cell r="AL245" t="str">
            <v>ACTIVO TEMP.INTEIRO</v>
          </cell>
          <cell r="AM245" t="str">
            <v>J200</v>
          </cell>
          <cell r="AN245" t="str">
            <v>EDPOutsourcingComercial-Ce</v>
          </cell>
          <cell r="AO245" t="str">
            <v>J210</v>
          </cell>
          <cell r="AP245" t="str">
            <v>EDPOC-CBR-Urb D</v>
          </cell>
          <cell r="AQ245" t="str">
            <v>40177871</v>
          </cell>
          <cell r="AR245" t="str">
            <v>70000041</v>
          </cell>
          <cell r="AS245" t="str">
            <v>01L1</v>
          </cell>
          <cell r="AT245" t="str">
            <v>LICENCIADO I</v>
          </cell>
          <cell r="AU245" t="str">
            <v>1</v>
          </cell>
          <cell r="AV245" t="str">
            <v>00041828</v>
          </cell>
          <cell r="AW245" t="str">
            <v>J20504000220</v>
          </cell>
          <cell r="AX245" t="str">
            <v>OCB2C-AP-APOIO</v>
          </cell>
          <cell r="AY245" t="str">
            <v>68907100</v>
          </cell>
          <cell r="AZ245" t="str">
            <v>B2C -  Norte</v>
          </cell>
          <cell r="BA245" t="str">
            <v>6890</v>
          </cell>
          <cell r="BB245" t="str">
            <v>EDP Outsourcing Comercial</v>
          </cell>
          <cell r="BC245" t="str">
            <v>6890</v>
          </cell>
          <cell r="BD245" t="str">
            <v>6890</v>
          </cell>
          <cell r="BE245" t="str">
            <v>2800</v>
          </cell>
          <cell r="BF245" t="str">
            <v>6890</v>
          </cell>
          <cell r="BG245" t="str">
            <v>EDP Outsourcing Comercial,SA</v>
          </cell>
          <cell r="BH245" t="str">
            <v>1010</v>
          </cell>
          <cell r="BI245">
            <v>1799</v>
          </cell>
          <cell r="BJ245" t="str">
            <v>F</v>
          </cell>
          <cell r="BK245">
            <v>4</v>
          </cell>
          <cell r="BL245">
            <v>40.44</v>
          </cell>
          <cell r="BM245" t="str">
            <v>LIC 1</v>
          </cell>
          <cell r="BN245" t="str">
            <v>01</v>
          </cell>
          <cell r="BO245" t="str">
            <v>F</v>
          </cell>
          <cell r="BP245" t="str">
            <v>20040101</v>
          </cell>
          <cell r="BQ245" t="str">
            <v>21</v>
          </cell>
          <cell r="BR245" t="str">
            <v>EVOLUCAO AUTOMATICA</v>
          </cell>
          <cell r="BS245" t="str">
            <v>20050101</v>
          </cell>
          <cell r="BW245">
            <v>0</v>
          </cell>
          <cell r="BX245">
            <v>0</v>
          </cell>
          <cell r="BY245">
            <v>0</v>
          </cell>
          <cell r="BZ245">
            <v>0</v>
          </cell>
          <cell r="CA245">
            <v>0</v>
          </cell>
          <cell r="CC245">
            <v>0</v>
          </cell>
          <cell r="CG245">
            <v>0</v>
          </cell>
          <cell r="CK245">
            <v>0</v>
          </cell>
          <cell r="CO245">
            <v>0</v>
          </cell>
          <cell r="CT245">
            <v>0</v>
          </cell>
          <cell r="CU245">
            <v>0</v>
          </cell>
          <cell r="CV245">
            <v>0</v>
          </cell>
          <cell r="CW245">
            <v>0</v>
          </cell>
          <cell r="CX245">
            <v>0</v>
          </cell>
          <cell r="CZ245">
            <v>0</v>
          </cell>
          <cell r="DC245">
            <v>0</v>
          </cell>
          <cell r="DF245">
            <v>0</v>
          </cell>
          <cell r="DI245">
            <v>0</v>
          </cell>
          <cell r="DK245">
            <v>0</v>
          </cell>
          <cell r="DL245">
            <v>0</v>
          </cell>
          <cell r="DN245" t="str">
            <v>21D11</v>
          </cell>
          <cell r="DO245" t="str">
            <v>Flex.T.Int."Escrit"</v>
          </cell>
          <cell r="DP245">
            <v>2</v>
          </cell>
          <cell r="DQ245">
            <v>100</v>
          </cell>
          <cell r="DR245" t="str">
            <v>CR01</v>
          </cell>
          <cell r="DT245" t="str">
            <v>00310079</v>
          </cell>
          <cell r="DU245" t="str">
            <v>BANCO INTERNACIONAL DE CREDITO</v>
          </cell>
        </row>
        <row r="246">
          <cell r="A246" t="str">
            <v>298239</v>
          </cell>
          <cell r="B246" t="str">
            <v>Celia Maria Silva Mendes Almeida</v>
          </cell>
          <cell r="C246" t="str">
            <v>1981</v>
          </cell>
          <cell r="D246">
            <v>24</v>
          </cell>
          <cell r="E246">
            <v>24</v>
          </cell>
          <cell r="F246" t="str">
            <v>19590701</v>
          </cell>
          <cell r="G246" t="str">
            <v>45</v>
          </cell>
          <cell r="H246" t="str">
            <v>1</v>
          </cell>
          <cell r="I246" t="str">
            <v>Casado</v>
          </cell>
          <cell r="J246" t="str">
            <v>feminino</v>
          </cell>
          <cell r="K246">
            <v>2</v>
          </cell>
          <cell r="L246" t="str">
            <v>R da Filarmonica, 39</v>
          </cell>
          <cell r="M246" t="str">
            <v>3080-431</v>
          </cell>
          <cell r="N246" t="str">
            <v>ALQUEIDÃO</v>
          </cell>
          <cell r="O246" t="str">
            <v>00241132</v>
          </cell>
          <cell r="P246" t="str">
            <v>CURSO COMPLEMENTAR DOS LICEUS</v>
          </cell>
          <cell r="R246" t="str">
            <v>4305737</v>
          </cell>
          <cell r="S246" t="str">
            <v>19860620</v>
          </cell>
          <cell r="U246" t="str">
            <v>9803</v>
          </cell>
          <cell r="V246" t="str">
            <v>S.NAC IND ENERGIA-SINDEL</v>
          </cell>
          <cell r="W246" t="str">
            <v>146414799</v>
          </cell>
          <cell r="X246" t="str">
            <v>0744</v>
          </cell>
          <cell r="Y246" t="str">
            <v>0.0</v>
          </cell>
          <cell r="Z246">
            <v>2</v>
          </cell>
          <cell r="AA246" t="str">
            <v>00</v>
          </cell>
          <cell r="AC246" t="str">
            <v>X</v>
          </cell>
          <cell r="AD246" t="str">
            <v>100</v>
          </cell>
          <cell r="AE246" t="str">
            <v>11102337257</v>
          </cell>
          <cell r="AF246" t="str">
            <v>02</v>
          </cell>
          <cell r="AG246" t="str">
            <v>19810921</v>
          </cell>
          <cell r="AH246" t="str">
            <v>DT.Adm.Corr.Antiguid</v>
          </cell>
          <cell r="AI246" t="str">
            <v>1</v>
          </cell>
          <cell r="AJ246" t="str">
            <v>ACTIVOS</v>
          </cell>
          <cell r="AK246" t="str">
            <v>AA</v>
          </cell>
          <cell r="AL246" t="str">
            <v>ACTIVO TEMP.INTEIRO</v>
          </cell>
          <cell r="AM246" t="str">
            <v>J200</v>
          </cell>
          <cell r="AN246" t="str">
            <v>EDPOutsourcingComercial-Ce</v>
          </cell>
          <cell r="AO246" t="str">
            <v>J210</v>
          </cell>
          <cell r="AP246" t="str">
            <v>EDPOC-CBR-Urb D</v>
          </cell>
          <cell r="AQ246" t="str">
            <v>40176976</v>
          </cell>
          <cell r="AR246" t="str">
            <v>70000022</v>
          </cell>
          <cell r="AS246" t="str">
            <v>014.</v>
          </cell>
          <cell r="AT246" t="str">
            <v>TECNICO COMERCIAL</v>
          </cell>
          <cell r="AU246" t="str">
            <v>1</v>
          </cell>
          <cell r="AV246" t="str">
            <v>00040436</v>
          </cell>
          <cell r="AW246" t="str">
            <v>J20504000820</v>
          </cell>
          <cell r="AX246" t="str">
            <v>OCB2C-AC-GA ATEND ANALISE FACT CONT</v>
          </cell>
          <cell r="AY246" t="str">
            <v>68907101</v>
          </cell>
          <cell r="AZ246" t="str">
            <v>B2C - Centro</v>
          </cell>
          <cell r="BA246" t="str">
            <v>6890</v>
          </cell>
          <cell r="BB246" t="str">
            <v>EDP Outsourcing Comercial</v>
          </cell>
          <cell r="BC246" t="str">
            <v>6890</v>
          </cell>
          <cell r="BD246" t="str">
            <v>6890</v>
          </cell>
          <cell r="BE246" t="str">
            <v>2800</v>
          </cell>
          <cell r="BF246" t="str">
            <v>6890</v>
          </cell>
          <cell r="BG246" t="str">
            <v>EDP Outsourcing Comercial,SA</v>
          </cell>
          <cell r="BH246" t="str">
            <v>1010</v>
          </cell>
          <cell r="BI246">
            <v>1339</v>
          </cell>
          <cell r="BJ246" t="str">
            <v>12</v>
          </cell>
          <cell r="BK246">
            <v>24</v>
          </cell>
          <cell r="BL246">
            <v>242.64</v>
          </cell>
          <cell r="BM246" t="str">
            <v>NÍVEL 4</v>
          </cell>
          <cell r="BN246" t="str">
            <v>01</v>
          </cell>
          <cell r="BO246" t="str">
            <v>06</v>
          </cell>
          <cell r="BP246" t="str">
            <v>20040101</v>
          </cell>
          <cell r="BQ246" t="str">
            <v>21</v>
          </cell>
          <cell r="BR246" t="str">
            <v>EVOLUCAO AUTOMATICA</v>
          </cell>
          <cell r="BS246" t="str">
            <v>20050101</v>
          </cell>
          <cell r="BW246">
            <v>0</v>
          </cell>
          <cell r="BX246">
            <v>0</v>
          </cell>
          <cell r="BY246">
            <v>0</v>
          </cell>
          <cell r="BZ246">
            <v>0</v>
          </cell>
          <cell r="CA246">
            <v>0</v>
          </cell>
          <cell r="CC246">
            <v>0</v>
          </cell>
          <cell r="CG246">
            <v>0</v>
          </cell>
          <cell r="CK246">
            <v>0</v>
          </cell>
          <cell r="CO246">
            <v>0</v>
          </cell>
          <cell r="CT246">
            <v>0</v>
          </cell>
          <cell r="CU246">
            <v>0</v>
          </cell>
          <cell r="CV246">
            <v>0</v>
          </cell>
          <cell r="CW246">
            <v>0</v>
          </cell>
          <cell r="CX246">
            <v>0</v>
          </cell>
          <cell r="CZ246">
            <v>0</v>
          </cell>
          <cell r="DC246">
            <v>0</v>
          </cell>
          <cell r="DF246">
            <v>0</v>
          </cell>
          <cell r="DI246">
            <v>0</v>
          </cell>
          <cell r="DK246">
            <v>0</v>
          </cell>
          <cell r="DL246">
            <v>0</v>
          </cell>
          <cell r="DN246" t="str">
            <v>21D11</v>
          </cell>
          <cell r="DO246" t="str">
            <v>Flex.T.Int."Escrit"</v>
          </cell>
          <cell r="DP246">
            <v>2</v>
          </cell>
          <cell r="DQ246">
            <v>100</v>
          </cell>
          <cell r="DR246" t="str">
            <v>CR01</v>
          </cell>
          <cell r="DT246" t="str">
            <v>00350321</v>
          </cell>
          <cell r="DU246" t="str">
            <v>CAIXA GERAL DE DEPOSITOS, SA</v>
          </cell>
        </row>
        <row r="247">
          <cell r="A247" t="str">
            <v>223360</v>
          </cell>
          <cell r="B247" t="str">
            <v>Antonio Maia Correia</v>
          </cell>
          <cell r="C247" t="str">
            <v>1979</v>
          </cell>
          <cell r="D247">
            <v>26</v>
          </cell>
          <cell r="E247">
            <v>26</v>
          </cell>
          <cell r="F247" t="str">
            <v>19600423</v>
          </cell>
          <cell r="G247" t="str">
            <v>45</v>
          </cell>
          <cell r="H247" t="str">
            <v>1</v>
          </cell>
          <cell r="I247" t="str">
            <v>Casado</v>
          </cell>
          <cell r="J247" t="str">
            <v>masculino</v>
          </cell>
          <cell r="K247">
            <v>2</v>
          </cell>
          <cell r="L247" t="str">
            <v>R Infante D. Pedro</v>
          </cell>
          <cell r="M247" t="str">
            <v>3140-262</v>
          </cell>
          <cell r="N247" t="str">
            <v>MONTEMOR-O-VELHO</v>
          </cell>
          <cell r="O247" t="str">
            <v>00231023</v>
          </cell>
          <cell r="P247" t="str">
            <v>CURSO GERAL DOS LICEUS</v>
          </cell>
          <cell r="R247" t="str">
            <v>4325496</v>
          </cell>
          <cell r="S247" t="str">
            <v>19970217</v>
          </cell>
          <cell r="T247" t="str">
            <v>COIMBRA</v>
          </cell>
          <cell r="U247" t="str">
            <v>9803</v>
          </cell>
          <cell r="V247" t="str">
            <v>S.NAC IND ENERGIA-SINDEL</v>
          </cell>
          <cell r="W247" t="str">
            <v>133854698</v>
          </cell>
          <cell r="X247" t="str">
            <v>0795</v>
          </cell>
          <cell r="Y247" t="str">
            <v>0.0</v>
          </cell>
          <cell r="Z247">
            <v>2</v>
          </cell>
          <cell r="AA247" t="str">
            <v>00</v>
          </cell>
          <cell r="AC247" t="str">
            <v>X</v>
          </cell>
          <cell r="AD247" t="str">
            <v>100</v>
          </cell>
          <cell r="AE247" t="str">
            <v>11102522257</v>
          </cell>
          <cell r="AF247" t="str">
            <v>02</v>
          </cell>
          <cell r="AG247" t="str">
            <v>19791102</v>
          </cell>
          <cell r="AH247" t="str">
            <v>DT.Adm.Corr.Antiguid</v>
          </cell>
          <cell r="AI247" t="str">
            <v>1</v>
          </cell>
          <cell r="AJ247" t="str">
            <v>ACTIVOS</v>
          </cell>
          <cell r="AK247" t="str">
            <v>AA</v>
          </cell>
          <cell r="AL247" t="str">
            <v>ACTIVO TEMP.INTEIRO</v>
          </cell>
          <cell r="AM247" t="str">
            <v>J200</v>
          </cell>
          <cell r="AN247" t="str">
            <v>EDPOutsourcingComercial-Ce</v>
          </cell>
          <cell r="AO247" t="str">
            <v>J210</v>
          </cell>
          <cell r="AP247" t="str">
            <v>EDPOC-CBR-Urb D</v>
          </cell>
          <cell r="AQ247" t="str">
            <v>40176942</v>
          </cell>
          <cell r="AR247" t="str">
            <v>70000078</v>
          </cell>
          <cell r="AS247" t="str">
            <v>033.</v>
          </cell>
          <cell r="AT247" t="str">
            <v>TECNICO PRINCIPAL DE GESTAO</v>
          </cell>
          <cell r="AU247" t="str">
            <v>1</v>
          </cell>
          <cell r="AV247" t="str">
            <v>00040436</v>
          </cell>
          <cell r="AW247" t="str">
            <v>J20504000820</v>
          </cell>
          <cell r="AX247" t="str">
            <v>OCB2C-AC-GA ATEND ANALISE FACT CONT</v>
          </cell>
          <cell r="AY247" t="str">
            <v>68907101</v>
          </cell>
          <cell r="AZ247" t="str">
            <v>B2C - Centro</v>
          </cell>
          <cell r="BA247" t="str">
            <v>6890</v>
          </cell>
          <cell r="BB247" t="str">
            <v>EDP Outsourcing Comercial</v>
          </cell>
          <cell r="BC247" t="str">
            <v>6890</v>
          </cell>
          <cell r="BD247" t="str">
            <v>6890</v>
          </cell>
          <cell r="BE247" t="str">
            <v>2800</v>
          </cell>
          <cell r="BF247" t="str">
            <v>6890</v>
          </cell>
          <cell r="BG247" t="str">
            <v>EDP Outsourcing Comercial,SA</v>
          </cell>
          <cell r="BH247" t="str">
            <v>1010</v>
          </cell>
          <cell r="BI247">
            <v>1707</v>
          </cell>
          <cell r="BJ247" t="str">
            <v>16</v>
          </cell>
          <cell r="BK247">
            <v>26</v>
          </cell>
          <cell r="BL247">
            <v>262.86</v>
          </cell>
          <cell r="BM247" t="str">
            <v>NÍVEL 3</v>
          </cell>
          <cell r="BN247" t="str">
            <v>01</v>
          </cell>
          <cell r="BO247" t="str">
            <v>07</v>
          </cell>
          <cell r="BP247" t="str">
            <v>20040101</v>
          </cell>
          <cell r="BQ247" t="str">
            <v>21</v>
          </cell>
          <cell r="BR247" t="str">
            <v>EVOLUCAO AUTOMATICA</v>
          </cell>
          <cell r="BS247" t="str">
            <v>20050101</v>
          </cell>
          <cell r="BW247">
            <v>0</v>
          </cell>
          <cell r="BX247">
            <v>0</v>
          </cell>
          <cell r="BY247">
            <v>0</v>
          </cell>
          <cell r="BZ247">
            <v>0</v>
          </cell>
          <cell r="CA247">
            <v>0</v>
          </cell>
          <cell r="CC247">
            <v>0</v>
          </cell>
          <cell r="CG247">
            <v>0</v>
          </cell>
          <cell r="CK247">
            <v>0</v>
          </cell>
          <cell r="CO247">
            <v>0</v>
          </cell>
          <cell r="CT247">
            <v>0</v>
          </cell>
          <cell r="CU247">
            <v>0</v>
          </cell>
          <cell r="CV247">
            <v>0</v>
          </cell>
          <cell r="CW247">
            <v>0</v>
          </cell>
          <cell r="CX247">
            <v>0</v>
          </cell>
          <cell r="CZ247">
            <v>0</v>
          </cell>
          <cell r="DC247">
            <v>0</v>
          </cell>
          <cell r="DF247">
            <v>0</v>
          </cell>
          <cell r="DI247">
            <v>0</v>
          </cell>
          <cell r="DK247">
            <v>0</v>
          </cell>
          <cell r="DL247">
            <v>0</v>
          </cell>
          <cell r="DN247" t="str">
            <v>21D11</v>
          </cell>
          <cell r="DO247" t="str">
            <v>Flex.T.Int."Escrit"</v>
          </cell>
          <cell r="DP247">
            <v>2</v>
          </cell>
          <cell r="DQ247">
            <v>100</v>
          </cell>
          <cell r="DR247" t="str">
            <v>CR01</v>
          </cell>
          <cell r="DT247" t="str">
            <v>00100000</v>
          </cell>
          <cell r="DU247" t="str">
            <v>BANCO BPI, SA</v>
          </cell>
        </row>
        <row r="248">
          <cell r="A248" t="str">
            <v>180947</v>
          </cell>
          <cell r="B248" t="str">
            <v>João Ribeiro Curate</v>
          </cell>
          <cell r="C248" t="str">
            <v>1976</v>
          </cell>
          <cell r="D248">
            <v>29</v>
          </cell>
          <cell r="E248">
            <v>29</v>
          </cell>
          <cell r="F248" t="str">
            <v>19540420</v>
          </cell>
          <cell r="G248" t="str">
            <v>51</v>
          </cell>
          <cell r="H248" t="str">
            <v>1</v>
          </cell>
          <cell r="I248" t="str">
            <v>Casado</v>
          </cell>
          <cell r="J248" t="str">
            <v>masculino</v>
          </cell>
          <cell r="K248">
            <v>2</v>
          </cell>
          <cell r="L248" t="str">
            <v>Beco das Pedreiras, Nº 10</v>
          </cell>
          <cell r="M248" t="str">
            <v>3040-511</v>
          </cell>
          <cell r="N248" t="str">
            <v>AMEAL</v>
          </cell>
          <cell r="O248" t="str">
            <v>00232133</v>
          </cell>
          <cell r="P248" t="str">
            <v>CURSO GERAL DO COMERCIO</v>
          </cell>
          <cell r="R248" t="str">
            <v>4010145</v>
          </cell>
          <cell r="S248" t="str">
            <v>19970212</v>
          </cell>
          <cell r="T248" t="str">
            <v>COIMBRA</v>
          </cell>
          <cell r="U248" t="str">
            <v>9803</v>
          </cell>
          <cell r="V248" t="str">
            <v>S.NAC IND ENERGIA-SINDEL</v>
          </cell>
          <cell r="W248" t="str">
            <v>133253880</v>
          </cell>
          <cell r="X248" t="str">
            <v>0728</v>
          </cell>
          <cell r="Y248" t="str">
            <v>0.0</v>
          </cell>
          <cell r="Z248">
            <v>2</v>
          </cell>
          <cell r="AA248" t="str">
            <v>00</v>
          </cell>
          <cell r="AD248" t="str">
            <v>100</v>
          </cell>
          <cell r="AE248" t="str">
            <v>11101153737</v>
          </cell>
          <cell r="AF248" t="str">
            <v>02</v>
          </cell>
          <cell r="AG248" t="str">
            <v>19760824</v>
          </cell>
          <cell r="AH248" t="str">
            <v>DT.Adm.Corr.Antiguid</v>
          </cell>
          <cell r="AI248" t="str">
            <v>1</v>
          </cell>
          <cell r="AJ248" t="str">
            <v>ACTIVOS</v>
          </cell>
          <cell r="AK248" t="str">
            <v>AA</v>
          </cell>
          <cell r="AL248" t="str">
            <v>ACTIVO TEMP.INTEIRO</v>
          </cell>
          <cell r="AM248" t="str">
            <v>J200</v>
          </cell>
          <cell r="AN248" t="str">
            <v>EDPOutsourcingComercial-Ce</v>
          </cell>
          <cell r="AO248" t="str">
            <v>J210</v>
          </cell>
          <cell r="AP248" t="str">
            <v>EDPOC-CBR-Urb D</v>
          </cell>
          <cell r="AQ248" t="str">
            <v>40176943</v>
          </cell>
          <cell r="AR248" t="str">
            <v>70000022</v>
          </cell>
          <cell r="AS248" t="str">
            <v>014.</v>
          </cell>
          <cell r="AT248" t="str">
            <v>TECNICO COMERCIAL</v>
          </cell>
          <cell r="AU248" t="str">
            <v>1</v>
          </cell>
          <cell r="AV248" t="str">
            <v>00040436</v>
          </cell>
          <cell r="AW248" t="str">
            <v>J20504000820</v>
          </cell>
          <cell r="AX248" t="str">
            <v>OCB2C-AC-GA ATEND ANALISE FACT CONT</v>
          </cell>
          <cell r="AY248" t="str">
            <v>68907101</v>
          </cell>
          <cell r="AZ248" t="str">
            <v>B2C - Centro</v>
          </cell>
          <cell r="BA248" t="str">
            <v>6890</v>
          </cell>
          <cell r="BB248" t="str">
            <v>EDP Outsourcing Comercial</v>
          </cell>
          <cell r="BC248" t="str">
            <v>6890</v>
          </cell>
          <cell r="BD248" t="str">
            <v>6890</v>
          </cell>
          <cell r="BE248" t="str">
            <v>2800</v>
          </cell>
          <cell r="BF248" t="str">
            <v>6890</v>
          </cell>
          <cell r="BG248" t="str">
            <v>EDP Outsourcing Comercial,SA</v>
          </cell>
          <cell r="BH248" t="str">
            <v>1010</v>
          </cell>
          <cell r="BI248">
            <v>1432</v>
          </cell>
          <cell r="BJ248" t="str">
            <v>13</v>
          </cell>
          <cell r="BK248">
            <v>29</v>
          </cell>
          <cell r="BL248">
            <v>293.19</v>
          </cell>
          <cell r="BM248" t="str">
            <v>NÍVEL 4</v>
          </cell>
          <cell r="BN248" t="str">
            <v>00</v>
          </cell>
          <cell r="BO248" t="str">
            <v>07</v>
          </cell>
          <cell r="BP248" t="str">
            <v>20050101</v>
          </cell>
          <cell r="BQ248" t="str">
            <v>21</v>
          </cell>
          <cell r="BR248" t="str">
            <v>EVOLUCAO AUTOMATICA</v>
          </cell>
          <cell r="BS248" t="str">
            <v>20050101</v>
          </cell>
          <cell r="BW248">
            <v>0</v>
          </cell>
          <cell r="BX248">
            <v>0</v>
          </cell>
          <cell r="BY248">
            <v>0</v>
          </cell>
          <cell r="BZ248">
            <v>0</v>
          </cell>
          <cell r="CA248">
            <v>0</v>
          </cell>
          <cell r="CC248">
            <v>0</v>
          </cell>
          <cell r="CG248">
            <v>0</v>
          </cell>
          <cell r="CK248">
            <v>0</v>
          </cell>
          <cell r="CO248">
            <v>0</v>
          </cell>
          <cell r="CT248">
            <v>0</v>
          </cell>
          <cell r="CU248">
            <v>0</v>
          </cell>
          <cell r="CV248">
            <v>0</v>
          </cell>
          <cell r="CW248">
            <v>0</v>
          </cell>
          <cell r="CX248">
            <v>0</v>
          </cell>
          <cell r="CZ248">
            <v>0</v>
          </cell>
          <cell r="DC248">
            <v>0</v>
          </cell>
          <cell r="DF248">
            <v>0</v>
          </cell>
          <cell r="DI248">
            <v>0</v>
          </cell>
          <cell r="DK248">
            <v>0</v>
          </cell>
          <cell r="DL248">
            <v>0</v>
          </cell>
          <cell r="DN248" t="str">
            <v>21D11</v>
          </cell>
          <cell r="DO248" t="str">
            <v>Flex.T.Int."Escrit"</v>
          </cell>
          <cell r="DP248">
            <v>2</v>
          </cell>
          <cell r="DQ248">
            <v>100</v>
          </cell>
          <cell r="DR248" t="str">
            <v>CR01</v>
          </cell>
          <cell r="DT248" t="str">
            <v>00350255</v>
          </cell>
          <cell r="DU248" t="str">
            <v>CAIXA GERAL DE DEPOSITOS, SA</v>
          </cell>
        </row>
        <row r="249">
          <cell r="A249" t="str">
            <v>186309</v>
          </cell>
          <cell r="B249" t="str">
            <v>Maria Rosario Mendes Duarte Goncalves</v>
          </cell>
          <cell r="C249" t="str">
            <v>1973</v>
          </cell>
          <cell r="D249">
            <v>32</v>
          </cell>
          <cell r="E249">
            <v>32</v>
          </cell>
          <cell r="F249" t="str">
            <v>19531009</v>
          </cell>
          <cell r="G249" t="str">
            <v>51</v>
          </cell>
          <cell r="H249" t="str">
            <v>1</v>
          </cell>
          <cell r="I249" t="str">
            <v>Casado</v>
          </cell>
          <cell r="J249" t="str">
            <v>feminino</v>
          </cell>
          <cell r="K249">
            <v>2</v>
          </cell>
          <cell r="L249" t="str">
            <v>Rua 24 de Junho 50  Formigal</v>
          </cell>
          <cell r="M249" t="str">
            <v>3130-426</v>
          </cell>
          <cell r="N249" t="str">
            <v>VINHA DA RAINHA</v>
          </cell>
          <cell r="O249" t="str">
            <v>00232113</v>
          </cell>
          <cell r="P249" t="str">
            <v>CURSO DE FORMACAO FEMININA</v>
          </cell>
          <cell r="R249" t="str">
            <v>2583156</v>
          </cell>
          <cell r="S249" t="str">
            <v>19980821</v>
          </cell>
          <cell r="T249" t="str">
            <v>COIMBRA</v>
          </cell>
          <cell r="U249" t="str">
            <v>9803</v>
          </cell>
          <cell r="V249" t="str">
            <v>S.NAC IND ENERGIA-SINDEL</v>
          </cell>
          <cell r="W249" t="str">
            <v>171764773</v>
          </cell>
          <cell r="X249" t="str">
            <v>0850</v>
          </cell>
          <cell r="Y249" t="str">
            <v>0.0</v>
          </cell>
          <cell r="Z249">
            <v>0</v>
          </cell>
          <cell r="AA249" t="str">
            <v>00</v>
          </cell>
          <cell r="AC249" t="str">
            <v>X</v>
          </cell>
          <cell r="AD249" t="str">
            <v>100</v>
          </cell>
          <cell r="AE249" t="str">
            <v>11102607124</v>
          </cell>
          <cell r="AF249" t="str">
            <v>02</v>
          </cell>
          <cell r="AG249" t="str">
            <v>19731008</v>
          </cell>
          <cell r="AH249" t="str">
            <v>DT.Adm.Corr.Antiguid</v>
          </cell>
          <cell r="AI249" t="str">
            <v>1</v>
          </cell>
          <cell r="AJ249" t="str">
            <v>ACTIVOS</v>
          </cell>
          <cell r="AK249" t="str">
            <v>AA</v>
          </cell>
          <cell r="AL249" t="str">
            <v>ACTIVO TEMP.INTEIRO</v>
          </cell>
          <cell r="AM249" t="str">
            <v>J200</v>
          </cell>
          <cell r="AN249" t="str">
            <v>EDPOutsourcingComercial-Ce</v>
          </cell>
          <cell r="AO249" t="str">
            <v>J210</v>
          </cell>
          <cell r="AP249" t="str">
            <v>EDPOC-CBR-Urb D</v>
          </cell>
          <cell r="AQ249" t="str">
            <v>40176944</v>
          </cell>
          <cell r="AR249" t="str">
            <v>70000022</v>
          </cell>
          <cell r="AS249" t="str">
            <v>014.</v>
          </cell>
          <cell r="AT249" t="str">
            <v>TECNICO COMERCIAL</v>
          </cell>
          <cell r="AU249" t="str">
            <v>1</v>
          </cell>
          <cell r="AV249" t="str">
            <v>00040436</v>
          </cell>
          <cell r="AW249" t="str">
            <v>J20504000820</v>
          </cell>
          <cell r="AX249" t="str">
            <v>OCB2C-AC-GA ATEND ANALISE FACT CONT</v>
          </cell>
          <cell r="AY249" t="str">
            <v>68907101</v>
          </cell>
          <cell r="AZ249" t="str">
            <v>B2C - Centro</v>
          </cell>
          <cell r="BA249" t="str">
            <v>6890</v>
          </cell>
          <cell r="BB249" t="str">
            <v>EDP Outsourcing Comercial</v>
          </cell>
          <cell r="BC249" t="str">
            <v>6890</v>
          </cell>
          <cell r="BD249" t="str">
            <v>6890</v>
          </cell>
          <cell r="BE249" t="str">
            <v>2800</v>
          </cell>
          <cell r="BF249" t="str">
            <v>6890</v>
          </cell>
          <cell r="BG249" t="str">
            <v>EDP Outsourcing Comercial,SA</v>
          </cell>
          <cell r="BH249" t="str">
            <v>1010</v>
          </cell>
          <cell r="BI249">
            <v>1247</v>
          </cell>
          <cell r="BJ249" t="str">
            <v>11</v>
          </cell>
          <cell r="BK249">
            <v>32</v>
          </cell>
          <cell r="BL249">
            <v>323.52</v>
          </cell>
          <cell r="BM249" t="str">
            <v>NÍVEL 4</v>
          </cell>
          <cell r="BN249" t="str">
            <v>02</v>
          </cell>
          <cell r="BO249" t="str">
            <v>05</v>
          </cell>
          <cell r="BP249" t="str">
            <v>20030101</v>
          </cell>
          <cell r="BQ249" t="str">
            <v>21</v>
          </cell>
          <cell r="BR249" t="str">
            <v>EVOLUCAO AUTOMATICA</v>
          </cell>
          <cell r="BS249" t="str">
            <v>20050101</v>
          </cell>
          <cell r="BW249">
            <v>0</v>
          </cell>
          <cell r="BX249">
            <v>0</v>
          </cell>
          <cell r="BY249">
            <v>0</v>
          </cell>
          <cell r="BZ249">
            <v>0</v>
          </cell>
          <cell r="CA249">
            <v>0</v>
          </cell>
          <cell r="CC249">
            <v>0</v>
          </cell>
          <cell r="CG249">
            <v>0</v>
          </cell>
          <cell r="CK249">
            <v>0</v>
          </cell>
          <cell r="CO249">
            <v>0</v>
          </cell>
          <cell r="CT249">
            <v>0</v>
          </cell>
          <cell r="CU249">
            <v>0</v>
          </cell>
          <cell r="CV249">
            <v>0</v>
          </cell>
          <cell r="CW249">
            <v>0</v>
          </cell>
          <cell r="CX249">
            <v>0</v>
          </cell>
          <cell r="CZ249">
            <v>0</v>
          </cell>
          <cell r="DC249">
            <v>0</v>
          </cell>
          <cell r="DF249">
            <v>0</v>
          </cell>
          <cell r="DI249">
            <v>0</v>
          </cell>
          <cell r="DK249">
            <v>0</v>
          </cell>
          <cell r="DL249">
            <v>0</v>
          </cell>
          <cell r="DN249" t="str">
            <v>21D11</v>
          </cell>
          <cell r="DO249" t="str">
            <v>Flex.T.Int."Escrit"</v>
          </cell>
          <cell r="DP249">
            <v>2</v>
          </cell>
          <cell r="DQ249">
            <v>100</v>
          </cell>
          <cell r="DR249" t="str">
            <v>CR01</v>
          </cell>
          <cell r="DT249" t="str">
            <v>00100000</v>
          </cell>
          <cell r="DU249" t="str">
            <v>BANCO BPI, SA</v>
          </cell>
        </row>
        <row r="250">
          <cell r="A250" t="str">
            <v>209562</v>
          </cell>
          <cell r="B250" t="str">
            <v>Dina Teresa Oliveira Matos Fernandes Mendes</v>
          </cell>
          <cell r="C250" t="str">
            <v>1981</v>
          </cell>
          <cell r="D250">
            <v>24</v>
          </cell>
          <cell r="E250">
            <v>24</v>
          </cell>
          <cell r="F250" t="str">
            <v>19571010</v>
          </cell>
          <cell r="G250" t="str">
            <v>47</v>
          </cell>
          <cell r="H250" t="str">
            <v>1</v>
          </cell>
          <cell r="I250" t="str">
            <v>Casado</v>
          </cell>
          <cell r="J250" t="str">
            <v>feminino</v>
          </cell>
          <cell r="K250">
            <v>2</v>
          </cell>
          <cell r="L250" t="str">
            <v>R General Humberto Delgado Lt-4 4 Esq.</v>
          </cell>
          <cell r="M250" t="str">
            <v>3200-242</v>
          </cell>
          <cell r="N250" t="str">
            <v>LOUSÃ</v>
          </cell>
          <cell r="O250" t="str">
            <v>00241132</v>
          </cell>
          <cell r="P250" t="str">
            <v>CURSO COMPLEMENTAR DOS LICEUS</v>
          </cell>
          <cell r="R250" t="str">
            <v>3594970</v>
          </cell>
          <cell r="S250" t="str">
            <v>19970116</v>
          </cell>
          <cell r="T250" t="str">
            <v>COIMBRA</v>
          </cell>
          <cell r="U250" t="str">
            <v>9803</v>
          </cell>
          <cell r="V250" t="str">
            <v>S.NAC IND ENERGIA-SINDEL</v>
          </cell>
          <cell r="W250" t="str">
            <v>133908585</v>
          </cell>
          <cell r="X250" t="str">
            <v>0760</v>
          </cell>
          <cell r="Y250" t="str">
            <v>0.0</v>
          </cell>
          <cell r="Z250">
            <v>1</v>
          </cell>
          <cell r="AA250" t="str">
            <v>00</v>
          </cell>
          <cell r="AC250" t="str">
            <v>X</v>
          </cell>
          <cell r="AD250" t="str">
            <v>100</v>
          </cell>
          <cell r="AE250" t="str">
            <v>11102335574</v>
          </cell>
          <cell r="AF250" t="str">
            <v>02</v>
          </cell>
          <cell r="AG250" t="str">
            <v>19810212</v>
          </cell>
          <cell r="AH250" t="str">
            <v>DT.Adm.Corr.Antiguid</v>
          </cell>
          <cell r="AI250" t="str">
            <v>1</v>
          </cell>
          <cell r="AJ250" t="str">
            <v>ACTIVOS</v>
          </cell>
          <cell r="AK250" t="str">
            <v>AA</v>
          </cell>
          <cell r="AL250" t="str">
            <v>ACTIVO TEMP.INTEIRO</v>
          </cell>
          <cell r="AM250" t="str">
            <v>J200</v>
          </cell>
          <cell r="AN250" t="str">
            <v>EDPOutsourcingComercial-Ce</v>
          </cell>
          <cell r="AO250" t="str">
            <v>J210</v>
          </cell>
          <cell r="AP250" t="str">
            <v>EDPOC-CBR-Urb D</v>
          </cell>
          <cell r="AQ250" t="str">
            <v>40176945</v>
          </cell>
          <cell r="AR250" t="str">
            <v>70000022</v>
          </cell>
          <cell r="AS250" t="str">
            <v>014.</v>
          </cell>
          <cell r="AT250" t="str">
            <v>TECNICO COMERCIAL</v>
          </cell>
          <cell r="AU250" t="str">
            <v>1</v>
          </cell>
          <cell r="AV250" t="str">
            <v>00040436</v>
          </cell>
          <cell r="AW250" t="str">
            <v>J20504000820</v>
          </cell>
          <cell r="AX250" t="str">
            <v>OCB2C-AC-GA ATEND ANALISE FACT CONT</v>
          </cell>
          <cell r="AY250" t="str">
            <v>68907101</v>
          </cell>
          <cell r="AZ250" t="str">
            <v>B2C - Centro</v>
          </cell>
          <cell r="BA250" t="str">
            <v>6890</v>
          </cell>
          <cell r="BB250" t="str">
            <v>EDP Outsourcing Comercial</v>
          </cell>
          <cell r="BC250" t="str">
            <v>6890</v>
          </cell>
          <cell r="BD250" t="str">
            <v>6890</v>
          </cell>
          <cell r="BE250" t="str">
            <v>2800</v>
          </cell>
          <cell r="BF250" t="str">
            <v>6890</v>
          </cell>
          <cell r="BG250" t="str">
            <v>EDP Outsourcing Comercial,SA</v>
          </cell>
          <cell r="BH250" t="str">
            <v>1010</v>
          </cell>
          <cell r="BI250">
            <v>1432</v>
          </cell>
          <cell r="BJ250" t="str">
            <v>13</v>
          </cell>
          <cell r="BK250">
            <v>24</v>
          </cell>
          <cell r="BL250">
            <v>242.64</v>
          </cell>
          <cell r="BM250" t="str">
            <v>NÍVEL 4</v>
          </cell>
          <cell r="BN250" t="str">
            <v>01</v>
          </cell>
          <cell r="BO250" t="str">
            <v>07</v>
          </cell>
          <cell r="BP250" t="str">
            <v>20040101</v>
          </cell>
          <cell r="BQ250" t="str">
            <v>21</v>
          </cell>
          <cell r="BR250" t="str">
            <v>EVOLUCAO AUTOMATICA</v>
          </cell>
          <cell r="BS250" t="str">
            <v>20050101</v>
          </cell>
          <cell r="BW250">
            <v>0</v>
          </cell>
          <cell r="BX250">
            <v>0</v>
          </cell>
          <cell r="BY250">
            <v>0</v>
          </cell>
          <cell r="BZ250">
            <v>0</v>
          </cell>
          <cell r="CA250">
            <v>0</v>
          </cell>
          <cell r="CC250">
            <v>0</v>
          </cell>
          <cell r="CG250">
            <v>0</v>
          </cell>
          <cell r="CK250">
            <v>0</v>
          </cell>
          <cell r="CO250">
            <v>0</v>
          </cell>
          <cell r="CT250">
            <v>0</v>
          </cell>
          <cell r="CU250">
            <v>0</v>
          </cell>
          <cell r="CV250">
            <v>0</v>
          </cell>
          <cell r="CW250">
            <v>0</v>
          </cell>
          <cell r="CX250">
            <v>0</v>
          </cell>
          <cell r="CZ250">
            <v>0</v>
          </cell>
          <cell r="DC250">
            <v>0</v>
          </cell>
          <cell r="DF250">
            <v>0</v>
          </cell>
          <cell r="DI250">
            <v>0</v>
          </cell>
          <cell r="DK250">
            <v>0</v>
          </cell>
          <cell r="DL250">
            <v>0</v>
          </cell>
          <cell r="DN250" t="str">
            <v>21D11</v>
          </cell>
          <cell r="DO250" t="str">
            <v>Flex.T.Int."Escrit"</v>
          </cell>
          <cell r="DP250">
            <v>2</v>
          </cell>
          <cell r="DQ250">
            <v>100</v>
          </cell>
          <cell r="DR250" t="str">
            <v>CR01</v>
          </cell>
          <cell r="DT250" t="str">
            <v>00100000</v>
          </cell>
          <cell r="DU250" t="str">
            <v>BANCO BPI, SA</v>
          </cell>
        </row>
        <row r="251">
          <cell r="A251" t="str">
            <v>296147</v>
          </cell>
          <cell r="B251" t="str">
            <v>Alvaro Manuel Cardoso São Miguel</v>
          </cell>
          <cell r="C251" t="str">
            <v>1979</v>
          </cell>
          <cell r="D251">
            <v>26</v>
          </cell>
          <cell r="E251">
            <v>26</v>
          </cell>
          <cell r="F251" t="str">
            <v>19610722</v>
          </cell>
          <cell r="G251" t="str">
            <v>43</v>
          </cell>
          <cell r="H251" t="str">
            <v>1</v>
          </cell>
          <cell r="I251" t="str">
            <v>Casado</v>
          </cell>
          <cell r="J251" t="str">
            <v>masculino</v>
          </cell>
          <cell r="K251">
            <v>2</v>
          </cell>
          <cell r="L251" t="str">
            <v>R Santa Catarina,36</v>
          </cell>
          <cell r="M251" t="str">
            <v>3220-194</v>
          </cell>
          <cell r="N251" t="str">
            <v>MIRANDA DO CORVO</v>
          </cell>
          <cell r="O251" t="str">
            <v>00243433</v>
          </cell>
          <cell r="P251" t="str">
            <v>ENS.SECUNDARIO RECOR.P.UNI.CAP</v>
          </cell>
          <cell r="R251" t="str">
            <v>4417996</v>
          </cell>
          <cell r="S251" t="str">
            <v>19970519</v>
          </cell>
          <cell r="T251" t="str">
            <v>COIMBRA</v>
          </cell>
          <cell r="U251" t="str">
            <v>9804</v>
          </cell>
          <cell r="V251" t="str">
            <v>SIND ENERGIA - SINERGIA</v>
          </cell>
          <cell r="W251" t="str">
            <v>138286345</v>
          </cell>
          <cell r="X251" t="str">
            <v>0787</v>
          </cell>
          <cell r="Y251" t="str">
            <v>0.0</v>
          </cell>
          <cell r="Z251">
            <v>2</v>
          </cell>
          <cell r="AA251" t="str">
            <v>00</v>
          </cell>
          <cell r="AC251" t="str">
            <v>X</v>
          </cell>
          <cell r="AD251" t="str">
            <v>100</v>
          </cell>
          <cell r="AE251" t="str">
            <v>11113148100</v>
          </cell>
          <cell r="AF251" t="str">
            <v>02</v>
          </cell>
          <cell r="AG251" t="str">
            <v>19790624</v>
          </cell>
          <cell r="AH251" t="str">
            <v>DT.Adm.Corr.Antiguid</v>
          </cell>
          <cell r="AI251" t="str">
            <v>1</v>
          </cell>
          <cell r="AJ251" t="str">
            <v>ACTIVOS</v>
          </cell>
          <cell r="AK251" t="str">
            <v>AA</v>
          </cell>
          <cell r="AL251" t="str">
            <v>ACTIVO TEMP.INTEIRO</v>
          </cell>
          <cell r="AM251" t="str">
            <v>J200</v>
          </cell>
          <cell r="AN251" t="str">
            <v>EDPOutsourcingComercial-Ce</v>
          </cell>
          <cell r="AO251" t="str">
            <v>J210</v>
          </cell>
          <cell r="AP251" t="str">
            <v>EDPOC-CBR-Urb D</v>
          </cell>
          <cell r="AQ251" t="str">
            <v>40176949</v>
          </cell>
          <cell r="AR251" t="str">
            <v>70000022</v>
          </cell>
          <cell r="AS251" t="str">
            <v>014.</v>
          </cell>
          <cell r="AT251" t="str">
            <v>TECNICO COMERCIAL</v>
          </cell>
          <cell r="AU251" t="str">
            <v>1</v>
          </cell>
          <cell r="AV251" t="str">
            <v>00040436</v>
          </cell>
          <cell r="AW251" t="str">
            <v>J20504000820</v>
          </cell>
          <cell r="AX251" t="str">
            <v>OCB2C-AC-GA ATEND ANALISE FACT CONT</v>
          </cell>
          <cell r="AY251" t="str">
            <v>68907101</v>
          </cell>
          <cell r="AZ251" t="str">
            <v>B2C - Centro</v>
          </cell>
          <cell r="BA251" t="str">
            <v>6890</v>
          </cell>
          <cell r="BB251" t="str">
            <v>EDP Outsourcing Comercial</v>
          </cell>
          <cell r="BC251" t="str">
            <v>6890</v>
          </cell>
          <cell r="BD251" t="str">
            <v>6890</v>
          </cell>
          <cell r="BE251" t="str">
            <v>2800</v>
          </cell>
          <cell r="BF251" t="str">
            <v>6890</v>
          </cell>
          <cell r="BG251" t="str">
            <v>EDP Outsourcing Comercial,SA</v>
          </cell>
          <cell r="BH251" t="str">
            <v>1010</v>
          </cell>
          <cell r="BI251">
            <v>1339</v>
          </cell>
          <cell r="BJ251" t="str">
            <v>12</v>
          </cell>
          <cell r="BK251">
            <v>26</v>
          </cell>
          <cell r="BL251">
            <v>262.86</v>
          </cell>
          <cell r="BM251" t="str">
            <v>NÍVEL 4</v>
          </cell>
          <cell r="BN251" t="str">
            <v>01</v>
          </cell>
          <cell r="BO251" t="str">
            <v>06</v>
          </cell>
          <cell r="BP251" t="str">
            <v>20030110</v>
          </cell>
          <cell r="BQ251" t="str">
            <v>22</v>
          </cell>
          <cell r="BR251" t="str">
            <v>ACELERACAO DE CARREIRA</v>
          </cell>
          <cell r="BS251" t="str">
            <v>20050101</v>
          </cell>
          <cell r="BT251" t="str">
            <v>20031001</v>
          </cell>
          <cell r="BW251">
            <v>0</v>
          </cell>
          <cell r="BX251">
            <v>0</v>
          </cell>
          <cell r="BY251">
            <v>0</v>
          </cell>
          <cell r="BZ251">
            <v>0</v>
          </cell>
          <cell r="CA251">
            <v>0</v>
          </cell>
          <cell r="CC251">
            <v>0</v>
          </cell>
          <cell r="CG251">
            <v>0</v>
          </cell>
          <cell r="CK251">
            <v>0</v>
          </cell>
          <cell r="CO251">
            <v>0</v>
          </cell>
          <cell r="CT251">
            <v>0</v>
          </cell>
          <cell r="CU251">
            <v>0</v>
          </cell>
          <cell r="CV251">
            <v>0</v>
          </cell>
          <cell r="CW251">
            <v>0</v>
          </cell>
          <cell r="CX251">
            <v>0</v>
          </cell>
          <cell r="CZ251">
            <v>0</v>
          </cell>
          <cell r="DC251">
            <v>0</v>
          </cell>
          <cell r="DF251">
            <v>0</v>
          </cell>
          <cell r="DI251">
            <v>0</v>
          </cell>
          <cell r="DK251">
            <v>0</v>
          </cell>
          <cell r="DL251">
            <v>0</v>
          </cell>
          <cell r="DN251" t="str">
            <v>21D11</v>
          </cell>
          <cell r="DO251" t="str">
            <v>Flex.T.Int."Escrit"</v>
          </cell>
          <cell r="DP251">
            <v>2</v>
          </cell>
          <cell r="DQ251">
            <v>100</v>
          </cell>
          <cell r="DR251" t="str">
            <v>CR01</v>
          </cell>
          <cell r="DT251" t="str">
            <v>00180000</v>
          </cell>
          <cell r="DU251" t="str">
            <v>BANCO TOTTA &amp; ACORES, SA</v>
          </cell>
        </row>
        <row r="252">
          <cell r="A252" t="str">
            <v>259365</v>
          </cell>
          <cell r="B252" t="str">
            <v>Helder Antonio Ferreira Oliveira</v>
          </cell>
          <cell r="C252" t="str">
            <v>1973</v>
          </cell>
          <cell r="D252">
            <v>32</v>
          </cell>
          <cell r="E252">
            <v>32</v>
          </cell>
          <cell r="F252" t="str">
            <v>19520602</v>
          </cell>
          <cell r="G252" t="str">
            <v>53</v>
          </cell>
          <cell r="H252" t="str">
            <v>1</v>
          </cell>
          <cell r="I252" t="str">
            <v>Casado</v>
          </cell>
          <cell r="J252" t="str">
            <v>masculino</v>
          </cell>
          <cell r="K252">
            <v>2</v>
          </cell>
          <cell r="L252" t="str">
            <v>Lg Bombeiros, Bl A - 1 Esq</v>
          </cell>
          <cell r="M252" t="str">
            <v>3780-000</v>
          </cell>
          <cell r="N252" t="str">
            <v>ANADIA</v>
          </cell>
          <cell r="O252" t="str">
            <v>00122141</v>
          </cell>
          <cell r="P252" t="str">
            <v>CICLO PREPARATORIO ELEMENTAR</v>
          </cell>
          <cell r="R252" t="str">
            <v>2868039</v>
          </cell>
          <cell r="S252" t="str">
            <v>19951222</v>
          </cell>
          <cell r="T252" t="str">
            <v>AVEIRO</v>
          </cell>
          <cell r="U252" t="str">
            <v>9803</v>
          </cell>
          <cell r="V252" t="str">
            <v>S.NAC IND ENERGIA-SINDEL</v>
          </cell>
          <cell r="W252" t="str">
            <v>107604183</v>
          </cell>
          <cell r="X252" t="str">
            <v>0035</v>
          </cell>
          <cell r="Y252" t="str">
            <v>0.0</v>
          </cell>
          <cell r="Z252">
            <v>2</v>
          </cell>
          <cell r="AA252" t="str">
            <v>00</v>
          </cell>
          <cell r="AC252" t="str">
            <v>X</v>
          </cell>
          <cell r="AD252" t="str">
            <v>100</v>
          </cell>
          <cell r="AE252" t="str">
            <v>11161308246</v>
          </cell>
          <cell r="AF252" t="str">
            <v>02</v>
          </cell>
          <cell r="AG252" t="str">
            <v>19730420</v>
          </cell>
          <cell r="AH252" t="str">
            <v>DT.Adm.Corr.Antiguid</v>
          </cell>
          <cell r="AI252" t="str">
            <v>1</v>
          </cell>
          <cell r="AJ252" t="str">
            <v>ACTIVOS</v>
          </cell>
          <cell r="AK252" t="str">
            <v>AA</v>
          </cell>
          <cell r="AL252" t="str">
            <v>ACTIVO TEMP.INTEIRO</v>
          </cell>
          <cell r="AM252" t="str">
            <v>J200</v>
          </cell>
          <cell r="AN252" t="str">
            <v>EDPOutsourcingComercial-Ce</v>
          </cell>
          <cell r="AO252" t="str">
            <v>J210</v>
          </cell>
          <cell r="AP252" t="str">
            <v>EDPOC-CBR-Urb D</v>
          </cell>
          <cell r="AQ252" t="str">
            <v>40176946</v>
          </cell>
          <cell r="AR252" t="str">
            <v>70000022</v>
          </cell>
          <cell r="AS252" t="str">
            <v>014.</v>
          </cell>
          <cell r="AT252" t="str">
            <v>TECNICO COMERCIAL</v>
          </cell>
          <cell r="AU252" t="str">
            <v>1</v>
          </cell>
          <cell r="AV252" t="str">
            <v>00040436</v>
          </cell>
          <cell r="AW252" t="str">
            <v>J20504000820</v>
          </cell>
          <cell r="AX252" t="str">
            <v>OCB2C-AC-GA ATEND ANALISE FACT CONT</v>
          </cell>
          <cell r="AY252" t="str">
            <v>68907101</v>
          </cell>
          <cell r="AZ252" t="str">
            <v>B2C - Centro</v>
          </cell>
          <cell r="BA252" t="str">
            <v>6890</v>
          </cell>
          <cell r="BB252" t="str">
            <v>EDP Outsourcing Comercial</v>
          </cell>
          <cell r="BC252" t="str">
            <v>6890</v>
          </cell>
          <cell r="BD252" t="str">
            <v>6890</v>
          </cell>
          <cell r="BE252" t="str">
            <v>2800</v>
          </cell>
          <cell r="BF252" t="str">
            <v>6890</v>
          </cell>
          <cell r="BG252" t="str">
            <v>EDP Outsourcing Comercial,SA</v>
          </cell>
          <cell r="BH252" t="str">
            <v>1010</v>
          </cell>
          <cell r="BI252">
            <v>1432</v>
          </cell>
          <cell r="BJ252" t="str">
            <v>13</v>
          </cell>
          <cell r="BK252">
            <v>32</v>
          </cell>
          <cell r="BL252">
            <v>323.52</v>
          </cell>
          <cell r="BM252" t="str">
            <v>NÍVEL 4</v>
          </cell>
          <cell r="BN252" t="str">
            <v>01</v>
          </cell>
          <cell r="BO252" t="str">
            <v>07</v>
          </cell>
          <cell r="BP252" t="str">
            <v>20040101</v>
          </cell>
          <cell r="BQ252" t="str">
            <v>21</v>
          </cell>
          <cell r="BR252" t="str">
            <v>EVOLUCAO AUTOMATICA</v>
          </cell>
          <cell r="BS252" t="str">
            <v>20050101</v>
          </cell>
          <cell r="BW252">
            <v>0</v>
          </cell>
          <cell r="BX252">
            <v>0</v>
          </cell>
          <cell r="BY252">
            <v>0</v>
          </cell>
          <cell r="BZ252">
            <v>0</v>
          </cell>
          <cell r="CA252">
            <v>0</v>
          </cell>
          <cell r="CC252">
            <v>0</v>
          </cell>
          <cell r="CG252">
            <v>0</v>
          </cell>
          <cell r="CK252">
            <v>0</v>
          </cell>
          <cell r="CO252">
            <v>0</v>
          </cell>
          <cell r="CT252">
            <v>0</v>
          </cell>
          <cell r="CU252">
            <v>0</v>
          </cell>
          <cell r="CV252">
            <v>0</v>
          </cell>
          <cell r="CW252">
            <v>0</v>
          </cell>
          <cell r="CX252">
            <v>0</v>
          </cell>
          <cell r="CZ252">
            <v>0</v>
          </cell>
          <cell r="DC252">
            <v>0</v>
          </cell>
          <cell r="DF252">
            <v>0</v>
          </cell>
          <cell r="DI252">
            <v>0</v>
          </cell>
          <cell r="DK252">
            <v>0</v>
          </cell>
          <cell r="DL252">
            <v>0</v>
          </cell>
          <cell r="DN252" t="str">
            <v>21D11</v>
          </cell>
          <cell r="DO252" t="str">
            <v>Flex.T.Int."Escrit"</v>
          </cell>
          <cell r="DP252">
            <v>2</v>
          </cell>
          <cell r="DQ252">
            <v>100</v>
          </cell>
          <cell r="DR252" t="str">
            <v>CR01</v>
          </cell>
          <cell r="DT252" t="str">
            <v>00350093</v>
          </cell>
          <cell r="DU252" t="str">
            <v>CAIXA GERAL DE DEPOSITOS, SA</v>
          </cell>
        </row>
        <row r="253">
          <cell r="A253" t="str">
            <v>263400</v>
          </cell>
          <cell r="B253" t="str">
            <v>João Alberto Machado Patricio</v>
          </cell>
          <cell r="C253" t="str">
            <v>1984</v>
          </cell>
          <cell r="D253">
            <v>21</v>
          </cell>
          <cell r="E253">
            <v>21</v>
          </cell>
          <cell r="F253" t="str">
            <v>19540124</v>
          </cell>
          <cell r="G253" t="str">
            <v>51</v>
          </cell>
          <cell r="H253" t="str">
            <v>0</v>
          </cell>
          <cell r="I253" t="str">
            <v>Solt.</v>
          </cell>
          <cell r="J253" t="str">
            <v>masculino</v>
          </cell>
          <cell r="K253">
            <v>0</v>
          </cell>
          <cell r="L253" t="str">
            <v>Travessa Montarroio 45-C 1º</v>
          </cell>
          <cell r="M253" t="str">
            <v>3000-289</v>
          </cell>
          <cell r="N253" t="str">
            <v>COIMBRA</v>
          </cell>
          <cell r="O253" t="str">
            <v>00241131</v>
          </cell>
          <cell r="P253" t="str">
            <v>CURSO COMPLEMENTAR DOS LICEUS</v>
          </cell>
          <cell r="R253" t="str">
            <v>4596180</v>
          </cell>
          <cell r="S253" t="str">
            <v>19930309</v>
          </cell>
          <cell r="T253" t="str">
            <v>COIMBRA</v>
          </cell>
          <cell r="W253" t="str">
            <v>145092712</v>
          </cell>
          <cell r="X253" t="str">
            <v>0728</v>
          </cell>
          <cell r="Y253" t="str">
            <v>0.0</v>
          </cell>
          <cell r="Z253">
            <v>0</v>
          </cell>
          <cell r="AA253" t="str">
            <v>00</v>
          </cell>
          <cell r="AD253" t="str">
            <v>100</v>
          </cell>
          <cell r="AE253" t="str">
            <v>11218333245</v>
          </cell>
          <cell r="AF253" t="str">
            <v>02</v>
          </cell>
          <cell r="AG253" t="str">
            <v>19840116</v>
          </cell>
          <cell r="AH253" t="str">
            <v>DT.Adm.Corr.Antiguid</v>
          </cell>
          <cell r="AI253" t="str">
            <v>1</v>
          </cell>
          <cell r="AJ253" t="str">
            <v>ACTIVOS</v>
          </cell>
          <cell r="AK253" t="str">
            <v>AA</v>
          </cell>
          <cell r="AL253" t="str">
            <v>ACTIVO TEMP.INTEIRO</v>
          </cell>
          <cell r="AM253" t="str">
            <v>J200</v>
          </cell>
          <cell r="AN253" t="str">
            <v>EDPOutsourcingComercial-Ce</v>
          </cell>
          <cell r="AO253" t="str">
            <v>J210</v>
          </cell>
          <cell r="AP253" t="str">
            <v>EDPOC-CBR-Urb D</v>
          </cell>
          <cell r="AQ253" t="str">
            <v>40176948</v>
          </cell>
          <cell r="AR253" t="str">
            <v>70000022</v>
          </cell>
          <cell r="AS253" t="str">
            <v>014.</v>
          </cell>
          <cell r="AT253" t="str">
            <v>TECNICO COMERCIAL</v>
          </cell>
          <cell r="AU253" t="str">
            <v>1</v>
          </cell>
          <cell r="AV253" t="str">
            <v>00040436</v>
          </cell>
          <cell r="AW253" t="str">
            <v>J20504000820</v>
          </cell>
          <cell r="AX253" t="str">
            <v>OCB2C-AC-GA ATEND ANALISE FACT CONT</v>
          </cell>
          <cell r="AY253" t="str">
            <v>68907101</v>
          </cell>
          <cell r="AZ253" t="str">
            <v>B2C - Centro</v>
          </cell>
          <cell r="BA253" t="str">
            <v>6890</v>
          </cell>
          <cell r="BB253" t="str">
            <v>EDP Outsourcing Comercial</v>
          </cell>
          <cell r="BC253" t="str">
            <v>6890</v>
          </cell>
          <cell r="BD253" t="str">
            <v>6890</v>
          </cell>
          <cell r="BE253" t="str">
            <v>2800</v>
          </cell>
          <cell r="BF253" t="str">
            <v>6890</v>
          </cell>
          <cell r="BG253" t="str">
            <v>EDP Outsourcing Comercial,SA</v>
          </cell>
          <cell r="BH253" t="str">
            <v>1010</v>
          </cell>
          <cell r="BI253">
            <v>1520</v>
          </cell>
          <cell r="BJ253" t="str">
            <v>14</v>
          </cell>
          <cell r="BK253">
            <v>21</v>
          </cell>
          <cell r="BL253">
            <v>212.31</v>
          </cell>
          <cell r="BM253" t="str">
            <v>NÍVEL 4</v>
          </cell>
          <cell r="BN253" t="str">
            <v>01</v>
          </cell>
          <cell r="BO253" t="str">
            <v>08</v>
          </cell>
          <cell r="BP253" t="str">
            <v>20040101</v>
          </cell>
          <cell r="BQ253" t="str">
            <v>21</v>
          </cell>
          <cell r="BR253" t="str">
            <v>EVOLUCAO AUTOMATICA</v>
          </cell>
          <cell r="BS253" t="str">
            <v>20050101</v>
          </cell>
          <cell r="BW253">
            <v>0</v>
          </cell>
          <cell r="BX253">
            <v>0</v>
          </cell>
          <cell r="BY253">
            <v>0</v>
          </cell>
          <cell r="BZ253">
            <v>0</v>
          </cell>
          <cell r="CA253">
            <v>0</v>
          </cell>
          <cell r="CC253">
            <v>0</v>
          </cell>
          <cell r="CG253">
            <v>0</v>
          </cell>
          <cell r="CK253">
            <v>0</v>
          </cell>
          <cell r="CO253">
            <v>0</v>
          </cell>
          <cell r="CT253">
            <v>0</v>
          </cell>
          <cell r="CU253">
            <v>0</v>
          </cell>
          <cell r="CV253">
            <v>0</v>
          </cell>
          <cell r="CW253">
            <v>0</v>
          </cell>
          <cell r="CX253">
            <v>0</v>
          </cell>
          <cell r="CZ253">
            <v>0</v>
          </cell>
          <cell r="DC253">
            <v>0</v>
          </cell>
          <cell r="DF253">
            <v>0</v>
          </cell>
          <cell r="DI253">
            <v>0</v>
          </cell>
          <cell r="DK253">
            <v>0</v>
          </cell>
          <cell r="DL253">
            <v>0</v>
          </cell>
          <cell r="DN253" t="str">
            <v>21D11</v>
          </cell>
          <cell r="DO253" t="str">
            <v>Flex.T.Int."Escrit"</v>
          </cell>
          <cell r="DP253">
            <v>2</v>
          </cell>
          <cell r="DQ253">
            <v>100</v>
          </cell>
          <cell r="DR253" t="str">
            <v>CR01</v>
          </cell>
          <cell r="DT253" t="str">
            <v>00330000</v>
          </cell>
          <cell r="DU253" t="str">
            <v>BANCO COMERCIAL PORTUGUES, SA</v>
          </cell>
        </row>
        <row r="254">
          <cell r="A254" t="str">
            <v>124753</v>
          </cell>
          <cell r="B254" t="str">
            <v>Antonio Jose Raposo Simões</v>
          </cell>
          <cell r="C254" t="str">
            <v>1969</v>
          </cell>
          <cell r="D254">
            <v>36</v>
          </cell>
          <cell r="E254">
            <v>36</v>
          </cell>
          <cell r="F254" t="str">
            <v>19510730</v>
          </cell>
          <cell r="G254" t="str">
            <v>53</v>
          </cell>
          <cell r="H254" t="str">
            <v>1</v>
          </cell>
          <cell r="I254" t="str">
            <v>Casado</v>
          </cell>
          <cell r="J254" t="str">
            <v>masculino</v>
          </cell>
          <cell r="K254">
            <v>2</v>
          </cell>
          <cell r="L254" t="str">
            <v>Urb Alto Sto.Antonio,Lt-17</v>
          </cell>
          <cell r="M254" t="str">
            <v>3050-456</v>
          </cell>
          <cell r="N254" t="str">
            <v>PAMPILHOSA</v>
          </cell>
          <cell r="O254" t="str">
            <v>00242092</v>
          </cell>
          <cell r="P254" t="str">
            <v>C.COMPLEMENTAR ELECTROTECNIA</v>
          </cell>
          <cell r="R254" t="str">
            <v>2451571</v>
          </cell>
          <cell r="S254" t="str">
            <v>19950706</v>
          </cell>
          <cell r="T254" t="str">
            <v>COIMBRA</v>
          </cell>
          <cell r="U254" t="str">
            <v>9803</v>
          </cell>
          <cell r="V254" t="str">
            <v>S.NAC IND ENERGIA-SINDEL</v>
          </cell>
          <cell r="W254" t="str">
            <v>152154990</v>
          </cell>
          <cell r="X254" t="str">
            <v>0116</v>
          </cell>
          <cell r="Y254" t="str">
            <v>0.0</v>
          </cell>
          <cell r="Z254">
            <v>2</v>
          </cell>
          <cell r="AA254" t="str">
            <v>00</v>
          </cell>
          <cell r="AC254" t="str">
            <v>X</v>
          </cell>
          <cell r="AD254" t="str">
            <v>100</v>
          </cell>
          <cell r="AE254" t="str">
            <v>11100625540</v>
          </cell>
          <cell r="AF254" t="str">
            <v>02</v>
          </cell>
          <cell r="AG254" t="str">
            <v>19690929</v>
          </cell>
          <cell r="AH254" t="str">
            <v>DT.Adm.Corr.Antiguid</v>
          </cell>
          <cell r="AI254" t="str">
            <v>1</v>
          </cell>
          <cell r="AJ254" t="str">
            <v>ACTIVOS</v>
          </cell>
          <cell r="AK254" t="str">
            <v>AA</v>
          </cell>
          <cell r="AL254" t="str">
            <v>ACTIVO TEMP.INTEIRO</v>
          </cell>
          <cell r="AM254" t="str">
            <v>J200</v>
          </cell>
          <cell r="AN254" t="str">
            <v>EDPOutsourcingComercial-Ce</v>
          </cell>
          <cell r="AO254" t="str">
            <v>J210</v>
          </cell>
          <cell r="AP254" t="str">
            <v>EDPOC-CBR-Urb D</v>
          </cell>
          <cell r="AQ254" t="str">
            <v>40176940</v>
          </cell>
          <cell r="AR254" t="str">
            <v>70000078</v>
          </cell>
          <cell r="AS254" t="str">
            <v>033.</v>
          </cell>
          <cell r="AT254" t="str">
            <v>TECNICO PRINCIPAL DE GESTAO</v>
          </cell>
          <cell r="AU254" t="str">
            <v>0</v>
          </cell>
          <cell r="AV254" t="str">
            <v>00040436</v>
          </cell>
          <cell r="AW254" t="str">
            <v>J20504000820</v>
          </cell>
          <cell r="AX254" t="str">
            <v>OCB2C-AC-GA ATEND ANALISE FACT CONT</v>
          </cell>
          <cell r="AY254" t="str">
            <v>68907101</v>
          </cell>
          <cell r="AZ254" t="str">
            <v>B2C - Centro</v>
          </cell>
          <cell r="BA254" t="str">
            <v>6890</v>
          </cell>
          <cell r="BB254" t="str">
            <v>EDP Outsourcing Comercial</v>
          </cell>
          <cell r="BC254" t="str">
            <v>6890</v>
          </cell>
          <cell r="BD254" t="str">
            <v>6890</v>
          </cell>
          <cell r="BE254" t="str">
            <v>2800</v>
          </cell>
          <cell r="BF254" t="str">
            <v>6890</v>
          </cell>
          <cell r="BG254" t="str">
            <v>EDP Outsourcing Comercial,SA</v>
          </cell>
          <cell r="BH254" t="str">
            <v>1010</v>
          </cell>
          <cell r="BI254">
            <v>1707</v>
          </cell>
          <cell r="BJ254" t="str">
            <v>16</v>
          </cell>
          <cell r="BK254">
            <v>36</v>
          </cell>
          <cell r="BL254">
            <v>363.96</v>
          </cell>
          <cell r="BM254" t="str">
            <v>NÍVEL 3</v>
          </cell>
          <cell r="BN254" t="str">
            <v>01</v>
          </cell>
          <cell r="BO254" t="str">
            <v>07</v>
          </cell>
          <cell r="BP254" t="str">
            <v>20030110</v>
          </cell>
          <cell r="BQ254" t="str">
            <v>33</v>
          </cell>
          <cell r="BR254" t="str">
            <v>NOMEACAO</v>
          </cell>
          <cell r="BS254" t="str">
            <v>20050101</v>
          </cell>
          <cell r="BW254">
            <v>0</v>
          </cell>
          <cell r="BX254">
            <v>0</v>
          </cell>
          <cell r="BY254">
            <v>0</v>
          </cell>
          <cell r="BZ254">
            <v>0</v>
          </cell>
          <cell r="CA254">
            <v>0</v>
          </cell>
          <cell r="CC254">
            <v>0</v>
          </cell>
          <cell r="CG254">
            <v>0</v>
          </cell>
          <cell r="CK254">
            <v>0</v>
          </cell>
          <cell r="CO254">
            <v>0</v>
          </cell>
          <cell r="CT254">
            <v>0</v>
          </cell>
          <cell r="CU254">
            <v>0</v>
          </cell>
          <cell r="CV254">
            <v>0</v>
          </cell>
          <cell r="CW254">
            <v>0</v>
          </cell>
          <cell r="CX254">
            <v>0</v>
          </cell>
          <cell r="CZ254">
            <v>0</v>
          </cell>
          <cell r="DC254">
            <v>0</v>
          </cell>
          <cell r="DF254">
            <v>0</v>
          </cell>
          <cell r="DI254">
            <v>0</v>
          </cell>
          <cell r="DK254">
            <v>0</v>
          </cell>
          <cell r="DL254">
            <v>0</v>
          </cell>
          <cell r="DN254" t="str">
            <v>21D11</v>
          </cell>
          <cell r="DO254" t="str">
            <v>Flex.T.Int."Escrit"</v>
          </cell>
          <cell r="DP254">
            <v>2</v>
          </cell>
          <cell r="DQ254">
            <v>100</v>
          </cell>
          <cell r="DR254" t="str">
            <v>CR01</v>
          </cell>
          <cell r="DT254" t="str">
            <v>00360033</v>
          </cell>
          <cell r="DU254" t="str">
            <v>CAIXA ECONOMICA MONTEPIO GERAL</v>
          </cell>
        </row>
        <row r="255">
          <cell r="A255" t="str">
            <v>297046</v>
          </cell>
          <cell r="B255" t="str">
            <v>Maria Olinda Barata Salgueiro</v>
          </cell>
          <cell r="C255" t="str">
            <v>1983</v>
          </cell>
          <cell r="D255">
            <v>22</v>
          </cell>
          <cell r="E255">
            <v>22</v>
          </cell>
          <cell r="F255" t="str">
            <v>19630114</v>
          </cell>
          <cell r="G255" t="str">
            <v>42</v>
          </cell>
          <cell r="H255" t="str">
            <v>4</v>
          </cell>
          <cell r="I255" t="str">
            <v>Divorc</v>
          </cell>
          <cell r="J255" t="str">
            <v>feminino</v>
          </cell>
          <cell r="K255">
            <v>1</v>
          </cell>
          <cell r="L255" t="str">
            <v>Av D.Manuel  I , Lt 6 - 2 Dt</v>
          </cell>
          <cell r="M255" t="str">
            <v>3200-228</v>
          </cell>
          <cell r="N255" t="str">
            <v>LOUSÃ</v>
          </cell>
          <cell r="O255" t="str">
            <v>00233021</v>
          </cell>
          <cell r="P255" t="str">
            <v>C.GERAL UNIFICADO(9 ANO ESCOL)</v>
          </cell>
          <cell r="R255" t="str">
            <v>4483624</v>
          </cell>
          <cell r="S255" t="str">
            <v>19960917</v>
          </cell>
          <cell r="T255" t="str">
            <v>COIMBRA</v>
          </cell>
          <cell r="U255" t="str">
            <v>9803</v>
          </cell>
          <cell r="V255" t="str">
            <v>S.NAC IND ENERGIA-SINDEL</v>
          </cell>
          <cell r="W255" t="str">
            <v>157595048</v>
          </cell>
          <cell r="X255" t="str">
            <v>0760</v>
          </cell>
          <cell r="Y255" t="str">
            <v>0.0</v>
          </cell>
          <cell r="Z255">
            <v>1</v>
          </cell>
          <cell r="AA255" t="str">
            <v>00</v>
          </cell>
          <cell r="AD255" t="str">
            <v>100</v>
          </cell>
          <cell r="AE255" t="str">
            <v>11102555829</v>
          </cell>
          <cell r="AF255" t="str">
            <v>02</v>
          </cell>
          <cell r="AG255" t="str">
            <v>19830403</v>
          </cell>
          <cell r="AH255" t="str">
            <v>DT.Adm.Corr.Antiguid</v>
          </cell>
          <cell r="AI255" t="str">
            <v>1</v>
          </cell>
          <cell r="AJ255" t="str">
            <v>ACTIVOS</v>
          </cell>
          <cell r="AK255" t="str">
            <v>AA</v>
          </cell>
          <cell r="AL255" t="str">
            <v>ACTIVO TEMP.INTEIRO</v>
          </cell>
          <cell r="AM255" t="str">
            <v>J200</v>
          </cell>
          <cell r="AN255" t="str">
            <v>EDPOutsourcingComercial-Ce</v>
          </cell>
          <cell r="AO255" t="str">
            <v>J210</v>
          </cell>
          <cell r="AP255" t="str">
            <v>EDPOC-CBR-Urb D</v>
          </cell>
          <cell r="AQ255" t="str">
            <v>40176950</v>
          </cell>
          <cell r="AR255" t="str">
            <v>70000022</v>
          </cell>
          <cell r="AS255" t="str">
            <v>014.</v>
          </cell>
          <cell r="AT255" t="str">
            <v>TECNICO COMERCIAL</v>
          </cell>
          <cell r="AU255" t="str">
            <v>1</v>
          </cell>
          <cell r="AV255" t="str">
            <v>00040436</v>
          </cell>
          <cell r="AW255" t="str">
            <v>J20504000820</v>
          </cell>
          <cell r="AX255" t="str">
            <v>OCB2C-AC-GA ATEND ANALISE FACT CONT</v>
          </cell>
          <cell r="AY255" t="str">
            <v>68907101</v>
          </cell>
          <cell r="AZ255" t="str">
            <v>B2C - Centro</v>
          </cell>
          <cell r="BA255" t="str">
            <v>6890</v>
          </cell>
          <cell r="BB255" t="str">
            <v>EDP Outsourcing Comercial</v>
          </cell>
          <cell r="BC255" t="str">
            <v>6890</v>
          </cell>
          <cell r="BD255" t="str">
            <v>6890</v>
          </cell>
          <cell r="BE255" t="str">
            <v>2800</v>
          </cell>
          <cell r="BF255" t="str">
            <v>6890</v>
          </cell>
          <cell r="BG255" t="str">
            <v>EDP Outsourcing Comercial,SA</v>
          </cell>
          <cell r="BH255" t="str">
            <v>1010</v>
          </cell>
          <cell r="BI255">
            <v>1247</v>
          </cell>
          <cell r="BJ255" t="str">
            <v>11</v>
          </cell>
          <cell r="BK255">
            <v>22</v>
          </cell>
          <cell r="BL255">
            <v>222.42</v>
          </cell>
          <cell r="BM255" t="str">
            <v>NÍVEL 4</v>
          </cell>
          <cell r="BN255" t="str">
            <v>02</v>
          </cell>
          <cell r="BO255" t="str">
            <v>05</v>
          </cell>
          <cell r="BP255" t="str">
            <v>20030101</v>
          </cell>
          <cell r="BQ255" t="str">
            <v>21</v>
          </cell>
          <cell r="BR255" t="str">
            <v>EVOLUCAO AUTOMATICA</v>
          </cell>
          <cell r="BS255" t="str">
            <v>20050101</v>
          </cell>
          <cell r="BW255">
            <v>0</v>
          </cell>
          <cell r="BX255">
            <v>0</v>
          </cell>
          <cell r="BY255">
            <v>0</v>
          </cell>
          <cell r="BZ255">
            <v>0</v>
          </cell>
          <cell r="CA255">
            <v>0</v>
          </cell>
          <cell r="CC255">
            <v>0</v>
          </cell>
          <cell r="CG255">
            <v>0</v>
          </cell>
          <cell r="CK255">
            <v>0</v>
          </cell>
          <cell r="CO255">
            <v>0</v>
          </cell>
          <cell r="CT255">
            <v>0</v>
          </cell>
          <cell r="CU255">
            <v>0</v>
          </cell>
          <cell r="CV255">
            <v>0</v>
          </cell>
          <cell r="CW255">
            <v>0</v>
          </cell>
          <cell r="CX255">
            <v>0</v>
          </cell>
          <cell r="CZ255">
            <v>0</v>
          </cell>
          <cell r="DC255">
            <v>0</v>
          </cell>
          <cell r="DF255">
            <v>0</v>
          </cell>
          <cell r="DI255">
            <v>0</v>
          </cell>
          <cell r="DK255">
            <v>0</v>
          </cell>
          <cell r="DL255">
            <v>0</v>
          </cell>
          <cell r="DN255" t="str">
            <v>21D11</v>
          </cell>
          <cell r="DO255" t="str">
            <v>Flex.T.Int."Escrit"</v>
          </cell>
          <cell r="DP255">
            <v>2</v>
          </cell>
          <cell r="DQ255">
            <v>100</v>
          </cell>
          <cell r="DR255" t="str">
            <v>CR01</v>
          </cell>
          <cell r="DT255" t="str">
            <v>00350408</v>
          </cell>
          <cell r="DU255" t="str">
            <v>CAIXA GERAL DE DEPOSITOS, SA</v>
          </cell>
        </row>
        <row r="256">
          <cell r="A256" t="str">
            <v>259446</v>
          </cell>
          <cell r="B256" t="str">
            <v>Jose Antonio Almeida Santos</v>
          </cell>
          <cell r="C256" t="str">
            <v>1978</v>
          </cell>
          <cell r="D256">
            <v>27</v>
          </cell>
          <cell r="E256">
            <v>27</v>
          </cell>
          <cell r="F256" t="str">
            <v>19630320</v>
          </cell>
          <cell r="G256" t="str">
            <v>42</v>
          </cell>
          <cell r="H256" t="str">
            <v>0</v>
          </cell>
          <cell r="I256" t="str">
            <v>Solt.</v>
          </cell>
          <cell r="J256" t="str">
            <v>masculino</v>
          </cell>
          <cell r="K256">
            <v>0</v>
          </cell>
          <cell r="L256" t="str">
            <v>Lg da Feira</v>
          </cell>
          <cell r="M256" t="str">
            <v>3780-476</v>
          </cell>
          <cell r="N256" t="str">
            <v>MOITA AND</v>
          </cell>
          <cell r="O256" t="str">
            <v>00232213</v>
          </cell>
          <cell r="P256" t="str">
            <v>C.GERAL ADMINISTRACAO COMERCIO</v>
          </cell>
          <cell r="R256" t="str">
            <v>6569164</v>
          </cell>
          <cell r="S256" t="str">
            <v>20020502</v>
          </cell>
          <cell r="T256" t="str">
            <v>LISBOA</v>
          </cell>
          <cell r="U256" t="str">
            <v>9803</v>
          </cell>
          <cell r="V256" t="str">
            <v>S.NAC IND ENERGIA-SINDEL</v>
          </cell>
          <cell r="W256" t="str">
            <v>172604346</v>
          </cell>
          <cell r="X256" t="str">
            <v>0035</v>
          </cell>
          <cell r="Y256" t="str">
            <v>0.0</v>
          </cell>
          <cell r="Z256">
            <v>0</v>
          </cell>
          <cell r="AA256" t="str">
            <v>00</v>
          </cell>
          <cell r="AD256" t="str">
            <v>100</v>
          </cell>
          <cell r="AE256" t="str">
            <v>11102574595</v>
          </cell>
          <cell r="AF256" t="str">
            <v>02</v>
          </cell>
          <cell r="AG256" t="str">
            <v>19780109</v>
          </cell>
          <cell r="AH256" t="str">
            <v>DT.Adm.Corr.Antiguid</v>
          </cell>
          <cell r="AI256" t="str">
            <v>1</v>
          </cell>
          <cell r="AJ256" t="str">
            <v>ACTIVOS</v>
          </cell>
          <cell r="AK256" t="str">
            <v>AA</v>
          </cell>
          <cell r="AL256" t="str">
            <v>ACTIVO TEMP.INTEIRO</v>
          </cell>
          <cell r="AM256" t="str">
            <v>J200</v>
          </cell>
          <cell r="AN256" t="str">
            <v>EDPOutsourcingComercial-Ce</v>
          </cell>
          <cell r="AO256" t="str">
            <v>J210</v>
          </cell>
          <cell r="AP256" t="str">
            <v>EDPOC-CBR-Urb D</v>
          </cell>
          <cell r="AQ256" t="str">
            <v>40176947</v>
          </cell>
          <cell r="AR256" t="str">
            <v>70000022</v>
          </cell>
          <cell r="AS256" t="str">
            <v>014.</v>
          </cell>
          <cell r="AT256" t="str">
            <v>TECNICO COMERCIAL</v>
          </cell>
          <cell r="AU256" t="str">
            <v>1</v>
          </cell>
          <cell r="AV256" t="str">
            <v>00040436</v>
          </cell>
          <cell r="AW256" t="str">
            <v>J20504000820</v>
          </cell>
          <cell r="AX256" t="str">
            <v>OCB2C-AC-GA ATEND ANALISE FACT CONT</v>
          </cell>
          <cell r="AY256" t="str">
            <v>68907101</v>
          </cell>
          <cell r="AZ256" t="str">
            <v>B2C - Centro</v>
          </cell>
          <cell r="BA256" t="str">
            <v>6890</v>
          </cell>
          <cell r="BB256" t="str">
            <v>EDP Outsourcing Comercial</v>
          </cell>
          <cell r="BC256" t="str">
            <v>6890</v>
          </cell>
          <cell r="BD256" t="str">
            <v>6890</v>
          </cell>
          <cell r="BE256" t="str">
            <v>2800</v>
          </cell>
          <cell r="BF256" t="str">
            <v>6890</v>
          </cell>
          <cell r="BG256" t="str">
            <v>EDP Outsourcing Comercial,SA</v>
          </cell>
          <cell r="BH256" t="str">
            <v>1010</v>
          </cell>
          <cell r="BI256">
            <v>1339</v>
          </cell>
          <cell r="BJ256" t="str">
            <v>12</v>
          </cell>
          <cell r="BK256">
            <v>27</v>
          </cell>
          <cell r="BL256">
            <v>272.97000000000003</v>
          </cell>
          <cell r="BM256" t="str">
            <v>NÍVEL 4</v>
          </cell>
          <cell r="BN256" t="str">
            <v>01</v>
          </cell>
          <cell r="BO256" t="str">
            <v>06</v>
          </cell>
          <cell r="BP256" t="str">
            <v>20040101</v>
          </cell>
          <cell r="BQ256" t="str">
            <v>21</v>
          </cell>
          <cell r="BR256" t="str">
            <v>EVOLUCAO AUTOMATICA</v>
          </cell>
          <cell r="BS256" t="str">
            <v>20050101</v>
          </cell>
          <cell r="BW256">
            <v>0</v>
          </cell>
          <cell r="BX256">
            <v>0</v>
          </cell>
          <cell r="BY256">
            <v>0</v>
          </cell>
          <cell r="BZ256">
            <v>0</v>
          </cell>
          <cell r="CA256">
            <v>0</v>
          </cell>
          <cell r="CC256">
            <v>0</v>
          </cell>
          <cell r="CG256">
            <v>0</v>
          </cell>
          <cell r="CK256">
            <v>0</v>
          </cell>
          <cell r="CO256">
            <v>0</v>
          </cell>
          <cell r="CT256">
            <v>0</v>
          </cell>
          <cell r="CU256">
            <v>0</v>
          </cell>
          <cell r="CV256">
            <v>0</v>
          </cell>
          <cell r="CW256">
            <v>0</v>
          </cell>
          <cell r="CX256">
            <v>0</v>
          </cell>
          <cell r="CZ256">
            <v>0</v>
          </cell>
          <cell r="DC256">
            <v>0</v>
          </cell>
          <cell r="DF256">
            <v>0</v>
          </cell>
          <cell r="DI256">
            <v>0</v>
          </cell>
          <cell r="DK256">
            <v>0</v>
          </cell>
          <cell r="DL256">
            <v>0</v>
          </cell>
          <cell r="DN256" t="str">
            <v>21D11</v>
          </cell>
          <cell r="DO256" t="str">
            <v>Flex.T.Int."Escrit"</v>
          </cell>
          <cell r="DP256">
            <v>2</v>
          </cell>
          <cell r="DQ256">
            <v>100</v>
          </cell>
          <cell r="DR256" t="str">
            <v>CR01</v>
          </cell>
          <cell r="DT256" t="str">
            <v>00350093</v>
          </cell>
          <cell r="DU256" t="str">
            <v>CAIXA GERAL DE DEPOSITOS, SA</v>
          </cell>
        </row>
        <row r="257">
          <cell r="A257" t="str">
            <v>132470</v>
          </cell>
          <cell r="B257" t="str">
            <v>Luis Antonio Vitorino Serra</v>
          </cell>
          <cell r="C257" t="str">
            <v>1973</v>
          </cell>
          <cell r="D257">
            <v>32</v>
          </cell>
          <cell r="E257">
            <v>32</v>
          </cell>
          <cell r="F257" t="str">
            <v>19530206</v>
          </cell>
          <cell r="G257" t="str">
            <v>52</v>
          </cell>
          <cell r="H257" t="str">
            <v>1</v>
          </cell>
          <cell r="I257" t="str">
            <v>Casado</v>
          </cell>
          <cell r="J257" t="str">
            <v>masculino</v>
          </cell>
          <cell r="K257">
            <v>1</v>
          </cell>
          <cell r="L257" t="str">
            <v>R Carvalhal dos Pombos LT 8</v>
          </cell>
          <cell r="M257" t="str">
            <v>3330-313</v>
          </cell>
          <cell r="N257" t="str">
            <v>GÓIS</v>
          </cell>
          <cell r="O257" t="str">
            <v>00241102</v>
          </cell>
          <cell r="P257" t="str">
            <v>3. CICLO - ALINEA F)</v>
          </cell>
          <cell r="R257" t="str">
            <v>4002896</v>
          </cell>
          <cell r="S257" t="str">
            <v>19971202</v>
          </cell>
          <cell r="T257" t="str">
            <v>COIMBRA</v>
          </cell>
          <cell r="U257" t="str">
            <v>9803</v>
          </cell>
          <cell r="V257" t="str">
            <v>S.NAC IND ENERGIA-SINDEL</v>
          </cell>
          <cell r="W257" t="str">
            <v>107514370</v>
          </cell>
          <cell r="X257" t="str">
            <v>0752</v>
          </cell>
          <cell r="Y257" t="str">
            <v>0.0</v>
          </cell>
          <cell r="Z257">
            <v>1</v>
          </cell>
          <cell r="AA257" t="str">
            <v>00</v>
          </cell>
          <cell r="AC257" t="str">
            <v>X</v>
          </cell>
          <cell r="AD257" t="str">
            <v>100</v>
          </cell>
          <cell r="AE257" t="str">
            <v>11100818427</v>
          </cell>
          <cell r="AF257" t="str">
            <v>02</v>
          </cell>
          <cell r="AG257" t="str">
            <v>19730205</v>
          </cell>
          <cell r="AH257" t="str">
            <v>DT.Adm.Corr.Antiguid</v>
          </cell>
          <cell r="AI257" t="str">
            <v>1</v>
          </cell>
          <cell r="AJ257" t="str">
            <v>ACTIVOS</v>
          </cell>
          <cell r="AK257" t="str">
            <v>AA</v>
          </cell>
          <cell r="AL257" t="str">
            <v>ACTIVO TEMP.INTEIRO</v>
          </cell>
          <cell r="AM257" t="str">
            <v>J200</v>
          </cell>
          <cell r="AN257" t="str">
            <v>EDPOutsourcingComercial-Ce</v>
          </cell>
          <cell r="AO257" t="str">
            <v>J210</v>
          </cell>
          <cell r="AP257" t="str">
            <v>EDPOC-CBR-Urb D</v>
          </cell>
          <cell r="AQ257" t="str">
            <v>40176941</v>
          </cell>
          <cell r="AR257" t="str">
            <v>70000078</v>
          </cell>
          <cell r="AS257" t="str">
            <v>033.</v>
          </cell>
          <cell r="AT257" t="str">
            <v>TECNICO PRINCIPAL DE GESTAO</v>
          </cell>
          <cell r="AU257" t="str">
            <v>1</v>
          </cell>
          <cell r="AV257" t="str">
            <v>00040436</v>
          </cell>
          <cell r="AW257" t="str">
            <v>J20504000820</v>
          </cell>
          <cell r="AX257" t="str">
            <v>OCB2C-AC-GA ATEND ANALISE FACT CONT</v>
          </cell>
          <cell r="AY257" t="str">
            <v>68907101</v>
          </cell>
          <cell r="AZ257" t="str">
            <v>B2C - Centro</v>
          </cell>
          <cell r="BA257" t="str">
            <v>6890</v>
          </cell>
          <cell r="BB257" t="str">
            <v>EDP Outsourcing Comercial</v>
          </cell>
          <cell r="BC257" t="str">
            <v>6890</v>
          </cell>
          <cell r="BD257" t="str">
            <v>6890</v>
          </cell>
          <cell r="BE257" t="str">
            <v>2800</v>
          </cell>
          <cell r="BF257" t="str">
            <v>6890</v>
          </cell>
          <cell r="BG257" t="str">
            <v>EDP Outsourcing Comercial,SA</v>
          </cell>
          <cell r="BH257" t="str">
            <v>1010</v>
          </cell>
          <cell r="BI257">
            <v>1707</v>
          </cell>
          <cell r="BJ257" t="str">
            <v>16</v>
          </cell>
          <cell r="BK257">
            <v>32</v>
          </cell>
          <cell r="BL257">
            <v>323.52</v>
          </cell>
          <cell r="BM257" t="str">
            <v>NÍVEL 3</v>
          </cell>
          <cell r="BN257" t="str">
            <v>01</v>
          </cell>
          <cell r="BO257" t="str">
            <v>07</v>
          </cell>
          <cell r="BP257" t="str">
            <v>20040101</v>
          </cell>
          <cell r="BQ257" t="str">
            <v>21</v>
          </cell>
          <cell r="BR257" t="str">
            <v>EVOLUCAO AUTOMATICA</v>
          </cell>
          <cell r="BS257" t="str">
            <v>20050101</v>
          </cell>
          <cell r="BW257">
            <v>0</v>
          </cell>
          <cell r="BX257">
            <v>0</v>
          </cell>
          <cell r="BY257">
            <v>0</v>
          </cell>
          <cell r="BZ257">
            <v>0</v>
          </cell>
          <cell r="CA257">
            <v>0</v>
          </cell>
          <cell r="CC257">
            <v>0</v>
          </cell>
          <cell r="CG257">
            <v>0</v>
          </cell>
          <cell r="CK257">
            <v>0</v>
          </cell>
          <cell r="CO257">
            <v>0</v>
          </cell>
          <cell r="CT257">
            <v>0</v>
          </cell>
          <cell r="CU257">
            <v>0</v>
          </cell>
          <cell r="CV257">
            <v>0</v>
          </cell>
          <cell r="CW257">
            <v>0</v>
          </cell>
          <cell r="CX257">
            <v>0</v>
          </cell>
          <cell r="CZ257">
            <v>0</v>
          </cell>
          <cell r="DC257">
            <v>0</v>
          </cell>
          <cell r="DF257">
            <v>0</v>
          </cell>
          <cell r="DI257">
            <v>0</v>
          </cell>
          <cell r="DK257">
            <v>0</v>
          </cell>
          <cell r="DL257">
            <v>0</v>
          </cell>
          <cell r="DN257" t="str">
            <v>21D11</v>
          </cell>
          <cell r="DO257" t="str">
            <v>Flex.T.Int."Escrit"</v>
          </cell>
          <cell r="DP257">
            <v>2</v>
          </cell>
          <cell r="DQ257">
            <v>100</v>
          </cell>
          <cell r="DR257" t="str">
            <v>CR01</v>
          </cell>
          <cell r="DT257" t="str">
            <v>00350345</v>
          </cell>
          <cell r="DU257" t="str">
            <v>CAIXA GERAL DE DEPOSITOS, SA</v>
          </cell>
        </row>
        <row r="258">
          <cell r="A258" t="str">
            <v>186473</v>
          </cell>
          <cell r="B258" t="str">
            <v>Antonio Manuel Pereira Simões</v>
          </cell>
          <cell r="C258" t="str">
            <v>1975</v>
          </cell>
          <cell r="D258">
            <v>30</v>
          </cell>
          <cell r="E258">
            <v>30</v>
          </cell>
          <cell r="F258" t="str">
            <v>19540914</v>
          </cell>
          <cell r="G258" t="str">
            <v>50</v>
          </cell>
          <cell r="H258" t="str">
            <v>1</v>
          </cell>
          <cell r="I258" t="str">
            <v>Casado</v>
          </cell>
          <cell r="J258" t="str">
            <v>masculino</v>
          </cell>
          <cell r="K258">
            <v>1</v>
          </cell>
          <cell r="L258" t="str">
            <v>Rua Gimnodesportivo 8 Carvalhal</v>
          </cell>
          <cell r="M258" t="str">
            <v>3080-400</v>
          </cell>
          <cell r="N258" t="str">
            <v>FIGUEIRA DA FOZ</v>
          </cell>
          <cell r="O258" t="str">
            <v>00776805</v>
          </cell>
          <cell r="P258" t="str">
            <v>GESTAO</v>
          </cell>
          <cell r="R258" t="str">
            <v>4009935</v>
          </cell>
          <cell r="S258" t="str">
            <v>19991123</v>
          </cell>
          <cell r="T258" t="str">
            <v>COIMBRA</v>
          </cell>
          <cell r="U258" t="str">
            <v>9803</v>
          </cell>
          <cell r="V258" t="str">
            <v>S.NAC IND ENERGIA-SINDEL</v>
          </cell>
          <cell r="W258" t="str">
            <v>151885893</v>
          </cell>
          <cell r="X258" t="str">
            <v>3824</v>
          </cell>
          <cell r="Y258" t="str">
            <v>0.0</v>
          </cell>
          <cell r="Z258">
            <v>1</v>
          </cell>
          <cell r="AA258" t="str">
            <v>00</v>
          </cell>
          <cell r="AD258" t="str">
            <v>100</v>
          </cell>
          <cell r="AE258" t="str">
            <v>10171367300</v>
          </cell>
          <cell r="AF258" t="str">
            <v>02</v>
          </cell>
          <cell r="AG258" t="str">
            <v>19750911</v>
          </cell>
          <cell r="AH258" t="str">
            <v>DT.Adm.Corr.Antiguid</v>
          </cell>
          <cell r="AI258" t="str">
            <v>1</v>
          </cell>
          <cell r="AJ258" t="str">
            <v>ACTIVOS</v>
          </cell>
          <cell r="AK258" t="str">
            <v>AA</v>
          </cell>
          <cell r="AL258" t="str">
            <v>ACTIVO TEMP.INTEIRO</v>
          </cell>
          <cell r="AM258" t="str">
            <v>J200</v>
          </cell>
          <cell r="AN258" t="str">
            <v>EDPOutsourcingComercial-Ce</v>
          </cell>
          <cell r="AO258" t="str">
            <v>J210</v>
          </cell>
          <cell r="AP258" t="str">
            <v>EDPOC-CBR-Urb D</v>
          </cell>
          <cell r="AQ258" t="str">
            <v>40176939</v>
          </cell>
          <cell r="AR258" t="str">
            <v>70000041</v>
          </cell>
          <cell r="AS258" t="str">
            <v>01L1</v>
          </cell>
          <cell r="AT258" t="str">
            <v>LICENCIADO I</v>
          </cell>
          <cell r="AU258" t="str">
            <v>1</v>
          </cell>
          <cell r="AV258" t="str">
            <v>00040436</v>
          </cell>
          <cell r="AW258" t="str">
            <v>J20504000820</v>
          </cell>
          <cell r="AX258" t="str">
            <v>OCB2C-AC-GA ATEND ANALISE FACT CONT</v>
          </cell>
          <cell r="AY258" t="str">
            <v>68907101</v>
          </cell>
          <cell r="AZ258" t="str">
            <v>B2C - Centro</v>
          </cell>
          <cell r="BA258" t="str">
            <v>6890</v>
          </cell>
          <cell r="BB258" t="str">
            <v>EDP Outsourcing Comercial</v>
          </cell>
          <cell r="BC258" t="str">
            <v>6890</v>
          </cell>
          <cell r="BD258" t="str">
            <v>6890</v>
          </cell>
          <cell r="BE258" t="str">
            <v>2800</v>
          </cell>
          <cell r="BF258" t="str">
            <v>6890</v>
          </cell>
          <cell r="BG258" t="str">
            <v>EDP Outsourcing Comercial,SA</v>
          </cell>
          <cell r="BH258" t="str">
            <v>1010</v>
          </cell>
          <cell r="BI258">
            <v>1907</v>
          </cell>
          <cell r="BJ258" t="str">
            <v>G</v>
          </cell>
          <cell r="BK258">
            <v>30</v>
          </cell>
          <cell r="BL258">
            <v>303.3</v>
          </cell>
          <cell r="BM258" t="str">
            <v>LIC 1</v>
          </cell>
          <cell r="BN258" t="str">
            <v>00</v>
          </cell>
          <cell r="BO258" t="str">
            <v>G</v>
          </cell>
          <cell r="BP258" t="str">
            <v>20040110</v>
          </cell>
          <cell r="BQ258" t="str">
            <v>22</v>
          </cell>
          <cell r="BR258" t="str">
            <v>ACELERACAO DE CARREIRA</v>
          </cell>
          <cell r="BS258" t="str">
            <v>20050101</v>
          </cell>
          <cell r="BW258">
            <v>0</v>
          </cell>
          <cell r="BX258">
            <v>0</v>
          </cell>
          <cell r="BY258">
            <v>0</v>
          </cell>
          <cell r="BZ258">
            <v>0</v>
          </cell>
          <cell r="CA258">
            <v>0</v>
          </cell>
          <cell r="CC258">
            <v>0</v>
          </cell>
          <cell r="CG258">
            <v>0</v>
          </cell>
          <cell r="CK258">
            <v>0</v>
          </cell>
          <cell r="CO258">
            <v>0</v>
          </cell>
          <cell r="CT258">
            <v>0</v>
          </cell>
          <cell r="CU258">
            <v>0</v>
          </cell>
          <cell r="CV258">
            <v>0</v>
          </cell>
          <cell r="CW258">
            <v>0</v>
          </cell>
          <cell r="CX258">
            <v>0</v>
          </cell>
          <cell r="CZ258">
            <v>0</v>
          </cell>
          <cell r="DC258">
            <v>0</v>
          </cell>
          <cell r="DD258" t="str">
            <v>1480</v>
          </cell>
          <cell r="DE258" t="str">
            <v>H</v>
          </cell>
          <cell r="DF258">
            <v>127</v>
          </cell>
          <cell r="DI258">
            <v>0</v>
          </cell>
          <cell r="DK258">
            <v>0</v>
          </cell>
          <cell r="DL258">
            <v>0</v>
          </cell>
          <cell r="DN258" t="str">
            <v>21D11</v>
          </cell>
          <cell r="DO258" t="str">
            <v>Flex.T.Int."Escrit"</v>
          </cell>
          <cell r="DP258">
            <v>2</v>
          </cell>
          <cell r="DQ258">
            <v>100</v>
          </cell>
          <cell r="DR258" t="str">
            <v>CR01</v>
          </cell>
          <cell r="DT258" t="str">
            <v>00453050</v>
          </cell>
          <cell r="DU258" t="str">
            <v>CAIXAS DE CREDITO AGRICOLA MUT</v>
          </cell>
        </row>
        <row r="259">
          <cell r="A259" t="str">
            <v>124524</v>
          </cell>
          <cell r="B259" t="str">
            <v>Fernando Jose Cardoso Carvalho</v>
          </cell>
          <cell r="C259" t="str">
            <v>1969</v>
          </cell>
          <cell r="D259">
            <v>36</v>
          </cell>
          <cell r="E259">
            <v>36</v>
          </cell>
          <cell r="F259" t="str">
            <v>19510102</v>
          </cell>
          <cell r="G259" t="str">
            <v>54</v>
          </cell>
          <cell r="H259" t="str">
            <v>1</v>
          </cell>
          <cell r="I259" t="str">
            <v>Casado</v>
          </cell>
          <cell r="J259" t="str">
            <v>masculino</v>
          </cell>
          <cell r="K259">
            <v>2</v>
          </cell>
          <cell r="L259" t="str">
            <v>Vale Gemil, Bl. 2 - 2º. Esqº. Santa Clara</v>
          </cell>
          <cell r="M259" t="str">
            <v>3040-322</v>
          </cell>
          <cell r="N259" t="str">
            <v>COIMBRA</v>
          </cell>
          <cell r="O259" t="str">
            <v>00232133</v>
          </cell>
          <cell r="P259" t="str">
            <v>CURSO GERAL DO COMERCIO</v>
          </cell>
          <cell r="R259" t="str">
            <v>1582523</v>
          </cell>
          <cell r="S259" t="str">
            <v>19920410</v>
          </cell>
          <cell r="T259" t="str">
            <v>COIMBRA</v>
          </cell>
          <cell r="U259" t="str">
            <v>9803</v>
          </cell>
          <cell r="V259" t="str">
            <v>S.NAC IND ENERGIA-SINDEL</v>
          </cell>
          <cell r="W259" t="str">
            <v>154405388</v>
          </cell>
          <cell r="X259" t="str">
            <v>0728</v>
          </cell>
          <cell r="Y259" t="str">
            <v>0.0</v>
          </cell>
          <cell r="Z259">
            <v>2</v>
          </cell>
          <cell r="AA259" t="str">
            <v>00</v>
          </cell>
          <cell r="AC259" t="str">
            <v>X</v>
          </cell>
          <cell r="AD259" t="str">
            <v>100</v>
          </cell>
          <cell r="AE259" t="str">
            <v>11100632645</v>
          </cell>
          <cell r="AF259" t="str">
            <v>02</v>
          </cell>
          <cell r="AG259" t="str">
            <v>19690812</v>
          </cell>
          <cell r="AH259" t="str">
            <v>DT.Adm.Corr.Antiguid</v>
          </cell>
          <cell r="AI259" t="str">
            <v>1</v>
          </cell>
          <cell r="AJ259" t="str">
            <v>ACTIVOS</v>
          </cell>
          <cell r="AK259" t="str">
            <v>AA</v>
          </cell>
          <cell r="AL259" t="str">
            <v>ACTIVO TEMP.INTEIRO</v>
          </cell>
          <cell r="AM259" t="str">
            <v>J200</v>
          </cell>
          <cell r="AN259" t="str">
            <v>EDPOutsourcingComercial-Ce</v>
          </cell>
          <cell r="AO259" t="str">
            <v>J210</v>
          </cell>
          <cell r="AP259" t="str">
            <v>EDPOC-CBR-Urb D</v>
          </cell>
          <cell r="AQ259" t="str">
            <v>40177000</v>
          </cell>
          <cell r="AR259" t="str">
            <v>70000078</v>
          </cell>
          <cell r="AS259" t="str">
            <v>033.</v>
          </cell>
          <cell r="AT259" t="str">
            <v>TECNICO PRINCIPAL DE GESTAO</v>
          </cell>
          <cell r="AU259" t="str">
            <v>0</v>
          </cell>
          <cell r="AV259" t="str">
            <v>00040440</v>
          </cell>
          <cell r="AW259" t="str">
            <v>J20504001420</v>
          </cell>
          <cell r="AX259" t="str">
            <v>OCB2C-FR-FRAUDES E ANOMALIAS CONSUM</v>
          </cell>
          <cell r="AY259" t="str">
            <v>68907103</v>
          </cell>
          <cell r="AZ259" t="str">
            <v>B2C - Fraudes e Anom</v>
          </cell>
          <cell r="BA259" t="str">
            <v>6890</v>
          </cell>
          <cell r="BB259" t="str">
            <v>EDP Outsourcing Comercial</v>
          </cell>
          <cell r="BC259" t="str">
            <v>6890</v>
          </cell>
          <cell r="BD259" t="str">
            <v>6890</v>
          </cell>
          <cell r="BE259" t="str">
            <v>2800</v>
          </cell>
          <cell r="BF259" t="str">
            <v>6890</v>
          </cell>
          <cell r="BG259" t="str">
            <v>EDP Outsourcing Comercial,SA</v>
          </cell>
          <cell r="BH259" t="str">
            <v>1010</v>
          </cell>
          <cell r="BI259">
            <v>1707</v>
          </cell>
          <cell r="BJ259" t="str">
            <v>16</v>
          </cell>
          <cell r="BK259">
            <v>36</v>
          </cell>
          <cell r="BL259">
            <v>363.96</v>
          </cell>
          <cell r="BM259" t="str">
            <v>NÍVEL 3</v>
          </cell>
          <cell r="BN259" t="str">
            <v>01</v>
          </cell>
          <cell r="BO259" t="str">
            <v>07</v>
          </cell>
          <cell r="BP259" t="str">
            <v>20030110</v>
          </cell>
          <cell r="BQ259" t="str">
            <v>33</v>
          </cell>
          <cell r="BR259" t="str">
            <v>NOMEACAO</v>
          </cell>
          <cell r="BS259" t="str">
            <v>20050101</v>
          </cell>
          <cell r="BW259">
            <v>0</v>
          </cell>
          <cell r="BX259">
            <v>0</v>
          </cell>
          <cell r="BY259">
            <v>0</v>
          </cell>
          <cell r="BZ259">
            <v>0</v>
          </cell>
          <cell r="CA259">
            <v>0</v>
          </cell>
          <cell r="CC259">
            <v>0</v>
          </cell>
          <cell r="CG259">
            <v>0</v>
          </cell>
          <cell r="CK259">
            <v>0</v>
          </cell>
          <cell r="CO259">
            <v>0</v>
          </cell>
          <cell r="CT259">
            <v>0</v>
          </cell>
          <cell r="CU259">
            <v>0</v>
          </cell>
          <cell r="CV259">
            <v>0</v>
          </cell>
          <cell r="CW259">
            <v>0</v>
          </cell>
          <cell r="CX259">
            <v>0</v>
          </cell>
          <cell r="CZ259">
            <v>0</v>
          </cell>
          <cell r="DC259">
            <v>0</v>
          </cell>
          <cell r="DF259">
            <v>0</v>
          </cell>
          <cell r="DI259">
            <v>0</v>
          </cell>
          <cell r="DK259">
            <v>0</v>
          </cell>
          <cell r="DL259">
            <v>0</v>
          </cell>
          <cell r="DN259" t="str">
            <v>21D11</v>
          </cell>
          <cell r="DO259" t="str">
            <v>Flex.T.Int."Escrit"</v>
          </cell>
          <cell r="DP259">
            <v>2</v>
          </cell>
          <cell r="DQ259">
            <v>100</v>
          </cell>
          <cell r="DR259" t="str">
            <v>CR01</v>
          </cell>
          <cell r="DT259" t="str">
            <v>00360033</v>
          </cell>
          <cell r="DU259" t="str">
            <v>CAIXA ECONOMICA MONTEPIO GERAL</v>
          </cell>
        </row>
        <row r="260">
          <cell r="A260" t="str">
            <v>297763</v>
          </cell>
          <cell r="B260" t="str">
            <v>Luis Gonzaga Tenreiro Cruz</v>
          </cell>
          <cell r="C260" t="str">
            <v>1986</v>
          </cell>
          <cell r="D260">
            <v>19</v>
          </cell>
          <cell r="E260">
            <v>19</v>
          </cell>
          <cell r="F260" t="str">
            <v>19521229</v>
          </cell>
          <cell r="G260" t="str">
            <v>52</v>
          </cell>
          <cell r="H260" t="str">
            <v>1</v>
          </cell>
          <cell r="I260" t="str">
            <v>Casado</v>
          </cell>
          <cell r="J260" t="str">
            <v>masculino</v>
          </cell>
          <cell r="K260">
            <v>2</v>
          </cell>
          <cell r="L260" t="str">
            <v>Rua da Carvalha, nº.303</v>
          </cell>
          <cell r="M260" t="str">
            <v>3460-508</v>
          </cell>
          <cell r="N260" t="str">
            <v>TONDELA</v>
          </cell>
          <cell r="O260" t="str">
            <v>00743106</v>
          </cell>
          <cell r="P260" t="str">
            <v>ENG. ELECTROTECNICA</v>
          </cell>
          <cell r="R260" t="str">
            <v>2523323</v>
          </cell>
          <cell r="S260" t="str">
            <v>19950502</v>
          </cell>
          <cell r="T260" t="str">
            <v>LISBOA</v>
          </cell>
          <cell r="U260" t="str">
            <v>9803</v>
          </cell>
          <cell r="V260" t="str">
            <v>S.NAC IND ENERGIA-SINDEL</v>
          </cell>
          <cell r="W260" t="str">
            <v>149472218</v>
          </cell>
          <cell r="X260" t="str">
            <v>2704</v>
          </cell>
          <cell r="Y260" t="str">
            <v>0.0</v>
          </cell>
          <cell r="Z260">
            <v>2</v>
          </cell>
          <cell r="AA260" t="str">
            <v>00</v>
          </cell>
          <cell r="AC260" t="str">
            <v>X</v>
          </cell>
          <cell r="AD260" t="str">
            <v>100</v>
          </cell>
          <cell r="AE260" t="str">
            <v>11218277793</v>
          </cell>
          <cell r="AF260" t="str">
            <v>02</v>
          </cell>
          <cell r="AG260" t="str">
            <v>19861001</v>
          </cell>
          <cell r="AH260" t="str">
            <v>DT.Adm.Corr.Antiguid</v>
          </cell>
          <cell r="AI260" t="str">
            <v>1</v>
          </cell>
          <cell r="AJ260" t="str">
            <v>ACTIVOS</v>
          </cell>
          <cell r="AK260" t="str">
            <v>AA</v>
          </cell>
          <cell r="AL260" t="str">
            <v>ACTIVO TEMP.INTEIRO</v>
          </cell>
          <cell r="AM260" t="str">
            <v>J200</v>
          </cell>
          <cell r="AN260" t="str">
            <v>EDPOutsourcingComercial-Ce</v>
          </cell>
          <cell r="AO260" t="str">
            <v>J210</v>
          </cell>
          <cell r="AP260" t="str">
            <v>EDPOC-CBR-Urb D</v>
          </cell>
          <cell r="AQ260" t="str">
            <v>40177376</v>
          </cell>
          <cell r="AR260" t="str">
            <v>70000168</v>
          </cell>
          <cell r="AS260" t="str">
            <v>080I</v>
          </cell>
          <cell r="AT260" t="str">
            <v>SUBDIRECTOR (D1)</v>
          </cell>
          <cell r="AU260" t="str">
            <v>1</v>
          </cell>
          <cell r="AV260" t="str">
            <v>00040425</v>
          </cell>
          <cell r="AW260" t="str">
            <v>J20506000130</v>
          </cell>
          <cell r="AX260" t="str">
            <v>OCGCC-CHEFIA</v>
          </cell>
          <cell r="AY260" t="str">
            <v>68907500</v>
          </cell>
          <cell r="AZ260" t="str">
            <v>Depart. Gestão de Cr</v>
          </cell>
          <cell r="BA260" t="str">
            <v>6890</v>
          </cell>
          <cell r="BB260" t="str">
            <v>EDP Outsourcing Comercial</v>
          </cell>
          <cell r="BC260" t="str">
            <v>6890</v>
          </cell>
          <cell r="BD260" t="str">
            <v>6890</v>
          </cell>
          <cell r="BE260" t="str">
            <v>2800</v>
          </cell>
          <cell r="BF260" t="str">
            <v>6890</v>
          </cell>
          <cell r="BG260" t="str">
            <v>EDP Outsourcing Comercial,SA</v>
          </cell>
          <cell r="BH260" t="str">
            <v>1010</v>
          </cell>
          <cell r="BI260">
            <v>2805</v>
          </cell>
          <cell r="BJ260" t="str">
            <v>N</v>
          </cell>
          <cell r="BK260">
            <v>19</v>
          </cell>
          <cell r="BL260">
            <v>192.09</v>
          </cell>
          <cell r="BM260" t="str">
            <v>SUB DIR</v>
          </cell>
          <cell r="BN260" t="str">
            <v>02</v>
          </cell>
          <cell r="BO260" t="str">
            <v>N</v>
          </cell>
          <cell r="BP260" t="str">
            <v>20020107</v>
          </cell>
          <cell r="BQ260" t="str">
            <v>33</v>
          </cell>
          <cell r="BR260" t="str">
            <v>NOMEACAO</v>
          </cell>
          <cell r="BS260" t="str">
            <v>20050101</v>
          </cell>
          <cell r="BU260" t="str">
            <v>SUB DIR</v>
          </cell>
          <cell r="BV260" t="str">
            <v>N</v>
          </cell>
          <cell r="BW260">
            <v>0</v>
          </cell>
          <cell r="BX260">
            <v>25</v>
          </cell>
          <cell r="BY260">
            <v>749.27</v>
          </cell>
          <cell r="BZ260">
            <v>0</v>
          </cell>
          <cell r="CA260">
            <v>0</v>
          </cell>
          <cell r="CC260">
            <v>0</v>
          </cell>
          <cell r="CG260">
            <v>0</v>
          </cell>
          <cell r="CK260">
            <v>0</v>
          </cell>
          <cell r="CO260">
            <v>0</v>
          </cell>
          <cell r="CT260">
            <v>0</v>
          </cell>
          <cell r="CU260">
            <v>0</v>
          </cell>
          <cell r="CV260">
            <v>0</v>
          </cell>
          <cell r="CW260">
            <v>0</v>
          </cell>
          <cell r="CX260">
            <v>0</v>
          </cell>
          <cell r="CZ260">
            <v>0</v>
          </cell>
          <cell r="DC260">
            <v>0</v>
          </cell>
          <cell r="DF260">
            <v>0</v>
          </cell>
          <cell r="DI260">
            <v>0</v>
          </cell>
          <cell r="DK260">
            <v>0</v>
          </cell>
          <cell r="DL260">
            <v>0</v>
          </cell>
          <cell r="DN260" t="str">
            <v>50001</v>
          </cell>
          <cell r="DO260" t="str">
            <v>IHT_TEMPO INTEIRO</v>
          </cell>
          <cell r="DP260">
            <v>9</v>
          </cell>
          <cell r="DQ260">
            <v>100</v>
          </cell>
          <cell r="DR260" t="str">
            <v>CR01</v>
          </cell>
          <cell r="DT260" t="str">
            <v>00330000</v>
          </cell>
          <cell r="DU260" t="str">
            <v>BANCO COMERCIAL PORTUGUES, SA</v>
          </cell>
        </row>
        <row r="261">
          <cell r="A261" t="str">
            <v>331950</v>
          </cell>
          <cell r="B261" t="str">
            <v>Luis Miguel Duarte Soares Nunes Ferreira</v>
          </cell>
          <cell r="C261" t="str">
            <v>2002</v>
          </cell>
          <cell r="D261">
            <v>3</v>
          </cell>
          <cell r="E261">
            <v>3</v>
          </cell>
          <cell r="F261" t="str">
            <v>19730307</v>
          </cell>
          <cell r="G261" t="str">
            <v>32</v>
          </cell>
          <cell r="H261" t="str">
            <v>0</v>
          </cell>
          <cell r="I261" t="str">
            <v>Solt.</v>
          </cell>
          <cell r="J261" t="str">
            <v>masculino</v>
          </cell>
          <cell r="K261">
            <v>0</v>
          </cell>
          <cell r="L261" t="str">
            <v>Rua da Escola Nova, 132, R/C Dtº S Martinho do Bispo</v>
          </cell>
          <cell r="M261" t="str">
            <v>3040-165</v>
          </cell>
          <cell r="N261" t="str">
            <v>COIMBRA</v>
          </cell>
          <cell r="O261" t="str">
            <v>00774852</v>
          </cell>
          <cell r="P261" t="str">
            <v>AUDITORIA CONTABILISTICA</v>
          </cell>
          <cell r="U261" t="str">
            <v>9803</v>
          </cell>
          <cell r="V261" t="str">
            <v>S.NAC IND ENERGIA-SINDEL</v>
          </cell>
          <cell r="W261" t="str">
            <v>217736564</v>
          </cell>
          <cell r="X261" t="str">
            <v>0728</v>
          </cell>
          <cell r="Y261" t="str">
            <v>0.0</v>
          </cell>
          <cell r="Z261">
            <v>0</v>
          </cell>
          <cell r="AA261" t="str">
            <v>00</v>
          </cell>
          <cell r="AD261" t="str">
            <v>100</v>
          </cell>
          <cell r="AE261" t="str">
            <v>11104497185</v>
          </cell>
          <cell r="AF261" t="str">
            <v>02</v>
          </cell>
          <cell r="AG261" t="str">
            <v>20020218</v>
          </cell>
          <cell r="AH261" t="str">
            <v>DT.Adm.Corr.Antiguid</v>
          </cell>
          <cell r="AI261" t="str">
            <v>1</v>
          </cell>
          <cell r="AJ261" t="str">
            <v>ACTIVOS</v>
          </cell>
          <cell r="AK261" t="str">
            <v>AA</v>
          </cell>
          <cell r="AL261" t="str">
            <v>ACTIVO TEMP.INTEIRO</v>
          </cell>
          <cell r="AM261" t="str">
            <v>J200</v>
          </cell>
          <cell r="AN261" t="str">
            <v>EDPOutsourcingComercial-Ce</v>
          </cell>
          <cell r="AO261" t="str">
            <v>J210</v>
          </cell>
          <cell r="AP261" t="str">
            <v>EDPOC-CBR-Urb D</v>
          </cell>
          <cell r="AQ261" t="str">
            <v>40184328</v>
          </cell>
          <cell r="AR261" t="str">
            <v>70000041</v>
          </cell>
          <cell r="AS261" t="str">
            <v>01L1</v>
          </cell>
          <cell r="AT261" t="str">
            <v>LICENCIADO I</v>
          </cell>
          <cell r="AU261" t="str">
            <v>1</v>
          </cell>
          <cell r="AV261" t="str">
            <v>00041830</v>
          </cell>
          <cell r="AW261" t="str">
            <v>J20506000220</v>
          </cell>
          <cell r="AX261" t="str">
            <v>OCGCC-AP-APOIO</v>
          </cell>
          <cell r="AY261" t="str">
            <v>68907500</v>
          </cell>
          <cell r="AZ261" t="str">
            <v>Depart. Gestão de Cr</v>
          </cell>
          <cell r="BA261" t="str">
            <v>6890</v>
          </cell>
          <cell r="BB261" t="str">
            <v>EDP Outsourcing Comercial</v>
          </cell>
          <cell r="BC261" t="str">
            <v>6890</v>
          </cell>
          <cell r="BD261" t="str">
            <v>6890</v>
          </cell>
          <cell r="BE261" t="str">
            <v>2800</v>
          </cell>
          <cell r="BF261" t="str">
            <v>6890</v>
          </cell>
          <cell r="BG261" t="str">
            <v>EDP Outsourcing Comercial,SA</v>
          </cell>
          <cell r="BH261" t="str">
            <v>1010</v>
          </cell>
          <cell r="BI261">
            <v>1799</v>
          </cell>
          <cell r="BJ261" t="str">
            <v>F</v>
          </cell>
          <cell r="BK261">
            <v>3</v>
          </cell>
          <cell r="BL261">
            <v>30.33</v>
          </cell>
          <cell r="BM261" t="str">
            <v>LIC 1</v>
          </cell>
          <cell r="BN261" t="str">
            <v>01</v>
          </cell>
          <cell r="BO261" t="str">
            <v>F</v>
          </cell>
          <cell r="BP261" t="str">
            <v>20040101</v>
          </cell>
          <cell r="BQ261" t="str">
            <v>21</v>
          </cell>
          <cell r="BR261" t="str">
            <v>EVOLUCAO AUTOMATICA</v>
          </cell>
          <cell r="BS261" t="str">
            <v>20050101</v>
          </cell>
          <cell r="BW261">
            <v>0</v>
          </cell>
          <cell r="BX261">
            <v>0</v>
          </cell>
          <cell r="BY261">
            <v>0</v>
          </cell>
          <cell r="BZ261">
            <v>0</v>
          </cell>
          <cell r="CA261">
            <v>0</v>
          </cell>
          <cell r="CC261">
            <v>0</v>
          </cell>
          <cell r="CG261">
            <v>0</v>
          </cell>
          <cell r="CK261">
            <v>0</v>
          </cell>
          <cell r="CO261">
            <v>0</v>
          </cell>
          <cell r="CT261">
            <v>0</v>
          </cell>
          <cell r="CU261">
            <v>0</v>
          </cell>
          <cell r="CV261">
            <v>0</v>
          </cell>
          <cell r="CW261">
            <v>0</v>
          </cell>
          <cell r="CX261">
            <v>0</v>
          </cell>
          <cell r="CZ261">
            <v>0</v>
          </cell>
          <cell r="DC261">
            <v>0</v>
          </cell>
          <cell r="DF261">
            <v>0</v>
          </cell>
          <cell r="DI261">
            <v>0</v>
          </cell>
          <cell r="DK261">
            <v>0</v>
          </cell>
          <cell r="DL261">
            <v>0</v>
          </cell>
          <cell r="DN261" t="str">
            <v>21D11</v>
          </cell>
          <cell r="DO261" t="str">
            <v>Flex.T.Int."Escrit"</v>
          </cell>
          <cell r="DP261">
            <v>2</v>
          </cell>
          <cell r="DQ261">
            <v>100</v>
          </cell>
          <cell r="DR261" t="str">
            <v>CR01</v>
          </cell>
          <cell r="DT261" t="str">
            <v>00360058</v>
          </cell>
          <cell r="DU261" t="str">
            <v>CAIXA ECONOMICA MONTEPIO GERAL</v>
          </cell>
        </row>
        <row r="262">
          <cell r="A262" t="str">
            <v>153729</v>
          </cell>
          <cell r="B262" t="str">
            <v>Nelson Duarte Carvalho</v>
          </cell>
          <cell r="C262" t="str">
            <v>1977</v>
          </cell>
          <cell r="D262">
            <v>28</v>
          </cell>
          <cell r="E262">
            <v>28</v>
          </cell>
          <cell r="F262" t="str">
            <v>19510505</v>
          </cell>
          <cell r="G262" t="str">
            <v>54</v>
          </cell>
          <cell r="H262" t="str">
            <v>1</v>
          </cell>
          <cell r="I262" t="str">
            <v>Casado</v>
          </cell>
          <cell r="J262" t="str">
            <v>masculino</v>
          </cell>
          <cell r="K262">
            <v>1</v>
          </cell>
          <cell r="L262" t="str">
            <v>Fonte Vidal de Baixo</v>
          </cell>
          <cell r="M262" t="str">
            <v>3200-218</v>
          </cell>
          <cell r="N262" t="str">
            <v>LOUSÃ</v>
          </cell>
          <cell r="O262" t="str">
            <v>00242072</v>
          </cell>
          <cell r="P262" t="str">
            <v>CC CONTABILIDADE ADMINISTRACAO</v>
          </cell>
          <cell r="R262" t="str">
            <v>4242358</v>
          </cell>
          <cell r="S262" t="str">
            <v>20030127</v>
          </cell>
          <cell r="T262" t="str">
            <v>COIMBRA</v>
          </cell>
          <cell r="W262" t="str">
            <v>152125884</v>
          </cell>
          <cell r="X262" t="str">
            <v>0760</v>
          </cell>
          <cell r="Y262" t="str">
            <v>0.0</v>
          </cell>
          <cell r="Z262">
            <v>1</v>
          </cell>
          <cell r="AA262" t="str">
            <v>00</v>
          </cell>
          <cell r="AC262" t="str">
            <v>X</v>
          </cell>
          <cell r="AD262" t="str">
            <v>100</v>
          </cell>
          <cell r="AE262" t="str">
            <v>11100255640</v>
          </cell>
          <cell r="AF262" t="str">
            <v>02</v>
          </cell>
          <cell r="AG262" t="str">
            <v>19771116</v>
          </cell>
          <cell r="AH262" t="str">
            <v>DT.Adm.Corr.Antiguid</v>
          </cell>
          <cell r="AI262" t="str">
            <v>1</v>
          </cell>
          <cell r="AJ262" t="str">
            <v>ACTIVOS</v>
          </cell>
          <cell r="AK262" t="str">
            <v>AA</v>
          </cell>
          <cell r="AL262" t="str">
            <v>ACTIVO TEMP.INTEIRO</v>
          </cell>
          <cell r="AM262" t="str">
            <v>J200</v>
          </cell>
          <cell r="AN262" t="str">
            <v>EDPOutsourcingComercial-Ce</v>
          </cell>
          <cell r="AO262" t="str">
            <v>J210</v>
          </cell>
          <cell r="AP262" t="str">
            <v>EDPOC-CBR-Urb D</v>
          </cell>
          <cell r="AQ262" t="str">
            <v>40176807</v>
          </cell>
          <cell r="AR262" t="str">
            <v>70000078</v>
          </cell>
          <cell r="AS262" t="str">
            <v>033.</v>
          </cell>
          <cell r="AT262" t="str">
            <v>TECNICO PRINCIPAL DE GESTAO</v>
          </cell>
          <cell r="AU262" t="str">
            <v>1</v>
          </cell>
          <cell r="AV262" t="str">
            <v>00040426</v>
          </cell>
          <cell r="AW262" t="str">
            <v>J20506000620</v>
          </cell>
          <cell r="AX262" t="str">
            <v>OCGCC-EA-COBRANÇA ESTADO E AUTARQUI</v>
          </cell>
          <cell r="AY262" t="str">
            <v>68907501</v>
          </cell>
          <cell r="AZ262" t="str">
            <v>Cobranças Estado e A</v>
          </cell>
          <cell r="BA262" t="str">
            <v>6890</v>
          </cell>
          <cell r="BB262" t="str">
            <v>EDP Outsourcing Comercial</v>
          </cell>
          <cell r="BC262" t="str">
            <v>6890</v>
          </cell>
          <cell r="BD262" t="str">
            <v>6890</v>
          </cell>
          <cell r="BE262" t="str">
            <v>2800</v>
          </cell>
          <cell r="BF262" t="str">
            <v>6890</v>
          </cell>
          <cell r="BG262" t="str">
            <v>EDP Outsourcing Comercial,SA</v>
          </cell>
          <cell r="BH262" t="str">
            <v>1010</v>
          </cell>
          <cell r="BI262">
            <v>1707</v>
          </cell>
          <cell r="BJ262" t="str">
            <v>16</v>
          </cell>
          <cell r="BK262">
            <v>28</v>
          </cell>
          <cell r="BL262">
            <v>283.08</v>
          </cell>
          <cell r="BM262" t="str">
            <v>NÍVEL 3</v>
          </cell>
          <cell r="BN262" t="str">
            <v>01</v>
          </cell>
          <cell r="BO262" t="str">
            <v>07</v>
          </cell>
          <cell r="BP262" t="str">
            <v>20040110</v>
          </cell>
          <cell r="BQ262" t="str">
            <v>33</v>
          </cell>
          <cell r="BR262" t="str">
            <v>NOMEACAO</v>
          </cell>
          <cell r="BS262" t="str">
            <v>20050101</v>
          </cell>
          <cell r="BT262" t="str">
            <v>20040101</v>
          </cell>
          <cell r="BW262">
            <v>0</v>
          </cell>
          <cell r="BX262">
            <v>0</v>
          </cell>
          <cell r="BY262">
            <v>0</v>
          </cell>
          <cell r="BZ262">
            <v>0</v>
          </cell>
          <cell r="CA262">
            <v>0</v>
          </cell>
          <cell r="CC262">
            <v>0</v>
          </cell>
          <cell r="CG262">
            <v>0</v>
          </cell>
          <cell r="CK262">
            <v>0</v>
          </cell>
          <cell r="CO262">
            <v>0</v>
          </cell>
          <cell r="CT262">
            <v>0</v>
          </cell>
          <cell r="CU262">
            <v>0</v>
          </cell>
          <cell r="CV262">
            <v>0</v>
          </cell>
          <cell r="CW262">
            <v>0</v>
          </cell>
          <cell r="CX262">
            <v>0</v>
          </cell>
          <cell r="CZ262">
            <v>0</v>
          </cell>
          <cell r="DC262">
            <v>0</v>
          </cell>
          <cell r="DF262">
            <v>0</v>
          </cell>
          <cell r="DI262">
            <v>0</v>
          </cell>
          <cell r="DK262">
            <v>0</v>
          </cell>
          <cell r="DL262">
            <v>0</v>
          </cell>
          <cell r="DN262" t="str">
            <v>21D11</v>
          </cell>
          <cell r="DO262" t="str">
            <v>Flex.T.Int."Escrit"</v>
          </cell>
          <cell r="DP262">
            <v>2</v>
          </cell>
          <cell r="DQ262">
            <v>100</v>
          </cell>
          <cell r="DR262" t="str">
            <v>CR01</v>
          </cell>
          <cell r="DT262" t="str">
            <v>00350408</v>
          </cell>
          <cell r="DU262" t="str">
            <v>CAIXA GERAL DE DEPOSITOS, SA</v>
          </cell>
        </row>
        <row r="263">
          <cell r="A263" t="str">
            <v>203033</v>
          </cell>
          <cell r="B263" t="str">
            <v>Manuel Costa Coutinho</v>
          </cell>
          <cell r="C263" t="str">
            <v>1980</v>
          </cell>
          <cell r="D263">
            <v>25</v>
          </cell>
          <cell r="E263">
            <v>25</v>
          </cell>
          <cell r="F263" t="str">
            <v>19540910</v>
          </cell>
          <cell r="G263" t="str">
            <v>50</v>
          </cell>
          <cell r="H263" t="str">
            <v>1</v>
          </cell>
          <cell r="I263" t="str">
            <v>Casado</v>
          </cell>
          <cell r="J263" t="str">
            <v>masculino</v>
          </cell>
          <cell r="K263">
            <v>2</v>
          </cell>
          <cell r="L263" t="str">
            <v>R do Tiago, 3 - Lordemão</v>
          </cell>
          <cell r="M263" t="str">
            <v>3020-254</v>
          </cell>
          <cell r="N263" t="str">
            <v>COIMBRA</v>
          </cell>
          <cell r="O263" t="str">
            <v>00676203</v>
          </cell>
          <cell r="P263" t="str">
            <v>CONTABILIDADE E ADMINISTRACAO</v>
          </cell>
          <cell r="R263" t="str">
            <v>4013122</v>
          </cell>
          <cell r="S263" t="str">
            <v>19960411</v>
          </cell>
          <cell r="T263" t="str">
            <v>COIMBRA</v>
          </cell>
          <cell r="U263" t="str">
            <v>9801</v>
          </cell>
          <cell r="V263" t="str">
            <v>SIND IND ELéCT CENTRO</v>
          </cell>
          <cell r="W263" t="str">
            <v>129662852</v>
          </cell>
          <cell r="X263" t="str">
            <v>3050</v>
          </cell>
          <cell r="Y263" t="str">
            <v>0.0</v>
          </cell>
          <cell r="Z263">
            <v>2</v>
          </cell>
          <cell r="AA263" t="str">
            <v>00</v>
          </cell>
          <cell r="AC263" t="str">
            <v>X</v>
          </cell>
          <cell r="AD263" t="str">
            <v>100</v>
          </cell>
          <cell r="AE263" t="str">
            <v>11100694944</v>
          </cell>
          <cell r="AF263" t="str">
            <v>02</v>
          </cell>
          <cell r="AG263" t="str">
            <v>19800901</v>
          </cell>
          <cell r="AH263" t="str">
            <v>DT.Adm.Corr.Antiguid</v>
          </cell>
          <cell r="AI263" t="str">
            <v>1</v>
          </cell>
          <cell r="AJ263" t="str">
            <v>ACTIVOS</v>
          </cell>
          <cell r="AK263" t="str">
            <v>AA</v>
          </cell>
          <cell r="AL263" t="str">
            <v>ACTIVO TEMP.INTEIRO</v>
          </cell>
          <cell r="AM263" t="str">
            <v>J200</v>
          </cell>
          <cell r="AN263" t="str">
            <v>EDPOutsourcingComercial-Ce</v>
          </cell>
          <cell r="AO263" t="str">
            <v>J210</v>
          </cell>
          <cell r="AP263" t="str">
            <v>EDPOC-CBR-Urb D</v>
          </cell>
          <cell r="AQ263" t="str">
            <v>40176809</v>
          </cell>
          <cell r="AR263" t="str">
            <v>70000057</v>
          </cell>
          <cell r="AS263" t="str">
            <v>024.</v>
          </cell>
          <cell r="AT263" t="str">
            <v>TECNICO CONTAB.FINAN.ESTATISTI</v>
          </cell>
          <cell r="AU263" t="str">
            <v>1</v>
          </cell>
          <cell r="AV263" t="str">
            <v>00040426</v>
          </cell>
          <cell r="AW263" t="str">
            <v>J20506000620</v>
          </cell>
          <cell r="AX263" t="str">
            <v>OCGCC-EA-COBRANÇA ESTADO E AUTARQUI</v>
          </cell>
          <cell r="AY263" t="str">
            <v>68907501</v>
          </cell>
          <cell r="AZ263" t="str">
            <v>Cobranças Estado e A</v>
          </cell>
          <cell r="BA263" t="str">
            <v>6890</v>
          </cell>
          <cell r="BB263" t="str">
            <v>EDP Outsourcing Comercial</v>
          </cell>
          <cell r="BC263" t="str">
            <v>6890</v>
          </cell>
          <cell r="BD263" t="str">
            <v>6890</v>
          </cell>
          <cell r="BE263" t="str">
            <v>2800</v>
          </cell>
          <cell r="BF263" t="str">
            <v>6890</v>
          </cell>
          <cell r="BG263" t="str">
            <v>EDP Outsourcing Comercial,SA</v>
          </cell>
          <cell r="BH263" t="str">
            <v>1010</v>
          </cell>
          <cell r="BI263">
            <v>1520</v>
          </cell>
          <cell r="BJ263" t="str">
            <v>14</v>
          </cell>
          <cell r="BK263">
            <v>25</v>
          </cell>
          <cell r="BL263">
            <v>252.75</v>
          </cell>
          <cell r="BM263" t="str">
            <v>NÍVEL 4</v>
          </cell>
          <cell r="BN263" t="str">
            <v>01</v>
          </cell>
          <cell r="BO263" t="str">
            <v>08</v>
          </cell>
          <cell r="BP263" t="str">
            <v>20040101</v>
          </cell>
          <cell r="BQ263" t="str">
            <v>21</v>
          </cell>
          <cell r="BR263" t="str">
            <v>EVOLUCAO AUTOMATICA</v>
          </cell>
          <cell r="BS263" t="str">
            <v>20050101</v>
          </cell>
          <cell r="BW263">
            <v>0</v>
          </cell>
          <cell r="BX263">
            <v>0</v>
          </cell>
          <cell r="BY263">
            <v>0</v>
          </cell>
          <cell r="BZ263">
            <v>0</v>
          </cell>
          <cell r="CA263">
            <v>0</v>
          </cell>
          <cell r="CC263">
            <v>0</v>
          </cell>
          <cell r="CG263">
            <v>0</v>
          </cell>
          <cell r="CK263">
            <v>0</v>
          </cell>
          <cell r="CO263">
            <v>0</v>
          </cell>
          <cell r="CT263">
            <v>0</v>
          </cell>
          <cell r="CU263">
            <v>0</v>
          </cell>
          <cell r="CV263">
            <v>0</v>
          </cell>
          <cell r="CW263">
            <v>0</v>
          </cell>
          <cell r="CX263">
            <v>0</v>
          </cell>
          <cell r="CZ263">
            <v>0</v>
          </cell>
          <cell r="DC263">
            <v>0</v>
          </cell>
          <cell r="DF263">
            <v>0</v>
          </cell>
          <cell r="DI263">
            <v>0</v>
          </cell>
          <cell r="DK263">
            <v>0</v>
          </cell>
          <cell r="DL263">
            <v>0</v>
          </cell>
          <cell r="DN263" t="str">
            <v>21D11</v>
          </cell>
          <cell r="DO263" t="str">
            <v>Flex.T.Int."Escrit"</v>
          </cell>
          <cell r="DP263">
            <v>2</v>
          </cell>
          <cell r="DQ263">
            <v>100</v>
          </cell>
          <cell r="DR263" t="str">
            <v>CR01</v>
          </cell>
          <cell r="DT263" t="str">
            <v>00070279</v>
          </cell>
          <cell r="DU263" t="str">
            <v>BANCO ESPIRITO SANTO, SA</v>
          </cell>
        </row>
        <row r="264">
          <cell r="A264" t="str">
            <v>238783</v>
          </cell>
          <cell r="B264" t="str">
            <v>Manuel Cruz Lousado</v>
          </cell>
          <cell r="C264" t="str">
            <v>1982</v>
          </cell>
          <cell r="D264">
            <v>23</v>
          </cell>
          <cell r="E264">
            <v>23</v>
          </cell>
          <cell r="F264" t="str">
            <v>19601029</v>
          </cell>
          <cell r="G264" t="str">
            <v>44</v>
          </cell>
          <cell r="H264" t="str">
            <v>1</v>
          </cell>
          <cell r="I264" t="str">
            <v>Casado</v>
          </cell>
          <cell r="J264" t="str">
            <v>masculino</v>
          </cell>
          <cell r="K264">
            <v>1</v>
          </cell>
          <cell r="L264" t="str">
            <v>R D. Luis da Cunha Lt 21 - 7 B</v>
          </cell>
          <cell r="M264" t="str">
            <v>3030-000</v>
          </cell>
          <cell r="N264" t="str">
            <v>COIMBRA</v>
          </cell>
          <cell r="O264" t="str">
            <v>00243383</v>
          </cell>
          <cell r="P264" t="str">
            <v>12.ANO - 1. CURSO</v>
          </cell>
          <cell r="R264" t="str">
            <v>5521990</v>
          </cell>
          <cell r="S264" t="str">
            <v>19980617</v>
          </cell>
          <cell r="T264" t="str">
            <v>COIMBRA</v>
          </cell>
          <cell r="U264" t="str">
            <v>9803</v>
          </cell>
          <cell r="V264" t="str">
            <v>S.NAC IND ENERGIA-SINDEL</v>
          </cell>
          <cell r="W264" t="str">
            <v>105061956</v>
          </cell>
          <cell r="X264" t="str">
            <v>0728</v>
          </cell>
          <cell r="Y264" t="str">
            <v>0.0</v>
          </cell>
          <cell r="Z264">
            <v>1</v>
          </cell>
          <cell r="AA264" t="str">
            <v>00</v>
          </cell>
          <cell r="AD264" t="str">
            <v>100</v>
          </cell>
          <cell r="AE264" t="str">
            <v>11163460598</v>
          </cell>
          <cell r="AF264" t="str">
            <v>02</v>
          </cell>
          <cell r="AG264" t="str">
            <v>19820401</v>
          </cell>
          <cell r="AH264" t="str">
            <v>DT.Adm.Corr.Antiguid</v>
          </cell>
          <cell r="AI264" t="str">
            <v>1</v>
          </cell>
          <cell r="AJ264" t="str">
            <v>ACTIVOS</v>
          </cell>
          <cell r="AK264" t="str">
            <v>AA</v>
          </cell>
          <cell r="AL264" t="str">
            <v>ACTIVO TEMP.INTEIRO</v>
          </cell>
          <cell r="AM264" t="str">
            <v>J200</v>
          </cell>
          <cell r="AN264" t="str">
            <v>EDPOutsourcingComercial-Ce</v>
          </cell>
          <cell r="AO264" t="str">
            <v>J210</v>
          </cell>
          <cell r="AP264" t="str">
            <v>EDPOC-CBR-Urb D</v>
          </cell>
          <cell r="AQ264" t="str">
            <v>40177378</v>
          </cell>
          <cell r="AR264" t="str">
            <v>70000022</v>
          </cell>
          <cell r="AS264" t="str">
            <v>014.</v>
          </cell>
          <cell r="AT264" t="str">
            <v>TECNICO COMERCIAL</v>
          </cell>
          <cell r="AU264" t="str">
            <v>1</v>
          </cell>
          <cell r="AV264" t="str">
            <v>00040426</v>
          </cell>
          <cell r="AW264" t="str">
            <v>J20506000620</v>
          </cell>
          <cell r="AX264" t="str">
            <v>OCGCC-EA-COBRANÇA ESTADO E AUTARQUI</v>
          </cell>
          <cell r="AY264" t="str">
            <v>68907501</v>
          </cell>
          <cell r="AZ264" t="str">
            <v>Cobranças Estado e A</v>
          </cell>
          <cell r="BA264" t="str">
            <v>6890</v>
          </cell>
          <cell r="BB264" t="str">
            <v>EDP Outsourcing Comercial</v>
          </cell>
          <cell r="BC264" t="str">
            <v>6890</v>
          </cell>
          <cell r="BD264" t="str">
            <v>6890</v>
          </cell>
          <cell r="BE264" t="str">
            <v>2800</v>
          </cell>
          <cell r="BF264" t="str">
            <v>6890</v>
          </cell>
          <cell r="BG264" t="str">
            <v>EDP Outsourcing Comercial,SA</v>
          </cell>
          <cell r="BH264" t="str">
            <v>1010</v>
          </cell>
          <cell r="BI264">
            <v>1520</v>
          </cell>
          <cell r="BJ264" t="str">
            <v>14</v>
          </cell>
          <cell r="BK264">
            <v>23</v>
          </cell>
          <cell r="BL264">
            <v>232.53</v>
          </cell>
          <cell r="BM264" t="str">
            <v>NÍVEL 4</v>
          </cell>
          <cell r="BN264" t="str">
            <v>03</v>
          </cell>
          <cell r="BO264" t="str">
            <v>08</v>
          </cell>
          <cell r="BP264" t="str">
            <v>20040110</v>
          </cell>
          <cell r="BQ264" t="str">
            <v>22</v>
          </cell>
          <cell r="BR264" t="str">
            <v>ACELERACAO DE CARREIRA</v>
          </cell>
          <cell r="BS264" t="str">
            <v>20050101</v>
          </cell>
          <cell r="BT264" t="str">
            <v>20020101</v>
          </cell>
          <cell r="BW264">
            <v>0</v>
          </cell>
          <cell r="BX264">
            <v>0</v>
          </cell>
          <cell r="BY264">
            <v>0</v>
          </cell>
          <cell r="BZ264">
            <v>0</v>
          </cell>
          <cell r="CA264">
            <v>0</v>
          </cell>
          <cell r="CC264">
            <v>0</v>
          </cell>
          <cell r="CG264">
            <v>0</v>
          </cell>
          <cell r="CK264">
            <v>0</v>
          </cell>
          <cell r="CO264">
            <v>0</v>
          </cell>
          <cell r="CT264">
            <v>0</v>
          </cell>
          <cell r="CU264">
            <v>0</v>
          </cell>
          <cell r="CV264">
            <v>0</v>
          </cell>
          <cell r="CW264">
            <v>0</v>
          </cell>
          <cell r="CX264">
            <v>0</v>
          </cell>
          <cell r="CZ264">
            <v>0</v>
          </cell>
          <cell r="DC264">
            <v>0</v>
          </cell>
          <cell r="DF264">
            <v>0</v>
          </cell>
          <cell r="DI264">
            <v>0</v>
          </cell>
          <cell r="DK264">
            <v>0</v>
          </cell>
          <cell r="DL264">
            <v>0</v>
          </cell>
          <cell r="DN264" t="str">
            <v>21D11</v>
          </cell>
          <cell r="DO264" t="str">
            <v>Flex.T.Int."Escrit"</v>
          </cell>
          <cell r="DP264">
            <v>2</v>
          </cell>
          <cell r="DQ264">
            <v>100</v>
          </cell>
          <cell r="DR264" t="str">
            <v>CR01</v>
          </cell>
          <cell r="DT264" t="str">
            <v>00350255</v>
          </cell>
          <cell r="DU264" t="str">
            <v>CAIXA GERAL DE DEPOSITOS, SA</v>
          </cell>
        </row>
        <row r="265">
          <cell r="A265" t="str">
            <v>153648</v>
          </cell>
          <cell r="B265" t="str">
            <v>Antonio Augusto Rodrigues Goncalves</v>
          </cell>
          <cell r="C265" t="str">
            <v>1977</v>
          </cell>
          <cell r="D265">
            <v>28</v>
          </cell>
          <cell r="E265">
            <v>28</v>
          </cell>
          <cell r="F265" t="str">
            <v>19511205</v>
          </cell>
          <cell r="G265" t="str">
            <v>53</v>
          </cell>
          <cell r="H265" t="str">
            <v>2</v>
          </cell>
          <cell r="I265" t="str">
            <v>Viv.Mt</v>
          </cell>
          <cell r="J265" t="str">
            <v>masculino</v>
          </cell>
          <cell r="K265">
            <v>0</v>
          </cell>
          <cell r="L265" t="str">
            <v>Rua Augusto Marques Bom, 80 - 3º A</v>
          </cell>
          <cell r="M265" t="str">
            <v>3030-218</v>
          </cell>
          <cell r="N265" t="str">
            <v>COIMBRA</v>
          </cell>
          <cell r="O265" t="str">
            <v>00774882</v>
          </cell>
          <cell r="P265" t="str">
            <v>E.S.E.-CONTROLO DE GESTAO</v>
          </cell>
          <cell r="R265" t="str">
            <v>4177967</v>
          </cell>
          <cell r="S265" t="str">
            <v>19950803</v>
          </cell>
          <cell r="T265" t="str">
            <v>COIMBRA</v>
          </cell>
          <cell r="U265" t="str">
            <v>9803</v>
          </cell>
          <cell r="V265" t="str">
            <v>S.NAC IND ENERGIA-SINDEL</v>
          </cell>
          <cell r="W265" t="str">
            <v>143140612</v>
          </cell>
          <cell r="X265" t="str">
            <v>0728</v>
          </cell>
          <cell r="Y265" t="str">
            <v>0.0</v>
          </cell>
          <cell r="Z265">
            <v>0</v>
          </cell>
          <cell r="AA265" t="str">
            <v>00</v>
          </cell>
          <cell r="AD265" t="str">
            <v>100</v>
          </cell>
          <cell r="AE265" t="str">
            <v>11100279450</v>
          </cell>
          <cell r="AF265" t="str">
            <v>02</v>
          </cell>
          <cell r="AG265" t="str">
            <v>19771115</v>
          </cell>
          <cell r="AH265" t="str">
            <v>DT.Adm.Corr.Antiguid</v>
          </cell>
          <cell r="AI265" t="str">
            <v>1</v>
          </cell>
          <cell r="AJ265" t="str">
            <v>ACTIVOS</v>
          </cell>
          <cell r="AK265" t="str">
            <v>AA</v>
          </cell>
          <cell r="AL265" t="str">
            <v>ACTIVO TEMP.INTEIRO</v>
          </cell>
          <cell r="AM265" t="str">
            <v>J200</v>
          </cell>
          <cell r="AN265" t="str">
            <v>EDPOutsourcingComercial-Ce</v>
          </cell>
          <cell r="AO265" t="str">
            <v>J210</v>
          </cell>
          <cell r="AP265" t="str">
            <v>EDPOC-CBR-Urb D</v>
          </cell>
          <cell r="AQ265" t="str">
            <v>40177377</v>
          </cell>
          <cell r="AR265" t="str">
            <v>70000041</v>
          </cell>
          <cell r="AS265" t="str">
            <v>01L1</v>
          </cell>
          <cell r="AT265" t="str">
            <v>LICENCIADO I</v>
          </cell>
          <cell r="AU265" t="str">
            <v>1</v>
          </cell>
          <cell r="AV265" t="str">
            <v>00040426</v>
          </cell>
          <cell r="AW265" t="str">
            <v>J20506000620</v>
          </cell>
          <cell r="AX265" t="str">
            <v>OCGCC-EA-COBRANÇA ESTADO E AUTARQUI</v>
          </cell>
          <cell r="AY265" t="str">
            <v>68907501</v>
          </cell>
          <cell r="AZ265" t="str">
            <v>Cobranças Estado e A</v>
          </cell>
          <cell r="BA265" t="str">
            <v>6890</v>
          </cell>
          <cell r="BB265" t="str">
            <v>EDP Outsourcing Comercial</v>
          </cell>
          <cell r="BC265" t="str">
            <v>6890</v>
          </cell>
          <cell r="BD265" t="str">
            <v>6890</v>
          </cell>
          <cell r="BE265" t="str">
            <v>2800</v>
          </cell>
          <cell r="BF265" t="str">
            <v>6890</v>
          </cell>
          <cell r="BG265" t="str">
            <v>EDP Outsourcing Comercial,SA</v>
          </cell>
          <cell r="BH265" t="str">
            <v>1010</v>
          </cell>
          <cell r="BI265">
            <v>2158</v>
          </cell>
          <cell r="BJ265" t="str">
            <v>I</v>
          </cell>
          <cell r="BK265">
            <v>28</v>
          </cell>
          <cell r="BL265">
            <v>283.08</v>
          </cell>
          <cell r="BM265" t="str">
            <v>LIC 1</v>
          </cell>
          <cell r="BN265" t="str">
            <v>03</v>
          </cell>
          <cell r="BO265" t="str">
            <v>I</v>
          </cell>
          <cell r="BP265" t="str">
            <v>20020101</v>
          </cell>
          <cell r="BQ265" t="str">
            <v>21</v>
          </cell>
          <cell r="BR265" t="str">
            <v>EVOLUCAO AUTOMATICA</v>
          </cell>
          <cell r="BS265" t="str">
            <v>20050101</v>
          </cell>
          <cell r="BW265">
            <v>0</v>
          </cell>
          <cell r="BX265">
            <v>0</v>
          </cell>
          <cell r="BY265">
            <v>0</v>
          </cell>
          <cell r="BZ265">
            <v>0</v>
          </cell>
          <cell r="CA265">
            <v>0</v>
          </cell>
          <cell r="CC265">
            <v>0</v>
          </cell>
          <cell r="CG265">
            <v>0</v>
          </cell>
          <cell r="CK265">
            <v>0</v>
          </cell>
          <cell r="CO265">
            <v>0</v>
          </cell>
          <cell r="CT265">
            <v>0</v>
          </cell>
          <cell r="CU265">
            <v>0</v>
          </cell>
          <cell r="CV265">
            <v>0</v>
          </cell>
          <cell r="CW265">
            <v>0</v>
          </cell>
          <cell r="CX265">
            <v>0</v>
          </cell>
          <cell r="CZ265">
            <v>0</v>
          </cell>
          <cell r="DC265">
            <v>0</v>
          </cell>
          <cell r="DF265">
            <v>0</v>
          </cell>
          <cell r="DI265">
            <v>0</v>
          </cell>
          <cell r="DK265">
            <v>0</v>
          </cell>
          <cell r="DL265">
            <v>0</v>
          </cell>
          <cell r="DN265" t="str">
            <v>21D11</v>
          </cell>
          <cell r="DO265" t="str">
            <v>Flex.T.Int."Escrit"</v>
          </cell>
          <cell r="DP265">
            <v>2</v>
          </cell>
          <cell r="DQ265">
            <v>100</v>
          </cell>
          <cell r="DR265" t="str">
            <v>CR01</v>
          </cell>
          <cell r="DT265" t="str">
            <v>00350255</v>
          </cell>
          <cell r="DU265" t="str">
            <v>CAIXA GERAL DE DEPOSITOS, SA</v>
          </cell>
        </row>
        <row r="266">
          <cell r="A266" t="str">
            <v>127230</v>
          </cell>
          <cell r="B266" t="str">
            <v>Jose Manuel Ventura Rodrigues</v>
          </cell>
          <cell r="C266" t="str">
            <v>1970</v>
          </cell>
          <cell r="D266">
            <v>35</v>
          </cell>
          <cell r="E266">
            <v>35</v>
          </cell>
          <cell r="F266" t="str">
            <v>19520725</v>
          </cell>
          <cell r="G266" t="str">
            <v>52</v>
          </cell>
          <cell r="H266" t="str">
            <v>1</v>
          </cell>
          <cell r="I266" t="str">
            <v>Casado</v>
          </cell>
          <cell r="J266" t="str">
            <v>masculino</v>
          </cell>
          <cell r="K266">
            <v>2</v>
          </cell>
          <cell r="L266" t="str">
            <v>R Comb.Grande Guerra,Bl.3-4.Dt</v>
          </cell>
          <cell r="M266" t="str">
            <v>3200-000</v>
          </cell>
          <cell r="N266" t="str">
            <v>LOUSÃ</v>
          </cell>
          <cell r="O266" t="str">
            <v>00231013</v>
          </cell>
          <cell r="P266" t="str">
            <v>2. CICLO LICEAL</v>
          </cell>
          <cell r="R266" t="str">
            <v>2435966</v>
          </cell>
          <cell r="S266" t="str">
            <v>19951130</v>
          </cell>
          <cell r="T266" t="str">
            <v>COIMBRA</v>
          </cell>
          <cell r="U266" t="str">
            <v>9803</v>
          </cell>
          <cell r="V266" t="str">
            <v>S.NAC IND ENERGIA-SINDEL</v>
          </cell>
          <cell r="W266" t="str">
            <v>105764809</v>
          </cell>
          <cell r="X266" t="str">
            <v>0760</v>
          </cell>
          <cell r="Y266" t="str">
            <v>0.0</v>
          </cell>
          <cell r="Z266">
            <v>2</v>
          </cell>
          <cell r="AA266" t="str">
            <v>00</v>
          </cell>
          <cell r="AC266" t="str">
            <v>X</v>
          </cell>
          <cell r="AD266" t="str">
            <v>100</v>
          </cell>
          <cell r="AE266" t="str">
            <v>11100689221</v>
          </cell>
          <cell r="AF266" t="str">
            <v>02</v>
          </cell>
          <cell r="AG266" t="str">
            <v>19701001</v>
          </cell>
          <cell r="AH266" t="str">
            <v>DT.Adm.Corr.Antiguid</v>
          </cell>
          <cell r="AI266" t="str">
            <v>1</v>
          </cell>
          <cell r="AJ266" t="str">
            <v>ACTIVOS</v>
          </cell>
          <cell r="AK266" t="str">
            <v>AA</v>
          </cell>
          <cell r="AL266" t="str">
            <v>ACTIVO TEMP.INTEIRO</v>
          </cell>
          <cell r="AM266" t="str">
            <v>J200</v>
          </cell>
          <cell r="AN266" t="str">
            <v>EDPOutsourcingComercial-Ce</v>
          </cell>
          <cell r="AO266" t="str">
            <v>J210</v>
          </cell>
          <cell r="AP266" t="str">
            <v>EDPOC-CBR-Urb D</v>
          </cell>
          <cell r="AQ266" t="str">
            <v>40177381</v>
          </cell>
          <cell r="AR266" t="str">
            <v>70000462</v>
          </cell>
          <cell r="AS266" t="str">
            <v>344.</v>
          </cell>
          <cell r="AT266" t="str">
            <v>TECNICO TESOURARIA</v>
          </cell>
          <cell r="AU266" t="str">
            <v>1</v>
          </cell>
          <cell r="AV266" t="str">
            <v>00040426</v>
          </cell>
          <cell r="AW266" t="str">
            <v>J20506000620</v>
          </cell>
          <cell r="AX266" t="str">
            <v>OCGCC-EA-COBRANÇA ESTADO E AUTARQUI</v>
          </cell>
          <cell r="AY266" t="str">
            <v>68907501</v>
          </cell>
          <cell r="AZ266" t="str">
            <v>Cobranças Estado e A</v>
          </cell>
          <cell r="BA266" t="str">
            <v>6890</v>
          </cell>
          <cell r="BB266" t="str">
            <v>EDP Outsourcing Comercial</v>
          </cell>
          <cell r="BC266" t="str">
            <v>6890</v>
          </cell>
          <cell r="BD266" t="str">
            <v>6890</v>
          </cell>
          <cell r="BE266" t="str">
            <v>2800</v>
          </cell>
          <cell r="BF266" t="str">
            <v>6890</v>
          </cell>
          <cell r="BG266" t="str">
            <v>EDP Outsourcing Comercial,SA</v>
          </cell>
          <cell r="BH266" t="str">
            <v>1010</v>
          </cell>
          <cell r="BI266">
            <v>1618</v>
          </cell>
          <cell r="BJ266" t="str">
            <v>15</v>
          </cell>
          <cell r="BK266">
            <v>35</v>
          </cell>
          <cell r="BL266">
            <v>353.85</v>
          </cell>
          <cell r="BM266" t="str">
            <v>NÍVEL 4</v>
          </cell>
          <cell r="BN266" t="str">
            <v>03</v>
          </cell>
          <cell r="BO266" t="str">
            <v>09</v>
          </cell>
          <cell r="BP266" t="str">
            <v>20020101</v>
          </cell>
          <cell r="BQ266" t="str">
            <v>21</v>
          </cell>
          <cell r="BR266" t="str">
            <v>EVOLUCAO AUTOMATICA</v>
          </cell>
          <cell r="BS266" t="str">
            <v>20050101</v>
          </cell>
          <cell r="BW266">
            <v>0</v>
          </cell>
          <cell r="BX266">
            <v>0</v>
          </cell>
          <cell r="BY266">
            <v>0</v>
          </cell>
          <cell r="BZ266">
            <v>0</v>
          </cell>
          <cell r="CA266">
            <v>0</v>
          </cell>
          <cell r="CC266">
            <v>0</v>
          </cell>
          <cell r="CG266">
            <v>0</v>
          </cell>
          <cell r="CK266">
            <v>0</v>
          </cell>
          <cell r="CO266">
            <v>0</v>
          </cell>
          <cell r="CT266">
            <v>0</v>
          </cell>
          <cell r="CU266">
            <v>0</v>
          </cell>
          <cell r="CV266">
            <v>0</v>
          </cell>
          <cell r="CW266">
            <v>0</v>
          </cell>
          <cell r="CX266">
            <v>0</v>
          </cell>
          <cell r="CZ266">
            <v>0</v>
          </cell>
          <cell r="DC266">
            <v>0</v>
          </cell>
          <cell r="DF266">
            <v>0</v>
          </cell>
          <cell r="DI266">
            <v>0</v>
          </cell>
          <cell r="DK266">
            <v>0</v>
          </cell>
          <cell r="DL266">
            <v>0</v>
          </cell>
          <cell r="DN266" t="str">
            <v>21D11</v>
          </cell>
          <cell r="DO266" t="str">
            <v>Flex.T.Int."Escrit"</v>
          </cell>
          <cell r="DP266">
            <v>2</v>
          </cell>
          <cell r="DQ266">
            <v>100</v>
          </cell>
          <cell r="DR266" t="str">
            <v>CR01</v>
          </cell>
          <cell r="DT266" t="str">
            <v>00100000</v>
          </cell>
          <cell r="DU266" t="str">
            <v>BANCO BPI, SA</v>
          </cell>
        </row>
        <row r="267">
          <cell r="A267" t="str">
            <v>322040</v>
          </cell>
          <cell r="B267" t="str">
            <v>Maria Teresa Madeira Marques Vide da Cunha</v>
          </cell>
          <cell r="C267" t="str">
            <v>1992</v>
          </cell>
          <cell r="D267">
            <v>13</v>
          </cell>
          <cell r="E267">
            <v>13</v>
          </cell>
          <cell r="F267" t="str">
            <v>19640221</v>
          </cell>
          <cell r="G267" t="str">
            <v>41</v>
          </cell>
          <cell r="H267" t="str">
            <v>4</v>
          </cell>
          <cell r="I267" t="str">
            <v>Divorc</v>
          </cell>
          <cell r="J267" t="str">
            <v>feminino</v>
          </cell>
          <cell r="K267">
            <v>2</v>
          </cell>
          <cell r="L267" t="str">
            <v>Rua Dr. Daniel de Matos nº 16 2º Dt.º</v>
          </cell>
          <cell r="M267" t="str">
            <v>3030-049</v>
          </cell>
          <cell r="N267" t="str">
            <v>COIMBRA</v>
          </cell>
          <cell r="O267" t="str">
            <v>00243403</v>
          </cell>
          <cell r="P267" t="str">
            <v>12.ANO - 3. CURSO</v>
          </cell>
          <cell r="R267" t="str">
            <v>6613887</v>
          </cell>
          <cell r="S267" t="str">
            <v>20021023</v>
          </cell>
          <cell r="T267" t="str">
            <v>COIMBRA</v>
          </cell>
          <cell r="W267" t="str">
            <v>186708556</v>
          </cell>
          <cell r="X267" t="str">
            <v>0728</v>
          </cell>
          <cell r="Y267" t="str">
            <v>0.0</v>
          </cell>
          <cell r="Z267">
            <v>2</v>
          </cell>
          <cell r="AA267" t="str">
            <v>00</v>
          </cell>
          <cell r="AD267" t="str">
            <v>100</v>
          </cell>
          <cell r="AE267" t="str">
            <v>11103049991</v>
          </cell>
          <cell r="AF267" t="str">
            <v>02</v>
          </cell>
          <cell r="AG267" t="str">
            <v>19920616</v>
          </cell>
          <cell r="AH267" t="str">
            <v>DT.Adm.Corr.Antiguid</v>
          </cell>
          <cell r="AI267" t="str">
            <v>1</v>
          </cell>
          <cell r="AJ267" t="str">
            <v>ACTIVOS</v>
          </cell>
          <cell r="AK267" t="str">
            <v>AA</v>
          </cell>
          <cell r="AL267" t="str">
            <v>ACTIVO TEMP.INTEIRO</v>
          </cell>
          <cell r="AM267" t="str">
            <v>J200</v>
          </cell>
          <cell r="AN267" t="str">
            <v>EDPOutsourcingComercial-Ce</v>
          </cell>
          <cell r="AO267" t="str">
            <v>J210</v>
          </cell>
          <cell r="AP267" t="str">
            <v>EDPOC-CBR-Urb D</v>
          </cell>
          <cell r="AQ267" t="str">
            <v>40177380</v>
          </cell>
          <cell r="AR267" t="str">
            <v>70000022</v>
          </cell>
          <cell r="AS267" t="str">
            <v>014.</v>
          </cell>
          <cell r="AT267" t="str">
            <v>TECNICO COMERCIAL</v>
          </cell>
          <cell r="AU267" t="str">
            <v>1</v>
          </cell>
          <cell r="AV267" t="str">
            <v>00040426</v>
          </cell>
          <cell r="AW267" t="str">
            <v>J20506000620</v>
          </cell>
          <cell r="AX267" t="str">
            <v>OCGCC-EA-COBRANÇA ESTADO E AUTARQUI</v>
          </cell>
          <cell r="AY267" t="str">
            <v>68907501</v>
          </cell>
          <cell r="AZ267" t="str">
            <v>Cobranças Estado e A</v>
          </cell>
          <cell r="BA267" t="str">
            <v>6890</v>
          </cell>
          <cell r="BB267" t="str">
            <v>EDP Outsourcing Comercial</v>
          </cell>
          <cell r="BC267" t="str">
            <v>6890</v>
          </cell>
          <cell r="BD267" t="str">
            <v>6890</v>
          </cell>
          <cell r="BE267" t="str">
            <v>2800</v>
          </cell>
          <cell r="BF267" t="str">
            <v>6890</v>
          </cell>
          <cell r="BG267" t="str">
            <v>EDP Outsourcing Comercial,SA</v>
          </cell>
          <cell r="BH267" t="str">
            <v>1010</v>
          </cell>
          <cell r="BI267">
            <v>1160</v>
          </cell>
          <cell r="BJ267" t="str">
            <v>10</v>
          </cell>
          <cell r="BK267">
            <v>13</v>
          </cell>
          <cell r="BL267">
            <v>131.43</v>
          </cell>
          <cell r="BM267" t="str">
            <v>NÍVEL 4</v>
          </cell>
          <cell r="BN267" t="str">
            <v>01</v>
          </cell>
          <cell r="BO267" t="str">
            <v>04</v>
          </cell>
          <cell r="BP267" t="str">
            <v>20040101</v>
          </cell>
          <cell r="BQ267" t="str">
            <v>21</v>
          </cell>
          <cell r="BR267" t="str">
            <v>EVOLUCAO AUTOMATICA</v>
          </cell>
          <cell r="BS267" t="str">
            <v>20050101</v>
          </cell>
          <cell r="BW267">
            <v>0</v>
          </cell>
          <cell r="BX267">
            <v>0</v>
          </cell>
          <cell r="BY267">
            <v>0</v>
          </cell>
          <cell r="BZ267">
            <v>0</v>
          </cell>
          <cell r="CA267">
            <v>0</v>
          </cell>
          <cell r="CC267">
            <v>0</v>
          </cell>
          <cell r="CG267">
            <v>0</v>
          </cell>
          <cell r="CK267">
            <v>0</v>
          </cell>
          <cell r="CO267">
            <v>0</v>
          </cell>
          <cell r="CT267">
            <v>0</v>
          </cell>
          <cell r="CU267">
            <v>0</v>
          </cell>
          <cell r="CV267">
            <v>0</v>
          </cell>
          <cell r="CW267">
            <v>0</v>
          </cell>
          <cell r="CX267">
            <v>0</v>
          </cell>
          <cell r="CZ267">
            <v>0</v>
          </cell>
          <cell r="DC267">
            <v>0</v>
          </cell>
          <cell r="DF267">
            <v>0</v>
          </cell>
          <cell r="DI267">
            <v>0</v>
          </cell>
          <cell r="DK267">
            <v>0</v>
          </cell>
          <cell r="DL267">
            <v>0</v>
          </cell>
          <cell r="DN267" t="str">
            <v>21D11</v>
          </cell>
          <cell r="DO267" t="str">
            <v>Flex.T.Int."Escrit"</v>
          </cell>
          <cell r="DP267">
            <v>2</v>
          </cell>
          <cell r="DQ267">
            <v>100</v>
          </cell>
          <cell r="DR267" t="str">
            <v>CR01</v>
          </cell>
          <cell r="DT267" t="str">
            <v>00350105</v>
          </cell>
          <cell r="DU267" t="str">
            <v>CAIXA GERAL DE DEPOSITOS, SA</v>
          </cell>
        </row>
        <row r="268">
          <cell r="A268" t="str">
            <v>226092</v>
          </cell>
          <cell r="B268" t="str">
            <v>Rui Alberto Matos Cunha</v>
          </cell>
          <cell r="C268" t="str">
            <v>1982</v>
          </cell>
          <cell r="D268">
            <v>23</v>
          </cell>
          <cell r="E268">
            <v>23</v>
          </cell>
          <cell r="F268" t="str">
            <v>19530515</v>
          </cell>
          <cell r="G268" t="str">
            <v>52</v>
          </cell>
          <cell r="H268" t="str">
            <v>1</v>
          </cell>
          <cell r="I268" t="str">
            <v>Casado</v>
          </cell>
          <cell r="J268" t="str">
            <v>masculino</v>
          </cell>
          <cell r="K268">
            <v>1</v>
          </cell>
          <cell r="L268" t="str">
            <v>R Engº Gil D'Orey, Nº 1</v>
          </cell>
          <cell r="M268" t="str">
            <v>3200-000</v>
          </cell>
          <cell r="N268" t="str">
            <v>LOUSÃ</v>
          </cell>
          <cell r="O268" t="str">
            <v>00743205</v>
          </cell>
          <cell r="P268" t="str">
            <v>ENG. ELECTROTECNICA</v>
          </cell>
          <cell r="R268" t="str">
            <v>2517409</v>
          </cell>
          <cell r="S268" t="str">
            <v>19981215</v>
          </cell>
          <cell r="T268" t="str">
            <v>LISBOA</v>
          </cell>
          <cell r="U268" t="str">
            <v>9803</v>
          </cell>
          <cell r="V268" t="str">
            <v>S.NAC IND ENERGIA-SINDEL</v>
          </cell>
          <cell r="W268" t="str">
            <v>116961040</v>
          </cell>
          <cell r="X268" t="str">
            <v>0760</v>
          </cell>
          <cell r="Y268" t="str">
            <v>0.0</v>
          </cell>
          <cell r="Z268">
            <v>1</v>
          </cell>
          <cell r="AA268" t="str">
            <v>00</v>
          </cell>
          <cell r="AC268" t="str">
            <v>X</v>
          </cell>
          <cell r="AD268" t="str">
            <v>100</v>
          </cell>
          <cell r="AE268" t="str">
            <v>11102461271</v>
          </cell>
          <cell r="AF268" t="str">
            <v>02</v>
          </cell>
          <cell r="AG268" t="str">
            <v>19820517</v>
          </cell>
          <cell r="AH268" t="str">
            <v>DT.Adm.Corr.Antiguid</v>
          </cell>
          <cell r="AI268" t="str">
            <v>1</v>
          </cell>
          <cell r="AJ268" t="str">
            <v>ACTIVOS</v>
          </cell>
          <cell r="AK268" t="str">
            <v>AA</v>
          </cell>
          <cell r="AL268" t="str">
            <v>ACTIVO TEMP.INTEIRO</v>
          </cell>
          <cell r="AM268" t="str">
            <v>J200</v>
          </cell>
          <cell r="AN268" t="str">
            <v>EDPOutsourcingComercial-Ce</v>
          </cell>
          <cell r="AO268" t="str">
            <v>J210</v>
          </cell>
          <cell r="AP268" t="str">
            <v>EDPOC-CBR-Urb D</v>
          </cell>
          <cell r="AQ268" t="str">
            <v>40177030</v>
          </cell>
          <cell r="AR268" t="str">
            <v>70000113</v>
          </cell>
          <cell r="AS268" t="str">
            <v>050I</v>
          </cell>
          <cell r="AT268" t="str">
            <v>DIRECTOR ADJUNTO</v>
          </cell>
          <cell r="AU268" t="str">
            <v>1</v>
          </cell>
          <cell r="AV268" t="str">
            <v>00040443</v>
          </cell>
          <cell r="AW268" t="str">
            <v>J20600000120</v>
          </cell>
          <cell r="AX268" t="str">
            <v>ACDR-DIRECTOR</v>
          </cell>
          <cell r="AY268" t="str">
            <v>68908000</v>
          </cell>
          <cell r="AZ268" t="str">
            <v>AC- Acompanhamento d</v>
          </cell>
          <cell r="BA268" t="str">
            <v>6890</v>
          </cell>
          <cell r="BB268" t="str">
            <v>EDP Outsourcing Comercial</v>
          </cell>
          <cell r="BC268" t="str">
            <v>6890</v>
          </cell>
          <cell r="BD268" t="str">
            <v>6890</v>
          </cell>
          <cell r="BE268" t="str">
            <v>2800</v>
          </cell>
          <cell r="BF268" t="str">
            <v>6890</v>
          </cell>
          <cell r="BG268" t="str">
            <v>EDP Outsourcing Comercial,SA</v>
          </cell>
          <cell r="BH268" t="str">
            <v>1010</v>
          </cell>
          <cell r="BI268">
            <v>3386</v>
          </cell>
          <cell r="BJ268" t="str">
            <v>R</v>
          </cell>
          <cell r="BK268">
            <v>23</v>
          </cell>
          <cell r="BL268">
            <v>232.53</v>
          </cell>
          <cell r="BM268" t="str">
            <v>D ADJ/EQ</v>
          </cell>
          <cell r="BN268" t="str">
            <v>00</v>
          </cell>
          <cell r="BO268" t="str">
            <v>R</v>
          </cell>
          <cell r="BP268" t="str">
            <v>20040107</v>
          </cell>
          <cell r="BQ268" t="str">
            <v>22</v>
          </cell>
          <cell r="BR268" t="str">
            <v>ACELERACAO DE CARREIRA</v>
          </cell>
          <cell r="BS268" t="str">
            <v>20050101</v>
          </cell>
          <cell r="BU268" t="str">
            <v>D ADJ/EQ</v>
          </cell>
          <cell r="BV268" t="str">
            <v>R</v>
          </cell>
          <cell r="BW268">
            <v>0</v>
          </cell>
          <cell r="BX268">
            <v>25</v>
          </cell>
          <cell r="BY268">
            <v>904.63</v>
          </cell>
          <cell r="BZ268">
            <v>0</v>
          </cell>
          <cell r="CA268">
            <v>0</v>
          </cell>
          <cell r="CC268">
            <v>0</v>
          </cell>
          <cell r="CG268">
            <v>0</v>
          </cell>
          <cell r="CK268">
            <v>0</v>
          </cell>
          <cell r="CO268">
            <v>0</v>
          </cell>
          <cell r="CT268">
            <v>0</v>
          </cell>
          <cell r="CU268">
            <v>0</v>
          </cell>
          <cell r="CV268">
            <v>0</v>
          </cell>
          <cell r="CW268">
            <v>0</v>
          </cell>
          <cell r="CX268">
            <v>0</v>
          </cell>
          <cell r="CZ268">
            <v>0</v>
          </cell>
          <cell r="DC268">
            <v>0</v>
          </cell>
          <cell r="DF268">
            <v>0</v>
          </cell>
          <cell r="DI268">
            <v>0</v>
          </cell>
          <cell r="DK268">
            <v>0</v>
          </cell>
          <cell r="DL268">
            <v>0</v>
          </cell>
          <cell r="DN268" t="str">
            <v>50001</v>
          </cell>
          <cell r="DO268" t="str">
            <v>IHT_TEMPO INTEIRO</v>
          </cell>
          <cell r="DP268">
            <v>9</v>
          </cell>
          <cell r="DQ268">
            <v>100</v>
          </cell>
          <cell r="DR268" t="str">
            <v>CR01</v>
          </cell>
          <cell r="DT268" t="str">
            <v>00350408</v>
          </cell>
          <cell r="DU268" t="str">
            <v>CAIXA GERAL DE DEPOSITOS, SA</v>
          </cell>
        </row>
        <row r="269">
          <cell r="A269" t="str">
            <v>135607</v>
          </cell>
          <cell r="B269" t="str">
            <v>Maria Adelaide Sousa Rodrigues</v>
          </cell>
          <cell r="C269" t="str">
            <v>1974</v>
          </cell>
          <cell r="D269">
            <v>31</v>
          </cell>
          <cell r="E269">
            <v>31</v>
          </cell>
          <cell r="F269" t="str">
            <v>19520330</v>
          </cell>
          <cell r="G269" t="str">
            <v>53</v>
          </cell>
          <cell r="H269" t="str">
            <v>1</v>
          </cell>
          <cell r="I269" t="str">
            <v>Casado</v>
          </cell>
          <cell r="J269" t="str">
            <v>feminino</v>
          </cell>
          <cell r="K269">
            <v>1</v>
          </cell>
          <cell r="L269" t="str">
            <v>R Proj Casa Branca 42 2C</v>
          </cell>
          <cell r="M269" t="str">
            <v>3000-000</v>
          </cell>
          <cell r="N269" t="str">
            <v>COIMBRA</v>
          </cell>
          <cell r="O269" t="str">
            <v>00123022</v>
          </cell>
          <cell r="P269" t="str">
            <v>CICLO COMPL. ENSINO PRIMARIO</v>
          </cell>
          <cell r="R269" t="str">
            <v>5785908</v>
          </cell>
          <cell r="S269" t="str">
            <v>19941017</v>
          </cell>
          <cell r="T269" t="str">
            <v>COIMBRA</v>
          </cell>
          <cell r="U269" t="str">
            <v>9803</v>
          </cell>
          <cell r="V269" t="str">
            <v>S.NAC IND ENERGIA-SINDEL</v>
          </cell>
          <cell r="W269" t="str">
            <v>163267243</v>
          </cell>
          <cell r="X269" t="str">
            <v>0728</v>
          </cell>
          <cell r="Y269" t="str">
            <v>0.0</v>
          </cell>
          <cell r="Z269">
            <v>1</v>
          </cell>
          <cell r="AA269" t="str">
            <v>00</v>
          </cell>
          <cell r="AC269" t="str">
            <v>X</v>
          </cell>
          <cell r="AD269" t="str">
            <v>100</v>
          </cell>
          <cell r="AE269" t="str">
            <v>11266414464</v>
          </cell>
          <cell r="AF269" t="str">
            <v>02</v>
          </cell>
          <cell r="AG269" t="str">
            <v>19740204</v>
          </cell>
          <cell r="AH269" t="str">
            <v>DT.Adm.Corr.Antiguid</v>
          </cell>
          <cell r="AI269" t="str">
            <v>1</v>
          </cell>
          <cell r="AJ269" t="str">
            <v>ACTIVOS</v>
          </cell>
          <cell r="AK269" t="str">
            <v>AA</v>
          </cell>
          <cell r="AL269" t="str">
            <v>ACTIVO TEMP.INTEIRO</v>
          </cell>
          <cell r="AM269" t="str">
            <v>J200</v>
          </cell>
          <cell r="AN269" t="str">
            <v>EDPOutsourcingComercial-Ce</v>
          </cell>
          <cell r="AO269" t="str">
            <v>J210</v>
          </cell>
          <cell r="AP269" t="str">
            <v>EDPOC-CBR-Urb D</v>
          </cell>
          <cell r="AQ269" t="str">
            <v>40177032</v>
          </cell>
          <cell r="AR269" t="str">
            <v>70000244</v>
          </cell>
          <cell r="AS269" t="str">
            <v>134.</v>
          </cell>
          <cell r="AT269" t="str">
            <v>TECNICO GESTAO ADMINISTRATIVA</v>
          </cell>
          <cell r="AU269" t="str">
            <v>1</v>
          </cell>
          <cell r="AV269" t="str">
            <v>00040445</v>
          </cell>
          <cell r="AW269" t="str">
            <v>J20600000220</v>
          </cell>
          <cell r="AX269" t="str">
            <v>ACAP-APOIO</v>
          </cell>
          <cell r="AY269" t="str">
            <v>68908000</v>
          </cell>
          <cell r="AZ269" t="str">
            <v>AC- Acompanhamento d</v>
          </cell>
          <cell r="BA269" t="str">
            <v>6890</v>
          </cell>
          <cell r="BB269" t="str">
            <v>EDP Outsourcing Comercial</v>
          </cell>
          <cell r="BC269" t="str">
            <v>6890</v>
          </cell>
          <cell r="BD269" t="str">
            <v>6890</v>
          </cell>
          <cell r="BE269" t="str">
            <v>2800</v>
          </cell>
          <cell r="BF269" t="str">
            <v>6890</v>
          </cell>
          <cell r="BG269" t="str">
            <v>EDP Outsourcing Comercial,SA</v>
          </cell>
          <cell r="BH269" t="str">
            <v>1010</v>
          </cell>
          <cell r="BI269">
            <v>1247</v>
          </cell>
          <cell r="BJ269" t="str">
            <v>11</v>
          </cell>
          <cell r="BK269">
            <v>31</v>
          </cell>
          <cell r="BL269">
            <v>313.41000000000003</v>
          </cell>
          <cell r="BM269" t="str">
            <v>NÍVEL 4</v>
          </cell>
          <cell r="BN269" t="str">
            <v>00</v>
          </cell>
          <cell r="BO269" t="str">
            <v>05</v>
          </cell>
          <cell r="BP269" t="str">
            <v>20050101</v>
          </cell>
          <cell r="BQ269" t="str">
            <v>21</v>
          </cell>
          <cell r="BR269" t="str">
            <v>EVOLUCAO AUTOMATICA</v>
          </cell>
          <cell r="BS269" t="str">
            <v>20050101</v>
          </cell>
          <cell r="BW269">
            <v>0</v>
          </cell>
          <cell r="BX269">
            <v>0</v>
          </cell>
          <cell r="BY269">
            <v>0</v>
          </cell>
          <cell r="BZ269">
            <v>0</v>
          </cell>
          <cell r="CA269">
            <v>0</v>
          </cell>
          <cell r="CC269">
            <v>0</v>
          </cell>
          <cell r="CG269">
            <v>0</v>
          </cell>
          <cell r="CK269">
            <v>0</v>
          </cell>
          <cell r="CO269">
            <v>0</v>
          </cell>
          <cell r="CT269">
            <v>0</v>
          </cell>
          <cell r="CU269">
            <v>0</v>
          </cell>
          <cell r="CV269">
            <v>0</v>
          </cell>
          <cell r="CW269">
            <v>0</v>
          </cell>
          <cell r="CX269">
            <v>0</v>
          </cell>
          <cell r="CZ269">
            <v>0</v>
          </cell>
          <cell r="DC269">
            <v>0</v>
          </cell>
          <cell r="DF269">
            <v>0</v>
          </cell>
          <cell r="DI269">
            <v>0</v>
          </cell>
          <cell r="DK269">
            <v>0</v>
          </cell>
          <cell r="DL269">
            <v>0</v>
          </cell>
          <cell r="DN269" t="str">
            <v>21D11</v>
          </cell>
          <cell r="DO269" t="str">
            <v>Flex.T.Int."Escrit"</v>
          </cell>
          <cell r="DP269">
            <v>2</v>
          </cell>
          <cell r="DQ269">
            <v>100</v>
          </cell>
          <cell r="DR269" t="str">
            <v>CR01</v>
          </cell>
          <cell r="DT269" t="str">
            <v>00070363</v>
          </cell>
          <cell r="DU269" t="str">
            <v>BANCO ESPIRITO SANTO, SA</v>
          </cell>
        </row>
        <row r="270">
          <cell r="A270" t="str">
            <v>251208</v>
          </cell>
          <cell r="B270" t="str">
            <v>Jose Manuel Cardoso Marques</v>
          </cell>
          <cell r="C270" t="str">
            <v>1983</v>
          </cell>
          <cell r="D270">
            <v>22</v>
          </cell>
          <cell r="E270">
            <v>22</v>
          </cell>
          <cell r="F270" t="str">
            <v>19560817</v>
          </cell>
          <cell r="G270" t="str">
            <v>48</v>
          </cell>
          <cell r="H270" t="str">
            <v>5</v>
          </cell>
          <cell r="I270" t="str">
            <v>Viuvo</v>
          </cell>
          <cell r="J270" t="str">
            <v>masculino</v>
          </cell>
          <cell r="K270">
            <v>2</v>
          </cell>
          <cell r="L270" t="str">
            <v>R do Patameiro, 1 Vila Pouca do Campo</v>
          </cell>
          <cell r="M270" t="str">
            <v>3040-515</v>
          </cell>
          <cell r="N270" t="str">
            <v>AMEAL</v>
          </cell>
          <cell r="O270" t="str">
            <v>00643204</v>
          </cell>
          <cell r="P270" t="str">
            <v>ENG. ELECTROTECNICA</v>
          </cell>
          <cell r="R270" t="str">
            <v>7528446</v>
          </cell>
          <cell r="S270" t="str">
            <v>19940920</v>
          </cell>
          <cell r="T270" t="str">
            <v>COIMBRA</v>
          </cell>
          <cell r="U270" t="str">
            <v>9803</v>
          </cell>
          <cell r="V270" t="str">
            <v>S.NAC IND ENERGIA-SINDEL</v>
          </cell>
          <cell r="W270" t="str">
            <v>170462323</v>
          </cell>
          <cell r="X270" t="str">
            <v>0728</v>
          </cell>
          <cell r="Y270" t="str">
            <v>0.0</v>
          </cell>
          <cell r="Z270">
            <v>2</v>
          </cell>
          <cell r="AA270" t="str">
            <v>00</v>
          </cell>
          <cell r="AD270" t="str">
            <v>100</v>
          </cell>
          <cell r="AE270" t="str">
            <v>11102337794</v>
          </cell>
          <cell r="AF270" t="str">
            <v>02</v>
          </cell>
          <cell r="AG270" t="str">
            <v>19830314</v>
          </cell>
          <cell r="AH270" t="str">
            <v>DT.Adm.Corr.Antiguid</v>
          </cell>
          <cell r="AI270" t="str">
            <v>1</v>
          </cell>
          <cell r="AJ270" t="str">
            <v>ACTIVOS</v>
          </cell>
          <cell r="AK270" t="str">
            <v>AA</v>
          </cell>
          <cell r="AL270" t="str">
            <v>ACTIVO TEMP.INTEIRO</v>
          </cell>
          <cell r="AM270" t="str">
            <v>J200</v>
          </cell>
          <cell r="AN270" t="str">
            <v>EDPOutsourcingComercial-Ce</v>
          </cell>
          <cell r="AO270" t="str">
            <v>J210</v>
          </cell>
          <cell r="AP270" t="str">
            <v>EDPOC-CBR-Urb D</v>
          </cell>
          <cell r="AQ270" t="str">
            <v>40177410</v>
          </cell>
          <cell r="AR270" t="str">
            <v>70000038</v>
          </cell>
          <cell r="AS270" t="str">
            <v>01B2</v>
          </cell>
          <cell r="AT270" t="str">
            <v>BACHAREL II</v>
          </cell>
          <cell r="AU270" t="str">
            <v>1</v>
          </cell>
          <cell r="AV270" t="str">
            <v>00040448</v>
          </cell>
          <cell r="AW270" t="str">
            <v>J20600001820</v>
          </cell>
          <cell r="AX270" t="str">
            <v>ACTC-GA CONTACTOS TECNICOS CENTRO</v>
          </cell>
          <cell r="AY270" t="str">
            <v>68908200</v>
          </cell>
          <cell r="AZ270" t="str">
            <v>GC - GA Gestão Conta</v>
          </cell>
          <cell r="BA270" t="str">
            <v>6890</v>
          </cell>
          <cell r="BB270" t="str">
            <v>EDP Outsourcing Comercial</v>
          </cell>
          <cell r="BC270" t="str">
            <v>6890</v>
          </cell>
          <cell r="BD270" t="str">
            <v>6890</v>
          </cell>
          <cell r="BE270" t="str">
            <v>2800</v>
          </cell>
          <cell r="BF270" t="str">
            <v>6890</v>
          </cell>
          <cell r="BG270" t="str">
            <v>EDP Outsourcing Comercial,SA</v>
          </cell>
          <cell r="BH270" t="str">
            <v>1010</v>
          </cell>
          <cell r="BI270">
            <v>2158</v>
          </cell>
          <cell r="BJ270" t="str">
            <v>I</v>
          </cell>
          <cell r="BK270">
            <v>22</v>
          </cell>
          <cell r="BL270">
            <v>222.42</v>
          </cell>
          <cell r="BM270" t="str">
            <v>BACH 2</v>
          </cell>
          <cell r="BN270" t="str">
            <v>00</v>
          </cell>
          <cell r="BO270" t="str">
            <v>I</v>
          </cell>
          <cell r="BP270" t="str">
            <v>20050101</v>
          </cell>
          <cell r="BQ270" t="str">
            <v>21</v>
          </cell>
          <cell r="BR270" t="str">
            <v>EVOLUCAO AUTOMATICA</v>
          </cell>
          <cell r="BS270" t="str">
            <v>20050101</v>
          </cell>
          <cell r="BW270">
            <v>0</v>
          </cell>
          <cell r="BX270">
            <v>21</v>
          </cell>
          <cell r="BY270">
            <v>526.14</v>
          </cell>
          <cell r="BZ270">
            <v>0</v>
          </cell>
          <cell r="CA270">
            <v>0</v>
          </cell>
          <cell r="CC270">
            <v>0</v>
          </cell>
          <cell r="CG270">
            <v>0</v>
          </cell>
          <cell r="CK270">
            <v>0</v>
          </cell>
          <cell r="CO270">
            <v>0</v>
          </cell>
          <cell r="CT270">
            <v>0</v>
          </cell>
          <cell r="CU270">
            <v>0</v>
          </cell>
          <cell r="CV270">
            <v>0</v>
          </cell>
          <cell r="CW270">
            <v>0</v>
          </cell>
          <cell r="CX270">
            <v>0</v>
          </cell>
          <cell r="CZ270">
            <v>0</v>
          </cell>
          <cell r="DC270">
            <v>0</v>
          </cell>
          <cell r="DD270" t="str">
            <v>1480</v>
          </cell>
          <cell r="DE270" t="str">
            <v>J</v>
          </cell>
          <cell r="DF270">
            <v>125</v>
          </cell>
          <cell r="DI270">
            <v>0</v>
          </cell>
          <cell r="DK270">
            <v>0</v>
          </cell>
          <cell r="DL270">
            <v>0</v>
          </cell>
          <cell r="DN270" t="str">
            <v>50001</v>
          </cell>
          <cell r="DO270" t="str">
            <v>IHT_TEMPO INTEIRO</v>
          </cell>
          <cell r="DP270">
            <v>2</v>
          </cell>
          <cell r="DQ270">
            <v>100</v>
          </cell>
          <cell r="DR270" t="str">
            <v>CR01</v>
          </cell>
          <cell r="DT270" t="str">
            <v>00330000</v>
          </cell>
          <cell r="DU270" t="str">
            <v>BANCO COMERCIAL PORTUGUES, SA</v>
          </cell>
        </row>
        <row r="271">
          <cell r="A271" t="str">
            <v>283487</v>
          </cell>
          <cell r="B271" t="str">
            <v>Maria Isabel Bartolo de Campos Peixinho</v>
          </cell>
          <cell r="C271" t="str">
            <v>1985</v>
          </cell>
          <cell r="D271">
            <v>20</v>
          </cell>
          <cell r="E271">
            <v>20</v>
          </cell>
          <cell r="F271" t="str">
            <v>19540712</v>
          </cell>
          <cell r="G271" t="str">
            <v>50</v>
          </cell>
          <cell r="H271" t="str">
            <v>1</v>
          </cell>
          <cell r="I271" t="str">
            <v>Casado</v>
          </cell>
          <cell r="J271" t="str">
            <v>feminino</v>
          </cell>
          <cell r="K271">
            <v>1</v>
          </cell>
          <cell r="L271" t="str">
            <v>Tv Combatentes-23-Torre A-3 D</v>
          </cell>
          <cell r="M271" t="str">
            <v>3000-000</v>
          </cell>
          <cell r="N271" t="str">
            <v>COIMBRA</v>
          </cell>
          <cell r="O271" t="str">
            <v>00676203</v>
          </cell>
          <cell r="P271" t="str">
            <v>CONTABILIDADE E ADMINISTRACAO</v>
          </cell>
          <cell r="R271" t="str">
            <v>2647503</v>
          </cell>
          <cell r="S271" t="str">
            <v>19970409</v>
          </cell>
          <cell r="T271" t="str">
            <v>COIMBRA</v>
          </cell>
          <cell r="U271" t="str">
            <v>9803</v>
          </cell>
          <cell r="V271" t="str">
            <v>S.NAC IND ENERGIA-SINDEL</v>
          </cell>
          <cell r="W271" t="str">
            <v>133237508</v>
          </cell>
          <cell r="X271" t="str">
            <v>3050</v>
          </cell>
          <cell r="Y271" t="str">
            <v>0.0</v>
          </cell>
          <cell r="Z271">
            <v>1</v>
          </cell>
          <cell r="AA271" t="str">
            <v>00</v>
          </cell>
          <cell r="AC271" t="str">
            <v>X</v>
          </cell>
          <cell r="AD271" t="str">
            <v>100</v>
          </cell>
          <cell r="AE271" t="str">
            <v>11101320935</v>
          </cell>
          <cell r="AF271" t="str">
            <v>02</v>
          </cell>
          <cell r="AG271" t="str">
            <v>19850201</v>
          </cell>
          <cell r="AH271" t="str">
            <v>DT.Adm.Corr.Antiguid</v>
          </cell>
          <cell r="AI271" t="str">
            <v>1</v>
          </cell>
          <cell r="AJ271" t="str">
            <v>ACTIVOS</v>
          </cell>
          <cell r="AK271" t="str">
            <v>AA</v>
          </cell>
          <cell r="AL271" t="str">
            <v>ACTIVO TEMP.INTEIRO</v>
          </cell>
          <cell r="AM271" t="str">
            <v>J200</v>
          </cell>
          <cell r="AN271" t="str">
            <v>EDPOutsourcingComercial-Ce</v>
          </cell>
          <cell r="AO271" t="str">
            <v>J210</v>
          </cell>
          <cell r="AP271" t="str">
            <v>EDPOC-CBR-Urb D</v>
          </cell>
          <cell r="AQ271" t="str">
            <v>40177411</v>
          </cell>
          <cell r="AR271" t="str">
            <v>70000038</v>
          </cell>
          <cell r="AS271" t="str">
            <v>01B2</v>
          </cell>
          <cell r="AT271" t="str">
            <v>BACHAREL II</v>
          </cell>
          <cell r="AU271" t="str">
            <v>1</v>
          </cell>
          <cell r="AV271" t="str">
            <v>00040448</v>
          </cell>
          <cell r="AW271" t="str">
            <v>J20600001820</v>
          </cell>
          <cell r="AX271" t="str">
            <v>ACTC-GA CONTACTOS TECNICOS CENTRO</v>
          </cell>
          <cell r="AY271" t="str">
            <v>68908200</v>
          </cell>
          <cell r="AZ271" t="str">
            <v>GC - GA Gestão Conta</v>
          </cell>
          <cell r="BA271" t="str">
            <v>6890</v>
          </cell>
          <cell r="BB271" t="str">
            <v>EDP Outsourcing Comercial</v>
          </cell>
          <cell r="BC271" t="str">
            <v>6890</v>
          </cell>
          <cell r="BD271" t="str">
            <v>6890</v>
          </cell>
          <cell r="BE271" t="str">
            <v>2800</v>
          </cell>
          <cell r="BF271" t="str">
            <v>6890</v>
          </cell>
          <cell r="BG271" t="str">
            <v>EDP Outsourcing Comercial,SA</v>
          </cell>
          <cell r="BH271" t="str">
            <v>1010</v>
          </cell>
          <cell r="BI271">
            <v>2034</v>
          </cell>
          <cell r="BJ271" t="str">
            <v>H</v>
          </cell>
          <cell r="BK271">
            <v>20</v>
          </cell>
          <cell r="BL271">
            <v>202.2</v>
          </cell>
          <cell r="BM271" t="str">
            <v>BACH 2</v>
          </cell>
          <cell r="BN271" t="str">
            <v>02</v>
          </cell>
          <cell r="BO271" t="str">
            <v>H</v>
          </cell>
          <cell r="BP271" t="str">
            <v>20030101</v>
          </cell>
          <cell r="BQ271" t="str">
            <v>21</v>
          </cell>
          <cell r="BR271" t="str">
            <v>EVOLUCAO AUTOMATICA</v>
          </cell>
          <cell r="BS271" t="str">
            <v>20050101</v>
          </cell>
          <cell r="BW271">
            <v>0</v>
          </cell>
          <cell r="BX271">
            <v>21</v>
          </cell>
          <cell r="BY271">
            <v>469.6</v>
          </cell>
          <cell r="BZ271">
            <v>0</v>
          </cell>
          <cell r="CA271">
            <v>0</v>
          </cell>
          <cell r="CC271">
            <v>0</v>
          </cell>
          <cell r="CG271">
            <v>0</v>
          </cell>
          <cell r="CK271">
            <v>0</v>
          </cell>
          <cell r="CO271">
            <v>0</v>
          </cell>
          <cell r="CT271">
            <v>0</v>
          </cell>
          <cell r="CU271">
            <v>0</v>
          </cell>
          <cell r="CV271">
            <v>0</v>
          </cell>
          <cell r="CW271">
            <v>0</v>
          </cell>
          <cell r="CX271">
            <v>0</v>
          </cell>
          <cell r="CZ271">
            <v>0</v>
          </cell>
          <cell r="DC271">
            <v>0</v>
          </cell>
          <cell r="DF271">
            <v>0</v>
          </cell>
          <cell r="DI271">
            <v>0</v>
          </cell>
          <cell r="DK271">
            <v>0</v>
          </cell>
          <cell r="DL271">
            <v>0</v>
          </cell>
          <cell r="DN271" t="str">
            <v>50001</v>
          </cell>
          <cell r="DO271" t="str">
            <v>IHT_TEMPO INTEIRO</v>
          </cell>
          <cell r="DP271">
            <v>2</v>
          </cell>
          <cell r="DQ271">
            <v>100</v>
          </cell>
          <cell r="DR271" t="str">
            <v>CR01</v>
          </cell>
          <cell r="DT271" t="str">
            <v>00300251</v>
          </cell>
          <cell r="DU271" t="str">
            <v>BANCO SANTANDER PORTUGAL, SA</v>
          </cell>
        </row>
        <row r="272">
          <cell r="A272" t="str">
            <v>259632</v>
          </cell>
          <cell r="B272" t="str">
            <v>Mario Manuel Coelho Figueiredo</v>
          </cell>
          <cell r="C272" t="str">
            <v>1982</v>
          </cell>
          <cell r="D272">
            <v>23</v>
          </cell>
          <cell r="E272">
            <v>23</v>
          </cell>
          <cell r="F272" t="str">
            <v>19600728</v>
          </cell>
          <cell r="G272" t="str">
            <v>44</v>
          </cell>
          <cell r="H272" t="str">
            <v>1</v>
          </cell>
          <cell r="I272" t="str">
            <v>Casado</v>
          </cell>
          <cell r="J272" t="str">
            <v>masculino</v>
          </cell>
          <cell r="K272">
            <v>1</v>
          </cell>
          <cell r="L272" t="str">
            <v>R Flores-Urb.Enc.Sol BL  I, 61 R/C Dto</v>
          </cell>
          <cell r="M272" t="str">
            <v>3780-222</v>
          </cell>
          <cell r="N272" t="str">
            <v>ANADIA</v>
          </cell>
          <cell r="O272" t="str">
            <v>00231023</v>
          </cell>
          <cell r="P272" t="str">
            <v>CURSO GERAL DOS LICEUS</v>
          </cell>
          <cell r="R272" t="str">
            <v>6069325</v>
          </cell>
          <cell r="S272" t="str">
            <v>20000509</v>
          </cell>
          <cell r="T272" t="str">
            <v>AVEIRO</v>
          </cell>
          <cell r="U272" t="str">
            <v>9803</v>
          </cell>
          <cell r="V272" t="str">
            <v>S.NAC IND ENERGIA-SINDEL</v>
          </cell>
          <cell r="W272" t="str">
            <v>152651195</v>
          </cell>
          <cell r="X272" t="str">
            <v>0035</v>
          </cell>
          <cell r="Y272" t="str">
            <v>0.0</v>
          </cell>
          <cell r="Z272">
            <v>1</v>
          </cell>
          <cell r="AA272" t="str">
            <v>00</v>
          </cell>
          <cell r="AD272" t="str">
            <v>100</v>
          </cell>
          <cell r="AE272" t="str">
            <v>11163463137</v>
          </cell>
          <cell r="AF272" t="str">
            <v>02</v>
          </cell>
          <cell r="AG272" t="str">
            <v>19820601</v>
          </cell>
          <cell r="AH272" t="str">
            <v>DT.Adm.Corr.Antiguid</v>
          </cell>
          <cell r="AI272" t="str">
            <v>1</v>
          </cell>
          <cell r="AJ272" t="str">
            <v>ACTIVOS</v>
          </cell>
          <cell r="AK272" t="str">
            <v>AA</v>
          </cell>
          <cell r="AL272" t="str">
            <v>ACTIVO TEMP.INTEIRO</v>
          </cell>
          <cell r="AM272" t="str">
            <v>J200</v>
          </cell>
          <cell r="AN272" t="str">
            <v>EDPOutsourcingComercial-Ce</v>
          </cell>
          <cell r="AO272" t="str">
            <v>J210</v>
          </cell>
          <cell r="AP272" t="str">
            <v>EDPOC-CBR-Urb D</v>
          </cell>
          <cell r="AQ272" t="str">
            <v>40177418</v>
          </cell>
          <cell r="AR272" t="str">
            <v>70000060</v>
          </cell>
          <cell r="AS272" t="str">
            <v>025.</v>
          </cell>
          <cell r="AT272" t="str">
            <v>ESCRITURARIO COMERCIAL</v>
          </cell>
          <cell r="AU272" t="str">
            <v>1</v>
          </cell>
          <cell r="AV272" t="str">
            <v>00040532</v>
          </cell>
          <cell r="AW272" t="str">
            <v>J20600001620</v>
          </cell>
          <cell r="AX272" t="str">
            <v>ACCC-CONTACTOS COMERCIAIS CENTRO</v>
          </cell>
          <cell r="AY272" t="str">
            <v>68908200</v>
          </cell>
          <cell r="AZ272" t="str">
            <v>GC - GA Gestão Conta</v>
          </cell>
          <cell r="BA272" t="str">
            <v>6890</v>
          </cell>
          <cell r="BB272" t="str">
            <v>EDP Outsourcing Comercial</v>
          </cell>
          <cell r="BC272" t="str">
            <v>6890</v>
          </cell>
          <cell r="BD272" t="str">
            <v>6890</v>
          </cell>
          <cell r="BE272" t="str">
            <v>2800</v>
          </cell>
          <cell r="BF272" t="str">
            <v>6890</v>
          </cell>
          <cell r="BG272" t="str">
            <v>EDP Outsourcing Comercial,SA</v>
          </cell>
          <cell r="BH272" t="str">
            <v>1010</v>
          </cell>
          <cell r="BI272">
            <v>1160</v>
          </cell>
          <cell r="BJ272" t="str">
            <v>10</v>
          </cell>
          <cell r="BK272">
            <v>23</v>
          </cell>
          <cell r="BL272">
            <v>232.53</v>
          </cell>
          <cell r="BM272" t="str">
            <v>NÍVEL 5</v>
          </cell>
          <cell r="BN272" t="str">
            <v>02</v>
          </cell>
          <cell r="BO272" t="str">
            <v>07</v>
          </cell>
          <cell r="BP272" t="str">
            <v>20030101</v>
          </cell>
          <cell r="BQ272" t="str">
            <v>21</v>
          </cell>
          <cell r="BR272" t="str">
            <v>EVOLUCAO AUTOMATICA</v>
          </cell>
          <cell r="BS272" t="str">
            <v>20050101</v>
          </cell>
          <cell r="BW272">
            <v>0</v>
          </cell>
          <cell r="BX272">
            <v>0</v>
          </cell>
          <cell r="BY272">
            <v>0</v>
          </cell>
          <cell r="BZ272">
            <v>0</v>
          </cell>
          <cell r="CA272">
            <v>0</v>
          </cell>
          <cell r="CC272">
            <v>0</v>
          </cell>
          <cell r="CG272">
            <v>0</v>
          </cell>
          <cell r="CK272">
            <v>0</v>
          </cell>
          <cell r="CO272">
            <v>0</v>
          </cell>
          <cell r="CT272">
            <v>0</v>
          </cell>
          <cell r="CU272">
            <v>0</v>
          </cell>
          <cell r="CV272">
            <v>0</v>
          </cell>
          <cell r="CW272">
            <v>0</v>
          </cell>
          <cell r="CX272">
            <v>0</v>
          </cell>
          <cell r="CZ272">
            <v>0</v>
          </cell>
          <cell r="DC272">
            <v>0</v>
          </cell>
          <cell r="DF272">
            <v>0</v>
          </cell>
          <cell r="DI272">
            <v>0</v>
          </cell>
          <cell r="DK272">
            <v>0</v>
          </cell>
          <cell r="DL272">
            <v>0</v>
          </cell>
          <cell r="DN272" t="str">
            <v>21D11</v>
          </cell>
          <cell r="DO272" t="str">
            <v>Flex.T.Int."Escrit"</v>
          </cell>
          <cell r="DP272">
            <v>2</v>
          </cell>
          <cell r="DQ272">
            <v>100</v>
          </cell>
          <cell r="DR272" t="str">
            <v>CR01</v>
          </cell>
          <cell r="DT272" t="str">
            <v>00180000</v>
          </cell>
          <cell r="DU272" t="str">
            <v>BANCO TOTTA &amp; ACORES, SA</v>
          </cell>
        </row>
        <row r="273">
          <cell r="A273" t="str">
            <v>185930</v>
          </cell>
          <cell r="B273" t="str">
            <v>Americo Figueiredo Grou</v>
          </cell>
          <cell r="C273" t="str">
            <v>1973</v>
          </cell>
          <cell r="D273">
            <v>32</v>
          </cell>
          <cell r="E273">
            <v>32</v>
          </cell>
          <cell r="F273" t="str">
            <v>19570612</v>
          </cell>
          <cell r="G273" t="str">
            <v>48</v>
          </cell>
          <cell r="H273" t="str">
            <v>1</v>
          </cell>
          <cell r="I273" t="str">
            <v>Casado</v>
          </cell>
          <cell r="J273" t="str">
            <v>masculino</v>
          </cell>
          <cell r="K273">
            <v>2</v>
          </cell>
          <cell r="L273" t="str">
            <v>Fontinhas</v>
          </cell>
          <cell r="M273" t="str">
            <v>3080-000</v>
          </cell>
          <cell r="N273" t="str">
            <v>FIGUEIRA DA FOZ</v>
          </cell>
          <cell r="O273" t="str">
            <v>00776805</v>
          </cell>
          <cell r="P273" t="str">
            <v>GESTAO</v>
          </cell>
          <cell r="R273" t="str">
            <v>4261362</v>
          </cell>
          <cell r="S273" t="str">
            <v>19970624</v>
          </cell>
          <cell r="T273" t="str">
            <v>COIMBRA</v>
          </cell>
          <cell r="U273" t="str">
            <v>9803</v>
          </cell>
          <cell r="V273" t="str">
            <v>S.NAC IND ENERGIA-SINDEL</v>
          </cell>
          <cell r="W273" t="str">
            <v>151885842</v>
          </cell>
          <cell r="X273" t="str">
            <v>3824</v>
          </cell>
          <cell r="Y273" t="str">
            <v>0.0</v>
          </cell>
          <cell r="Z273">
            <v>2</v>
          </cell>
          <cell r="AA273" t="str">
            <v>00</v>
          </cell>
          <cell r="AD273" t="str">
            <v>100</v>
          </cell>
          <cell r="AE273" t="str">
            <v>11102603221</v>
          </cell>
          <cell r="AF273" t="str">
            <v>02</v>
          </cell>
          <cell r="AG273" t="str">
            <v>19731002</v>
          </cell>
          <cell r="AH273" t="str">
            <v>DT.Adm.Corr.Antiguid</v>
          </cell>
          <cell r="AI273" t="str">
            <v>1</v>
          </cell>
          <cell r="AJ273" t="str">
            <v>ACTIVOS</v>
          </cell>
          <cell r="AK273" t="str">
            <v>AA</v>
          </cell>
          <cell r="AL273" t="str">
            <v>ACTIVO TEMP.INTEIRO</v>
          </cell>
          <cell r="AM273" t="str">
            <v>J200</v>
          </cell>
          <cell r="AN273" t="str">
            <v>EDPOutsourcingComercial-Ce</v>
          </cell>
          <cell r="AO273" t="str">
            <v>J210</v>
          </cell>
          <cell r="AP273" t="str">
            <v>EDPOC-CBR-Urb D</v>
          </cell>
          <cell r="AQ273" t="str">
            <v>40177403</v>
          </cell>
          <cell r="AR273" t="str">
            <v>70000041</v>
          </cell>
          <cell r="AS273" t="str">
            <v>01L1</v>
          </cell>
          <cell r="AT273" t="str">
            <v>LICENCIADO I</v>
          </cell>
          <cell r="AU273" t="str">
            <v>1</v>
          </cell>
          <cell r="AV273" t="str">
            <v>00040532</v>
          </cell>
          <cell r="AW273" t="str">
            <v>J20600001620</v>
          </cell>
          <cell r="AX273" t="str">
            <v>ACCC-CONTACTOS COMERCIAIS CENTRO</v>
          </cell>
          <cell r="AY273" t="str">
            <v>68908200</v>
          </cell>
          <cell r="AZ273" t="str">
            <v>GC - GA Gestão Conta</v>
          </cell>
          <cell r="BA273" t="str">
            <v>6890</v>
          </cell>
          <cell r="BB273" t="str">
            <v>EDP Outsourcing Comercial</v>
          </cell>
          <cell r="BC273" t="str">
            <v>6890</v>
          </cell>
          <cell r="BD273" t="str">
            <v>6890</v>
          </cell>
          <cell r="BE273" t="str">
            <v>2800</v>
          </cell>
          <cell r="BF273" t="str">
            <v>6890</v>
          </cell>
          <cell r="BG273" t="str">
            <v>EDP Outsourcing Comercial,SA</v>
          </cell>
          <cell r="BH273" t="str">
            <v>1010</v>
          </cell>
          <cell r="BI273">
            <v>1799</v>
          </cell>
          <cell r="BJ273" t="str">
            <v>F</v>
          </cell>
          <cell r="BK273">
            <v>32</v>
          </cell>
          <cell r="BL273">
            <v>323.52</v>
          </cell>
          <cell r="BM273" t="str">
            <v>LIC 1</v>
          </cell>
          <cell r="BN273" t="str">
            <v>00</v>
          </cell>
          <cell r="BO273" t="str">
            <v>F</v>
          </cell>
          <cell r="BP273" t="str">
            <v>20050101</v>
          </cell>
          <cell r="BQ273" t="str">
            <v>21</v>
          </cell>
          <cell r="BR273" t="str">
            <v>EVOLUCAO AUTOMATICA</v>
          </cell>
          <cell r="BS273" t="str">
            <v>20050101</v>
          </cell>
          <cell r="BW273">
            <v>0</v>
          </cell>
          <cell r="BX273">
            <v>0</v>
          </cell>
          <cell r="BY273">
            <v>0</v>
          </cell>
          <cell r="BZ273">
            <v>0</v>
          </cell>
          <cell r="CA273">
            <v>0</v>
          </cell>
          <cell r="CC273">
            <v>0</v>
          </cell>
          <cell r="CG273">
            <v>0</v>
          </cell>
          <cell r="CK273">
            <v>0</v>
          </cell>
          <cell r="CO273">
            <v>0</v>
          </cell>
          <cell r="CT273">
            <v>0</v>
          </cell>
          <cell r="CU273">
            <v>0</v>
          </cell>
          <cell r="CV273">
            <v>0</v>
          </cell>
          <cell r="CW273">
            <v>0</v>
          </cell>
          <cell r="CX273">
            <v>0</v>
          </cell>
          <cell r="CZ273">
            <v>0</v>
          </cell>
          <cell r="DC273">
            <v>0</v>
          </cell>
          <cell r="DF273">
            <v>0</v>
          </cell>
          <cell r="DI273">
            <v>0</v>
          </cell>
          <cell r="DK273">
            <v>0</v>
          </cell>
          <cell r="DL273">
            <v>0</v>
          </cell>
          <cell r="DN273" t="str">
            <v>21D11</v>
          </cell>
          <cell r="DO273" t="str">
            <v>Flex.T.Int."Escrit"</v>
          </cell>
          <cell r="DP273">
            <v>2</v>
          </cell>
          <cell r="DQ273">
            <v>100</v>
          </cell>
          <cell r="DR273" t="str">
            <v>CR01</v>
          </cell>
          <cell r="DT273" t="str">
            <v>00070265</v>
          </cell>
          <cell r="DU273" t="str">
            <v>BANCO ESPIRITO SANTO, SA</v>
          </cell>
        </row>
        <row r="274">
          <cell r="A274" t="str">
            <v>326550</v>
          </cell>
          <cell r="B274" t="str">
            <v>Ione Leila Cabrita Pereira</v>
          </cell>
          <cell r="C274" t="str">
            <v>1996</v>
          </cell>
          <cell r="D274">
            <v>9</v>
          </cell>
          <cell r="E274">
            <v>9</v>
          </cell>
          <cell r="F274" t="str">
            <v>19721127</v>
          </cell>
          <cell r="G274" t="str">
            <v>32</v>
          </cell>
          <cell r="H274" t="str">
            <v>1</v>
          </cell>
          <cell r="I274" t="str">
            <v>Casado</v>
          </cell>
          <cell r="J274" t="str">
            <v>feminino</v>
          </cell>
          <cell r="K274">
            <v>1</v>
          </cell>
          <cell r="L274" t="str">
            <v>Avenida 25 de Abril, 52 B, 1º Dt</v>
          </cell>
          <cell r="M274" t="str">
            <v>3080-086</v>
          </cell>
          <cell r="N274" t="str">
            <v>FIGUEIRA DA FOZ</v>
          </cell>
          <cell r="O274" t="str">
            <v>00774105</v>
          </cell>
          <cell r="P274" t="str">
            <v>ECONOMIA</v>
          </cell>
          <cell r="R274" t="str">
            <v>9848466</v>
          </cell>
          <cell r="S274" t="str">
            <v>20001020</v>
          </cell>
          <cell r="T274" t="str">
            <v>COIMBRA</v>
          </cell>
          <cell r="U274" t="str">
            <v>9803</v>
          </cell>
          <cell r="V274" t="str">
            <v>S.NAC IND ENERGIA-SINDEL</v>
          </cell>
          <cell r="W274" t="str">
            <v>196001730</v>
          </cell>
          <cell r="X274" t="str">
            <v>0744</v>
          </cell>
          <cell r="Y274" t="str">
            <v>0.0</v>
          </cell>
          <cell r="Z274">
            <v>1</v>
          </cell>
          <cell r="AA274" t="str">
            <v>00</v>
          </cell>
          <cell r="AC274" t="str">
            <v>X</v>
          </cell>
          <cell r="AD274" t="str">
            <v>100</v>
          </cell>
          <cell r="AE274" t="str">
            <v>11103913537</v>
          </cell>
          <cell r="AF274" t="str">
            <v>02</v>
          </cell>
          <cell r="AG274" t="str">
            <v>19960916</v>
          </cell>
          <cell r="AH274" t="str">
            <v>DT.Adm.Corr.Antiguid</v>
          </cell>
          <cell r="AI274" t="str">
            <v>1</v>
          </cell>
          <cell r="AJ274" t="str">
            <v>ACTIVOS</v>
          </cell>
          <cell r="AK274" t="str">
            <v>AA</v>
          </cell>
          <cell r="AL274" t="str">
            <v>ACTIVO TEMP.INTEIRO</v>
          </cell>
          <cell r="AM274" t="str">
            <v>J200</v>
          </cell>
          <cell r="AN274" t="str">
            <v>EDPOutsourcingComercial-Ce</v>
          </cell>
          <cell r="AO274" t="str">
            <v>J210</v>
          </cell>
          <cell r="AP274" t="str">
            <v>EDPOC-CBR-Urb D</v>
          </cell>
          <cell r="AQ274" t="str">
            <v>40177409</v>
          </cell>
          <cell r="AR274" t="str">
            <v>70000041</v>
          </cell>
          <cell r="AS274" t="str">
            <v>01L1</v>
          </cell>
          <cell r="AT274" t="str">
            <v>LICENCIADO I</v>
          </cell>
          <cell r="AU274" t="str">
            <v>1</v>
          </cell>
          <cell r="AV274" t="str">
            <v>00040532</v>
          </cell>
          <cell r="AW274" t="str">
            <v>J20600001620</v>
          </cell>
          <cell r="AX274" t="str">
            <v>ACCC-CONTACTOS COMERCIAIS CENTRO</v>
          </cell>
          <cell r="AY274" t="str">
            <v>68908200</v>
          </cell>
          <cell r="AZ274" t="str">
            <v>GC - GA Gestão Conta</v>
          </cell>
          <cell r="BA274" t="str">
            <v>6890</v>
          </cell>
          <cell r="BB274" t="str">
            <v>EDP Outsourcing Comercial</v>
          </cell>
          <cell r="BC274" t="str">
            <v>6890</v>
          </cell>
          <cell r="BD274" t="str">
            <v>6890</v>
          </cell>
          <cell r="BE274" t="str">
            <v>2800</v>
          </cell>
          <cell r="BF274" t="str">
            <v>6890</v>
          </cell>
          <cell r="BG274" t="str">
            <v>EDP Outsourcing Comercial,SA</v>
          </cell>
          <cell r="BH274" t="str">
            <v>1010</v>
          </cell>
          <cell r="BI274">
            <v>2034</v>
          </cell>
          <cell r="BJ274" t="str">
            <v>H</v>
          </cell>
          <cell r="BK274">
            <v>9</v>
          </cell>
          <cell r="BL274">
            <v>90.99</v>
          </cell>
          <cell r="BM274" t="str">
            <v>LIC 1</v>
          </cell>
          <cell r="BN274" t="str">
            <v>00</v>
          </cell>
          <cell r="BO274" t="str">
            <v>H</v>
          </cell>
          <cell r="BP274" t="str">
            <v>20050101</v>
          </cell>
          <cell r="BQ274" t="str">
            <v>21</v>
          </cell>
          <cell r="BR274" t="str">
            <v>EVOLUCAO AUTOMATICA</v>
          </cell>
          <cell r="BS274" t="str">
            <v>20050101</v>
          </cell>
          <cell r="BW274">
            <v>0</v>
          </cell>
          <cell r="BX274">
            <v>0</v>
          </cell>
          <cell r="BY274">
            <v>0</v>
          </cell>
          <cell r="BZ274">
            <v>0</v>
          </cell>
          <cell r="CA274">
            <v>0</v>
          </cell>
          <cell r="CC274">
            <v>0</v>
          </cell>
          <cell r="CG274">
            <v>0</v>
          </cell>
          <cell r="CK274">
            <v>0</v>
          </cell>
          <cell r="CO274">
            <v>0</v>
          </cell>
          <cell r="CT274">
            <v>0</v>
          </cell>
          <cell r="CU274">
            <v>0</v>
          </cell>
          <cell r="CV274">
            <v>0</v>
          </cell>
          <cell r="CW274">
            <v>0</v>
          </cell>
          <cell r="CX274">
            <v>0</v>
          </cell>
          <cell r="CZ274">
            <v>0</v>
          </cell>
          <cell r="DC274">
            <v>0</v>
          </cell>
          <cell r="DF274">
            <v>0</v>
          </cell>
          <cell r="DI274">
            <v>0</v>
          </cell>
          <cell r="DK274">
            <v>0</v>
          </cell>
          <cell r="DL274">
            <v>0</v>
          </cell>
          <cell r="DN274" t="str">
            <v>21D11</v>
          </cell>
          <cell r="DO274" t="str">
            <v>Flex.T.Int."Escrit"</v>
          </cell>
          <cell r="DP274">
            <v>2</v>
          </cell>
          <cell r="DQ274">
            <v>100</v>
          </cell>
          <cell r="DR274" t="str">
            <v>CR01</v>
          </cell>
          <cell r="DT274" t="str">
            <v>00100000</v>
          </cell>
          <cell r="DU274" t="str">
            <v>BANCO BPI, SA</v>
          </cell>
        </row>
        <row r="275">
          <cell r="A275" t="str">
            <v>235768</v>
          </cell>
          <cell r="B275" t="str">
            <v>Antonio Sobral Camões Silva</v>
          </cell>
          <cell r="C275" t="str">
            <v>1975</v>
          </cell>
          <cell r="D275">
            <v>30</v>
          </cell>
          <cell r="E275">
            <v>30</v>
          </cell>
          <cell r="F275" t="str">
            <v>19511026</v>
          </cell>
          <cell r="G275" t="str">
            <v>53</v>
          </cell>
          <cell r="H275" t="str">
            <v>1</v>
          </cell>
          <cell r="I275" t="str">
            <v>Casado</v>
          </cell>
          <cell r="J275" t="str">
            <v>masculino</v>
          </cell>
          <cell r="K275">
            <v>2</v>
          </cell>
          <cell r="L275" t="str">
            <v>R Dr Luis de Camões, 44-1º Esq</v>
          </cell>
          <cell r="M275" t="str">
            <v>3860-381</v>
          </cell>
          <cell r="N275" t="str">
            <v>ESTARREJA</v>
          </cell>
          <cell r="O275" t="str">
            <v>00743205</v>
          </cell>
          <cell r="P275" t="str">
            <v>ENG. ELECTROTECNICA</v>
          </cell>
          <cell r="R275" t="str">
            <v>2437864</v>
          </cell>
          <cell r="S275" t="str">
            <v>19960710</v>
          </cell>
          <cell r="T275" t="str">
            <v>AVEIRO</v>
          </cell>
          <cell r="W275" t="str">
            <v>105444405</v>
          </cell>
          <cell r="X275" t="str">
            <v>0086</v>
          </cell>
          <cell r="Y275" t="str">
            <v>0.0</v>
          </cell>
          <cell r="Z275">
            <v>2</v>
          </cell>
          <cell r="AA275" t="str">
            <v>00</v>
          </cell>
          <cell r="AC275" t="str">
            <v>X</v>
          </cell>
          <cell r="AD275" t="str">
            <v>100</v>
          </cell>
          <cell r="AE275" t="str">
            <v>11163896551</v>
          </cell>
          <cell r="AF275" t="str">
            <v>02</v>
          </cell>
          <cell r="AG275" t="str">
            <v>19751001</v>
          </cell>
          <cell r="AH275" t="str">
            <v>DT.Adm.Corr.Antiguid</v>
          </cell>
          <cell r="AI275" t="str">
            <v>1</v>
          </cell>
          <cell r="AJ275" t="str">
            <v>ACTIVOS</v>
          </cell>
          <cell r="AK275" t="str">
            <v>AA</v>
          </cell>
          <cell r="AL275" t="str">
            <v>ACTIVO TEMP.INTEIRO</v>
          </cell>
          <cell r="AM275" t="str">
            <v>J200</v>
          </cell>
          <cell r="AN275" t="str">
            <v>EDPOutsourcingComercial-Ce</v>
          </cell>
          <cell r="AO275" t="str">
            <v>J211</v>
          </cell>
          <cell r="AP275" t="str">
            <v>EDPOC-AVR-V Haf</v>
          </cell>
          <cell r="AQ275" t="str">
            <v>40176954</v>
          </cell>
          <cell r="AR275" t="str">
            <v>70000607</v>
          </cell>
          <cell r="AS275" t="str">
            <v>92L2</v>
          </cell>
          <cell r="AT275" t="str">
            <v>CHEFE DEPARTAMENTO</v>
          </cell>
          <cell r="AU275" t="str">
            <v>4</v>
          </cell>
          <cell r="AV275" t="str">
            <v>00040511</v>
          </cell>
          <cell r="AW275" t="str">
            <v>J20440000220</v>
          </cell>
          <cell r="AX275" t="str">
            <v>AC-AP-APOIO</v>
          </cell>
          <cell r="AY275" t="str">
            <v>68905030</v>
          </cell>
          <cell r="AZ275" t="str">
            <v>Dep Comercial Centro</v>
          </cell>
          <cell r="BA275" t="str">
            <v>6890</v>
          </cell>
          <cell r="BB275" t="str">
            <v>EDP Outsourcing Comercial</v>
          </cell>
          <cell r="BC275" t="str">
            <v>6890</v>
          </cell>
          <cell r="BD275" t="str">
            <v>6890</v>
          </cell>
          <cell r="BE275" t="str">
            <v>2800</v>
          </cell>
          <cell r="BF275" t="str">
            <v>6890</v>
          </cell>
          <cell r="BG275" t="str">
            <v>EDP Outsourcing Comercial,SA</v>
          </cell>
          <cell r="BH275" t="str">
            <v>1010</v>
          </cell>
          <cell r="BI275">
            <v>2659</v>
          </cell>
          <cell r="BJ275" t="str">
            <v>M</v>
          </cell>
          <cell r="BK275">
            <v>30</v>
          </cell>
          <cell r="BL275">
            <v>303.3</v>
          </cell>
          <cell r="BM275" t="str">
            <v>LIC 2</v>
          </cell>
          <cell r="BN275" t="str">
            <v>00</v>
          </cell>
          <cell r="BO275" t="str">
            <v>M</v>
          </cell>
          <cell r="BP275" t="str">
            <v>20040110</v>
          </cell>
          <cell r="BQ275" t="str">
            <v>22</v>
          </cell>
          <cell r="BR275" t="str">
            <v>ACELERACAO DE CARREIRA</v>
          </cell>
          <cell r="BS275" t="str">
            <v>20050101</v>
          </cell>
          <cell r="BU275" t="str">
            <v>C DEP D2</v>
          </cell>
          <cell r="BV275" t="str">
            <v>N</v>
          </cell>
          <cell r="BW275">
            <v>146</v>
          </cell>
          <cell r="BX275">
            <v>21</v>
          </cell>
          <cell r="BY275">
            <v>652.74</v>
          </cell>
          <cell r="BZ275">
            <v>0</v>
          </cell>
          <cell r="CA275">
            <v>0</v>
          </cell>
          <cell r="CC275">
            <v>0</v>
          </cell>
          <cell r="CG275">
            <v>0</v>
          </cell>
          <cell r="CK275">
            <v>0</v>
          </cell>
          <cell r="CO275">
            <v>0</v>
          </cell>
          <cell r="CT275">
            <v>0</v>
          </cell>
          <cell r="CU275">
            <v>0</v>
          </cell>
          <cell r="CV275">
            <v>0</v>
          </cell>
          <cell r="CW275">
            <v>0</v>
          </cell>
          <cell r="CX275">
            <v>0</v>
          </cell>
          <cell r="CZ275">
            <v>0</v>
          </cell>
          <cell r="DC275">
            <v>0</v>
          </cell>
          <cell r="DF275">
            <v>0</v>
          </cell>
          <cell r="DI275">
            <v>0</v>
          </cell>
          <cell r="DK275">
            <v>0</v>
          </cell>
          <cell r="DL275">
            <v>0</v>
          </cell>
          <cell r="DN275" t="str">
            <v>50001</v>
          </cell>
          <cell r="DO275" t="str">
            <v>IHT_TEMPO INTEIRO</v>
          </cell>
          <cell r="DP275">
            <v>2</v>
          </cell>
          <cell r="DQ275">
            <v>100</v>
          </cell>
          <cell r="DR275" t="str">
            <v>CR01</v>
          </cell>
          <cell r="DT275" t="str">
            <v>00330000</v>
          </cell>
          <cell r="DU275" t="str">
            <v>BANCO COMERCIAL PORTUGUES, SA</v>
          </cell>
        </row>
        <row r="276">
          <cell r="A276" t="str">
            <v>236551</v>
          </cell>
          <cell r="B276" t="str">
            <v>Maria Ceu Carlos Ramos</v>
          </cell>
          <cell r="C276" t="str">
            <v>1980</v>
          </cell>
          <cell r="D276">
            <v>25</v>
          </cell>
          <cell r="E276">
            <v>25</v>
          </cell>
          <cell r="F276" t="str">
            <v>19600725</v>
          </cell>
          <cell r="G276" t="str">
            <v>44</v>
          </cell>
          <cell r="H276" t="str">
            <v>1</v>
          </cell>
          <cell r="I276" t="str">
            <v>Casado</v>
          </cell>
          <cell r="J276" t="str">
            <v>feminino</v>
          </cell>
          <cell r="K276">
            <v>4</v>
          </cell>
          <cell r="L276" t="str">
            <v>R Alm. Gago Coutinho, 110</v>
          </cell>
          <cell r="M276" t="str">
            <v>3830-669</v>
          </cell>
          <cell r="N276" t="str">
            <v>GAFANHA DA NAZARÉ</v>
          </cell>
          <cell r="O276" t="str">
            <v>00241132</v>
          </cell>
          <cell r="P276" t="str">
            <v>CURSO COMPLEMENTAR DOS LICEUS</v>
          </cell>
          <cell r="R276" t="str">
            <v>5401423</v>
          </cell>
          <cell r="S276" t="str">
            <v>20030514</v>
          </cell>
          <cell r="T276" t="str">
            <v>AVEIRO</v>
          </cell>
          <cell r="U276" t="str">
            <v>9803</v>
          </cell>
          <cell r="V276" t="str">
            <v>S.NAC IND ENERGIA-SINDEL</v>
          </cell>
          <cell r="W276" t="str">
            <v>120827131</v>
          </cell>
          <cell r="X276" t="str">
            <v>0108</v>
          </cell>
          <cell r="Y276" t="str">
            <v>0.0</v>
          </cell>
          <cell r="Z276">
            <v>4</v>
          </cell>
          <cell r="AA276" t="str">
            <v>00</v>
          </cell>
          <cell r="AC276" t="str">
            <v>X</v>
          </cell>
          <cell r="AD276" t="str">
            <v>100</v>
          </cell>
          <cell r="AE276" t="str">
            <v>11163508400</v>
          </cell>
          <cell r="AF276" t="str">
            <v>02</v>
          </cell>
          <cell r="AG276" t="str">
            <v>19800716</v>
          </cell>
          <cell r="AH276" t="str">
            <v>DT.Adm.Corr.Antiguid</v>
          </cell>
          <cell r="AI276" t="str">
            <v>1</v>
          </cell>
          <cell r="AJ276" t="str">
            <v>ACTIVOS</v>
          </cell>
          <cell r="AK276" t="str">
            <v>AA</v>
          </cell>
          <cell r="AL276" t="str">
            <v>ACTIVO TEMP.INTEIRO</v>
          </cell>
          <cell r="AM276" t="str">
            <v>J200</v>
          </cell>
          <cell r="AN276" t="str">
            <v>EDPOutsourcingComercial-Ce</v>
          </cell>
          <cell r="AO276" t="str">
            <v>J211</v>
          </cell>
          <cell r="AP276" t="str">
            <v>EDPOC-AVR-V Haf</v>
          </cell>
          <cell r="AQ276" t="str">
            <v>40176952</v>
          </cell>
          <cell r="AR276" t="str">
            <v>70000122</v>
          </cell>
          <cell r="AS276" t="str">
            <v>055.</v>
          </cell>
          <cell r="AT276" t="str">
            <v>ESCRITUR. PESSOAL E EXP.GERAL</v>
          </cell>
          <cell r="AU276" t="str">
            <v>1</v>
          </cell>
          <cell r="AV276" t="str">
            <v>00040606</v>
          </cell>
          <cell r="AW276" t="str">
            <v>J20440000620</v>
          </cell>
          <cell r="AX276" t="str">
            <v>AC-LE-LOJAS E EQUIPAS - II</v>
          </cell>
          <cell r="AY276" t="str">
            <v>68905034</v>
          </cell>
          <cell r="AZ276" t="str">
            <v>Apoio à Rede Centro</v>
          </cell>
          <cell r="BA276" t="str">
            <v>6890</v>
          </cell>
          <cell r="BB276" t="str">
            <v>EDP Outsourcing Comercial</v>
          </cell>
          <cell r="BC276" t="str">
            <v>6890</v>
          </cell>
          <cell r="BD276" t="str">
            <v>6890</v>
          </cell>
          <cell r="BE276" t="str">
            <v>2800</v>
          </cell>
          <cell r="BF276" t="str">
            <v>6890</v>
          </cell>
          <cell r="BG276" t="str">
            <v>EDP Outsourcing Comercial,SA</v>
          </cell>
          <cell r="BH276" t="str">
            <v>1010</v>
          </cell>
          <cell r="BI276">
            <v>1247</v>
          </cell>
          <cell r="BJ276" t="str">
            <v>11</v>
          </cell>
          <cell r="BK276">
            <v>25</v>
          </cell>
          <cell r="BL276">
            <v>252.75</v>
          </cell>
          <cell r="BM276" t="str">
            <v>NÍVEL 5</v>
          </cell>
          <cell r="BN276" t="str">
            <v>00</v>
          </cell>
          <cell r="BO276" t="str">
            <v>08</v>
          </cell>
          <cell r="BP276" t="str">
            <v>20050101</v>
          </cell>
          <cell r="BQ276" t="str">
            <v>21</v>
          </cell>
          <cell r="BR276" t="str">
            <v>EVOLUCAO AUTOMATICA</v>
          </cell>
          <cell r="BS276" t="str">
            <v>20050101</v>
          </cell>
          <cell r="BW276">
            <v>0</v>
          </cell>
          <cell r="BX276">
            <v>0</v>
          </cell>
          <cell r="BY276">
            <v>0</v>
          </cell>
          <cell r="BZ276">
            <v>0</v>
          </cell>
          <cell r="CA276">
            <v>0</v>
          </cell>
          <cell r="CC276">
            <v>0</v>
          </cell>
          <cell r="CG276">
            <v>0</v>
          </cell>
          <cell r="CK276">
            <v>0</v>
          </cell>
          <cell r="CO276">
            <v>0</v>
          </cell>
          <cell r="CT276">
            <v>0</v>
          </cell>
          <cell r="CU276">
            <v>0</v>
          </cell>
          <cell r="CV276">
            <v>0</v>
          </cell>
          <cell r="CW276">
            <v>0</v>
          </cell>
          <cell r="CX276">
            <v>0</v>
          </cell>
          <cell r="CZ276">
            <v>0</v>
          </cell>
          <cell r="DC276">
            <v>0</v>
          </cell>
          <cell r="DF276">
            <v>0</v>
          </cell>
          <cell r="DI276">
            <v>0</v>
          </cell>
          <cell r="DK276">
            <v>0</v>
          </cell>
          <cell r="DL276">
            <v>0</v>
          </cell>
          <cell r="DN276" t="str">
            <v>21D11</v>
          </cell>
          <cell r="DO276" t="str">
            <v>Flex.T.Int."Escrit"</v>
          </cell>
          <cell r="DP276">
            <v>2</v>
          </cell>
          <cell r="DQ276">
            <v>100</v>
          </cell>
          <cell r="DR276" t="str">
            <v>CR01</v>
          </cell>
          <cell r="DT276" t="str">
            <v>00100000</v>
          </cell>
          <cell r="DU276" t="str">
            <v>BANCO BPI, SA</v>
          </cell>
        </row>
        <row r="277">
          <cell r="A277" t="str">
            <v>243825</v>
          </cell>
          <cell r="B277" t="str">
            <v>Alfredo Manuel Pinho Ferreira</v>
          </cell>
          <cell r="C277" t="str">
            <v>1980</v>
          </cell>
          <cell r="D277">
            <v>25</v>
          </cell>
          <cell r="E277">
            <v>25</v>
          </cell>
          <cell r="F277" t="str">
            <v>19610424</v>
          </cell>
          <cell r="G277" t="str">
            <v>44</v>
          </cell>
          <cell r="H277" t="str">
            <v>1</v>
          </cell>
          <cell r="I277" t="str">
            <v>Casado</v>
          </cell>
          <cell r="J277" t="str">
            <v>masculino</v>
          </cell>
          <cell r="K277">
            <v>1</v>
          </cell>
          <cell r="L277" t="str">
            <v>Rua Manuel Maria Matos, nº. 116 - 2º. Esq.</v>
          </cell>
          <cell r="M277" t="str">
            <v>3880-294</v>
          </cell>
          <cell r="N277" t="str">
            <v>OVAR</v>
          </cell>
          <cell r="O277" t="str">
            <v>00232213</v>
          </cell>
          <cell r="P277" t="str">
            <v>C.GERAL ADMINISTRACAO COMERCIO</v>
          </cell>
          <cell r="R277" t="str">
            <v>7985165</v>
          </cell>
          <cell r="S277" t="str">
            <v>19990623</v>
          </cell>
          <cell r="T277" t="str">
            <v>LISBOA</v>
          </cell>
          <cell r="U277" t="str">
            <v>9803</v>
          </cell>
          <cell r="V277" t="str">
            <v>S.NAC IND ENERGIA-SINDEL</v>
          </cell>
          <cell r="W277" t="str">
            <v>149299834</v>
          </cell>
          <cell r="X277" t="str">
            <v>0159</v>
          </cell>
          <cell r="Y277" t="str">
            <v>0.0</v>
          </cell>
          <cell r="Z277">
            <v>1</v>
          </cell>
          <cell r="AA277" t="str">
            <v>00</v>
          </cell>
          <cell r="AC277" t="str">
            <v>X</v>
          </cell>
          <cell r="AD277" t="str">
            <v>100</v>
          </cell>
          <cell r="AE277" t="str">
            <v>11163410161</v>
          </cell>
          <cell r="AF277" t="str">
            <v>02</v>
          </cell>
          <cell r="AG277" t="str">
            <v>19800116</v>
          </cell>
          <cell r="AH277" t="str">
            <v>DT.Adm.Corr.Antiguid</v>
          </cell>
          <cell r="AI277" t="str">
            <v>1</v>
          </cell>
          <cell r="AJ277" t="str">
            <v>ACTIVOS</v>
          </cell>
          <cell r="AK277" t="str">
            <v>AA</v>
          </cell>
          <cell r="AL277" t="str">
            <v>ACTIVO TEMP.INTEIRO</v>
          </cell>
          <cell r="AM277" t="str">
            <v>J200</v>
          </cell>
          <cell r="AN277" t="str">
            <v>EDPOutsourcingComercial-Ce</v>
          </cell>
          <cell r="AO277" t="str">
            <v>J212</v>
          </cell>
          <cell r="AP277" t="str">
            <v>EDPOC-FEIRA-JSS</v>
          </cell>
          <cell r="AQ277" t="str">
            <v>40176910</v>
          </cell>
          <cell r="AR277" t="str">
            <v>70000022</v>
          </cell>
          <cell r="AS277" t="str">
            <v>014.</v>
          </cell>
          <cell r="AT277" t="str">
            <v>TECNICO COMERCIAL</v>
          </cell>
          <cell r="AU277" t="str">
            <v>0</v>
          </cell>
          <cell r="AV277" t="str">
            <v>00040297</v>
          </cell>
          <cell r="AW277" t="str">
            <v>J20440000820</v>
          </cell>
          <cell r="AX277" t="str">
            <v>AC-RA-REDE DE AGENTES</v>
          </cell>
          <cell r="AY277" t="str">
            <v>68905036</v>
          </cell>
          <cell r="AZ277" t="str">
            <v>Eq Contacto Directo</v>
          </cell>
          <cell r="BA277" t="str">
            <v>6890</v>
          </cell>
          <cell r="BB277" t="str">
            <v>EDP Outsourcing Comercial</v>
          </cell>
          <cell r="BC277" t="str">
            <v>6890</v>
          </cell>
          <cell r="BD277" t="str">
            <v>6890</v>
          </cell>
          <cell r="BE277" t="str">
            <v>2800</v>
          </cell>
          <cell r="BF277" t="str">
            <v>6890</v>
          </cell>
          <cell r="BG277" t="str">
            <v>EDP Outsourcing Comercial,SA</v>
          </cell>
          <cell r="BH277" t="str">
            <v>1010</v>
          </cell>
          <cell r="BI277">
            <v>1247</v>
          </cell>
          <cell r="BJ277" t="str">
            <v>11</v>
          </cell>
          <cell r="BK277">
            <v>25</v>
          </cell>
          <cell r="BL277">
            <v>252.75</v>
          </cell>
          <cell r="BM277" t="str">
            <v>NÍVEL 4</v>
          </cell>
          <cell r="BN277" t="str">
            <v>00</v>
          </cell>
          <cell r="BO277" t="str">
            <v>05</v>
          </cell>
          <cell r="BP277" t="str">
            <v>20040110</v>
          </cell>
          <cell r="BQ277" t="str">
            <v>22</v>
          </cell>
          <cell r="BR277" t="str">
            <v>ACELERACAO DE CARREIRA</v>
          </cell>
          <cell r="BS277" t="str">
            <v>20050101</v>
          </cell>
          <cell r="BW277">
            <v>0</v>
          </cell>
          <cell r="BX277">
            <v>0</v>
          </cell>
          <cell r="BY277">
            <v>0</v>
          </cell>
          <cell r="BZ277">
            <v>0</v>
          </cell>
          <cell r="CA277">
            <v>0</v>
          </cell>
          <cell r="CC277">
            <v>0</v>
          </cell>
          <cell r="CG277">
            <v>0</v>
          </cell>
          <cell r="CK277">
            <v>0</v>
          </cell>
          <cell r="CO277">
            <v>0</v>
          </cell>
          <cell r="CT277">
            <v>0</v>
          </cell>
          <cell r="CU277">
            <v>0</v>
          </cell>
          <cell r="CV277">
            <v>0</v>
          </cell>
          <cell r="CW277">
            <v>0</v>
          </cell>
          <cell r="CX277">
            <v>0</v>
          </cell>
          <cell r="CZ277">
            <v>0</v>
          </cell>
          <cell r="DC277">
            <v>0</v>
          </cell>
          <cell r="DF277">
            <v>0</v>
          </cell>
          <cell r="DI277">
            <v>0</v>
          </cell>
          <cell r="DK277">
            <v>0</v>
          </cell>
          <cell r="DL277">
            <v>0</v>
          </cell>
          <cell r="DN277" t="str">
            <v>21D12</v>
          </cell>
          <cell r="DO277" t="str">
            <v>Flex.T.Int."Act.Ind."</v>
          </cell>
          <cell r="DP277">
            <v>2</v>
          </cell>
          <cell r="DQ277">
            <v>100</v>
          </cell>
          <cell r="DR277" t="str">
            <v>CR01</v>
          </cell>
          <cell r="DT277" t="str">
            <v>00100000</v>
          </cell>
          <cell r="DU277" t="str">
            <v>BANCO BPI, SA</v>
          </cell>
        </row>
        <row r="278">
          <cell r="A278" t="str">
            <v>247553</v>
          </cell>
          <cell r="B278" t="str">
            <v>Alcindo Joaquim Pinho</v>
          </cell>
          <cell r="C278" t="str">
            <v>1973</v>
          </cell>
          <cell r="D278">
            <v>32</v>
          </cell>
          <cell r="E278">
            <v>32</v>
          </cell>
          <cell r="F278" t="str">
            <v>19540323</v>
          </cell>
          <cell r="G278" t="str">
            <v>51</v>
          </cell>
          <cell r="H278" t="str">
            <v>1</v>
          </cell>
          <cell r="I278" t="str">
            <v>Casado</v>
          </cell>
          <cell r="J278" t="str">
            <v>masculino</v>
          </cell>
          <cell r="K278">
            <v>1</v>
          </cell>
          <cell r="L278" t="str">
            <v>R. de Penoucos,80 - 1º</v>
          </cell>
          <cell r="M278" t="str">
            <v>4505-308</v>
          </cell>
          <cell r="N278" t="str">
            <v>FIÃES VFR</v>
          </cell>
          <cell r="O278" t="str">
            <v>00241132</v>
          </cell>
          <cell r="P278" t="str">
            <v>CURSO COMPLEMENTAR DOS LICEUS</v>
          </cell>
          <cell r="R278" t="str">
            <v>4922649</v>
          </cell>
          <cell r="S278" t="str">
            <v>19910114</v>
          </cell>
          <cell r="T278" t="str">
            <v>LISBOA</v>
          </cell>
          <cell r="U278" t="str">
            <v>9803</v>
          </cell>
          <cell r="V278" t="str">
            <v>S.NAC IND ENERGIA-SINDEL</v>
          </cell>
          <cell r="W278" t="str">
            <v>169562204</v>
          </cell>
          <cell r="X278" t="str">
            <v>3441</v>
          </cell>
          <cell r="Y278" t="str">
            <v>0.0</v>
          </cell>
          <cell r="Z278">
            <v>1</v>
          </cell>
          <cell r="AA278" t="str">
            <v>00</v>
          </cell>
          <cell r="AD278" t="str">
            <v>100</v>
          </cell>
          <cell r="AE278" t="str">
            <v>11163988044</v>
          </cell>
          <cell r="AF278" t="str">
            <v>02</v>
          </cell>
          <cell r="AG278" t="str">
            <v>19730802</v>
          </cell>
          <cell r="AH278" t="str">
            <v>DT.Adm.Corr.Antiguid</v>
          </cell>
          <cell r="AI278" t="str">
            <v>1</v>
          </cell>
          <cell r="AJ278" t="str">
            <v>ACTIVOS</v>
          </cell>
          <cell r="AK278" t="str">
            <v>AA</v>
          </cell>
          <cell r="AL278" t="str">
            <v>ACTIVO TEMP.INTEIRO</v>
          </cell>
          <cell r="AM278" t="str">
            <v>J200</v>
          </cell>
          <cell r="AN278" t="str">
            <v>EDPOutsourcingComercial-Ce</v>
          </cell>
          <cell r="AO278" t="str">
            <v>J212</v>
          </cell>
          <cell r="AP278" t="str">
            <v>EDPOC-FEIRA-JSS</v>
          </cell>
          <cell r="AQ278" t="str">
            <v>40177107</v>
          </cell>
          <cell r="AR278" t="str">
            <v>70000045</v>
          </cell>
          <cell r="AS278" t="str">
            <v>01S3</v>
          </cell>
          <cell r="AT278" t="str">
            <v>CHEFIA SECCAO ESCALAO III</v>
          </cell>
          <cell r="AU278" t="str">
            <v>1</v>
          </cell>
          <cell r="AV278" t="str">
            <v>00040317</v>
          </cell>
          <cell r="AW278" t="str">
            <v>J20444460120</v>
          </cell>
          <cell r="AX278" t="str">
            <v>AC-LJVFR-CH-CHEFIA</v>
          </cell>
          <cell r="AY278" t="str">
            <v>68905308</v>
          </cell>
          <cell r="AZ278" t="str">
            <v>Lj Stª Maria Feira</v>
          </cell>
          <cell r="BA278" t="str">
            <v>6890</v>
          </cell>
          <cell r="BB278" t="str">
            <v>EDP Outsourcing Comercial</v>
          </cell>
          <cell r="BC278" t="str">
            <v>6890</v>
          </cell>
          <cell r="BD278" t="str">
            <v>6890</v>
          </cell>
          <cell r="BE278" t="str">
            <v>2800</v>
          </cell>
          <cell r="BF278" t="str">
            <v>6890</v>
          </cell>
          <cell r="BG278" t="str">
            <v>EDP Outsourcing Comercial,SA</v>
          </cell>
          <cell r="BH278" t="str">
            <v>1010</v>
          </cell>
          <cell r="BI278">
            <v>1707</v>
          </cell>
          <cell r="BJ278" t="str">
            <v>16</v>
          </cell>
          <cell r="BK278">
            <v>32</v>
          </cell>
          <cell r="BL278">
            <v>323.52</v>
          </cell>
          <cell r="BM278" t="str">
            <v>C SECÇ3</v>
          </cell>
          <cell r="BN278" t="str">
            <v>00</v>
          </cell>
          <cell r="BO278" t="str">
            <v>H</v>
          </cell>
          <cell r="BP278" t="str">
            <v>20050101</v>
          </cell>
          <cell r="BQ278" t="str">
            <v>21</v>
          </cell>
          <cell r="BR278" t="str">
            <v>EVOLUCAO AUTOMATICA</v>
          </cell>
          <cell r="BS278" t="str">
            <v>20050101</v>
          </cell>
          <cell r="BW278">
            <v>0</v>
          </cell>
          <cell r="BX278">
            <v>0</v>
          </cell>
          <cell r="BY278">
            <v>0</v>
          </cell>
          <cell r="BZ278">
            <v>0</v>
          </cell>
          <cell r="CA278">
            <v>0</v>
          </cell>
          <cell r="CC278">
            <v>0</v>
          </cell>
          <cell r="CG278">
            <v>0</v>
          </cell>
          <cell r="CK278">
            <v>0</v>
          </cell>
          <cell r="CO278">
            <v>0</v>
          </cell>
          <cell r="CT278">
            <v>0</v>
          </cell>
          <cell r="CU278">
            <v>0</v>
          </cell>
          <cell r="CV278">
            <v>0</v>
          </cell>
          <cell r="CW278">
            <v>0</v>
          </cell>
          <cell r="CX278">
            <v>0</v>
          </cell>
          <cell r="CZ278">
            <v>0</v>
          </cell>
          <cell r="DC278">
            <v>0</v>
          </cell>
          <cell r="DF278">
            <v>0</v>
          </cell>
          <cell r="DI278">
            <v>0</v>
          </cell>
          <cell r="DK278">
            <v>0</v>
          </cell>
          <cell r="DL278">
            <v>0</v>
          </cell>
          <cell r="DN278" t="str">
            <v>11D13</v>
          </cell>
          <cell r="DO278" t="str">
            <v>FixoTInt-"Lojas"2002</v>
          </cell>
          <cell r="DP278">
            <v>9</v>
          </cell>
          <cell r="DQ278">
            <v>100</v>
          </cell>
          <cell r="DR278" t="str">
            <v>CR01</v>
          </cell>
          <cell r="DT278" t="str">
            <v>00350722</v>
          </cell>
          <cell r="DU278" t="str">
            <v>CAIXA GERAL DE DEPOSITOS, SA</v>
          </cell>
        </row>
        <row r="279">
          <cell r="A279" t="str">
            <v>252700</v>
          </cell>
          <cell r="B279" t="str">
            <v>Maria Madalena Silva Tavares</v>
          </cell>
          <cell r="C279" t="str">
            <v>1974</v>
          </cell>
          <cell r="D279">
            <v>31</v>
          </cell>
          <cell r="E279">
            <v>31</v>
          </cell>
          <cell r="F279" t="str">
            <v>19580918</v>
          </cell>
          <cell r="G279" t="str">
            <v>46</v>
          </cell>
          <cell r="H279" t="str">
            <v>1</v>
          </cell>
          <cell r="I279" t="str">
            <v>Casado</v>
          </cell>
          <cell r="J279" t="str">
            <v>feminino</v>
          </cell>
          <cell r="K279">
            <v>2</v>
          </cell>
          <cell r="L279" t="str">
            <v>Ervedoso - Arões              Vale de Cambra</v>
          </cell>
          <cell r="M279" t="str">
            <v>3730-000</v>
          </cell>
          <cell r="N279" t="str">
            <v>VALE DE CAMBRA</v>
          </cell>
          <cell r="O279" t="str">
            <v>00123012</v>
          </cell>
          <cell r="P279" t="str">
            <v>TELESCOLA</v>
          </cell>
          <cell r="R279" t="str">
            <v>6164382</v>
          </cell>
          <cell r="S279" t="str">
            <v>20010312</v>
          </cell>
          <cell r="T279" t="str">
            <v>AVEIRO</v>
          </cell>
          <cell r="U279" t="str">
            <v>9803</v>
          </cell>
          <cell r="V279" t="str">
            <v>S.NAC IND ENERGIA-SINDEL</v>
          </cell>
          <cell r="W279" t="str">
            <v>117279641</v>
          </cell>
          <cell r="X279" t="str">
            <v>0191</v>
          </cell>
          <cell r="Y279" t="str">
            <v>0.0</v>
          </cell>
          <cell r="Z279">
            <v>0</v>
          </cell>
          <cell r="AA279" t="str">
            <v>00</v>
          </cell>
          <cell r="AC279" t="str">
            <v>X</v>
          </cell>
          <cell r="AD279" t="str">
            <v>100</v>
          </cell>
          <cell r="AE279" t="str">
            <v>11162101240</v>
          </cell>
          <cell r="AF279" t="str">
            <v>02</v>
          </cell>
          <cell r="AG279" t="str">
            <v>19740502</v>
          </cell>
          <cell r="AH279" t="str">
            <v>DT.Adm.Corr.Antiguid</v>
          </cell>
          <cell r="AI279" t="str">
            <v>1</v>
          </cell>
          <cell r="AJ279" t="str">
            <v>ACTIVOS</v>
          </cell>
          <cell r="AK279" t="str">
            <v>AA</v>
          </cell>
          <cell r="AL279" t="str">
            <v>ACTIVO TEMP.INTEIRO</v>
          </cell>
          <cell r="AM279" t="str">
            <v>J200</v>
          </cell>
          <cell r="AN279" t="str">
            <v>EDPOutsourcingComercial-Ce</v>
          </cell>
          <cell r="AO279" t="str">
            <v>J212</v>
          </cell>
          <cell r="AP279" t="str">
            <v>EDPOC-FEIRA-JSS</v>
          </cell>
          <cell r="AQ279" t="str">
            <v>40177112</v>
          </cell>
          <cell r="AR279" t="str">
            <v>70000060</v>
          </cell>
          <cell r="AS279" t="str">
            <v>025.</v>
          </cell>
          <cell r="AT279" t="str">
            <v>ESCRITURARIO COMERCIAL</v>
          </cell>
          <cell r="AU279" t="str">
            <v>1</v>
          </cell>
          <cell r="AV279" t="str">
            <v>00040318</v>
          </cell>
          <cell r="AW279" t="str">
            <v>J20444460420</v>
          </cell>
          <cell r="AX279" t="str">
            <v>AC-LJVFR-LOJA VILA DA FEIRA</v>
          </cell>
          <cell r="AY279" t="str">
            <v>68905308</v>
          </cell>
          <cell r="AZ279" t="str">
            <v>Lj Stª Maria Feira</v>
          </cell>
          <cell r="BA279" t="str">
            <v>6890</v>
          </cell>
          <cell r="BB279" t="str">
            <v>EDP Outsourcing Comercial</v>
          </cell>
          <cell r="BC279" t="str">
            <v>6890</v>
          </cell>
          <cell r="BD279" t="str">
            <v>6890</v>
          </cell>
          <cell r="BE279" t="str">
            <v>2800</v>
          </cell>
          <cell r="BF279" t="str">
            <v>6890</v>
          </cell>
          <cell r="BG279" t="str">
            <v>EDP Outsourcing Comercial,SA</v>
          </cell>
          <cell r="BH279" t="str">
            <v>1010</v>
          </cell>
          <cell r="BI279">
            <v>1432</v>
          </cell>
          <cell r="BJ279" t="str">
            <v>13</v>
          </cell>
          <cell r="BK279">
            <v>31</v>
          </cell>
          <cell r="BL279">
            <v>313.41000000000003</v>
          </cell>
          <cell r="BM279" t="str">
            <v>NÍVEL 5</v>
          </cell>
          <cell r="BN279" t="str">
            <v>00</v>
          </cell>
          <cell r="BO279" t="str">
            <v>10</v>
          </cell>
          <cell r="BP279" t="str">
            <v>20050101</v>
          </cell>
          <cell r="BQ279" t="str">
            <v>21</v>
          </cell>
          <cell r="BR279" t="str">
            <v>EVOLUCAO AUTOMATICA</v>
          </cell>
          <cell r="BS279" t="str">
            <v>20050101</v>
          </cell>
          <cell r="BW279">
            <v>0</v>
          </cell>
          <cell r="BX279">
            <v>0</v>
          </cell>
          <cell r="BY279">
            <v>0</v>
          </cell>
          <cell r="BZ279">
            <v>0</v>
          </cell>
          <cell r="CA279">
            <v>0</v>
          </cell>
          <cell r="CC279">
            <v>0</v>
          </cell>
          <cell r="CG279">
            <v>0</v>
          </cell>
          <cell r="CK279">
            <v>0</v>
          </cell>
          <cell r="CO279">
            <v>0</v>
          </cell>
          <cell r="CT279">
            <v>0</v>
          </cell>
          <cell r="CU279">
            <v>0</v>
          </cell>
          <cell r="CV279">
            <v>0</v>
          </cell>
          <cell r="CW279">
            <v>0</v>
          </cell>
          <cell r="CX279">
            <v>1</v>
          </cell>
          <cell r="CY279" t="str">
            <v>6010</v>
          </cell>
          <cell r="CZ279">
            <v>39.54</v>
          </cell>
          <cell r="DC279">
            <v>0</v>
          </cell>
          <cell r="DF279">
            <v>0</v>
          </cell>
          <cell r="DI279">
            <v>0</v>
          </cell>
          <cell r="DK279">
            <v>0</v>
          </cell>
          <cell r="DL279">
            <v>0</v>
          </cell>
          <cell r="DN279" t="str">
            <v>11D13</v>
          </cell>
          <cell r="DO279" t="str">
            <v>FixoTInt-"Lojas"2002</v>
          </cell>
          <cell r="DP279">
            <v>9</v>
          </cell>
          <cell r="DQ279">
            <v>100</v>
          </cell>
          <cell r="DR279" t="str">
            <v>CR01</v>
          </cell>
          <cell r="DT279" t="str">
            <v>00350831</v>
          </cell>
          <cell r="DU279" t="str">
            <v>CAIXA GERAL DE DEPOSITOS, SA</v>
          </cell>
        </row>
        <row r="280">
          <cell r="A280" t="str">
            <v>253618</v>
          </cell>
          <cell r="B280" t="str">
            <v>Alice Fernandes Reis Pinto</v>
          </cell>
          <cell r="C280" t="str">
            <v>1983</v>
          </cell>
          <cell r="D280">
            <v>22</v>
          </cell>
          <cell r="E280">
            <v>22</v>
          </cell>
          <cell r="F280" t="str">
            <v>19581130</v>
          </cell>
          <cell r="G280" t="str">
            <v>46</v>
          </cell>
          <cell r="H280" t="str">
            <v>1</v>
          </cell>
          <cell r="I280" t="str">
            <v>Casado</v>
          </cell>
          <cell r="J280" t="str">
            <v>feminino</v>
          </cell>
          <cell r="K280">
            <v>2</v>
          </cell>
          <cell r="L280" t="str">
            <v>R. Monte Outeiro,97</v>
          </cell>
          <cell r="M280" t="str">
            <v>4520-462</v>
          </cell>
          <cell r="N280" t="str">
            <v>RIO MEÃO</v>
          </cell>
          <cell r="O280" t="str">
            <v>00232131</v>
          </cell>
          <cell r="P280" t="str">
            <v>CURSO GERAL DO COMERCIO</v>
          </cell>
          <cell r="R280" t="str">
            <v>5189138</v>
          </cell>
          <cell r="S280" t="str">
            <v>19901126</v>
          </cell>
          <cell r="T280" t="str">
            <v>LISBOA</v>
          </cell>
          <cell r="U280" t="str">
            <v>9803</v>
          </cell>
          <cell r="V280" t="str">
            <v>S.NAC IND ENERGIA-SINDEL</v>
          </cell>
          <cell r="W280" t="str">
            <v>150581548</v>
          </cell>
          <cell r="X280" t="str">
            <v>0094</v>
          </cell>
          <cell r="Y280" t="str">
            <v>0.0</v>
          </cell>
          <cell r="Z280">
            <v>2</v>
          </cell>
          <cell r="AA280" t="str">
            <v>00</v>
          </cell>
          <cell r="AC280" t="str">
            <v>X</v>
          </cell>
          <cell r="AD280" t="str">
            <v>100</v>
          </cell>
          <cell r="AE280" t="str">
            <v>11096439925</v>
          </cell>
          <cell r="AF280" t="str">
            <v>02</v>
          </cell>
          <cell r="AG280" t="str">
            <v>19830701</v>
          </cell>
          <cell r="AH280" t="str">
            <v>DT.Adm.Corr.Antiguid</v>
          </cell>
          <cell r="AI280" t="str">
            <v>1</v>
          </cell>
          <cell r="AJ280" t="str">
            <v>ACTIVOS</v>
          </cell>
          <cell r="AK280" t="str">
            <v>AA</v>
          </cell>
          <cell r="AL280" t="str">
            <v>ACTIVO TEMP.INTEIRO</v>
          </cell>
          <cell r="AM280" t="str">
            <v>J200</v>
          </cell>
          <cell r="AN280" t="str">
            <v>EDPOutsourcingComercial-Ce</v>
          </cell>
          <cell r="AO280" t="str">
            <v>J212</v>
          </cell>
          <cell r="AP280" t="str">
            <v>EDPOC-FEIRA-JSS</v>
          </cell>
          <cell r="AQ280" t="str">
            <v>40177113</v>
          </cell>
          <cell r="AR280" t="str">
            <v>70000060</v>
          </cell>
          <cell r="AS280" t="str">
            <v>025.</v>
          </cell>
          <cell r="AT280" t="str">
            <v>ESCRITURARIO COMERCIAL</v>
          </cell>
          <cell r="AU280" t="str">
            <v>1</v>
          </cell>
          <cell r="AV280" t="str">
            <v>00040318</v>
          </cell>
          <cell r="AW280" t="str">
            <v>J20444460420</v>
          </cell>
          <cell r="AX280" t="str">
            <v>AC-LJVFR-LOJA VILA DA FEIRA</v>
          </cell>
          <cell r="AY280" t="str">
            <v>68905308</v>
          </cell>
          <cell r="AZ280" t="str">
            <v>Lj Stª Maria Feira</v>
          </cell>
          <cell r="BA280" t="str">
            <v>6890</v>
          </cell>
          <cell r="BB280" t="str">
            <v>EDP Outsourcing Comercial</v>
          </cell>
          <cell r="BC280" t="str">
            <v>6890</v>
          </cell>
          <cell r="BD280" t="str">
            <v>6890</v>
          </cell>
          <cell r="BE280" t="str">
            <v>2800</v>
          </cell>
          <cell r="BF280" t="str">
            <v>6890</v>
          </cell>
          <cell r="BG280" t="str">
            <v>EDP Outsourcing Comercial,SA</v>
          </cell>
          <cell r="BH280" t="str">
            <v>1010</v>
          </cell>
          <cell r="BI280">
            <v>1160</v>
          </cell>
          <cell r="BJ280" t="str">
            <v>10</v>
          </cell>
          <cell r="BK280">
            <v>22</v>
          </cell>
          <cell r="BL280">
            <v>222.42</v>
          </cell>
          <cell r="BM280" t="str">
            <v>NÍVEL 5</v>
          </cell>
          <cell r="BN280" t="str">
            <v>01</v>
          </cell>
          <cell r="BO280" t="str">
            <v>07</v>
          </cell>
          <cell r="BP280" t="str">
            <v>20040101</v>
          </cell>
          <cell r="BQ280" t="str">
            <v>21</v>
          </cell>
          <cell r="BR280" t="str">
            <v>EVOLUCAO AUTOMATICA</v>
          </cell>
          <cell r="BS280" t="str">
            <v>20050101</v>
          </cell>
          <cell r="BW280">
            <v>0</v>
          </cell>
          <cell r="BX280">
            <v>0</v>
          </cell>
          <cell r="BY280">
            <v>0</v>
          </cell>
          <cell r="BZ280">
            <v>0</v>
          </cell>
          <cell r="CA280">
            <v>0</v>
          </cell>
          <cell r="CC280">
            <v>0</v>
          </cell>
          <cell r="CG280">
            <v>0</v>
          </cell>
          <cell r="CK280">
            <v>0</v>
          </cell>
          <cell r="CO280">
            <v>0</v>
          </cell>
          <cell r="CT280">
            <v>0</v>
          </cell>
          <cell r="CU280">
            <v>0</v>
          </cell>
          <cell r="CV280">
            <v>0</v>
          </cell>
          <cell r="CW280">
            <v>0</v>
          </cell>
          <cell r="CX280">
            <v>1</v>
          </cell>
          <cell r="CY280" t="str">
            <v>6010</v>
          </cell>
          <cell r="CZ280">
            <v>39.54</v>
          </cell>
          <cell r="DC280">
            <v>0</v>
          </cell>
          <cell r="DF280">
            <v>0</v>
          </cell>
          <cell r="DI280">
            <v>0</v>
          </cell>
          <cell r="DK280">
            <v>0</v>
          </cell>
          <cell r="DL280">
            <v>0</v>
          </cell>
          <cell r="DN280" t="str">
            <v>11D13</v>
          </cell>
          <cell r="DO280" t="str">
            <v>FixoTInt-"Lojas"2002</v>
          </cell>
          <cell r="DP280">
            <v>9</v>
          </cell>
          <cell r="DQ280">
            <v>100</v>
          </cell>
          <cell r="DR280" t="str">
            <v>CR01</v>
          </cell>
          <cell r="DT280" t="str">
            <v>00330000</v>
          </cell>
          <cell r="DU280" t="str">
            <v>BANCO COMERCIAL PORTUGUES, SA</v>
          </cell>
        </row>
        <row r="281">
          <cell r="A281" t="str">
            <v>248193</v>
          </cell>
          <cell r="B281" t="str">
            <v>Francisco Jose Oliveira Pinto</v>
          </cell>
          <cell r="C281" t="str">
            <v>1979</v>
          </cell>
          <cell r="D281">
            <v>26</v>
          </cell>
          <cell r="E281">
            <v>26</v>
          </cell>
          <cell r="F281" t="str">
            <v>19611114</v>
          </cell>
          <cell r="G281" t="str">
            <v>43</v>
          </cell>
          <cell r="H281" t="str">
            <v>1</v>
          </cell>
          <cell r="I281" t="str">
            <v>Casado</v>
          </cell>
          <cell r="J281" t="str">
            <v>masculino</v>
          </cell>
          <cell r="K281">
            <v>1</v>
          </cell>
          <cell r="L281" t="str">
            <v>Rua das Escolas, Nº 128</v>
          </cell>
          <cell r="M281" t="str">
            <v>4505-293</v>
          </cell>
          <cell r="N281" t="str">
            <v>FIÃES VFR</v>
          </cell>
          <cell r="O281" t="str">
            <v>00231013</v>
          </cell>
          <cell r="P281" t="str">
            <v>2. CICLO LICEAL</v>
          </cell>
          <cell r="R281" t="str">
            <v>5658213</v>
          </cell>
          <cell r="S281" t="str">
            <v>20010412</v>
          </cell>
          <cell r="T281" t="str">
            <v>LISBOA</v>
          </cell>
          <cell r="U281" t="str">
            <v>9803</v>
          </cell>
          <cell r="V281" t="str">
            <v>S.NAC IND ENERGIA-SINDEL</v>
          </cell>
          <cell r="W281" t="str">
            <v>138377430</v>
          </cell>
          <cell r="X281" t="str">
            <v>3441</v>
          </cell>
          <cell r="Y281" t="str">
            <v>0.0</v>
          </cell>
          <cell r="Z281">
            <v>1</v>
          </cell>
          <cell r="AA281" t="str">
            <v>00</v>
          </cell>
          <cell r="AC281" t="str">
            <v>X</v>
          </cell>
          <cell r="AD281" t="str">
            <v>100</v>
          </cell>
          <cell r="AE281" t="str">
            <v>11163270187</v>
          </cell>
          <cell r="AF281" t="str">
            <v>02</v>
          </cell>
          <cell r="AG281" t="str">
            <v>19790521</v>
          </cell>
          <cell r="AH281" t="str">
            <v>DT.Adm.Corr.Antiguid</v>
          </cell>
          <cell r="AI281" t="str">
            <v>1</v>
          </cell>
          <cell r="AJ281" t="str">
            <v>ACTIVOS</v>
          </cell>
          <cell r="AK281" t="str">
            <v>AA</v>
          </cell>
          <cell r="AL281" t="str">
            <v>ACTIVO TEMP.INTEIRO</v>
          </cell>
          <cell r="AM281" t="str">
            <v>J200</v>
          </cell>
          <cell r="AN281" t="str">
            <v>EDPOutsourcingComercial-Ce</v>
          </cell>
          <cell r="AO281" t="str">
            <v>J212</v>
          </cell>
          <cell r="AP281" t="str">
            <v>EDPOC-FEIRA-JSS</v>
          </cell>
          <cell r="AQ281" t="str">
            <v>40177109</v>
          </cell>
          <cell r="AR281" t="str">
            <v>70000060</v>
          </cell>
          <cell r="AS281" t="str">
            <v>025.</v>
          </cell>
          <cell r="AT281" t="str">
            <v>ESCRITURARIO COMERCIAL</v>
          </cell>
          <cell r="AU281" t="str">
            <v>1</v>
          </cell>
          <cell r="AV281" t="str">
            <v>00040318</v>
          </cell>
          <cell r="AW281" t="str">
            <v>J20444460420</v>
          </cell>
          <cell r="AX281" t="str">
            <v>AC-LJVFR-LOJA VILA DA FEIRA</v>
          </cell>
          <cell r="AY281" t="str">
            <v>68905308</v>
          </cell>
          <cell r="AZ281" t="str">
            <v>Lj Stª Maria Feira</v>
          </cell>
          <cell r="BA281" t="str">
            <v>6890</v>
          </cell>
          <cell r="BB281" t="str">
            <v>EDP Outsourcing Comercial</v>
          </cell>
          <cell r="BC281" t="str">
            <v>6890</v>
          </cell>
          <cell r="BD281" t="str">
            <v>6890</v>
          </cell>
          <cell r="BE281" t="str">
            <v>2800</v>
          </cell>
          <cell r="BF281" t="str">
            <v>6890</v>
          </cell>
          <cell r="BG281" t="str">
            <v>EDP Outsourcing Comercial,SA</v>
          </cell>
          <cell r="BH281" t="str">
            <v>1010</v>
          </cell>
          <cell r="BI281">
            <v>1247</v>
          </cell>
          <cell r="BJ281" t="str">
            <v>11</v>
          </cell>
          <cell r="BK281">
            <v>26</v>
          </cell>
          <cell r="BL281">
            <v>262.86</v>
          </cell>
          <cell r="BM281" t="str">
            <v>NÍVEL 5</v>
          </cell>
          <cell r="BN281" t="str">
            <v>02</v>
          </cell>
          <cell r="BO281" t="str">
            <v>08</v>
          </cell>
          <cell r="BP281" t="str">
            <v>20030101</v>
          </cell>
          <cell r="BQ281" t="str">
            <v>21</v>
          </cell>
          <cell r="BR281" t="str">
            <v>EVOLUCAO AUTOMATICA</v>
          </cell>
          <cell r="BS281" t="str">
            <v>20050101</v>
          </cell>
          <cell r="BW281">
            <v>0</v>
          </cell>
          <cell r="BX281">
            <v>0</v>
          </cell>
          <cell r="BY281">
            <v>0</v>
          </cell>
          <cell r="BZ281">
            <v>0</v>
          </cell>
          <cell r="CA281">
            <v>0</v>
          </cell>
          <cell r="CC281">
            <v>0</v>
          </cell>
          <cell r="CG281">
            <v>0</v>
          </cell>
          <cell r="CK281">
            <v>0</v>
          </cell>
          <cell r="CO281">
            <v>0</v>
          </cell>
          <cell r="CT281">
            <v>0</v>
          </cell>
          <cell r="CU281">
            <v>0</v>
          </cell>
          <cell r="CV281">
            <v>0</v>
          </cell>
          <cell r="CW281">
            <v>0</v>
          </cell>
          <cell r="CX281">
            <v>1</v>
          </cell>
          <cell r="CY281" t="str">
            <v>6010</v>
          </cell>
          <cell r="CZ281">
            <v>39.54</v>
          </cell>
          <cell r="DC281">
            <v>0</v>
          </cell>
          <cell r="DF281">
            <v>0</v>
          </cell>
          <cell r="DI281">
            <v>0</v>
          </cell>
          <cell r="DK281">
            <v>0</v>
          </cell>
          <cell r="DL281">
            <v>0</v>
          </cell>
          <cell r="DN281" t="str">
            <v>11D13</v>
          </cell>
          <cell r="DO281" t="str">
            <v>FixoTInt-"Lojas"2002</v>
          </cell>
          <cell r="DP281">
            <v>9</v>
          </cell>
          <cell r="DQ281">
            <v>100</v>
          </cell>
          <cell r="DR281" t="str">
            <v>CR01</v>
          </cell>
          <cell r="DT281" t="str">
            <v>00300001</v>
          </cell>
          <cell r="DU281" t="str">
            <v>BANCO SANTANDER PORTUGAL, SA</v>
          </cell>
        </row>
        <row r="282">
          <cell r="A282" t="str">
            <v>248428</v>
          </cell>
          <cell r="B282" t="str">
            <v>Jorge Manuel Pereira Correia Pinto</v>
          </cell>
          <cell r="C282" t="str">
            <v>1981</v>
          </cell>
          <cell r="D282">
            <v>24</v>
          </cell>
          <cell r="E282">
            <v>24</v>
          </cell>
          <cell r="F282" t="str">
            <v>19580101</v>
          </cell>
          <cell r="G282" t="str">
            <v>47</v>
          </cell>
          <cell r="H282" t="str">
            <v>1</v>
          </cell>
          <cell r="I282" t="str">
            <v>Casado</v>
          </cell>
          <cell r="J282" t="str">
            <v>masculino</v>
          </cell>
          <cell r="K282">
            <v>2</v>
          </cell>
          <cell r="L282" t="str">
            <v>RUA DE FORNOS 230 GUIZANDE</v>
          </cell>
          <cell r="M282" t="str">
            <v>4525-353</v>
          </cell>
          <cell r="N282" t="str">
            <v>LOUREDO VFR</v>
          </cell>
          <cell r="O282" t="str">
            <v>00231023</v>
          </cell>
          <cell r="P282" t="str">
            <v>CURSO GERAL DOS LICEUS</v>
          </cell>
          <cell r="R282" t="str">
            <v>5084601</v>
          </cell>
          <cell r="S282" t="str">
            <v>19940314</v>
          </cell>
          <cell r="T282" t="str">
            <v>LISBOA</v>
          </cell>
          <cell r="U282" t="str">
            <v>9803</v>
          </cell>
          <cell r="V282" t="str">
            <v>S.NAC IND ENERGIA-SINDEL</v>
          </cell>
          <cell r="W282" t="str">
            <v>139484990</v>
          </cell>
          <cell r="X282" t="str">
            <v>3735</v>
          </cell>
          <cell r="Y282" t="str">
            <v>0.0</v>
          </cell>
          <cell r="Z282">
            <v>2</v>
          </cell>
          <cell r="AA282" t="str">
            <v>00</v>
          </cell>
          <cell r="AC282" t="str">
            <v>X</v>
          </cell>
          <cell r="AD282" t="str">
            <v>100</v>
          </cell>
          <cell r="AE282" t="str">
            <v>11163988612</v>
          </cell>
          <cell r="AF282" t="str">
            <v>02</v>
          </cell>
          <cell r="AG282" t="str">
            <v>19810112</v>
          </cell>
          <cell r="AH282" t="str">
            <v>DT.Adm.Corr.Antiguid</v>
          </cell>
          <cell r="AI282" t="str">
            <v>1</v>
          </cell>
          <cell r="AJ282" t="str">
            <v>ACTIVOS</v>
          </cell>
          <cell r="AK282" t="str">
            <v>AA</v>
          </cell>
          <cell r="AL282" t="str">
            <v>ACTIVO TEMP.INTEIRO</v>
          </cell>
          <cell r="AM282" t="str">
            <v>J200</v>
          </cell>
          <cell r="AN282" t="str">
            <v>EDPOutsourcingComercial-Ce</v>
          </cell>
          <cell r="AO282" t="str">
            <v>J212</v>
          </cell>
          <cell r="AP282" t="str">
            <v>EDPOC-FEIRA-JSS</v>
          </cell>
          <cell r="AQ282" t="str">
            <v>40177110</v>
          </cell>
          <cell r="AR282" t="str">
            <v>70000060</v>
          </cell>
          <cell r="AS282" t="str">
            <v>025.</v>
          </cell>
          <cell r="AT282" t="str">
            <v>ESCRITURARIO COMERCIAL</v>
          </cell>
          <cell r="AU282" t="str">
            <v>1</v>
          </cell>
          <cell r="AV282" t="str">
            <v>00040318</v>
          </cell>
          <cell r="AW282" t="str">
            <v>J20444460420</v>
          </cell>
          <cell r="AX282" t="str">
            <v>AC-LJVFR-LOJA VILA DA FEIRA</v>
          </cell>
          <cell r="AY282" t="str">
            <v>68905308</v>
          </cell>
          <cell r="AZ282" t="str">
            <v>Lj Stª Maria Feira</v>
          </cell>
          <cell r="BA282" t="str">
            <v>6890</v>
          </cell>
          <cell r="BB282" t="str">
            <v>EDP Outsourcing Comercial</v>
          </cell>
          <cell r="BC282" t="str">
            <v>6890</v>
          </cell>
          <cell r="BD282" t="str">
            <v>6890</v>
          </cell>
          <cell r="BE282" t="str">
            <v>2800</v>
          </cell>
          <cell r="BF282" t="str">
            <v>6890</v>
          </cell>
          <cell r="BG282" t="str">
            <v>EDP Outsourcing Comercial,SA</v>
          </cell>
          <cell r="BH282" t="str">
            <v>1010</v>
          </cell>
          <cell r="BI282">
            <v>1160</v>
          </cell>
          <cell r="BJ282" t="str">
            <v>10</v>
          </cell>
          <cell r="BK282">
            <v>24</v>
          </cell>
          <cell r="BL282">
            <v>242.64</v>
          </cell>
          <cell r="BM282" t="str">
            <v>NÍVEL 5</v>
          </cell>
          <cell r="BN282" t="str">
            <v>01</v>
          </cell>
          <cell r="BO282" t="str">
            <v>07</v>
          </cell>
          <cell r="BP282" t="str">
            <v>20040101</v>
          </cell>
          <cell r="BQ282" t="str">
            <v>21</v>
          </cell>
          <cell r="BR282" t="str">
            <v>EVOLUCAO AUTOMATICA</v>
          </cell>
          <cell r="BS282" t="str">
            <v>20050101</v>
          </cell>
          <cell r="BW282">
            <v>0</v>
          </cell>
          <cell r="BX282">
            <v>0</v>
          </cell>
          <cell r="BY282">
            <v>0</v>
          </cell>
          <cell r="BZ282">
            <v>0</v>
          </cell>
          <cell r="CA282">
            <v>0</v>
          </cell>
          <cell r="CC282">
            <v>0</v>
          </cell>
          <cell r="CG282">
            <v>0</v>
          </cell>
          <cell r="CK282">
            <v>0</v>
          </cell>
          <cell r="CO282">
            <v>0</v>
          </cell>
          <cell r="CT282">
            <v>0</v>
          </cell>
          <cell r="CU282">
            <v>0</v>
          </cell>
          <cell r="CV282">
            <v>0</v>
          </cell>
          <cell r="CW282">
            <v>0</v>
          </cell>
          <cell r="CX282">
            <v>1</v>
          </cell>
          <cell r="CY282" t="str">
            <v>6010</v>
          </cell>
          <cell r="CZ282">
            <v>39.54</v>
          </cell>
          <cell r="DC282">
            <v>0</v>
          </cell>
          <cell r="DF282">
            <v>0</v>
          </cell>
          <cell r="DI282">
            <v>0</v>
          </cell>
          <cell r="DK282">
            <v>0</v>
          </cell>
          <cell r="DL282">
            <v>0</v>
          </cell>
          <cell r="DN282" t="str">
            <v>11D13</v>
          </cell>
          <cell r="DO282" t="str">
            <v>FixoTInt-"Lojas"2002</v>
          </cell>
          <cell r="DP282">
            <v>9</v>
          </cell>
          <cell r="DQ282">
            <v>100</v>
          </cell>
          <cell r="DR282" t="str">
            <v>CR01</v>
          </cell>
          <cell r="DT282" t="str">
            <v>00330000</v>
          </cell>
          <cell r="DU282" t="str">
            <v>BANCO COMERCIAL PORTUGUES, SA</v>
          </cell>
        </row>
        <row r="283">
          <cell r="A283" t="str">
            <v>244244</v>
          </cell>
          <cell r="B283" t="str">
            <v>Goncalina Maria Nunes Correia Dias Ramalhosa</v>
          </cell>
          <cell r="C283" t="str">
            <v>1972</v>
          </cell>
          <cell r="D283">
            <v>33</v>
          </cell>
          <cell r="E283">
            <v>33</v>
          </cell>
          <cell r="F283" t="str">
            <v>19560907</v>
          </cell>
          <cell r="G283" t="str">
            <v>48</v>
          </cell>
          <cell r="H283" t="str">
            <v>1</v>
          </cell>
          <cell r="I283" t="str">
            <v>Casado</v>
          </cell>
          <cell r="J283" t="str">
            <v>feminino</v>
          </cell>
          <cell r="K283">
            <v>1</v>
          </cell>
          <cell r="L283" t="str">
            <v>R Luis Camões,77- 1.E Ovar</v>
          </cell>
          <cell r="M283" t="str">
            <v>3880-240</v>
          </cell>
          <cell r="N283" t="str">
            <v>OVAR</v>
          </cell>
          <cell r="O283" t="str">
            <v>00123022</v>
          </cell>
          <cell r="P283" t="str">
            <v>CICLO COMPL. ENSINO PRIMARIO</v>
          </cell>
          <cell r="R283" t="str">
            <v>5059943</v>
          </cell>
          <cell r="S283" t="str">
            <v>19930217</v>
          </cell>
          <cell r="T283" t="str">
            <v>LISBOA</v>
          </cell>
          <cell r="W283" t="str">
            <v>172999251</v>
          </cell>
          <cell r="X283" t="str">
            <v>0159</v>
          </cell>
          <cell r="Y283" t="str">
            <v>0.0</v>
          </cell>
          <cell r="Z283">
            <v>1</v>
          </cell>
          <cell r="AA283" t="str">
            <v>00</v>
          </cell>
          <cell r="AC283" t="str">
            <v>X</v>
          </cell>
          <cell r="AD283" t="str">
            <v>100</v>
          </cell>
          <cell r="AE283" t="str">
            <v>10500041442</v>
          </cell>
          <cell r="AF283" t="str">
            <v>02</v>
          </cell>
          <cell r="AG283" t="str">
            <v>19720710</v>
          </cell>
          <cell r="AH283" t="str">
            <v>DT.Adm.Corr.Antiguid</v>
          </cell>
          <cell r="AI283" t="str">
            <v>1</v>
          </cell>
          <cell r="AJ283" t="str">
            <v>ACTIVOS</v>
          </cell>
          <cell r="AK283" t="str">
            <v>AA</v>
          </cell>
          <cell r="AL283" t="str">
            <v>ACTIVO TEMP.INTEIRO</v>
          </cell>
          <cell r="AM283" t="str">
            <v>J200</v>
          </cell>
          <cell r="AN283" t="str">
            <v>EDPOutsourcingComercial-Ce</v>
          </cell>
          <cell r="AO283" t="str">
            <v>J212</v>
          </cell>
          <cell r="AP283" t="str">
            <v>EDPOC-FEIRA-JSS</v>
          </cell>
          <cell r="AQ283" t="str">
            <v>40177108</v>
          </cell>
          <cell r="AR283" t="str">
            <v>70000022</v>
          </cell>
          <cell r="AS283" t="str">
            <v>014.</v>
          </cell>
          <cell r="AT283" t="str">
            <v>TECNICO COMERCIAL</v>
          </cell>
          <cell r="AU283" t="str">
            <v>1</v>
          </cell>
          <cell r="AV283" t="str">
            <v>00040318</v>
          </cell>
          <cell r="AW283" t="str">
            <v>J20444460420</v>
          </cell>
          <cell r="AX283" t="str">
            <v>AC-LJVFR-LOJA VILA DA FEIRA</v>
          </cell>
          <cell r="AY283" t="str">
            <v>68905308</v>
          </cell>
          <cell r="AZ283" t="str">
            <v>Lj Stª Maria Feira</v>
          </cell>
          <cell r="BA283" t="str">
            <v>6890</v>
          </cell>
          <cell r="BB283" t="str">
            <v>EDP Outsourcing Comercial</v>
          </cell>
          <cell r="BC283" t="str">
            <v>6890</v>
          </cell>
          <cell r="BD283" t="str">
            <v>6890</v>
          </cell>
          <cell r="BE283" t="str">
            <v>2800</v>
          </cell>
          <cell r="BF283" t="str">
            <v>6890</v>
          </cell>
          <cell r="BG283" t="str">
            <v>EDP Outsourcing Comercial,SA</v>
          </cell>
          <cell r="BH283" t="str">
            <v>1010</v>
          </cell>
          <cell r="BI283">
            <v>1432</v>
          </cell>
          <cell r="BJ283" t="str">
            <v>13</v>
          </cell>
          <cell r="BK283">
            <v>33</v>
          </cell>
          <cell r="BL283">
            <v>333.63</v>
          </cell>
          <cell r="BM283" t="str">
            <v>NÍVEL 4</v>
          </cell>
          <cell r="BN283" t="str">
            <v>01</v>
          </cell>
          <cell r="BO283" t="str">
            <v>07</v>
          </cell>
          <cell r="BP283" t="str">
            <v>20040101</v>
          </cell>
          <cell r="BQ283" t="str">
            <v>21</v>
          </cell>
          <cell r="BR283" t="str">
            <v>EVOLUCAO AUTOMATICA</v>
          </cell>
          <cell r="BS283" t="str">
            <v>20050101</v>
          </cell>
          <cell r="BW283">
            <v>0</v>
          </cell>
          <cell r="BX283">
            <v>0</v>
          </cell>
          <cell r="BY283">
            <v>0</v>
          </cell>
          <cell r="BZ283">
            <v>0</v>
          </cell>
          <cell r="CA283">
            <v>0</v>
          </cell>
          <cell r="CC283">
            <v>0</v>
          </cell>
          <cell r="CG283">
            <v>0</v>
          </cell>
          <cell r="CK283">
            <v>0</v>
          </cell>
          <cell r="CO283">
            <v>0</v>
          </cell>
          <cell r="CT283">
            <v>0</v>
          </cell>
          <cell r="CU283">
            <v>0</v>
          </cell>
          <cell r="CV283">
            <v>0</v>
          </cell>
          <cell r="CW283">
            <v>0</v>
          </cell>
          <cell r="CX283">
            <v>1</v>
          </cell>
          <cell r="CY283" t="str">
            <v>6010</v>
          </cell>
          <cell r="CZ283">
            <v>39.54</v>
          </cell>
          <cell r="DC283">
            <v>0</v>
          </cell>
          <cell r="DF283">
            <v>0</v>
          </cell>
          <cell r="DI283">
            <v>0</v>
          </cell>
          <cell r="DK283">
            <v>0</v>
          </cell>
          <cell r="DL283">
            <v>0</v>
          </cell>
          <cell r="DN283" t="str">
            <v>11D13</v>
          </cell>
          <cell r="DO283" t="str">
            <v>FixoTInt-"Lojas"2002</v>
          </cell>
          <cell r="DP283">
            <v>9</v>
          </cell>
          <cell r="DQ283">
            <v>100</v>
          </cell>
          <cell r="DR283" t="str">
            <v>CR01</v>
          </cell>
          <cell r="DT283" t="str">
            <v>00350573</v>
          </cell>
          <cell r="DU283" t="str">
            <v>CAIXA GERAL DE DEPOSITOS, SA</v>
          </cell>
        </row>
        <row r="284">
          <cell r="A284" t="str">
            <v>248690</v>
          </cell>
          <cell r="B284" t="str">
            <v>Manuel Leite Resende</v>
          </cell>
          <cell r="C284" t="str">
            <v>1980</v>
          </cell>
          <cell r="D284">
            <v>25</v>
          </cell>
          <cell r="E284">
            <v>25</v>
          </cell>
          <cell r="F284" t="str">
            <v>19591019</v>
          </cell>
          <cell r="G284" t="str">
            <v>45</v>
          </cell>
          <cell r="H284" t="str">
            <v>0</v>
          </cell>
          <cell r="I284" t="str">
            <v>Solt.</v>
          </cell>
          <cell r="J284" t="str">
            <v>masculino</v>
          </cell>
          <cell r="K284">
            <v>0</v>
          </cell>
          <cell r="L284" t="str">
            <v>R. Padre Albano P. Alferes, Nº 45-3º Dto</v>
          </cell>
          <cell r="M284" t="str">
            <v>4520-022</v>
          </cell>
          <cell r="N284" t="str">
            <v>ESCAPÃES</v>
          </cell>
          <cell r="O284" t="str">
            <v>00241132</v>
          </cell>
          <cell r="P284" t="str">
            <v>CURSO COMPLEMENTAR DOS LICEUS</v>
          </cell>
          <cell r="R284" t="str">
            <v>5426393</v>
          </cell>
          <cell r="S284" t="str">
            <v>20040528</v>
          </cell>
          <cell r="T284" t="str">
            <v>LISBOA</v>
          </cell>
          <cell r="U284" t="str">
            <v>9803</v>
          </cell>
          <cell r="V284" t="str">
            <v>S.NAC IND ENERGIA-SINDEL</v>
          </cell>
          <cell r="W284" t="str">
            <v>126988714</v>
          </cell>
          <cell r="X284" t="str">
            <v>0094</v>
          </cell>
          <cell r="Y284" t="str">
            <v>0.0</v>
          </cell>
          <cell r="Z284">
            <v>0</v>
          </cell>
          <cell r="AA284" t="str">
            <v>00</v>
          </cell>
          <cell r="AD284" t="str">
            <v>100</v>
          </cell>
          <cell r="AE284" t="str">
            <v>11163988735</v>
          </cell>
          <cell r="AF284" t="str">
            <v>02</v>
          </cell>
          <cell r="AG284" t="str">
            <v>19800903</v>
          </cell>
          <cell r="AH284" t="str">
            <v>DT.Adm.Corr.Antiguid</v>
          </cell>
          <cell r="AI284" t="str">
            <v>1</v>
          </cell>
          <cell r="AJ284" t="str">
            <v>ACTIVOS</v>
          </cell>
          <cell r="AK284" t="str">
            <v>AA</v>
          </cell>
          <cell r="AL284" t="str">
            <v>ACTIVO TEMP.INTEIRO</v>
          </cell>
          <cell r="AM284" t="str">
            <v>J200</v>
          </cell>
          <cell r="AN284" t="str">
            <v>EDPOutsourcingComercial-Ce</v>
          </cell>
          <cell r="AO284" t="str">
            <v>J212</v>
          </cell>
          <cell r="AP284" t="str">
            <v>EDPOC-FEIRA-JSS</v>
          </cell>
          <cell r="AQ284" t="str">
            <v>40177111</v>
          </cell>
          <cell r="AR284" t="str">
            <v>70000060</v>
          </cell>
          <cell r="AS284" t="str">
            <v>025.</v>
          </cell>
          <cell r="AT284" t="str">
            <v>ESCRITURARIO COMERCIAL</v>
          </cell>
          <cell r="AU284" t="str">
            <v>1</v>
          </cell>
          <cell r="AV284" t="str">
            <v>00040318</v>
          </cell>
          <cell r="AW284" t="str">
            <v>J20444460420</v>
          </cell>
          <cell r="AX284" t="str">
            <v>AC-LJVFR-LOJA VILA DA FEIRA</v>
          </cell>
          <cell r="AY284" t="str">
            <v>68905308</v>
          </cell>
          <cell r="AZ284" t="str">
            <v>Lj Stª Maria Feira</v>
          </cell>
          <cell r="BA284" t="str">
            <v>6890</v>
          </cell>
          <cell r="BB284" t="str">
            <v>EDP Outsourcing Comercial</v>
          </cell>
          <cell r="BC284" t="str">
            <v>6890</v>
          </cell>
          <cell r="BD284" t="str">
            <v>6890</v>
          </cell>
          <cell r="BE284" t="str">
            <v>2800</v>
          </cell>
          <cell r="BF284" t="str">
            <v>6890</v>
          </cell>
          <cell r="BG284" t="str">
            <v>EDP Outsourcing Comercial,SA</v>
          </cell>
          <cell r="BH284" t="str">
            <v>1010</v>
          </cell>
          <cell r="BI284">
            <v>1247</v>
          </cell>
          <cell r="BJ284" t="str">
            <v>11</v>
          </cell>
          <cell r="BK284">
            <v>25</v>
          </cell>
          <cell r="BL284">
            <v>252.75</v>
          </cell>
          <cell r="BM284" t="str">
            <v>NÍVEL 5</v>
          </cell>
          <cell r="BN284" t="str">
            <v>01</v>
          </cell>
          <cell r="BO284" t="str">
            <v>08</v>
          </cell>
          <cell r="BP284" t="str">
            <v>20040101</v>
          </cell>
          <cell r="BQ284" t="str">
            <v>21</v>
          </cell>
          <cell r="BR284" t="str">
            <v>EVOLUCAO AUTOMATICA</v>
          </cell>
          <cell r="BS284" t="str">
            <v>20050101</v>
          </cell>
          <cell r="BW284">
            <v>0</v>
          </cell>
          <cell r="BX284">
            <v>0</v>
          </cell>
          <cell r="BY284">
            <v>0</v>
          </cell>
          <cell r="BZ284">
            <v>0</v>
          </cell>
          <cell r="CA284">
            <v>0</v>
          </cell>
          <cell r="CC284">
            <v>0</v>
          </cell>
          <cell r="CG284">
            <v>0</v>
          </cell>
          <cell r="CK284">
            <v>0</v>
          </cell>
          <cell r="CO284">
            <v>0</v>
          </cell>
          <cell r="CT284">
            <v>0</v>
          </cell>
          <cell r="CU284">
            <v>0</v>
          </cell>
          <cell r="CV284">
            <v>0</v>
          </cell>
          <cell r="CW284">
            <v>0</v>
          </cell>
          <cell r="CX284">
            <v>1</v>
          </cell>
          <cell r="CY284" t="str">
            <v>6010</v>
          </cell>
          <cell r="CZ284">
            <v>39.54</v>
          </cell>
          <cell r="DC284">
            <v>0</v>
          </cell>
          <cell r="DF284">
            <v>0</v>
          </cell>
          <cell r="DI284">
            <v>0</v>
          </cell>
          <cell r="DK284">
            <v>0</v>
          </cell>
          <cell r="DL284">
            <v>0</v>
          </cell>
          <cell r="DN284" t="str">
            <v>11D13</v>
          </cell>
          <cell r="DO284" t="str">
            <v>FixoTInt-"Lojas"2002</v>
          </cell>
          <cell r="DP284">
            <v>9</v>
          </cell>
          <cell r="DQ284">
            <v>100</v>
          </cell>
          <cell r="DR284" t="str">
            <v>CR01</v>
          </cell>
          <cell r="DT284" t="str">
            <v>00350735</v>
          </cell>
          <cell r="DU284" t="str">
            <v>CAIXA GERAL DE DEPOSITOS, SA</v>
          </cell>
        </row>
        <row r="285">
          <cell r="A285" t="str">
            <v>237922</v>
          </cell>
          <cell r="B285" t="str">
            <v>Maria Alice Martins de Oliveira Silva</v>
          </cell>
          <cell r="C285" t="str">
            <v>1978</v>
          </cell>
          <cell r="D285">
            <v>27</v>
          </cell>
          <cell r="E285">
            <v>27</v>
          </cell>
          <cell r="F285" t="str">
            <v>19600606</v>
          </cell>
          <cell r="G285" t="str">
            <v>45</v>
          </cell>
          <cell r="H285" t="str">
            <v>1</v>
          </cell>
          <cell r="I285" t="str">
            <v>Casado</v>
          </cell>
          <cell r="J285" t="str">
            <v>feminino</v>
          </cell>
          <cell r="K285">
            <v>1</v>
          </cell>
          <cell r="L285" t="str">
            <v>Rua 13 Junho, 20 Carris</v>
          </cell>
          <cell r="M285" t="str">
            <v>3770-054</v>
          </cell>
          <cell r="N285" t="str">
            <v>OIÃ</v>
          </cell>
          <cell r="O285" t="str">
            <v>00231013</v>
          </cell>
          <cell r="P285" t="str">
            <v>2. CICLO LICEAL</v>
          </cell>
          <cell r="R285" t="str">
            <v>5536147</v>
          </cell>
          <cell r="S285" t="str">
            <v>19991011</v>
          </cell>
          <cell r="T285" t="str">
            <v>AVEIRO</v>
          </cell>
          <cell r="U285" t="str">
            <v>9803</v>
          </cell>
          <cell r="V285" t="str">
            <v>S.NAC IND ENERGIA-SINDEL</v>
          </cell>
          <cell r="W285" t="str">
            <v>126497028</v>
          </cell>
          <cell r="X285" t="str">
            <v>0140</v>
          </cell>
          <cell r="Y285" t="str">
            <v>0.0</v>
          </cell>
          <cell r="Z285">
            <v>1</v>
          </cell>
          <cell r="AA285" t="str">
            <v>00</v>
          </cell>
          <cell r="AC285" t="str">
            <v>X</v>
          </cell>
          <cell r="AD285" t="str">
            <v>100</v>
          </cell>
          <cell r="AE285" t="str">
            <v>11163082776</v>
          </cell>
          <cell r="AF285" t="str">
            <v>02</v>
          </cell>
          <cell r="AG285" t="str">
            <v>19781205</v>
          </cell>
          <cell r="AH285" t="str">
            <v>DT.Adm.Corr.Antiguid</v>
          </cell>
          <cell r="AI285" t="str">
            <v>1</v>
          </cell>
          <cell r="AJ285" t="str">
            <v>ACTIVOS</v>
          </cell>
          <cell r="AK285" t="str">
            <v>AA</v>
          </cell>
          <cell r="AL285" t="str">
            <v>ACTIVO TEMP.INTEIRO</v>
          </cell>
          <cell r="AM285" t="str">
            <v>J200</v>
          </cell>
          <cell r="AN285" t="str">
            <v>EDPOutsourcingComercial-Ce</v>
          </cell>
          <cell r="AO285" t="str">
            <v>J213</v>
          </cell>
          <cell r="AP285" t="str">
            <v>EDPOC-AVR-LjCdd</v>
          </cell>
          <cell r="AQ285" t="str">
            <v>40176961</v>
          </cell>
          <cell r="AR285" t="str">
            <v>70000045</v>
          </cell>
          <cell r="AS285" t="str">
            <v>01S3</v>
          </cell>
          <cell r="AT285" t="str">
            <v>CHEFIA SECCAO ESCALAO III</v>
          </cell>
          <cell r="AU285" t="str">
            <v>1</v>
          </cell>
          <cell r="AV285" t="str">
            <v>00040311</v>
          </cell>
          <cell r="AW285" t="str">
            <v>J20444220120</v>
          </cell>
          <cell r="AX285" t="str">
            <v>AC-LJAVR-CDCH-CHEFIA</v>
          </cell>
          <cell r="AY285" t="str">
            <v>68905304</v>
          </cell>
          <cell r="AZ285" t="str">
            <v>Lj Aveiro - Loja Cid</v>
          </cell>
          <cell r="BA285" t="str">
            <v>6890</v>
          </cell>
          <cell r="BB285" t="str">
            <v>EDP Outsourcing Comercial</v>
          </cell>
          <cell r="BC285" t="str">
            <v>6890</v>
          </cell>
          <cell r="BD285" t="str">
            <v>6890</v>
          </cell>
          <cell r="BE285" t="str">
            <v>2800</v>
          </cell>
          <cell r="BF285" t="str">
            <v>6890</v>
          </cell>
          <cell r="BG285" t="str">
            <v>EDP Outsourcing Comercial,SA</v>
          </cell>
          <cell r="BH285" t="str">
            <v>1010</v>
          </cell>
          <cell r="BI285">
            <v>1799</v>
          </cell>
          <cell r="BJ285" t="str">
            <v>17</v>
          </cell>
          <cell r="BK285">
            <v>27</v>
          </cell>
          <cell r="BL285">
            <v>272.97000000000003</v>
          </cell>
          <cell r="BM285" t="str">
            <v>C SECÇ3</v>
          </cell>
          <cell r="BN285" t="str">
            <v>01</v>
          </cell>
          <cell r="BO285" t="str">
            <v>I</v>
          </cell>
          <cell r="BP285" t="str">
            <v>20030110</v>
          </cell>
          <cell r="BQ285" t="str">
            <v>22</v>
          </cell>
          <cell r="BR285" t="str">
            <v>ACELERACAO DE CARREIRA</v>
          </cell>
          <cell r="BS285" t="str">
            <v>20050101</v>
          </cell>
          <cell r="BT285" t="str">
            <v>20031001</v>
          </cell>
          <cell r="BW285">
            <v>0</v>
          </cell>
          <cell r="BX285">
            <v>0</v>
          </cell>
          <cell r="BY285">
            <v>0</v>
          </cell>
          <cell r="BZ285">
            <v>0</v>
          </cell>
          <cell r="CA285">
            <v>0</v>
          </cell>
          <cell r="CC285">
            <v>0</v>
          </cell>
          <cell r="CG285">
            <v>0</v>
          </cell>
          <cell r="CK285">
            <v>0</v>
          </cell>
          <cell r="CO285">
            <v>0</v>
          </cell>
          <cell r="CT285">
            <v>0</v>
          </cell>
          <cell r="CU285">
            <v>0</v>
          </cell>
          <cell r="CV285">
            <v>0</v>
          </cell>
          <cell r="CW285">
            <v>0</v>
          </cell>
          <cell r="CX285">
            <v>0</v>
          </cell>
          <cell r="CZ285">
            <v>0</v>
          </cell>
          <cell r="DC285">
            <v>0</v>
          </cell>
          <cell r="DF285">
            <v>0</v>
          </cell>
          <cell r="DI285">
            <v>0</v>
          </cell>
          <cell r="DK285">
            <v>0</v>
          </cell>
          <cell r="DL285">
            <v>0</v>
          </cell>
          <cell r="DN285" t="str">
            <v>11LAB</v>
          </cell>
          <cell r="DO285" t="str">
            <v>Fixo Tempo Inteiro</v>
          </cell>
          <cell r="DP285">
            <v>9</v>
          </cell>
          <cell r="DQ285">
            <v>100</v>
          </cell>
          <cell r="DR285" t="str">
            <v>CR01</v>
          </cell>
          <cell r="DT285" t="str">
            <v>00330000</v>
          </cell>
          <cell r="DU285" t="str">
            <v>BANCO COMERCIAL PORTUGUES, SA</v>
          </cell>
        </row>
        <row r="286">
          <cell r="A286" t="str">
            <v>268305</v>
          </cell>
          <cell r="B286" t="str">
            <v>Pedro Mario Almeida Redondo Pires</v>
          </cell>
          <cell r="C286" t="str">
            <v>1984</v>
          </cell>
          <cell r="D286">
            <v>21</v>
          </cell>
          <cell r="E286">
            <v>21</v>
          </cell>
          <cell r="F286" t="str">
            <v>19580228</v>
          </cell>
          <cell r="G286" t="str">
            <v>47</v>
          </cell>
          <cell r="H286" t="str">
            <v>1</v>
          </cell>
          <cell r="I286" t="str">
            <v>Casado</v>
          </cell>
          <cell r="J286" t="str">
            <v>masculino</v>
          </cell>
          <cell r="K286">
            <v>2</v>
          </cell>
          <cell r="L286" t="str">
            <v>Rua da Fonte nº. 59 Póvoa do Paço</v>
          </cell>
          <cell r="M286" t="str">
            <v>3800-556</v>
          </cell>
          <cell r="N286" t="str">
            <v>CACIA</v>
          </cell>
          <cell r="O286" t="str">
            <v>00241132</v>
          </cell>
          <cell r="P286" t="str">
            <v>CURSO COMPLEMENTAR DOS LICEUS</v>
          </cell>
          <cell r="R286" t="str">
            <v>4202709</v>
          </cell>
          <cell r="S286" t="str">
            <v>20040909</v>
          </cell>
          <cell r="T286" t="str">
            <v>AVEIRO</v>
          </cell>
          <cell r="U286" t="str">
            <v>9803</v>
          </cell>
          <cell r="V286" t="str">
            <v>S.NAC IND ENERGIA-SINDEL</v>
          </cell>
          <cell r="W286" t="str">
            <v>135580552</v>
          </cell>
          <cell r="X286" t="str">
            <v>1287</v>
          </cell>
          <cell r="Y286" t="str">
            <v>0.0</v>
          </cell>
          <cell r="Z286">
            <v>2</v>
          </cell>
          <cell r="AA286" t="str">
            <v>00</v>
          </cell>
          <cell r="AC286" t="str">
            <v>X</v>
          </cell>
          <cell r="AD286" t="str">
            <v>100</v>
          </cell>
          <cell r="AE286" t="str">
            <v>11180446377</v>
          </cell>
          <cell r="AF286" t="str">
            <v>02</v>
          </cell>
          <cell r="AG286" t="str">
            <v>19840702</v>
          </cell>
          <cell r="AH286" t="str">
            <v>DT.Adm.Corr.Antiguid</v>
          </cell>
          <cell r="AI286" t="str">
            <v>1</v>
          </cell>
          <cell r="AJ286" t="str">
            <v>ACTIVOS</v>
          </cell>
          <cell r="AK286" t="str">
            <v>AA</v>
          </cell>
          <cell r="AL286" t="str">
            <v>ACTIVO TEMP.INTEIRO</v>
          </cell>
          <cell r="AM286" t="str">
            <v>J200</v>
          </cell>
          <cell r="AN286" t="str">
            <v>EDPOutsourcingComercial-Ce</v>
          </cell>
          <cell r="AO286" t="str">
            <v>J213</v>
          </cell>
          <cell r="AP286" t="str">
            <v>EDPOC-AVR-LjCdd</v>
          </cell>
          <cell r="AQ286" t="str">
            <v>40176962</v>
          </cell>
          <cell r="AR286" t="str">
            <v>70000045</v>
          </cell>
          <cell r="AS286" t="str">
            <v>01S3</v>
          </cell>
          <cell r="AT286" t="str">
            <v>CHEFIA SECCAO ESCALAO III</v>
          </cell>
          <cell r="AU286" t="str">
            <v>1</v>
          </cell>
          <cell r="AV286" t="str">
            <v>00040311</v>
          </cell>
          <cell r="AW286" t="str">
            <v>J20444220120</v>
          </cell>
          <cell r="AX286" t="str">
            <v>AC-LJAVR-CDCH-CHEFIA</v>
          </cell>
          <cell r="AY286" t="str">
            <v>68905304</v>
          </cell>
          <cell r="AZ286" t="str">
            <v>Lj Aveiro - Loja Cid</v>
          </cell>
          <cell r="BA286" t="str">
            <v>6890</v>
          </cell>
          <cell r="BB286" t="str">
            <v>EDP Outsourcing Comercial</v>
          </cell>
          <cell r="BC286" t="str">
            <v>6890</v>
          </cell>
          <cell r="BD286" t="str">
            <v>6890</v>
          </cell>
          <cell r="BE286" t="str">
            <v>2800</v>
          </cell>
          <cell r="BF286" t="str">
            <v>6890</v>
          </cell>
          <cell r="BG286" t="str">
            <v>EDP Outsourcing Comercial,SA</v>
          </cell>
          <cell r="BH286" t="str">
            <v>1010</v>
          </cell>
          <cell r="BI286">
            <v>1707</v>
          </cell>
          <cell r="BJ286" t="str">
            <v>16</v>
          </cell>
          <cell r="BK286">
            <v>21</v>
          </cell>
          <cell r="BL286">
            <v>212.31</v>
          </cell>
          <cell r="BM286" t="str">
            <v>C SECÇ3</v>
          </cell>
          <cell r="BN286" t="str">
            <v>01</v>
          </cell>
          <cell r="BO286" t="str">
            <v>H</v>
          </cell>
          <cell r="BP286" t="str">
            <v>20040101</v>
          </cell>
          <cell r="BQ286" t="str">
            <v>21</v>
          </cell>
          <cell r="BR286" t="str">
            <v>EVOLUCAO AUTOMATICA</v>
          </cell>
          <cell r="BS286" t="str">
            <v>20050101</v>
          </cell>
          <cell r="BW286">
            <v>0</v>
          </cell>
          <cell r="BX286">
            <v>0</v>
          </cell>
          <cell r="BY286">
            <v>0</v>
          </cell>
          <cell r="BZ286">
            <v>0</v>
          </cell>
          <cell r="CA286">
            <v>0</v>
          </cell>
          <cell r="CC286">
            <v>0</v>
          </cell>
          <cell r="CG286">
            <v>0</v>
          </cell>
          <cell r="CK286">
            <v>0</v>
          </cell>
          <cell r="CO286">
            <v>0</v>
          </cell>
          <cell r="CT286">
            <v>0</v>
          </cell>
          <cell r="CU286">
            <v>0</v>
          </cell>
          <cell r="CV286">
            <v>0</v>
          </cell>
          <cell r="CW286">
            <v>0</v>
          </cell>
          <cell r="CX286">
            <v>0</v>
          </cell>
          <cell r="CZ286">
            <v>0</v>
          </cell>
          <cell r="DC286">
            <v>0</v>
          </cell>
          <cell r="DF286">
            <v>0</v>
          </cell>
          <cell r="DI286">
            <v>0</v>
          </cell>
          <cell r="DK286">
            <v>0</v>
          </cell>
          <cell r="DL286">
            <v>0</v>
          </cell>
          <cell r="DN286" t="str">
            <v>11LAA</v>
          </cell>
          <cell r="DO286" t="str">
            <v>Fixo Tempo Inteiro</v>
          </cell>
          <cell r="DP286">
            <v>9</v>
          </cell>
          <cell r="DQ286">
            <v>100</v>
          </cell>
          <cell r="DR286" t="str">
            <v>CR01</v>
          </cell>
          <cell r="DT286" t="str">
            <v>00330000</v>
          </cell>
          <cell r="DU286" t="str">
            <v>BANCO COMERCIAL PORTUGUES, SA</v>
          </cell>
        </row>
        <row r="287">
          <cell r="A287" t="str">
            <v>245186</v>
          </cell>
          <cell r="B287" t="str">
            <v>Carlos Albino Figueiredo Pinheiro</v>
          </cell>
          <cell r="C287" t="str">
            <v>1978</v>
          </cell>
          <cell r="D287">
            <v>27</v>
          </cell>
          <cell r="E287">
            <v>27</v>
          </cell>
          <cell r="F287" t="str">
            <v>19570525</v>
          </cell>
          <cell r="G287" t="str">
            <v>48</v>
          </cell>
          <cell r="H287" t="str">
            <v>1</v>
          </cell>
          <cell r="I287" t="str">
            <v>Casado</v>
          </cell>
          <cell r="J287" t="str">
            <v>masculino</v>
          </cell>
          <cell r="K287">
            <v>2</v>
          </cell>
          <cell r="L287" t="str">
            <v>R Principal    -  Espinhel    Agueda</v>
          </cell>
          <cell r="M287" t="str">
            <v>3750-403</v>
          </cell>
          <cell r="N287" t="str">
            <v>ESPINHEL</v>
          </cell>
          <cell r="O287" t="str">
            <v>00123032</v>
          </cell>
          <cell r="P287" t="str">
            <v>CICLO PREP. ENSINO SECUNDARIO</v>
          </cell>
          <cell r="R287" t="str">
            <v>5185000</v>
          </cell>
          <cell r="S287" t="str">
            <v>19910104</v>
          </cell>
          <cell r="T287" t="str">
            <v>LISBOA</v>
          </cell>
          <cell r="U287" t="str">
            <v>9803</v>
          </cell>
          <cell r="V287" t="str">
            <v>S.NAC IND ENERGIA-SINDEL</v>
          </cell>
          <cell r="W287" t="str">
            <v>111358272</v>
          </cell>
          <cell r="X287" t="str">
            <v>0019</v>
          </cell>
          <cell r="Y287" t="str">
            <v>0.0</v>
          </cell>
          <cell r="Z287">
            <v>2</v>
          </cell>
          <cell r="AA287" t="str">
            <v>00</v>
          </cell>
          <cell r="AD287" t="str">
            <v>100</v>
          </cell>
          <cell r="AE287" t="str">
            <v>11163985683</v>
          </cell>
          <cell r="AF287" t="str">
            <v>02</v>
          </cell>
          <cell r="AG287" t="str">
            <v>19780521</v>
          </cell>
          <cell r="AH287" t="str">
            <v>DT.Adm.Corr.Antiguid</v>
          </cell>
          <cell r="AI287" t="str">
            <v>1</v>
          </cell>
          <cell r="AJ287" t="str">
            <v>ACTIVOS</v>
          </cell>
          <cell r="AK287" t="str">
            <v>AA</v>
          </cell>
          <cell r="AL287" t="str">
            <v>ACTIVO TEMP.INTEIRO</v>
          </cell>
          <cell r="AM287" t="str">
            <v>J200</v>
          </cell>
          <cell r="AN287" t="str">
            <v>EDPOutsourcingComercial-Ce</v>
          </cell>
          <cell r="AO287" t="str">
            <v>J213</v>
          </cell>
          <cell r="AP287" t="str">
            <v>EDPOC-AVR-LjCdd</v>
          </cell>
          <cell r="AQ287" t="str">
            <v>40176969</v>
          </cell>
          <cell r="AR287" t="str">
            <v>70000060</v>
          </cell>
          <cell r="AS287" t="str">
            <v>025.</v>
          </cell>
          <cell r="AT287" t="str">
            <v>ESCRITURARIO COMERCIAL</v>
          </cell>
          <cell r="AU287" t="str">
            <v>1</v>
          </cell>
          <cell r="AV287" t="str">
            <v>00040312</v>
          </cell>
          <cell r="AW287" t="str">
            <v>J20444220420</v>
          </cell>
          <cell r="AX287" t="str">
            <v>AC-LJAVR-CD-LOJA AVEIRO CIDADÃO</v>
          </cell>
          <cell r="AY287" t="str">
            <v>68905304</v>
          </cell>
          <cell r="AZ287" t="str">
            <v>Lj Aveiro - Loja Cid</v>
          </cell>
          <cell r="BA287" t="str">
            <v>6890</v>
          </cell>
          <cell r="BB287" t="str">
            <v>EDP Outsourcing Comercial</v>
          </cell>
          <cell r="BC287" t="str">
            <v>6890</v>
          </cell>
          <cell r="BD287" t="str">
            <v>6890</v>
          </cell>
          <cell r="BE287" t="str">
            <v>2800</v>
          </cell>
          <cell r="BF287" t="str">
            <v>6890</v>
          </cell>
          <cell r="BG287" t="str">
            <v>EDP Outsourcing Comercial,SA</v>
          </cell>
          <cell r="BH287" t="str">
            <v>1010</v>
          </cell>
          <cell r="BI287">
            <v>1247</v>
          </cell>
          <cell r="BJ287" t="str">
            <v>11</v>
          </cell>
          <cell r="BK287">
            <v>27</v>
          </cell>
          <cell r="BL287">
            <v>272.97000000000003</v>
          </cell>
          <cell r="BM287" t="str">
            <v>NÍVEL 5</v>
          </cell>
          <cell r="BN287" t="str">
            <v>02</v>
          </cell>
          <cell r="BO287" t="str">
            <v>08</v>
          </cell>
          <cell r="BP287" t="str">
            <v>20030101</v>
          </cell>
          <cell r="BQ287" t="str">
            <v>21</v>
          </cell>
          <cell r="BR287" t="str">
            <v>EVOLUCAO AUTOMATICA</v>
          </cell>
          <cell r="BS287" t="str">
            <v>20050101</v>
          </cell>
          <cell r="BW287">
            <v>0</v>
          </cell>
          <cell r="BX287">
            <v>0</v>
          </cell>
          <cell r="BY287">
            <v>0</v>
          </cell>
          <cell r="BZ287">
            <v>0</v>
          </cell>
          <cell r="CA287">
            <v>0</v>
          </cell>
          <cell r="CC287">
            <v>0</v>
          </cell>
          <cell r="CG287">
            <v>0</v>
          </cell>
          <cell r="CK287">
            <v>0</v>
          </cell>
          <cell r="CO287">
            <v>0</v>
          </cell>
          <cell r="CT287">
            <v>0</v>
          </cell>
          <cell r="CU287">
            <v>0</v>
          </cell>
          <cell r="CV287">
            <v>0</v>
          </cell>
          <cell r="CW287">
            <v>0</v>
          </cell>
          <cell r="CX287">
            <v>1</v>
          </cell>
          <cell r="CY287" t="str">
            <v>6010</v>
          </cell>
          <cell r="CZ287">
            <v>39.54</v>
          </cell>
          <cell r="DC287">
            <v>0</v>
          </cell>
          <cell r="DF287">
            <v>0</v>
          </cell>
          <cell r="DI287">
            <v>0</v>
          </cell>
          <cell r="DK287">
            <v>0</v>
          </cell>
          <cell r="DL287">
            <v>0</v>
          </cell>
          <cell r="DN287" t="str">
            <v>11LAB</v>
          </cell>
          <cell r="DO287" t="str">
            <v>Fixo Tempo Inteiro</v>
          </cell>
          <cell r="DP287">
            <v>9</v>
          </cell>
          <cell r="DQ287">
            <v>100</v>
          </cell>
          <cell r="DR287" t="str">
            <v>CR01</v>
          </cell>
          <cell r="DT287" t="str">
            <v>00350006</v>
          </cell>
          <cell r="DU287" t="str">
            <v>CAIXA GERAL DE DEPOSITOS, SA</v>
          </cell>
        </row>
        <row r="288">
          <cell r="A288" t="str">
            <v>242470</v>
          </cell>
          <cell r="B288" t="str">
            <v>Albino Jorge Cardoso Goncalves</v>
          </cell>
          <cell r="C288" t="str">
            <v>1979</v>
          </cell>
          <cell r="D288">
            <v>26</v>
          </cell>
          <cell r="E288">
            <v>26</v>
          </cell>
          <cell r="F288" t="str">
            <v>19600109</v>
          </cell>
          <cell r="G288" t="str">
            <v>45</v>
          </cell>
          <cell r="H288" t="str">
            <v>1</v>
          </cell>
          <cell r="I288" t="str">
            <v>Casado</v>
          </cell>
          <cell r="J288" t="str">
            <v>masculino</v>
          </cell>
          <cell r="K288">
            <v>2</v>
          </cell>
          <cell r="L288" t="str">
            <v>Murca</v>
          </cell>
          <cell r="M288" t="str">
            <v>4540-539</v>
          </cell>
          <cell r="N288" t="str">
            <v>SANTA EULÁLIA ARC</v>
          </cell>
          <cell r="O288" t="str">
            <v>00123032</v>
          </cell>
          <cell r="P288" t="str">
            <v>CICLO PREP. ENSINO SECUNDARIO</v>
          </cell>
          <cell r="R288" t="str">
            <v>7336660</v>
          </cell>
          <cell r="S288" t="str">
            <v>19880420</v>
          </cell>
          <cell r="T288" t="str">
            <v>LISBOA</v>
          </cell>
          <cell r="U288" t="str">
            <v>9803</v>
          </cell>
          <cell r="V288" t="str">
            <v>S.NAC IND ENERGIA-SINDEL</v>
          </cell>
          <cell r="W288" t="str">
            <v>122705530</v>
          </cell>
          <cell r="X288" t="str">
            <v>0043</v>
          </cell>
          <cell r="Y288" t="str">
            <v>0.0</v>
          </cell>
          <cell r="Z288">
            <v>2</v>
          </cell>
          <cell r="AA288" t="str">
            <v>00</v>
          </cell>
          <cell r="AD288" t="str">
            <v>100</v>
          </cell>
          <cell r="AE288" t="str">
            <v>11163962967</v>
          </cell>
          <cell r="AF288" t="str">
            <v>02</v>
          </cell>
          <cell r="AG288" t="str">
            <v>19790401</v>
          </cell>
          <cell r="AH288" t="str">
            <v>DT.Adm.Corr.Antiguid</v>
          </cell>
          <cell r="AI288" t="str">
            <v>1</v>
          </cell>
          <cell r="AJ288" t="str">
            <v>ACTIVOS</v>
          </cell>
          <cell r="AK288" t="str">
            <v>AA</v>
          </cell>
          <cell r="AL288" t="str">
            <v>ACTIVO TEMP.INTEIRO</v>
          </cell>
          <cell r="AM288" t="str">
            <v>J200</v>
          </cell>
          <cell r="AN288" t="str">
            <v>EDPOutsourcingComercial-Ce</v>
          </cell>
          <cell r="AO288" t="str">
            <v>J213</v>
          </cell>
          <cell r="AP288" t="str">
            <v>EDPOC-AVR-LjCdd</v>
          </cell>
          <cell r="AQ288" t="str">
            <v>40176967</v>
          </cell>
          <cell r="AR288" t="str">
            <v>70000060</v>
          </cell>
          <cell r="AS288" t="str">
            <v>025.</v>
          </cell>
          <cell r="AT288" t="str">
            <v>ESCRITURARIO COMERCIAL</v>
          </cell>
          <cell r="AU288" t="str">
            <v>1</v>
          </cell>
          <cell r="AV288" t="str">
            <v>00040312</v>
          </cell>
          <cell r="AW288" t="str">
            <v>J20444220420</v>
          </cell>
          <cell r="AX288" t="str">
            <v>AC-LJAVR-CD-LOJA AVEIRO CIDADÃO</v>
          </cell>
          <cell r="AY288" t="str">
            <v>68905304</v>
          </cell>
          <cell r="AZ288" t="str">
            <v>Lj Aveiro - Loja Cid</v>
          </cell>
          <cell r="BA288" t="str">
            <v>6890</v>
          </cell>
          <cell r="BB288" t="str">
            <v>EDP Outsourcing Comercial</v>
          </cell>
          <cell r="BC288" t="str">
            <v>6890</v>
          </cell>
          <cell r="BD288" t="str">
            <v>6890</v>
          </cell>
          <cell r="BE288" t="str">
            <v>2800</v>
          </cell>
          <cell r="BF288" t="str">
            <v>6890</v>
          </cell>
          <cell r="BG288" t="str">
            <v>EDP Outsourcing Comercial,SA</v>
          </cell>
          <cell r="BH288" t="str">
            <v>1010</v>
          </cell>
          <cell r="BI288">
            <v>1247</v>
          </cell>
          <cell r="BJ288" t="str">
            <v>11</v>
          </cell>
          <cell r="BK288">
            <v>26</v>
          </cell>
          <cell r="BL288">
            <v>262.86</v>
          </cell>
          <cell r="BM288" t="str">
            <v>NÍVEL 5</v>
          </cell>
          <cell r="BN288" t="str">
            <v>01</v>
          </cell>
          <cell r="BO288" t="str">
            <v>08</v>
          </cell>
          <cell r="BP288" t="str">
            <v>20040101</v>
          </cell>
          <cell r="BQ288" t="str">
            <v>21</v>
          </cell>
          <cell r="BR288" t="str">
            <v>EVOLUCAO AUTOMATICA</v>
          </cell>
          <cell r="BS288" t="str">
            <v>20050101</v>
          </cell>
          <cell r="BW288">
            <v>0</v>
          </cell>
          <cell r="BX288">
            <v>0</v>
          </cell>
          <cell r="BY288">
            <v>0</v>
          </cell>
          <cell r="BZ288">
            <v>0</v>
          </cell>
          <cell r="CA288">
            <v>0</v>
          </cell>
          <cell r="CC288">
            <v>0</v>
          </cell>
          <cell r="CG288">
            <v>0</v>
          </cell>
          <cell r="CK288">
            <v>0</v>
          </cell>
          <cell r="CO288">
            <v>0</v>
          </cell>
          <cell r="CT288">
            <v>0</v>
          </cell>
          <cell r="CU288">
            <v>0</v>
          </cell>
          <cell r="CV288">
            <v>0</v>
          </cell>
          <cell r="CW288">
            <v>0</v>
          </cell>
          <cell r="CX288">
            <v>1</v>
          </cell>
          <cell r="CY288" t="str">
            <v>6010</v>
          </cell>
          <cell r="CZ288">
            <v>39.54</v>
          </cell>
          <cell r="DC288">
            <v>0</v>
          </cell>
          <cell r="DF288">
            <v>0</v>
          </cell>
          <cell r="DI288">
            <v>0</v>
          </cell>
          <cell r="DK288">
            <v>0</v>
          </cell>
          <cell r="DL288">
            <v>0</v>
          </cell>
          <cell r="DN288" t="str">
            <v>11D13</v>
          </cell>
          <cell r="DO288" t="str">
            <v>FixoTInt-"Lojas"2002</v>
          </cell>
          <cell r="DP288">
            <v>9</v>
          </cell>
          <cell r="DQ288">
            <v>100</v>
          </cell>
          <cell r="DR288" t="str">
            <v>CR01</v>
          </cell>
          <cell r="DT288" t="str">
            <v>00350111</v>
          </cell>
          <cell r="DU288" t="str">
            <v>CAIXA GERAL DE DEPOSITOS, SA</v>
          </cell>
        </row>
        <row r="289">
          <cell r="A289" t="str">
            <v>236586</v>
          </cell>
          <cell r="B289" t="str">
            <v>Ricardo Jorge Martins Carlos</v>
          </cell>
          <cell r="C289" t="str">
            <v>1981</v>
          </cell>
          <cell r="D289">
            <v>24</v>
          </cell>
          <cell r="E289">
            <v>24</v>
          </cell>
          <cell r="F289" t="str">
            <v>19570216</v>
          </cell>
          <cell r="G289" t="str">
            <v>48</v>
          </cell>
          <cell r="H289" t="str">
            <v>1</v>
          </cell>
          <cell r="I289" t="str">
            <v>Casado</v>
          </cell>
          <cell r="J289" t="str">
            <v>masculino</v>
          </cell>
          <cell r="K289">
            <v>1</v>
          </cell>
          <cell r="L289" t="str">
            <v>R. Entrecampos, 17 Gafanha da Encarnação</v>
          </cell>
          <cell r="M289" t="str">
            <v>3830-000</v>
          </cell>
          <cell r="N289" t="str">
            <v>ÍLHAVO</v>
          </cell>
          <cell r="O289" t="str">
            <v>00231023</v>
          </cell>
          <cell r="P289" t="str">
            <v>CURSO GERAL DOS LICEUS</v>
          </cell>
          <cell r="R289" t="str">
            <v>16000225</v>
          </cell>
          <cell r="S289" t="str">
            <v>19880530</v>
          </cell>
          <cell r="T289" t="str">
            <v>LISBOA</v>
          </cell>
          <cell r="W289" t="str">
            <v>173034640</v>
          </cell>
          <cell r="X289" t="str">
            <v>0108</v>
          </cell>
          <cell r="Y289" t="str">
            <v>0.0</v>
          </cell>
          <cell r="Z289">
            <v>1</v>
          </cell>
          <cell r="AA289" t="str">
            <v>00</v>
          </cell>
          <cell r="AD289" t="str">
            <v>100</v>
          </cell>
          <cell r="AE289" t="str">
            <v>11163609844</v>
          </cell>
          <cell r="AF289" t="str">
            <v>02</v>
          </cell>
          <cell r="AG289" t="str">
            <v>19810409</v>
          </cell>
          <cell r="AH289" t="str">
            <v>DT.Adm.Corr.Antiguid</v>
          </cell>
          <cell r="AI289" t="str">
            <v>1</v>
          </cell>
          <cell r="AJ289" t="str">
            <v>ACTIVOS</v>
          </cell>
          <cell r="AK289" t="str">
            <v>AA</v>
          </cell>
          <cell r="AL289" t="str">
            <v>ACTIVO TEMP.INTEIRO</v>
          </cell>
          <cell r="AM289" t="str">
            <v>J200</v>
          </cell>
          <cell r="AN289" t="str">
            <v>EDPOutsourcingComercial-Ce</v>
          </cell>
          <cell r="AO289" t="str">
            <v>J213</v>
          </cell>
          <cell r="AP289" t="str">
            <v>EDPOC-AVR-LjCdd</v>
          </cell>
          <cell r="AQ289" t="str">
            <v>40176966</v>
          </cell>
          <cell r="AR289" t="str">
            <v>70000060</v>
          </cell>
          <cell r="AS289" t="str">
            <v>025.</v>
          </cell>
          <cell r="AT289" t="str">
            <v>ESCRITURARIO COMERCIAL</v>
          </cell>
          <cell r="AU289" t="str">
            <v>1</v>
          </cell>
          <cell r="AV289" t="str">
            <v>00040312</v>
          </cell>
          <cell r="AW289" t="str">
            <v>J20444220420</v>
          </cell>
          <cell r="AX289" t="str">
            <v>AC-LJAVR-CD-LOJA AVEIRO CIDADÃO</v>
          </cell>
          <cell r="AY289" t="str">
            <v>68905304</v>
          </cell>
          <cell r="AZ289" t="str">
            <v>Lj Aveiro - Loja Cid</v>
          </cell>
          <cell r="BA289" t="str">
            <v>6890</v>
          </cell>
          <cell r="BB289" t="str">
            <v>EDP Outsourcing Comercial</v>
          </cell>
          <cell r="BC289" t="str">
            <v>6890</v>
          </cell>
          <cell r="BD289" t="str">
            <v>6890</v>
          </cell>
          <cell r="BE289" t="str">
            <v>2800</v>
          </cell>
          <cell r="BF289" t="str">
            <v>6890</v>
          </cell>
          <cell r="BG289" t="str">
            <v>EDP Outsourcing Comercial,SA</v>
          </cell>
          <cell r="BH289" t="str">
            <v>1010</v>
          </cell>
          <cell r="BI289">
            <v>1160</v>
          </cell>
          <cell r="BJ289" t="str">
            <v>10</v>
          </cell>
          <cell r="BK289">
            <v>24</v>
          </cell>
          <cell r="BL289">
            <v>242.64</v>
          </cell>
          <cell r="BM289" t="str">
            <v>NÍVEL 5</v>
          </cell>
          <cell r="BN289" t="str">
            <v>02</v>
          </cell>
          <cell r="BO289" t="str">
            <v>07</v>
          </cell>
          <cell r="BP289" t="str">
            <v>20030101</v>
          </cell>
          <cell r="BQ289" t="str">
            <v>21</v>
          </cell>
          <cell r="BR289" t="str">
            <v>EVOLUCAO AUTOMATICA</v>
          </cell>
          <cell r="BS289" t="str">
            <v>20050101</v>
          </cell>
          <cell r="BW289">
            <v>0</v>
          </cell>
          <cell r="BX289">
            <v>0</v>
          </cell>
          <cell r="BY289">
            <v>0</v>
          </cell>
          <cell r="BZ289">
            <v>0</v>
          </cell>
          <cell r="CA289">
            <v>0</v>
          </cell>
          <cell r="CC289">
            <v>0</v>
          </cell>
          <cell r="CG289">
            <v>0</v>
          </cell>
          <cell r="CK289">
            <v>0</v>
          </cell>
          <cell r="CO289">
            <v>0</v>
          </cell>
          <cell r="CT289">
            <v>0</v>
          </cell>
          <cell r="CU289">
            <v>0</v>
          </cell>
          <cell r="CV289">
            <v>0</v>
          </cell>
          <cell r="CW289">
            <v>0</v>
          </cell>
          <cell r="CX289">
            <v>1</v>
          </cell>
          <cell r="CY289" t="str">
            <v>6010</v>
          </cell>
          <cell r="CZ289">
            <v>39.54</v>
          </cell>
          <cell r="DC289">
            <v>0</v>
          </cell>
          <cell r="DF289">
            <v>0</v>
          </cell>
          <cell r="DI289">
            <v>0</v>
          </cell>
          <cell r="DK289">
            <v>0</v>
          </cell>
          <cell r="DL289">
            <v>0</v>
          </cell>
          <cell r="DN289" t="str">
            <v>11LAA</v>
          </cell>
          <cell r="DO289" t="str">
            <v>Fixo Tempo Inteiro</v>
          </cell>
          <cell r="DP289">
            <v>9</v>
          </cell>
          <cell r="DQ289">
            <v>100</v>
          </cell>
          <cell r="DR289" t="str">
            <v>CR01</v>
          </cell>
          <cell r="DT289" t="str">
            <v>00350777</v>
          </cell>
          <cell r="DU289" t="str">
            <v>CAIXA GERAL DE DEPOSITOS, SA</v>
          </cell>
        </row>
        <row r="290">
          <cell r="A290" t="str">
            <v>252085</v>
          </cell>
          <cell r="B290" t="str">
            <v>Maria Ermelinda Costa Lemos</v>
          </cell>
          <cell r="C290" t="str">
            <v>1982</v>
          </cell>
          <cell r="D290">
            <v>23</v>
          </cell>
          <cell r="E290">
            <v>23</v>
          </cell>
          <cell r="F290" t="str">
            <v>19610715</v>
          </cell>
          <cell r="G290" t="str">
            <v>43</v>
          </cell>
          <cell r="H290" t="str">
            <v>1</v>
          </cell>
          <cell r="I290" t="str">
            <v>Casado</v>
          </cell>
          <cell r="J290" t="str">
            <v>feminino</v>
          </cell>
          <cell r="K290">
            <v>0</v>
          </cell>
          <cell r="L290" t="str">
            <v>R Dr. Alexandre Albuquerque, 22 - 2/Esq</v>
          </cell>
          <cell r="M290" t="str">
            <v>3850-011</v>
          </cell>
          <cell r="N290" t="str">
            <v>ALBERGARIA-A-VELHA</v>
          </cell>
          <cell r="O290" t="str">
            <v>00123032</v>
          </cell>
          <cell r="P290" t="str">
            <v>CICLO PREP. ENSINO SECUNDARIO</v>
          </cell>
          <cell r="R290" t="str">
            <v>5661500</v>
          </cell>
          <cell r="S290" t="str">
            <v>19890511</v>
          </cell>
          <cell r="T290" t="str">
            <v>LISBOA</v>
          </cell>
          <cell r="U290" t="str">
            <v>9803</v>
          </cell>
          <cell r="V290" t="str">
            <v>S.NAC IND ENERGIA-SINDEL</v>
          </cell>
          <cell r="W290" t="str">
            <v>141677333</v>
          </cell>
          <cell r="X290" t="str">
            <v>0027</v>
          </cell>
          <cell r="Y290" t="str">
            <v>0.0</v>
          </cell>
          <cell r="Z290">
            <v>1</v>
          </cell>
          <cell r="AA290" t="str">
            <v>00</v>
          </cell>
          <cell r="AC290" t="str">
            <v>X</v>
          </cell>
          <cell r="AD290" t="str">
            <v>100</v>
          </cell>
          <cell r="AE290" t="str">
            <v>11163987706</v>
          </cell>
          <cell r="AF290" t="str">
            <v>02</v>
          </cell>
          <cell r="AG290" t="str">
            <v>19820601</v>
          </cell>
          <cell r="AH290" t="str">
            <v>DT.Adm.Corr.Antiguid</v>
          </cell>
          <cell r="AI290" t="str">
            <v>1</v>
          </cell>
          <cell r="AJ290" t="str">
            <v>ACTIVOS</v>
          </cell>
          <cell r="AK290" t="str">
            <v>AA</v>
          </cell>
          <cell r="AL290" t="str">
            <v>ACTIVO TEMP.INTEIRO</v>
          </cell>
          <cell r="AM290" t="str">
            <v>J200</v>
          </cell>
          <cell r="AN290" t="str">
            <v>EDPOutsourcingComercial-Ce</v>
          </cell>
          <cell r="AO290" t="str">
            <v>J213</v>
          </cell>
          <cell r="AP290" t="str">
            <v>EDPOC-AVR-LjCdd</v>
          </cell>
          <cell r="AQ290" t="str">
            <v>40176970</v>
          </cell>
          <cell r="AR290" t="str">
            <v>70000060</v>
          </cell>
          <cell r="AS290" t="str">
            <v>025.</v>
          </cell>
          <cell r="AT290" t="str">
            <v>ESCRITURARIO COMERCIAL</v>
          </cell>
          <cell r="AU290" t="str">
            <v>1</v>
          </cell>
          <cell r="AV290" t="str">
            <v>00040312</v>
          </cell>
          <cell r="AW290" t="str">
            <v>J20444220420</v>
          </cell>
          <cell r="AX290" t="str">
            <v>AC-LJAVR-CD-LOJA AVEIRO CIDADÃO</v>
          </cell>
          <cell r="AY290" t="str">
            <v>68905304</v>
          </cell>
          <cell r="AZ290" t="str">
            <v>Lj Aveiro - Loja Cid</v>
          </cell>
          <cell r="BA290" t="str">
            <v>6890</v>
          </cell>
          <cell r="BB290" t="str">
            <v>EDP Outsourcing Comercial</v>
          </cell>
          <cell r="BC290" t="str">
            <v>6890</v>
          </cell>
          <cell r="BD290" t="str">
            <v>6890</v>
          </cell>
          <cell r="BE290" t="str">
            <v>2800</v>
          </cell>
          <cell r="BF290" t="str">
            <v>6890</v>
          </cell>
          <cell r="BG290" t="str">
            <v>EDP Outsourcing Comercial,SA</v>
          </cell>
          <cell r="BH290" t="str">
            <v>1010</v>
          </cell>
          <cell r="BI290">
            <v>1160</v>
          </cell>
          <cell r="BJ290" t="str">
            <v>10</v>
          </cell>
          <cell r="BK290">
            <v>23</v>
          </cell>
          <cell r="BL290">
            <v>232.53</v>
          </cell>
          <cell r="BM290" t="str">
            <v>NÍVEL 5</v>
          </cell>
          <cell r="BN290" t="str">
            <v>01</v>
          </cell>
          <cell r="BO290" t="str">
            <v>07</v>
          </cell>
          <cell r="BP290" t="str">
            <v>20040101</v>
          </cell>
          <cell r="BQ290" t="str">
            <v>21</v>
          </cell>
          <cell r="BR290" t="str">
            <v>EVOLUCAO AUTOMATICA</v>
          </cell>
          <cell r="BS290" t="str">
            <v>20050101</v>
          </cell>
          <cell r="BW290">
            <v>0</v>
          </cell>
          <cell r="BX290">
            <v>0</v>
          </cell>
          <cell r="BY290">
            <v>0</v>
          </cell>
          <cell r="BZ290">
            <v>0</v>
          </cell>
          <cell r="CA290">
            <v>0</v>
          </cell>
          <cell r="CC290">
            <v>0</v>
          </cell>
          <cell r="CG290">
            <v>0</v>
          </cell>
          <cell r="CK290">
            <v>0</v>
          </cell>
          <cell r="CO290">
            <v>0</v>
          </cell>
          <cell r="CT290">
            <v>0</v>
          </cell>
          <cell r="CU290">
            <v>0</v>
          </cell>
          <cell r="CV290">
            <v>0</v>
          </cell>
          <cell r="CW290">
            <v>0</v>
          </cell>
          <cell r="CX290">
            <v>1</v>
          </cell>
          <cell r="CY290" t="str">
            <v>6010</v>
          </cell>
          <cell r="CZ290">
            <v>39.54</v>
          </cell>
          <cell r="DC290">
            <v>0</v>
          </cell>
          <cell r="DF290">
            <v>0</v>
          </cell>
          <cell r="DI290">
            <v>0</v>
          </cell>
          <cell r="DK290">
            <v>0</v>
          </cell>
          <cell r="DL290">
            <v>0</v>
          </cell>
          <cell r="DN290" t="str">
            <v>11LAA</v>
          </cell>
          <cell r="DO290" t="str">
            <v>Fixo Tempo Inteiro</v>
          </cell>
          <cell r="DP290">
            <v>9</v>
          </cell>
          <cell r="DQ290">
            <v>100</v>
          </cell>
          <cell r="DR290" t="str">
            <v>CR01</v>
          </cell>
          <cell r="DT290" t="str">
            <v>00350015</v>
          </cell>
          <cell r="DU290" t="str">
            <v>CAIXA GERAL DE DEPOSITOS, SA</v>
          </cell>
        </row>
        <row r="291">
          <cell r="A291" t="str">
            <v>235938</v>
          </cell>
          <cell r="B291" t="str">
            <v>Maria Odete Saramago Sousa Tavares</v>
          </cell>
          <cell r="C291" t="str">
            <v>1981</v>
          </cell>
          <cell r="D291">
            <v>24</v>
          </cell>
          <cell r="E291">
            <v>24</v>
          </cell>
          <cell r="F291" t="str">
            <v>19591111</v>
          </cell>
          <cell r="G291" t="str">
            <v>45</v>
          </cell>
          <cell r="H291" t="str">
            <v>1</v>
          </cell>
          <cell r="I291" t="str">
            <v>Casado</v>
          </cell>
          <cell r="J291" t="str">
            <v>feminino</v>
          </cell>
          <cell r="K291">
            <v>2</v>
          </cell>
          <cell r="L291" t="str">
            <v>R. Adou de Cima, 37</v>
          </cell>
          <cell r="M291" t="str">
            <v>3865-202</v>
          </cell>
          <cell r="N291" t="str">
            <v>SALREU</v>
          </cell>
          <cell r="O291" t="str">
            <v>00231021</v>
          </cell>
          <cell r="P291" t="str">
            <v>CURSO GERAL DOS LICEUS</v>
          </cell>
          <cell r="R291" t="str">
            <v>5383921</v>
          </cell>
          <cell r="S291" t="str">
            <v>19890303</v>
          </cell>
          <cell r="T291" t="str">
            <v>LISBOA</v>
          </cell>
          <cell r="U291" t="str">
            <v>9803</v>
          </cell>
          <cell r="V291" t="str">
            <v>S.NAC IND ENERGIA-SINDEL</v>
          </cell>
          <cell r="W291" t="str">
            <v>105030465</v>
          </cell>
          <cell r="X291" t="str">
            <v>0086</v>
          </cell>
          <cell r="Y291" t="str">
            <v>0.0</v>
          </cell>
          <cell r="Z291">
            <v>2</v>
          </cell>
          <cell r="AA291" t="str">
            <v>00</v>
          </cell>
          <cell r="AC291" t="str">
            <v>X</v>
          </cell>
          <cell r="AD291" t="str">
            <v>100</v>
          </cell>
          <cell r="AE291" t="str">
            <v>11163899742</v>
          </cell>
          <cell r="AF291" t="str">
            <v>02</v>
          </cell>
          <cell r="AG291" t="str">
            <v>19811001</v>
          </cell>
          <cell r="AH291" t="str">
            <v>DT.Adm.Corr.Antiguid</v>
          </cell>
          <cell r="AI291" t="str">
            <v>1</v>
          </cell>
          <cell r="AJ291" t="str">
            <v>ACTIVOS</v>
          </cell>
          <cell r="AK291" t="str">
            <v>AA</v>
          </cell>
          <cell r="AL291" t="str">
            <v>ACTIVO TEMP.INTEIRO</v>
          </cell>
          <cell r="AM291" t="str">
            <v>J200</v>
          </cell>
          <cell r="AN291" t="str">
            <v>EDPOutsourcingComercial-Ce</v>
          </cell>
          <cell r="AO291" t="str">
            <v>J213</v>
          </cell>
          <cell r="AP291" t="str">
            <v>EDPOC-AVR-LjCdd</v>
          </cell>
          <cell r="AQ291" t="str">
            <v>40176965</v>
          </cell>
          <cell r="AR291" t="str">
            <v>70000060</v>
          </cell>
          <cell r="AS291" t="str">
            <v>025.</v>
          </cell>
          <cell r="AT291" t="str">
            <v>ESCRITURARIO COMERCIAL</v>
          </cell>
          <cell r="AU291" t="str">
            <v>1</v>
          </cell>
          <cell r="AV291" t="str">
            <v>00040312</v>
          </cell>
          <cell r="AW291" t="str">
            <v>J20444220420</v>
          </cell>
          <cell r="AX291" t="str">
            <v>AC-LJAVR-CD-LOJA AVEIRO CIDADÃO</v>
          </cell>
          <cell r="AY291" t="str">
            <v>68905304</v>
          </cell>
          <cell r="AZ291" t="str">
            <v>Lj Aveiro - Loja Cid</v>
          </cell>
          <cell r="BA291" t="str">
            <v>6890</v>
          </cell>
          <cell r="BB291" t="str">
            <v>EDP Outsourcing Comercial</v>
          </cell>
          <cell r="BC291" t="str">
            <v>6890</v>
          </cell>
          <cell r="BD291" t="str">
            <v>6890</v>
          </cell>
          <cell r="BE291" t="str">
            <v>2800</v>
          </cell>
          <cell r="BF291" t="str">
            <v>6890</v>
          </cell>
          <cell r="BG291" t="str">
            <v>EDP Outsourcing Comercial,SA</v>
          </cell>
          <cell r="BH291" t="str">
            <v>1010</v>
          </cell>
          <cell r="BI291">
            <v>1160</v>
          </cell>
          <cell r="BJ291" t="str">
            <v>10</v>
          </cell>
          <cell r="BK291">
            <v>24</v>
          </cell>
          <cell r="BL291">
            <v>242.64</v>
          </cell>
          <cell r="BM291" t="str">
            <v>NÍVEL 5</v>
          </cell>
          <cell r="BN291" t="str">
            <v>01</v>
          </cell>
          <cell r="BO291" t="str">
            <v>07</v>
          </cell>
          <cell r="BP291" t="str">
            <v>20040101</v>
          </cell>
          <cell r="BQ291" t="str">
            <v>21</v>
          </cell>
          <cell r="BR291" t="str">
            <v>EVOLUCAO AUTOMATICA</v>
          </cell>
          <cell r="BS291" t="str">
            <v>20050101</v>
          </cell>
          <cell r="BW291">
            <v>0</v>
          </cell>
          <cell r="BX291">
            <v>0</v>
          </cell>
          <cell r="BY291">
            <v>0</v>
          </cell>
          <cell r="BZ291">
            <v>0</v>
          </cell>
          <cell r="CA291">
            <v>0</v>
          </cell>
          <cell r="CC291">
            <v>0</v>
          </cell>
          <cell r="CG291">
            <v>0</v>
          </cell>
          <cell r="CK291">
            <v>0</v>
          </cell>
          <cell r="CO291">
            <v>0</v>
          </cell>
          <cell r="CT291">
            <v>0</v>
          </cell>
          <cell r="CU291">
            <v>0</v>
          </cell>
          <cell r="CV291">
            <v>0</v>
          </cell>
          <cell r="CW291">
            <v>0</v>
          </cell>
          <cell r="CX291">
            <v>1</v>
          </cell>
          <cell r="CY291" t="str">
            <v>6010</v>
          </cell>
          <cell r="CZ291">
            <v>39.54</v>
          </cell>
          <cell r="DC291">
            <v>0</v>
          </cell>
          <cell r="DF291">
            <v>0</v>
          </cell>
          <cell r="DI291">
            <v>0</v>
          </cell>
          <cell r="DK291">
            <v>0</v>
          </cell>
          <cell r="DL291">
            <v>0</v>
          </cell>
          <cell r="DN291" t="str">
            <v>11LAA</v>
          </cell>
          <cell r="DO291" t="str">
            <v>Fixo Tempo Inteiro</v>
          </cell>
          <cell r="DP291">
            <v>9</v>
          </cell>
          <cell r="DQ291">
            <v>100</v>
          </cell>
          <cell r="DR291" t="str">
            <v>CR01</v>
          </cell>
          <cell r="DT291" t="str">
            <v>00350291</v>
          </cell>
          <cell r="DU291" t="str">
            <v>CAIXA GERAL DE DEPOSITOS, SA</v>
          </cell>
        </row>
        <row r="292">
          <cell r="A292" t="str">
            <v>252620</v>
          </cell>
          <cell r="B292" t="str">
            <v>Delfim Correia Almeida Pinho</v>
          </cell>
          <cell r="C292" t="str">
            <v>1974</v>
          </cell>
          <cell r="D292">
            <v>31</v>
          </cell>
          <cell r="E292">
            <v>31</v>
          </cell>
          <cell r="F292" t="str">
            <v>19570208</v>
          </cell>
          <cell r="G292" t="str">
            <v>48</v>
          </cell>
          <cell r="H292" t="str">
            <v>0</v>
          </cell>
          <cell r="I292" t="str">
            <v>Solt.</v>
          </cell>
          <cell r="J292" t="str">
            <v>masculino</v>
          </cell>
          <cell r="K292">
            <v>2</v>
          </cell>
          <cell r="L292" t="str">
            <v>Lug de Sandiães - Roge</v>
          </cell>
          <cell r="M292" t="str">
            <v>3730-000</v>
          </cell>
          <cell r="N292" t="str">
            <v>VALE DE CAMBRA</v>
          </cell>
          <cell r="O292" t="str">
            <v>00123032</v>
          </cell>
          <cell r="P292" t="str">
            <v>CICLO PREP. ENSINO SECUNDARIO</v>
          </cell>
          <cell r="R292" t="str">
            <v>4951712</v>
          </cell>
          <cell r="S292" t="str">
            <v>19890403</v>
          </cell>
          <cell r="T292" t="str">
            <v>LISBOA</v>
          </cell>
          <cell r="U292" t="str">
            <v>9803</v>
          </cell>
          <cell r="V292" t="str">
            <v>S.NAC IND ENERGIA-SINDEL</v>
          </cell>
          <cell r="W292" t="str">
            <v>117279730</v>
          </cell>
          <cell r="X292" t="str">
            <v>0191</v>
          </cell>
          <cell r="Y292" t="str">
            <v>0.0</v>
          </cell>
          <cell r="Z292">
            <v>2</v>
          </cell>
          <cell r="AA292" t="str">
            <v>00</v>
          </cell>
          <cell r="AD292" t="str">
            <v>100</v>
          </cell>
          <cell r="AE292" t="str">
            <v>11161709904</v>
          </cell>
          <cell r="AF292" t="str">
            <v>02</v>
          </cell>
          <cell r="AG292" t="str">
            <v>19740502</v>
          </cell>
          <cell r="AH292" t="str">
            <v>DT.Adm.Corr.Antiguid</v>
          </cell>
          <cell r="AI292" t="str">
            <v>1</v>
          </cell>
          <cell r="AJ292" t="str">
            <v>ACTIVOS</v>
          </cell>
          <cell r="AK292" t="str">
            <v>AA</v>
          </cell>
          <cell r="AL292" t="str">
            <v>ACTIVO TEMP.INTEIRO</v>
          </cell>
          <cell r="AM292" t="str">
            <v>J200</v>
          </cell>
          <cell r="AN292" t="str">
            <v>EDPOutsourcingComercial-Ce</v>
          </cell>
          <cell r="AO292" t="str">
            <v>J213</v>
          </cell>
          <cell r="AP292" t="str">
            <v>EDPOC-AVR-LjCdd</v>
          </cell>
          <cell r="AQ292" t="str">
            <v>40176971</v>
          </cell>
          <cell r="AR292" t="str">
            <v>70000060</v>
          </cell>
          <cell r="AS292" t="str">
            <v>025.</v>
          </cell>
          <cell r="AT292" t="str">
            <v>ESCRITURARIO COMERCIAL</v>
          </cell>
          <cell r="AU292" t="str">
            <v>1</v>
          </cell>
          <cell r="AV292" t="str">
            <v>00040312</v>
          </cell>
          <cell r="AW292" t="str">
            <v>J20444220420</v>
          </cell>
          <cell r="AX292" t="str">
            <v>AC-LJAVR-CD-LOJA AVEIRO CIDADÃO</v>
          </cell>
          <cell r="AY292" t="str">
            <v>68905304</v>
          </cell>
          <cell r="AZ292" t="str">
            <v>Lj Aveiro - Loja Cid</v>
          </cell>
          <cell r="BA292" t="str">
            <v>6890</v>
          </cell>
          <cell r="BB292" t="str">
            <v>EDP Outsourcing Comercial</v>
          </cell>
          <cell r="BC292" t="str">
            <v>6890</v>
          </cell>
          <cell r="BD292" t="str">
            <v>6890</v>
          </cell>
          <cell r="BE292" t="str">
            <v>2800</v>
          </cell>
          <cell r="BF292" t="str">
            <v>6890</v>
          </cell>
          <cell r="BG292" t="str">
            <v>EDP Outsourcing Comercial,SA</v>
          </cell>
          <cell r="BH292" t="str">
            <v>1010</v>
          </cell>
          <cell r="BI292">
            <v>1247</v>
          </cell>
          <cell r="BJ292" t="str">
            <v>11</v>
          </cell>
          <cell r="BK292">
            <v>31</v>
          </cell>
          <cell r="BL292">
            <v>313.41000000000003</v>
          </cell>
          <cell r="BM292" t="str">
            <v>NÍVEL 5</v>
          </cell>
          <cell r="BN292" t="str">
            <v>02</v>
          </cell>
          <cell r="BO292" t="str">
            <v>08</v>
          </cell>
          <cell r="BP292" t="str">
            <v>20030101</v>
          </cell>
          <cell r="BQ292" t="str">
            <v>21</v>
          </cell>
          <cell r="BR292" t="str">
            <v>EVOLUCAO AUTOMATICA</v>
          </cell>
          <cell r="BS292" t="str">
            <v>20050101</v>
          </cell>
          <cell r="BW292">
            <v>0</v>
          </cell>
          <cell r="BX292">
            <v>0</v>
          </cell>
          <cell r="BY292">
            <v>0</v>
          </cell>
          <cell r="BZ292">
            <v>0</v>
          </cell>
          <cell r="CA292">
            <v>0</v>
          </cell>
          <cell r="CC292">
            <v>0</v>
          </cell>
          <cell r="CG292">
            <v>0</v>
          </cell>
          <cell r="CK292">
            <v>0</v>
          </cell>
          <cell r="CO292">
            <v>0</v>
          </cell>
          <cell r="CT292">
            <v>0</v>
          </cell>
          <cell r="CU292">
            <v>0</v>
          </cell>
          <cell r="CV292">
            <v>0</v>
          </cell>
          <cell r="CW292">
            <v>0</v>
          </cell>
          <cell r="CX292">
            <v>1</v>
          </cell>
          <cell r="CY292" t="str">
            <v>6010</v>
          </cell>
          <cell r="CZ292">
            <v>39.54</v>
          </cell>
          <cell r="DC292">
            <v>0</v>
          </cell>
          <cell r="DF292">
            <v>0</v>
          </cell>
          <cell r="DI292">
            <v>0</v>
          </cell>
          <cell r="DK292">
            <v>0</v>
          </cell>
          <cell r="DL292">
            <v>0</v>
          </cell>
          <cell r="DN292" t="str">
            <v>11D13</v>
          </cell>
          <cell r="DO292" t="str">
            <v>FixoTInt-"Lojas"2002</v>
          </cell>
          <cell r="DP292">
            <v>9</v>
          </cell>
          <cell r="DQ292">
            <v>100</v>
          </cell>
          <cell r="DR292" t="str">
            <v>CR01</v>
          </cell>
          <cell r="DT292" t="str">
            <v>00350831</v>
          </cell>
          <cell r="DU292" t="str">
            <v>CAIXA GERAL DE DEPOSITOS, SA</v>
          </cell>
        </row>
        <row r="293">
          <cell r="A293" t="str">
            <v>322059</v>
          </cell>
          <cell r="B293" t="str">
            <v>Amelia Conceição Almeida Santos</v>
          </cell>
          <cell r="C293" t="str">
            <v>1992</v>
          </cell>
          <cell r="D293">
            <v>13</v>
          </cell>
          <cell r="E293">
            <v>13</v>
          </cell>
          <cell r="F293" t="str">
            <v>19640911</v>
          </cell>
          <cell r="G293" t="str">
            <v>40</v>
          </cell>
          <cell r="H293" t="str">
            <v>1</v>
          </cell>
          <cell r="I293" t="str">
            <v>Casado</v>
          </cell>
          <cell r="J293" t="str">
            <v>feminino</v>
          </cell>
          <cell r="K293">
            <v>3</v>
          </cell>
          <cell r="L293" t="str">
            <v>R. José António Vidal, Lote 9 - B</v>
          </cell>
          <cell r="M293" t="str">
            <v>3830-203</v>
          </cell>
          <cell r="N293" t="str">
            <v>ÍLHAVO</v>
          </cell>
          <cell r="O293" t="str">
            <v>00242072</v>
          </cell>
          <cell r="P293" t="str">
            <v>CC CONTABILIDADE ADMINISTRACAO</v>
          </cell>
          <cell r="R293" t="str">
            <v>7154860</v>
          </cell>
          <cell r="S293" t="str">
            <v>20030904</v>
          </cell>
          <cell r="T293" t="str">
            <v>AVEIRO</v>
          </cell>
          <cell r="U293" t="str">
            <v>9803</v>
          </cell>
          <cell r="V293" t="str">
            <v>S.NAC IND ENERGIA-SINDEL</v>
          </cell>
          <cell r="W293" t="str">
            <v>193644827</v>
          </cell>
          <cell r="X293" t="str">
            <v>0051</v>
          </cell>
          <cell r="Y293" t="str">
            <v>0.0</v>
          </cell>
          <cell r="Z293">
            <v>3</v>
          </cell>
          <cell r="AA293" t="str">
            <v>00</v>
          </cell>
          <cell r="AC293" t="str">
            <v>X</v>
          </cell>
          <cell r="AD293" t="str">
            <v>100</v>
          </cell>
          <cell r="AE293" t="str">
            <v>11151905624</v>
          </cell>
          <cell r="AF293" t="str">
            <v>02</v>
          </cell>
          <cell r="AG293" t="str">
            <v>19920616</v>
          </cell>
          <cell r="AH293" t="str">
            <v>DT.Adm.Corr.Antiguid</v>
          </cell>
          <cell r="AI293" t="str">
            <v>1</v>
          </cell>
          <cell r="AJ293" t="str">
            <v>ACTIVOS</v>
          </cell>
          <cell r="AK293" t="str">
            <v>AA</v>
          </cell>
          <cell r="AL293" t="str">
            <v>ACTIVO TEMP.INTEIRO</v>
          </cell>
          <cell r="AM293" t="str">
            <v>J200</v>
          </cell>
          <cell r="AN293" t="str">
            <v>EDPOutsourcingComercial-Ce</v>
          </cell>
          <cell r="AO293" t="str">
            <v>J213</v>
          </cell>
          <cell r="AP293" t="str">
            <v>EDPOC-AVR-LjCdd</v>
          </cell>
          <cell r="AQ293" t="str">
            <v>40176972</v>
          </cell>
          <cell r="AR293" t="str">
            <v>70000060</v>
          </cell>
          <cell r="AS293" t="str">
            <v>025.</v>
          </cell>
          <cell r="AT293" t="str">
            <v>ESCRITURARIO COMERCIAL</v>
          </cell>
          <cell r="AU293" t="str">
            <v>1</v>
          </cell>
          <cell r="AV293" t="str">
            <v>00040312</v>
          </cell>
          <cell r="AW293" t="str">
            <v>J20444220420</v>
          </cell>
          <cell r="AX293" t="str">
            <v>AC-LJAVR-CD-LOJA AVEIRO CIDADÃO</v>
          </cell>
          <cell r="AY293" t="str">
            <v>68905304</v>
          </cell>
          <cell r="AZ293" t="str">
            <v>Lj Aveiro - Loja Cid</v>
          </cell>
          <cell r="BA293" t="str">
            <v>6890</v>
          </cell>
          <cell r="BB293" t="str">
            <v>EDP Outsourcing Comercial</v>
          </cell>
          <cell r="BC293" t="str">
            <v>6890</v>
          </cell>
          <cell r="BD293" t="str">
            <v>6890</v>
          </cell>
          <cell r="BE293" t="str">
            <v>2800</v>
          </cell>
          <cell r="BF293" t="str">
            <v>6890</v>
          </cell>
          <cell r="BG293" t="str">
            <v>EDP Outsourcing Comercial,SA</v>
          </cell>
          <cell r="BH293" t="str">
            <v>1010</v>
          </cell>
          <cell r="BI293">
            <v>1079</v>
          </cell>
          <cell r="BJ293" t="str">
            <v>09</v>
          </cell>
          <cell r="BK293">
            <v>13</v>
          </cell>
          <cell r="BL293">
            <v>131.43</v>
          </cell>
          <cell r="BM293" t="str">
            <v>NÍVEL 5</v>
          </cell>
          <cell r="BN293" t="str">
            <v>00</v>
          </cell>
          <cell r="BO293" t="str">
            <v>06</v>
          </cell>
          <cell r="BP293" t="str">
            <v>20040110</v>
          </cell>
          <cell r="BQ293" t="str">
            <v>22</v>
          </cell>
          <cell r="BR293" t="str">
            <v>ACELERACAO DE CARREIRA</v>
          </cell>
          <cell r="BS293" t="str">
            <v>20050101</v>
          </cell>
          <cell r="BW293">
            <v>0</v>
          </cell>
          <cell r="BX293">
            <v>0</v>
          </cell>
          <cell r="BY293">
            <v>0</v>
          </cell>
          <cell r="BZ293">
            <v>0</v>
          </cell>
          <cell r="CA293">
            <v>0</v>
          </cell>
          <cell r="CC293">
            <v>0</v>
          </cell>
          <cell r="CG293">
            <v>0</v>
          </cell>
          <cell r="CK293">
            <v>0</v>
          </cell>
          <cell r="CO293">
            <v>0</v>
          </cell>
          <cell r="CT293">
            <v>0</v>
          </cell>
          <cell r="CU293">
            <v>0</v>
          </cell>
          <cell r="CV293">
            <v>0</v>
          </cell>
          <cell r="CW293">
            <v>0</v>
          </cell>
          <cell r="CX293">
            <v>1</v>
          </cell>
          <cell r="CY293" t="str">
            <v>6010</v>
          </cell>
          <cell r="CZ293">
            <v>39.54</v>
          </cell>
          <cell r="DC293">
            <v>0</v>
          </cell>
          <cell r="DF293">
            <v>0</v>
          </cell>
          <cell r="DI293">
            <v>0</v>
          </cell>
          <cell r="DK293">
            <v>0</v>
          </cell>
          <cell r="DL293">
            <v>0</v>
          </cell>
          <cell r="DN293" t="str">
            <v>11LAB</v>
          </cell>
          <cell r="DO293" t="str">
            <v>Fixo Tempo Inteiro</v>
          </cell>
          <cell r="DP293">
            <v>9</v>
          </cell>
          <cell r="DQ293">
            <v>100</v>
          </cell>
          <cell r="DR293" t="str">
            <v>CR01</v>
          </cell>
          <cell r="DT293" t="str">
            <v>00100000</v>
          </cell>
          <cell r="DU293" t="str">
            <v>BANCO BPI, SA</v>
          </cell>
        </row>
        <row r="294">
          <cell r="A294" t="str">
            <v>235920</v>
          </cell>
          <cell r="B294" t="str">
            <v>Maria Madalena Santos Soares</v>
          </cell>
          <cell r="C294" t="str">
            <v>1982</v>
          </cell>
          <cell r="D294">
            <v>23</v>
          </cell>
          <cell r="E294">
            <v>23</v>
          </cell>
          <cell r="F294" t="str">
            <v>19590107</v>
          </cell>
          <cell r="G294" t="str">
            <v>46</v>
          </cell>
          <cell r="H294" t="str">
            <v>4</v>
          </cell>
          <cell r="I294" t="str">
            <v>Divorc</v>
          </cell>
          <cell r="J294" t="str">
            <v>feminino</v>
          </cell>
          <cell r="K294">
            <v>2</v>
          </cell>
          <cell r="L294" t="str">
            <v>R. de La Riche - Lt 140 Urb. Póvoa Baixo</v>
          </cell>
          <cell r="M294" t="str">
            <v>3860-000</v>
          </cell>
          <cell r="N294" t="str">
            <v>ESTARREJA</v>
          </cell>
          <cell r="O294" t="str">
            <v>00241132</v>
          </cell>
          <cell r="P294" t="str">
            <v>CURSO COMPLEMENTAR DOS LICEUS</v>
          </cell>
          <cell r="R294" t="str">
            <v>5402943</v>
          </cell>
          <cell r="S294" t="str">
            <v>20000626</v>
          </cell>
          <cell r="T294" t="str">
            <v>AVEIRO</v>
          </cell>
          <cell r="U294" t="str">
            <v>9803</v>
          </cell>
          <cell r="V294" t="str">
            <v>S.NAC IND ENERGIA-SINDEL</v>
          </cell>
          <cell r="W294" t="str">
            <v>142700703</v>
          </cell>
          <cell r="X294" t="str">
            <v>0086</v>
          </cell>
          <cell r="Y294" t="str">
            <v>0.0</v>
          </cell>
          <cell r="Z294">
            <v>2</v>
          </cell>
          <cell r="AA294" t="str">
            <v>00</v>
          </cell>
          <cell r="AD294" t="str">
            <v>100</v>
          </cell>
          <cell r="AE294" t="str">
            <v>11163899700</v>
          </cell>
          <cell r="AF294" t="str">
            <v>02</v>
          </cell>
          <cell r="AG294" t="str">
            <v>19820301</v>
          </cell>
          <cell r="AH294" t="str">
            <v>DT.Adm.Corr.Antiguid</v>
          </cell>
          <cell r="AI294" t="str">
            <v>1</v>
          </cell>
          <cell r="AJ294" t="str">
            <v>ACTIVOS</v>
          </cell>
          <cell r="AK294" t="str">
            <v>AA</v>
          </cell>
          <cell r="AL294" t="str">
            <v>ACTIVO TEMP.INTEIRO</v>
          </cell>
          <cell r="AM294" t="str">
            <v>J200</v>
          </cell>
          <cell r="AN294" t="str">
            <v>EDPOutsourcingComercial-Ce</v>
          </cell>
          <cell r="AO294" t="str">
            <v>J213</v>
          </cell>
          <cell r="AP294" t="str">
            <v>EDPOC-AVR-LjCdd</v>
          </cell>
          <cell r="AQ294" t="str">
            <v>40176964</v>
          </cell>
          <cell r="AR294" t="str">
            <v>70000060</v>
          </cell>
          <cell r="AS294" t="str">
            <v>025.</v>
          </cell>
          <cell r="AT294" t="str">
            <v>ESCRITURARIO COMERCIAL</v>
          </cell>
          <cell r="AU294" t="str">
            <v>1</v>
          </cell>
          <cell r="AV294" t="str">
            <v>00040312</v>
          </cell>
          <cell r="AW294" t="str">
            <v>J20444220420</v>
          </cell>
          <cell r="AX294" t="str">
            <v>AC-LJAVR-CD-LOJA AVEIRO CIDADÃO</v>
          </cell>
          <cell r="AY294" t="str">
            <v>68905304</v>
          </cell>
          <cell r="AZ294" t="str">
            <v>Lj Aveiro - Loja Cid</v>
          </cell>
          <cell r="BA294" t="str">
            <v>6890</v>
          </cell>
          <cell r="BB294" t="str">
            <v>EDP Outsourcing Comercial</v>
          </cell>
          <cell r="BC294" t="str">
            <v>6890</v>
          </cell>
          <cell r="BD294" t="str">
            <v>6890</v>
          </cell>
          <cell r="BE294" t="str">
            <v>2800</v>
          </cell>
          <cell r="BF294" t="str">
            <v>6890</v>
          </cell>
          <cell r="BG294" t="str">
            <v>EDP Outsourcing Comercial,SA</v>
          </cell>
          <cell r="BH294" t="str">
            <v>1010</v>
          </cell>
          <cell r="BI294">
            <v>1247</v>
          </cell>
          <cell r="BJ294" t="str">
            <v>11</v>
          </cell>
          <cell r="BK294">
            <v>23</v>
          </cell>
          <cell r="BL294">
            <v>232.53</v>
          </cell>
          <cell r="BM294" t="str">
            <v>NÍVEL 5</v>
          </cell>
          <cell r="BN294" t="str">
            <v>03</v>
          </cell>
          <cell r="BO294" t="str">
            <v>08</v>
          </cell>
          <cell r="BP294" t="str">
            <v>20040110</v>
          </cell>
          <cell r="BQ294" t="str">
            <v>22</v>
          </cell>
          <cell r="BR294" t="str">
            <v>ACELERACAO DE CARREIRA</v>
          </cell>
          <cell r="BS294" t="str">
            <v>20050101</v>
          </cell>
          <cell r="BT294" t="str">
            <v>20020101</v>
          </cell>
          <cell r="BW294">
            <v>0</v>
          </cell>
          <cell r="BX294">
            <v>0</v>
          </cell>
          <cell r="BY294">
            <v>0</v>
          </cell>
          <cell r="BZ294">
            <v>0</v>
          </cell>
          <cell r="CA294">
            <v>0</v>
          </cell>
          <cell r="CC294">
            <v>0</v>
          </cell>
          <cell r="CG294">
            <v>0</v>
          </cell>
          <cell r="CK294">
            <v>0</v>
          </cell>
          <cell r="CO294">
            <v>0</v>
          </cell>
          <cell r="CT294">
            <v>0</v>
          </cell>
          <cell r="CU294">
            <v>0</v>
          </cell>
          <cell r="CV294">
            <v>0</v>
          </cell>
          <cell r="CW294">
            <v>0</v>
          </cell>
          <cell r="CX294">
            <v>1</v>
          </cell>
          <cell r="CY294" t="str">
            <v>6010</v>
          </cell>
          <cell r="CZ294">
            <v>39.54</v>
          </cell>
          <cell r="DC294">
            <v>0</v>
          </cell>
          <cell r="DF294">
            <v>0</v>
          </cell>
          <cell r="DI294">
            <v>0</v>
          </cell>
          <cell r="DK294">
            <v>0</v>
          </cell>
          <cell r="DL294">
            <v>0</v>
          </cell>
          <cell r="DN294" t="str">
            <v>11LAA</v>
          </cell>
          <cell r="DO294" t="str">
            <v>Fixo Tempo Inteiro</v>
          </cell>
          <cell r="DP294">
            <v>9</v>
          </cell>
          <cell r="DQ294">
            <v>100</v>
          </cell>
          <cell r="DR294" t="str">
            <v>CR01</v>
          </cell>
          <cell r="DT294" t="str">
            <v>00330000</v>
          </cell>
          <cell r="DU294" t="str">
            <v>BANCO COMERCIAL PORTUGUES, SA</v>
          </cell>
        </row>
        <row r="295">
          <cell r="A295" t="str">
            <v>235881</v>
          </cell>
          <cell r="B295" t="str">
            <v>Lucinda Aurora Nogueira Valente</v>
          </cell>
          <cell r="C295" t="str">
            <v>1978</v>
          </cell>
          <cell r="D295">
            <v>27</v>
          </cell>
          <cell r="E295">
            <v>27</v>
          </cell>
          <cell r="F295" t="str">
            <v>19600408</v>
          </cell>
          <cell r="G295" t="str">
            <v>45</v>
          </cell>
          <cell r="H295" t="str">
            <v>1</v>
          </cell>
          <cell r="I295" t="str">
            <v>Casado</v>
          </cell>
          <cell r="J295" t="str">
            <v>feminino</v>
          </cell>
          <cell r="K295">
            <v>2</v>
          </cell>
          <cell r="L295" t="str">
            <v>R João Carlos Assis  nº 5</v>
          </cell>
          <cell r="M295" t="str">
            <v>3860-604</v>
          </cell>
          <cell r="N295" t="str">
            <v>VEIROS ETR</v>
          </cell>
          <cell r="O295" t="str">
            <v>00232213</v>
          </cell>
          <cell r="P295" t="str">
            <v>C.GERAL ADMINISTRACAO COMERCIO</v>
          </cell>
          <cell r="R295" t="str">
            <v>5576278</v>
          </cell>
          <cell r="S295" t="str">
            <v>20021120</v>
          </cell>
          <cell r="T295" t="str">
            <v>AVEIRO</v>
          </cell>
          <cell r="U295" t="str">
            <v>9803</v>
          </cell>
          <cell r="V295" t="str">
            <v>S.NAC IND ENERGIA-SINDEL</v>
          </cell>
          <cell r="W295" t="str">
            <v>142745715</v>
          </cell>
          <cell r="X295" t="str">
            <v>0086</v>
          </cell>
          <cell r="Y295" t="str">
            <v>0.0</v>
          </cell>
          <cell r="Z295">
            <v>2</v>
          </cell>
          <cell r="AA295" t="str">
            <v>00</v>
          </cell>
          <cell r="AD295" t="str">
            <v>100</v>
          </cell>
          <cell r="AE295" t="str">
            <v>11163898797</v>
          </cell>
          <cell r="AF295" t="str">
            <v>02</v>
          </cell>
          <cell r="AG295" t="str">
            <v>19780601</v>
          </cell>
          <cell r="AH295" t="str">
            <v>DT.Adm.Corr.Antiguid</v>
          </cell>
          <cell r="AI295" t="str">
            <v>1</v>
          </cell>
          <cell r="AJ295" t="str">
            <v>ACTIVOS</v>
          </cell>
          <cell r="AK295" t="str">
            <v>AA</v>
          </cell>
          <cell r="AL295" t="str">
            <v>ACTIVO TEMP.INTEIRO</v>
          </cell>
          <cell r="AM295" t="str">
            <v>J200</v>
          </cell>
          <cell r="AN295" t="str">
            <v>EDPOutsourcingComercial-Ce</v>
          </cell>
          <cell r="AO295" t="str">
            <v>J213</v>
          </cell>
          <cell r="AP295" t="str">
            <v>EDPOC-AVR-LjCdd</v>
          </cell>
          <cell r="AQ295" t="str">
            <v>40176963</v>
          </cell>
          <cell r="AR295" t="str">
            <v>70000060</v>
          </cell>
          <cell r="AS295" t="str">
            <v>025.</v>
          </cell>
          <cell r="AT295" t="str">
            <v>ESCRITURARIO COMERCIAL</v>
          </cell>
          <cell r="AU295" t="str">
            <v>1</v>
          </cell>
          <cell r="AV295" t="str">
            <v>00040312</v>
          </cell>
          <cell r="AW295" t="str">
            <v>J20444220420</v>
          </cell>
          <cell r="AX295" t="str">
            <v>AC-LJAVR-CD-LOJA AVEIRO CIDADÃO</v>
          </cell>
          <cell r="AY295" t="str">
            <v>68905304</v>
          </cell>
          <cell r="AZ295" t="str">
            <v>Lj Aveiro - Loja Cid</v>
          </cell>
          <cell r="BA295" t="str">
            <v>6890</v>
          </cell>
          <cell r="BB295" t="str">
            <v>EDP Outsourcing Comercial</v>
          </cell>
          <cell r="BC295" t="str">
            <v>6890</v>
          </cell>
          <cell r="BD295" t="str">
            <v>6890</v>
          </cell>
          <cell r="BE295" t="str">
            <v>2800</v>
          </cell>
          <cell r="BF295" t="str">
            <v>6890</v>
          </cell>
          <cell r="BG295" t="str">
            <v>EDP Outsourcing Comercial,SA</v>
          </cell>
          <cell r="BH295" t="str">
            <v>1010</v>
          </cell>
          <cell r="BI295">
            <v>1247</v>
          </cell>
          <cell r="BJ295" t="str">
            <v>11</v>
          </cell>
          <cell r="BK295">
            <v>27</v>
          </cell>
          <cell r="BL295">
            <v>272.97000000000003</v>
          </cell>
          <cell r="BM295" t="str">
            <v>NÍVEL 5</v>
          </cell>
          <cell r="BN295" t="str">
            <v>02</v>
          </cell>
          <cell r="BO295" t="str">
            <v>08</v>
          </cell>
          <cell r="BP295" t="str">
            <v>20030101</v>
          </cell>
          <cell r="BQ295" t="str">
            <v>21</v>
          </cell>
          <cell r="BR295" t="str">
            <v>EVOLUCAO AUTOMATICA</v>
          </cell>
          <cell r="BS295" t="str">
            <v>20050101</v>
          </cell>
          <cell r="BW295">
            <v>0</v>
          </cell>
          <cell r="BX295">
            <v>0</v>
          </cell>
          <cell r="BY295">
            <v>0</v>
          </cell>
          <cell r="BZ295">
            <v>0</v>
          </cell>
          <cell r="CA295">
            <v>0</v>
          </cell>
          <cell r="CC295">
            <v>0</v>
          </cell>
          <cell r="CG295">
            <v>0</v>
          </cell>
          <cell r="CK295">
            <v>0</v>
          </cell>
          <cell r="CO295">
            <v>0</v>
          </cell>
          <cell r="CT295">
            <v>0</v>
          </cell>
          <cell r="CU295">
            <v>0</v>
          </cell>
          <cell r="CV295">
            <v>0</v>
          </cell>
          <cell r="CW295">
            <v>0</v>
          </cell>
          <cell r="CX295">
            <v>1</v>
          </cell>
          <cell r="CY295" t="str">
            <v>6010</v>
          </cell>
          <cell r="CZ295">
            <v>39.54</v>
          </cell>
          <cell r="DC295">
            <v>0</v>
          </cell>
          <cell r="DF295">
            <v>0</v>
          </cell>
          <cell r="DI295">
            <v>0</v>
          </cell>
          <cell r="DK295">
            <v>0</v>
          </cell>
          <cell r="DL295">
            <v>0</v>
          </cell>
          <cell r="DN295" t="str">
            <v>11LAB</v>
          </cell>
          <cell r="DO295" t="str">
            <v>Fixo Tempo Inteiro</v>
          </cell>
          <cell r="DP295">
            <v>9</v>
          </cell>
          <cell r="DQ295">
            <v>100</v>
          </cell>
          <cell r="DR295" t="str">
            <v>CR01</v>
          </cell>
          <cell r="DT295" t="str">
            <v>00350291</v>
          </cell>
          <cell r="DU295" t="str">
            <v>CAIXA GERAL DE DEPOSITOS, SA</v>
          </cell>
        </row>
        <row r="296">
          <cell r="A296" t="str">
            <v>243574</v>
          </cell>
          <cell r="B296" t="str">
            <v>Maria Lurdes Valente Vieira</v>
          </cell>
          <cell r="C296" t="str">
            <v>1980</v>
          </cell>
          <cell r="D296">
            <v>25</v>
          </cell>
          <cell r="E296">
            <v>25</v>
          </cell>
          <cell r="F296" t="str">
            <v>19600804</v>
          </cell>
          <cell r="G296" t="str">
            <v>44</v>
          </cell>
          <cell r="H296" t="str">
            <v>4</v>
          </cell>
          <cell r="I296" t="str">
            <v>Divorc</v>
          </cell>
          <cell r="J296" t="str">
            <v>feminino</v>
          </cell>
          <cell r="K296">
            <v>2</v>
          </cell>
          <cell r="L296" t="str">
            <v>Urb. S. João de Deus, Bl.1 - 5º. Dtº.</v>
          </cell>
          <cell r="M296" t="str">
            <v>3800-000</v>
          </cell>
          <cell r="N296" t="str">
            <v>AVEIRO</v>
          </cell>
          <cell r="O296" t="str">
            <v>00233023</v>
          </cell>
          <cell r="P296" t="str">
            <v>C.GERAL UNIFICADO(9 ANO ESCOL)</v>
          </cell>
          <cell r="R296" t="str">
            <v>6290984</v>
          </cell>
          <cell r="S296" t="str">
            <v>20030529</v>
          </cell>
          <cell r="T296" t="str">
            <v>AVEIRO</v>
          </cell>
          <cell r="U296" t="str">
            <v>9803</v>
          </cell>
          <cell r="V296" t="str">
            <v>S.NAC IND ENERGIA-SINDEL</v>
          </cell>
          <cell r="W296" t="str">
            <v>174059353</v>
          </cell>
          <cell r="X296" t="str">
            <v>3417</v>
          </cell>
          <cell r="Y296" t="str">
            <v>0.0</v>
          </cell>
          <cell r="Z296">
            <v>2</v>
          </cell>
          <cell r="AA296" t="str">
            <v>00</v>
          </cell>
          <cell r="AD296" t="str">
            <v>100</v>
          </cell>
          <cell r="AE296" t="str">
            <v>11163987837</v>
          </cell>
          <cell r="AF296" t="str">
            <v>02</v>
          </cell>
          <cell r="AG296" t="str">
            <v>19800701</v>
          </cell>
          <cell r="AH296" t="str">
            <v>DT.Adm.Corr.Antiguid</v>
          </cell>
          <cell r="AI296" t="str">
            <v>1</v>
          </cell>
          <cell r="AJ296" t="str">
            <v>ACTIVOS</v>
          </cell>
          <cell r="AK296" t="str">
            <v>AA</v>
          </cell>
          <cell r="AL296" t="str">
            <v>ACTIVO TEMP.INTEIRO</v>
          </cell>
          <cell r="AM296" t="str">
            <v>J200</v>
          </cell>
          <cell r="AN296" t="str">
            <v>EDPOutsourcingComercial-Ce</v>
          </cell>
          <cell r="AO296" t="str">
            <v>J213</v>
          </cell>
          <cell r="AP296" t="str">
            <v>EDPOC-AVR-LjCdd</v>
          </cell>
          <cell r="AQ296" t="str">
            <v>40176968</v>
          </cell>
          <cell r="AR296" t="str">
            <v>70000060</v>
          </cell>
          <cell r="AS296" t="str">
            <v>025.</v>
          </cell>
          <cell r="AT296" t="str">
            <v>ESCRITURARIO COMERCIAL</v>
          </cell>
          <cell r="AU296" t="str">
            <v>1</v>
          </cell>
          <cell r="AV296" t="str">
            <v>00040312</v>
          </cell>
          <cell r="AW296" t="str">
            <v>J20444220420</v>
          </cell>
          <cell r="AX296" t="str">
            <v>AC-LJAVR-CD-LOJA AVEIRO CIDADÃO</v>
          </cell>
          <cell r="AY296" t="str">
            <v>68905304</v>
          </cell>
          <cell r="AZ296" t="str">
            <v>Lj Aveiro - Loja Cid</v>
          </cell>
          <cell r="BA296" t="str">
            <v>6890</v>
          </cell>
          <cell r="BB296" t="str">
            <v>EDP Outsourcing Comercial</v>
          </cell>
          <cell r="BC296" t="str">
            <v>6890</v>
          </cell>
          <cell r="BD296" t="str">
            <v>6890</v>
          </cell>
          <cell r="BE296" t="str">
            <v>2800</v>
          </cell>
          <cell r="BF296" t="str">
            <v>6890</v>
          </cell>
          <cell r="BG296" t="str">
            <v>EDP Outsourcing Comercial,SA</v>
          </cell>
          <cell r="BH296" t="str">
            <v>1010</v>
          </cell>
          <cell r="BI296">
            <v>1247</v>
          </cell>
          <cell r="BJ296" t="str">
            <v>11</v>
          </cell>
          <cell r="BK296">
            <v>25</v>
          </cell>
          <cell r="BL296">
            <v>252.75</v>
          </cell>
          <cell r="BM296" t="str">
            <v>NÍVEL 5</v>
          </cell>
          <cell r="BN296" t="str">
            <v>01</v>
          </cell>
          <cell r="BO296" t="str">
            <v>08</v>
          </cell>
          <cell r="BP296" t="str">
            <v>20040101</v>
          </cell>
          <cell r="BQ296" t="str">
            <v>21</v>
          </cell>
          <cell r="BR296" t="str">
            <v>EVOLUCAO AUTOMATICA</v>
          </cell>
          <cell r="BS296" t="str">
            <v>20050101</v>
          </cell>
          <cell r="BW296">
            <v>0</v>
          </cell>
          <cell r="BX296">
            <v>0</v>
          </cell>
          <cell r="BY296">
            <v>0</v>
          </cell>
          <cell r="BZ296">
            <v>0</v>
          </cell>
          <cell r="CA296">
            <v>0</v>
          </cell>
          <cell r="CC296">
            <v>0</v>
          </cell>
          <cell r="CG296">
            <v>0</v>
          </cell>
          <cell r="CK296">
            <v>0</v>
          </cell>
          <cell r="CO296">
            <v>0</v>
          </cell>
          <cell r="CT296">
            <v>0</v>
          </cell>
          <cell r="CU296">
            <v>0</v>
          </cell>
          <cell r="CV296">
            <v>0</v>
          </cell>
          <cell r="CW296">
            <v>0</v>
          </cell>
          <cell r="CX296">
            <v>1</v>
          </cell>
          <cell r="CY296" t="str">
            <v>6010</v>
          </cell>
          <cell r="CZ296">
            <v>39.54</v>
          </cell>
          <cell r="DC296">
            <v>0</v>
          </cell>
          <cell r="DF296">
            <v>0</v>
          </cell>
          <cell r="DI296">
            <v>0</v>
          </cell>
          <cell r="DK296">
            <v>0</v>
          </cell>
          <cell r="DL296">
            <v>0</v>
          </cell>
          <cell r="DN296" t="str">
            <v>11LAA</v>
          </cell>
          <cell r="DO296" t="str">
            <v>Fixo Tempo Inteiro</v>
          </cell>
          <cell r="DP296">
            <v>9</v>
          </cell>
          <cell r="DQ296">
            <v>100</v>
          </cell>
          <cell r="DR296" t="str">
            <v>CR01</v>
          </cell>
          <cell r="DT296" t="str">
            <v>00330000</v>
          </cell>
          <cell r="DU296" t="str">
            <v>BANCO COMERCIAL PORTUGUES, SA</v>
          </cell>
        </row>
        <row r="297">
          <cell r="A297" t="str">
            <v>270610</v>
          </cell>
          <cell r="B297" t="str">
            <v>Joaquim Luis Costa Coelho</v>
          </cell>
          <cell r="C297" t="str">
            <v>1977</v>
          </cell>
          <cell r="D297">
            <v>28</v>
          </cell>
          <cell r="E297">
            <v>28</v>
          </cell>
          <cell r="F297" t="str">
            <v>19610105</v>
          </cell>
          <cell r="G297" t="str">
            <v>44</v>
          </cell>
          <cell r="H297" t="str">
            <v>0</v>
          </cell>
          <cell r="I297" t="str">
            <v>Solt.</v>
          </cell>
          <cell r="J297" t="str">
            <v>masculino</v>
          </cell>
          <cell r="K297">
            <v>1</v>
          </cell>
          <cell r="L297" t="str">
            <v>R do Caixa,N.61               Santiago</v>
          </cell>
          <cell r="M297" t="str">
            <v>3500-000</v>
          </cell>
          <cell r="N297" t="str">
            <v>VISEU</v>
          </cell>
          <cell r="O297" t="str">
            <v>00231023</v>
          </cell>
          <cell r="P297" t="str">
            <v>CURSO GERAL DOS LICEUS</v>
          </cell>
          <cell r="R297" t="str">
            <v>3970344</v>
          </cell>
          <cell r="S297" t="str">
            <v>19940831</v>
          </cell>
          <cell r="T297" t="str">
            <v>VISEU</v>
          </cell>
          <cell r="W297" t="str">
            <v>147097053</v>
          </cell>
          <cell r="X297" t="str">
            <v>3700</v>
          </cell>
          <cell r="Y297" t="str">
            <v>0.0</v>
          </cell>
          <cell r="Z297">
            <v>1</v>
          </cell>
          <cell r="AA297" t="str">
            <v>00</v>
          </cell>
          <cell r="AD297" t="str">
            <v>100</v>
          </cell>
          <cell r="AE297" t="str">
            <v>11152755571</v>
          </cell>
          <cell r="AF297" t="str">
            <v>02</v>
          </cell>
          <cell r="AG297" t="str">
            <v>19771102</v>
          </cell>
          <cell r="AH297" t="str">
            <v>DT.Adm.Corr.Antiguid</v>
          </cell>
          <cell r="AI297" t="str">
            <v>1</v>
          </cell>
          <cell r="AJ297" t="str">
            <v>ACTIVOS</v>
          </cell>
          <cell r="AK297" t="str">
            <v>AA</v>
          </cell>
          <cell r="AL297" t="str">
            <v>ACTIVO TEMP.INTEIRO</v>
          </cell>
          <cell r="AM297" t="str">
            <v>J200</v>
          </cell>
          <cell r="AN297" t="str">
            <v>EDPOutsourcingComercial-Ce</v>
          </cell>
          <cell r="AO297" t="str">
            <v>J214</v>
          </cell>
          <cell r="AP297" t="str">
            <v>EDPOC-VISEU-Drt</v>
          </cell>
          <cell r="AQ297" t="str">
            <v>40176919</v>
          </cell>
          <cell r="AR297" t="str">
            <v>70000060</v>
          </cell>
          <cell r="AS297" t="str">
            <v>025.</v>
          </cell>
          <cell r="AT297" t="str">
            <v>ESCRITURARIO COMERCIAL</v>
          </cell>
          <cell r="AU297" t="str">
            <v>1</v>
          </cell>
          <cell r="AV297" t="str">
            <v>00040297</v>
          </cell>
          <cell r="AW297" t="str">
            <v>J20440000820</v>
          </cell>
          <cell r="AX297" t="str">
            <v>AC-RA-REDE DE AGENTES</v>
          </cell>
          <cell r="AY297" t="str">
            <v>68905036</v>
          </cell>
          <cell r="AZ297" t="str">
            <v>Eq Contacto Directo</v>
          </cell>
          <cell r="BA297" t="str">
            <v>6890</v>
          </cell>
          <cell r="BB297" t="str">
            <v>EDP Outsourcing Comercial</v>
          </cell>
          <cell r="BC297" t="str">
            <v>6890</v>
          </cell>
          <cell r="BD297" t="str">
            <v>6890</v>
          </cell>
          <cell r="BE297" t="str">
            <v>2800</v>
          </cell>
          <cell r="BF297" t="str">
            <v>6890</v>
          </cell>
          <cell r="BG297" t="str">
            <v>EDP Outsourcing Comercial,SA</v>
          </cell>
          <cell r="BH297" t="str">
            <v>1010</v>
          </cell>
          <cell r="BI297">
            <v>1160</v>
          </cell>
          <cell r="BJ297" t="str">
            <v>10</v>
          </cell>
          <cell r="BK297">
            <v>28</v>
          </cell>
          <cell r="BL297">
            <v>283.08</v>
          </cell>
          <cell r="BM297" t="str">
            <v>NÍVEL 5</v>
          </cell>
          <cell r="BN297" t="str">
            <v>00</v>
          </cell>
          <cell r="BO297" t="str">
            <v>07</v>
          </cell>
          <cell r="BP297" t="str">
            <v>20040110</v>
          </cell>
          <cell r="BQ297" t="str">
            <v>22</v>
          </cell>
          <cell r="BR297" t="str">
            <v>ACELERACAO DE CARREIRA</v>
          </cell>
          <cell r="BS297" t="str">
            <v>20050101</v>
          </cell>
          <cell r="BW297">
            <v>0</v>
          </cell>
          <cell r="BX297">
            <v>0</v>
          </cell>
          <cell r="BY297">
            <v>0</v>
          </cell>
          <cell r="BZ297">
            <v>0</v>
          </cell>
          <cell r="CA297">
            <v>0</v>
          </cell>
          <cell r="CC297">
            <v>0</v>
          </cell>
          <cell r="CG297">
            <v>0</v>
          </cell>
          <cell r="CK297">
            <v>0</v>
          </cell>
          <cell r="CO297">
            <v>0</v>
          </cell>
          <cell r="CT297">
            <v>0</v>
          </cell>
          <cell r="CU297">
            <v>0</v>
          </cell>
          <cell r="CV297">
            <v>0</v>
          </cell>
          <cell r="CW297">
            <v>0</v>
          </cell>
          <cell r="CX297">
            <v>0</v>
          </cell>
          <cell r="CZ297">
            <v>0</v>
          </cell>
          <cell r="DC297">
            <v>0</v>
          </cell>
          <cell r="DF297">
            <v>0</v>
          </cell>
          <cell r="DI297">
            <v>0</v>
          </cell>
          <cell r="DK297">
            <v>0</v>
          </cell>
          <cell r="DL297">
            <v>0</v>
          </cell>
          <cell r="DN297" t="str">
            <v>21D11</v>
          </cell>
          <cell r="DO297" t="str">
            <v>Flex.T.Int."Escrit"</v>
          </cell>
          <cell r="DP297">
            <v>2</v>
          </cell>
          <cell r="DQ297">
            <v>100</v>
          </cell>
          <cell r="DR297" t="str">
            <v>CR01</v>
          </cell>
          <cell r="DT297" t="str">
            <v>00330000</v>
          </cell>
          <cell r="DU297" t="str">
            <v>BANCO COMERCIAL PORTUGUES, SA</v>
          </cell>
        </row>
        <row r="298">
          <cell r="A298" t="str">
            <v>271691</v>
          </cell>
          <cell r="B298" t="str">
            <v>Vicente Lopes Almeida</v>
          </cell>
          <cell r="C298" t="str">
            <v>1970</v>
          </cell>
          <cell r="D298">
            <v>35</v>
          </cell>
          <cell r="E298">
            <v>35</v>
          </cell>
          <cell r="F298" t="str">
            <v>19470113</v>
          </cell>
          <cell r="G298" t="str">
            <v>58</v>
          </cell>
          <cell r="H298" t="str">
            <v>1</v>
          </cell>
          <cell r="I298" t="str">
            <v>Casado</v>
          </cell>
          <cell r="J298" t="str">
            <v>masculino</v>
          </cell>
          <cell r="K298">
            <v>0</v>
          </cell>
          <cell r="L298" t="str">
            <v>R Nova 38 3.                  Viseu</v>
          </cell>
          <cell r="M298" t="str">
            <v>3500-000</v>
          </cell>
          <cell r="N298" t="str">
            <v>VISEU</v>
          </cell>
          <cell r="O298" t="str">
            <v>00777505</v>
          </cell>
          <cell r="P298" t="str">
            <v>DIREITO</v>
          </cell>
          <cell r="R298" t="str">
            <v>3445928</v>
          </cell>
          <cell r="S298" t="str">
            <v>19901204</v>
          </cell>
          <cell r="T298" t="str">
            <v>LISBOA</v>
          </cell>
          <cell r="U298" t="str">
            <v>9803</v>
          </cell>
          <cell r="V298" t="str">
            <v>S.NAC IND ENERGIA-SINDEL</v>
          </cell>
          <cell r="W298" t="str">
            <v>115090673</v>
          </cell>
          <cell r="X298" t="str">
            <v>2720</v>
          </cell>
          <cell r="Y298" t="str">
            <v>0.0</v>
          </cell>
          <cell r="Z298">
            <v>0</v>
          </cell>
          <cell r="AA298" t="str">
            <v>00</v>
          </cell>
          <cell r="AD298" t="str">
            <v>100</v>
          </cell>
          <cell r="AE298" t="str">
            <v>11150285254</v>
          </cell>
          <cell r="AF298" t="str">
            <v>02</v>
          </cell>
          <cell r="AG298" t="str">
            <v>19700429</v>
          </cell>
          <cell r="AH298" t="str">
            <v>DT.Adm.Corr.Antiguid</v>
          </cell>
          <cell r="AI298" t="str">
            <v>1</v>
          </cell>
          <cell r="AJ298" t="str">
            <v>ACTIVOS</v>
          </cell>
          <cell r="AK298" t="str">
            <v>AA</v>
          </cell>
          <cell r="AL298" t="str">
            <v>ACTIVO TEMP.INTEIRO</v>
          </cell>
          <cell r="AM298" t="str">
            <v>J200</v>
          </cell>
          <cell r="AN298" t="str">
            <v>EDPOutsourcingComercial-Ce</v>
          </cell>
          <cell r="AO298" t="str">
            <v>J214</v>
          </cell>
          <cell r="AP298" t="str">
            <v>EDPOC-VISEU-Drt</v>
          </cell>
          <cell r="AQ298" t="str">
            <v>40177405</v>
          </cell>
          <cell r="AR298" t="str">
            <v>70000041</v>
          </cell>
          <cell r="AS298" t="str">
            <v>01L1</v>
          </cell>
          <cell r="AT298" t="str">
            <v>LICENCIADO I</v>
          </cell>
          <cell r="AU298" t="str">
            <v>1</v>
          </cell>
          <cell r="AV298" t="str">
            <v>00040448</v>
          </cell>
          <cell r="AW298" t="str">
            <v>J20600001820</v>
          </cell>
          <cell r="AX298" t="str">
            <v>ACTC-GA CONTACTOS TECNICOS CENTRO</v>
          </cell>
          <cell r="AY298" t="str">
            <v>68908200</v>
          </cell>
          <cell r="AZ298" t="str">
            <v>GC - GA Gestão Conta</v>
          </cell>
          <cell r="BA298" t="str">
            <v>6890</v>
          </cell>
          <cell r="BB298" t="str">
            <v>EDP Outsourcing Comercial</v>
          </cell>
          <cell r="BC298" t="str">
            <v>6890</v>
          </cell>
          <cell r="BD298" t="str">
            <v>6890</v>
          </cell>
          <cell r="BE298" t="str">
            <v>2800</v>
          </cell>
          <cell r="BF298" t="str">
            <v>6890</v>
          </cell>
          <cell r="BG298" t="str">
            <v>EDP Outsourcing Comercial,SA</v>
          </cell>
          <cell r="BH298" t="str">
            <v>1010</v>
          </cell>
          <cell r="BI298">
            <v>1799</v>
          </cell>
          <cell r="BJ298" t="str">
            <v>F</v>
          </cell>
          <cell r="BK298">
            <v>35</v>
          </cell>
          <cell r="BL298">
            <v>353.85</v>
          </cell>
          <cell r="BM298" t="str">
            <v>LIC 1</v>
          </cell>
          <cell r="BN298" t="str">
            <v>01</v>
          </cell>
          <cell r="BO298" t="str">
            <v>F</v>
          </cell>
          <cell r="BP298" t="str">
            <v>20040101</v>
          </cell>
          <cell r="BQ298" t="str">
            <v>21</v>
          </cell>
          <cell r="BR298" t="str">
            <v>EVOLUCAO AUTOMATICA</v>
          </cell>
          <cell r="BS298" t="str">
            <v>20050101</v>
          </cell>
          <cell r="BW298">
            <v>0</v>
          </cell>
          <cell r="BX298">
            <v>0</v>
          </cell>
          <cell r="BY298">
            <v>0</v>
          </cell>
          <cell r="BZ298">
            <v>0</v>
          </cell>
          <cell r="CA298">
            <v>0</v>
          </cell>
          <cell r="CC298">
            <v>0</v>
          </cell>
          <cell r="CG298">
            <v>0</v>
          </cell>
          <cell r="CK298">
            <v>0</v>
          </cell>
          <cell r="CO298">
            <v>0</v>
          </cell>
          <cell r="CT298">
            <v>0</v>
          </cell>
          <cell r="CU298">
            <v>0</v>
          </cell>
          <cell r="CV298">
            <v>0</v>
          </cell>
          <cell r="CW298">
            <v>0</v>
          </cell>
          <cell r="CX298">
            <v>0</v>
          </cell>
          <cell r="CZ298">
            <v>0</v>
          </cell>
          <cell r="DC298">
            <v>0</v>
          </cell>
          <cell r="DF298">
            <v>0</v>
          </cell>
          <cell r="DI298">
            <v>0</v>
          </cell>
          <cell r="DK298">
            <v>0</v>
          </cell>
          <cell r="DL298">
            <v>0</v>
          </cell>
          <cell r="DN298" t="str">
            <v>21D11</v>
          </cell>
          <cell r="DO298" t="str">
            <v>Flex.T.Int."Escrit"</v>
          </cell>
          <cell r="DP298">
            <v>2</v>
          </cell>
          <cell r="DQ298">
            <v>100</v>
          </cell>
          <cell r="DR298" t="str">
            <v>CR01</v>
          </cell>
          <cell r="DT298" t="str">
            <v>00360034</v>
          </cell>
          <cell r="DU298" t="str">
            <v>CAIXA ECONOMICA MONTEPIO GERAL</v>
          </cell>
        </row>
        <row r="299">
          <cell r="A299" t="str">
            <v>270520</v>
          </cell>
          <cell r="B299" t="str">
            <v>Joaquim Armando Sousa Morgado</v>
          </cell>
          <cell r="C299" t="str">
            <v>1980</v>
          </cell>
          <cell r="D299">
            <v>25</v>
          </cell>
          <cell r="E299">
            <v>25</v>
          </cell>
          <cell r="F299" t="str">
            <v>19581024</v>
          </cell>
          <cell r="G299" t="str">
            <v>46</v>
          </cell>
          <cell r="H299" t="str">
            <v>0</v>
          </cell>
          <cell r="I299" t="str">
            <v>Solt.</v>
          </cell>
          <cell r="J299" t="str">
            <v>masculino</v>
          </cell>
          <cell r="K299">
            <v>0</v>
          </cell>
          <cell r="L299" t="str">
            <v>R Juiz de Barrelas N.15       Vila N Paiva</v>
          </cell>
          <cell r="M299" t="str">
            <v>3650-000</v>
          </cell>
          <cell r="N299" t="str">
            <v>VILA NOVA DE PAIVA</v>
          </cell>
          <cell r="O299" t="str">
            <v>00231023</v>
          </cell>
          <cell r="P299" t="str">
            <v>CURSO GERAL DOS LICEUS</v>
          </cell>
          <cell r="R299" t="str">
            <v>3714182</v>
          </cell>
          <cell r="S299" t="str">
            <v>19910405</v>
          </cell>
          <cell r="T299" t="str">
            <v>LISBOA</v>
          </cell>
          <cell r="W299" t="str">
            <v>144398052</v>
          </cell>
          <cell r="X299" t="str">
            <v>2712</v>
          </cell>
          <cell r="Y299" t="str">
            <v>0.0</v>
          </cell>
          <cell r="Z299">
            <v>0</v>
          </cell>
          <cell r="AA299" t="str">
            <v>00</v>
          </cell>
          <cell r="AD299" t="str">
            <v>100</v>
          </cell>
          <cell r="AE299" t="str">
            <v>11151917083</v>
          </cell>
          <cell r="AF299" t="str">
            <v>02</v>
          </cell>
          <cell r="AG299" t="str">
            <v>19801122</v>
          </cell>
          <cell r="AH299" t="str">
            <v>DT.Adm.Corr.Antiguid</v>
          </cell>
          <cell r="AI299" t="str">
            <v>1</v>
          </cell>
          <cell r="AJ299" t="str">
            <v>ACTIVOS</v>
          </cell>
          <cell r="AK299" t="str">
            <v>AA</v>
          </cell>
          <cell r="AL299" t="str">
            <v>ACTIVO TEMP.INTEIRO</v>
          </cell>
          <cell r="AM299" t="str">
            <v>J200</v>
          </cell>
          <cell r="AN299" t="str">
            <v>EDPOutsourcingComercial-Ce</v>
          </cell>
          <cell r="AO299" t="str">
            <v>J214</v>
          </cell>
          <cell r="AP299" t="str">
            <v>EDPOC-VISEU-Drt</v>
          </cell>
          <cell r="AQ299" t="str">
            <v>40177416</v>
          </cell>
          <cell r="AR299" t="str">
            <v>70000022</v>
          </cell>
          <cell r="AS299" t="str">
            <v>014.</v>
          </cell>
          <cell r="AT299" t="str">
            <v>TECNICO COMERCIAL</v>
          </cell>
          <cell r="AU299" t="str">
            <v>1</v>
          </cell>
          <cell r="AV299" t="str">
            <v>00040533</v>
          </cell>
          <cell r="AW299" t="str">
            <v>J20600001210</v>
          </cell>
          <cell r="AX299" t="str">
            <v>ACCN-CONTACTOS COMERCIAIS NORTE</v>
          </cell>
          <cell r="AY299" t="str">
            <v>68908200</v>
          </cell>
          <cell r="AZ299" t="str">
            <v>GC - GA Gestão Conta</v>
          </cell>
          <cell r="BA299" t="str">
            <v>6890</v>
          </cell>
          <cell r="BB299" t="str">
            <v>EDP Outsourcing Comercial</v>
          </cell>
          <cell r="BC299" t="str">
            <v>6890</v>
          </cell>
          <cell r="BD299" t="str">
            <v>6890</v>
          </cell>
          <cell r="BE299" t="str">
            <v>2800</v>
          </cell>
          <cell r="BF299" t="str">
            <v>6890</v>
          </cell>
          <cell r="BG299" t="str">
            <v>EDP Outsourcing Comercial,SA</v>
          </cell>
          <cell r="BH299" t="str">
            <v>1010</v>
          </cell>
          <cell r="BI299">
            <v>1247</v>
          </cell>
          <cell r="BJ299" t="str">
            <v>11</v>
          </cell>
          <cell r="BK299">
            <v>25</v>
          </cell>
          <cell r="BL299">
            <v>252.75</v>
          </cell>
          <cell r="BM299" t="str">
            <v>NÍVEL 4</v>
          </cell>
          <cell r="BN299" t="str">
            <v>01</v>
          </cell>
          <cell r="BO299" t="str">
            <v>05</v>
          </cell>
          <cell r="BP299" t="str">
            <v>20040110</v>
          </cell>
          <cell r="BQ299" t="str">
            <v>33</v>
          </cell>
          <cell r="BR299" t="str">
            <v>NOMEACAO</v>
          </cell>
          <cell r="BS299" t="str">
            <v>20050101</v>
          </cell>
          <cell r="BT299" t="str">
            <v>20040101</v>
          </cell>
          <cell r="BW299">
            <v>0</v>
          </cell>
          <cell r="BX299">
            <v>0</v>
          </cell>
          <cell r="BY299">
            <v>0</v>
          </cell>
          <cell r="BZ299">
            <v>0</v>
          </cell>
          <cell r="CA299">
            <v>0</v>
          </cell>
          <cell r="CC299">
            <v>0</v>
          </cell>
          <cell r="CG299">
            <v>0</v>
          </cell>
          <cell r="CK299">
            <v>0</v>
          </cell>
          <cell r="CO299">
            <v>0</v>
          </cell>
          <cell r="CT299">
            <v>0</v>
          </cell>
          <cell r="CU299">
            <v>0</v>
          </cell>
          <cell r="CV299">
            <v>0</v>
          </cell>
          <cell r="CW299">
            <v>0</v>
          </cell>
          <cell r="CX299">
            <v>0</v>
          </cell>
          <cell r="CZ299">
            <v>0</v>
          </cell>
          <cell r="DC299">
            <v>0</v>
          </cell>
          <cell r="DF299">
            <v>0</v>
          </cell>
          <cell r="DI299">
            <v>0</v>
          </cell>
          <cell r="DK299">
            <v>0</v>
          </cell>
          <cell r="DL299">
            <v>0</v>
          </cell>
          <cell r="DN299" t="str">
            <v>21D11</v>
          </cell>
          <cell r="DO299" t="str">
            <v>Flex.T.Int."Escrit"</v>
          </cell>
          <cell r="DP299">
            <v>2</v>
          </cell>
          <cell r="DQ299">
            <v>100</v>
          </cell>
          <cell r="DR299" t="str">
            <v>CR01</v>
          </cell>
          <cell r="DT299" t="str">
            <v>00210000</v>
          </cell>
          <cell r="DU299" t="str">
            <v>CREDITO PREDIAL PORTUGUES, SA</v>
          </cell>
        </row>
        <row r="300">
          <cell r="A300" t="str">
            <v>269921</v>
          </cell>
          <cell r="B300" t="str">
            <v>Celso Manuel Bragues Silva</v>
          </cell>
          <cell r="C300" t="str">
            <v>1983</v>
          </cell>
          <cell r="D300">
            <v>22</v>
          </cell>
          <cell r="E300">
            <v>22</v>
          </cell>
          <cell r="F300" t="str">
            <v>19590210</v>
          </cell>
          <cell r="G300" t="str">
            <v>46</v>
          </cell>
          <cell r="H300" t="str">
            <v>1</v>
          </cell>
          <cell r="I300" t="str">
            <v>Casado</v>
          </cell>
          <cell r="J300" t="str">
            <v>masculino</v>
          </cell>
          <cell r="K300">
            <v>2</v>
          </cell>
          <cell r="L300" t="str">
            <v>Rua N.ª Sr.ª dos Remédios, 14</v>
          </cell>
          <cell r="M300" t="str">
            <v>3600-430</v>
          </cell>
          <cell r="N300" t="str">
            <v>MÕES</v>
          </cell>
          <cell r="O300" t="str">
            <v>00231023</v>
          </cell>
          <cell r="P300" t="str">
            <v>CURSO GERAL DOS LICEUS</v>
          </cell>
          <cell r="R300" t="str">
            <v>3932588</v>
          </cell>
          <cell r="S300" t="str">
            <v>20021108</v>
          </cell>
          <cell r="T300" t="str">
            <v>VISEU</v>
          </cell>
          <cell r="U300" t="str">
            <v>9806</v>
          </cell>
          <cell r="V300" t="str">
            <v>ASOSI-ASS.S.TRAB.S.EN.TEL</v>
          </cell>
          <cell r="W300" t="str">
            <v>158402871</v>
          </cell>
          <cell r="X300" t="str">
            <v>2526</v>
          </cell>
          <cell r="Y300" t="str">
            <v>0.0</v>
          </cell>
          <cell r="Z300">
            <v>2</v>
          </cell>
          <cell r="AA300" t="str">
            <v>00</v>
          </cell>
          <cell r="AD300" t="str">
            <v>100</v>
          </cell>
          <cell r="AE300" t="str">
            <v>11151949723</v>
          </cell>
          <cell r="AF300" t="str">
            <v>02</v>
          </cell>
          <cell r="AG300" t="str">
            <v>19830201</v>
          </cell>
          <cell r="AH300" t="str">
            <v>DT.Adm.Corr.Antiguid</v>
          </cell>
          <cell r="AI300" t="str">
            <v>1</v>
          </cell>
          <cell r="AJ300" t="str">
            <v>ACTIVOS</v>
          </cell>
          <cell r="AK300" t="str">
            <v>AA</v>
          </cell>
          <cell r="AL300" t="str">
            <v>ACTIVO TEMP.INTEIRO</v>
          </cell>
          <cell r="AM300" t="str">
            <v>J200</v>
          </cell>
          <cell r="AN300" t="str">
            <v>EDPOutsourcingComercial-Ce</v>
          </cell>
          <cell r="AO300" t="str">
            <v>J214</v>
          </cell>
          <cell r="AP300" t="str">
            <v>EDPOC-VISEU-Drt</v>
          </cell>
          <cell r="AQ300" t="str">
            <v>40177415</v>
          </cell>
          <cell r="AR300" t="str">
            <v>70000022</v>
          </cell>
          <cell r="AS300" t="str">
            <v>014.</v>
          </cell>
          <cell r="AT300" t="str">
            <v>TECNICO COMERCIAL</v>
          </cell>
          <cell r="AU300" t="str">
            <v>1</v>
          </cell>
          <cell r="AV300" t="str">
            <v>00040533</v>
          </cell>
          <cell r="AW300" t="str">
            <v>J20600001210</v>
          </cell>
          <cell r="AX300" t="str">
            <v>ACCN-CONTACTOS COMERCIAIS NORTE</v>
          </cell>
          <cell r="AY300" t="str">
            <v>68908200</v>
          </cell>
          <cell r="AZ300" t="str">
            <v>GC - GA Gestão Conta</v>
          </cell>
          <cell r="BA300" t="str">
            <v>6890</v>
          </cell>
          <cell r="BB300" t="str">
            <v>EDP Outsourcing Comercial</v>
          </cell>
          <cell r="BC300" t="str">
            <v>6890</v>
          </cell>
          <cell r="BD300" t="str">
            <v>6890</v>
          </cell>
          <cell r="BE300" t="str">
            <v>2800</v>
          </cell>
          <cell r="BF300" t="str">
            <v>6890</v>
          </cell>
          <cell r="BG300" t="str">
            <v>EDP Outsourcing Comercial,SA</v>
          </cell>
          <cell r="BH300" t="str">
            <v>1010</v>
          </cell>
          <cell r="BI300">
            <v>1247</v>
          </cell>
          <cell r="BJ300" t="str">
            <v>11</v>
          </cell>
          <cell r="BK300">
            <v>22</v>
          </cell>
          <cell r="BL300">
            <v>222.42</v>
          </cell>
          <cell r="BM300" t="str">
            <v>NÍVEL 4</v>
          </cell>
          <cell r="BN300" t="str">
            <v>01</v>
          </cell>
          <cell r="BO300" t="str">
            <v>05</v>
          </cell>
          <cell r="BP300" t="str">
            <v>20040110</v>
          </cell>
          <cell r="BQ300" t="str">
            <v>33</v>
          </cell>
          <cell r="BR300" t="str">
            <v>NOMEACAO</v>
          </cell>
          <cell r="BS300" t="str">
            <v>20050101</v>
          </cell>
          <cell r="BT300" t="str">
            <v>20040101</v>
          </cell>
          <cell r="BW300">
            <v>0</v>
          </cell>
          <cell r="BX300">
            <v>0</v>
          </cell>
          <cell r="BY300">
            <v>0</v>
          </cell>
          <cell r="BZ300">
            <v>0</v>
          </cell>
          <cell r="CA300">
            <v>0</v>
          </cell>
          <cell r="CC300">
            <v>0</v>
          </cell>
          <cell r="CG300">
            <v>0</v>
          </cell>
          <cell r="CK300">
            <v>0</v>
          </cell>
          <cell r="CO300">
            <v>0</v>
          </cell>
          <cell r="CT300">
            <v>0</v>
          </cell>
          <cell r="CU300">
            <v>0</v>
          </cell>
          <cell r="CV300">
            <v>0</v>
          </cell>
          <cell r="CW300">
            <v>0</v>
          </cell>
          <cell r="CX300">
            <v>0</v>
          </cell>
          <cell r="CZ300">
            <v>0</v>
          </cell>
          <cell r="DC300">
            <v>0</v>
          </cell>
          <cell r="DF300">
            <v>0</v>
          </cell>
          <cell r="DI300">
            <v>0</v>
          </cell>
          <cell r="DK300">
            <v>0</v>
          </cell>
          <cell r="DL300">
            <v>0</v>
          </cell>
          <cell r="DN300" t="str">
            <v>21D11</v>
          </cell>
          <cell r="DO300" t="str">
            <v>Flex.T.Int."Escrit"</v>
          </cell>
          <cell r="DP300">
            <v>2</v>
          </cell>
          <cell r="DQ300">
            <v>100</v>
          </cell>
          <cell r="DR300" t="str">
            <v>CR01</v>
          </cell>
          <cell r="DT300" t="str">
            <v>00330000</v>
          </cell>
          <cell r="DU300" t="str">
            <v>BANCO COMERCIAL PORTUGUES, SA</v>
          </cell>
        </row>
        <row r="301">
          <cell r="A301" t="str">
            <v>206580</v>
          </cell>
          <cell r="B301" t="str">
            <v>Antonio Eduardo Pina Melo</v>
          </cell>
          <cell r="C301" t="str">
            <v>1980</v>
          </cell>
          <cell r="D301">
            <v>25</v>
          </cell>
          <cell r="E301">
            <v>25</v>
          </cell>
          <cell r="F301" t="str">
            <v>19550421</v>
          </cell>
          <cell r="G301" t="str">
            <v>50</v>
          </cell>
          <cell r="H301" t="str">
            <v>2</v>
          </cell>
          <cell r="I301" t="str">
            <v>Viv.Mt</v>
          </cell>
          <cell r="J301" t="str">
            <v>masculino</v>
          </cell>
          <cell r="K301">
            <v>2</v>
          </cell>
          <cell r="L301" t="str">
            <v>Trav. Rua Salgueiro, Lt 4 - Esculca</v>
          </cell>
          <cell r="M301" t="str">
            <v>3500-421</v>
          </cell>
          <cell r="N301" t="str">
            <v>VISEU</v>
          </cell>
          <cell r="O301" t="str">
            <v>00243403</v>
          </cell>
          <cell r="P301" t="str">
            <v>12.ANO - 3. CURSO</v>
          </cell>
          <cell r="R301" t="str">
            <v>4065823</v>
          </cell>
          <cell r="S301" t="str">
            <v>20020320</v>
          </cell>
          <cell r="T301" t="str">
            <v>VISEU</v>
          </cell>
          <cell r="U301" t="str">
            <v>9801</v>
          </cell>
          <cell r="V301" t="str">
            <v>SIND IND ELéCT CENTRO</v>
          </cell>
          <cell r="W301" t="str">
            <v>118866419</v>
          </cell>
          <cell r="X301" t="str">
            <v>3700</v>
          </cell>
          <cell r="Y301" t="str">
            <v>0.0</v>
          </cell>
          <cell r="Z301">
            <v>2</v>
          </cell>
          <cell r="AA301" t="str">
            <v>00</v>
          </cell>
          <cell r="AD301" t="str">
            <v>100</v>
          </cell>
          <cell r="AE301" t="str">
            <v>11052357134</v>
          </cell>
          <cell r="AF301" t="str">
            <v>02</v>
          </cell>
          <cell r="AG301" t="str">
            <v>19801202</v>
          </cell>
          <cell r="AH301" t="str">
            <v>DT.Adm.Corr.Antiguid</v>
          </cell>
          <cell r="AI301" t="str">
            <v>1</v>
          </cell>
          <cell r="AJ301" t="str">
            <v>ACTIVOS</v>
          </cell>
          <cell r="AK301" t="str">
            <v>AA</v>
          </cell>
          <cell r="AL301" t="str">
            <v>ACTIVO TEMP.INTEIRO</v>
          </cell>
          <cell r="AM301" t="str">
            <v>J200</v>
          </cell>
          <cell r="AN301" t="str">
            <v>EDPOutsourcingComercial-Ce</v>
          </cell>
          <cell r="AO301" t="str">
            <v>J215</v>
          </cell>
          <cell r="AP301" t="str">
            <v>EDPOC-VISEU-LC</v>
          </cell>
          <cell r="AQ301" t="str">
            <v>40177120</v>
          </cell>
          <cell r="AR301" t="str">
            <v>70000045</v>
          </cell>
          <cell r="AS301" t="str">
            <v>01S3</v>
          </cell>
          <cell r="AT301" t="str">
            <v>CHEFIA SECCAO ESCALAO III</v>
          </cell>
          <cell r="AU301" t="str">
            <v>1</v>
          </cell>
          <cell r="AV301" t="str">
            <v>00040321</v>
          </cell>
          <cell r="AW301" t="str">
            <v>J20444480120</v>
          </cell>
          <cell r="AX301" t="str">
            <v>AC-LJVIS-CDCH-CHEFIA</v>
          </cell>
          <cell r="AY301" t="str">
            <v>68905325</v>
          </cell>
          <cell r="AZ301" t="str">
            <v>Lj Viseu - Loja Cida</v>
          </cell>
          <cell r="BA301" t="str">
            <v>6890</v>
          </cell>
          <cell r="BB301" t="str">
            <v>EDP Outsourcing Comercial</v>
          </cell>
          <cell r="BC301" t="str">
            <v>6890</v>
          </cell>
          <cell r="BD301" t="str">
            <v>6890</v>
          </cell>
          <cell r="BE301" t="str">
            <v>2800</v>
          </cell>
          <cell r="BF301" t="str">
            <v>6890</v>
          </cell>
          <cell r="BG301" t="str">
            <v>EDP Outsourcing Comercial,SA</v>
          </cell>
          <cell r="BH301" t="str">
            <v>1010</v>
          </cell>
          <cell r="BI301">
            <v>1891</v>
          </cell>
          <cell r="BJ301" t="str">
            <v>18</v>
          </cell>
          <cell r="BK301">
            <v>25</v>
          </cell>
          <cell r="BL301">
            <v>252.75</v>
          </cell>
          <cell r="BM301" t="str">
            <v>C SECÇ3</v>
          </cell>
          <cell r="BN301" t="str">
            <v>00</v>
          </cell>
          <cell r="BO301" t="str">
            <v>J</v>
          </cell>
          <cell r="BP301" t="str">
            <v>20050101</v>
          </cell>
          <cell r="BQ301" t="str">
            <v>21</v>
          </cell>
          <cell r="BR301" t="str">
            <v>EVOLUCAO AUTOMATICA</v>
          </cell>
          <cell r="BS301" t="str">
            <v>20050101</v>
          </cell>
          <cell r="BW301">
            <v>0</v>
          </cell>
          <cell r="BX301">
            <v>0</v>
          </cell>
          <cell r="BY301">
            <v>0</v>
          </cell>
          <cell r="BZ301">
            <v>0</v>
          </cell>
          <cell r="CA301">
            <v>0</v>
          </cell>
          <cell r="CC301">
            <v>0</v>
          </cell>
          <cell r="CG301">
            <v>0</v>
          </cell>
          <cell r="CK301">
            <v>0</v>
          </cell>
          <cell r="CO301">
            <v>0</v>
          </cell>
          <cell r="CT301">
            <v>0</v>
          </cell>
          <cell r="CU301">
            <v>0</v>
          </cell>
          <cell r="CV301">
            <v>0</v>
          </cell>
          <cell r="CW301">
            <v>0</v>
          </cell>
          <cell r="CX301">
            <v>0</v>
          </cell>
          <cell r="CZ301">
            <v>0</v>
          </cell>
          <cell r="DC301">
            <v>0</v>
          </cell>
          <cell r="DF301">
            <v>0</v>
          </cell>
          <cell r="DI301">
            <v>0</v>
          </cell>
          <cell r="DK301">
            <v>0</v>
          </cell>
          <cell r="DL301">
            <v>0</v>
          </cell>
          <cell r="DN301" t="str">
            <v>11LJB</v>
          </cell>
          <cell r="DO301" t="str">
            <v>Fixo Tempo Inteiro</v>
          </cell>
          <cell r="DP301">
            <v>9</v>
          </cell>
          <cell r="DQ301">
            <v>100</v>
          </cell>
          <cell r="DR301" t="str">
            <v>CR01</v>
          </cell>
          <cell r="DT301" t="str">
            <v>00350930</v>
          </cell>
          <cell r="DU301" t="str">
            <v>CAIXA GERAL DE DEPOSITOS, SA</v>
          </cell>
        </row>
        <row r="302">
          <cell r="A302" t="str">
            <v>157317</v>
          </cell>
          <cell r="B302" t="str">
            <v>Antonio Manuel Neves Moreira</v>
          </cell>
          <cell r="C302" t="str">
            <v>1978</v>
          </cell>
          <cell r="D302">
            <v>27</v>
          </cell>
          <cell r="E302">
            <v>27</v>
          </cell>
          <cell r="F302" t="str">
            <v>19541208</v>
          </cell>
          <cell r="G302" t="str">
            <v>50</v>
          </cell>
          <cell r="H302" t="str">
            <v>4</v>
          </cell>
          <cell r="I302" t="str">
            <v>Divorc</v>
          </cell>
          <cell r="J302" t="str">
            <v>masculino</v>
          </cell>
          <cell r="K302">
            <v>1</v>
          </cell>
          <cell r="L302" t="str">
            <v>Urbanização Qtª. do Bosque Lote117-1º.Dtº. Viseu</v>
          </cell>
          <cell r="M302" t="str">
            <v>3510-010</v>
          </cell>
          <cell r="N302" t="str">
            <v>VISEU</v>
          </cell>
          <cell r="O302" t="str">
            <v>00241102</v>
          </cell>
          <cell r="P302" t="str">
            <v>3. CICLO - ALINEA F)</v>
          </cell>
          <cell r="R302" t="str">
            <v>4001388</v>
          </cell>
          <cell r="S302" t="str">
            <v>20050128</v>
          </cell>
          <cell r="T302" t="str">
            <v>VISEU</v>
          </cell>
          <cell r="U302" t="str">
            <v>9803</v>
          </cell>
          <cell r="V302" t="str">
            <v>S.NAC IND ENERGIA-SINDEL</v>
          </cell>
          <cell r="W302" t="str">
            <v>147162521</v>
          </cell>
          <cell r="X302" t="str">
            <v>3700</v>
          </cell>
          <cell r="Y302" t="str">
            <v>0.0</v>
          </cell>
          <cell r="Z302">
            <v>0</v>
          </cell>
          <cell r="AA302" t="str">
            <v>00</v>
          </cell>
          <cell r="AD302" t="str">
            <v>100</v>
          </cell>
          <cell r="AE302" t="str">
            <v>11170761461</v>
          </cell>
          <cell r="AF302" t="str">
            <v>02</v>
          </cell>
          <cell r="AG302" t="str">
            <v>19780502</v>
          </cell>
          <cell r="AH302" t="str">
            <v>DT.Adm.Corr.Antiguid</v>
          </cell>
          <cell r="AI302" t="str">
            <v>1</v>
          </cell>
          <cell r="AJ302" t="str">
            <v>ACTIVOS</v>
          </cell>
          <cell r="AK302" t="str">
            <v>AA</v>
          </cell>
          <cell r="AL302" t="str">
            <v>ACTIVO TEMP.INTEIRO</v>
          </cell>
          <cell r="AM302" t="str">
            <v>J200</v>
          </cell>
          <cell r="AN302" t="str">
            <v>EDPOutsourcingComercial-Ce</v>
          </cell>
          <cell r="AO302" t="str">
            <v>J215</v>
          </cell>
          <cell r="AP302" t="str">
            <v>EDPOC-VISEU-LC</v>
          </cell>
          <cell r="AQ302" t="str">
            <v>40177119</v>
          </cell>
          <cell r="AR302" t="str">
            <v>70000045</v>
          </cell>
          <cell r="AS302" t="str">
            <v>01S3</v>
          </cell>
          <cell r="AT302" t="str">
            <v>CHEFIA SECCAO ESCALAO III</v>
          </cell>
          <cell r="AU302" t="str">
            <v>1</v>
          </cell>
          <cell r="AV302" t="str">
            <v>00040321</v>
          </cell>
          <cell r="AW302" t="str">
            <v>J20444480120</v>
          </cell>
          <cell r="AX302" t="str">
            <v>AC-LJVIS-CDCH-CHEFIA</v>
          </cell>
          <cell r="AY302" t="str">
            <v>68905325</v>
          </cell>
          <cell r="AZ302" t="str">
            <v>Lj Viseu - Loja Cida</v>
          </cell>
          <cell r="BA302" t="str">
            <v>6890</v>
          </cell>
          <cell r="BB302" t="str">
            <v>EDP Outsourcing Comercial</v>
          </cell>
          <cell r="BC302" t="str">
            <v>6890</v>
          </cell>
          <cell r="BD302" t="str">
            <v>6890</v>
          </cell>
          <cell r="BE302" t="str">
            <v>2800</v>
          </cell>
          <cell r="BF302" t="str">
            <v>6890</v>
          </cell>
          <cell r="BG302" t="str">
            <v>EDP Outsourcing Comercial,SA</v>
          </cell>
          <cell r="BH302" t="str">
            <v>1010</v>
          </cell>
          <cell r="BI302">
            <v>1707</v>
          </cell>
          <cell r="BJ302" t="str">
            <v>16</v>
          </cell>
          <cell r="BK302">
            <v>27</v>
          </cell>
          <cell r="BL302">
            <v>272.97000000000003</v>
          </cell>
          <cell r="BM302" t="str">
            <v>C SECÇ3</v>
          </cell>
          <cell r="BN302" t="str">
            <v>00</v>
          </cell>
          <cell r="BO302" t="str">
            <v>H</v>
          </cell>
          <cell r="BP302" t="str">
            <v>20050101</v>
          </cell>
          <cell r="BQ302" t="str">
            <v>21</v>
          </cell>
          <cell r="BR302" t="str">
            <v>EVOLUCAO AUTOMATICA</v>
          </cell>
          <cell r="BS302" t="str">
            <v>20050101</v>
          </cell>
          <cell r="BW302">
            <v>0</v>
          </cell>
          <cell r="BX302">
            <v>0</v>
          </cell>
          <cell r="BY302">
            <v>0</v>
          </cell>
          <cell r="BZ302">
            <v>0</v>
          </cell>
          <cell r="CA302">
            <v>0</v>
          </cell>
          <cell r="CC302">
            <v>0</v>
          </cell>
          <cell r="CG302">
            <v>0</v>
          </cell>
          <cell r="CK302">
            <v>0</v>
          </cell>
          <cell r="CO302">
            <v>0</v>
          </cell>
          <cell r="CT302">
            <v>0</v>
          </cell>
          <cell r="CU302">
            <v>0</v>
          </cell>
          <cell r="CV302">
            <v>0</v>
          </cell>
          <cell r="CW302">
            <v>0</v>
          </cell>
          <cell r="CX302">
            <v>0</v>
          </cell>
          <cell r="CZ302">
            <v>0</v>
          </cell>
          <cell r="DC302">
            <v>0</v>
          </cell>
          <cell r="DF302">
            <v>0</v>
          </cell>
          <cell r="DI302">
            <v>0</v>
          </cell>
          <cell r="DK302">
            <v>0</v>
          </cell>
          <cell r="DL302">
            <v>0</v>
          </cell>
          <cell r="DN302" t="str">
            <v>11LJA</v>
          </cell>
          <cell r="DO302" t="str">
            <v>Fixo Tempo Inteiro</v>
          </cell>
          <cell r="DP302">
            <v>9</v>
          </cell>
          <cell r="DQ302">
            <v>100</v>
          </cell>
          <cell r="DR302" t="str">
            <v>CR01</v>
          </cell>
          <cell r="DT302" t="str">
            <v>00330000</v>
          </cell>
          <cell r="DU302" t="str">
            <v>BANCO COMERCIAL PORTUGUES, SA</v>
          </cell>
        </row>
        <row r="303">
          <cell r="A303" t="str">
            <v>269085</v>
          </cell>
          <cell r="B303" t="str">
            <v>Aarão Ferreira Carneiro Cerineu</v>
          </cell>
          <cell r="C303" t="str">
            <v>1978</v>
          </cell>
          <cell r="D303">
            <v>27</v>
          </cell>
          <cell r="E303">
            <v>27</v>
          </cell>
          <cell r="F303" t="str">
            <v>19571120</v>
          </cell>
          <cell r="G303" t="str">
            <v>47</v>
          </cell>
          <cell r="H303" t="str">
            <v>1</v>
          </cell>
          <cell r="I303" t="str">
            <v>Casado</v>
          </cell>
          <cell r="J303" t="str">
            <v>masculino</v>
          </cell>
          <cell r="K303">
            <v>3</v>
          </cell>
          <cell r="L303" t="str">
            <v>Est. Nac.228  Nº 5 - Vale Carvalho Pepim - Castro Dair</v>
          </cell>
          <cell r="M303" t="str">
            <v>3600-528</v>
          </cell>
          <cell r="N303" t="str">
            <v>PEPIM</v>
          </cell>
          <cell r="O303" t="str">
            <v>00121021</v>
          </cell>
          <cell r="P303" t="str">
            <v>1. CICLO LICEAL (2 ANOS)</v>
          </cell>
          <cell r="R303" t="str">
            <v>3739208</v>
          </cell>
          <cell r="S303" t="str">
            <v>19930215</v>
          </cell>
          <cell r="T303" t="str">
            <v>LISBOA</v>
          </cell>
          <cell r="U303" t="str">
            <v>9806</v>
          </cell>
          <cell r="V303" t="str">
            <v>ASOSI-ASS.S.TRAB.S.EN.TEL</v>
          </cell>
          <cell r="W303" t="str">
            <v>128668814</v>
          </cell>
          <cell r="X303" t="str">
            <v>2526</v>
          </cell>
          <cell r="Y303" t="str">
            <v>0.0</v>
          </cell>
          <cell r="Z303">
            <v>3</v>
          </cell>
          <cell r="AA303" t="str">
            <v>00</v>
          </cell>
          <cell r="AC303" t="str">
            <v>X</v>
          </cell>
          <cell r="AD303" t="str">
            <v>100</v>
          </cell>
          <cell r="AE303" t="str">
            <v>11150963358</v>
          </cell>
          <cell r="AF303" t="str">
            <v>02</v>
          </cell>
          <cell r="AG303" t="str">
            <v>19780320</v>
          </cell>
          <cell r="AH303" t="str">
            <v>DT.Adm.Corr.Antiguid</v>
          </cell>
          <cell r="AI303" t="str">
            <v>1</v>
          </cell>
          <cell r="AJ303" t="str">
            <v>ACTIVOS</v>
          </cell>
          <cell r="AK303" t="str">
            <v>AA</v>
          </cell>
          <cell r="AL303" t="str">
            <v>ACTIVO TEMP.INTEIRO</v>
          </cell>
          <cell r="AM303" t="str">
            <v>J200</v>
          </cell>
          <cell r="AN303" t="str">
            <v>EDPOutsourcingComercial-Ce</v>
          </cell>
          <cell r="AO303" t="str">
            <v>J215</v>
          </cell>
          <cell r="AP303" t="str">
            <v>EDPOC-VISEU-LC</v>
          </cell>
          <cell r="AQ303" t="str">
            <v>40177251</v>
          </cell>
          <cell r="AR303" t="str">
            <v>70000060</v>
          </cell>
          <cell r="AS303" t="str">
            <v>025.</v>
          </cell>
          <cell r="AT303" t="str">
            <v>ESCRITURARIO COMERCIAL</v>
          </cell>
          <cell r="AU303" t="str">
            <v>1</v>
          </cell>
          <cell r="AV303" t="str">
            <v>00040322</v>
          </cell>
          <cell r="AW303" t="str">
            <v>J20444480420</v>
          </cell>
          <cell r="AX303" t="str">
            <v>AC-LJVIS-CD-LOJA VISEU CIDADÃO</v>
          </cell>
          <cell r="AY303" t="str">
            <v>68905325</v>
          </cell>
          <cell r="AZ303" t="str">
            <v>Lj Viseu - Loja Cida</v>
          </cell>
          <cell r="BA303" t="str">
            <v>6890</v>
          </cell>
          <cell r="BB303" t="str">
            <v>EDP Outsourcing Comercial</v>
          </cell>
          <cell r="BC303" t="str">
            <v>6890</v>
          </cell>
          <cell r="BD303" t="str">
            <v>6890</v>
          </cell>
          <cell r="BE303" t="str">
            <v>2800</v>
          </cell>
          <cell r="BF303" t="str">
            <v>6890</v>
          </cell>
          <cell r="BG303" t="str">
            <v>EDP Outsourcing Comercial,SA</v>
          </cell>
          <cell r="BH303" t="str">
            <v>1010</v>
          </cell>
          <cell r="BI303">
            <v>1160</v>
          </cell>
          <cell r="BJ303" t="str">
            <v>10</v>
          </cell>
          <cell r="BK303">
            <v>27</v>
          </cell>
          <cell r="BL303">
            <v>272.97000000000003</v>
          </cell>
          <cell r="BM303" t="str">
            <v>NÍVEL 5</v>
          </cell>
          <cell r="BN303" t="str">
            <v>02</v>
          </cell>
          <cell r="BO303" t="str">
            <v>07</v>
          </cell>
          <cell r="BP303" t="str">
            <v>20030101</v>
          </cell>
          <cell r="BQ303" t="str">
            <v>21</v>
          </cell>
          <cell r="BR303" t="str">
            <v>EVOLUCAO AUTOMATICA</v>
          </cell>
          <cell r="BS303" t="str">
            <v>20050101</v>
          </cell>
          <cell r="BW303">
            <v>0</v>
          </cell>
          <cell r="BX303">
            <v>0</v>
          </cell>
          <cell r="BY303">
            <v>0</v>
          </cell>
          <cell r="BZ303">
            <v>0</v>
          </cell>
          <cell r="CA303">
            <v>0</v>
          </cell>
          <cell r="CC303">
            <v>0</v>
          </cell>
          <cell r="CG303">
            <v>0</v>
          </cell>
          <cell r="CK303">
            <v>0</v>
          </cell>
          <cell r="CO303">
            <v>0</v>
          </cell>
          <cell r="CT303">
            <v>0</v>
          </cell>
          <cell r="CU303">
            <v>0</v>
          </cell>
          <cell r="CV303">
            <v>0</v>
          </cell>
          <cell r="CW303">
            <v>0</v>
          </cell>
          <cell r="CX303">
            <v>1</v>
          </cell>
          <cell r="CY303" t="str">
            <v>6010</v>
          </cell>
          <cell r="CZ303">
            <v>39.54</v>
          </cell>
          <cell r="DC303">
            <v>0</v>
          </cell>
          <cell r="DF303">
            <v>0</v>
          </cell>
          <cell r="DI303">
            <v>0</v>
          </cell>
          <cell r="DK303">
            <v>0</v>
          </cell>
          <cell r="DL303">
            <v>0</v>
          </cell>
          <cell r="DN303" t="str">
            <v>11LJA</v>
          </cell>
          <cell r="DO303" t="str">
            <v>Fixo Tempo Inteiro</v>
          </cell>
          <cell r="DP303">
            <v>9</v>
          </cell>
          <cell r="DQ303">
            <v>100</v>
          </cell>
          <cell r="DR303" t="str">
            <v>CR01</v>
          </cell>
          <cell r="DT303" t="str">
            <v>00350231</v>
          </cell>
          <cell r="DU303" t="str">
            <v>CAIXA GERAL DE DEPOSITOS, SA</v>
          </cell>
        </row>
        <row r="304">
          <cell r="A304" t="str">
            <v>269239</v>
          </cell>
          <cell r="B304" t="str">
            <v>Alberto Carlos Pinto Costa</v>
          </cell>
          <cell r="C304" t="str">
            <v>1981</v>
          </cell>
          <cell r="D304">
            <v>24</v>
          </cell>
          <cell r="E304">
            <v>24</v>
          </cell>
          <cell r="F304" t="str">
            <v>19581115</v>
          </cell>
          <cell r="G304" t="str">
            <v>46</v>
          </cell>
          <cell r="H304" t="str">
            <v>1</v>
          </cell>
          <cell r="I304" t="str">
            <v>Casado</v>
          </cell>
          <cell r="J304" t="str">
            <v>masculino</v>
          </cell>
          <cell r="K304">
            <v>2</v>
          </cell>
          <cell r="L304" t="str">
            <v>R Trás Outeiro Nº 27 - Stª. Margarida</v>
          </cell>
          <cell r="M304" t="str">
            <v>3600-284</v>
          </cell>
          <cell r="N304" t="str">
            <v>CASTRO DAIRE</v>
          </cell>
          <cell r="O304" t="str">
            <v>00233033</v>
          </cell>
          <cell r="P304" t="str">
            <v>C.GERAL UNIF.ADMINIST.COMERCIO</v>
          </cell>
          <cell r="R304" t="str">
            <v>3887584</v>
          </cell>
          <cell r="S304" t="str">
            <v>19940922</v>
          </cell>
          <cell r="T304" t="str">
            <v>LISBOA</v>
          </cell>
          <cell r="U304" t="str">
            <v>9803</v>
          </cell>
          <cell r="V304" t="str">
            <v>S.NAC IND ENERGIA-SINDEL</v>
          </cell>
          <cell r="W304" t="str">
            <v>128525231</v>
          </cell>
          <cell r="X304" t="str">
            <v>2526</v>
          </cell>
          <cell r="Y304" t="str">
            <v>0.0</v>
          </cell>
          <cell r="Z304">
            <v>2</v>
          </cell>
          <cell r="AA304" t="str">
            <v>00</v>
          </cell>
          <cell r="AD304" t="str">
            <v>100</v>
          </cell>
          <cell r="AE304" t="str">
            <v>11152752306</v>
          </cell>
          <cell r="AF304" t="str">
            <v>02</v>
          </cell>
          <cell r="AG304" t="str">
            <v>19811116</v>
          </cell>
          <cell r="AH304" t="str">
            <v>DT.Adm.Corr.Antiguid</v>
          </cell>
          <cell r="AI304" t="str">
            <v>1</v>
          </cell>
          <cell r="AJ304" t="str">
            <v>ACTIVOS</v>
          </cell>
          <cell r="AK304" t="str">
            <v>AA</v>
          </cell>
          <cell r="AL304" t="str">
            <v>ACTIVO TEMP.INTEIRO</v>
          </cell>
          <cell r="AM304" t="str">
            <v>J200</v>
          </cell>
          <cell r="AN304" t="str">
            <v>EDPOutsourcingComercial-Ce</v>
          </cell>
          <cell r="AO304" t="str">
            <v>J215</v>
          </cell>
          <cell r="AP304" t="str">
            <v>EDPOC-VISEU-LC</v>
          </cell>
          <cell r="AQ304" t="str">
            <v>40177122</v>
          </cell>
          <cell r="AR304" t="str">
            <v>70000022</v>
          </cell>
          <cell r="AS304" t="str">
            <v>014.</v>
          </cell>
          <cell r="AT304" t="str">
            <v>TECNICO COMERCIAL</v>
          </cell>
          <cell r="AU304" t="str">
            <v>1</v>
          </cell>
          <cell r="AV304" t="str">
            <v>00040322</v>
          </cell>
          <cell r="AW304" t="str">
            <v>J20444480420</v>
          </cell>
          <cell r="AX304" t="str">
            <v>AC-LJVIS-CD-LOJA VISEU CIDADÃO</v>
          </cell>
          <cell r="AY304" t="str">
            <v>68905325</v>
          </cell>
          <cell r="AZ304" t="str">
            <v>Lj Viseu - Loja Cida</v>
          </cell>
          <cell r="BA304" t="str">
            <v>6890</v>
          </cell>
          <cell r="BB304" t="str">
            <v>EDP Outsourcing Comercial</v>
          </cell>
          <cell r="BC304" t="str">
            <v>6890</v>
          </cell>
          <cell r="BD304" t="str">
            <v>6890</v>
          </cell>
          <cell r="BE304" t="str">
            <v>2800</v>
          </cell>
          <cell r="BF304" t="str">
            <v>6890</v>
          </cell>
          <cell r="BG304" t="str">
            <v>EDP Outsourcing Comercial,SA</v>
          </cell>
          <cell r="BH304" t="str">
            <v>1010</v>
          </cell>
          <cell r="BI304">
            <v>1247</v>
          </cell>
          <cell r="BJ304" t="str">
            <v>11</v>
          </cell>
          <cell r="BK304">
            <v>24</v>
          </cell>
          <cell r="BL304">
            <v>242.64</v>
          </cell>
          <cell r="BM304" t="str">
            <v>NÍVEL 4</v>
          </cell>
          <cell r="BN304" t="str">
            <v>01</v>
          </cell>
          <cell r="BO304" t="str">
            <v>05</v>
          </cell>
          <cell r="BP304" t="str">
            <v>20040101</v>
          </cell>
          <cell r="BQ304" t="str">
            <v>21</v>
          </cell>
          <cell r="BR304" t="str">
            <v>EVOLUCAO AUTOMATICA</v>
          </cell>
          <cell r="BS304" t="str">
            <v>20050101</v>
          </cell>
          <cell r="BW304">
            <v>0</v>
          </cell>
          <cell r="BX304">
            <v>0</v>
          </cell>
          <cell r="BY304">
            <v>0</v>
          </cell>
          <cell r="BZ304">
            <v>0</v>
          </cell>
          <cell r="CA304">
            <v>0</v>
          </cell>
          <cell r="CC304">
            <v>0</v>
          </cell>
          <cell r="CG304">
            <v>0</v>
          </cell>
          <cell r="CK304">
            <v>0</v>
          </cell>
          <cell r="CO304">
            <v>0</v>
          </cell>
          <cell r="CT304">
            <v>0</v>
          </cell>
          <cell r="CU304">
            <v>0</v>
          </cell>
          <cell r="CV304">
            <v>0</v>
          </cell>
          <cell r="CW304">
            <v>0</v>
          </cell>
          <cell r="CX304">
            <v>1</v>
          </cell>
          <cell r="CY304" t="str">
            <v>6010</v>
          </cell>
          <cell r="CZ304">
            <v>39.54</v>
          </cell>
          <cell r="DC304">
            <v>0</v>
          </cell>
          <cell r="DF304">
            <v>0</v>
          </cell>
          <cell r="DI304">
            <v>0</v>
          </cell>
          <cell r="DK304">
            <v>0</v>
          </cell>
          <cell r="DL304">
            <v>0</v>
          </cell>
          <cell r="DN304" t="str">
            <v>11LJA</v>
          </cell>
          <cell r="DO304" t="str">
            <v>Fixo Tempo Inteiro</v>
          </cell>
          <cell r="DP304">
            <v>9</v>
          </cell>
          <cell r="DQ304">
            <v>100</v>
          </cell>
          <cell r="DR304" t="str">
            <v>CR01</v>
          </cell>
          <cell r="DT304" t="str">
            <v>00070665</v>
          </cell>
          <cell r="DU304" t="str">
            <v>BANCO ESPIRITO SANTO, SA</v>
          </cell>
        </row>
        <row r="305">
          <cell r="A305" t="str">
            <v>270075</v>
          </cell>
          <cell r="B305" t="str">
            <v>Emidio Duarte Ferreira Esteves</v>
          </cell>
          <cell r="C305" t="str">
            <v>1980</v>
          </cell>
          <cell r="D305">
            <v>25</v>
          </cell>
          <cell r="E305">
            <v>25</v>
          </cell>
          <cell r="F305" t="str">
            <v>19560808</v>
          </cell>
          <cell r="G305" t="str">
            <v>48</v>
          </cell>
          <cell r="H305" t="str">
            <v>1</v>
          </cell>
          <cell r="I305" t="str">
            <v>Casado</v>
          </cell>
          <cell r="J305" t="str">
            <v>masculino</v>
          </cell>
          <cell r="K305">
            <v>1</v>
          </cell>
          <cell r="L305" t="str">
            <v>Av da Belgica 193-A</v>
          </cell>
          <cell r="M305" t="str">
            <v>3510-000</v>
          </cell>
          <cell r="N305" t="str">
            <v>VISEU</v>
          </cell>
          <cell r="O305" t="str">
            <v>00122141</v>
          </cell>
          <cell r="P305" t="str">
            <v>CICLO PREPARATORIO ELEMENTAR</v>
          </cell>
          <cell r="R305" t="str">
            <v>6739852</v>
          </cell>
          <cell r="S305" t="str">
            <v>19970321</v>
          </cell>
          <cell r="T305" t="str">
            <v>VISEU</v>
          </cell>
          <cell r="U305" t="str">
            <v>9803</v>
          </cell>
          <cell r="V305" t="str">
            <v>S.NAC IND ENERGIA-SINDEL</v>
          </cell>
          <cell r="W305" t="str">
            <v>120826348</v>
          </cell>
          <cell r="X305" t="str">
            <v>3700</v>
          </cell>
          <cell r="Y305" t="str">
            <v>0.0</v>
          </cell>
          <cell r="Z305">
            <v>1</v>
          </cell>
          <cell r="AA305" t="str">
            <v>00</v>
          </cell>
          <cell r="AD305" t="str">
            <v>100</v>
          </cell>
          <cell r="AE305" t="str">
            <v>11151139257</v>
          </cell>
          <cell r="AF305" t="str">
            <v>02</v>
          </cell>
          <cell r="AG305" t="str">
            <v>19800131</v>
          </cell>
          <cell r="AH305" t="str">
            <v>DT.Adm.Corr.Antiguid</v>
          </cell>
          <cell r="AI305" t="str">
            <v>1</v>
          </cell>
          <cell r="AJ305" t="str">
            <v>ACTIVOS</v>
          </cell>
          <cell r="AK305" t="str">
            <v>AA</v>
          </cell>
          <cell r="AL305" t="str">
            <v>ACTIVO TEMP.INTEIRO</v>
          </cell>
          <cell r="AM305" t="str">
            <v>J200</v>
          </cell>
          <cell r="AN305" t="str">
            <v>EDPOutsourcingComercial-Ce</v>
          </cell>
          <cell r="AO305" t="str">
            <v>J215</v>
          </cell>
          <cell r="AP305" t="str">
            <v>EDPOC-VISEU-LC</v>
          </cell>
          <cell r="AQ305" t="str">
            <v>40177252</v>
          </cell>
          <cell r="AR305" t="str">
            <v>70000060</v>
          </cell>
          <cell r="AS305" t="str">
            <v>025.</v>
          </cell>
          <cell r="AT305" t="str">
            <v>ESCRITURARIO COMERCIAL</v>
          </cell>
          <cell r="AU305" t="str">
            <v>1</v>
          </cell>
          <cell r="AV305" t="str">
            <v>00040322</v>
          </cell>
          <cell r="AW305" t="str">
            <v>J20444480420</v>
          </cell>
          <cell r="AX305" t="str">
            <v>AC-LJVIS-CD-LOJA VISEU CIDADÃO</v>
          </cell>
          <cell r="AY305" t="str">
            <v>68905325</v>
          </cell>
          <cell r="AZ305" t="str">
            <v>Lj Viseu - Loja Cida</v>
          </cell>
          <cell r="BA305" t="str">
            <v>6890</v>
          </cell>
          <cell r="BB305" t="str">
            <v>EDP Outsourcing Comercial</v>
          </cell>
          <cell r="BC305" t="str">
            <v>6890</v>
          </cell>
          <cell r="BD305" t="str">
            <v>6890</v>
          </cell>
          <cell r="BE305" t="str">
            <v>2800</v>
          </cell>
          <cell r="BF305" t="str">
            <v>6890</v>
          </cell>
          <cell r="BG305" t="str">
            <v>EDP Outsourcing Comercial,SA</v>
          </cell>
          <cell r="BH305" t="str">
            <v>1010</v>
          </cell>
          <cell r="BI305">
            <v>1079</v>
          </cell>
          <cell r="BJ305" t="str">
            <v>09</v>
          </cell>
          <cell r="BK305">
            <v>25</v>
          </cell>
          <cell r="BL305">
            <v>252.75</v>
          </cell>
          <cell r="BM305" t="str">
            <v>NÍVEL 5</v>
          </cell>
          <cell r="BN305" t="str">
            <v>02</v>
          </cell>
          <cell r="BO305" t="str">
            <v>06</v>
          </cell>
          <cell r="BP305" t="str">
            <v>20030101</v>
          </cell>
          <cell r="BQ305" t="str">
            <v>21</v>
          </cell>
          <cell r="BR305" t="str">
            <v>EVOLUCAO AUTOMATICA</v>
          </cell>
          <cell r="BS305" t="str">
            <v>20050101</v>
          </cell>
          <cell r="BW305">
            <v>0</v>
          </cell>
          <cell r="BX305">
            <v>0</v>
          </cell>
          <cell r="BY305">
            <v>0</v>
          </cell>
          <cell r="BZ305">
            <v>0</v>
          </cell>
          <cell r="CA305">
            <v>0</v>
          </cell>
          <cell r="CC305">
            <v>0</v>
          </cell>
          <cell r="CG305">
            <v>0</v>
          </cell>
          <cell r="CK305">
            <v>0</v>
          </cell>
          <cell r="CO305">
            <v>0</v>
          </cell>
          <cell r="CT305">
            <v>0</v>
          </cell>
          <cell r="CU305">
            <v>0</v>
          </cell>
          <cell r="CV305">
            <v>0</v>
          </cell>
          <cell r="CW305">
            <v>0</v>
          </cell>
          <cell r="CX305">
            <v>1</v>
          </cell>
          <cell r="CY305" t="str">
            <v>6010</v>
          </cell>
          <cell r="CZ305">
            <v>39.54</v>
          </cell>
          <cell r="DC305">
            <v>0</v>
          </cell>
          <cell r="DF305">
            <v>0</v>
          </cell>
          <cell r="DI305">
            <v>0</v>
          </cell>
          <cell r="DK305">
            <v>0</v>
          </cell>
          <cell r="DL305">
            <v>0</v>
          </cell>
          <cell r="DN305" t="str">
            <v>11LJB</v>
          </cell>
          <cell r="DO305" t="str">
            <v>Fixo Tempo Inteiro</v>
          </cell>
          <cell r="DP305">
            <v>9</v>
          </cell>
          <cell r="DQ305">
            <v>100</v>
          </cell>
          <cell r="DR305" t="str">
            <v>CR01</v>
          </cell>
          <cell r="DT305" t="str">
            <v>00350930</v>
          </cell>
          <cell r="DU305" t="str">
            <v>CAIXA GERAL DE DEPOSITOS, SA</v>
          </cell>
        </row>
        <row r="306">
          <cell r="A306" t="str">
            <v>271454</v>
          </cell>
          <cell r="B306" t="str">
            <v>Maria Luisa Dias Saldanha Matos Evangelista</v>
          </cell>
          <cell r="C306" t="str">
            <v>1982</v>
          </cell>
          <cell r="D306">
            <v>23</v>
          </cell>
          <cell r="E306">
            <v>23</v>
          </cell>
          <cell r="F306" t="str">
            <v>19581218</v>
          </cell>
          <cell r="G306" t="str">
            <v>46</v>
          </cell>
          <cell r="H306" t="str">
            <v>1</v>
          </cell>
          <cell r="I306" t="str">
            <v>Casado</v>
          </cell>
          <cell r="J306" t="str">
            <v>feminino</v>
          </cell>
          <cell r="K306">
            <v>2</v>
          </cell>
          <cell r="L306" t="str">
            <v>Av. Dr.Sá Carneiro, Bl.3-2O.Esq.</v>
          </cell>
          <cell r="M306" t="str">
            <v>3440-324</v>
          </cell>
          <cell r="N306" t="str">
            <v>SANTA COMBA DÃO</v>
          </cell>
          <cell r="O306" t="str">
            <v>00232213</v>
          </cell>
          <cell r="P306" t="str">
            <v>C.GERAL ADMINISTRACAO COMERCIO</v>
          </cell>
          <cell r="R306" t="str">
            <v>6299599</v>
          </cell>
          <cell r="S306" t="str">
            <v>19951106</v>
          </cell>
          <cell r="T306" t="str">
            <v>LISBOA</v>
          </cell>
          <cell r="U306" t="str">
            <v>9806</v>
          </cell>
          <cell r="V306" t="str">
            <v>ASOSI-ASS.S.TRAB.S.EN.TEL</v>
          </cell>
          <cell r="W306" t="str">
            <v>110290240</v>
          </cell>
          <cell r="X306" t="str">
            <v>2658</v>
          </cell>
          <cell r="Y306" t="str">
            <v>0.0</v>
          </cell>
          <cell r="Z306">
            <v>2</v>
          </cell>
          <cell r="AA306" t="str">
            <v>00</v>
          </cell>
          <cell r="AC306" t="str">
            <v>X</v>
          </cell>
          <cell r="AD306" t="str">
            <v>100</v>
          </cell>
          <cell r="AE306" t="str">
            <v>11218147648</v>
          </cell>
          <cell r="AF306" t="str">
            <v>02</v>
          </cell>
          <cell r="AG306" t="str">
            <v>19821001</v>
          </cell>
          <cell r="AH306" t="str">
            <v>DT.Adm.Corr.Antiguid</v>
          </cell>
          <cell r="AI306" t="str">
            <v>1</v>
          </cell>
          <cell r="AJ306" t="str">
            <v>ACTIVOS</v>
          </cell>
          <cell r="AK306" t="str">
            <v>AA</v>
          </cell>
          <cell r="AL306" t="str">
            <v>ACTIVO TEMP.INTEIRO</v>
          </cell>
          <cell r="AM306" t="str">
            <v>J200</v>
          </cell>
          <cell r="AN306" t="str">
            <v>EDPOutsourcingComercial-Ce</v>
          </cell>
          <cell r="AO306" t="str">
            <v>J215</v>
          </cell>
          <cell r="AP306" t="str">
            <v>EDPOC-VISEU-LC</v>
          </cell>
          <cell r="AQ306" t="str">
            <v>40177255</v>
          </cell>
          <cell r="AR306" t="str">
            <v>70000060</v>
          </cell>
          <cell r="AS306" t="str">
            <v>025.</v>
          </cell>
          <cell r="AT306" t="str">
            <v>ESCRITURARIO COMERCIAL</v>
          </cell>
          <cell r="AU306" t="str">
            <v>1</v>
          </cell>
          <cell r="AV306" t="str">
            <v>00040322</v>
          </cell>
          <cell r="AW306" t="str">
            <v>J20444480420</v>
          </cell>
          <cell r="AX306" t="str">
            <v>AC-LJVIS-CD-LOJA VISEU CIDADÃO</v>
          </cell>
          <cell r="AY306" t="str">
            <v>68905325</v>
          </cell>
          <cell r="AZ306" t="str">
            <v>Lj Viseu - Loja Cida</v>
          </cell>
          <cell r="BA306" t="str">
            <v>6890</v>
          </cell>
          <cell r="BB306" t="str">
            <v>EDP Outsourcing Comercial</v>
          </cell>
          <cell r="BC306" t="str">
            <v>6890</v>
          </cell>
          <cell r="BD306" t="str">
            <v>6890</v>
          </cell>
          <cell r="BE306" t="str">
            <v>2800</v>
          </cell>
          <cell r="BF306" t="str">
            <v>6890</v>
          </cell>
          <cell r="BG306" t="str">
            <v>EDP Outsourcing Comercial,SA</v>
          </cell>
          <cell r="BH306" t="str">
            <v>1010</v>
          </cell>
          <cell r="BI306">
            <v>1160</v>
          </cell>
          <cell r="BJ306" t="str">
            <v>10</v>
          </cell>
          <cell r="BK306">
            <v>23</v>
          </cell>
          <cell r="BL306">
            <v>232.53</v>
          </cell>
          <cell r="BM306" t="str">
            <v>NÍVEL 5</v>
          </cell>
          <cell r="BN306" t="str">
            <v>01</v>
          </cell>
          <cell r="BO306" t="str">
            <v>07</v>
          </cell>
          <cell r="BP306" t="str">
            <v>20040101</v>
          </cell>
          <cell r="BQ306" t="str">
            <v>21</v>
          </cell>
          <cell r="BR306" t="str">
            <v>EVOLUCAO AUTOMATICA</v>
          </cell>
          <cell r="BS306" t="str">
            <v>20050101</v>
          </cell>
          <cell r="BW306">
            <v>0</v>
          </cell>
          <cell r="BX306">
            <v>0</v>
          </cell>
          <cell r="BY306">
            <v>0</v>
          </cell>
          <cell r="BZ306">
            <v>0</v>
          </cell>
          <cell r="CA306">
            <v>0</v>
          </cell>
          <cell r="CC306">
            <v>0</v>
          </cell>
          <cell r="CG306">
            <v>0</v>
          </cell>
          <cell r="CK306">
            <v>0</v>
          </cell>
          <cell r="CO306">
            <v>0</v>
          </cell>
          <cell r="CT306">
            <v>0</v>
          </cell>
          <cell r="CU306">
            <v>0</v>
          </cell>
          <cell r="CV306">
            <v>0</v>
          </cell>
          <cell r="CW306">
            <v>0</v>
          </cell>
          <cell r="CX306">
            <v>1</v>
          </cell>
          <cell r="CY306" t="str">
            <v>6010</v>
          </cell>
          <cell r="CZ306">
            <v>39.54</v>
          </cell>
          <cell r="DC306">
            <v>0</v>
          </cell>
          <cell r="DF306">
            <v>0</v>
          </cell>
          <cell r="DI306">
            <v>0</v>
          </cell>
          <cell r="DK306">
            <v>0</v>
          </cell>
          <cell r="DL306">
            <v>0</v>
          </cell>
          <cell r="DN306" t="str">
            <v>11LJB</v>
          </cell>
          <cell r="DO306" t="str">
            <v>Fixo Tempo Inteiro</v>
          </cell>
          <cell r="DP306">
            <v>9</v>
          </cell>
          <cell r="DQ306">
            <v>100</v>
          </cell>
          <cell r="DR306" t="str">
            <v>CR01</v>
          </cell>
          <cell r="DT306" t="str">
            <v>00350708</v>
          </cell>
          <cell r="DU306" t="str">
            <v>CAIXA GERAL DE DEPOSITOS, SA</v>
          </cell>
        </row>
        <row r="307">
          <cell r="A307" t="str">
            <v>322008</v>
          </cell>
          <cell r="B307" t="str">
            <v>Anabela Pinheiro Rato Cardoso Felix</v>
          </cell>
          <cell r="C307" t="str">
            <v>1992</v>
          </cell>
          <cell r="D307">
            <v>13</v>
          </cell>
          <cell r="E307">
            <v>13</v>
          </cell>
          <cell r="F307" t="str">
            <v>19670614</v>
          </cell>
          <cell r="G307" t="str">
            <v>38</v>
          </cell>
          <cell r="H307" t="str">
            <v>1</v>
          </cell>
          <cell r="I307" t="str">
            <v>Casado</v>
          </cell>
          <cell r="J307" t="str">
            <v>feminino</v>
          </cell>
          <cell r="K307">
            <v>2</v>
          </cell>
          <cell r="L307" t="str">
            <v>Urbanização Martinhos, Bl 121 G, 4ºDtº</v>
          </cell>
          <cell r="M307" t="str">
            <v>6270-425</v>
          </cell>
          <cell r="N307" t="str">
            <v>SEIA</v>
          </cell>
          <cell r="O307" t="str">
            <v>00243403</v>
          </cell>
          <cell r="P307" t="str">
            <v>12.ANO - 3. CURSO</v>
          </cell>
          <cell r="R307" t="str">
            <v>8218758</v>
          </cell>
          <cell r="S307" t="str">
            <v>20030625</v>
          </cell>
          <cell r="T307" t="str">
            <v>GUARDA</v>
          </cell>
          <cell r="W307" t="str">
            <v>185947310</v>
          </cell>
          <cell r="X307" t="str">
            <v>1252</v>
          </cell>
          <cell r="Y307" t="str">
            <v>0.0</v>
          </cell>
          <cell r="Z307">
            <v>2</v>
          </cell>
          <cell r="AA307" t="str">
            <v>00</v>
          </cell>
          <cell r="AC307" t="str">
            <v>X</v>
          </cell>
          <cell r="AD307" t="str">
            <v>100</v>
          </cell>
          <cell r="AE307" t="str">
            <v>11181727419</v>
          </cell>
          <cell r="AF307" t="str">
            <v>02</v>
          </cell>
          <cell r="AG307" t="str">
            <v>19920616</v>
          </cell>
          <cell r="AH307" t="str">
            <v>DT.Adm.Corr.Antiguid</v>
          </cell>
          <cell r="AI307" t="str">
            <v>1</v>
          </cell>
          <cell r="AJ307" t="str">
            <v>ACTIVOS</v>
          </cell>
          <cell r="AK307" t="str">
            <v>AA</v>
          </cell>
          <cell r="AL307" t="str">
            <v>ACTIVO TEMP.INTEIRO</v>
          </cell>
          <cell r="AM307" t="str">
            <v>J200</v>
          </cell>
          <cell r="AN307" t="str">
            <v>EDPOutsourcingComercial-Ce</v>
          </cell>
          <cell r="AO307" t="str">
            <v>J215</v>
          </cell>
          <cell r="AP307" t="str">
            <v>EDPOC-VISEU-LC</v>
          </cell>
          <cell r="AQ307" t="str">
            <v>40177257</v>
          </cell>
          <cell r="AR307" t="str">
            <v>70000060</v>
          </cell>
          <cell r="AS307" t="str">
            <v>025.</v>
          </cell>
          <cell r="AT307" t="str">
            <v>ESCRITURARIO COMERCIAL</v>
          </cell>
          <cell r="AU307" t="str">
            <v>1</v>
          </cell>
          <cell r="AV307" t="str">
            <v>00040322</v>
          </cell>
          <cell r="AW307" t="str">
            <v>J20444480420</v>
          </cell>
          <cell r="AX307" t="str">
            <v>AC-LJVIS-CD-LOJA VISEU CIDADÃO</v>
          </cell>
          <cell r="AY307" t="str">
            <v>68905325</v>
          </cell>
          <cell r="AZ307" t="str">
            <v>Lj Viseu - Loja Cida</v>
          </cell>
          <cell r="BA307" t="str">
            <v>6890</v>
          </cell>
          <cell r="BB307" t="str">
            <v>EDP Outsourcing Comercial</v>
          </cell>
          <cell r="BC307" t="str">
            <v>6890</v>
          </cell>
          <cell r="BD307" t="str">
            <v>6890</v>
          </cell>
          <cell r="BE307" t="str">
            <v>2800</v>
          </cell>
          <cell r="BF307" t="str">
            <v>6890</v>
          </cell>
          <cell r="BG307" t="str">
            <v>EDP Outsourcing Comercial,SA</v>
          </cell>
          <cell r="BH307" t="str">
            <v>1010</v>
          </cell>
          <cell r="BI307">
            <v>1003</v>
          </cell>
          <cell r="BJ307" t="str">
            <v>08</v>
          </cell>
          <cell r="BK307">
            <v>13</v>
          </cell>
          <cell r="BL307">
            <v>131.43</v>
          </cell>
          <cell r="BM307" t="str">
            <v>NÍVEL 5</v>
          </cell>
          <cell r="BN307" t="str">
            <v>02</v>
          </cell>
          <cell r="BO307" t="str">
            <v>05</v>
          </cell>
          <cell r="BP307" t="str">
            <v>20030101</v>
          </cell>
          <cell r="BQ307" t="str">
            <v>21</v>
          </cell>
          <cell r="BR307" t="str">
            <v>EVOLUCAO AUTOMATICA</v>
          </cell>
          <cell r="BS307" t="str">
            <v>20050101</v>
          </cell>
          <cell r="BW307">
            <v>0</v>
          </cell>
          <cell r="BX307">
            <v>0</v>
          </cell>
          <cell r="BY307">
            <v>0</v>
          </cell>
          <cell r="BZ307">
            <v>0</v>
          </cell>
          <cell r="CA307">
            <v>0</v>
          </cell>
          <cell r="CC307">
            <v>0</v>
          </cell>
          <cell r="CG307">
            <v>0</v>
          </cell>
          <cell r="CK307">
            <v>0</v>
          </cell>
          <cell r="CO307">
            <v>0</v>
          </cell>
          <cell r="CT307">
            <v>0</v>
          </cell>
          <cell r="CU307">
            <v>0</v>
          </cell>
          <cell r="CV307">
            <v>0</v>
          </cell>
          <cell r="CW307">
            <v>0</v>
          </cell>
          <cell r="CX307">
            <v>1</v>
          </cell>
          <cell r="CY307" t="str">
            <v>6010</v>
          </cell>
          <cell r="CZ307">
            <v>39.54</v>
          </cell>
          <cell r="DC307">
            <v>0</v>
          </cell>
          <cell r="DF307">
            <v>0</v>
          </cell>
          <cell r="DI307">
            <v>0</v>
          </cell>
          <cell r="DK307">
            <v>0</v>
          </cell>
          <cell r="DL307">
            <v>0</v>
          </cell>
          <cell r="DN307" t="str">
            <v>11LJB</v>
          </cell>
          <cell r="DO307" t="str">
            <v>Fixo Tempo Inteiro</v>
          </cell>
          <cell r="DP307">
            <v>9</v>
          </cell>
          <cell r="DQ307">
            <v>100</v>
          </cell>
          <cell r="DR307" t="str">
            <v>CR01</v>
          </cell>
          <cell r="DT307" t="str">
            <v>00350618</v>
          </cell>
          <cell r="DU307" t="str">
            <v>CAIXA GERAL DE DEPOSITOS, SA</v>
          </cell>
        </row>
        <row r="308">
          <cell r="A308" t="str">
            <v>271284</v>
          </cell>
          <cell r="B308" t="str">
            <v>Manuel Alberto Fernandes Ferreira</v>
          </cell>
          <cell r="C308" t="str">
            <v>1982</v>
          </cell>
          <cell r="D308">
            <v>23</v>
          </cell>
          <cell r="E308">
            <v>23</v>
          </cell>
          <cell r="F308" t="str">
            <v>19581016</v>
          </cell>
          <cell r="G308" t="str">
            <v>46</v>
          </cell>
          <cell r="H308" t="str">
            <v>1</v>
          </cell>
          <cell r="I308" t="str">
            <v>Casado</v>
          </cell>
          <cell r="J308" t="str">
            <v>masculino</v>
          </cell>
          <cell r="K308">
            <v>1</v>
          </cell>
          <cell r="L308" t="str">
            <v>R Santo António, Nº. 11 - 1º.Dt.</v>
          </cell>
          <cell r="M308" t="str">
            <v>3600-135</v>
          </cell>
          <cell r="N308" t="str">
            <v>CASTRO DAIRE</v>
          </cell>
          <cell r="O308" t="str">
            <v>00231013</v>
          </cell>
          <cell r="P308" t="str">
            <v>2. CICLO LICEAL</v>
          </cell>
          <cell r="R308" t="str">
            <v>3730233</v>
          </cell>
          <cell r="S308" t="str">
            <v>19970524</v>
          </cell>
          <cell r="T308" t="str">
            <v>LISBOA</v>
          </cell>
          <cell r="U308" t="str">
            <v>9803</v>
          </cell>
          <cell r="V308" t="str">
            <v>S.NAC IND ENERGIA-SINDEL</v>
          </cell>
          <cell r="W308" t="str">
            <v>147309255</v>
          </cell>
          <cell r="X308" t="str">
            <v>2526</v>
          </cell>
          <cell r="Y308" t="str">
            <v>0.0</v>
          </cell>
          <cell r="Z308">
            <v>1</v>
          </cell>
          <cell r="AA308" t="str">
            <v>00</v>
          </cell>
          <cell r="AC308" t="str">
            <v>X</v>
          </cell>
          <cell r="AD308" t="str">
            <v>100</v>
          </cell>
          <cell r="AE308" t="str">
            <v>11152759018</v>
          </cell>
          <cell r="AF308" t="str">
            <v>02</v>
          </cell>
          <cell r="AG308" t="str">
            <v>19820224</v>
          </cell>
          <cell r="AH308" t="str">
            <v>DT.Adm.Corr.Antiguid</v>
          </cell>
          <cell r="AI308" t="str">
            <v>1</v>
          </cell>
          <cell r="AJ308" t="str">
            <v>ACTIVOS</v>
          </cell>
          <cell r="AK308" t="str">
            <v>AA</v>
          </cell>
          <cell r="AL308" t="str">
            <v>ACTIVO TEMP.INTEIRO</v>
          </cell>
          <cell r="AM308" t="str">
            <v>J200</v>
          </cell>
          <cell r="AN308" t="str">
            <v>EDPOutsourcingComercial-Ce</v>
          </cell>
          <cell r="AO308" t="str">
            <v>J215</v>
          </cell>
          <cell r="AP308" t="str">
            <v>EDPOC-VISEU-LC</v>
          </cell>
          <cell r="AQ308" t="str">
            <v>40177253</v>
          </cell>
          <cell r="AR308" t="str">
            <v>70000060</v>
          </cell>
          <cell r="AS308" t="str">
            <v>025.</v>
          </cell>
          <cell r="AT308" t="str">
            <v>ESCRITURARIO COMERCIAL</v>
          </cell>
          <cell r="AU308" t="str">
            <v>1</v>
          </cell>
          <cell r="AV308" t="str">
            <v>00040322</v>
          </cell>
          <cell r="AW308" t="str">
            <v>J20444480420</v>
          </cell>
          <cell r="AX308" t="str">
            <v>AC-LJVIS-CD-LOJA VISEU CIDADÃO</v>
          </cell>
          <cell r="AY308" t="str">
            <v>68905325</v>
          </cell>
          <cell r="AZ308" t="str">
            <v>Lj Viseu - Loja Cida</v>
          </cell>
          <cell r="BA308" t="str">
            <v>6890</v>
          </cell>
          <cell r="BB308" t="str">
            <v>EDP Outsourcing Comercial</v>
          </cell>
          <cell r="BC308" t="str">
            <v>6890</v>
          </cell>
          <cell r="BD308" t="str">
            <v>6890</v>
          </cell>
          <cell r="BE308" t="str">
            <v>2800</v>
          </cell>
          <cell r="BF308" t="str">
            <v>6890</v>
          </cell>
          <cell r="BG308" t="str">
            <v>EDP Outsourcing Comercial,SA</v>
          </cell>
          <cell r="BH308" t="str">
            <v>1010</v>
          </cell>
          <cell r="BI308">
            <v>1247</v>
          </cell>
          <cell r="BJ308" t="str">
            <v>11</v>
          </cell>
          <cell r="BK308">
            <v>23</v>
          </cell>
          <cell r="BL308">
            <v>232.53</v>
          </cell>
          <cell r="BM308" t="str">
            <v>NÍVEL 5</v>
          </cell>
          <cell r="BN308" t="str">
            <v>00</v>
          </cell>
          <cell r="BO308" t="str">
            <v>08</v>
          </cell>
          <cell r="BP308" t="str">
            <v>20050101</v>
          </cell>
          <cell r="BQ308" t="str">
            <v>21</v>
          </cell>
          <cell r="BR308" t="str">
            <v>EVOLUCAO AUTOMATICA</v>
          </cell>
          <cell r="BS308" t="str">
            <v>20050101</v>
          </cell>
          <cell r="BW308">
            <v>0</v>
          </cell>
          <cell r="BX308">
            <v>0</v>
          </cell>
          <cell r="BY308">
            <v>0</v>
          </cell>
          <cell r="BZ308">
            <v>0</v>
          </cell>
          <cell r="CA308">
            <v>0</v>
          </cell>
          <cell r="CC308">
            <v>0</v>
          </cell>
          <cell r="CG308">
            <v>0</v>
          </cell>
          <cell r="CK308">
            <v>0</v>
          </cell>
          <cell r="CO308">
            <v>0</v>
          </cell>
          <cell r="CT308">
            <v>0</v>
          </cell>
          <cell r="CU308">
            <v>0</v>
          </cell>
          <cell r="CV308">
            <v>0</v>
          </cell>
          <cell r="CW308">
            <v>0</v>
          </cell>
          <cell r="CX308">
            <v>1</v>
          </cell>
          <cell r="CY308" t="str">
            <v>6010</v>
          </cell>
          <cell r="CZ308">
            <v>39.54</v>
          </cell>
          <cell r="DC308">
            <v>0</v>
          </cell>
          <cell r="DF308">
            <v>0</v>
          </cell>
          <cell r="DI308">
            <v>0</v>
          </cell>
          <cell r="DK308">
            <v>0</v>
          </cell>
          <cell r="DL308">
            <v>0</v>
          </cell>
          <cell r="DN308" t="str">
            <v>11LJA</v>
          </cell>
          <cell r="DO308" t="str">
            <v>Fixo Tempo Inteiro</v>
          </cell>
          <cell r="DP308">
            <v>9</v>
          </cell>
          <cell r="DQ308">
            <v>100</v>
          </cell>
          <cell r="DR308" t="str">
            <v>CR01</v>
          </cell>
          <cell r="DT308" t="str">
            <v>00350231</v>
          </cell>
          <cell r="DU308" t="str">
            <v>CAIXA GERAL DE DEPOSITOS, SA</v>
          </cell>
        </row>
        <row r="309">
          <cell r="A309" t="str">
            <v>216607</v>
          </cell>
          <cell r="B309" t="str">
            <v>Antonio Dias Figueiredo</v>
          </cell>
          <cell r="C309" t="str">
            <v>1973</v>
          </cell>
          <cell r="D309">
            <v>32</v>
          </cell>
          <cell r="E309">
            <v>32</v>
          </cell>
          <cell r="F309" t="str">
            <v>19571229</v>
          </cell>
          <cell r="G309" t="str">
            <v>47</v>
          </cell>
          <cell r="H309" t="str">
            <v>0</v>
          </cell>
          <cell r="I309" t="str">
            <v>Solt.</v>
          </cell>
          <cell r="J309" t="str">
            <v>masculino</v>
          </cell>
          <cell r="K309">
            <v>0</v>
          </cell>
          <cell r="L309" t="str">
            <v>Qt do Vale de Aldeia</v>
          </cell>
          <cell r="M309" t="str">
            <v>3550-126</v>
          </cell>
          <cell r="N309" t="str">
            <v>PENALVA DO CASTELO</v>
          </cell>
          <cell r="O309" t="str">
            <v>00123022</v>
          </cell>
          <cell r="P309" t="str">
            <v>CICLO COMPL. ENSINO PRIMARIO</v>
          </cell>
          <cell r="R309" t="str">
            <v>6858715</v>
          </cell>
          <cell r="S309" t="str">
            <v>20000721</v>
          </cell>
          <cell r="T309" t="str">
            <v>LISBOA</v>
          </cell>
          <cell r="U309" t="str">
            <v>9806</v>
          </cell>
          <cell r="V309" t="str">
            <v>ASOSI-ASS.S.TRAB.S.EN.TEL</v>
          </cell>
          <cell r="W309" t="str">
            <v>150463626</v>
          </cell>
          <cell r="X309" t="str">
            <v>2607</v>
          </cell>
          <cell r="Y309" t="str">
            <v>0.0</v>
          </cell>
          <cell r="Z309">
            <v>0</v>
          </cell>
          <cell r="AA309" t="str">
            <v>00</v>
          </cell>
          <cell r="AD309" t="str">
            <v>100</v>
          </cell>
          <cell r="AE309" t="str">
            <v>11150665466</v>
          </cell>
          <cell r="AF309" t="str">
            <v>02</v>
          </cell>
          <cell r="AG309" t="str">
            <v>19730601</v>
          </cell>
          <cell r="AH309" t="str">
            <v>DT.Adm.Corr.Antiguid</v>
          </cell>
          <cell r="AI309" t="str">
            <v>1</v>
          </cell>
          <cell r="AJ309" t="str">
            <v>ACTIVOS</v>
          </cell>
          <cell r="AK309" t="str">
            <v>AA</v>
          </cell>
          <cell r="AL309" t="str">
            <v>ACTIVO TEMP.INTEIRO</v>
          </cell>
          <cell r="AM309" t="str">
            <v>J200</v>
          </cell>
          <cell r="AN309" t="str">
            <v>EDPOutsourcingComercial-Ce</v>
          </cell>
          <cell r="AO309" t="str">
            <v>J215</v>
          </cell>
          <cell r="AP309" t="str">
            <v>EDPOC-VISEU-LC</v>
          </cell>
          <cell r="AQ309" t="str">
            <v>40177121</v>
          </cell>
          <cell r="AR309" t="str">
            <v>70000022</v>
          </cell>
          <cell r="AS309" t="str">
            <v>014.</v>
          </cell>
          <cell r="AT309" t="str">
            <v>TECNICO COMERCIAL</v>
          </cell>
          <cell r="AU309" t="str">
            <v>0</v>
          </cell>
          <cell r="AV309" t="str">
            <v>00040322</v>
          </cell>
          <cell r="AW309" t="str">
            <v>J20444480420</v>
          </cell>
          <cell r="AX309" t="str">
            <v>AC-LJVIS-CD-LOJA VISEU CIDADÃO</v>
          </cell>
          <cell r="AY309" t="str">
            <v>68905325</v>
          </cell>
          <cell r="AZ309" t="str">
            <v>Lj Viseu - Loja Cida</v>
          </cell>
          <cell r="BA309" t="str">
            <v>6890</v>
          </cell>
          <cell r="BB309" t="str">
            <v>EDP Outsourcing Comercial</v>
          </cell>
          <cell r="BC309" t="str">
            <v>6890</v>
          </cell>
          <cell r="BD309" t="str">
            <v>6890</v>
          </cell>
          <cell r="BE309" t="str">
            <v>2800</v>
          </cell>
          <cell r="BF309" t="str">
            <v>6890</v>
          </cell>
          <cell r="BG309" t="str">
            <v>EDP Outsourcing Comercial,SA</v>
          </cell>
          <cell r="BH309" t="str">
            <v>1010</v>
          </cell>
          <cell r="BI309">
            <v>1432</v>
          </cell>
          <cell r="BJ309" t="str">
            <v>13</v>
          </cell>
          <cell r="BK309">
            <v>32</v>
          </cell>
          <cell r="BL309">
            <v>323.52</v>
          </cell>
          <cell r="BM309" t="str">
            <v>NÍVEL 4</v>
          </cell>
          <cell r="BN309" t="str">
            <v>01</v>
          </cell>
          <cell r="BO309" t="str">
            <v>07</v>
          </cell>
          <cell r="BP309" t="str">
            <v>20040101</v>
          </cell>
          <cell r="BQ309" t="str">
            <v>21</v>
          </cell>
          <cell r="BR309" t="str">
            <v>EVOLUCAO AUTOMATICA</v>
          </cell>
          <cell r="BS309" t="str">
            <v>20050101</v>
          </cell>
          <cell r="BW309">
            <v>0</v>
          </cell>
          <cell r="BX309">
            <v>0</v>
          </cell>
          <cell r="BY309">
            <v>0</v>
          </cell>
          <cell r="BZ309">
            <v>0</v>
          </cell>
          <cell r="CA309">
            <v>0</v>
          </cell>
          <cell r="CC309">
            <v>0</v>
          </cell>
          <cell r="CG309">
            <v>0</v>
          </cell>
          <cell r="CK309">
            <v>0</v>
          </cell>
          <cell r="CO309">
            <v>0</v>
          </cell>
          <cell r="CT309">
            <v>0</v>
          </cell>
          <cell r="CU309">
            <v>0</v>
          </cell>
          <cell r="CV309">
            <v>0</v>
          </cell>
          <cell r="CW309">
            <v>0</v>
          </cell>
          <cell r="CX309">
            <v>1</v>
          </cell>
          <cell r="CY309" t="str">
            <v>6010</v>
          </cell>
          <cell r="CZ309">
            <v>39.54</v>
          </cell>
          <cell r="DC309">
            <v>0</v>
          </cell>
          <cell r="DF309">
            <v>0</v>
          </cell>
          <cell r="DI309">
            <v>0</v>
          </cell>
          <cell r="DK309">
            <v>0</v>
          </cell>
          <cell r="DL309">
            <v>0</v>
          </cell>
          <cell r="DN309" t="str">
            <v>11LJB</v>
          </cell>
          <cell r="DO309" t="str">
            <v>Fixo Tempo Inteiro</v>
          </cell>
          <cell r="DP309">
            <v>9</v>
          </cell>
          <cell r="DQ309">
            <v>100</v>
          </cell>
          <cell r="DR309" t="str">
            <v>CR01</v>
          </cell>
          <cell r="DT309" t="str">
            <v>00350600</v>
          </cell>
          <cell r="DU309" t="str">
            <v>CAIXA GERAL DE DEPOSITOS, SA</v>
          </cell>
        </row>
        <row r="310">
          <cell r="A310" t="str">
            <v>271411</v>
          </cell>
          <cell r="B310" t="str">
            <v>Maria Berta Paiva Alves Pereira</v>
          </cell>
          <cell r="C310" t="str">
            <v>1982</v>
          </cell>
          <cell r="D310">
            <v>23</v>
          </cell>
          <cell r="E310">
            <v>23</v>
          </cell>
          <cell r="F310" t="str">
            <v>19580511</v>
          </cell>
          <cell r="G310" t="str">
            <v>47</v>
          </cell>
          <cell r="H310" t="str">
            <v>1</v>
          </cell>
          <cell r="I310" t="str">
            <v>Casado</v>
          </cell>
          <cell r="J310" t="str">
            <v>feminino</v>
          </cell>
          <cell r="K310">
            <v>2</v>
          </cell>
          <cell r="L310" t="str">
            <v>Reriz - Barroca</v>
          </cell>
          <cell r="M310" t="str">
            <v>3600-000</v>
          </cell>
          <cell r="N310" t="str">
            <v>CASTRO D'AIRE</v>
          </cell>
          <cell r="O310" t="str">
            <v>00231023</v>
          </cell>
          <cell r="P310" t="str">
            <v>CURSO GERAL DOS LICEUS</v>
          </cell>
          <cell r="R310" t="str">
            <v>6063705</v>
          </cell>
          <cell r="S310" t="str">
            <v>19960701</v>
          </cell>
          <cell r="T310" t="str">
            <v>LISBOA</v>
          </cell>
          <cell r="U310" t="str">
            <v>9803</v>
          </cell>
          <cell r="V310" t="str">
            <v>S.NAC IND ENERGIA-SINDEL</v>
          </cell>
          <cell r="W310" t="str">
            <v>103956425</v>
          </cell>
          <cell r="X310" t="str">
            <v>2526</v>
          </cell>
          <cell r="Y310" t="str">
            <v>0.0</v>
          </cell>
          <cell r="Z310">
            <v>2</v>
          </cell>
          <cell r="AA310" t="str">
            <v>00</v>
          </cell>
          <cell r="AC310" t="str">
            <v>X</v>
          </cell>
          <cell r="AD310" t="str">
            <v>100</v>
          </cell>
          <cell r="AE310" t="str">
            <v>11152759806</v>
          </cell>
          <cell r="AF310" t="str">
            <v>02</v>
          </cell>
          <cell r="AG310" t="str">
            <v>19820224</v>
          </cell>
          <cell r="AH310" t="str">
            <v>DT.Adm.Corr.Antiguid</v>
          </cell>
          <cell r="AI310" t="str">
            <v>1</v>
          </cell>
          <cell r="AJ310" t="str">
            <v>ACTIVOS</v>
          </cell>
          <cell r="AK310" t="str">
            <v>AA</v>
          </cell>
          <cell r="AL310" t="str">
            <v>ACTIVO TEMP.INTEIRO</v>
          </cell>
          <cell r="AM310" t="str">
            <v>J200</v>
          </cell>
          <cell r="AN310" t="str">
            <v>EDPOutsourcingComercial-Ce</v>
          </cell>
          <cell r="AO310" t="str">
            <v>J215</v>
          </cell>
          <cell r="AP310" t="str">
            <v>EDPOC-VISEU-LC</v>
          </cell>
          <cell r="AQ310" t="str">
            <v>40177254</v>
          </cell>
          <cell r="AR310" t="str">
            <v>70000060</v>
          </cell>
          <cell r="AS310" t="str">
            <v>025.</v>
          </cell>
          <cell r="AT310" t="str">
            <v>ESCRITURARIO COMERCIAL</v>
          </cell>
          <cell r="AU310" t="str">
            <v>1</v>
          </cell>
          <cell r="AV310" t="str">
            <v>00040322</v>
          </cell>
          <cell r="AW310" t="str">
            <v>J20444480420</v>
          </cell>
          <cell r="AX310" t="str">
            <v>AC-LJVIS-CD-LOJA VISEU CIDADÃO</v>
          </cell>
          <cell r="AY310" t="str">
            <v>68905325</v>
          </cell>
          <cell r="AZ310" t="str">
            <v>Lj Viseu - Loja Cida</v>
          </cell>
          <cell r="BA310" t="str">
            <v>6890</v>
          </cell>
          <cell r="BB310" t="str">
            <v>EDP Outsourcing Comercial</v>
          </cell>
          <cell r="BC310" t="str">
            <v>6890</v>
          </cell>
          <cell r="BD310" t="str">
            <v>6890</v>
          </cell>
          <cell r="BE310" t="str">
            <v>2800</v>
          </cell>
          <cell r="BF310" t="str">
            <v>6890</v>
          </cell>
          <cell r="BG310" t="str">
            <v>EDP Outsourcing Comercial,SA</v>
          </cell>
          <cell r="BH310" t="str">
            <v>1010</v>
          </cell>
          <cell r="BI310">
            <v>1160</v>
          </cell>
          <cell r="BJ310" t="str">
            <v>10</v>
          </cell>
          <cell r="BK310">
            <v>23</v>
          </cell>
          <cell r="BL310">
            <v>232.53</v>
          </cell>
          <cell r="BM310" t="str">
            <v>NÍVEL 5</v>
          </cell>
          <cell r="BN310" t="str">
            <v>01</v>
          </cell>
          <cell r="BO310" t="str">
            <v>07</v>
          </cell>
          <cell r="BP310" t="str">
            <v>20040101</v>
          </cell>
          <cell r="BQ310" t="str">
            <v>21</v>
          </cell>
          <cell r="BR310" t="str">
            <v>EVOLUCAO AUTOMATICA</v>
          </cell>
          <cell r="BS310" t="str">
            <v>20050101</v>
          </cell>
          <cell r="BW310">
            <v>0</v>
          </cell>
          <cell r="BX310">
            <v>0</v>
          </cell>
          <cell r="BY310">
            <v>0</v>
          </cell>
          <cell r="BZ310">
            <v>0</v>
          </cell>
          <cell r="CA310">
            <v>0</v>
          </cell>
          <cell r="CC310">
            <v>0</v>
          </cell>
          <cell r="CG310">
            <v>0</v>
          </cell>
          <cell r="CK310">
            <v>0</v>
          </cell>
          <cell r="CO310">
            <v>0</v>
          </cell>
          <cell r="CT310">
            <v>0</v>
          </cell>
          <cell r="CU310">
            <v>0</v>
          </cell>
          <cell r="CV310">
            <v>0</v>
          </cell>
          <cell r="CW310">
            <v>0</v>
          </cell>
          <cell r="CX310">
            <v>1</v>
          </cell>
          <cell r="CY310" t="str">
            <v>6010</v>
          </cell>
          <cell r="CZ310">
            <v>39.54</v>
          </cell>
          <cell r="DC310">
            <v>0</v>
          </cell>
          <cell r="DF310">
            <v>0</v>
          </cell>
          <cell r="DI310">
            <v>0</v>
          </cell>
          <cell r="DK310">
            <v>0</v>
          </cell>
          <cell r="DL310">
            <v>0</v>
          </cell>
          <cell r="DN310" t="str">
            <v>11LJA</v>
          </cell>
          <cell r="DO310" t="str">
            <v>Fixo Tempo Inteiro</v>
          </cell>
          <cell r="DP310">
            <v>9</v>
          </cell>
          <cell r="DQ310">
            <v>100</v>
          </cell>
          <cell r="DR310" t="str">
            <v>CR01</v>
          </cell>
          <cell r="DT310" t="str">
            <v>00350231</v>
          </cell>
          <cell r="DU310" t="str">
            <v>CAIXA GERAL DE DEPOSITOS, SA</v>
          </cell>
        </row>
        <row r="311">
          <cell r="A311" t="str">
            <v>307734</v>
          </cell>
          <cell r="B311" t="str">
            <v>Fernando Jose Nunes Santos</v>
          </cell>
          <cell r="C311" t="str">
            <v>1988</v>
          </cell>
          <cell r="D311">
            <v>17</v>
          </cell>
          <cell r="E311">
            <v>17</v>
          </cell>
          <cell r="F311" t="str">
            <v>19640509</v>
          </cell>
          <cell r="G311" t="str">
            <v>41</v>
          </cell>
          <cell r="H311" t="str">
            <v>1</v>
          </cell>
          <cell r="I311" t="str">
            <v>Casado</v>
          </cell>
          <cell r="J311" t="str">
            <v>masculino</v>
          </cell>
          <cell r="K311">
            <v>1</v>
          </cell>
          <cell r="L311" t="str">
            <v>Tr. do Modorninho, Nº 10</v>
          </cell>
          <cell r="M311" t="str">
            <v>3530-228</v>
          </cell>
          <cell r="N311" t="str">
            <v>MANGUALDE</v>
          </cell>
          <cell r="O311" t="str">
            <v>00241132</v>
          </cell>
          <cell r="P311" t="str">
            <v>CURSO COMPLEMENTAR DOS LICEUS</v>
          </cell>
          <cell r="R311" t="str">
            <v>6560078</v>
          </cell>
          <cell r="S311" t="str">
            <v>19951211</v>
          </cell>
          <cell r="T311" t="str">
            <v>LISBOA</v>
          </cell>
          <cell r="U311" t="str">
            <v>9806</v>
          </cell>
          <cell r="V311" t="str">
            <v>ASOSI-ASS.S.TRAB.S.EN.TEL</v>
          </cell>
          <cell r="W311" t="str">
            <v>175223130</v>
          </cell>
          <cell r="X311" t="str">
            <v>2550</v>
          </cell>
          <cell r="Y311" t="str">
            <v>0.0</v>
          </cell>
          <cell r="Z311">
            <v>2</v>
          </cell>
          <cell r="AA311" t="str">
            <v>00</v>
          </cell>
          <cell r="AC311" t="str">
            <v>X</v>
          </cell>
          <cell r="AD311" t="str">
            <v>100</v>
          </cell>
          <cell r="AE311" t="str">
            <v>11152539072</v>
          </cell>
          <cell r="AF311" t="str">
            <v>02</v>
          </cell>
          <cell r="AG311" t="str">
            <v>19880104</v>
          </cell>
          <cell r="AH311" t="str">
            <v>DT.Adm.Corr.Antiguid</v>
          </cell>
          <cell r="AI311" t="str">
            <v>1</v>
          </cell>
          <cell r="AJ311" t="str">
            <v>ACTIVOS</v>
          </cell>
          <cell r="AK311" t="str">
            <v>AA</v>
          </cell>
          <cell r="AL311" t="str">
            <v>ACTIVO TEMP.INTEIRO</v>
          </cell>
          <cell r="AM311" t="str">
            <v>J200</v>
          </cell>
          <cell r="AN311" t="str">
            <v>EDPOutsourcingComercial-Ce</v>
          </cell>
          <cell r="AO311" t="str">
            <v>J215</v>
          </cell>
          <cell r="AP311" t="str">
            <v>EDPOC-VISEU-LC</v>
          </cell>
          <cell r="AQ311" t="str">
            <v>40177256</v>
          </cell>
          <cell r="AR311" t="str">
            <v>70000060</v>
          </cell>
          <cell r="AS311" t="str">
            <v>025.</v>
          </cell>
          <cell r="AT311" t="str">
            <v>ESCRITURARIO COMERCIAL</v>
          </cell>
          <cell r="AU311" t="str">
            <v>1</v>
          </cell>
          <cell r="AV311" t="str">
            <v>00040322</v>
          </cell>
          <cell r="AW311" t="str">
            <v>J20444480420</v>
          </cell>
          <cell r="AX311" t="str">
            <v>AC-LJVIS-CD-LOJA VISEU CIDADÃO</v>
          </cell>
          <cell r="AY311" t="str">
            <v>68905325</v>
          </cell>
          <cell r="AZ311" t="str">
            <v>Lj Viseu - Loja Cida</v>
          </cell>
          <cell r="BA311" t="str">
            <v>6890</v>
          </cell>
          <cell r="BB311" t="str">
            <v>EDP Outsourcing Comercial</v>
          </cell>
          <cell r="BC311" t="str">
            <v>6890</v>
          </cell>
          <cell r="BD311" t="str">
            <v>6890</v>
          </cell>
          <cell r="BE311" t="str">
            <v>2800</v>
          </cell>
          <cell r="BF311" t="str">
            <v>6890</v>
          </cell>
          <cell r="BG311" t="str">
            <v>EDP Outsourcing Comercial,SA</v>
          </cell>
          <cell r="BH311" t="str">
            <v>1010</v>
          </cell>
          <cell r="BI311">
            <v>1079</v>
          </cell>
          <cell r="BJ311" t="str">
            <v>09</v>
          </cell>
          <cell r="BK311">
            <v>17</v>
          </cell>
          <cell r="BL311">
            <v>171.87</v>
          </cell>
          <cell r="BM311" t="str">
            <v>NÍVEL 5</v>
          </cell>
          <cell r="BN311" t="str">
            <v>02</v>
          </cell>
          <cell r="BO311" t="str">
            <v>06</v>
          </cell>
          <cell r="BP311" t="str">
            <v>20030101</v>
          </cell>
          <cell r="BQ311" t="str">
            <v>21</v>
          </cell>
          <cell r="BR311" t="str">
            <v>EVOLUCAO AUTOMATICA</v>
          </cell>
          <cell r="BS311" t="str">
            <v>20050101</v>
          </cell>
          <cell r="BW311">
            <v>0</v>
          </cell>
          <cell r="BX311">
            <v>0</v>
          </cell>
          <cell r="BY311">
            <v>0</v>
          </cell>
          <cell r="BZ311">
            <v>0</v>
          </cell>
          <cell r="CA311">
            <v>0</v>
          </cell>
          <cell r="CC311">
            <v>0</v>
          </cell>
          <cell r="CG311">
            <v>0</v>
          </cell>
          <cell r="CK311">
            <v>0</v>
          </cell>
          <cell r="CO311">
            <v>0</v>
          </cell>
          <cell r="CT311">
            <v>0</v>
          </cell>
          <cell r="CU311">
            <v>0</v>
          </cell>
          <cell r="CV311">
            <v>0</v>
          </cell>
          <cell r="CW311">
            <v>0</v>
          </cell>
          <cell r="CX311">
            <v>1</v>
          </cell>
          <cell r="CY311" t="str">
            <v>6010</v>
          </cell>
          <cell r="CZ311">
            <v>39.54</v>
          </cell>
          <cell r="DC311">
            <v>0</v>
          </cell>
          <cell r="DF311">
            <v>0</v>
          </cell>
          <cell r="DI311">
            <v>0</v>
          </cell>
          <cell r="DK311">
            <v>0</v>
          </cell>
          <cell r="DL311">
            <v>0</v>
          </cell>
          <cell r="DN311" t="str">
            <v>11LJB</v>
          </cell>
          <cell r="DO311" t="str">
            <v>Fixo Tempo Inteiro</v>
          </cell>
          <cell r="DP311">
            <v>9</v>
          </cell>
          <cell r="DQ311">
            <v>100</v>
          </cell>
          <cell r="DR311" t="str">
            <v>CR01</v>
          </cell>
          <cell r="DT311" t="str">
            <v>00350432</v>
          </cell>
          <cell r="DU311" t="str">
            <v>CAIXA GERAL DE DEPOSITOS, SA</v>
          </cell>
        </row>
        <row r="312">
          <cell r="A312" t="str">
            <v>270725</v>
          </cell>
          <cell r="B312" t="str">
            <v>Jose Alberto Rodrigues Santos</v>
          </cell>
          <cell r="C312" t="str">
            <v>1982</v>
          </cell>
          <cell r="D312">
            <v>23</v>
          </cell>
          <cell r="E312">
            <v>23</v>
          </cell>
          <cell r="F312" t="str">
            <v>19610810</v>
          </cell>
          <cell r="G312" t="str">
            <v>43</v>
          </cell>
          <cell r="H312" t="str">
            <v>1</v>
          </cell>
          <cell r="I312" t="str">
            <v>Casado</v>
          </cell>
          <cell r="J312" t="str">
            <v>masculino</v>
          </cell>
          <cell r="K312">
            <v>2</v>
          </cell>
          <cell r="L312" t="str">
            <v>Rua Tenente Manuel Joaquim BLOCO-E  1º D     VISEU</v>
          </cell>
          <cell r="M312" t="str">
            <v>3510-086</v>
          </cell>
          <cell r="N312" t="str">
            <v>VISEU</v>
          </cell>
          <cell r="O312" t="str">
            <v>00231011</v>
          </cell>
          <cell r="P312" t="str">
            <v>2. CICLO LICEAL</v>
          </cell>
          <cell r="R312" t="str">
            <v>3992826</v>
          </cell>
          <cell r="S312" t="str">
            <v>19991014</v>
          </cell>
          <cell r="T312" t="str">
            <v>VISEU</v>
          </cell>
          <cell r="U312" t="str">
            <v>9806</v>
          </cell>
          <cell r="V312" t="str">
            <v>ASOSI-ASS.S.TRAB.S.EN.TEL</v>
          </cell>
          <cell r="W312" t="str">
            <v>108165094</v>
          </cell>
          <cell r="X312" t="str">
            <v>2577</v>
          </cell>
          <cell r="Y312" t="str">
            <v>0.0</v>
          </cell>
          <cell r="Z312">
            <v>2</v>
          </cell>
          <cell r="AA312" t="str">
            <v>00</v>
          </cell>
          <cell r="AC312" t="str">
            <v>X</v>
          </cell>
          <cell r="AD312" t="str">
            <v>100</v>
          </cell>
          <cell r="AE312" t="str">
            <v>11152755725</v>
          </cell>
          <cell r="AF312" t="str">
            <v>02</v>
          </cell>
          <cell r="AG312" t="str">
            <v>19820504</v>
          </cell>
          <cell r="AH312" t="str">
            <v>DT.Adm.Corr.Antiguid</v>
          </cell>
          <cell r="AI312" t="str">
            <v>1</v>
          </cell>
          <cell r="AJ312" t="str">
            <v>ACTIVOS</v>
          </cell>
          <cell r="AK312" t="str">
            <v>AA</v>
          </cell>
          <cell r="AL312" t="str">
            <v>ACTIVO TEMP.INTEIRO</v>
          </cell>
          <cell r="AM312" t="str">
            <v>J200</v>
          </cell>
          <cell r="AN312" t="str">
            <v>EDPOutsourcingComercial-Ce</v>
          </cell>
          <cell r="AO312" t="str">
            <v>J215</v>
          </cell>
          <cell r="AP312" t="str">
            <v>EDPOC-VISEU-LC</v>
          </cell>
          <cell r="AQ312" t="str">
            <v>40177123</v>
          </cell>
          <cell r="AR312" t="str">
            <v>70000022</v>
          </cell>
          <cell r="AS312" t="str">
            <v>014.</v>
          </cell>
          <cell r="AT312" t="str">
            <v>TECNICO COMERCIAL</v>
          </cell>
          <cell r="AU312" t="str">
            <v>1</v>
          </cell>
          <cell r="AV312" t="str">
            <v>00040322</v>
          </cell>
          <cell r="AW312" t="str">
            <v>J20444480420</v>
          </cell>
          <cell r="AX312" t="str">
            <v>AC-LJVIS-CD-LOJA VISEU CIDADÃO</v>
          </cell>
          <cell r="AY312" t="str">
            <v>68905325</v>
          </cell>
          <cell r="AZ312" t="str">
            <v>Lj Viseu - Loja Cida</v>
          </cell>
          <cell r="BA312" t="str">
            <v>6890</v>
          </cell>
          <cell r="BB312" t="str">
            <v>EDP Outsourcing Comercial</v>
          </cell>
          <cell r="BC312" t="str">
            <v>6890</v>
          </cell>
          <cell r="BD312" t="str">
            <v>6890</v>
          </cell>
          <cell r="BE312" t="str">
            <v>2800</v>
          </cell>
          <cell r="BF312" t="str">
            <v>6890</v>
          </cell>
          <cell r="BG312" t="str">
            <v>EDP Outsourcing Comercial,SA</v>
          </cell>
          <cell r="BH312" t="str">
            <v>1010</v>
          </cell>
          <cell r="BI312">
            <v>1339</v>
          </cell>
          <cell r="BJ312" t="str">
            <v>12</v>
          </cell>
          <cell r="BK312">
            <v>23</v>
          </cell>
          <cell r="BL312">
            <v>232.53</v>
          </cell>
          <cell r="BM312" t="str">
            <v>NÍVEL 4</v>
          </cell>
          <cell r="BN312" t="str">
            <v>01</v>
          </cell>
          <cell r="BO312" t="str">
            <v>06</v>
          </cell>
          <cell r="BP312" t="str">
            <v>20040101</v>
          </cell>
          <cell r="BQ312" t="str">
            <v>21</v>
          </cell>
          <cell r="BR312" t="str">
            <v>EVOLUCAO AUTOMATICA</v>
          </cell>
          <cell r="BS312" t="str">
            <v>20050101</v>
          </cell>
          <cell r="BW312">
            <v>0</v>
          </cell>
          <cell r="BX312">
            <v>0</v>
          </cell>
          <cell r="BY312">
            <v>0</v>
          </cell>
          <cell r="BZ312">
            <v>0</v>
          </cell>
          <cell r="CA312">
            <v>0</v>
          </cell>
          <cell r="CC312">
            <v>0</v>
          </cell>
          <cell r="CG312">
            <v>0</v>
          </cell>
          <cell r="CK312">
            <v>0</v>
          </cell>
          <cell r="CO312">
            <v>0</v>
          </cell>
          <cell r="CT312">
            <v>0</v>
          </cell>
          <cell r="CU312">
            <v>0</v>
          </cell>
          <cell r="CV312">
            <v>0</v>
          </cell>
          <cell r="CW312">
            <v>0</v>
          </cell>
          <cell r="CX312">
            <v>1</v>
          </cell>
          <cell r="CY312" t="str">
            <v>6010</v>
          </cell>
          <cell r="CZ312">
            <v>39.54</v>
          </cell>
          <cell r="DC312">
            <v>0</v>
          </cell>
          <cell r="DF312">
            <v>0</v>
          </cell>
          <cell r="DI312">
            <v>0</v>
          </cell>
          <cell r="DK312">
            <v>0</v>
          </cell>
          <cell r="DL312">
            <v>0</v>
          </cell>
          <cell r="DN312" t="str">
            <v>11LJA</v>
          </cell>
          <cell r="DO312" t="str">
            <v>Fixo Tempo Inteiro</v>
          </cell>
          <cell r="DP312">
            <v>9</v>
          </cell>
          <cell r="DQ312">
            <v>100</v>
          </cell>
          <cell r="DR312" t="str">
            <v>CR01</v>
          </cell>
          <cell r="DT312" t="str">
            <v>00070665</v>
          </cell>
          <cell r="DU312" t="str">
            <v>BANCO ESPIRITO SANTO, SA</v>
          </cell>
        </row>
        <row r="313">
          <cell r="A313" t="str">
            <v>268291</v>
          </cell>
          <cell r="B313" t="str">
            <v>Maria Amélia Atanasio Gonçalves</v>
          </cell>
          <cell r="C313" t="str">
            <v>1984</v>
          </cell>
          <cell r="D313">
            <v>21</v>
          </cell>
          <cell r="E313">
            <v>21</v>
          </cell>
          <cell r="F313" t="str">
            <v>19620211</v>
          </cell>
          <cell r="G313" t="str">
            <v>43</v>
          </cell>
          <cell r="H313" t="str">
            <v>4</v>
          </cell>
          <cell r="I313" t="str">
            <v>Divorc</v>
          </cell>
          <cell r="J313" t="str">
            <v>feminino</v>
          </cell>
          <cell r="K313">
            <v>2</v>
          </cell>
          <cell r="L313" t="str">
            <v>Mendes Remédios nº26 CV - DTA</v>
          </cell>
          <cell r="M313" t="str">
            <v>3040-262</v>
          </cell>
          <cell r="N313" t="str">
            <v>COIMBRA</v>
          </cell>
          <cell r="O313" t="str">
            <v>00241132</v>
          </cell>
          <cell r="P313" t="str">
            <v>CURSO COMPLEMENTAR DOS LICEUS</v>
          </cell>
          <cell r="R313" t="str">
            <v>6700903</v>
          </cell>
          <cell r="S313" t="str">
            <v>20011218</v>
          </cell>
          <cell r="T313" t="str">
            <v>COIMBRA</v>
          </cell>
          <cell r="U313" t="str">
            <v>9803</v>
          </cell>
          <cell r="V313" t="str">
            <v>S.NAC IND ENERGIA-SINDEL</v>
          </cell>
          <cell r="W313" t="str">
            <v>171887069</v>
          </cell>
          <cell r="X313" t="str">
            <v>1252</v>
          </cell>
          <cell r="Y313" t="str">
            <v>0.0</v>
          </cell>
          <cell r="Z313">
            <v>2</v>
          </cell>
          <cell r="AA313" t="str">
            <v>00</v>
          </cell>
          <cell r="AD313" t="str">
            <v>100</v>
          </cell>
          <cell r="AE313" t="str">
            <v>11181203361</v>
          </cell>
          <cell r="AF313" t="str">
            <v>02</v>
          </cell>
          <cell r="AG313" t="str">
            <v>19840702</v>
          </cell>
          <cell r="AH313" t="str">
            <v>DT.Adm.Corr.Antiguid</v>
          </cell>
          <cell r="AI313" t="str">
            <v>1</v>
          </cell>
          <cell r="AJ313" t="str">
            <v>ACTIVOS</v>
          </cell>
          <cell r="AK313" t="str">
            <v>AA</v>
          </cell>
          <cell r="AL313" t="str">
            <v>ACTIVO TEMP.INTEIRO</v>
          </cell>
          <cell r="AM313" t="str">
            <v>J200</v>
          </cell>
          <cell r="AN313" t="str">
            <v>EDPOutsourcingComercial-Ce</v>
          </cell>
          <cell r="AO313" t="str">
            <v>J216</v>
          </cell>
          <cell r="AP313" t="str">
            <v>EDPOC-CBR-LjCdd</v>
          </cell>
          <cell r="AQ313" t="str">
            <v>40177182</v>
          </cell>
          <cell r="AR313" t="str">
            <v>70000045</v>
          </cell>
          <cell r="AS313" t="str">
            <v>01S3</v>
          </cell>
          <cell r="AT313" t="str">
            <v>CHEFIA SECCAO ESCALAO III</v>
          </cell>
          <cell r="AU313" t="str">
            <v>1</v>
          </cell>
          <cell r="AV313" t="str">
            <v>00040325</v>
          </cell>
          <cell r="AW313" t="str">
            <v>J20444280120</v>
          </cell>
          <cell r="AX313" t="str">
            <v>AC-LJCBR-CDCH-CHEFIA</v>
          </cell>
          <cell r="AY313" t="str">
            <v>68905409</v>
          </cell>
          <cell r="AZ313" t="str">
            <v>Lj Coimbra - Loja Ci</v>
          </cell>
          <cell r="BA313" t="str">
            <v>6890</v>
          </cell>
          <cell r="BB313" t="str">
            <v>EDP Outsourcing Comercial</v>
          </cell>
          <cell r="BC313" t="str">
            <v>6890</v>
          </cell>
          <cell r="BD313" t="str">
            <v>6890</v>
          </cell>
          <cell r="BE313" t="str">
            <v>2800</v>
          </cell>
          <cell r="BF313" t="str">
            <v>6890</v>
          </cell>
          <cell r="BG313" t="str">
            <v>EDP Outsourcing Comercial,SA</v>
          </cell>
          <cell r="BH313" t="str">
            <v>1010</v>
          </cell>
          <cell r="BI313">
            <v>1520</v>
          </cell>
          <cell r="BJ313" t="str">
            <v>14</v>
          </cell>
          <cell r="BK313">
            <v>21</v>
          </cell>
          <cell r="BL313">
            <v>212.31</v>
          </cell>
          <cell r="BM313" t="str">
            <v>C SECÇ3</v>
          </cell>
          <cell r="BN313" t="str">
            <v>01</v>
          </cell>
          <cell r="BO313" t="str">
            <v>F</v>
          </cell>
          <cell r="BP313" t="str">
            <v>20032409</v>
          </cell>
          <cell r="BQ313" t="str">
            <v>33</v>
          </cell>
          <cell r="BR313" t="str">
            <v>NOMEACAO</v>
          </cell>
          <cell r="BS313" t="str">
            <v>20050101</v>
          </cell>
          <cell r="BW313">
            <v>0</v>
          </cell>
          <cell r="BX313">
            <v>0</v>
          </cell>
          <cell r="BY313">
            <v>0</v>
          </cell>
          <cell r="BZ313">
            <v>0</v>
          </cell>
          <cell r="CA313">
            <v>0</v>
          </cell>
          <cell r="CC313">
            <v>0</v>
          </cell>
          <cell r="CG313">
            <v>0</v>
          </cell>
          <cell r="CK313">
            <v>0</v>
          </cell>
          <cell r="CO313">
            <v>0</v>
          </cell>
          <cell r="CT313">
            <v>0</v>
          </cell>
          <cell r="CU313">
            <v>0</v>
          </cell>
          <cell r="CV313">
            <v>0</v>
          </cell>
          <cell r="CW313">
            <v>0</v>
          </cell>
          <cell r="CX313">
            <v>0</v>
          </cell>
          <cell r="CZ313">
            <v>0</v>
          </cell>
          <cell r="DC313">
            <v>0</v>
          </cell>
          <cell r="DF313">
            <v>0</v>
          </cell>
          <cell r="DI313">
            <v>0</v>
          </cell>
          <cell r="DK313">
            <v>0</v>
          </cell>
          <cell r="DL313">
            <v>0</v>
          </cell>
          <cell r="DN313" t="str">
            <v>11LJA</v>
          </cell>
          <cell r="DO313" t="str">
            <v>Fixo Tempo Inteiro</v>
          </cell>
          <cell r="DP313">
            <v>9</v>
          </cell>
          <cell r="DQ313">
            <v>100</v>
          </cell>
          <cell r="DR313" t="str">
            <v>CR01</v>
          </cell>
          <cell r="DT313" t="str">
            <v>00330000</v>
          </cell>
          <cell r="DU313" t="str">
            <v>BANCO COMERCIAL PORTUGUES, SA</v>
          </cell>
        </row>
        <row r="314">
          <cell r="A314" t="str">
            <v>246379</v>
          </cell>
          <cell r="B314" t="str">
            <v>Jose Manuel Rodrigues Marques</v>
          </cell>
          <cell r="C314" t="str">
            <v>1979</v>
          </cell>
          <cell r="D314">
            <v>26</v>
          </cell>
          <cell r="E314">
            <v>26</v>
          </cell>
          <cell r="F314" t="str">
            <v>19540823</v>
          </cell>
          <cell r="G314" t="str">
            <v>50</v>
          </cell>
          <cell r="H314" t="str">
            <v>1</v>
          </cell>
          <cell r="I314" t="str">
            <v>Casado</v>
          </cell>
          <cell r="J314" t="str">
            <v>masculino</v>
          </cell>
          <cell r="K314">
            <v>2</v>
          </cell>
          <cell r="L314" t="str">
            <v>R Luis Manuel Branco Leal</v>
          </cell>
          <cell r="M314" t="str">
            <v>3420-332</v>
          </cell>
          <cell r="N314" t="str">
            <v>TÁBUA</v>
          </cell>
          <cell r="O314" t="str">
            <v>00110024</v>
          </cell>
          <cell r="P314" t="str">
            <v>CICLO ELEMENTAR (4.CLASSE)</v>
          </cell>
          <cell r="R314" t="str">
            <v>4245715</v>
          </cell>
          <cell r="S314" t="str">
            <v>19971014</v>
          </cell>
          <cell r="T314" t="str">
            <v>COIMBRA</v>
          </cell>
          <cell r="U314" t="str">
            <v>9803</v>
          </cell>
          <cell r="V314" t="str">
            <v>S.NAC IND ENERGIA-SINDEL</v>
          </cell>
          <cell r="W314" t="str">
            <v>114119589</v>
          </cell>
          <cell r="X314" t="str">
            <v>0868</v>
          </cell>
          <cell r="Y314" t="str">
            <v>0.0</v>
          </cell>
          <cell r="Z314">
            <v>2</v>
          </cell>
          <cell r="AA314" t="str">
            <v>00</v>
          </cell>
          <cell r="AD314" t="str">
            <v>100</v>
          </cell>
          <cell r="AE314" t="str">
            <v>10095206555</v>
          </cell>
          <cell r="AF314" t="str">
            <v>02</v>
          </cell>
          <cell r="AG314" t="str">
            <v>19790502</v>
          </cell>
          <cell r="AH314" t="str">
            <v>DT.Adm.Corr.Antiguid</v>
          </cell>
          <cell r="AI314" t="str">
            <v>1</v>
          </cell>
          <cell r="AJ314" t="str">
            <v>ACTIVOS</v>
          </cell>
          <cell r="AK314" t="str">
            <v>AA</v>
          </cell>
          <cell r="AL314" t="str">
            <v>ACTIVO TEMP.INTEIRO</v>
          </cell>
          <cell r="AM314" t="str">
            <v>J200</v>
          </cell>
          <cell r="AN314" t="str">
            <v>EDPOutsourcingComercial-Ce</v>
          </cell>
          <cell r="AO314" t="str">
            <v>J216</v>
          </cell>
          <cell r="AP314" t="str">
            <v>EDPOC-CBR-LjCdd</v>
          </cell>
          <cell r="AQ314" t="str">
            <v>40177181</v>
          </cell>
          <cell r="AR314" t="str">
            <v>70000045</v>
          </cell>
          <cell r="AS314" t="str">
            <v>01S3</v>
          </cell>
          <cell r="AT314" t="str">
            <v>CHEFIA SECCAO ESCALAO III</v>
          </cell>
          <cell r="AU314" t="str">
            <v>1</v>
          </cell>
          <cell r="AV314" t="str">
            <v>00040325</v>
          </cell>
          <cell r="AW314" t="str">
            <v>J20444280120</v>
          </cell>
          <cell r="AX314" t="str">
            <v>AC-LJCBR-CDCH-CHEFIA</v>
          </cell>
          <cell r="AY314" t="str">
            <v>68905409</v>
          </cell>
          <cell r="AZ314" t="str">
            <v>Lj Coimbra - Loja Ci</v>
          </cell>
          <cell r="BA314" t="str">
            <v>6890</v>
          </cell>
          <cell r="BB314" t="str">
            <v>EDP Outsourcing Comercial</v>
          </cell>
          <cell r="BC314" t="str">
            <v>6890</v>
          </cell>
          <cell r="BD314" t="str">
            <v>6890</v>
          </cell>
          <cell r="BE314" t="str">
            <v>2800</v>
          </cell>
          <cell r="BF314" t="str">
            <v>6890</v>
          </cell>
          <cell r="BG314" t="str">
            <v>EDP Outsourcing Comercial,SA</v>
          </cell>
          <cell r="BH314" t="str">
            <v>1010</v>
          </cell>
          <cell r="BI314">
            <v>1707</v>
          </cell>
          <cell r="BJ314" t="str">
            <v>16</v>
          </cell>
          <cell r="BK314">
            <v>26</v>
          </cell>
          <cell r="BL314">
            <v>262.86</v>
          </cell>
          <cell r="BM314" t="str">
            <v>C SECÇ3</v>
          </cell>
          <cell r="BN314" t="str">
            <v>01</v>
          </cell>
          <cell r="BO314" t="str">
            <v>H</v>
          </cell>
          <cell r="BP314" t="str">
            <v>20040101</v>
          </cell>
          <cell r="BQ314" t="str">
            <v>21</v>
          </cell>
          <cell r="BR314" t="str">
            <v>EVOLUCAO AUTOMATICA</v>
          </cell>
          <cell r="BS314" t="str">
            <v>20050101</v>
          </cell>
          <cell r="BW314">
            <v>0</v>
          </cell>
          <cell r="BX314">
            <v>0</v>
          </cell>
          <cell r="BY314">
            <v>0</v>
          </cell>
          <cell r="BZ314">
            <v>0</v>
          </cell>
          <cell r="CA314">
            <v>0</v>
          </cell>
          <cell r="CC314">
            <v>0</v>
          </cell>
          <cell r="CG314">
            <v>0</v>
          </cell>
          <cell r="CK314">
            <v>0</v>
          </cell>
          <cell r="CO314">
            <v>0</v>
          </cell>
          <cell r="CT314">
            <v>0</v>
          </cell>
          <cell r="CU314">
            <v>0</v>
          </cell>
          <cell r="CV314">
            <v>0</v>
          </cell>
          <cell r="CW314">
            <v>0</v>
          </cell>
          <cell r="CX314">
            <v>0</v>
          </cell>
          <cell r="CZ314">
            <v>0</v>
          </cell>
          <cell r="DC314">
            <v>0</v>
          </cell>
          <cell r="DF314">
            <v>0</v>
          </cell>
          <cell r="DI314">
            <v>0</v>
          </cell>
          <cell r="DK314">
            <v>0</v>
          </cell>
          <cell r="DL314">
            <v>0</v>
          </cell>
          <cell r="DN314" t="str">
            <v>11LJB</v>
          </cell>
          <cell r="DO314" t="str">
            <v>Fixo Tempo Inteiro</v>
          </cell>
          <cell r="DP314">
            <v>9</v>
          </cell>
          <cell r="DQ314">
            <v>100</v>
          </cell>
          <cell r="DR314" t="str">
            <v>CR01</v>
          </cell>
          <cell r="DT314" t="str">
            <v>00350798</v>
          </cell>
          <cell r="DU314" t="str">
            <v>CAIXA GERAL DE DEPOSITOS, SA</v>
          </cell>
        </row>
        <row r="315">
          <cell r="A315" t="str">
            <v>132861</v>
          </cell>
          <cell r="B315" t="str">
            <v>Antonio Jose Oliveira Alpoim</v>
          </cell>
          <cell r="C315" t="str">
            <v>1973</v>
          </cell>
          <cell r="D315">
            <v>32</v>
          </cell>
          <cell r="E315">
            <v>32</v>
          </cell>
          <cell r="F315" t="str">
            <v>19560709</v>
          </cell>
          <cell r="G315" t="str">
            <v>48</v>
          </cell>
          <cell r="H315" t="str">
            <v>1</v>
          </cell>
          <cell r="I315" t="str">
            <v>Casado</v>
          </cell>
          <cell r="J315" t="str">
            <v>masculino</v>
          </cell>
          <cell r="K315">
            <v>1</v>
          </cell>
          <cell r="L315" t="str">
            <v>Chainho</v>
          </cell>
          <cell r="M315" t="str">
            <v>3360-181</v>
          </cell>
          <cell r="N315" t="str">
            <v>PENACOVA</v>
          </cell>
          <cell r="O315" t="str">
            <v>00123022</v>
          </cell>
          <cell r="P315" t="str">
            <v>CICLO COMPL. ENSINO PRIMARIO</v>
          </cell>
          <cell r="R315" t="str">
            <v>4241214</v>
          </cell>
          <cell r="S315" t="str">
            <v>20000530</v>
          </cell>
          <cell r="T315" t="str">
            <v>COIMBRA</v>
          </cell>
          <cell r="U315" t="str">
            <v>9803</v>
          </cell>
          <cell r="V315" t="str">
            <v>S.NAC IND ENERGIA-SINDEL</v>
          </cell>
          <cell r="W315" t="str">
            <v>117422240</v>
          </cell>
          <cell r="X315" t="str">
            <v>0825</v>
          </cell>
          <cell r="Y315" t="str">
            <v>0.0</v>
          </cell>
          <cell r="Z315">
            <v>1</v>
          </cell>
          <cell r="AA315" t="str">
            <v>00</v>
          </cell>
          <cell r="AD315" t="str">
            <v>100</v>
          </cell>
          <cell r="AE315" t="str">
            <v>11100827603</v>
          </cell>
          <cell r="AF315" t="str">
            <v>02</v>
          </cell>
          <cell r="AG315" t="str">
            <v>19730402</v>
          </cell>
          <cell r="AH315" t="str">
            <v>DT.Adm.Corr.Antiguid</v>
          </cell>
          <cell r="AI315" t="str">
            <v>1</v>
          </cell>
          <cell r="AJ315" t="str">
            <v>ACTIVOS</v>
          </cell>
          <cell r="AK315" t="str">
            <v>AA</v>
          </cell>
          <cell r="AL315" t="str">
            <v>ACTIVO TEMP.INTEIRO</v>
          </cell>
          <cell r="AM315" t="str">
            <v>J200</v>
          </cell>
          <cell r="AN315" t="str">
            <v>EDPOutsourcingComercial-Ce</v>
          </cell>
          <cell r="AO315" t="str">
            <v>J216</v>
          </cell>
          <cell r="AP315" t="str">
            <v>EDPOC-CBR-LjCdd</v>
          </cell>
          <cell r="AQ315" t="str">
            <v>40177184</v>
          </cell>
          <cell r="AR315" t="str">
            <v>70000060</v>
          </cell>
          <cell r="AS315" t="str">
            <v>025.</v>
          </cell>
          <cell r="AT315" t="str">
            <v>ESCRITURARIO COMERCIAL</v>
          </cell>
          <cell r="AU315" t="str">
            <v>1</v>
          </cell>
          <cell r="AV315" t="str">
            <v>00040326</v>
          </cell>
          <cell r="AW315" t="str">
            <v>J20444280420</v>
          </cell>
          <cell r="AX315" t="str">
            <v>AC-LJCBR-CD-LOJA COIMBRA CIDADÃO</v>
          </cell>
          <cell r="AY315" t="str">
            <v>68905409</v>
          </cell>
          <cell r="AZ315" t="str">
            <v>Lj Coimbra - Loja Ci</v>
          </cell>
          <cell r="BA315" t="str">
            <v>6890</v>
          </cell>
          <cell r="BB315" t="str">
            <v>EDP Outsourcing Comercial</v>
          </cell>
          <cell r="BC315" t="str">
            <v>6890</v>
          </cell>
          <cell r="BD315" t="str">
            <v>6890</v>
          </cell>
          <cell r="BE315" t="str">
            <v>2800</v>
          </cell>
          <cell r="BF315" t="str">
            <v>6890</v>
          </cell>
          <cell r="BG315" t="str">
            <v>EDP Outsourcing Comercial,SA</v>
          </cell>
          <cell r="BH315" t="str">
            <v>1010</v>
          </cell>
          <cell r="BI315">
            <v>1160</v>
          </cell>
          <cell r="BJ315" t="str">
            <v>10</v>
          </cell>
          <cell r="BK315">
            <v>32</v>
          </cell>
          <cell r="BL315">
            <v>323.52</v>
          </cell>
          <cell r="BM315" t="str">
            <v>NÍVEL 5</v>
          </cell>
          <cell r="BN315" t="str">
            <v>02</v>
          </cell>
          <cell r="BO315" t="str">
            <v>07</v>
          </cell>
          <cell r="BP315" t="str">
            <v>20030101</v>
          </cell>
          <cell r="BQ315" t="str">
            <v>21</v>
          </cell>
          <cell r="BR315" t="str">
            <v>EVOLUCAO AUTOMATICA</v>
          </cell>
          <cell r="BS315" t="str">
            <v>20050101</v>
          </cell>
          <cell r="BW315">
            <v>0</v>
          </cell>
          <cell r="BX315">
            <v>0</v>
          </cell>
          <cell r="BY315">
            <v>0</v>
          </cell>
          <cell r="BZ315">
            <v>0</v>
          </cell>
          <cell r="CA315">
            <v>0</v>
          </cell>
          <cell r="CC315">
            <v>0</v>
          </cell>
          <cell r="CG315">
            <v>0</v>
          </cell>
          <cell r="CK315">
            <v>0</v>
          </cell>
          <cell r="CO315">
            <v>0</v>
          </cell>
          <cell r="CT315">
            <v>0</v>
          </cell>
          <cell r="CU315">
            <v>0</v>
          </cell>
          <cell r="CV315">
            <v>0</v>
          </cell>
          <cell r="CW315">
            <v>0</v>
          </cell>
          <cell r="CX315">
            <v>1</v>
          </cell>
          <cell r="CY315" t="str">
            <v>6010</v>
          </cell>
          <cell r="CZ315">
            <v>39.54</v>
          </cell>
          <cell r="DC315">
            <v>0</v>
          </cell>
          <cell r="DF315">
            <v>0</v>
          </cell>
          <cell r="DI315">
            <v>0</v>
          </cell>
          <cell r="DK315">
            <v>0</v>
          </cell>
          <cell r="DL315">
            <v>0</v>
          </cell>
          <cell r="DN315" t="str">
            <v>11LJB</v>
          </cell>
          <cell r="DO315" t="str">
            <v>Fixo Tempo Inteiro</v>
          </cell>
          <cell r="DP315">
            <v>9</v>
          </cell>
          <cell r="DQ315">
            <v>100</v>
          </cell>
          <cell r="DR315" t="str">
            <v>CR01</v>
          </cell>
          <cell r="DT315" t="str">
            <v>00350594</v>
          </cell>
          <cell r="DU315" t="str">
            <v>CAIXA GERAL DE DEPOSITOS, SA</v>
          </cell>
        </row>
        <row r="316">
          <cell r="A316" t="str">
            <v>138045</v>
          </cell>
          <cell r="B316" t="str">
            <v>Rosa Maria Leite Ferreira Batista</v>
          </cell>
          <cell r="C316" t="str">
            <v>1974</v>
          </cell>
          <cell r="D316">
            <v>31</v>
          </cell>
          <cell r="E316">
            <v>31</v>
          </cell>
          <cell r="F316" t="str">
            <v>19531016</v>
          </cell>
          <cell r="G316" t="str">
            <v>51</v>
          </cell>
          <cell r="H316" t="str">
            <v>1</v>
          </cell>
          <cell r="I316" t="str">
            <v>Casado</v>
          </cell>
          <cell r="J316" t="str">
            <v>feminino</v>
          </cell>
          <cell r="K316">
            <v>1</v>
          </cell>
          <cell r="L316" t="str">
            <v>R Loureiros, 55 - 2º. Esq. - Fala S. Martinho do Bispo</v>
          </cell>
          <cell r="M316" t="str">
            <v>3040-177</v>
          </cell>
          <cell r="N316" t="str">
            <v>COIMBRA</v>
          </cell>
          <cell r="O316" t="str">
            <v>00123032</v>
          </cell>
          <cell r="P316" t="str">
            <v>CICLO PREP. ENSINO SECUNDARIO</v>
          </cell>
          <cell r="R316" t="str">
            <v>5940273</v>
          </cell>
          <cell r="S316" t="str">
            <v>19910214</v>
          </cell>
          <cell r="T316" t="str">
            <v>LISBOA</v>
          </cell>
          <cell r="U316" t="str">
            <v>9803</v>
          </cell>
          <cell r="V316" t="str">
            <v>S.NAC IND ENERGIA-SINDEL</v>
          </cell>
          <cell r="W316" t="str">
            <v>163619255</v>
          </cell>
          <cell r="X316" t="str">
            <v>0728</v>
          </cell>
          <cell r="Y316" t="str">
            <v>0.0</v>
          </cell>
          <cell r="Z316">
            <v>1</v>
          </cell>
          <cell r="AA316" t="str">
            <v>00</v>
          </cell>
          <cell r="AC316" t="str">
            <v>X</v>
          </cell>
          <cell r="AD316" t="str">
            <v>100</v>
          </cell>
          <cell r="AE316" t="str">
            <v>11217887701</v>
          </cell>
          <cell r="AF316" t="str">
            <v>02</v>
          </cell>
          <cell r="AG316" t="str">
            <v>19741001</v>
          </cell>
          <cell r="AH316" t="str">
            <v>DT.Adm.Corr.Antiguid</v>
          </cell>
          <cell r="AI316" t="str">
            <v>1</v>
          </cell>
          <cell r="AJ316" t="str">
            <v>ACTIVOS</v>
          </cell>
          <cell r="AK316" t="str">
            <v>AA</v>
          </cell>
          <cell r="AL316" t="str">
            <v>ACTIVO TEMP.INTEIRO</v>
          </cell>
          <cell r="AM316" t="str">
            <v>J200</v>
          </cell>
          <cell r="AN316" t="str">
            <v>EDPOutsourcingComercial-Ce</v>
          </cell>
          <cell r="AO316" t="str">
            <v>J216</v>
          </cell>
          <cell r="AP316" t="str">
            <v>EDPOC-CBR-LjCdd</v>
          </cell>
          <cell r="AQ316" t="str">
            <v>40177186</v>
          </cell>
          <cell r="AR316" t="str">
            <v>70000060</v>
          </cell>
          <cell r="AS316" t="str">
            <v>025.</v>
          </cell>
          <cell r="AT316" t="str">
            <v>ESCRITURARIO COMERCIAL</v>
          </cell>
          <cell r="AU316" t="str">
            <v>1</v>
          </cell>
          <cell r="AV316" t="str">
            <v>00040326</v>
          </cell>
          <cell r="AW316" t="str">
            <v>J20444280420</v>
          </cell>
          <cell r="AX316" t="str">
            <v>AC-LJCBR-CD-LOJA COIMBRA CIDADÃO</v>
          </cell>
          <cell r="AY316" t="str">
            <v>68905409</v>
          </cell>
          <cell r="AZ316" t="str">
            <v>Lj Coimbra - Loja Ci</v>
          </cell>
          <cell r="BA316" t="str">
            <v>6890</v>
          </cell>
          <cell r="BB316" t="str">
            <v>EDP Outsourcing Comercial</v>
          </cell>
          <cell r="BC316" t="str">
            <v>6890</v>
          </cell>
          <cell r="BD316" t="str">
            <v>6890</v>
          </cell>
          <cell r="BE316" t="str">
            <v>2800</v>
          </cell>
          <cell r="BF316" t="str">
            <v>6890</v>
          </cell>
          <cell r="BG316" t="str">
            <v>EDP Outsourcing Comercial,SA</v>
          </cell>
          <cell r="BH316" t="str">
            <v>1010</v>
          </cell>
          <cell r="BI316">
            <v>1079</v>
          </cell>
          <cell r="BJ316" t="str">
            <v>09</v>
          </cell>
          <cell r="BK316">
            <v>31</v>
          </cell>
          <cell r="BL316">
            <v>313.41000000000003</v>
          </cell>
          <cell r="BM316" t="str">
            <v>NÍVEL 5</v>
          </cell>
          <cell r="BN316" t="str">
            <v>01</v>
          </cell>
          <cell r="BO316" t="str">
            <v>06</v>
          </cell>
          <cell r="BP316" t="str">
            <v>20040101</v>
          </cell>
          <cell r="BQ316" t="str">
            <v>21</v>
          </cell>
          <cell r="BR316" t="str">
            <v>EVOLUCAO AUTOMATICA</v>
          </cell>
          <cell r="BS316" t="str">
            <v>20050101</v>
          </cell>
          <cell r="BW316">
            <v>0</v>
          </cell>
          <cell r="BX316">
            <v>0</v>
          </cell>
          <cell r="BY316">
            <v>0</v>
          </cell>
          <cell r="BZ316">
            <v>0</v>
          </cell>
          <cell r="CA316">
            <v>0</v>
          </cell>
          <cell r="CC316">
            <v>0</v>
          </cell>
          <cell r="CG316">
            <v>0</v>
          </cell>
          <cell r="CK316">
            <v>0</v>
          </cell>
          <cell r="CO316">
            <v>0</v>
          </cell>
          <cell r="CT316">
            <v>0</v>
          </cell>
          <cell r="CU316">
            <v>0</v>
          </cell>
          <cell r="CV316">
            <v>0</v>
          </cell>
          <cell r="CW316">
            <v>0</v>
          </cell>
          <cell r="CX316">
            <v>1</v>
          </cell>
          <cell r="CY316" t="str">
            <v>6010</v>
          </cell>
          <cell r="CZ316">
            <v>39.54</v>
          </cell>
          <cell r="DC316">
            <v>0</v>
          </cell>
          <cell r="DF316">
            <v>0</v>
          </cell>
          <cell r="DI316">
            <v>0</v>
          </cell>
          <cell r="DK316">
            <v>0</v>
          </cell>
          <cell r="DL316">
            <v>0</v>
          </cell>
          <cell r="DN316" t="str">
            <v>11LJA</v>
          </cell>
          <cell r="DO316" t="str">
            <v>Fixo Tempo Inteiro</v>
          </cell>
          <cell r="DP316">
            <v>9</v>
          </cell>
          <cell r="DQ316">
            <v>100</v>
          </cell>
          <cell r="DR316" t="str">
            <v>CR01</v>
          </cell>
          <cell r="DT316" t="str">
            <v>00350708</v>
          </cell>
          <cell r="DU316" t="str">
            <v>CAIXA GERAL DE DEPOSITOS, SA</v>
          </cell>
        </row>
        <row r="317">
          <cell r="A317" t="str">
            <v>178934</v>
          </cell>
          <cell r="B317" t="str">
            <v>Joaquim Alves Carvalho</v>
          </cell>
          <cell r="C317" t="str">
            <v>1969</v>
          </cell>
          <cell r="D317">
            <v>36</v>
          </cell>
          <cell r="E317">
            <v>36</v>
          </cell>
          <cell r="F317" t="str">
            <v>19511211</v>
          </cell>
          <cell r="G317" t="str">
            <v>53</v>
          </cell>
          <cell r="H317" t="str">
            <v>1</v>
          </cell>
          <cell r="I317" t="str">
            <v>Casado</v>
          </cell>
          <cell r="J317" t="str">
            <v>masculino</v>
          </cell>
          <cell r="K317">
            <v>0</v>
          </cell>
          <cell r="L317" t="str">
            <v>Ferreira,N 17</v>
          </cell>
          <cell r="M317" t="str">
            <v>3350-074</v>
          </cell>
          <cell r="N317" t="str">
            <v>VILA NOVA DE POIARES</v>
          </cell>
          <cell r="O317" t="str">
            <v>00110024</v>
          </cell>
          <cell r="P317" t="str">
            <v>CICLO ELEMENTAR (4.CLASSE)</v>
          </cell>
          <cell r="R317" t="str">
            <v>4236109</v>
          </cell>
          <cell r="S317" t="str">
            <v>20030204</v>
          </cell>
          <cell r="T317" t="str">
            <v>COIMBRA</v>
          </cell>
          <cell r="U317" t="str">
            <v>9803</v>
          </cell>
          <cell r="V317" t="str">
            <v>S.NAC IND ENERGIA-SINDEL</v>
          </cell>
          <cell r="W317" t="str">
            <v>106999095</v>
          </cell>
          <cell r="X317" t="str">
            <v>0841</v>
          </cell>
          <cell r="Y317" t="str">
            <v>0.0</v>
          </cell>
          <cell r="Z317">
            <v>0</v>
          </cell>
          <cell r="AA317" t="str">
            <v>00</v>
          </cell>
          <cell r="AD317" t="str">
            <v>100</v>
          </cell>
          <cell r="AE317" t="str">
            <v>11102601441</v>
          </cell>
          <cell r="AF317" t="str">
            <v>02</v>
          </cell>
          <cell r="AG317" t="str">
            <v>19690531</v>
          </cell>
          <cell r="AH317" t="str">
            <v>DT.Adm.Corr.Antiguid</v>
          </cell>
          <cell r="AI317" t="str">
            <v>1</v>
          </cell>
          <cell r="AJ317" t="str">
            <v>ACTIVOS</v>
          </cell>
          <cell r="AK317" t="str">
            <v>AA</v>
          </cell>
          <cell r="AL317" t="str">
            <v>ACTIVO TEMP.INTEIRO</v>
          </cell>
          <cell r="AM317" t="str">
            <v>J200</v>
          </cell>
          <cell r="AN317" t="str">
            <v>EDPOutsourcingComercial-Ce</v>
          </cell>
          <cell r="AO317" t="str">
            <v>J216</v>
          </cell>
          <cell r="AP317" t="str">
            <v>EDPOC-CBR-LjCdd</v>
          </cell>
          <cell r="AQ317" t="str">
            <v>40177188</v>
          </cell>
          <cell r="AR317" t="str">
            <v>70000060</v>
          </cell>
          <cell r="AS317" t="str">
            <v>025.</v>
          </cell>
          <cell r="AT317" t="str">
            <v>ESCRITURARIO COMERCIAL</v>
          </cell>
          <cell r="AU317" t="str">
            <v>1</v>
          </cell>
          <cell r="AV317" t="str">
            <v>00040326</v>
          </cell>
          <cell r="AW317" t="str">
            <v>J20444280420</v>
          </cell>
          <cell r="AX317" t="str">
            <v>AC-LJCBR-CD-LOJA COIMBRA CIDADÃO</v>
          </cell>
          <cell r="AY317" t="str">
            <v>68905409</v>
          </cell>
          <cell r="AZ317" t="str">
            <v>Lj Coimbra - Loja Ci</v>
          </cell>
          <cell r="BA317" t="str">
            <v>6890</v>
          </cell>
          <cell r="BB317" t="str">
            <v>EDP Outsourcing Comercial</v>
          </cell>
          <cell r="BC317" t="str">
            <v>6890</v>
          </cell>
          <cell r="BD317" t="str">
            <v>6890</v>
          </cell>
          <cell r="BE317" t="str">
            <v>2800</v>
          </cell>
          <cell r="BF317" t="str">
            <v>6890</v>
          </cell>
          <cell r="BG317" t="str">
            <v>EDP Outsourcing Comercial,SA</v>
          </cell>
          <cell r="BH317" t="str">
            <v>1010</v>
          </cell>
          <cell r="BI317">
            <v>1247</v>
          </cell>
          <cell r="BJ317" t="str">
            <v>11</v>
          </cell>
          <cell r="BK317">
            <v>36</v>
          </cell>
          <cell r="BL317">
            <v>363.96</v>
          </cell>
          <cell r="BM317" t="str">
            <v>NÍVEL 5</v>
          </cell>
          <cell r="BN317" t="str">
            <v>03</v>
          </cell>
          <cell r="BO317" t="str">
            <v>08</v>
          </cell>
          <cell r="BP317" t="str">
            <v>20010109</v>
          </cell>
          <cell r="BQ317" t="str">
            <v>22</v>
          </cell>
          <cell r="BR317" t="str">
            <v>ACELERACAO DE CARREIRA</v>
          </cell>
          <cell r="BS317" t="str">
            <v>20050101</v>
          </cell>
          <cell r="BW317">
            <v>0</v>
          </cell>
          <cell r="BX317">
            <v>0</v>
          </cell>
          <cell r="BY317">
            <v>0</v>
          </cell>
          <cell r="BZ317">
            <v>0</v>
          </cell>
          <cell r="CA317">
            <v>0</v>
          </cell>
          <cell r="CC317">
            <v>0</v>
          </cell>
          <cell r="CG317">
            <v>0</v>
          </cell>
          <cell r="CK317">
            <v>0</v>
          </cell>
          <cell r="CO317">
            <v>0</v>
          </cell>
          <cell r="CT317">
            <v>0</v>
          </cell>
          <cell r="CU317">
            <v>0</v>
          </cell>
          <cell r="CV317">
            <v>0</v>
          </cell>
          <cell r="CW317">
            <v>0</v>
          </cell>
          <cell r="CX317">
            <v>1</v>
          </cell>
          <cell r="CY317" t="str">
            <v>6010</v>
          </cell>
          <cell r="CZ317">
            <v>39.54</v>
          </cell>
          <cell r="DC317">
            <v>0</v>
          </cell>
          <cell r="DF317">
            <v>0</v>
          </cell>
          <cell r="DI317">
            <v>0</v>
          </cell>
          <cell r="DK317">
            <v>0</v>
          </cell>
          <cell r="DL317">
            <v>0</v>
          </cell>
          <cell r="DN317" t="str">
            <v>11LJA</v>
          </cell>
          <cell r="DO317" t="str">
            <v>Fixo Tempo Inteiro</v>
          </cell>
          <cell r="DP317">
            <v>9</v>
          </cell>
          <cell r="DQ317">
            <v>100</v>
          </cell>
          <cell r="DR317" t="str">
            <v>CR01</v>
          </cell>
          <cell r="DT317" t="str">
            <v>00350621</v>
          </cell>
          <cell r="DU317" t="str">
            <v>CAIXA GERAL DE DEPOSITOS, SA</v>
          </cell>
        </row>
        <row r="318">
          <cell r="A318" t="str">
            <v>238767</v>
          </cell>
          <cell r="B318" t="str">
            <v>Lorena Maria Rosa Oliveira Castela</v>
          </cell>
          <cell r="C318" t="str">
            <v>1981</v>
          </cell>
          <cell r="D318">
            <v>24</v>
          </cell>
          <cell r="E318">
            <v>24</v>
          </cell>
          <cell r="F318" t="str">
            <v>19560324</v>
          </cell>
          <cell r="G318" t="str">
            <v>49</v>
          </cell>
          <cell r="H318" t="str">
            <v>1</v>
          </cell>
          <cell r="I318" t="str">
            <v>Casado</v>
          </cell>
          <cell r="J318" t="str">
            <v>feminino</v>
          </cell>
          <cell r="K318">
            <v>2</v>
          </cell>
          <cell r="L318" t="str">
            <v>R Jose Branquinho Carvalho, 9 - 1.0 Esq.</v>
          </cell>
          <cell r="M318" t="str">
            <v>3050-335</v>
          </cell>
          <cell r="N318" t="str">
            <v>MEALHADA</v>
          </cell>
          <cell r="O318" t="str">
            <v>00241132</v>
          </cell>
          <cell r="P318" t="str">
            <v>CURSO COMPLEMENTAR DOS LICEUS</v>
          </cell>
          <cell r="R318" t="str">
            <v>3460566</v>
          </cell>
          <cell r="S318" t="str">
            <v>19970314</v>
          </cell>
          <cell r="T318" t="str">
            <v>AVEIRO</v>
          </cell>
          <cell r="U318" t="str">
            <v>9803</v>
          </cell>
          <cell r="V318" t="str">
            <v>S.NAC IND ENERGIA-SINDEL</v>
          </cell>
          <cell r="W318" t="str">
            <v>112930611</v>
          </cell>
          <cell r="X318" t="str">
            <v>0116</v>
          </cell>
          <cell r="Y318" t="str">
            <v>0.0</v>
          </cell>
          <cell r="Z318">
            <v>2</v>
          </cell>
          <cell r="AA318" t="str">
            <v>00</v>
          </cell>
          <cell r="AC318" t="str">
            <v>X</v>
          </cell>
          <cell r="AD318" t="str">
            <v>100</v>
          </cell>
          <cell r="AE318" t="str">
            <v>11102513372</v>
          </cell>
          <cell r="AF318" t="str">
            <v>02</v>
          </cell>
          <cell r="AG318" t="str">
            <v>19810413</v>
          </cell>
          <cell r="AH318" t="str">
            <v>DT.Adm.Corr.Antiguid</v>
          </cell>
          <cell r="AI318" t="str">
            <v>1</v>
          </cell>
          <cell r="AJ318" t="str">
            <v>ACTIVOS</v>
          </cell>
          <cell r="AK318" t="str">
            <v>AA</v>
          </cell>
          <cell r="AL318" t="str">
            <v>ACTIVO TEMP.INTEIRO</v>
          </cell>
          <cell r="AM318" t="str">
            <v>J200</v>
          </cell>
          <cell r="AN318" t="str">
            <v>EDPOutsourcingComercial-Ce</v>
          </cell>
          <cell r="AO318" t="str">
            <v>J216</v>
          </cell>
          <cell r="AP318" t="str">
            <v>EDPOC-CBR-LjCdd</v>
          </cell>
          <cell r="AQ318" t="str">
            <v>40177193</v>
          </cell>
          <cell r="AR318" t="str">
            <v>70000060</v>
          </cell>
          <cell r="AS318" t="str">
            <v>025.</v>
          </cell>
          <cell r="AT318" t="str">
            <v>ESCRITURARIO COMERCIAL</v>
          </cell>
          <cell r="AU318" t="str">
            <v>1</v>
          </cell>
          <cell r="AV318" t="str">
            <v>00040326</v>
          </cell>
          <cell r="AW318" t="str">
            <v>J20444280420</v>
          </cell>
          <cell r="AX318" t="str">
            <v>AC-LJCBR-CD-LOJA COIMBRA CIDADÃO</v>
          </cell>
          <cell r="AY318" t="str">
            <v>68905409</v>
          </cell>
          <cell r="AZ318" t="str">
            <v>Lj Coimbra - Loja Ci</v>
          </cell>
          <cell r="BA318" t="str">
            <v>6890</v>
          </cell>
          <cell r="BB318" t="str">
            <v>EDP Outsourcing Comercial</v>
          </cell>
          <cell r="BC318" t="str">
            <v>6890</v>
          </cell>
          <cell r="BD318" t="str">
            <v>6890</v>
          </cell>
          <cell r="BE318" t="str">
            <v>2800</v>
          </cell>
          <cell r="BF318" t="str">
            <v>6890</v>
          </cell>
          <cell r="BG318" t="str">
            <v>EDP Outsourcing Comercial,SA</v>
          </cell>
          <cell r="BH318" t="str">
            <v>1010</v>
          </cell>
          <cell r="BI318">
            <v>1160</v>
          </cell>
          <cell r="BJ318" t="str">
            <v>10</v>
          </cell>
          <cell r="BK318">
            <v>24</v>
          </cell>
          <cell r="BL318">
            <v>242.64</v>
          </cell>
          <cell r="BM318" t="str">
            <v>NÍVEL 5</v>
          </cell>
          <cell r="BN318" t="str">
            <v>01</v>
          </cell>
          <cell r="BO318" t="str">
            <v>07</v>
          </cell>
          <cell r="BP318" t="str">
            <v>20040101</v>
          </cell>
          <cell r="BQ318" t="str">
            <v>21</v>
          </cell>
          <cell r="BR318" t="str">
            <v>EVOLUCAO AUTOMATICA</v>
          </cell>
          <cell r="BS318" t="str">
            <v>20050101</v>
          </cell>
          <cell r="BW318">
            <v>0</v>
          </cell>
          <cell r="BX318">
            <v>0</v>
          </cell>
          <cell r="BY318">
            <v>0</v>
          </cell>
          <cell r="BZ318">
            <v>0</v>
          </cell>
          <cell r="CA318">
            <v>0</v>
          </cell>
          <cell r="CC318">
            <v>0</v>
          </cell>
          <cell r="CG318">
            <v>0</v>
          </cell>
          <cell r="CK318">
            <v>0</v>
          </cell>
          <cell r="CO318">
            <v>0</v>
          </cell>
          <cell r="CT318">
            <v>0</v>
          </cell>
          <cell r="CU318">
            <v>0</v>
          </cell>
          <cell r="CV318">
            <v>0</v>
          </cell>
          <cell r="CW318">
            <v>0</v>
          </cell>
          <cell r="CX318">
            <v>1</v>
          </cell>
          <cell r="CY318" t="str">
            <v>6010</v>
          </cell>
          <cell r="CZ318">
            <v>39.54</v>
          </cell>
          <cell r="DC318">
            <v>0</v>
          </cell>
          <cell r="DF318">
            <v>0</v>
          </cell>
          <cell r="DI318">
            <v>0</v>
          </cell>
          <cell r="DK318">
            <v>0</v>
          </cell>
          <cell r="DL318">
            <v>0</v>
          </cell>
          <cell r="DN318" t="str">
            <v>11LJB</v>
          </cell>
          <cell r="DO318" t="str">
            <v>Fixo Tempo Inteiro</v>
          </cell>
          <cell r="DP318">
            <v>9</v>
          </cell>
          <cell r="DQ318">
            <v>100</v>
          </cell>
          <cell r="DR318" t="str">
            <v>CR01</v>
          </cell>
          <cell r="DT318" t="str">
            <v>00330000</v>
          </cell>
          <cell r="DU318" t="str">
            <v>BANCO COMERCIAL PORTUGUES, SA</v>
          </cell>
        </row>
        <row r="319">
          <cell r="A319" t="str">
            <v>236446</v>
          </cell>
          <cell r="B319" t="str">
            <v>Manuel Santos Costa</v>
          </cell>
          <cell r="C319" t="str">
            <v>1980</v>
          </cell>
          <cell r="D319">
            <v>25</v>
          </cell>
          <cell r="E319">
            <v>25</v>
          </cell>
          <cell r="F319" t="str">
            <v>19530217</v>
          </cell>
          <cell r="G319" t="str">
            <v>52</v>
          </cell>
          <cell r="H319" t="str">
            <v>1</v>
          </cell>
          <cell r="I319" t="str">
            <v>Casado</v>
          </cell>
          <cell r="J319" t="str">
            <v>masculino</v>
          </cell>
          <cell r="K319">
            <v>2</v>
          </cell>
          <cell r="L319" t="str">
            <v>Vale Janes</v>
          </cell>
          <cell r="M319" t="str">
            <v>3150-261</v>
          </cell>
          <cell r="N319" t="str">
            <v>EGA</v>
          </cell>
          <cell r="O319" t="str">
            <v>00232213</v>
          </cell>
          <cell r="P319" t="str">
            <v>C.GERAL ADMINISTRACAO COMERCIO</v>
          </cell>
          <cell r="R319" t="str">
            <v>4441683</v>
          </cell>
          <cell r="S319" t="str">
            <v>20001205</v>
          </cell>
          <cell r="T319" t="str">
            <v>COIMBRA</v>
          </cell>
          <cell r="U319" t="str">
            <v>9801</v>
          </cell>
          <cell r="V319" t="str">
            <v>SIND IND ELéCT CENTRO</v>
          </cell>
          <cell r="W319" t="str">
            <v>154996696</v>
          </cell>
          <cell r="X319" t="str">
            <v>0850</v>
          </cell>
          <cell r="Y319" t="str">
            <v>0.0</v>
          </cell>
          <cell r="Z319">
            <v>2</v>
          </cell>
          <cell r="AA319" t="str">
            <v>00</v>
          </cell>
          <cell r="AD319" t="str">
            <v>100</v>
          </cell>
          <cell r="AE319" t="str">
            <v>11218414382</v>
          </cell>
          <cell r="AF319" t="str">
            <v>02</v>
          </cell>
          <cell r="AG319" t="str">
            <v>19800401</v>
          </cell>
          <cell r="AH319" t="str">
            <v>DT.Adm.Corr.Antiguid</v>
          </cell>
          <cell r="AI319" t="str">
            <v>1</v>
          </cell>
          <cell r="AJ319" t="str">
            <v>ACTIVOS</v>
          </cell>
          <cell r="AK319" t="str">
            <v>AA</v>
          </cell>
          <cell r="AL319" t="str">
            <v>ACTIVO TEMP.INTEIRO</v>
          </cell>
          <cell r="AM319" t="str">
            <v>J200</v>
          </cell>
          <cell r="AN319" t="str">
            <v>EDPOutsourcingComercial-Ce</v>
          </cell>
          <cell r="AO319" t="str">
            <v>J216</v>
          </cell>
          <cell r="AP319" t="str">
            <v>EDPOC-CBR-LjCdd</v>
          </cell>
          <cell r="AQ319" t="str">
            <v>40177192</v>
          </cell>
          <cell r="AR319" t="str">
            <v>70000060</v>
          </cell>
          <cell r="AS319" t="str">
            <v>025.</v>
          </cell>
          <cell r="AT319" t="str">
            <v>ESCRITURARIO COMERCIAL</v>
          </cell>
          <cell r="AU319" t="str">
            <v>1</v>
          </cell>
          <cell r="AV319" t="str">
            <v>00040326</v>
          </cell>
          <cell r="AW319" t="str">
            <v>J20444280420</v>
          </cell>
          <cell r="AX319" t="str">
            <v>AC-LJCBR-CD-LOJA COIMBRA CIDADÃO</v>
          </cell>
          <cell r="AY319" t="str">
            <v>68905409</v>
          </cell>
          <cell r="AZ319" t="str">
            <v>Lj Coimbra - Loja Ci</v>
          </cell>
          <cell r="BA319" t="str">
            <v>6890</v>
          </cell>
          <cell r="BB319" t="str">
            <v>EDP Outsourcing Comercial</v>
          </cell>
          <cell r="BC319" t="str">
            <v>6890</v>
          </cell>
          <cell r="BD319" t="str">
            <v>6890</v>
          </cell>
          <cell r="BE319" t="str">
            <v>2800</v>
          </cell>
          <cell r="BF319" t="str">
            <v>6890</v>
          </cell>
          <cell r="BG319" t="str">
            <v>EDP Outsourcing Comercial,SA</v>
          </cell>
          <cell r="BH319" t="str">
            <v>1010</v>
          </cell>
          <cell r="BI319">
            <v>1160</v>
          </cell>
          <cell r="BJ319" t="str">
            <v>10</v>
          </cell>
          <cell r="BK319">
            <v>25</v>
          </cell>
          <cell r="BL319">
            <v>252.75</v>
          </cell>
          <cell r="BM319" t="str">
            <v>NÍVEL 5</v>
          </cell>
          <cell r="BN319" t="str">
            <v>02</v>
          </cell>
          <cell r="BO319" t="str">
            <v>07</v>
          </cell>
          <cell r="BP319" t="str">
            <v>20030101</v>
          </cell>
          <cell r="BQ319" t="str">
            <v>21</v>
          </cell>
          <cell r="BR319" t="str">
            <v>EVOLUCAO AUTOMATICA</v>
          </cell>
          <cell r="BS319" t="str">
            <v>20050101</v>
          </cell>
          <cell r="BW319">
            <v>0</v>
          </cell>
          <cell r="BX319">
            <v>0</v>
          </cell>
          <cell r="BY319">
            <v>0</v>
          </cell>
          <cell r="BZ319">
            <v>0</v>
          </cell>
          <cell r="CA319">
            <v>0</v>
          </cell>
          <cell r="CC319">
            <v>0</v>
          </cell>
          <cell r="CG319">
            <v>0</v>
          </cell>
          <cell r="CK319">
            <v>0</v>
          </cell>
          <cell r="CO319">
            <v>0</v>
          </cell>
          <cell r="CT319">
            <v>0</v>
          </cell>
          <cell r="CU319">
            <v>0</v>
          </cell>
          <cell r="CV319">
            <v>0</v>
          </cell>
          <cell r="CW319">
            <v>0</v>
          </cell>
          <cell r="CX319">
            <v>1</v>
          </cell>
          <cell r="CY319" t="str">
            <v>6010</v>
          </cell>
          <cell r="CZ319">
            <v>39.54</v>
          </cell>
          <cell r="DC319">
            <v>0</v>
          </cell>
          <cell r="DF319">
            <v>0</v>
          </cell>
          <cell r="DI319">
            <v>0</v>
          </cell>
          <cell r="DK319">
            <v>0</v>
          </cell>
          <cell r="DL319">
            <v>0</v>
          </cell>
          <cell r="DN319" t="str">
            <v>11LJB</v>
          </cell>
          <cell r="DO319" t="str">
            <v>Fixo Tempo Inteiro</v>
          </cell>
          <cell r="DP319">
            <v>9</v>
          </cell>
          <cell r="DQ319">
            <v>100</v>
          </cell>
          <cell r="DR319" t="str">
            <v>CR01</v>
          </cell>
          <cell r="DT319" t="str">
            <v>00350792</v>
          </cell>
          <cell r="DU319" t="str">
            <v>CAIXA GERAL DE DEPOSITOS, SA</v>
          </cell>
        </row>
        <row r="320">
          <cell r="A320" t="str">
            <v>180998</v>
          </cell>
          <cell r="B320" t="str">
            <v>Antonio Andre Gois</v>
          </cell>
          <cell r="C320" t="str">
            <v>1976</v>
          </cell>
          <cell r="D320">
            <v>29</v>
          </cell>
          <cell r="E320">
            <v>29</v>
          </cell>
          <cell r="F320" t="str">
            <v>19581217</v>
          </cell>
          <cell r="G320" t="str">
            <v>46</v>
          </cell>
          <cell r="H320" t="str">
            <v>1</v>
          </cell>
          <cell r="I320" t="str">
            <v>Casado</v>
          </cell>
          <cell r="J320" t="str">
            <v>masculino</v>
          </cell>
          <cell r="K320">
            <v>1</v>
          </cell>
          <cell r="L320" t="str">
            <v>R Martir Nº. 121 - Vila Pouca do Campo</v>
          </cell>
          <cell r="M320" t="str">
            <v>3045-338</v>
          </cell>
          <cell r="N320" t="str">
            <v>AMEAL</v>
          </cell>
          <cell r="O320" t="str">
            <v>00110024</v>
          </cell>
          <cell r="P320" t="str">
            <v>CICLO ELEMENTAR (4.CLASSE)</v>
          </cell>
          <cell r="R320" t="str">
            <v>4451911</v>
          </cell>
          <cell r="S320" t="str">
            <v>19890314</v>
          </cell>
          <cell r="T320" t="str">
            <v>LISBOA</v>
          </cell>
          <cell r="U320" t="str">
            <v>9803</v>
          </cell>
          <cell r="V320" t="str">
            <v>S.NAC IND ENERGIA-SINDEL</v>
          </cell>
          <cell r="W320" t="str">
            <v>103133607</v>
          </cell>
          <cell r="X320" t="str">
            <v>0728</v>
          </cell>
          <cell r="Y320" t="str">
            <v>0.0</v>
          </cell>
          <cell r="Z320">
            <v>1</v>
          </cell>
          <cell r="AA320" t="str">
            <v>00</v>
          </cell>
          <cell r="AC320" t="str">
            <v>X</v>
          </cell>
          <cell r="AD320" t="str">
            <v>100</v>
          </cell>
          <cell r="AE320" t="str">
            <v>11101153274</v>
          </cell>
          <cell r="AF320" t="str">
            <v>02</v>
          </cell>
          <cell r="AG320" t="str">
            <v>19760621</v>
          </cell>
          <cell r="AH320" t="str">
            <v>DT.Adm.Corr.Antiguid</v>
          </cell>
          <cell r="AI320" t="str">
            <v>1</v>
          </cell>
          <cell r="AJ320" t="str">
            <v>ACTIVOS</v>
          </cell>
          <cell r="AK320" t="str">
            <v>AA</v>
          </cell>
          <cell r="AL320" t="str">
            <v>ACTIVO TEMP.INTEIRO</v>
          </cell>
          <cell r="AM320" t="str">
            <v>J200</v>
          </cell>
          <cell r="AN320" t="str">
            <v>EDPOutsourcingComercial-Ce</v>
          </cell>
          <cell r="AO320" t="str">
            <v>J216</v>
          </cell>
          <cell r="AP320" t="str">
            <v>EDPOC-CBR-LjCdd</v>
          </cell>
          <cell r="AQ320" t="str">
            <v>40177190</v>
          </cell>
          <cell r="AR320" t="str">
            <v>70000060</v>
          </cell>
          <cell r="AS320" t="str">
            <v>025.</v>
          </cell>
          <cell r="AT320" t="str">
            <v>ESCRITURARIO COMERCIAL</v>
          </cell>
          <cell r="AU320" t="str">
            <v>1</v>
          </cell>
          <cell r="AV320" t="str">
            <v>00040326</v>
          </cell>
          <cell r="AW320" t="str">
            <v>J20444280420</v>
          </cell>
          <cell r="AX320" t="str">
            <v>AC-LJCBR-CD-LOJA COIMBRA CIDADÃO</v>
          </cell>
          <cell r="AY320" t="str">
            <v>68905409</v>
          </cell>
          <cell r="AZ320" t="str">
            <v>Lj Coimbra - Loja Ci</v>
          </cell>
          <cell r="BA320" t="str">
            <v>6890</v>
          </cell>
          <cell r="BB320" t="str">
            <v>EDP Outsourcing Comercial</v>
          </cell>
          <cell r="BC320" t="str">
            <v>6890</v>
          </cell>
          <cell r="BD320" t="str">
            <v>6890</v>
          </cell>
          <cell r="BE320" t="str">
            <v>2800</v>
          </cell>
          <cell r="BF320" t="str">
            <v>6890</v>
          </cell>
          <cell r="BG320" t="str">
            <v>EDP Outsourcing Comercial,SA</v>
          </cell>
          <cell r="BH320" t="str">
            <v>1010</v>
          </cell>
          <cell r="BI320">
            <v>1160</v>
          </cell>
          <cell r="BJ320" t="str">
            <v>10</v>
          </cell>
          <cell r="BK320">
            <v>29</v>
          </cell>
          <cell r="BL320">
            <v>293.19</v>
          </cell>
          <cell r="BM320" t="str">
            <v>NÍVEL 5</v>
          </cell>
          <cell r="BN320" t="str">
            <v>00</v>
          </cell>
          <cell r="BO320" t="str">
            <v>07</v>
          </cell>
          <cell r="BP320" t="str">
            <v>20050101</v>
          </cell>
          <cell r="BQ320" t="str">
            <v>21</v>
          </cell>
          <cell r="BR320" t="str">
            <v>EVOLUCAO AUTOMATICA</v>
          </cell>
          <cell r="BS320" t="str">
            <v>20050101</v>
          </cell>
          <cell r="BW320">
            <v>0</v>
          </cell>
          <cell r="BX320">
            <v>0</v>
          </cell>
          <cell r="BY320">
            <v>0</v>
          </cell>
          <cell r="BZ320">
            <v>0</v>
          </cell>
          <cell r="CA320">
            <v>0</v>
          </cell>
          <cell r="CC320">
            <v>0</v>
          </cell>
          <cell r="CG320">
            <v>0</v>
          </cell>
          <cell r="CK320">
            <v>0</v>
          </cell>
          <cell r="CO320">
            <v>0</v>
          </cell>
          <cell r="CT320">
            <v>0</v>
          </cell>
          <cell r="CU320">
            <v>0</v>
          </cell>
          <cell r="CV320">
            <v>0</v>
          </cell>
          <cell r="CW320">
            <v>0</v>
          </cell>
          <cell r="CX320">
            <v>1</v>
          </cell>
          <cell r="CY320" t="str">
            <v>6010</v>
          </cell>
          <cell r="CZ320">
            <v>39.54</v>
          </cell>
          <cell r="DC320">
            <v>0</v>
          </cell>
          <cell r="DF320">
            <v>0</v>
          </cell>
          <cell r="DI320">
            <v>0</v>
          </cell>
          <cell r="DK320">
            <v>0</v>
          </cell>
          <cell r="DL320">
            <v>0</v>
          </cell>
          <cell r="DN320" t="str">
            <v>11LJA</v>
          </cell>
          <cell r="DO320" t="str">
            <v>Fixo Tempo Inteiro</v>
          </cell>
          <cell r="DP320">
            <v>9</v>
          </cell>
          <cell r="DQ320">
            <v>100</v>
          </cell>
          <cell r="DR320" t="str">
            <v>CR01</v>
          </cell>
          <cell r="DT320" t="str">
            <v>00180000</v>
          </cell>
          <cell r="DU320" t="str">
            <v>BANCO TOTTA &amp; ACORES, SA</v>
          </cell>
        </row>
        <row r="321">
          <cell r="A321" t="str">
            <v>134120</v>
          </cell>
          <cell r="B321" t="str">
            <v>Ramiro Fernandes Jose</v>
          </cell>
          <cell r="C321" t="str">
            <v>1973</v>
          </cell>
          <cell r="D321">
            <v>32</v>
          </cell>
          <cell r="E321">
            <v>32</v>
          </cell>
          <cell r="F321" t="str">
            <v>19540720</v>
          </cell>
          <cell r="G321" t="str">
            <v>50</v>
          </cell>
          <cell r="H321" t="str">
            <v>1</v>
          </cell>
          <cell r="I321" t="str">
            <v>Casado</v>
          </cell>
          <cell r="J321" t="str">
            <v>masculino</v>
          </cell>
          <cell r="K321">
            <v>2</v>
          </cell>
          <cell r="L321" t="str">
            <v>Rua Principal - Casa Nova</v>
          </cell>
          <cell r="M321" t="str">
            <v>3220-405</v>
          </cell>
          <cell r="N321" t="str">
            <v>SEMIDE</v>
          </cell>
          <cell r="O321" t="str">
            <v>00231023</v>
          </cell>
          <cell r="P321" t="str">
            <v>CURSO GERAL DOS LICEUS</v>
          </cell>
          <cell r="R321" t="str">
            <v>4269731</v>
          </cell>
          <cell r="S321" t="str">
            <v>19960531</v>
          </cell>
          <cell r="T321" t="str">
            <v>COIMBRA</v>
          </cell>
          <cell r="U321" t="str">
            <v>9801</v>
          </cell>
          <cell r="V321" t="str">
            <v>SIND IND ELéCT CENTRO</v>
          </cell>
          <cell r="W321" t="str">
            <v>105883417</v>
          </cell>
          <cell r="X321" t="str">
            <v>0787</v>
          </cell>
          <cell r="Y321" t="str">
            <v>0.0</v>
          </cell>
          <cell r="Z321">
            <v>1</v>
          </cell>
          <cell r="AA321" t="str">
            <v>00</v>
          </cell>
          <cell r="AD321" t="str">
            <v>100</v>
          </cell>
          <cell r="AE321" t="str">
            <v>11100753116</v>
          </cell>
          <cell r="AF321" t="str">
            <v>02</v>
          </cell>
          <cell r="AG321" t="str">
            <v>19730903</v>
          </cell>
          <cell r="AH321" t="str">
            <v>DT.Adm.Corr.Antiguid</v>
          </cell>
          <cell r="AI321" t="str">
            <v>1</v>
          </cell>
          <cell r="AJ321" t="str">
            <v>ACTIVOS</v>
          </cell>
          <cell r="AK321" t="str">
            <v>AA</v>
          </cell>
          <cell r="AL321" t="str">
            <v>ACTIVO TEMP.INTEIRO</v>
          </cell>
          <cell r="AM321" t="str">
            <v>J200</v>
          </cell>
          <cell r="AN321" t="str">
            <v>EDPOutsourcingComercial-Ce</v>
          </cell>
          <cell r="AO321" t="str">
            <v>J216</v>
          </cell>
          <cell r="AP321" t="str">
            <v>EDPOC-CBR-LjCdd</v>
          </cell>
          <cell r="AQ321" t="str">
            <v>40177185</v>
          </cell>
          <cell r="AR321" t="str">
            <v>70000060</v>
          </cell>
          <cell r="AS321" t="str">
            <v>025.</v>
          </cell>
          <cell r="AT321" t="str">
            <v>ESCRITURARIO COMERCIAL</v>
          </cell>
          <cell r="AU321" t="str">
            <v>1</v>
          </cell>
          <cell r="AV321" t="str">
            <v>00040326</v>
          </cell>
          <cell r="AW321" t="str">
            <v>J20444280420</v>
          </cell>
          <cell r="AX321" t="str">
            <v>AC-LJCBR-CD-LOJA COIMBRA CIDADÃO</v>
          </cell>
          <cell r="AY321" t="str">
            <v>68905409</v>
          </cell>
          <cell r="AZ321" t="str">
            <v>Lj Coimbra - Loja Ci</v>
          </cell>
          <cell r="BA321" t="str">
            <v>6890</v>
          </cell>
          <cell r="BB321" t="str">
            <v>EDP Outsourcing Comercial</v>
          </cell>
          <cell r="BC321" t="str">
            <v>6890</v>
          </cell>
          <cell r="BD321" t="str">
            <v>6890</v>
          </cell>
          <cell r="BE321" t="str">
            <v>2800</v>
          </cell>
          <cell r="BF321" t="str">
            <v>6890</v>
          </cell>
          <cell r="BG321" t="str">
            <v>EDP Outsourcing Comercial,SA</v>
          </cell>
          <cell r="BH321" t="str">
            <v>1010</v>
          </cell>
          <cell r="BI321">
            <v>1247</v>
          </cell>
          <cell r="BJ321" t="str">
            <v>11</v>
          </cell>
          <cell r="BK321">
            <v>32</v>
          </cell>
          <cell r="BL321">
            <v>323.52</v>
          </cell>
          <cell r="BM321" t="str">
            <v>NÍVEL 5</v>
          </cell>
          <cell r="BN321" t="str">
            <v>00</v>
          </cell>
          <cell r="BO321" t="str">
            <v>08</v>
          </cell>
          <cell r="BP321" t="str">
            <v>20050101</v>
          </cell>
          <cell r="BQ321" t="str">
            <v>21</v>
          </cell>
          <cell r="BR321" t="str">
            <v>EVOLUCAO AUTOMATICA</v>
          </cell>
          <cell r="BS321" t="str">
            <v>20050101</v>
          </cell>
          <cell r="BW321">
            <v>0</v>
          </cell>
          <cell r="BX321">
            <v>0</v>
          </cell>
          <cell r="BY321">
            <v>0</v>
          </cell>
          <cell r="BZ321">
            <v>0</v>
          </cell>
          <cell r="CA321">
            <v>0</v>
          </cell>
          <cell r="CC321">
            <v>0</v>
          </cell>
          <cell r="CG321">
            <v>0</v>
          </cell>
          <cell r="CK321">
            <v>0</v>
          </cell>
          <cell r="CO321">
            <v>0</v>
          </cell>
          <cell r="CT321">
            <v>0</v>
          </cell>
          <cell r="CU321">
            <v>0</v>
          </cell>
          <cell r="CV321">
            <v>0</v>
          </cell>
          <cell r="CW321">
            <v>0</v>
          </cell>
          <cell r="CX321">
            <v>1</v>
          </cell>
          <cell r="CY321" t="str">
            <v>6010</v>
          </cell>
          <cell r="CZ321">
            <v>39.54</v>
          </cell>
          <cell r="DC321">
            <v>0</v>
          </cell>
          <cell r="DF321">
            <v>0</v>
          </cell>
          <cell r="DI321">
            <v>0</v>
          </cell>
          <cell r="DK321">
            <v>0</v>
          </cell>
          <cell r="DL321">
            <v>0</v>
          </cell>
          <cell r="DN321" t="str">
            <v>11LJA</v>
          </cell>
          <cell r="DO321" t="str">
            <v>Fixo Tempo Inteiro</v>
          </cell>
          <cell r="DP321">
            <v>9</v>
          </cell>
          <cell r="DQ321">
            <v>100</v>
          </cell>
          <cell r="DR321" t="str">
            <v>CR01</v>
          </cell>
          <cell r="DT321" t="str">
            <v>00100000</v>
          </cell>
          <cell r="DU321" t="str">
            <v>BANCO BPI, SA</v>
          </cell>
        </row>
        <row r="322">
          <cell r="A322" t="str">
            <v>158518</v>
          </cell>
          <cell r="B322" t="str">
            <v>Fernando Manuel Taborda Melo</v>
          </cell>
          <cell r="C322" t="str">
            <v>1978</v>
          </cell>
          <cell r="D322">
            <v>27</v>
          </cell>
          <cell r="E322">
            <v>27</v>
          </cell>
          <cell r="F322" t="str">
            <v>19511203</v>
          </cell>
          <cell r="G322" t="str">
            <v>53</v>
          </cell>
          <cell r="H322" t="str">
            <v>1</v>
          </cell>
          <cell r="I322" t="str">
            <v>Casado</v>
          </cell>
          <cell r="J322" t="str">
            <v>masculino</v>
          </cell>
          <cell r="K322">
            <v>2</v>
          </cell>
          <cell r="L322" t="str">
            <v>R do Pedregaco 122</v>
          </cell>
          <cell r="M322" t="str">
            <v>3045-311</v>
          </cell>
          <cell r="N322" t="str">
            <v>AMEAL</v>
          </cell>
          <cell r="O322" t="str">
            <v>00122141</v>
          </cell>
          <cell r="P322" t="str">
            <v>CICLO PREPARATORIO ELEMENTAR</v>
          </cell>
          <cell r="R322" t="str">
            <v>2456902</v>
          </cell>
          <cell r="S322" t="str">
            <v>19851106</v>
          </cell>
          <cell r="T322" t="str">
            <v>LISBOA</v>
          </cell>
          <cell r="U322" t="str">
            <v>9803</v>
          </cell>
          <cell r="V322" t="str">
            <v>S.NAC IND ENERGIA-SINDEL</v>
          </cell>
          <cell r="W322" t="str">
            <v>109212185</v>
          </cell>
          <cell r="X322" t="str">
            <v>0728</v>
          </cell>
          <cell r="Y322" t="str">
            <v>0.0</v>
          </cell>
          <cell r="Z322">
            <v>2</v>
          </cell>
          <cell r="AA322" t="str">
            <v>00</v>
          </cell>
          <cell r="AC322" t="str">
            <v>X</v>
          </cell>
          <cell r="AD322" t="str">
            <v>100</v>
          </cell>
          <cell r="AE322" t="str">
            <v>11100582332</v>
          </cell>
          <cell r="AF322" t="str">
            <v>02</v>
          </cell>
          <cell r="AG322" t="str">
            <v>19780703</v>
          </cell>
          <cell r="AH322" t="str">
            <v>DT.Adm.Corr.Antiguid</v>
          </cell>
          <cell r="AI322" t="str">
            <v>1</v>
          </cell>
          <cell r="AJ322" t="str">
            <v>ACTIVOS</v>
          </cell>
          <cell r="AK322" t="str">
            <v>AA</v>
          </cell>
          <cell r="AL322" t="str">
            <v>ACTIVO TEMP.INTEIRO</v>
          </cell>
          <cell r="AM322" t="str">
            <v>J200</v>
          </cell>
          <cell r="AN322" t="str">
            <v>EDPOutsourcingComercial-Ce</v>
          </cell>
          <cell r="AO322" t="str">
            <v>J216</v>
          </cell>
          <cell r="AP322" t="str">
            <v>EDPOC-CBR-LjCdd</v>
          </cell>
          <cell r="AQ322" t="str">
            <v>40177183</v>
          </cell>
          <cell r="AR322" t="str">
            <v>70000022</v>
          </cell>
          <cell r="AS322" t="str">
            <v>014.</v>
          </cell>
          <cell r="AT322" t="str">
            <v>TECNICO COMERCIAL</v>
          </cell>
          <cell r="AU322" t="str">
            <v>0</v>
          </cell>
          <cell r="AV322" t="str">
            <v>00040326</v>
          </cell>
          <cell r="AW322" t="str">
            <v>J20444280420</v>
          </cell>
          <cell r="AX322" t="str">
            <v>AC-LJCBR-CD-LOJA COIMBRA CIDADÃO</v>
          </cell>
          <cell r="AY322" t="str">
            <v>68905409</v>
          </cell>
          <cell r="AZ322" t="str">
            <v>Lj Coimbra - Loja Ci</v>
          </cell>
          <cell r="BA322" t="str">
            <v>6890</v>
          </cell>
          <cell r="BB322" t="str">
            <v>EDP Outsourcing Comercial</v>
          </cell>
          <cell r="BC322" t="str">
            <v>6890</v>
          </cell>
          <cell r="BD322" t="str">
            <v>6890</v>
          </cell>
          <cell r="BE322" t="str">
            <v>2800</v>
          </cell>
          <cell r="BF322" t="str">
            <v>6890</v>
          </cell>
          <cell r="BG322" t="str">
            <v>EDP Outsourcing Comercial,SA</v>
          </cell>
          <cell r="BH322" t="str">
            <v>1010</v>
          </cell>
          <cell r="BI322">
            <v>1247</v>
          </cell>
          <cell r="BJ322" t="str">
            <v>11</v>
          </cell>
          <cell r="BK322">
            <v>27</v>
          </cell>
          <cell r="BL322">
            <v>272.97000000000003</v>
          </cell>
          <cell r="BM322" t="str">
            <v>NÍVEL 4</v>
          </cell>
          <cell r="BN322" t="str">
            <v>01</v>
          </cell>
          <cell r="BO322" t="str">
            <v>05</v>
          </cell>
          <cell r="BP322" t="str">
            <v>20030110</v>
          </cell>
          <cell r="BQ322" t="str">
            <v>33</v>
          </cell>
          <cell r="BR322" t="str">
            <v>NOMEACAO</v>
          </cell>
          <cell r="BS322" t="str">
            <v>20050101</v>
          </cell>
          <cell r="BW322">
            <v>0</v>
          </cell>
          <cell r="BX322">
            <v>0</v>
          </cell>
          <cell r="BY322">
            <v>0</v>
          </cell>
          <cell r="BZ322">
            <v>0</v>
          </cell>
          <cell r="CA322">
            <v>0</v>
          </cell>
          <cell r="CC322">
            <v>0</v>
          </cell>
          <cell r="CG322">
            <v>0</v>
          </cell>
          <cell r="CK322">
            <v>0</v>
          </cell>
          <cell r="CO322">
            <v>0</v>
          </cell>
          <cell r="CT322">
            <v>0</v>
          </cell>
          <cell r="CU322">
            <v>0</v>
          </cell>
          <cell r="CV322">
            <v>0</v>
          </cell>
          <cell r="CW322">
            <v>0</v>
          </cell>
          <cell r="CX322">
            <v>1</v>
          </cell>
          <cell r="CY322" t="str">
            <v>6010</v>
          </cell>
          <cell r="CZ322">
            <v>39.54</v>
          </cell>
          <cell r="DC322">
            <v>0</v>
          </cell>
          <cell r="DF322">
            <v>0</v>
          </cell>
          <cell r="DI322">
            <v>0</v>
          </cell>
          <cell r="DK322">
            <v>0</v>
          </cell>
          <cell r="DL322">
            <v>0</v>
          </cell>
          <cell r="DN322" t="str">
            <v>11LJB</v>
          </cell>
          <cell r="DO322" t="str">
            <v>Fixo Tempo Inteiro</v>
          </cell>
          <cell r="DP322">
            <v>9</v>
          </cell>
          <cell r="DQ322">
            <v>100</v>
          </cell>
          <cell r="DR322" t="str">
            <v>CR01</v>
          </cell>
          <cell r="DT322" t="str">
            <v>00070202</v>
          </cell>
          <cell r="DU322" t="str">
            <v>BANCO ESPIRITO SANTO, SA</v>
          </cell>
        </row>
        <row r="323">
          <cell r="A323" t="str">
            <v>166154</v>
          </cell>
          <cell r="B323" t="str">
            <v>Arlindo Manuel Henriques Tomas Mendes</v>
          </cell>
          <cell r="C323" t="str">
            <v>1972</v>
          </cell>
          <cell r="D323">
            <v>33</v>
          </cell>
          <cell r="E323">
            <v>33</v>
          </cell>
          <cell r="F323" t="str">
            <v>19560404</v>
          </cell>
          <cell r="G323" t="str">
            <v>49</v>
          </cell>
          <cell r="H323" t="str">
            <v>1</v>
          </cell>
          <cell r="I323" t="str">
            <v>Casado</v>
          </cell>
          <cell r="J323" t="str">
            <v>masculino</v>
          </cell>
          <cell r="K323">
            <v>2</v>
          </cell>
          <cell r="L323" t="str">
            <v>Av Dr. Francisco Sa Carneiro</v>
          </cell>
          <cell r="M323" t="str">
            <v>3270-092</v>
          </cell>
          <cell r="N323" t="str">
            <v>PEDRÓGÃO GRANDE</v>
          </cell>
          <cell r="O323" t="str">
            <v>00123032</v>
          </cell>
          <cell r="P323" t="str">
            <v>CICLO PREP. ENSINO SECUNDARIO</v>
          </cell>
          <cell r="R323" t="str">
            <v>4412197</v>
          </cell>
          <cell r="S323" t="str">
            <v>19991020</v>
          </cell>
          <cell r="T323" t="str">
            <v>LEIRIA</v>
          </cell>
          <cell r="U323" t="str">
            <v>9803</v>
          </cell>
          <cell r="V323" t="str">
            <v>S.NAC IND ENERGIA-SINDEL</v>
          </cell>
          <cell r="W323" t="str">
            <v>110642678</v>
          </cell>
          <cell r="X323" t="str">
            <v>1422</v>
          </cell>
          <cell r="Y323" t="str">
            <v>0.0</v>
          </cell>
          <cell r="Z323">
            <v>2</v>
          </cell>
          <cell r="AA323" t="str">
            <v>00</v>
          </cell>
          <cell r="AC323" t="str">
            <v>X</v>
          </cell>
          <cell r="AD323" t="str">
            <v>100</v>
          </cell>
          <cell r="AE323" t="str">
            <v>10185703765</v>
          </cell>
          <cell r="AF323" t="str">
            <v>02</v>
          </cell>
          <cell r="AG323" t="str">
            <v>19720501</v>
          </cell>
          <cell r="AH323" t="str">
            <v>DT.Adm.Corr.Antiguid</v>
          </cell>
          <cell r="AI323" t="str">
            <v>1</v>
          </cell>
          <cell r="AJ323" t="str">
            <v>ACTIVOS</v>
          </cell>
          <cell r="AK323" t="str">
            <v>AA</v>
          </cell>
          <cell r="AL323" t="str">
            <v>ACTIVO TEMP.INTEIRO</v>
          </cell>
          <cell r="AM323" t="str">
            <v>J200</v>
          </cell>
          <cell r="AN323" t="str">
            <v>EDPOutsourcingComercial-Ce</v>
          </cell>
          <cell r="AO323" t="str">
            <v>J216</v>
          </cell>
          <cell r="AP323" t="str">
            <v>EDPOC-CBR-LjCdd</v>
          </cell>
          <cell r="AQ323" t="str">
            <v>40177187</v>
          </cell>
          <cell r="AR323" t="str">
            <v>70000060</v>
          </cell>
          <cell r="AS323" t="str">
            <v>025.</v>
          </cell>
          <cell r="AT323" t="str">
            <v>ESCRITURARIO COMERCIAL</v>
          </cell>
          <cell r="AU323" t="str">
            <v>1</v>
          </cell>
          <cell r="AV323" t="str">
            <v>00040326</v>
          </cell>
          <cell r="AW323" t="str">
            <v>J20444280420</v>
          </cell>
          <cell r="AX323" t="str">
            <v>AC-LJCBR-CD-LOJA COIMBRA CIDADÃO</v>
          </cell>
          <cell r="AY323" t="str">
            <v>68905409</v>
          </cell>
          <cell r="AZ323" t="str">
            <v>Lj Coimbra - Loja Ci</v>
          </cell>
          <cell r="BA323" t="str">
            <v>6890</v>
          </cell>
          <cell r="BB323" t="str">
            <v>EDP Outsourcing Comercial</v>
          </cell>
          <cell r="BC323" t="str">
            <v>6890</v>
          </cell>
          <cell r="BD323" t="str">
            <v>6890</v>
          </cell>
          <cell r="BE323" t="str">
            <v>2800</v>
          </cell>
          <cell r="BF323" t="str">
            <v>6890</v>
          </cell>
          <cell r="BG323" t="str">
            <v>EDP Outsourcing Comercial,SA</v>
          </cell>
          <cell r="BH323" t="str">
            <v>1010</v>
          </cell>
          <cell r="BI323">
            <v>1339</v>
          </cell>
          <cell r="BJ323" t="str">
            <v>12</v>
          </cell>
          <cell r="BK323">
            <v>33</v>
          </cell>
          <cell r="BL323">
            <v>333.63</v>
          </cell>
          <cell r="BM323" t="str">
            <v>NÍVEL 5</v>
          </cell>
          <cell r="BN323" t="str">
            <v>00</v>
          </cell>
          <cell r="BO323" t="str">
            <v>09</v>
          </cell>
          <cell r="BP323" t="str">
            <v>20050101</v>
          </cell>
          <cell r="BQ323" t="str">
            <v>21</v>
          </cell>
          <cell r="BR323" t="str">
            <v>EVOLUCAO AUTOMATICA</v>
          </cell>
          <cell r="BS323" t="str">
            <v>20050101</v>
          </cell>
          <cell r="BW323">
            <v>0</v>
          </cell>
          <cell r="BX323">
            <v>0</v>
          </cell>
          <cell r="BY323">
            <v>0</v>
          </cell>
          <cell r="BZ323">
            <v>0</v>
          </cell>
          <cell r="CA323">
            <v>0</v>
          </cell>
          <cell r="CC323">
            <v>0</v>
          </cell>
          <cell r="CG323">
            <v>0</v>
          </cell>
          <cell r="CK323">
            <v>0</v>
          </cell>
          <cell r="CO323">
            <v>0</v>
          </cell>
          <cell r="CT323">
            <v>0</v>
          </cell>
          <cell r="CU323">
            <v>0</v>
          </cell>
          <cell r="CV323">
            <v>0</v>
          </cell>
          <cell r="CW323">
            <v>0</v>
          </cell>
          <cell r="CX323">
            <v>1</v>
          </cell>
          <cell r="CY323" t="str">
            <v>6010</v>
          </cell>
          <cell r="CZ323">
            <v>39.54</v>
          </cell>
          <cell r="DC323">
            <v>0</v>
          </cell>
          <cell r="DF323">
            <v>0</v>
          </cell>
          <cell r="DI323">
            <v>0</v>
          </cell>
          <cell r="DK323">
            <v>0</v>
          </cell>
          <cell r="DL323">
            <v>0</v>
          </cell>
          <cell r="DN323" t="str">
            <v>11LJA</v>
          </cell>
          <cell r="DO323" t="str">
            <v>Fixo Tempo Inteiro</v>
          </cell>
          <cell r="DP323">
            <v>9</v>
          </cell>
          <cell r="DQ323">
            <v>100</v>
          </cell>
          <cell r="DR323" t="str">
            <v>CR01</v>
          </cell>
          <cell r="DT323" t="str">
            <v>00350591</v>
          </cell>
          <cell r="DU323" t="str">
            <v>CAIXA GERAL DE DEPOSITOS, SA</v>
          </cell>
        </row>
        <row r="324">
          <cell r="A324" t="str">
            <v>236411</v>
          </cell>
          <cell r="B324" t="str">
            <v>Vitalino Jose Ferreira Pereira</v>
          </cell>
          <cell r="C324" t="str">
            <v>1979</v>
          </cell>
          <cell r="D324">
            <v>26</v>
          </cell>
          <cell r="E324">
            <v>26</v>
          </cell>
          <cell r="F324" t="str">
            <v>19510123</v>
          </cell>
          <cell r="G324" t="str">
            <v>54</v>
          </cell>
          <cell r="H324" t="str">
            <v>1</v>
          </cell>
          <cell r="I324" t="str">
            <v>Casado</v>
          </cell>
          <cell r="J324" t="str">
            <v>masculino</v>
          </cell>
          <cell r="K324">
            <v>2</v>
          </cell>
          <cell r="L324" t="str">
            <v>R Dr Simão da Cunha</v>
          </cell>
          <cell r="M324" t="str">
            <v>3150-140</v>
          </cell>
          <cell r="N324" t="str">
            <v>CONDEIXA-A-NOVA</v>
          </cell>
          <cell r="O324" t="str">
            <v>00232253</v>
          </cell>
          <cell r="P324" t="str">
            <v>CURSO GERAL DE ELECTRICIDADE</v>
          </cell>
          <cell r="R324" t="str">
            <v>2449918</v>
          </cell>
          <cell r="S324" t="str">
            <v>19920406</v>
          </cell>
          <cell r="T324" t="str">
            <v>LISBOA</v>
          </cell>
          <cell r="U324" t="str">
            <v>9801</v>
          </cell>
          <cell r="V324" t="str">
            <v>SIND IND ELéCT CENTRO</v>
          </cell>
          <cell r="W324" t="str">
            <v>138378398</v>
          </cell>
          <cell r="X324" t="str">
            <v>0736</v>
          </cell>
          <cell r="Y324" t="str">
            <v>0.0</v>
          </cell>
          <cell r="Z324">
            <v>2</v>
          </cell>
          <cell r="AA324" t="str">
            <v>00</v>
          </cell>
          <cell r="AD324" t="str">
            <v>100</v>
          </cell>
          <cell r="AE324" t="str">
            <v>11266339181</v>
          </cell>
          <cell r="AF324" t="str">
            <v>02</v>
          </cell>
          <cell r="AG324" t="str">
            <v>19790102</v>
          </cell>
          <cell r="AH324" t="str">
            <v>DT.Adm.Corr.Antiguid</v>
          </cell>
          <cell r="AI324" t="str">
            <v>1</v>
          </cell>
          <cell r="AJ324" t="str">
            <v>ACTIVOS</v>
          </cell>
          <cell r="AK324" t="str">
            <v>AA</v>
          </cell>
          <cell r="AL324" t="str">
            <v>ACTIVO TEMP.INTEIRO</v>
          </cell>
          <cell r="AM324" t="str">
            <v>J200</v>
          </cell>
          <cell r="AN324" t="str">
            <v>EDPOutsourcingComercial-Ce</v>
          </cell>
          <cell r="AO324" t="str">
            <v>J216</v>
          </cell>
          <cell r="AP324" t="str">
            <v>EDPOC-CBR-LjCdd</v>
          </cell>
          <cell r="AQ324" t="str">
            <v>40177191</v>
          </cell>
          <cell r="AR324" t="str">
            <v>70000060</v>
          </cell>
          <cell r="AS324" t="str">
            <v>025.</v>
          </cell>
          <cell r="AT324" t="str">
            <v>ESCRITURARIO COMERCIAL</v>
          </cell>
          <cell r="AU324" t="str">
            <v>1</v>
          </cell>
          <cell r="AV324" t="str">
            <v>00040326</v>
          </cell>
          <cell r="AW324" t="str">
            <v>J20444280420</v>
          </cell>
          <cell r="AX324" t="str">
            <v>AC-LJCBR-CD-LOJA COIMBRA CIDADÃO</v>
          </cell>
          <cell r="AY324" t="str">
            <v>68905409</v>
          </cell>
          <cell r="AZ324" t="str">
            <v>Lj Coimbra - Loja Ci</v>
          </cell>
          <cell r="BA324" t="str">
            <v>6890</v>
          </cell>
          <cell r="BB324" t="str">
            <v>EDP Outsourcing Comercial</v>
          </cell>
          <cell r="BC324" t="str">
            <v>6890</v>
          </cell>
          <cell r="BD324" t="str">
            <v>6890</v>
          </cell>
          <cell r="BE324" t="str">
            <v>2800</v>
          </cell>
          <cell r="BF324" t="str">
            <v>6890</v>
          </cell>
          <cell r="BG324" t="str">
            <v>EDP Outsourcing Comercial,SA</v>
          </cell>
          <cell r="BH324" t="str">
            <v>1010</v>
          </cell>
          <cell r="BI324">
            <v>1247</v>
          </cell>
          <cell r="BJ324" t="str">
            <v>11</v>
          </cell>
          <cell r="BK324">
            <v>26</v>
          </cell>
          <cell r="BL324">
            <v>262.86</v>
          </cell>
          <cell r="BM324" t="str">
            <v>NÍVEL 5</v>
          </cell>
          <cell r="BN324" t="str">
            <v>00</v>
          </cell>
          <cell r="BO324" t="str">
            <v>08</v>
          </cell>
          <cell r="BP324" t="str">
            <v>20050101</v>
          </cell>
          <cell r="BQ324" t="str">
            <v>21</v>
          </cell>
          <cell r="BR324" t="str">
            <v>EVOLUCAO AUTOMATICA</v>
          </cell>
          <cell r="BS324" t="str">
            <v>20050101</v>
          </cell>
          <cell r="BW324">
            <v>0</v>
          </cell>
          <cell r="BX324">
            <v>0</v>
          </cell>
          <cell r="BY324">
            <v>0</v>
          </cell>
          <cell r="BZ324">
            <v>0</v>
          </cell>
          <cell r="CA324">
            <v>0</v>
          </cell>
          <cell r="CC324">
            <v>0</v>
          </cell>
          <cell r="CG324">
            <v>0</v>
          </cell>
          <cell r="CK324">
            <v>0</v>
          </cell>
          <cell r="CO324">
            <v>0</v>
          </cell>
          <cell r="CT324">
            <v>0</v>
          </cell>
          <cell r="CU324">
            <v>0</v>
          </cell>
          <cell r="CV324">
            <v>0</v>
          </cell>
          <cell r="CW324">
            <v>0</v>
          </cell>
          <cell r="CX324">
            <v>1</v>
          </cell>
          <cell r="CY324" t="str">
            <v>6010</v>
          </cell>
          <cell r="CZ324">
            <v>39.54</v>
          </cell>
          <cell r="DC324">
            <v>0</v>
          </cell>
          <cell r="DF324">
            <v>0</v>
          </cell>
          <cell r="DI324">
            <v>0</v>
          </cell>
          <cell r="DK324">
            <v>0</v>
          </cell>
          <cell r="DL324">
            <v>0</v>
          </cell>
          <cell r="DN324" t="str">
            <v>11LJB</v>
          </cell>
          <cell r="DO324" t="str">
            <v>Fixo Tempo Inteiro</v>
          </cell>
          <cell r="DP324">
            <v>9</v>
          </cell>
          <cell r="DQ324">
            <v>100</v>
          </cell>
          <cell r="DR324" t="str">
            <v>CR01</v>
          </cell>
          <cell r="DT324" t="str">
            <v>00350258</v>
          </cell>
          <cell r="DU324" t="str">
            <v>CAIXA GERAL DE DEPOSITOS, SA</v>
          </cell>
        </row>
        <row r="325">
          <cell r="A325" t="str">
            <v>180297</v>
          </cell>
          <cell r="B325" t="str">
            <v>Jose Herminio Ferreira Serrador</v>
          </cell>
          <cell r="C325" t="str">
            <v>1971</v>
          </cell>
          <cell r="D325">
            <v>34</v>
          </cell>
          <cell r="E325">
            <v>34</v>
          </cell>
          <cell r="F325" t="str">
            <v>19560402</v>
          </cell>
          <cell r="G325" t="str">
            <v>49</v>
          </cell>
          <cell r="H325" t="str">
            <v>1</v>
          </cell>
          <cell r="I325" t="str">
            <v>Casado</v>
          </cell>
          <cell r="J325" t="str">
            <v>masculino</v>
          </cell>
          <cell r="K325">
            <v>2</v>
          </cell>
          <cell r="L325" t="str">
            <v>R 1 de Maio, 10</v>
          </cell>
          <cell r="M325" t="str">
            <v>3020-000</v>
          </cell>
          <cell r="N325" t="str">
            <v>COIMBRA</v>
          </cell>
          <cell r="O325" t="str">
            <v>00110024</v>
          </cell>
          <cell r="P325" t="str">
            <v>CICLO ELEMENTAR (4.CLASSE)</v>
          </cell>
          <cell r="R325" t="str">
            <v>4375265</v>
          </cell>
          <cell r="S325" t="str">
            <v>19980626</v>
          </cell>
          <cell r="T325" t="str">
            <v>COIMBRA</v>
          </cell>
          <cell r="U325" t="str">
            <v>9801</v>
          </cell>
          <cell r="V325" t="str">
            <v>SIND IND ELéCT CENTRO</v>
          </cell>
          <cell r="W325" t="str">
            <v>105657573</v>
          </cell>
          <cell r="X325" t="str">
            <v>3050</v>
          </cell>
          <cell r="Y325" t="str">
            <v>0.0</v>
          </cell>
          <cell r="Z325">
            <v>2</v>
          </cell>
          <cell r="AA325" t="str">
            <v>00</v>
          </cell>
          <cell r="AD325" t="str">
            <v>100</v>
          </cell>
          <cell r="AE325" t="str">
            <v>11102600747</v>
          </cell>
          <cell r="AF325" t="str">
            <v>02</v>
          </cell>
          <cell r="AG325" t="str">
            <v>19710406</v>
          </cell>
          <cell r="AH325" t="str">
            <v>DT.Adm.Corr.Antiguid</v>
          </cell>
          <cell r="AI325" t="str">
            <v>1</v>
          </cell>
          <cell r="AJ325" t="str">
            <v>ACTIVOS</v>
          </cell>
          <cell r="AK325" t="str">
            <v>AA</v>
          </cell>
          <cell r="AL325" t="str">
            <v>ACTIVO TEMP.INTEIRO</v>
          </cell>
          <cell r="AM325" t="str">
            <v>J200</v>
          </cell>
          <cell r="AN325" t="str">
            <v>EDPOutsourcingComercial-Ce</v>
          </cell>
          <cell r="AO325" t="str">
            <v>J216</v>
          </cell>
          <cell r="AP325" t="str">
            <v>EDPOC-CBR-LjCdd</v>
          </cell>
          <cell r="AQ325" t="str">
            <v>40177189</v>
          </cell>
          <cell r="AR325" t="str">
            <v>70000060</v>
          </cell>
          <cell r="AS325" t="str">
            <v>025.</v>
          </cell>
          <cell r="AT325" t="str">
            <v>ESCRITURARIO COMERCIAL</v>
          </cell>
          <cell r="AU325" t="str">
            <v>1</v>
          </cell>
          <cell r="AV325" t="str">
            <v>00040326</v>
          </cell>
          <cell r="AW325" t="str">
            <v>J20444280420</v>
          </cell>
          <cell r="AX325" t="str">
            <v>AC-LJCBR-CD-LOJA COIMBRA CIDADÃO</v>
          </cell>
          <cell r="AY325" t="str">
            <v>68905409</v>
          </cell>
          <cell r="AZ325" t="str">
            <v>Lj Coimbra - Loja Ci</v>
          </cell>
          <cell r="BA325" t="str">
            <v>6890</v>
          </cell>
          <cell r="BB325" t="str">
            <v>EDP Outsourcing Comercial</v>
          </cell>
          <cell r="BC325" t="str">
            <v>6890</v>
          </cell>
          <cell r="BD325" t="str">
            <v>6890</v>
          </cell>
          <cell r="BE325" t="str">
            <v>2800</v>
          </cell>
          <cell r="BF325" t="str">
            <v>6890</v>
          </cell>
          <cell r="BG325" t="str">
            <v>EDP Outsourcing Comercial,SA</v>
          </cell>
          <cell r="BH325" t="str">
            <v>1010</v>
          </cell>
          <cell r="BI325">
            <v>1339</v>
          </cell>
          <cell r="BJ325" t="str">
            <v>12</v>
          </cell>
          <cell r="BK325">
            <v>34</v>
          </cell>
          <cell r="BL325">
            <v>343.74</v>
          </cell>
          <cell r="BM325" t="str">
            <v>NÍVEL 5</v>
          </cell>
          <cell r="BN325" t="str">
            <v>00</v>
          </cell>
          <cell r="BO325" t="str">
            <v>09</v>
          </cell>
          <cell r="BP325" t="str">
            <v>20050101</v>
          </cell>
          <cell r="BQ325" t="str">
            <v>21</v>
          </cell>
          <cell r="BR325" t="str">
            <v>EVOLUCAO AUTOMATICA</v>
          </cell>
          <cell r="BS325" t="str">
            <v>20050101</v>
          </cell>
          <cell r="BW325">
            <v>0</v>
          </cell>
          <cell r="BX325">
            <v>0</v>
          </cell>
          <cell r="BY325">
            <v>0</v>
          </cell>
          <cell r="BZ325">
            <v>0</v>
          </cell>
          <cell r="CA325">
            <v>0</v>
          </cell>
          <cell r="CC325">
            <v>0</v>
          </cell>
          <cell r="CG325">
            <v>0</v>
          </cell>
          <cell r="CK325">
            <v>0</v>
          </cell>
          <cell r="CO325">
            <v>0</v>
          </cell>
          <cell r="CT325">
            <v>0</v>
          </cell>
          <cell r="CU325">
            <v>0</v>
          </cell>
          <cell r="CV325">
            <v>0</v>
          </cell>
          <cell r="CW325">
            <v>0</v>
          </cell>
          <cell r="CX325">
            <v>1</v>
          </cell>
          <cell r="CY325" t="str">
            <v>6010</v>
          </cell>
          <cell r="CZ325">
            <v>39.54</v>
          </cell>
          <cell r="DC325">
            <v>0</v>
          </cell>
          <cell r="DF325">
            <v>0</v>
          </cell>
          <cell r="DI325">
            <v>0</v>
          </cell>
          <cell r="DK325">
            <v>0</v>
          </cell>
          <cell r="DL325">
            <v>0</v>
          </cell>
          <cell r="DN325" t="str">
            <v>11LJB</v>
          </cell>
          <cell r="DO325" t="str">
            <v>Fixo Tempo Inteiro</v>
          </cell>
          <cell r="DP325">
            <v>9</v>
          </cell>
          <cell r="DQ325">
            <v>100</v>
          </cell>
          <cell r="DR325" t="str">
            <v>CR01</v>
          </cell>
          <cell r="DT325" t="str">
            <v>00352021</v>
          </cell>
          <cell r="DU325" t="str">
            <v>CAIXA GERAL DE DEPOSITOS, SA</v>
          </cell>
        </row>
        <row r="326">
          <cell r="A326" t="str">
            <v>297488</v>
          </cell>
          <cell r="B326" t="str">
            <v>Maria Rosario Silva Santos Pires Teixeira</v>
          </cell>
          <cell r="C326" t="str">
            <v>1984</v>
          </cell>
          <cell r="D326">
            <v>21</v>
          </cell>
          <cell r="E326">
            <v>21</v>
          </cell>
          <cell r="F326" t="str">
            <v>19611128</v>
          </cell>
          <cell r="G326" t="str">
            <v>43</v>
          </cell>
          <cell r="H326" t="str">
            <v>1</v>
          </cell>
          <cell r="I326" t="str">
            <v>Casado</v>
          </cell>
          <cell r="J326" t="str">
            <v>feminino</v>
          </cell>
          <cell r="K326">
            <v>1</v>
          </cell>
          <cell r="L326" t="str">
            <v>R. Com. Joaquim A. Lacerda Edif. Pedreira, r/c Eq.</v>
          </cell>
          <cell r="M326" t="str">
            <v>3260-412</v>
          </cell>
          <cell r="N326" t="str">
            <v>FIGUEIRÓ DOS VINHOS</v>
          </cell>
          <cell r="O326" t="str">
            <v>00243383</v>
          </cell>
          <cell r="P326" t="str">
            <v>12.ANO - 1. CURSO</v>
          </cell>
          <cell r="R326" t="str">
            <v>4451840</v>
          </cell>
          <cell r="S326" t="str">
            <v>20000111</v>
          </cell>
          <cell r="T326" t="str">
            <v>LEIRIA</v>
          </cell>
          <cell r="U326" t="str">
            <v>9803</v>
          </cell>
          <cell r="V326" t="str">
            <v>S.NAC IND ENERGIA-SINDEL</v>
          </cell>
          <cell r="W326" t="str">
            <v>182642615</v>
          </cell>
          <cell r="X326" t="str">
            <v>1376</v>
          </cell>
          <cell r="Y326" t="str">
            <v>0.0</v>
          </cell>
          <cell r="Z326">
            <v>1</v>
          </cell>
          <cell r="AA326" t="str">
            <v>00</v>
          </cell>
          <cell r="AD326" t="str">
            <v>100</v>
          </cell>
          <cell r="AE326" t="str">
            <v>11113155051</v>
          </cell>
          <cell r="AF326" t="str">
            <v>02</v>
          </cell>
          <cell r="AG326" t="str">
            <v>19841103</v>
          </cell>
          <cell r="AH326" t="str">
            <v>DT.Adm.Corr.Antiguid</v>
          </cell>
          <cell r="AI326" t="str">
            <v>1</v>
          </cell>
          <cell r="AJ326" t="str">
            <v>ACTIVOS</v>
          </cell>
          <cell r="AK326" t="str">
            <v>AA</v>
          </cell>
          <cell r="AL326" t="str">
            <v>ACTIVO TEMP.INTEIRO</v>
          </cell>
          <cell r="AM326" t="str">
            <v>J200</v>
          </cell>
          <cell r="AN326" t="str">
            <v>EDPOutsourcingComercial-Ce</v>
          </cell>
          <cell r="AO326" t="str">
            <v>J216</v>
          </cell>
          <cell r="AP326" t="str">
            <v>EDPOC-CBR-LjCdd</v>
          </cell>
          <cell r="AQ326" t="str">
            <v>40177194</v>
          </cell>
          <cell r="AR326" t="str">
            <v>70000060</v>
          </cell>
          <cell r="AS326" t="str">
            <v>025.</v>
          </cell>
          <cell r="AT326" t="str">
            <v>ESCRITURARIO COMERCIAL</v>
          </cell>
          <cell r="AU326" t="str">
            <v>1</v>
          </cell>
          <cell r="AV326" t="str">
            <v>00040326</v>
          </cell>
          <cell r="AW326" t="str">
            <v>J20444280420</v>
          </cell>
          <cell r="AX326" t="str">
            <v>AC-LJCBR-CD-LOJA COIMBRA CIDADÃO</v>
          </cell>
          <cell r="AY326" t="str">
            <v>68905409</v>
          </cell>
          <cell r="AZ326" t="str">
            <v>Lj Coimbra - Loja Ci</v>
          </cell>
          <cell r="BA326" t="str">
            <v>6890</v>
          </cell>
          <cell r="BB326" t="str">
            <v>EDP Outsourcing Comercial</v>
          </cell>
          <cell r="BC326" t="str">
            <v>6890</v>
          </cell>
          <cell r="BD326" t="str">
            <v>6890</v>
          </cell>
          <cell r="BE326" t="str">
            <v>2800</v>
          </cell>
          <cell r="BF326" t="str">
            <v>6890</v>
          </cell>
          <cell r="BG326" t="str">
            <v>EDP Outsourcing Comercial,SA</v>
          </cell>
          <cell r="BH326" t="str">
            <v>1010</v>
          </cell>
          <cell r="BI326">
            <v>1160</v>
          </cell>
          <cell r="BJ326" t="str">
            <v>10</v>
          </cell>
          <cell r="BK326">
            <v>21</v>
          </cell>
          <cell r="BL326">
            <v>212.31</v>
          </cell>
          <cell r="BM326" t="str">
            <v>NÍVEL 5</v>
          </cell>
          <cell r="BN326" t="str">
            <v>01</v>
          </cell>
          <cell r="BO326" t="str">
            <v>07</v>
          </cell>
          <cell r="BP326" t="str">
            <v>20040101</v>
          </cell>
          <cell r="BQ326" t="str">
            <v>21</v>
          </cell>
          <cell r="BR326" t="str">
            <v>EVOLUCAO AUTOMATICA</v>
          </cell>
          <cell r="BS326" t="str">
            <v>20050101</v>
          </cell>
          <cell r="BW326">
            <v>0</v>
          </cell>
          <cell r="BX326">
            <v>0</v>
          </cell>
          <cell r="BY326">
            <v>0</v>
          </cell>
          <cell r="BZ326">
            <v>0</v>
          </cell>
          <cell r="CA326">
            <v>0</v>
          </cell>
          <cell r="CC326">
            <v>0</v>
          </cell>
          <cell r="CG326">
            <v>0</v>
          </cell>
          <cell r="CK326">
            <v>0</v>
          </cell>
          <cell r="CO326">
            <v>0</v>
          </cell>
          <cell r="CT326">
            <v>0</v>
          </cell>
          <cell r="CU326">
            <v>0</v>
          </cell>
          <cell r="CV326">
            <v>0</v>
          </cell>
          <cell r="CW326">
            <v>0</v>
          </cell>
          <cell r="CX326">
            <v>1</v>
          </cell>
          <cell r="CY326" t="str">
            <v>6010</v>
          </cell>
          <cell r="CZ326">
            <v>39.54</v>
          </cell>
          <cell r="DC326">
            <v>0</v>
          </cell>
          <cell r="DF326">
            <v>0</v>
          </cell>
          <cell r="DI326">
            <v>0</v>
          </cell>
          <cell r="DK326">
            <v>0</v>
          </cell>
          <cell r="DL326">
            <v>0</v>
          </cell>
          <cell r="DN326" t="str">
            <v>11LJA</v>
          </cell>
          <cell r="DO326" t="str">
            <v>Fixo Tempo Inteiro</v>
          </cell>
          <cell r="DP326">
            <v>9</v>
          </cell>
          <cell r="DQ326">
            <v>100</v>
          </cell>
          <cell r="DR326" t="str">
            <v>CR01</v>
          </cell>
          <cell r="DT326" t="str">
            <v>00350324</v>
          </cell>
          <cell r="DU326" t="str">
            <v>CAIXA GERAL DE DEPOSITOS, SA</v>
          </cell>
        </row>
        <row r="327">
          <cell r="A327" t="str">
            <v>266892</v>
          </cell>
          <cell r="B327" t="str">
            <v>Manuel Cabete Rodrigues</v>
          </cell>
          <cell r="C327" t="str">
            <v>1974</v>
          </cell>
          <cell r="D327">
            <v>31</v>
          </cell>
          <cell r="E327">
            <v>31</v>
          </cell>
          <cell r="F327" t="str">
            <v>19570206</v>
          </cell>
          <cell r="G327" t="str">
            <v>48</v>
          </cell>
          <cell r="H327" t="str">
            <v>1</v>
          </cell>
          <cell r="I327" t="str">
            <v>Casado</v>
          </cell>
          <cell r="J327" t="str">
            <v>masculino</v>
          </cell>
          <cell r="K327">
            <v>2</v>
          </cell>
          <cell r="L327" t="str">
            <v>R Conselheiros de Carvalho, 5 A-1 Dto</v>
          </cell>
          <cell r="M327" t="str">
            <v>3060-000</v>
          </cell>
          <cell r="N327" t="str">
            <v>CANTANHEDE</v>
          </cell>
          <cell r="O327" t="str">
            <v>00123022</v>
          </cell>
          <cell r="P327" t="str">
            <v>CICLO COMPL. ENSINO PRIMARIO</v>
          </cell>
          <cell r="R327" t="str">
            <v>7822552</v>
          </cell>
          <cell r="S327" t="str">
            <v>19960409</v>
          </cell>
          <cell r="T327" t="str">
            <v>COIMBRA</v>
          </cell>
          <cell r="U327" t="str">
            <v>9803</v>
          </cell>
          <cell r="V327" t="str">
            <v>S.NAC IND ENERGIA-SINDEL</v>
          </cell>
          <cell r="W327" t="str">
            <v>110620950</v>
          </cell>
          <cell r="X327" t="str">
            <v>0710</v>
          </cell>
          <cell r="Y327" t="str">
            <v>0.0</v>
          </cell>
          <cell r="Z327">
            <v>2</v>
          </cell>
          <cell r="AA327" t="str">
            <v>00</v>
          </cell>
          <cell r="AC327" t="str">
            <v>X</v>
          </cell>
          <cell r="AD327" t="str">
            <v>100</v>
          </cell>
          <cell r="AE327" t="str">
            <v>11100929335</v>
          </cell>
          <cell r="AF327" t="str">
            <v>02</v>
          </cell>
          <cell r="AG327" t="str">
            <v>19740201</v>
          </cell>
          <cell r="AH327" t="str">
            <v>DT.Adm.Corr.Antiguid</v>
          </cell>
          <cell r="AI327" t="str">
            <v>1</v>
          </cell>
          <cell r="AJ327" t="str">
            <v>ACTIVOS</v>
          </cell>
          <cell r="AK327" t="str">
            <v>AA</v>
          </cell>
          <cell r="AL327" t="str">
            <v>ACTIVO TEMP.INTEIRO</v>
          </cell>
          <cell r="AM327" t="str">
            <v>J200</v>
          </cell>
          <cell r="AN327" t="str">
            <v>EDPOutsourcingComercial-Ce</v>
          </cell>
          <cell r="AO327" t="str">
            <v>J217</v>
          </cell>
          <cell r="AP327" t="str">
            <v>EDPOC-FIG-S Cv</v>
          </cell>
          <cell r="AQ327" t="str">
            <v>40177195</v>
          </cell>
          <cell r="AR327" t="str">
            <v>70000045</v>
          </cell>
          <cell r="AS327" t="str">
            <v>01S3</v>
          </cell>
          <cell r="AT327" t="str">
            <v>CHEFIA SECCAO ESCALAO III</v>
          </cell>
          <cell r="AU327" t="str">
            <v>1</v>
          </cell>
          <cell r="AV327" t="str">
            <v>00040327</v>
          </cell>
          <cell r="AW327" t="str">
            <v>J20444340120</v>
          </cell>
          <cell r="AX327" t="str">
            <v>AC-LJFIG-CH-CHEFIA</v>
          </cell>
          <cell r="AY327" t="str">
            <v>68905410</v>
          </cell>
          <cell r="AZ327" t="str">
            <v>Lj Figueira Foz</v>
          </cell>
          <cell r="BA327" t="str">
            <v>6890</v>
          </cell>
          <cell r="BB327" t="str">
            <v>EDP Outsourcing Comercial</v>
          </cell>
          <cell r="BC327" t="str">
            <v>6890</v>
          </cell>
          <cell r="BD327" t="str">
            <v>6890</v>
          </cell>
          <cell r="BE327" t="str">
            <v>2800</v>
          </cell>
          <cell r="BF327" t="str">
            <v>6890</v>
          </cell>
          <cell r="BG327" t="str">
            <v>EDP Outsourcing Comercial,SA</v>
          </cell>
          <cell r="BH327" t="str">
            <v>1010</v>
          </cell>
          <cell r="BI327">
            <v>1520</v>
          </cell>
          <cell r="BJ327" t="str">
            <v>14</v>
          </cell>
          <cell r="BK327">
            <v>31</v>
          </cell>
          <cell r="BL327">
            <v>313.41000000000003</v>
          </cell>
          <cell r="BM327" t="str">
            <v>C SECÇ3</v>
          </cell>
          <cell r="BN327" t="str">
            <v>01</v>
          </cell>
          <cell r="BO327" t="str">
            <v>F</v>
          </cell>
          <cell r="BP327" t="str">
            <v>20032409</v>
          </cell>
          <cell r="BQ327" t="str">
            <v>33</v>
          </cell>
          <cell r="BR327" t="str">
            <v>NOMEACAO</v>
          </cell>
          <cell r="BS327" t="str">
            <v>20050101</v>
          </cell>
          <cell r="BW327">
            <v>0</v>
          </cell>
          <cell r="BX327">
            <v>0</v>
          </cell>
          <cell r="BY327">
            <v>0</v>
          </cell>
          <cell r="BZ327">
            <v>0</v>
          </cell>
          <cell r="CA327">
            <v>0</v>
          </cell>
          <cell r="CC327">
            <v>0</v>
          </cell>
          <cell r="CG327">
            <v>0</v>
          </cell>
          <cell r="CK327">
            <v>0</v>
          </cell>
          <cell r="CO327">
            <v>0</v>
          </cell>
          <cell r="CT327">
            <v>0</v>
          </cell>
          <cell r="CU327">
            <v>0</v>
          </cell>
          <cell r="CV327">
            <v>0</v>
          </cell>
          <cell r="CW327">
            <v>0</v>
          </cell>
          <cell r="CX327">
            <v>0</v>
          </cell>
          <cell r="CZ327">
            <v>0</v>
          </cell>
          <cell r="DC327">
            <v>0</v>
          </cell>
          <cell r="DF327">
            <v>0</v>
          </cell>
          <cell r="DI327">
            <v>0</v>
          </cell>
          <cell r="DK327">
            <v>0</v>
          </cell>
          <cell r="DL327">
            <v>0</v>
          </cell>
          <cell r="DN327" t="str">
            <v>21D12</v>
          </cell>
          <cell r="DO327" t="str">
            <v>Flex.T.Int."Act.Ind."</v>
          </cell>
          <cell r="DP327">
            <v>2</v>
          </cell>
          <cell r="DQ327">
            <v>100</v>
          </cell>
          <cell r="DR327" t="str">
            <v>CR01</v>
          </cell>
          <cell r="DT327" t="str">
            <v>00180000</v>
          </cell>
          <cell r="DU327" t="str">
            <v>BANCO TOTTA &amp; ACORES, SA</v>
          </cell>
        </row>
        <row r="328">
          <cell r="A328" t="str">
            <v>186279</v>
          </cell>
          <cell r="B328" t="str">
            <v>Vitor Manuel Fajardo Azenha</v>
          </cell>
          <cell r="C328" t="str">
            <v>1973</v>
          </cell>
          <cell r="D328">
            <v>32</v>
          </cell>
          <cell r="E328">
            <v>32</v>
          </cell>
          <cell r="F328" t="str">
            <v>19550625</v>
          </cell>
          <cell r="G328" t="str">
            <v>50</v>
          </cell>
          <cell r="H328" t="str">
            <v>1</v>
          </cell>
          <cell r="I328" t="str">
            <v>Casado</v>
          </cell>
          <cell r="J328" t="str">
            <v>masculino</v>
          </cell>
          <cell r="K328">
            <v>2</v>
          </cell>
          <cell r="L328" t="str">
            <v>Rua Principal, 188</v>
          </cell>
          <cell r="M328" t="str">
            <v>3080-751</v>
          </cell>
          <cell r="N328" t="str">
            <v>BOM SUCESSO</v>
          </cell>
          <cell r="O328" t="str">
            <v>00110021</v>
          </cell>
          <cell r="P328" t="str">
            <v>CICLO ELEMENTAR (4.CLASSE)</v>
          </cell>
          <cell r="R328" t="str">
            <v>4117308</v>
          </cell>
          <cell r="S328" t="str">
            <v>20000301</v>
          </cell>
          <cell r="T328" t="str">
            <v>COIMBRA</v>
          </cell>
          <cell r="U328" t="str">
            <v>9803</v>
          </cell>
          <cell r="V328" t="str">
            <v>S.NAC IND ENERGIA-SINDEL</v>
          </cell>
          <cell r="W328" t="str">
            <v>135171270</v>
          </cell>
          <cell r="X328" t="str">
            <v>3824</v>
          </cell>
          <cell r="Y328" t="str">
            <v>0.0</v>
          </cell>
          <cell r="Z328">
            <v>2</v>
          </cell>
          <cell r="AA328" t="str">
            <v>00</v>
          </cell>
          <cell r="AD328" t="str">
            <v>100</v>
          </cell>
          <cell r="AE328" t="str">
            <v>11102604226</v>
          </cell>
          <cell r="AF328" t="str">
            <v>02</v>
          </cell>
          <cell r="AG328" t="str">
            <v>19731217</v>
          </cell>
          <cell r="AH328" t="str">
            <v>DT.Adm.Corr.Antiguid</v>
          </cell>
          <cell r="AI328" t="str">
            <v>1</v>
          </cell>
          <cell r="AJ328" t="str">
            <v>ACTIVOS</v>
          </cell>
          <cell r="AK328" t="str">
            <v>AA</v>
          </cell>
          <cell r="AL328" t="str">
            <v>ACTIVO TEMP.INTEIRO</v>
          </cell>
          <cell r="AM328" t="str">
            <v>J200</v>
          </cell>
          <cell r="AN328" t="str">
            <v>EDPOutsourcingComercial-Ce</v>
          </cell>
          <cell r="AO328" t="str">
            <v>J217</v>
          </cell>
          <cell r="AP328" t="str">
            <v>EDPOC-FIG-S Cv</v>
          </cell>
          <cell r="AQ328" t="str">
            <v>40177197</v>
          </cell>
          <cell r="AR328" t="str">
            <v>70000060</v>
          </cell>
          <cell r="AS328" t="str">
            <v>025.</v>
          </cell>
          <cell r="AT328" t="str">
            <v>ESCRITURARIO COMERCIAL</v>
          </cell>
          <cell r="AU328" t="str">
            <v>1</v>
          </cell>
          <cell r="AV328" t="str">
            <v>00040328</v>
          </cell>
          <cell r="AW328" t="str">
            <v>J20444340420</v>
          </cell>
          <cell r="AX328" t="str">
            <v>AC-LJFIG-LOJA FIGUEIRA DA FOZ</v>
          </cell>
          <cell r="AY328" t="str">
            <v>68905410</v>
          </cell>
          <cell r="AZ328" t="str">
            <v>Lj Figueira Foz</v>
          </cell>
          <cell r="BA328" t="str">
            <v>6890</v>
          </cell>
          <cell r="BB328" t="str">
            <v>EDP Outsourcing Comercial</v>
          </cell>
          <cell r="BC328" t="str">
            <v>6890</v>
          </cell>
          <cell r="BD328" t="str">
            <v>6890</v>
          </cell>
          <cell r="BE328" t="str">
            <v>2800</v>
          </cell>
          <cell r="BF328" t="str">
            <v>6890</v>
          </cell>
          <cell r="BG328" t="str">
            <v>EDP Outsourcing Comercial,SA</v>
          </cell>
          <cell r="BH328" t="str">
            <v>1010</v>
          </cell>
          <cell r="BI328">
            <v>1247</v>
          </cell>
          <cell r="BJ328" t="str">
            <v>11</v>
          </cell>
          <cell r="BK328">
            <v>32</v>
          </cell>
          <cell r="BL328">
            <v>323.52</v>
          </cell>
          <cell r="BM328" t="str">
            <v>NÍVEL 5</v>
          </cell>
          <cell r="BN328" t="str">
            <v>02</v>
          </cell>
          <cell r="BO328" t="str">
            <v>08</v>
          </cell>
          <cell r="BP328" t="str">
            <v>20030101</v>
          </cell>
          <cell r="BQ328" t="str">
            <v>21</v>
          </cell>
          <cell r="BR328" t="str">
            <v>EVOLUCAO AUTOMATICA</v>
          </cell>
          <cell r="BS328" t="str">
            <v>20050101</v>
          </cell>
          <cell r="BW328">
            <v>0</v>
          </cell>
          <cell r="BX328">
            <v>0</v>
          </cell>
          <cell r="BY328">
            <v>0</v>
          </cell>
          <cell r="BZ328">
            <v>0</v>
          </cell>
          <cell r="CA328">
            <v>0</v>
          </cell>
          <cell r="CC328">
            <v>0</v>
          </cell>
          <cell r="CG328">
            <v>0</v>
          </cell>
          <cell r="CK328">
            <v>0</v>
          </cell>
          <cell r="CO328">
            <v>0</v>
          </cell>
          <cell r="CT328">
            <v>0</v>
          </cell>
          <cell r="CU328">
            <v>0</v>
          </cell>
          <cell r="CV328">
            <v>0</v>
          </cell>
          <cell r="CW328">
            <v>0</v>
          </cell>
          <cell r="CX328">
            <v>1</v>
          </cell>
          <cell r="CY328" t="str">
            <v>6010</v>
          </cell>
          <cell r="CZ328">
            <v>39.54</v>
          </cell>
          <cell r="DC328">
            <v>0</v>
          </cell>
          <cell r="DF328">
            <v>0</v>
          </cell>
          <cell r="DI328">
            <v>0</v>
          </cell>
          <cell r="DK328">
            <v>0</v>
          </cell>
          <cell r="DL328">
            <v>0</v>
          </cell>
          <cell r="DN328" t="str">
            <v>21D12</v>
          </cell>
          <cell r="DO328" t="str">
            <v>Flex.T.Int."Act.Ind."</v>
          </cell>
          <cell r="DP328">
            <v>2</v>
          </cell>
          <cell r="DQ328">
            <v>100</v>
          </cell>
          <cell r="DR328" t="str">
            <v>CR01</v>
          </cell>
          <cell r="DT328" t="str">
            <v>00350321</v>
          </cell>
          <cell r="DU328" t="str">
            <v>CAIXA GERAL DE DEPOSITOS, SA</v>
          </cell>
        </row>
        <row r="329">
          <cell r="A329" t="str">
            <v>186481</v>
          </cell>
          <cell r="B329" t="str">
            <v>Antonio Manuel Faim Cardoso</v>
          </cell>
          <cell r="C329" t="str">
            <v>1973</v>
          </cell>
          <cell r="D329">
            <v>32</v>
          </cell>
          <cell r="E329">
            <v>32</v>
          </cell>
          <cell r="F329" t="str">
            <v>19561101</v>
          </cell>
          <cell r="G329" t="str">
            <v>48</v>
          </cell>
          <cell r="H329" t="str">
            <v>1</v>
          </cell>
          <cell r="I329" t="str">
            <v>Casado</v>
          </cell>
          <cell r="J329" t="str">
            <v>masculino</v>
          </cell>
          <cell r="K329">
            <v>2</v>
          </cell>
          <cell r="L329" t="str">
            <v>R Bela Vista, 7 - Serra Boa Viagem Buarcos</v>
          </cell>
          <cell r="M329" t="str">
            <v>3080-000</v>
          </cell>
          <cell r="N329" t="str">
            <v>FIGUEIRA DA FOZ</v>
          </cell>
          <cell r="O329" t="str">
            <v>00244143</v>
          </cell>
          <cell r="P329" t="str">
            <v>12.ANO-TECNICO CONTABILIDADE</v>
          </cell>
          <cell r="R329" t="str">
            <v>2623423</v>
          </cell>
          <cell r="S329" t="str">
            <v>19990714</v>
          </cell>
          <cell r="T329" t="str">
            <v>LISBOA</v>
          </cell>
          <cell r="U329" t="str">
            <v>9803</v>
          </cell>
          <cell r="V329" t="str">
            <v>S.NAC IND ENERGIA-SINDEL</v>
          </cell>
          <cell r="W329" t="str">
            <v>143013467</v>
          </cell>
          <cell r="X329" t="str">
            <v>3824</v>
          </cell>
          <cell r="Y329" t="str">
            <v>0.0</v>
          </cell>
          <cell r="Z329">
            <v>2</v>
          </cell>
          <cell r="AA329" t="str">
            <v>00</v>
          </cell>
          <cell r="AD329" t="str">
            <v>100</v>
          </cell>
          <cell r="AE329" t="str">
            <v>11102602690</v>
          </cell>
          <cell r="AF329" t="str">
            <v>02</v>
          </cell>
          <cell r="AG329" t="str">
            <v>19731003</v>
          </cell>
          <cell r="AH329" t="str">
            <v>DT.Adm.Corr.Antiguid</v>
          </cell>
          <cell r="AI329" t="str">
            <v>1</v>
          </cell>
          <cell r="AJ329" t="str">
            <v>ACTIVOS</v>
          </cell>
          <cell r="AK329" t="str">
            <v>AA</v>
          </cell>
          <cell r="AL329" t="str">
            <v>ACTIVO TEMP.INTEIRO</v>
          </cell>
          <cell r="AM329" t="str">
            <v>J200</v>
          </cell>
          <cell r="AN329" t="str">
            <v>EDPOutsourcingComercial-Ce</v>
          </cell>
          <cell r="AO329" t="str">
            <v>J217</v>
          </cell>
          <cell r="AP329" t="str">
            <v>EDPOC-FIG-S Cv</v>
          </cell>
          <cell r="AQ329" t="str">
            <v>40177198</v>
          </cell>
          <cell r="AR329" t="str">
            <v>70000060</v>
          </cell>
          <cell r="AS329" t="str">
            <v>025.</v>
          </cell>
          <cell r="AT329" t="str">
            <v>ESCRITURARIO COMERCIAL</v>
          </cell>
          <cell r="AU329" t="str">
            <v>1</v>
          </cell>
          <cell r="AV329" t="str">
            <v>00040328</v>
          </cell>
          <cell r="AW329" t="str">
            <v>J20444340420</v>
          </cell>
          <cell r="AX329" t="str">
            <v>AC-LJFIG-LOJA FIGUEIRA DA FOZ</v>
          </cell>
          <cell r="AY329" t="str">
            <v>68905410</v>
          </cell>
          <cell r="AZ329" t="str">
            <v>Lj Figueira Foz</v>
          </cell>
          <cell r="BA329" t="str">
            <v>6890</v>
          </cell>
          <cell r="BB329" t="str">
            <v>EDP Outsourcing Comercial</v>
          </cell>
          <cell r="BC329" t="str">
            <v>6890</v>
          </cell>
          <cell r="BD329" t="str">
            <v>6890</v>
          </cell>
          <cell r="BE329" t="str">
            <v>2800</v>
          </cell>
          <cell r="BF329" t="str">
            <v>6890</v>
          </cell>
          <cell r="BG329" t="str">
            <v>EDP Outsourcing Comercial,SA</v>
          </cell>
          <cell r="BH329" t="str">
            <v>1010</v>
          </cell>
          <cell r="BI329">
            <v>1247</v>
          </cell>
          <cell r="BJ329" t="str">
            <v>11</v>
          </cell>
          <cell r="BK329">
            <v>32</v>
          </cell>
          <cell r="BL329">
            <v>323.52</v>
          </cell>
          <cell r="BM329" t="str">
            <v>NÍVEL 5</v>
          </cell>
          <cell r="BN329" t="str">
            <v>03</v>
          </cell>
          <cell r="BO329" t="str">
            <v>08</v>
          </cell>
          <cell r="BP329" t="str">
            <v>20020101</v>
          </cell>
          <cell r="BQ329" t="str">
            <v>21</v>
          </cell>
          <cell r="BR329" t="str">
            <v>EVOLUCAO AUTOMATICA</v>
          </cell>
          <cell r="BS329" t="str">
            <v>20050101</v>
          </cell>
          <cell r="BW329">
            <v>0</v>
          </cell>
          <cell r="BX329">
            <v>0</v>
          </cell>
          <cell r="BY329">
            <v>0</v>
          </cell>
          <cell r="BZ329">
            <v>0</v>
          </cell>
          <cell r="CA329">
            <v>0</v>
          </cell>
          <cell r="CC329">
            <v>0</v>
          </cell>
          <cell r="CG329">
            <v>0</v>
          </cell>
          <cell r="CK329">
            <v>0</v>
          </cell>
          <cell r="CO329">
            <v>0</v>
          </cell>
          <cell r="CT329">
            <v>0</v>
          </cell>
          <cell r="CU329">
            <v>0</v>
          </cell>
          <cell r="CV329">
            <v>0</v>
          </cell>
          <cell r="CW329">
            <v>0</v>
          </cell>
          <cell r="CX329">
            <v>1</v>
          </cell>
          <cell r="CY329" t="str">
            <v>6010</v>
          </cell>
          <cell r="CZ329">
            <v>39.54</v>
          </cell>
          <cell r="DC329">
            <v>0</v>
          </cell>
          <cell r="DF329">
            <v>0</v>
          </cell>
          <cell r="DI329">
            <v>0</v>
          </cell>
          <cell r="DK329">
            <v>0</v>
          </cell>
          <cell r="DL329">
            <v>0</v>
          </cell>
          <cell r="DN329" t="str">
            <v>21D12</v>
          </cell>
          <cell r="DO329" t="str">
            <v>Flex.T.Int."Act.Ind."</v>
          </cell>
          <cell r="DP329">
            <v>2</v>
          </cell>
          <cell r="DQ329">
            <v>100</v>
          </cell>
          <cell r="DR329" t="str">
            <v>CR01</v>
          </cell>
          <cell r="DT329" t="str">
            <v>00350321</v>
          </cell>
          <cell r="DU329" t="str">
            <v>CAIXA GERAL DE DEPOSITOS, SA</v>
          </cell>
        </row>
        <row r="330">
          <cell r="A330" t="str">
            <v>266450</v>
          </cell>
          <cell r="B330" t="str">
            <v>Antonio Leitão Neto</v>
          </cell>
          <cell r="C330" t="str">
            <v>1972</v>
          </cell>
          <cell r="D330">
            <v>33</v>
          </cell>
          <cell r="E330">
            <v>33</v>
          </cell>
          <cell r="F330" t="str">
            <v>19571031</v>
          </cell>
          <cell r="G330" t="str">
            <v>47</v>
          </cell>
          <cell r="H330" t="str">
            <v>0</v>
          </cell>
          <cell r="I330" t="str">
            <v>Solt.</v>
          </cell>
          <cell r="J330" t="str">
            <v>masculino</v>
          </cell>
          <cell r="K330">
            <v>0</v>
          </cell>
          <cell r="L330" t="str">
            <v>Lg S Tome N 13</v>
          </cell>
          <cell r="M330" t="str">
            <v>3060-503</v>
          </cell>
          <cell r="N330" t="str">
            <v>POCARIÇA</v>
          </cell>
          <cell r="O330" t="str">
            <v>00123032</v>
          </cell>
          <cell r="P330" t="str">
            <v>CICLO PREP. ENSINO SECUNDARIO</v>
          </cell>
          <cell r="R330" t="str">
            <v>4240853</v>
          </cell>
          <cell r="S330" t="str">
            <v>20000512</v>
          </cell>
          <cell r="T330" t="str">
            <v>COIMBRA</v>
          </cell>
          <cell r="U330" t="str">
            <v>9803</v>
          </cell>
          <cell r="V330" t="str">
            <v>S.NAC IND ENERGIA-SINDEL</v>
          </cell>
          <cell r="W330" t="str">
            <v>150257872</v>
          </cell>
          <cell r="X330" t="str">
            <v>0710</v>
          </cell>
          <cell r="Y330" t="str">
            <v>0.0</v>
          </cell>
          <cell r="Z330">
            <v>0</v>
          </cell>
          <cell r="AA330" t="str">
            <v>00</v>
          </cell>
          <cell r="AD330" t="str">
            <v>100</v>
          </cell>
          <cell r="AE330" t="str">
            <v>11100794113</v>
          </cell>
          <cell r="AF330" t="str">
            <v>02</v>
          </cell>
          <cell r="AG330" t="str">
            <v>19720901</v>
          </cell>
          <cell r="AH330" t="str">
            <v>DT.Adm.Corr.Antiguid</v>
          </cell>
          <cell r="AI330" t="str">
            <v>1</v>
          </cell>
          <cell r="AJ330" t="str">
            <v>ACTIVOS</v>
          </cell>
          <cell r="AK330" t="str">
            <v>AA</v>
          </cell>
          <cell r="AL330" t="str">
            <v>ACTIVO TEMP.INTEIRO</v>
          </cell>
          <cell r="AM330" t="str">
            <v>J200</v>
          </cell>
          <cell r="AN330" t="str">
            <v>EDPOutsourcingComercial-Ce</v>
          </cell>
          <cell r="AO330" t="str">
            <v>J217</v>
          </cell>
          <cell r="AP330" t="str">
            <v>EDPOC-FIG-S Cv</v>
          </cell>
          <cell r="AQ330" t="str">
            <v>40177199</v>
          </cell>
          <cell r="AR330" t="str">
            <v>70000060</v>
          </cell>
          <cell r="AS330" t="str">
            <v>025.</v>
          </cell>
          <cell r="AT330" t="str">
            <v>ESCRITURARIO COMERCIAL</v>
          </cell>
          <cell r="AU330" t="str">
            <v>1</v>
          </cell>
          <cell r="AV330" t="str">
            <v>00040328</v>
          </cell>
          <cell r="AW330" t="str">
            <v>J20444340420</v>
          </cell>
          <cell r="AX330" t="str">
            <v>AC-LJFIG-LOJA FIGUEIRA DA FOZ</v>
          </cell>
          <cell r="AY330" t="str">
            <v>68905410</v>
          </cell>
          <cell r="AZ330" t="str">
            <v>Lj Figueira Foz</v>
          </cell>
          <cell r="BA330" t="str">
            <v>6890</v>
          </cell>
          <cell r="BB330" t="str">
            <v>EDP Outsourcing Comercial</v>
          </cell>
          <cell r="BC330" t="str">
            <v>6890</v>
          </cell>
          <cell r="BD330" t="str">
            <v>6890</v>
          </cell>
          <cell r="BE330" t="str">
            <v>2800</v>
          </cell>
          <cell r="BF330" t="str">
            <v>6890</v>
          </cell>
          <cell r="BG330" t="str">
            <v>EDP Outsourcing Comercial,SA</v>
          </cell>
          <cell r="BH330" t="str">
            <v>1010</v>
          </cell>
          <cell r="BI330">
            <v>1247</v>
          </cell>
          <cell r="BJ330" t="str">
            <v>11</v>
          </cell>
          <cell r="BK330">
            <v>33</v>
          </cell>
          <cell r="BL330">
            <v>333.63</v>
          </cell>
          <cell r="BM330" t="str">
            <v>NÍVEL 5</v>
          </cell>
          <cell r="BN330" t="str">
            <v>02</v>
          </cell>
          <cell r="BO330" t="str">
            <v>08</v>
          </cell>
          <cell r="BP330" t="str">
            <v>20030101</v>
          </cell>
          <cell r="BQ330" t="str">
            <v>21</v>
          </cell>
          <cell r="BR330" t="str">
            <v>EVOLUCAO AUTOMATICA</v>
          </cell>
          <cell r="BS330" t="str">
            <v>20050101</v>
          </cell>
          <cell r="BW330">
            <v>0</v>
          </cell>
          <cell r="BX330">
            <v>0</v>
          </cell>
          <cell r="BY330">
            <v>0</v>
          </cell>
          <cell r="BZ330">
            <v>0</v>
          </cell>
          <cell r="CA330">
            <v>0</v>
          </cell>
          <cell r="CC330">
            <v>0</v>
          </cell>
          <cell r="CG330">
            <v>0</v>
          </cell>
          <cell r="CK330">
            <v>0</v>
          </cell>
          <cell r="CO330">
            <v>0</v>
          </cell>
          <cell r="CT330">
            <v>0</v>
          </cell>
          <cell r="CU330">
            <v>0</v>
          </cell>
          <cell r="CV330">
            <v>0</v>
          </cell>
          <cell r="CW330">
            <v>0</v>
          </cell>
          <cell r="CX330">
            <v>1</v>
          </cell>
          <cell r="CY330" t="str">
            <v>6010</v>
          </cell>
          <cell r="CZ330">
            <v>39.54</v>
          </cell>
          <cell r="DC330">
            <v>0</v>
          </cell>
          <cell r="DF330">
            <v>0</v>
          </cell>
          <cell r="DI330">
            <v>0</v>
          </cell>
          <cell r="DK330">
            <v>0</v>
          </cell>
          <cell r="DL330">
            <v>0</v>
          </cell>
          <cell r="DN330" t="str">
            <v>21D12</v>
          </cell>
          <cell r="DO330" t="str">
            <v>Flex.T.Int."Act.Ind."</v>
          </cell>
          <cell r="DP330">
            <v>2</v>
          </cell>
          <cell r="DQ330">
            <v>100</v>
          </cell>
          <cell r="DR330" t="str">
            <v>CR01</v>
          </cell>
          <cell r="DT330" t="str">
            <v>00180000</v>
          </cell>
          <cell r="DU330" t="str">
            <v>BANCO TOTTA &amp; ACORES, SA</v>
          </cell>
        </row>
        <row r="331">
          <cell r="A331" t="str">
            <v>185710</v>
          </cell>
          <cell r="B331" t="str">
            <v>Jose Carlos Figueiredo Ramos</v>
          </cell>
          <cell r="C331" t="str">
            <v>1971</v>
          </cell>
          <cell r="D331">
            <v>34</v>
          </cell>
          <cell r="E331">
            <v>34</v>
          </cell>
          <cell r="F331" t="str">
            <v>19510416</v>
          </cell>
          <cell r="G331" t="str">
            <v>54</v>
          </cell>
          <cell r="H331" t="str">
            <v>1</v>
          </cell>
          <cell r="I331" t="str">
            <v>Casado</v>
          </cell>
          <cell r="J331" t="str">
            <v>masculino</v>
          </cell>
          <cell r="K331">
            <v>2</v>
          </cell>
          <cell r="L331" t="str">
            <v>R S Mamede, 34</v>
          </cell>
          <cell r="M331" t="str">
            <v>3080-519</v>
          </cell>
          <cell r="N331" t="str">
            <v>FIGUEIRA DA FOZ</v>
          </cell>
          <cell r="O331" t="str">
            <v>00232133</v>
          </cell>
          <cell r="P331" t="str">
            <v>CURSO GERAL DO COMERCIO</v>
          </cell>
          <cell r="R331" t="str">
            <v>2431609</v>
          </cell>
          <cell r="S331" t="str">
            <v>19940111</v>
          </cell>
          <cell r="T331" t="str">
            <v>LISBOA</v>
          </cell>
          <cell r="U331" t="str">
            <v>9801</v>
          </cell>
          <cell r="V331" t="str">
            <v>SIND IND ELéCT CENTRO</v>
          </cell>
          <cell r="W331" t="str">
            <v>151716277</v>
          </cell>
          <cell r="X331" t="str">
            <v>3824</v>
          </cell>
          <cell r="Y331" t="str">
            <v>0.0</v>
          </cell>
          <cell r="Z331">
            <v>2</v>
          </cell>
          <cell r="AA331" t="str">
            <v>00</v>
          </cell>
          <cell r="AD331" t="str">
            <v>100</v>
          </cell>
          <cell r="AE331" t="str">
            <v>11102601768</v>
          </cell>
          <cell r="AF331" t="str">
            <v>02</v>
          </cell>
          <cell r="AG331" t="str">
            <v>19710621</v>
          </cell>
          <cell r="AH331" t="str">
            <v>DT.Adm.Corr.Antiguid</v>
          </cell>
          <cell r="AI331" t="str">
            <v>1</v>
          </cell>
          <cell r="AJ331" t="str">
            <v>ACTIVOS</v>
          </cell>
          <cell r="AK331" t="str">
            <v>AA</v>
          </cell>
          <cell r="AL331" t="str">
            <v>ACTIVO TEMP.INTEIRO</v>
          </cell>
          <cell r="AM331" t="str">
            <v>J200</v>
          </cell>
          <cell r="AN331" t="str">
            <v>EDPOutsourcingComercial-Ce</v>
          </cell>
          <cell r="AO331" t="str">
            <v>J217</v>
          </cell>
          <cell r="AP331" t="str">
            <v>EDPOC-FIG-S Cv</v>
          </cell>
          <cell r="AQ331" t="str">
            <v>40177196</v>
          </cell>
          <cell r="AR331" t="str">
            <v>70000060</v>
          </cell>
          <cell r="AS331" t="str">
            <v>025.</v>
          </cell>
          <cell r="AT331" t="str">
            <v>ESCRITURARIO COMERCIAL</v>
          </cell>
          <cell r="AU331" t="str">
            <v>1</v>
          </cell>
          <cell r="AV331" t="str">
            <v>00040328</v>
          </cell>
          <cell r="AW331" t="str">
            <v>J20444340420</v>
          </cell>
          <cell r="AX331" t="str">
            <v>AC-LJFIG-LOJA FIGUEIRA DA FOZ</v>
          </cell>
          <cell r="AY331" t="str">
            <v>68905410</v>
          </cell>
          <cell r="AZ331" t="str">
            <v>Lj Figueira Foz</v>
          </cell>
          <cell r="BA331" t="str">
            <v>6890</v>
          </cell>
          <cell r="BB331" t="str">
            <v>EDP Outsourcing Comercial</v>
          </cell>
          <cell r="BC331" t="str">
            <v>6890</v>
          </cell>
          <cell r="BD331" t="str">
            <v>6890</v>
          </cell>
          <cell r="BE331" t="str">
            <v>2800</v>
          </cell>
          <cell r="BF331" t="str">
            <v>6890</v>
          </cell>
          <cell r="BG331" t="str">
            <v>EDP Outsourcing Comercial,SA</v>
          </cell>
          <cell r="BH331" t="str">
            <v>1010</v>
          </cell>
          <cell r="BI331">
            <v>1432</v>
          </cell>
          <cell r="BJ331" t="str">
            <v>13</v>
          </cell>
          <cell r="BK331">
            <v>34</v>
          </cell>
          <cell r="BL331">
            <v>343.74</v>
          </cell>
          <cell r="BM331" t="str">
            <v>NÍVEL 5</v>
          </cell>
          <cell r="BN331" t="str">
            <v>01</v>
          </cell>
          <cell r="BO331" t="str">
            <v>10</v>
          </cell>
          <cell r="BP331" t="str">
            <v>20040101</v>
          </cell>
          <cell r="BQ331" t="str">
            <v>21</v>
          </cell>
          <cell r="BR331" t="str">
            <v>EVOLUCAO AUTOMATICA</v>
          </cell>
          <cell r="BS331" t="str">
            <v>20050101</v>
          </cell>
          <cell r="BW331">
            <v>0</v>
          </cell>
          <cell r="BX331">
            <v>0</v>
          </cell>
          <cell r="BY331">
            <v>0</v>
          </cell>
          <cell r="BZ331">
            <v>0</v>
          </cell>
          <cell r="CA331">
            <v>0</v>
          </cell>
          <cell r="CC331">
            <v>0</v>
          </cell>
          <cell r="CG331">
            <v>0</v>
          </cell>
          <cell r="CK331">
            <v>0</v>
          </cell>
          <cell r="CO331">
            <v>0</v>
          </cell>
          <cell r="CT331">
            <v>0</v>
          </cell>
          <cell r="CU331">
            <v>0</v>
          </cell>
          <cell r="CV331">
            <v>0</v>
          </cell>
          <cell r="CW331">
            <v>0</v>
          </cell>
          <cell r="CX331">
            <v>1</v>
          </cell>
          <cell r="CY331" t="str">
            <v>6010</v>
          </cell>
          <cell r="CZ331">
            <v>39.54</v>
          </cell>
          <cell r="DC331">
            <v>0</v>
          </cell>
          <cell r="DF331">
            <v>0</v>
          </cell>
          <cell r="DI331">
            <v>0</v>
          </cell>
          <cell r="DK331">
            <v>0</v>
          </cell>
          <cell r="DL331">
            <v>0</v>
          </cell>
          <cell r="DN331" t="str">
            <v>21D12</v>
          </cell>
          <cell r="DO331" t="str">
            <v>Flex.T.Int."Act.Ind."</v>
          </cell>
          <cell r="DP331">
            <v>2</v>
          </cell>
          <cell r="DQ331">
            <v>100</v>
          </cell>
          <cell r="DR331" t="str">
            <v>CR01</v>
          </cell>
          <cell r="DT331" t="str">
            <v>00330000</v>
          </cell>
          <cell r="DU331" t="str">
            <v>BANCO COMERCIAL PORTUGUES, SA</v>
          </cell>
        </row>
        <row r="332">
          <cell r="A332" t="str">
            <v>267422</v>
          </cell>
          <cell r="B332" t="str">
            <v>Jose Antonio Santos Gomes</v>
          </cell>
          <cell r="C332" t="str">
            <v>1976</v>
          </cell>
          <cell r="D332">
            <v>29</v>
          </cell>
          <cell r="E332">
            <v>29</v>
          </cell>
          <cell r="F332" t="str">
            <v>19560928</v>
          </cell>
          <cell r="G332" t="str">
            <v>48</v>
          </cell>
          <cell r="H332" t="str">
            <v>4</v>
          </cell>
          <cell r="I332" t="str">
            <v>Divorc</v>
          </cell>
          <cell r="J332" t="str">
            <v>masculino</v>
          </cell>
          <cell r="K332">
            <v>1</v>
          </cell>
          <cell r="L332" t="str">
            <v>R.Angelina Vidal,3-1ºEsq.-BRIC B739</v>
          </cell>
          <cell r="M332" t="str">
            <v>2300-626</v>
          </cell>
          <cell r="N332" t="str">
            <v>TOMAR</v>
          </cell>
          <cell r="O332" t="str">
            <v>00110024</v>
          </cell>
          <cell r="P332" t="str">
            <v>CICLO ELEMENTAR (4.CLASSE)</v>
          </cell>
          <cell r="R332" t="str">
            <v>6419156</v>
          </cell>
          <cell r="S332" t="str">
            <v>19990126</v>
          </cell>
          <cell r="T332" t="str">
            <v>SANTAREM</v>
          </cell>
          <cell r="U332" t="str">
            <v>9803</v>
          </cell>
          <cell r="V332" t="str">
            <v>S.NAC IND ENERGIA-SINDEL</v>
          </cell>
          <cell r="W332" t="str">
            <v>116387998</v>
          </cell>
          <cell r="X332" t="str">
            <v>2100</v>
          </cell>
          <cell r="Y332" t="str">
            <v>0.0</v>
          </cell>
          <cell r="Z332">
            <v>1</v>
          </cell>
          <cell r="AA332" t="str">
            <v>00</v>
          </cell>
          <cell r="AD332" t="str">
            <v>100</v>
          </cell>
          <cell r="AE332" t="str">
            <v>10951236383</v>
          </cell>
          <cell r="AF332" t="str">
            <v>02</v>
          </cell>
          <cell r="AG332" t="str">
            <v>19760405</v>
          </cell>
          <cell r="AH332" t="str">
            <v>DT.Adm.Corr.Antiguid</v>
          </cell>
          <cell r="AI332" t="str">
            <v>1</v>
          </cell>
          <cell r="AJ332" t="str">
            <v>ACTIVOS</v>
          </cell>
          <cell r="AK332" t="str">
            <v>AA</v>
          </cell>
          <cell r="AL332" t="str">
            <v>ACTIVO TEMP.INTEIRO</v>
          </cell>
          <cell r="AM332" t="str">
            <v>J200</v>
          </cell>
          <cell r="AN332" t="str">
            <v>EDPOutsourcingComercial-Ce</v>
          </cell>
          <cell r="AO332" t="str">
            <v>J218</v>
          </cell>
          <cell r="AP332" t="str">
            <v>EDPOC-TMR-AJA</v>
          </cell>
          <cell r="AQ332" t="str">
            <v>40176959</v>
          </cell>
          <cell r="AR332" t="str">
            <v>70000060</v>
          </cell>
          <cell r="AS332" t="str">
            <v>025.</v>
          </cell>
          <cell r="AT332" t="str">
            <v>ESCRITURARIO COMERCIAL</v>
          </cell>
          <cell r="AU332" t="str">
            <v>1</v>
          </cell>
          <cell r="AV332" t="str">
            <v>00040606</v>
          </cell>
          <cell r="AW332" t="str">
            <v>J20440000620</v>
          </cell>
          <cell r="AX332" t="str">
            <v>AC-LE-LOJAS E EQUIPAS - II</v>
          </cell>
          <cell r="AY332" t="str">
            <v>68905034</v>
          </cell>
          <cell r="AZ332" t="str">
            <v>Apoio à Rede Centro</v>
          </cell>
          <cell r="BA332" t="str">
            <v>6890</v>
          </cell>
          <cell r="BB332" t="str">
            <v>EDP Outsourcing Comercial</v>
          </cell>
          <cell r="BC332" t="str">
            <v>6890</v>
          </cell>
          <cell r="BD332" t="str">
            <v>6890</v>
          </cell>
          <cell r="BE332" t="str">
            <v>2800</v>
          </cell>
          <cell r="BF332" t="str">
            <v>6890</v>
          </cell>
          <cell r="BG332" t="str">
            <v>EDP Outsourcing Comercial,SA</v>
          </cell>
          <cell r="BH332" t="str">
            <v>1010</v>
          </cell>
          <cell r="BI332">
            <v>1079</v>
          </cell>
          <cell r="BJ332" t="str">
            <v>09</v>
          </cell>
          <cell r="BK332">
            <v>29</v>
          </cell>
          <cell r="BL332">
            <v>293.19</v>
          </cell>
          <cell r="BM332" t="str">
            <v>NÍVEL 5</v>
          </cell>
          <cell r="BN332" t="str">
            <v>02</v>
          </cell>
          <cell r="BO332" t="str">
            <v>06</v>
          </cell>
          <cell r="BP332" t="str">
            <v>20030101</v>
          </cell>
          <cell r="BQ332" t="str">
            <v>21</v>
          </cell>
          <cell r="BR332" t="str">
            <v>EVOLUCAO AUTOMATICA</v>
          </cell>
          <cell r="BS332" t="str">
            <v>20050101</v>
          </cell>
          <cell r="BW332">
            <v>0</v>
          </cell>
          <cell r="BX332">
            <v>0</v>
          </cell>
          <cell r="BY332">
            <v>0</v>
          </cell>
          <cell r="BZ332">
            <v>0</v>
          </cell>
          <cell r="CA332">
            <v>0</v>
          </cell>
          <cell r="CC332">
            <v>0</v>
          </cell>
          <cell r="CG332">
            <v>0</v>
          </cell>
          <cell r="CK332">
            <v>0</v>
          </cell>
          <cell r="CO332">
            <v>0</v>
          </cell>
          <cell r="CT332">
            <v>0</v>
          </cell>
          <cell r="CU332">
            <v>0</v>
          </cell>
          <cell r="CV332">
            <v>0</v>
          </cell>
          <cell r="CW332">
            <v>0</v>
          </cell>
          <cell r="CX332">
            <v>0</v>
          </cell>
          <cell r="CZ332">
            <v>0</v>
          </cell>
          <cell r="DC332">
            <v>0</v>
          </cell>
          <cell r="DF332">
            <v>0</v>
          </cell>
          <cell r="DI332">
            <v>0</v>
          </cell>
          <cell r="DK332">
            <v>0</v>
          </cell>
          <cell r="DL332">
            <v>0</v>
          </cell>
          <cell r="DN332" t="str">
            <v>11D12</v>
          </cell>
          <cell r="DO332" t="str">
            <v>Fixo T.Int-"A.IND."</v>
          </cell>
          <cell r="DP332">
            <v>9</v>
          </cell>
          <cell r="DQ332">
            <v>100</v>
          </cell>
          <cell r="DR332" t="str">
            <v>CR01</v>
          </cell>
          <cell r="DT332" t="str">
            <v>00350813</v>
          </cell>
          <cell r="DU332" t="str">
            <v>CAIXA GERAL DE DEPOSITOS, SA</v>
          </cell>
        </row>
        <row r="333">
          <cell r="A333" t="str">
            <v>267350</v>
          </cell>
          <cell r="B333" t="str">
            <v>João Manuel Dias Goncalves</v>
          </cell>
          <cell r="C333" t="str">
            <v>1973</v>
          </cell>
          <cell r="D333">
            <v>32</v>
          </cell>
          <cell r="E333">
            <v>32</v>
          </cell>
          <cell r="F333" t="str">
            <v>19550816</v>
          </cell>
          <cell r="G333" t="str">
            <v>49</v>
          </cell>
          <cell r="H333" t="str">
            <v>1</v>
          </cell>
          <cell r="I333" t="str">
            <v>Casado</v>
          </cell>
          <cell r="J333" t="str">
            <v>masculino</v>
          </cell>
          <cell r="K333">
            <v>1</v>
          </cell>
          <cell r="L333" t="str">
            <v>R 25 de Abril N 12</v>
          </cell>
          <cell r="M333" t="str">
            <v>2305-204</v>
          </cell>
          <cell r="N333" t="str">
            <v>CARREGUEIROS</v>
          </cell>
          <cell r="O333" t="str">
            <v>00123022</v>
          </cell>
          <cell r="P333" t="str">
            <v>CICLO COMPL. ENSINO PRIMARIO</v>
          </cell>
          <cell r="R333" t="str">
            <v>4980745</v>
          </cell>
          <cell r="S333" t="str">
            <v>20000627</v>
          </cell>
          <cell r="T333" t="str">
            <v>SANTARÉM</v>
          </cell>
          <cell r="U333" t="str">
            <v>9801</v>
          </cell>
          <cell r="V333" t="str">
            <v>SIND IND ELéCT CENTRO</v>
          </cell>
          <cell r="W333" t="str">
            <v>122840844</v>
          </cell>
          <cell r="X333" t="str">
            <v>2100</v>
          </cell>
          <cell r="Y333" t="str">
            <v>0.0</v>
          </cell>
          <cell r="Z333">
            <v>1</v>
          </cell>
          <cell r="AA333" t="str">
            <v>00</v>
          </cell>
          <cell r="AD333" t="str">
            <v>100</v>
          </cell>
          <cell r="AE333" t="str">
            <v>10951151513</v>
          </cell>
          <cell r="AF333" t="str">
            <v>02</v>
          </cell>
          <cell r="AG333" t="str">
            <v>19730910</v>
          </cell>
          <cell r="AH333" t="str">
            <v>DT.Adm.Corr.Antiguid</v>
          </cell>
          <cell r="AI333" t="str">
            <v>1</v>
          </cell>
          <cell r="AJ333" t="str">
            <v>ACTIVOS</v>
          </cell>
          <cell r="AK333" t="str">
            <v>AA</v>
          </cell>
          <cell r="AL333" t="str">
            <v>ACTIVO TEMP.INTEIRO</v>
          </cell>
          <cell r="AM333" t="str">
            <v>J200</v>
          </cell>
          <cell r="AN333" t="str">
            <v>EDPOutsourcingComercial-Ce</v>
          </cell>
          <cell r="AO333" t="str">
            <v>J218</v>
          </cell>
          <cell r="AP333" t="str">
            <v>EDPOC-TMR-AJA</v>
          </cell>
          <cell r="AQ333" t="str">
            <v>40176958</v>
          </cell>
          <cell r="AR333" t="str">
            <v>70000060</v>
          </cell>
          <cell r="AS333" t="str">
            <v>025.</v>
          </cell>
          <cell r="AT333" t="str">
            <v>ESCRITURARIO COMERCIAL</v>
          </cell>
          <cell r="AU333" t="str">
            <v>1</v>
          </cell>
          <cell r="AV333" t="str">
            <v>00040606</v>
          </cell>
          <cell r="AW333" t="str">
            <v>J20440000620</v>
          </cell>
          <cell r="AX333" t="str">
            <v>AC-LE-LOJAS E EQUIPAS - II</v>
          </cell>
          <cell r="AY333" t="str">
            <v>68905034</v>
          </cell>
          <cell r="AZ333" t="str">
            <v>Apoio à Rede Centro</v>
          </cell>
          <cell r="BA333" t="str">
            <v>6890</v>
          </cell>
          <cell r="BB333" t="str">
            <v>EDP Outsourcing Comercial</v>
          </cell>
          <cell r="BC333" t="str">
            <v>6890</v>
          </cell>
          <cell r="BD333" t="str">
            <v>6890</v>
          </cell>
          <cell r="BE333" t="str">
            <v>2800</v>
          </cell>
          <cell r="BF333" t="str">
            <v>6890</v>
          </cell>
          <cell r="BG333" t="str">
            <v>EDP Outsourcing Comercial,SA</v>
          </cell>
          <cell r="BH333" t="str">
            <v>1010</v>
          </cell>
          <cell r="BI333">
            <v>1247</v>
          </cell>
          <cell r="BJ333" t="str">
            <v>11</v>
          </cell>
          <cell r="BK333">
            <v>32</v>
          </cell>
          <cell r="BL333">
            <v>323.52</v>
          </cell>
          <cell r="BM333" t="str">
            <v>NÍVEL 5</v>
          </cell>
          <cell r="BN333" t="str">
            <v>00</v>
          </cell>
          <cell r="BO333" t="str">
            <v>08</v>
          </cell>
          <cell r="BP333" t="str">
            <v>20050101</v>
          </cell>
          <cell r="BQ333" t="str">
            <v>21</v>
          </cell>
          <cell r="BR333" t="str">
            <v>EVOLUCAO AUTOMATICA</v>
          </cell>
          <cell r="BS333" t="str">
            <v>20050101</v>
          </cell>
          <cell r="BW333">
            <v>0</v>
          </cell>
          <cell r="BX333">
            <v>0</v>
          </cell>
          <cell r="BY333">
            <v>0</v>
          </cell>
          <cell r="BZ333">
            <v>0</v>
          </cell>
          <cell r="CA333">
            <v>0</v>
          </cell>
          <cell r="CC333">
            <v>0</v>
          </cell>
          <cell r="CG333">
            <v>0</v>
          </cell>
          <cell r="CK333">
            <v>0</v>
          </cell>
          <cell r="CO333">
            <v>0</v>
          </cell>
          <cell r="CT333">
            <v>0</v>
          </cell>
          <cell r="CU333">
            <v>0</v>
          </cell>
          <cell r="CV333">
            <v>0</v>
          </cell>
          <cell r="CW333">
            <v>0</v>
          </cell>
          <cell r="CX333">
            <v>0</v>
          </cell>
          <cell r="CZ333">
            <v>0</v>
          </cell>
          <cell r="DC333">
            <v>0</v>
          </cell>
          <cell r="DF333">
            <v>0</v>
          </cell>
          <cell r="DI333">
            <v>0</v>
          </cell>
          <cell r="DK333">
            <v>0</v>
          </cell>
          <cell r="DL333">
            <v>0</v>
          </cell>
          <cell r="DN333" t="str">
            <v>11D12</v>
          </cell>
          <cell r="DO333" t="str">
            <v>Fixo T.Int-"A.IND."</v>
          </cell>
          <cell r="DP333">
            <v>9</v>
          </cell>
          <cell r="DQ333">
            <v>100</v>
          </cell>
          <cell r="DR333" t="str">
            <v>CR01</v>
          </cell>
          <cell r="DT333" t="str">
            <v>00070236</v>
          </cell>
          <cell r="DU333" t="str">
            <v>BANCO ESPIRITO SANTO, SA</v>
          </cell>
        </row>
        <row r="334">
          <cell r="A334" t="str">
            <v>207721</v>
          </cell>
          <cell r="B334" t="str">
            <v>Cristina Maria Cruz Moura Patricio</v>
          </cell>
          <cell r="C334" t="str">
            <v>1981</v>
          </cell>
          <cell r="D334">
            <v>24</v>
          </cell>
          <cell r="E334">
            <v>24</v>
          </cell>
          <cell r="F334" t="str">
            <v>19580727</v>
          </cell>
          <cell r="G334" t="str">
            <v>46</v>
          </cell>
          <cell r="H334" t="str">
            <v>1</v>
          </cell>
          <cell r="I334" t="str">
            <v>Casado</v>
          </cell>
          <cell r="J334" t="str">
            <v>feminino</v>
          </cell>
          <cell r="K334">
            <v>2</v>
          </cell>
          <cell r="L334" t="str">
            <v>Av 1 de Maio, Lt 2-2Dto</v>
          </cell>
          <cell r="M334" t="str">
            <v>6100-251</v>
          </cell>
          <cell r="N334" t="str">
            <v>CERNACHE DO BONJARDIM</v>
          </cell>
          <cell r="O334" t="str">
            <v>00241132</v>
          </cell>
          <cell r="P334" t="str">
            <v>CURSO COMPLEMENTAR DOS LICEUS</v>
          </cell>
          <cell r="R334" t="str">
            <v>5077492</v>
          </cell>
          <cell r="S334" t="str">
            <v>20020821</v>
          </cell>
          <cell r="T334" t="str">
            <v>CASTELO</v>
          </cell>
          <cell r="U334" t="str">
            <v>9803</v>
          </cell>
          <cell r="V334" t="str">
            <v>S.NAC IND ENERGIA-SINDEL</v>
          </cell>
          <cell r="W334" t="str">
            <v>103760636</v>
          </cell>
          <cell r="X334" t="str">
            <v>0671</v>
          </cell>
          <cell r="Y334" t="str">
            <v>0.0</v>
          </cell>
          <cell r="Z334">
            <v>2</v>
          </cell>
          <cell r="AA334" t="str">
            <v>00</v>
          </cell>
          <cell r="AC334" t="str">
            <v>X</v>
          </cell>
          <cell r="AD334" t="str">
            <v>100</v>
          </cell>
          <cell r="AE334" t="str">
            <v>10954008890</v>
          </cell>
          <cell r="AF334" t="str">
            <v>02</v>
          </cell>
          <cell r="AG334" t="str">
            <v>19810115</v>
          </cell>
          <cell r="AH334" t="str">
            <v>DT.Adm.Corr.Antiguid</v>
          </cell>
          <cell r="AI334" t="str">
            <v>1</v>
          </cell>
          <cell r="AJ334" t="str">
            <v>ACTIVOS</v>
          </cell>
          <cell r="AK334" t="str">
            <v>AA</v>
          </cell>
          <cell r="AL334" t="str">
            <v>ACTIVO TEMP.INTEIRO</v>
          </cell>
          <cell r="AM334" t="str">
            <v>J200</v>
          </cell>
          <cell r="AN334" t="str">
            <v>EDPOutsourcingComercial-Ce</v>
          </cell>
          <cell r="AO334" t="str">
            <v>J218</v>
          </cell>
          <cell r="AP334" t="str">
            <v>EDPOC-TMR-AJA</v>
          </cell>
          <cell r="AQ334" t="str">
            <v>40177262</v>
          </cell>
          <cell r="AR334" t="str">
            <v>70000078</v>
          </cell>
          <cell r="AS334" t="str">
            <v>033.</v>
          </cell>
          <cell r="AT334" t="str">
            <v>TECNICO PRINCIPAL DE GESTAO</v>
          </cell>
          <cell r="AU334" t="str">
            <v>1</v>
          </cell>
          <cell r="AV334" t="str">
            <v>00040333</v>
          </cell>
          <cell r="AW334" t="str">
            <v>J20444440120</v>
          </cell>
          <cell r="AX334" t="str">
            <v>AC-LJTMR-CH-CHEFIA</v>
          </cell>
          <cell r="AY334" t="str">
            <v>68905422</v>
          </cell>
          <cell r="AZ334" t="str">
            <v>Lj Tomar</v>
          </cell>
          <cell r="BA334" t="str">
            <v>6890</v>
          </cell>
          <cell r="BB334" t="str">
            <v>EDP Outsourcing Comercial</v>
          </cell>
          <cell r="BC334" t="str">
            <v>6890</v>
          </cell>
          <cell r="BD334" t="str">
            <v>6890</v>
          </cell>
          <cell r="BE334" t="str">
            <v>2800</v>
          </cell>
          <cell r="BF334" t="str">
            <v>6890</v>
          </cell>
          <cell r="BG334" t="str">
            <v>EDP Outsourcing Comercial,SA</v>
          </cell>
          <cell r="BH334" t="str">
            <v>1010</v>
          </cell>
          <cell r="BI334">
            <v>1618</v>
          </cell>
          <cell r="BJ334" t="str">
            <v>15</v>
          </cell>
          <cell r="BK334">
            <v>24</v>
          </cell>
          <cell r="BL334">
            <v>242.64</v>
          </cell>
          <cell r="BM334" t="str">
            <v>NÍVEL 3</v>
          </cell>
          <cell r="BN334" t="str">
            <v>02</v>
          </cell>
          <cell r="BO334" t="str">
            <v>06</v>
          </cell>
          <cell r="BP334" t="str">
            <v>20030103</v>
          </cell>
          <cell r="BQ334" t="str">
            <v>63</v>
          </cell>
          <cell r="BR334" t="str">
            <v>REQUALIFICACAO</v>
          </cell>
          <cell r="BS334" t="str">
            <v>20050101</v>
          </cell>
          <cell r="BT334" t="str">
            <v>20030101</v>
          </cell>
          <cell r="BW334">
            <v>0</v>
          </cell>
          <cell r="BX334">
            <v>0</v>
          </cell>
          <cell r="BY334">
            <v>0</v>
          </cell>
          <cell r="BZ334">
            <v>0</v>
          </cell>
          <cell r="CA334">
            <v>0</v>
          </cell>
          <cell r="CC334">
            <v>0</v>
          </cell>
          <cell r="CG334">
            <v>0</v>
          </cell>
          <cell r="CK334">
            <v>0</v>
          </cell>
          <cell r="CO334">
            <v>0</v>
          </cell>
          <cell r="CT334">
            <v>0</v>
          </cell>
          <cell r="CU334">
            <v>0</v>
          </cell>
          <cell r="CV334">
            <v>0</v>
          </cell>
          <cell r="CW334">
            <v>0</v>
          </cell>
          <cell r="CX334">
            <v>0</v>
          </cell>
          <cell r="CZ334">
            <v>0</v>
          </cell>
          <cell r="DC334">
            <v>0</v>
          </cell>
          <cell r="DF334">
            <v>0</v>
          </cell>
          <cell r="DI334">
            <v>0</v>
          </cell>
          <cell r="DK334">
            <v>0</v>
          </cell>
          <cell r="DL334">
            <v>0</v>
          </cell>
          <cell r="DN334" t="str">
            <v>11D12</v>
          </cell>
          <cell r="DO334" t="str">
            <v>Fixo T.Int-"A.IND."</v>
          </cell>
          <cell r="DP334">
            <v>9</v>
          </cell>
          <cell r="DQ334">
            <v>100</v>
          </cell>
          <cell r="DR334" t="str">
            <v>CR01</v>
          </cell>
          <cell r="DT334" t="str">
            <v>00350768</v>
          </cell>
          <cell r="DU334" t="str">
            <v>CAIXA GERAL DE DEPOSITOS, SA</v>
          </cell>
        </row>
        <row r="335">
          <cell r="A335" t="str">
            <v>267643</v>
          </cell>
          <cell r="B335" t="str">
            <v>Maria Carmen Ferreira Curdia Marques Cardoso</v>
          </cell>
          <cell r="C335" t="str">
            <v>1971</v>
          </cell>
          <cell r="D335">
            <v>34</v>
          </cell>
          <cell r="E335">
            <v>34</v>
          </cell>
          <cell r="F335" t="str">
            <v>19520228</v>
          </cell>
          <cell r="G335" t="str">
            <v>53</v>
          </cell>
          <cell r="H335" t="str">
            <v>1</v>
          </cell>
          <cell r="I335" t="str">
            <v>Casado</v>
          </cell>
          <cell r="J335" t="str">
            <v>feminino</v>
          </cell>
          <cell r="K335">
            <v>2</v>
          </cell>
          <cell r="L335" t="str">
            <v>R da Nabancia - N.13-R/C Dto</v>
          </cell>
          <cell r="M335" t="str">
            <v>2300-469</v>
          </cell>
          <cell r="N335" t="str">
            <v>TOMAR</v>
          </cell>
          <cell r="O335" t="str">
            <v>00232133</v>
          </cell>
          <cell r="P335" t="str">
            <v>CURSO GERAL DO COMERCIO</v>
          </cell>
          <cell r="R335" t="str">
            <v>2191519</v>
          </cell>
          <cell r="S335" t="str">
            <v>19980210</v>
          </cell>
          <cell r="T335" t="str">
            <v>SANTAREM</v>
          </cell>
          <cell r="U335" t="str">
            <v>9803</v>
          </cell>
          <cell r="V335" t="str">
            <v>S.NAC IND ENERGIA-SINDEL</v>
          </cell>
          <cell r="W335" t="str">
            <v>179556649</v>
          </cell>
          <cell r="X335" t="str">
            <v>2100</v>
          </cell>
          <cell r="Y335" t="str">
            <v>0.0</v>
          </cell>
          <cell r="Z335">
            <v>1</v>
          </cell>
          <cell r="AA335" t="str">
            <v>00</v>
          </cell>
          <cell r="AC335" t="str">
            <v>X</v>
          </cell>
          <cell r="AD335" t="str">
            <v>100</v>
          </cell>
          <cell r="AE335" t="str">
            <v>11102645582</v>
          </cell>
          <cell r="AF335" t="str">
            <v>02</v>
          </cell>
          <cell r="AG335" t="str">
            <v>19710802</v>
          </cell>
          <cell r="AH335" t="str">
            <v>DT.Adm.Corr.Antiguid</v>
          </cell>
          <cell r="AI335" t="str">
            <v>1</v>
          </cell>
          <cell r="AJ335" t="str">
            <v>ACTIVOS</v>
          </cell>
          <cell r="AK335" t="str">
            <v>AA</v>
          </cell>
          <cell r="AL335" t="str">
            <v>ACTIVO TEMP.INTEIRO</v>
          </cell>
          <cell r="AM335" t="str">
            <v>J200</v>
          </cell>
          <cell r="AN335" t="str">
            <v>EDPOutsourcingComercial-Ce</v>
          </cell>
          <cell r="AO335" t="str">
            <v>J218</v>
          </cell>
          <cell r="AP335" t="str">
            <v>EDPOC-TMR-AJA</v>
          </cell>
          <cell r="AQ335" t="str">
            <v>40177261</v>
          </cell>
          <cell r="AR335" t="str">
            <v>70000060</v>
          </cell>
          <cell r="AS335" t="str">
            <v>025.</v>
          </cell>
          <cell r="AT335" t="str">
            <v>ESCRITURARIO COMERCIAL</v>
          </cell>
          <cell r="AU335" t="str">
            <v>1</v>
          </cell>
          <cell r="AV335" t="str">
            <v>00040334</v>
          </cell>
          <cell r="AW335" t="str">
            <v>J20444440420</v>
          </cell>
          <cell r="AX335" t="str">
            <v>AC-LJTMR-LOJA TOMAR</v>
          </cell>
          <cell r="AY335" t="str">
            <v>68905422</v>
          </cell>
          <cell r="AZ335" t="str">
            <v>Lj Tomar</v>
          </cell>
          <cell r="BA335" t="str">
            <v>6890</v>
          </cell>
          <cell r="BB335" t="str">
            <v>EDP Outsourcing Comercial</v>
          </cell>
          <cell r="BC335" t="str">
            <v>6890</v>
          </cell>
          <cell r="BD335" t="str">
            <v>6890</v>
          </cell>
          <cell r="BE335" t="str">
            <v>2800</v>
          </cell>
          <cell r="BF335" t="str">
            <v>6890</v>
          </cell>
          <cell r="BG335" t="str">
            <v>EDP Outsourcing Comercial,SA</v>
          </cell>
          <cell r="BH335" t="str">
            <v>1010</v>
          </cell>
          <cell r="BI335">
            <v>1339</v>
          </cell>
          <cell r="BJ335" t="str">
            <v>12</v>
          </cell>
          <cell r="BK335">
            <v>34</v>
          </cell>
          <cell r="BL335">
            <v>343.74</v>
          </cell>
          <cell r="BM335" t="str">
            <v>NÍVEL 5</v>
          </cell>
          <cell r="BN335" t="str">
            <v>00</v>
          </cell>
          <cell r="BO335" t="str">
            <v>09</v>
          </cell>
          <cell r="BP335" t="str">
            <v>20050101</v>
          </cell>
          <cell r="BQ335" t="str">
            <v>21</v>
          </cell>
          <cell r="BR335" t="str">
            <v>EVOLUCAO AUTOMATICA</v>
          </cell>
          <cell r="BS335" t="str">
            <v>20050101</v>
          </cell>
          <cell r="BW335">
            <v>0</v>
          </cell>
          <cell r="BX335">
            <v>0</v>
          </cell>
          <cell r="BY335">
            <v>0</v>
          </cell>
          <cell r="BZ335">
            <v>0</v>
          </cell>
          <cell r="CA335">
            <v>0</v>
          </cell>
          <cell r="CC335">
            <v>0</v>
          </cell>
          <cell r="CG335">
            <v>0</v>
          </cell>
          <cell r="CK335">
            <v>0</v>
          </cell>
          <cell r="CO335">
            <v>0</v>
          </cell>
          <cell r="CT335">
            <v>0</v>
          </cell>
          <cell r="CU335">
            <v>0</v>
          </cell>
          <cell r="CV335">
            <v>0</v>
          </cell>
          <cell r="CW335">
            <v>0</v>
          </cell>
          <cell r="CX335">
            <v>1</v>
          </cell>
          <cell r="CY335" t="str">
            <v>6010</v>
          </cell>
          <cell r="CZ335">
            <v>39.54</v>
          </cell>
          <cell r="DC335">
            <v>0</v>
          </cell>
          <cell r="DF335">
            <v>0</v>
          </cell>
          <cell r="DI335">
            <v>0</v>
          </cell>
          <cell r="DK335">
            <v>0</v>
          </cell>
          <cell r="DL335">
            <v>0</v>
          </cell>
          <cell r="DN335" t="str">
            <v>11D12</v>
          </cell>
          <cell r="DO335" t="str">
            <v>Fixo T.Int-"A.IND."</v>
          </cell>
          <cell r="DP335">
            <v>9</v>
          </cell>
          <cell r="DQ335">
            <v>100</v>
          </cell>
          <cell r="DR335" t="str">
            <v>CR01</v>
          </cell>
          <cell r="DT335" t="str">
            <v>00070236</v>
          </cell>
          <cell r="DU335" t="str">
            <v>BANCO ESPIRITO SANTO, SA</v>
          </cell>
        </row>
        <row r="336">
          <cell r="A336" t="str">
            <v>166065</v>
          </cell>
          <cell r="B336" t="str">
            <v>Maria João Amorim Ataide Cordeiro Anjos Dias</v>
          </cell>
          <cell r="C336" t="str">
            <v>1979</v>
          </cell>
          <cell r="D336">
            <v>26</v>
          </cell>
          <cell r="E336">
            <v>26</v>
          </cell>
          <cell r="F336" t="str">
            <v>19560809</v>
          </cell>
          <cell r="G336" t="str">
            <v>48</v>
          </cell>
          <cell r="H336" t="str">
            <v>1</v>
          </cell>
          <cell r="I336" t="str">
            <v>Casado</v>
          </cell>
          <cell r="J336" t="str">
            <v>feminino</v>
          </cell>
          <cell r="K336">
            <v>3</v>
          </cell>
          <cell r="L336" t="str">
            <v>R da Bairrada-Casa Ataide Cordeiro</v>
          </cell>
          <cell r="M336" t="str">
            <v>2300-153</v>
          </cell>
          <cell r="N336" t="str">
            <v>SÃO PEDRO DE TOMAR</v>
          </cell>
          <cell r="O336" t="str">
            <v>00232213</v>
          </cell>
          <cell r="P336" t="str">
            <v>C.GERAL ADMINISTRACAO COMERCIO</v>
          </cell>
          <cell r="R336" t="str">
            <v>4706361</v>
          </cell>
          <cell r="S336" t="str">
            <v>19970218</v>
          </cell>
          <cell r="T336" t="str">
            <v>LISBOA</v>
          </cell>
          <cell r="U336" t="str">
            <v>9803</v>
          </cell>
          <cell r="V336" t="str">
            <v>S.NAC IND ENERGIA-SINDEL</v>
          </cell>
          <cell r="W336" t="str">
            <v>139131876</v>
          </cell>
          <cell r="X336" t="str">
            <v>2100</v>
          </cell>
          <cell r="Y336" t="str">
            <v>0.0</v>
          </cell>
          <cell r="Z336">
            <v>3</v>
          </cell>
          <cell r="AA336" t="str">
            <v>00</v>
          </cell>
          <cell r="AC336" t="str">
            <v>X</v>
          </cell>
          <cell r="AD336" t="str">
            <v>100</v>
          </cell>
          <cell r="AE336" t="str">
            <v>11218231076</v>
          </cell>
          <cell r="AF336" t="str">
            <v>02</v>
          </cell>
          <cell r="AG336" t="str">
            <v>19790101</v>
          </cell>
          <cell r="AH336" t="str">
            <v>DT.Adm.Corr.Antiguid</v>
          </cell>
          <cell r="AI336" t="str">
            <v>1</v>
          </cell>
          <cell r="AJ336" t="str">
            <v>ACTIVOS</v>
          </cell>
          <cell r="AK336" t="str">
            <v>AA</v>
          </cell>
          <cell r="AL336" t="str">
            <v>ACTIVO TEMP.INTEIRO</v>
          </cell>
          <cell r="AM336" t="str">
            <v>J200</v>
          </cell>
          <cell r="AN336" t="str">
            <v>EDPOutsourcingComercial-Ce</v>
          </cell>
          <cell r="AO336" t="str">
            <v>J218</v>
          </cell>
          <cell r="AP336" t="str">
            <v>EDPOC-TMR-AJA</v>
          </cell>
          <cell r="AQ336" t="str">
            <v>40177259</v>
          </cell>
          <cell r="AR336" t="str">
            <v>70000060</v>
          </cell>
          <cell r="AS336" t="str">
            <v>025.</v>
          </cell>
          <cell r="AT336" t="str">
            <v>ESCRITURARIO COMERCIAL</v>
          </cell>
          <cell r="AU336" t="str">
            <v>1</v>
          </cell>
          <cell r="AV336" t="str">
            <v>00040334</v>
          </cell>
          <cell r="AW336" t="str">
            <v>J20444440420</v>
          </cell>
          <cell r="AX336" t="str">
            <v>AC-LJTMR-LOJA TOMAR</v>
          </cell>
          <cell r="AY336" t="str">
            <v>68905422</v>
          </cell>
          <cell r="AZ336" t="str">
            <v>Lj Tomar</v>
          </cell>
          <cell r="BA336" t="str">
            <v>6890</v>
          </cell>
          <cell r="BB336" t="str">
            <v>EDP Outsourcing Comercial</v>
          </cell>
          <cell r="BC336" t="str">
            <v>6890</v>
          </cell>
          <cell r="BD336" t="str">
            <v>6890</v>
          </cell>
          <cell r="BE336" t="str">
            <v>2800</v>
          </cell>
          <cell r="BF336" t="str">
            <v>6890</v>
          </cell>
          <cell r="BG336" t="str">
            <v>EDP Outsourcing Comercial,SA</v>
          </cell>
          <cell r="BH336" t="str">
            <v>1010</v>
          </cell>
          <cell r="BI336">
            <v>1247</v>
          </cell>
          <cell r="BJ336" t="str">
            <v>11</v>
          </cell>
          <cell r="BK336">
            <v>26</v>
          </cell>
          <cell r="BL336">
            <v>262.86</v>
          </cell>
          <cell r="BM336" t="str">
            <v>NÍVEL 5</v>
          </cell>
          <cell r="BN336" t="str">
            <v>03</v>
          </cell>
          <cell r="BO336" t="str">
            <v>08</v>
          </cell>
          <cell r="BP336" t="str">
            <v>20020101</v>
          </cell>
          <cell r="BQ336" t="str">
            <v>21</v>
          </cell>
          <cell r="BR336" t="str">
            <v>EVOLUCAO AUTOMATICA</v>
          </cell>
          <cell r="BS336" t="str">
            <v>20050101</v>
          </cell>
          <cell r="BW336">
            <v>0</v>
          </cell>
          <cell r="BX336">
            <v>0</v>
          </cell>
          <cell r="BY336">
            <v>0</v>
          </cell>
          <cell r="BZ336">
            <v>0</v>
          </cell>
          <cell r="CA336">
            <v>0</v>
          </cell>
          <cell r="CC336">
            <v>0</v>
          </cell>
          <cell r="CG336">
            <v>0</v>
          </cell>
          <cell r="CK336">
            <v>0</v>
          </cell>
          <cell r="CO336">
            <v>0</v>
          </cell>
          <cell r="CT336">
            <v>0</v>
          </cell>
          <cell r="CU336">
            <v>0</v>
          </cell>
          <cell r="CV336">
            <v>0</v>
          </cell>
          <cell r="CW336">
            <v>0</v>
          </cell>
          <cell r="CX336">
            <v>1</v>
          </cell>
          <cell r="CY336" t="str">
            <v>6010</v>
          </cell>
          <cell r="CZ336">
            <v>39.54</v>
          </cell>
          <cell r="DC336">
            <v>0</v>
          </cell>
          <cell r="DF336">
            <v>0</v>
          </cell>
          <cell r="DI336">
            <v>0</v>
          </cell>
          <cell r="DK336">
            <v>0</v>
          </cell>
          <cell r="DL336">
            <v>0</v>
          </cell>
          <cell r="DN336" t="str">
            <v>11D12</v>
          </cell>
          <cell r="DO336" t="str">
            <v>Fixo T.Int-"A.IND."</v>
          </cell>
          <cell r="DP336">
            <v>9</v>
          </cell>
          <cell r="DQ336">
            <v>100</v>
          </cell>
          <cell r="DR336" t="str">
            <v>CR01</v>
          </cell>
          <cell r="DT336" t="str">
            <v>00070236</v>
          </cell>
          <cell r="DU336" t="str">
            <v>BANCO ESPIRITO SANTO, SA</v>
          </cell>
        </row>
        <row r="337">
          <cell r="A337" t="str">
            <v>158470</v>
          </cell>
          <cell r="B337" t="str">
            <v>Antonio Alves Freitas Henriques</v>
          </cell>
          <cell r="C337" t="str">
            <v>1978</v>
          </cell>
          <cell r="D337">
            <v>27</v>
          </cell>
          <cell r="E337">
            <v>27</v>
          </cell>
          <cell r="F337" t="str">
            <v>19550203</v>
          </cell>
          <cell r="G337" t="str">
            <v>50</v>
          </cell>
          <cell r="H337" t="str">
            <v>1</v>
          </cell>
          <cell r="I337" t="str">
            <v>Casado</v>
          </cell>
          <cell r="J337" t="str">
            <v>masculino</v>
          </cell>
          <cell r="K337">
            <v>2</v>
          </cell>
          <cell r="L337" t="str">
            <v>Milheiros</v>
          </cell>
          <cell r="M337" t="str">
            <v>2240-124</v>
          </cell>
          <cell r="N337" t="str">
            <v>AREIAS FZZ</v>
          </cell>
          <cell r="O337" t="str">
            <v>00243403</v>
          </cell>
          <cell r="P337" t="str">
            <v>12.ANO - 3. CURSO</v>
          </cell>
          <cell r="R337" t="str">
            <v>5588783</v>
          </cell>
          <cell r="S337" t="str">
            <v>19990727</v>
          </cell>
          <cell r="T337" t="str">
            <v>SANTAREM</v>
          </cell>
          <cell r="U337" t="str">
            <v>9803</v>
          </cell>
          <cell r="V337" t="str">
            <v>S.NAC IND ENERGIA-SINDEL</v>
          </cell>
          <cell r="W337" t="str">
            <v>141299444</v>
          </cell>
          <cell r="X337" t="str">
            <v>2038</v>
          </cell>
          <cell r="Y337" t="str">
            <v>0.0</v>
          </cell>
          <cell r="Z337">
            <v>1</v>
          </cell>
          <cell r="AA337" t="str">
            <v>00</v>
          </cell>
          <cell r="AC337" t="str">
            <v>X</v>
          </cell>
          <cell r="AD337" t="str">
            <v>100</v>
          </cell>
          <cell r="AE337" t="str">
            <v>11110624483</v>
          </cell>
          <cell r="AF337" t="str">
            <v>02</v>
          </cell>
          <cell r="AG337" t="str">
            <v>19780703</v>
          </cell>
          <cell r="AH337" t="str">
            <v>DT.Adm.Corr.Antiguid</v>
          </cell>
          <cell r="AI337" t="str">
            <v>1</v>
          </cell>
          <cell r="AJ337" t="str">
            <v>ACTIVOS</v>
          </cell>
          <cell r="AK337" t="str">
            <v>AA</v>
          </cell>
          <cell r="AL337" t="str">
            <v>ACTIVO TEMP.INTEIRO</v>
          </cell>
          <cell r="AM337" t="str">
            <v>J200</v>
          </cell>
          <cell r="AN337" t="str">
            <v>EDPOutsourcingComercial-Ce</v>
          </cell>
          <cell r="AO337" t="str">
            <v>J218</v>
          </cell>
          <cell r="AP337" t="str">
            <v>EDPOC-TMR-AJA</v>
          </cell>
          <cell r="AQ337" t="str">
            <v>40177258</v>
          </cell>
          <cell r="AR337" t="str">
            <v>70000060</v>
          </cell>
          <cell r="AS337" t="str">
            <v>025.</v>
          </cell>
          <cell r="AT337" t="str">
            <v>ESCRITURARIO COMERCIAL</v>
          </cell>
          <cell r="AU337" t="str">
            <v>1</v>
          </cell>
          <cell r="AV337" t="str">
            <v>00040334</v>
          </cell>
          <cell r="AW337" t="str">
            <v>J20444440420</v>
          </cell>
          <cell r="AX337" t="str">
            <v>AC-LJTMR-LOJA TOMAR</v>
          </cell>
          <cell r="AY337" t="str">
            <v>68905422</v>
          </cell>
          <cell r="AZ337" t="str">
            <v>Lj Tomar</v>
          </cell>
          <cell r="BA337" t="str">
            <v>6890</v>
          </cell>
          <cell r="BB337" t="str">
            <v>EDP Outsourcing Comercial</v>
          </cell>
          <cell r="BC337" t="str">
            <v>6890</v>
          </cell>
          <cell r="BD337" t="str">
            <v>6890</v>
          </cell>
          <cell r="BE337" t="str">
            <v>2800</v>
          </cell>
          <cell r="BF337" t="str">
            <v>6890</v>
          </cell>
          <cell r="BG337" t="str">
            <v>EDP Outsourcing Comercial,SA</v>
          </cell>
          <cell r="BH337" t="str">
            <v>1010</v>
          </cell>
          <cell r="BI337">
            <v>1247</v>
          </cell>
          <cell r="BJ337" t="str">
            <v>11</v>
          </cell>
          <cell r="BK337">
            <v>27</v>
          </cell>
          <cell r="BL337">
            <v>272.97000000000003</v>
          </cell>
          <cell r="BM337" t="str">
            <v>NÍVEL 5</v>
          </cell>
          <cell r="BN337" t="str">
            <v>01</v>
          </cell>
          <cell r="BO337" t="str">
            <v>08</v>
          </cell>
          <cell r="BP337" t="str">
            <v>20040101</v>
          </cell>
          <cell r="BQ337" t="str">
            <v>21</v>
          </cell>
          <cell r="BR337" t="str">
            <v>EVOLUCAO AUTOMATICA</v>
          </cell>
          <cell r="BS337" t="str">
            <v>20050101</v>
          </cell>
          <cell r="BW337">
            <v>0</v>
          </cell>
          <cell r="BX337">
            <v>0</v>
          </cell>
          <cell r="BY337">
            <v>0</v>
          </cell>
          <cell r="BZ337">
            <v>0</v>
          </cell>
          <cell r="CA337">
            <v>0</v>
          </cell>
          <cell r="CC337">
            <v>0</v>
          </cell>
          <cell r="CG337">
            <v>0</v>
          </cell>
          <cell r="CK337">
            <v>0</v>
          </cell>
          <cell r="CO337">
            <v>0</v>
          </cell>
          <cell r="CT337">
            <v>0</v>
          </cell>
          <cell r="CU337">
            <v>0</v>
          </cell>
          <cell r="CV337">
            <v>0</v>
          </cell>
          <cell r="CW337">
            <v>0</v>
          </cell>
          <cell r="CX337">
            <v>1</v>
          </cell>
          <cell r="CY337" t="str">
            <v>6010</v>
          </cell>
          <cell r="CZ337">
            <v>39.54</v>
          </cell>
          <cell r="DC337">
            <v>0</v>
          </cell>
          <cell r="DF337">
            <v>0</v>
          </cell>
          <cell r="DI337">
            <v>0</v>
          </cell>
          <cell r="DK337">
            <v>0</v>
          </cell>
          <cell r="DL337">
            <v>0</v>
          </cell>
          <cell r="DN337" t="str">
            <v>11D12</v>
          </cell>
          <cell r="DO337" t="str">
            <v>Fixo T.Int-"A.IND."</v>
          </cell>
          <cell r="DP337">
            <v>9</v>
          </cell>
          <cell r="DQ337">
            <v>100</v>
          </cell>
          <cell r="DR337" t="str">
            <v>CR01</v>
          </cell>
          <cell r="DT337" t="str">
            <v>00350315</v>
          </cell>
          <cell r="DU337" t="str">
            <v>CAIXA GERAL DE DEPOSITOS, SA</v>
          </cell>
        </row>
        <row r="338">
          <cell r="A338" t="str">
            <v>267511</v>
          </cell>
          <cell r="B338" t="str">
            <v>Lucilia Conceição Henriques Oliveira</v>
          </cell>
          <cell r="C338" t="str">
            <v>1971</v>
          </cell>
          <cell r="D338">
            <v>34</v>
          </cell>
          <cell r="E338">
            <v>34</v>
          </cell>
          <cell r="F338" t="str">
            <v>19541022</v>
          </cell>
          <cell r="G338" t="str">
            <v>50</v>
          </cell>
          <cell r="H338" t="str">
            <v>5</v>
          </cell>
          <cell r="I338" t="str">
            <v>Viuvo</v>
          </cell>
          <cell r="J338" t="str">
            <v>feminino</v>
          </cell>
          <cell r="K338">
            <v>1</v>
          </cell>
          <cell r="L338" t="str">
            <v>R Coronel Garcez Teixeira,6-3 Dto</v>
          </cell>
          <cell r="M338" t="str">
            <v>2300-460</v>
          </cell>
          <cell r="N338" t="str">
            <v>TOMAR</v>
          </cell>
          <cell r="O338" t="str">
            <v>00232183</v>
          </cell>
          <cell r="P338" t="str">
            <v>CURSO GERAL DO COMERCIO</v>
          </cell>
          <cell r="R338" t="str">
            <v>2322096</v>
          </cell>
          <cell r="S338" t="str">
            <v>19980930</v>
          </cell>
          <cell r="T338" t="str">
            <v>SANTAREM</v>
          </cell>
          <cell r="U338" t="str">
            <v>9806</v>
          </cell>
          <cell r="V338" t="str">
            <v>ASOSI-ASS.S.TRAB.S.EN.TEL</v>
          </cell>
          <cell r="W338" t="str">
            <v>141207191</v>
          </cell>
          <cell r="X338" t="str">
            <v>2100</v>
          </cell>
          <cell r="Y338" t="str">
            <v>0.0</v>
          </cell>
          <cell r="Z338">
            <v>1</v>
          </cell>
          <cell r="AA338" t="str">
            <v>00</v>
          </cell>
          <cell r="AD338" t="str">
            <v>100</v>
          </cell>
          <cell r="AE338" t="str">
            <v>11102643312</v>
          </cell>
          <cell r="AF338" t="str">
            <v>02</v>
          </cell>
          <cell r="AG338" t="str">
            <v>19711213</v>
          </cell>
          <cell r="AH338" t="str">
            <v>DT.Adm.Corr.Antiguid</v>
          </cell>
          <cell r="AI338" t="str">
            <v>1</v>
          </cell>
          <cell r="AJ338" t="str">
            <v>ACTIVOS</v>
          </cell>
          <cell r="AK338" t="str">
            <v>AA</v>
          </cell>
          <cell r="AL338" t="str">
            <v>ACTIVO TEMP.INTEIRO</v>
          </cell>
          <cell r="AM338" t="str">
            <v>J200</v>
          </cell>
          <cell r="AN338" t="str">
            <v>EDPOutsourcingComercial-Ce</v>
          </cell>
          <cell r="AO338" t="str">
            <v>J218</v>
          </cell>
          <cell r="AP338" t="str">
            <v>EDPOC-TMR-AJA</v>
          </cell>
          <cell r="AQ338" t="str">
            <v>40177260</v>
          </cell>
          <cell r="AR338" t="str">
            <v>70000060</v>
          </cell>
          <cell r="AS338" t="str">
            <v>025.</v>
          </cell>
          <cell r="AT338" t="str">
            <v>ESCRITURARIO COMERCIAL</v>
          </cell>
          <cell r="AU338" t="str">
            <v>1</v>
          </cell>
          <cell r="AV338" t="str">
            <v>00040334</v>
          </cell>
          <cell r="AW338" t="str">
            <v>J20444440420</v>
          </cell>
          <cell r="AX338" t="str">
            <v>AC-LJTMR-LOJA TOMAR</v>
          </cell>
          <cell r="AY338" t="str">
            <v>68905422</v>
          </cell>
          <cell r="AZ338" t="str">
            <v>Lj Tomar</v>
          </cell>
          <cell r="BA338" t="str">
            <v>6890</v>
          </cell>
          <cell r="BB338" t="str">
            <v>EDP Outsourcing Comercial</v>
          </cell>
          <cell r="BC338" t="str">
            <v>6890</v>
          </cell>
          <cell r="BD338" t="str">
            <v>6890</v>
          </cell>
          <cell r="BE338" t="str">
            <v>2800</v>
          </cell>
          <cell r="BF338" t="str">
            <v>6890</v>
          </cell>
          <cell r="BG338" t="str">
            <v>EDP Outsourcing Comercial,SA</v>
          </cell>
          <cell r="BH338" t="str">
            <v>1010</v>
          </cell>
          <cell r="BI338">
            <v>1247</v>
          </cell>
          <cell r="BJ338" t="str">
            <v>11</v>
          </cell>
          <cell r="BK338">
            <v>34</v>
          </cell>
          <cell r="BL338">
            <v>343.74</v>
          </cell>
          <cell r="BM338" t="str">
            <v>NÍVEL 5</v>
          </cell>
          <cell r="BN338" t="str">
            <v>02</v>
          </cell>
          <cell r="BO338" t="str">
            <v>08</v>
          </cell>
          <cell r="BP338" t="str">
            <v>20030101</v>
          </cell>
          <cell r="BQ338" t="str">
            <v>21</v>
          </cell>
          <cell r="BR338" t="str">
            <v>EVOLUCAO AUTOMATICA</v>
          </cell>
          <cell r="BS338" t="str">
            <v>20050101</v>
          </cell>
          <cell r="BW338">
            <v>0</v>
          </cell>
          <cell r="BX338">
            <v>0</v>
          </cell>
          <cell r="BY338">
            <v>0</v>
          </cell>
          <cell r="BZ338">
            <v>0</v>
          </cell>
          <cell r="CA338">
            <v>0</v>
          </cell>
          <cell r="CC338">
            <v>0</v>
          </cell>
          <cell r="CG338">
            <v>0</v>
          </cell>
          <cell r="CK338">
            <v>0</v>
          </cell>
          <cell r="CO338">
            <v>0</v>
          </cell>
          <cell r="CT338">
            <v>0</v>
          </cell>
          <cell r="CU338">
            <v>0</v>
          </cell>
          <cell r="CV338">
            <v>0</v>
          </cell>
          <cell r="CW338">
            <v>0</v>
          </cell>
          <cell r="CX338">
            <v>1</v>
          </cell>
          <cell r="CY338" t="str">
            <v>6010</v>
          </cell>
          <cell r="CZ338">
            <v>39.54</v>
          </cell>
          <cell r="DC338">
            <v>0</v>
          </cell>
          <cell r="DF338">
            <v>0</v>
          </cell>
          <cell r="DI338">
            <v>0</v>
          </cell>
          <cell r="DK338">
            <v>0</v>
          </cell>
          <cell r="DL338">
            <v>0</v>
          </cell>
          <cell r="DN338" t="str">
            <v>11D12</v>
          </cell>
          <cell r="DO338" t="str">
            <v>Fixo T.Int-"A.IND."</v>
          </cell>
          <cell r="DP338">
            <v>9</v>
          </cell>
          <cell r="DQ338">
            <v>100</v>
          </cell>
          <cell r="DR338" t="str">
            <v>CR01</v>
          </cell>
          <cell r="DT338" t="str">
            <v>00070236</v>
          </cell>
          <cell r="DU338" t="str">
            <v>BANCO ESPIRITO SANTO, SA</v>
          </cell>
        </row>
        <row r="339">
          <cell r="A339" t="str">
            <v>323101</v>
          </cell>
          <cell r="B339" t="str">
            <v>Maria Ceu Duarte Roxo</v>
          </cell>
          <cell r="C339" t="str">
            <v>1992</v>
          </cell>
          <cell r="D339">
            <v>13</v>
          </cell>
          <cell r="E339">
            <v>13</v>
          </cell>
          <cell r="F339" t="str">
            <v>19710509</v>
          </cell>
          <cell r="G339" t="str">
            <v>34</v>
          </cell>
          <cell r="H339" t="str">
            <v>0</v>
          </cell>
          <cell r="I339" t="str">
            <v>Solt.</v>
          </cell>
          <cell r="J339" t="str">
            <v>feminino</v>
          </cell>
          <cell r="K339">
            <v>0</v>
          </cell>
          <cell r="L339" t="str">
            <v>R. Engº. Frederico Ulrich Lt 7 E - 6º. Dt</v>
          </cell>
          <cell r="M339" t="str">
            <v>6000-223</v>
          </cell>
          <cell r="N339" t="str">
            <v>CASTELO BRANCO</v>
          </cell>
          <cell r="O339" t="str">
            <v>00776045</v>
          </cell>
          <cell r="P339" t="str">
            <v>GESTAO DE RECURSOS HUMANOS</v>
          </cell>
          <cell r="R339" t="str">
            <v>9848721</v>
          </cell>
          <cell r="S339" t="str">
            <v>19890714</v>
          </cell>
          <cell r="T339" t="str">
            <v>LISBOA</v>
          </cell>
          <cell r="U339" t="str">
            <v>9803</v>
          </cell>
          <cell r="V339" t="str">
            <v>S.NAC IND ENERGIA-SINDEL</v>
          </cell>
          <cell r="W339" t="str">
            <v>199846103</v>
          </cell>
          <cell r="X339" t="str">
            <v>0604</v>
          </cell>
          <cell r="Y339" t="str">
            <v>0.0</v>
          </cell>
          <cell r="Z339">
            <v>0</v>
          </cell>
          <cell r="AA339" t="str">
            <v>00</v>
          </cell>
          <cell r="AD339" t="str">
            <v>100</v>
          </cell>
          <cell r="AE339" t="str">
            <v>11195258029</v>
          </cell>
          <cell r="AF339" t="str">
            <v>02</v>
          </cell>
          <cell r="AG339" t="str">
            <v>19920317</v>
          </cell>
          <cell r="AH339" t="str">
            <v>DT.Adm.Corr.Antiguid</v>
          </cell>
          <cell r="AI339" t="str">
            <v>1</v>
          </cell>
          <cell r="AJ339" t="str">
            <v>ACTIVOS</v>
          </cell>
          <cell r="AK339" t="str">
            <v>AA</v>
          </cell>
          <cell r="AL339" t="str">
            <v>ACTIVO TEMP.INTEIRO</v>
          </cell>
          <cell r="AM339" t="str">
            <v>J200</v>
          </cell>
          <cell r="AN339" t="str">
            <v>EDPOutsourcingComercial-Ce</v>
          </cell>
          <cell r="AO339" t="str">
            <v>J219</v>
          </cell>
          <cell r="AP339" t="str">
            <v>EDPOC-C BRNC-NA</v>
          </cell>
          <cell r="AQ339" t="str">
            <v>40177408</v>
          </cell>
          <cell r="AR339" t="str">
            <v>70000041</v>
          </cell>
          <cell r="AS339" t="str">
            <v>01L1</v>
          </cell>
          <cell r="AT339" t="str">
            <v>LICENCIADO I</v>
          </cell>
          <cell r="AU339" t="str">
            <v>1</v>
          </cell>
          <cell r="AV339" t="str">
            <v>00040532</v>
          </cell>
          <cell r="AW339" t="str">
            <v>J20600001620</v>
          </cell>
          <cell r="AX339" t="str">
            <v>ACCC-CONTACTOS COMERCIAIS CENTRO</v>
          </cell>
          <cell r="AY339" t="str">
            <v>68908200</v>
          </cell>
          <cell r="AZ339" t="str">
            <v>GC - GA Gestão Conta</v>
          </cell>
          <cell r="BA339" t="str">
            <v>6890</v>
          </cell>
          <cell r="BB339" t="str">
            <v>EDP Outsourcing Comercial</v>
          </cell>
          <cell r="BC339" t="str">
            <v>6890</v>
          </cell>
          <cell r="BD339" t="str">
            <v>6890</v>
          </cell>
          <cell r="BE339" t="str">
            <v>2800</v>
          </cell>
          <cell r="BF339" t="str">
            <v>6890</v>
          </cell>
          <cell r="BG339" t="str">
            <v>EDP Outsourcing Comercial,SA</v>
          </cell>
          <cell r="BH339" t="str">
            <v>1010</v>
          </cell>
          <cell r="BI339">
            <v>1799</v>
          </cell>
          <cell r="BJ339" t="str">
            <v>F</v>
          </cell>
          <cell r="BK339">
            <v>13</v>
          </cell>
          <cell r="BL339">
            <v>131.43</v>
          </cell>
          <cell r="BM339" t="str">
            <v>LIC 1</v>
          </cell>
          <cell r="BN339" t="str">
            <v>01</v>
          </cell>
          <cell r="BO339" t="str">
            <v>F</v>
          </cell>
          <cell r="BP339" t="str">
            <v>20040101</v>
          </cell>
          <cell r="BQ339" t="str">
            <v>21</v>
          </cell>
          <cell r="BR339" t="str">
            <v>EVOLUCAO AUTOMATICA</v>
          </cell>
          <cell r="BS339" t="str">
            <v>20050101</v>
          </cell>
          <cell r="BW339">
            <v>0</v>
          </cell>
          <cell r="BX339">
            <v>0</v>
          </cell>
          <cell r="BY339">
            <v>0</v>
          </cell>
          <cell r="BZ339">
            <v>0</v>
          </cell>
          <cell r="CA339">
            <v>0</v>
          </cell>
          <cell r="CC339">
            <v>0</v>
          </cell>
          <cell r="CG339">
            <v>0</v>
          </cell>
          <cell r="CK339">
            <v>0</v>
          </cell>
          <cell r="CO339">
            <v>0</v>
          </cell>
          <cell r="CT339">
            <v>0</v>
          </cell>
          <cell r="CU339">
            <v>0</v>
          </cell>
          <cell r="CV339">
            <v>0</v>
          </cell>
          <cell r="CW339">
            <v>0</v>
          </cell>
          <cell r="CX339">
            <v>0</v>
          </cell>
          <cell r="CZ339">
            <v>0</v>
          </cell>
          <cell r="DC339">
            <v>0</v>
          </cell>
          <cell r="DF339">
            <v>0</v>
          </cell>
          <cell r="DI339">
            <v>0</v>
          </cell>
          <cell r="DK339">
            <v>0</v>
          </cell>
          <cell r="DL339">
            <v>0</v>
          </cell>
          <cell r="DN339" t="str">
            <v>21D12</v>
          </cell>
          <cell r="DO339" t="str">
            <v>Flex.T.Int."Act.Ind."</v>
          </cell>
          <cell r="DP339">
            <v>2</v>
          </cell>
          <cell r="DQ339">
            <v>100</v>
          </cell>
          <cell r="DR339" t="str">
            <v>CR01</v>
          </cell>
          <cell r="DT339" t="str">
            <v>00360036</v>
          </cell>
          <cell r="DU339" t="str">
            <v>CAIXA ECONOMICA MONTEPIO GERAL</v>
          </cell>
        </row>
        <row r="340">
          <cell r="A340" t="str">
            <v>192570</v>
          </cell>
          <cell r="B340" t="str">
            <v>Maria Zulmira Nascimento Rodrigues</v>
          </cell>
          <cell r="C340" t="str">
            <v>1980</v>
          </cell>
          <cell r="D340">
            <v>25</v>
          </cell>
          <cell r="E340">
            <v>25</v>
          </cell>
          <cell r="F340" t="str">
            <v>19550628</v>
          </cell>
          <cell r="G340" t="str">
            <v>50</v>
          </cell>
          <cell r="H340" t="str">
            <v>1</v>
          </cell>
          <cell r="I340" t="str">
            <v>Casado</v>
          </cell>
          <cell r="J340" t="str">
            <v>feminino</v>
          </cell>
          <cell r="K340">
            <v>2</v>
          </cell>
          <cell r="L340" t="str">
            <v>Av. Cidade Zhuhai, 16 - 5º. Esqº.</v>
          </cell>
          <cell r="M340" t="str">
            <v>6000-120</v>
          </cell>
          <cell r="N340" t="str">
            <v>CASTELO BRANCO</v>
          </cell>
          <cell r="O340" t="str">
            <v>00121013</v>
          </cell>
          <cell r="P340" t="str">
            <v>1. CICLO LICEAL (3 ANOS)</v>
          </cell>
          <cell r="R340" t="str">
            <v>6900700</v>
          </cell>
          <cell r="S340" t="str">
            <v>19880311</v>
          </cell>
          <cell r="T340" t="str">
            <v>LISBOA</v>
          </cell>
          <cell r="U340" t="str">
            <v>9803</v>
          </cell>
          <cell r="V340" t="str">
            <v>S.NAC IND ENERGIA-SINDEL</v>
          </cell>
          <cell r="W340" t="str">
            <v>104756810</v>
          </cell>
          <cell r="X340" t="str">
            <v>0604</v>
          </cell>
          <cell r="Y340" t="str">
            <v>0.0</v>
          </cell>
          <cell r="Z340">
            <v>2</v>
          </cell>
          <cell r="AA340" t="str">
            <v>00</v>
          </cell>
          <cell r="AC340" t="str">
            <v>X</v>
          </cell>
          <cell r="AD340" t="str">
            <v>100</v>
          </cell>
          <cell r="AE340" t="str">
            <v>10751028681</v>
          </cell>
          <cell r="AF340" t="str">
            <v>02</v>
          </cell>
          <cell r="AG340" t="str">
            <v>19800519</v>
          </cell>
          <cell r="AH340" t="str">
            <v>DT.Adm.Corr.Antiguid</v>
          </cell>
          <cell r="AI340" t="str">
            <v>1</v>
          </cell>
          <cell r="AJ340" t="str">
            <v>ACTIVOS</v>
          </cell>
          <cell r="AK340" t="str">
            <v>AA</v>
          </cell>
          <cell r="AL340" t="str">
            <v>ACTIVO TEMP.INTEIRO</v>
          </cell>
          <cell r="AM340" t="str">
            <v>J200</v>
          </cell>
          <cell r="AN340" t="str">
            <v>EDPOutsourcingComercial-Ce</v>
          </cell>
          <cell r="AO340" t="str">
            <v>J220</v>
          </cell>
          <cell r="AP340" t="str">
            <v>EDPOC-C BRNC-SP</v>
          </cell>
          <cell r="AQ340" t="str">
            <v>40176973</v>
          </cell>
          <cell r="AR340" t="str">
            <v>70000045</v>
          </cell>
          <cell r="AS340" t="str">
            <v>01S3</v>
          </cell>
          <cell r="AT340" t="str">
            <v>CHEFIA SECCAO ESCALAO III</v>
          </cell>
          <cell r="AU340" t="str">
            <v>1</v>
          </cell>
          <cell r="AV340" t="str">
            <v>00040313</v>
          </cell>
          <cell r="AW340" t="str">
            <v>J20444260120</v>
          </cell>
          <cell r="AX340" t="str">
            <v>AC-LJCTB-CH-CHEFIA</v>
          </cell>
          <cell r="AY340" t="str">
            <v>68905305</v>
          </cell>
          <cell r="AZ340" t="str">
            <v>Lj Castelo Branco</v>
          </cell>
          <cell r="BA340" t="str">
            <v>6890</v>
          </cell>
          <cell r="BB340" t="str">
            <v>EDP Outsourcing Comercial</v>
          </cell>
          <cell r="BC340" t="str">
            <v>6890</v>
          </cell>
          <cell r="BD340" t="str">
            <v>6890</v>
          </cell>
          <cell r="BE340" t="str">
            <v>2800</v>
          </cell>
          <cell r="BF340" t="str">
            <v>6890</v>
          </cell>
          <cell r="BG340" t="str">
            <v>EDP Outsourcing Comercial,SA</v>
          </cell>
          <cell r="BH340" t="str">
            <v>1010</v>
          </cell>
          <cell r="BI340">
            <v>1799</v>
          </cell>
          <cell r="BJ340" t="str">
            <v>17</v>
          </cell>
          <cell r="BK340">
            <v>25</v>
          </cell>
          <cell r="BL340">
            <v>252.75</v>
          </cell>
          <cell r="BM340" t="str">
            <v>C SECÇ3</v>
          </cell>
          <cell r="BN340" t="str">
            <v>02</v>
          </cell>
          <cell r="BO340" t="str">
            <v>I</v>
          </cell>
          <cell r="BP340" t="str">
            <v>20030101</v>
          </cell>
          <cell r="BQ340" t="str">
            <v>21</v>
          </cell>
          <cell r="BR340" t="str">
            <v>EVOLUCAO AUTOMATICA</v>
          </cell>
          <cell r="BS340" t="str">
            <v>20050101</v>
          </cell>
          <cell r="BW340">
            <v>0</v>
          </cell>
          <cell r="BX340">
            <v>0</v>
          </cell>
          <cell r="BY340">
            <v>0</v>
          </cell>
          <cell r="BZ340">
            <v>0</v>
          </cell>
          <cell r="CA340">
            <v>0</v>
          </cell>
          <cell r="CC340">
            <v>0</v>
          </cell>
          <cell r="CG340">
            <v>0</v>
          </cell>
          <cell r="CK340">
            <v>0</v>
          </cell>
          <cell r="CO340">
            <v>0</v>
          </cell>
          <cell r="CT340">
            <v>0</v>
          </cell>
          <cell r="CU340">
            <v>0</v>
          </cell>
          <cell r="CV340">
            <v>0</v>
          </cell>
          <cell r="CW340">
            <v>0</v>
          </cell>
          <cell r="CX340">
            <v>0</v>
          </cell>
          <cell r="CZ340">
            <v>0</v>
          </cell>
          <cell r="DC340">
            <v>0</v>
          </cell>
          <cell r="DF340">
            <v>0</v>
          </cell>
          <cell r="DI340">
            <v>0</v>
          </cell>
          <cell r="DK340">
            <v>0</v>
          </cell>
          <cell r="DL340">
            <v>0</v>
          </cell>
          <cell r="DN340" t="str">
            <v>21D12</v>
          </cell>
          <cell r="DO340" t="str">
            <v>Flex.T.Int."Act.Ind."</v>
          </cell>
          <cell r="DP340">
            <v>2</v>
          </cell>
          <cell r="DQ340">
            <v>100</v>
          </cell>
          <cell r="DR340" t="str">
            <v>CR01</v>
          </cell>
          <cell r="DT340" t="str">
            <v>00330000</v>
          </cell>
          <cell r="DU340" t="str">
            <v>BANCO COMERCIAL PORTUGUES, SA</v>
          </cell>
        </row>
        <row r="341">
          <cell r="A341" t="str">
            <v>322555</v>
          </cell>
          <cell r="B341" t="str">
            <v>Maria Manuela Ramos Mendes Candeias</v>
          </cell>
          <cell r="C341" t="str">
            <v>1991</v>
          </cell>
          <cell r="D341">
            <v>14</v>
          </cell>
          <cell r="E341">
            <v>14</v>
          </cell>
          <cell r="F341" t="str">
            <v>19590508</v>
          </cell>
          <cell r="G341" t="str">
            <v>46</v>
          </cell>
          <cell r="H341" t="str">
            <v>1</v>
          </cell>
          <cell r="I341" t="str">
            <v>Casado</v>
          </cell>
          <cell r="J341" t="str">
            <v>feminino</v>
          </cell>
          <cell r="K341">
            <v>2</v>
          </cell>
          <cell r="L341" t="str">
            <v>Urb Qt. Pires Marques,Rua7-Lt 246-1 Esq</v>
          </cell>
          <cell r="M341" t="str">
            <v>6000-414</v>
          </cell>
          <cell r="N341" t="str">
            <v>CASTELO BRANCO</v>
          </cell>
          <cell r="O341" t="str">
            <v>00233023</v>
          </cell>
          <cell r="P341" t="str">
            <v>C.GERAL UNIFICADO(9 ANO ESCOL)</v>
          </cell>
          <cell r="R341" t="str">
            <v>5194784</v>
          </cell>
          <cell r="S341" t="str">
            <v>19860808</v>
          </cell>
          <cell r="T341" t="str">
            <v>LISBOA</v>
          </cell>
          <cell r="U341" t="str">
            <v>9803</v>
          </cell>
          <cell r="V341" t="str">
            <v>S.NAC IND ENERGIA-SINDEL</v>
          </cell>
          <cell r="W341" t="str">
            <v>124184600</v>
          </cell>
          <cell r="X341" t="str">
            <v>0604</v>
          </cell>
          <cell r="Y341" t="str">
            <v>0.0</v>
          </cell>
          <cell r="Z341">
            <v>2</v>
          </cell>
          <cell r="AA341" t="str">
            <v>00</v>
          </cell>
          <cell r="AC341" t="str">
            <v>X</v>
          </cell>
          <cell r="AD341" t="str">
            <v>100</v>
          </cell>
          <cell r="AE341" t="str">
            <v>10621046352</v>
          </cell>
          <cell r="AF341" t="str">
            <v>02</v>
          </cell>
          <cell r="AG341" t="str">
            <v>19910902</v>
          </cell>
          <cell r="AH341" t="str">
            <v>DT.Adm.Corr.Antiguid</v>
          </cell>
          <cell r="AI341" t="str">
            <v>1</v>
          </cell>
          <cell r="AJ341" t="str">
            <v>ACTIVOS</v>
          </cell>
          <cell r="AK341" t="str">
            <v>AA</v>
          </cell>
          <cell r="AL341" t="str">
            <v>ACTIVO TEMP.INTEIRO</v>
          </cell>
          <cell r="AM341" t="str">
            <v>J200</v>
          </cell>
          <cell r="AN341" t="str">
            <v>EDPOutsourcingComercial-Ce</v>
          </cell>
          <cell r="AO341" t="str">
            <v>J220</v>
          </cell>
          <cell r="AP341" t="str">
            <v>EDPOC-C BRNC-SP</v>
          </cell>
          <cell r="AQ341" t="str">
            <v>40177102</v>
          </cell>
          <cell r="AR341" t="str">
            <v>70000060</v>
          </cell>
          <cell r="AS341" t="str">
            <v>025.</v>
          </cell>
          <cell r="AT341" t="str">
            <v>ESCRITURARIO COMERCIAL</v>
          </cell>
          <cell r="AU341" t="str">
            <v>1</v>
          </cell>
          <cell r="AV341" t="str">
            <v>00040314</v>
          </cell>
          <cell r="AW341" t="str">
            <v>J20444260420</v>
          </cell>
          <cell r="AX341" t="str">
            <v>AC-LJCTB-LOJA CASTELO BRANCO</v>
          </cell>
          <cell r="AY341" t="str">
            <v>68905305</v>
          </cell>
          <cell r="AZ341" t="str">
            <v>Lj Castelo Branco</v>
          </cell>
          <cell r="BA341" t="str">
            <v>6890</v>
          </cell>
          <cell r="BB341" t="str">
            <v>EDP Outsourcing Comercial</v>
          </cell>
          <cell r="BC341" t="str">
            <v>6890</v>
          </cell>
          <cell r="BD341" t="str">
            <v>6890</v>
          </cell>
          <cell r="BE341" t="str">
            <v>2800</v>
          </cell>
          <cell r="BF341" t="str">
            <v>6890</v>
          </cell>
          <cell r="BG341" t="str">
            <v>EDP Outsourcing Comercial,SA</v>
          </cell>
          <cell r="BH341" t="str">
            <v>1010</v>
          </cell>
          <cell r="BI341">
            <v>1003</v>
          </cell>
          <cell r="BJ341" t="str">
            <v>08</v>
          </cell>
          <cell r="BK341">
            <v>14</v>
          </cell>
          <cell r="BL341">
            <v>141.54</v>
          </cell>
          <cell r="BM341" t="str">
            <v>NÍVEL 5</v>
          </cell>
          <cell r="BN341" t="str">
            <v>01</v>
          </cell>
          <cell r="BO341" t="str">
            <v>05</v>
          </cell>
          <cell r="BP341" t="str">
            <v>20040101</v>
          </cell>
          <cell r="BQ341" t="str">
            <v>21</v>
          </cell>
          <cell r="BR341" t="str">
            <v>EVOLUCAO AUTOMATICA</v>
          </cell>
          <cell r="BS341" t="str">
            <v>20050101</v>
          </cell>
          <cell r="BW341">
            <v>0</v>
          </cell>
          <cell r="BX341">
            <v>0</v>
          </cell>
          <cell r="BY341">
            <v>0</v>
          </cell>
          <cell r="BZ341">
            <v>0</v>
          </cell>
          <cell r="CA341">
            <v>0</v>
          </cell>
          <cell r="CC341">
            <v>0</v>
          </cell>
          <cell r="CG341">
            <v>0</v>
          </cell>
          <cell r="CK341">
            <v>0</v>
          </cell>
          <cell r="CO341">
            <v>0</v>
          </cell>
          <cell r="CT341">
            <v>0</v>
          </cell>
          <cell r="CU341">
            <v>0</v>
          </cell>
          <cell r="CV341">
            <v>0</v>
          </cell>
          <cell r="CW341">
            <v>0</v>
          </cell>
          <cell r="CX341">
            <v>1</v>
          </cell>
          <cell r="CY341" t="str">
            <v>6010</v>
          </cell>
          <cell r="CZ341">
            <v>39.54</v>
          </cell>
          <cell r="DC341">
            <v>0</v>
          </cell>
          <cell r="DF341">
            <v>0</v>
          </cell>
          <cell r="DI341">
            <v>0</v>
          </cell>
          <cell r="DK341">
            <v>0</v>
          </cell>
          <cell r="DL341">
            <v>0</v>
          </cell>
          <cell r="DN341" t="str">
            <v>21D12</v>
          </cell>
          <cell r="DO341" t="str">
            <v>Flex.T.Int."Act.Ind."</v>
          </cell>
          <cell r="DP341">
            <v>2</v>
          </cell>
          <cell r="DQ341">
            <v>100</v>
          </cell>
          <cell r="DR341" t="str">
            <v>CR01</v>
          </cell>
          <cell r="DT341" t="str">
            <v>00070221</v>
          </cell>
          <cell r="DU341" t="str">
            <v>BANCO ESPIRITO SANTO, SA</v>
          </cell>
        </row>
        <row r="342">
          <cell r="A342" t="str">
            <v>183970</v>
          </cell>
          <cell r="B342" t="str">
            <v>Jose Manuel Cardoso Oliveira</v>
          </cell>
          <cell r="C342" t="str">
            <v>1980</v>
          </cell>
          <cell r="D342">
            <v>25</v>
          </cell>
          <cell r="E342">
            <v>25</v>
          </cell>
          <cell r="F342" t="str">
            <v>19570409</v>
          </cell>
          <cell r="G342" t="str">
            <v>48</v>
          </cell>
          <cell r="H342" t="str">
            <v>1</v>
          </cell>
          <cell r="I342" t="str">
            <v>Casado</v>
          </cell>
          <cell r="J342" t="str">
            <v>masculino</v>
          </cell>
          <cell r="K342">
            <v>2</v>
          </cell>
          <cell r="L342" t="str">
            <v>Av. da Carapalha, Lote 81 - 4º Dtº</v>
          </cell>
          <cell r="M342" t="str">
            <v>6000-334</v>
          </cell>
          <cell r="N342" t="str">
            <v>CASTELO BRANCO</v>
          </cell>
          <cell r="O342" t="str">
            <v>00242072</v>
          </cell>
          <cell r="P342" t="str">
            <v>CC CONTABILIDADE ADMINISTRACAO</v>
          </cell>
          <cell r="R342" t="str">
            <v>4867407</v>
          </cell>
          <cell r="S342" t="str">
            <v>20001010</v>
          </cell>
          <cell r="T342" t="str">
            <v>C.BRANCO</v>
          </cell>
          <cell r="U342" t="str">
            <v>9803</v>
          </cell>
          <cell r="V342" t="str">
            <v>S.NAC IND ENERGIA-SINDEL</v>
          </cell>
          <cell r="W342" t="str">
            <v>108909476</v>
          </cell>
          <cell r="X342" t="str">
            <v>0604</v>
          </cell>
          <cell r="Y342" t="str">
            <v>0.0</v>
          </cell>
          <cell r="Z342">
            <v>2</v>
          </cell>
          <cell r="AA342" t="str">
            <v>00</v>
          </cell>
          <cell r="AD342" t="str">
            <v>100</v>
          </cell>
          <cell r="AE342" t="str">
            <v>10519386808</v>
          </cell>
          <cell r="AF342" t="str">
            <v>02</v>
          </cell>
          <cell r="AG342" t="str">
            <v>19800101</v>
          </cell>
          <cell r="AH342" t="str">
            <v>DT.Adm.Corr.Antiguid</v>
          </cell>
          <cell r="AI342" t="str">
            <v>1</v>
          </cell>
          <cell r="AJ342" t="str">
            <v>ACTIVOS</v>
          </cell>
          <cell r="AK342" t="str">
            <v>AA</v>
          </cell>
          <cell r="AL342" t="str">
            <v>ACTIVO TEMP.INTEIRO</v>
          </cell>
          <cell r="AM342" t="str">
            <v>J200</v>
          </cell>
          <cell r="AN342" t="str">
            <v>EDPOutsourcingComercial-Ce</v>
          </cell>
          <cell r="AO342" t="str">
            <v>J220</v>
          </cell>
          <cell r="AP342" t="str">
            <v>EDPOC-C BRNC-SP</v>
          </cell>
          <cell r="AQ342" t="str">
            <v>40176975</v>
          </cell>
          <cell r="AR342" t="str">
            <v>70000022</v>
          </cell>
          <cell r="AS342" t="str">
            <v>014.</v>
          </cell>
          <cell r="AT342" t="str">
            <v>TECNICO COMERCIAL</v>
          </cell>
          <cell r="AU342" t="str">
            <v>1</v>
          </cell>
          <cell r="AV342" t="str">
            <v>00040314</v>
          </cell>
          <cell r="AW342" t="str">
            <v>J20444260420</v>
          </cell>
          <cell r="AX342" t="str">
            <v>AC-LJCTB-LOJA CASTELO BRANCO</v>
          </cell>
          <cell r="AY342" t="str">
            <v>68905305</v>
          </cell>
          <cell r="AZ342" t="str">
            <v>Lj Castelo Branco</v>
          </cell>
          <cell r="BA342" t="str">
            <v>6890</v>
          </cell>
          <cell r="BB342" t="str">
            <v>EDP Outsourcing Comercial</v>
          </cell>
          <cell r="BC342" t="str">
            <v>6890</v>
          </cell>
          <cell r="BD342" t="str">
            <v>6890</v>
          </cell>
          <cell r="BE342" t="str">
            <v>2800</v>
          </cell>
          <cell r="BF342" t="str">
            <v>6890</v>
          </cell>
          <cell r="BG342" t="str">
            <v>EDP Outsourcing Comercial,SA</v>
          </cell>
          <cell r="BH342" t="str">
            <v>1010</v>
          </cell>
          <cell r="BI342">
            <v>1432</v>
          </cell>
          <cell r="BJ342" t="str">
            <v>13</v>
          </cell>
          <cell r="BK342">
            <v>25</v>
          </cell>
          <cell r="BL342">
            <v>252.75</v>
          </cell>
          <cell r="BM342" t="str">
            <v>NÍVEL 4</v>
          </cell>
          <cell r="BN342" t="str">
            <v>01</v>
          </cell>
          <cell r="BO342" t="str">
            <v>07</v>
          </cell>
          <cell r="BP342" t="str">
            <v>20040101</v>
          </cell>
          <cell r="BQ342" t="str">
            <v>21</v>
          </cell>
          <cell r="BR342" t="str">
            <v>EVOLUCAO AUTOMATICA</v>
          </cell>
          <cell r="BS342" t="str">
            <v>20050101</v>
          </cell>
          <cell r="BW342">
            <v>0</v>
          </cell>
          <cell r="BX342">
            <v>0</v>
          </cell>
          <cell r="BY342">
            <v>0</v>
          </cell>
          <cell r="BZ342">
            <v>0</v>
          </cell>
          <cell r="CA342">
            <v>0</v>
          </cell>
          <cell r="CC342">
            <v>0</v>
          </cell>
          <cell r="CG342">
            <v>0</v>
          </cell>
          <cell r="CK342">
            <v>0</v>
          </cell>
          <cell r="CO342">
            <v>0</v>
          </cell>
          <cell r="CT342">
            <v>0</v>
          </cell>
          <cell r="CU342">
            <v>0</v>
          </cell>
          <cell r="CV342">
            <v>0</v>
          </cell>
          <cell r="CW342">
            <v>0</v>
          </cell>
          <cell r="CX342">
            <v>1</v>
          </cell>
          <cell r="CY342" t="str">
            <v>6010</v>
          </cell>
          <cell r="CZ342">
            <v>39.54</v>
          </cell>
          <cell r="DC342">
            <v>0</v>
          </cell>
          <cell r="DF342">
            <v>0</v>
          </cell>
          <cell r="DI342">
            <v>0</v>
          </cell>
          <cell r="DK342">
            <v>0</v>
          </cell>
          <cell r="DL342">
            <v>0</v>
          </cell>
          <cell r="DN342" t="str">
            <v>21D12</v>
          </cell>
          <cell r="DO342" t="str">
            <v>Flex.T.Int."Act.Ind."</v>
          </cell>
          <cell r="DP342">
            <v>2</v>
          </cell>
          <cell r="DQ342">
            <v>100</v>
          </cell>
          <cell r="DR342" t="str">
            <v>CR01</v>
          </cell>
          <cell r="DT342" t="str">
            <v>00360036</v>
          </cell>
          <cell r="DU342" t="str">
            <v>CAIXA ECONOMICA MONTEPIO GERAL</v>
          </cell>
        </row>
        <row r="343">
          <cell r="A343" t="str">
            <v>183954</v>
          </cell>
          <cell r="B343" t="str">
            <v>Clara Maria Santos Candeias Paulo</v>
          </cell>
          <cell r="C343" t="str">
            <v>1980</v>
          </cell>
          <cell r="D343">
            <v>25</v>
          </cell>
          <cell r="E343">
            <v>25</v>
          </cell>
          <cell r="F343" t="str">
            <v>19590827</v>
          </cell>
          <cell r="G343" t="str">
            <v>45</v>
          </cell>
          <cell r="H343" t="str">
            <v>1</v>
          </cell>
          <cell r="I343" t="str">
            <v>Casado</v>
          </cell>
          <cell r="J343" t="str">
            <v>feminino</v>
          </cell>
          <cell r="K343">
            <v>2</v>
          </cell>
          <cell r="L343" t="str">
            <v>R Poeta João Ruiz N.12-9 Drt</v>
          </cell>
          <cell r="M343" t="str">
            <v>6000-260</v>
          </cell>
          <cell r="N343" t="str">
            <v>CASTELO BRANCO</v>
          </cell>
          <cell r="O343" t="str">
            <v>00243371</v>
          </cell>
          <cell r="P343" t="str">
            <v>ANO PROPEDEUTICO</v>
          </cell>
          <cell r="R343" t="str">
            <v>4239385</v>
          </cell>
          <cell r="S343" t="str">
            <v>19940530</v>
          </cell>
          <cell r="T343" t="str">
            <v>C.BRANCO</v>
          </cell>
          <cell r="U343" t="str">
            <v>9803</v>
          </cell>
          <cell r="V343" t="str">
            <v>S.NAC IND ENERGIA-SINDEL</v>
          </cell>
          <cell r="W343" t="str">
            <v>108909450</v>
          </cell>
          <cell r="X343" t="str">
            <v>0604</v>
          </cell>
          <cell r="Y343" t="str">
            <v>0.0</v>
          </cell>
          <cell r="Z343">
            <v>2</v>
          </cell>
          <cell r="AA343" t="str">
            <v>00</v>
          </cell>
          <cell r="AC343" t="str">
            <v>X</v>
          </cell>
          <cell r="AD343" t="str">
            <v>100</v>
          </cell>
          <cell r="AE343" t="str">
            <v>11191244646</v>
          </cell>
          <cell r="AF343" t="str">
            <v>02</v>
          </cell>
          <cell r="AG343" t="str">
            <v>19800101</v>
          </cell>
          <cell r="AH343" t="str">
            <v>DT.Adm.Corr.Antiguid</v>
          </cell>
          <cell r="AI343" t="str">
            <v>1</v>
          </cell>
          <cell r="AJ343" t="str">
            <v>ACTIVOS</v>
          </cell>
          <cell r="AK343" t="str">
            <v>AA</v>
          </cell>
          <cell r="AL343" t="str">
            <v>ACTIVO TEMP.INTEIRO</v>
          </cell>
          <cell r="AM343" t="str">
            <v>J200</v>
          </cell>
          <cell r="AN343" t="str">
            <v>EDPOutsourcingComercial-Ce</v>
          </cell>
          <cell r="AO343" t="str">
            <v>J220</v>
          </cell>
          <cell r="AP343" t="str">
            <v>EDPOC-C BRNC-SP</v>
          </cell>
          <cell r="AQ343" t="str">
            <v>40176974</v>
          </cell>
          <cell r="AR343" t="str">
            <v>70000022</v>
          </cell>
          <cell r="AS343" t="str">
            <v>014.</v>
          </cell>
          <cell r="AT343" t="str">
            <v>TECNICO COMERCIAL</v>
          </cell>
          <cell r="AU343" t="str">
            <v>1</v>
          </cell>
          <cell r="AV343" t="str">
            <v>00040314</v>
          </cell>
          <cell r="AW343" t="str">
            <v>J20444260420</v>
          </cell>
          <cell r="AX343" t="str">
            <v>AC-LJCTB-LOJA CASTELO BRANCO</v>
          </cell>
          <cell r="AY343" t="str">
            <v>68905305</v>
          </cell>
          <cell r="AZ343" t="str">
            <v>Lj Castelo Branco</v>
          </cell>
          <cell r="BA343" t="str">
            <v>6890</v>
          </cell>
          <cell r="BB343" t="str">
            <v>EDP Outsourcing Comercial</v>
          </cell>
          <cell r="BC343" t="str">
            <v>6890</v>
          </cell>
          <cell r="BD343" t="str">
            <v>6890</v>
          </cell>
          <cell r="BE343" t="str">
            <v>2800</v>
          </cell>
          <cell r="BF343" t="str">
            <v>6890</v>
          </cell>
          <cell r="BG343" t="str">
            <v>EDP Outsourcing Comercial,SA</v>
          </cell>
          <cell r="BH343" t="str">
            <v>1010</v>
          </cell>
          <cell r="BI343">
            <v>1520</v>
          </cell>
          <cell r="BJ343" t="str">
            <v>14</v>
          </cell>
          <cell r="BK343">
            <v>25</v>
          </cell>
          <cell r="BL343">
            <v>252.75</v>
          </cell>
          <cell r="BM343" t="str">
            <v>NÍVEL 4</v>
          </cell>
          <cell r="BN343" t="str">
            <v>02</v>
          </cell>
          <cell r="BO343" t="str">
            <v>08</v>
          </cell>
          <cell r="BP343" t="str">
            <v>20030101</v>
          </cell>
          <cell r="BQ343" t="str">
            <v>21</v>
          </cell>
          <cell r="BR343" t="str">
            <v>EVOLUCAO AUTOMATICA</v>
          </cell>
          <cell r="BS343" t="str">
            <v>20050101</v>
          </cell>
          <cell r="BW343">
            <v>0</v>
          </cell>
          <cell r="BX343">
            <v>0</v>
          </cell>
          <cell r="BY343">
            <v>0</v>
          </cell>
          <cell r="BZ343">
            <v>0</v>
          </cell>
          <cell r="CA343">
            <v>0</v>
          </cell>
          <cell r="CC343">
            <v>0</v>
          </cell>
          <cell r="CG343">
            <v>0</v>
          </cell>
          <cell r="CK343">
            <v>0</v>
          </cell>
          <cell r="CO343">
            <v>0</v>
          </cell>
          <cell r="CT343">
            <v>0</v>
          </cell>
          <cell r="CU343">
            <v>0</v>
          </cell>
          <cell r="CV343">
            <v>0</v>
          </cell>
          <cell r="CW343">
            <v>0</v>
          </cell>
          <cell r="CX343">
            <v>1</v>
          </cell>
          <cell r="CY343" t="str">
            <v>6010</v>
          </cell>
          <cell r="CZ343">
            <v>39.54</v>
          </cell>
          <cell r="DC343">
            <v>0</v>
          </cell>
          <cell r="DF343">
            <v>0</v>
          </cell>
          <cell r="DI343">
            <v>0</v>
          </cell>
          <cell r="DK343">
            <v>0</v>
          </cell>
          <cell r="DL343">
            <v>0</v>
          </cell>
          <cell r="DN343" t="str">
            <v>21D12</v>
          </cell>
          <cell r="DO343" t="str">
            <v>Flex.T.Int."Act.Ind."</v>
          </cell>
          <cell r="DP343">
            <v>2</v>
          </cell>
          <cell r="DQ343">
            <v>100</v>
          </cell>
          <cell r="DR343" t="str">
            <v>CR01</v>
          </cell>
          <cell r="DT343" t="str">
            <v>00300390</v>
          </cell>
          <cell r="DU343" t="str">
            <v>BANCO SANTANDER PORTUGAL, SA</v>
          </cell>
        </row>
        <row r="344">
          <cell r="A344" t="str">
            <v>209066</v>
          </cell>
          <cell r="B344" t="str">
            <v>Isabel Margarida Falcão Antunes dos Santos</v>
          </cell>
          <cell r="C344" t="str">
            <v>1981</v>
          </cell>
          <cell r="D344">
            <v>24</v>
          </cell>
          <cell r="E344">
            <v>24</v>
          </cell>
          <cell r="F344" t="str">
            <v>19580302</v>
          </cell>
          <cell r="G344" t="str">
            <v>47</v>
          </cell>
          <cell r="H344" t="str">
            <v>1</v>
          </cell>
          <cell r="I344" t="str">
            <v>Casado</v>
          </cell>
          <cell r="J344" t="str">
            <v>feminino</v>
          </cell>
          <cell r="K344">
            <v>1</v>
          </cell>
          <cell r="L344" t="str">
            <v>En 18 - Cruz de Montalvão,6-Lt A-3Dt</v>
          </cell>
          <cell r="M344" t="str">
            <v>6000-050</v>
          </cell>
          <cell r="N344" t="str">
            <v>CASTELO BRANCO</v>
          </cell>
          <cell r="O344" t="str">
            <v>00241031</v>
          </cell>
          <cell r="P344" t="str">
            <v>CURSO COMPLEMENTAR DE CIENCIAS</v>
          </cell>
          <cell r="R344" t="str">
            <v>4192763</v>
          </cell>
          <cell r="S344" t="str">
            <v>19970516</v>
          </cell>
          <cell r="T344" t="str">
            <v>C.BRANCO</v>
          </cell>
          <cell r="U344" t="str">
            <v>9803</v>
          </cell>
          <cell r="V344" t="str">
            <v>S.NAC IND ENERGIA-SINDEL</v>
          </cell>
          <cell r="W344" t="str">
            <v>140194452</v>
          </cell>
          <cell r="X344" t="str">
            <v>0604</v>
          </cell>
          <cell r="Y344" t="str">
            <v>0.0</v>
          </cell>
          <cell r="Z344">
            <v>1</v>
          </cell>
          <cell r="AA344" t="str">
            <v>00</v>
          </cell>
          <cell r="AC344" t="str">
            <v>X</v>
          </cell>
          <cell r="AD344" t="str">
            <v>100</v>
          </cell>
          <cell r="AE344" t="str">
            <v>10940076882</v>
          </cell>
          <cell r="AF344" t="str">
            <v>02</v>
          </cell>
          <cell r="AG344" t="str">
            <v>19810202</v>
          </cell>
          <cell r="AH344" t="str">
            <v>DT.Adm.Corr.Antiguid</v>
          </cell>
          <cell r="AI344" t="str">
            <v>1</v>
          </cell>
          <cell r="AJ344" t="str">
            <v>ACTIVOS</v>
          </cell>
          <cell r="AK344" t="str">
            <v>AA</v>
          </cell>
          <cell r="AL344" t="str">
            <v>ACTIVO TEMP.INTEIRO</v>
          </cell>
          <cell r="AM344" t="str">
            <v>J200</v>
          </cell>
          <cell r="AN344" t="str">
            <v>EDPOutsourcingComercial-Ce</v>
          </cell>
          <cell r="AO344" t="str">
            <v>J220</v>
          </cell>
          <cell r="AP344" t="str">
            <v>EDPOC-C BRNC-SP</v>
          </cell>
          <cell r="AQ344" t="str">
            <v>40177101</v>
          </cell>
          <cell r="AR344" t="str">
            <v>70000060</v>
          </cell>
          <cell r="AS344" t="str">
            <v>025.</v>
          </cell>
          <cell r="AT344" t="str">
            <v>ESCRITURARIO COMERCIAL</v>
          </cell>
          <cell r="AU344" t="str">
            <v>4</v>
          </cell>
          <cell r="AV344" t="str">
            <v>00040314</v>
          </cell>
          <cell r="AW344" t="str">
            <v>J20444260420</v>
          </cell>
          <cell r="AX344" t="str">
            <v>AC-LJCTB-LOJA CASTELO BRANCO</v>
          </cell>
          <cell r="AY344" t="str">
            <v>68905305</v>
          </cell>
          <cell r="AZ344" t="str">
            <v>Lj Castelo Branco</v>
          </cell>
          <cell r="BA344" t="str">
            <v>6890</v>
          </cell>
          <cell r="BB344" t="str">
            <v>EDP Outsourcing Comercial</v>
          </cell>
          <cell r="BC344" t="str">
            <v>6890</v>
          </cell>
          <cell r="BD344" t="str">
            <v>6890</v>
          </cell>
          <cell r="BE344" t="str">
            <v>2800</v>
          </cell>
          <cell r="BF344" t="str">
            <v>6890</v>
          </cell>
          <cell r="BG344" t="str">
            <v>EDP Outsourcing Comercial,SA</v>
          </cell>
          <cell r="BH344" t="str">
            <v>1010</v>
          </cell>
          <cell r="BI344">
            <v>1247</v>
          </cell>
          <cell r="BJ344" t="str">
            <v>11</v>
          </cell>
          <cell r="BK344">
            <v>24</v>
          </cell>
          <cell r="BL344">
            <v>242.64</v>
          </cell>
          <cell r="BM344" t="str">
            <v>NÍVEL 5</v>
          </cell>
          <cell r="BN344" t="str">
            <v>02</v>
          </cell>
          <cell r="BO344" t="str">
            <v>08</v>
          </cell>
          <cell r="BP344" t="str">
            <v>20030101</v>
          </cell>
          <cell r="BQ344" t="str">
            <v>21</v>
          </cell>
          <cell r="BR344" t="str">
            <v>EVOLUCAO AUTOMATICA</v>
          </cell>
          <cell r="BS344" t="str">
            <v>20050101</v>
          </cell>
          <cell r="BW344">
            <v>0</v>
          </cell>
          <cell r="BX344">
            <v>0</v>
          </cell>
          <cell r="BY344">
            <v>0</v>
          </cell>
          <cell r="BZ344">
            <v>0</v>
          </cell>
          <cell r="CA344">
            <v>0</v>
          </cell>
          <cell r="CC344">
            <v>0</v>
          </cell>
          <cell r="CG344">
            <v>0</v>
          </cell>
          <cell r="CK344">
            <v>0</v>
          </cell>
          <cell r="CO344">
            <v>0</v>
          </cell>
          <cell r="CT344">
            <v>0</v>
          </cell>
          <cell r="CU344">
            <v>0</v>
          </cell>
          <cell r="CV344">
            <v>0</v>
          </cell>
          <cell r="CW344">
            <v>0</v>
          </cell>
          <cell r="CX344">
            <v>1</v>
          </cell>
          <cell r="CY344" t="str">
            <v>6010</v>
          </cell>
          <cell r="CZ344">
            <v>39.54</v>
          </cell>
          <cell r="DC344">
            <v>0</v>
          </cell>
          <cell r="DF344">
            <v>0</v>
          </cell>
          <cell r="DI344">
            <v>0</v>
          </cell>
          <cell r="DK344">
            <v>0</v>
          </cell>
          <cell r="DL344">
            <v>0</v>
          </cell>
          <cell r="DN344" t="str">
            <v>21D12</v>
          </cell>
          <cell r="DO344" t="str">
            <v>Flex.T.Int."Act.Ind."</v>
          </cell>
          <cell r="DP344">
            <v>2</v>
          </cell>
          <cell r="DQ344">
            <v>100</v>
          </cell>
          <cell r="DR344" t="str">
            <v>CR01</v>
          </cell>
          <cell r="DT344" t="str">
            <v>00360036</v>
          </cell>
          <cell r="DU344" t="str">
            <v>CAIXA ECONOMICA MONTEPIO GERAL</v>
          </cell>
        </row>
        <row r="345">
          <cell r="A345" t="str">
            <v>313475</v>
          </cell>
          <cell r="B345" t="str">
            <v>Jose Alexandre Dias</v>
          </cell>
          <cell r="C345" t="str">
            <v>1971</v>
          </cell>
          <cell r="D345">
            <v>34</v>
          </cell>
          <cell r="E345">
            <v>34</v>
          </cell>
          <cell r="F345" t="str">
            <v>19540919</v>
          </cell>
          <cell r="G345" t="str">
            <v>50</v>
          </cell>
          <cell r="H345" t="str">
            <v>1</v>
          </cell>
          <cell r="I345" t="str">
            <v>Casado</v>
          </cell>
          <cell r="J345" t="str">
            <v>masculino</v>
          </cell>
          <cell r="K345">
            <v>2</v>
          </cell>
          <cell r="L345" t="str">
            <v>Bairro Nossa Sra. Conceição L.22</v>
          </cell>
          <cell r="M345" t="str">
            <v>6200-323</v>
          </cell>
          <cell r="N345" t="str">
            <v>COVILHÃ</v>
          </cell>
          <cell r="O345" t="str">
            <v>00232083</v>
          </cell>
          <cell r="P345" t="str">
            <v>CURSO DE ELECTROMECANICO</v>
          </cell>
          <cell r="R345" t="str">
            <v>4007811</v>
          </cell>
          <cell r="S345" t="str">
            <v>19970203</v>
          </cell>
          <cell r="T345" t="str">
            <v>LISBOA</v>
          </cell>
          <cell r="U345" t="str">
            <v>9803</v>
          </cell>
          <cell r="V345" t="str">
            <v>S.NAC IND ENERGIA-SINDEL</v>
          </cell>
          <cell r="W345" t="str">
            <v>137426704</v>
          </cell>
          <cell r="X345" t="str">
            <v>3808</v>
          </cell>
          <cell r="Y345" t="str">
            <v>0.0</v>
          </cell>
          <cell r="Z345">
            <v>2</v>
          </cell>
          <cell r="AA345" t="str">
            <v>00</v>
          </cell>
          <cell r="AD345" t="str">
            <v>100</v>
          </cell>
          <cell r="AE345" t="str">
            <v>11191593627</v>
          </cell>
          <cell r="AF345" t="str">
            <v>02</v>
          </cell>
          <cell r="AG345" t="str">
            <v>19711206</v>
          </cell>
          <cell r="AH345" t="str">
            <v>DT.Adm.Corr.Antiguid</v>
          </cell>
          <cell r="AI345" t="str">
            <v>1</v>
          </cell>
          <cell r="AJ345" t="str">
            <v>ACTIVOS</v>
          </cell>
          <cell r="AK345" t="str">
            <v>AA</v>
          </cell>
          <cell r="AL345" t="str">
            <v>ACTIVO TEMP.INTEIRO</v>
          </cell>
          <cell r="AM345" t="str">
            <v>J200</v>
          </cell>
          <cell r="AN345" t="str">
            <v>EDPOutsourcingComercial-Ce</v>
          </cell>
          <cell r="AO345" t="str">
            <v>J221</v>
          </cell>
          <cell r="AP345" t="str">
            <v>EDPOC-CVLH-25 A</v>
          </cell>
          <cell r="AQ345" t="str">
            <v>40176906</v>
          </cell>
          <cell r="AR345" t="str">
            <v>70000078</v>
          </cell>
          <cell r="AS345" t="str">
            <v>033.</v>
          </cell>
          <cell r="AT345" t="str">
            <v>TECNICO PRINCIPAL DE GESTAO</v>
          </cell>
          <cell r="AU345" t="str">
            <v>1</v>
          </cell>
          <cell r="AV345" t="str">
            <v>00040606</v>
          </cell>
          <cell r="AW345" t="str">
            <v>J20440000620</v>
          </cell>
          <cell r="AX345" t="str">
            <v>AC-LE-LOJAS E EQUIPAS - II</v>
          </cell>
          <cell r="AY345" t="str">
            <v>68905034</v>
          </cell>
          <cell r="AZ345" t="str">
            <v>Apoio à Rede Centro</v>
          </cell>
          <cell r="BA345" t="str">
            <v>6890</v>
          </cell>
          <cell r="BB345" t="str">
            <v>EDP Outsourcing Comercial</v>
          </cell>
          <cell r="BC345" t="str">
            <v>6890</v>
          </cell>
          <cell r="BD345" t="str">
            <v>6890</v>
          </cell>
          <cell r="BE345" t="str">
            <v>2800</v>
          </cell>
          <cell r="BF345" t="str">
            <v>6890</v>
          </cell>
          <cell r="BG345" t="str">
            <v>EDP Outsourcing Comercial,SA</v>
          </cell>
          <cell r="BH345" t="str">
            <v>1010</v>
          </cell>
          <cell r="BI345">
            <v>1707</v>
          </cell>
          <cell r="BJ345" t="str">
            <v>16</v>
          </cell>
          <cell r="BK345">
            <v>34</v>
          </cell>
          <cell r="BL345">
            <v>343.74</v>
          </cell>
          <cell r="BM345" t="str">
            <v>NÍVEL 3</v>
          </cell>
          <cell r="BN345" t="str">
            <v>02</v>
          </cell>
          <cell r="BO345" t="str">
            <v>07</v>
          </cell>
          <cell r="BP345" t="str">
            <v>20030101</v>
          </cell>
          <cell r="BQ345" t="str">
            <v>21</v>
          </cell>
          <cell r="BR345" t="str">
            <v>EVOLUCAO AUTOMATICA</v>
          </cell>
          <cell r="BS345" t="str">
            <v>20050101</v>
          </cell>
          <cell r="BW345">
            <v>0</v>
          </cell>
          <cell r="BX345">
            <v>0</v>
          </cell>
          <cell r="BY345">
            <v>0</v>
          </cell>
          <cell r="BZ345">
            <v>0</v>
          </cell>
          <cell r="CA345">
            <v>0</v>
          </cell>
          <cell r="CC345">
            <v>0</v>
          </cell>
          <cell r="CG345">
            <v>0</v>
          </cell>
          <cell r="CK345">
            <v>0</v>
          </cell>
          <cell r="CO345">
            <v>0</v>
          </cell>
          <cell r="CT345">
            <v>0</v>
          </cell>
          <cell r="CU345">
            <v>0</v>
          </cell>
          <cell r="CV345">
            <v>0</v>
          </cell>
          <cell r="CW345">
            <v>0</v>
          </cell>
          <cell r="CX345">
            <v>0</v>
          </cell>
          <cell r="CZ345">
            <v>0</v>
          </cell>
          <cell r="DC345">
            <v>0</v>
          </cell>
          <cell r="DF345">
            <v>0</v>
          </cell>
          <cell r="DI345">
            <v>0</v>
          </cell>
          <cell r="DK345">
            <v>0</v>
          </cell>
          <cell r="DL345">
            <v>0</v>
          </cell>
          <cell r="DN345" t="str">
            <v>11D12</v>
          </cell>
          <cell r="DO345" t="str">
            <v>Fixo T.Int-"A.IND."</v>
          </cell>
          <cell r="DP345">
            <v>9</v>
          </cell>
          <cell r="DQ345">
            <v>100</v>
          </cell>
          <cell r="DR345" t="str">
            <v>CR01</v>
          </cell>
          <cell r="DT345" t="str">
            <v>00180000</v>
          </cell>
          <cell r="DU345" t="str">
            <v>BANCO TOTTA &amp; ACORES, SA</v>
          </cell>
        </row>
        <row r="346">
          <cell r="A346" t="str">
            <v>313670</v>
          </cell>
          <cell r="B346" t="str">
            <v>Luis Joaquim Silva Lindeza</v>
          </cell>
          <cell r="C346" t="str">
            <v>1970</v>
          </cell>
          <cell r="D346">
            <v>35</v>
          </cell>
          <cell r="E346">
            <v>35</v>
          </cell>
          <cell r="F346" t="str">
            <v>19540628</v>
          </cell>
          <cell r="G346" t="str">
            <v>51</v>
          </cell>
          <cell r="H346" t="str">
            <v>1</v>
          </cell>
          <cell r="I346" t="str">
            <v>Casado</v>
          </cell>
          <cell r="J346" t="str">
            <v>masculino</v>
          </cell>
          <cell r="K346">
            <v>3</v>
          </cell>
          <cell r="L346" t="str">
            <v>Br Nossa Sra. Conceição - Lt 2</v>
          </cell>
          <cell r="M346" t="str">
            <v>6200-323</v>
          </cell>
          <cell r="N346" t="str">
            <v>COVILHÃ</v>
          </cell>
          <cell r="O346" t="str">
            <v>00242242</v>
          </cell>
          <cell r="P346" t="str">
            <v>C.HABILITACAO COMPL.INSTITUTOS</v>
          </cell>
          <cell r="R346" t="str">
            <v>4031562</v>
          </cell>
          <cell r="S346" t="str">
            <v>19940913</v>
          </cell>
          <cell r="T346" t="str">
            <v>LISBOA</v>
          </cell>
          <cell r="U346" t="str">
            <v>9803</v>
          </cell>
          <cell r="V346" t="str">
            <v>S.NAC IND ENERGIA-SINDEL</v>
          </cell>
          <cell r="W346" t="str">
            <v>147227895</v>
          </cell>
          <cell r="X346" t="str">
            <v>0612</v>
          </cell>
          <cell r="Y346" t="str">
            <v>0.0</v>
          </cell>
          <cell r="Z346">
            <v>3</v>
          </cell>
          <cell r="AA346" t="str">
            <v>00</v>
          </cell>
          <cell r="AC346" t="str">
            <v>X</v>
          </cell>
          <cell r="AD346" t="str">
            <v>100</v>
          </cell>
          <cell r="AE346" t="str">
            <v>11191593716</v>
          </cell>
          <cell r="AF346" t="str">
            <v>02</v>
          </cell>
          <cell r="AG346" t="str">
            <v>19700819</v>
          </cell>
          <cell r="AH346" t="str">
            <v>DT.Adm.Corr.Antiguid</v>
          </cell>
          <cell r="AI346" t="str">
            <v>1</v>
          </cell>
          <cell r="AJ346" t="str">
            <v>ACTIVOS</v>
          </cell>
          <cell r="AK346" t="str">
            <v>AA</v>
          </cell>
          <cell r="AL346" t="str">
            <v>ACTIVO TEMP.INTEIRO</v>
          </cell>
          <cell r="AM346" t="str">
            <v>J200</v>
          </cell>
          <cell r="AN346" t="str">
            <v>EDPOutsourcingComercial-Ce</v>
          </cell>
          <cell r="AO346" t="str">
            <v>J221</v>
          </cell>
          <cell r="AP346" t="str">
            <v>EDPOC-CVLH-25 A</v>
          </cell>
          <cell r="AQ346" t="str">
            <v>40177103</v>
          </cell>
          <cell r="AR346" t="str">
            <v>70000045</v>
          </cell>
          <cell r="AS346" t="str">
            <v>01S3</v>
          </cell>
          <cell r="AT346" t="str">
            <v>CHEFIA SECCAO ESCALAO III</v>
          </cell>
          <cell r="AU346" t="str">
            <v>1</v>
          </cell>
          <cell r="AV346" t="str">
            <v>00040315</v>
          </cell>
          <cell r="AW346" t="str">
            <v>J20444320120</v>
          </cell>
          <cell r="AX346" t="str">
            <v>AC-LJCVL-CH-CHEFIA</v>
          </cell>
          <cell r="AY346" t="str">
            <v>68905306</v>
          </cell>
          <cell r="AZ346" t="str">
            <v>Lj Covilhã</v>
          </cell>
          <cell r="BA346" t="str">
            <v>6890</v>
          </cell>
          <cell r="BB346" t="str">
            <v>EDP Outsourcing Comercial</v>
          </cell>
          <cell r="BC346" t="str">
            <v>6890</v>
          </cell>
          <cell r="BD346" t="str">
            <v>6890</v>
          </cell>
          <cell r="BE346" t="str">
            <v>2800</v>
          </cell>
          <cell r="BF346" t="str">
            <v>6890</v>
          </cell>
          <cell r="BG346" t="str">
            <v>EDP Outsourcing Comercial,SA</v>
          </cell>
          <cell r="BH346" t="str">
            <v>1010</v>
          </cell>
          <cell r="BI346">
            <v>1891</v>
          </cell>
          <cell r="BJ346" t="str">
            <v>18</v>
          </cell>
          <cell r="BK346">
            <v>35</v>
          </cell>
          <cell r="BL346">
            <v>353.85</v>
          </cell>
          <cell r="BM346" t="str">
            <v>C SECÇ3</v>
          </cell>
          <cell r="BN346" t="str">
            <v>00</v>
          </cell>
          <cell r="BO346" t="str">
            <v>J</v>
          </cell>
          <cell r="BP346" t="str">
            <v>20050101</v>
          </cell>
          <cell r="BQ346" t="str">
            <v>21</v>
          </cell>
          <cell r="BR346" t="str">
            <v>EVOLUCAO AUTOMATICA</v>
          </cell>
          <cell r="BS346" t="str">
            <v>20050101</v>
          </cell>
          <cell r="BW346">
            <v>0</v>
          </cell>
          <cell r="BX346">
            <v>0</v>
          </cell>
          <cell r="BY346">
            <v>0</v>
          </cell>
          <cell r="BZ346">
            <v>0</v>
          </cell>
          <cell r="CA346">
            <v>0</v>
          </cell>
          <cell r="CC346">
            <v>0</v>
          </cell>
          <cell r="CG346">
            <v>0</v>
          </cell>
          <cell r="CK346">
            <v>0</v>
          </cell>
          <cell r="CO346">
            <v>0</v>
          </cell>
          <cell r="CT346">
            <v>0</v>
          </cell>
          <cell r="CU346">
            <v>0</v>
          </cell>
          <cell r="CV346">
            <v>0</v>
          </cell>
          <cell r="CW346">
            <v>0</v>
          </cell>
          <cell r="CX346">
            <v>0</v>
          </cell>
          <cell r="CZ346">
            <v>0</v>
          </cell>
          <cell r="DC346">
            <v>0</v>
          </cell>
          <cell r="DF346">
            <v>0</v>
          </cell>
          <cell r="DI346">
            <v>0</v>
          </cell>
          <cell r="DK346">
            <v>0</v>
          </cell>
          <cell r="DL346">
            <v>0</v>
          </cell>
          <cell r="DN346" t="str">
            <v>21D12</v>
          </cell>
          <cell r="DO346" t="str">
            <v>Flex.T.Int."Act.Ind."</v>
          </cell>
          <cell r="DP346">
            <v>9</v>
          </cell>
          <cell r="DQ346">
            <v>100</v>
          </cell>
          <cell r="DR346" t="str">
            <v>CR01</v>
          </cell>
          <cell r="DT346" t="str">
            <v>00070210</v>
          </cell>
          <cell r="DU346" t="str">
            <v>BANCO ESPIRITO SANTO, SA</v>
          </cell>
        </row>
        <row r="347">
          <cell r="A347" t="str">
            <v>140210</v>
          </cell>
          <cell r="B347" t="str">
            <v>Vitor Jose Ventura Paiva</v>
          </cell>
          <cell r="C347" t="str">
            <v>1975</v>
          </cell>
          <cell r="D347">
            <v>30</v>
          </cell>
          <cell r="E347">
            <v>30</v>
          </cell>
          <cell r="F347" t="str">
            <v>19570615</v>
          </cell>
          <cell r="G347" t="str">
            <v>48</v>
          </cell>
          <cell r="H347" t="str">
            <v>1</v>
          </cell>
          <cell r="I347" t="str">
            <v>Casado</v>
          </cell>
          <cell r="J347" t="str">
            <v>masculino</v>
          </cell>
          <cell r="K347">
            <v>2</v>
          </cell>
          <cell r="L347" t="str">
            <v>Urb Belozezere-R.F.-Lt.172 - Qta. Mata Mouros</v>
          </cell>
          <cell r="M347" t="str">
            <v>6200-254</v>
          </cell>
          <cell r="N347" t="str">
            <v>COVILHÃ</v>
          </cell>
          <cell r="O347" t="str">
            <v>00110021</v>
          </cell>
          <cell r="P347" t="str">
            <v>CICLO ELEMENTAR (4.CLASSE)</v>
          </cell>
          <cell r="R347" t="str">
            <v>7994242</v>
          </cell>
          <cell r="S347" t="str">
            <v>20020312</v>
          </cell>
          <cell r="T347" t="str">
            <v>C.BRANCO</v>
          </cell>
          <cell r="U347" t="str">
            <v>9803</v>
          </cell>
          <cell r="V347" t="str">
            <v>S.NAC IND ENERGIA-SINDEL</v>
          </cell>
          <cell r="W347" t="str">
            <v>105272710</v>
          </cell>
          <cell r="X347" t="str">
            <v>3808</v>
          </cell>
          <cell r="Y347" t="str">
            <v>0.0</v>
          </cell>
          <cell r="Z347">
            <v>2</v>
          </cell>
          <cell r="AA347" t="str">
            <v>00</v>
          </cell>
          <cell r="AC347" t="str">
            <v>X</v>
          </cell>
          <cell r="AD347" t="str">
            <v>100</v>
          </cell>
          <cell r="AE347" t="str">
            <v>11218335740</v>
          </cell>
          <cell r="AF347" t="str">
            <v>02</v>
          </cell>
          <cell r="AG347" t="str">
            <v>19750801</v>
          </cell>
          <cell r="AH347" t="str">
            <v>DT.Adm.Corr.Antiguid</v>
          </cell>
          <cell r="AI347" t="str">
            <v>1</v>
          </cell>
          <cell r="AJ347" t="str">
            <v>ACTIVOS</v>
          </cell>
          <cell r="AK347" t="str">
            <v>AA</v>
          </cell>
          <cell r="AL347" t="str">
            <v>ACTIVO TEMP.INTEIRO</v>
          </cell>
          <cell r="AM347" t="str">
            <v>J200</v>
          </cell>
          <cell r="AN347" t="str">
            <v>EDPOutsourcingComercial-Ce</v>
          </cell>
          <cell r="AO347" t="str">
            <v>J221</v>
          </cell>
          <cell r="AP347" t="str">
            <v>EDPOC-CVLH-25 A</v>
          </cell>
          <cell r="AQ347" t="str">
            <v>40177105</v>
          </cell>
          <cell r="AR347" t="str">
            <v>70000060</v>
          </cell>
          <cell r="AS347" t="str">
            <v>025.</v>
          </cell>
          <cell r="AT347" t="str">
            <v>ESCRITURARIO COMERCIAL</v>
          </cell>
          <cell r="AU347" t="str">
            <v>1</v>
          </cell>
          <cell r="AV347" t="str">
            <v>00040316</v>
          </cell>
          <cell r="AW347" t="str">
            <v>J20444320420</v>
          </cell>
          <cell r="AX347" t="str">
            <v>AC-LJCVL-LOJA COVILHÃ</v>
          </cell>
          <cell r="AY347" t="str">
            <v>68905306</v>
          </cell>
          <cell r="AZ347" t="str">
            <v>Lj Covilhã</v>
          </cell>
          <cell r="BA347" t="str">
            <v>6890</v>
          </cell>
          <cell r="BB347" t="str">
            <v>EDP Outsourcing Comercial</v>
          </cell>
          <cell r="BC347" t="str">
            <v>6890</v>
          </cell>
          <cell r="BD347" t="str">
            <v>6890</v>
          </cell>
          <cell r="BE347" t="str">
            <v>2800</v>
          </cell>
          <cell r="BF347" t="str">
            <v>6890</v>
          </cell>
          <cell r="BG347" t="str">
            <v>EDP Outsourcing Comercial,SA</v>
          </cell>
          <cell r="BH347" t="str">
            <v>1010</v>
          </cell>
          <cell r="BI347">
            <v>1247</v>
          </cell>
          <cell r="BJ347" t="str">
            <v>11</v>
          </cell>
          <cell r="BK347">
            <v>30</v>
          </cell>
          <cell r="BL347">
            <v>303.3</v>
          </cell>
          <cell r="BM347" t="str">
            <v>NÍVEL 5</v>
          </cell>
          <cell r="BN347" t="str">
            <v>00</v>
          </cell>
          <cell r="BO347" t="str">
            <v>08</v>
          </cell>
          <cell r="BP347" t="str">
            <v>20050101</v>
          </cell>
          <cell r="BQ347" t="str">
            <v>21</v>
          </cell>
          <cell r="BR347" t="str">
            <v>EVOLUCAO AUTOMATICA</v>
          </cell>
          <cell r="BS347" t="str">
            <v>20050101</v>
          </cell>
          <cell r="BW347">
            <v>0</v>
          </cell>
          <cell r="BX347">
            <v>0</v>
          </cell>
          <cell r="BY347">
            <v>0</v>
          </cell>
          <cell r="BZ347">
            <v>0</v>
          </cell>
          <cell r="CA347">
            <v>0</v>
          </cell>
          <cell r="CC347">
            <v>0</v>
          </cell>
          <cell r="CG347">
            <v>0</v>
          </cell>
          <cell r="CK347">
            <v>0</v>
          </cell>
          <cell r="CO347">
            <v>0</v>
          </cell>
          <cell r="CT347">
            <v>0</v>
          </cell>
          <cell r="CU347">
            <v>0</v>
          </cell>
          <cell r="CV347">
            <v>0</v>
          </cell>
          <cell r="CW347">
            <v>0</v>
          </cell>
          <cell r="CX347">
            <v>1</v>
          </cell>
          <cell r="CY347" t="str">
            <v>6010</v>
          </cell>
          <cell r="CZ347">
            <v>39.54</v>
          </cell>
          <cell r="DC347">
            <v>0</v>
          </cell>
          <cell r="DF347">
            <v>0</v>
          </cell>
          <cell r="DI347">
            <v>0</v>
          </cell>
          <cell r="DK347">
            <v>0</v>
          </cell>
          <cell r="DL347">
            <v>0</v>
          </cell>
          <cell r="DN347" t="str">
            <v>21D12</v>
          </cell>
          <cell r="DO347" t="str">
            <v>Flex.T.Int."Act.Ind."</v>
          </cell>
          <cell r="DP347">
            <v>9</v>
          </cell>
          <cell r="DQ347">
            <v>100</v>
          </cell>
          <cell r="DR347" t="str">
            <v>CR01</v>
          </cell>
          <cell r="DT347" t="str">
            <v>00180000</v>
          </cell>
          <cell r="DU347" t="str">
            <v>BANCO TOTTA &amp; ACORES, SA</v>
          </cell>
        </row>
        <row r="348">
          <cell r="A348" t="str">
            <v>313696</v>
          </cell>
          <cell r="B348" t="str">
            <v>Luis Mendes Pires</v>
          </cell>
          <cell r="C348" t="str">
            <v>1973</v>
          </cell>
          <cell r="D348">
            <v>32</v>
          </cell>
          <cell r="E348">
            <v>32</v>
          </cell>
          <cell r="F348" t="str">
            <v>19560916</v>
          </cell>
          <cell r="G348" t="str">
            <v>48</v>
          </cell>
          <cell r="H348" t="str">
            <v>1</v>
          </cell>
          <cell r="I348" t="str">
            <v>Casado</v>
          </cell>
          <cell r="J348" t="str">
            <v>masculino</v>
          </cell>
          <cell r="K348">
            <v>2</v>
          </cell>
          <cell r="L348" t="str">
            <v>Transv.Dt.Pré-Fab.Viv.Pires Penedos Altos-Conceição</v>
          </cell>
          <cell r="M348" t="str">
            <v>6200-440</v>
          </cell>
          <cell r="N348" t="str">
            <v>COVILHÃ</v>
          </cell>
          <cell r="O348" t="str">
            <v>00242092</v>
          </cell>
          <cell r="P348" t="str">
            <v>C.COMPLEMENTAR ELECTROTECNIA</v>
          </cell>
          <cell r="R348" t="str">
            <v>4119521</v>
          </cell>
          <cell r="S348" t="str">
            <v>19970311</v>
          </cell>
          <cell r="T348" t="str">
            <v>C.BRANCO</v>
          </cell>
          <cell r="U348" t="str">
            <v>9803</v>
          </cell>
          <cell r="V348" t="str">
            <v>S.NAC IND ENERGIA-SINDEL</v>
          </cell>
          <cell r="W348" t="str">
            <v>170131165</v>
          </cell>
          <cell r="X348" t="str">
            <v>0612</v>
          </cell>
          <cell r="Y348" t="str">
            <v>0.0</v>
          </cell>
          <cell r="Z348">
            <v>2</v>
          </cell>
          <cell r="AA348" t="str">
            <v>00</v>
          </cell>
          <cell r="AC348" t="str">
            <v>X</v>
          </cell>
          <cell r="AD348" t="str">
            <v>100</v>
          </cell>
          <cell r="AE348" t="str">
            <v>11191593724</v>
          </cell>
          <cell r="AF348" t="str">
            <v>02</v>
          </cell>
          <cell r="AG348" t="str">
            <v>19730630</v>
          </cell>
          <cell r="AH348" t="str">
            <v>DT.Adm.Corr.Antiguid</v>
          </cell>
          <cell r="AI348" t="str">
            <v>1</v>
          </cell>
          <cell r="AJ348" t="str">
            <v>ACTIVOS</v>
          </cell>
          <cell r="AK348" t="str">
            <v>AA</v>
          </cell>
          <cell r="AL348" t="str">
            <v>ACTIVO TEMP.INTEIRO</v>
          </cell>
          <cell r="AM348" t="str">
            <v>J200</v>
          </cell>
          <cell r="AN348" t="str">
            <v>EDPOutsourcingComercial-Ce</v>
          </cell>
          <cell r="AO348" t="str">
            <v>J221</v>
          </cell>
          <cell r="AP348" t="str">
            <v>EDPOC-CVLH-25 A</v>
          </cell>
          <cell r="AQ348" t="str">
            <v>40177106</v>
          </cell>
          <cell r="AR348" t="str">
            <v>70000060</v>
          </cell>
          <cell r="AS348" t="str">
            <v>025.</v>
          </cell>
          <cell r="AT348" t="str">
            <v>ESCRITURARIO COMERCIAL</v>
          </cell>
          <cell r="AU348" t="str">
            <v>1</v>
          </cell>
          <cell r="AV348" t="str">
            <v>00040316</v>
          </cell>
          <cell r="AW348" t="str">
            <v>J20444320420</v>
          </cell>
          <cell r="AX348" t="str">
            <v>AC-LJCVL-LOJA COVILHÃ</v>
          </cell>
          <cell r="AY348" t="str">
            <v>68905306</v>
          </cell>
          <cell r="AZ348" t="str">
            <v>Lj Covilhã</v>
          </cell>
          <cell r="BA348" t="str">
            <v>6890</v>
          </cell>
          <cell r="BB348" t="str">
            <v>EDP Outsourcing Comercial</v>
          </cell>
          <cell r="BC348" t="str">
            <v>6890</v>
          </cell>
          <cell r="BD348" t="str">
            <v>6890</v>
          </cell>
          <cell r="BE348" t="str">
            <v>2800</v>
          </cell>
          <cell r="BF348" t="str">
            <v>6890</v>
          </cell>
          <cell r="BG348" t="str">
            <v>EDP Outsourcing Comercial,SA</v>
          </cell>
          <cell r="BH348" t="str">
            <v>1010</v>
          </cell>
          <cell r="BI348">
            <v>1247</v>
          </cell>
          <cell r="BJ348" t="str">
            <v>11</v>
          </cell>
          <cell r="BK348">
            <v>32</v>
          </cell>
          <cell r="BL348">
            <v>323.52</v>
          </cell>
          <cell r="BM348" t="str">
            <v>NÍVEL 5</v>
          </cell>
          <cell r="BN348" t="str">
            <v>01</v>
          </cell>
          <cell r="BO348" t="str">
            <v>08</v>
          </cell>
          <cell r="BP348" t="str">
            <v>20040101</v>
          </cell>
          <cell r="BQ348" t="str">
            <v>21</v>
          </cell>
          <cell r="BR348" t="str">
            <v>EVOLUCAO AUTOMATICA</v>
          </cell>
          <cell r="BS348" t="str">
            <v>20050101</v>
          </cell>
          <cell r="BW348">
            <v>0</v>
          </cell>
          <cell r="BX348">
            <v>0</v>
          </cell>
          <cell r="BY348">
            <v>0</v>
          </cell>
          <cell r="BZ348">
            <v>0</v>
          </cell>
          <cell r="CA348">
            <v>0</v>
          </cell>
          <cell r="CC348">
            <v>0</v>
          </cell>
          <cell r="CG348">
            <v>0</v>
          </cell>
          <cell r="CK348">
            <v>0</v>
          </cell>
          <cell r="CO348">
            <v>0</v>
          </cell>
          <cell r="CT348">
            <v>0</v>
          </cell>
          <cell r="CU348">
            <v>0</v>
          </cell>
          <cell r="CV348">
            <v>0</v>
          </cell>
          <cell r="CW348">
            <v>0</v>
          </cell>
          <cell r="CX348">
            <v>1</v>
          </cell>
          <cell r="CY348" t="str">
            <v>6010</v>
          </cell>
          <cell r="CZ348">
            <v>39.54</v>
          </cell>
          <cell r="DC348">
            <v>0</v>
          </cell>
          <cell r="DF348">
            <v>0</v>
          </cell>
          <cell r="DI348">
            <v>0</v>
          </cell>
          <cell r="DK348">
            <v>0</v>
          </cell>
          <cell r="DL348">
            <v>0</v>
          </cell>
          <cell r="DN348" t="str">
            <v>21D12</v>
          </cell>
          <cell r="DO348" t="str">
            <v>Flex.T.Int."Act.Ind."</v>
          </cell>
          <cell r="DP348">
            <v>9</v>
          </cell>
          <cell r="DQ348">
            <v>100</v>
          </cell>
          <cell r="DR348" t="str">
            <v>CR01</v>
          </cell>
          <cell r="DT348" t="str">
            <v>00350270</v>
          </cell>
          <cell r="DU348" t="str">
            <v>CAIXA GERAL DE DEPOSITOS, SA</v>
          </cell>
        </row>
        <row r="349">
          <cell r="A349" t="str">
            <v>313319</v>
          </cell>
          <cell r="B349" t="str">
            <v>Francisco Manuel Batista Fernandes Prior</v>
          </cell>
          <cell r="C349" t="str">
            <v>1971</v>
          </cell>
          <cell r="D349">
            <v>34</v>
          </cell>
          <cell r="E349">
            <v>34</v>
          </cell>
          <cell r="F349" t="str">
            <v>19521229</v>
          </cell>
          <cell r="G349" t="str">
            <v>52</v>
          </cell>
          <cell r="H349" t="str">
            <v>1</v>
          </cell>
          <cell r="I349" t="str">
            <v>Casado</v>
          </cell>
          <cell r="J349" t="str">
            <v>masculino</v>
          </cell>
          <cell r="K349">
            <v>1</v>
          </cell>
          <cell r="L349" t="str">
            <v>R Laranjeiras -  Apartado 85</v>
          </cell>
          <cell r="M349" t="str">
            <v>6200-752</v>
          </cell>
          <cell r="N349" t="str">
            <v>TORTOSENDO</v>
          </cell>
          <cell r="O349" t="str">
            <v>00122141</v>
          </cell>
          <cell r="P349" t="str">
            <v>CICLO PREPARATORIO ELEMENTAR</v>
          </cell>
          <cell r="R349" t="str">
            <v>2519249</v>
          </cell>
          <cell r="S349" t="str">
            <v>20040520</v>
          </cell>
          <cell r="T349" t="str">
            <v>CASTELO</v>
          </cell>
          <cell r="U349" t="str">
            <v>9806</v>
          </cell>
          <cell r="V349" t="str">
            <v>ASOSI-ASS.S.TRAB.S.EN.TEL</v>
          </cell>
          <cell r="W349" t="str">
            <v>109941527</v>
          </cell>
          <cell r="X349" t="str">
            <v>0612</v>
          </cell>
          <cell r="Y349" t="str">
            <v>0.0</v>
          </cell>
          <cell r="Z349">
            <v>1</v>
          </cell>
          <cell r="AA349" t="str">
            <v>00</v>
          </cell>
          <cell r="AC349" t="str">
            <v>X</v>
          </cell>
          <cell r="AD349" t="str">
            <v>100</v>
          </cell>
          <cell r="AE349" t="str">
            <v>11191593538</v>
          </cell>
          <cell r="AF349" t="str">
            <v>02</v>
          </cell>
          <cell r="AG349" t="str">
            <v>19710423</v>
          </cell>
          <cell r="AH349" t="str">
            <v>DT.Adm.Corr.Antiguid</v>
          </cell>
          <cell r="AI349" t="str">
            <v>1</v>
          </cell>
          <cell r="AJ349" t="str">
            <v>ACTIVOS</v>
          </cell>
          <cell r="AK349" t="str">
            <v>AA</v>
          </cell>
          <cell r="AL349" t="str">
            <v>ACTIVO TEMP.INTEIRO</v>
          </cell>
          <cell r="AM349" t="str">
            <v>J200</v>
          </cell>
          <cell r="AN349" t="str">
            <v>EDPOutsourcingComercial-Ce</v>
          </cell>
          <cell r="AO349" t="str">
            <v>J221</v>
          </cell>
          <cell r="AP349" t="str">
            <v>EDPOC-CVLH-25 A</v>
          </cell>
          <cell r="AQ349" t="str">
            <v>40177104</v>
          </cell>
          <cell r="AR349" t="str">
            <v>70000122</v>
          </cell>
          <cell r="AS349" t="str">
            <v>055.</v>
          </cell>
          <cell r="AT349" t="str">
            <v>ESCRITUR. PESSOAL E EXP.GERAL</v>
          </cell>
          <cell r="AU349" t="str">
            <v>1</v>
          </cell>
          <cell r="AV349" t="str">
            <v>00040316</v>
          </cell>
          <cell r="AW349" t="str">
            <v>J20444320420</v>
          </cell>
          <cell r="AX349" t="str">
            <v>AC-LJCVL-LOJA COVILHÃ</v>
          </cell>
          <cell r="AY349" t="str">
            <v>68905306</v>
          </cell>
          <cell r="AZ349" t="str">
            <v>Lj Covilhã</v>
          </cell>
          <cell r="BA349" t="str">
            <v>6890</v>
          </cell>
          <cell r="BB349" t="str">
            <v>EDP Outsourcing Comercial</v>
          </cell>
          <cell r="BC349" t="str">
            <v>6890</v>
          </cell>
          <cell r="BD349" t="str">
            <v>6890</v>
          </cell>
          <cell r="BE349" t="str">
            <v>2800</v>
          </cell>
          <cell r="BF349" t="str">
            <v>6890</v>
          </cell>
          <cell r="BG349" t="str">
            <v>EDP Outsourcing Comercial,SA</v>
          </cell>
          <cell r="BH349" t="str">
            <v>1010</v>
          </cell>
          <cell r="BI349">
            <v>1247</v>
          </cell>
          <cell r="BJ349" t="str">
            <v>11</v>
          </cell>
          <cell r="BK349">
            <v>34</v>
          </cell>
          <cell r="BL349">
            <v>343.74</v>
          </cell>
          <cell r="BM349" t="str">
            <v>NÍVEL 5</v>
          </cell>
          <cell r="BN349" t="str">
            <v>00</v>
          </cell>
          <cell r="BO349" t="str">
            <v>08</v>
          </cell>
          <cell r="BP349" t="str">
            <v>20050101</v>
          </cell>
          <cell r="BQ349" t="str">
            <v>21</v>
          </cell>
          <cell r="BR349" t="str">
            <v>EVOLUCAO AUTOMATICA</v>
          </cell>
          <cell r="BS349" t="str">
            <v>20050101</v>
          </cell>
          <cell r="BW349">
            <v>0</v>
          </cell>
          <cell r="BX349">
            <v>0</v>
          </cell>
          <cell r="BY349">
            <v>0</v>
          </cell>
          <cell r="BZ349">
            <v>0</v>
          </cell>
          <cell r="CA349">
            <v>0</v>
          </cell>
          <cell r="CC349">
            <v>0</v>
          </cell>
          <cell r="CG349">
            <v>0</v>
          </cell>
          <cell r="CK349">
            <v>0</v>
          </cell>
          <cell r="CO349">
            <v>0</v>
          </cell>
          <cell r="CT349">
            <v>0</v>
          </cell>
          <cell r="CU349">
            <v>0</v>
          </cell>
          <cell r="CV349">
            <v>0</v>
          </cell>
          <cell r="CW349">
            <v>0</v>
          </cell>
          <cell r="CX349">
            <v>1</v>
          </cell>
          <cell r="CY349" t="str">
            <v>6010</v>
          </cell>
          <cell r="CZ349">
            <v>39.54</v>
          </cell>
          <cell r="DC349">
            <v>0</v>
          </cell>
          <cell r="DF349">
            <v>0</v>
          </cell>
          <cell r="DI349">
            <v>0</v>
          </cell>
          <cell r="DK349">
            <v>0</v>
          </cell>
          <cell r="DL349">
            <v>0</v>
          </cell>
          <cell r="DN349" t="str">
            <v>21D12</v>
          </cell>
          <cell r="DO349" t="str">
            <v>Flex.T.Int."Act.Ind."</v>
          </cell>
          <cell r="DP349">
            <v>9</v>
          </cell>
          <cell r="DQ349">
            <v>100</v>
          </cell>
          <cell r="DR349" t="str">
            <v>CR01</v>
          </cell>
          <cell r="DT349" t="str">
            <v>00070208</v>
          </cell>
          <cell r="DU349" t="str">
            <v>BANCO ESPIRITO SANTO, SA</v>
          </cell>
        </row>
        <row r="350">
          <cell r="A350" t="str">
            <v>260541</v>
          </cell>
          <cell r="B350" t="str">
            <v>Alberto Firmino Almeida Fernandes</v>
          </cell>
          <cell r="C350" t="str">
            <v>1983</v>
          </cell>
          <cell r="D350">
            <v>22</v>
          </cell>
          <cell r="E350">
            <v>22</v>
          </cell>
          <cell r="F350" t="str">
            <v>19590901</v>
          </cell>
          <cell r="G350" t="str">
            <v>45</v>
          </cell>
          <cell r="H350" t="str">
            <v>1</v>
          </cell>
          <cell r="I350" t="str">
            <v>Casado</v>
          </cell>
          <cell r="J350" t="str">
            <v>masculino</v>
          </cell>
          <cell r="K350">
            <v>3</v>
          </cell>
          <cell r="L350" t="str">
            <v>Pousade</v>
          </cell>
          <cell r="M350" t="str">
            <v>6300-175</v>
          </cell>
          <cell r="N350" t="str">
            <v>POUSADA GRD</v>
          </cell>
          <cell r="O350" t="str">
            <v>00123032</v>
          </cell>
          <cell r="P350" t="str">
            <v>CICLO PREP. ENSINO SECUNDARIO</v>
          </cell>
          <cell r="R350" t="str">
            <v>4321619</v>
          </cell>
          <cell r="S350" t="str">
            <v>19930512</v>
          </cell>
          <cell r="T350" t="str">
            <v>LISBOA</v>
          </cell>
          <cell r="U350" t="str">
            <v>9803</v>
          </cell>
          <cell r="V350" t="str">
            <v>S.NAC IND ENERGIA-SINDEL</v>
          </cell>
          <cell r="W350" t="str">
            <v>174023316</v>
          </cell>
          <cell r="X350" t="str">
            <v>1228</v>
          </cell>
          <cell r="Y350" t="str">
            <v>0.0</v>
          </cell>
          <cell r="Z350">
            <v>3</v>
          </cell>
          <cell r="AA350" t="str">
            <v>00</v>
          </cell>
          <cell r="AD350" t="str">
            <v>100</v>
          </cell>
          <cell r="AE350" t="str">
            <v>11181185992</v>
          </cell>
          <cell r="AF350" t="str">
            <v>02</v>
          </cell>
          <cell r="AG350" t="str">
            <v>19831102</v>
          </cell>
          <cell r="AH350" t="str">
            <v>DT.Adm.Corr.Antiguid</v>
          </cell>
          <cell r="AI350" t="str">
            <v>1</v>
          </cell>
          <cell r="AJ350" t="str">
            <v>ACTIVOS</v>
          </cell>
          <cell r="AK350" t="str">
            <v>AA</v>
          </cell>
          <cell r="AL350" t="str">
            <v>ACTIVO TEMP.INTEIRO</v>
          </cell>
          <cell r="AM350" t="str">
            <v>J200</v>
          </cell>
          <cell r="AN350" t="str">
            <v>EDPOutsourcingComercial-Ce</v>
          </cell>
          <cell r="AO350" t="str">
            <v>J222</v>
          </cell>
          <cell r="AP350" t="str">
            <v>EDPOC-GUARDA</v>
          </cell>
          <cell r="AQ350" t="str">
            <v>40176957</v>
          </cell>
          <cell r="AR350" t="str">
            <v>70000060</v>
          </cell>
          <cell r="AS350" t="str">
            <v>025.</v>
          </cell>
          <cell r="AT350" t="str">
            <v>ESCRITURARIO COMERCIAL</v>
          </cell>
          <cell r="AU350" t="str">
            <v>1</v>
          </cell>
          <cell r="AV350" t="str">
            <v>00040606</v>
          </cell>
          <cell r="AW350" t="str">
            <v>J20440000620</v>
          </cell>
          <cell r="AX350" t="str">
            <v>AC-LE-LOJAS E EQUIPAS - II</v>
          </cell>
          <cell r="AY350" t="str">
            <v>68905034</v>
          </cell>
          <cell r="AZ350" t="str">
            <v>Apoio à Rede Centro</v>
          </cell>
          <cell r="BA350" t="str">
            <v>6890</v>
          </cell>
          <cell r="BB350" t="str">
            <v>EDP Outsourcing Comercial</v>
          </cell>
          <cell r="BC350" t="str">
            <v>6890</v>
          </cell>
          <cell r="BD350" t="str">
            <v>6890</v>
          </cell>
          <cell r="BE350" t="str">
            <v>2800</v>
          </cell>
          <cell r="BF350" t="str">
            <v>6890</v>
          </cell>
          <cell r="BG350" t="str">
            <v>EDP Outsourcing Comercial,SA</v>
          </cell>
          <cell r="BH350" t="str">
            <v>1010</v>
          </cell>
          <cell r="BI350">
            <v>1003</v>
          </cell>
          <cell r="BJ350" t="str">
            <v>08</v>
          </cell>
          <cell r="BK350">
            <v>22</v>
          </cell>
          <cell r="BL350">
            <v>222.42</v>
          </cell>
          <cell r="BM350" t="str">
            <v>NÍVEL 5</v>
          </cell>
          <cell r="BN350" t="str">
            <v>01</v>
          </cell>
          <cell r="BO350" t="str">
            <v>05</v>
          </cell>
          <cell r="BP350" t="str">
            <v>20040101</v>
          </cell>
          <cell r="BQ350" t="str">
            <v>21</v>
          </cell>
          <cell r="BR350" t="str">
            <v>EVOLUCAO AUTOMATICA</v>
          </cell>
          <cell r="BS350" t="str">
            <v>20050101</v>
          </cell>
          <cell r="BW350">
            <v>0</v>
          </cell>
          <cell r="BX350">
            <v>0</v>
          </cell>
          <cell r="BY350">
            <v>0</v>
          </cell>
          <cell r="BZ350">
            <v>0</v>
          </cell>
          <cell r="CA350">
            <v>0</v>
          </cell>
          <cell r="CC350">
            <v>0</v>
          </cell>
          <cell r="CG350">
            <v>0</v>
          </cell>
          <cell r="CK350">
            <v>0</v>
          </cell>
          <cell r="CO350">
            <v>0</v>
          </cell>
          <cell r="CT350">
            <v>0</v>
          </cell>
          <cell r="CU350">
            <v>0</v>
          </cell>
          <cell r="CV350">
            <v>0</v>
          </cell>
          <cell r="CW350">
            <v>0</v>
          </cell>
          <cell r="CX350">
            <v>0</v>
          </cell>
          <cell r="CZ350">
            <v>0</v>
          </cell>
          <cell r="DC350">
            <v>0</v>
          </cell>
          <cell r="DF350">
            <v>0</v>
          </cell>
          <cell r="DI350">
            <v>0</v>
          </cell>
          <cell r="DK350">
            <v>0</v>
          </cell>
          <cell r="DL350">
            <v>0</v>
          </cell>
          <cell r="DN350" t="str">
            <v>21D12</v>
          </cell>
          <cell r="DO350" t="str">
            <v>Flex.T.Int."Act.Ind."</v>
          </cell>
          <cell r="DP350">
            <v>2</v>
          </cell>
          <cell r="DQ350">
            <v>100</v>
          </cell>
          <cell r="DR350" t="str">
            <v>CR01</v>
          </cell>
          <cell r="DT350" t="str">
            <v>00330000</v>
          </cell>
          <cell r="DU350" t="str">
            <v>BANCO COMERCIAL PORTUGUES, SA</v>
          </cell>
        </row>
        <row r="351">
          <cell r="A351" t="str">
            <v>300543</v>
          </cell>
          <cell r="B351" t="str">
            <v>Luis Isidoro Leitão Lourenco</v>
          </cell>
          <cell r="C351" t="str">
            <v>1987</v>
          </cell>
          <cell r="D351">
            <v>18</v>
          </cell>
          <cell r="E351">
            <v>18</v>
          </cell>
          <cell r="F351" t="str">
            <v>19640819</v>
          </cell>
          <cell r="G351" t="str">
            <v>40</v>
          </cell>
          <cell r="H351" t="str">
            <v>4</v>
          </cell>
          <cell r="I351" t="str">
            <v>Divorc</v>
          </cell>
          <cell r="J351" t="str">
            <v>masculino</v>
          </cell>
          <cell r="K351">
            <v>0</v>
          </cell>
          <cell r="L351" t="str">
            <v>R Principal - Creado - Casal de Cinza</v>
          </cell>
          <cell r="M351" t="str">
            <v>6300-070</v>
          </cell>
          <cell r="N351" t="str">
            <v>CASAL DE CINZA</v>
          </cell>
          <cell r="O351" t="str">
            <v>00231021</v>
          </cell>
          <cell r="P351" t="str">
            <v>CURSO GERAL DOS LICEUS</v>
          </cell>
          <cell r="R351" t="str">
            <v>6957272</v>
          </cell>
          <cell r="S351" t="str">
            <v>20020731</v>
          </cell>
          <cell r="T351" t="str">
            <v>GUARDA</v>
          </cell>
          <cell r="U351" t="str">
            <v>9801</v>
          </cell>
          <cell r="V351" t="str">
            <v>SIND IND ELéCT CENTRO</v>
          </cell>
          <cell r="W351" t="str">
            <v>183238770</v>
          </cell>
          <cell r="X351" t="str">
            <v>1228</v>
          </cell>
          <cell r="Y351" t="str">
            <v>0.0</v>
          </cell>
          <cell r="Z351">
            <v>0</v>
          </cell>
          <cell r="AA351" t="str">
            <v>00</v>
          </cell>
          <cell r="AD351" t="str">
            <v>100</v>
          </cell>
          <cell r="AE351" t="str">
            <v>11181526301</v>
          </cell>
          <cell r="AF351" t="str">
            <v>02</v>
          </cell>
          <cell r="AG351" t="str">
            <v>19870102</v>
          </cell>
          <cell r="AH351" t="str">
            <v>DT.Adm.Corr.Antiguid</v>
          </cell>
          <cell r="AI351" t="str">
            <v>1</v>
          </cell>
          <cell r="AJ351" t="str">
            <v>ACTIVOS</v>
          </cell>
          <cell r="AK351" t="str">
            <v>AA</v>
          </cell>
          <cell r="AL351" t="str">
            <v>ACTIVO TEMP.INTEIRO</v>
          </cell>
          <cell r="AM351" t="str">
            <v>J200</v>
          </cell>
          <cell r="AN351" t="str">
            <v>EDPOutsourcingComercial-Ce</v>
          </cell>
          <cell r="AO351" t="str">
            <v>J222</v>
          </cell>
          <cell r="AP351" t="str">
            <v>EDPOC-GUARDA</v>
          </cell>
          <cell r="AQ351" t="str">
            <v>40176956</v>
          </cell>
          <cell r="AR351" t="str">
            <v>70000022</v>
          </cell>
          <cell r="AS351" t="str">
            <v>014.</v>
          </cell>
          <cell r="AT351" t="str">
            <v>TECNICO COMERCIAL</v>
          </cell>
          <cell r="AU351" t="str">
            <v>1</v>
          </cell>
          <cell r="AV351" t="str">
            <v>00040606</v>
          </cell>
          <cell r="AW351" t="str">
            <v>J20440000620</v>
          </cell>
          <cell r="AX351" t="str">
            <v>AC-LE-LOJAS E EQUIPAS - II</v>
          </cell>
          <cell r="AY351" t="str">
            <v>68905034</v>
          </cell>
          <cell r="AZ351" t="str">
            <v>Apoio à Rede Centro</v>
          </cell>
          <cell r="BA351" t="str">
            <v>6890</v>
          </cell>
          <cell r="BB351" t="str">
            <v>EDP Outsourcing Comercial</v>
          </cell>
          <cell r="BC351" t="str">
            <v>6890</v>
          </cell>
          <cell r="BD351" t="str">
            <v>6890</v>
          </cell>
          <cell r="BE351" t="str">
            <v>2800</v>
          </cell>
          <cell r="BF351" t="str">
            <v>6890</v>
          </cell>
          <cell r="BG351" t="str">
            <v>EDP Outsourcing Comercial,SA</v>
          </cell>
          <cell r="BH351" t="str">
            <v>1010</v>
          </cell>
          <cell r="BI351">
            <v>1247</v>
          </cell>
          <cell r="BJ351" t="str">
            <v>11</v>
          </cell>
          <cell r="BK351">
            <v>18</v>
          </cell>
          <cell r="BL351">
            <v>181.98</v>
          </cell>
          <cell r="BM351" t="str">
            <v>NÍVEL 4</v>
          </cell>
          <cell r="BN351" t="str">
            <v>00</v>
          </cell>
          <cell r="BO351" t="str">
            <v>05</v>
          </cell>
          <cell r="BP351" t="str">
            <v>20050101</v>
          </cell>
          <cell r="BQ351" t="str">
            <v>21</v>
          </cell>
          <cell r="BR351" t="str">
            <v>EVOLUCAO AUTOMATICA</v>
          </cell>
          <cell r="BS351" t="str">
            <v>20050101</v>
          </cell>
          <cell r="BW351">
            <v>0</v>
          </cell>
          <cell r="BX351">
            <v>0</v>
          </cell>
          <cell r="BY351">
            <v>0</v>
          </cell>
          <cell r="BZ351">
            <v>0</v>
          </cell>
          <cell r="CA351">
            <v>0</v>
          </cell>
          <cell r="CC351">
            <v>0</v>
          </cell>
          <cell r="CG351">
            <v>0</v>
          </cell>
          <cell r="CK351">
            <v>0</v>
          </cell>
          <cell r="CO351">
            <v>0</v>
          </cell>
          <cell r="CT351">
            <v>0</v>
          </cell>
          <cell r="CU351">
            <v>0</v>
          </cell>
          <cell r="CV351">
            <v>0</v>
          </cell>
          <cell r="CW351">
            <v>0</v>
          </cell>
          <cell r="CX351">
            <v>0</v>
          </cell>
          <cell r="CZ351">
            <v>0</v>
          </cell>
          <cell r="DC351">
            <v>0</v>
          </cell>
          <cell r="DF351">
            <v>0</v>
          </cell>
          <cell r="DI351">
            <v>0</v>
          </cell>
          <cell r="DK351">
            <v>0</v>
          </cell>
          <cell r="DL351">
            <v>0</v>
          </cell>
          <cell r="DN351" t="str">
            <v>21D12</v>
          </cell>
          <cell r="DO351" t="str">
            <v>Flex.T.Int."Act.Ind."</v>
          </cell>
          <cell r="DP351">
            <v>2</v>
          </cell>
          <cell r="DQ351">
            <v>100</v>
          </cell>
          <cell r="DR351" t="str">
            <v>CR01</v>
          </cell>
          <cell r="DT351" t="str">
            <v>00330000</v>
          </cell>
          <cell r="DU351" t="str">
            <v>BANCO COMERCIAL PORTUGUES, SA</v>
          </cell>
        </row>
        <row r="352">
          <cell r="A352" t="str">
            <v>255602</v>
          </cell>
          <cell r="B352" t="str">
            <v>João Albino Perdigão Rodrigues</v>
          </cell>
          <cell r="C352" t="str">
            <v>1983</v>
          </cell>
          <cell r="D352">
            <v>22</v>
          </cell>
          <cell r="E352">
            <v>22</v>
          </cell>
          <cell r="F352" t="str">
            <v>19560322</v>
          </cell>
          <cell r="G352" t="str">
            <v>49</v>
          </cell>
          <cell r="H352" t="str">
            <v>1</v>
          </cell>
          <cell r="I352" t="str">
            <v>Casado</v>
          </cell>
          <cell r="J352" t="str">
            <v>masculino</v>
          </cell>
          <cell r="K352">
            <v>2</v>
          </cell>
          <cell r="L352" t="str">
            <v>R Portela da Regada</v>
          </cell>
          <cell r="M352" t="str">
            <v>6430-207</v>
          </cell>
          <cell r="N352" t="str">
            <v>MEDA</v>
          </cell>
          <cell r="O352" t="str">
            <v>00231023</v>
          </cell>
          <cell r="P352" t="str">
            <v>CURSO GERAL DOS LICEUS</v>
          </cell>
          <cell r="R352" t="str">
            <v>4124334</v>
          </cell>
          <cell r="S352" t="str">
            <v>19960514</v>
          </cell>
          <cell r="T352" t="str">
            <v>GUARDA</v>
          </cell>
          <cell r="U352" t="str">
            <v>9803</v>
          </cell>
          <cell r="V352" t="str">
            <v>S.NAC IND ENERGIA-SINDEL</v>
          </cell>
          <cell r="W352" t="str">
            <v>160796474</v>
          </cell>
          <cell r="X352" t="str">
            <v>1244</v>
          </cell>
          <cell r="Y352" t="str">
            <v>0.0</v>
          </cell>
          <cell r="Z352">
            <v>2</v>
          </cell>
          <cell r="AA352" t="str">
            <v>00</v>
          </cell>
          <cell r="AC352" t="str">
            <v>X</v>
          </cell>
          <cell r="AD352" t="str">
            <v>100</v>
          </cell>
          <cell r="AE352" t="str">
            <v>11180357910</v>
          </cell>
          <cell r="AF352" t="str">
            <v>02</v>
          </cell>
          <cell r="AG352" t="str">
            <v>19830919</v>
          </cell>
          <cell r="AH352" t="str">
            <v>DT.Adm.Corr.Antiguid</v>
          </cell>
          <cell r="AI352" t="str">
            <v>1</v>
          </cell>
          <cell r="AJ352" t="str">
            <v>ACTIVOS</v>
          </cell>
          <cell r="AK352" t="str">
            <v>AA</v>
          </cell>
          <cell r="AL352" t="str">
            <v>ACTIVO TEMP.INTEIRO</v>
          </cell>
          <cell r="AM352" t="str">
            <v>J200</v>
          </cell>
          <cell r="AN352" t="str">
            <v>EDPOutsourcingComercial-Ce</v>
          </cell>
          <cell r="AO352" t="str">
            <v>J222</v>
          </cell>
          <cell r="AP352" t="str">
            <v>EDPOC-GUARDA</v>
          </cell>
          <cell r="AQ352" t="str">
            <v>40176918</v>
          </cell>
          <cell r="AR352" t="str">
            <v>70000060</v>
          </cell>
          <cell r="AS352" t="str">
            <v>025.</v>
          </cell>
          <cell r="AT352" t="str">
            <v>ESCRITURARIO COMERCIAL</v>
          </cell>
          <cell r="AU352" t="str">
            <v>1</v>
          </cell>
          <cell r="AV352" t="str">
            <v>00040606</v>
          </cell>
          <cell r="AW352" t="str">
            <v>J20440000620</v>
          </cell>
          <cell r="AX352" t="str">
            <v>AC-LE-LOJAS E EQUIPAS - II</v>
          </cell>
          <cell r="AY352" t="str">
            <v>68905034</v>
          </cell>
          <cell r="AZ352" t="str">
            <v>Apoio à Rede Centro</v>
          </cell>
          <cell r="BA352" t="str">
            <v>6890</v>
          </cell>
          <cell r="BB352" t="str">
            <v>EDP Outsourcing Comercial</v>
          </cell>
          <cell r="BC352" t="str">
            <v>6890</v>
          </cell>
          <cell r="BD352" t="str">
            <v>6890</v>
          </cell>
          <cell r="BE352" t="str">
            <v>2800</v>
          </cell>
          <cell r="BF352" t="str">
            <v>6890</v>
          </cell>
          <cell r="BG352" t="str">
            <v>EDP Outsourcing Comercial,SA</v>
          </cell>
          <cell r="BH352" t="str">
            <v>1010</v>
          </cell>
          <cell r="BI352">
            <v>1160</v>
          </cell>
          <cell r="BJ352" t="str">
            <v>10</v>
          </cell>
          <cell r="BK352">
            <v>22</v>
          </cell>
          <cell r="BL352">
            <v>222.42</v>
          </cell>
          <cell r="BM352" t="str">
            <v>NÍVEL 5</v>
          </cell>
          <cell r="BN352" t="str">
            <v>00</v>
          </cell>
          <cell r="BO352" t="str">
            <v>07</v>
          </cell>
          <cell r="BP352" t="str">
            <v>20050101</v>
          </cell>
          <cell r="BQ352" t="str">
            <v>21</v>
          </cell>
          <cell r="BR352" t="str">
            <v>EVOLUCAO AUTOMATICA</v>
          </cell>
          <cell r="BS352" t="str">
            <v>20050101</v>
          </cell>
          <cell r="BW352">
            <v>0</v>
          </cell>
          <cell r="BX352">
            <v>0</v>
          </cell>
          <cell r="BY352">
            <v>0</v>
          </cell>
          <cell r="BZ352">
            <v>0</v>
          </cell>
          <cell r="CA352">
            <v>0</v>
          </cell>
          <cell r="CC352">
            <v>0</v>
          </cell>
          <cell r="CG352">
            <v>0</v>
          </cell>
          <cell r="CK352">
            <v>0</v>
          </cell>
          <cell r="CO352">
            <v>0</v>
          </cell>
          <cell r="CT352">
            <v>0</v>
          </cell>
          <cell r="CU352">
            <v>0</v>
          </cell>
          <cell r="CV352">
            <v>0</v>
          </cell>
          <cell r="CW352">
            <v>0</v>
          </cell>
          <cell r="CX352">
            <v>0</v>
          </cell>
          <cell r="CZ352">
            <v>0</v>
          </cell>
          <cell r="DC352">
            <v>0</v>
          </cell>
          <cell r="DF352">
            <v>0</v>
          </cell>
          <cell r="DI352">
            <v>0</v>
          </cell>
          <cell r="DK352">
            <v>0</v>
          </cell>
          <cell r="DL352">
            <v>0</v>
          </cell>
          <cell r="DN352" t="str">
            <v>11D12</v>
          </cell>
          <cell r="DO352" t="str">
            <v>Fixo T.Int-"A.IND."</v>
          </cell>
          <cell r="DP352">
            <v>9</v>
          </cell>
          <cell r="DQ352">
            <v>100</v>
          </cell>
          <cell r="DR352" t="str">
            <v>CR01</v>
          </cell>
          <cell r="DT352" t="str">
            <v>00330000</v>
          </cell>
          <cell r="DU352" t="str">
            <v>BANCO COMERCIAL PORTUGUES, SA</v>
          </cell>
        </row>
        <row r="353">
          <cell r="A353" t="str">
            <v>293067</v>
          </cell>
          <cell r="B353" t="str">
            <v>Antonio Manuel Miranda Bernardo</v>
          </cell>
          <cell r="C353" t="str">
            <v>1978</v>
          </cell>
          <cell r="D353">
            <v>27</v>
          </cell>
          <cell r="E353">
            <v>27</v>
          </cell>
          <cell r="F353" t="str">
            <v>19610325</v>
          </cell>
          <cell r="G353" t="str">
            <v>44</v>
          </cell>
          <cell r="H353" t="str">
            <v>1</v>
          </cell>
          <cell r="I353" t="str">
            <v>Casado</v>
          </cell>
          <cell r="J353" t="str">
            <v>masculino</v>
          </cell>
          <cell r="K353">
            <v>2</v>
          </cell>
          <cell r="L353" t="str">
            <v>Rua da Praça nº 34</v>
          </cell>
          <cell r="M353" t="str">
            <v>6250-162</v>
          </cell>
          <cell r="N353" t="str">
            <v>INGUIAS</v>
          </cell>
          <cell r="O353" t="str">
            <v>00233023</v>
          </cell>
          <cell r="P353" t="str">
            <v>C.GERAL UNIFICADO(9 ANO ESCOL)</v>
          </cell>
          <cell r="R353" t="str">
            <v>4396008</v>
          </cell>
          <cell r="S353" t="str">
            <v>19920212</v>
          </cell>
          <cell r="T353" t="str">
            <v>LISBOA</v>
          </cell>
          <cell r="U353" t="str">
            <v>9803</v>
          </cell>
          <cell r="V353" t="str">
            <v>S.NAC IND ENERGIA-SINDEL</v>
          </cell>
          <cell r="W353" t="str">
            <v>172652006</v>
          </cell>
          <cell r="X353" t="str">
            <v>0590</v>
          </cell>
          <cell r="Y353" t="str">
            <v>0.0</v>
          </cell>
          <cell r="Z353">
            <v>2</v>
          </cell>
          <cell r="AA353" t="str">
            <v>00</v>
          </cell>
          <cell r="AC353" t="str">
            <v>X</v>
          </cell>
          <cell r="AD353" t="str">
            <v>100</v>
          </cell>
          <cell r="AE353" t="str">
            <v>11191527197</v>
          </cell>
          <cell r="AF353" t="str">
            <v>02</v>
          </cell>
          <cell r="AG353" t="str">
            <v>19780102</v>
          </cell>
          <cell r="AH353" t="str">
            <v>DT.Adm.Corr.Antiguid</v>
          </cell>
          <cell r="AI353" t="str">
            <v>1</v>
          </cell>
          <cell r="AJ353" t="str">
            <v>ACTIVOS</v>
          </cell>
          <cell r="AK353" t="str">
            <v>AA</v>
          </cell>
          <cell r="AL353" t="str">
            <v>ACTIVO TEMP.INTEIRO</v>
          </cell>
          <cell r="AM353" t="str">
            <v>J200</v>
          </cell>
          <cell r="AN353" t="str">
            <v>EDPOutsourcingComercial-Ce</v>
          </cell>
          <cell r="AO353" t="str">
            <v>J222</v>
          </cell>
          <cell r="AP353" t="str">
            <v>EDPOC-GUARDA</v>
          </cell>
          <cell r="AQ353" t="str">
            <v>40176921</v>
          </cell>
          <cell r="AR353" t="str">
            <v>70000060</v>
          </cell>
          <cell r="AS353" t="str">
            <v>025.</v>
          </cell>
          <cell r="AT353" t="str">
            <v>ESCRITURARIO COMERCIAL</v>
          </cell>
          <cell r="AU353" t="str">
            <v>1</v>
          </cell>
          <cell r="AV353" t="str">
            <v>00040606</v>
          </cell>
          <cell r="AW353" t="str">
            <v>J20440000620</v>
          </cell>
          <cell r="AX353" t="str">
            <v>AC-LE-LOJAS E EQUIPAS - II</v>
          </cell>
          <cell r="AY353" t="str">
            <v>68905034</v>
          </cell>
          <cell r="AZ353" t="str">
            <v>Apoio à Rede Centro</v>
          </cell>
          <cell r="BA353" t="str">
            <v>6890</v>
          </cell>
          <cell r="BB353" t="str">
            <v>EDP Outsourcing Comercial</v>
          </cell>
          <cell r="BC353" t="str">
            <v>6890</v>
          </cell>
          <cell r="BD353" t="str">
            <v>6890</v>
          </cell>
          <cell r="BE353" t="str">
            <v>2800</v>
          </cell>
          <cell r="BF353" t="str">
            <v>6890</v>
          </cell>
          <cell r="BG353" t="str">
            <v>EDP Outsourcing Comercial,SA</v>
          </cell>
          <cell r="BH353" t="str">
            <v>1010</v>
          </cell>
          <cell r="BI353">
            <v>1247</v>
          </cell>
          <cell r="BJ353" t="str">
            <v>11</v>
          </cell>
          <cell r="BK353">
            <v>27</v>
          </cell>
          <cell r="BL353">
            <v>272.97000000000003</v>
          </cell>
          <cell r="BM353" t="str">
            <v>NÍVEL 5</v>
          </cell>
          <cell r="BN353" t="str">
            <v>00</v>
          </cell>
          <cell r="BO353" t="str">
            <v>08</v>
          </cell>
          <cell r="BP353" t="str">
            <v>20050101</v>
          </cell>
          <cell r="BQ353" t="str">
            <v>21</v>
          </cell>
          <cell r="BR353" t="str">
            <v>EVOLUCAO AUTOMATICA</v>
          </cell>
          <cell r="BS353" t="str">
            <v>20050101</v>
          </cell>
          <cell r="BW353">
            <v>0</v>
          </cell>
          <cell r="BX353">
            <v>0</v>
          </cell>
          <cell r="BY353">
            <v>0</v>
          </cell>
          <cell r="BZ353">
            <v>0</v>
          </cell>
          <cell r="CA353">
            <v>0</v>
          </cell>
          <cell r="CC353">
            <v>0</v>
          </cell>
          <cell r="CG353">
            <v>0</v>
          </cell>
          <cell r="CK353">
            <v>0</v>
          </cell>
          <cell r="CO353">
            <v>0</v>
          </cell>
          <cell r="CT353">
            <v>0</v>
          </cell>
          <cell r="CU353">
            <v>0</v>
          </cell>
          <cell r="CV353">
            <v>0</v>
          </cell>
          <cell r="CW353">
            <v>0</v>
          </cell>
          <cell r="CX353">
            <v>0</v>
          </cell>
          <cell r="CZ353">
            <v>0</v>
          </cell>
          <cell r="DC353">
            <v>0</v>
          </cell>
          <cell r="DF353">
            <v>0</v>
          </cell>
          <cell r="DI353">
            <v>0</v>
          </cell>
          <cell r="DK353">
            <v>0</v>
          </cell>
          <cell r="DL353">
            <v>0</v>
          </cell>
          <cell r="DN353" t="str">
            <v>21D12</v>
          </cell>
          <cell r="DO353" t="str">
            <v>Flex.T.Int."Act.Ind."</v>
          </cell>
          <cell r="DP353">
            <v>2</v>
          </cell>
          <cell r="DQ353">
            <v>100</v>
          </cell>
          <cell r="DR353" t="str">
            <v>CR01</v>
          </cell>
          <cell r="DT353" t="str">
            <v>00100000</v>
          </cell>
          <cell r="DU353" t="str">
            <v>BANCO BPI, SA</v>
          </cell>
        </row>
        <row r="354">
          <cell r="A354" t="str">
            <v>283479</v>
          </cell>
          <cell r="B354" t="str">
            <v>Luis Maria Andrade Franco</v>
          </cell>
          <cell r="C354" t="str">
            <v>1985</v>
          </cell>
          <cell r="D354">
            <v>20</v>
          </cell>
          <cell r="E354">
            <v>20</v>
          </cell>
          <cell r="F354" t="str">
            <v>19620118</v>
          </cell>
          <cell r="G354" t="str">
            <v>43</v>
          </cell>
          <cell r="H354" t="str">
            <v>1</v>
          </cell>
          <cell r="I354" t="str">
            <v>Casado</v>
          </cell>
          <cell r="J354" t="str">
            <v>masculino</v>
          </cell>
          <cell r="K354">
            <v>0</v>
          </cell>
          <cell r="L354" t="str">
            <v>R. Dr. Alberto C.R. Saraiva</v>
          </cell>
          <cell r="M354" t="str">
            <v>6420-016</v>
          </cell>
          <cell r="N354" t="str">
            <v>TRANCOSO</v>
          </cell>
          <cell r="O354" t="str">
            <v>00121021</v>
          </cell>
          <cell r="P354" t="str">
            <v>1. CICLO LICEAL (2 ANOS)</v>
          </cell>
          <cell r="R354" t="str">
            <v>6656917</v>
          </cell>
          <cell r="S354" t="str">
            <v>20000511</v>
          </cell>
          <cell r="T354" t="str">
            <v>GUARDA</v>
          </cell>
          <cell r="U354" t="str">
            <v>9806</v>
          </cell>
          <cell r="V354" t="str">
            <v>ASOSI-ASS.S.TRAB.S.EN.TEL</v>
          </cell>
          <cell r="W354" t="str">
            <v>173734804</v>
          </cell>
          <cell r="X354" t="str">
            <v>1228</v>
          </cell>
          <cell r="Y354" t="str">
            <v>60.0</v>
          </cell>
          <cell r="Z354">
            <v>0</v>
          </cell>
          <cell r="AA354" t="str">
            <v>00</v>
          </cell>
          <cell r="AD354" t="str">
            <v>100</v>
          </cell>
          <cell r="AE354" t="str">
            <v>11180468153</v>
          </cell>
          <cell r="AF354" t="str">
            <v>02</v>
          </cell>
          <cell r="AG354" t="str">
            <v>19850201</v>
          </cell>
          <cell r="AH354" t="str">
            <v>DT.Adm.Corr.Antiguid</v>
          </cell>
          <cell r="AI354" t="str">
            <v>1</v>
          </cell>
          <cell r="AJ354" t="str">
            <v>ACTIVOS</v>
          </cell>
          <cell r="AK354" t="str">
            <v>AA</v>
          </cell>
          <cell r="AL354" t="str">
            <v>ACTIVO TEMP.INTEIRO</v>
          </cell>
          <cell r="AM354" t="str">
            <v>J200</v>
          </cell>
          <cell r="AN354" t="str">
            <v>EDPOutsourcingComercial-Ce</v>
          </cell>
          <cell r="AO354" t="str">
            <v>J222</v>
          </cell>
          <cell r="AP354" t="str">
            <v>EDPOC-GUARDA</v>
          </cell>
          <cell r="AQ354" t="str">
            <v>40176920</v>
          </cell>
          <cell r="AR354" t="str">
            <v>70000060</v>
          </cell>
          <cell r="AS354" t="str">
            <v>025.</v>
          </cell>
          <cell r="AT354" t="str">
            <v>ESCRITURARIO COMERCIAL</v>
          </cell>
          <cell r="AU354" t="str">
            <v>1</v>
          </cell>
          <cell r="AV354" t="str">
            <v>00040606</v>
          </cell>
          <cell r="AW354" t="str">
            <v>J20440000620</v>
          </cell>
          <cell r="AX354" t="str">
            <v>AC-LE-LOJAS E EQUIPAS - II</v>
          </cell>
          <cell r="AY354" t="str">
            <v>68905034</v>
          </cell>
          <cell r="AZ354" t="str">
            <v>Apoio à Rede Centro</v>
          </cell>
          <cell r="BA354" t="str">
            <v>6890</v>
          </cell>
          <cell r="BB354" t="str">
            <v>EDP Outsourcing Comercial</v>
          </cell>
          <cell r="BC354" t="str">
            <v>6890</v>
          </cell>
          <cell r="BD354" t="str">
            <v>6890</v>
          </cell>
          <cell r="BE354" t="str">
            <v>2800</v>
          </cell>
          <cell r="BF354" t="str">
            <v>6890</v>
          </cell>
          <cell r="BG354" t="str">
            <v>EDP Outsourcing Comercial,SA</v>
          </cell>
          <cell r="BH354" t="str">
            <v>1010</v>
          </cell>
          <cell r="BI354">
            <v>1003</v>
          </cell>
          <cell r="BJ354" t="str">
            <v>08</v>
          </cell>
          <cell r="BK354">
            <v>20</v>
          </cell>
          <cell r="BL354">
            <v>202.2</v>
          </cell>
          <cell r="BM354" t="str">
            <v>NÍVEL 5</v>
          </cell>
          <cell r="BN354" t="str">
            <v>01</v>
          </cell>
          <cell r="BO354" t="str">
            <v>05</v>
          </cell>
          <cell r="BP354" t="str">
            <v>20040101</v>
          </cell>
          <cell r="BQ354" t="str">
            <v>21</v>
          </cell>
          <cell r="BR354" t="str">
            <v>EVOLUCAO AUTOMATICA</v>
          </cell>
          <cell r="BS354" t="str">
            <v>20050101</v>
          </cell>
          <cell r="BW354">
            <v>0</v>
          </cell>
          <cell r="BX354">
            <v>0</v>
          </cell>
          <cell r="BY354">
            <v>0</v>
          </cell>
          <cell r="BZ354">
            <v>0</v>
          </cell>
          <cell r="CA354">
            <v>0</v>
          </cell>
          <cell r="CC354">
            <v>0</v>
          </cell>
          <cell r="CG354">
            <v>0</v>
          </cell>
          <cell r="CK354">
            <v>0</v>
          </cell>
          <cell r="CO354">
            <v>0</v>
          </cell>
          <cell r="CT354">
            <v>0</v>
          </cell>
          <cell r="CU354">
            <v>0</v>
          </cell>
          <cell r="CV354">
            <v>0</v>
          </cell>
          <cell r="CW354">
            <v>0</v>
          </cell>
          <cell r="CX354">
            <v>0</v>
          </cell>
          <cell r="CZ354">
            <v>0</v>
          </cell>
          <cell r="DC354">
            <v>0</v>
          </cell>
          <cell r="DF354">
            <v>0</v>
          </cell>
          <cell r="DI354">
            <v>0</v>
          </cell>
          <cell r="DK354">
            <v>0</v>
          </cell>
          <cell r="DL354">
            <v>0</v>
          </cell>
          <cell r="DN354" t="str">
            <v>21D12</v>
          </cell>
          <cell r="DO354" t="str">
            <v>Flex.T.Int."Act.Ind."</v>
          </cell>
          <cell r="DP354">
            <v>2</v>
          </cell>
          <cell r="DQ354">
            <v>100</v>
          </cell>
          <cell r="DR354" t="str">
            <v>CR01</v>
          </cell>
          <cell r="DT354" t="str">
            <v>00330000</v>
          </cell>
          <cell r="DU354" t="str">
            <v>BANCO COMERCIAL PORTUGUES, SA</v>
          </cell>
        </row>
        <row r="355">
          <cell r="A355" t="str">
            <v>187194</v>
          </cell>
          <cell r="B355" t="str">
            <v>Sebastião Augusto Pina Figueiredo</v>
          </cell>
          <cell r="C355" t="str">
            <v>1980</v>
          </cell>
          <cell r="D355">
            <v>25</v>
          </cell>
          <cell r="E355">
            <v>25</v>
          </cell>
          <cell r="F355" t="str">
            <v>19570120</v>
          </cell>
          <cell r="G355" t="str">
            <v>48</v>
          </cell>
          <cell r="H355" t="str">
            <v>4</v>
          </cell>
          <cell r="I355" t="str">
            <v>Divorc</v>
          </cell>
          <cell r="J355" t="str">
            <v>masculino</v>
          </cell>
          <cell r="K355">
            <v>1</v>
          </cell>
          <cell r="L355" t="str">
            <v>R Comandante Salvador Nascimento-(antiga Casa EDP)</v>
          </cell>
          <cell r="M355" t="str">
            <v>6300-678</v>
          </cell>
          <cell r="N355" t="str">
            <v>GUARDA</v>
          </cell>
          <cell r="O355" t="str">
            <v>00243393</v>
          </cell>
          <cell r="P355" t="str">
            <v>12.ANO - 2. CURSO</v>
          </cell>
          <cell r="R355" t="str">
            <v>4193381</v>
          </cell>
          <cell r="S355" t="str">
            <v>19970227</v>
          </cell>
          <cell r="T355" t="str">
            <v>LISBOA</v>
          </cell>
          <cell r="U355" t="str">
            <v>9801</v>
          </cell>
          <cell r="V355" t="str">
            <v>SIND IND ELéCT CENTRO</v>
          </cell>
          <cell r="W355" t="str">
            <v>115772936</v>
          </cell>
          <cell r="X355" t="str">
            <v>1228</v>
          </cell>
          <cell r="Y355" t="str">
            <v>0.0</v>
          </cell>
          <cell r="Z355">
            <v>0</v>
          </cell>
          <cell r="AA355" t="str">
            <v>00</v>
          </cell>
          <cell r="AD355" t="str">
            <v>100</v>
          </cell>
          <cell r="AE355" t="str">
            <v>11180230520</v>
          </cell>
          <cell r="AF355" t="str">
            <v>02</v>
          </cell>
          <cell r="AG355" t="str">
            <v>19800121</v>
          </cell>
          <cell r="AH355" t="str">
            <v>DT.Adm.Corr.Antiguid</v>
          </cell>
          <cell r="AI355" t="str">
            <v>1</v>
          </cell>
          <cell r="AJ355" t="str">
            <v>ACTIVOS</v>
          </cell>
          <cell r="AK355" t="str">
            <v>AA</v>
          </cell>
          <cell r="AL355" t="str">
            <v>ACTIVO TEMP.INTEIRO</v>
          </cell>
          <cell r="AM355" t="str">
            <v>J200</v>
          </cell>
          <cell r="AN355" t="str">
            <v>EDPOutsourcingComercial-Ce</v>
          </cell>
          <cell r="AO355" t="str">
            <v>J222</v>
          </cell>
          <cell r="AP355" t="str">
            <v>EDPOC-GUARDA</v>
          </cell>
          <cell r="AQ355" t="str">
            <v>40177976</v>
          </cell>
          <cell r="AR355" t="str">
            <v>70000022</v>
          </cell>
          <cell r="AS355" t="str">
            <v>014.</v>
          </cell>
          <cell r="AT355" t="str">
            <v>TECNICO COMERCIAL</v>
          </cell>
          <cell r="AU355" t="str">
            <v>1</v>
          </cell>
          <cell r="AV355" t="str">
            <v>00040297</v>
          </cell>
          <cell r="AW355" t="str">
            <v>J20440000820</v>
          </cell>
          <cell r="AX355" t="str">
            <v>AC-RA-REDE DE AGENTES</v>
          </cell>
          <cell r="AY355" t="str">
            <v>68905036</v>
          </cell>
          <cell r="AZ355" t="str">
            <v>Eq Contacto Directo</v>
          </cell>
          <cell r="BA355" t="str">
            <v>6890</v>
          </cell>
          <cell r="BB355" t="str">
            <v>EDP Outsourcing Comercial</v>
          </cell>
          <cell r="BC355" t="str">
            <v>6890</v>
          </cell>
          <cell r="BD355" t="str">
            <v>6890</v>
          </cell>
          <cell r="BE355" t="str">
            <v>2800</v>
          </cell>
          <cell r="BF355" t="str">
            <v>6890</v>
          </cell>
          <cell r="BG355" t="str">
            <v>EDP Outsourcing Comercial,SA</v>
          </cell>
          <cell r="BH355" t="str">
            <v>1010</v>
          </cell>
          <cell r="BI355">
            <v>1247</v>
          </cell>
          <cell r="BJ355" t="str">
            <v>11</v>
          </cell>
          <cell r="BK355">
            <v>25</v>
          </cell>
          <cell r="BL355">
            <v>252.75</v>
          </cell>
          <cell r="BM355" t="str">
            <v>NÍVEL 4</v>
          </cell>
          <cell r="BN355" t="str">
            <v>02</v>
          </cell>
          <cell r="BO355" t="str">
            <v>05</v>
          </cell>
          <cell r="BP355" t="str">
            <v>20030101</v>
          </cell>
          <cell r="BQ355" t="str">
            <v>21</v>
          </cell>
          <cell r="BR355" t="str">
            <v>EVOLUCAO AUTOMATICA</v>
          </cell>
          <cell r="BS355" t="str">
            <v>20050101</v>
          </cell>
          <cell r="BW355">
            <v>0</v>
          </cell>
          <cell r="BX355">
            <v>0</v>
          </cell>
          <cell r="BY355">
            <v>0</v>
          </cell>
          <cell r="BZ355">
            <v>0</v>
          </cell>
          <cell r="CA355">
            <v>0</v>
          </cell>
          <cell r="CC355">
            <v>0</v>
          </cell>
          <cell r="CG355">
            <v>0</v>
          </cell>
          <cell r="CK355">
            <v>0</v>
          </cell>
          <cell r="CO355">
            <v>0</v>
          </cell>
          <cell r="CT355">
            <v>0</v>
          </cell>
          <cell r="CU355">
            <v>0</v>
          </cell>
          <cell r="CV355">
            <v>0</v>
          </cell>
          <cell r="CW355">
            <v>0</v>
          </cell>
          <cell r="CX355">
            <v>0</v>
          </cell>
          <cell r="CZ355">
            <v>0</v>
          </cell>
          <cell r="DC355">
            <v>0</v>
          </cell>
          <cell r="DF355">
            <v>0</v>
          </cell>
          <cell r="DI355">
            <v>0</v>
          </cell>
          <cell r="DK355">
            <v>0</v>
          </cell>
          <cell r="DL355">
            <v>0</v>
          </cell>
          <cell r="DN355" t="str">
            <v>21D12</v>
          </cell>
          <cell r="DO355" t="str">
            <v>Flex.T.Int."Act.Ind."</v>
          </cell>
          <cell r="DP355">
            <v>2</v>
          </cell>
          <cell r="DQ355">
            <v>100</v>
          </cell>
          <cell r="DR355" t="str">
            <v>CR01</v>
          </cell>
          <cell r="DT355" t="str">
            <v>00350360</v>
          </cell>
          <cell r="DU355" t="str">
            <v>CAIXA GERAL DE DEPOSITOS, SA</v>
          </cell>
        </row>
        <row r="356">
          <cell r="A356" t="str">
            <v>254444</v>
          </cell>
          <cell r="B356" t="str">
            <v>Antonio Nunes Martins</v>
          </cell>
          <cell r="C356" t="str">
            <v>1983</v>
          </cell>
          <cell r="D356">
            <v>22</v>
          </cell>
          <cell r="E356">
            <v>22</v>
          </cell>
          <cell r="F356" t="str">
            <v>19550516</v>
          </cell>
          <cell r="G356" t="str">
            <v>50</v>
          </cell>
          <cell r="H356" t="str">
            <v>1</v>
          </cell>
          <cell r="I356" t="str">
            <v>Casado</v>
          </cell>
          <cell r="J356" t="str">
            <v>masculino</v>
          </cell>
          <cell r="K356">
            <v>2</v>
          </cell>
          <cell r="L356" t="str">
            <v>R. Francisco Pissara Matos, 44 - 1º.Esqº.</v>
          </cell>
          <cell r="M356" t="str">
            <v>6300-693</v>
          </cell>
          <cell r="N356" t="str">
            <v>GUARDA</v>
          </cell>
          <cell r="O356" t="str">
            <v>00242072</v>
          </cell>
          <cell r="P356" t="str">
            <v>CC CONTABILIDADE ADMINISTRACAO</v>
          </cell>
          <cell r="R356" t="str">
            <v>4059040</v>
          </cell>
          <cell r="S356" t="str">
            <v>20010710</v>
          </cell>
          <cell r="T356" t="str">
            <v>GUARDA</v>
          </cell>
          <cell r="W356" t="str">
            <v>151730318</v>
          </cell>
          <cell r="X356" t="str">
            <v>1228</v>
          </cell>
          <cell r="Y356" t="str">
            <v>0.0</v>
          </cell>
          <cell r="Z356">
            <v>2</v>
          </cell>
          <cell r="AA356" t="str">
            <v>00</v>
          </cell>
          <cell r="AD356" t="str">
            <v>100</v>
          </cell>
          <cell r="AE356" t="str">
            <v>11190487107</v>
          </cell>
          <cell r="AF356" t="str">
            <v>02</v>
          </cell>
          <cell r="AG356" t="str">
            <v>19830718</v>
          </cell>
          <cell r="AH356" t="str">
            <v>DT.Adm.Corr.Antiguid</v>
          </cell>
          <cell r="AI356" t="str">
            <v>1</v>
          </cell>
          <cell r="AJ356" t="str">
            <v>ACTIVOS</v>
          </cell>
          <cell r="AK356" t="str">
            <v>AA</v>
          </cell>
          <cell r="AL356" t="str">
            <v>ACTIVO TEMP.INTEIRO</v>
          </cell>
          <cell r="AM356" t="str">
            <v>J200</v>
          </cell>
          <cell r="AN356" t="str">
            <v>EDPOutsourcingComercial-Ce</v>
          </cell>
          <cell r="AO356" t="str">
            <v>J222</v>
          </cell>
          <cell r="AP356" t="str">
            <v>EDPOC-GUARDA</v>
          </cell>
          <cell r="AQ356" t="str">
            <v>40176911</v>
          </cell>
          <cell r="AR356" t="str">
            <v>70000022</v>
          </cell>
          <cell r="AS356" t="str">
            <v>014.</v>
          </cell>
          <cell r="AT356" t="str">
            <v>TECNICO COMERCIAL</v>
          </cell>
          <cell r="AU356" t="str">
            <v>1</v>
          </cell>
          <cell r="AV356" t="str">
            <v>00040297</v>
          </cell>
          <cell r="AW356" t="str">
            <v>J20440000820</v>
          </cell>
          <cell r="AX356" t="str">
            <v>AC-RA-REDE DE AGENTES</v>
          </cell>
          <cell r="AY356" t="str">
            <v>68905036</v>
          </cell>
          <cell r="AZ356" t="str">
            <v>Eq Contacto Directo</v>
          </cell>
          <cell r="BA356" t="str">
            <v>6890</v>
          </cell>
          <cell r="BB356" t="str">
            <v>EDP Outsourcing Comercial</v>
          </cell>
          <cell r="BC356" t="str">
            <v>6890</v>
          </cell>
          <cell r="BD356" t="str">
            <v>6890</v>
          </cell>
          <cell r="BE356" t="str">
            <v>2800</v>
          </cell>
          <cell r="BF356" t="str">
            <v>6890</v>
          </cell>
          <cell r="BG356" t="str">
            <v>EDP Outsourcing Comercial,SA</v>
          </cell>
          <cell r="BH356" t="str">
            <v>1010</v>
          </cell>
          <cell r="BI356">
            <v>1520</v>
          </cell>
          <cell r="BJ356" t="str">
            <v>14</v>
          </cell>
          <cell r="BK356">
            <v>22</v>
          </cell>
          <cell r="BL356">
            <v>222.42</v>
          </cell>
          <cell r="BM356" t="str">
            <v>NÍVEL 4</v>
          </cell>
          <cell r="BN356" t="str">
            <v>01</v>
          </cell>
          <cell r="BO356" t="str">
            <v>08</v>
          </cell>
          <cell r="BP356" t="str">
            <v>20040101</v>
          </cell>
          <cell r="BQ356" t="str">
            <v>21</v>
          </cell>
          <cell r="BR356" t="str">
            <v>EVOLUCAO AUTOMATICA</v>
          </cell>
          <cell r="BS356" t="str">
            <v>20050101</v>
          </cell>
          <cell r="BW356">
            <v>0</v>
          </cell>
          <cell r="BX356">
            <v>0</v>
          </cell>
          <cell r="BY356">
            <v>0</v>
          </cell>
          <cell r="BZ356">
            <v>0</v>
          </cell>
          <cell r="CA356">
            <v>0</v>
          </cell>
          <cell r="CC356">
            <v>0</v>
          </cell>
          <cell r="CG356">
            <v>0</v>
          </cell>
          <cell r="CK356">
            <v>0</v>
          </cell>
          <cell r="CO356">
            <v>0</v>
          </cell>
          <cell r="CT356">
            <v>0</v>
          </cell>
          <cell r="CU356">
            <v>0</v>
          </cell>
          <cell r="CV356">
            <v>0</v>
          </cell>
          <cell r="CW356">
            <v>0</v>
          </cell>
          <cell r="CX356">
            <v>0</v>
          </cell>
          <cell r="CZ356">
            <v>0</v>
          </cell>
          <cell r="DC356">
            <v>0</v>
          </cell>
          <cell r="DF356">
            <v>0</v>
          </cell>
          <cell r="DI356">
            <v>0</v>
          </cell>
          <cell r="DK356">
            <v>0</v>
          </cell>
          <cell r="DL356">
            <v>0</v>
          </cell>
          <cell r="DN356" t="str">
            <v>21D12</v>
          </cell>
          <cell r="DO356" t="str">
            <v>Flex.T.Int."Act.Ind."</v>
          </cell>
          <cell r="DP356">
            <v>2</v>
          </cell>
          <cell r="DQ356">
            <v>100</v>
          </cell>
          <cell r="DR356" t="str">
            <v>CR01</v>
          </cell>
          <cell r="DT356" t="str">
            <v>00360053</v>
          </cell>
          <cell r="DU356" t="str">
            <v>CAIXA ECONOMICA MONTEPIO GERAL</v>
          </cell>
        </row>
        <row r="357">
          <cell r="A357" t="str">
            <v>254460</v>
          </cell>
          <cell r="B357" t="str">
            <v>Luis Alberto Marques Tome</v>
          </cell>
          <cell r="C357" t="str">
            <v>1983</v>
          </cell>
          <cell r="D357">
            <v>22</v>
          </cell>
          <cell r="E357">
            <v>22</v>
          </cell>
          <cell r="F357" t="str">
            <v>19611018</v>
          </cell>
          <cell r="G357" t="str">
            <v>43</v>
          </cell>
          <cell r="H357" t="str">
            <v>1</v>
          </cell>
          <cell r="I357" t="str">
            <v>Casado</v>
          </cell>
          <cell r="J357" t="str">
            <v>masculino</v>
          </cell>
          <cell r="K357">
            <v>1</v>
          </cell>
          <cell r="L357" t="str">
            <v>R Duque de Braganca, 11 - 2. Esq.</v>
          </cell>
          <cell r="M357" t="str">
            <v>6300-703</v>
          </cell>
          <cell r="N357" t="str">
            <v>GUARDA</v>
          </cell>
          <cell r="O357" t="str">
            <v>00244143</v>
          </cell>
          <cell r="P357" t="str">
            <v>12.ANO-TECNICO CONTABILIDADE</v>
          </cell>
          <cell r="R357" t="str">
            <v>6105932</v>
          </cell>
          <cell r="S357" t="str">
            <v>19990430</v>
          </cell>
          <cell r="T357" t="str">
            <v>GUARDA</v>
          </cell>
          <cell r="U357" t="str">
            <v>9803</v>
          </cell>
          <cell r="V357" t="str">
            <v>S.NAC IND ENERGIA-SINDEL</v>
          </cell>
          <cell r="W357" t="str">
            <v>120992809</v>
          </cell>
          <cell r="X357" t="str">
            <v>1228</v>
          </cell>
          <cell r="Y357" t="str">
            <v>0.0</v>
          </cell>
          <cell r="Z357">
            <v>1</v>
          </cell>
          <cell r="AA357" t="str">
            <v>00</v>
          </cell>
          <cell r="AC357" t="str">
            <v>X</v>
          </cell>
          <cell r="AD357" t="str">
            <v>100</v>
          </cell>
          <cell r="AE357" t="str">
            <v>11181129766</v>
          </cell>
          <cell r="AF357" t="str">
            <v>02</v>
          </cell>
          <cell r="AG357" t="str">
            <v>19830718</v>
          </cell>
          <cell r="AH357" t="str">
            <v>DT.Adm.Corr.Antiguid</v>
          </cell>
          <cell r="AI357" t="str">
            <v>1</v>
          </cell>
          <cell r="AJ357" t="str">
            <v>ACTIVOS</v>
          </cell>
          <cell r="AK357" t="str">
            <v>AA</v>
          </cell>
          <cell r="AL357" t="str">
            <v>ACTIVO TEMP.INTEIRO</v>
          </cell>
          <cell r="AM357" t="str">
            <v>J200</v>
          </cell>
          <cell r="AN357" t="str">
            <v>EDPOutsourcingComercial-Ce</v>
          </cell>
          <cell r="AO357" t="str">
            <v>J222</v>
          </cell>
          <cell r="AP357" t="str">
            <v>EDPOC-GUARDA</v>
          </cell>
          <cell r="AQ357" t="str">
            <v>40176912</v>
          </cell>
          <cell r="AR357" t="str">
            <v>70000022</v>
          </cell>
          <cell r="AS357" t="str">
            <v>014.</v>
          </cell>
          <cell r="AT357" t="str">
            <v>TECNICO COMERCIAL</v>
          </cell>
          <cell r="AU357" t="str">
            <v>1</v>
          </cell>
          <cell r="AV357" t="str">
            <v>00040297</v>
          </cell>
          <cell r="AW357" t="str">
            <v>J20440000820</v>
          </cell>
          <cell r="AX357" t="str">
            <v>AC-RA-REDE DE AGENTES</v>
          </cell>
          <cell r="AY357" t="str">
            <v>68905036</v>
          </cell>
          <cell r="AZ357" t="str">
            <v>Eq Contacto Directo</v>
          </cell>
          <cell r="BA357" t="str">
            <v>6890</v>
          </cell>
          <cell r="BB357" t="str">
            <v>EDP Outsourcing Comercial</v>
          </cell>
          <cell r="BC357" t="str">
            <v>6890</v>
          </cell>
          <cell r="BD357" t="str">
            <v>6890</v>
          </cell>
          <cell r="BE357" t="str">
            <v>2800</v>
          </cell>
          <cell r="BF357" t="str">
            <v>6890</v>
          </cell>
          <cell r="BG357" t="str">
            <v>EDP Outsourcing Comercial,SA</v>
          </cell>
          <cell r="BH357" t="str">
            <v>1010</v>
          </cell>
          <cell r="BI357">
            <v>1432</v>
          </cell>
          <cell r="BJ357" t="str">
            <v>13</v>
          </cell>
          <cell r="BK357">
            <v>22</v>
          </cell>
          <cell r="BL357">
            <v>222.42</v>
          </cell>
          <cell r="BM357" t="str">
            <v>NÍVEL 4</v>
          </cell>
          <cell r="BN357" t="str">
            <v>01</v>
          </cell>
          <cell r="BO357" t="str">
            <v>07</v>
          </cell>
          <cell r="BP357" t="str">
            <v>20040101</v>
          </cell>
          <cell r="BQ357" t="str">
            <v>21</v>
          </cell>
          <cell r="BR357" t="str">
            <v>EVOLUCAO AUTOMATICA</v>
          </cell>
          <cell r="BS357" t="str">
            <v>20050101</v>
          </cell>
          <cell r="BW357">
            <v>0</v>
          </cell>
          <cell r="BX357">
            <v>0</v>
          </cell>
          <cell r="BY357">
            <v>0</v>
          </cell>
          <cell r="BZ357">
            <v>0</v>
          </cell>
          <cell r="CA357">
            <v>0</v>
          </cell>
          <cell r="CC357">
            <v>0</v>
          </cell>
          <cell r="CG357">
            <v>0</v>
          </cell>
          <cell r="CK357">
            <v>0</v>
          </cell>
          <cell r="CO357">
            <v>0</v>
          </cell>
          <cell r="CT357">
            <v>0</v>
          </cell>
          <cell r="CU357">
            <v>0</v>
          </cell>
          <cell r="CV357">
            <v>0</v>
          </cell>
          <cell r="CW357">
            <v>0</v>
          </cell>
          <cell r="CX357">
            <v>0</v>
          </cell>
          <cell r="CZ357">
            <v>0</v>
          </cell>
          <cell r="DC357">
            <v>0</v>
          </cell>
          <cell r="DF357">
            <v>0</v>
          </cell>
          <cell r="DI357">
            <v>0</v>
          </cell>
          <cell r="DK357">
            <v>0</v>
          </cell>
          <cell r="DL357">
            <v>0</v>
          </cell>
          <cell r="DN357" t="str">
            <v>21D12</v>
          </cell>
          <cell r="DO357" t="str">
            <v>Flex.T.Int."Act.Ind."</v>
          </cell>
          <cell r="DP357">
            <v>2</v>
          </cell>
          <cell r="DQ357">
            <v>100</v>
          </cell>
          <cell r="DR357" t="str">
            <v>CR01</v>
          </cell>
          <cell r="DT357" t="str">
            <v>00350360</v>
          </cell>
          <cell r="DU357" t="str">
            <v>CAIXA GERAL DE DEPOSITOS, SA</v>
          </cell>
        </row>
        <row r="358">
          <cell r="A358" t="str">
            <v>217786</v>
          </cell>
          <cell r="B358" t="str">
            <v>Antonio Herminio Pina Reis</v>
          </cell>
          <cell r="C358" t="str">
            <v>1981</v>
          </cell>
          <cell r="D358">
            <v>24</v>
          </cell>
          <cell r="E358">
            <v>24</v>
          </cell>
          <cell r="F358" t="str">
            <v>19580405</v>
          </cell>
          <cell r="G358" t="str">
            <v>47</v>
          </cell>
          <cell r="H358" t="str">
            <v>1</v>
          </cell>
          <cell r="I358" t="str">
            <v>Casado</v>
          </cell>
          <cell r="J358" t="str">
            <v>masculino</v>
          </cell>
          <cell r="K358">
            <v>2</v>
          </cell>
          <cell r="L358" t="str">
            <v>R Dr.Manuel da Fonseca Lt C03A-A Bairro Sra dos Remedi</v>
          </cell>
          <cell r="M358" t="str">
            <v>6300-727</v>
          </cell>
          <cell r="N358" t="str">
            <v>GUARDA</v>
          </cell>
          <cell r="O358" t="str">
            <v>00241131</v>
          </cell>
          <cell r="P358" t="str">
            <v>CURSO COMPLEMENTAR DOS LICEUS</v>
          </cell>
          <cell r="R358" t="str">
            <v>4186346</v>
          </cell>
          <cell r="S358" t="str">
            <v>19951110</v>
          </cell>
          <cell r="T358" t="str">
            <v>GUARDA</v>
          </cell>
          <cell r="U358" t="str">
            <v>9801</v>
          </cell>
          <cell r="V358" t="str">
            <v>SIND IND ELéCT CENTRO</v>
          </cell>
          <cell r="W358" t="str">
            <v>131432605</v>
          </cell>
          <cell r="X358" t="str">
            <v>1228</v>
          </cell>
          <cell r="Y358" t="str">
            <v>0.0</v>
          </cell>
          <cell r="Z358">
            <v>2</v>
          </cell>
          <cell r="AA358" t="str">
            <v>00</v>
          </cell>
          <cell r="AD358" t="str">
            <v>100</v>
          </cell>
          <cell r="AE358" t="str">
            <v>11102415331</v>
          </cell>
          <cell r="AF358" t="str">
            <v>02</v>
          </cell>
          <cell r="AG358" t="str">
            <v>19811102</v>
          </cell>
          <cell r="AH358" t="str">
            <v>DT.Adm.Corr.Antiguid</v>
          </cell>
          <cell r="AI358" t="str">
            <v>1</v>
          </cell>
          <cell r="AJ358" t="str">
            <v>ACTIVOS</v>
          </cell>
          <cell r="AK358" t="str">
            <v>AA</v>
          </cell>
          <cell r="AL358" t="str">
            <v>ACTIVO TEMP.INTEIRO</v>
          </cell>
          <cell r="AM358" t="str">
            <v>J200</v>
          </cell>
          <cell r="AN358" t="str">
            <v>EDPOutsourcingComercial-Ce</v>
          </cell>
          <cell r="AO358" t="str">
            <v>J222</v>
          </cell>
          <cell r="AP358" t="str">
            <v>EDPOC-GUARDA</v>
          </cell>
          <cell r="AQ358" t="str">
            <v>40177114</v>
          </cell>
          <cell r="AR358" t="str">
            <v>70000045</v>
          </cell>
          <cell r="AS358" t="str">
            <v>01S3</v>
          </cell>
          <cell r="AT358" t="str">
            <v>CHEFIA SECCAO ESCALAO III</v>
          </cell>
          <cell r="AU358" t="str">
            <v>1</v>
          </cell>
          <cell r="AV358" t="str">
            <v>00040319</v>
          </cell>
          <cell r="AW358" t="str">
            <v>J20444360120</v>
          </cell>
          <cell r="AX358" t="str">
            <v>AC-LJGRD-CH-CHEFIA</v>
          </cell>
          <cell r="AY358" t="str">
            <v>68905311</v>
          </cell>
          <cell r="AZ358" t="str">
            <v>Lj Guarda</v>
          </cell>
          <cell r="BA358" t="str">
            <v>6890</v>
          </cell>
          <cell r="BB358" t="str">
            <v>EDP Outsourcing Comercial</v>
          </cell>
          <cell r="BC358" t="str">
            <v>6890</v>
          </cell>
          <cell r="BD358" t="str">
            <v>6890</v>
          </cell>
          <cell r="BE358" t="str">
            <v>2800</v>
          </cell>
          <cell r="BF358" t="str">
            <v>6890</v>
          </cell>
          <cell r="BG358" t="str">
            <v>EDP Outsourcing Comercial,SA</v>
          </cell>
          <cell r="BH358" t="str">
            <v>1010</v>
          </cell>
          <cell r="BI358">
            <v>1799</v>
          </cell>
          <cell r="BJ358" t="str">
            <v>17</v>
          </cell>
          <cell r="BK358">
            <v>24</v>
          </cell>
          <cell r="BL358">
            <v>242.64</v>
          </cell>
          <cell r="BM358" t="str">
            <v>C SECÇ3</v>
          </cell>
          <cell r="BN358" t="str">
            <v>02</v>
          </cell>
          <cell r="BO358" t="str">
            <v>I</v>
          </cell>
          <cell r="BP358" t="str">
            <v>20030101</v>
          </cell>
          <cell r="BQ358" t="str">
            <v>21</v>
          </cell>
          <cell r="BR358" t="str">
            <v>EVOLUCAO AUTOMATICA</v>
          </cell>
          <cell r="BS358" t="str">
            <v>20050101</v>
          </cell>
          <cell r="BW358">
            <v>0</v>
          </cell>
          <cell r="BX358">
            <v>0</v>
          </cell>
          <cell r="BY358">
            <v>0</v>
          </cell>
          <cell r="BZ358">
            <v>0</v>
          </cell>
          <cell r="CA358">
            <v>0</v>
          </cell>
          <cell r="CC358">
            <v>0</v>
          </cell>
          <cell r="CG358">
            <v>0</v>
          </cell>
          <cell r="CK358">
            <v>0</v>
          </cell>
          <cell r="CO358">
            <v>0</v>
          </cell>
          <cell r="CT358">
            <v>0</v>
          </cell>
          <cell r="CU358">
            <v>0</v>
          </cell>
          <cell r="CV358">
            <v>0</v>
          </cell>
          <cell r="CW358">
            <v>0</v>
          </cell>
          <cell r="CX358">
            <v>0</v>
          </cell>
          <cell r="CZ358">
            <v>0</v>
          </cell>
          <cell r="DC358">
            <v>0</v>
          </cell>
          <cell r="DF358">
            <v>0</v>
          </cell>
          <cell r="DI358">
            <v>0</v>
          </cell>
          <cell r="DK358">
            <v>0</v>
          </cell>
          <cell r="DL358">
            <v>0</v>
          </cell>
          <cell r="DN358" t="str">
            <v>21D12</v>
          </cell>
          <cell r="DO358" t="str">
            <v>Flex.T.Int."Act.Ind."</v>
          </cell>
          <cell r="DP358">
            <v>2</v>
          </cell>
          <cell r="DQ358">
            <v>100</v>
          </cell>
          <cell r="DR358" t="str">
            <v>CR01</v>
          </cell>
          <cell r="DT358" t="str">
            <v>00360053</v>
          </cell>
          <cell r="DU358" t="str">
            <v>CAIXA ECONOMICA MONTEPIO GERAL</v>
          </cell>
        </row>
        <row r="359">
          <cell r="A359" t="str">
            <v>322083</v>
          </cell>
          <cell r="B359" t="str">
            <v>Fernanda Manuela Sena Figueiredo</v>
          </cell>
          <cell r="C359" t="str">
            <v>1992</v>
          </cell>
          <cell r="D359">
            <v>13</v>
          </cell>
          <cell r="E359">
            <v>13</v>
          </cell>
          <cell r="F359" t="str">
            <v>19660401</v>
          </cell>
          <cell r="G359" t="str">
            <v>39</v>
          </cell>
          <cell r="H359" t="str">
            <v>1</v>
          </cell>
          <cell r="I359" t="str">
            <v>Casado</v>
          </cell>
          <cell r="J359" t="str">
            <v>feminino</v>
          </cell>
          <cell r="K359">
            <v>2</v>
          </cell>
          <cell r="L359" t="str">
            <v>R do Rosmaninhal, Lt 5</v>
          </cell>
          <cell r="M359" t="str">
            <v>6300-856</v>
          </cell>
          <cell r="N359" t="str">
            <v>GUARDA</v>
          </cell>
          <cell r="O359" t="str">
            <v>00243403</v>
          </cell>
          <cell r="P359" t="str">
            <v>12.ANO - 3. CURSO</v>
          </cell>
          <cell r="R359" t="str">
            <v>7442344</v>
          </cell>
          <cell r="S359" t="str">
            <v>20000414</v>
          </cell>
          <cell r="T359" t="str">
            <v>GUARDA</v>
          </cell>
          <cell r="U359" t="str">
            <v>9803</v>
          </cell>
          <cell r="V359" t="str">
            <v>S.NAC IND ENERGIA-SINDEL</v>
          </cell>
          <cell r="W359" t="str">
            <v>184895324</v>
          </cell>
          <cell r="X359" t="str">
            <v>1228</v>
          </cell>
          <cell r="Y359" t="str">
            <v>0.0</v>
          </cell>
          <cell r="Z359">
            <v>2</v>
          </cell>
          <cell r="AA359" t="str">
            <v>00</v>
          </cell>
          <cell r="AD359" t="str">
            <v>100</v>
          </cell>
          <cell r="AE359" t="str">
            <v>11181645288</v>
          </cell>
          <cell r="AF359" t="str">
            <v>02</v>
          </cell>
          <cell r="AG359" t="str">
            <v>19920616</v>
          </cell>
          <cell r="AH359" t="str">
            <v>DT.Adm.Corr.Antiguid</v>
          </cell>
          <cell r="AI359" t="str">
            <v>1</v>
          </cell>
          <cell r="AJ359" t="str">
            <v>ACTIVOS</v>
          </cell>
          <cell r="AK359" t="str">
            <v>AA</v>
          </cell>
          <cell r="AL359" t="str">
            <v>ACTIVO TEMP.INTEIRO</v>
          </cell>
          <cell r="AM359" t="str">
            <v>J200</v>
          </cell>
          <cell r="AN359" t="str">
            <v>EDPOutsourcingComercial-Ce</v>
          </cell>
          <cell r="AO359" t="str">
            <v>J222</v>
          </cell>
          <cell r="AP359" t="str">
            <v>EDPOC-GUARDA</v>
          </cell>
          <cell r="AQ359" t="str">
            <v>40177118</v>
          </cell>
          <cell r="AR359" t="str">
            <v>70000060</v>
          </cell>
          <cell r="AS359" t="str">
            <v>025.</v>
          </cell>
          <cell r="AT359" t="str">
            <v>ESCRITURARIO COMERCIAL</v>
          </cell>
          <cell r="AU359" t="str">
            <v>1</v>
          </cell>
          <cell r="AV359" t="str">
            <v>00040320</v>
          </cell>
          <cell r="AW359" t="str">
            <v>J20444360420</v>
          </cell>
          <cell r="AX359" t="str">
            <v>AC-LJGRD-LOJA GUARDA</v>
          </cell>
          <cell r="AY359" t="str">
            <v>68905311</v>
          </cell>
          <cell r="AZ359" t="str">
            <v>Lj Guarda</v>
          </cell>
          <cell r="BA359" t="str">
            <v>6890</v>
          </cell>
          <cell r="BB359" t="str">
            <v>EDP Outsourcing Comercial</v>
          </cell>
          <cell r="BC359" t="str">
            <v>6890</v>
          </cell>
          <cell r="BD359" t="str">
            <v>6890</v>
          </cell>
          <cell r="BE359" t="str">
            <v>2800</v>
          </cell>
          <cell r="BF359" t="str">
            <v>6890</v>
          </cell>
          <cell r="BG359" t="str">
            <v>EDP Outsourcing Comercial,SA</v>
          </cell>
          <cell r="BH359" t="str">
            <v>1010</v>
          </cell>
          <cell r="BI359">
            <v>1003</v>
          </cell>
          <cell r="BJ359" t="str">
            <v>08</v>
          </cell>
          <cell r="BK359">
            <v>13</v>
          </cell>
          <cell r="BL359">
            <v>131.43</v>
          </cell>
          <cell r="BM359" t="str">
            <v>NÍVEL 5</v>
          </cell>
          <cell r="BN359" t="str">
            <v>02</v>
          </cell>
          <cell r="BO359" t="str">
            <v>05</v>
          </cell>
          <cell r="BP359" t="str">
            <v>20030101</v>
          </cell>
          <cell r="BQ359" t="str">
            <v>21</v>
          </cell>
          <cell r="BR359" t="str">
            <v>EVOLUCAO AUTOMATICA</v>
          </cell>
          <cell r="BS359" t="str">
            <v>20050101</v>
          </cell>
          <cell r="BW359">
            <v>0</v>
          </cell>
          <cell r="BX359">
            <v>0</v>
          </cell>
          <cell r="BY359">
            <v>0</v>
          </cell>
          <cell r="BZ359">
            <v>0</v>
          </cell>
          <cell r="CA359">
            <v>0</v>
          </cell>
          <cell r="CC359">
            <v>0</v>
          </cell>
          <cell r="CG359">
            <v>0</v>
          </cell>
          <cell r="CK359">
            <v>0</v>
          </cell>
          <cell r="CO359">
            <v>0</v>
          </cell>
          <cell r="CT359">
            <v>0</v>
          </cell>
          <cell r="CU359">
            <v>0</v>
          </cell>
          <cell r="CV359">
            <v>0</v>
          </cell>
          <cell r="CW359">
            <v>0</v>
          </cell>
          <cell r="CX359">
            <v>1</v>
          </cell>
          <cell r="CY359" t="str">
            <v>6010</v>
          </cell>
          <cell r="CZ359">
            <v>39.54</v>
          </cell>
          <cell r="DC359">
            <v>0</v>
          </cell>
          <cell r="DF359">
            <v>0</v>
          </cell>
          <cell r="DI359">
            <v>0</v>
          </cell>
          <cell r="DK359">
            <v>0</v>
          </cell>
          <cell r="DL359">
            <v>0</v>
          </cell>
          <cell r="DN359" t="str">
            <v>21D12</v>
          </cell>
          <cell r="DO359" t="str">
            <v>Flex.T.Int."Act.Ind."</v>
          </cell>
          <cell r="DP359">
            <v>2</v>
          </cell>
          <cell r="DQ359">
            <v>100</v>
          </cell>
          <cell r="DR359" t="str">
            <v>CR01</v>
          </cell>
          <cell r="DT359" t="str">
            <v>00330000</v>
          </cell>
          <cell r="DU359" t="str">
            <v>BANCO COMERCIAL PORTUGUES, SA</v>
          </cell>
        </row>
        <row r="360">
          <cell r="A360" t="str">
            <v>300527</v>
          </cell>
          <cell r="B360" t="str">
            <v>Jose Fernando Monteiro Goncalves</v>
          </cell>
          <cell r="C360" t="str">
            <v>1987</v>
          </cell>
          <cell r="D360">
            <v>18</v>
          </cell>
          <cell r="E360">
            <v>18</v>
          </cell>
          <cell r="F360" t="str">
            <v>19650204</v>
          </cell>
          <cell r="G360" t="str">
            <v>40</v>
          </cell>
          <cell r="H360" t="str">
            <v>1</v>
          </cell>
          <cell r="I360" t="str">
            <v>Casado</v>
          </cell>
          <cell r="J360" t="str">
            <v>masculino</v>
          </cell>
          <cell r="K360">
            <v>2</v>
          </cell>
          <cell r="L360" t="str">
            <v>Prado Mendonças-R Nuno Montemor s/n</v>
          </cell>
          <cell r="M360" t="str">
            <v>6320-386</v>
          </cell>
          <cell r="N360" t="str">
            <v>SABUGAL</v>
          </cell>
          <cell r="O360" t="str">
            <v>00243383</v>
          </cell>
          <cell r="P360" t="str">
            <v>12.ANO - 1. CURSO</v>
          </cell>
          <cell r="R360" t="str">
            <v>7436360</v>
          </cell>
          <cell r="S360" t="str">
            <v>19990514</v>
          </cell>
          <cell r="T360" t="str">
            <v>GUARDA</v>
          </cell>
          <cell r="U360" t="str">
            <v>9803</v>
          </cell>
          <cell r="V360" t="str">
            <v>S.NAC IND ENERGIA-SINDEL</v>
          </cell>
          <cell r="W360" t="str">
            <v>190224304</v>
          </cell>
          <cell r="X360" t="str">
            <v>1260</v>
          </cell>
          <cell r="Y360" t="str">
            <v>0.0</v>
          </cell>
          <cell r="Z360">
            <v>2</v>
          </cell>
          <cell r="AA360" t="str">
            <v>00</v>
          </cell>
          <cell r="AC360" t="str">
            <v>X</v>
          </cell>
          <cell r="AD360" t="str">
            <v>100</v>
          </cell>
          <cell r="AE360" t="str">
            <v>11181558261</v>
          </cell>
          <cell r="AF360" t="str">
            <v>02</v>
          </cell>
          <cell r="AG360" t="str">
            <v>19870102</v>
          </cell>
          <cell r="AH360" t="str">
            <v>DT.Adm.Corr.Antiguid</v>
          </cell>
          <cell r="AI360" t="str">
            <v>1</v>
          </cell>
          <cell r="AJ360" t="str">
            <v>ACTIVOS</v>
          </cell>
          <cell r="AK360" t="str">
            <v>AA</v>
          </cell>
          <cell r="AL360" t="str">
            <v>ACTIVO TEMP.INTEIRO</v>
          </cell>
          <cell r="AM360" t="str">
            <v>J200</v>
          </cell>
          <cell r="AN360" t="str">
            <v>EDPOutsourcingComercial-Ce</v>
          </cell>
          <cell r="AO360" t="str">
            <v>J222</v>
          </cell>
          <cell r="AP360" t="str">
            <v>EDPOC-GUARDA</v>
          </cell>
          <cell r="AQ360" t="str">
            <v>40177116</v>
          </cell>
          <cell r="AR360" t="str">
            <v>70000060</v>
          </cell>
          <cell r="AS360" t="str">
            <v>025.</v>
          </cell>
          <cell r="AT360" t="str">
            <v>ESCRITURARIO COMERCIAL</v>
          </cell>
          <cell r="AU360" t="str">
            <v>1</v>
          </cell>
          <cell r="AV360" t="str">
            <v>00040320</v>
          </cell>
          <cell r="AW360" t="str">
            <v>J20444360420</v>
          </cell>
          <cell r="AX360" t="str">
            <v>AC-LJGRD-LOJA GUARDA</v>
          </cell>
          <cell r="AY360" t="str">
            <v>68905311</v>
          </cell>
          <cell r="AZ360" t="str">
            <v>Lj Guarda</v>
          </cell>
          <cell r="BA360" t="str">
            <v>6890</v>
          </cell>
          <cell r="BB360" t="str">
            <v>EDP Outsourcing Comercial</v>
          </cell>
          <cell r="BC360" t="str">
            <v>6890</v>
          </cell>
          <cell r="BD360" t="str">
            <v>6890</v>
          </cell>
          <cell r="BE360" t="str">
            <v>2800</v>
          </cell>
          <cell r="BF360" t="str">
            <v>6890</v>
          </cell>
          <cell r="BG360" t="str">
            <v>EDP Outsourcing Comercial,SA</v>
          </cell>
          <cell r="BH360" t="str">
            <v>1010</v>
          </cell>
          <cell r="BI360">
            <v>1079</v>
          </cell>
          <cell r="BJ360" t="str">
            <v>09</v>
          </cell>
          <cell r="BK360">
            <v>18</v>
          </cell>
          <cell r="BL360">
            <v>181.98</v>
          </cell>
          <cell r="BM360" t="str">
            <v>NÍVEL 5</v>
          </cell>
          <cell r="BN360" t="str">
            <v>02</v>
          </cell>
          <cell r="BO360" t="str">
            <v>06</v>
          </cell>
          <cell r="BP360" t="str">
            <v>20030101</v>
          </cell>
          <cell r="BQ360" t="str">
            <v>21</v>
          </cell>
          <cell r="BR360" t="str">
            <v>EVOLUCAO AUTOMATICA</v>
          </cell>
          <cell r="BS360" t="str">
            <v>20050101</v>
          </cell>
          <cell r="BW360">
            <v>0</v>
          </cell>
          <cell r="BX360">
            <v>0</v>
          </cell>
          <cell r="BY360">
            <v>0</v>
          </cell>
          <cell r="BZ360">
            <v>0</v>
          </cell>
          <cell r="CA360">
            <v>0</v>
          </cell>
          <cell r="CC360">
            <v>0</v>
          </cell>
          <cell r="CG360">
            <v>0</v>
          </cell>
          <cell r="CK360">
            <v>0</v>
          </cell>
          <cell r="CO360">
            <v>0</v>
          </cell>
          <cell r="CT360">
            <v>0</v>
          </cell>
          <cell r="CU360">
            <v>0</v>
          </cell>
          <cell r="CV360">
            <v>0</v>
          </cell>
          <cell r="CW360">
            <v>0</v>
          </cell>
          <cell r="CX360">
            <v>1</v>
          </cell>
          <cell r="CY360" t="str">
            <v>6010</v>
          </cell>
          <cell r="CZ360">
            <v>39.54</v>
          </cell>
          <cell r="DC360">
            <v>0</v>
          </cell>
          <cell r="DF360">
            <v>0</v>
          </cell>
          <cell r="DI360">
            <v>0</v>
          </cell>
          <cell r="DK360">
            <v>0</v>
          </cell>
          <cell r="DL360">
            <v>0</v>
          </cell>
          <cell r="DN360" t="str">
            <v>21D12</v>
          </cell>
          <cell r="DO360" t="str">
            <v>Flex.T.Int."Act.Ind."</v>
          </cell>
          <cell r="DP360">
            <v>2</v>
          </cell>
          <cell r="DQ360">
            <v>100</v>
          </cell>
          <cell r="DR360" t="str">
            <v>CR01</v>
          </cell>
          <cell r="DT360" t="str">
            <v>00350702</v>
          </cell>
          <cell r="DU360" t="str">
            <v>CAIXA GERAL DE DEPOSITOS, SA</v>
          </cell>
        </row>
        <row r="361">
          <cell r="A361" t="str">
            <v>322016</v>
          </cell>
          <cell r="B361" t="str">
            <v>Fatima Louro Bento Prata Pina</v>
          </cell>
          <cell r="C361" t="str">
            <v>1992</v>
          </cell>
          <cell r="D361">
            <v>13</v>
          </cell>
          <cell r="E361">
            <v>13</v>
          </cell>
          <cell r="F361" t="str">
            <v>19701209</v>
          </cell>
          <cell r="G361" t="str">
            <v>34</v>
          </cell>
          <cell r="H361" t="str">
            <v>1</v>
          </cell>
          <cell r="I361" t="str">
            <v>Casado</v>
          </cell>
          <cell r="J361" t="str">
            <v>feminino</v>
          </cell>
          <cell r="K361">
            <v>2</v>
          </cell>
          <cell r="L361" t="str">
            <v>Urb Vale do Alem, Lt 15</v>
          </cell>
          <cell r="M361" t="str">
            <v>6300-770</v>
          </cell>
          <cell r="N361" t="str">
            <v>GUARDA</v>
          </cell>
          <cell r="O361" t="str">
            <v>00243403</v>
          </cell>
          <cell r="P361" t="str">
            <v>12.ANO - 3. CURSO</v>
          </cell>
          <cell r="R361" t="str">
            <v>9972339</v>
          </cell>
          <cell r="S361" t="str">
            <v>19991223</v>
          </cell>
          <cell r="T361" t="str">
            <v>GUARDA</v>
          </cell>
          <cell r="U361" t="str">
            <v>9804</v>
          </cell>
          <cell r="V361" t="str">
            <v>SIND ENERGIA - SINERGIA</v>
          </cell>
          <cell r="W361" t="str">
            <v>204071461</v>
          </cell>
          <cell r="X361" t="str">
            <v>1260</v>
          </cell>
          <cell r="Y361" t="str">
            <v>0.0</v>
          </cell>
          <cell r="Z361">
            <v>2</v>
          </cell>
          <cell r="AA361" t="str">
            <v>00</v>
          </cell>
          <cell r="AD361" t="str">
            <v>100</v>
          </cell>
          <cell r="AE361" t="str">
            <v>11181677724</v>
          </cell>
          <cell r="AF361" t="str">
            <v>02</v>
          </cell>
          <cell r="AG361" t="str">
            <v>19920616</v>
          </cell>
          <cell r="AH361" t="str">
            <v>DT.Adm.Corr.Antiguid</v>
          </cell>
          <cell r="AI361" t="str">
            <v>1</v>
          </cell>
          <cell r="AJ361" t="str">
            <v>ACTIVOS</v>
          </cell>
          <cell r="AK361" t="str">
            <v>AA</v>
          </cell>
          <cell r="AL361" t="str">
            <v>ACTIVO TEMP.INTEIRO</v>
          </cell>
          <cell r="AM361" t="str">
            <v>J200</v>
          </cell>
          <cell r="AN361" t="str">
            <v>EDPOutsourcingComercial-Ce</v>
          </cell>
          <cell r="AO361" t="str">
            <v>J222</v>
          </cell>
          <cell r="AP361" t="str">
            <v>EDPOC-GUARDA</v>
          </cell>
          <cell r="AQ361" t="str">
            <v>40177117</v>
          </cell>
          <cell r="AR361" t="str">
            <v>70000060</v>
          </cell>
          <cell r="AS361" t="str">
            <v>025.</v>
          </cell>
          <cell r="AT361" t="str">
            <v>ESCRITURARIO COMERCIAL</v>
          </cell>
          <cell r="AU361" t="str">
            <v>1</v>
          </cell>
          <cell r="AV361" t="str">
            <v>00040320</v>
          </cell>
          <cell r="AW361" t="str">
            <v>J20444360420</v>
          </cell>
          <cell r="AX361" t="str">
            <v>AC-LJGRD-LOJA GUARDA</v>
          </cell>
          <cell r="AY361" t="str">
            <v>68905311</v>
          </cell>
          <cell r="AZ361" t="str">
            <v>Lj Guarda</v>
          </cell>
          <cell r="BA361" t="str">
            <v>6890</v>
          </cell>
          <cell r="BB361" t="str">
            <v>EDP Outsourcing Comercial</v>
          </cell>
          <cell r="BC361" t="str">
            <v>6890</v>
          </cell>
          <cell r="BD361" t="str">
            <v>6890</v>
          </cell>
          <cell r="BE361" t="str">
            <v>2800</v>
          </cell>
          <cell r="BF361" t="str">
            <v>6890</v>
          </cell>
          <cell r="BG361" t="str">
            <v>EDP Outsourcing Comercial,SA</v>
          </cell>
          <cell r="BH361" t="str">
            <v>1010</v>
          </cell>
          <cell r="BI361">
            <v>1003</v>
          </cell>
          <cell r="BJ361" t="str">
            <v>08</v>
          </cell>
          <cell r="BK361">
            <v>13</v>
          </cell>
          <cell r="BL361">
            <v>131.43</v>
          </cell>
          <cell r="BM361" t="str">
            <v>NÍVEL 5</v>
          </cell>
          <cell r="BN361" t="str">
            <v>02</v>
          </cell>
          <cell r="BO361" t="str">
            <v>05</v>
          </cell>
          <cell r="BP361" t="str">
            <v>20030101</v>
          </cell>
          <cell r="BQ361" t="str">
            <v>21</v>
          </cell>
          <cell r="BR361" t="str">
            <v>EVOLUCAO AUTOMATICA</v>
          </cell>
          <cell r="BS361" t="str">
            <v>20050101</v>
          </cell>
          <cell r="BW361">
            <v>0</v>
          </cell>
          <cell r="BX361">
            <v>0</v>
          </cell>
          <cell r="BY361">
            <v>0</v>
          </cell>
          <cell r="BZ361">
            <v>0</v>
          </cell>
          <cell r="CA361">
            <v>0</v>
          </cell>
          <cell r="CC361">
            <v>0</v>
          </cell>
          <cell r="CG361">
            <v>0</v>
          </cell>
          <cell r="CK361">
            <v>0</v>
          </cell>
          <cell r="CO361">
            <v>0</v>
          </cell>
          <cell r="CT361">
            <v>0</v>
          </cell>
          <cell r="CU361">
            <v>0</v>
          </cell>
          <cell r="CV361">
            <v>0</v>
          </cell>
          <cell r="CW361">
            <v>0</v>
          </cell>
          <cell r="CX361">
            <v>1</v>
          </cell>
          <cell r="CY361" t="str">
            <v>6010</v>
          </cell>
          <cell r="CZ361">
            <v>39.54</v>
          </cell>
          <cell r="DC361">
            <v>0</v>
          </cell>
          <cell r="DF361">
            <v>0</v>
          </cell>
          <cell r="DI361">
            <v>0</v>
          </cell>
          <cell r="DK361">
            <v>0</v>
          </cell>
          <cell r="DL361">
            <v>0</v>
          </cell>
          <cell r="DN361" t="str">
            <v>21D12</v>
          </cell>
          <cell r="DO361" t="str">
            <v>Flex.T.Int."Act.Ind."</v>
          </cell>
          <cell r="DP361">
            <v>2</v>
          </cell>
          <cell r="DQ361">
            <v>100</v>
          </cell>
          <cell r="DR361" t="str">
            <v>CR01</v>
          </cell>
          <cell r="DT361" t="str">
            <v>00330000</v>
          </cell>
          <cell r="DU361" t="str">
            <v>BANCO COMERCIAL PORTUGUES, SA</v>
          </cell>
        </row>
        <row r="362">
          <cell r="A362" t="str">
            <v>254819</v>
          </cell>
          <cell r="B362" t="str">
            <v>Antonio Marques Tavares</v>
          </cell>
          <cell r="C362" t="str">
            <v>1983</v>
          </cell>
          <cell r="D362">
            <v>22</v>
          </cell>
          <cell r="E362">
            <v>22</v>
          </cell>
          <cell r="F362" t="str">
            <v>19580625</v>
          </cell>
          <cell r="G362" t="str">
            <v>47</v>
          </cell>
          <cell r="H362" t="str">
            <v>1</v>
          </cell>
          <cell r="I362" t="str">
            <v>Casado</v>
          </cell>
          <cell r="J362" t="str">
            <v>masculino</v>
          </cell>
          <cell r="K362">
            <v>2</v>
          </cell>
          <cell r="L362" t="str">
            <v>R.João Caetano Salvado - Lt Nº.2 Br do Pinheiro</v>
          </cell>
          <cell r="M362" t="str">
            <v>6300-572</v>
          </cell>
          <cell r="N362" t="str">
            <v>GUARDA</v>
          </cell>
          <cell r="O362" t="str">
            <v>00241132</v>
          </cell>
          <cell r="P362" t="str">
            <v>CURSO COMPLEMENTAR DOS LICEUS</v>
          </cell>
          <cell r="R362" t="str">
            <v>4257128</v>
          </cell>
          <cell r="S362" t="str">
            <v>19840131</v>
          </cell>
          <cell r="T362" t="str">
            <v>LISBOA</v>
          </cell>
          <cell r="U362" t="str">
            <v>9806</v>
          </cell>
          <cell r="V362" t="str">
            <v>ASOSI-ASS.S.TRAB.S.EN.TEL</v>
          </cell>
          <cell r="W362" t="str">
            <v>172777534</v>
          </cell>
          <cell r="X362" t="str">
            <v>1252</v>
          </cell>
          <cell r="Y362" t="str">
            <v>0.0</v>
          </cell>
          <cell r="Z362">
            <v>2</v>
          </cell>
          <cell r="AA362" t="str">
            <v>00</v>
          </cell>
          <cell r="AD362" t="str">
            <v>100</v>
          </cell>
          <cell r="AE362" t="str">
            <v>11181181439</v>
          </cell>
          <cell r="AF362" t="str">
            <v>02</v>
          </cell>
          <cell r="AG362" t="str">
            <v>19830801</v>
          </cell>
          <cell r="AH362" t="str">
            <v>DT.Adm.Corr.Antiguid</v>
          </cell>
          <cell r="AI362" t="str">
            <v>1</v>
          </cell>
          <cell r="AJ362" t="str">
            <v>ACTIVOS</v>
          </cell>
          <cell r="AK362" t="str">
            <v>AA</v>
          </cell>
          <cell r="AL362" t="str">
            <v>ACTIVO TEMP.INTEIRO</v>
          </cell>
          <cell r="AM362" t="str">
            <v>J200</v>
          </cell>
          <cell r="AN362" t="str">
            <v>EDPOutsourcingComercial-Ce</v>
          </cell>
          <cell r="AO362" t="str">
            <v>J222</v>
          </cell>
          <cell r="AP362" t="str">
            <v>EDPOC-GUARDA</v>
          </cell>
          <cell r="AQ362" t="str">
            <v>40177115</v>
          </cell>
          <cell r="AR362" t="str">
            <v>70000060</v>
          </cell>
          <cell r="AS362" t="str">
            <v>025.</v>
          </cell>
          <cell r="AT362" t="str">
            <v>ESCRITURARIO COMERCIAL</v>
          </cell>
          <cell r="AU362" t="str">
            <v>1</v>
          </cell>
          <cell r="AV362" t="str">
            <v>00040320</v>
          </cell>
          <cell r="AW362" t="str">
            <v>J20444360420</v>
          </cell>
          <cell r="AX362" t="str">
            <v>AC-LJGRD-LOJA GUARDA</v>
          </cell>
          <cell r="AY362" t="str">
            <v>68905311</v>
          </cell>
          <cell r="AZ362" t="str">
            <v>Lj Guarda</v>
          </cell>
          <cell r="BA362" t="str">
            <v>6890</v>
          </cell>
          <cell r="BB362" t="str">
            <v>EDP Outsourcing Comercial</v>
          </cell>
          <cell r="BC362" t="str">
            <v>6890</v>
          </cell>
          <cell r="BD362" t="str">
            <v>6890</v>
          </cell>
          <cell r="BE362" t="str">
            <v>2800</v>
          </cell>
          <cell r="BF362" t="str">
            <v>6890</v>
          </cell>
          <cell r="BG362" t="str">
            <v>EDP Outsourcing Comercial,SA</v>
          </cell>
          <cell r="BH362" t="str">
            <v>1010</v>
          </cell>
          <cell r="BI362">
            <v>1160</v>
          </cell>
          <cell r="BJ362" t="str">
            <v>10</v>
          </cell>
          <cell r="BK362">
            <v>22</v>
          </cell>
          <cell r="BL362">
            <v>222.42</v>
          </cell>
          <cell r="BM362" t="str">
            <v>NÍVEL 5</v>
          </cell>
          <cell r="BN362" t="str">
            <v>01</v>
          </cell>
          <cell r="BO362" t="str">
            <v>07</v>
          </cell>
          <cell r="BP362" t="str">
            <v>20040101</v>
          </cell>
          <cell r="BQ362" t="str">
            <v>21</v>
          </cell>
          <cell r="BR362" t="str">
            <v>EVOLUCAO AUTOMATICA</v>
          </cell>
          <cell r="BS362" t="str">
            <v>20050101</v>
          </cell>
          <cell r="BW362">
            <v>0</v>
          </cell>
          <cell r="BX362">
            <v>0</v>
          </cell>
          <cell r="BY362">
            <v>0</v>
          </cell>
          <cell r="BZ362">
            <v>0</v>
          </cell>
          <cell r="CA362">
            <v>0</v>
          </cell>
          <cell r="CC362">
            <v>0</v>
          </cell>
          <cell r="CG362">
            <v>0</v>
          </cell>
          <cell r="CK362">
            <v>0</v>
          </cell>
          <cell r="CO362">
            <v>0</v>
          </cell>
          <cell r="CT362">
            <v>0</v>
          </cell>
          <cell r="CU362">
            <v>0</v>
          </cell>
          <cell r="CV362">
            <v>0</v>
          </cell>
          <cell r="CW362">
            <v>0</v>
          </cell>
          <cell r="CX362">
            <v>1</v>
          </cell>
          <cell r="CY362" t="str">
            <v>6010</v>
          </cell>
          <cell r="CZ362">
            <v>39.54</v>
          </cell>
          <cell r="DC362">
            <v>0</v>
          </cell>
          <cell r="DF362">
            <v>0</v>
          </cell>
          <cell r="DI362">
            <v>0</v>
          </cell>
          <cell r="DK362">
            <v>0</v>
          </cell>
          <cell r="DL362">
            <v>0</v>
          </cell>
          <cell r="DN362" t="str">
            <v>21D12</v>
          </cell>
          <cell r="DO362" t="str">
            <v>Flex.T.Int."Act.Ind."</v>
          </cell>
          <cell r="DP362">
            <v>2</v>
          </cell>
          <cell r="DQ362">
            <v>100</v>
          </cell>
          <cell r="DR362" t="str">
            <v>CR01</v>
          </cell>
          <cell r="DT362" t="str">
            <v>00350360</v>
          </cell>
          <cell r="DU362" t="str">
            <v>CAIXA GERAL DE DEPOSITOS, SA</v>
          </cell>
        </row>
        <row r="363">
          <cell r="A363" t="str">
            <v>268992</v>
          </cell>
          <cell r="B363" t="str">
            <v>Maria Carmo Lopes Cruz</v>
          </cell>
          <cell r="C363" t="str">
            <v>1984</v>
          </cell>
          <cell r="D363">
            <v>21</v>
          </cell>
          <cell r="E363">
            <v>21</v>
          </cell>
          <cell r="F363" t="str">
            <v>19610910</v>
          </cell>
          <cell r="G363" t="str">
            <v>43</v>
          </cell>
          <cell r="H363" t="str">
            <v>0</v>
          </cell>
          <cell r="I363" t="str">
            <v>Solt.</v>
          </cell>
          <cell r="J363" t="str">
            <v>feminino</v>
          </cell>
          <cell r="K363">
            <v>0</v>
          </cell>
          <cell r="L363" t="str">
            <v>R do Fundo, N.6 - Soutinho</v>
          </cell>
          <cell r="M363" t="str">
            <v>6360-180</v>
          </cell>
          <cell r="N363" t="str">
            <v>VALE DE AZARES</v>
          </cell>
          <cell r="O363" t="str">
            <v>00772404</v>
          </cell>
          <cell r="P363" t="str">
            <v>SOCIOLOGIA</v>
          </cell>
          <cell r="R363" t="str">
            <v>5654639</v>
          </cell>
          <cell r="S363" t="str">
            <v>20010105</v>
          </cell>
          <cell r="T363" t="str">
            <v>GUARDA</v>
          </cell>
          <cell r="W363" t="str">
            <v>142615390</v>
          </cell>
          <cell r="X363" t="str">
            <v>1180</v>
          </cell>
          <cell r="Y363" t="str">
            <v>0.0</v>
          </cell>
          <cell r="Z363">
            <v>0</v>
          </cell>
          <cell r="AA363" t="str">
            <v>00</v>
          </cell>
          <cell r="AD363" t="str">
            <v>100</v>
          </cell>
          <cell r="AE363" t="str">
            <v>11181155985</v>
          </cell>
          <cell r="AF363" t="str">
            <v>02</v>
          </cell>
          <cell r="AG363" t="str">
            <v>19840816</v>
          </cell>
          <cell r="AH363" t="str">
            <v>DT.Adm.Corr.Antiguid</v>
          </cell>
          <cell r="AI363" t="str">
            <v>1</v>
          </cell>
          <cell r="AJ363" t="str">
            <v>ACTIVOS</v>
          </cell>
          <cell r="AK363" t="str">
            <v>AA</v>
          </cell>
          <cell r="AL363" t="str">
            <v>ACTIVO TEMP.INTEIRO</v>
          </cell>
          <cell r="AM363" t="str">
            <v>J200</v>
          </cell>
          <cell r="AN363" t="str">
            <v>EDPOutsourcingComercial-Ce</v>
          </cell>
          <cell r="AO363" t="str">
            <v>J222</v>
          </cell>
          <cell r="AP363" t="str">
            <v>EDPOC-GUARDA</v>
          </cell>
          <cell r="AQ363" t="str">
            <v>40177404</v>
          </cell>
          <cell r="AR363" t="str">
            <v>70000041</v>
          </cell>
          <cell r="AS363" t="str">
            <v>01L1</v>
          </cell>
          <cell r="AT363" t="str">
            <v>LICENCIADO I</v>
          </cell>
          <cell r="AU363" t="str">
            <v>1</v>
          </cell>
          <cell r="AV363" t="str">
            <v>00040448</v>
          </cell>
          <cell r="AW363" t="str">
            <v>J20600001820</v>
          </cell>
          <cell r="AX363" t="str">
            <v>ACTC-GA CONTACTOS TECNICOS CENTRO</v>
          </cell>
          <cell r="AY363" t="str">
            <v>68908200</v>
          </cell>
          <cell r="AZ363" t="str">
            <v>GC - GA Gestão Conta</v>
          </cell>
          <cell r="BA363" t="str">
            <v>6890</v>
          </cell>
          <cell r="BB363" t="str">
            <v>EDP Outsourcing Comercial</v>
          </cell>
          <cell r="BC363" t="str">
            <v>6890</v>
          </cell>
          <cell r="BD363" t="str">
            <v>6890</v>
          </cell>
          <cell r="BE363" t="str">
            <v>2800</v>
          </cell>
          <cell r="BF363" t="str">
            <v>6890</v>
          </cell>
          <cell r="BG363" t="str">
            <v>EDP Outsourcing Comercial,SA</v>
          </cell>
          <cell r="BH363" t="str">
            <v>1010</v>
          </cell>
          <cell r="BI363">
            <v>1799</v>
          </cell>
          <cell r="BJ363" t="str">
            <v>F</v>
          </cell>
          <cell r="BK363">
            <v>21</v>
          </cell>
          <cell r="BL363">
            <v>212.31</v>
          </cell>
          <cell r="BM363" t="str">
            <v>LIC 1</v>
          </cell>
          <cell r="BN363" t="str">
            <v>00</v>
          </cell>
          <cell r="BO363" t="str">
            <v>F</v>
          </cell>
          <cell r="BP363" t="str">
            <v>20050101</v>
          </cell>
          <cell r="BQ363" t="str">
            <v>21</v>
          </cell>
          <cell r="BR363" t="str">
            <v>EVOLUCAO AUTOMATICA</v>
          </cell>
          <cell r="BS363" t="str">
            <v>20050101</v>
          </cell>
          <cell r="BW363">
            <v>0</v>
          </cell>
          <cell r="BX363">
            <v>0</v>
          </cell>
          <cell r="BY363">
            <v>0</v>
          </cell>
          <cell r="BZ363">
            <v>0</v>
          </cell>
          <cell r="CA363">
            <v>0</v>
          </cell>
          <cell r="CC363">
            <v>0</v>
          </cell>
          <cell r="CG363">
            <v>0</v>
          </cell>
          <cell r="CK363">
            <v>0</v>
          </cell>
          <cell r="CO363">
            <v>0</v>
          </cell>
          <cell r="CT363">
            <v>0</v>
          </cell>
          <cell r="CU363">
            <v>0</v>
          </cell>
          <cell r="CV363">
            <v>0</v>
          </cell>
          <cell r="CW363">
            <v>0</v>
          </cell>
          <cell r="CX363">
            <v>0</v>
          </cell>
          <cell r="CZ363">
            <v>0</v>
          </cell>
          <cell r="DC363">
            <v>0</v>
          </cell>
          <cell r="DF363">
            <v>0</v>
          </cell>
          <cell r="DI363">
            <v>0</v>
          </cell>
          <cell r="DK363">
            <v>0</v>
          </cell>
          <cell r="DL363">
            <v>0</v>
          </cell>
          <cell r="DN363" t="str">
            <v>21D12</v>
          </cell>
          <cell r="DO363" t="str">
            <v>Flex.T.Int."Act.Ind."</v>
          </cell>
          <cell r="DP363">
            <v>2</v>
          </cell>
          <cell r="DQ363">
            <v>100</v>
          </cell>
          <cell r="DR363" t="str">
            <v>CR01</v>
          </cell>
          <cell r="DT363" t="str">
            <v>00210000</v>
          </cell>
          <cell r="DU363" t="str">
            <v>CREDITO PREDIAL PORTUGUES, SA</v>
          </cell>
        </row>
        <row r="364">
          <cell r="A364" t="str">
            <v>202460</v>
          </cell>
          <cell r="B364" t="str">
            <v>Antonio Cesar Marcos Gata</v>
          </cell>
          <cell r="C364" t="str">
            <v>1980</v>
          </cell>
          <cell r="D364">
            <v>25</v>
          </cell>
          <cell r="E364">
            <v>25</v>
          </cell>
          <cell r="F364" t="str">
            <v>19540819</v>
          </cell>
          <cell r="G364" t="str">
            <v>50</v>
          </cell>
          <cell r="H364" t="str">
            <v>1</v>
          </cell>
          <cell r="I364" t="str">
            <v>Casado</v>
          </cell>
          <cell r="J364" t="str">
            <v>masculino</v>
          </cell>
          <cell r="K364">
            <v>2</v>
          </cell>
          <cell r="L364" t="str">
            <v>Rua Dr. Adalberto Pereira, No 15 (Loteamento Camarário</v>
          </cell>
          <cell r="M364" t="str">
            <v>6320-338</v>
          </cell>
          <cell r="N364" t="str">
            <v>SABUGAL</v>
          </cell>
          <cell r="O364" t="str">
            <v>00678403</v>
          </cell>
          <cell r="P364" t="str">
            <v>C.SUPERIOR ASSISTENTE ADMINIST</v>
          </cell>
          <cell r="R364" t="str">
            <v>4007279</v>
          </cell>
          <cell r="S364" t="str">
            <v>19980210</v>
          </cell>
          <cell r="T364" t="str">
            <v>GUARDA</v>
          </cell>
          <cell r="W364" t="str">
            <v>114364672</v>
          </cell>
          <cell r="X364" t="str">
            <v>1260</v>
          </cell>
          <cell r="Y364" t="str">
            <v>0.0</v>
          </cell>
          <cell r="Z364">
            <v>2</v>
          </cell>
          <cell r="AA364" t="str">
            <v>00</v>
          </cell>
          <cell r="AC364" t="str">
            <v>X</v>
          </cell>
          <cell r="AD364" t="str">
            <v>100</v>
          </cell>
          <cell r="AE364" t="str">
            <v>11180485772</v>
          </cell>
          <cell r="AF364" t="str">
            <v>02</v>
          </cell>
          <cell r="AG364" t="str">
            <v>19800922</v>
          </cell>
          <cell r="AH364" t="str">
            <v>DT.Adm.Corr.Antiguid</v>
          </cell>
          <cell r="AI364" t="str">
            <v>1</v>
          </cell>
          <cell r="AJ364" t="str">
            <v>ACTIVOS</v>
          </cell>
          <cell r="AK364" t="str">
            <v>AA</v>
          </cell>
          <cell r="AL364" t="str">
            <v>ACTIVO TEMP.INTEIRO</v>
          </cell>
          <cell r="AM364" t="str">
            <v>J200</v>
          </cell>
          <cell r="AN364" t="str">
            <v>EDPOutsourcingComercial-Ce</v>
          </cell>
          <cell r="AO364" t="str">
            <v>J222</v>
          </cell>
          <cell r="AP364" t="str">
            <v>EDPOC-GUARDA</v>
          </cell>
          <cell r="AQ364" t="str">
            <v>40177412</v>
          </cell>
          <cell r="AR364" t="str">
            <v>70000038</v>
          </cell>
          <cell r="AS364" t="str">
            <v>01B2</v>
          </cell>
          <cell r="AT364" t="str">
            <v>BACHAREL II</v>
          </cell>
          <cell r="AU364" t="str">
            <v>1</v>
          </cell>
          <cell r="AV364" t="str">
            <v>00040448</v>
          </cell>
          <cell r="AW364" t="str">
            <v>J20600001820</v>
          </cell>
          <cell r="AX364" t="str">
            <v>ACTC-GA CONTACTOS TECNICOS CENTRO</v>
          </cell>
          <cell r="AY364" t="str">
            <v>68908200</v>
          </cell>
          <cell r="AZ364" t="str">
            <v>GC - GA Gestão Conta</v>
          </cell>
          <cell r="BA364" t="str">
            <v>6890</v>
          </cell>
          <cell r="BB364" t="str">
            <v>EDP Outsourcing Comercial</v>
          </cell>
          <cell r="BC364" t="str">
            <v>6890</v>
          </cell>
          <cell r="BD364" t="str">
            <v>6890</v>
          </cell>
          <cell r="BE364" t="str">
            <v>2800</v>
          </cell>
          <cell r="BF364" t="str">
            <v>6890</v>
          </cell>
          <cell r="BG364" t="str">
            <v>EDP Outsourcing Comercial,SA</v>
          </cell>
          <cell r="BH364" t="str">
            <v>1010</v>
          </cell>
          <cell r="BI364">
            <v>1799</v>
          </cell>
          <cell r="BJ364" t="str">
            <v>F</v>
          </cell>
          <cell r="BK364">
            <v>25</v>
          </cell>
          <cell r="BL364">
            <v>252.75</v>
          </cell>
          <cell r="BM364" t="str">
            <v>BACH 2</v>
          </cell>
          <cell r="BN364" t="str">
            <v>01</v>
          </cell>
          <cell r="BO364" t="str">
            <v>F</v>
          </cell>
          <cell r="BP364" t="str">
            <v>20040112</v>
          </cell>
          <cell r="BQ364" t="str">
            <v>37</v>
          </cell>
          <cell r="BR364" t="str">
            <v>NOMEACAO PROTOC. Q.SUPERIORES</v>
          </cell>
          <cell r="BS364" t="str">
            <v>20050101</v>
          </cell>
          <cell r="BT364" t="str">
            <v>20040101</v>
          </cell>
          <cell r="BW364">
            <v>0</v>
          </cell>
          <cell r="BX364">
            <v>0</v>
          </cell>
          <cell r="BY364">
            <v>0</v>
          </cell>
          <cell r="BZ364">
            <v>0</v>
          </cell>
          <cell r="CA364">
            <v>0</v>
          </cell>
          <cell r="CC364">
            <v>0</v>
          </cell>
          <cell r="CG364">
            <v>0</v>
          </cell>
          <cell r="CK364">
            <v>0</v>
          </cell>
          <cell r="CO364">
            <v>0</v>
          </cell>
          <cell r="CT364">
            <v>0</v>
          </cell>
          <cell r="CU364">
            <v>0</v>
          </cell>
          <cell r="CV364">
            <v>0</v>
          </cell>
          <cell r="CW364">
            <v>0</v>
          </cell>
          <cell r="CX364">
            <v>0</v>
          </cell>
          <cell r="CZ364">
            <v>0</v>
          </cell>
          <cell r="DC364">
            <v>0</v>
          </cell>
          <cell r="DF364">
            <v>0</v>
          </cell>
          <cell r="DI364">
            <v>0</v>
          </cell>
          <cell r="DK364">
            <v>0</v>
          </cell>
          <cell r="DL364">
            <v>0</v>
          </cell>
          <cell r="DN364" t="str">
            <v>21D12</v>
          </cell>
          <cell r="DO364" t="str">
            <v>Flex.T.Int."Act.Ind."</v>
          </cell>
          <cell r="DP364">
            <v>2</v>
          </cell>
          <cell r="DQ364">
            <v>100</v>
          </cell>
          <cell r="DR364" t="str">
            <v>CR01</v>
          </cell>
          <cell r="DT364" t="str">
            <v>00210000</v>
          </cell>
          <cell r="DU364" t="str">
            <v>CREDITO PREDIAL PORTUGUES, SA</v>
          </cell>
        </row>
        <row r="365">
          <cell r="A365" t="str">
            <v>188565</v>
          </cell>
          <cell r="B365" t="str">
            <v>Jose Grilo Geraldes</v>
          </cell>
          <cell r="C365" t="str">
            <v>1980</v>
          </cell>
          <cell r="D365">
            <v>25</v>
          </cell>
          <cell r="E365">
            <v>25</v>
          </cell>
          <cell r="F365" t="str">
            <v>19550702</v>
          </cell>
          <cell r="G365" t="str">
            <v>49</v>
          </cell>
          <cell r="H365" t="str">
            <v>1</v>
          </cell>
          <cell r="I365" t="str">
            <v>Casado</v>
          </cell>
          <cell r="J365" t="str">
            <v>masculino</v>
          </cell>
          <cell r="K365">
            <v>2</v>
          </cell>
          <cell r="L365" t="str">
            <v>Urbanização Águas Santas, LT 20</v>
          </cell>
          <cell r="M365" t="str">
            <v>6300-808</v>
          </cell>
          <cell r="N365" t="str">
            <v>GUARDA</v>
          </cell>
          <cell r="O365" t="str">
            <v>00241132</v>
          </cell>
          <cell r="P365" t="str">
            <v>CURSO COMPLEMENTAR DOS LICEUS</v>
          </cell>
          <cell r="R365" t="str">
            <v>4000092</v>
          </cell>
          <cell r="S365" t="str">
            <v>20010319</v>
          </cell>
          <cell r="T365" t="str">
            <v>GUARDA</v>
          </cell>
          <cell r="U365" t="str">
            <v>9803</v>
          </cell>
          <cell r="V365" t="str">
            <v>S.NAC IND ENERGIA-SINDEL</v>
          </cell>
          <cell r="W365" t="str">
            <v>118303015</v>
          </cell>
          <cell r="X365" t="str">
            <v>1228</v>
          </cell>
          <cell r="Y365" t="str">
            <v>0.0</v>
          </cell>
          <cell r="Z365">
            <v>2</v>
          </cell>
          <cell r="AA365" t="str">
            <v>00</v>
          </cell>
          <cell r="AC365" t="str">
            <v>X</v>
          </cell>
          <cell r="AD365" t="str">
            <v>100</v>
          </cell>
          <cell r="AE365" t="str">
            <v>11191211969</v>
          </cell>
          <cell r="AF365" t="str">
            <v>02</v>
          </cell>
          <cell r="AG365" t="str">
            <v>19800130</v>
          </cell>
          <cell r="AH365" t="str">
            <v>DT.Adm.Corr.Antiguid</v>
          </cell>
          <cell r="AI365" t="str">
            <v>1</v>
          </cell>
          <cell r="AJ365" t="str">
            <v>ACTIVOS</v>
          </cell>
          <cell r="AK365" t="str">
            <v>AA</v>
          </cell>
          <cell r="AL365" t="str">
            <v>ACTIVO TEMP.INTEIRO</v>
          </cell>
          <cell r="AM365" t="str">
            <v>J200</v>
          </cell>
          <cell r="AN365" t="str">
            <v>EDPOutsourcingComercial-Ce</v>
          </cell>
          <cell r="AO365" t="str">
            <v>J222</v>
          </cell>
          <cell r="AP365" t="str">
            <v>EDPOC-GUARDA</v>
          </cell>
          <cell r="AQ365" t="str">
            <v>40177413</v>
          </cell>
          <cell r="AR365" t="str">
            <v>70000044</v>
          </cell>
          <cell r="AS365" t="str">
            <v>01S2</v>
          </cell>
          <cell r="AT365" t="str">
            <v>CHEFIA SECCAO ESCALAO II</v>
          </cell>
          <cell r="AU365" t="str">
            <v>1</v>
          </cell>
          <cell r="AV365" t="str">
            <v>00040448</v>
          </cell>
          <cell r="AW365" t="str">
            <v>J20600001820</v>
          </cell>
          <cell r="AX365" t="str">
            <v>ACTC-GA CONTACTOS TECNICOS CENTRO</v>
          </cell>
          <cell r="AY365" t="str">
            <v>68908200</v>
          </cell>
          <cell r="AZ365" t="str">
            <v>GC - GA Gestão Conta</v>
          </cell>
          <cell r="BA365" t="str">
            <v>6890</v>
          </cell>
          <cell r="BB365" t="str">
            <v>EDP Outsourcing Comercial</v>
          </cell>
          <cell r="BC365" t="str">
            <v>6890</v>
          </cell>
          <cell r="BD365" t="str">
            <v>6890</v>
          </cell>
          <cell r="BE365" t="str">
            <v>2800</v>
          </cell>
          <cell r="BF365" t="str">
            <v>6890</v>
          </cell>
          <cell r="BG365" t="str">
            <v>EDP Outsourcing Comercial,SA</v>
          </cell>
          <cell r="BH365" t="str">
            <v>1010</v>
          </cell>
          <cell r="BI365">
            <v>1520</v>
          </cell>
          <cell r="BJ365" t="str">
            <v>14</v>
          </cell>
          <cell r="BK365">
            <v>25</v>
          </cell>
          <cell r="BL365">
            <v>252.75</v>
          </cell>
          <cell r="BM365" t="str">
            <v>C SECÇ2</v>
          </cell>
          <cell r="BN365" t="str">
            <v>00</v>
          </cell>
          <cell r="BO365" t="str">
            <v>I</v>
          </cell>
          <cell r="BP365" t="str">
            <v>20050101</v>
          </cell>
          <cell r="BQ365" t="str">
            <v>21</v>
          </cell>
          <cell r="BR365" t="str">
            <v>EVOLUCAO AUTOMATICA</v>
          </cell>
          <cell r="BS365" t="str">
            <v>20050101</v>
          </cell>
          <cell r="BW365">
            <v>0</v>
          </cell>
          <cell r="BX365">
            <v>0</v>
          </cell>
          <cell r="BY365">
            <v>0</v>
          </cell>
          <cell r="BZ365">
            <v>0</v>
          </cell>
          <cell r="CA365">
            <v>0</v>
          </cell>
          <cell r="CC365">
            <v>0</v>
          </cell>
          <cell r="CG365">
            <v>0</v>
          </cell>
          <cell r="CK365">
            <v>0</v>
          </cell>
          <cell r="CO365">
            <v>0</v>
          </cell>
          <cell r="CT365">
            <v>0</v>
          </cell>
          <cell r="CU365">
            <v>0</v>
          </cell>
          <cell r="CV365">
            <v>0</v>
          </cell>
          <cell r="CW365">
            <v>0</v>
          </cell>
          <cell r="CX365">
            <v>0</v>
          </cell>
          <cell r="CZ365">
            <v>0</v>
          </cell>
          <cell r="DC365">
            <v>0</v>
          </cell>
          <cell r="DF365">
            <v>0</v>
          </cell>
          <cell r="DI365">
            <v>0</v>
          </cell>
          <cell r="DK365">
            <v>0</v>
          </cell>
          <cell r="DL365">
            <v>0</v>
          </cell>
          <cell r="DN365" t="str">
            <v>21D12</v>
          </cell>
          <cell r="DO365" t="str">
            <v>Flex.T.Int."Act.Ind."</v>
          </cell>
          <cell r="DP365">
            <v>2</v>
          </cell>
          <cell r="DQ365">
            <v>100</v>
          </cell>
          <cell r="DR365" t="str">
            <v>CR01</v>
          </cell>
          <cell r="DT365" t="str">
            <v>00350360</v>
          </cell>
          <cell r="DU365" t="str">
            <v>CAIXA GERAL DE DEPOSITOS, SA</v>
          </cell>
        </row>
        <row r="366">
          <cell r="A366" t="str">
            <v>190020</v>
          </cell>
          <cell r="B366" t="str">
            <v>Antonio Filipe Gaspar Oliveira</v>
          </cell>
          <cell r="C366" t="str">
            <v>1980</v>
          </cell>
          <cell r="D366">
            <v>25</v>
          </cell>
          <cell r="E366">
            <v>25</v>
          </cell>
          <cell r="F366" t="str">
            <v>19530207</v>
          </cell>
          <cell r="G366" t="str">
            <v>52</v>
          </cell>
          <cell r="H366" t="str">
            <v>1</v>
          </cell>
          <cell r="I366" t="str">
            <v>Casado</v>
          </cell>
          <cell r="J366" t="str">
            <v>masculino</v>
          </cell>
          <cell r="K366">
            <v>1</v>
          </cell>
          <cell r="L366" t="str">
            <v>R Dr. Sousa Martins, Lt 34</v>
          </cell>
          <cell r="M366" t="str">
            <v>6300-761</v>
          </cell>
          <cell r="N366" t="str">
            <v>GUARDA</v>
          </cell>
          <cell r="O366" t="str">
            <v>00776015</v>
          </cell>
          <cell r="P366" t="str">
            <v>GESTAO DE EMPRESAS</v>
          </cell>
          <cell r="R366" t="str">
            <v>2530710</v>
          </cell>
          <cell r="S366" t="str">
            <v>19950105</v>
          </cell>
          <cell r="T366" t="str">
            <v>GUARDA</v>
          </cell>
          <cell r="U366" t="str">
            <v>9813</v>
          </cell>
          <cell r="V366" t="str">
            <v>SINDICATO ECONOMISTAS</v>
          </cell>
          <cell r="W366" t="str">
            <v>174459955</v>
          </cell>
          <cell r="X366" t="str">
            <v>1228</v>
          </cell>
          <cell r="Y366" t="str">
            <v>0.0</v>
          </cell>
          <cell r="Z366">
            <v>1</v>
          </cell>
          <cell r="AA366" t="str">
            <v>00</v>
          </cell>
          <cell r="AC366" t="str">
            <v>X</v>
          </cell>
          <cell r="AD366" t="str">
            <v>100</v>
          </cell>
          <cell r="AE366" t="str">
            <v>11190399452</v>
          </cell>
          <cell r="AF366" t="str">
            <v>02</v>
          </cell>
          <cell r="AG366" t="str">
            <v>19800303</v>
          </cell>
          <cell r="AH366" t="str">
            <v>DT.Adm.Corr.Antiguid</v>
          </cell>
          <cell r="AI366" t="str">
            <v>1</v>
          </cell>
          <cell r="AJ366" t="str">
            <v>ACTIVOS</v>
          </cell>
          <cell r="AK366" t="str">
            <v>AA</v>
          </cell>
          <cell r="AL366" t="str">
            <v>ACTIVO TEMP.INTEIRO</v>
          </cell>
          <cell r="AM366" t="str">
            <v>J200</v>
          </cell>
          <cell r="AN366" t="str">
            <v>EDPOutsourcingComercial-Ce</v>
          </cell>
          <cell r="AO366" t="str">
            <v>J222</v>
          </cell>
          <cell r="AP366" t="str">
            <v>EDPOC-GUARDA</v>
          </cell>
          <cell r="AQ366" t="str">
            <v>40177402</v>
          </cell>
          <cell r="AR366" t="str">
            <v>70000042</v>
          </cell>
          <cell r="AS366" t="str">
            <v>01L2</v>
          </cell>
          <cell r="AT366" t="str">
            <v>LICENCIADO II</v>
          </cell>
          <cell r="AU366" t="str">
            <v>1</v>
          </cell>
          <cell r="AV366" t="str">
            <v>00040448</v>
          </cell>
          <cell r="AW366" t="str">
            <v>J20600001820</v>
          </cell>
          <cell r="AX366" t="str">
            <v>ACTC-GA CONTACTOS TECNICOS CENTRO</v>
          </cell>
          <cell r="AY366" t="str">
            <v>68908200</v>
          </cell>
          <cell r="AZ366" t="str">
            <v>GC - GA Gestão Conta</v>
          </cell>
          <cell r="BA366" t="str">
            <v>6890</v>
          </cell>
          <cell r="BB366" t="str">
            <v>EDP Outsourcing Comercial</v>
          </cell>
          <cell r="BC366" t="str">
            <v>6890</v>
          </cell>
          <cell r="BD366" t="str">
            <v>6890</v>
          </cell>
          <cell r="BE366" t="str">
            <v>2800</v>
          </cell>
          <cell r="BF366" t="str">
            <v>6890</v>
          </cell>
          <cell r="BG366" t="str">
            <v>EDP Outsourcing Comercial,SA</v>
          </cell>
          <cell r="BH366" t="str">
            <v>1010</v>
          </cell>
          <cell r="BI366">
            <v>2158</v>
          </cell>
          <cell r="BJ366" t="str">
            <v>I</v>
          </cell>
          <cell r="BK366">
            <v>25</v>
          </cell>
          <cell r="BL366">
            <v>252.75</v>
          </cell>
          <cell r="BM366" t="str">
            <v>LIC 2</v>
          </cell>
          <cell r="BN366" t="str">
            <v>02</v>
          </cell>
          <cell r="BO366" t="str">
            <v>I</v>
          </cell>
          <cell r="BP366" t="str">
            <v>20020112</v>
          </cell>
          <cell r="BQ366" t="str">
            <v>37</v>
          </cell>
          <cell r="BR366" t="str">
            <v>NOMEACAO PROTOC. Q.SUPERIORES</v>
          </cell>
          <cell r="BS366" t="str">
            <v>20050101</v>
          </cell>
          <cell r="BW366">
            <v>0</v>
          </cell>
          <cell r="BX366">
            <v>21</v>
          </cell>
          <cell r="BY366">
            <v>506.26</v>
          </cell>
          <cell r="BZ366">
            <v>0</v>
          </cell>
          <cell r="CA366">
            <v>0</v>
          </cell>
          <cell r="CC366">
            <v>0</v>
          </cell>
          <cell r="CG366">
            <v>0</v>
          </cell>
          <cell r="CK366">
            <v>0</v>
          </cell>
          <cell r="CO366">
            <v>0</v>
          </cell>
          <cell r="CT366">
            <v>0</v>
          </cell>
          <cell r="CU366">
            <v>0</v>
          </cell>
          <cell r="CV366">
            <v>0</v>
          </cell>
          <cell r="CW366">
            <v>0</v>
          </cell>
          <cell r="CX366">
            <v>0</v>
          </cell>
          <cell r="CZ366">
            <v>0</v>
          </cell>
          <cell r="DC366">
            <v>0</v>
          </cell>
          <cell r="DF366">
            <v>0</v>
          </cell>
          <cell r="DI366">
            <v>0</v>
          </cell>
          <cell r="DK366">
            <v>0</v>
          </cell>
          <cell r="DL366">
            <v>0</v>
          </cell>
          <cell r="DN366" t="str">
            <v>50001</v>
          </cell>
          <cell r="DO366" t="str">
            <v>IHT_TEMPO INTEIRO</v>
          </cell>
          <cell r="DP366">
            <v>2</v>
          </cell>
          <cell r="DQ366">
            <v>100</v>
          </cell>
          <cell r="DR366" t="str">
            <v>CR01</v>
          </cell>
          <cell r="DT366" t="str">
            <v>00350360</v>
          </cell>
          <cell r="DU366" t="str">
            <v>CAIXA GERAL DE DEPOSITOS, SA</v>
          </cell>
        </row>
        <row r="367">
          <cell r="A367" t="str">
            <v>167649</v>
          </cell>
          <cell r="B367" t="str">
            <v>Luis Manuel Silva Paixão</v>
          </cell>
          <cell r="C367" t="str">
            <v>1979</v>
          </cell>
          <cell r="D367">
            <v>26</v>
          </cell>
          <cell r="E367">
            <v>26</v>
          </cell>
          <cell r="F367" t="str">
            <v>19521201</v>
          </cell>
          <cell r="G367" t="str">
            <v>52</v>
          </cell>
          <cell r="H367" t="str">
            <v>1</v>
          </cell>
          <cell r="I367" t="str">
            <v>Casado</v>
          </cell>
          <cell r="J367" t="str">
            <v>masculino</v>
          </cell>
          <cell r="K367">
            <v>2</v>
          </cell>
          <cell r="L367" t="str">
            <v>R Agostinho da Silva Lt Co1D - 2ºEsq.</v>
          </cell>
          <cell r="M367" t="str">
            <v>6300-748</v>
          </cell>
          <cell r="N367" t="str">
            <v>GUARDA</v>
          </cell>
          <cell r="O367" t="str">
            <v>00774882</v>
          </cell>
          <cell r="P367" t="str">
            <v>E.S.E.-CONTROLO DE GESTAO</v>
          </cell>
          <cell r="R367" t="str">
            <v>2585606</v>
          </cell>
          <cell r="S367" t="str">
            <v>20040920</v>
          </cell>
          <cell r="T367" t="str">
            <v>GUARDA</v>
          </cell>
          <cell r="U367" t="str">
            <v>9803</v>
          </cell>
          <cell r="V367" t="str">
            <v>S.NAC IND ENERGIA-SINDEL</v>
          </cell>
          <cell r="W367" t="str">
            <v>126104182</v>
          </cell>
          <cell r="X367" t="str">
            <v>1228</v>
          </cell>
          <cell r="Y367" t="str">
            <v>0.0</v>
          </cell>
          <cell r="Z367">
            <v>2</v>
          </cell>
          <cell r="AA367" t="str">
            <v>00</v>
          </cell>
          <cell r="AC367" t="str">
            <v>X</v>
          </cell>
          <cell r="AD367" t="str">
            <v>100</v>
          </cell>
          <cell r="AE367" t="str">
            <v>11180466103</v>
          </cell>
          <cell r="AF367" t="str">
            <v>02</v>
          </cell>
          <cell r="AG367" t="str">
            <v>19790801</v>
          </cell>
          <cell r="AH367" t="str">
            <v>DT.Adm.Corr.Antiguid</v>
          </cell>
          <cell r="AI367" t="str">
            <v>1</v>
          </cell>
          <cell r="AJ367" t="str">
            <v>ACTIVOS</v>
          </cell>
          <cell r="AK367" t="str">
            <v>AA</v>
          </cell>
          <cell r="AL367" t="str">
            <v>ACTIVO TEMP.INTEIRO</v>
          </cell>
          <cell r="AM367" t="str">
            <v>J200</v>
          </cell>
          <cell r="AN367" t="str">
            <v>EDPOutsourcingComercial-Ce</v>
          </cell>
          <cell r="AO367" t="str">
            <v>J222</v>
          </cell>
          <cell r="AP367" t="str">
            <v>EDPOC-GUARDA</v>
          </cell>
          <cell r="AQ367" t="str">
            <v>40177401</v>
          </cell>
          <cell r="AR367" t="str">
            <v>70000042</v>
          </cell>
          <cell r="AS367" t="str">
            <v>01L2</v>
          </cell>
          <cell r="AT367" t="str">
            <v>LICENCIADO II</v>
          </cell>
          <cell r="AU367" t="str">
            <v>0</v>
          </cell>
          <cell r="AV367" t="str">
            <v>00040448</v>
          </cell>
          <cell r="AW367" t="str">
            <v>J20600001820</v>
          </cell>
          <cell r="AX367" t="str">
            <v>ACTC-GA CONTACTOS TECNICOS CENTRO</v>
          </cell>
          <cell r="AY367" t="str">
            <v>68908200</v>
          </cell>
          <cell r="AZ367" t="str">
            <v>GC - GA Gestão Conta</v>
          </cell>
          <cell r="BA367" t="str">
            <v>6890</v>
          </cell>
          <cell r="BB367" t="str">
            <v>EDP Outsourcing Comercial</v>
          </cell>
          <cell r="BC367" t="str">
            <v>6890</v>
          </cell>
          <cell r="BD367" t="str">
            <v>6890</v>
          </cell>
          <cell r="BE367" t="str">
            <v>2800</v>
          </cell>
          <cell r="BF367" t="str">
            <v>6890</v>
          </cell>
          <cell r="BG367" t="str">
            <v>EDP Outsourcing Comercial,SA</v>
          </cell>
          <cell r="BH367" t="str">
            <v>1010</v>
          </cell>
          <cell r="BI367">
            <v>2158</v>
          </cell>
          <cell r="BJ367" t="str">
            <v>I</v>
          </cell>
          <cell r="BK367">
            <v>26</v>
          </cell>
          <cell r="BL367">
            <v>262.86</v>
          </cell>
          <cell r="BM367" t="str">
            <v>LIC 2</v>
          </cell>
          <cell r="BN367" t="str">
            <v>02</v>
          </cell>
          <cell r="BO367" t="str">
            <v>I</v>
          </cell>
          <cell r="BP367" t="str">
            <v>20021511</v>
          </cell>
          <cell r="BQ367" t="str">
            <v>33</v>
          </cell>
          <cell r="BR367" t="str">
            <v>NOMEACAO</v>
          </cell>
          <cell r="BS367" t="str">
            <v>20050101</v>
          </cell>
          <cell r="BW367">
            <v>0</v>
          </cell>
          <cell r="BX367">
            <v>21</v>
          </cell>
          <cell r="BY367">
            <v>508.38</v>
          </cell>
          <cell r="BZ367">
            <v>0</v>
          </cell>
          <cell r="CA367">
            <v>0</v>
          </cell>
          <cell r="CC367">
            <v>0</v>
          </cell>
          <cell r="CG367">
            <v>0</v>
          </cell>
          <cell r="CK367">
            <v>0</v>
          </cell>
          <cell r="CO367">
            <v>0</v>
          </cell>
          <cell r="CT367">
            <v>0</v>
          </cell>
          <cell r="CU367">
            <v>0</v>
          </cell>
          <cell r="CV367">
            <v>0</v>
          </cell>
          <cell r="CW367">
            <v>0</v>
          </cell>
          <cell r="CX367">
            <v>0</v>
          </cell>
          <cell r="CZ367">
            <v>0</v>
          </cell>
          <cell r="DC367">
            <v>0</v>
          </cell>
          <cell r="DF367">
            <v>0</v>
          </cell>
          <cell r="DI367">
            <v>0</v>
          </cell>
          <cell r="DK367">
            <v>0</v>
          </cell>
          <cell r="DL367">
            <v>0</v>
          </cell>
          <cell r="DN367" t="str">
            <v>50001</v>
          </cell>
          <cell r="DO367" t="str">
            <v>IHT_TEMPO INTEIRO</v>
          </cell>
          <cell r="DP367">
            <v>2</v>
          </cell>
          <cell r="DQ367">
            <v>100</v>
          </cell>
          <cell r="DR367" t="str">
            <v>CR01</v>
          </cell>
          <cell r="DT367" t="str">
            <v>00352038</v>
          </cell>
          <cell r="DU367" t="str">
            <v>CAIXA GERAL DE DEPOSITOS, SA</v>
          </cell>
        </row>
        <row r="368">
          <cell r="A368" t="str">
            <v>256420</v>
          </cell>
          <cell r="B368" t="str">
            <v>Antonio Jose Graca Santos</v>
          </cell>
          <cell r="C368" t="str">
            <v>1977</v>
          </cell>
          <cell r="D368">
            <v>28</v>
          </cell>
          <cell r="E368">
            <v>28</v>
          </cell>
          <cell r="F368" t="str">
            <v>19540623</v>
          </cell>
          <cell r="G368" t="str">
            <v>51</v>
          </cell>
          <cell r="H368" t="str">
            <v>1</v>
          </cell>
          <cell r="I368" t="str">
            <v>Casado</v>
          </cell>
          <cell r="J368" t="str">
            <v>masculino</v>
          </cell>
          <cell r="K368">
            <v>2</v>
          </cell>
          <cell r="L368" t="str">
            <v>R Oliva de La Frontera-Csª.dos Alpendres Nossa Senhora</v>
          </cell>
          <cell r="M368" t="str">
            <v>2500-886</v>
          </cell>
          <cell r="N368" t="str">
            <v>CALDAS DA RAINHA</v>
          </cell>
          <cell r="O368" t="str">
            <v>00644004</v>
          </cell>
          <cell r="P368" t="str">
            <v>ENG.ENERGIA SISTEMAS POTENCIA</v>
          </cell>
          <cell r="R368" t="str">
            <v>2587304</v>
          </cell>
          <cell r="S368" t="str">
            <v>19901116</v>
          </cell>
          <cell r="T368" t="str">
            <v>LISBOA</v>
          </cell>
          <cell r="U368" t="str">
            <v>9803</v>
          </cell>
          <cell r="V368" t="str">
            <v>S.NAC IND ENERGIA-SINDEL</v>
          </cell>
          <cell r="W368" t="str">
            <v>101176171</v>
          </cell>
          <cell r="X368" t="str">
            <v>1350</v>
          </cell>
          <cell r="Y368" t="str">
            <v>0.0</v>
          </cell>
          <cell r="Z368">
            <v>2</v>
          </cell>
          <cell r="AA368" t="str">
            <v>00</v>
          </cell>
          <cell r="AC368" t="str">
            <v>X</v>
          </cell>
          <cell r="AD368" t="str">
            <v>100</v>
          </cell>
          <cell r="AE368" t="str">
            <v>11112869076</v>
          </cell>
          <cell r="AF368" t="str">
            <v>02</v>
          </cell>
          <cell r="AG368" t="str">
            <v>19770104</v>
          </cell>
          <cell r="AH368" t="str">
            <v>DT.Adm.Corr.Antiguid</v>
          </cell>
          <cell r="AI368" t="str">
            <v>1</v>
          </cell>
          <cell r="AJ368" t="str">
            <v>ACTIVOS</v>
          </cell>
          <cell r="AK368" t="str">
            <v>AA</v>
          </cell>
          <cell r="AL368" t="str">
            <v>ACTIVO TEMP.INTEIRO</v>
          </cell>
          <cell r="AM368" t="str">
            <v>J200</v>
          </cell>
          <cell r="AN368" t="str">
            <v>EDPOutsourcingComercial-Ce</v>
          </cell>
          <cell r="AO368" t="str">
            <v>J223</v>
          </cell>
          <cell r="AP368" t="str">
            <v>EDPOC-CLD RAINH</v>
          </cell>
          <cell r="AQ368" t="str">
            <v>40176953</v>
          </cell>
          <cell r="AR368" t="str">
            <v>70000168</v>
          </cell>
          <cell r="AS368" t="str">
            <v>080I</v>
          </cell>
          <cell r="AT368" t="str">
            <v>SUBDIRECTOR (D1)</v>
          </cell>
          <cell r="AU368" t="str">
            <v>1</v>
          </cell>
          <cell r="AV368" t="str">
            <v>00040295</v>
          </cell>
          <cell r="AW368" t="str">
            <v>J20440000120</v>
          </cell>
          <cell r="AX368" t="str">
            <v>AC-CH-CHEFIA</v>
          </cell>
          <cell r="AY368" t="str">
            <v>68905030</v>
          </cell>
          <cell r="AZ368" t="str">
            <v>Dep Comercial Centro</v>
          </cell>
          <cell r="BA368" t="str">
            <v>6890</v>
          </cell>
          <cell r="BB368" t="str">
            <v>EDP Outsourcing Comercial</v>
          </cell>
          <cell r="BC368" t="str">
            <v>6890</v>
          </cell>
          <cell r="BD368" t="str">
            <v>6890</v>
          </cell>
          <cell r="BE368" t="str">
            <v>2800</v>
          </cell>
          <cell r="BF368" t="str">
            <v>6890</v>
          </cell>
          <cell r="BG368" t="str">
            <v>EDP Outsourcing Comercial,SA</v>
          </cell>
          <cell r="BH368" t="str">
            <v>1010</v>
          </cell>
          <cell r="BI368">
            <v>3242</v>
          </cell>
          <cell r="BJ368" t="str">
            <v>Q</v>
          </cell>
          <cell r="BK368">
            <v>28</v>
          </cell>
          <cell r="BL368">
            <v>283.08</v>
          </cell>
          <cell r="BM368" t="str">
            <v>SUB DIR</v>
          </cell>
          <cell r="BN368" t="str">
            <v>00</v>
          </cell>
          <cell r="BO368" t="str">
            <v>Q</v>
          </cell>
          <cell r="BP368" t="str">
            <v>20040107</v>
          </cell>
          <cell r="BQ368" t="str">
            <v>22</v>
          </cell>
          <cell r="BR368" t="str">
            <v>ACELERACAO DE CARREIRA</v>
          </cell>
          <cell r="BS368" t="str">
            <v>20050101</v>
          </cell>
          <cell r="BU368" t="str">
            <v>SUB DIR</v>
          </cell>
          <cell r="BV368" t="str">
            <v>Q</v>
          </cell>
          <cell r="BW368">
            <v>0</v>
          </cell>
          <cell r="BX368">
            <v>25</v>
          </cell>
          <cell r="BY368">
            <v>881.27</v>
          </cell>
          <cell r="BZ368">
            <v>0</v>
          </cell>
          <cell r="CA368">
            <v>0</v>
          </cell>
          <cell r="CC368">
            <v>0</v>
          </cell>
          <cell r="CG368">
            <v>0</v>
          </cell>
          <cell r="CK368">
            <v>0</v>
          </cell>
          <cell r="CO368">
            <v>0</v>
          </cell>
          <cell r="CT368">
            <v>0</v>
          </cell>
          <cell r="CU368">
            <v>0</v>
          </cell>
          <cell r="CV368">
            <v>0</v>
          </cell>
          <cell r="CW368">
            <v>0</v>
          </cell>
          <cell r="CX368">
            <v>0</v>
          </cell>
          <cell r="CZ368">
            <v>0</v>
          </cell>
          <cell r="DC368">
            <v>0</v>
          </cell>
          <cell r="DF368">
            <v>0</v>
          </cell>
          <cell r="DI368">
            <v>0</v>
          </cell>
          <cell r="DK368">
            <v>0</v>
          </cell>
          <cell r="DL368">
            <v>0</v>
          </cell>
          <cell r="DN368" t="str">
            <v>50001</v>
          </cell>
          <cell r="DO368" t="str">
            <v>IHT_TEMPO INTEIRO</v>
          </cell>
          <cell r="DP368">
            <v>9</v>
          </cell>
          <cell r="DQ368">
            <v>100</v>
          </cell>
          <cell r="DR368" t="str">
            <v>CR01</v>
          </cell>
          <cell r="DT368" t="str">
            <v>00180000</v>
          </cell>
          <cell r="DU368" t="str">
            <v>BANCO TOTTA &amp; ACORES, SA</v>
          </cell>
        </row>
        <row r="369">
          <cell r="A369" t="str">
            <v>194921</v>
          </cell>
          <cell r="B369" t="str">
            <v>Carlos Jose Cruz Alfaro</v>
          </cell>
          <cell r="C369" t="str">
            <v>1980</v>
          </cell>
          <cell r="D369">
            <v>25</v>
          </cell>
          <cell r="E369">
            <v>25</v>
          </cell>
          <cell r="F369" t="str">
            <v>19560527</v>
          </cell>
          <cell r="G369" t="str">
            <v>49</v>
          </cell>
          <cell r="H369" t="str">
            <v>1</v>
          </cell>
          <cell r="I369" t="str">
            <v>Casado</v>
          </cell>
          <cell r="J369" t="str">
            <v>masculino</v>
          </cell>
          <cell r="K369">
            <v>1</v>
          </cell>
          <cell r="L369" t="str">
            <v>Rua Dr. Mário de Castro, nº10</v>
          </cell>
          <cell r="M369" t="str">
            <v>2500-194</v>
          </cell>
          <cell r="N369" t="str">
            <v>CALDAS DA RAINHA</v>
          </cell>
          <cell r="O369" t="str">
            <v>00243403</v>
          </cell>
          <cell r="P369" t="str">
            <v>12.ANO - 3. CURSO</v>
          </cell>
          <cell r="R369" t="str">
            <v>5080377</v>
          </cell>
          <cell r="S369" t="str">
            <v>20000922</v>
          </cell>
          <cell r="T369" t="str">
            <v>LISBOA</v>
          </cell>
          <cell r="U369" t="str">
            <v>9801</v>
          </cell>
          <cell r="V369" t="str">
            <v>SIND IND ELéCT CENTRO</v>
          </cell>
          <cell r="W369" t="str">
            <v>121321142</v>
          </cell>
          <cell r="X369" t="str">
            <v>1350</v>
          </cell>
          <cell r="Y369" t="str">
            <v>0.0</v>
          </cell>
          <cell r="Z369">
            <v>1</v>
          </cell>
          <cell r="AA369" t="str">
            <v>00</v>
          </cell>
          <cell r="AC369" t="str">
            <v>X</v>
          </cell>
          <cell r="AD369" t="str">
            <v>100</v>
          </cell>
          <cell r="AE369" t="str">
            <v>11110793438</v>
          </cell>
          <cell r="AF369" t="str">
            <v>02</v>
          </cell>
          <cell r="AG369" t="str">
            <v>19800707</v>
          </cell>
          <cell r="AH369" t="str">
            <v>DT.Adm.Corr.Antiguid</v>
          </cell>
          <cell r="AI369" t="str">
            <v>1</v>
          </cell>
          <cell r="AJ369" t="str">
            <v>ACTIVOS</v>
          </cell>
          <cell r="AK369" t="str">
            <v>AA</v>
          </cell>
          <cell r="AL369" t="str">
            <v>ACTIVO TEMP.INTEIRO</v>
          </cell>
          <cell r="AM369" t="str">
            <v>J200</v>
          </cell>
          <cell r="AN369" t="str">
            <v>EDPOutsourcingComercial-Ce</v>
          </cell>
          <cell r="AO369" t="str">
            <v>J223</v>
          </cell>
          <cell r="AP369" t="str">
            <v>EDPOC-CLD RAINH</v>
          </cell>
          <cell r="AQ369" t="str">
            <v>40176909</v>
          </cell>
          <cell r="AR369" t="str">
            <v>70000022</v>
          </cell>
          <cell r="AS369" t="str">
            <v>014.</v>
          </cell>
          <cell r="AT369" t="str">
            <v>TECNICO COMERCIAL</v>
          </cell>
          <cell r="AU369" t="str">
            <v>0</v>
          </cell>
          <cell r="AV369" t="str">
            <v>00040511</v>
          </cell>
          <cell r="AW369" t="str">
            <v>J20440000220</v>
          </cell>
          <cell r="AX369" t="str">
            <v>AC-AP-APOIO</v>
          </cell>
          <cell r="AY369" t="str">
            <v>68905030</v>
          </cell>
          <cell r="AZ369" t="str">
            <v>Dep Comercial Centro</v>
          </cell>
          <cell r="BA369" t="str">
            <v>6890</v>
          </cell>
          <cell r="BB369" t="str">
            <v>EDP Outsourcing Comercial</v>
          </cell>
          <cell r="BC369" t="str">
            <v>6890</v>
          </cell>
          <cell r="BD369" t="str">
            <v>6890</v>
          </cell>
          <cell r="BE369" t="str">
            <v>2800</v>
          </cell>
          <cell r="BF369" t="str">
            <v>6890</v>
          </cell>
          <cell r="BG369" t="str">
            <v>EDP Outsourcing Comercial,SA</v>
          </cell>
          <cell r="BH369" t="str">
            <v>1010</v>
          </cell>
          <cell r="BI369">
            <v>1339</v>
          </cell>
          <cell r="BJ369" t="str">
            <v>12</v>
          </cell>
          <cell r="BK369">
            <v>25</v>
          </cell>
          <cell r="BL369">
            <v>252.75</v>
          </cell>
          <cell r="BM369" t="str">
            <v>NÍVEL 4</v>
          </cell>
          <cell r="BN369" t="str">
            <v>00</v>
          </cell>
          <cell r="BO369" t="str">
            <v>06</v>
          </cell>
          <cell r="BP369" t="str">
            <v>20050101</v>
          </cell>
          <cell r="BQ369" t="str">
            <v>21</v>
          </cell>
          <cell r="BR369" t="str">
            <v>EVOLUCAO AUTOMATICA</v>
          </cell>
          <cell r="BS369" t="str">
            <v>20050101</v>
          </cell>
          <cell r="BW369">
            <v>0</v>
          </cell>
          <cell r="BX369">
            <v>0</v>
          </cell>
          <cell r="BY369">
            <v>0</v>
          </cell>
          <cell r="BZ369">
            <v>0</v>
          </cell>
          <cell r="CA369">
            <v>0</v>
          </cell>
          <cell r="CC369">
            <v>0</v>
          </cell>
          <cell r="CG369">
            <v>0</v>
          </cell>
          <cell r="CK369">
            <v>0</v>
          </cell>
          <cell r="CO369">
            <v>0</v>
          </cell>
          <cell r="CT369">
            <v>0</v>
          </cell>
          <cell r="CU369">
            <v>0</v>
          </cell>
          <cell r="CV369">
            <v>0</v>
          </cell>
          <cell r="CW369">
            <v>0</v>
          </cell>
          <cell r="CX369">
            <v>0</v>
          </cell>
          <cell r="CZ369">
            <v>0</v>
          </cell>
          <cell r="DC369">
            <v>0</v>
          </cell>
          <cell r="DF369">
            <v>0</v>
          </cell>
          <cell r="DI369">
            <v>0</v>
          </cell>
          <cell r="DK369">
            <v>0</v>
          </cell>
          <cell r="DL369">
            <v>0</v>
          </cell>
          <cell r="DN369" t="str">
            <v>21D12</v>
          </cell>
          <cell r="DO369" t="str">
            <v>Flex.T.Int."Act.Ind."</v>
          </cell>
          <cell r="DP369">
            <v>9</v>
          </cell>
          <cell r="DQ369">
            <v>100</v>
          </cell>
          <cell r="DR369" t="str">
            <v>CR01</v>
          </cell>
          <cell r="DT369" t="str">
            <v>00100000</v>
          </cell>
          <cell r="DU369" t="str">
            <v>BANCO BPI, SA</v>
          </cell>
        </row>
        <row r="370">
          <cell r="A370" t="str">
            <v>148210</v>
          </cell>
          <cell r="B370" t="str">
            <v>Jorge Manuel Venancio Amaral Redondo</v>
          </cell>
          <cell r="C370" t="str">
            <v>1977</v>
          </cell>
          <cell r="D370">
            <v>28</v>
          </cell>
          <cell r="E370">
            <v>28</v>
          </cell>
          <cell r="F370" t="str">
            <v>19580425</v>
          </cell>
          <cell r="G370" t="str">
            <v>47</v>
          </cell>
          <cell r="H370" t="str">
            <v>1</v>
          </cell>
          <cell r="I370" t="str">
            <v>Casado</v>
          </cell>
          <cell r="J370" t="str">
            <v>masculino</v>
          </cell>
          <cell r="K370">
            <v>2</v>
          </cell>
          <cell r="L370" t="str">
            <v>R Sebastião de Lima N.18-2</v>
          </cell>
          <cell r="M370" t="str">
            <v>2500-277</v>
          </cell>
          <cell r="N370" t="str">
            <v>CALDAS DA RAINHA</v>
          </cell>
          <cell r="O370" t="str">
            <v>00777715</v>
          </cell>
          <cell r="P370" t="str">
            <v>CIENCIAS JURIDICAS</v>
          </cell>
          <cell r="R370" t="str">
            <v>4247950</v>
          </cell>
          <cell r="S370" t="str">
            <v>19990129</v>
          </cell>
          <cell r="T370" t="str">
            <v>LISBOA</v>
          </cell>
          <cell r="U370" t="str">
            <v>9803</v>
          </cell>
          <cell r="V370" t="str">
            <v>S.NAC IND ENERGIA-SINDEL</v>
          </cell>
          <cell r="W370" t="str">
            <v>101190425</v>
          </cell>
          <cell r="X370" t="str">
            <v>1350</v>
          </cell>
          <cell r="Y370" t="str">
            <v>0.0</v>
          </cell>
          <cell r="Z370">
            <v>2</v>
          </cell>
          <cell r="AA370" t="str">
            <v>00</v>
          </cell>
          <cell r="AC370" t="str">
            <v>X</v>
          </cell>
          <cell r="AD370" t="str">
            <v>100</v>
          </cell>
          <cell r="AE370" t="str">
            <v>11111237482</v>
          </cell>
          <cell r="AF370" t="str">
            <v>02</v>
          </cell>
          <cell r="AG370" t="str">
            <v>19770101</v>
          </cell>
          <cell r="AH370" t="str">
            <v>DT.Adm.Corr.Antiguid</v>
          </cell>
          <cell r="AI370" t="str">
            <v>1</v>
          </cell>
          <cell r="AJ370" t="str">
            <v>ACTIVOS</v>
          </cell>
          <cell r="AK370" t="str">
            <v>AA</v>
          </cell>
          <cell r="AL370" t="str">
            <v>ACTIVO TEMP.INTEIRO</v>
          </cell>
          <cell r="AM370" t="str">
            <v>J200</v>
          </cell>
          <cell r="AN370" t="str">
            <v>EDPOutsourcingComercial-Ce</v>
          </cell>
          <cell r="AO370" t="str">
            <v>J223</v>
          </cell>
          <cell r="AP370" t="str">
            <v>EDPOC-CLD RAINH</v>
          </cell>
          <cell r="AQ370" t="str">
            <v>40176904</v>
          </cell>
          <cell r="AR370" t="str">
            <v>70000041</v>
          </cell>
          <cell r="AS370" t="str">
            <v>01L1</v>
          </cell>
          <cell r="AT370" t="str">
            <v>LICENCIADO I</v>
          </cell>
          <cell r="AU370" t="str">
            <v>1</v>
          </cell>
          <cell r="AV370" t="str">
            <v>00040511</v>
          </cell>
          <cell r="AW370" t="str">
            <v>J20440000220</v>
          </cell>
          <cell r="AX370" t="str">
            <v>AC-AP-APOIO</v>
          </cell>
          <cell r="AY370" t="str">
            <v>68905030</v>
          </cell>
          <cell r="AZ370" t="str">
            <v>Dep Comercial Centro</v>
          </cell>
          <cell r="BA370" t="str">
            <v>6890</v>
          </cell>
          <cell r="BB370" t="str">
            <v>EDP Outsourcing Comercial</v>
          </cell>
          <cell r="BC370" t="str">
            <v>6890</v>
          </cell>
          <cell r="BD370" t="str">
            <v>6890</v>
          </cell>
          <cell r="BE370" t="str">
            <v>2800</v>
          </cell>
          <cell r="BF370" t="str">
            <v>6890</v>
          </cell>
          <cell r="BG370" t="str">
            <v>EDP Outsourcing Comercial,SA</v>
          </cell>
          <cell r="BH370" t="str">
            <v>1010</v>
          </cell>
          <cell r="BI370">
            <v>2034</v>
          </cell>
          <cell r="BJ370" t="str">
            <v>H</v>
          </cell>
          <cell r="BK370">
            <v>28</v>
          </cell>
          <cell r="BL370">
            <v>283.08</v>
          </cell>
          <cell r="BM370" t="str">
            <v>LIC 1</v>
          </cell>
          <cell r="BN370" t="str">
            <v>00</v>
          </cell>
          <cell r="BO370" t="str">
            <v>H</v>
          </cell>
          <cell r="BP370" t="str">
            <v>20050101</v>
          </cell>
          <cell r="BQ370" t="str">
            <v>21</v>
          </cell>
          <cell r="BR370" t="str">
            <v>EVOLUCAO AUTOMATICA</v>
          </cell>
          <cell r="BS370" t="str">
            <v>20050101</v>
          </cell>
          <cell r="BW370">
            <v>0</v>
          </cell>
          <cell r="BX370">
            <v>21</v>
          </cell>
          <cell r="BY370">
            <v>486.59</v>
          </cell>
          <cell r="BZ370">
            <v>0</v>
          </cell>
          <cell r="CA370">
            <v>0</v>
          </cell>
          <cell r="CC370">
            <v>0</v>
          </cell>
          <cell r="CG370">
            <v>0</v>
          </cell>
          <cell r="CK370">
            <v>0</v>
          </cell>
          <cell r="CO370">
            <v>0</v>
          </cell>
          <cell r="CT370">
            <v>0</v>
          </cell>
          <cell r="CU370">
            <v>0</v>
          </cell>
          <cell r="CV370">
            <v>0</v>
          </cell>
          <cell r="CW370">
            <v>0</v>
          </cell>
          <cell r="CX370">
            <v>0</v>
          </cell>
          <cell r="CZ370">
            <v>0</v>
          </cell>
          <cell r="DC370">
            <v>0</v>
          </cell>
          <cell r="DF370">
            <v>0</v>
          </cell>
          <cell r="DI370">
            <v>0</v>
          </cell>
          <cell r="DK370">
            <v>0</v>
          </cell>
          <cell r="DL370">
            <v>0</v>
          </cell>
          <cell r="DN370" t="str">
            <v>50001</v>
          </cell>
          <cell r="DO370" t="str">
            <v>IHT_TEMPO INTEIRO</v>
          </cell>
          <cell r="DP370">
            <v>9</v>
          </cell>
          <cell r="DQ370">
            <v>100</v>
          </cell>
          <cell r="DR370" t="str">
            <v>CR01</v>
          </cell>
          <cell r="DT370" t="str">
            <v>00070233</v>
          </cell>
          <cell r="DU370" t="str">
            <v>BANCO ESPIRITO SANTO, SA</v>
          </cell>
        </row>
        <row r="371">
          <cell r="A371" t="str">
            <v>296015</v>
          </cell>
          <cell r="B371" t="str">
            <v>Aldina Maria Vidal Duarte</v>
          </cell>
          <cell r="C371" t="str">
            <v>1978</v>
          </cell>
          <cell r="D371">
            <v>27</v>
          </cell>
          <cell r="E371">
            <v>27</v>
          </cell>
          <cell r="F371" t="str">
            <v>19571103</v>
          </cell>
          <cell r="G371" t="str">
            <v>47</v>
          </cell>
          <cell r="H371" t="str">
            <v>4</v>
          </cell>
          <cell r="I371" t="str">
            <v>Divorc</v>
          </cell>
          <cell r="J371" t="str">
            <v>feminino</v>
          </cell>
          <cell r="K371">
            <v>1</v>
          </cell>
          <cell r="L371" t="str">
            <v>Urb. Fortunato Lt 70 B Casal do Andrade</v>
          </cell>
          <cell r="M371" t="str">
            <v>2460-098</v>
          </cell>
          <cell r="N371" t="str">
            <v>SÃO MARTINHO DO PORTO</v>
          </cell>
          <cell r="O371" t="str">
            <v>00233033</v>
          </cell>
          <cell r="P371" t="str">
            <v>C.GERAL UNIF.ADMINIST.COMERCIO</v>
          </cell>
          <cell r="R371" t="str">
            <v>4196337</v>
          </cell>
          <cell r="S371" t="str">
            <v>19861029</v>
          </cell>
          <cell r="T371" t="str">
            <v>LISBOA</v>
          </cell>
          <cell r="U371" t="str">
            <v>9803</v>
          </cell>
          <cell r="V371" t="str">
            <v>S.NAC IND ENERGIA-SINDEL</v>
          </cell>
          <cell r="W371" t="str">
            <v>109882466</v>
          </cell>
          <cell r="X371" t="str">
            <v>1309</v>
          </cell>
          <cell r="Y371" t="str">
            <v>0.0</v>
          </cell>
          <cell r="Z371">
            <v>1</v>
          </cell>
          <cell r="AA371" t="str">
            <v>00</v>
          </cell>
          <cell r="AD371" t="str">
            <v>100</v>
          </cell>
          <cell r="AE371" t="str">
            <v>11113148087</v>
          </cell>
          <cell r="AF371" t="str">
            <v>02</v>
          </cell>
          <cell r="AG371" t="str">
            <v>19780302</v>
          </cell>
          <cell r="AH371" t="str">
            <v>DT.Adm.Corr.Antiguid</v>
          </cell>
          <cell r="AI371" t="str">
            <v>1</v>
          </cell>
          <cell r="AJ371" t="str">
            <v>ACTIVOS</v>
          </cell>
          <cell r="AK371" t="str">
            <v>AA</v>
          </cell>
          <cell r="AL371" t="str">
            <v>ACTIVO TEMP.INTEIRO</v>
          </cell>
          <cell r="AM371" t="str">
            <v>J200</v>
          </cell>
          <cell r="AN371" t="str">
            <v>EDPOutsourcingComercial-Ce</v>
          </cell>
          <cell r="AO371" t="str">
            <v>J223</v>
          </cell>
          <cell r="AP371" t="str">
            <v>EDPOC-CLD RAINH</v>
          </cell>
          <cell r="AQ371" t="str">
            <v>40176914</v>
          </cell>
          <cell r="AR371" t="str">
            <v>70000022</v>
          </cell>
          <cell r="AS371" t="str">
            <v>014.</v>
          </cell>
          <cell r="AT371" t="str">
            <v>TECNICO COMERCIAL</v>
          </cell>
          <cell r="AU371" t="str">
            <v>1</v>
          </cell>
          <cell r="AV371" t="str">
            <v>00040297</v>
          </cell>
          <cell r="AW371" t="str">
            <v>J20440000820</v>
          </cell>
          <cell r="AX371" t="str">
            <v>AC-RA-REDE DE AGENTES</v>
          </cell>
          <cell r="AY371" t="str">
            <v>68905036</v>
          </cell>
          <cell r="AZ371" t="str">
            <v>Eq Contacto Directo</v>
          </cell>
          <cell r="BA371" t="str">
            <v>6890</v>
          </cell>
          <cell r="BB371" t="str">
            <v>EDP Outsourcing Comercial</v>
          </cell>
          <cell r="BC371" t="str">
            <v>6890</v>
          </cell>
          <cell r="BD371" t="str">
            <v>6890</v>
          </cell>
          <cell r="BE371" t="str">
            <v>2800</v>
          </cell>
          <cell r="BF371" t="str">
            <v>6890</v>
          </cell>
          <cell r="BG371" t="str">
            <v>EDP Outsourcing Comercial,SA</v>
          </cell>
          <cell r="BH371" t="str">
            <v>1010</v>
          </cell>
          <cell r="BI371">
            <v>1339</v>
          </cell>
          <cell r="BJ371" t="str">
            <v>12</v>
          </cell>
          <cell r="BK371">
            <v>27</v>
          </cell>
          <cell r="BL371">
            <v>272.97000000000003</v>
          </cell>
          <cell r="BM371" t="str">
            <v>NÍVEL 4</v>
          </cell>
          <cell r="BN371" t="str">
            <v>02</v>
          </cell>
          <cell r="BO371" t="str">
            <v>06</v>
          </cell>
          <cell r="BP371" t="str">
            <v>20030101</v>
          </cell>
          <cell r="BQ371" t="str">
            <v>21</v>
          </cell>
          <cell r="BR371" t="str">
            <v>EVOLUCAO AUTOMATICA</v>
          </cell>
          <cell r="BS371" t="str">
            <v>20050101</v>
          </cell>
          <cell r="BW371">
            <v>0</v>
          </cell>
          <cell r="BX371">
            <v>0</v>
          </cell>
          <cell r="BY371">
            <v>0</v>
          </cell>
          <cell r="BZ371">
            <v>0</v>
          </cell>
          <cell r="CA371">
            <v>0</v>
          </cell>
          <cell r="CC371">
            <v>0</v>
          </cell>
          <cell r="CG371">
            <v>0</v>
          </cell>
          <cell r="CK371">
            <v>0</v>
          </cell>
          <cell r="CO371">
            <v>0</v>
          </cell>
          <cell r="CT371">
            <v>0</v>
          </cell>
          <cell r="CU371">
            <v>0</v>
          </cell>
          <cell r="CV371">
            <v>0</v>
          </cell>
          <cell r="CW371">
            <v>0</v>
          </cell>
          <cell r="CX371">
            <v>0</v>
          </cell>
          <cell r="CZ371">
            <v>0</v>
          </cell>
          <cell r="DC371">
            <v>0</v>
          </cell>
          <cell r="DF371">
            <v>0</v>
          </cell>
          <cell r="DI371">
            <v>0</v>
          </cell>
          <cell r="DK371">
            <v>0</v>
          </cell>
          <cell r="DL371">
            <v>0</v>
          </cell>
          <cell r="DN371" t="str">
            <v>21D12</v>
          </cell>
          <cell r="DO371" t="str">
            <v>Flex.T.Int."Act.Ind."</v>
          </cell>
          <cell r="DP371">
            <v>9</v>
          </cell>
          <cell r="DQ371">
            <v>100</v>
          </cell>
          <cell r="DR371" t="str">
            <v>CR01</v>
          </cell>
          <cell r="DT371" t="str">
            <v>00330000</v>
          </cell>
          <cell r="DU371" t="str">
            <v>BANCO COMERCIAL PORTUGUES, SA</v>
          </cell>
        </row>
        <row r="372">
          <cell r="A372" t="str">
            <v>133604</v>
          </cell>
          <cell r="B372" t="str">
            <v>Antonio Rodrigues Machado</v>
          </cell>
          <cell r="C372" t="str">
            <v>1973</v>
          </cell>
          <cell r="D372">
            <v>32</v>
          </cell>
          <cell r="E372">
            <v>32</v>
          </cell>
          <cell r="F372" t="str">
            <v>19560722</v>
          </cell>
          <cell r="G372" t="str">
            <v>48</v>
          </cell>
          <cell r="H372" t="str">
            <v>1</v>
          </cell>
          <cell r="I372" t="str">
            <v>Casado</v>
          </cell>
          <cell r="J372" t="str">
            <v>masculino</v>
          </cell>
          <cell r="K372">
            <v>2</v>
          </cell>
          <cell r="L372" t="str">
            <v>R Jose F N Rebelo,N 15-2 Esq.</v>
          </cell>
          <cell r="M372" t="str">
            <v>2500-222</v>
          </cell>
          <cell r="N372" t="str">
            <v>CALDAS DA RAINHA</v>
          </cell>
          <cell r="O372" t="str">
            <v>00242072</v>
          </cell>
          <cell r="P372" t="str">
            <v>CC CONTABILIDADE ADMINISTRACAO</v>
          </cell>
          <cell r="R372" t="str">
            <v>4069769</v>
          </cell>
          <cell r="S372" t="str">
            <v>19891122</v>
          </cell>
          <cell r="T372" t="str">
            <v>LISBOA</v>
          </cell>
          <cell r="U372" t="str">
            <v>9801</v>
          </cell>
          <cell r="V372" t="str">
            <v>SIND IND ELéCT CENTRO</v>
          </cell>
          <cell r="W372" t="str">
            <v>101190280</v>
          </cell>
          <cell r="X372" t="str">
            <v>1350</v>
          </cell>
          <cell r="Y372" t="str">
            <v>0.0</v>
          </cell>
          <cell r="Z372">
            <v>2</v>
          </cell>
          <cell r="AA372" t="str">
            <v>00</v>
          </cell>
          <cell r="AC372" t="str">
            <v>X</v>
          </cell>
          <cell r="AD372" t="str">
            <v>100</v>
          </cell>
          <cell r="AE372" t="str">
            <v>11110920498</v>
          </cell>
          <cell r="AF372" t="str">
            <v>02</v>
          </cell>
          <cell r="AG372" t="str">
            <v>19730704</v>
          </cell>
          <cell r="AH372" t="str">
            <v>DT.Adm.Corr.Antiguid</v>
          </cell>
          <cell r="AI372" t="str">
            <v>1</v>
          </cell>
          <cell r="AJ372" t="str">
            <v>ACTIVOS</v>
          </cell>
          <cell r="AK372" t="str">
            <v>AA</v>
          </cell>
          <cell r="AL372" t="str">
            <v>ACTIVO TEMP.INTEIRO</v>
          </cell>
          <cell r="AM372" t="str">
            <v>J200</v>
          </cell>
          <cell r="AN372" t="str">
            <v>EDPOutsourcingComercial-Ce</v>
          </cell>
          <cell r="AO372" t="str">
            <v>J223</v>
          </cell>
          <cell r="AP372" t="str">
            <v>EDPOC-CLD RAINH</v>
          </cell>
          <cell r="AQ372" t="str">
            <v>40176907</v>
          </cell>
          <cell r="AR372" t="str">
            <v>70000022</v>
          </cell>
          <cell r="AS372" t="str">
            <v>014.</v>
          </cell>
          <cell r="AT372" t="str">
            <v>TECNICO COMERCIAL</v>
          </cell>
          <cell r="AU372" t="str">
            <v>1</v>
          </cell>
          <cell r="AV372" t="str">
            <v>00040297</v>
          </cell>
          <cell r="AW372" t="str">
            <v>J20440000820</v>
          </cell>
          <cell r="AX372" t="str">
            <v>AC-RA-REDE DE AGENTES</v>
          </cell>
          <cell r="AY372" t="str">
            <v>68905036</v>
          </cell>
          <cell r="AZ372" t="str">
            <v>Eq Contacto Directo</v>
          </cell>
          <cell r="BA372" t="str">
            <v>6890</v>
          </cell>
          <cell r="BB372" t="str">
            <v>EDP Outsourcing Comercial</v>
          </cell>
          <cell r="BC372" t="str">
            <v>6890</v>
          </cell>
          <cell r="BD372" t="str">
            <v>6890</v>
          </cell>
          <cell r="BE372" t="str">
            <v>2800</v>
          </cell>
          <cell r="BF372" t="str">
            <v>6890</v>
          </cell>
          <cell r="BG372" t="str">
            <v>EDP Outsourcing Comercial,SA</v>
          </cell>
          <cell r="BH372" t="str">
            <v>1010</v>
          </cell>
          <cell r="BI372">
            <v>1707</v>
          </cell>
          <cell r="BJ372" t="str">
            <v>16</v>
          </cell>
          <cell r="BK372">
            <v>32</v>
          </cell>
          <cell r="BL372">
            <v>323.52</v>
          </cell>
          <cell r="BM372" t="str">
            <v>NÍVEL 4</v>
          </cell>
          <cell r="BN372" t="str">
            <v>00</v>
          </cell>
          <cell r="BO372" t="str">
            <v>10</v>
          </cell>
          <cell r="BP372" t="str">
            <v>20040110</v>
          </cell>
          <cell r="BQ372" t="str">
            <v>22</v>
          </cell>
          <cell r="BR372" t="str">
            <v>ACELERACAO DE CARREIRA</v>
          </cell>
          <cell r="BS372" t="str">
            <v>20050101</v>
          </cell>
          <cell r="BW372">
            <v>0</v>
          </cell>
          <cell r="BX372">
            <v>0</v>
          </cell>
          <cell r="BY372">
            <v>0</v>
          </cell>
          <cell r="BZ372">
            <v>0</v>
          </cell>
          <cell r="CA372">
            <v>0</v>
          </cell>
          <cell r="CC372">
            <v>0</v>
          </cell>
          <cell r="CG372">
            <v>0</v>
          </cell>
          <cell r="CK372">
            <v>0</v>
          </cell>
          <cell r="CO372">
            <v>0</v>
          </cell>
          <cell r="CT372">
            <v>0</v>
          </cell>
          <cell r="CU372">
            <v>0</v>
          </cell>
          <cell r="CV372">
            <v>0</v>
          </cell>
          <cell r="CW372">
            <v>0</v>
          </cell>
          <cell r="CX372">
            <v>0</v>
          </cell>
          <cell r="CZ372">
            <v>0</v>
          </cell>
          <cell r="DC372">
            <v>0</v>
          </cell>
          <cell r="DF372">
            <v>0</v>
          </cell>
          <cell r="DI372">
            <v>0</v>
          </cell>
          <cell r="DK372">
            <v>0</v>
          </cell>
          <cell r="DL372">
            <v>0</v>
          </cell>
          <cell r="DN372" t="str">
            <v>21D12</v>
          </cell>
          <cell r="DO372" t="str">
            <v>Flex.T.Int."Act.Ind."</v>
          </cell>
          <cell r="DP372">
            <v>9</v>
          </cell>
          <cell r="DQ372">
            <v>100</v>
          </cell>
          <cell r="DR372" t="str">
            <v>CR01</v>
          </cell>
          <cell r="DT372" t="str">
            <v>00350183</v>
          </cell>
          <cell r="DU372" t="str">
            <v>CAIXA GERAL DE DEPOSITOS, SA</v>
          </cell>
        </row>
        <row r="373">
          <cell r="A373" t="str">
            <v>136646</v>
          </cell>
          <cell r="B373" t="str">
            <v>Maria Lucilia Jesus Pereira Silva Machado</v>
          </cell>
          <cell r="C373" t="str">
            <v>1974</v>
          </cell>
          <cell r="D373">
            <v>31</v>
          </cell>
          <cell r="E373">
            <v>31</v>
          </cell>
          <cell r="F373" t="str">
            <v>19550901</v>
          </cell>
          <cell r="G373" t="str">
            <v>49</v>
          </cell>
          <cell r="H373" t="str">
            <v>1</v>
          </cell>
          <cell r="I373" t="str">
            <v>Casado</v>
          </cell>
          <cell r="J373" t="str">
            <v>feminino</v>
          </cell>
          <cell r="K373">
            <v>2</v>
          </cell>
          <cell r="L373" t="str">
            <v>R Jose F N Rebelo, N 15-2 Esq</v>
          </cell>
          <cell r="M373" t="str">
            <v>2500-222</v>
          </cell>
          <cell r="N373" t="str">
            <v>CALDAS DA RAINHA</v>
          </cell>
          <cell r="O373" t="str">
            <v>00122141</v>
          </cell>
          <cell r="P373" t="str">
            <v>CICLO PREPARATORIO ELEMENTAR</v>
          </cell>
          <cell r="R373" t="str">
            <v>4914816</v>
          </cell>
          <cell r="S373" t="str">
            <v>19891122</v>
          </cell>
          <cell r="T373" t="str">
            <v>LISBOA</v>
          </cell>
          <cell r="U373" t="str">
            <v>9803</v>
          </cell>
          <cell r="V373" t="str">
            <v>S.NAC IND ENERGIA-SINDEL</v>
          </cell>
          <cell r="W373" t="str">
            <v>101190298</v>
          </cell>
          <cell r="X373" t="str">
            <v>1350</v>
          </cell>
          <cell r="Y373" t="str">
            <v>0.0</v>
          </cell>
          <cell r="Z373">
            <v>2</v>
          </cell>
          <cell r="AA373" t="str">
            <v>00</v>
          </cell>
          <cell r="AC373" t="str">
            <v>X</v>
          </cell>
          <cell r="AD373" t="str">
            <v>100</v>
          </cell>
          <cell r="AE373" t="str">
            <v>11111002414</v>
          </cell>
          <cell r="AF373" t="str">
            <v>02</v>
          </cell>
          <cell r="AG373" t="str">
            <v>19740502</v>
          </cell>
          <cell r="AH373" t="str">
            <v>DT.Adm.Corr.Antiguid</v>
          </cell>
          <cell r="AI373" t="str">
            <v>1</v>
          </cell>
          <cell r="AJ373" t="str">
            <v>ACTIVOS</v>
          </cell>
          <cell r="AK373" t="str">
            <v>AA</v>
          </cell>
          <cell r="AL373" t="str">
            <v>ACTIVO TEMP.INTEIRO</v>
          </cell>
          <cell r="AM373" t="str">
            <v>J200</v>
          </cell>
          <cell r="AN373" t="str">
            <v>EDPOutsourcingComercial-Ce</v>
          </cell>
          <cell r="AO373" t="str">
            <v>J223</v>
          </cell>
          <cell r="AP373" t="str">
            <v>EDPOC-CLD RAINH</v>
          </cell>
          <cell r="AQ373" t="str">
            <v>40176908</v>
          </cell>
          <cell r="AR373" t="str">
            <v>70000022</v>
          </cell>
          <cell r="AS373" t="str">
            <v>014.</v>
          </cell>
          <cell r="AT373" t="str">
            <v>TECNICO COMERCIAL</v>
          </cell>
          <cell r="AU373" t="str">
            <v>1</v>
          </cell>
          <cell r="AV373" t="str">
            <v>00040297</v>
          </cell>
          <cell r="AW373" t="str">
            <v>J20440000820</v>
          </cell>
          <cell r="AX373" t="str">
            <v>AC-RA-REDE DE AGENTES</v>
          </cell>
          <cell r="AY373" t="str">
            <v>68905036</v>
          </cell>
          <cell r="AZ373" t="str">
            <v>Eq Contacto Directo</v>
          </cell>
          <cell r="BA373" t="str">
            <v>6890</v>
          </cell>
          <cell r="BB373" t="str">
            <v>EDP Outsourcing Comercial</v>
          </cell>
          <cell r="BC373" t="str">
            <v>6890</v>
          </cell>
          <cell r="BD373" t="str">
            <v>6890</v>
          </cell>
          <cell r="BE373" t="str">
            <v>2800</v>
          </cell>
          <cell r="BF373" t="str">
            <v>6890</v>
          </cell>
          <cell r="BG373" t="str">
            <v>EDP Outsourcing Comercial,SA</v>
          </cell>
          <cell r="BH373" t="str">
            <v>1010</v>
          </cell>
          <cell r="BI373">
            <v>1432</v>
          </cell>
          <cell r="BJ373" t="str">
            <v>13</v>
          </cell>
          <cell r="BK373">
            <v>31</v>
          </cell>
          <cell r="BL373">
            <v>313.41000000000003</v>
          </cell>
          <cell r="BM373" t="str">
            <v>NÍVEL 4</v>
          </cell>
          <cell r="BN373" t="str">
            <v>01</v>
          </cell>
          <cell r="BO373" t="str">
            <v>07</v>
          </cell>
          <cell r="BP373" t="str">
            <v>20040101</v>
          </cell>
          <cell r="BQ373" t="str">
            <v>21</v>
          </cell>
          <cell r="BR373" t="str">
            <v>EVOLUCAO AUTOMATICA</v>
          </cell>
          <cell r="BS373" t="str">
            <v>20050101</v>
          </cell>
          <cell r="BW373">
            <v>0</v>
          </cell>
          <cell r="BX373">
            <v>0</v>
          </cell>
          <cell r="BY373">
            <v>0</v>
          </cell>
          <cell r="BZ373">
            <v>0</v>
          </cell>
          <cell r="CA373">
            <v>0</v>
          </cell>
          <cell r="CC373">
            <v>0</v>
          </cell>
          <cell r="CG373">
            <v>0</v>
          </cell>
          <cell r="CK373">
            <v>0</v>
          </cell>
          <cell r="CO373">
            <v>0</v>
          </cell>
          <cell r="CT373">
            <v>0</v>
          </cell>
          <cell r="CU373">
            <v>0</v>
          </cell>
          <cell r="CV373">
            <v>0</v>
          </cell>
          <cell r="CW373">
            <v>0</v>
          </cell>
          <cell r="CX373">
            <v>0</v>
          </cell>
          <cell r="CZ373">
            <v>0</v>
          </cell>
          <cell r="DC373">
            <v>0</v>
          </cell>
          <cell r="DF373">
            <v>0</v>
          </cell>
          <cell r="DI373">
            <v>0</v>
          </cell>
          <cell r="DK373">
            <v>0</v>
          </cell>
          <cell r="DL373">
            <v>0</v>
          </cell>
          <cell r="DN373" t="str">
            <v>21D12</v>
          </cell>
          <cell r="DO373" t="str">
            <v>Flex.T.Int."Act.Ind."</v>
          </cell>
          <cell r="DP373">
            <v>9</v>
          </cell>
          <cell r="DQ373">
            <v>100</v>
          </cell>
          <cell r="DR373" t="str">
            <v>CR01</v>
          </cell>
          <cell r="DT373" t="str">
            <v>00180000</v>
          </cell>
          <cell r="DU373" t="str">
            <v>BANCO TOTTA &amp; ACORES, SA</v>
          </cell>
        </row>
        <row r="374">
          <cell r="A374" t="str">
            <v>149799</v>
          </cell>
          <cell r="B374" t="str">
            <v>Luis Alberto Chaves Rosario Dias</v>
          </cell>
          <cell r="C374" t="str">
            <v>1977</v>
          </cell>
          <cell r="D374">
            <v>28</v>
          </cell>
          <cell r="E374">
            <v>28</v>
          </cell>
          <cell r="F374" t="str">
            <v>19551130</v>
          </cell>
          <cell r="G374" t="str">
            <v>49</v>
          </cell>
          <cell r="H374" t="str">
            <v>4</v>
          </cell>
          <cell r="I374" t="str">
            <v>Divorc</v>
          </cell>
          <cell r="J374" t="str">
            <v>masculino</v>
          </cell>
          <cell r="K374">
            <v>4</v>
          </cell>
          <cell r="L374" t="str">
            <v>R Arquit.Paulino Montez Lt 15-2B,N.27</v>
          </cell>
          <cell r="M374" t="str">
            <v>2520-294</v>
          </cell>
          <cell r="N374" t="str">
            <v>PENICHE</v>
          </cell>
          <cell r="O374" t="str">
            <v>00232213</v>
          </cell>
          <cell r="P374" t="str">
            <v>C.GERAL ADMINISTRACAO COMERCIO</v>
          </cell>
          <cell r="R374" t="str">
            <v>4070489</v>
          </cell>
          <cell r="S374" t="str">
            <v>19900419</v>
          </cell>
          <cell r="T374" t="str">
            <v>LISBOA</v>
          </cell>
          <cell r="U374" t="str">
            <v>9806</v>
          </cell>
          <cell r="V374" t="str">
            <v>ASOSI-ASS.S.TRAB.S.EN.TEL</v>
          </cell>
          <cell r="W374" t="str">
            <v>116587423</v>
          </cell>
          <cell r="X374" t="str">
            <v>1430</v>
          </cell>
          <cell r="Y374" t="str">
            <v>0.0</v>
          </cell>
          <cell r="Z374">
            <v>4</v>
          </cell>
          <cell r="AA374" t="str">
            <v>00</v>
          </cell>
          <cell r="AD374" t="str">
            <v>100</v>
          </cell>
          <cell r="AE374" t="str">
            <v>11111271395</v>
          </cell>
          <cell r="AF374" t="str">
            <v>02</v>
          </cell>
          <cell r="AG374" t="str">
            <v>19770502</v>
          </cell>
          <cell r="AH374" t="str">
            <v>DT.Adm.Corr.Antiguid</v>
          </cell>
          <cell r="AI374" t="str">
            <v>1</v>
          </cell>
          <cell r="AJ374" t="str">
            <v>ACTIVOS</v>
          </cell>
          <cell r="AK374" t="str">
            <v>AA</v>
          </cell>
          <cell r="AL374" t="str">
            <v>ACTIVO TEMP.INTEIRO</v>
          </cell>
          <cell r="AM374" t="str">
            <v>J200</v>
          </cell>
          <cell r="AN374" t="str">
            <v>EDPOutsourcingComercial-Ce</v>
          </cell>
          <cell r="AO374" t="str">
            <v>J223</v>
          </cell>
          <cell r="AP374" t="str">
            <v>EDPOC-CLD RAINH</v>
          </cell>
          <cell r="AQ374" t="str">
            <v>40177125</v>
          </cell>
          <cell r="AR374" t="str">
            <v>70000045</v>
          </cell>
          <cell r="AS374" t="str">
            <v>01S3</v>
          </cell>
          <cell r="AT374" t="str">
            <v>CHEFIA SECCAO ESCALAO III</v>
          </cell>
          <cell r="AU374" t="str">
            <v>1</v>
          </cell>
          <cell r="AV374" t="str">
            <v>00040323</v>
          </cell>
          <cell r="AW374" t="str">
            <v>J20444240120</v>
          </cell>
          <cell r="AX374" t="str">
            <v>AC-LJCLD-CH-CHEFIA</v>
          </cell>
          <cell r="AY374" t="str">
            <v>68905407</v>
          </cell>
          <cell r="AZ374" t="str">
            <v>Lj Caldas Rainha</v>
          </cell>
          <cell r="BA374" t="str">
            <v>6890</v>
          </cell>
          <cell r="BB374" t="str">
            <v>EDP Outsourcing Comercial</v>
          </cell>
          <cell r="BC374" t="str">
            <v>6890</v>
          </cell>
          <cell r="BD374" t="str">
            <v>6890</v>
          </cell>
          <cell r="BE374" t="str">
            <v>2800</v>
          </cell>
          <cell r="BF374" t="str">
            <v>6890</v>
          </cell>
          <cell r="BG374" t="str">
            <v>EDP Outsourcing Comercial,SA</v>
          </cell>
          <cell r="BH374" t="str">
            <v>1010</v>
          </cell>
          <cell r="BI374">
            <v>1707</v>
          </cell>
          <cell r="BJ374" t="str">
            <v>16</v>
          </cell>
          <cell r="BK374">
            <v>28</v>
          </cell>
          <cell r="BL374">
            <v>283.08</v>
          </cell>
          <cell r="BM374" t="str">
            <v>C SECÇ3</v>
          </cell>
          <cell r="BN374" t="str">
            <v>02</v>
          </cell>
          <cell r="BO374" t="str">
            <v>H</v>
          </cell>
          <cell r="BP374" t="str">
            <v>20030101</v>
          </cell>
          <cell r="BQ374" t="str">
            <v>21</v>
          </cell>
          <cell r="BR374" t="str">
            <v>EVOLUCAO AUTOMATICA</v>
          </cell>
          <cell r="BS374" t="str">
            <v>20050101</v>
          </cell>
          <cell r="BW374">
            <v>0</v>
          </cell>
          <cell r="BX374">
            <v>0</v>
          </cell>
          <cell r="BY374">
            <v>0</v>
          </cell>
          <cell r="BZ374">
            <v>0</v>
          </cell>
          <cell r="CA374">
            <v>0</v>
          </cell>
          <cell r="CC374">
            <v>0</v>
          </cell>
          <cell r="CG374">
            <v>0</v>
          </cell>
          <cell r="CK374">
            <v>0</v>
          </cell>
          <cell r="CO374">
            <v>0</v>
          </cell>
          <cell r="CT374">
            <v>0</v>
          </cell>
          <cell r="CU374">
            <v>0</v>
          </cell>
          <cell r="CV374">
            <v>0</v>
          </cell>
          <cell r="CW374">
            <v>0</v>
          </cell>
          <cell r="CX374">
            <v>0</v>
          </cell>
          <cell r="CZ374">
            <v>0</v>
          </cell>
          <cell r="DC374">
            <v>0</v>
          </cell>
          <cell r="DF374">
            <v>0</v>
          </cell>
          <cell r="DI374">
            <v>0</v>
          </cell>
          <cell r="DK374">
            <v>0</v>
          </cell>
          <cell r="DL374">
            <v>0</v>
          </cell>
          <cell r="DN374" t="str">
            <v>21D12</v>
          </cell>
          <cell r="DO374" t="str">
            <v>Flex.T.Int."Act.Ind."</v>
          </cell>
          <cell r="DP374">
            <v>9</v>
          </cell>
          <cell r="DQ374">
            <v>100</v>
          </cell>
          <cell r="DR374" t="str">
            <v>CR01</v>
          </cell>
          <cell r="DT374" t="str">
            <v>00330000</v>
          </cell>
          <cell r="DU374" t="str">
            <v>BANCO COMERCIAL PORTUGUES, SA</v>
          </cell>
        </row>
        <row r="375">
          <cell r="A375" t="str">
            <v>214736</v>
          </cell>
          <cell r="B375" t="str">
            <v>Jose Rosario Blanc Capinha</v>
          </cell>
          <cell r="C375" t="str">
            <v>1974</v>
          </cell>
          <cell r="D375">
            <v>31</v>
          </cell>
          <cell r="E375">
            <v>31</v>
          </cell>
          <cell r="F375" t="str">
            <v>19550728</v>
          </cell>
          <cell r="G375" t="str">
            <v>49</v>
          </cell>
          <cell r="H375" t="str">
            <v>4</v>
          </cell>
          <cell r="I375" t="str">
            <v>Divorc</v>
          </cell>
          <cell r="J375" t="str">
            <v>masculino</v>
          </cell>
          <cell r="K375">
            <v>2</v>
          </cell>
          <cell r="L375" t="str">
            <v>Bc Flores,N.4</v>
          </cell>
          <cell r="M375" t="str">
            <v>2510-321</v>
          </cell>
          <cell r="N375" t="str">
            <v>A DOS NEGROS</v>
          </cell>
          <cell r="O375" t="str">
            <v>00232213</v>
          </cell>
          <cell r="P375" t="str">
            <v>C.GERAL ADMINISTRACAO COMERCIO</v>
          </cell>
          <cell r="R375" t="str">
            <v>4135491</v>
          </cell>
          <cell r="S375" t="str">
            <v>19940408</v>
          </cell>
          <cell r="T375" t="str">
            <v>LISBOA</v>
          </cell>
          <cell r="U375" t="str">
            <v>9801</v>
          </cell>
          <cell r="V375" t="str">
            <v>SIND IND ELéCT CENTRO</v>
          </cell>
          <cell r="W375" t="str">
            <v>141468319</v>
          </cell>
          <cell r="X375" t="str">
            <v>1414</v>
          </cell>
          <cell r="Y375" t="str">
            <v>0.0</v>
          </cell>
          <cell r="Z375">
            <v>0</v>
          </cell>
          <cell r="AA375" t="str">
            <v>00</v>
          </cell>
          <cell r="AD375" t="str">
            <v>100</v>
          </cell>
          <cell r="AE375" t="str">
            <v>11112913761</v>
          </cell>
          <cell r="AF375" t="str">
            <v>02</v>
          </cell>
          <cell r="AG375" t="str">
            <v>19740909</v>
          </cell>
          <cell r="AH375" t="str">
            <v>DT.Adm.Corr.Antiguid</v>
          </cell>
          <cell r="AI375" t="str">
            <v>1</v>
          </cell>
          <cell r="AJ375" t="str">
            <v>ACTIVOS</v>
          </cell>
          <cell r="AK375" t="str">
            <v>AA</v>
          </cell>
          <cell r="AL375" t="str">
            <v>ACTIVO TEMP.INTEIRO</v>
          </cell>
          <cell r="AM375" t="str">
            <v>J200</v>
          </cell>
          <cell r="AN375" t="str">
            <v>EDPOutsourcingComercial-Ce</v>
          </cell>
          <cell r="AO375" t="str">
            <v>J223</v>
          </cell>
          <cell r="AP375" t="str">
            <v>EDPOC-CLD RAINH</v>
          </cell>
          <cell r="AQ375" t="str">
            <v>40177178</v>
          </cell>
          <cell r="AR375" t="str">
            <v>70000060</v>
          </cell>
          <cell r="AS375" t="str">
            <v>025.</v>
          </cell>
          <cell r="AT375" t="str">
            <v>ESCRITURARIO COMERCIAL</v>
          </cell>
          <cell r="AU375" t="str">
            <v>1</v>
          </cell>
          <cell r="AV375" t="str">
            <v>00040324</v>
          </cell>
          <cell r="AW375" t="str">
            <v>J20444240420</v>
          </cell>
          <cell r="AX375" t="str">
            <v>AC-LJCLD-LOJA CALDAS DA RAINHA</v>
          </cell>
          <cell r="AY375" t="str">
            <v>68905407</v>
          </cell>
          <cell r="AZ375" t="str">
            <v>Lj Caldas Rainha</v>
          </cell>
          <cell r="BA375" t="str">
            <v>6890</v>
          </cell>
          <cell r="BB375" t="str">
            <v>EDP Outsourcing Comercial</v>
          </cell>
          <cell r="BC375" t="str">
            <v>6890</v>
          </cell>
          <cell r="BD375" t="str">
            <v>6890</v>
          </cell>
          <cell r="BE375" t="str">
            <v>2800</v>
          </cell>
          <cell r="BF375" t="str">
            <v>6890</v>
          </cell>
          <cell r="BG375" t="str">
            <v>EDP Outsourcing Comercial,SA</v>
          </cell>
          <cell r="BH375" t="str">
            <v>1010</v>
          </cell>
          <cell r="BI375">
            <v>1247</v>
          </cell>
          <cell r="BJ375" t="str">
            <v>11</v>
          </cell>
          <cell r="BK375">
            <v>31</v>
          </cell>
          <cell r="BL375">
            <v>313.41000000000003</v>
          </cell>
          <cell r="BM375" t="str">
            <v>NÍVEL 5</v>
          </cell>
          <cell r="BN375" t="str">
            <v>02</v>
          </cell>
          <cell r="BO375" t="str">
            <v>08</v>
          </cell>
          <cell r="BP375" t="str">
            <v>20030101</v>
          </cell>
          <cell r="BQ375" t="str">
            <v>21</v>
          </cell>
          <cell r="BR375" t="str">
            <v>EVOLUCAO AUTOMATICA</v>
          </cell>
          <cell r="BS375" t="str">
            <v>20050101</v>
          </cell>
          <cell r="BW375">
            <v>0</v>
          </cell>
          <cell r="BX375">
            <v>0</v>
          </cell>
          <cell r="BY375">
            <v>0</v>
          </cell>
          <cell r="BZ375">
            <v>0</v>
          </cell>
          <cell r="CA375">
            <v>0</v>
          </cell>
          <cell r="CC375">
            <v>0</v>
          </cell>
          <cell r="CG375">
            <v>0</v>
          </cell>
          <cell r="CK375">
            <v>0</v>
          </cell>
          <cell r="CO375">
            <v>0</v>
          </cell>
          <cell r="CT375">
            <v>0</v>
          </cell>
          <cell r="CU375">
            <v>0</v>
          </cell>
          <cell r="CV375">
            <v>0</v>
          </cell>
          <cell r="CW375">
            <v>0</v>
          </cell>
          <cell r="CX375">
            <v>1</v>
          </cell>
          <cell r="CY375" t="str">
            <v>6010</v>
          </cell>
          <cell r="CZ375">
            <v>39.54</v>
          </cell>
          <cell r="DC375">
            <v>0</v>
          </cell>
          <cell r="DF375">
            <v>0</v>
          </cell>
          <cell r="DI375">
            <v>0</v>
          </cell>
          <cell r="DK375">
            <v>0</v>
          </cell>
          <cell r="DL375">
            <v>0</v>
          </cell>
          <cell r="DN375" t="str">
            <v>21D12</v>
          </cell>
          <cell r="DO375" t="str">
            <v>Flex.T.Int."Act.Ind."</v>
          </cell>
          <cell r="DP375">
            <v>9</v>
          </cell>
          <cell r="DQ375">
            <v>100</v>
          </cell>
          <cell r="DR375" t="str">
            <v>CR01</v>
          </cell>
          <cell r="DT375" t="str">
            <v>00100000</v>
          </cell>
          <cell r="DU375" t="str">
            <v>BANCO BPI, SA</v>
          </cell>
        </row>
        <row r="376">
          <cell r="A376" t="str">
            <v>297666</v>
          </cell>
          <cell r="B376" t="str">
            <v>Maria Fatima Sampaio Gaitas Coutinho</v>
          </cell>
          <cell r="C376" t="str">
            <v>1985</v>
          </cell>
          <cell r="D376">
            <v>20</v>
          </cell>
          <cell r="E376">
            <v>20</v>
          </cell>
          <cell r="F376" t="str">
            <v>19570119</v>
          </cell>
          <cell r="G376" t="str">
            <v>48</v>
          </cell>
          <cell r="H376" t="str">
            <v>1</v>
          </cell>
          <cell r="I376" t="str">
            <v>Casado</v>
          </cell>
          <cell r="J376" t="str">
            <v>feminino</v>
          </cell>
          <cell r="K376">
            <v>1</v>
          </cell>
          <cell r="L376" t="str">
            <v>R Afonso Albuquerque, 115 - 2 Dto</v>
          </cell>
          <cell r="M376" t="str">
            <v>2460-020</v>
          </cell>
          <cell r="N376" t="str">
            <v>ALCOBAÇA</v>
          </cell>
          <cell r="O376" t="str">
            <v>00122141</v>
          </cell>
          <cell r="P376" t="str">
            <v>CICLO PREPARATORIO ELEMENTAR</v>
          </cell>
          <cell r="R376" t="str">
            <v>5077355</v>
          </cell>
          <cell r="S376" t="str">
            <v>19851011</v>
          </cell>
          <cell r="T376" t="str">
            <v>LISBOA</v>
          </cell>
          <cell r="U376" t="str">
            <v>9803</v>
          </cell>
          <cell r="V376" t="str">
            <v>S.NAC IND ENERGIA-SINDEL</v>
          </cell>
          <cell r="W376" t="str">
            <v>101210671</v>
          </cell>
          <cell r="X376" t="str">
            <v>1309</v>
          </cell>
          <cell r="Y376" t="str">
            <v>0.0</v>
          </cell>
          <cell r="Z376">
            <v>1</v>
          </cell>
          <cell r="AA376" t="str">
            <v>00</v>
          </cell>
          <cell r="AC376" t="str">
            <v>X</v>
          </cell>
          <cell r="AD376" t="str">
            <v>100</v>
          </cell>
          <cell r="AE376" t="str">
            <v>11111093026</v>
          </cell>
          <cell r="AF376" t="str">
            <v>02</v>
          </cell>
          <cell r="AG376" t="str">
            <v>19850724</v>
          </cell>
          <cell r="AH376" t="str">
            <v>DT.Adm.Corr.Antiguid</v>
          </cell>
          <cell r="AI376" t="str">
            <v>1</v>
          </cell>
          <cell r="AJ376" t="str">
            <v>ACTIVOS</v>
          </cell>
          <cell r="AK376" t="str">
            <v>AA</v>
          </cell>
          <cell r="AL376" t="str">
            <v>ACTIVO TEMP.INTEIRO</v>
          </cell>
          <cell r="AM376" t="str">
            <v>J200</v>
          </cell>
          <cell r="AN376" t="str">
            <v>EDPOutsourcingComercial-Ce</v>
          </cell>
          <cell r="AO376" t="str">
            <v>J223</v>
          </cell>
          <cell r="AP376" t="str">
            <v>EDPOC-CLD RAINH</v>
          </cell>
          <cell r="AQ376" t="str">
            <v>40177180</v>
          </cell>
          <cell r="AR376" t="str">
            <v>70000060</v>
          </cell>
          <cell r="AS376" t="str">
            <v>025.</v>
          </cell>
          <cell r="AT376" t="str">
            <v>ESCRITURARIO COMERCIAL</v>
          </cell>
          <cell r="AU376" t="str">
            <v>1</v>
          </cell>
          <cell r="AV376" t="str">
            <v>00040324</v>
          </cell>
          <cell r="AW376" t="str">
            <v>J20444240420</v>
          </cell>
          <cell r="AX376" t="str">
            <v>AC-LJCLD-LOJA CALDAS DA RAINHA</v>
          </cell>
          <cell r="AY376" t="str">
            <v>68905407</v>
          </cell>
          <cell r="AZ376" t="str">
            <v>Lj Caldas Rainha</v>
          </cell>
          <cell r="BA376" t="str">
            <v>6890</v>
          </cell>
          <cell r="BB376" t="str">
            <v>EDP Outsourcing Comercial</v>
          </cell>
          <cell r="BC376" t="str">
            <v>6890</v>
          </cell>
          <cell r="BD376" t="str">
            <v>6890</v>
          </cell>
          <cell r="BE376" t="str">
            <v>2800</v>
          </cell>
          <cell r="BF376" t="str">
            <v>6890</v>
          </cell>
          <cell r="BG376" t="str">
            <v>EDP Outsourcing Comercial,SA</v>
          </cell>
          <cell r="BH376" t="str">
            <v>1010</v>
          </cell>
          <cell r="BI376">
            <v>1079</v>
          </cell>
          <cell r="BJ376" t="str">
            <v>09</v>
          </cell>
          <cell r="BK376">
            <v>20</v>
          </cell>
          <cell r="BL376">
            <v>202.2</v>
          </cell>
          <cell r="BM376" t="str">
            <v>NÍVEL 5</v>
          </cell>
          <cell r="BN376" t="str">
            <v>02</v>
          </cell>
          <cell r="BO376" t="str">
            <v>06</v>
          </cell>
          <cell r="BP376" t="str">
            <v>20030101</v>
          </cell>
          <cell r="BQ376" t="str">
            <v>21</v>
          </cell>
          <cell r="BR376" t="str">
            <v>EVOLUCAO AUTOMATICA</v>
          </cell>
          <cell r="BS376" t="str">
            <v>20050101</v>
          </cell>
          <cell r="BW376">
            <v>0</v>
          </cell>
          <cell r="BX376">
            <v>0</v>
          </cell>
          <cell r="BY376">
            <v>0</v>
          </cell>
          <cell r="BZ376">
            <v>0</v>
          </cell>
          <cell r="CA376">
            <v>0</v>
          </cell>
          <cell r="CC376">
            <v>0</v>
          </cell>
          <cell r="CG376">
            <v>0</v>
          </cell>
          <cell r="CK376">
            <v>0</v>
          </cell>
          <cell r="CO376">
            <v>0</v>
          </cell>
          <cell r="CT376">
            <v>0</v>
          </cell>
          <cell r="CU376">
            <v>0</v>
          </cell>
          <cell r="CV376">
            <v>0</v>
          </cell>
          <cell r="CW376">
            <v>0</v>
          </cell>
          <cell r="CX376">
            <v>1</v>
          </cell>
          <cell r="CY376" t="str">
            <v>6010</v>
          </cell>
          <cell r="CZ376">
            <v>39.54</v>
          </cell>
          <cell r="DC376">
            <v>0</v>
          </cell>
          <cell r="DF376">
            <v>0</v>
          </cell>
          <cell r="DI376">
            <v>0</v>
          </cell>
          <cell r="DK376">
            <v>0</v>
          </cell>
          <cell r="DL376">
            <v>0</v>
          </cell>
          <cell r="DN376" t="str">
            <v>11D12</v>
          </cell>
          <cell r="DO376" t="str">
            <v>Fixo T.Int-"A.IND."</v>
          </cell>
          <cell r="DP376">
            <v>9</v>
          </cell>
          <cell r="DQ376">
            <v>100</v>
          </cell>
          <cell r="DR376" t="str">
            <v>CR01</v>
          </cell>
          <cell r="DT376" t="str">
            <v>00350030</v>
          </cell>
          <cell r="DU376" t="str">
            <v>CAIXA GERAL DE DEPOSITOS, SA</v>
          </cell>
        </row>
        <row r="377">
          <cell r="A377" t="str">
            <v>184713</v>
          </cell>
          <cell r="B377" t="str">
            <v>Francisco Machado Mendes</v>
          </cell>
          <cell r="C377" t="str">
            <v>1977</v>
          </cell>
          <cell r="D377">
            <v>28</v>
          </cell>
          <cell r="E377">
            <v>28</v>
          </cell>
          <cell r="F377" t="str">
            <v>19560503</v>
          </cell>
          <cell r="G377" t="str">
            <v>49</v>
          </cell>
          <cell r="H377" t="str">
            <v>0</v>
          </cell>
          <cell r="I377" t="str">
            <v>Solt.</v>
          </cell>
          <cell r="J377" t="str">
            <v>masculino</v>
          </cell>
          <cell r="K377">
            <v>1</v>
          </cell>
          <cell r="L377" t="str">
            <v>R. Dr. Miguel Bombarda, nº. 49-1º. Esqº.</v>
          </cell>
          <cell r="M377" t="str">
            <v>2500-218</v>
          </cell>
          <cell r="N377" t="str">
            <v>CALDAS DA RAINHA</v>
          </cell>
          <cell r="O377" t="str">
            <v>00241132</v>
          </cell>
          <cell r="P377" t="str">
            <v>CURSO COMPLEMENTAR DOS LICEUS</v>
          </cell>
          <cell r="R377" t="str">
            <v>4134443</v>
          </cell>
          <cell r="S377" t="str">
            <v>19950804</v>
          </cell>
          <cell r="T377" t="str">
            <v>LISBOA</v>
          </cell>
          <cell r="U377" t="str">
            <v>9801</v>
          </cell>
          <cell r="V377" t="str">
            <v>SIND IND ELéCT CENTRO</v>
          </cell>
          <cell r="W377" t="str">
            <v>159249961</v>
          </cell>
          <cell r="X377" t="str">
            <v>1350</v>
          </cell>
          <cell r="Y377" t="str">
            <v>0.0</v>
          </cell>
          <cell r="Z377">
            <v>1</v>
          </cell>
          <cell r="AA377" t="str">
            <v>00</v>
          </cell>
          <cell r="AD377" t="str">
            <v>100</v>
          </cell>
          <cell r="AE377" t="str">
            <v>11112913680</v>
          </cell>
          <cell r="AF377" t="str">
            <v>02</v>
          </cell>
          <cell r="AG377" t="str">
            <v>19770103</v>
          </cell>
          <cell r="AH377" t="str">
            <v>DT.Adm.Corr.Antiguid</v>
          </cell>
          <cell r="AI377" t="str">
            <v>1</v>
          </cell>
          <cell r="AJ377" t="str">
            <v>ACTIVOS</v>
          </cell>
          <cell r="AK377" t="str">
            <v>AA</v>
          </cell>
          <cell r="AL377" t="str">
            <v>ACTIVO TEMP.INTEIRO</v>
          </cell>
          <cell r="AM377" t="str">
            <v>J200</v>
          </cell>
          <cell r="AN377" t="str">
            <v>EDPOutsourcingComercial-Ce</v>
          </cell>
          <cell r="AO377" t="str">
            <v>J223</v>
          </cell>
          <cell r="AP377" t="str">
            <v>EDPOC-CLD RAINH</v>
          </cell>
          <cell r="AQ377" t="str">
            <v>40177176</v>
          </cell>
          <cell r="AR377" t="str">
            <v>70000022</v>
          </cell>
          <cell r="AS377" t="str">
            <v>014.</v>
          </cell>
          <cell r="AT377" t="str">
            <v>TECNICO COMERCIAL</v>
          </cell>
          <cell r="AU377" t="str">
            <v>1</v>
          </cell>
          <cell r="AV377" t="str">
            <v>00040324</v>
          </cell>
          <cell r="AW377" t="str">
            <v>J20444240420</v>
          </cell>
          <cell r="AX377" t="str">
            <v>AC-LJCLD-LOJA CALDAS DA RAINHA</v>
          </cell>
          <cell r="AY377" t="str">
            <v>68905407</v>
          </cell>
          <cell r="AZ377" t="str">
            <v>Lj Caldas Rainha</v>
          </cell>
          <cell r="BA377" t="str">
            <v>6890</v>
          </cell>
          <cell r="BB377" t="str">
            <v>EDP Outsourcing Comercial</v>
          </cell>
          <cell r="BC377" t="str">
            <v>6890</v>
          </cell>
          <cell r="BD377" t="str">
            <v>6890</v>
          </cell>
          <cell r="BE377" t="str">
            <v>2800</v>
          </cell>
          <cell r="BF377" t="str">
            <v>6890</v>
          </cell>
          <cell r="BG377" t="str">
            <v>EDP Outsourcing Comercial,SA</v>
          </cell>
          <cell r="BH377" t="str">
            <v>1010</v>
          </cell>
          <cell r="BI377">
            <v>1432</v>
          </cell>
          <cell r="BJ377" t="str">
            <v>13</v>
          </cell>
          <cell r="BK377">
            <v>28</v>
          </cell>
          <cell r="BL377">
            <v>283.08</v>
          </cell>
          <cell r="BM377" t="str">
            <v>NÍVEL 4</v>
          </cell>
          <cell r="BN377" t="str">
            <v>00</v>
          </cell>
          <cell r="BO377" t="str">
            <v>07</v>
          </cell>
          <cell r="BP377" t="str">
            <v>20050101</v>
          </cell>
          <cell r="BQ377" t="str">
            <v>21</v>
          </cell>
          <cell r="BR377" t="str">
            <v>EVOLUCAO AUTOMATICA</v>
          </cell>
          <cell r="BS377" t="str">
            <v>20050101</v>
          </cell>
          <cell r="BW377">
            <v>0</v>
          </cell>
          <cell r="BX377">
            <v>0</v>
          </cell>
          <cell r="BY377">
            <v>0</v>
          </cell>
          <cell r="BZ377">
            <v>0</v>
          </cell>
          <cell r="CA377">
            <v>0</v>
          </cell>
          <cell r="CC377">
            <v>0</v>
          </cell>
          <cell r="CG377">
            <v>0</v>
          </cell>
          <cell r="CK377">
            <v>0</v>
          </cell>
          <cell r="CO377">
            <v>0</v>
          </cell>
          <cell r="CT377">
            <v>0</v>
          </cell>
          <cell r="CU377">
            <v>0</v>
          </cell>
          <cell r="CV377">
            <v>0</v>
          </cell>
          <cell r="CW377">
            <v>0</v>
          </cell>
          <cell r="CX377">
            <v>1</v>
          </cell>
          <cell r="CY377" t="str">
            <v>6010</v>
          </cell>
          <cell r="CZ377">
            <v>39.54</v>
          </cell>
          <cell r="DC377">
            <v>0</v>
          </cell>
          <cell r="DF377">
            <v>0</v>
          </cell>
          <cell r="DI377">
            <v>0</v>
          </cell>
          <cell r="DK377">
            <v>0</v>
          </cell>
          <cell r="DL377">
            <v>0</v>
          </cell>
          <cell r="DN377" t="str">
            <v>21D12</v>
          </cell>
          <cell r="DO377" t="str">
            <v>Flex.T.Int."Act.Ind."</v>
          </cell>
          <cell r="DP377">
            <v>9</v>
          </cell>
          <cell r="DQ377">
            <v>100</v>
          </cell>
          <cell r="DR377" t="str">
            <v>CR01</v>
          </cell>
          <cell r="DT377" t="str">
            <v>00350183</v>
          </cell>
          <cell r="DU377" t="str">
            <v>CAIXA GERAL DE DEPOSITOS, SA</v>
          </cell>
        </row>
        <row r="378">
          <cell r="A378" t="str">
            <v>297399</v>
          </cell>
          <cell r="B378" t="str">
            <v>Ana Paula Sousa Vitorino Rosa Fernandes</v>
          </cell>
          <cell r="C378" t="str">
            <v>1984</v>
          </cell>
          <cell r="D378">
            <v>21</v>
          </cell>
          <cell r="E378">
            <v>21</v>
          </cell>
          <cell r="F378" t="str">
            <v>19660110</v>
          </cell>
          <cell r="G378" t="str">
            <v>39</v>
          </cell>
          <cell r="H378" t="str">
            <v>1</v>
          </cell>
          <cell r="I378" t="str">
            <v>Casado</v>
          </cell>
          <cell r="J378" t="str">
            <v>feminino</v>
          </cell>
          <cell r="K378">
            <v>1</v>
          </cell>
          <cell r="L378" t="str">
            <v>R Herois do Ultramar, N.2</v>
          </cell>
          <cell r="M378" t="str">
            <v>2460-743</v>
          </cell>
          <cell r="N378" t="str">
            <v>VESTIARIA</v>
          </cell>
          <cell r="O378" t="str">
            <v>00233103</v>
          </cell>
          <cell r="P378" t="str">
            <v>CURSO GERAL UNIF.QUIMICOTECNIA</v>
          </cell>
          <cell r="R378" t="str">
            <v>7439503</v>
          </cell>
          <cell r="S378" t="str">
            <v>19890721</v>
          </cell>
          <cell r="T378" t="str">
            <v>LISBOA</v>
          </cell>
          <cell r="U378" t="str">
            <v>9803</v>
          </cell>
          <cell r="V378" t="str">
            <v>S.NAC IND ENERGIA-SINDEL</v>
          </cell>
          <cell r="W378" t="str">
            <v>142227080</v>
          </cell>
          <cell r="X378" t="str">
            <v>1309</v>
          </cell>
          <cell r="Y378" t="str">
            <v>0.0</v>
          </cell>
          <cell r="Z378">
            <v>1</v>
          </cell>
          <cell r="AA378" t="str">
            <v>00</v>
          </cell>
          <cell r="AC378" t="str">
            <v>X</v>
          </cell>
          <cell r="AD378" t="str">
            <v>100</v>
          </cell>
          <cell r="AE378" t="str">
            <v>11113148142</v>
          </cell>
          <cell r="AF378" t="str">
            <v>02</v>
          </cell>
          <cell r="AG378" t="str">
            <v>19841103</v>
          </cell>
          <cell r="AH378" t="str">
            <v>DT.Adm.Corr.Antiguid</v>
          </cell>
          <cell r="AI378" t="str">
            <v>1</v>
          </cell>
          <cell r="AJ378" t="str">
            <v>ACTIVOS</v>
          </cell>
          <cell r="AK378" t="str">
            <v>AA</v>
          </cell>
          <cell r="AL378" t="str">
            <v>ACTIVO TEMP.INTEIRO</v>
          </cell>
          <cell r="AM378" t="str">
            <v>J200</v>
          </cell>
          <cell r="AN378" t="str">
            <v>EDPOutsourcingComercial-Ce</v>
          </cell>
          <cell r="AO378" t="str">
            <v>J223</v>
          </cell>
          <cell r="AP378" t="str">
            <v>EDPOC-CLD RAINH</v>
          </cell>
          <cell r="AQ378" t="str">
            <v>40177179</v>
          </cell>
          <cell r="AR378" t="str">
            <v>70000060</v>
          </cell>
          <cell r="AS378" t="str">
            <v>025.</v>
          </cell>
          <cell r="AT378" t="str">
            <v>ESCRITURARIO COMERCIAL</v>
          </cell>
          <cell r="AU378" t="str">
            <v>1</v>
          </cell>
          <cell r="AV378" t="str">
            <v>00040324</v>
          </cell>
          <cell r="AW378" t="str">
            <v>J20444240420</v>
          </cell>
          <cell r="AX378" t="str">
            <v>AC-LJCLD-LOJA CALDAS DA RAINHA</v>
          </cell>
          <cell r="AY378" t="str">
            <v>68905407</v>
          </cell>
          <cell r="AZ378" t="str">
            <v>Lj Caldas Rainha</v>
          </cell>
          <cell r="BA378" t="str">
            <v>6890</v>
          </cell>
          <cell r="BB378" t="str">
            <v>EDP Outsourcing Comercial</v>
          </cell>
          <cell r="BC378" t="str">
            <v>6890</v>
          </cell>
          <cell r="BD378" t="str">
            <v>6890</v>
          </cell>
          <cell r="BE378" t="str">
            <v>2800</v>
          </cell>
          <cell r="BF378" t="str">
            <v>6890</v>
          </cell>
          <cell r="BG378" t="str">
            <v>EDP Outsourcing Comercial,SA</v>
          </cell>
          <cell r="BH378" t="str">
            <v>1010</v>
          </cell>
          <cell r="BI378">
            <v>1079</v>
          </cell>
          <cell r="BJ378" t="str">
            <v>09</v>
          </cell>
          <cell r="BK378">
            <v>21</v>
          </cell>
          <cell r="BL378">
            <v>212.31</v>
          </cell>
          <cell r="BM378" t="str">
            <v>NÍVEL 5</v>
          </cell>
          <cell r="BN378" t="str">
            <v>02</v>
          </cell>
          <cell r="BO378" t="str">
            <v>06</v>
          </cell>
          <cell r="BP378" t="str">
            <v>20030101</v>
          </cell>
          <cell r="BQ378" t="str">
            <v>21</v>
          </cell>
          <cell r="BR378" t="str">
            <v>EVOLUCAO AUTOMATICA</v>
          </cell>
          <cell r="BS378" t="str">
            <v>20050101</v>
          </cell>
          <cell r="BW378">
            <v>0</v>
          </cell>
          <cell r="BX378">
            <v>0</v>
          </cell>
          <cell r="BY378">
            <v>0</v>
          </cell>
          <cell r="BZ378">
            <v>0</v>
          </cell>
          <cell r="CA378">
            <v>0</v>
          </cell>
          <cell r="CC378">
            <v>0</v>
          </cell>
          <cell r="CG378">
            <v>0</v>
          </cell>
          <cell r="CK378">
            <v>0</v>
          </cell>
          <cell r="CO378">
            <v>0</v>
          </cell>
          <cell r="CT378">
            <v>0</v>
          </cell>
          <cell r="CU378">
            <v>0</v>
          </cell>
          <cell r="CV378">
            <v>0</v>
          </cell>
          <cell r="CW378">
            <v>0</v>
          </cell>
          <cell r="CX378">
            <v>1</v>
          </cell>
          <cell r="CY378" t="str">
            <v>6010</v>
          </cell>
          <cell r="CZ378">
            <v>39.54</v>
          </cell>
          <cell r="DC378">
            <v>0</v>
          </cell>
          <cell r="DF378">
            <v>0</v>
          </cell>
          <cell r="DI378">
            <v>0</v>
          </cell>
          <cell r="DK378">
            <v>0</v>
          </cell>
          <cell r="DL378">
            <v>0</v>
          </cell>
          <cell r="DN378" t="str">
            <v>11D12</v>
          </cell>
          <cell r="DO378" t="str">
            <v>Fixo T.Int-"A.IND."</v>
          </cell>
          <cell r="DP378">
            <v>9</v>
          </cell>
          <cell r="DQ378">
            <v>100</v>
          </cell>
          <cell r="DR378" t="str">
            <v>CR01</v>
          </cell>
          <cell r="DT378" t="str">
            <v>00350030</v>
          </cell>
          <cell r="DU378" t="str">
            <v>CAIXA GERAL DE DEPOSITOS, SA</v>
          </cell>
        </row>
        <row r="379">
          <cell r="A379" t="str">
            <v>297518</v>
          </cell>
          <cell r="B379" t="str">
            <v>Paulo Jorge Coelho Leão Silva</v>
          </cell>
          <cell r="C379" t="str">
            <v>1984</v>
          </cell>
          <cell r="D379">
            <v>21</v>
          </cell>
          <cell r="E379">
            <v>21</v>
          </cell>
          <cell r="F379" t="str">
            <v>19640106</v>
          </cell>
          <cell r="G379" t="str">
            <v>41</v>
          </cell>
          <cell r="H379" t="str">
            <v>1</v>
          </cell>
          <cell r="I379" t="str">
            <v>Casado</v>
          </cell>
          <cell r="J379" t="str">
            <v>masculino</v>
          </cell>
          <cell r="K379">
            <v>2</v>
          </cell>
          <cell r="L379" t="str">
            <v>R Miguel Bombarda,N.24</v>
          </cell>
          <cell r="M379" t="str">
            <v>2460-068</v>
          </cell>
          <cell r="N379" t="str">
            <v>ALCOBAÇA</v>
          </cell>
          <cell r="O379" t="str">
            <v>00241132</v>
          </cell>
          <cell r="P379" t="str">
            <v>CURSO COMPLEMENTAR DOS LICEUS</v>
          </cell>
          <cell r="R379" t="str">
            <v>6621248</v>
          </cell>
          <cell r="S379" t="str">
            <v>20011127</v>
          </cell>
          <cell r="T379" t="str">
            <v>LISBOA</v>
          </cell>
          <cell r="U379" t="str">
            <v>9803</v>
          </cell>
          <cell r="V379" t="str">
            <v>S.NAC IND ENERGIA-SINDEL</v>
          </cell>
          <cell r="W379" t="str">
            <v>104049332</v>
          </cell>
          <cell r="X379" t="str">
            <v>1309</v>
          </cell>
          <cell r="Y379" t="str">
            <v>0.0</v>
          </cell>
          <cell r="Z379">
            <v>2</v>
          </cell>
          <cell r="AA379" t="str">
            <v>01</v>
          </cell>
          <cell r="AD379" t="str">
            <v>100</v>
          </cell>
          <cell r="AE379" t="str">
            <v>11113155328</v>
          </cell>
          <cell r="AF379" t="str">
            <v>02</v>
          </cell>
          <cell r="AG379" t="str">
            <v>19841103</v>
          </cell>
          <cell r="AH379" t="str">
            <v>DT.Adm.Corr.Antiguid</v>
          </cell>
          <cell r="AI379" t="str">
            <v>1</v>
          </cell>
          <cell r="AJ379" t="str">
            <v>ACTIVOS</v>
          </cell>
          <cell r="AK379" t="str">
            <v>AA</v>
          </cell>
          <cell r="AL379" t="str">
            <v>ACTIVO TEMP.INTEIRO</v>
          </cell>
          <cell r="AM379" t="str">
            <v>J200</v>
          </cell>
          <cell r="AN379" t="str">
            <v>EDPOutsourcingComercial-Ce</v>
          </cell>
          <cell r="AO379" t="str">
            <v>J223</v>
          </cell>
          <cell r="AP379" t="str">
            <v>EDPOC-CLD RAINH</v>
          </cell>
          <cell r="AQ379" t="str">
            <v>40177177</v>
          </cell>
          <cell r="AR379" t="str">
            <v>70000022</v>
          </cell>
          <cell r="AS379" t="str">
            <v>014.</v>
          </cell>
          <cell r="AT379" t="str">
            <v>TECNICO COMERCIAL</v>
          </cell>
          <cell r="AU379" t="str">
            <v>1</v>
          </cell>
          <cell r="AV379" t="str">
            <v>00040324</v>
          </cell>
          <cell r="AW379" t="str">
            <v>J20444240420</v>
          </cell>
          <cell r="AX379" t="str">
            <v>AC-LJCLD-LOJA CALDAS DA RAINHA</v>
          </cell>
          <cell r="AY379" t="str">
            <v>68905407</v>
          </cell>
          <cell r="AZ379" t="str">
            <v>Lj Caldas Rainha</v>
          </cell>
          <cell r="BA379" t="str">
            <v>6890</v>
          </cell>
          <cell r="BB379" t="str">
            <v>EDP Outsourcing Comercial</v>
          </cell>
          <cell r="BC379" t="str">
            <v>6890</v>
          </cell>
          <cell r="BD379" t="str">
            <v>6890</v>
          </cell>
          <cell r="BE379" t="str">
            <v>2800</v>
          </cell>
          <cell r="BF379" t="str">
            <v>6890</v>
          </cell>
          <cell r="BG379" t="str">
            <v>EDP Outsourcing Comercial,SA</v>
          </cell>
          <cell r="BH379" t="str">
            <v>1010</v>
          </cell>
          <cell r="BI379">
            <v>1247</v>
          </cell>
          <cell r="BJ379" t="str">
            <v>11</v>
          </cell>
          <cell r="BK379">
            <v>21</v>
          </cell>
          <cell r="BL379">
            <v>212.31</v>
          </cell>
          <cell r="BM379" t="str">
            <v>NÍVEL 4</v>
          </cell>
          <cell r="BN379" t="str">
            <v>02</v>
          </cell>
          <cell r="BO379" t="str">
            <v>05</v>
          </cell>
          <cell r="BP379" t="str">
            <v>20030101</v>
          </cell>
          <cell r="BQ379" t="str">
            <v>21</v>
          </cell>
          <cell r="BR379" t="str">
            <v>EVOLUCAO AUTOMATICA</v>
          </cell>
          <cell r="BS379" t="str">
            <v>20050101</v>
          </cell>
          <cell r="BW379">
            <v>0</v>
          </cell>
          <cell r="BX379">
            <v>0</v>
          </cell>
          <cell r="BY379">
            <v>0</v>
          </cell>
          <cell r="BZ379">
            <v>0</v>
          </cell>
          <cell r="CA379">
            <v>0</v>
          </cell>
          <cell r="CC379">
            <v>0</v>
          </cell>
          <cell r="CG379">
            <v>0</v>
          </cell>
          <cell r="CK379">
            <v>0</v>
          </cell>
          <cell r="CO379">
            <v>0</v>
          </cell>
          <cell r="CT379">
            <v>0</v>
          </cell>
          <cell r="CU379">
            <v>0</v>
          </cell>
          <cell r="CV379">
            <v>0</v>
          </cell>
          <cell r="CW379">
            <v>0</v>
          </cell>
          <cell r="CX379">
            <v>1</v>
          </cell>
          <cell r="CY379" t="str">
            <v>6010</v>
          </cell>
          <cell r="CZ379">
            <v>39.54</v>
          </cell>
          <cell r="DC379">
            <v>0</v>
          </cell>
          <cell r="DF379">
            <v>0</v>
          </cell>
          <cell r="DI379">
            <v>0</v>
          </cell>
          <cell r="DK379">
            <v>0</v>
          </cell>
          <cell r="DL379">
            <v>0</v>
          </cell>
          <cell r="DN379" t="str">
            <v>11D12</v>
          </cell>
          <cell r="DO379" t="str">
            <v>Fixo T.Int-"A.IND."</v>
          </cell>
          <cell r="DP379">
            <v>9</v>
          </cell>
          <cell r="DQ379">
            <v>100</v>
          </cell>
          <cell r="DR379" t="str">
            <v>CR01</v>
          </cell>
          <cell r="DT379" t="str">
            <v>00330000</v>
          </cell>
          <cell r="DU379" t="str">
            <v>BANCO COMERCIAL PORTUGUES, SA</v>
          </cell>
        </row>
        <row r="380">
          <cell r="A380" t="str">
            <v>295949</v>
          </cell>
          <cell r="B380" t="str">
            <v>Elidio Seica Dias</v>
          </cell>
          <cell r="C380" t="str">
            <v>1977</v>
          </cell>
          <cell r="D380">
            <v>28</v>
          </cell>
          <cell r="E380">
            <v>28</v>
          </cell>
          <cell r="F380" t="str">
            <v>19580222</v>
          </cell>
          <cell r="G380" t="str">
            <v>47</v>
          </cell>
          <cell r="H380" t="str">
            <v>1</v>
          </cell>
          <cell r="I380" t="str">
            <v>Casado</v>
          </cell>
          <cell r="J380" t="str">
            <v>masculino</v>
          </cell>
          <cell r="K380">
            <v>2</v>
          </cell>
          <cell r="L380" t="str">
            <v>R Martingil, 68               Marrazes</v>
          </cell>
          <cell r="M380" t="str">
            <v>2400-394</v>
          </cell>
          <cell r="N380" t="str">
            <v>LEIRIA</v>
          </cell>
          <cell r="O380" t="str">
            <v>00231021</v>
          </cell>
          <cell r="P380" t="str">
            <v>CURSO GERAL DOS LICEUS</v>
          </cell>
          <cell r="R380" t="str">
            <v>4194007</v>
          </cell>
          <cell r="S380" t="str">
            <v>19980202</v>
          </cell>
          <cell r="T380" t="str">
            <v>LEIRIA</v>
          </cell>
          <cell r="U380" t="str">
            <v>9803</v>
          </cell>
          <cell r="V380" t="str">
            <v>S.NAC IND ENERGIA-SINDEL</v>
          </cell>
          <cell r="W380" t="str">
            <v>132667690</v>
          </cell>
          <cell r="X380" t="str">
            <v>3603</v>
          </cell>
          <cell r="Y380" t="str">
            <v>0.0</v>
          </cell>
          <cell r="Z380">
            <v>2</v>
          </cell>
          <cell r="AA380" t="str">
            <v>00</v>
          </cell>
          <cell r="AC380" t="str">
            <v>X</v>
          </cell>
          <cell r="AD380" t="str">
            <v>100</v>
          </cell>
          <cell r="AE380" t="str">
            <v>11113151750</v>
          </cell>
          <cell r="AF380" t="str">
            <v>02</v>
          </cell>
          <cell r="AG380" t="str">
            <v>19771120</v>
          </cell>
          <cell r="AH380" t="str">
            <v>DT.Adm.Corr.Antiguid</v>
          </cell>
          <cell r="AI380" t="str">
            <v>1</v>
          </cell>
          <cell r="AJ380" t="str">
            <v>ACTIVOS</v>
          </cell>
          <cell r="AK380" t="str">
            <v>AA</v>
          </cell>
          <cell r="AL380" t="str">
            <v>ACTIVO TEMP.INTEIRO</v>
          </cell>
          <cell r="AM380" t="str">
            <v>J200</v>
          </cell>
          <cell r="AN380" t="str">
            <v>EDPOutsourcingComercial-Ce</v>
          </cell>
          <cell r="AO380" t="str">
            <v>J224</v>
          </cell>
          <cell r="AP380" t="str">
            <v>EDPOC-LEIR PHR</v>
          </cell>
          <cell r="AQ380" t="str">
            <v>40176922</v>
          </cell>
          <cell r="AR380" t="str">
            <v>70000060</v>
          </cell>
          <cell r="AS380" t="str">
            <v>025.</v>
          </cell>
          <cell r="AT380" t="str">
            <v>ESCRITURARIO COMERCIAL</v>
          </cell>
          <cell r="AU380" t="str">
            <v>1</v>
          </cell>
          <cell r="AV380" t="str">
            <v>00040605</v>
          </cell>
          <cell r="AW380" t="str">
            <v>J20440000620</v>
          </cell>
          <cell r="AX380" t="str">
            <v>AC-LE-LOJAS E EQUIPAS - I</v>
          </cell>
          <cell r="AY380" t="str">
            <v>68905034</v>
          </cell>
          <cell r="AZ380" t="str">
            <v>Apoio à Rede Centro</v>
          </cell>
          <cell r="BA380" t="str">
            <v>6890</v>
          </cell>
          <cell r="BB380" t="str">
            <v>EDP Outsourcing Comercial</v>
          </cell>
          <cell r="BC380" t="str">
            <v>6890</v>
          </cell>
          <cell r="BD380" t="str">
            <v>6890</v>
          </cell>
          <cell r="BE380" t="str">
            <v>2800</v>
          </cell>
          <cell r="BF380" t="str">
            <v>6890</v>
          </cell>
          <cell r="BG380" t="str">
            <v>EDP Outsourcing Comercial,SA</v>
          </cell>
          <cell r="BH380" t="str">
            <v>1010</v>
          </cell>
          <cell r="BI380">
            <v>1160</v>
          </cell>
          <cell r="BJ380" t="str">
            <v>10</v>
          </cell>
          <cell r="BK380">
            <v>28</v>
          </cell>
          <cell r="BL380">
            <v>283.08</v>
          </cell>
          <cell r="BM380" t="str">
            <v>NÍVEL 5</v>
          </cell>
          <cell r="BN380" t="str">
            <v>00</v>
          </cell>
          <cell r="BO380" t="str">
            <v>07</v>
          </cell>
          <cell r="BP380" t="str">
            <v>20050101</v>
          </cell>
          <cell r="BQ380" t="str">
            <v>21</v>
          </cell>
          <cell r="BR380" t="str">
            <v>EVOLUCAO AUTOMATICA</v>
          </cell>
          <cell r="BS380" t="str">
            <v>20050101</v>
          </cell>
          <cell r="BW380">
            <v>0</v>
          </cell>
          <cell r="BX380">
            <v>0</v>
          </cell>
          <cell r="BY380">
            <v>0</v>
          </cell>
          <cell r="BZ380">
            <v>0</v>
          </cell>
          <cell r="CA380">
            <v>0</v>
          </cell>
          <cell r="CC380">
            <v>0</v>
          </cell>
          <cell r="CG380">
            <v>0</v>
          </cell>
          <cell r="CK380">
            <v>0</v>
          </cell>
          <cell r="CO380">
            <v>0</v>
          </cell>
          <cell r="CT380">
            <v>0</v>
          </cell>
          <cell r="CU380">
            <v>0</v>
          </cell>
          <cell r="CV380">
            <v>0</v>
          </cell>
          <cell r="CW380">
            <v>0</v>
          </cell>
          <cell r="CX380">
            <v>0</v>
          </cell>
          <cell r="CZ380">
            <v>0</v>
          </cell>
          <cell r="DC380">
            <v>0</v>
          </cell>
          <cell r="DF380">
            <v>0</v>
          </cell>
          <cell r="DI380">
            <v>0</v>
          </cell>
          <cell r="DK380">
            <v>0</v>
          </cell>
          <cell r="DL380">
            <v>0</v>
          </cell>
          <cell r="DN380" t="str">
            <v>21D12</v>
          </cell>
          <cell r="DO380" t="str">
            <v>Flex.T.Int."Act.Ind."</v>
          </cell>
          <cell r="DP380">
            <v>9</v>
          </cell>
          <cell r="DQ380">
            <v>100</v>
          </cell>
          <cell r="DR380" t="str">
            <v>CR01</v>
          </cell>
          <cell r="DT380" t="str">
            <v>00210000</v>
          </cell>
          <cell r="DU380" t="str">
            <v>CREDITO PREDIAL PORTUGUES, SA</v>
          </cell>
        </row>
        <row r="381">
          <cell r="A381" t="str">
            <v>297496</v>
          </cell>
          <cell r="B381" t="str">
            <v>Jose Luis Neves Faria</v>
          </cell>
          <cell r="C381" t="str">
            <v>1984</v>
          </cell>
          <cell r="D381">
            <v>21</v>
          </cell>
          <cell r="E381">
            <v>21</v>
          </cell>
          <cell r="F381" t="str">
            <v>19541224</v>
          </cell>
          <cell r="G381" t="str">
            <v>50</v>
          </cell>
          <cell r="H381" t="str">
            <v>0</v>
          </cell>
          <cell r="I381" t="str">
            <v>Solt.</v>
          </cell>
          <cell r="J381" t="str">
            <v>masculino</v>
          </cell>
          <cell r="K381">
            <v>0</v>
          </cell>
          <cell r="L381" t="str">
            <v>R D.Nuno Alvares Pereira, 26</v>
          </cell>
          <cell r="M381" t="str">
            <v>2400-196</v>
          </cell>
          <cell r="N381" t="str">
            <v>LEIRIA</v>
          </cell>
          <cell r="O381" t="str">
            <v>00240000</v>
          </cell>
          <cell r="P381" t="str">
            <v>CURSO COMPLEMENTAR</v>
          </cell>
          <cell r="R381" t="str">
            <v>4006057</v>
          </cell>
          <cell r="S381" t="str">
            <v>19961014</v>
          </cell>
          <cell r="T381" t="str">
            <v>LEIRIA</v>
          </cell>
          <cell r="U381" t="str">
            <v>9803</v>
          </cell>
          <cell r="V381" t="str">
            <v>S.NAC IND ENERGIA-SINDEL</v>
          </cell>
          <cell r="W381" t="str">
            <v>110204018</v>
          </cell>
          <cell r="X381" t="str">
            <v>1384</v>
          </cell>
          <cell r="Y381" t="str">
            <v>0.0</v>
          </cell>
          <cell r="Z381">
            <v>0</v>
          </cell>
          <cell r="AA381" t="str">
            <v>00</v>
          </cell>
          <cell r="AD381" t="str">
            <v>100</v>
          </cell>
          <cell r="AE381" t="str">
            <v>11112848627</v>
          </cell>
          <cell r="AF381" t="str">
            <v>02</v>
          </cell>
          <cell r="AG381" t="str">
            <v>19841103</v>
          </cell>
          <cell r="AH381" t="str">
            <v>DT.Adm.Corr.Antiguid</v>
          </cell>
          <cell r="AI381" t="str">
            <v>1</v>
          </cell>
          <cell r="AJ381" t="str">
            <v>ACTIVOS</v>
          </cell>
          <cell r="AK381" t="str">
            <v>AA</v>
          </cell>
          <cell r="AL381" t="str">
            <v>ACTIVO TEMP.INTEIRO</v>
          </cell>
          <cell r="AM381" t="str">
            <v>J200</v>
          </cell>
          <cell r="AN381" t="str">
            <v>EDPOutsourcingComercial-Ce</v>
          </cell>
          <cell r="AO381" t="str">
            <v>J224</v>
          </cell>
          <cell r="AP381" t="str">
            <v>EDPOC-LEIR PHR</v>
          </cell>
          <cell r="AQ381" t="str">
            <v>40176951</v>
          </cell>
          <cell r="AR381" t="str">
            <v>70000060</v>
          </cell>
          <cell r="AS381" t="str">
            <v>025.</v>
          </cell>
          <cell r="AT381" t="str">
            <v>ESCRITURARIO COMERCIAL</v>
          </cell>
          <cell r="AU381" t="str">
            <v>1</v>
          </cell>
          <cell r="AV381" t="str">
            <v>00040605</v>
          </cell>
          <cell r="AW381" t="str">
            <v>J20440000620</v>
          </cell>
          <cell r="AX381" t="str">
            <v>AC-LE-LOJAS E EQUIPAS - I</v>
          </cell>
          <cell r="AY381" t="str">
            <v>68905034</v>
          </cell>
          <cell r="AZ381" t="str">
            <v>Apoio à Rede Centro</v>
          </cell>
          <cell r="BA381" t="str">
            <v>6890</v>
          </cell>
          <cell r="BB381" t="str">
            <v>EDP Outsourcing Comercial</v>
          </cell>
          <cell r="BC381" t="str">
            <v>6890</v>
          </cell>
          <cell r="BD381" t="str">
            <v>6890</v>
          </cell>
          <cell r="BE381" t="str">
            <v>2800</v>
          </cell>
          <cell r="BF381" t="str">
            <v>6890</v>
          </cell>
          <cell r="BG381" t="str">
            <v>EDP Outsourcing Comercial,SA</v>
          </cell>
          <cell r="BH381" t="str">
            <v>1010</v>
          </cell>
          <cell r="BI381">
            <v>1079</v>
          </cell>
          <cell r="BJ381" t="str">
            <v>09</v>
          </cell>
          <cell r="BK381">
            <v>21</v>
          </cell>
          <cell r="BL381">
            <v>212.31</v>
          </cell>
          <cell r="BM381" t="str">
            <v>NÍVEL 5</v>
          </cell>
          <cell r="BN381" t="str">
            <v>01</v>
          </cell>
          <cell r="BO381" t="str">
            <v>06</v>
          </cell>
          <cell r="BP381" t="str">
            <v>20040101</v>
          </cell>
          <cell r="BQ381" t="str">
            <v>21</v>
          </cell>
          <cell r="BR381" t="str">
            <v>EVOLUCAO AUTOMATICA</v>
          </cell>
          <cell r="BS381" t="str">
            <v>20050101</v>
          </cell>
          <cell r="BW381">
            <v>0</v>
          </cell>
          <cell r="BX381">
            <v>0</v>
          </cell>
          <cell r="BY381">
            <v>0</v>
          </cell>
          <cell r="BZ381">
            <v>0</v>
          </cell>
          <cell r="CA381">
            <v>0</v>
          </cell>
          <cell r="CC381">
            <v>0</v>
          </cell>
          <cell r="CG381">
            <v>0</v>
          </cell>
          <cell r="CK381">
            <v>0</v>
          </cell>
          <cell r="CO381">
            <v>0</v>
          </cell>
          <cell r="CT381">
            <v>0</v>
          </cell>
          <cell r="CU381">
            <v>0</v>
          </cell>
          <cell r="CV381">
            <v>0</v>
          </cell>
          <cell r="CW381">
            <v>0</v>
          </cell>
          <cell r="CX381">
            <v>0</v>
          </cell>
          <cell r="CZ381">
            <v>0</v>
          </cell>
          <cell r="DC381">
            <v>0</v>
          </cell>
          <cell r="DF381">
            <v>0</v>
          </cell>
          <cell r="DI381">
            <v>0</v>
          </cell>
          <cell r="DK381">
            <v>0</v>
          </cell>
          <cell r="DL381">
            <v>0</v>
          </cell>
          <cell r="DN381" t="str">
            <v>21D12</v>
          </cell>
          <cell r="DO381" t="str">
            <v>Flex.T.Int."Act.Ind."</v>
          </cell>
          <cell r="DP381">
            <v>9</v>
          </cell>
          <cell r="DQ381">
            <v>100</v>
          </cell>
          <cell r="DR381" t="str">
            <v>CR01</v>
          </cell>
          <cell r="DT381" t="str">
            <v>00350393</v>
          </cell>
          <cell r="DU381" t="str">
            <v>CAIXA GERAL DE DEPOSITOS, SA</v>
          </cell>
        </row>
        <row r="382">
          <cell r="A382" t="str">
            <v>159220</v>
          </cell>
          <cell r="B382" t="str">
            <v>Jorge Belo Gomes</v>
          </cell>
          <cell r="C382" t="str">
            <v>1978</v>
          </cell>
          <cell r="D382">
            <v>27</v>
          </cell>
          <cell r="E382">
            <v>27</v>
          </cell>
          <cell r="F382" t="str">
            <v>19540609</v>
          </cell>
          <cell r="G382" t="str">
            <v>51</v>
          </cell>
          <cell r="H382" t="str">
            <v>1</v>
          </cell>
          <cell r="I382" t="str">
            <v>Casado</v>
          </cell>
          <cell r="J382" t="str">
            <v>masculino</v>
          </cell>
          <cell r="K382">
            <v>1</v>
          </cell>
          <cell r="L382" t="str">
            <v>Rua do Carqueijal, 8 - S. Jorge</v>
          </cell>
          <cell r="M382" t="str">
            <v>2480-056</v>
          </cell>
          <cell r="N382" t="str">
            <v>CALVARIA DE CIMA</v>
          </cell>
          <cell r="O382" t="str">
            <v>00232133</v>
          </cell>
          <cell r="P382" t="str">
            <v>CURSO GERAL DO COMERCIO</v>
          </cell>
          <cell r="R382" t="str">
            <v>2646979</v>
          </cell>
          <cell r="S382" t="str">
            <v>19970130</v>
          </cell>
          <cell r="T382" t="str">
            <v>LEIRIA</v>
          </cell>
          <cell r="U382" t="str">
            <v>9803</v>
          </cell>
          <cell r="V382" t="str">
            <v>S.NAC IND ENERGIA-SINDEL</v>
          </cell>
          <cell r="W382" t="str">
            <v>177330775</v>
          </cell>
          <cell r="X382" t="str">
            <v>1457</v>
          </cell>
          <cell r="Y382" t="str">
            <v>0.0</v>
          </cell>
          <cell r="Z382">
            <v>1</v>
          </cell>
          <cell r="AA382" t="str">
            <v>00</v>
          </cell>
          <cell r="AC382" t="str">
            <v>X</v>
          </cell>
          <cell r="AD382" t="str">
            <v>100</v>
          </cell>
          <cell r="AE382" t="str">
            <v>11051877269</v>
          </cell>
          <cell r="AF382" t="str">
            <v>02</v>
          </cell>
          <cell r="AG382" t="str">
            <v>19780801</v>
          </cell>
          <cell r="AH382" t="str">
            <v>DT.Adm.Corr.Antiguid</v>
          </cell>
          <cell r="AI382" t="str">
            <v>1</v>
          </cell>
          <cell r="AJ382" t="str">
            <v>ACTIVOS</v>
          </cell>
          <cell r="AK382" t="str">
            <v>AA</v>
          </cell>
          <cell r="AL382" t="str">
            <v>ACTIVO TEMP.INTEIRO</v>
          </cell>
          <cell r="AM382" t="str">
            <v>J200</v>
          </cell>
          <cell r="AN382" t="str">
            <v>EDPOutsourcingComercial-Ce</v>
          </cell>
          <cell r="AO382" t="str">
            <v>J224</v>
          </cell>
          <cell r="AP382" t="str">
            <v>EDPOC-LEIR PHR</v>
          </cell>
          <cell r="AQ382" t="str">
            <v>40176917</v>
          </cell>
          <cell r="AR382" t="str">
            <v>70000060</v>
          </cell>
          <cell r="AS382" t="str">
            <v>025.</v>
          </cell>
          <cell r="AT382" t="str">
            <v>ESCRITURARIO COMERCIAL</v>
          </cell>
          <cell r="AU382" t="str">
            <v>1</v>
          </cell>
          <cell r="AV382" t="str">
            <v>00040605</v>
          </cell>
          <cell r="AW382" t="str">
            <v>J20440000620</v>
          </cell>
          <cell r="AX382" t="str">
            <v>AC-LE-LOJAS E EQUIPAS - I</v>
          </cell>
          <cell r="AY382" t="str">
            <v>68905034</v>
          </cell>
          <cell r="AZ382" t="str">
            <v>Apoio à Rede Centro</v>
          </cell>
          <cell r="BA382" t="str">
            <v>6890</v>
          </cell>
          <cell r="BB382" t="str">
            <v>EDP Outsourcing Comercial</v>
          </cell>
          <cell r="BC382" t="str">
            <v>6890</v>
          </cell>
          <cell r="BD382" t="str">
            <v>6890</v>
          </cell>
          <cell r="BE382" t="str">
            <v>2800</v>
          </cell>
          <cell r="BF382" t="str">
            <v>6890</v>
          </cell>
          <cell r="BG382" t="str">
            <v>EDP Outsourcing Comercial,SA</v>
          </cell>
          <cell r="BH382" t="str">
            <v>1010</v>
          </cell>
          <cell r="BI382">
            <v>1247</v>
          </cell>
          <cell r="BJ382" t="str">
            <v>11</v>
          </cell>
          <cell r="BK382">
            <v>27</v>
          </cell>
          <cell r="BL382">
            <v>272.97000000000003</v>
          </cell>
          <cell r="BM382" t="str">
            <v>NÍVEL 5</v>
          </cell>
          <cell r="BN382" t="str">
            <v>02</v>
          </cell>
          <cell r="BO382" t="str">
            <v>08</v>
          </cell>
          <cell r="BP382" t="str">
            <v>20030101</v>
          </cell>
          <cell r="BQ382" t="str">
            <v>21</v>
          </cell>
          <cell r="BR382" t="str">
            <v>EVOLUCAO AUTOMATICA</v>
          </cell>
          <cell r="BS382" t="str">
            <v>20050101</v>
          </cell>
          <cell r="BW382">
            <v>0</v>
          </cell>
          <cell r="BX382">
            <v>0</v>
          </cell>
          <cell r="BY382">
            <v>0</v>
          </cell>
          <cell r="BZ382">
            <v>0</v>
          </cell>
          <cell r="CA382">
            <v>0</v>
          </cell>
          <cell r="CC382">
            <v>0</v>
          </cell>
          <cell r="CG382">
            <v>0</v>
          </cell>
          <cell r="CK382">
            <v>0</v>
          </cell>
          <cell r="CO382">
            <v>0</v>
          </cell>
          <cell r="CT382">
            <v>0</v>
          </cell>
          <cell r="CU382">
            <v>0</v>
          </cell>
          <cell r="CV382">
            <v>0</v>
          </cell>
          <cell r="CW382">
            <v>0</v>
          </cell>
          <cell r="CX382">
            <v>1</v>
          </cell>
          <cell r="CY382" t="str">
            <v>6010</v>
          </cell>
          <cell r="CZ382">
            <v>39.54</v>
          </cell>
          <cell r="DC382">
            <v>0</v>
          </cell>
          <cell r="DF382">
            <v>0</v>
          </cell>
          <cell r="DI382">
            <v>0</v>
          </cell>
          <cell r="DK382">
            <v>0</v>
          </cell>
          <cell r="DL382">
            <v>0</v>
          </cell>
          <cell r="DN382" t="str">
            <v>21D12</v>
          </cell>
          <cell r="DO382" t="str">
            <v>Flex.T.Int."Act.Ind."</v>
          </cell>
          <cell r="DP382">
            <v>9</v>
          </cell>
          <cell r="DQ382">
            <v>100</v>
          </cell>
          <cell r="DR382" t="str">
            <v>CR01</v>
          </cell>
          <cell r="DT382" t="str">
            <v>00330000</v>
          </cell>
          <cell r="DU382" t="str">
            <v>BANCO COMERCIAL PORTUGUES, SA</v>
          </cell>
        </row>
        <row r="383">
          <cell r="A383" t="str">
            <v>296929</v>
          </cell>
          <cell r="B383" t="str">
            <v>Isabel Maria Lopes Ramalho</v>
          </cell>
          <cell r="C383" t="str">
            <v>1982</v>
          </cell>
          <cell r="D383">
            <v>23</v>
          </cell>
          <cell r="E383">
            <v>23</v>
          </cell>
          <cell r="F383" t="str">
            <v>19630307</v>
          </cell>
          <cell r="G383" t="str">
            <v>42</v>
          </cell>
          <cell r="H383" t="str">
            <v>3</v>
          </cell>
          <cell r="I383" t="str">
            <v>Sep.Ju</v>
          </cell>
          <cell r="J383" t="str">
            <v>feminino</v>
          </cell>
          <cell r="K383">
            <v>2</v>
          </cell>
          <cell r="L383" t="str">
            <v>R. Dr. Rui Hasse Ferreira, Lt.6-3º. A Guimarota</v>
          </cell>
          <cell r="M383" t="str">
            <v>2410-386</v>
          </cell>
          <cell r="N383" t="str">
            <v>LEIRIA</v>
          </cell>
          <cell r="O383" t="str">
            <v>00243262</v>
          </cell>
          <cell r="P383" t="str">
            <v>11 ANO JORNALISMO-TURISMO</v>
          </cell>
          <cell r="R383" t="str">
            <v>4471119</v>
          </cell>
          <cell r="S383" t="str">
            <v>20020514</v>
          </cell>
          <cell r="T383" t="str">
            <v>LEIRIA</v>
          </cell>
          <cell r="U383" t="str">
            <v>9803</v>
          </cell>
          <cell r="V383" t="str">
            <v>S.NAC IND ENERGIA-SINDEL</v>
          </cell>
          <cell r="W383" t="str">
            <v>168901676</v>
          </cell>
          <cell r="X383" t="str">
            <v>1384</v>
          </cell>
          <cell r="Y383" t="str">
            <v>0.0</v>
          </cell>
          <cell r="Z383">
            <v>2</v>
          </cell>
          <cell r="AA383" t="str">
            <v>00</v>
          </cell>
          <cell r="AD383" t="str">
            <v>100</v>
          </cell>
          <cell r="AE383" t="str">
            <v>11113153182</v>
          </cell>
          <cell r="AF383" t="str">
            <v>02</v>
          </cell>
          <cell r="AG383" t="str">
            <v>19821013</v>
          </cell>
          <cell r="AH383" t="str">
            <v>DT.Adm.Corr.Antiguid</v>
          </cell>
          <cell r="AI383" t="str">
            <v>1</v>
          </cell>
          <cell r="AJ383" t="str">
            <v>ACTIVOS</v>
          </cell>
          <cell r="AK383" t="str">
            <v>AA</v>
          </cell>
          <cell r="AL383" t="str">
            <v>ACTIVO TEMP.INTEIRO</v>
          </cell>
          <cell r="AM383" t="str">
            <v>J200</v>
          </cell>
          <cell r="AN383" t="str">
            <v>EDPOutsourcingComercial-Ce</v>
          </cell>
          <cell r="AO383" t="str">
            <v>J224</v>
          </cell>
          <cell r="AP383" t="str">
            <v>EDPOC-LEIR PHR</v>
          </cell>
          <cell r="AQ383" t="str">
            <v>40176915</v>
          </cell>
          <cell r="AR383" t="str">
            <v>70000022</v>
          </cell>
          <cell r="AS383" t="str">
            <v>014.</v>
          </cell>
          <cell r="AT383" t="str">
            <v>TECNICO COMERCIAL</v>
          </cell>
          <cell r="AU383" t="str">
            <v>1</v>
          </cell>
          <cell r="AV383" t="str">
            <v>00040605</v>
          </cell>
          <cell r="AW383" t="str">
            <v>J20440000620</v>
          </cell>
          <cell r="AX383" t="str">
            <v>AC-LE-LOJAS E EQUIPAS - I</v>
          </cell>
          <cell r="AY383" t="str">
            <v>68905034</v>
          </cell>
          <cell r="AZ383" t="str">
            <v>Apoio à Rede Centro</v>
          </cell>
          <cell r="BA383" t="str">
            <v>6890</v>
          </cell>
          <cell r="BB383" t="str">
            <v>EDP Outsourcing Comercial</v>
          </cell>
          <cell r="BC383" t="str">
            <v>6890</v>
          </cell>
          <cell r="BD383" t="str">
            <v>6890</v>
          </cell>
          <cell r="BE383" t="str">
            <v>2800</v>
          </cell>
          <cell r="BF383" t="str">
            <v>6890</v>
          </cell>
          <cell r="BG383" t="str">
            <v>EDP Outsourcing Comercial,SA</v>
          </cell>
          <cell r="BH383" t="str">
            <v>1010</v>
          </cell>
          <cell r="BI383">
            <v>1339</v>
          </cell>
          <cell r="BJ383" t="str">
            <v>12</v>
          </cell>
          <cell r="BK383">
            <v>23</v>
          </cell>
          <cell r="BL383">
            <v>232.53</v>
          </cell>
          <cell r="BM383" t="str">
            <v>NÍVEL 4</v>
          </cell>
          <cell r="BN383" t="str">
            <v>01</v>
          </cell>
          <cell r="BO383" t="str">
            <v>06</v>
          </cell>
          <cell r="BP383" t="str">
            <v>20040101</v>
          </cell>
          <cell r="BQ383" t="str">
            <v>21</v>
          </cell>
          <cell r="BR383" t="str">
            <v>EVOLUCAO AUTOMATICA</v>
          </cell>
          <cell r="BS383" t="str">
            <v>20050101</v>
          </cell>
          <cell r="BW383">
            <v>0</v>
          </cell>
          <cell r="BX383">
            <v>0</v>
          </cell>
          <cell r="BY383">
            <v>0</v>
          </cell>
          <cell r="BZ383">
            <v>0</v>
          </cell>
          <cell r="CA383">
            <v>0</v>
          </cell>
          <cell r="CC383">
            <v>0</v>
          </cell>
          <cell r="CG383">
            <v>0</v>
          </cell>
          <cell r="CK383">
            <v>0</v>
          </cell>
          <cell r="CO383">
            <v>0</v>
          </cell>
          <cell r="CT383">
            <v>0</v>
          </cell>
          <cell r="CU383">
            <v>0</v>
          </cell>
          <cell r="CV383">
            <v>0</v>
          </cell>
          <cell r="CW383">
            <v>0</v>
          </cell>
          <cell r="CX383">
            <v>0</v>
          </cell>
          <cell r="CZ383">
            <v>0</v>
          </cell>
          <cell r="DC383">
            <v>0</v>
          </cell>
          <cell r="DF383">
            <v>0</v>
          </cell>
          <cell r="DI383">
            <v>0</v>
          </cell>
          <cell r="DK383">
            <v>0</v>
          </cell>
          <cell r="DL383">
            <v>0</v>
          </cell>
          <cell r="DN383" t="str">
            <v>21D12</v>
          </cell>
          <cell r="DO383" t="str">
            <v>Flex.T.Int."Act.Ind."</v>
          </cell>
          <cell r="DP383">
            <v>9</v>
          </cell>
          <cell r="DQ383">
            <v>100</v>
          </cell>
          <cell r="DR383" t="str">
            <v>CR01</v>
          </cell>
          <cell r="DT383" t="str">
            <v>00330000</v>
          </cell>
          <cell r="DU383" t="str">
            <v>BANCO COMERCIAL PORTUGUES, SA</v>
          </cell>
        </row>
        <row r="384">
          <cell r="A384" t="str">
            <v>296716</v>
          </cell>
          <cell r="B384" t="str">
            <v>Jose Luis Ribeiro Henriques</v>
          </cell>
          <cell r="C384" t="str">
            <v>1981</v>
          </cell>
          <cell r="D384">
            <v>24</v>
          </cell>
          <cell r="E384">
            <v>24</v>
          </cell>
          <cell r="F384" t="str">
            <v>19621025</v>
          </cell>
          <cell r="G384" t="str">
            <v>42</v>
          </cell>
          <cell r="H384" t="str">
            <v>1</v>
          </cell>
          <cell r="I384" t="str">
            <v>Casado</v>
          </cell>
          <cell r="J384" t="str">
            <v>masculino</v>
          </cell>
          <cell r="K384">
            <v>2</v>
          </cell>
          <cell r="L384" t="str">
            <v>Lg. 25 Abril, Lt. 4-R/C        Pousos</v>
          </cell>
          <cell r="M384" t="str">
            <v>2410-432</v>
          </cell>
          <cell r="N384" t="str">
            <v>LEIRIA</v>
          </cell>
          <cell r="O384" t="str">
            <v>00243383</v>
          </cell>
          <cell r="P384" t="str">
            <v>12.ANO - 1. CURSO</v>
          </cell>
          <cell r="R384" t="str">
            <v>4477179</v>
          </cell>
          <cell r="S384" t="str">
            <v>20020417</v>
          </cell>
          <cell r="T384" t="str">
            <v>LEIRIA</v>
          </cell>
          <cell r="U384" t="str">
            <v>9803</v>
          </cell>
          <cell r="V384" t="str">
            <v>S.NAC IND ENERGIA-SINDEL</v>
          </cell>
          <cell r="W384" t="str">
            <v>166606707</v>
          </cell>
          <cell r="X384" t="str">
            <v>3603</v>
          </cell>
          <cell r="Y384" t="str">
            <v>0.0</v>
          </cell>
          <cell r="Z384">
            <v>3</v>
          </cell>
          <cell r="AA384" t="str">
            <v>00</v>
          </cell>
          <cell r="AC384" t="str">
            <v>X</v>
          </cell>
          <cell r="AD384" t="str">
            <v>100</v>
          </cell>
          <cell r="AE384" t="str">
            <v>11113153831</v>
          </cell>
          <cell r="AF384" t="str">
            <v>02</v>
          </cell>
          <cell r="AG384" t="str">
            <v>19811102</v>
          </cell>
          <cell r="AH384" t="str">
            <v>DT.Adm.Corr.Antiguid</v>
          </cell>
          <cell r="AI384" t="str">
            <v>1</v>
          </cell>
          <cell r="AJ384" t="str">
            <v>ACTIVOS</v>
          </cell>
          <cell r="AK384" t="str">
            <v>AA</v>
          </cell>
          <cell r="AL384" t="str">
            <v>ACTIVO TEMP.INTEIRO</v>
          </cell>
          <cell r="AM384" t="str">
            <v>J200</v>
          </cell>
          <cell r="AN384" t="str">
            <v>EDPOutsourcingComercial-Ce</v>
          </cell>
          <cell r="AO384" t="str">
            <v>J224</v>
          </cell>
          <cell r="AP384" t="str">
            <v>EDPOC-LEIR PHR</v>
          </cell>
          <cell r="AQ384" t="str">
            <v>40176960</v>
          </cell>
          <cell r="AR384" t="str">
            <v>70000060</v>
          </cell>
          <cell r="AS384" t="str">
            <v>025.</v>
          </cell>
          <cell r="AT384" t="str">
            <v>ESCRITURARIO COMERCIAL</v>
          </cell>
          <cell r="AU384" t="str">
            <v>1</v>
          </cell>
          <cell r="AV384" t="str">
            <v>00040606</v>
          </cell>
          <cell r="AW384" t="str">
            <v>J20440000620</v>
          </cell>
          <cell r="AX384" t="str">
            <v>AC-LE-LOJAS E EQUIPAS - II</v>
          </cell>
          <cell r="AY384" t="str">
            <v>68905034</v>
          </cell>
          <cell r="AZ384" t="str">
            <v>Apoio à Rede Centro</v>
          </cell>
          <cell r="BA384" t="str">
            <v>6890</v>
          </cell>
          <cell r="BB384" t="str">
            <v>EDP Outsourcing Comercial</v>
          </cell>
          <cell r="BC384" t="str">
            <v>6890</v>
          </cell>
          <cell r="BD384" t="str">
            <v>6890</v>
          </cell>
          <cell r="BE384" t="str">
            <v>2800</v>
          </cell>
          <cell r="BF384" t="str">
            <v>6890</v>
          </cell>
          <cell r="BG384" t="str">
            <v>EDP Outsourcing Comercial,SA</v>
          </cell>
          <cell r="BH384" t="str">
            <v>1010</v>
          </cell>
          <cell r="BI384">
            <v>1160</v>
          </cell>
          <cell r="BJ384" t="str">
            <v>10</v>
          </cell>
          <cell r="BK384">
            <v>24</v>
          </cell>
          <cell r="BL384">
            <v>242.64</v>
          </cell>
          <cell r="BM384" t="str">
            <v>NÍVEL 5</v>
          </cell>
          <cell r="BN384" t="str">
            <v>01</v>
          </cell>
          <cell r="BO384" t="str">
            <v>07</v>
          </cell>
          <cell r="BP384" t="str">
            <v>20040101</v>
          </cell>
          <cell r="BQ384" t="str">
            <v>21</v>
          </cell>
          <cell r="BR384" t="str">
            <v>EVOLUCAO AUTOMATICA</v>
          </cell>
          <cell r="BS384" t="str">
            <v>20050101</v>
          </cell>
          <cell r="BW384">
            <v>0</v>
          </cell>
          <cell r="BX384">
            <v>0</v>
          </cell>
          <cell r="BY384">
            <v>0</v>
          </cell>
          <cell r="BZ384">
            <v>0</v>
          </cell>
          <cell r="CA384">
            <v>0</v>
          </cell>
          <cell r="CC384">
            <v>0</v>
          </cell>
          <cell r="CG384">
            <v>0</v>
          </cell>
          <cell r="CK384">
            <v>0</v>
          </cell>
          <cell r="CO384">
            <v>0</v>
          </cell>
          <cell r="CT384">
            <v>0</v>
          </cell>
          <cell r="CU384">
            <v>0</v>
          </cell>
          <cell r="CV384">
            <v>0</v>
          </cell>
          <cell r="CW384">
            <v>0</v>
          </cell>
          <cell r="CX384">
            <v>0</v>
          </cell>
          <cell r="CZ384">
            <v>0</v>
          </cell>
          <cell r="DC384">
            <v>0</v>
          </cell>
          <cell r="DF384">
            <v>0</v>
          </cell>
          <cell r="DI384">
            <v>0</v>
          </cell>
          <cell r="DK384">
            <v>0</v>
          </cell>
          <cell r="DL384">
            <v>0</v>
          </cell>
          <cell r="DN384" t="str">
            <v>21D12</v>
          </cell>
          <cell r="DO384" t="str">
            <v>Flex.T.Int."Act.Ind."</v>
          </cell>
          <cell r="DP384">
            <v>9</v>
          </cell>
          <cell r="DQ384">
            <v>100</v>
          </cell>
          <cell r="DR384" t="str">
            <v>CR01</v>
          </cell>
          <cell r="DT384" t="str">
            <v>00360045</v>
          </cell>
          <cell r="DU384" t="str">
            <v>CAIXA ECONOMICA MONTEPIO GERAL</v>
          </cell>
        </row>
        <row r="385">
          <cell r="A385" t="str">
            <v>296090</v>
          </cell>
          <cell r="B385" t="str">
            <v>Samuel Gomes Sousa Moreira</v>
          </cell>
          <cell r="C385" t="str">
            <v>1979</v>
          </cell>
          <cell r="D385">
            <v>26</v>
          </cell>
          <cell r="E385">
            <v>26</v>
          </cell>
          <cell r="F385" t="str">
            <v>19560826</v>
          </cell>
          <cell r="G385" t="str">
            <v>48</v>
          </cell>
          <cell r="H385" t="str">
            <v>1</v>
          </cell>
          <cell r="I385" t="str">
            <v>Casado</v>
          </cell>
          <cell r="J385" t="str">
            <v>masculino</v>
          </cell>
          <cell r="K385">
            <v>2</v>
          </cell>
          <cell r="L385" t="str">
            <v>R Sto.Antonio, 135-A</v>
          </cell>
          <cell r="M385" t="str">
            <v>2410-169</v>
          </cell>
          <cell r="N385" t="str">
            <v>LEIRIA</v>
          </cell>
          <cell r="O385" t="str">
            <v>00231021</v>
          </cell>
          <cell r="P385" t="str">
            <v>CURSO GERAL DOS LICEUS</v>
          </cell>
          <cell r="R385" t="str">
            <v>4132970</v>
          </cell>
          <cell r="S385" t="str">
            <v>19970205</v>
          </cell>
          <cell r="T385" t="str">
            <v>LEIRIA</v>
          </cell>
          <cell r="U385" t="str">
            <v>9803</v>
          </cell>
          <cell r="V385" t="str">
            <v>S.NAC IND ENERGIA-SINDEL</v>
          </cell>
          <cell r="W385" t="str">
            <v>117861855</v>
          </cell>
          <cell r="X385" t="str">
            <v>1384</v>
          </cell>
          <cell r="Y385" t="str">
            <v>0.0</v>
          </cell>
          <cell r="Z385">
            <v>2</v>
          </cell>
          <cell r="AA385" t="str">
            <v>00</v>
          </cell>
          <cell r="AC385" t="str">
            <v>X</v>
          </cell>
          <cell r="AD385" t="str">
            <v>100</v>
          </cell>
          <cell r="AE385" t="str">
            <v>11113155360</v>
          </cell>
          <cell r="AF385" t="str">
            <v>02</v>
          </cell>
          <cell r="AG385" t="str">
            <v>19790206</v>
          </cell>
          <cell r="AH385" t="str">
            <v>DT.Adm.Corr.Antiguid</v>
          </cell>
          <cell r="AI385" t="str">
            <v>1</v>
          </cell>
          <cell r="AJ385" t="str">
            <v>ACTIVOS</v>
          </cell>
          <cell r="AK385" t="str">
            <v>AA</v>
          </cell>
          <cell r="AL385" t="str">
            <v>ACTIVO TEMP.INTEIRO</v>
          </cell>
          <cell r="AM385" t="str">
            <v>J200</v>
          </cell>
          <cell r="AN385" t="str">
            <v>EDPOutsourcingComercial-Ce</v>
          </cell>
          <cell r="AO385" t="str">
            <v>J224</v>
          </cell>
          <cell r="AP385" t="str">
            <v>EDPOC-LEIR PHR</v>
          </cell>
          <cell r="AQ385" t="str">
            <v>40176955</v>
          </cell>
          <cell r="AR385" t="str">
            <v>70000022</v>
          </cell>
          <cell r="AS385" t="str">
            <v>014.</v>
          </cell>
          <cell r="AT385" t="str">
            <v>TECNICO COMERCIAL</v>
          </cell>
          <cell r="AU385" t="str">
            <v>1</v>
          </cell>
          <cell r="AV385" t="str">
            <v>00040606</v>
          </cell>
          <cell r="AW385" t="str">
            <v>J20440000620</v>
          </cell>
          <cell r="AX385" t="str">
            <v>AC-LE-LOJAS E EQUIPAS - II</v>
          </cell>
          <cell r="AY385" t="str">
            <v>68905034</v>
          </cell>
          <cell r="AZ385" t="str">
            <v>Apoio à Rede Centro</v>
          </cell>
          <cell r="BA385" t="str">
            <v>6890</v>
          </cell>
          <cell r="BB385" t="str">
            <v>EDP Outsourcing Comercial</v>
          </cell>
          <cell r="BC385" t="str">
            <v>6890</v>
          </cell>
          <cell r="BD385" t="str">
            <v>6890</v>
          </cell>
          <cell r="BE385" t="str">
            <v>2800</v>
          </cell>
          <cell r="BF385" t="str">
            <v>6890</v>
          </cell>
          <cell r="BG385" t="str">
            <v>EDP Outsourcing Comercial,SA</v>
          </cell>
          <cell r="BH385" t="str">
            <v>1010</v>
          </cell>
          <cell r="BI385">
            <v>1339</v>
          </cell>
          <cell r="BJ385" t="str">
            <v>12</v>
          </cell>
          <cell r="BK385">
            <v>26</v>
          </cell>
          <cell r="BL385">
            <v>262.86</v>
          </cell>
          <cell r="BM385" t="str">
            <v>NÍVEL 4</v>
          </cell>
          <cell r="BN385" t="str">
            <v>02</v>
          </cell>
          <cell r="BO385" t="str">
            <v>06</v>
          </cell>
          <cell r="BP385" t="str">
            <v>20030101</v>
          </cell>
          <cell r="BQ385" t="str">
            <v>21</v>
          </cell>
          <cell r="BR385" t="str">
            <v>EVOLUCAO AUTOMATICA</v>
          </cell>
          <cell r="BS385" t="str">
            <v>20050101</v>
          </cell>
          <cell r="BW385">
            <v>0</v>
          </cell>
          <cell r="BX385">
            <v>0</v>
          </cell>
          <cell r="BY385">
            <v>0</v>
          </cell>
          <cell r="BZ385">
            <v>0</v>
          </cell>
          <cell r="CA385">
            <v>0</v>
          </cell>
          <cell r="CC385">
            <v>0</v>
          </cell>
          <cell r="CG385">
            <v>0</v>
          </cell>
          <cell r="CK385">
            <v>0</v>
          </cell>
          <cell r="CO385">
            <v>0</v>
          </cell>
          <cell r="CT385">
            <v>0</v>
          </cell>
          <cell r="CU385">
            <v>0</v>
          </cell>
          <cell r="CV385">
            <v>0</v>
          </cell>
          <cell r="CW385">
            <v>0</v>
          </cell>
          <cell r="CX385">
            <v>0</v>
          </cell>
          <cell r="CZ385">
            <v>0</v>
          </cell>
          <cell r="DC385">
            <v>0</v>
          </cell>
          <cell r="DF385">
            <v>0</v>
          </cell>
          <cell r="DI385">
            <v>0</v>
          </cell>
          <cell r="DK385">
            <v>0</v>
          </cell>
          <cell r="DL385">
            <v>0</v>
          </cell>
          <cell r="DN385" t="str">
            <v>21D12</v>
          </cell>
          <cell r="DO385" t="str">
            <v>Flex.T.Int."Act.Ind."</v>
          </cell>
          <cell r="DP385">
            <v>9</v>
          </cell>
          <cell r="DQ385">
            <v>100</v>
          </cell>
          <cell r="DR385" t="str">
            <v>CR01</v>
          </cell>
          <cell r="DT385" t="str">
            <v>00330000</v>
          </cell>
          <cell r="DU385" t="str">
            <v>BANCO COMERCIAL PORTUGUES, SA</v>
          </cell>
        </row>
        <row r="386">
          <cell r="A386" t="str">
            <v>297259</v>
          </cell>
          <cell r="B386" t="str">
            <v>Joaquim Conceição Fernandes</v>
          </cell>
          <cell r="C386" t="str">
            <v>1983</v>
          </cell>
          <cell r="D386">
            <v>22</v>
          </cell>
          <cell r="E386">
            <v>22</v>
          </cell>
          <cell r="F386" t="str">
            <v>19641102</v>
          </cell>
          <cell r="G386" t="str">
            <v>40</v>
          </cell>
          <cell r="H386" t="str">
            <v>1</v>
          </cell>
          <cell r="I386" t="str">
            <v>Casado</v>
          </cell>
          <cell r="J386" t="str">
            <v>masculino</v>
          </cell>
          <cell r="K386">
            <v>1</v>
          </cell>
          <cell r="L386" t="str">
            <v>R Herois Ultramar 2</v>
          </cell>
          <cell r="M386" t="str">
            <v>2460-743</v>
          </cell>
          <cell r="N386" t="str">
            <v>VESTIARIA</v>
          </cell>
          <cell r="O386" t="str">
            <v>00233131</v>
          </cell>
          <cell r="P386" t="str">
            <v>CURSO GERAL ENSINO SECUNDARIO</v>
          </cell>
          <cell r="R386" t="str">
            <v>6925457</v>
          </cell>
          <cell r="S386" t="str">
            <v>19931115</v>
          </cell>
          <cell r="T386" t="str">
            <v>LISBOA</v>
          </cell>
          <cell r="U386" t="str">
            <v>9803</v>
          </cell>
          <cell r="V386" t="str">
            <v>S.NAC IND ENERGIA-SINDEL</v>
          </cell>
          <cell r="W386" t="str">
            <v>153120410</v>
          </cell>
          <cell r="X386" t="str">
            <v>1309</v>
          </cell>
          <cell r="Y386" t="str">
            <v>0.0</v>
          </cell>
          <cell r="Z386">
            <v>1</v>
          </cell>
          <cell r="AA386" t="str">
            <v>00</v>
          </cell>
          <cell r="AC386" t="str">
            <v>X</v>
          </cell>
          <cell r="AD386" t="str">
            <v>100</v>
          </cell>
          <cell r="AE386" t="str">
            <v>11113152462</v>
          </cell>
          <cell r="AF386" t="str">
            <v>02</v>
          </cell>
          <cell r="AG386" t="str">
            <v>19831104</v>
          </cell>
          <cell r="AH386" t="str">
            <v>DT.Adm.Corr.Antiguid</v>
          </cell>
          <cell r="AI386" t="str">
            <v>1</v>
          </cell>
          <cell r="AJ386" t="str">
            <v>ACTIVOS</v>
          </cell>
          <cell r="AK386" t="str">
            <v>AA</v>
          </cell>
          <cell r="AL386" t="str">
            <v>ACTIVO TEMP.INTEIRO</v>
          </cell>
          <cell r="AM386" t="str">
            <v>J200</v>
          </cell>
          <cell r="AN386" t="str">
            <v>EDPOutsourcingComercial-Ce</v>
          </cell>
          <cell r="AO386" t="str">
            <v>J224</v>
          </cell>
          <cell r="AP386" t="str">
            <v>EDPOC-LEIR PHR</v>
          </cell>
          <cell r="AQ386" t="str">
            <v>40176925</v>
          </cell>
          <cell r="AR386" t="str">
            <v>70000060</v>
          </cell>
          <cell r="AS386" t="str">
            <v>025.</v>
          </cell>
          <cell r="AT386" t="str">
            <v>ESCRITURARIO COMERCIAL</v>
          </cell>
          <cell r="AU386" t="str">
            <v>1</v>
          </cell>
          <cell r="AV386" t="str">
            <v>00040297</v>
          </cell>
          <cell r="AW386" t="str">
            <v>J20440000820</v>
          </cell>
          <cell r="AX386" t="str">
            <v>AC-RA-REDE DE AGENTES</v>
          </cell>
          <cell r="AY386" t="str">
            <v>68905036</v>
          </cell>
          <cell r="AZ386" t="str">
            <v>Eq Contacto Directo</v>
          </cell>
          <cell r="BA386" t="str">
            <v>6890</v>
          </cell>
          <cell r="BB386" t="str">
            <v>EDP Outsourcing Comercial</v>
          </cell>
          <cell r="BC386" t="str">
            <v>6890</v>
          </cell>
          <cell r="BD386" t="str">
            <v>6890</v>
          </cell>
          <cell r="BE386" t="str">
            <v>2800</v>
          </cell>
          <cell r="BF386" t="str">
            <v>6890</v>
          </cell>
          <cell r="BG386" t="str">
            <v>EDP Outsourcing Comercial,SA</v>
          </cell>
          <cell r="BH386" t="str">
            <v>1010</v>
          </cell>
          <cell r="BI386">
            <v>1160</v>
          </cell>
          <cell r="BJ386" t="str">
            <v>10</v>
          </cell>
          <cell r="BK386">
            <v>22</v>
          </cell>
          <cell r="BL386">
            <v>222.42</v>
          </cell>
          <cell r="BM386" t="str">
            <v>NÍVEL 5</v>
          </cell>
          <cell r="BN386" t="str">
            <v>01</v>
          </cell>
          <cell r="BO386" t="str">
            <v>07</v>
          </cell>
          <cell r="BP386" t="str">
            <v>20040101</v>
          </cell>
          <cell r="BQ386" t="str">
            <v>21</v>
          </cell>
          <cell r="BR386" t="str">
            <v>EVOLUCAO AUTOMATICA</v>
          </cell>
          <cell r="BS386" t="str">
            <v>20050101</v>
          </cell>
          <cell r="BW386">
            <v>0</v>
          </cell>
          <cell r="BX386">
            <v>0</v>
          </cell>
          <cell r="BY386">
            <v>0</v>
          </cell>
          <cell r="BZ386">
            <v>0</v>
          </cell>
          <cell r="CA386">
            <v>0</v>
          </cell>
          <cell r="CC386">
            <v>0</v>
          </cell>
          <cell r="CG386">
            <v>0</v>
          </cell>
          <cell r="CK386">
            <v>0</v>
          </cell>
          <cell r="CO386">
            <v>0</v>
          </cell>
          <cell r="CT386">
            <v>0</v>
          </cell>
          <cell r="CU386">
            <v>0</v>
          </cell>
          <cell r="CV386">
            <v>0</v>
          </cell>
          <cell r="CW386">
            <v>0</v>
          </cell>
          <cell r="CX386">
            <v>0</v>
          </cell>
          <cell r="CZ386">
            <v>0</v>
          </cell>
          <cell r="DC386">
            <v>0</v>
          </cell>
          <cell r="DF386">
            <v>0</v>
          </cell>
          <cell r="DI386">
            <v>0</v>
          </cell>
          <cell r="DK386">
            <v>0</v>
          </cell>
          <cell r="DL386">
            <v>0</v>
          </cell>
          <cell r="DN386" t="str">
            <v>11D12</v>
          </cell>
          <cell r="DO386" t="str">
            <v>Fixo T.Int-"A.IND."</v>
          </cell>
          <cell r="DP386">
            <v>9</v>
          </cell>
          <cell r="DQ386">
            <v>100</v>
          </cell>
          <cell r="DR386" t="str">
            <v>CR01</v>
          </cell>
          <cell r="DT386" t="str">
            <v>00350030</v>
          </cell>
          <cell r="DU386" t="str">
            <v>CAIXA GERAL DE DEPOSITOS, SA</v>
          </cell>
        </row>
        <row r="387">
          <cell r="A387" t="str">
            <v>256447</v>
          </cell>
          <cell r="B387" t="str">
            <v>Augusto Antonio Silva Gomes Ferreira</v>
          </cell>
          <cell r="C387" t="str">
            <v>1974</v>
          </cell>
          <cell r="D387">
            <v>31</v>
          </cell>
          <cell r="E387">
            <v>31</v>
          </cell>
          <cell r="F387" t="str">
            <v>19551223</v>
          </cell>
          <cell r="G387" t="str">
            <v>49</v>
          </cell>
          <cell r="H387" t="str">
            <v>1</v>
          </cell>
          <cell r="I387" t="str">
            <v>Casado</v>
          </cell>
          <cell r="J387" t="str">
            <v>masculino</v>
          </cell>
          <cell r="K387">
            <v>2</v>
          </cell>
          <cell r="L387" t="str">
            <v>R Republica, 7                Picassinos</v>
          </cell>
          <cell r="M387" t="str">
            <v>2430-419</v>
          </cell>
          <cell r="N387" t="str">
            <v>MARINHA GRANDE</v>
          </cell>
          <cell r="O387" t="str">
            <v>00232213</v>
          </cell>
          <cell r="P387" t="str">
            <v>C.GERAL ADMINISTRACAO COMERCIO</v>
          </cell>
          <cell r="R387" t="str">
            <v>4073034</v>
          </cell>
          <cell r="S387" t="str">
            <v>19950824</v>
          </cell>
          <cell r="T387" t="str">
            <v>LISBOA</v>
          </cell>
          <cell r="U387" t="str">
            <v>9801</v>
          </cell>
          <cell r="V387" t="str">
            <v>SIND IND ELéCT CENTRO</v>
          </cell>
          <cell r="W387" t="str">
            <v>159834104</v>
          </cell>
          <cell r="X387" t="str">
            <v>1392</v>
          </cell>
          <cell r="Y387" t="str">
            <v>0.0</v>
          </cell>
          <cell r="Z387">
            <v>2</v>
          </cell>
          <cell r="AA387" t="str">
            <v>00</v>
          </cell>
          <cell r="AC387" t="str">
            <v>X</v>
          </cell>
          <cell r="AD387" t="str">
            <v>100</v>
          </cell>
          <cell r="AE387" t="str">
            <v>11110978396</v>
          </cell>
          <cell r="AF387" t="str">
            <v>02</v>
          </cell>
          <cell r="AG387" t="str">
            <v>19741104</v>
          </cell>
          <cell r="AH387" t="str">
            <v>DT.Adm.Corr.Antiguid</v>
          </cell>
          <cell r="AI387" t="str">
            <v>1</v>
          </cell>
          <cell r="AJ387" t="str">
            <v>ACTIVOS</v>
          </cell>
          <cell r="AK387" t="str">
            <v>AA</v>
          </cell>
          <cell r="AL387" t="str">
            <v>ACTIVO TEMP.INTEIRO</v>
          </cell>
          <cell r="AM387" t="str">
            <v>J200</v>
          </cell>
          <cell r="AN387" t="str">
            <v>EDPOutsourcingComercial-Ce</v>
          </cell>
          <cell r="AO387" t="str">
            <v>J224</v>
          </cell>
          <cell r="AP387" t="str">
            <v>EDPOC-LEIR PHR</v>
          </cell>
          <cell r="AQ387" t="str">
            <v>40176913</v>
          </cell>
          <cell r="AR387" t="str">
            <v>70000022</v>
          </cell>
          <cell r="AS387" t="str">
            <v>014.</v>
          </cell>
          <cell r="AT387" t="str">
            <v>TECNICO COMERCIAL</v>
          </cell>
          <cell r="AU387" t="str">
            <v>1</v>
          </cell>
          <cell r="AV387" t="str">
            <v>00040297</v>
          </cell>
          <cell r="AW387" t="str">
            <v>J20440000820</v>
          </cell>
          <cell r="AX387" t="str">
            <v>AC-RA-REDE DE AGENTES</v>
          </cell>
          <cell r="AY387" t="str">
            <v>68905036</v>
          </cell>
          <cell r="AZ387" t="str">
            <v>Eq Contacto Directo</v>
          </cell>
          <cell r="BA387" t="str">
            <v>6890</v>
          </cell>
          <cell r="BB387" t="str">
            <v>EDP Outsourcing Comercial</v>
          </cell>
          <cell r="BC387" t="str">
            <v>6890</v>
          </cell>
          <cell r="BD387" t="str">
            <v>6890</v>
          </cell>
          <cell r="BE387" t="str">
            <v>2800</v>
          </cell>
          <cell r="BF387" t="str">
            <v>6890</v>
          </cell>
          <cell r="BG387" t="str">
            <v>EDP Outsourcing Comercial,SA</v>
          </cell>
          <cell r="BH387" t="str">
            <v>1010</v>
          </cell>
          <cell r="BI387">
            <v>1339</v>
          </cell>
          <cell r="BJ387" t="str">
            <v>12</v>
          </cell>
          <cell r="BK387">
            <v>31</v>
          </cell>
          <cell r="BL387">
            <v>313.41000000000003</v>
          </cell>
          <cell r="BM387" t="str">
            <v>NÍVEL 4</v>
          </cell>
          <cell r="BN387" t="str">
            <v>01</v>
          </cell>
          <cell r="BO387" t="str">
            <v>06</v>
          </cell>
          <cell r="BP387" t="str">
            <v>20040110</v>
          </cell>
          <cell r="BQ387" t="str">
            <v>33</v>
          </cell>
          <cell r="BR387" t="str">
            <v>NOMEACAO</v>
          </cell>
          <cell r="BS387" t="str">
            <v>20050101</v>
          </cell>
          <cell r="BT387" t="str">
            <v>20040101</v>
          </cell>
          <cell r="BW387">
            <v>0</v>
          </cell>
          <cell r="BX387">
            <v>0</v>
          </cell>
          <cell r="BY387">
            <v>0</v>
          </cell>
          <cell r="BZ387">
            <v>0</v>
          </cell>
          <cell r="CA387">
            <v>0</v>
          </cell>
          <cell r="CC387">
            <v>0</v>
          </cell>
          <cell r="CG387">
            <v>0</v>
          </cell>
          <cell r="CK387">
            <v>0</v>
          </cell>
          <cell r="CO387">
            <v>0</v>
          </cell>
          <cell r="CT387">
            <v>0</v>
          </cell>
          <cell r="CU387">
            <v>0</v>
          </cell>
          <cell r="CV387">
            <v>0</v>
          </cell>
          <cell r="CW387">
            <v>0</v>
          </cell>
          <cell r="CX387">
            <v>0</v>
          </cell>
          <cell r="CZ387">
            <v>0</v>
          </cell>
          <cell r="DC387">
            <v>0</v>
          </cell>
          <cell r="DF387">
            <v>0</v>
          </cell>
          <cell r="DI387">
            <v>0</v>
          </cell>
          <cell r="DK387">
            <v>0</v>
          </cell>
          <cell r="DL387">
            <v>0</v>
          </cell>
          <cell r="DN387" t="str">
            <v>11D12</v>
          </cell>
          <cell r="DO387" t="str">
            <v>Fixo T.Int-"A.IND."</v>
          </cell>
          <cell r="DP387">
            <v>9</v>
          </cell>
          <cell r="DQ387">
            <v>100</v>
          </cell>
          <cell r="DR387" t="str">
            <v>CR01</v>
          </cell>
          <cell r="DT387" t="str">
            <v>00070239</v>
          </cell>
          <cell r="DU387" t="str">
            <v>BANCO ESPIRITO SANTO, SA</v>
          </cell>
        </row>
        <row r="388">
          <cell r="A388" t="str">
            <v>296791</v>
          </cell>
          <cell r="B388" t="str">
            <v>Zulmira Ferreira Santos Mendes</v>
          </cell>
          <cell r="C388" t="str">
            <v>1982</v>
          </cell>
          <cell r="D388">
            <v>23</v>
          </cell>
          <cell r="E388">
            <v>23</v>
          </cell>
          <cell r="F388" t="str">
            <v>19620913</v>
          </cell>
          <cell r="G388" t="str">
            <v>42</v>
          </cell>
          <cell r="H388" t="str">
            <v>1</v>
          </cell>
          <cell r="I388" t="str">
            <v>Casado</v>
          </cell>
          <cell r="J388" t="str">
            <v>feminino</v>
          </cell>
          <cell r="K388">
            <v>1</v>
          </cell>
          <cell r="L388" t="str">
            <v>R. Camilo Santos Barata, Lt 1-R/C D - Cruz d'Areia-Lei</v>
          </cell>
          <cell r="M388" t="str">
            <v>2410-042</v>
          </cell>
          <cell r="N388" t="str">
            <v>LEIRIA</v>
          </cell>
          <cell r="O388" t="str">
            <v>00243042</v>
          </cell>
          <cell r="P388" t="str">
            <v>11 ANO SAUDE</v>
          </cell>
          <cell r="R388" t="str">
            <v>4386842</v>
          </cell>
          <cell r="S388" t="str">
            <v>20020411</v>
          </cell>
          <cell r="T388" t="str">
            <v>LEIRIA</v>
          </cell>
          <cell r="U388" t="str">
            <v>9803</v>
          </cell>
          <cell r="V388" t="str">
            <v>S.NAC IND ENERGIA-SINDEL</v>
          </cell>
          <cell r="W388" t="str">
            <v>180407651</v>
          </cell>
          <cell r="X388" t="str">
            <v>1384</v>
          </cell>
          <cell r="Y388" t="str">
            <v>0.0</v>
          </cell>
          <cell r="Z388">
            <v>1</v>
          </cell>
          <cell r="AA388" t="str">
            <v>00</v>
          </cell>
          <cell r="AC388" t="str">
            <v>X</v>
          </cell>
          <cell r="AD388" t="str">
            <v>100</v>
          </cell>
          <cell r="AE388" t="str">
            <v>11113155475</v>
          </cell>
          <cell r="AF388" t="str">
            <v>02</v>
          </cell>
          <cell r="AG388" t="str">
            <v>19820120</v>
          </cell>
          <cell r="AH388" t="str">
            <v>DT.Adm.Corr.Antiguid</v>
          </cell>
          <cell r="AI388" t="str">
            <v>1</v>
          </cell>
          <cell r="AJ388" t="str">
            <v>ACTIVOS</v>
          </cell>
          <cell r="AK388" t="str">
            <v>AA</v>
          </cell>
          <cell r="AL388" t="str">
            <v>ACTIVO TEMP.INTEIRO</v>
          </cell>
          <cell r="AM388" t="str">
            <v>J200</v>
          </cell>
          <cell r="AN388" t="str">
            <v>EDPOutsourcingComercial-Ce</v>
          </cell>
          <cell r="AO388" t="str">
            <v>J224</v>
          </cell>
          <cell r="AP388" t="str">
            <v>EDPOC-LEIR PHR</v>
          </cell>
          <cell r="AQ388" t="str">
            <v>40177200</v>
          </cell>
          <cell r="AR388" t="str">
            <v>70000045</v>
          </cell>
          <cell r="AS388" t="str">
            <v>01S3</v>
          </cell>
          <cell r="AT388" t="str">
            <v>CHEFIA SECCAO ESCALAO III</v>
          </cell>
          <cell r="AU388" t="str">
            <v>1</v>
          </cell>
          <cell r="AV388" t="str">
            <v>00040329</v>
          </cell>
          <cell r="AW388" t="str">
            <v>J20444380120</v>
          </cell>
          <cell r="AX388" t="str">
            <v>AC-LJLRA-CH-CHEFIA</v>
          </cell>
          <cell r="AY388" t="str">
            <v>68905412</v>
          </cell>
          <cell r="AZ388" t="str">
            <v>Lj Leiria</v>
          </cell>
          <cell r="BA388" t="str">
            <v>6890</v>
          </cell>
          <cell r="BB388" t="str">
            <v>EDP Outsourcing Comercial</v>
          </cell>
          <cell r="BC388" t="str">
            <v>6890</v>
          </cell>
          <cell r="BD388" t="str">
            <v>6890</v>
          </cell>
          <cell r="BE388" t="str">
            <v>2800</v>
          </cell>
          <cell r="BF388" t="str">
            <v>6890</v>
          </cell>
          <cell r="BG388" t="str">
            <v>EDP Outsourcing Comercial,SA</v>
          </cell>
          <cell r="BH388" t="str">
            <v>1010</v>
          </cell>
          <cell r="BI388">
            <v>1520</v>
          </cell>
          <cell r="BJ388" t="str">
            <v>14</v>
          </cell>
          <cell r="BK388">
            <v>23</v>
          </cell>
          <cell r="BL388">
            <v>232.53</v>
          </cell>
          <cell r="BM388" t="str">
            <v>C SECÇ3</v>
          </cell>
          <cell r="BN388" t="str">
            <v>01</v>
          </cell>
          <cell r="BO388" t="str">
            <v>F</v>
          </cell>
          <cell r="BP388" t="str">
            <v>20032409</v>
          </cell>
          <cell r="BQ388" t="str">
            <v>33</v>
          </cell>
          <cell r="BR388" t="str">
            <v>NOMEACAO</v>
          </cell>
          <cell r="BS388" t="str">
            <v>20050101</v>
          </cell>
          <cell r="BW388">
            <v>0</v>
          </cell>
          <cell r="BX388">
            <v>0</v>
          </cell>
          <cell r="BY388">
            <v>0</v>
          </cell>
          <cell r="BZ388">
            <v>0</v>
          </cell>
          <cell r="CA388">
            <v>0</v>
          </cell>
          <cell r="CC388">
            <v>0</v>
          </cell>
          <cell r="CG388">
            <v>0</v>
          </cell>
          <cell r="CK388">
            <v>0</v>
          </cell>
          <cell r="CO388">
            <v>0</v>
          </cell>
          <cell r="CT388">
            <v>0</v>
          </cell>
          <cell r="CU388">
            <v>0</v>
          </cell>
          <cell r="CV388">
            <v>0</v>
          </cell>
          <cell r="CW388">
            <v>0</v>
          </cell>
          <cell r="CX388">
            <v>0</v>
          </cell>
          <cell r="CZ388">
            <v>0</v>
          </cell>
          <cell r="DC388">
            <v>0</v>
          </cell>
          <cell r="DF388">
            <v>0</v>
          </cell>
          <cell r="DI388">
            <v>0</v>
          </cell>
          <cell r="DK388">
            <v>0</v>
          </cell>
          <cell r="DL388">
            <v>0</v>
          </cell>
          <cell r="DN388" t="str">
            <v>21D12</v>
          </cell>
          <cell r="DO388" t="str">
            <v>Flex.T.Int."Act.Ind."</v>
          </cell>
          <cell r="DP388">
            <v>9</v>
          </cell>
          <cell r="DQ388">
            <v>100</v>
          </cell>
          <cell r="DR388" t="str">
            <v>CR01</v>
          </cell>
          <cell r="DT388" t="str">
            <v>00190033</v>
          </cell>
          <cell r="DU388" t="str">
            <v>BANCO BILBAO VIZCAYA ARGENTARI</v>
          </cell>
        </row>
        <row r="389">
          <cell r="A389" t="str">
            <v>297658</v>
          </cell>
          <cell r="B389" t="str">
            <v>Aurora Conceição Pereira Costa</v>
          </cell>
          <cell r="C389" t="str">
            <v>1985</v>
          </cell>
          <cell r="D389">
            <v>20</v>
          </cell>
          <cell r="E389">
            <v>20</v>
          </cell>
          <cell r="F389" t="str">
            <v>19570624</v>
          </cell>
          <cell r="G389" t="str">
            <v>48</v>
          </cell>
          <cell r="H389" t="str">
            <v>0</v>
          </cell>
          <cell r="I389" t="str">
            <v>Solt.</v>
          </cell>
          <cell r="J389" t="str">
            <v>feminino</v>
          </cell>
          <cell r="K389">
            <v>0</v>
          </cell>
          <cell r="L389" t="str">
            <v>R Gloria B.Rodrigues, 253-3.A Qt. Stº. António</v>
          </cell>
          <cell r="M389" t="str">
            <v>2400-459</v>
          </cell>
          <cell r="N389" t="str">
            <v>LEIRIA</v>
          </cell>
          <cell r="O389" t="str">
            <v>00242072</v>
          </cell>
          <cell r="P389" t="str">
            <v>CC CONTABILIDADE ADMINISTRACAO</v>
          </cell>
          <cell r="R389" t="str">
            <v>5209414</v>
          </cell>
          <cell r="S389" t="str">
            <v>19970509</v>
          </cell>
          <cell r="T389" t="str">
            <v>LEIRIA</v>
          </cell>
          <cell r="U389" t="str">
            <v>9803</v>
          </cell>
          <cell r="V389" t="str">
            <v>S.NAC IND ENERGIA-SINDEL</v>
          </cell>
          <cell r="W389" t="str">
            <v>115386769</v>
          </cell>
          <cell r="X389" t="str">
            <v>1384</v>
          </cell>
          <cell r="Y389" t="str">
            <v>0.0</v>
          </cell>
          <cell r="Z389">
            <v>0</v>
          </cell>
          <cell r="AA389" t="str">
            <v>00</v>
          </cell>
          <cell r="AD389" t="str">
            <v>100</v>
          </cell>
          <cell r="AE389" t="str">
            <v>11111500419</v>
          </cell>
          <cell r="AF389" t="str">
            <v>02</v>
          </cell>
          <cell r="AG389" t="str">
            <v>19850718</v>
          </cell>
          <cell r="AH389" t="str">
            <v>DT.Adm.Corr.Antiguid</v>
          </cell>
          <cell r="AI389" t="str">
            <v>1</v>
          </cell>
          <cell r="AJ389" t="str">
            <v>ACTIVOS</v>
          </cell>
          <cell r="AK389" t="str">
            <v>AA</v>
          </cell>
          <cell r="AL389" t="str">
            <v>ACTIVO TEMP.INTEIRO</v>
          </cell>
          <cell r="AM389" t="str">
            <v>J200</v>
          </cell>
          <cell r="AN389" t="str">
            <v>EDPOutsourcingComercial-Ce</v>
          </cell>
          <cell r="AO389" t="str">
            <v>J224</v>
          </cell>
          <cell r="AP389" t="str">
            <v>EDPOC-LEIR PHR</v>
          </cell>
          <cell r="AQ389" t="str">
            <v>40177227</v>
          </cell>
          <cell r="AR389" t="str">
            <v>70000022</v>
          </cell>
          <cell r="AS389" t="str">
            <v>014.</v>
          </cell>
          <cell r="AT389" t="str">
            <v>TECNICO COMERCIAL</v>
          </cell>
          <cell r="AU389" t="str">
            <v>1</v>
          </cell>
          <cell r="AV389" t="str">
            <v>00040330</v>
          </cell>
          <cell r="AW389" t="str">
            <v>J20444380420</v>
          </cell>
          <cell r="AX389" t="str">
            <v>AC-LJLRA-LOJA LEIRIA</v>
          </cell>
          <cell r="AY389" t="str">
            <v>68905412</v>
          </cell>
          <cell r="AZ389" t="str">
            <v>Lj Leiria</v>
          </cell>
          <cell r="BA389" t="str">
            <v>6890</v>
          </cell>
          <cell r="BB389" t="str">
            <v>EDP Outsourcing Comercial</v>
          </cell>
          <cell r="BC389" t="str">
            <v>6890</v>
          </cell>
          <cell r="BD389" t="str">
            <v>6890</v>
          </cell>
          <cell r="BE389" t="str">
            <v>2800</v>
          </cell>
          <cell r="BF389" t="str">
            <v>6890</v>
          </cell>
          <cell r="BG389" t="str">
            <v>EDP Outsourcing Comercial,SA</v>
          </cell>
          <cell r="BH389" t="str">
            <v>1010</v>
          </cell>
          <cell r="BI389">
            <v>1247</v>
          </cell>
          <cell r="BJ389" t="str">
            <v>11</v>
          </cell>
          <cell r="BK389">
            <v>20</v>
          </cell>
          <cell r="BL389">
            <v>202.2</v>
          </cell>
          <cell r="BM389" t="str">
            <v>NÍVEL 4</v>
          </cell>
          <cell r="BN389" t="str">
            <v>01</v>
          </cell>
          <cell r="BO389" t="str">
            <v>05</v>
          </cell>
          <cell r="BP389" t="str">
            <v>20040110</v>
          </cell>
          <cell r="BQ389" t="str">
            <v>33</v>
          </cell>
          <cell r="BR389" t="str">
            <v>NOMEACAO</v>
          </cell>
          <cell r="BS389" t="str">
            <v>20050101</v>
          </cell>
          <cell r="BT389" t="str">
            <v>20040101</v>
          </cell>
          <cell r="BW389">
            <v>0</v>
          </cell>
          <cell r="BX389">
            <v>0</v>
          </cell>
          <cell r="BY389">
            <v>0</v>
          </cell>
          <cell r="BZ389">
            <v>0</v>
          </cell>
          <cell r="CA389">
            <v>0</v>
          </cell>
          <cell r="CC389">
            <v>0</v>
          </cell>
          <cell r="CG389">
            <v>0</v>
          </cell>
          <cell r="CK389">
            <v>0</v>
          </cell>
          <cell r="CO389">
            <v>0</v>
          </cell>
          <cell r="CT389">
            <v>0</v>
          </cell>
          <cell r="CU389">
            <v>0</v>
          </cell>
          <cell r="CV389">
            <v>0</v>
          </cell>
          <cell r="CW389">
            <v>0</v>
          </cell>
          <cell r="CX389">
            <v>1</v>
          </cell>
          <cell r="CY389" t="str">
            <v>6010</v>
          </cell>
          <cell r="CZ389">
            <v>39.54</v>
          </cell>
          <cell r="DC389">
            <v>0</v>
          </cell>
          <cell r="DF389">
            <v>0</v>
          </cell>
          <cell r="DI389">
            <v>0</v>
          </cell>
          <cell r="DK389">
            <v>0</v>
          </cell>
          <cell r="DL389">
            <v>0</v>
          </cell>
          <cell r="DN389" t="str">
            <v>21D12</v>
          </cell>
          <cell r="DO389" t="str">
            <v>Flex.T.Int."Act.Ind."</v>
          </cell>
          <cell r="DP389">
            <v>9</v>
          </cell>
          <cell r="DQ389">
            <v>100</v>
          </cell>
          <cell r="DR389" t="str">
            <v>CR01</v>
          </cell>
          <cell r="DT389" t="str">
            <v>00360045</v>
          </cell>
          <cell r="DU389" t="str">
            <v>CAIXA ECONOMICA MONTEPIO GERAL</v>
          </cell>
        </row>
        <row r="390">
          <cell r="A390" t="str">
            <v>295329</v>
          </cell>
          <cell r="B390" t="str">
            <v>Maria Ascensão Neves Costa</v>
          </cell>
          <cell r="C390" t="str">
            <v>1973</v>
          </cell>
          <cell r="D390">
            <v>32</v>
          </cell>
          <cell r="E390">
            <v>32</v>
          </cell>
          <cell r="F390" t="str">
            <v>19540206</v>
          </cell>
          <cell r="G390" t="str">
            <v>51</v>
          </cell>
          <cell r="H390" t="str">
            <v>4</v>
          </cell>
          <cell r="I390" t="str">
            <v>Divorc</v>
          </cell>
          <cell r="J390" t="str">
            <v>feminino</v>
          </cell>
          <cell r="K390">
            <v>2</v>
          </cell>
          <cell r="L390" t="str">
            <v>R Alegria, 2-3.-F             Guimarota</v>
          </cell>
          <cell r="M390" t="str">
            <v>2410-067</v>
          </cell>
          <cell r="N390" t="str">
            <v>LEIRIA</v>
          </cell>
          <cell r="O390" t="str">
            <v>00231023</v>
          </cell>
          <cell r="P390" t="str">
            <v>CURSO GERAL DOS LICEUS</v>
          </cell>
          <cell r="R390" t="str">
            <v>2594182</v>
          </cell>
          <cell r="S390" t="str">
            <v>19960613</v>
          </cell>
          <cell r="T390" t="str">
            <v>LEIRIA</v>
          </cell>
          <cell r="U390" t="str">
            <v>9806</v>
          </cell>
          <cell r="V390" t="str">
            <v>ASOSI-ASS.S.TRAB.S.EN.TEL</v>
          </cell>
          <cell r="W390" t="str">
            <v>152457976</v>
          </cell>
          <cell r="X390" t="str">
            <v>1384</v>
          </cell>
          <cell r="Y390" t="str">
            <v>0.0</v>
          </cell>
          <cell r="Z390">
            <v>2</v>
          </cell>
          <cell r="AA390" t="str">
            <v>00</v>
          </cell>
          <cell r="AD390" t="str">
            <v>100</v>
          </cell>
          <cell r="AE390" t="str">
            <v>11113154585</v>
          </cell>
          <cell r="AF390" t="str">
            <v>02</v>
          </cell>
          <cell r="AG390" t="str">
            <v>19730427</v>
          </cell>
          <cell r="AH390" t="str">
            <v>DT.Adm.Corr.Antiguid</v>
          </cell>
          <cell r="AI390" t="str">
            <v>1</v>
          </cell>
          <cell r="AJ390" t="str">
            <v>ACTIVOS</v>
          </cell>
          <cell r="AK390" t="str">
            <v>AA</v>
          </cell>
          <cell r="AL390" t="str">
            <v>ACTIVO TEMP.INTEIRO</v>
          </cell>
          <cell r="AM390" t="str">
            <v>J200</v>
          </cell>
          <cell r="AN390" t="str">
            <v>EDPOutsourcingComercial-Ce</v>
          </cell>
          <cell r="AO390" t="str">
            <v>J224</v>
          </cell>
          <cell r="AP390" t="str">
            <v>EDPOC-LEIR PHR</v>
          </cell>
          <cell r="AQ390" t="str">
            <v>40177226</v>
          </cell>
          <cell r="AR390" t="str">
            <v>70000022</v>
          </cell>
          <cell r="AS390" t="str">
            <v>014.</v>
          </cell>
          <cell r="AT390" t="str">
            <v>TECNICO COMERCIAL</v>
          </cell>
          <cell r="AU390" t="str">
            <v>1</v>
          </cell>
          <cell r="AV390" t="str">
            <v>00040330</v>
          </cell>
          <cell r="AW390" t="str">
            <v>J20444380420</v>
          </cell>
          <cell r="AX390" t="str">
            <v>AC-LJLRA-LOJA LEIRIA</v>
          </cell>
          <cell r="AY390" t="str">
            <v>68905412</v>
          </cell>
          <cell r="AZ390" t="str">
            <v>Lj Leiria</v>
          </cell>
          <cell r="BA390" t="str">
            <v>6890</v>
          </cell>
          <cell r="BB390" t="str">
            <v>EDP Outsourcing Comercial</v>
          </cell>
          <cell r="BC390" t="str">
            <v>6890</v>
          </cell>
          <cell r="BD390" t="str">
            <v>6890</v>
          </cell>
          <cell r="BE390" t="str">
            <v>2800</v>
          </cell>
          <cell r="BF390" t="str">
            <v>6890</v>
          </cell>
          <cell r="BG390" t="str">
            <v>EDP Outsourcing Comercial,SA</v>
          </cell>
          <cell r="BH390" t="str">
            <v>1010</v>
          </cell>
          <cell r="BI390">
            <v>1339</v>
          </cell>
          <cell r="BJ390" t="str">
            <v>12</v>
          </cell>
          <cell r="BK390">
            <v>32</v>
          </cell>
          <cell r="BL390">
            <v>323.52</v>
          </cell>
          <cell r="BM390" t="str">
            <v>NÍVEL 4</v>
          </cell>
          <cell r="BN390" t="str">
            <v>01</v>
          </cell>
          <cell r="BO390" t="str">
            <v>06</v>
          </cell>
          <cell r="BP390" t="str">
            <v>20040101</v>
          </cell>
          <cell r="BQ390" t="str">
            <v>21</v>
          </cell>
          <cell r="BR390" t="str">
            <v>EVOLUCAO AUTOMATICA</v>
          </cell>
          <cell r="BS390" t="str">
            <v>20050101</v>
          </cell>
          <cell r="BW390">
            <v>0</v>
          </cell>
          <cell r="BX390">
            <v>0</v>
          </cell>
          <cell r="BY390">
            <v>0</v>
          </cell>
          <cell r="BZ390">
            <v>0</v>
          </cell>
          <cell r="CA390">
            <v>0</v>
          </cell>
          <cell r="CC390">
            <v>0</v>
          </cell>
          <cell r="CG390">
            <v>0</v>
          </cell>
          <cell r="CK390">
            <v>0</v>
          </cell>
          <cell r="CO390">
            <v>0</v>
          </cell>
          <cell r="CT390">
            <v>0</v>
          </cell>
          <cell r="CU390">
            <v>0</v>
          </cell>
          <cell r="CV390">
            <v>0</v>
          </cell>
          <cell r="CW390">
            <v>0</v>
          </cell>
          <cell r="CX390">
            <v>1</v>
          </cell>
          <cell r="CY390" t="str">
            <v>6010</v>
          </cell>
          <cell r="CZ390">
            <v>39.54</v>
          </cell>
          <cell r="DC390">
            <v>0</v>
          </cell>
          <cell r="DF390">
            <v>0</v>
          </cell>
          <cell r="DI390">
            <v>0</v>
          </cell>
          <cell r="DK390">
            <v>0</v>
          </cell>
          <cell r="DL390">
            <v>0</v>
          </cell>
          <cell r="DN390" t="str">
            <v>21D12</v>
          </cell>
          <cell r="DO390" t="str">
            <v>Flex.T.Int."Act.Ind."</v>
          </cell>
          <cell r="DP390">
            <v>9</v>
          </cell>
          <cell r="DQ390">
            <v>100</v>
          </cell>
          <cell r="DR390" t="str">
            <v>CR01</v>
          </cell>
          <cell r="DT390" t="str">
            <v>00350393</v>
          </cell>
          <cell r="DU390" t="str">
            <v>CAIXA GERAL DE DEPOSITOS, SA</v>
          </cell>
        </row>
        <row r="391">
          <cell r="A391" t="str">
            <v>295728</v>
          </cell>
          <cell r="B391" t="str">
            <v>Joaquim Manuel Lima Geadas</v>
          </cell>
          <cell r="C391" t="str">
            <v>1975</v>
          </cell>
          <cell r="D391">
            <v>30</v>
          </cell>
          <cell r="E391">
            <v>30</v>
          </cell>
          <cell r="F391" t="str">
            <v>19521201</v>
          </cell>
          <cell r="G391" t="str">
            <v>52</v>
          </cell>
          <cell r="H391" t="str">
            <v>1</v>
          </cell>
          <cell r="I391" t="str">
            <v>Casado</v>
          </cell>
          <cell r="J391" t="str">
            <v>masculino</v>
          </cell>
          <cell r="K391">
            <v>3</v>
          </cell>
          <cell r="L391" t="str">
            <v>R Luis de Camões, N.33-2 Esq</v>
          </cell>
          <cell r="M391" t="str">
            <v>2485-139</v>
          </cell>
          <cell r="N391" t="str">
            <v>MIRA DE AIRE</v>
          </cell>
          <cell r="O391" t="str">
            <v>00242072</v>
          </cell>
          <cell r="P391" t="str">
            <v>CC CONTABILIDADE ADMINISTRACAO</v>
          </cell>
          <cell r="R391" t="str">
            <v>5099586</v>
          </cell>
          <cell r="S391" t="str">
            <v>19970925</v>
          </cell>
          <cell r="T391" t="str">
            <v>LEIRIA</v>
          </cell>
          <cell r="U391" t="str">
            <v>9803</v>
          </cell>
          <cell r="V391" t="str">
            <v>S.NAC IND ENERGIA-SINDEL</v>
          </cell>
          <cell r="W391" t="str">
            <v>114742472</v>
          </cell>
          <cell r="X391" t="str">
            <v>1457</v>
          </cell>
          <cell r="Y391" t="str">
            <v>0.0</v>
          </cell>
          <cell r="Z391">
            <v>3</v>
          </cell>
          <cell r="AA391" t="str">
            <v>00</v>
          </cell>
          <cell r="AC391" t="str">
            <v>X</v>
          </cell>
          <cell r="AD391" t="str">
            <v>100</v>
          </cell>
          <cell r="AE391" t="str">
            <v>10095528833</v>
          </cell>
          <cell r="AF391" t="str">
            <v>02</v>
          </cell>
          <cell r="AG391" t="str">
            <v>19751025</v>
          </cell>
          <cell r="AH391" t="str">
            <v>DT.Adm.Corr.Antiguid</v>
          </cell>
          <cell r="AI391" t="str">
            <v>1</v>
          </cell>
          <cell r="AJ391" t="str">
            <v>ACTIVOS</v>
          </cell>
          <cell r="AK391" t="str">
            <v>AA</v>
          </cell>
          <cell r="AL391" t="str">
            <v>ACTIVO TEMP.INTEIRO</v>
          </cell>
          <cell r="AM391" t="str">
            <v>J200</v>
          </cell>
          <cell r="AN391" t="str">
            <v>EDPOutsourcingComercial-Ce</v>
          </cell>
          <cell r="AO391" t="str">
            <v>J224</v>
          </cell>
          <cell r="AP391" t="str">
            <v>EDPOC-LEIR PHR</v>
          </cell>
          <cell r="AQ391" t="str">
            <v>40177229</v>
          </cell>
          <cell r="AR391" t="str">
            <v>70000060</v>
          </cell>
          <cell r="AS391" t="str">
            <v>025.</v>
          </cell>
          <cell r="AT391" t="str">
            <v>ESCRITURARIO COMERCIAL</v>
          </cell>
          <cell r="AU391" t="str">
            <v>1</v>
          </cell>
          <cell r="AV391" t="str">
            <v>00040330</v>
          </cell>
          <cell r="AW391" t="str">
            <v>J20444380420</v>
          </cell>
          <cell r="AX391" t="str">
            <v>AC-LJLRA-LOJA LEIRIA</v>
          </cell>
          <cell r="AY391" t="str">
            <v>68905412</v>
          </cell>
          <cell r="AZ391" t="str">
            <v>Lj Leiria</v>
          </cell>
          <cell r="BA391" t="str">
            <v>6890</v>
          </cell>
          <cell r="BB391" t="str">
            <v>EDP Outsourcing Comercial</v>
          </cell>
          <cell r="BC391" t="str">
            <v>6890</v>
          </cell>
          <cell r="BD391" t="str">
            <v>6890</v>
          </cell>
          <cell r="BE391" t="str">
            <v>2800</v>
          </cell>
          <cell r="BF391" t="str">
            <v>6890</v>
          </cell>
          <cell r="BG391" t="str">
            <v>EDP Outsourcing Comercial,SA</v>
          </cell>
          <cell r="BH391" t="str">
            <v>1010</v>
          </cell>
          <cell r="BI391">
            <v>1247</v>
          </cell>
          <cell r="BJ391" t="str">
            <v>11</v>
          </cell>
          <cell r="BK391">
            <v>30</v>
          </cell>
          <cell r="BL391">
            <v>303.3</v>
          </cell>
          <cell r="BM391" t="str">
            <v>NÍVEL 5</v>
          </cell>
          <cell r="BN391" t="str">
            <v>03</v>
          </cell>
          <cell r="BO391" t="str">
            <v>08</v>
          </cell>
          <cell r="BP391" t="str">
            <v>20010109</v>
          </cell>
          <cell r="BQ391" t="str">
            <v>22</v>
          </cell>
          <cell r="BR391" t="str">
            <v>ACELERACAO DE CARREIRA</v>
          </cell>
          <cell r="BS391" t="str">
            <v>20050101</v>
          </cell>
          <cell r="BW391">
            <v>0</v>
          </cell>
          <cell r="BX391">
            <v>0</v>
          </cell>
          <cell r="BY391">
            <v>0</v>
          </cell>
          <cell r="BZ391">
            <v>0</v>
          </cell>
          <cell r="CA391">
            <v>0</v>
          </cell>
          <cell r="CC391">
            <v>0</v>
          </cell>
          <cell r="CG391">
            <v>0</v>
          </cell>
          <cell r="CK391">
            <v>0</v>
          </cell>
          <cell r="CO391">
            <v>0</v>
          </cell>
          <cell r="CT391">
            <v>0</v>
          </cell>
          <cell r="CU391">
            <v>0</v>
          </cell>
          <cell r="CV391">
            <v>0</v>
          </cell>
          <cell r="CW391">
            <v>0</v>
          </cell>
          <cell r="CX391">
            <v>1</v>
          </cell>
          <cell r="CY391" t="str">
            <v>6010</v>
          </cell>
          <cell r="CZ391">
            <v>39.54</v>
          </cell>
          <cell r="DC391">
            <v>0</v>
          </cell>
          <cell r="DF391">
            <v>0</v>
          </cell>
          <cell r="DI391">
            <v>0</v>
          </cell>
          <cell r="DK391">
            <v>0</v>
          </cell>
          <cell r="DL391">
            <v>0</v>
          </cell>
          <cell r="DN391" t="str">
            <v>21D12</v>
          </cell>
          <cell r="DO391" t="str">
            <v>Flex.T.Int."Act.Ind."</v>
          </cell>
          <cell r="DP391">
            <v>9</v>
          </cell>
          <cell r="DQ391">
            <v>100</v>
          </cell>
          <cell r="DR391" t="str">
            <v>CR01</v>
          </cell>
          <cell r="DT391" t="str">
            <v>00350657</v>
          </cell>
          <cell r="DU391" t="str">
            <v>CAIXA GERAL DE DEPOSITOS, SA</v>
          </cell>
        </row>
        <row r="392">
          <cell r="A392" t="str">
            <v>296600</v>
          </cell>
          <cell r="B392" t="str">
            <v>Maria Leonor Santos Lourenco</v>
          </cell>
          <cell r="C392" t="str">
            <v>1981</v>
          </cell>
          <cell r="D392">
            <v>24</v>
          </cell>
          <cell r="E392">
            <v>24</v>
          </cell>
          <cell r="F392" t="str">
            <v>19570416</v>
          </cell>
          <cell r="G392" t="str">
            <v>48</v>
          </cell>
          <cell r="H392" t="str">
            <v>0</v>
          </cell>
          <cell r="I392" t="str">
            <v>Solt.</v>
          </cell>
          <cell r="J392" t="str">
            <v>feminino</v>
          </cell>
          <cell r="K392">
            <v>0</v>
          </cell>
          <cell r="L392" t="str">
            <v>R Miguel Torga, 75-1.-D</v>
          </cell>
          <cell r="M392" t="str">
            <v>2410-134</v>
          </cell>
          <cell r="N392" t="str">
            <v>LEIRIA</v>
          </cell>
          <cell r="O392" t="str">
            <v>00122141</v>
          </cell>
          <cell r="P392" t="str">
            <v>CICLO PREPARATORIO ELEMENTAR</v>
          </cell>
          <cell r="R392" t="str">
            <v>4414911</v>
          </cell>
          <cell r="S392" t="str">
            <v>20020213</v>
          </cell>
          <cell r="T392" t="str">
            <v>LEIRIA</v>
          </cell>
          <cell r="U392" t="str">
            <v>9806</v>
          </cell>
          <cell r="V392" t="str">
            <v>ASOSI-ASS.S.TRAB.S.EN.TEL</v>
          </cell>
          <cell r="W392" t="str">
            <v>100761640</v>
          </cell>
          <cell r="X392" t="str">
            <v>1384</v>
          </cell>
          <cell r="Y392" t="str">
            <v>0.0</v>
          </cell>
          <cell r="Z392">
            <v>0</v>
          </cell>
          <cell r="AA392" t="str">
            <v>00</v>
          </cell>
          <cell r="AD392" t="str">
            <v>100</v>
          </cell>
          <cell r="AE392" t="str">
            <v>11111359657</v>
          </cell>
          <cell r="AF392" t="str">
            <v>02</v>
          </cell>
          <cell r="AG392" t="str">
            <v>19810405</v>
          </cell>
          <cell r="AH392" t="str">
            <v>DT.Adm.Corr.Antiguid</v>
          </cell>
          <cell r="AI392" t="str">
            <v>1</v>
          </cell>
          <cell r="AJ392" t="str">
            <v>ACTIVOS</v>
          </cell>
          <cell r="AK392" t="str">
            <v>AA</v>
          </cell>
          <cell r="AL392" t="str">
            <v>ACTIVO TEMP.INTEIRO</v>
          </cell>
          <cell r="AM392" t="str">
            <v>J200</v>
          </cell>
          <cell r="AN392" t="str">
            <v>EDPOutsourcingComercial-Ce</v>
          </cell>
          <cell r="AO392" t="str">
            <v>J224</v>
          </cell>
          <cell r="AP392" t="str">
            <v>EDPOC-LEIR PHR</v>
          </cell>
          <cell r="AQ392" t="str">
            <v>40177230</v>
          </cell>
          <cell r="AR392" t="str">
            <v>70000060</v>
          </cell>
          <cell r="AS392" t="str">
            <v>025.</v>
          </cell>
          <cell r="AT392" t="str">
            <v>ESCRITURARIO COMERCIAL</v>
          </cell>
          <cell r="AU392" t="str">
            <v>1</v>
          </cell>
          <cell r="AV392" t="str">
            <v>00040330</v>
          </cell>
          <cell r="AW392" t="str">
            <v>J20444380420</v>
          </cell>
          <cell r="AX392" t="str">
            <v>AC-LJLRA-LOJA LEIRIA</v>
          </cell>
          <cell r="AY392" t="str">
            <v>68905412</v>
          </cell>
          <cell r="AZ392" t="str">
            <v>Lj Leiria</v>
          </cell>
          <cell r="BA392" t="str">
            <v>6890</v>
          </cell>
          <cell r="BB392" t="str">
            <v>EDP Outsourcing Comercial</v>
          </cell>
          <cell r="BC392" t="str">
            <v>6890</v>
          </cell>
          <cell r="BD392" t="str">
            <v>6890</v>
          </cell>
          <cell r="BE392" t="str">
            <v>2800</v>
          </cell>
          <cell r="BF392" t="str">
            <v>6890</v>
          </cell>
          <cell r="BG392" t="str">
            <v>EDP Outsourcing Comercial,SA</v>
          </cell>
          <cell r="BH392" t="str">
            <v>1010</v>
          </cell>
          <cell r="BI392">
            <v>1160</v>
          </cell>
          <cell r="BJ392" t="str">
            <v>10</v>
          </cell>
          <cell r="BK392">
            <v>24</v>
          </cell>
          <cell r="BL392">
            <v>242.64</v>
          </cell>
          <cell r="BM392" t="str">
            <v>NÍVEL 5</v>
          </cell>
          <cell r="BN392" t="str">
            <v>01</v>
          </cell>
          <cell r="BO392" t="str">
            <v>07</v>
          </cell>
          <cell r="BP392" t="str">
            <v>20040101</v>
          </cell>
          <cell r="BQ392" t="str">
            <v>21</v>
          </cell>
          <cell r="BR392" t="str">
            <v>EVOLUCAO AUTOMATICA</v>
          </cell>
          <cell r="BS392" t="str">
            <v>20050101</v>
          </cell>
          <cell r="BW392">
            <v>0</v>
          </cell>
          <cell r="BX392">
            <v>0</v>
          </cell>
          <cell r="BY392">
            <v>0</v>
          </cell>
          <cell r="BZ392">
            <v>0</v>
          </cell>
          <cell r="CA392">
            <v>0</v>
          </cell>
          <cell r="CC392">
            <v>0</v>
          </cell>
          <cell r="CG392">
            <v>0</v>
          </cell>
          <cell r="CK392">
            <v>0</v>
          </cell>
          <cell r="CO392">
            <v>0</v>
          </cell>
          <cell r="CT392">
            <v>0</v>
          </cell>
          <cell r="CU392">
            <v>0</v>
          </cell>
          <cell r="CV392">
            <v>0</v>
          </cell>
          <cell r="CW392">
            <v>0</v>
          </cell>
          <cell r="CX392">
            <v>1</v>
          </cell>
          <cell r="CY392" t="str">
            <v>6010</v>
          </cell>
          <cell r="CZ392">
            <v>39.54</v>
          </cell>
          <cell r="DC392">
            <v>0</v>
          </cell>
          <cell r="DF392">
            <v>0</v>
          </cell>
          <cell r="DI392">
            <v>0</v>
          </cell>
          <cell r="DK392">
            <v>0</v>
          </cell>
          <cell r="DL392">
            <v>0</v>
          </cell>
          <cell r="DN392" t="str">
            <v>21D12</v>
          </cell>
          <cell r="DO392" t="str">
            <v>Flex.T.Int."Act.Ind."</v>
          </cell>
          <cell r="DP392">
            <v>9</v>
          </cell>
          <cell r="DQ392">
            <v>100</v>
          </cell>
          <cell r="DR392" t="str">
            <v>CR01</v>
          </cell>
          <cell r="DT392" t="str">
            <v>00360045</v>
          </cell>
          <cell r="DU392" t="str">
            <v>CAIXA ECONOMICA MONTEPIO GERAL</v>
          </cell>
        </row>
        <row r="393">
          <cell r="A393" t="str">
            <v>297453</v>
          </cell>
          <cell r="B393" t="str">
            <v>Antonio Sergio Oliveira Pascoal</v>
          </cell>
          <cell r="C393" t="str">
            <v>1984</v>
          </cell>
          <cell r="D393">
            <v>21</v>
          </cell>
          <cell r="E393">
            <v>21</v>
          </cell>
          <cell r="F393" t="str">
            <v>19590430</v>
          </cell>
          <cell r="G393" t="str">
            <v>46</v>
          </cell>
          <cell r="H393" t="str">
            <v>1</v>
          </cell>
          <cell r="I393" t="str">
            <v>Casado</v>
          </cell>
          <cell r="J393" t="str">
            <v>masculino</v>
          </cell>
          <cell r="K393">
            <v>2</v>
          </cell>
          <cell r="L393" t="str">
            <v>Rua da Fazenda, Lt.21 Urb. Valverde</v>
          </cell>
          <cell r="M393" t="str">
            <v>2415-771</v>
          </cell>
          <cell r="N393" t="str">
            <v>LEIRIA</v>
          </cell>
          <cell r="O393" t="str">
            <v>00231021</v>
          </cell>
          <cell r="P393" t="str">
            <v>CURSO GERAL DOS LICEUS</v>
          </cell>
          <cell r="R393" t="str">
            <v>4418240</v>
          </cell>
          <cell r="S393" t="str">
            <v>19990121</v>
          </cell>
          <cell r="T393" t="str">
            <v>LEIRIA</v>
          </cell>
          <cell r="U393" t="str">
            <v>9803</v>
          </cell>
          <cell r="V393" t="str">
            <v>S.NAC IND ENERGIA-SINDEL</v>
          </cell>
          <cell r="W393" t="str">
            <v>136877877</v>
          </cell>
          <cell r="X393" t="str">
            <v>3603</v>
          </cell>
          <cell r="Y393" t="str">
            <v>0.0</v>
          </cell>
          <cell r="Z393">
            <v>2</v>
          </cell>
          <cell r="AA393" t="str">
            <v>00</v>
          </cell>
          <cell r="AC393" t="str">
            <v>X</v>
          </cell>
          <cell r="AD393" t="str">
            <v>100</v>
          </cell>
          <cell r="AE393" t="str">
            <v>11111210693</v>
          </cell>
          <cell r="AF393" t="str">
            <v>02</v>
          </cell>
          <cell r="AG393" t="str">
            <v>19841103</v>
          </cell>
          <cell r="AH393" t="str">
            <v>DT.Adm.Corr.Antiguid</v>
          </cell>
          <cell r="AI393" t="str">
            <v>1</v>
          </cell>
          <cell r="AJ393" t="str">
            <v>ACTIVOS</v>
          </cell>
          <cell r="AK393" t="str">
            <v>AA</v>
          </cell>
          <cell r="AL393" t="str">
            <v>ACTIVO TEMP.INTEIRO</v>
          </cell>
          <cell r="AM393" t="str">
            <v>J200</v>
          </cell>
          <cell r="AN393" t="str">
            <v>EDPOutsourcingComercial-Ce</v>
          </cell>
          <cell r="AO393" t="str">
            <v>J224</v>
          </cell>
          <cell r="AP393" t="str">
            <v>EDPOC-LEIR PHR</v>
          </cell>
          <cell r="AQ393" t="str">
            <v>40177231</v>
          </cell>
          <cell r="AR393" t="str">
            <v>70000060</v>
          </cell>
          <cell r="AS393" t="str">
            <v>025.</v>
          </cell>
          <cell r="AT393" t="str">
            <v>ESCRITURARIO COMERCIAL</v>
          </cell>
          <cell r="AU393" t="str">
            <v>1</v>
          </cell>
          <cell r="AV393" t="str">
            <v>00040330</v>
          </cell>
          <cell r="AW393" t="str">
            <v>J20444380420</v>
          </cell>
          <cell r="AX393" t="str">
            <v>AC-LJLRA-LOJA LEIRIA</v>
          </cell>
          <cell r="AY393" t="str">
            <v>68905412</v>
          </cell>
          <cell r="AZ393" t="str">
            <v>Lj Leiria</v>
          </cell>
          <cell r="BA393" t="str">
            <v>6890</v>
          </cell>
          <cell r="BB393" t="str">
            <v>EDP Outsourcing Comercial</v>
          </cell>
          <cell r="BC393" t="str">
            <v>6890</v>
          </cell>
          <cell r="BD393" t="str">
            <v>6890</v>
          </cell>
          <cell r="BE393" t="str">
            <v>2800</v>
          </cell>
          <cell r="BF393" t="str">
            <v>6890</v>
          </cell>
          <cell r="BG393" t="str">
            <v>EDP Outsourcing Comercial,SA</v>
          </cell>
          <cell r="BH393" t="str">
            <v>1010</v>
          </cell>
          <cell r="BI393">
            <v>1079</v>
          </cell>
          <cell r="BJ393" t="str">
            <v>09</v>
          </cell>
          <cell r="BK393">
            <v>21</v>
          </cell>
          <cell r="BL393">
            <v>212.31</v>
          </cell>
          <cell r="BM393" t="str">
            <v>NÍVEL 5</v>
          </cell>
          <cell r="BN393" t="str">
            <v>02</v>
          </cell>
          <cell r="BO393" t="str">
            <v>06</v>
          </cell>
          <cell r="BP393" t="str">
            <v>20030101</v>
          </cell>
          <cell r="BQ393" t="str">
            <v>21</v>
          </cell>
          <cell r="BR393" t="str">
            <v>EVOLUCAO AUTOMATICA</v>
          </cell>
          <cell r="BS393" t="str">
            <v>20050101</v>
          </cell>
          <cell r="BW393">
            <v>0</v>
          </cell>
          <cell r="BX393">
            <v>0</v>
          </cell>
          <cell r="BY393">
            <v>0</v>
          </cell>
          <cell r="BZ393">
            <v>0</v>
          </cell>
          <cell r="CA393">
            <v>0</v>
          </cell>
          <cell r="CC393">
            <v>0</v>
          </cell>
          <cell r="CG393">
            <v>0</v>
          </cell>
          <cell r="CK393">
            <v>0</v>
          </cell>
          <cell r="CO393">
            <v>0</v>
          </cell>
          <cell r="CT393">
            <v>0</v>
          </cell>
          <cell r="CU393">
            <v>0</v>
          </cell>
          <cell r="CV393">
            <v>0</v>
          </cell>
          <cell r="CW393">
            <v>0</v>
          </cell>
          <cell r="CX393">
            <v>1</v>
          </cell>
          <cell r="CY393" t="str">
            <v>6010</v>
          </cell>
          <cell r="CZ393">
            <v>39.54</v>
          </cell>
          <cell r="DC393">
            <v>0</v>
          </cell>
          <cell r="DF393">
            <v>0</v>
          </cell>
          <cell r="DI393">
            <v>0</v>
          </cell>
          <cell r="DK393">
            <v>0</v>
          </cell>
          <cell r="DL393">
            <v>0</v>
          </cell>
          <cell r="DN393" t="str">
            <v>21D12</v>
          </cell>
          <cell r="DO393" t="str">
            <v>Flex.T.Int."Act.Ind."</v>
          </cell>
          <cell r="DP393">
            <v>9</v>
          </cell>
          <cell r="DQ393">
            <v>100</v>
          </cell>
          <cell r="DR393" t="str">
            <v>CR01</v>
          </cell>
          <cell r="DT393" t="str">
            <v>00330000</v>
          </cell>
          <cell r="DU393" t="str">
            <v>BANCO COMERCIAL PORTUGUES, SA</v>
          </cell>
        </row>
        <row r="394">
          <cell r="A394" t="str">
            <v>136875</v>
          </cell>
          <cell r="B394" t="str">
            <v>Jose Manuel Ferreira da Silva</v>
          </cell>
          <cell r="C394" t="str">
            <v>1974</v>
          </cell>
          <cell r="D394">
            <v>31</v>
          </cell>
          <cell r="E394">
            <v>31</v>
          </cell>
          <cell r="F394" t="str">
            <v>19550627</v>
          </cell>
          <cell r="G394" t="str">
            <v>50</v>
          </cell>
          <cell r="H394" t="str">
            <v>1</v>
          </cell>
          <cell r="I394" t="str">
            <v>Casado</v>
          </cell>
          <cell r="J394" t="str">
            <v>masculino</v>
          </cell>
          <cell r="K394">
            <v>3</v>
          </cell>
          <cell r="L394" t="str">
            <v>Castanheiro</v>
          </cell>
          <cell r="M394" t="str">
            <v>2480-183</v>
          </cell>
          <cell r="N394" t="str">
            <v>PORTO DE MÓS</v>
          </cell>
          <cell r="O394" t="str">
            <v>00110024</v>
          </cell>
          <cell r="P394" t="str">
            <v>CICLO ELEMENTAR (4.CLASSE)</v>
          </cell>
          <cell r="R394" t="str">
            <v>4457527</v>
          </cell>
          <cell r="S394" t="str">
            <v>19901120</v>
          </cell>
          <cell r="T394" t="str">
            <v>LISBOA</v>
          </cell>
          <cell r="U394" t="str">
            <v>9803</v>
          </cell>
          <cell r="V394" t="str">
            <v>S.NAC IND ENERGIA-SINDEL</v>
          </cell>
          <cell r="W394" t="str">
            <v>160120900</v>
          </cell>
          <cell r="X394" t="str">
            <v>1457</v>
          </cell>
          <cell r="Y394" t="str">
            <v>0.0</v>
          </cell>
          <cell r="Z394">
            <v>3</v>
          </cell>
          <cell r="AA394" t="str">
            <v>00</v>
          </cell>
          <cell r="AD394" t="str">
            <v>100</v>
          </cell>
          <cell r="AE394" t="str">
            <v>11110562834</v>
          </cell>
          <cell r="AF394" t="str">
            <v>02</v>
          </cell>
          <cell r="AG394" t="str">
            <v>19740521</v>
          </cell>
          <cell r="AH394" t="str">
            <v>DT.Adm.Corr.Antiguid</v>
          </cell>
          <cell r="AI394" t="str">
            <v>1</v>
          </cell>
          <cell r="AJ394" t="str">
            <v>ACTIVOS</v>
          </cell>
          <cell r="AK394" t="str">
            <v>AA</v>
          </cell>
          <cell r="AL394" t="str">
            <v>ACTIVO TEMP.INTEIRO</v>
          </cell>
          <cell r="AM394" t="str">
            <v>J200</v>
          </cell>
          <cell r="AN394" t="str">
            <v>EDPOutsourcingComercial-Ce</v>
          </cell>
          <cell r="AO394" t="str">
            <v>J224</v>
          </cell>
          <cell r="AP394" t="str">
            <v>EDPOC-LEIR PHR</v>
          </cell>
          <cell r="AQ394" t="str">
            <v>40177228</v>
          </cell>
          <cell r="AR394" t="str">
            <v>70000060</v>
          </cell>
          <cell r="AS394" t="str">
            <v>025.</v>
          </cell>
          <cell r="AT394" t="str">
            <v>ESCRITURARIO COMERCIAL</v>
          </cell>
          <cell r="AU394" t="str">
            <v>1</v>
          </cell>
          <cell r="AV394" t="str">
            <v>00040330</v>
          </cell>
          <cell r="AW394" t="str">
            <v>J20444380420</v>
          </cell>
          <cell r="AX394" t="str">
            <v>AC-LJLRA-LOJA LEIRIA</v>
          </cell>
          <cell r="AY394" t="str">
            <v>68905412</v>
          </cell>
          <cell r="AZ394" t="str">
            <v>Lj Leiria</v>
          </cell>
          <cell r="BA394" t="str">
            <v>6890</v>
          </cell>
          <cell r="BB394" t="str">
            <v>EDP Outsourcing Comercial</v>
          </cell>
          <cell r="BC394" t="str">
            <v>6890</v>
          </cell>
          <cell r="BD394" t="str">
            <v>6890</v>
          </cell>
          <cell r="BE394" t="str">
            <v>2800</v>
          </cell>
          <cell r="BF394" t="str">
            <v>6890</v>
          </cell>
          <cell r="BG394" t="str">
            <v>EDP Outsourcing Comercial,SA</v>
          </cell>
          <cell r="BH394" t="str">
            <v>1010</v>
          </cell>
          <cell r="BI394">
            <v>1247</v>
          </cell>
          <cell r="BJ394" t="str">
            <v>11</v>
          </cell>
          <cell r="BK394">
            <v>31</v>
          </cell>
          <cell r="BL394">
            <v>313.41000000000003</v>
          </cell>
          <cell r="BM394" t="str">
            <v>NÍVEL 5</v>
          </cell>
          <cell r="BN394" t="str">
            <v>02</v>
          </cell>
          <cell r="BO394" t="str">
            <v>08</v>
          </cell>
          <cell r="BP394" t="str">
            <v>20030101</v>
          </cell>
          <cell r="BQ394" t="str">
            <v>21</v>
          </cell>
          <cell r="BR394" t="str">
            <v>EVOLUCAO AUTOMATICA</v>
          </cell>
          <cell r="BS394" t="str">
            <v>20050101</v>
          </cell>
          <cell r="BW394">
            <v>0</v>
          </cell>
          <cell r="BX394">
            <v>0</v>
          </cell>
          <cell r="BY394">
            <v>0</v>
          </cell>
          <cell r="BZ394">
            <v>0</v>
          </cell>
          <cell r="CA394">
            <v>0</v>
          </cell>
          <cell r="CC394">
            <v>0</v>
          </cell>
          <cell r="CG394">
            <v>0</v>
          </cell>
          <cell r="CK394">
            <v>0</v>
          </cell>
          <cell r="CO394">
            <v>0</v>
          </cell>
          <cell r="CT394">
            <v>0</v>
          </cell>
          <cell r="CU394">
            <v>0</v>
          </cell>
          <cell r="CV394">
            <v>0</v>
          </cell>
          <cell r="CW394">
            <v>0</v>
          </cell>
          <cell r="CX394">
            <v>1</v>
          </cell>
          <cell r="CY394" t="str">
            <v>6010</v>
          </cell>
          <cell r="CZ394">
            <v>39.54</v>
          </cell>
          <cell r="DC394">
            <v>0</v>
          </cell>
          <cell r="DF394">
            <v>0</v>
          </cell>
          <cell r="DI394">
            <v>0</v>
          </cell>
          <cell r="DK394">
            <v>0</v>
          </cell>
          <cell r="DL394">
            <v>0</v>
          </cell>
          <cell r="DN394" t="str">
            <v>21D12</v>
          </cell>
          <cell r="DO394" t="str">
            <v>Flex.T.Int."Act.Ind."</v>
          </cell>
          <cell r="DP394">
            <v>9</v>
          </cell>
          <cell r="DQ394">
            <v>100</v>
          </cell>
          <cell r="DR394" t="str">
            <v>CR01</v>
          </cell>
          <cell r="DT394" t="str">
            <v>00330000</v>
          </cell>
          <cell r="DU394" t="str">
            <v>BANCO COMERCIAL PORTUGUES, SA</v>
          </cell>
        </row>
        <row r="395">
          <cell r="A395" t="str">
            <v>296910</v>
          </cell>
          <cell r="B395" t="str">
            <v>Maria Fatima Rodrigues Eusebio Grilo</v>
          </cell>
          <cell r="C395" t="str">
            <v>1982</v>
          </cell>
          <cell r="D395">
            <v>23</v>
          </cell>
          <cell r="E395">
            <v>23</v>
          </cell>
          <cell r="F395" t="str">
            <v>19610725</v>
          </cell>
          <cell r="G395" t="str">
            <v>43</v>
          </cell>
          <cell r="H395" t="str">
            <v>1</v>
          </cell>
          <cell r="I395" t="str">
            <v>Casado</v>
          </cell>
          <cell r="J395" t="str">
            <v>feminino</v>
          </cell>
          <cell r="K395">
            <v>2</v>
          </cell>
          <cell r="L395" t="str">
            <v>RAdrião Batalha, 149-1</v>
          </cell>
          <cell r="M395" t="str">
            <v>2450-000</v>
          </cell>
          <cell r="N395" t="str">
            <v>NAZARÉ</v>
          </cell>
          <cell r="O395" t="str">
            <v>00777505</v>
          </cell>
          <cell r="P395" t="str">
            <v>DIREITO</v>
          </cell>
          <cell r="R395" t="str">
            <v>4472972</v>
          </cell>
          <cell r="S395" t="str">
            <v>20000719</v>
          </cell>
          <cell r="T395" t="str">
            <v>LEIRIA</v>
          </cell>
          <cell r="U395" t="str">
            <v>9801</v>
          </cell>
          <cell r="V395" t="str">
            <v>SIND IND ELéCT CENTRO</v>
          </cell>
          <cell r="W395" t="str">
            <v>123591252</v>
          </cell>
          <cell r="X395" t="str">
            <v>1406</v>
          </cell>
          <cell r="Y395" t="str">
            <v>0.0</v>
          </cell>
          <cell r="Z395">
            <v>2</v>
          </cell>
          <cell r="AA395" t="str">
            <v>00</v>
          </cell>
          <cell r="AD395" t="str">
            <v>100</v>
          </cell>
          <cell r="AE395" t="str">
            <v>10751167598</v>
          </cell>
          <cell r="AF395" t="str">
            <v>02</v>
          </cell>
          <cell r="AG395" t="str">
            <v>19820826</v>
          </cell>
          <cell r="AH395" t="str">
            <v>DT.Adm.Corr.Antiguid</v>
          </cell>
          <cell r="AI395" t="str">
            <v>1</v>
          </cell>
          <cell r="AJ395" t="str">
            <v>ACTIVOS</v>
          </cell>
          <cell r="AK395" t="str">
            <v>AA</v>
          </cell>
          <cell r="AL395" t="str">
            <v>ACTIVO TEMP.INTEIRO</v>
          </cell>
          <cell r="AM395" t="str">
            <v>J200</v>
          </cell>
          <cell r="AN395" t="str">
            <v>EDPOutsourcingComercial-Ce</v>
          </cell>
          <cell r="AO395" t="str">
            <v>J224</v>
          </cell>
          <cell r="AP395" t="str">
            <v>EDPOC-LEIR PHR</v>
          </cell>
          <cell r="AQ395" t="str">
            <v>40177407</v>
          </cell>
          <cell r="AR395" t="str">
            <v>70000041</v>
          </cell>
          <cell r="AS395" t="str">
            <v>01L1</v>
          </cell>
          <cell r="AT395" t="str">
            <v>LICENCIADO I</v>
          </cell>
          <cell r="AU395" t="str">
            <v>1</v>
          </cell>
          <cell r="AV395" t="str">
            <v>00040532</v>
          </cell>
          <cell r="AW395" t="str">
            <v>J20600001620</v>
          </cell>
          <cell r="AX395" t="str">
            <v>ACCC-CONTACTOS COMERCIAIS CENTRO</v>
          </cell>
          <cell r="AY395" t="str">
            <v>68908200</v>
          </cell>
          <cell r="AZ395" t="str">
            <v>GC - GA Gestão Conta</v>
          </cell>
          <cell r="BA395" t="str">
            <v>6890</v>
          </cell>
          <cell r="BB395" t="str">
            <v>EDP Outsourcing Comercial</v>
          </cell>
          <cell r="BC395" t="str">
            <v>6890</v>
          </cell>
          <cell r="BD395" t="str">
            <v>6890</v>
          </cell>
          <cell r="BE395" t="str">
            <v>2800</v>
          </cell>
          <cell r="BF395" t="str">
            <v>6890</v>
          </cell>
          <cell r="BG395" t="str">
            <v>EDP Outsourcing Comercial,SA</v>
          </cell>
          <cell r="BH395" t="str">
            <v>1010</v>
          </cell>
          <cell r="BI395">
            <v>1799</v>
          </cell>
          <cell r="BJ395" t="str">
            <v>F</v>
          </cell>
          <cell r="BK395">
            <v>23</v>
          </cell>
          <cell r="BL395">
            <v>232.53</v>
          </cell>
          <cell r="BM395" t="str">
            <v>LIC 1</v>
          </cell>
          <cell r="BN395" t="str">
            <v>01</v>
          </cell>
          <cell r="BO395" t="str">
            <v>F</v>
          </cell>
          <cell r="BP395" t="str">
            <v>20040101</v>
          </cell>
          <cell r="BQ395" t="str">
            <v>21</v>
          </cell>
          <cell r="BR395" t="str">
            <v>EVOLUCAO AUTOMATICA</v>
          </cell>
          <cell r="BS395" t="str">
            <v>20050101</v>
          </cell>
          <cell r="BW395">
            <v>0</v>
          </cell>
          <cell r="BX395">
            <v>0</v>
          </cell>
          <cell r="BY395">
            <v>0</v>
          </cell>
          <cell r="BZ395">
            <v>0</v>
          </cell>
          <cell r="CA395">
            <v>0</v>
          </cell>
          <cell r="CC395">
            <v>0</v>
          </cell>
          <cell r="CG395">
            <v>0</v>
          </cell>
          <cell r="CK395">
            <v>0</v>
          </cell>
          <cell r="CO395">
            <v>0</v>
          </cell>
          <cell r="CT395">
            <v>0</v>
          </cell>
          <cell r="CU395">
            <v>0</v>
          </cell>
          <cell r="CV395">
            <v>0</v>
          </cell>
          <cell r="CW395">
            <v>0</v>
          </cell>
          <cell r="CX395">
            <v>0</v>
          </cell>
          <cell r="CZ395">
            <v>0</v>
          </cell>
          <cell r="DC395">
            <v>0</v>
          </cell>
          <cell r="DF395">
            <v>0</v>
          </cell>
          <cell r="DI395">
            <v>0</v>
          </cell>
          <cell r="DK395">
            <v>0</v>
          </cell>
          <cell r="DL395">
            <v>0</v>
          </cell>
          <cell r="DN395" t="str">
            <v>21D12</v>
          </cell>
          <cell r="DO395" t="str">
            <v>Flex.T.Int."Act.Ind."</v>
          </cell>
          <cell r="DP395">
            <v>2</v>
          </cell>
          <cell r="DQ395">
            <v>100</v>
          </cell>
          <cell r="DR395" t="str">
            <v>CR01</v>
          </cell>
          <cell r="DT395" t="str">
            <v>00100000</v>
          </cell>
          <cell r="DU395" t="str">
            <v>BANCO BPI, SA</v>
          </cell>
        </row>
        <row r="396">
          <cell r="A396" t="str">
            <v>184730</v>
          </cell>
          <cell r="B396" t="str">
            <v>Isabel Filipe Martins</v>
          </cell>
          <cell r="C396" t="str">
            <v>1978</v>
          </cell>
          <cell r="D396">
            <v>27</v>
          </cell>
          <cell r="E396">
            <v>27</v>
          </cell>
          <cell r="F396" t="str">
            <v>19580411</v>
          </cell>
          <cell r="G396" t="str">
            <v>47</v>
          </cell>
          <cell r="H396" t="str">
            <v>4</v>
          </cell>
          <cell r="I396" t="str">
            <v>Divorc</v>
          </cell>
          <cell r="J396" t="str">
            <v>feminino</v>
          </cell>
          <cell r="K396">
            <v>1</v>
          </cell>
          <cell r="L396" t="str">
            <v>Urbanização das Trigueiras- Lote 68 Casal dos Matos -</v>
          </cell>
          <cell r="M396" t="str">
            <v>2410-000</v>
          </cell>
          <cell r="N396" t="str">
            <v>LEIRIA</v>
          </cell>
          <cell r="O396" t="str">
            <v>00122141</v>
          </cell>
          <cell r="P396" t="str">
            <v>CICLO PREPARATORIO ELEMENTAR</v>
          </cell>
          <cell r="R396" t="str">
            <v>6494713</v>
          </cell>
          <cell r="S396" t="str">
            <v>19990226</v>
          </cell>
          <cell r="T396" t="str">
            <v>LEIRIA</v>
          </cell>
          <cell r="U396" t="str">
            <v>9803</v>
          </cell>
          <cell r="V396" t="str">
            <v>S.NAC IND ENERGIA-SINDEL</v>
          </cell>
          <cell r="W396" t="str">
            <v>124666124</v>
          </cell>
          <cell r="X396" t="str">
            <v>1384</v>
          </cell>
          <cell r="Y396" t="str">
            <v>0.0</v>
          </cell>
          <cell r="Z396">
            <v>1</v>
          </cell>
          <cell r="AA396" t="str">
            <v>00</v>
          </cell>
          <cell r="AD396" t="str">
            <v>100</v>
          </cell>
          <cell r="AE396" t="str">
            <v>11110733090</v>
          </cell>
          <cell r="AF396" t="str">
            <v>02</v>
          </cell>
          <cell r="AG396" t="str">
            <v>19780102</v>
          </cell>
          <cell r="AH396" t="str">
            <v>DT.Adm.Corr.Antiguid</v>
          </cell>
          <cell r="AI396" t="str">
            <v>1</v>
          </cell>
          <cell r="AJ396" t="str">
            <v>ACTIVOS</v>
          </cell>
          <cell r="AK396" t="str">
            <v>AA</v>
          </cell>
          <cell r="AL396" t="str">
            <v>ACTIVO TEMP.INTEIRO</v>
          </cell>
          <cell r="AM396" t="str">
            <v>J200</v>
          </cell>
          <cell r="AN396" t="str">
            <v>EDPOutsourcingComercial-Ce</v>
          </cell>
          <cell r="AO396" t="str">
            <v>J224</v>
          </cell>
          <cell r="AP396" t="str">
            <v>EDPOC-LEIR PHR</v>
          </cell>
          <cell r="AQ396" t="str">
            <v>40177414</v>
          </cell>
          <cell r="AR396" t="str">
            <v>70000022</v>
          </cell>
          <cell r="AS396" t="str">
            <v>014.</v>
          </cell>
          <cell r="AT396" t="str">
            <v>TECNICO COMERCIAL</v>
          </cell>
          <cell r="AU396" t="str">
            <v>0</v>
          </cell>
          <cell r="AV396" t="str">
            <v>00040532</v>
          </cell>
          <cell r="AW396" t="str">
            <v>J20600001620</v>
          </cell>
          <cell r="AX396" t="str">
            <v>ACCC-CONTACTOS COMERCIAIS CENTRO</v>
          </cell>
          <cell r="AY396" t="str">
            <v>68908200</v>
          </cell>
          <cell r="AZ396" t="str">
            <v>GC - GA Gestão Conta</v>
          </cell>
          <cell r="BA396" t="str">
            <v>6890</v>
          </cell>
          <cell r="BB396" t="str">
            <v>EDP Outsourcing Comercial</v>
          </cell>
          <cell r="BC396" t="str">
            <v>6890</v>
          </cell>
          <cell r="BD396" t="str">
            <v>6890</v>
          </cell>
          <cell r="BE396" t="str">
            <v>2800</v>
          </cell>
          <cell r="BF396" t="str">
            <v>6890</v>
          </cell>
          <cell r="BG396" t="str">
            <v>EDP Outsourcing Comercial,SA</v>
          </cell>
          <cell r="BH396" t="str">
            <v>1010</v>
          </cell>
          <cell r="BI396">
            <v>1339</v>
          </cell>
          <cell r="BJ396" t="str">
            <v>12</v>
          </cell>
          <cell r="BK396">
            <v>27</v>
          </cell>
          <cell r="BL396">
            <v>272.97000000000003</v>
          </cell>
          <cell r="BM396" t="str">
            <v>NÍVEL 4</v>
          </cell>
          <cell r="BN396" t="str">
            <v>01</v>
          </cell>
          <cell r="BO396" t="str">
            <v>06</v>
          </cell>
          <cell r="BP396" t="str">
            <v>20030110</v>
          </cell>
          <cell r="BQ396" t="str">
            <v>33</v>
          </cell>
          <cell r="BR396" t="str">
            <v>NOMEACAO</v>
          </cell>
          <cell r="BS396" t="str">
            <v>20050101</v>
          </cell>
          <cell r="BW396">
            <v>0</v>
          </cell>
          <cell r="BX396">
            <v>0</v>
          </cell>
          <cell r="BY396">
            <v>0</v>
          </cell>
          <cell r="BZ396">
            <v>0</v>
          </cell>
          <cell r="CA396">
            <v>0</v>
          </cell>
          <cell r="CC396">
            <v>0</v>
          </cell>
          <cell r="CG396">
            <v>0</v>
          </cell>
          <cell r="CK396">
            <v>0</v>
          </cell>
          <cell r="CO396">
            <v>0</v>
          </cell>
          <cell r="CT396">
            <v>0</v>
          </cell>
          <cell r="CU396">
            <v>0</v>
          </cell>
          <cell r="CV396">
            <v>0</v>
          </cell>
          <cell r="CW396">
            <v>0</v>
          </cell>
          <cell r="CX396">
            <v>0</v>
          </cell>
          <cell r="CZ396">
            <v>0</v>
          </cell>
          <cell r="DC396">
            <v>0</v>
          </cell>
          <cell r="DF396">
            <v>0</v>
          </cell>
          <cell r="DI396">
            <v>0</v>
          </cell>
          <cell r="DK396">
            <v>0</v>
          </cell>
          <cell r="DL396">
            <v>0</v>
          </cell>
          <cell r="DN396" t="str">
            <v>21D12</v>
          </cell>
          <cell r="DO396" t="str">
            <v>Flex.T.Int."Act.Ind."</v>
          </cell>
          <cell r="DP396">
            <v>2</v>
          </cell>
          <cell r="DQ396">
            <v>100</v>
          </cell>
          <cell r="DR396" t="str">
            <v>CR01</v>
          </cell>
          <cell r="DT396" t="str">
            <v>00180000</v>
          </cell>
          <cell r="DU396" t="str">
            <v>BANCO TOTTA &amp; ACORES, SA</v>
          </cell>
        </row>
        <row r="397">
          <cell r="A397" t="str">
            <v>296520</v>
          </cell>
          <cell r="B397" t="str">
            <v>Mario Ramos Santos</v>
          </cell>
          <cell r="C397" t="str">
            <v>1981</v>
          </cell>
          <cell r="D397">
            <v>24</v>
          </cell>
          <cell r="E397">
            <v>24</v>
          </cell>
          <cell r="F397" t="str">
            <v>19590113</v>
          </cell>
          <cell r="G397" t="str">
            <v>46</v>
          </cell>
          <cell r="H397" t="str">
            <v>1</v>
          </cell>
          <cell r="I397" t="str">
            <v>Casado</v>
          </cell>
          <cell r="J397" t="str">
            <v>masculino</v>
          </cell>
          <cell r="K397">
            <v>2</v>
          </cell>
          <cell r="L397" t="str">
            <v>R Campo de Futebol, 41-Casais da Caridade</v>
          </cell>
          <cell r="M397" t="str">
            <v>2490-316</v>
          </cell>
          <cell r="N397" t="str">
            <v>OURÉM</v>
          </cell>
          <cell r="O397" t="str">
            <v>00774204</v>
          </cell>
          <cell r="P397" t="str">
            <v>ECONOMIA</v>
          </cell>
          <cell r="R397" t="str">
            <v>5246838</v>
          </cell>
          <cell r="S397" t="str">
            <v>20010525</v>
          </cell>
          <cell r="T397" t="str">
            <v>SANTAREM</v>
          </cell>
          <cell r="U397" t="str">
            <v>9803</v>
          </cell>
          <cell r="V397" t="str">
            <v>S.NAC IND ENERGIA-SINDEL</v>
          </cell>
          <cell r="W397" t="str">
            <v>108986683</v>
          </cell>
          <cell r="X397" t="str">
            <v>2127</v>
          </cell>
          <cell r="Y397" t="str">
            <v>0.0</v>
          </cell>
          <cell r="Z397">
            <v>2</v>
          </cell>
          <cell r="AA397" t="str">
            <v>00</v>
          </cell>
          <cell r="AD397" t="str">
            <v>100</v>
          </cell>
          <cell r="AE397" t="str">
            <v>11113155289</v>
          </cell>
          <cell r="AF397" t="str">
            <v>02</v>
          </cell>
          <cell r="AG397" t="str">
            <v>19810107</v>
          </cell>
          <cell r="AH397" t="str">
            <v>DT.Adm.Corr.Antiguid</v>
          </cell>
          <cell r="AI397" t="str">
            <v>1</v>
          </cell>
          <cell r="AJ397" t="str">
            <v>ACTIVOS</v>
          </cell>
          <cell r="AK397" t="str">
            <v>AA</v>
          </cell>
          <cell r="AL397" t="str">
            <v>ACTIVO TEMP.INTEIRO</v>
          </cell>
          <cell r="AM397" t="str">
            <v>J200</v>
          </cell>
          <cell r="AN397" t="str">
            <v>EDPOutsourcingComercial-Ce</v>
          </cell>
          <cell r="AO397" t="str">
            <v>J224</v>
          </cell>
          <cell r="AP397" t="str">
            <v>EDPOC-LEIR PHR</v>
          </cell>
          <cell r="AQ397" t="str">
            <v>40177406</v>
          </cell>
          <cell r="AR397" t="str">
            <v>70000041</v>
          </cell>
          <cell r="AS397" t="str">
            <v>01L1</v>
          </cell>
          <cell r="AT397" t="str">
            <v>LICENCIADO I</v>
          </cell>
          <cell r="AU397" t="str">
            <v>1</v>
          </cell>
          <cell r="AV397" t="str">
            <v>00040532</v>
          </cell>
          <cell r="AW397" t="str">
            <v>J20600001620</v>
          </cell>
          <cell r="AX397" t="str">
            <v>ACCC-CONTACTOS COMERCIAIS CENTRO</v>
          </cell>
          <cell r="AY397" t="str">
            <v>68908200</v>
          </cell>
          <cell r="AZ397" t="str">
            <v>GC - GA Gestão Conta</v>
          </cell>
          <cell r="BA397" t="str">
            <v>6890</v>
          </cell>
          <cell r="BB397" t="str">
            <v>EDP Outsourcing Comercial</v>
          </cell>
          <cell r="BC397" t="str">
            <v>6890</v>
          </cell>
          <cell r="BD397" t="str">
            <v>6890</v>
          </cell>
          <cell r="BE397" t="str">
            <v>2800</v>
          </cell>
          <cell r="BF397" t="str">
            <v>6890</v>
          </cell>
          <cell r="BG397" t="str">
            <v>EDP Outsourcing Comercial,SA</v>
          </cell>
          <cell r="BH397" t="str">
            <v>1010</v>
          </cell>
          <cell r="BI397">
            <v>1907</v>
          </cell>
          <cell r="BJ397" t="str">
            <v>G</v>
          </cell>
          <cell r="BK397">
            <v>24</v>
          </cell>
          <cell r="BL397">
            <v>242.64</v>
          </cell>
          <cell r="BM397" t="str">
            <v>LIC 1</v>
          </cell>
          <cell r="BN397" t="str">
            <v>01</v>
          </cell>
          <cell r="BO397" t="str">
            <v>G</v>
          </cell>
          <cell r="BP397" t="str">
            <v>20040101</v>
          </cell>
          <cell r="BQ397" t="str">
            <v>21</v>
          </cell>
          <cell r="BR397" t="str">
            <v>EVOLUCAO AUTOMATICA</v>
          </cell>
          <cell r="BS397" t="str">
            <v>20050101</v>
          </cell>
          <cell r="BW397">
            <v>0</v>
          </cell>
          <cell r="BX397">
            <v>0</v>
          </cell>
          <cell r="BY397">
            <v>0</v>
          </cell>
          <cell r="BZ397">
            <v>0</v>
          </cell>
          <cell r="CA397">
            <v>0</v>
          </cell>
          <cell r="CC397">
            <v>0</v>
          </cell>
          <cell r="CG397">
            <v>0</v>
          </cell>
          <cell r="CK397">
            <v>0</v>
          </cell>
          <cell r="CO397">
            <v>0</v>
          </cell>
          <cell r="CT397">
            <v>0</v>
          </cell>
          <cell r="CU397">
            <v>0</v>
          </cell>
          <cell r="CV397">
            <v>0</v>
          </cell>
          <cell r="CW397">
            <v>0</v>
          </cell>
          <cell r="CX397">
            <v>0</v>
          </cell>
          <cell r="CZ397">
            <v>0</v>
          </cell>
          <cell r="DC397">
            <v>0</v>
          </cell>
          <cell r="DF397">
            <v>0</v>
          </cell>
          <cell r="DI397">
            <v>0</v>
          </cell>
          <cell r="DK397">
            <v>0</v>
          </cell>
          <cell r="DL397">
            <v>0</v>
          </cell>
          <cell r="DN397" t="str">
            <v>21D12</v>
          </cell>
          <cell r="DO397" t="str">
            <v>Flex.T.Int."Act.Ind."</v>
          </cell>
          <cell r="DP397">
            <v>2</v>
          </cell>
          <cell r="DQ397">
            <v>100</v>
          </cell>
          <cell r="DR397" t="str">
            <v>CR01</v>
          </cell>
          <cell r="DT397" t="str">
            <v>00300001</v>
          </cell>
          <cell r="DU397" t="str">
            <v>BANCO SANTANDER PORTUGAL, SA</v>
          </cell>
        </row>
        <row r="398">
          <cell r="A398" t="str">
            <v>296767</v>
          </cell>
          <cell r="B398" t="str">
            <v>Maria Madalena Gomes Portugal Violante</v>
          </cell>
          <cell r="C398" t="str">
            <v>1981</v>
          </cell>
          <cell r="D398">
            <v>24</v>
          </cell>
          <cell r="E398">
            <v>24</v>
          </cell>
          <cell r="F398" t="str">
            <v>19561015</v>
          </cell>
          <cell r="G398" t="str">
            <v>48</v>
          </cell>
          <cell r="H398" t="str">
            <v>1</v>
          </cell>
          <cell r="I398" t="str">
            <v>Casado</v>
          </cell>
          <cell r="J398" t="str">
            <v>feminino</v>
          </cell>
          <cell r="K398">
            <v>2</v>
          </cell>
          <cell r="L398" t="str">
            <v>R Principal, 316              Pinheiros - Marrazes</v>
          </cell>
          <cell r="M398" t="str">
            <v>2400-444</v>
          </cell>
          <cell r="N398" t="str">
            <v>LEIRIA</v>
          </cell>
          <cell r="O398" t="str">
            <v>00122141</v>
          </cell>
          <cell r="P398" t="str">
            <v>CICLO PREPARATORIO ELEMENTAR</v>
          </cell>
          <cell r="R398" t="str">
            <v>4309459</v>
          </cell>
          <cell r="S398" t="str">
            <v>19990528</v>
          </cell>
          <cell r="T398" t="str">
            <v>LEIRIA</v>
          </cell>
          <cell r="U398" t="str">
            <v>9803</v>
          </cell>
          <cell r="V398" t="str">
            <v>S.NAC IND ENERGIA-SINDEL</v>
          </cell>
          <cell r="W398" t="str">
            <v>123790514</v>
          </cell>
          <cell r="X398" t="str">
            <v>3603</v>
          </cell>
          <cell r="Y398" t="str">
            <v>0.0</v>
          </cell>
          <cell r="Z398">
            <v>2</v>
          </cell>
          <cell r="AA398" t="str">
            <v>00</v>
          </cell>
          <cell r="AC398" t="str">
            <v>X</v>
          </cell>
          <cell r="AD398" t="str">
            <v>100</v>
          </cell>
          <cell r="AE398" t="str">
            <v>11111796579</v>
          </cell>
          <cell r="AF398" t="str">
            <v>02</v>
          </cell>
          <cell r="AG398" t="str">
            <v>19811117</v>
          </cell>
          <cell r="AH398" t="str">
            <v>DT.Adm.Corr.Antiguid</v>
          </cell>
          <cell r="AI398" t="str">
            <v>1</v>
          </cell>
          <cell r="AJ398" t="str">
            <v>ACTIVOS</v>
          </cell>
          <cell r="AK398" t="str">
            <v>AA</v>
          </cell>
          <cell r="AL398" t="str">
            <v>ACTIVO TEMP.INTEIRO</v>
          </cell>
          <cell r="AM398" t="str">
            <v>J200</v>
          </cell>
          <cell r="AN398" t="str">
            <v>EDPOutsourcingComercial-Ce</v>
          </cell>
          <cell r="AO398" t="str">
            <v>J224</v>
          </cell>
          <cell r="AP398" t="str">
            <v>EDPOC-LEIR PHR</v>
          </cell>
          <cell r="AQ398" t="str">
            <v>40177417</v>
          </cell>
          <cell r="AR398" t="str">
            <v>70000022</v>
          </cell>
          <cell r="AS398" t="str">
            <v>014.</v>
          </cell>
          <cell r="AT398" t="str">
            <v>TECNICO COMERCIAL</v>
          </cell>
          <cell r="AU398" t="str">
            <v>1</v>
          </cell>
          <cell r="AV398" t="str">
            <v>00040532</v>
          </cell>
          <cell r="AW398" t="str">
            <v>J20600001620</v>
          </cell>
          <cell r="AX398" t="str">
            <v>ACCC-CONTACTOS COMERCIAIS CENTRO</v>
          </cell>
          <cell r="AY398" t="str">
            <v>68908200</v>
          </cell>
          <cell r="AZ398" t="str">
            <v>GC - GA Gestão Conta</v>
          </cell>
          <cell r="BA398" t="str">
            <v>6890</v>
          </cell>
          <cell r="BB398" t="str">
            <v>EDP Outsourcing Comercial</v>
          </cell>
          <cell r="BC398" t="str">
            <v>6890</v>
          </cell>
          <cell r="BD398" t="str">
            <v>6890</v>
          </cell>
          <cell r="BE398" t="str">
            <v>2800</v>
          </cell>
          <cell r="BF398" t="str">
            <v>6890</v>
          </cell>
          <cell r="BG398" t="str">
            <v>EDP Outsourcing Comercial,SA</v>
          </cell>
          <cell r="BH398" t="str">
            <v>1010</v>
          </cell>
          <cell r="BI398">
            <v>1160</v>
          </cell>
          <cell r="BJ398" t="str">
            <v>10</v>
          </cell>
          <cell r="BK398">
            <v>24</v>
          </cell>
          <cell r="BL398">
            <v>242.64</v>
          </cell>
          <cell r="BM398" t="str">
            <v>NÍVEL 4</v>
          </cell>
          <cell r="BN398" t="str">
            <v>00</v>
          </cell>
          <cell r="BO398" t="str">
            <v>04</v>
          </cell>
          <cell r="BP398" t="str">
            <v>20040110</v>
          </cell>
          <cell r="BQ398" t="str">
            <v>33</v>
          </cell>
          <cell r="BR398" t="str">
            <v>NOMEACAO</v>
          </cell>
          <cell r="BS398" t="str">
            <v>20050101</v>
          </cell>
          <cell r="BW398">
            <v>0</v>
          </cell>
          <cell r="BX398">
            <v>0</v>
          </cell>
          <cell r="BY398">
            <v>0</v>
          </cell>
          <cell r="BZ398">
            <v>0</v>
          </cell>
          <cell r="CA398">
            <v>0</v>
          </cell>
          <cell r="CC398">
            <v>0</v>
          </cell>
          <cell r="CG398">
            <v>0</v>
          </cell>
          <cell r="CK398">
            <v>0</v>
          </cell>
          <cell r="CO398">
            <v>0</v>
          </cell>
          <cell r="CT398">
            <v>0</v>
          </cell>
          <cell r="CU398">
            <v>0</v>
          </cell>
          <cell r="CV398">
            <v>0</v>
          </cell>
          <cell r="CW398">
            <v>0</v>
          </cell>
          <cell r="CX398">
            <v>0</v>
          </cell>
          <cell r="CZ398">
            <v>0</v>
          </cell>
          <cell r="DC398">
            <v>0</v>
          </cell>
          <cell r="DF398">
            <v>0</v>
          </cell>
          <cell r="DI398">
            <v>0</v>
          </cell>
          <cell r="DK398">
            <v>0</v>
          </cell>
          <cell r="DL398">
            <v>0</v>
          </cell>
          <cell r="DN398" t="str">
            <v>21D12</v>
          </cell>
          <cell r="DO398" t="str">
            <v>Flex.T.Int."Act.Ind."</v>
          </cell>
          <cell r="DP398">
            <v>2</v>
          </cell>
          <cell r="DQ398">
            <v>100</v>
          </cell>
          <cell r="DR398" t="str">
            <v>CR01</v>
          </cell>
          <cell r="DT398" t="str">
            <v>00330000</v>
          </cell>
          <cell r="DU398" t="str">
            <v>BANCO COMERCIAL PORTUGUES, SA</v>
          </cell>
        </row>
        <row r="399">
          <cell r="A399" t="str">
            <v>296988</v>
          </cell>
          <cell r="B399" t="str">
            <v>Eduardo Santos Marques Pereira</v>
          </cell>
          <cell r="C399" t="str">
            <v>1983</v>
          </cell>
          <cell r="D399">
            <v>22</v>
          </cell>
          <cell r="E399">
            <v>22</v>
          </cell>
          <cell r="F399" t="str">
            <v>19620117</v>
          </cell>
          <cell r="G399" t="str">
            <v>43</v>
          </cell>
          <cell r="H399" t="str">
            <v>1</v>
          </cell>
          <cell r="I399" t="str">
            <v>Casado</v>
          </cell>
          <cell r="J399" t="str">
            <v>masculino</v>
          </cell>
          <cell r="K399">
            <v>1</v>
          </cell>
          <cell r="L399" t="str">
            <v>R Alto do Carvalhal, 14    R/C Esquerdo</v>
          </cell>
          <cell r="M399" t="str">
            <v>3280-022</v>
          </cell>
          <cell r="N399" t="str">
            <v>CASTANHEIRA DE PÊRA</v>
          </cell>
          <cell r="O399" t="str">
            <v>00121021</v>
          </cell>
          <cell r="P399" t="str">
            <v>1. CICLO LICEAL (2 ANOS)</v>
          </cell>
          <cell r="R399" t="str">
            <v>6115142</v>
          </cell>
          <cell r="S399" t="str">
            <v>20020221</v>
          </cell>
          <cell r="T399" t="str">
            <v>LEIRIA</v>
          </cell>
          <cell r="U399" t="str">
            <v>9806</v>
          </cell>
          <cell r="V399" t="str">
            <v>ASOSI-ASS.S.TRAB.S.EN.TEL</v>
          </cell>
          <cell r="W399" t="str">
            <v>176578552</v>
          </cell>
          <cell r="X399" t="str">
            <v>1368</v>
          </cell>
          <cell r="Y399" t="str">
            <v>0.0</v>
          </cell>
          <cell r="Z399">
            <v>1</v>
          </cell>
          <cell r="AA399" t="str">
            <v>00</v>
          </cell>
          <cell r="AC399" t="str">
            <v>X</v>
          </cell>
          <cell r="AD399" t="str">
            <v>100</v>
          </cell>
          <cell r="AE399" t="str">
            <v>11113151734</v>
          </cell>
          <cell r="AF399" t="str">
            <v>02</v>
          </cell>
          <cell r="AG399" t="str">
            <v>19830129</v>
          </cell>
          <cell r="AH399" t="str">
            <v>DT.Adm.Corr.Antiguid</v>
          </cell>
          <cell r="AI399" t="str">
            <v>1</v>
          </cell>
          <cell r="AJ399" t="str">
            <v>ACTIVOS</v>
          </cell>
          <cell r="AK399" t="str">
            <v>AA</v>
          </cell>
          <cell r="AL399" t="str">
            <v>ACTIVO TEMP.INTEIRO</v>
          </cell>
          <cell r="AM399" t="str">
            <v>J200</v>
          </cell>
          <cell r="AN399" t="str">
            <v>EDPOutsourcingComercial-Ce</v>
          </cell>
          <cell r="AO399" t="str">
            <v>J225</v>
          </cell>
          <cell r="AP399" t="str">
            <v>EDPOC-PBL Fil P</v>
          </cell>
          <cell r="AQ399" t="str">
            <v>40176923</v>
          </cell>
          <cell r="AR399" t="str">
            <v>70000060</v>
          </cell>
          <cell r="AS399" t="str">
            <v>025.</v>
          </cell>
          <cell r="AT399" t="str">
            <v>ESCRITURARIO COMERCIAL</v>
          </cell>
          <cell r="AU399" t="str">
            <v>1</v>
          </cell>
          <cell r="AV399" t="str">
            <v>00040605</v>
          </cell>
          <cell r="AW399" t="str">
            <v>J20440000620</v>
          </cell>
          <cell r="AX399" t="str">
            <v>AC-LE-LOJAS E EQUIPAS - I</v>
          </cell>
          <cell r="AY399" t="str">
            <v>68905034</v>
          </cell>
          <cell r="AZ399" t="str">
            <v>Apoio à Rede Centro</v>
          </cell>
          <cell r="BA399" t="str">
            <v>6890</v>
          </cell>
          <cell r="BB399" t="str">
            <v>EDP Outsourcing Comercial</v>
          </cell>
          <cell r="BC399" t="str">
            <v>6890</v>
          </cell>
          <cell r="BD399" t="str">
            <v>6890</v>
          </cell>
          <cell r="BE399" t="str">
            <v>2800</v>
          </cell>
          <cell r="BF399" t="str">
            <v>6890</v>
          </cell>
          <cell r="BG399" t="str">
            <v>EDP Outsourcing Comercial,SA</v>
          </cell>
          <cell r="BH399" t="str">
            <v>1010</v>
          </cell>
          <cell r="BI399">
            <v>1003</v>
          </cell>
          <cell r="BJ399" t="str">
            <v>08</v>
          </cell>
          <cell r="BK399">
            <v>22</v>
          </cell>
          <cell r="BL399">
            <v>222.42</v>
          </cell>
          <cell r="BM399" t="str">
            <v>NÍVEL 5</v>
          </cell>
          <cell r="BN399" t="str">
            <v>02</v>
          </cell>
          <cell r="BO399" t="str">
            <v>05</v>
          </cell>
          <cell r="BP399" t="str">
            <v>20030101</v>
          </cell>
          <cell r="BQ399" t="str">
            <v>21</v>
          </cell>
          <cell r="BR399" t="str">
            <v>EVOLUCAO AUTOMATICA</v>
          </cell>
          <cell r="BS399" t="str">
            <v>20050101</v>
          </cell>
          <cell r="BW399">
            <v>0</v>
          </cell>
          <cell r="BX399">
            <v>0</v>
          </cell>
          <cell r="BY399">
            <v>0</v>
          </cell>
          <cell r="BZ399">
            <v>0</v>
          </cell>
          <cell r="CA399">
            <v>0</v>
          </cell>
          <cell r="CC399">
            <v>0</v>
          </cell>
          <cell r="CG399">
            <v>0</v>
          </cell>
          <cell r="CK399">
            <v>0</v>
          </cell>
          <cell r="CO399">
            <v>0</v>
          </cell>
          <cell r="CT399">
            <v>0</v>
          </cell>
          <cell r="CU399">
            <v>0</v>
          </cell>
          <cell r="CV399">
            <v>0</v>
          </cell>
          <cell r="CW399">
            <v>0</v>
          </cell>
          <cell r="CX399">
            <v>0</v>
          </cell>
          <cell r="CZ399">
            <v>0</v>
          </cell>
          <cell r="DC399">
            <v>0</v>
          </cell>
          <cell r="DF399">
            <v>0</v>
          </cell>
          <cell r="DI399">
            <v>0</v>
          </cell>
          <cell r="DK399">
            <v>0</v>
          </cell>
          <cell r="DL399">
            <v>0</v>
          </cell>
          <cell r="DN399" t="str">
            <v>11D12</v>
          </cell>
          <cell r="DO399" t="str">
            <v>Fixo T.Int-"A.IND."</v>
          </cell>
          <cell r="DP399">
            <v>9</v>
          </cell>
          <cell r="DQ399">
            <v>100</v>
          </cell>
          <cell r="DR399" t="str">
            <v>CR01</v>
          </cell>
          <cell r="DT399" t="str">
            <v>00350219</v>
          </cell>
          <cell r="DU399" t="str">
            <v>CAIXA GERAL DE DEPOSITOS, SA</v>
          </cell>
        </row>
        <row r="400">
          <cell r="A400" t="str">
            <v>297070</v>
          </cell>
          <cell r="B400" t="str">
            <v>Antonio Manuel Neto Henriques Veras</v>
          </cell>
          <cell r="C400" t="str">
            <v>1983</v>
          </cell>
          <cell r="D400">
            <v>22</v>
          </cell>
          <cell r="E400">
            <v>22</v>
          </cell>
          <cell r="F400" t="str">
            <v>19610909</v>
          </cell>
          <cell r="G400" t="str">
            <v>43</v>
          </cell>
          <cell r="H400" t="str">
            <v>1</v>
          </cell>
          <cell r="I400" t="str">
            <v>Casado</v>
          </cell>
          <cell r="J400" t="str">
            <v>masculino</v>
          </cell>
          <cell r="K400">
            <v>1</v>
          </cell>
          <cell r="L400" t="str">
            <v>Pera</v>
          </cell>
          <cell r="M400" t="str">
            <v>3280-104</v>
          </cell>
          <cell r="N400" t="str">
            <v>CASTANHEIRA DE PÊRA</v>
          </cell>
          <cell r="O400" t="str">
            <v>00233021</v>
          </cell>
          <cell r="P400" t="str">
            <v>C.GERAL UNIFICADO(9 ANO ESCOL)</v>
          </cell>
          <cell r="R400" t="str">
            <v>4486661</v>
          </cell>
          <cell r="S400" t="str">
            <v>19970228</v>
          </cell>
          <cell r="T400" t="str">
            <v>LEIRIA</v>
          </cell>
          <cell r="U400" t="str">
            <v>9803</v>
          </cell>
          <cell r="V400" t="str">
            <v>S.NAC IND ENERGIA-SINDEL</v>
          </cell>
          <cell r="W400" t="str">
            <v>109263286</v>
          </cell>
          <cell r="X400" t="str">
            <v>1368</v>
          </cell>
          <cell r="Y400" t="str">
            <v>0.0</v>
          </cell>
          <cell r="Z400">
            <v>1</v>
          </cell>
          <cell r="AA400" t="str">
            <v>00</v>
          </cell>
          <cell r="AC400" t="str">
            <v>X</v>
          </cell>
          <cell r="AD400" t="str">
            <v>100</v>
          </cell>
          <cell r="AE400" t="str">
            <v>11113148401</v>
          </cell>
          <cell r="AF400" t="str">
            <v>02</v>
          </cell>
          <cell r="AG400" t="str">
            <v>19830709</v>
          </cell>
          <cell r="AH400" t="str">
            <v>DT.Adm.Corr.Antiguid</v>
          </cell>
          <cell r="AI400" t="str">
            <v>1</v>
          </cell>
          <cell r="AJ400" t="str">
            <v>ACTIVOS</v>
          </cell>
          <cell r="AK400" t="str">
            <v>AA</v>
          </cell>
          <cell r="AL400" t="str">
            <v>ACTIVO TEMP.INTEIRO</v>
          </cell>
          <cell r="AM400" t="str">
            <v>J200</v>
          </cell>
          <cell r="AN400" t="str">
            <v>EDPOutsourcingComercial-Ce</v>
          </cell>
          <cell r="AO400" t="str">
            <v>J225</v>
          </cell>
          <cell r="AP400" t="str">
            <v>EDPOC-PBL Fil P</v>
          </cell>
          <cell r="AQ400" t="str">
            <v>40176924</v>
          </cell>
          <cell r="AR400" t="str">
            <v>70000060</v>
          </cell>
          <cell r="AS400" t="str">
            <v>025.</v>
          </cell>
          <cell r="AT400" t="str">
            <v>ESCRITURARIO COMERCIAL</v>
          </cell>
          <cell r="AU400" t="str">
            <v>1</v>
          </cell>
          <cell r="AV400" t="str">
            <v>00040605</v>
          </cell>
          <cell r="AW400" t="str">
            <v>J20440000620</v>
          </cell>
          <cell r="AX400" t="str">
            <v>AC-LE-LOJAS E EQUIPAS - I</v>
          </cell>
          <cell r="AY400" t="str">
            <v>68905034</v>
          </cell>
          <cell r="AZ400" t="str">
            <v>Apoio à Rede Centro</v>
          </cell>
          <cell r="BA400" t="str">
            <v>6890</v>
          </cell>
          <cell r="BB400" t="str">
            <v>EDP Outsourcing Comercial</v>
          </cell>
          <cell r="BC400" t="str">
            <v>6890</v>
          </cell>
          <cell r="BD400" t="str">
            <v>6890</v>
          </cell>
          <cell r="BE400" t="str">
            <v>2800</v>
          </cell>
          <cell r="BF400" t="str">
            <v>6890</v>
          </cell>
          <cell r="BG400" t="str">
            <v>EDP Outsourcing Comercial,SA</v>
          </cell>
          <cell r="BH400" t="str">
            <v>1010</v>
          </cell>
          <cell r="BI400">
            <v>1079</v>
          </cell>
          <cell r="BJ400" t="str">
            <v>09</v>
          </cell>
          <cell r="BK400">
            <v>22</v>
          </cell>
          <cell r="BL400">
            <v>222.42</v>
          </cell>
          <cell r="BM400" t="str">
            <v>NÍVEL 5</v>
          </cell>
          <cell r="BN400" t="str">
            <v>01</v>
          </cell>
          <cell r="BO400" t="str">
            <v>06</v>
          </cell>
          <cell r="BP400" t="str">
            <v>20040101</v>
          </cell>
          <cell r="BQ400" t="str">
            <v>21</v>
          </cell>
          <cell r="BR400" t="str">
            <v>EVOLUCAO AUTOMATICA</v>
          </cell>
          <cell r="BS400" t="str">
            <v>20050101</v>
          </cell>
          <cell r="BW400">
            <v>0</v>
          </cell>
          <cell r="BX400">
            <v>0</v>
          </cell>
          <cell r="BY400">
            <v>0</v>
          </cell>
          <cell r="BZ400">
            <v>0</v>
          </cell>
          <cell r="CA400">
            <v>0</v>
          </cell>
          <cell r="CC400">
            <v>0</v>
          </cell>
          <cell r="CG400">
            <v>0</v>
          </cell>
          <cell r="CK400">
            <v>0</v>
          </cell>
          <cell r="CO400">
            <v>0</v>
          </cell>
          <cell r="CT400">
            <v>0</v>
          </cell>
          <cell r="CU400">
            <v>0</v>
          </cell>
          <cell r="CV400">
            <v>0</v>
          </cell>
          <cell r="CW400">
            <v>0</v>
          </cell>
          <cell r="CX400">
            <v>0</v>
          </cell>
          <cell r="CZ400">
            <v>0</v>
          </cell>
          <cell r="DC400">
            <v>0</v>
          </cell>
          <cell r="DF400">
            <v>0</v>
          </cell>
          <cell r="DI400">
            <v>0</v>
          </cell>
          <cell r="DK400">
            <v>0</v>
          </cell>
          <cell r="DL400">
            <v>0</v>
          </cell>
          <cell r="DN400" t="str">
            <v>11D12</v>
          </cell>
          <cell r="DO400" t="str">
            <v>Fixo T.Int-"A.IND."</v>
          </cell>
          <cell r="DP400">
            <v>9</v>
          </cell>
          <cell r="DQ400">
            <v>100</v>
          </cell>
          <cell r="DR400" t="str">
            <v>CR01</v>
          </cell>
          <cell r="DT400" t="str">
            <v>00350219</v>
          </cell>
          <cell r="DU400" t="str">
            <v>CAIXA GERAL DE DEPOSITOS, SA</v>
          </cell>
        </row>
        <row r="401">
          <cell r="A401" t="str">
            <v>209570</v>
          </cell>
          <cell r="B401" t="str">
            <v>Antonio Manuel Sepulveda Vicente</v>
          </cell>
          <cell r="C401" t="str">
            <v>1981</v>
          </cell>
          <cell r="D401">
            <v>24</v>
          </cell>
          <cell r="E401">
            <v>24</v>
          </cell>
          <cell r="F401" t="str">
            <v>19570617</v>
          </cell>
          <cell r="G401" t="str">
            <v>48</v>
          </cell>
          <cell r="H401" t="str">
            <v>1</v>
          </cell>
          <cell r="I401" t="str">
            <v>Casado</v>
          </cell>
          <cell r="J401" t="str">
            <v>masculino</v>
          </cell>
          <cell r="K401">
            <v>2</v>
          </cell>
          <cell r="L401" t="str">
            <v>R. Santo António Tojal de Cima</v>
          </cell>
          <cell r="M401" t="str">
            <v>2480-188</v>
          </cell>
          <cell r="N401" t="str">
            <v>PORTO DE MÓS</v>
          </cell>
          <cell r="O401" t="str">
            <v>00242072</v>
          </cell>
          <cell r="P401" t="str">
            <v>CC CONTABILIDADE ADMINISTRACAO</v>
          </cell>
          <cell r="R401" t="str">
            <v>7049142</v>
          </cell>
          <cell r="S401" t="str">
            <v>19990406</v>
          </cell>
          <cell r="T401" t="str">
            <v>LEIRIA</v>
          </cell>
          <cell r="U401" t="str">
            <v>9803</v>
          </cell>
          <cell r="V401" t="str">
            <v>S.NAC IND ENERGIA-SINDEL</v>
          </cell>
          <cell r="W401" t="str">
            <v>114104972</v>
          </cell>
          <cell r="X401" t="str">
            <v>1457</v>
          </cell>
          <cell r="Y401" t="str">
            <v>0.0</v>
          </cell>
          <cell r="Z401">
            <v>2</v>
          </cell>
          <cell r="AA401" t="str">
            <v>00</v>
          </cell>
          <cell r="AD401" t="str">
            <v>100</v>
          </cell>
          <cell r="AE401" t="str">
            <v>11102323563</v>
          </cell>
          <cell r="AF401" t="str">
            <v>02</v>
          </cell>
          <cell r="AG401" t="str">
            <v>19810216</v>
          </cell>
          <cell r="AH401" t="str">
            <v>DT.Adm.Corr.Antiguid</v>
          </cell>
          <cell r="AI401" t="str">
            <v>1</v>
          </cell>
          <cell r="AJ401" t="str">
            <v>ACTIVOS</v>
          </cell>
          <cell r="AK401" t="str">
            <v>AA</v>
          </cell>
          <cell r="AL401" t="str">
            <v>ACTIVO TEMP.INTEIRO</v>
          </cell>
          <cell r="AM401" t="str">
            <v>J200</v>
          </cell>
          <cell r="AN401" t="str">
            <v>EDPOutsourcingComercial-Ce</v>
          </cell>
          <cell r="AO401" t="str">
            <v>J225</v>
          </cell>
          <cell r="AP401" t="str">
            <v>EDPOC-PBL Fil P</v>
          </cell>
          <cell r="AQ401" t="str">
            <v>40177232</v>
          </cell>
          <cell r="AR401" t="str">
            <v>70000045</v>
          </cell>
          <cell r="AS401" t="str">
            <v>01S3</v>
          </cell>
          <cell r="AT401" t="str">
            <v>CHEFIA SECCAO ESCALAO III</v>
          </cell>
          <cell r="AU401" t="str">
            <v>1</v>
          </cell>
          <cell r="AV401" t="str">
            <v>00040331</v>
          </cell>
          <cell r="AW401" t="str">
            <v>J20444420120</v>
          </cell>
          <cell r="AX401" t="str">
            <v>AC-LJPBL-CH-CHEFIA</v>
          </cell>
          <cell r="AY401" t="str">
            <v>68905419</v>
          </cell>
          <cell r="AZ401" t="str">
            <v>Lj Pombal</v>
          </cell>
          <cell r="BA401" t="str">
            <v>6890</v>
          </cell>
          <cell r="BB401" t="str">
            <v>EDP Outsourcing Comercial</v>
          </cell>
          <cell r="BC401" t="str">
            <v>6890</v>
          </cell>
          <cell r="BD401" t="str">
            <v>6890</v>
          </cell>
          <cell r="BE401" t="str">
            <v>2800</v>
          </cell>
          <cell r="BF401" t="str">
            <v>6890</v>
          </cell>
          <cell r="BG401" t="str">
            <v>EDP Outsourcing Comercial,SA</v>
          </cell>
          <cell r="BH401" t="str">
            <v>1010</v>
          </cell>
          <cell r="BI401">
            <v>1799</v>
          </cell>
          <cell r="BJ401" t="str">
            <v>17</v>
          </cell>
          <cell r="BK401">
            <v>24</v>
          </cell>
          <cell r="BL401">
            <v>242.64</v>
          </cell>
          <cell r="BM401" t="str">
            <v>C SECÇ3</v>
          </cell>
          <cell r="BN401" t="str">
            <v>02</v>
          </cell>
          <cell r="BO401" t="str">
            <v>I</v>
          </cell>
          <cell r="BP401" t="str">
            <v>20030101</v>
          </cell>
          <cell r="BQ401" t="str">
            <v>21</v>
          </cell>
          <cell r="BR401" t="str">
            <v>EVOLUCAO AUTOMATICA</v>
          </cell>
          <cell r="BS401" t="str">
            <v>20050101</v>
          </cell>
          <cell r="BW401">
            <v>0</v>
          </cell>
          <cell r="BX401">
            <v>0</v>
          </cell>
          <cell r="BY401">
            <v>0</v>
          </cell>
          <cell r="BZ401">
            <v>0</v>
          </cell>
          <cell r="CA401">
            <v>0</v>
          </cell>
          <cell r="CC401">
            <v>0</v>
          </cell>
          <cell r="CG401">
            <v>0</v>
          </cell>
          <cell r="CK401">
            <v>0</v>
          </cell>
          <cell r="CO401">
            <v>0</v>
          </cell>
          <cell r="CT401">
            <v>0</v>
          </cell>
          <cell r="CU401">
            <v>0</v>
          </cell>
          <cell r="CV401">
            <v>0</v>
          </cell>
          <cell r="CW401">
            <v>0</v>
          </cell>
          <cell r="CX401">
            <v>0</v>
          </cell>
          <cell r="CZ401">
            <v>0</v>
          </cell>
          <cell r="DC401">
            <v>0</v>
          </cell>
          <cell r="DF401">
            <v>0</v>
          </cell>
          <cell r="DI401">
            <v>0</v>
          </cell>
          <cell r="DK401">
            <v>0</v>
          </cell>
          <cell r="DL401">
            <v>0</v>
          </cell>
          <cell r="DN401" t="str">
            <v>11D12</v>
          </cell>
          <cell r="DO401" t="str">
            <v>Fixo T.Int-"A.IND."</v>
          </cell>
          <cell r="DP401">
            <v>9</v>
          </cell>
          <cell r="DQ401">
            <v>100</v>
          </cell>
          <cell r="DR401" t="str">
            <v>CR01</v>
          </cell>
          <cell r="DT401" t="str">
            <v>00455080</v>
          </cell>
          <cell r="DU401" t="str">
            <v>CAIXAS DE CREDITO AGRICOLA MUT</v>
          </cell>
        </row>
        <row r="402">
          <cell r="A402" t="str">
            <v>254495</v>
          </cell>
          <cell r="B402" t="str">
            <v>Anselmo Manuel Elias Caldas</v>
          </cell>
          <cell r="C402" t="str">
            <v>1978</v>
          </cell>
          <cell r="D402">
            <v>27</v>
          </cell>
          <cell r="E402">
            <v>27</v>
          </cell>
          <cell r="F402" t="str">
            <v>19591201</v>
          </cell>
          <cell r="G402" t="str">
            <v>45</v>
          </cell>
          <cell r="H402" t="str">
            <v>1</v>
          </cell>
          <cell r="I402" t="str">
            <v>Casado</v>
          </cell>
          <cell r="J402" t="str">
            <v>masculino</v>
          </cell>
          <cell r="K402">
            <v>2</v>
          </cell>
          <cell r="L402" t="str">
            <v>R J.Marques Cruz, Lt.93-R/C-E Cruz D'Areia</v>
          </cell>
          <cell r="M402" t="str">
            <v>2410-053</v>
          </cell>
          <cell r="N402" t="str">
            <v>LEIRIA</v>
          </cell>
          <cell r="O402" t="str">
            <v>00110021</v>
          </cell>
          <cell r="P402" t="str">
            <v>CICLO ELEMENTAR (4.CLASSE)</v>
          </cell>
          <cell r="R402" t="str">
            <v>10257865</v>
          </cell>
          <cell r="S402" t="str">
            <v>19981106</v>
          </cell>
          <cell r="T402" t="str">
            <v>LEIRIA</v>
          </cell>
          <cell r="U402" t="str">
            <v>9806</v>
          </cell>
          <cell r="V402" t="str">
            <v>ASOSI-ASS.S.TRAB.S.EN.TEL</v>
          </cell>
          <cell r="W402" t="str">
            <v>177689129</v>
          </cell>
          <cell r="X402" t="str">
            <v>1384</v>
          </cell>
          <cell r="Y402" t="str">
            <v>0.0</v>
          </cell>
          <cell r="Z402">
            <v>2</v>
          </cell>
          <cell r="AA402" t="str">
            <v>00</v>
          </cell>
          <cell r="AD402" t="str">
            <v>100</v>
          </cell>
          <cell r="AE402" t="str">
            <v>11218667877</v>
          </cell>
          <cell r="AF402" t="str">
            <v>02</v>
          </cell>
          <cell r="AG402" t="str">
            <v>19781214</v>
          </cell>
          <cell r="AH402" t="str">
            <v>DT.Adm.Corr.Antiguid</v>
          </cell>
          <cell r="AI402" t="str">
            <v>1</v>
          </cell>
          <cell r="AJ402" t="str">
            <v>ACTIVOS</v>
          </cell>
          <cell r="AK402" t="str">
            <v>AA</v>
          </cell>
          <cell r="AL402" t="str">
            <v>ACTIVO TEMP.INTEIRO</v>
          </cell>
          <cell r="AM402" t="str">
            <v>J200</v>
          </cell>
          <cell r="AN402" t="str">
            <v>EDPOutsourcingComercial-Ce</v>
          </cell>
          <cell r="AO402" t="str">
            <v>J225</v>
          </cell>
          <cell r="AP402" t="str">
            <v>EDPOC-PBL Fil P</v>
          </cell>
          <cell r="AQ402" t="str">
            <v>40177236</v>
          </cell>
          <cell r="AR402" t="str">
            <v>70000060</v>
          </cell>
          <cell r="AS402" t="str">
            <v>025.</v>
          </cell>
          <cell r="AT402" t="str">
            <v>ESCRITURARIO COMERCIAL</v>
          </cell>
          <cell r="AU402" t="str">
            <v>1</v>
          </cell>
          <cell r="AV402" t="str">
            <v>00040332</v>
          </cell>
          <cell r="AW402" t="str">
            <v>J20444420420</v>
          </cell>
          <cell r="AX402" t="str">
            <v>AC-LJPBL-LOJA POMBAL</v>
          </cell>
          <cell r="AY402" t="str">
            <v>68905419</v>
          </cell>
          <cell r="AZ402" t="str">
            <v>Lj Pombal</v>
          </cell>
          <cell r="BA402" t="str">
            <v>6890</v>
          </cell>
          <cell r="BB402" t="str">
            <v>EDP Outsourcing Comercial</v>
          </cell>
          <cell r="BC402" t="str">
            <v>6890</v>
          </cell>
          <cell r="BD402" t="str">
            <v>6890</v>
          </cell>
          <cell r="BE402" t="str">
            <v>2800</v>
          </cell>
          <cell r="BF402" t="str">
            <v>6890</v>
          </cell>
          <cell r="BG402" t="str">
            <v>EDP Outsourcing Comercial,SA</v>
          </cell>
          <cell r="BH402" t="str">
            <v>1010</v>
          </cell>
          <cell r="BI402">
            <v>1160</v>
          </cell>
          <cell r="BJ402" t="str">
            <v>10</v>
          </cell>
          <cell r="BK402">
            <v>27</v>
          </cell>
          <cell r="BL402">
            <v>272.97000000000003</v>
          </cell>
          <cell r="BM402" t="str">
            <v>NÍVEL 5</v>
          </cell>
          <cell r="BN402" t="str">
            <v>02</v>
          </cell>
          <cell r="BO402" t="str">
            <v>07</v>
          </cell>
          <cell r="BP402" t="str">
            <v>20030101</v>
          </cell>
          <cell r="BQ402" t="str">
            <v>21</v>
          </cell>
          <cell r="BR402" t="str">
            <v>EVOLUCAO AUTOMATICA</v>
          </cell>
          <cell r="BS402" t="str">
            <v>20050101</v>
          </cell>
          <cell r="BW402">
            <v>0</v>
          </cell>
          <cell r="BX402">
            <v>0</v>
          </cell>
          <cell r="BY402">
            <v>0</v>
          </cell>
          <cell r="BZ402">
            <v>0</v>
          </cell>
          <cell r="CA402">
            <v>0</v>
          </cell>
          <cell r="CC402">
            <v>0</v>
          </cell>
          <cell r="CG402">
            <v>0</v>
          </cell>
          <cell r="CK402">
            <v>0</v>
          </cell>
          <cell r="CO402">
            <v>0</v>
          </cell>
          <cell r="CT402">
            <v>0</v>
          </cell>
          <cell r="CU402">
            <v>0</v>
          </cell>
          <cell r="CV402">
            <v>0</v>
          </cell>
          <cell r="CW402">
            <v>0</v>
          </cell>
          <cell r="CX402">
            <v>1</v>
          </cell>
          <cell r="CY402" t="str">
            <v>6010</v>
          </cell>
          <cell r="CZ402">
            <v>39.54</v>
          </cell>
          <cell r="DC402">
            <v>0</v>
          </cell>
          <cell r="DF402">
            <v>0</v>
          </cell>
          <cell r="DI402">
            <v>0</v>
          </cell>
          <cell r="DK402">
            <v>0</v>
          </cell>
          <cell r="DL402">
            <v>0</v>
          </cell>
          <cell r="DN402" t="str">
            <v>11D12</v>
          </cell>
          <cell r="DO402" t="str">
            <v>Fixo T.Int-"A.IND."</v>
          </cell>
          <cell r="DP402">
            <v>9</v>
          </cell>
          <cell r="DQ402">
            <v>100</v>
          </cell>
          <cell r="DR402" t="str">
            <v>CR01</v>
          </cell>
          <cell r="DT402" t="str">
            <v>00350393</v>
          </cell>
          <cell r="DU402" t="str">
            <v>CAIXA GERAL DE DEPOSITOS, SA</v>
          </cell>
        </row>
        <row r="403">
          <cell r="A403" t="str">
            <v>225991</v>
          </cell>
          <cell r="B403" t="str">
            <v>Mario Marques Castelão</v>
          </cell>
          <cell r="C403" t="str">
            <v>1982</v>
          </cell>
          <cell r="D403">
            <v>23</v>
          </cell>
          <cell r="E403">
            <v>23</v>
          </cell>
          <cell r="F403" t="str">
            <v>19560203</v>
          </cell>
          <cell r="G403" t="str">
            <v>49</v>
          </cell>
          <cell r="H403" t="str">
            <v>1</v>
          </cell>
          <cell r="I403" t="str">
            <v>Casado</v>
          </cell>
          <cell r="J403" t="str">
            <v>masculino</v>
          </cell>
          <cell r="K403">
            <v>1</v>
          </cell>
          <cell r="L403" t="str">
            <v>Rua N. Sr.ª dos Remedios - Carvalhal</v>
          </cell>
          <cell r="M403" t="str">
            <v>3100-012</v>
          </cell>
          <cell r="N403" t="str">
            <v>ABIUL</v>
          </cell>
          <cell r="O403" t="str">
            <v>00123032</v>
          </cell>
          <cell r="P403" t="str">
            <v>CICLO PREP. ENSINO SECUNDARIO</v>
          </cell>
          <cell r="R403" t="str">
            <v>6377350</v>
          </cell>
          <cell r="S403" t="str">
            <v>19970115</v>
          </cell>
          <cell r="T403" t="str">
            <v>LISBOA</v>
          </cell>
          <cell r="U403" t="str">
            <v>9803</v>
          </cell>
          <cell r="V403" t="str">
            <v>S.NAC IND ENERGIA-SINDEL</v>
          </cell>
          <cell r="W403" t="str">
            <v>127979778</v>
          </cell>
          <cell r="X403" t="str">
            <v>1449</v>
          </cell>
          <cell r="Y403" t="str">
            <v>0.0</v>
          </cell>
          <cell r="Z403">
            <v>1</v>
          </cell>
          <cell r="AA403" t="str">
            <v>00</v>
          </cell>
          <cell r="AC403" t="str">
            <v>X</v>
          </cell>
          <cell r="AD403" t="str">
            <v>100</v>
          </cell>
          <cell r="AE403" t="str">
            <v>11218673406</v>
          </cell>
          <cell r="AF403" t="str">
            <v>02</v>
          </cell>
          <cell r="AG403" t="str">
            <v>19820601</v>
          </cell>
          <cell r="AH403" t="str">
            <v>DT.Adm.Corr.Antiguid</v>
          </cell>
          <cell r="AI403" t="str">
            <v>1</v>
          </cell>
          <cell r="AJ403" t="str">
            <v>ACTIVOS</v>
          </cell>
          <cell r="AK403" t="str">
            <v>AA</v>
          </cell>
          <cell r="AL403" t="str">
            <v>ACTIVO TEMP.INTEIRO</v>
          </cell>
          <cell r="AM403" t="str">
            <v>J200</v>
          </cell>
          <cell r="AN403" t="str">
            <v>EDPOutsourcingComercial-Ce</v>
          </cell>
          <cell r="AO403" t="str">
            <v>J225</v>
          </cell>
          <cell r="AP403" t="str">
            <v>EDPOC-PBL Fil P</v>
          </cell>
          <cell r="AQ403" t="str">
            <v>40177235</v>
          </cell>
          <cell r="AR403" t="str">
            <v>70000060</v>
          </cell>
          <cell r="AS403" t="str">
            <v>025.</v>
          </cell>
          <cell r="AT403" t="str">
            <v>ESCRITURARIO COMERCIAL</v>
          </cell>
          <cell r="AU403" t="str">
            <v>1</v>
          </cell>
          <cell r="AV403" t="str">
            <v>00040332</v>
          </cell>
          <cell r="AW403" t="str">
            <v>J20444420420</v>
          </cell>
          <cell r="AX403" t="str">
            <v>AC-LJPBL-LOJA POMBAL</v>
          </cell>
          <cell r="AY403" t="str">
            <v>68905419</v>
          </cell>
          <cell r="AZ403" t="str">
            <v>Lj Pombal</v>
          </cell>
          <cell r="BA403" t="str">
            <v>6890</v>
          </cell>
          <cell r="BB403" t="str">
            <v>EDP Outsourcing Comercial</v>
          </cell>
          <cell r="BC403" t="str">
            <v>6890</v>
          </cell>
          <cell r="BD403" t="str">
            <v>6890</v>
          </cell>
          <cell r="BE403" t="str">
            <v>2800</v>
          </cell>
          <cell r="BF403" t="str">
            <v>6890</v>
          </cell>
          <cell r="BG403" t="str">
            <v>EDP Outsourcing Comercial,SA</v>
          </cell>
          <cell r="BH403" t="str">
            <v>1010</v>
          </cell>
          <cell r="BI403">
            <v>1079</v>
          </cell>
          <cell r="BJ403" t="str">
            <v>09</v>
          </cell>
          <cell r="BK403">
            <v>23</v>
          </cell>
          <cell r="BL403">
            <v>232.53</v>
          </cell>
          <cell r="BM403" t="str">
            <v>NÍVEL 5</v>
          </cell>
          <cell r="BN403" t="str">
            <v>01</v>
          </cell>
          <cell r="BO403" t="str">
            <v>06</v>
          </cell>
          <cell r="BP403" t="str">
            <v>20040101</v>
          </cell>
          <cell r="BQ403" t="str">
            <v>21</v>
          </cell>
          <cell r="BR403" t="str">
            <v>EVOLUCAO AUTOMATICA</v>
          </cell>
          <cell r="BS403" t="str">
            <v>20050101</v>
          </cell>
          <cell r="BW403">
            <v>0</v>
          </cell>
          <cell r="BX403">
            <v>0</v>
          </cell>
          <cell r="BY403">
            <v>0</v>
          </cell>
          <cell r="BZ403">
            <v>0</v>
          </cell>
          <cell r="CA403">
            <v>0</v>
          </cell>
          <cell r="CC403">
            <v>0</v>
          </cell>
          <cell r="CG403">
            <v>0</v>
          </cell>
          <cell r="CK403">
            <v>0</v>
          </cell>
          <cell r="CO403">
            <v>0</v>
          </cell>
          <cell r="CT403">
            <v>0</v>
          </cell>
          <cell r="CU403">
            <v>0</v>
          </cell>
          <cell r="CV403">
            <v>0</v>
          </cell>
          <cell r="CW403">
            <v>0</v>
          </cell>
          <cell r="CX403">
            <v>1</v>
          </cell>
          <cell r="CY403" t="str">
            <v>6010</v>
          </cell>
          <cell r="CZ403">
            <v>39.54</v>
          </cell>
          <cell r="DC403">
            <v>0</v>
          </cell>
          <cell r="DF403">
            <v>0</v>
          </cell>
          <cell r="DI403">
            <v>0</v>
          </cell>
          <cell r="DK403">
            <v>0</v>
          </cell>
          <cell r="DL403">
            <v>0</v>
          </cell>
          <cell r="DN403" t="str">
            <v>11D12</v>
          </cell>
          <cell r="DO403" t="str">
            <v>Fixo T.Int-"A.IND."</v>
          </cell>
          <cell r="DP403">
            <v>9</v>
          </cell>
          <cell r="DQ403">
            <v>100</v>
          </cell>
          <cell r="DR403" t="str">
            <v>CR01</v>
          </cell>
          <cell r="DT403" t="str">
            <v>00330000</v>
          </cell>
          <cell r="DU403" t="str">
            <v>BANCO COMERCIAL PORTUGUES, SA</v>
          </cell>
        </row>
        <row r="404">
          <cell r="A404" t="str">
            <v>260797</v>
          </cell>
          <cell r="B404" t="str">
            <v>Fernando Silva Santos</v>
          </cell>
          <cell r="C404" t="str">
            <v>1977</v>
          </cell>
          <cell r="D404">
            <v>28</v>
          </cell>
          <cell r="E404">
            <v>28</v>
          </cell>
          <cell r="F404" t="str">
            <v>19541027</v>
          </cell>
          <cell r="G404" t="str">
            <v>50</v>
          </cell>
          <cell r="H404" t="str">
            <v>1</v>
          </cell>
          <cell r="I404" t="str">
            <v>Casado</v>
          </cell>
          <cell r="J404" t="str">
            <v>masculino</v>
          </cell>
          <cell r="K404">
            <v>2</v>
          </cell>
          <cell r="L404" t="str">
            <v>Relvas Maçãs de Caminho</v>
          </cell>
          <cell r="M404" t="str">
            <v>3250-213</v>
          </cell>
          <cell r="N404" t="str">
            <v>MAÇÃS DE CAMINHO</v>
          </cell>
          <cell r="O404" t="str">
            <v>00231023</v>
          </cell>
          <cell r="P404" t="str">
            <v>CURSO GERAL DOS LICEUS</v>
          </cell>
          <cell r="R404" t="str">
            <v>4239216</v>
          </cell>
          <cell r="S404" t="str">
            <v>19991104</v>
          </cell>
          <cell r="T404" t="str">
            <v>LEIRIA</v>
          </cell>
          <cell r="U404" t="str">
            <v>9806</v>
          </cell>
          <cell r="V404" t="str">
            <v>ASOSI-ASS.S.TRAB.S.EN.TEL</v>
          </cell>
          <cell r="W404" t="str">
            <v>160436044</v>
          </cell>
          <cell r="X404" t="str">
            <v>1317</v>
          </cell>
          <cell r="Y404" t="str">
            <v>0.0</v>
          </cell>
          <cell r="Z404">
            <v>2</v>
          </cell>
          <cell r="AA404" t="str">
            <v>00</v>
          </cell>
          <cell r="AC404" t="str">
            <v>X</v>
          </cell>
          <cell r="AD404" t="str">
            <v>100</v>
          </cell>
          <cell r="AE404" t="str">
            <v>11102584962</v>
          </cell>
          <cell r="AF404" t="str">
            <v>02</v>
          </cell>
          <cell r="AG404" t="str">
            <v>19770512</v>
          </cell>
          <cell r="AH404" t="str">
            <v>DT.Adm.Corr.Antiguid</v>
          </cell>
          <cell r="AI404" t="str">
            <v>1</v>
          </cell>
          <cell r="AJ404" t="str">
            <v>ACTIVOS</v>
          </cell>
          <cell r="AK404" t="str">
            <v>AA</v>
          </cell>
          <cell r="AL404" t="str">
            <v>ACTIVO TEMP.INTEIRO</v>
          </cell>
          <cell r="AM404" t="str">
            <v>J200</v>
          </cell>
          <cell r="AN404" t="str">
            <v>EDPOutsourcingComercial-Ce</v>
          </cell>
          <cell r="AO404" t="str">
            <v>J225</v>
          </cell>
          <cell r="AP404" t="str">
            <v>EDPOC-PBL Fil P</v>
          </cell>
          <cell r="AQ404" t="str">
            <v>40177233</v>
          </cell>
          <cell r="AR404" t="str">
            <v>70000022</v>
          </cell>
          <cell r="AS404" t="str">
            <v>014.</v>
          </cell>
          <cell r="AT404" t="str">
            <v>TECNICO COMERCIAL</v>
          </cell>
          <cell r="AU404" t="str">
            <v>1</v>
          </cell>
          <cell r="AV404" t="str">
            <v>00040332</v>
          </cell>
          <cell r="AW404" t="str">
            <v>J20444420420</v>
          </cell>
          <cell r="AX404" t="str">
            <v>AC-LJPBL-LOJA POMBAL</v>
          </cell>
          <cell r="AY404" t="str">
            <v>68905419</v>
          </cell>
          <cell r="AZ404" t="str">
            <v>Lj Pombal</v>
          </cell>
          <cell r="BA404" t="str">
            <v>6890</v>
          </cell>
          <cell r="BB404" t="str">
            <v>EDP Outsourcing Comercial</v>
          </cell>
          <cell r="BC404" t="str">
            <v>6890</v>
          </cell>
          <cell r="BD404" t="str">
            <v>6890</v>
          </cell>
          <cell r="BE404" t="str">
            <v>2800</v>
          </cell>
          <cell r="BF404" t="str">
            <v>6890</v>
          </cell>
          <cell r="BG404" t="str">
            <v>EDP Outsourcing Comercial,SA</v>
          </cell>
          <cell r="BH404" t="str">
            <v>1010</v>
          </cell>
          <cell r="BI404">
            <v>1432</v>
          </cell>
          <cell r="BJ404" t="str">
            <v>13</v>
          </cell>
          <cell r="BK404">
            <v>28</v>
          </cell>
          <cell r="BL404">
            <v>283.08</v>
          </cell>
          <cell r="BM404" t="str">
            <v>NÍVEL 4</v>
          </cell>
          <cell r="BN404" t="str">
            <v>02</v>
          </cell>
          <cell r="BO404" t="str">
            <v>07</v>
          </cell>
          <cell r="BP404" t="str">
            <v>20030101</v>
          </cell>
          <cell r="BQ404" t="str">
            <v>21</v>
          </cell>
          <cell r="BR404" t="str">
            <v>EVOLUCAO AUTOMATICA</v>
          </cell>
          <cell r="BS404" t="str">
            <v>20050101</v>
          </cell>
          <cell r="BW404">
            <v>0</v>
          </cell>
          <cell r="BX404">
            <v>0</v>
          </cell>
          <cell r="BY404">
            <v>0</v>
          </cell>
          <cell r="BZ404">
            <v>0</v>
          </cell>
          <cell r="CA404">
            <v>0</v>
          </cell>
          <cell r="CC404">
            <v>0</v>
          </cell>
          <cell r="CG404">
            <v>0</v>
          </cell>
          <cell r="CK404">
            <v>0</v>
          </cell>
          <cell r="CO404">
            <v>0</v>
          </cell>
          <cell r="CT404">
            <v>0</v>
          </cell>
          <cell r="CU404">
            <v>0</v>
          </cell>
          <cell r="CV404">
            <v>0</v>
          </cell>
          <cell r="CW404">
            <v>0</v>
          </cell>
          <cell r="CX404">
            <v>1</v>
          </cell>
          <cell r="CY404" t="str">
            <v>6010</v>
          </cell>
          <cell r="CZ404">
            <v>39.54</v>
          </cell>
          <cell r="DC404">
            <v>0</v>
          </cell>
          <cell r="DF404">
            <v>0</v>
          </cell>
          <cell r="DI404">
            <v>0</v>
          </cell>
          <cell r="DK404">
            <v>0</v>
          </cell>
          <cell r="DL404">
            <v>0</v>
          </cell>
          <cell r="DN404" t="str">
            <v>11D12</v>
          </cell>
          <cell r="DO404" t="str">
            <v>Fixo T.Int-"A.IND."</v>
          </cell>
          <cell r="DP404">
            <v>9</v>
          </cell>
          <cell r="DQ404">
            <v>100</v>
          </cell>
          <cell r="DR404" t="str">
            <v>CR01</v>
          </cell>
          <cell r="DT404" t="str">
            <v>00350078</v>
          </cell>
          <cell r="DU404" t="str">
            <v>CAIXA GERAL DE DEPOSITOS, SA</v>
          </cell>
        </row>
        <row r="405">
          <cell r="A405" t="str">
            <v>219118</v>
          </cell>
          <cell r="B405" t="str">
            <v>Jorge Manuel Godinho Tomaz</v>
          </cell>
          <cell r="C405" t="str">
            <v>1982</v>
          </cell>
          <cell r="D405">
            <v>23</v>
          </cell>
          <cell r="E405">
            <v>23</v>
          </cell>
          <cell r="F405" t="str">
            <v>19510205</v>
          </cell>
          <cell r="G405" t="str">
            <v>54</v>
          </cell>
          <cell r="H405" t="str">
            <v>1</v>
          </cell>
          <cell r="I405" t="str">
            <v>Casado</v>
          </cell>
          <cell r="J405" t="str">
            <v>masculino</v>
          </cell>
          <cell r="K405">
            <v>1</v>
          </cell>
          <cell r="L405" t="str">
            <v>Pedreira, Lt.13-1.-E</v>
          </cell>
          <cell r="M405" t="str">
            <v>3260-000</v>
          </cell>
          <cell r="N405" t="str">
            <v>FIGUEIRÓ DOS VINHOS</v>
          </cell>
          <cell r="O405" t="str">
            <v>00233162</v>
          </cell>
          <cell r="P405" t="str">
            <v>CURSO GERAL ENSINO SECUNDARIO</v>
          </cell>
          <cell r="R405" t="str">
            <v>4432606</v>
          </cell>
          <cell r="S405" t="str">
            <v>19950801</v>
          </cell>
          <cell r="T405" t="str">
            <v>LEIRIA</v>
          </cell>
          <cell r="U405" t="str">
            <v>9803</v>
          </cell>
          <cell r="V405" t="str">
            <v>S.NAC IND ENERGIA-SINDEL</v>
          </cell>
          <cell r="W405" t="str">
            <v>116021373</v>
          </cell>
          <cell r="X405" t="str">
            <v>1376</v>
          </cell>
          <cell r="Y405" t="str">
            <v>0.0</v>
          </cell>
          <cell r="Z405">
            <v>1</v>
          </cell>
          <cell r="AA405" t="str">
            <v>00</v>
          </cell>
          <cell r="AC405" t="str">
            <v>X</v>
          </cell>
          <cell r="AD405" t="str">
            <v>100</v>
          </cell>
          <cell r="AE405" t="str">
            <v>11110377355</v>
          </cell>
          <cell r="AF405" t="str">
            <v>02</v>
          </cell>
          <cell r="AG405" t="str">
            <v>19820118</v>
          </cell>
          <cell r="AH405" t="str">
            <v>DT.Adm.Corr.Antiguid</v>
          </cell>
          <cell r="AI405" t="str">
            <v>1</v>
          </cell>
          <cell r="AJ405" t="str">
            <v>ACTIVOS</v>
          </cell>
          <cell r="AK405" t="str">
            <v>AA</v>
          </cell>
          <cell r="AL405" t="str">
            <v>ACTIVO TEMP.INTEIRO</v>
          </cell>
          <cell r="AM405" t="str">
            <v>J200</v>
          </cell>
          <cell r="AN405" t="str">
            <v>EDPOutsourcingComercial-Ce</v>
          </cell>
          <cell r="AO405" t="str">
            <v>J225</v>
          </cell>
          <cell r="AP405" t="str">
            <v>EDPOC-PBL Fil P</v>
          </cell>
          <cell r="AQ405" t="str">
            <v>40177234</v>
          </cell>
          <cell r="AR405" t="str">
            <v>70000060</v>
          </cell>
          <cell r="AS405" t="str">
            <v>025.</v>
          </cell>
          <cell r="AT405" t="str">
            <v>ESCRITURARIO COMERCIAL</v>
          </cell>
          <cell r="AU405" t="str">
            <v>1</v>
          </cell>
          <cell r="AV405" t="str">
            <v>00040332</v>
          </cell>
          <cell r="AW405" t="str">
            <v>J20444420420</v>
          </cell>
          <cell r="AX405" t="str">
            <v>AC-LJPBL-LOJA POMBAL</v>
          </cell>
          <cell r="AY405" t="str">
            <v>68905419</v>
          </cell>
          <cell r="AZ405" t="str">
            <v>Lj Pombal</v>
          </cell>
          <cell r="BA405" t="str">
            <v>6890</v>
          </cell>
          <cell r="BB405" t="str">
            <v>EDP Outsourcing Comercial</v>
          </cell>
          <cell r="BC405" t="str">
            <v>6890</v>
          </cell>
          <cell r="BD405" t="str">
            <v>6890</v>
          </cell>
          <cell r="BE405" t="str">
            <v>2800</v>
          </cell>
          <cell r="BF405" t="str">
            <v>6890</v>
          </cell>
          <cell r="BG405" t="str">
            <v>EDP Outsourcing Comercial,SA</v>
          </cell>
          <cell r="BH405" t="str">
            <v>1010</v>
          </cell>
          <cell r="BI405">
            <v>1079</v>
          </cell>
          <cell r="BJ405" t="str">
            <v>09</v>
          </cell>
          <cell r="BK405">
            <v>23</v>
          </cell>
          <cell r="BL405">
            <v>232.53</v>
          </cell>
          <cell r="BM405" t="str">
            <v>NÍVEL 5</v>
          </cell>
          <cell r="BN405" t="str">
            <v>01</v>
          </cell>
          <cell r="BO405" t="str">
            <v>06</v>
          </cell>
          <cell r="BP405" t="str">
            <v>20040101</v>
          </cell>
          <cell r="BQ405" t="str">
            <v>21</v>
          </cell>
          <cell r="BR405" t="str">
            <v>EVOLUCAO AUTOMATICA</v>
          </cell>
          <cell r="BS405" t="str">
            <v>20050101</v>
          </cell>
          <cell r="BW405">
            <v>0</v>
          </cell>
          <cell r="BX405">
            <v>0</v>
          </cell>
          <cell r="BY405">
            <v>0</v>
          </cell>
          <cell r="BZ405">
            <v>0</v>
          </cell>
          <cell r="CA405">
            <v>0</v>
          </cell>
          <cell r="CC405">
            <v>0</v>
          </cell>
          <cell r="CG405">
            <v>0</v>
          </cell>
          <cell r="CK405">
            <v>0</v>
          </cell>
          <cell r="CO405">
            <v>0</v>
          </cell>
          <cell r="CT405">
            <v>0</v>
          </cell>
          <cell r="CU405">
            <v>0</v>
          </cell>
          <cell r="CV405">
            <v>0</v>
          </cell>
          <cell r="CW405">
            <v>0</v>
          </cell>
          <cell r="CX405">
            <v>1</v>
          </cell>
          <cell r="CY405" t="str">
            <v>6010</v>
          </cell>
          <cell r="CZ405">
            <v>39.54</v>
          </cell>
          <cell r="DC405">
            <v>0</v>
          </cell>
          <cell r="DF405">
            <v>0</v>
          </cell>
          <cell r="DI405">
            <v>0</v>
          </cell>
          <cell r="DK405">
            <v>0</v>
          </cell>
          <cell r="DL405">
            <v>0</v>
          </cell>
          <cell r="DN405" t="str">
            <v>11D12</v>
          </cell>
          <cell r="DO405" t="str">
            <v>Fixo T.Int-"A.IND."</v>
          </cell>
          <cell r="DP405">
            <v>9</v>
          </cell>
          <cell r="DQ405">
            <v>100</v>
          </cell>
          <cell r="DR405" t="str">
            <v>CR01</v>
          </cell>
          <cell r="DT405" t="str">
            <v>00070212</v>
          </cell>
          <cell r="DU405" t="str">
            <v>BANCO ESPIRITO SANTO, SA</v>
          </cell>
        </row>
        <row r="406">
          <cell r="A406" t="str">
            <v>115681</v>
          </cell>
          <cell r="B406" t="str">
            <v>Maria Alice Pires Fernandes Ribeiro</v>
          </cell>
          <cell r="C406" t="str">
            <v>1967</v>
          </cell>
          <cell r="D406">
            <v>38</v>
          </cell>
          <cell r="E406">
            <v>38</v>
          </cell>
          <cell r="F406" t="str">
            <v>19461027</v>
          </cell>
          <cell r="G406" t="str">
            <v>58</v>
          </cell>
          <cell r="H406" t="str">
            <v>4</v>
          </cell>
          <cell r="I406" t="str">
            <v>Divorc</v>
          </cell>
          <cell r="J406" t="str">
            <v>feminino</v>
          </cell>
          <cell r="K406">
            <v>0</v>
          </cell>
          <cell r="L406" t="str">
            <v>R Fernão Lopes, 4</v>
          </cell>
          <cell r="M406" t="str">
            <v>2795-811</v>
          </cell>
          <cell r="N406" t="str">
            <v>QUEIJAS</v>
          </cell>
          <cell r="O406" t="str">
            <v>00241062</v>
          </cell>
          <cell r="P406" t="str">
            <v>3. CICLO - ALINEA B)</v>
          </cell>
          <cell r="R406" t="str">
            <v>1314533</v>
          </cell>
          <cell r="S406" t="str">
            <v>20010820</v>
          </cell>
          <cell r="T406" t="str">
            <v>LISBOA</v>
          </cell>
          <cell r="W406" t="str">
            <v>117784095</v>
          </cell>
          <cell r="X406" t="str">
            <v>3522</v>
          </cell>
          <cell r="Y406" t="str">
            <v>0.0</v>
          </cell>
          <cell r="Z406">
            <v>0</v>
          </cell>
          <cell r="AA406" t="str">
            <v>00</v>
          </cell>
          <cell r="AD406" t="str">
            <v>029</v>
          </cell>
          <cell r="AE406" t="str">
            <v>10940062017</v>
          </cell>
          <cell r="AF406" t="str">
            <v>02</v>
          </cell>
          <cell r="AG406" t="str">
            <v>19670320</v>
          </cell>
          <cell r="AH406" t="str">
            <v>DT.Adm.Corr.Antiguid</v>
          </cell>
          <cell r="AI406" t="str">
            <v>1</v>
          </cell>
          <cell r="AJ406" t="str">
            <v>ACTIVOS</v>
          </cell>
          <cell r="AK406" t="str">
            <v>AA</v>
          </cell>
          <cell r="AL406" t="str">
            <v>ACTIVO TEMP.INTEIRO</v>
          </cell>
          <cell r="AM406" t="str">
            <v>J300</v>
          </cell>
          <cell r="AN406" t="str">
            <v>EDPOutsourcing Comercial-S</v>
          </cell>
          <cell r="AO406" t="str">
            <v>J310</v>
          </cell>
          <cell r="AP406" t="str">
            <v>EDPOC-LSB-CCB43</v>
          </cell>
          <cell r="AQ406" t="str">
            <v>40177162</v>
          </cell>
          <cell r="AR406" t="str">
            <v>70000078</v>
          </cell>
          <cell r="AS406" t="str">
            <v>033.</v>
          </cell>
          <cell r="AT406" t="str">
            <v>TECNICO PRINCIPAL DE GESTAO</v>
          </cell>
          <cell r="AU406" t="str">
            <v>1</v>
          </cell>
          <cell r="AV406" t="str">
            <v>00040103</v>
          </cell>
          <cell r="AW406" t="str">
            <v>J20100000230</v>
          </cell>
          <cell r="AX406" t="str">
            <v>CASC-SECRETARIADO</v>
          </cell>
          <cell r="AY406" t="str">
            <v>68900100</v>
          </cell>
          <cell r="AZ406" t="str">
            <v>Orgãos Sociais</v>
          </cell>
          <cell r="BA406" t="str">
            <v>6890</v>
          </cell>
          <cell r="BB406" t="str">
            <v>EDP Outsourcing Comercial</v>
          </cell>
          <cell r="BC406" t="str">
            <v>6890</v>
          </cell>
          <cell r="BD406" t="str">
            <v>6890</v>
          </cell>
          <cell r="BE406" t="str">
            <v>2800</v>
          </cell>
          <cell r="BF406" t="str">
            <v>6890</v>
          </cell>
          <cell r="BG406" t="str">
            <v>EDP Outsourcing Comercial,SA</v>
          </cell>
          <cell r="BH406" t="str">
            <v>1010</v>
          </cell>
          <cell r="BI406">
            <v>1891</v>
          </cell>
          <cell r="BJ406" t="str">
            <v>18</v>
          </cell>
          <cell r="BK406">
            <v>38</v>
          </cell>
          <cell r="BL406">
            <v>384.18</v>
          </cell>
          <cell r="BM406" t="str">
            <v>NÍVEL 3</v>
          </cell>
          <cell r="BN406" t="str">
            <v>00</v>
          </cell>
          <cell r="BO406" t="str">
            <v>09</v>
          </cell>
          <cell r="BP406" t="str">
            <v>20050101</v>
          </cell>
          <cell r="BQ406" t="str">
            <v>21</v>
          </cell>
          <cell r="BR406" t="str">
            <v>EVOLUCAO AUTOMATICA</v>
          </cell>
          <cell r="BS406" t="str">
            <v>20050101</v>
          </cell>
          <cell r="BW406">
            <v>0</v>
          </cell>
          <cell r="BX406">
            <v>21</v>
          </cell>
          <cell r="BY406">
            <v>477.79</v>
          </cell>
          <cell r="BZ406">
            <v>0</v>
          </cell>
          <cell r="CA406">
            <v>0</v>
          </cell>
          <cell r="CC406">
            <v>0</v>
          </cell>
          <cell r="CG406">
            <v>0</v>
          </cell>
          <cell r="CK406">
            <v>0</v>
          </cell>
          <cell r="CO406">
            <v>0</v>
          </cell>
          <cell r="CT406">
            <v>0</v>
          </cell>
          <cell r="CU406">
            <v>0</v>
          </cell>
          <cell r="CV406">
            <v>0</v>
          </cell>
          <cell r="CW406">
            <v>0</v>
          </cell>
          <cell r="CX406">
            <v>0</v>
          </cell>
          <cell r="CZ406">
            <v>0</v>
          </cell>
          <cell r="DC406">
            <v>0</v>
          </cell>
          <cell r="DF406">
            <v>0</v>
          </cell>
          <cell r="DI406">
            <v>0</v>
          </cell>
          <cell r="DK406">
            <v>0</v>
          </cell>
          <cell r="DL406">
            <v>0</v>
          </cell>
          <cell r="DN406" t="str">
            <v>50001</v>
          </cell>
          <cell r="DO406" t="str">
            <v>IHT_TEMPO INTEIRO</v>
          </cell>
          <cell r="DP406">
            <v>2</v>
          </cell>
          <cell r="DQ406">
            <v>100</v>
          </cell>
          <cell r="DR406" t="str">
            <v>LX01</v>
          </cell>
          <cell r="DT406" t="str">
            <v>00100000</v>
          </cell>
          <cell r="DU406" t="str">
            <v>BANCO BPI, SA</v>
          </cell>
        </row>
        <row r="407">
          <cell r="A407" t="str">
            <v>231169</v>
          </cell>
          <cell r="B407" t="str">
            <v>João Marques Moita</v>
          </cell>
          <cell r="C407" t="str">
            <v>1967</v>
          </cell>
          <cell r="D407">
            <v>38</v>
          </cell>
          <cell r="E407">
            <v>38</v>
          </cell>
          <cell r="F407" t="str">
            <v>19491215</v>
          </cell>
          <cell r="G407" t="str">
            <v>55</v>
          </cell>
          <cell r="H407" t="str">
            <v>1</v>
          </cell>
          <cell r="I407" t="str">
            <v>Casado</v>
          </cell>
          <cell r="J407" t="str">
            <v>masculino</v>
          </cell>
          <cell r="K407">
            <v>0</v>
          </cell>
          <cell r="L407" t="str">
            <v>Br do Azeguete Vda Moita</v>
          </cell>
          <cell r="M407" t="str">
            <v>2685-584</v>
          </cell>
          <cell r="N407" t="str">
            <v>CAMARATE</v>
          </cell>
          <cell r="O407" t="str">
            <v>00110024</v>
          </cell>
          <cell r="P407" t="str">
            <v>CICLO ELEMENTAR (4.CLASSE)</v>
          </cell>
          <cell r="R407" t="str">
            <v>4118584</v>
          </cell>
          <cell r="S407" t="str">
            <v>19940516</v>
          </cell>
          <cell r="T407" t="str">
            <v>LISBOA</v>
          </cell>
          <cell r="U407" t="str">
            <v>9803</v>
          </cell>
          <cell r="V407" t="str">
            <v>S.NAC IND ENERGIA-SINDEL</v>
          </cell>
          <cell r="W407" t="str">
            <v>125262914</v>
          </cell>
          <cell r="X407" t="str">
            <v>3492</v>
          </cell>
          <cell r="Y407" t="str">
            <v>0.0</v>
          </cell>
          <cell r="Z407">
            <v>0</v>
          </cell>
          <cell r="AA407" t="str">
            <v>00</v>
          </cell>
          <cell r="AC407" t="str">
            <v>X</v>
          </cell>
          <cell r="AD407" t="str">
            <v>029</v>
          </cell>
          <cell r="AE407" t="str">
            <v>10940083652</v>
          </cell>
          <cell r="AF407" t="str">
            <v>02</v>
          </cell>
          <cell r="AG407" t="str">
            <v>19670901</v>
          </cell>
          <cell r="AH407" t="str">
            <v>DT.Adm.Corr.Antiguid</v>
          </cell>
          <cell r="AI407" t="str">
            <v>1</v>
          </cell>
          <cell r="AJ407" t="str">
            <v>ACTIVOS</v>
          </cell>
          <cell r="AK407" t="str">
            <v>AA</v>
          </cell>
          <cell r="AL407" t="str">
            <v>ACTIVO TEMP.INTEIRO</v>
          </cell>
          <cell r="AM407" t="str">
            <v>J300</v>
          </cell>
          <cell r="AN407" t="str">
            <v>EDPOutsourcing Comercial-S</v>
          </cell>
          <cell r="AO407" t="str">
            <v>J310</v>
          </cell>
          <cell r="AP407" t="str">
            <v>EDPOC-LSB-CCB43</v>
          </cell>
          <cell r="AQ407" t="str">
            <v>40177163</v>
          </cell>
          <cell r="AR407" t="str">
            <v>70000287</v>
          </cell>
          <cell r="AS407" t="str">
            <v>166.</v>
          </cell>
          <cell r="AT407" t="str">
            <v>MOTORISTA</v>
          </cell>
          <cell r="AU407" t="str">
            <v>2</v>
          </cell>
          <cell r="AV407" t="str">
            <v>00040103</v>
          </cell>
          <cell r="AW407" t="str">
            <v>J20100000230</v>
          </cell>
          <cell r="AX407" t="str">
            <v>CASC-SECRETARIADO</v>
          </cell>
          <cell r="AY407" t="str">
            <v>68900100</v>
          </cell>
          <cell r="AZ407" t="str">
            <v>Orgãos Sociais</v>
          </cell>
          <cell r="BA407" t="str">
            <v>6890</v>
          </cell>
          <cell r="BB407" t="str">
            <v>EDP Outsourcing Comercial</v>
          </cell>
          <cell r="BC407" t="str">
            <v>6890</v>
          </cell>
          <cell r="BD407" t="str">
            <v>6890</v>
          </cell>
          <cell r="BE407" t="str">
            <v>2800</v>
          </cell>
          <cell r="BF407" t="str">
            <v>6890</v>
          </cell>
          <cell r="BG407" t="str">
            <v>EDP Outsourcing Comercial,SA</v>
          </cell>
          <cell r="BH407" t="str">
            <v>1010</v>
          </cell>
          <cell r="BI407">
            <v>1160</v>
          </cell>
          <cell r="BJ407" t="str">
            <v>10</v>
          </cell>
          <cell r="BK407">
            <v>38</v>
          </cell>
          <cell r="BL407">
            <v>384.18</v>
          </cell>
          <cell r="BM407" t="str">
            <v>NÍVEL 6</v>
          </cell>
          <cell r="BN407" t="str">
            <v>04</v>
          </cell>
          <cell r="BO407" t="str">
            <v>10</v>
          </cell>
          <cell r="BP407" t="str">
            <v>20010101</v>
          </cell>
          <cell r="BQ407" t="str">
            <v>39</v>
          </cell>
          <cell r="BR407" t="str">
            <v>PROTOCOLO ACT</v>
          </cell>
          <cell r="BS407" t="str">
            <v>20050101</v>
          </cell>
          <cell r="BW407">
            <v>0</v>
          </cell>
          <cell r="BX407">
            <v>21</v>
          </cell>
          <cell r="BY407">
            <v>324.27999999999997</v>
          </cell>
          <cell r="BZ407">
            <v>0</v>
          </cell>
          <cell r="CA407">
            <v>0</v>
          </cell>
          <cell r="CC407">
            <v>0</v>
          </cell>
          <cell r="CG407">
            <v>0</v>
          </cell>
          <cell r="CK407">
            <v>0</v>
          </cell>
          <cell r="CO407">
            <v>0</v>
          </cell>
          <cell r="CT407">
            <v>0</v>
          </cell>
          <cell r="CU407">
            <v>0</v>
          </cell>
          <cell r="CV407">
            <v>0</v>
          </cell>
          <cell r="CW407">
            <v>0</v>
          </cell>
          <cell r="CX407">
            <v>0</v>
          </cell>
          <cell r="CZ407">
            <v>0</v>
          </cell>
          <cell r="DC407">
            <v>0</v>
          </cell>
          <cell r="DF407">
            <v>0</v>
          </cell>
          <cell r="DI407">
            <v>0</v>
          </cell>
          <cell r="DK407">
            <v>0</v>
          </cell>
          <cell r="DL407">
            <v>0</v>
          </cell>
          <cell r="DN407" t="str">
            <v>50001</v>
          </cell>
          <cell r="DO407" t="str">
            <v>IHT_TEMPO INTEIRO</v>
          </cell>
          <cell r="DP407">
            <v>9</v>
          </cell>
          <cell r="DQ407">
            <v>100</v>
          </cell>
          <cell r="DR407" t="str">
            <v>LX01</v>
          </cell>
          <cell r="DT407" t="str">
            <v>00180000</v>
          </cell>
          <cell r="DU407" t="str">
            <v>BANCO TOTTA &amp; ACORES, SA</v>
          </cell>
        </row>
        <row r="408">
          <cell r="A408" t="str">
            <v>153796</v>
          </cell>
          <cell r="B408" t="str">
            <v>Carlos Manuel de Almeida Simões Raposo</v>
          </cell>
          <cell r="C408" t="str">
            <v>1977</v>
          </cell>
          <cell r="D408">
            <v>28</v>
          </cell>
          <cell r="E408">
            <v>0</v>
          </cell>
          <cell r="F408" t="str">
            <v>19570912</v>
          </cell>
          <cell r="G408" t="str">
            <v>47</v>
          </cell>
          <cell r="H408" t="str">
            <v>1</v>
          </cell>
          <cell r="I408" t="str">
            <v>Casado</v>
          </cell>
          <cell r="J408" t="str">
            <v>masculino</v>
          </cell>
          <cell r="K408">
            <v>3</v>
          </cell>
          <cell r="L408" t="str">
            <v>Av Reserva Natural - Estuário Tejo, 55 Verdizela</v>
          </cell>
          <cell r="M408" t="str">
            <v>2855-611</v>
          </cell>
          <cell r="N408" t="str">
            <v>CORROIOS</v>
          </cell>
          <cell r="O408" t="str">
            <v>00775005</v>
          </cell>
          <cell r="P408" t="str">
            <v>ORGANIZACAO E GESTAO EMPRESAS</v>
          </cell>
          <cell r="R408" t="str">
            <v>4878658</v>
          </cell>
          <cell r="S408" t="str">
            <v>20050401</v>
          </cell>
          <cell r="T408" t="str">
            <v>Arquivo</v>
          </cell>
          <cell r="W408" t="str">
            <v>104605332</v>
          </cell>
          <cell r="X408" t="str">
            <v>3697</v>
          </cell>
          <cell r="Y408" t="str">
            <v>0.0</v>
          </cell>
          <cell r="Z408">
            <v>3</v>
          </cell>
          <cell r="AA408" t="str">
            <v>00</v>
          </cell>
          <cell r="AC408" t="str">
            <v>X</v>
          </cell>
          <cell r="AD408" t="str">
            <v>100</v>
          </cell>
          <cell r="AE408" t="str">
            <v>11218198012</v>
          </cell>
          <cell r="AF408" t="str">
            <v>02</v>
          </cell>
          <cell r="AG408" t="str">
            <v>19771128</v>
          </cell>
          <cell r="AH408" t="str">
            <v>DT.Adm.Corr.Antiguid</v>
          </cell>
          <cell r="AI408" t="str">
            <v>1</v>
          </cell>
          <cell r="AJ408" t="str">
            <v>ACTIVOS</v>
          </cell>
          <cell r="AK408" t="str">
            <v>AA</v>
          </cell>
          <cell r="AL408" t="str">
            <v>ACTIVO TEMP.INTEIRO</v>
          </cell>
          <cell r="AM408" t="str">
            <v>J300</v>
          </cell>
          <cell r="AN408" t="str">
            <v>EDPOutsourcing Comercial-S</v>
          </cell>
          <cell r="AO408" t="str">
            <v>J310</v>
          </cell>
          <cell r="AP408" t="str">
            <v>EDPOC-LSB-CCB43</v>
          </cell>
          <cell r="AQ408" t="str">
            <v>40184359</v>
          </cell>
          <cell r="AR408" t="str">
            <v>70000073</v>
          </cell>
          <cell r="AS408" t="str">
            <v>030I</v>
          </cell>
          <cell r="AT408" t="str">
            <v>DIRECTOR</v>
          </cell>
          <cell r="AU408" t="str">
            <v>1</v>
          </cell>
          <cell r="AV408" t="str">
            <v>00041803</v>
          </cell>
          <cell r="AW408" t="str">
            <v>J20240000130</v>
          </cell>
          <cell r="AX408" t="str">
            <v>GBOP-DR-DIRECTOR</v>
          </cell>
          <cell r="AY408" t="str">
            <v>68900100</v>
          </cell>
          <cell r="AZ408" t="str">
            <v>Orgãos Sociais</v>
          </cell>
          <cell r="BA408" t="str">
            <v>6890</v>
          </cell>
          <cell r="BB408" t="str">
            <v>EDP Outsourcing Comercial</v>
          </cell>
          <cell r="BC408" t="str">
            <v>6890</v>
          </cell>
          <cell r="BD408" t="str">
            <v>6890</v>
          </cell>
          <cell r="BE408" t="str">
            <v>2800</v>
          </cell>
          <cell r="BF408" t="str">
            <v>6890</v>
          </cell>
          <cell r="BG408" t="str">
            <v>EDP Outsourcing Comercial,SA</v>
          </cell>
          <cell r="BH408" t="str">
            <v>1010</v>
          </cell>
          <cell r="BI408">
            <v>5743</v>
          </cell>
          <cell r="BJ408" t="str">
            <v>W4</v>
          </cell>
          <cell r="BK408">
            <v>0</v>
          </cell>
          <cell r="BL408">
            <v>0</v>
          </cell>
          <cell r="BM408" t="str">
            <v>DIRECTOR</v>
          </cell>
          <cell r="BN408" t="str">
            <v>00</v>
          </cell>
          <cell r="BO408" t="str">
            <v>W4</v>
          </cell>
          <cell r="BP408" t="str">
            <v>20050104</v>
          </cell>
          <cell r="BQ408" t="str">
            <v>35</v>
          </cell>
          <cell r="BR408" t="str">
            <v>TRANSFERENCIA</v>
          </cell>
          <cell r="BS408" t="str">
            <v>20050401</v>
          </cell>
          <cell r="BU408" t="str">
            <v>DIRECTOR</v>
          </cell>
          <cell r="BV408" t="str">
            <v>W4</v>
          </cell>
          <cell r="BW408">
            <v>-161</v>
          </cell>
          <cell r="BX408">
            <v>0</v>
          </cell>
          <cell r="BY408">
            <v>0</v>
          </cell>
          <cell r="BZ408">
            <v>0</v>
          </cell>
          <cell r="CA408">
            <v>0</v>
          </cell>
          <cell r="CC408">
            <v>0</v>
          </cell>
          <cell r="CG408">
            <v>0</v>
          </cell>
          <cell r="CK408">
            <v>0</v>
          </cell>
          <cell r="CO408">
            <v>0</v>
          </cell>
          <cell r="CT408">
            <v>0</v>
          </cell>
          <cell r="CU408">
            <v>0</v>
          </cell>
          <cell r="CV408">
            <v>0</v>
          </cell>
          <cell r="CW408">
            <v>0</v>
          </cell>
          <cell r="CX408">
            <v>0</v>
          </cell>
          <cell r="CZ408">
            <v>0</v>
          </cell>
          <cell r="DC408">
            <v>0</v>
          </cell>
          <cell r="DF408">
            <v>0</v>
          </cell>
          <cell r="DI408">
            <v>0</v>
          </cell>
          <cell r="DK408">
            <v>0</v>
          </cell>
          <cell r="DL408">
            <v>0</v>
          </cell>
          <cell r="DN408" t="str">
            <v>50001</v>
          </cell>
          <cell r="DO408" t="str">
            <v>IHT_TEMPO INTEIRO</v>
          </cell>
          <cell r="DP408">
            <v>9</v>
          </cell>
          <cell r="DQ408">
            <v>100</v>
          </cell>
          <cell r="DR408" t="str">
            <v>LX01</v>
          </cell>
          <cell r="DT408" t="str">
            <v>00180000</v>
          </cell>
          <cell r="DU408" t="str">
            <v>BANCO TOTTA &amp; ACORES, SA</v>
          </cell>
        </row>
        <row r="409">
          <cell r="A409" t="str">
            <v>163767</v>
          </cell>
          <cell r="B409" t="str">
            <v>Noémia Pereira Silvestre Coelho</v>
          </cell>
          <cell r="C409" t="str">
            <v>1979</v>
          </cell>
          <cell r="D409">
            <v>26</v>
          </cell>
          <cell r="E409">
            <v>26</v>
          </cell>
          <cell r="F409" t="str">
            <v>19500831</v>
          </cell>
          <cell r="G409" t="str">
            <v>54</v>
          </cell>
          <cell r="H409" t="str">
            <v>1</v>
          </cell>
          <cell r="I409" t="str">
            <v>Casado</v>
          </cell>
          <cell r="J409" t="str">
            <v>feminino</v>
          </cell>
          <cell r="K409">
            <v>2</v>
          </cell>
          <cell r="L409" t="str">
            <v>R Luciano Cordeiro, 23-3. Dto</v>
          </cell>
          <cell r="M409" t="str">
            <v>1150-112</v>
          </cell>
          <cell r="N409" t="str">
            <v>LISBOA</v>
          </cell>
          <cell r="O409" t="str">
            <v>00775005</v>
          </cell>
          <cell r="P409" t="str">
            <v>ORGANIZACAO E GESTAO EMPRESAS</v>
          </cell>
          <cell r="R409" t="str">
            <v>4897253</v>
          </cell>
          <cell r="S409" t="str">
            <v>19870508</v>
          </cell>
          <cell r="T409" t="str">
            <v>LISBOA</v>
          </cell>
          <cell r="W409" t="str">
            <v>100059830</v>
          </cell>
          <cell r="X409" t="str">
            <v>3247</v>
          </cell>
          <cell r="Y409" t="str">
            <v>0.0</v>
          </cell>
          <cell r="Z409">
            <v>2</v>
          </cell>
          <cell r="AA409" t="str">
            <v>00</v>
          </cell>
          <cell r="AC409" t="str">
            <v>X</v>
          </cell>
          <cell r="AD409" t="str">
            <v>029</v>
          </cell>
          <cell r="AE409" t="str">
            <v>10940073439</v>
          </cell>
          <cell r="AF409" t="str">
            <v>02</v>
          </cell>
          <cell r="AG409" t="str">
            <v>19790201</v>
          </cell>
          <cell r="AH409" t="str">
            <v>DT.Adm.Corr.Antiguid</v>
          </cell>
          <cell r="AI409" t="str">
            <v>1</v>
          </cell>
          <cell r="AJ409" t="str">
            <v>ACTIVOS</v>
          </cell>
          <cell r="AK409" t="str">
            <v>AA</v>
          </cell>
          <cell r="AL409" t="str">
            <v>ACTIVO TEMP.INTEIRO</v>
          </cell>
          <cell r="AM409" t="str">
            <v>J300</v>
          </cell>
          <cell r="AN409" t="str">
            <v>EDPOutsourcing Comercial-S</v>
          </cell>
          <cell r="AO409" t="str">
            <v>J310</v>
          </cell>
          <cell r="AP409" t="str">
            <v>EDPOC-LSB-CCB43</v>
          </cell>
          <cell r="AQ409" t="str">
            <v>40176753</v>
          </cell>
          <cell r="AR409" t="str">
            <v>70000042</v>
          </cell>
          <cell r="AS409" t="str">
            <v>01L2</v>
          </cell>
          <cell r="AT409" t="str">
            <v>LICENCIADO II</v>
          </cell>
          <cell r="AU409" t="str">
            <v>1</v>
          </cell>
          <cell r="AV409" t="str">
            <v>00040109</v>
          </cell>
          <cell r="AW409" t="str">
            <v>J20260000430</v>
          </cell>
          <cell r="AX409" t="str">
            <v>GBAG-IG-GA INFORMAÇÃO GESTÃO</v>
          </cell>
          <cell r="AY409" t="str">
            <v>68901000</v>
          </cell>
          <cell r="AZ409" t="str">
            <v>Informação de Gestão</v>
          </cell>
          <cell r="BA409" t="str">
            <v>6890</v>
          </cell>
          <cell r="BB409" t="str">
            <v>EDP Outsourcing Comercial</v>
          </cell>
          <cell r="BC409" t="str">
            <v>6890</v>
          </cell>
          <cell r="BD409" t="str">
            <v>6890</v>
          </cell>
          <cell r="BE409" t="str">
            <v>2800</v>
          </cell>
          <cell r="BF409" t="str">
            <v>6890</v>
          </cell>
          <cell r="BG409" t="str">
            <v>EDP Outsourcing Comercial,SA</v>
          </cell>
          <cell r="BH409" t="str">
            <v>1010</v>
          </cell>
          <cell r="BI409">
            <v>2409</v>
          </cell>
          <cell r="BJ409" t="str">
            <v>K</v>
          </cell>
          <cell r="BK409">
            <v>26</v>
          </cell>
          <cell r="BL409">
            <v>262.86</v>
          </cell>
          <cell r="BM409" t="str">
            <v>LIC 2</v>
          </cell>
          <cell r="BN409" t="str">
            <v>00</v>
          </cell>
          <cell r="BO409" t="str">
            <v>K</v>
          </cell>
          <cell r="BP409" t="str">
            <v>20050101</v>
          </cell>
          <cell r="BQ409" t="str">
            <v>21</v>
          </cell>
          <cell r="BR409" t="str">
            <v>EVOLUCAO AUTOMATICA</v>
          </cell>
          <cell r="BS409" t="str">
            <v>20050101</v>
          </cell>
          <cell r="BW409">
            <v>0</v>
          </cell>
          <cell r="BX409">
            <v>21</v>
          </cell>
          <cell r="BY409">
            <v>587.13</v>
          </cell>
          <cell r="BZ409">
            <v>0</v>
          </cell>
          <cell r="CA409">
            <v>0</v>
          </cell>
          <cell r="CC409">
            <v>0</v>
          </cell>
          <cell r="CG409">
            <v>0</v>
          </cell>
          <cell r="CK409">
            <v>0</v>
          </cell>
          <cell r="CO409">
            <v>0</v>
          </cell>
          <cell r="CT409">
            <v>0</v>
          </cell>
          <cell r="CU409">
            <v>0</v>
          </cell>
          <cell r="CV409">
            <v>0</v>
          </cell>
          <cell r="CW409">
            <v>0</v>
          </cell>
          <cell r="CX409">
            <v>0</v>
          </cell>
          <cell r="CZ409">
            <v>0</v>
          </cell>
          <cell r="DC409">
            <v>0</v>
          </cell>
          <cell r="DD409" t="str">
            <v>1480</v>
          </cell>
          <cell r="DE409" t="str">
            <v>L</v>
          </cell>
          <cell r="DF409">
            <v>124</v>
          </cell>
          <cell r="DI409">
            <v>0</v>
          </cell>
          <cell r="DK409">
            <v>0</v>
          </cell>
          <cell r="DL409">
            <v>0</v>
          </cell>
          <cell r="DN409" t="str">
            <v>50001</v>
          </cell>
          <cell r="DO409" t="str">
            <v>IHT_TEMPO INTEIRO</v>
          </cell>
          <cell r="DP409">
            <v>2</v>
          </cell>
          <cell r="DQ409">
            <v>100</v>
          </cell>
          <cell r="DR409" t="str">
            <v>LX01</v>
          </cell>
          <cell r="DT409" t="str">
            <v>00210000</v>
          </cell>
          <cell r="DU409" t="str">
            <v>CREDITO PREDIAL PORTUGUES, SA</v>
          </cell>
        </row>
        <row r="410">
          <cell r="A410" t="str">
            <v>209953</v>
          </cell>
          <cell r="B410" t="str">
            <v>Ana Paula Jesus Pereira</v>
          </cell>
          <cell r="C410" t="str">
            <v>1981</v>
          </cell>
          <cell r="D410">
            <v>24</v>
          </cell>
          <cell r="E410">
            <v>24</v>
          </cell>
          <cell r="F410" t="str">
            <v>19571209</v>
          </cell>
          <cell r="G410" t="str">
            <v>47</v>
          </cell>
          <cell r="H410" t="str">
            <v>1</v>
          </cell>
          <cell r="I410" t="str">
            <v>Casado</v>
          </cell>
          <cell r="J410" t="str">
            <v>feminino</v>
          </cell>
          <cell r="K410">
            <v>1</v>
          </cell>
          <cell r="L410" t="str">
            <v>Rua da Glória, nº 51 - 4º Esq</v>
          </cell>
          <cell r="M410" t="str">
            <v>1250-115</v>
          </cell>
          <cell r="N410" t="str">
            <v>LISBOA</v>
          </cell>
          <cell r="O410" t="str">
            <v>00676203</v>
          </cell>
          <cell r="P410" t="str">
            <v>CONTABILIDADE E ADMINISTRACAO</v>
          </cell>
          <cell r="R410" t="str">
            <v>5027119</v>
          </cell>
          <cell r="S410" t="str">
            <v>19990301</v>
          </cell>
          <cell r="T410" t="str">
            <v>LISBOA</v>
          </cell>
          <cell r="U410" t="str">
            <v>9822</v>
          </cell>
          <cell r="V410" t="str">
            <v>SD TB ESC COM SERV SITESE</v>
          </cell>
          <cell r="W410" t="str">
            <v>133616754</v>
          </cell>
          <cell r="X410" t="str">
            <v>3344</v>
          </cell>
          <cell r="Y410" t="str">
            <v>0.0</v>
          </cell>
          <cell r="Z410">
            <v>1</v>
          </cell>
          <cell r="AA410" t="str">
            <v>00</v>
          </cell>
          <cell r="AD410" t="str">
            <v>100</v>
          </cell>
          <cell r="AE410" t="str">
            <v>10096982258</v>
          </cell>
          <cell r="AF410" t="str">
            <v>02</v>
          </cell>
          <cell r="AG410" t="str">
            <v>19810302</v>
          </cell>
          <cell r="AH410" t="str">
            <v>DT.Adm.Corr.Antiguid</v>
          </cell>
          <cell r="AI410" t="str">
            <v>1</v>
          </cell>
          <cell r="AJ410" t="str">
            <v>ACTIVOS</v>
          </cell>
          <cell r="AK410" t="str">
            <v>AA</v>
          </cell>
          <cell r="AL410" t="str">
            <v>ACTIVO TEMP.INTEIRO</v>
          </cell>
          <cell r="AM410" t="str">
            <v>J300</v>
          </cell>
          <cell r="AN410" t="str">
            <v>EDPOutsourcing Comercial-S</v>
          </cell>
          <cell r="AO410" t="str">
            <v>J310</v>
          </cell>
          <cell r="AP410" t="str">
            <v>EDPOC-LSB-CCB43</v>
          </cell>
          <cell r="AQ410" t="str">
            <v>40185951</v>
          </cell>
          <cell r="AR410" t="str">
            <v>70000037</v>
          </cell>
          <cell r="AS410" t="str">
            <v>01B1</v>
          </cell>
          <cell r="AT410" t="str">
            <v>BACHAREL I</v>
          </cell>
          <cell r="AU410" t="str">
            <v>1</v>
          </cell>
          <cell r="AV410" t="str">
            <v>00040109</v>
          </cell>
          <cell r="AW410" t="str">
            <v>J20260000430</v>
          </cell>
          <cell r="AX410" t="str">
            <v>GBAG-IG-GA INFORMAÇÃO GESTÃO</v>
          </cell>
          <cell r="AY410" t="str">
            <v>68901000</v>
          </cell>
          <cell r="AZ410" t="str">
            <v>Informação de Gestão</v>
          </cell>
          <cell r="BA410" t="str">
            <v>6890</v>
          </cell>
          <cell r="BB410" t="str">
            <v>EDP Outsourcing Comercial</v>
          </cell>
          <cell r="BC410" t="str">
            <v>6890</v>
          </cell>
          <cell r="BD410" t="str">
            <v>6890</v>
          </cell>
          <cell r="BE410" t="str">
            <v>2800</v>
          </cell>
          <cell r="BF410" t="str">
            <v>6890</v>
          </cell>
          <cell r="BG410" t="str">
            <v>EDP Outsourcing Comercial,SA</v>
          </cell>
          <cell r="BH410" t="str">
            <v>1010</v>
          </cell>
          <cell r="BI410">
            <v>1907</v>
          </cell>
          <cell r="BJ410" t="str">
            <v>G</v>
          </cell>
          <cell r="BK410">
            <v>24</v>
          </cell>
          <cell r="BL410">
            <v>242.64</v>
          </cell>
          <cell r="BM410" t="str">
            <v>BACH 1</v>
          </cell>
          <cell r="BN410" t="str">
            <v>03</v>
          </cell>
          <cell r="BO410" t="str">
            <v>G</v>
          </cell>
          <cell r="BP410" t="str">
            <v>20020101</v>
          </cell>
          <cell r="BQ410" t="str">
            <v>21</v>
          </cell>
          <cell r="BR410" t="str">
            <v>EVOLUCAO AUTOMATICA</v>
          </cell>
          <cell r="BS410" t="str">
            <v>20050101</v>
          </cell>
          <cell r="BW410">
            <v>0</v>
          </cell>
          <cell r="BX410">
            <v>0</v>
          </cell>
          <cell r="BY410">
            <v>0</v>
          </cell>
          <cell r="BZ410">
            <v>0</v>
          </cell>
          <cell r="CA410">
            <v>0</v>
          </cell>
          <cell r="CC410">
            <v>0</v>
          </cell>
          <cell r="CG410">
            <v>0</v>
          </cell>
          <cell r="CK410">
            <v>0</v>
          </cell>
          <cell r="CO410">
            <v>0</v>
          </cell>
          <cell r="CT410">
            <v>0</v>
          </cell>
          <cell r="CU410">
            <v>0</v>
          </cell>
          <cell r="CV410">
            <v>0</v>
          </cell>
          <cell r="CW410">
            <v>0</v>
          </cell>
          <cell r="CX410">
            <v>0</v>
          </cell>
          <cell r="CZ410">
            <v>0</v>
          </cell>
          <cell r="DC410">
            <v>0</v>
          </cell>
          <cell r="DF410">
            <v>0</v>
          </cell>
          <cell r="DI410">
            <v>0</v>
          </cell>
          <cell r="DK410">
            <v>0</v>
          </cell>
          <cell r="DL410">
            <v>0</v>
          </cell>
          <cell r="DN410" t="str">
            <v>21001</v>
          </cell>
          <cell r="DO410" t="str">
            <v>Flex. Tempo Inteiro</v>
          </cell>
          <cell r="DP410">
            <v>2</v>
          </cell>
          <cell r="DQ410">
            <v>100</v>
          </cell>
          <cell r="DR410" t="str">
            <v>LX01</v>
          </cell>
          <cell r="DT410" t="str">
            <v>00100000</v>
          </cell>
          <cell r="DU410" t="str">
            <v>BANCO BPI, SA</v>
          </cell>
        </row>
        <row r="411">
          <cell r="A411" t="str">
            <v>331566</v>
          </cell>
          <cell r="B411" t="str">
            <v>Nuno Miguel Ferreira Cardoso</v>
          </cell>
          <cell r="C411" t="str">
            <v>2002</v>
          </cell>
          <cell r="D411">
            <v>3</v>
          </cell>
          <cell r="E411">
            <v>3</v>
          </cell>
          <cell r="F411" t="str">
            <v>19760617</v>
          </cell>
          <cell r="G411" t="str">
            <v>29</v>
          </cell>
          <cell r="H411" t="str">
            <v>0</v>
          </cell>
          <cell r="I411" t="str">
            <v>Solt.</v>
          </cell>
          <cell r="J411" t="str">
            <v>masculino</v>
          </cell>
          <cell r="K411">
            <v>0</v>
          </cell>
          <cell r="L411" t="str">
            <v>R Aval de Baixo 110   5 Esq.</v>
          </cell>
          <cell r="M411" t="str">
            <v>4200-103</v>
          </cell>
          <cell r="N411" t="str">
            <v>PORTO</v>
          </cell>
          <cell r="O411" t="str">
            <v>00776015</v>
          </cell>
          <cell r="P411" t="str">
            <v>GESTAO DE EMPRESAS</v>
          </cell>
          <cell r="R411" t="str">
            <v>10730447</v>
          </cell>
          <cell r="S411" t="str">
            <v>19991029</v>
          </cell>
          <cell r="W411" t="str">
            <v>188302840</v>
          </cell>
          <cell r="X411" t="str">
            <v>3360</v>
          </cell>
          <cell r="Y411" t="str">
            <v>0.0</v>
          </cell>
          <cell r="Z411">
            <v>0</v>
          </cell>
          <cell r="AA411" t="str">
            <v>00</v>
          </cell>
          <cell r="AD411" t="str">
            <v>100</v>
          </cell>
          <cell r="AE411" t="str">
            <v>11339689194</v>
          </cell>
          <cell r="AF411" t="str">
            <v>02</v>
          </cell>
          <cell r="AG411" t="str">
            <v>20020417</v>
          </cell>
          <cell r="AH411" t="str">
            <v>DT.Adm.Corr.Antiguid</v>
          </cell>
          <cell r="AI411" t="str">
            <v>1</v>
          </cell>
          <cell r="AJ411" t="str">
            <v>ACTIVOS</v>
          </cell>
          <cell r="AK411" t="str">
            <v>AA</v>
          </cell>
          <cell r="AL411" t="str">
            <v>ACTIVO TEMP.INTEIRO</v>
          </cell>
          <cell r="AM411" t="str">
            <v>J300</v>
          </cell>
          <cell r="AN411" t="str">
            <v>EDPOutsourcing Comercial-S</v>
          </cell>
          <cell r="AO411" t="str">
            <v>J310</v>
          </cell>
          <cell r="AP411" t="str">
            <v>EDPOC-LSB-CCB43</v>
          </cell>
          <cell r="AQ411" t="str">
            <v>40176754</v>
          </cell>
          <cell r="AR411" t="str">
            <v>70000041</v>
          </cell>
          <cell r="AS411" t="str">
            <v>01L1</v>
          </cell>
          <cell r="AT411" t="str">
            <v>LICENCIADO I</v>
          </cell>
          <cell r="AU411" t="str">
            <v>1</v>
          </cell>
          <cell r="AV411" t="str">
            <v>00040109</v>
          </cell>
          <cell r="AW411" t="str">
            <v>J20260000430</v>
          </cell>
          <cell r="AX411" t="str">
            <v>GBAG-IG-GA INFORMAÇÃO GESTÃO</v>
          </cell>
          <cell r="AY411" t="str">
            <v>68901000</v>
          </cell>
          <cell r="AZ411" t="str">
            <v>Informação de Gestão</v>
          </cell>
          <cell r="BA411" t="str">
            <v>6890</v>
          </cell>
          <cell r="BB411" t="str">
            <v>EDP Outsourcing Comercial</v>
          </cell>
          <cell r="BC411" t="str">
            <v>6890</v>
          </cell>
          <cell r="BD411" t="str">
            <v>6890</v>
          </cell>
          <cell r="BE411" t="str">
            <v>2800</v>
          </cell>
          <cell r="BF411" t="str">
            <v>6890</v>
          </cell>
          <cell r="BG411" t="str">
            <v>EDP Outsourcing Comercial,SA</v>
          </cell>
          <cell r="BH411" t="str">
            <v>1010</v>
          </cell>
          <cell r="BI411">
            <v>1907</v>
          </cell>
          <cell r="BJ411" t="str">
            <v>G</v>
          </cell>
          <cell r="BK411">
            <v>3</v>
          </cell>
          <cell r="BL411">
            <v>30.33</v>
          </cell>
          <cell r="BM411" t="str">
            <v>LIC 1</v>
          </cell>
          <cell r="BN411" t="str">
            <v>00</v>
          </cell>
          <cell r="BO411" t="str">
            <v>G</v>
          </cell>
          <cell r="BP411" t="str">
            <v>20040110</v>
          </cell>
          <cell r="BQ411" t="str">
            <v>22</v>
          </cell>
          <cell r="BR411" t="str">
            <v>ACELERACAO DE CARREIRA</v>
          </cell>
          <cell r="BS411" t="str">
            <v>20050101</v>
          </cell>
          <cell r="BW411">
            <v>0</v>
          </cell>
          <cell r="BX411">
            <v>0</v>
          </cell>
          <cell r="BY411">
            <v>0</v>
          </cell>
          <cell r="BZ411">
            <v>0</v>
          </cell>
          <cell r="CA411">
            <v>0</v>
          </cell>
          <cell r="CC411">
            <v>0</v>
          </cell>
          <cell r="CG411">
            <v>0</v>
          </cell>
          <cell r="CK411">
            <v>0</v>
          </cell>
          <cell r="CO411">
            <v>0</v>
          </cell>
          <cell r="CT411">
            <v>0</v>
          </cell>
          <cell r="CU411">
            <v>0</v>
          </cell>
          <cell r="CV411">
            <v>0</v>
          </cell>
          <cell r="CW411">
            <v>0</v>
          </cell>
          <cell r="CX411">
            <v>0</v>
          </cell>
          <cell r="CZ411">
            <v>0</v>
          </cell>
          <cell r="DC411">
            <v>0</v>
          </cell>
          <cell r="DF411">
            <v>0</v>
          </cell>
          <cell r="DI411">
            <v>0</v>
          </cell>
          <cell r="DK411">
            <v>0</v>
          </cell>
          <cell r="DL411">
            <v>0</v>
          </cell>
          <cell r="DN411" t="str">
            <v>21D11</v>
          </cell>
          <cell r="DO411" t="str">
            <v>Flex.T.Int."Escrit"</v>
          </cell>
          <cell r="DP411">
            <v>2</v>
          </cell>
          <cell r="DQ411">
            <v>100</v>
          </cell>
          <cell r="DR411" t="str">
            <v>LX01</v>
          </cell>
          <cell r="DT411" t="str">
            <v>00330000</v>
          </cell>
          <cell r="DU411" t="str">
            <v>BANCO COMERCIAL PORTUGUES, SA</v>
          </cell>
        </row>
        <row r="412">
          <cell r="A412" t="str">
            <v>301655</v>
          </cell>
          <cell r="B412" t="str">
            <v>Rui Manuel Araújo Henriques Freire</v>
          </cell>
          <cell r="C412" t="str">
            <v>1984</v>
          </cell>
          <cell r="D412">
            <v>21</v>
          </cell>
          <cell r="E412">
            <v>21</v>
          </cell>
          <cell r="F412" t="str">
            <v>19620822</v>
          </cell>
          <cell r="G412" t="str">
            <v>42</v>
          </cell>
          <cell r="H412" t="str">
            <v>1</v>
          </cell>
          <cell r="I412" t="str">
            <v>Casado</v>
          </cell>
          <cell r="J412" t="str">
            <v>masculino</v>
          </cell>
          <cell r="K412">
            <v>3</v>
          </cell>
          <cell r="L412" t="str">
            <v>Av Paris, 15-1ºEsq</v>
          </cell>
          <cell r="M412" t="str">
            <v>1000-227</v>
          </cell>
          <cell r="N412" t="str">
            <v>LISBOA</v>
          </cell>
          <cell r="O412" t="str">
            <v>00243383</v>
          </cell>
          <cell r="P412" t="str">
            <v>12.ANO - 1. CURSO</v>
          </cell>
          <cell r="R412" t="str">
            <v>6062554</v>
          </cell>
          <cell r="S412" t="str">
            <v>20000629</v>
          </cell>
          <cell r="T412" t="str">
            <v>LISBOA</v>
          </cell>
          <cell r="W412" t="str">
            <v>155284320</v>
          </cell>
          <cell r="X412" t="str">
            <v>3611</v>
          </cell>
          <cell r="Y412" t="str">
            <v>0.0</v>
          </cell>
          <cell r="Z412">
            <v>3</v>
          </cell>
          <cell r="AA412" t="str">
            <v>00</v>
          </cell>
          <cell r="AC412" t="str">
            <v>X</v>
          </cell>
          <cell r="AD412" t="str">
            <v>029</v>
          </cell>
          <cell r="AE412" t="str">
            <v>10940087602</v>
          </cell>
          <cell r="AF412" t="str">
            <v>02</v>
          </cell>
          <cell r="AG412" t="str">
            <v>19840202</v>
          </cell>
          <cell r="AH412" t="str">
            <v>DT.Adm.Corr.Antiguid</v>
          </cell>
          <cell r="AI412" t="str">
            <v>1</v>
          </cell>
          <cell r="AJ412" t="str">
            <v>ACTIVOS</v>
          </cell>
          <cell r="AK412" t="str">
            <v>AA</v>
          </cell>
          <cell r="AL412" t="str">
            <v>ACTIVO TEMP.INTEIRO</v>
          </cell>
          <cell r="AM412" t="str">
            <v>J300</v>
          </cell>
          <cell r="AN412" t="str">
            <v>EDPOutsourcing Comercial-S</v>
          </cell>
          <cell r="AO412" t="str">
            <v>J310</v>
          </cell>
          <cell r="AP412" t="str">
            <v>EDPOC-LSB-CCB43</v>
          </cell>
          <cell r="AQ412" t="str">
            <v>40176755</v>
          </cell>
          <cell r="AR412" t="str">
            <v>70000022</v>
          </cell>
          <cell r="AS412" t="str">
            <v>014.</v>
          </cell>
          <cell r="AT412" t="str">
            <v>TECNICO COMERCIAL</v>
          </cell>
          <cell r="AU412" t="str">
            <v>0</v>
          </cell>
          <cell r="AV412" t="str">
            <v>00040109</v>
          </cell>
          <cell r="AW412" t="str">
            <v>J20260000430</v>
          </cell>
          <cell r="AX412" t="str">
            <v>GBAG-IG-GA INFORMAÇÃO GESTÃO</v>
          </cell>
          <cell r="AY412" t="str">
            <v>68901000</v>
          </cell>
          <cell r="AZ412" t="str">
            <v>Informação de Gestão</v>
          </cell>
          <cell r="BA412" t="str">
            <v>6890</v>
          </cell>
          <cell r="BB412" t="str">
            <v>EDP Outsourcing Comercial</v>
          </cell>
          <cell r="BC412" t="str">
            <v>6890</v>
          </cell>
          <cell r="BD412" t="str">
            <v>6890</v>
          </cell>
          <cell r="BE412" t="str">
            <v>2800</v>
          </cell>
          <cell r="BF412" t="str">
            <v>6890</v>
          </cell>
          <cell r="BG412" t="str">
            <v>EDP Outsourcing Comercial,SA</v>
          </cell>
          <cell r="BH412" t="str">
            <v>1010</v>
          </cell>
          <cell r="BI412">
            <v>1339</v>
          </cell>
          <cell r="BJ412" t="str">
            <v>12</v>
          </cell>
          <cell r="BK412">
            <v>21</v>
          </cell>
          <cell r="BL412">
            <v>212.31</v>
          </cell>
          <cell r="BM412" t="str">
            <v>NÍVEL 4</v>
          </cell>
          <cell r="BN412" t="str">
            <v>00</v>
          </cell>
          <cell r="BO412" t="str">
            <v>06</v>
          </cell>
          <cell r="BP412" t="str">
            <v>20050101</v>
          </cell>
          <cell r="BQ412" t="str">
            <v>21</v>
          </cell>
          <cell r="BR412" t="str">
            <v>EVOLUCAO AUTOMATICA</v>
          </cell>
          <cell r="BS412" t="str">
            <v>20050101</v>
          </cell>
          <cell r="BW412">
            <v>0</v>
          </cell>
          <cell r="BX412">
            <v>0</v>
          </cell>
          <cell r="BY412">
            <v>0</v>
          </cell>
          <cell r="BZ412">
            <v>0</v>
          </cell>
          <cell r="CA412">
            <v>0</v>
          </cell>
          <cell r="CC412">
            <v>0</v>
          </cell>
          <cell r="CG412">
            <v>0</v>
          </cell>
          <cell r="CK412">
            <v>0</v>
          </cell>
          <cell r="CO412">
            <v>0</v>
          </cell>
          <cell r="CT412">
            <v>0</v>
          </cell>
          <cell r="CU412">
            <v>0</v>
          </cell>
          <cell r="CV412">
            <v>0</v>
          </cell>
          <cell r="CW412">
            <v>0</v>
          </cell>
          <cell r="CX412">
            <v>0</v>
          </cell>
          <cell r="CZ412">
            <v>0</v>
          </cell>
          <cell r="DC412">
            <v>0</v>
          </cell>
          <cell r="DF412">
            <v>0</v>
          </cell>
          <cell r="DI412">
            <v>0</v>
          </cell>
          <cell r="DK412">
            <v>0</v>
          </cell>
          <cell r="DL412">
            <v>0</v>
          </cell>
          <cell r="DN412" t="str">
            <v>21D11</v>
          </cell>
          <cell r="DO412" t="str">
            <v>Flex.T.Int."Escrit"</v>
          </cell>
          <cell r="DP412">
            <v>2</v>
          </cell>
          <cell r="DQ412">
            <v>100</v>
          </cell>
          <cell r="DR412" t="str">
            <v>LX01</v>
          </cell>
          <cell r="DT412" t="str">
            <v>00330000</v>
          </cell>
          <cell r="DU412" t="str">
            <v>BANCO COMERCIAL PORTUGUES, SA</v>
          </cell>
        </row>
        <row r="413">
          <cell r="A413" t="str">
            <v>182940</v>
          </cell>
          <cell r="B413" t="str">
            <v>Maria Manuela Paulino Santos Cardoso</v>
          </cell>
          <cell r="C413" t="str">
            <v>1980</v>
          </cell>
          <cell r="D413">
            <v>25</v>
          </cell>
          <cell r="E413">
            <v>25</v>
          </cell>
          <cell r="F413" t="str">
            <v>19591209</v>
          </cell>
          <cell r="G413" t="str">
            <v>45</v>
          </cell>
          <cell r="H413" t="str">
            <v>1</v>
          </cell>
          <cell r="I413" t="str">
            <v>Casado</v>
          </cell>
          <cell r="J413" t="str">
            <v>feminino</v>
          </cell>
          <cell r="K413">
            <v>2</v>
          </cell>
          <cell r="L413" t="str">
            <v>Urb Quinta S João - Rua do Oriente, 34 Palhais</v>
          </cell>
          <cell r="M413" t="str">
            <v>2830-500</v>
          </cell>
          <cell r="N413" t="str">
            <v>PALHAIS BRR</v>
          </cell>
          <cell r="O413" t="str">
            <v>00772200</v>
          </cell>
          <cell r="P413" t="str">
            <v>PSICOLOGIA</v>
          </cell>
          <cell r="R413" t="str">
            <v>5354787</v>
          </cell>
          <cell r="S413" t="str">
            <v>20011031</v>
          </cell>
          <cell r="T413" t="str">
            <v>LISBOA</v>
          </cell>
          <cell r="W413" t="str">
            <v>117783250</v>
          </cell>
          <cell r="X413" t="str">
            <v>2160</v>
          </cell>
          <cell r="Y413" t="str">
            <v>0.0</v>
          </cell>
          <cell r="Z413">
            <v>2</v>
          </cell>
          <cell r="AA413" t="str">
            <v>00</v>
          </cell>
          <cell r="AC413" t="str">
            <v>X</v>
          </cell>
          <cell r="AD413" t="str">
            <v>100</v>
          </cell>
          <cell r="AE413" t="str">
            <v>10940074701</v>
          </cell>
          <cell r="AF413" t="str">
            <v>02</v>
          </cell>
          <cell r="AG413" t="str">
            <v>19800102</v>
          </cell>
          <cell r="AH413" t="str">
            <v>DT.Adm.Corr.Antiguid</v>
          </cell>
          <cell r="AI413" t="str">
            <v>1</v>
          </cell>
          <cell r="AJ413" t="str">
            <v>ACTIVOS</v>
          </cell>
          <cell r="AK413" t="str">
            <v>AA</v>
          </cell>
          <cell r="AL413" t="str">
            <v>ACTIVO TEMP.INTEIRO</v>
          </cell>
          <cell r="AM413" t="str">
            <v>J300</v>
          </cell>
          <cell r="AN413" t="str">
            <v>EDPOutsourcing Comercial-S</v>
          </cell>
          <cell r="AO413" t="str">
            <v>J310</v>
          </cell>
          <cell r="AP413" t="str">
            <v>EDPOC-LSB-CCB43</v>
          </cell>
          <cell r="AQ413" t="str">
            <v>40176756</v>
          </cell>
          <cell r="AR413" t="str">
            <v>70000042</v>
          </cell>
          <cell r="AS413" t="str">
            <v>01L2</v>
          </cell>
          <cell r="AT413" t="str">
            <v>LICENCIADO II</v>
          </cell>
          <cell r="AU413" t="str">
            <v>1</v>
          </cell>
          <cell r="AV413" t="str">
            <v>00040110</v>
          </cell>
          <cell r="AW413" t="str">
            <v>J20260000630</v>
          </cell>
          <cell r="AX413" t="str">
            <v>GBAG-PO-GA PLAN.CONTR.OUTSOURC.GEST</v>
          </cell>
          <cell r="AY413" t="str">
            <v>68901140</v>
          </cell>
          <cell r="AZ413" t="str">
            <v>Outsourcing EDP</v>
          </cell>
          <cell r="BA413" t="str">
            <v>6890</v>
          </cell>
          <cell r="BB413" t="str">
            <v>EDP Outsourcing Comercial</v>
          </cell>
          <cell r="BC413" t="str">
            <v>6890</v>
          </cell>
          <cell r="BD413" t="str">
            <v>6890</v>
          </cell>
          <cell r="BE413" t="str">
            <v>2800</v>
          </cell>
          <cell r="BF413" t="str">
            <v>6890</v>
          </cell>
          <cell r="BG413" t="str">
            <v>EDP Outsourcing Comercial,SA</v>
          </cell>
          <cell r="BH413" t="str">
            <v>1010</v>
          </cell>
          <cell r="BI413">
            <v>2283</v>
          </cell>
          <cell r="BJ413" t="str">
            <v>J</v>
          </cell>
          <cell r="BK413">
            <v>25</v>
          </cell>
          <cell r="BL413">
            <v>252.75</v>
          </cell>
          <cell r="BM413" t="str">
            <v>LIC 2</v>
          </cell>
          <cell r="BN413" t="str">
            <v>01</v>
          </cell>
          <cell r="BO413" t="str">
            <v>J</v>
          </cell>
          <cell r="BP413" t="str">
            <v>20040101</v>
          </cell>
          <cell r="BQ413" t="str">
            <v>21</v>
          </cell>
          <cell r="BR413" t="str">
            <v>EVOLUCAO AUTOMATICA</v>
          </cell>
          <cell r="BS413" t="str">
            <v>20050101</v>
          </cell>
          <cell r="BW413">
            <v>0</v>
          </cell>
          <cell r="BX413">
            <v>21</v>
          </cell>
          <cell r="BY413">
            <v>558.97</v>
          </cell>
          <cell r="BZ413">
            <v>0</v>
          </cell>
          <cell r="CA413">
            <v>0</v>
          </cell>
          <cell r="CC413">
            <v>0</v>
          </cell>
          <cell r="CG413">
            <v>0</v>
          </cell>
          <cell r="CK413">
            <v>0</v>
          </cell>
          <cell r="CO413">
            <v>0</v>
          </cell>
          <cell r="CT413">
            <v>0</v>
          </cell>
          <cell r="CU413">
            <v>0</v>
          </cell>
          <cell r="CV413">
            <v>0</v>
          </cell>
          <cell r="CW413">
            <v>0</v>
          </cell>
          <cell r="CX413">
            <v>0</v>
          </cell>
          <cell r="CZ413">
            <v>0</v>
          </cell>
          <cell r="DC413">
            <v>0</v>
          </cell>
          <cell r="DD413" t="str">
            <v>1480</v>
          </cell>
          <cell r="DE413" t="str">
            <v>K</v>
          </cell>
          <cell r="DF413">
            <v>126</v>
          </cell>
          <cell r="DI413">
            <v>0</v>
          </cell>
          <cell r="DK413">
            <v>0</v>
          </cell>
          <cell r="DL413">
            <v>0</v>
          </cell>
          <cell r="DN413" t="str">
            <v>50001</v>
          </cell>
          <cell r="DO413" t="str">
            <v>IHT_TEMPO INTEIRO</v>
          </cell>
          <cell r="DP413">
            <v>2</v>
          </cell>
          <cell r="DQ413">
            <v>100</v>
          </cell>
          <cell r="DR413" t="str">
            <v>LX01</v>
          </cell>
          <cell r="DT413" t="str">
            <v>00330000</v>
          </cell>
          <cell r="DU413" t="str">
            <v>BANCO COMERCIAL PORTUGUES, SA</v>
          </cell>
        </row>
        <row r="414">
          <cell r="A414" t="str">
            <v>331565</v>
          </cell>
          <cell r="B414" t="str">
            <v>Ana Margarida Dinis Dias Pereira</v>
          </cell>
          <cell r="C414" t="str">
            <v>2002</v>
          </cell>
          <cell r="D414">
            <v>3</v>
          </cell>
          <cell r="E414">
            <v>3</v>
          </cell>
          <cell r="F414" t="str">
            <v>19780227</v>
          </cell>
          <cell r="G414" t="str">
            <v>27</v>
          </cell>
          <cell r="H414" t="str">
            <v>0</v>
          </cell>
          <cell r="I414" t="str">
            <v>Solt.</v>
          </cell>
          <cell r="J414" t="str">
            <v>feminino</v>
          </cell>
          <cell r="K414">
            <v>0</v>
          </cell>
          <cell r="L414" t="str">
            <v>R. João Ortigão Ramos, nº 19, 4º B</v>
          </cell>
          <cell r="M414" t="str">
            <v>1500-362</v>
          </cell>
          <cell r="N414" t="str">
            <v>LISBOA</v>
          </cell>
          <cell r="O414" t="str">
            <v>00775005</v>
          </cell>
          <cell r="P414" t="str">
            <v>ORGANIZACAO E GESTAO EMPRESAS</v>
          </cell>
          <cell r="R414" t="str">
            <v>11282482</v>
          </cell>
          <cell r="S414" t="str">
            <v>20000406</v>
          </cell>
          <cell r="W414" t="str">
            <v>208913688</v>
          </cell>
          <cell r="X414" t="str">
            <v>3140</v>
          </cell>
          <cell r="Y414" t="str">
            <v>0.0</v>
          </cell>
          <cell r="Z414">
            <v>0</v>
          </cell>
          <cell r="AA414" t="str">
            <v>00</v>
          </cell>
          <cell r="AD414" t="str">
            <v>100</v>
          </cell>
          <cell r="AE414" t="str">
            <v>11339654491</v>
          </cell>
          <cell r="AF414" t="str">
            <v>02</v>
          </cell>
          <cell r="AG414" t="str">
            <v>20020417</v>
          </cell>
          <cell r="AH414" t="str">
            <v>DT.Adm.Corr.Antiguid</v>
          </cell>
          <cell r="AI414" t="str">
            <v>1</v>
          </cell>
          <cell r="AJ414" t="str">
            <v>ACTIVOS</v>
          </cell>
          <cell r="AK414" t="str">
            <v>AA</v>
          </cell>
          <cell r="AL414" t="str">
            <v>ACTIVO TEMP.INTEIRO</v>
          </cell>
          <cell r="AM414" t="str">
            <v>J300</v>
          </cell>
          <cell r="AN414" t="str">
            <v>EDPOutsourcing Comercial-S</v>
          </cell>
          <cell r="AO414" t="str">
            <v>J310</v>
          </cell>
          <cell r="AP414" t="str">
            <v>EDPOC-LSB-CCB43</v>
          </cell>
          <cell r="AQ414" t="str">
            <v>40176757</v>
          </cell>
          <cell r="AR414" t="str">
            <v>70000041</v>
          </cell>
          <cell r="AS414" t="str">
            <v>01L1</v>
          </cell>
          <cell r="AT414" t="str">
            <v>LICENCIADO I</v>
          </cell>
          <cell r="AU414" t="str">
            <v>1</v>
          </cell>
          <cell r="AV414" t="str">
            <v>00040110</v>
          </cell>
          <cell r="AW414" t="str">
            <v>J20260000630</v>
          </cell>
          <cell r="AX414" t="str">
            <v>GBAG-PO-GA PLAN.CONTR.OUTSOURC.GEST</v>
          </cell>
          <cell r="AY414" t="str">
            <v>68901140</v>
          </cell>
          <cell r="AZ414" t="str">
            <v>Outsourcing EDP</v>
          </cell>
          <cell r="BA414" t="str">
            <v>6890</v>
          </cell>
          <cell r="BB414" t="str">
            <v>EDP Outsourcing Comercial</v>
          </cell>
          <cell r="BC414" t="str">
            <v>6890</v>
          </cell>
          <cell r="BD414" t="str">
            <v>6890</v>
          </cell>
          <cell r="BE414" t="str">
            <v>2800</v>
          </cell>
          <cell r="BF414" t="str">
            <v>6890</v>
          </cell>
          <cell r="BG414" t="str">
            <v>EDP Outsourcing Comercial,SA</v>
          </cell>
          <cell r="BH414" t="str">
            <v>1010</v>
          </cell>
          <cell r="BI414">
            <v>1907</v>
          </cell>
          <cell r="BJ414" t="str">
            <v>G</v>
          </cell>
          <cell r="BK414">
            <v>3</v>
          </cell>
          <cell r="BL414">
            <v>30.33</v>
          </cell>
          <cell r="BM414" t="str">
            <v>LIC 1</v>
          </cell>
          <cell r="BN414" t="str">
            <v>00</v>
          </cell>
          <cell r="BO414" t="str">
            <v>G</v>
          </cell>
          <cell r="BP414" t="str">
            <v>20040110</v>
          </cell>
          <cell r="BQ414" t="str">
            <v>22</v>
          </cell>
          <cell r="BR414" t="str">
            <v>ACELERACAO DE CARREIRA</v>
          </cell>
          <cell r="BS414" t="str">
            <v>20050101</v>
          </cell>
          <cell r="BW414">
            <v>0</v>
          </cell>
          <cell r="BX414">
            <v>0</v>
          </cell>
          <cell r="BY414">
            <v>0</v>
          </cell>
          <cell r="BZ414">
            <v>0</v>
          </cell>
          <cell r="CA414">
            <v>0</v>
          </cell>
          <cell r="CC414">
            <v>0</v>
          </cell>
          <cell r="CG414">
            <v>0</v>
          </cell>
          <cell r="CK414">
            <v>0</v>
          </cell>
          <cell r="CO414">
            <v>0</v>
          </cell>
          <cell r="CT414">
            <v>0</v>
          </cell>
          <cell r="CU414">
            <v>0</v>
          </cell>
          <cell r="CV414">
            <v>0</v>
          </cell>
          <cell r="CW414">
            <v>0</v>
          </cell>
          <cell r="CX414">
            <v>0</v>
          </cell>
          <cell r="CZ414">
            <v>0</v>
          </cell>
          <cell r="DC414">
            <v>0</v>
          </cell>
          <cell r="DF414">
            <v>0</v>
          </cell>
          <cell r="DI414">
            <v>0</v>
          </cell>
          <cell r="DK414">
            <v>0</v>
          </cell>
          <cell r="DL414">
            <v>0</v>
          </cell>
          <cell r="DN414" t="str">
            <v>21D11</v>
          </cell>
          <cell r="DO414" t="str">
            <v>Flex.T.Int."Escrit"</v>
          </cell>
          <cell r="DP414">
            <v>2</v>
          </cell>
          <cell r="DQ414">
            <v>100</v>
          </cell>
          <cell r="DR414" t="str">
            <v>LX01</v>
          </cell>
          <cell r="DT414" t="str">
            <v>00300347</v>
          </cell>
          <cell r="DU414" t="str">
            <v>BANCO SANTANDER PORTUGAL, SA</v>
          </cell>
        </row>
        <row r="415">
          <cell r="A415" t="str">
            <v>263150</v>
          </cell>
          <cell r="B415" t="str">
            <v>Gracinda Maria Gaspar Antão Carlos</v>
          </cell>
          <cell r="C415" t="str">
            <v>1981</v>
          </cell>
          <cell r="D415">
            <v>24</v>
          </cell>
          <cell r="E415">
            <v>24</v>
          </cell>
          <cell r="F415" t="str">
            <v>19581201</v>
          </cell>
          <cell r="G415" t="str">
            <v>46</v>
          </cell>
          <cell r="H415" t="str">
            <v>4</v>
          </cell>
          <cell r="I415" t="str">
            <v>Divorc</v>
          </cell>
          <cell r="J415" t="str">
            <v>feminino</v>
          </cell>
          <cell r="K415">
            <v>2</v>
          </cell>
          <cell r="L415" t="str">
            <v>Lg Castro Soromenho, 3 -1º Esq</v>
          </cell>
          <cell r="M415" t="str">
            <v>1800-054</v>
          </cell>
          <cell r="N415" t="str">
            <v>LISBOA</v>
          </cell>
          <cell r="O415" t="str">
            <v>00243403</v>
          </cell>
          <cell r="P415" t="str">
            <v>12.ANO - 3. CURSO</v>
          </cell>
          <cell r="R415" t="str">
            <v>5190111</v>
          </cell>
          <cell r="S415" t="str">
            <v>19950905</v>
          </cell>
          <cell r="T415" t="str">
            <v>LISBOA</v>
          </cell>
          <cell r="W415" t="str">
            <v>119109387</v>
          </cell>
          <cell r="X415" t="str">
            <v>3255</v>
          </cell>
          <cell r="Y415" t="str">
            <v>0.0</v>
          </cell>
          <cell r="Z415">
            <v>2</v>
          </cell>
          <cell r="AA415" t="str">
            <v>00</v>
          </cell>
          <cell r="AD415" t="str">
            <v>100</v>
          </cell>
          <cell r="AE415" t="str">
            <v>10096474967</v>
          </cell>
          <cell r="AF415" t="str">
            <v>02</v>
          </cell>
          <cell r="AG415" t="str">
            <v>19810518</v>
          </cell>
          <cell r="AH415" t="str">
            <v>DT.Adm.Corr.Antiguid</v>
          </cell>
          <cell r="AI415" t="str">
            <v>1</v>
          </cell>
          <cell r="AJ415" t="str">
            <v>ACTIVOS</v>
          </cell>
          <cell r="AK415" t="str">
            <v>AA</v>
          </cell>
          <cell r="AL415" t="str">
            <v>ACTIVO TEMP.INTEIRO</v>
          </cell>
          <cell r="AM415" t="str">
            <v>J300</v>
          </cell>
          <cell r="AN415" t="str">
            <v>EDPOutsourcing Comercial-S</v>
          </cell>
          <cell r="AO415" t="str">
            <v>J310</v>
          </cell>
          <cell r="AP415" t="str">
            <v>EDPOC-LSB-CCB43</v>
          </cell>
          <cell r="AQ415" t="str">
            <v>40176766</v>
          </cell>
          <cell r="AR415" t="str">
            <v>70000244</v>
          </cell>
          <cell r="AS415" t="str">
            <v>134.</v>
          </cell>
          <cell r="AT415" t="str">
            <v>TECNICO GESTAO ADMINISTRATIVA</v>
          </cell>
          <cell r="AU415" t="str">
            <v>1</v>
          </cell>
          <cell r="AV415" t="str">
            <v>00040128</v>
          </cell>
          <cell r="AW415" t="str">
            <v>J20300000230</v>
          </cell>
          <cell r="AX415" t="str">
            <v>PCAP-APOIO</v>
          </cell>
          <cell r="AY415" t="str">
            <v>68904000</v>
          </cell>
          <cell r="AZ415" t="str">
            <v>Área Suporte - Apoio</v>
          </cell>
          <cell r="BA415" t="str">
            <v>6890</v>
          </cell>
          <cell r="BB415" t="str">
            <v>EDP Outsourcing Comercial</v>
          </cell>
          <cell r="BC415" t="str">
            <v>6890</v>
          </cell>
          <cell r="BD415" t="str">
            <v>6890</v>
          </cell>
          <cell r="BE415" t="str">
            <v>2800</v>
          </cell>
          <cell r="BF415" t="str">
            <v>6890</v>
          </cell>
          <cell r="BG415" t="str">
            <v>EDP Outsourcing Comercial,SA</v>
          </cell>
          <cell r="BH415" t="str">
            <v>1010</v>
          </cell>
          <cell r="BI415">
            <v>1339</v>
          </cell>
          <cell r="BJ415" t="str">
            <v>12</v>
          </cell>
          <cell r="BK415">
            <v>24</v>
          </cell>
          <cell r="BL415">
            <v>242.64</v>
          </cell>
          <cell r="BM415" t="str">
            <v>NÍVEL 4</v>
          </cell>
          <cell r="BN415" t="str">
            <v>01</v>
          </cell>
          <cell r="BO415" t="str">
            <v>06</v>
          </cell>
          <cell r="BP415" t="str">
            <v>20040101</v>
          </cell>
          <cell r="BQ415" t="str">
            <v>21</v>
          </cell>
          <cell r="BR415" t="str">
            <v>EVOLUCAO AUTOMATICA</v>
          </cell>
          <cell r="BS415" t="str">
            <v>20050101</v>
          </cell>
          <cell r="BW415">
            <v>0</v>
          </cell>
          <cell r="BX415">
            <v>0</v>
          </cell>
          <cell r="BY415">
            <v>0</v>
          </cell>
          <cell r="BZ415">
            <v>0</v>
          </cell>
          <cell r="CA415">
            <v>0</v>
          </cell>
          <cell r="CC415">
            <v>0</v>
          </cell>
          <cell r="CG415">
            <v>0</v>
          </cell>
          <cell r="CK415">
            <v>0</v>
          </cell>
          <cell r="CO415">
            <v>0</v>
          </cell>
          <cell r="CT415">
            <v>0</v>
          </cell>
          <cell r="CU415">
            <v>0</v>
          </cell>
          <cell r="CV415">
            <v>0</v>
          </cell>
          <cell r="CW415">
            <v>0</v>
          </cell>
          <cell r="CX415">
            <v>0</v>
          </cell>
          <cell r="CZ415">
            <v>0</v>
          </cell>
          <cell r="DC415">
            <v>0</v>
          </cell>
          <cell r="DF415">
            <v>0</v>
          </cell>
          <cell r="DI415">
            <v>0</v>
          </cell>
          <cell r="DK415">
            <v>0</v>
          </cell>
          <cell r="DL415">
            <v>0</v>
          </cell>
          <cell r="DN415" t="str">
            <v>21D11</v>
          </cell>
          <cell r="DO415" t="str">
            <v>Flex.T.Int."Escrit"</v>
          </cell>
          <cell r="DP415">
            <v>2</v>
          </cell>
          <cell r="DQ415">
            <v>100</v>
          </cell>
          <cell r="DR415" t="str">
            <v>LX01</v>
          </cell>
          <cell r="DT415" t="str">
            <v>00360143</v>
          </cell>
          <cell r="DU415" t="str">
            <v>CAIXA ECONOMICA MONTEPIO GERAL</v>
          </cell>
        </row>
        <row r="416">
          <cell r="A416" t="str">
            <v>214523</v>
          </cell>
          <cell r="B416" t="str">
            <v>José Carlos Mendes Joaquim</v>
          </cell>
          <cell r="C416" t="str">
            <v>1981</v>
          </cell>
          <cell r="D416">
            <v>24</v>
          </cell>
          <cell r="E416">
            <v>24</v>
          </cell>
          <cell r="F416" t="str">
            <v>19540601</v>
          </cell>
          <cell r="G416" t="str">
            <v>51</v>
          </cell>
          <cell r="H416" t="str">
            <v>4</v>
          </cell>
          <cell r="I416" t="str">
            <v>Divorc</v>
          </cell>
          <cell r="J416" t="str">
            <v>masculino</v>
          </cell>
          <cell r="K416">
            <v>2</v>
          </cell>
          <cell r="L416" t="str">
            <v>R Nau Catrineta, 3.07.04D - 3ºDto</v>
          </cell>
          <cell r="M416" t="str">
            <v>1990-185</v>
          </cell>
          <cell r="N416" t="str">
            <v>LISBOA</v>
          </cell>
          <cell r="O416" t="str">
            <v>00743315</v>
          </cell>
          <cell r="P416" t="str">
            <v>ENERGIA E SISTEMAS POTENCIA</v>
          </cell>
          <cell r="R416" t="str">
            <v>7701537</v>
          </cell>
          <cell r="S416" t="str">
            <v>19981116</v>
          </cell>
          <cell r="T416" t="str">
            <v>LISBOA</v>
          </cell>
          <cell r="W416" t="str">
            <v>119992264</v>
          </cell>
          <cell r="X416" t="str">
            <v>3557</v>
          </cell>
          <cell r="Y416" t="str">
            <v>0.0</v>
          </cell>
          <cell r="Z416">
            <v>2</v>
          </cell>
          <cell r="AA416" t="str">
            <v>00</v>
          </cell>
          <cell r="AD416" t="str">
            <v>029</v>
          </cell>
          <cell r="AE416" t="str">
            <v>10940091558</v>
          </cell>
          <cell r="AF416" t="str">
            <v>02</v>
          </cell>
          <cell r="AG416" t="str">
            <v>19810801</v>
          </cell>
          <cell r="AH416" t="str">
            <v>DT.Adm.Corr.Antiguid</v>
          </cell>
          <cell r="AI416" t="str">
            <v>1</v>
          </cell>
          <cell r="AJ416" t="str">
            <v>ACTIVOS</v>
          </cell>
          <cell r="AK416" t="str">
            <v>AA</v>
          </cell>
          <cell r="AL416" t="str">
            <v>ACTIVO TEMP.INTEIRO</v>
          </cell>
          <cell r="AM416" t="str">
            <v>J300</v>
          </cell>
          <cell r="AN416" t="str">
            <v>EDPOutsourcing Comercial-S</v>
          </cell>
          <cell r="AO416" t="str">
            <v>J310</v>
          </cell>
          <cell r="AP416" t="str">
            <v>EDPOC-LSB-CCB43</v>
          </cell>
          <cell r="AQ416" t="str">
            <v>40176767</v>
          </cell>
          <cell r="AR416" t="str">
            <v>70000168</v>
          </cell>
          <cell r="AS416" t="str">
            <v>080I</v>
          </cell>
          <cell r="AT416" t="str">
            <v>SUBDIRECTOR (D1)</v>
          </cell>
          <cell r="AU416" t="str">
            <v>1</v>
          </cell>
          <cell r="AV416" t="str">
            <v>00040131</v>
          </cell>
          <cell r="AW416" t="str">
            <v>J20302000130</v>
          </cell>
          <cell r="AX416" t="str">
            <v>PCSC-CH-CHEFIA</v>
          </cell>
          <cell r="AY416" t="str">
            <v>68904000</v>
          </cell>
          <cell r="AZ416" t="str">
            <v>Área Suporte - Apoio</v>
          </cell>
          <cell r="BA416" t="str">
            <v>6890</v>
          </cell>
          <cell r="BB416" t="str">
            <v>EDP Outsourcing Comercial</v>
          </cell>
          <cell r="BC416" t="str">
            <v>6890</v>
          </cell>
          <cell r="BD416" t="str">
            <v>6890</v>
          </cell>
          <cell r="BE416" t="str">
            <v>2800</v>
          </cell>
          <cell r="BF416" t="str">
            <v>6890</v>
          </cell>
          <cell r="BG416" t="str">
            <v>EDP Outsourcing Comercial,SA</v>
          </cell>
          <cell r="BH416" t="str">
            <v>1010</v>
          </cell>
          <cell r="BI416">
            <v>3386</v>
          </cell>
          <cell r="BJ416" t="str">
            <v>R</v>
          </cell>
          <cell r="BK416">
            <v>24</v>
          </cell>
          <cell r="BL416">
            <v>242.64</v>
          </cell>
          <cell r="BM416" t="str">
            <v>SUB DIR</v>
          </cell>
          <cell r="BN416" t="str">
            <v>00</v>
          </cell>
          <cell r="BO416" t="str">
            <v>R</v>
          </cell>
          <cell r="BP416" t="str">
            <v>20040107</v>
          </cell>
          <cell r="BQ416" t="str">
            <v>22</v>
          </cell>
          <cell r="BR416" t="str">
            <v>ACELERACAO DE CARREIRA</v>
          </cell>
          <cell r="BS416" t="str">
            <v>20050101</v>
          </cell>
          <cell r="BU416" t="str">
            <v>SUB DIR</v>
          </cell>
          <cell r="BV416" t="str">
            <v>R</v>
          </cell>
          <cell r="BW416">
            <v>0</v>
          </cell>
          <cell r="BX416">
            <v>25</v>
          </cell>
          <cell r="BY416">
            <v>907.16</v>
          </cell>
          <cell r="BZ416">
            <v>0</v>
          </cell>
          <cell r="CA416">
            <v>0</v>
          </cell>
          <cell r="CC416">
            <v>0</v>
          </cell>
          <cell r="CG416">
            <v>0</v>
          </cell>
          <cell r="CK416">
            <v>0</v>
          </cell>
          <cell r="CO416">
            <v>0</v>
          </cell>
          <cell r="CT416">
            <v>0</v>
          </cell>
          <cell r="CU416">
            <v>0</v>
          </cell>
          <cell r="CV416">
            <v>0</v>
          </cell>
          <cell r="CW416">
            <v>0</v>
          </cell>
          <cell r="CX416">
            <v>0</v>
          </cell>
          <cell r="CZ416">
            <v>0</v>
          </cell>
          <cell r="DC416">
            <v>0</v>
          </cell>
          <cell r="DF416">
            <v>0</v>
          </cell>
          <cell r="DI416">
            <v>0</v>
          </cell>
          <cell r="DK416">
            <v>0</v>
          </cell>
          <cell r="DL416">
            <v>0</v>
          </cell>
          <cell r="DN416" t="str">
            <v>50001</v>
          </cell>
          <cell r="DO416" t="str">
            <v>IHT_TEMPO INTEIRO</v>
          </cell>
          <cell r="DP416">
            <v>9</v>
          </cell>
          <cell r="DQ416">
            <v>100</v>
          </cell>
          <cell r="DR416" t="str">
            <v>LX01</v>
          </cell>
          <cell r="DT416" t="str">
            <v>00330000</v>
          </cell>
          <cell r="DU416" t="str">
            <v>BANCO COMERCIAL PORTUGUES, SA</v>
          </cell>
        </row>
        <row r="417">
          <cell r="A417" t="str">
            <v>191582</v>
          </cell>
          <cell r="B417" t="str">
            <v>Mário Jorge Dantas Ventura</v>
          </cell>
          <cell r="C417" t="str">
            <v>1980</v>
          </cell>
          <cell r="D417">
            <v>25</v>
          </cell>
          <cell r="E417">
            <v>25</v>
          </cell>
          <cell r="F417" t="str">
            <v>19590616</v>
          </cell>
          <cell r="G417" t="str">
            <v>46</v>
          </cell>
          <cell r="H417" t="str">
            <v>1</v>
          </cell>
          <cell r="I417" t="str">
            <v>Casado</v>
          </cell>
          <cell r="J417" t="str">
            <v>masculino</v>
          </cell>
          <cell r="K417">
            <v>1</v>
          </cell>
          <cell r="L417" t="str">
            <v>R Ernesto Veiga de Oliveira, 6-3ºA</v>
          </cell>
          <cell r="M417" t="str">
            <v>2780-052</v>
          </cell>
          <cell r="N417" t="str">
            <v>OEIRAS</v>
          </cell>
          <cell r="O417" t="str">
            <v>00774105</v>
          </cell>
          <cell r="P417" t="str">
            <v>ECONOMIA</v>
          </cell>
          <cell r="R417" t="str">
            <v>3832333</v>
          </cell>
          <cell r="S417" t="str">
            <v>20010420</v>
          </cell>
          <cell r="T417" t="str">
            <v>LISBOA</v>
          </cell>
          <cell r="W417" t="str">
            <v>111986460</v>
          </cell>
          <cell r="X417" t="str">
            <v>1554</v>
          </cell>
          <cell r="Y417" t="str">
            <v>0.0</v>
          </cell>
          <cell r="Z417">
            <v>1</v>
          </cell>
          <cell r="AA417" t="str">
            <v>00</v>
          </cell>
          <cell r="AC417" t="str">
            <v>X</v>
          </cell>
          <cell r="AD417" t="str">
            <v>100</v>
          </cell>
          <cell r="AE417" t="str">
            <v>11218664474</v>
          </cell>
          <cell r="AF417" t="str">
            <v>02</v>
          </cell>
          <cell r="AG417" t="str">
            <v>19800505</v>
          </cell>
          <cell r="AH417" t="str">
            <v>DT.Adm.Corr.Antiguid</v>
          </cell>
          <cell r="AI417" t="str">
            <v>1</v>
          </cell>
          <cell r="AJ417" t="str">
            <v>ACTIVOS</v>
          </cell>
          <cell r="AK417" t="str">
            <v>AA</v>
          </cell>
          <cell r="AL417" t="str">
            <v>ACTIVO TEMP.INTEIRO</v>
          </cell>
          <cell r="AM417" t="str">
            <v>J300</v>
          </cell>
          <cell r="AN417" t="str">
            <v>EDPOutsourcing Comercial-S</v>
          </cell>
          <cell r="AO417" t="str">
            <v>J310</v>
          </cell>
          <cell r="AP417" t="str">
            <v>EDPOC-LSB-CCB43</v>
          </cell>
          <cell r="AQ417" t="str">
            <v>40176768</v>
          </cell>
          <cell r="AR417" t="str">
            <v>70000041</v>
          </cell>
          <cell r="AS417" t="str">
            <v>01L1</v>
          </cell>
          <cell r="AT417" t="str">
            <v>LICENCIADO I</v>
          </cell>
          <cell r="AU417" t="str">
            <v>1</v>
          </cell>
          <cell r="AV417" t="str">
            <v>00040132</v>
          </cell>
          <cell r="AW417" t="str">
            <v>J20302000230</v>
          </cell>
          <cell r="AX417" t="str">
            <v>PCSC-AP-APOIO</v>
          </cell>
          <cell r="AY417" t="str">
            <v>68904000</v>
          </cell>
          <cell r="AZ417" t="str">
            <v>Área Suporte - Apoio</v>
          </cell>
          <cell r="BA417" t="str">
            <v>6890</v>
          </cell>
          <cell r="BB417" t="str">
            <v>EDP Outsourcing Comercial</v>
          </cell>
          <cell r="BC417" t="str">
            <v>6890</v>
          </cell>
          <cell r="BD417" t="str">
            <v>6890</v>
          </cell>
          <cell r="BE417" t="str">
            <v>2800</v>
          </cell>
          <cell r="BF417" t="str">
            <v>6890</v>
          </cell>
          <cell r="BG417" t="str">
            <v>EDP Outsourcing Comercial,SA</v>
          </cell>
          <cell r="BH417" t="str">
            <v>1010</v>
          </cell>
          <cell r="BI417">
            <v>2034</v>
          </cell>
          <cell r="BJ417" t="str">
            <v>H</v>
          </cell>
          <cell r="BK417">
            <v>25</v>
          </cell>
          <cell r="BL417">
            <v>252.75</v>
          </cell>
          <cell r="BM417" t="str">
            <v>LIC 1</v>
          </cell>
          <cell r="BN417" t="str">
            <v>00</v>
          </cell>
          <cell r="BO417" t="str">
            <v>H</v>
          </cell>
          <cell r="BP417" t="str">
            <v>20050101</v>
          </cell>
          <cell r="BQ417" t="str">
            <v>21</v>
          </cell>
          <cell r="BR417" t="str">
            <v>EVOLUCAO AUTOMATICA</v>
          </cell>
          <cell r="BS417" t="str">
            <v>20050101</v>
          </cell>
          <cell r="BW417">
            <v>0</v>
          </cell>
          <cell r="BX417">
            <v>0</v>
          </cell>
          <cell r="BY417">
            <v>0</v>
          </cell>
          <cell r="BZ417">
            <v>0</v>
          </cell>
          <cell r="CA417">
            <v>0</v>
          </cell>
          <cell r="CC417">
            <v>0</v>
          </cell>
          <cell r="CG417">
            <v>0</v>
          </cell>
          <cell r="CK417">
            <v>0</v>
          </cell>
          <cell r="CO417">
            <v>0</v>
          </cell>
          <cell r="CT417">
            <v>0</v>
          </cell>
          <cell r="CU417">
            <v>0</v>
          </cell>
          <cell r="CV417">
            <v>0</v>
          </cell>
          <cell r="CW417">
            <v>0</v>
          </cell>
          <cell r="CX417">
            <v>0</v>
          </cell>
          <cell r="CZ417">
            <v>0</v>
          </cell>
          <cell r="DC417">
            <v>0</v>
          </cell>
          <cell r="DF417">
            <v>0</v>
          </cell>
          <cell r="DI417">
            <v>0</v>
          </cell>
          <cell r="DK417">
            <v>0</v>
          </cell>
          <cell r="DL417">
            <v>0</v>
          </cell>
          <cell r="DN417" t="str">
            <v>21022</v>
          </cell>
          <cell r="DO417" t="str">
            <v>Flex. Tempo Inteiro</v>
          </cell>
          <cell r="DP417">
            <v>2</v>
          </cell>
          <cell r="DQ417">
            <v>100</v>
          </cell>
          <cell r="DR417" t="str">
            <v>LX01</v>
          </cell>
          <cell r="DT417" t="str">
            <v>00350549</v>
          </cell>
          <cell r="DU417" t="str">
            <v>CAIXA GERAL DE DEPOSITOS, SA</v>
          </cell>
        </row>
        <row r="418">
          <cell r="A418" t="str">
            <v>206229</v>
          </cell>
          <cell r="B418" t="str">
            <v>António Abreu Silva</v>
          </cell>
          <cell r="C418" t="str">
            <v>1981</v>
          </cell>
          <cell r="D418">
            <v>24</v>
          </cell>
          <cell r="E418">
            <v>24</v>
          </cell>
          <cell r="F418" t="str">
            <v>19470513</v>
          </cell>
          <cell r="G418" t="str">
            <v>58</v>
          </cell>
          <cell r="H418" t="str">
            <v>1</v>
          </cell>
          <cell r="I418" t="str">
            <v>Casado</v>
          </cell>
          <cell r="J418" t="str">
            <v>masculino</v>
          </cell>
          <cell r="K418">
            <v>2</v>
          </cell>
          <cell r="L418" t="str">
            <v>R Bernardo Santareno, Nº 34-4ºFrente</v>
          </cell>
          <cell r="M418" t="str">
            <v>2795-034</v>
          </cell>
          <cell r="N418" t="str">
            <v>LINDA A VELHA</v>
          </cell>
          <cell r="O418" t="str">
            <v>00123032</v>
          </cell>
          <cell r="P418" t="str">
            <v>CICLO PREP. ENSINO SECUNDARIO</v>
          </cell>
          <cell r="R418" t="str">
            <v>177268</v>
          </cell>
          <cell r="S418" t="str">
            <v>19990531</v>
          </cell>
          <cell r="T418" t="str">
            <v>LISBOA</v>
          </cell>
          <cell r="W418" t="str">
            <v>122394992</v>
          </cell>
          <cell r="X418" t="str">
            <v>3522</v>
          </cell>
          <cell r="Y418" t="str">
            <v>0.0</v>
          </cell>
          <cell r="Z418">
            <v>2</v>
          </cell>
          <cell r="AA418" t="str">
            <v>00</v>
          </cell>
          <cell r="AD418" t="str">
            <v>029</v>
          </cell>
          <cell r="AE418" t="str">
            <v>10940076638</v>
          </cell>
          <cell r="AF418" t="str">
            <v>02</v>
          </cell>
          <cell r="AG418" t="str">
            <v>19810102</v>
          </cell>
          <cell r="AH418" t="str">
            <v>DT.Adm.Corr.Antiguid</v>
          </cell>
          <cell r="AI418" t="str">
            <v>1</v>
          </cell>
          <cell r="AJ418" t="str">
            <v>ACTIVOS</v>
          </cell>
          <cell r="AK418" t="str">
            <v>AA</v>
          </cell>
          <cell r="AL418" t="str">
            <v>ACTIVO TEMP.INTEIRO</v>
          </cell>
          <cell r="AM418" t="str">
            <v>J300</v>
          </cell>
          <cell r="AN418" t="str">
            <v>EDPOutsourcing Comercial-S</v>
          </cell>
          <cell r="AO418" t="str">
            <v>J310</v>
          </cell>
          <cell r="AP418" t="str">
            <v>EDPOC-LSB-CCB43</v>
          </cell>
          <cell r="AQ418" t="str">
            <v>40176861</v>
          </cell>
          <cell r="AR418" t="str">
            <v>70000022</v>
          </cell>
          <cell r="AS418" t="str">
            <v>014.</v>
          </cell>
          <cell r="AT418" t="str">
            <v>TECNICO COMERCIAL</v>
          </cell>
          <cell r="AU418" t="str">
            <v>1</v>
          </cell>
          <cell r="AV418" t="str">
            <v>00040530</v>
          </cell>
          <cell r="AW418" t="str">
            <v>J20460000630</v>
          </cell>
          <cell r="AX418" t="str">
            <v>AS-LE-GA LOJAS E EQUIPAS</v>
          </cell>
          <cell r="AY418" t="str">
            <v>68905057</v>
          </cell>
          <cell r="AZ418" t="str">
            <v>Apoio à Rede Sul</v>
          </cell>
          <cell r="BA418" t="str">
            <v>6890</v>
          </cell>
          <cell r="BB418" t="str">
            <v>EDP Outsourcing Comercial</v>
          </cell>
          <cell r="BC418" t="str">
            <v>6890</v>
          </cell>
          <cell r="BD418" t="str">
            <v>6890</v>
          </cell>
          <cell r="BE418" t="str">
            <v>2800</v>
          </cell>
          <cell r="BF418" t="str">
            <v>6890</v>
          </cell>
          <cell r="BG418" t="str">
            <v>EDP Outsourcing Comercial,SA</v>
          </cell>
          <cell r="BH418" t="str">
            <v>1010</v>
          </cell>
          <cell r="BI418">
            <v>1339</v>
          </cell>
          <cell r="BJ418" t="str">
            <v>12</v>
          </cell>
          <cell r="BK418">
            <v>24</v>
          </cell>
          <cell r="BL418">
            <v>242.64</v>
          </cell>
          <cell r="BM418" t="str">
            <v>NÍVEL 4</v>
          </cell>
          <cell r="BN418" t="str">
            <v>01</v>
          </cell>
          <cell r="BO418" t="str">
            <v>06</v>
          </cell>
          <cell r="BP418" t="str">
            <v>20040101</v>
          </cell>
          <cell r="BQ418" t="str">
            <v>21</v>
          </cell>
          <cell r="BR418" t="str">
            <v>EVOLUCAO AUTOMATICA</v>
          </cell>
          <cell r="BS418" t="str">
            <v>20050101</v>
          </cell>
          <cell r="BW418">
            <v>0</v>
          </cell>
          <cell r="BX418">
            <v>0</v>
          </cell>
          <cell r="BY418">
            <v>0</v>
          </cell>
          <cell r="BZ418">
            <v>0</v>
          </cell>
          <cell r="CA418">
            <v>0</v>
          </cell>
          <cell r="CC418">
            <v>0</v>
          </cell>
          <cell r="CG418">
            <v>0</v>
          </cell>
          <cell r="CK418">
            <v>0</v>
          </cell>
          <cell r="CO418">
            <v>0</v>
          </cell>
          <cell r="CT418">
            <v>0</v>
          </cell>
          <cell r="CU418">
            <v>0</v>
          </cell>
          <cell r="CV418">
            <v>0</v>
          </cell>
          <cell r="CW418">
            <v>0</v>
          </cell>
          <cell r="CX418">
            <v>1</v>
          </cell>
          <cell r="CY418" t="str">
            <v>6010</v>
          </cell>
          <cell r="CZ418">
            <v>39.54</v>
          </cell>
          <cell r="DC418">
            <v>0</v>
          </cell>
          <cell r="DF418">
            <v>0</v>
          </cell>
          <cell r="DI418">
            <v>0</v>
          </cell>
          <cell r="DK418">
            <v>0</v>
          </cell>
          <cell r="DL418">
            <v>0</v>
          </cell>
          <cell r="DN418" t="str">
            <v>21D12</v>
          </cell>
          <cell r="DO418" t="str">
            <v>Flex.T.Int."Act.Ind."</v>
          </cell>
          <cell r="DP418">
            <v>2</v>
          </cell>
          <cell r="DQ418">
            <v>100</v>
          </cell>
          <cell r="DR418" t="str">
            <v>LX01</v>
          </cell>
          <cell r="DT418" t="str">
            <v>00350675</v>
          </cell>
          <cell r="DU418" t="str">
            <v>CAIXA GERAL DE DEPOSITOS, SA</v>
          </cell>
        </row>
        <row r="419">
          <cell r="A419" t="str">
            <v>170046</v>
          </cell>
          <cell r="B419" t="str">
            <v>José Alberto Jesus Dias Duque</v>
          </cell>
          <cell r="C419" t="str">
            <v>1979</v>
          </cell>
          <cell r="D419">
            <v>26</v>
          </cell>
          <cell r="E419">
            <v>26</v>
          </cell>
          <cell r="F419" t="str">
            <v>19520514</v>
          </cell>
          <cell r="G419" t="str">
            <v>53</v>
          </cell>
          <cell r="H419" t="str">
            <v>1</v>
          </cell>
          <cell r="I419" t="str">
            <v>Casado</v>
          </cell>
          <cell r="J419" t="str">
            <v>masculino</v>
          </cell>
          <cell r="K419">
            <v>1</v>
          </cell>
          <cell r="L419" t="str">
            <v>R Duarte Pacheco Pereira, 14-4ºEsq Damaia</v>
          </cell>
          <cell r="M419" t="str">
            <v>2720-000</v>
          </cell>
          <cell r="N419" t="str">
            <v>AMADORA</v>
          </cell>
          <cell r="O419" t="str">
            <v>00241132</v>
          </cell>
          <cell r="P419" t="str">
            <v>CURSO COMPLEMENTAR DOS LICEUS</v>
          </cell>
          <cell r="R419" t="str">
            <v>2440558</v>
          </cell>
          <cell r="S419" t="str">
            <v>19980605</v>
          </cell>
          <cell r="T419" t="str">
            <v>LISBOA</v>
          </cell>
          <cell r="U419" t="str">
            <v>9802</v>
          </cell>
          <cell r="V419" t="str">
            <v>SIND IND ELéCT SUL ILHAS</v>
          </cell>
          <cell r="W419" t="str">
            <v>102727228</v>
          </cell>
          <cell r="X419" t="str">
            <v>3620</v>
          </cell>
          <cell r="Y419" t="str">
            <v>0.0</v>
          </cell>
          <cell r="Z419">
            <v>1</v>
          </cell>
          <cell r="AA419" t="str">
            <v>00</v>
          </cell>
          <cell r="AD419" t="str">
            <v>029</v>
          </cell>
          <cell r="AE419" t="str">
            <v>10940079578</v>
          </cell>
          <cell r="AF419" t="str">
            <v>02</v>
          </cell>
          <cell r="AG419" t="str">
            <v>19791016</v>
          </cell>
          <cell r="AH419" t="str">
            <v>DT.Adm.Corr.Antiguid</v>
          </cell>
          <cell r="AI419" t="str">
            <v>1</v>
          </cell>
          <cell r="AJ419" t="str">
            <v>ACTIVOS</v>
          </cell>
          <cell r="AK419" t="str">
            <v>AA</v>
          </cell>
          <cell r="AL419" t="str">
            <v>ACTIVO TEMP.INTEIRO</v>
          </cell>
          <cell r="AM419" t="str">
            <v>J300</v>
          </cell>
          <cell r="AN419" t="str">
            <v>EDPOutsourcing Comercial-S</v>
          </cell>
          <cell r="AO419" t="str">
            <v>J310</v>
          </cell>
          <cell r="AP419" t="str">
            <v>EDPOC-LSB-CCB43</v>
          </cell>
          <cell r="AQ419" t="str">
            <v>40176859</v>
          </cell>
          <cell r="AR419" t="str">
            <v>70000044</v>
          </cell>
          <cell r="AS419" t="str">
            <v>01S2</v>
          </cell>
          <cell r="AT419" t="str">
            <v>CHEFIA SECCAO ESCALAO II</v>
          </cell>
          <cell r="AU419" t="str">
            <v>1</v>
          </cell>
          <cell r="AV419" t="str">
            <v>00040339</v>
          </cell>
          <cell r="AW419" t="str">
            <v>J20460000830</v>
          </cell>
          <cell r="AX419" t="str">
            <v>AS-RA-GA REDE DE AGENTES - I</v>
          </cell>
          <cell r="AY419" t="str">
            <v>68905059</v>
          </cell>
          <cell r="AZ419" t="str">
            <v>Eq Contacto Directo</v>
          </cell>
          <cell r="BA419" t="str">
            <v>6890</v>
          </cell>
          <cell r="BB419" t="str">
            <v>EDP Outsourcing Comercial</v>
          </cell>
          <cell r="BC419" t="str">
            <v>6890</v>
          </cell>
          <cell r="BD419" t="str">
            <v>6890</v>
          </cell>
          <cell r="BE419" t="str">
            <v>2800</v>
          </cell>
          <cell r="BF419" t="str">
            <v>6890</v>
          </cell>
          <cell r="BG419" t="str">
            <v>EDP Outsourcing Comercial,SA</v>
          </cell>
          <cell r="BH419" t="str">
            <v>1010</v>
          </cell>
          <cell r="BI419">
            <v>1520</v>
          </cell>
          <cell r="BJ419" t="str">
            <v>14</v>
          </cell>
          <cell r="BK419">
            <v>26</v>
          </cell>
          <cell r="BL419">
            <v>262.86</v>
          </cell>
          <cell r="BM419" t="str">
            <v>C SECÇ2</v>
          </cell>
          <cell r="BN419" t="str">
            <v>02</v>
          </cell>
          <cell r="BO419" t="str">
            <v>I</v>
          </cell>
          <cell r="BP419" t="str">
            <v>20030101</v>
          </cell>
          <cell r="BQ419" t="str">
            <v>21</v>
          </cell>
          <cell r="BR419" t="str">
            <v>EVOLUCAO AUTOMATICA</v>
          </cell>
          <cell r="BS419" t="str">
            <v>20050101</v>
          </cell>
          <cell r="BW419">
            <v>0</v>
          </cell>
          <cell r="BX419">
            <v>0</v>
          </cell>
          <cell r="BY419">
            <v>0</v>
          </cell>
          <cell r="BZ419">
            <v>0</v>
          </cell>
          <cell r="CA419">
            <v>0</v>
          </cell>
          <cell r="CC419">
            <v>0</v>
          </cell>
          <cell r="CG419">
            <v>0</v>
          </cell>
          <cell r="CK419">
            <v>0</v>
          </cell>
          <cell r="CO419">
            <v>0</v>
          </cell>
          <cell r="CT419">
            <v>0</v>
          </cell>
          <cell r="CU419">
            <v>0</v>
          </cell>
          <cell r="CV419">
            <v>0</v>
          </cell>
          <cell r="CW419">
            <v>0</v>
          </cell>
          <cell r="CX419">
            <v>2</v>
          </cell>
          <cell r="CY419" t="str">
            <v>6010</v>
          </cell>
          <cell r="CZ419">
            <v>49.43</v>
          </cell>
          <cell r="DC419">
            <v>0</v>
          </cell>
          <cell r="DF419">
            <v>0</v>
          </cell>
          <cell r="DI419">
            <v>0</v>
          </cell>
          <cell r="DK419">
            <v>0</v>
          </cell>
          <cell r="DL419">
            <v>0</v>
          </cell>
          <cell r="DN419" t="str">
            <v>11D13</v>
          </cell>
          <cell r="DO419" t="str">
            <v>FixoTInt-"Lojas"2002</v>
          </cell>
          <cell r="DP419">
            <v>2</v>
          </cell>
          <cell r="DQ419">
            <v>100</v>
          </cell>
          <cell r="DR419" t="str">
            <v>LX01</v>
          </cell>
          <cell r="DT419" t="str">
            <v>00330000</v>
          </cell>
          <cell r="DU419" t="str">
            <v>BANCO COMERCIAL PORTUGUES, SA</v>
          </cell>
        </row>
        <row r="420">
          <cell r="A420" t="str">
            <v>140350</v>
          </cell>
          <cell r="B420" t="str">
            <v>António Francisco Favinha Doidinho</v>
          </cell>
          <cell r="C420" t="str">
            <v>1975</v>
          </cell>
          <cell r="D420">
            <v>30</v>
          </cell>
          <cell r="E420">
            <v>30</v>
          </cell>
          <cell r="F420" t="str">
            <v>19550708</v>
          </cell>
          <cell r="G420" t="str">
            <v>49</v>
          </cell>
          <cell r="H420" t="str">
            <v>1</v>
          </cell>
          <cell r="I420" t="str">
            <v>Casado</v>
          </cell>
          <cell r="J420" t="str">
            <v>masculino</v>
          </cell>
          <cell r="K420">
            <v>2</v>
          </cell>
          <cell r="L420" t="str">
            <v>R Cesário Verde, Nº 20 Miratejo</v>
          </cell>
          <cell r="M420" t="str">
            <v>2855-234</v>
          </cell>
          <cell r="N420" t="str">
            <v>CORROIOS</v>
          </cell>
          <cell r="O420" t="str">
            <v>00232213</v>
          </cell>
          <cell r="P420" t="str">
            <v>C.GERAL ADMINISTRACAO COMERCIO</v>
          </cell>
          <cell r="R420" t="str">
            <v>5344830</v>
          </cell>
          <cell r="S420" t="str">
            <v>19970729</v>
          </cell>
          <cell r="T420" t="str">
            <v>LISBOA</v>
          </cell>
          <cell r="U420" t="str">
            <v>9802</v>
          </cell>
          <cell r="V420" t="str">
            <v>SIND IND ELéCT SUL ILHAS</v>
          </cell>
          <cell r="W420" t="str">
            <v>148196322</v>
          </cell>
          <cell r="X420" t="str">
            <v>3697</v>
          </cell>
          <cell r="Y420" t="str">
            <v>0.0</v>
          </cell>
          <cell r="Z420">
            <v>2</v>
          </cell>
          <cell r="AA420" t="str">
            <v>00</v>
          </cell>
          <cell r="AD420" t="str">
            <v>029</v>
          </cell>
          <cell r="AE420" t="str">
            <v>10940067761</v>
          </cell>
          <cell r="AF420" t="str">
            <v>02</v>
          </cell>
          <cell r="AG420" t="str">
            <v>19750901</v>
          </cell>
          <cell r="AH420" t="str">
            <v>DT.Adm.Corr.Antiguid</v>
          </cell>
          <cell r="AI420" t="str">
            <v>1</v>
          </cell>
          <cell r="AJ420" t="str">
            <v>ACTIVOS</v>
          </cell>
          <cell r="AK420" t="str">
            <v>AA</v>
          </cell>
          <cell r="AL420" t="str">
            <v>ACTIVO TEMP.INTEIRO</v>
          </cell>
          <cell r="AM420" t="str">
            <v>J300</v>
          </cell>
          <cell r="AN420" t="str">
            <v>EDPOutsourcing Comercial-S</v>
          </cell>
          <cell r="AO420" t="str">
            <v>J310</v>
          </cell>
          <cell r="AP420" t="str">
            <v>EDPOC-LSB-CCB43</v>
          </cell>
          <cell r="AQ420" t="str">
            <v>40176858</v>
          </cell>
          <cell r="AR420" t="str">
            <v>70000045</v>
          </cell>
          <cell r="AS420" t="str">
            <v>01S3</v>
          </cell>
          <cell r="AT420" t="str">
            <v>CHEFIA SECCAO ESCALAO III</v>
          </cell>
          <cell r="AU420" t="str">
            <v>1</v>
          </cell>
          <cell r="AV420" t="str">
            <v>00040357</v>
          </cell>
          <cell r="AW420" t="str">
            <v>J20464380130</v>
          </cell>
          <cell r="AX420" t="str">
            <v>AS-LJLSB-CH-CHEFIA</v>
          </cell>
          <cell r="AY420" t="str">
            <v>68905608</v>
          </cell>
          <cell r="AZ420" t="str">
            <v>Lj Lisboa - CCB</v>
          </cell>
          <cell r="BA420" t="str">
            <v>6890</v>
          </cell>
          <cell r="BB420" t="str">
            <v>EDP Outsourcing Comercial</v>
          </cell>
          <cell r="BC420" t="str">
            <v>6890</v>
          </cell>
          <cell r="BD420" t="str">
            <v>6890</v>
          </cell>
          <cell r="BE420" t="str">
            <v>2800</v>
          </cell>
          <cell r="BF420" t="str">
            <v>6890</v>
          </cell>
          <cell r="BG420" t="str">
            <v>EDP Outsourcing Comercial,SA</v>
          </cell>
          <cell r="BH420" t="str">
            <v>1010</v>
          </cell>
          <cell r="BI420">
            <v>1799</v>
          </cell>
          <cell r="BJ420" t="str">
            <v>17</v>
          </cell>
          <cell r="BK420">
            <v>30</v>
          </cell>
          <cell r="BL420">
            <v>303.3</v>
          </cell>
          <cell r="BM420" t="str">
            <v>C SECÇ3</v>
          </cell>
          <cell r="BN420" t="str">
            <v>00</v>
          </cell>
          <cell r="BO420" t="str">
            <v>I</v>
          </cell>
          <cell r="BP420" t="str">
            <v>20050101</v>
          </cell>
          <cell r="BQ420" t="str">
            <v>21</v>
          </cell>
          <cell r="BR420" t="str">
            <v>EVOLUCAO AUTOMATICA</v>
          </cell>
          <cell r="BS420" t="str">
            <v>20050101</v>
          </cell>
          <cell r="BW420">
            <v>0</v>
          </cell>
          <cell r="BX420">
            <v>0</v>
          </cell>
          <cell r="BY420">
            <v>0</v>
          </cell>
          <cell r="BZ420">
            <v>0</v>
          </cell>
          <cell r="CA420">
            <v>0</v>
          </cell>
          <cell r="CC420">
            <v>0</v>
          </cell>
          <cell r="CG420">
            <v>0</v>
          </cell>
          <cell r="CK420">
            <v>0</v>
          </cell>
          <cell r="CO420">
            <v>0</v>
          </cell>
          <cell r="CT420">
            <v>0</v>
          </cell>
          <cell r="CU420">
            <v>0</v>
          </cell>
          <cell r="CV420">
            <v>0</v>
          </cell>
          <cell r="CW420">
            <v>0</v>
          </cell>
          <cell r="CX420">
            <v>1</v>
          </cell>
          <cell r="CY420" t="str">
            <v>6010</v>
          </cell>
          <cell r="CZ420">
            <v>39.54</v>
          </cell>
          <cell r="DC420">
            <v>0</v>
          </cell>
          <cell r="DF420">
            <v>0</v>
          </cell>
          <cell r="DI420">
            <v>0</v>
          </cell>
          <cell r="DK420">
            <v>0</v>
          </cell>
          <cell r="DL420">
            <v>0</v>
          </cell>
          <cell r="DN420" t="str">
            <v>21D12</v>
          </cell>
          <cell r="DO420" t="str">
            <v>Flex.T.Int."Act.Ind."</v>
          </cell>
          <cell r="DP420">
            <v>2</v>
          </cell>
          <cell r="DQ420">
            <v>100</v>
          </cell>
          <cell r="DR420" t="str">
            <v>LX01</v>
          </cell>
          <cell r="DT420" t="str">
            <v>00350278</v>
          </cell>
          <cell r="DU420" t="str">
            <v>CAIXA GERAL DE DEPOSITOS, SA</v>
          </cell>
        </row>
        <row r="421">
          <cell r="A421" t="str">
            <v>326224</v>
          </cell>
          <cell r="B421" t="str">
            <v>Manuela Sofia Gomes Aguiar</v>
          </cell>
          <cell r="C421" t="str">
            <v>1994</v>
          </cell>
          <cell r="D421">
            <v>11</v>
          </cell>
          <cell r="E421">
            <v>11</v>
          </cell>
          <cell r="F421" t="str">
            <v>19750804</v>
          </cell>
          <cell r="G421" t="str">
            <v>29</v>
          </cell>
          <cell r="H421" t="str">
            <v>1</v>
          </cell>
          <cell r="I421" t="str">
            <v>Casado</v>
          </cell>
          <cell r="J421" t="str">
            <v>feminino</v>
          </cell>
          <cell r="K421">
            <v>1</v>
          </cell>
          <cell r="L421" t="str">
            <v>R Artur Duarte, 9-2ºDto Algueirão</v>
          </cell>
          <cell r="M421" t="str">
            <v>2725-589</v>
          </cell>
          <cell r="N421" t="str">
            <v>MEM MARTINS</v>
          </cell>
          <cell r="O421" t="str">
            <v>00243393</v>
          </cell>
          <cell r="P421" t="str">
            <v>12.ANO - 2. CURSO</v>
          </cell>
          <cell r="R421" t="str">
            <v>10525125</v>
          </cell>
          <cell r="S421" t="str">
            <v>20021107</v>
          </cell>
          <cell r="T421" t="str">
            <v>Lisboa</v>
          </cell>
          <cell r="U421" t="str">
            <v>9803</v>
          </cell>
          <cell r="V421" t="str">
            <v>S.NAC IND ENERGIA-SINDEL</v>
          </cell>
          <cell r="W421" t="str">
            <v>206021011</v>
          </cell>
          <cell r="X421" t="str">
            <v>3549</v>
          </cell>
          <cell r="Y421" t="str">
            <v>0.0</v>
          </cell>
          <cell r="Z421">
            <v>1</v>
          </cell>
          <cell r="AA421" t="str">
            <v>00</v>
          </cell>
          <cell r="AC421" t="str">
            <v>X</v>
          </cell>
          <cell r="AD421" t="str">
            <v>029</v>
          </cell>
          <cell r="AE421" t="str">
            <v>10940099037</v>
          </cell>
          <cell r="AF421" t="str">
            <v>02</v>
          </cell>
          <cell r="AG421" t="str">
            <v>19940725</v>
          </cell>
          <cell r="AH421" t="str">
            <v>DT.Adm.Corr.Antiguid</v>
          </cell>
          <cell r="AI421" t="str">
            <v>1</v>
          </cell>
          <cell r="AJ421" t="str">
            <v>ACTIVOS</v>
          </cell>
          <cell r="AK421" t="str">
            <v>AA</v>
          </cell>
          <cell r="AL421" t="str">
            <v>ACTIVO TEMP.INTEIRO</v>
          </cell>
          <cell r="AM421" t="str">
            <v>J300</v>
          </cell>
          <cell r="AN421" t="str">
            <v>EDPOutsourcing Comercial-S</v>
          </cell>
          <cell r="AO421" t="str">
            <v>J310</v>
          </cell>
          <cell r="AP421" t="str">
            <v>EDPOC-LSB-CCB43</v>
          </cell>
          <cell r="AQ421" t="str">
            <v>40176872</v>
          </cell>
          <cell r="AR421" t="str">
            <v>70000060</v>
          </cell>
          <cell r="AS421" t="str">
            <v>025.</v>
          </cell>
          <cell r="AT421" t="str">
            <v>ESCRITURARIO COMERCIAL</v>
          </cell>
          <cell r="AU421" t="str">
            <v>1</v>
          </cell>
          <cell r="AV421" t="str">
            <v>00040358</v>
          </cell>
          <cell r="AW421" t="str">
            <v>J20464380430</v>
          </cell>
          <cell r="AX421" t="str">
            <v>AS-LJLSB-LOJA LISBOA</v>
          </cell>
          <cell r="AY421" t="str">
            <v>68905608</v>
          </cell>
          <cell r="AZ421" t="str">
            <v>Lj Lisboa - CCB</v>
          </cell>
          <cell r="BA421" t="str">
            <v>6890</v>
          </cell>
          <cell r="BB421" t="str">
            <v>EDP Outsourcing Comercial</v>
          </cell>
          <cell r="BC421" t="str">
            <v>6890</v>
          </cell>
          <cell r="BD421" t="str">
            <v>6890</v>
          </cell>
          <cell r="BE421" t="str">
            <v>2800</v>
          </cell>
          <cell r="BF421" t="str">
            <v>6890</v>
          </cell>
          <cell r="BG421" t="str">
            <v>EDP Outsourcing Comercial,SA</v>
          </cell>
          <cell r="BH421" t="str">
            <v>1010</v>
          </cell>
          <cell r="BI421">
            <v>946</v>
          </cell>
          <cell r="BJ421" t="str">
            <v>07</v>
          </cell>
          <cell r="BK421">
            <v>11</v>
          </cell>
          <cell r="BL421">
            <v>111.21</v>
          </cell>
          <cell r="BM421" t="str">
            <v>NÍVEL 5</v>
          </cell>
          <cell r="BN421" t="str">
            <v>01</v>
          </cell>
          <cell r="BO421" t="str">
            <v>04</v>
          </cell>
          <cell r="BP421" t="str">
            <v>20040101</v>
          </cell>
          <cell r="BQ421" t="str">
            <v>21</v>
          </cell>
          <cell r="BR421" t="str">
            <v>EVOLUCAO AUTOMATICA</v>
          </cell>
          <cell r="BS421" t="str">
            <v>20050101</v>
          </cell>
          <cell r="BW421">
            <v>0</v>
          </cell>
          <cell r="BX421">
            <v>0</v>
          </cell>
          <cell r="BY421">
            <v>0</v>
          </cell>
          <cell r="BZ421">
            <v>0</v>
          </cell>
          <cell r="CA421">
            <v>0</v>
          </cell>
          <cell r="CC421">
            <v>0</v>
          </cell>
          <cell r="CG421">
            <v>0</v>
          </cell>
          <cell r="CK421">
            <v>0</v>
          </cell>
          <cell r="CO421">
            <v>0</v>
          </cell>
          <cell r="CT421">
            <v>0</v>
          </cell>
          <cell r="CU421">
            <v>0</v>
          </cell>
          <cell r="CV421">
            <v>0</v>
          </cell>
          <cell r="CW421">
            <v>0</v>
          </cell>
          <cell r="CX421">
            <v>1</v>
          </cell>
          <cell r="CY421" t="str">
            <v>6010</v>
          </cell>
          <cell r="CZ421">
            <v>39.54</v>
          </cell>
          <cell r="DC421">
            <v>0</v>
          </cell>
          <cell r="DF421">
            <v>0</v>
          </cell>
          <cell r="DI421">
            <v>0</v>
          </cell>
          <cell r="DK421">
            <v>0</v>
          </cell>
          <cell r="DL421">
            <v>0</v>
          </cell>
          <cell r="DN421" t="str">
            <v>21D12</v>
          </cell>
          <cell r="DO421" t="str">
            <v>Flex.T.Int."Act.Ind."</v>
          </cell>
          <cell r="DP421">
            <v>2</v>
          </cell>
          <cell r="DQ421">
            <v>100</v>
          </cell>
          <cell r="DR421" t="str">
            <v>LX01</v>
          </cell>
          <cell r="DT421" t="str">
            <v>00350458</v>
          </cell>
          <cell r="DU421" t="str">
            <v>CAIXA GERAL DE DEPOSITOS, SA</v>
          </cell>
        </row>
        <row r="422">
          <cell r="A422" t="str">
            <v>301680</v>
          </cell>
          <cell r="B422" t="str">
            <v>Isabel Maria Costa Correia Castro Caldeira</v>
          </cell>
          <cell r="C422" t="str">
            <v>1984</v>
          </cell>
          <cell r="D422">
            <v>21</v>
          </cell>
          <cell r="E422">
            <v>21</v>
          </cell>
          <cell r="F422" t="str">
            <v>19620811</v>
          </cell>
          <cell r="G422" t="str">
            <v>42</v>
          </cell>
          <cell r="H422" t="str">
            <v>1</v>
          </cell>
          <cell r="I422" t="str">
            <v>Casado</v>
          </cell>
          <cell r="J422" t="str">
            <v>feminino</v>
          </cell>
          <cell r="K422">
            <v>1</v>
          </cell>
          <cell r="L422" t="str">
            <v>Tv do Cabral, 5-R/C Esq</v>
          </cell>
          <cell r="M422" t="str">
            <v>1200-000</v>
          </cell>
          <cell r="N422" t="str">
            <v>LISBOA</v>
          </cell>
          <cell r="O422" t="str">
            <v>00233023</v>
          </cell>
          <cell r="P422" t="str">
            <v>C.GERAL UNIFICADO(9 ANO ESCOL)</v>
          </cell>
          <cell r="R422" t="str">
            <v>6053222</v>
          </cell>
          <cell r="S422" t="str">
            <v>19990311</v>
          </cell>
          <cell r="T422" t="str">
            <v>LISBOA</v>
          </cell>
          <cell r="U422" t="str">
            <v>9803</v>
          </cell>
          <cell r="V422" t="str">
            <v>S.NAC IND ENERGIA-SINDEL</v>
          </cell>
          <cell r="W422" t="str">
            <v>153015241</v>
          </cell>
          <cell r="X422" t="str">
            <v>3085</v>
          </cell>
          <cell r="Y422" t="str">
            <v>0.0</v>
          </cell>
          <cell r="Z422">
            <v>1</v>
          </cell>
          <cell r="AA422" t="str">
            <v>00</v>
          </cell>
          <cell r="AC422" t="str">
            <v>X</v>
          </cell>
          <cell r="AD422" t="str">
            <v>029</v>
          </cell>
          <cell r="AE422" t="str">
            <v>10940088178</v>
          </cell>
          <cell r="AF422" t="str">
            <v>02</v>
          </cell>
          <cell r="AG422" t="str">
            <v>19840502</v>
          </cell>
          <cell r="AH422" t="str">
            <v>DT.Adm.Corr.Antiguid</v>
          </cell>
          <cell r="AI422" t="str">
            <v>1</v>
          </cell>
          <cell r="AJ422" t="str">
            <v>ACTIVOS</v>
          </cell>
          <cell r="AK422" t="str">
            <v>AA</v>
          </cell>
          <cell r="AL422" t="str">
            <v>ACTIVO TEMP.INTEIRO</v>
          </cell>
          <cell r="AM422" t="str">
            <v>J300</v>
          </cell>
          <cell r="AN422" t="str">
            <v>EDPOutsourcing Comercial-S</v>
          </cell>
          <cell r="AO422" t="str">
            <v>J310</v>
          </cell>
          <cell r="AP422" t="str">
            <v>EDPOC-LSB-CCB43</v>
          </cell>
          <cell r="AQ422" t="str">
            <v>40176867</v>
          </cell>
          <cell r="AR422" t="str">
            <v>70000060</v>
          </cell>
          <cell r="AS422" t="str">
            <v>025.</v>
          </cell>
          <cell r="AT422" t="str">
            <v>ESCRITURARIO COMERCIAL</v>
          </cell>
          <cell r="AU422" t="str">
            <v>1</v>
          </cell>
          <cell r="AV422" t="str">
            <v>00040358</v>
          </cell>
          <cell r="AW422" t="str">
            <v>J20464380430</v>
          </cell>
          <cell r="AX422" t="str">
            <v>AS-LJLSB-LOJA LISBOA</v>
          </cell>
          <cell r="AY422" t="str">
            <v>68905608</v>
          </cell>
          <cell r="AZ422" t="str">
            <v>Lj Lisboa - CCB</v>
          </cell>
          <cell r="BA422" t="str">
            <v>6890</v>
          </cell>
          <cell r="BB422" t="str">
            <v>EDP Outsourcing Comercial</v>
          </cell>
          <cell r="BC422" t="str">
            <v>6890</v>
          </cell>
          <cell r="BD422" t="str">
            <v>6890</v>
          </cell>
          <cell r="BE422" t="str">
            <v>2800</v>
          </cell>
          <cell r="BF422" t="str">
            <v>6890</v>
          </cell>
          <cell r="BG422" t="str">
            <v>EDP Outsourcing Comercial,SA</v>
          </cell>
          <cell r="BH422" t="str">
            <v>1010</v>
          </cell>
          <cell r="BI422">
            <v>1160</v>
          </cell>
          <cell r="BJ422" t="str">
            <v>10</v>
          </cell>
          <cell r="BK422">
            <v>21</v>
          </cell>
          <cell r="BL422">
            <v>212.31</v>
          </cell>
          <cell r="BM422" t="str">
            <v>NÍVEL 5</v>
          </cell>
          <cell r="BN422" t="str">
            <v>01</v>
          </cell>
          <cell r="BO422" t="str">
            <v>07</v>
          </cell>
          <cell r="BP422" t="str">
            <v>20040101</v>
          </cell>
          <cell r="BQ422" t="str">
            <v>21</v>
          </cell>
          <cell r="BR422" t="str">
            <v>EVOLUCAO AUTOMATICA</v>
          </cell>
          <cell r="BS422" t="str">
            <v>20050101</v>
          </cell>
          <cell r="BW422">
            <v>0</v>
          </cell>
          <cell r="BX422">
            <v>0</v>
          </cell>
          <cell r="BY422">
            <v>0</v>
          </cell>
          <cell r="BZ422">
            <v>0</v>
          </cell>
          <cell r="CA422">
            <v>0</v>
          </cell>
          <cell r="CC422">
            <v>0</v>
          </cell>
          <cell r="CG422">
            <v>0</v>
          </cell>
          <cell r="CK422">
            <v>0</v>
          </cell>
          <cell r="CO422">
            <v>0</v>
          </cell>
          <cell r="CT422">
            <v>0</v>
          </cell>
          <cell r="CU422">
            <v>0</v>
          </cell>
          <cell r="CV422">
            <v>0</v>
          </cell>
          <cell r="CW422">
            <v>0</v>
          </cell>
          <cell r="CX422">
            <v>1</v>
          </cell>
          <cell r="CY422" t="str">
            <v>6010</v>
          </cell>
          <cell r="CZ422">
            <v>39.54</v>
          </cell>
          <cell r="DC422">
            <v>0</v>
          </cell>
          <cell r="DF422">
            <v>0</v>
          </cell>
          <cell r="DI422">
            <v>0</v>
          </cell>
          <cell r="DK422">
            <v>0</v>
          </cell>
          <cell r="DL422">
            <v>0</v>
          </cell>
          <cell r="DN422" t="str">
            <v>21D12</v>
          </cell>
          <cell r="DO422" t="str">
            <v>Flex.T.Int."Act.Ind."</v>
          </cell>
          <cell r="DP422">
            <v>2</v>
          </cell>
          <cell r="DQ422">
            <v>100</v>
          </cell>
          <cell r="DR422" t="str">
            <v>LX01</v>
          </cell>
          <cell r="DT422" t="str">
            <v>00352177</v>
          </cell>
          <cell r="DU422" t="str">
            <v>CAIXA GERAL DE DEPOSITOS, SA</v>
          </cell>
        </row>
        <row r="423">
          <cell r="A423" t="str">
            <v>302031</v>
          </cell>
          <cell r="B423" t="str">
            <v>Ana Paula Moreira Reis Cardoso</v>
          </cell>
          <cell r="C423" t="str">
            <v>1984</v>
          </cell>
          <cell r="D423">
            <v>21</v>
          </cell>
          <cell r="E423">
            <v>21</v>
          </cell>
          <cell r="F423" t="str">
            <v>19630316</v>
          </cell>
          <cell r="G423" t="str">
            <v>42</v>
          </cell>
          <cell r="H423" t="str">
            <v>1</v>
          </cell>
          <cell r="I423" t="str">
            <v>Casado</v>
          </cell>
          <cell r="J423" t="str">
            <v>feminino</v>
          </cell>
          <cell r="K423">
            <v>0</v>
          </cell>
          <cell r="L423" t="str">
            <v>R Palmira Bastos, Nº 155/A-1ºAndar Rana</v>
          </cell>
          <cell r="M423" t="str">
            <v>2775-000</v>
          </cell>
          <cell r="N423" t="str">
            <v>PAREDE</v>
          </cell>
          <cell r="O423" t="str">
            <v>00241132</v>
          </cell>
          <cell r="P423" t="str">
            <v>CURSO COMPLEMENTAR DOS LICEUS</v>
          </cell>
          <cell r="R423" t="str">
            <v>5489680</v>
          </cell>
          <cell r="S423" t="str">
            <v>20040520</v>
          </cell>
          <cell r="T423" t="str">
            <v>LISBOA</v>
          </cell>
          <cell r="W423" t="str">
            <v>140536230</v>
          </cell>
          <cell r="X423" t="str">
            <v>3646</v>
          </cell>
          <cell r="Y423" t="str">
            <v>0.0</v>
          </cell>
          <cell r="Z423">
            <v>0</v>
          </cell>
          <cell r="AA423" t="str">
            <v>00</v>
          </cell>
          <cell r="AD423" t="str">
            <v>029</v>
          </cell>
          <cell r="AE423" t="str">
            <v>10940088681</v>
          </cell>
          <cell r="AF423" t="str">
            <v>02</v>
          </cell>
          <cell r="AG423" t="str">
            <v>19841001</v>
          </cell>
          <cell r="AH423" t="str">
            <v>DT.Adm.Corr.Antiguid</v>
          </cell>
          <cell r="AI423" t="str">
            <v>1</v>
          </cell>
          <cell r="AJ423" t="str">
            <v>ACTIVOS</v>
          </cell>
          <cell r="AK423" t="str">
            <v>AA</v>
          </cell>
          <cell r="AL423" t="str">
            <v>ACTIVO TEMP.INTEIRO</v>
          </cell>
          <cell r="AM423" t="str">
            <v>J300</v>
          </cell>
          <cell r="AN423" t="str">
            <v>EDPOutsourcing Comercial-S</v>
          </cell>
          <cell r="AO423" t="str">
            <v>J310</v>
          </cell>
          <cell r="AP423" t="str">
            <v>EDPOC-LSB-CCB43</v>
          </cell>
          <cell r="AQ423" t="str">
            <v>40176863</v>
          </cell>
          <cell r="AR423" t="str">
            <v>70000022</v>
          </cell>
          <cell r="AS423" t="str">
            <v>014.</v>
          </cell>
          <cell r="AT423" t="str">
            <v>TECNICO COMERCIAL</v>
          </cell>
          <cell r="AU423" t="str">
            <v>1</v>
          </cell>
          <cell r="AV423" t="str">
            <v>00040358</v>
          </cell>
          <cell r="AW423" t="str">
            <v>J20464380430</v>
          </cell>
          <cell r="AX423" t="str">
            <v>AS-LJLSB-LOJA LISBOA</v>
          </cell>
          <cell r="AY423" t="str">
            <v>68905608</v>
          </cell>
          <cell r="AZ423" t="str">
            <v>Lj Lisboa - CCB</v>
          </cell>
          <cell r="BA423" t="str">
            <v>6890</v>
          </cell>
          <cell r="BB423" t="str">
            <v>EDP Outsourcing Comercial</v>
          </cell>
          <cell r="BC423" t="str">
            <v>6890</v>
          </cell>
          <cell r="BD423" t="str">
            <v>6890</v>
          </cell>
          <cell r="BE423" t="str">
            <v>2800</v>
          </cell>
          <cell r="BF423" t="str">
            <v>6890</v>
          </cell>
          <cell r="BG423" t="str">
            <v>EDP Outsourcing Comercial,SA</v>
          </cell>
          <cell r="BH423" t="str">
            <v>1010</v>
          </cell>
          <cell r="BI423">
            <v>1339</v>
          </cell>
          <cell r="BJ423" t="str">
            <v>12</v>
          </cell>
          <cell r="BK423">
            <v>21</v>
          </cell>
          <cell r="BL423">
            <v>212.31</v>
          </cell>
          <cell r="BM423" t="str">
            <v>NÍVEL 4</v>
          </cell>
          <cell r="BN423" t="str">
            <v>02</v>
          </cell>
          <cell r="BO423" t="str">
            <v>06</v>
          </cell>
          <cell r="BP423" t="str">
            <v>20040110</v>
          </cell>
          <cell r="BQ423" t="str">
            <v>22</v>
          </cell>
          <cell r="BR423" t="str">
            <v>ACELERACAO DE CARREIRA</v>
          </cell>
          <cell r="BS423" t="str">
            <v>20050101</v>
          </cell>
          <cell r="BT423" t="str">
            <v>20030101</v>
          </cell>
          <cell r="BW423">
            <v>0</v>
          </cell>
          <cell r="BX423">
            <v>0</v>
          </cell>
          <cell r="BY423">
            <v>0</v>
          </cell>
          <cell r="BZ423">
            <v>0</v>
          </cell>
          <cell r="CA423">
            <v>0</v>
          </cell>
          <cell r="CC423">
            <v>0</v>
          </cell>
          <cell r="CG423">
            <v>0</v>
          </cell>
          <cell r="CK423">
            <v>0</v>
          </cell>
          <cell r="CO423">
            <v>0</v>
          </cell>
          <cell r="CT423">
            <v>0</v>
          </cell>
          <cell r="CU423">
            <v>0</v>
          </cell>
          <cell r="CV423">
            <v>0</v>
          </cell>
          <cell r="CW423">
            <v>0</v>
          </cell>
          <cell r="CX423">
            <v>1</v>
          </cell>
          <cell r="CY423" t="str">
            <v>6010</v>
          </cell>
          <cell r="CZ423">
            <v>39.54</v>
          </cell>
          <cell r="DC423">
            <v>0</v>
          </cell>
          <cell r="DF423">
            <v>0</v>
          </cell>
          <cell r="DI423">
            <v>0</v>
          </cell>
          <cell r="DK423">
            <v>0</v>
          </cell>
          <cell r="DL423">
            <v>0</v>
          </cell>
          <cell r="DN423" t="str">
            <v>21D12</v>
          </cell>
          <cell r="DO423" t="str">
            <v>Flex.T.Int."Act.Ind."</v>
          </cell>
          <cell r="DP423">
            <v>2</v>
          </cell>
          <cell r="DQ423">
            <v>100</v>
          </cell>
          <cell r="DR423" t="str">
            <v>LX01</v>
          </cell>
          <cell r="DT423" t="str">
            <v>00330000</v>
          </cell>
          <cell r="DU423" t="str">
            <v>BANCO COMERCIAL PORTUGUES, SA</v>
          </cell>
        </row>
        <row r="424">
          <cell r="A424" t="str">
            <v>152129</v>
          </cell>
          <cell r="B424" t="str">
            <v>Ana Bela Soares Robalo Rodrigues Couteiro</v>
          </cell>
          <cell r="C424" t="str">
            <v>1977</v>
          </cell>
          <cell r="D424">
            <v>28</v>
          </cell>
          <cell r="E424">
            <v>28</v>
          </cell>
          <cell r="F424" t="str">
            <v>19520627</v>
          </cell>
          <cell r="G424" t="str">
            <v>53</v>
          </cell>
          <cell r="H424" t="str">
            <v>1</v>
          </cell>
          <cell r="I424" t="str">
            <v>Casado</v>
          </cell>
          <cell r="J424" t="str">
            <v>feminino</v>
          </cell>
          <cell r="K424">
            <v>0</v>
          </cell>
          <cell r="L424" t="str">
            <v>R Mário F Santos, Lt 11-3ºDto</v>
          </cell>
          <cell r="M424" t="str">
            <v>1885-026</v>
          </cell>
          <cell r="N424" t="str">
            <v>MOSCAVIDE</v>
          </cell>
          <cell r="O424" t="str">
            <v>00231023</v>
          </cell>
          <cell r="P424" t="str">
            <v>CURSO GERAL DOS LICEUS</v>
          </cell>
          <cell r="R424" t="str">
            <v>2212701</v>
          </cell>
          <cell r="S424" t="str">
            <v>19980205</v>
          </cell>
          <cell r="T424" t="str">
            <v>LISBOA</v>
          </cell>
          <cell r="U424" t="str">
            <v>9822</v>
          </cell>
          <cell r="V424" t="str">
            <v>SD TB ESC COM SERV SITESE</v>
          </cell>
          <cell r="W424" t="str">
            <v>135356016</v>
          </cell>
          <cell r="X424" t="str">
            <v>3158</v>
          </cell>
          <cell r="Y424" t="str">
            <v>0.0</v>
          </cell>
          <cell r="Z424">
            <v>0</v>
          </cell>
          <cell r="AA424" t="str">
            <v>00</v>
          </cell>
          <cell r="AC424" t="str">
            <v>X</v>
          </cell>
          <cell r="AD424" t="str">
            <v>029</v>
          </cell>
          <cell r="AE424" t="str">
            <v>10940071235</v>
          </cell>
          <cell r="AF424" t="str">
            <v>02</v>
          </cell>
          <cell r="AG424" t="str">
            <v>19770901</v>
          </cell>
          <cell r="AH424" t="str">
            <v>DT.Adm.Corr.Antiguid</v>
          </cell>
          <cell r="AI424" t="str">
            <v>1</v>
          </cell>
          <cell r="AJ424" t="str">
            <v>ACTIVOS</v>
          </cell>
          <cell r="AK424" t="str">
            <v>AA</v>
          </cell>
          <cell r="AL424" t="str">
            <v>ACTIVO TEMP.INTEIRO</v>
          </cell>
          <cell r="AM424" t="str">
            <v>J300</v>
          </cell>
          <cell r="AN424" t="str">
            <v>EDPOutsourcing Comercial-S</v>
          </cell>
          <cell r="AO424" t="str">
            <v>J310</v>
          </cell>
          <cell r="AP424" t="str">
            <v>EDPOC-LSB-CCB43</v>
          </cell>
          <cell r="AQ424" t="str">
            <v>40176860</v>
          </cell>
          <cell r="AR424" t="str">
            <v>70000022</v>
          </cell>
          <cell r="AS424" t="str">
            <v>014.</v>
          </cell>
          <cell r="AT424" t="str">
            <v>TECNICO COMERCIAL</v>
          </cell>
          <cell r="AU424" t="str">
            <v>1</v>
          </cell>
          <cell r="AV424" t="str">
            <v>00040358</v>
          </cell>
          <cell r="AW424" t="str">
            <v>J20464380430</v>
          </cell>
          <cell r="AX424" t="str">
            <v>AS-LJLSB-LOJA LISBOA</v>
          </cell>
          <cell r="AY424" t="str">
            <v>68905608</v>
          </cell>
          <cell r="AZ424" t="str">
            <v>Lj Lisboa - CCB</v>
          </cell>
          <cell r="BA424" t="str">
            <v>6890</v>
          </cell>
          <cell r="BB424" t="str">
            <v>EDP Outsourcing Comercial</v>
          </cell>
          <cell r="BC424" t="str">
            <v>6890</v>
          </cell>
          <cell r="BD424" t="str">
            <v>6890</v>
          </cell>
          <cell r="BE424" t="str">
            <v>2800</v>
          </cell>
          <cell r="BF424" t="str">
            <v>6890</v>
          </cell>
          <cell r="BG424" t="str">
            <v>EDP Outsourcing Comercial,SA</v>
          </cell>
          <cell r="BH424" t="str">
            <v>1010</v>
          </cell>
          <cell r="BI424">
            <v>1520</v>
          </cell>
          <cell r="BJ424" t="str">
            <v>14</v>
          </cell>
          <cell r="BK424">
            <v>28</v>
          </cell>
          <cell r="BL424">
            <v>283.08</v>
          </cell>
          <cell r="BM424" t="str">
            <v>NÍVEL 4</v>
          </cell>
          <cell r="BN424" t="str">
            <v>02</v>
          </cell>
          <cell r="BO424" t="str">
            <v>08</v>
          </cell>
          <cell r="BP424" t="str">
            <v>20030101</v>
          </cell>
          <cell r="BQ424" t="str">
            <v>21</v>
          </cell>
          <cell r="BR424" t="str">
            <v>EVOLUCAO AUTOMATICA</v>
          </cell>
          <cell r="BS424" t="str">
            <v>20050101</v>
          </cell>
          <cell r="BW424">
            <v>0</v>
          </cell>
          <cell r="BX424">
            <v>0</v>
          </cell>
          <cell r="BY424">
            <v>0</v>
          </cell>
          <cell r="BZ424">
            <v>0</v>
          </cell>
          <cell r="CA424">
            <v>0</v>
          </cell>
          <cell r="CC424">
            <v>0</v>
          </cell>
          <cell r="CG424">
            <v>0</v>
          </cell>
          <cell r="CK424">
            <v>0</v>
          </cell>
          <cell r="CO424">
            <v>0</v>
          </cell>
          <cell r="CT424">
            <v>0</v>
          </cell>
          <cell r="CU424">
            <v>0</v>
          </cell>
          <cell r="CV424">
            <v>0</v>
          </cell>
          <cell r="CW424">
            <v>0</v>
          </cell>
          <cell r="CX424">
            <v>1</v>
          </cell>
          <cell r="CY424" t="str">
            <v>6010</v>
          </cell>
          <cell r="CZ424">
            <v>39.54</v>
          </cell>
          <cell r="DC424">
            <v>0</v>
          </cell>
          <cell r="DF424">
            <v>0</v>
          </cell>
          <cell r="DI424">
            <v>0</v>
          </cell>
          <cell r="DK424">
            <v>0</v>
          </cell>
          <cell r="DL424">
            <v>0</v>
          </cell>
          <cell r="DN424" t="str">
            <v>21D12</v>
          </cell>
          <cell r="DO424" t="str">
            <v>Flex.T.Int."Act.Ind."</v>
          </cell>
          <cell r="DP424">
            <v>2</v>
          </cell>
          <cell r="DQ424">
            <v>100</v>
          </cell>
          <cell r="DR424" t="str">
            <v>LX01</v>
          </cell>
          <cell r="DT424" t="str">
            <v>00100000</v>
          </cell>
          <cell r="DU424" t="str">
            <v>BANCO BPI, SA</v>
          </cell>
        </row>
        <row r="425">
          <cell r="A425" t="str">
            <v>323438</v>
          </cell>
          <cell r="B425" t="str">
            <v>Maria Soledade Alves Barata Domingues</v>
          </cell>
          <cell r="C425" t="str">
            <v>1990</v>
          </cell>
          <cell r="D425">
            <v>15</v>
          </cell>
          <cell r="E425">
            <v>15</v>
          </cell>
          <cell r="F425" t="str">
            <v>19610601</v>
          </cell>
          <cell r="G425" t="str">
            <v>44</v>
          </cell>
          <cell r="H425" t="str">
            <v>1</v>
          </cell>
          <cell r="I425" t="str">
            <v>Casado</v>
          </cell>
          <cell r="J425" t="str">
            <v>feminino</v>
          </cell>
          <cell r="K425">
            <v>1</v>
          </cell>
          <cell r="L425" t="str">
            <v>R Jacinto Nunes, Lt 17-1º</v>
          </cell>
          <cell r="M425" t="str">
            <v>2695-638</v>
          </cell>
          <cell r="N425" t="str">
            <v>SÃO JOÃO DA TALHA</v>
          </cell>
          <cell r="O425" t="str">
            <v>00243272</v>
          </cell>
          <cell r="P425" t="str">
            <v>11 ANO ADMINISTRACAO PUBLICA</v>
          </cell>
          <cell r="R425" t="str">
            <v>6003943</v>
          </cell>
          <cell r="S425" t="str">
            <v>19990324</v>
          </cell>
          <cell r="T425" t="str">
            <v>LISBOA</v>
          </cell>
          <cell r="U425" t="str">
            <v>9803</v>
          </cell>
          <cell r="V425" t="str">
            <v>S.NAC IND ENERGIA-SINDEL</v>
          </cell>
          <cell r="W425" t="str">
            <v>184877814</v>
          </cell>
          <cell r="X425" t="str">
            <v>3891</v>
          </cell>
          <cell r="Y425" t="str">
            <v>0.0</v>
          </cell>
          <cell r="Z425">
            <v>1</v>
          </cell>
          <cell r="AA425" t="str">
            <v>00</v>
          </cell>
          <cell r="AC425" t="str">
            <v>X</v>
          </cell>
          <cell r="AD425" t="str">
            <v>029</v>
          </cell>
          <cell r="AE425" t="str">
            <v>10940094870</v>
          </cell>
          <cell r="AF425" t="str">
            <v>02</v>
          </cell>
          <cell r="AG425" t="str">
            <v>19900201</v>
          </cell>
          <cell r="AH425" t="str">
            <v>DT.Adm.Corr.Antiguid</v>
          </cell>
          <cell r="AI425" t="str">
            <v>1</v>
          </cell>
          <cell r="AJ425" t="str">
            <v>ACTIVOS</v>
          </cell>
          <cell r="AK425" t="str">
            <v>AA</v>
          </cell>
          <cell r="AL425" t="str">
            <v>ACTIVO TEMP.INTEIRO</v>
          </cell>
          <cell r="AM425" t="str">
            <v>J300</v>
          </cell>
          <cell r="AN425" t="str">
            <v>EDPOutsourcing Comercial-S</v>
          </cell>
          <cell r="AO425" t="str">
            <v>J310</v>
          </cell>
          <cell r="AP425" t="str">
            <v>EDPOC-LSB-CCB43</v>
          </cell>
          <cell r="AQ425" t="str">
            <v>40176870</v>
          </cell>
          <cell r="AR425" t="str">
            <v>70000060</v>
          </cell>
          <cell r="AS425" t="str">
            <v>025.</v>
          </cell>
          <cell r="AT425" t="str">
            <v>ESCRITURARIO COMERCIAL</v>
          </cell>
          <cell r="AU425" t="str">
            <v>1</v>
          </cell>
          <cell r="AV425" t="str">
            <v>00040358</v>
          </cell>
          <cell r="AW425" t="str">
            <v>J20464380430</v>
          </cell>
          <cell r="AX425" t="str">
            <v>AS-LJLSB-LOJA LISBOA</v>
          </cell>
          <cell r="AY425" t="str">
            <v>68905608</v>
          </cell>
          <cell r="AZ425" t="str">
            <v>Lj Lisboa - CCB</v>
          </cell>
          <cell r="BA425" t="str">
            <v>6890</v>
          </cell>
          <cell r="BB425" t="str">
            <v>EDP Outsourcing Comercial</v>
          </cell>
          <cell r="BC425" t="str">
            <v>6890</v>
          </cell>
          <cell r="BD425" t="str">
            <v>6890</v>
          </cell>
          <cell r="BE425" t="str">
            <v>2800</v>
          </cell>
          <cell r="BF425" t="str">
            <v>6890</v>
          </cell>
          <cell r="BG425" t="str">
            <v>EDP Outsourcing Comercial,SA</v>
          </cell>
          <cell r="BH425" t="str">
            <v>1010</v>
          </cell>
          <cell r="BI425">
            <v>1079</v>
          </cell>
          <cell r="BJ425" t="str">
            <v>09</v>
          </cell>
          <cell r="BK425">
            <v>15</v>
          </cell>
          <cell r="BL425">
            <v>151.65</v>
          </cell>
          <cell r="BM425" t="str">
            <v>NÍVEL 5</v>
          </cell>
          <cell r="BN425" t="str">
            <v>01</v>
          </cell>
          <cell r="BO425" t="str">
            <v>06</v>
          </cell>
          <cell r="BP425" t="str">
            <v>20040101</v>
          </cell>
          <cell r="BQ425" t="str">
            <v>21</v>
          </cell>
          <cell r="BR425" t="str">
            <v>EVOLUCAO AUTOMATICA</v>
          </cell>
          <cell r="BS425" t="str">
            <v>20050101</v>
          </cell>
          <cell r="BW425">
            <v>0</v>
          </cell>
          <cell r="BX425">
            <v>0</v>
          </cell>
          <cell r="BY425">
            <v>0</v>
          </cell>
          <cell r="BZ425">
            <v>0</v>
          </cell>
          <cell r="CA425">
            <v>0</v>
          </cell>
          <cell r="CC425">
            <v>0</v>
          </cell>
          <cell r="CG425">
            <v>0</v>
          </cell>
          <cell r="CK425">
            <v>0</v>
          </cell>
          <cell r="CO425">
            <v>0</v>
          </cell>
          <cell r="CT425">
            <v>0</v>
          </cell>
          <cell r="CU425">
            <v>0</v>
          </cell>
          <cell r="CV425">
            <v>0</v>
          </cell>
          <cell r="CW425">
            <v>0</v>
          </cell>
          <cell r="CX425">
            <v>1</v>
          </cell>
          <cell r="CY425" t="str">
            <v>6010</v>
          </cell>
          <cell r="CZ425">
            <v>39.54</v>
          </cell>
          <cell r="DC425">
            <v>0</v>
          </cell>
          <cell r="DF425">
            <v>0</v>
          </cell>
          <cell r="DI425">
            <v>0</v>
          </cell>
          <cell r="DK425">
            <v>0</v>
          </cell>
          <cell r="DL425">
            <v>0</v>
          </cell>
          <cell r="DN425" t="str">
            <v>11D13</v>
          </cell>
          <cell r="DO425" t="str">
            <v>FixoTInt-"Lojas"2002</v>
          </cell>
          <cell r="DP425">
            <v>2</v>
          </cell>
          <cell r="DQ425">
            <v>100</v>
          </cell>
          <cell r="DR425" t="str">
            <v>LX01</v>
          </cell>
          <cell r="DT425" t="str">
            <v>00350640</v>
          </cell>
          <cell r="DU425" t="str">
            <v>CAIXA GERAL DE DEPOSITOS, SA</v>
          </cell>
        </row>
        <row r="426">
          <cell r="A426" t="str">
            <v>327395</v>
          </cell>
          <cell r="B426" t="str">
            <v>Maria Conceição Vaz Gonçalves Clemente Ferreira</v>
          </cell>
          <cell r="C426" t="str">
            <v>1996</v>
          </cell>
          <cell r="D426">
            <v>9</v>
          </cell>
          <cell r="E426">
            <v>9</v>
          </cell>
          <cell r="F426" t="str">
            <v>19690125</v>
          </cell>
          <cell r="G426" t="str">
            <v>36</v>
          </cell>
          <cell r="H426" t="str">
            <v>1</v>
          </cell>
          <cell r="I426" t="str">
            <v>Casado</v>
          </cell>
          <cell r="J426" t="str">
            <v>feminino</v>
          </cell>
          <cell r="K426">
            <v>1</v>
          </cell>
          <cell r="L426" t="str">
            <v>R António Albino Machado, 15-2ºA</v>
          </cell>
          <cell r="M426" t="str">
            <v>1600-013</v>
          </cell>
          <cell r="N426" t="str">
            <v>LISBOA</v>
          </cell>
          <cell r="O426" t="str">
            <v>00243383</v>
          </cell>
          <cell r="P426" t="str">
            <v>12.ANO - 1. CURSO</v>
          </cell>
          <cell r="R426" t="str">
            <v>8073107</v>
          </cell>
          <cell r="S426" t="str">
            <v>20041013</v>
          </cell>
          <cell r="T426" t="str">
            <v>LISBOA</v>
          </cell>
          <cell r="U426" t="str">
            <v>9803</v>
          </cell>
          <cell r="V426" t="str">
            <v>S.NAC IND ENERGIA-SINDEL</v>
          </cell>
          <cell r="W426" t="str">
            <v>152718702</v>
          </cell>
          <cell r="X426" t="str">
            <v>3336</v>
          </cell>
          <cell r="Y426" t="str">
            <v>0.0</v>
          </cell>
          <cell r="Z426">
            <v>1</v>
          </cell>
          <cell r="AA426" t="str">
            <v>00</v>
          </cell>
          <cell r="AC426" t="str">
            <v>X</v>
          </cell>
          <cell r="AD426" t="str">
            <v>029</v>
          </cell>
          <cell r="AE426" t="str">
            <v>10940100505</v>
          </cell>
          <cell r="AF426" t="str">
            <v>02</v>
          </cell>
          <cell r="AG426" t="str">
            <v>19960902</v>
          </cell>
          <cell r="AH426" t="str">
            <v>DT.Adm.Corr.Antiguid</v>
          </cell>
          <cell r="AI426" t="str">
            <v>1</v>
          </cell>
          <cell r="AJ426" t="str">
            <v>ACTIVOS</v>
          </cell>
          <cell r="AK426" t="str">
            <v>AA</v>
          </cell>
          <cell r="AL426" t="str">
            <v>ACTIVO TEMP.INTEIRO</v>
          </cell>
          <cell r="AM426" t="str">
            <v>J300</v>
          </cell>
          <cell r="AN426" t="str">
            <v>EDPOutsourcing Comercial-S</v>
          </cell>
          <cell r="AO426" t="str">
            <v>J310</v>
          </cell>
          <cell r="AP426" t="str">
            <v>EDPOC-LSB-CCB43</v>
          </cell>
          <cell r="AQ426" t="str">
            <v>40176873</v>
          </cell>
          <cell r="AR426" t="str">
            <v>70000060</v>
          </cell>
          <cell r="AS426" t="str">
            <v>025.</v>
          </cell>
          <cell r="AT426" t="str">
            <v>ESCRITURARIO COMERCIAL</v>
          </cell>
          <cell r="AU426" t="str">
            <v>1</v>
          </cell>
          <cell r="AV426" t="str">
            <v>00040358</v>
          </cell>
          <cell r="AW426" t="str">
            <v>J20464380430</v>
          </cell>
          <cell r="AX426" t="str">
            <v>AS-LJLSB-LOJA LISBOA</v>
          </cell>
          <cell r="AY426" t="str">
            <v>68905608</v>
          </cell>
          <cell r="AZ426" t="str">
            <v>Lj Lisboa - CCB</v>
          </cell>
          <cell r="BA426" t="str">
            <v>6890</v>
          </cell>
          <cell r="BB426" t="str">
            <v>EDP Outsourcing Comercial</v>
          </cell>
          <cell r="BC426" t="str">
            <v>6890</v>
          </cell>
          <cell r="BD426" t="str">
            <v>6890</v>
          </cell>
          <cell r="BE426" t="str">
            <v>2800</v>
          </cell>
          <cell r="BF426" t="str">
            <v>6890</v>
          </cell>
          <cell r="BG426" t="str">
            <v>EDP Outsourcing Comercial,SA</v>
          </cell>
          <cell r="BH426" t="str">
            <v>1010</v>
          </cell>
          <cell r="BI426">
            <v>885</v>
          </cell>
          <cell r="BJ426" t="str">
            <v>06</v>
          </cell>
          <cell r="BK426">
            <v>9</v>
          </cell>
          <cell r="BL426">
            <v>90.99</v>
          </cell>
          <cell r="BM426" t="str">
            <v>NÍVEL 5</v>
          </cell>
          <cell r="BN426" t="str">
            <v>01</v>
          </cell>
          <cell r="BO426" t="str">
            <v>03</v>
          </cell>
          <cell r="BP426" t="str">
            <v>20040101</v>
          </cell>
          <cell r="BQ426" t="str">
            <v>21</v>
          </cell>
          <cell r="BR426" t="str">
            <v>EVOLUCAO AUTOMATICA</v>
          </cell>
          <cell r="BS426" t="str">
            <v>20050101</v>
          </cell>
          <cell r="BW426">
            <v>0</v>
          </cell>
          <cell r="BX426">
            <v>0</v>
          </cell>
          <cell r="BY426">
            <v>0</v>
          </cell>
          <cell r="BZ426">
            <v>0</v>
          </cell>
          <cell r="CA426">
            <v>0</v>
          </cell>
          <cell r="CC426">
            <v>0</v>
          </cell>
          <cell r="CG426">
            <v>0</v>
          </cell>
          <cell r="CK426">
            <v>0</v>
          </cell>
          <cell r="CO426">
            <v>0</v>
          </cell>
          <cell r="CT426">
            <v>0</v>
          </cell>
          <cell r="CU426">
            <v>0</v>
          </cell>
          <cell r="CV426">
            <v>0</v>
          </cell>
          <cell r="CW426">
            <v>0</v>
          </cell>
          <cell r="CX426">
            <v>1</v>
          </cell>
          <cell r="CY426" t="str">
            <v>6010</v>
          </cell>
          <cell r="CZ426">
            <v>39.54</v>
          </cell>
          <cell r="DC426">
            <v>0</v>
          </cell>
          <cell r="DF426">
            <v>0</v>
          </cell>
          <cell r="DI426">
            <v>0</v>
          </cell>
          <cell r="DK426">
            <v>0</v>
          </cell>
          <cell r="DL426">
            <v>0</v>
          </cell>
          <cell r="DN426" t="str">
            <v>11D13</v>
          </cell>
          <cell r="DO426" t="str">
            <v>FixoTInt-"Lojas"2002</v>
          </cell>
          <cell r="DP426">
            <v>2</v>
          </cell>
          <cell r="DQ426">
            <v>100</v>
          </cell>
          <cell r="DR426" t="str">
            <v>LX01</v>
          </cell>
          <cell r="DT426" t="str">
            <v>00320151</v>
          </cell>
          <cell r="DU426" t="str">
            <v>BARCLAYS BANK, PLC</v>
          </cell>
        </row>
        <row r="427">
          <cell r="A427" t="str">
            <v>301825</v>
          </cell>
          <cell r="B427" t="str">
            <v>Jorge Mário Jesus Cruz Fidalgo</v>
          </cell>
          <cell r="C427" t="str">
            <v>1984</v>
          </cell>
          <cell r="D427">
            <v>21</v>
          </cell>
          <cell r="E427">
            <v>21</v>
          </cell>
          <cell r="F427" t="str">
            <v>19600228</v>
          </cell>
          <cell r="G427" t="str">
            <v>45</v>
          </cell>
          <cell r="H427" t="str">
            <v>0</v>
          </cell>
          <cell r="I427" t="str">
            <v>Solt.</v>
          </cell>
          <cell r="J427" t="str">
            <v>masculino</v>
          </cell>
          <cell r="K427">
            <v>0</v>
          </cell>
          <cell r="L427" t="str">
            <v>R Pedro Julião, Nº 10-3ºEsq Cruz de Pau</v>
          </cell>
          <cell r="M427" t="str">
            <v>2845-123</v>
          </cell>
          <cell r="N427" t="str">
            <v>AMORA</v>
          </cell>
          <cell r="O427" t="str">
            <v>00243262</v>
          </cell>
          <cell r="P427" t="str">
            <v>11 ANO JORNALISMO-TURISMO</v>
          </cell>
          <cell r="R427" t="str">
            <v>5507919</v>
          </cell>
          <cell r="S427" t="str">
            <v>19990205</v>
          </cell>
          <cell r="T427" t="str">
            <v>LISBOA</v>
          </cell>
          <cell r="U427" t="str">
            <v>9822</v>
          </cell>
          <cell r="V427" t="str">
            <v>SD TB ESC COM SERV SITESE</v>
          </cell>
          <cell r="W427" t="str">
            <v>121845842</v>
          </cell>
          <cell r="X427" t="str">
            <v>3697</v>
          </cell>
          <cell r="Y427" t="str">
            <v>0.0</v>
          </cell>
          <cell r="Z427">
            <v>0</v>
          </cell>
          <cell r="AA427" t="str">
            <v>00</v>
          </cell>
          <cell r="AD427" t="str">
            <v>029</v>
          </cell>
          <cell r="AE427" t="str">
            <v>10940087589</v>
          </cell>
          <cell r="AF427" t="str">
            <v>02</v>
          </cell>
          <cell r="AG427" t="str">
            <v>19840202</v>
          </cell>
          <cell r="AH427" t="str">
            <v>DT.Adm.Corr.Antiguid</v>
          </cell>
          <cell r="AI427" t="str">
            <v>1</v>
          </cell>
          <cell r="AJ427" t="str">
            <v>ACTIVOS</v>
          </cell>
          <cell r="AK427" t="str">
            <v>AA</v>
          </cell>
          <cell r="AL427" t="str">
            <v>ACTIVO TEMP.INTEIRO</v>
          </cell>
          <cell r="AM427" t="str">
            <v>J300</v>
          </cell>
          <cell r="AN427" t="str">
            <v>EDPOutsourcing Comercial-S</v>
          </cell>
          <cell r="AO427" t="str">
            <v>J310</v>
          </cell>
          <cell r="AP427" t="str">
            <v>EDPOC-LSB-CCB43</v>
          </cell>
          <cell r="AQ427" t="str">
            <v>40176868</v>
          </cell>
          <cell r="AR427" t="str">
            <v>70000060</v>
          </cell>
          <cell r="AS427" t="str">
            <v>025.</v>
          </cell>
          <cell r="AT427" t="str">
            <v>ESCRITURARIO COMERCIAL</v>
          </cell>
          <cell r="AU427" t="str">
            <v>1</v>
          </cell>
          <cell r="AV427" t="str">
            <v>00040358</v>
          </cell>
          <cell r="AW427" t="str">
            <v>J20464380430</v>
          </cell>
          <cell r="AX427" t="str">
            <v>AS-LJLSB-LOJA LISBOA</v>
          </cell>
          <cell r="AY427" t="str">
            <v>68905608</v>
          </cell>
          <cell r="AZ427" t="str">
            <v>Lj Lisboa - CCB</v>
          </cell>
          <cell r="BA427" t="str">
            <v>6890</v>
          </cell>
          <cell r="BB427" t="str">
            <v>EDP Outsourcing Comercial</v>
          </cell>
          <cell r="BC427" t="str">
            <v>6890</v>
          </cell>
          <cell r="BD427" t="str">
            <v>6890</v>
          </cell>
          <cell r="BE427" t="str">
            <v>2800</v>
          </cell>
          <cell r="BF427" t="str">
            <v>6890</v>
          </cell>
          <cell r="BG427" t="str">
            <v>EDP Outsourcing Comercial,SA</v>
          </cell>
          <cell r="BH427" t="str">
            <v>1010</v>
          </cell>
          <cell r="BI427">
            <v>1160</v>
          </cell>
          <cell r="BJ427" t="str">
            <v>10</v>
          </cell>
          <cell r="BK427">
            <v>21</v>
          </cell>
          <cell r="BL427">
            <v>212.31</v>
          </cell>
          <cell r="BM427" t="str">
            <v>NÍVEL 5</v>
          </cell>
          <cell r="BN427" t="str">
            <v>02</v>
          </cell>
          <cell r="BO427" t="str">
            <v>07</v>
          </cell>
          <cell r="BP427" t="str">
            <v>20030101</v>
          </cell>
          <cell r="BQ427" t="str">
            <v>21</v>
          </cell>
          <cell r="BR427" t="str">
            <v>EVOLUCAO AUTOMATICA</v>
          </cell>
          <cell r="BS427" t="str">
            <v>20050101</v>
          </cell>
          <cell r="BW427">
            <v>0</v>
          </cell>
          <cell r="BX427">
            <v>0</v>
          </cell>
          <cell r="BY427">
            <v>0</v>
          </cell>
          <cell r="BZ427">
            <v>0</v>
          </cell>
          <cell r="CA427">
            <v>0</v>
          </cell>
          <cell r="CC427">
            <v>0</v>
          </cell>
          <cell r="CG427">
            <v>0</v>
          </cell>
          <cell r="CK427">
            <v>0</v>
          </cell>
          <cell r="CO427">
            <v>0</v>
          </cell>
          <cell r="CT427">
            <v>0</v>
          </cell>
          <cell r="CU427">
            <v>0</v>
          </cell>
          <cell r="CV427">
            <v>0</v>
          </cell>
          <cell r="CW427">
            <v>0</v>
          </cell>
          <cell r="CX427">
            <v>1</v>
          </cell>
          <cell r="CY427" t="str">
            <v>6010</v>
          </cell>
          <cell r="CZ427">
            <v>39.54</v>
          </cell>
          <cell r="DC427">
            <v>0</v>
          </cell>
          <cell r="DF427">
            <v>0</v>
          </cell>
          <cell r="DI427">
            <v>0</v>
          </cell>
          <cell r="DK427">
            <v>0</v>
          </cell>
          <cell r="DL427">
            <v>0</v>
          </cell>
          <cell r="DN427" t="str">
            <v>11D13</v>
          </cell>
          <cell r="DO427" t="str">
            <v>FixoTInt-"Lojas"2002</v>
          </cell>
          <cell r="DP427">
            <v>2</v>
          </cell>
          <cell r="DQ427">
            <v>100</v>
          </cell>
          <cell r="DR427" t="str">
            <v>LX01</v>
          </cell>
          <cell r="DT427" t="str">
            <v>00210000</v>
          </cell>
          <cell r="DU427" t="str">
            <v>CREDITO PREDIAL PORTUGUES, SA</v>
          </cell>
        </row>
        <row r="428">
          <cell r="A428" t="str">
            <v>268046</v>
          </cell>
          <cell r="B428" t="str">
            <v>Maria Céu Ferreira Augusto Costa Garcia</v>
          </cell>
          <cell r="C428" t="str">
            <v>1984</v>
          </cell>
          <cell r="D428">
            <v>21</v>
          </cell>
          <cell r="E428">
            <v>21</v>
          </cell>
          <cell r="F428" t="str">
            <v>19600210</v>
          </cell>
          <cell r="G428" t="str">
            <v>45</v>
          </cell>
          <cell r="H428" t="str">
            <v>1</v>
          </cell>
          <cell r="I428" t="str">
            <v>Casado</v>
          </cell>
          <cell r="J428" t="str">
            <v>feminino</v>
          </cell>
          <cell r="K428">
            <v>2</v>
          </cell>
          <cell r="L428" t="str">
            <v>Pct Cristovão Falcão, Nº 8-5ºB Massamá</v>
          </cell>
          <cell r="M428" t="str">
            <v>2745-000</v>
          </cell>
          <cell r="N428" t="str">
            <v>QUELUZ</v>
          </cell>
          <cell r="O428" t="str">
            <v>00243371</v>
          </cell>
          <cell r="P428" t="str">
            <v>ANO PROPEDEUTICO</v>
          </cell>
          <cell r="R428" t="str">
            <v>3817333</v>
          </cell>
          <cell r="S428" t="str">
            <v>19970829</v>
          </cell>
          <cell r="U428" t="str">
            <v>9803</v>
          </cell>
          <cell r="V428" t="str">
            <v>S.NAC IND ENERGIA-SINDEL</v>
          </cell>
          <cell r="W428" t="str">
            <v>124900437</v>
          </cell>
          <cell r="X428" t="str">
            <v>3166</v>
          </cell>
          <cell r="Y428" t="str">
            <v>0.0</v>
          </cell>
          <cell r="Z428">
            <v>2</v>
          </cell>
          <cell r="AA428" t="str">
            <v>00</v>
          </cell>
          <cell r="AC428" t="str">
            <v>X</v>
          </cell>
          <cell r="AD428" t="str">
            <v>029</v>
          </cell>
          <cell r="AE428" t="str">
            <v>10940091956</v>
          </cell>
          <cell r="AF428" t="str">
            <v>02</v>
          </cell>
          <cell r="AG428" t="str">
            <v>19840516</v>
          </cell>
          <cell r="AH428" t="str">
            <v>DT.Adm.Corr.Antiguid</v>
          </cell>
          <cell r="AI428" t="str">
            <v>1</v>
          </cell>
          <cell r="AJ428" t="str">
            <v>ACTIVOS</v>
          </cell>
          <cell r="AK428" t="str">
            <v>AA</v>
          </cell>
          <cell r="AL428" t="str">
            <v>ACTIVO TEMP.INTEIRO</v>
          </cell>
          <cell r="AM428" t="str">
            <v>J300</v>
          </cell>
          <cell r="AN428" t="str">
            <v>EDPOutsourcing Comercial-S</v>
          </cell>
          <cell r="AO428" t="str">
            <v>J310</v>
          </cell>
          <cell r="AP428" t="str">
            <v>EDPOC-LSB-CCB43</v>
          </cell>
          <cell r="AQ428" t="str">
            <v>40176866</v>
          </cell>
          <cell r="AR428" t="str">
            <v>70000060</v>
          </cell>
          <cell r="AS428" t="str">
            <v>025.</v>
          </cell>
          <cell r="AT428" t="str">
            <v>ESCRITURARIO COMERCIAL</v>
          </cell>
          <cell r="AU428" t="str">
            <v>1</v>
          </cell>
          <cell r="AV428" t="str">
            <v>00040358</v>
          </cell>
          <cell r="AW428" t="str">
            <v>J20464380430</v>
          </cell>
          <cell r="AX428" t="str">
            <v>AS-LJLSB-LOJA LISBOA</v>
          </cell>
          <cell r="AY428" t="str">
            <v>68905608</v>
          </cell>
          <cell r="AZ428" t="str">
            <v>Lj Lisboa - CCB</v>
          </cell>
          <cell r="BA428" t="str">
            <v>6890</v>
          </cell>
          <cell r="BB428" t="str">
            <v>EDP Outsourcing Comercial</v>
          </cell>
          <cell r="BC428" t="str">
            <v>6890</v>
          </cell>
          <cell r="BD428" t="str">
            <v>6890</v>
          </cell>
          <cell r="BE428" t="str">
            <v>2800</v>
          </cell>
          <cell r="BF428" t="str">
            <v>6890</v>
          </cell>
          <cell r="BG428" t="str">
            <v>EDP Outsourcing Comercial,SA</v>
          </cell>
          <cell r="BH428" t="str">
            <v>1010</v>
          </cell>
          <cell r="BI428">
            <v>1160</v>
          </cell>
          <cell r="BJ428" t="str">
            <v>10</v>
          </cell>
          <cell r="BK428">
            <v>21</v>
          </cell>
          <cell r="BL428">
            <v>212.31</v>
          </cell>
          <cell r="BM428" t="str">
            <v>NÍVEL 5</v>
          </cell>
          <cell r="BN428" t="str">
            <v>00</v>
          </cell>
          <cell r="BO428" t="str">
            <v>07</v>
          </cell>
          <cell r="BP428" t="str">
            <v>20050101</v>
          </cell>
          <cell r="BQ428" t="str">
            <v>21</v>
          </cell>
          <cell r="BR428" t="str">
            <v>EVOLUCAO AUTOMATICA</v>
          </cell>
          <cell r="BS428" t="str">
            <v>20050101</v>
          </cell>
          <cell r="BW428">
            <v>0</v>
          </cell>
          <cell r="BX428">
            <v>0</v>
          </cell>
          <cell r="BY428">
            <v>0</v>
          </cell>
          <cell r="BZ428">
            <v>0</v>
          </cell>
          <cell r="CA428">
            <v>0</v>
          </cell>
          <cell r="CC428">
            <v>0</v>
          </cell>
          <cell r="CG428">
            <v>0</v>
          </cell>
          <cell r="CK428">
            <v>0</v>
          </cell>
          <cell r="CO428">
            <v>0</v>
          </cell>
          <cell r="CT428">
            <v>0</v>
          </cell>
          <cell r="CU428">
            <v>0</v>
          </cell>
          <cell r="CV428">
            <v>0</v>
          </cell>
          <cell r="CW428">
            <v>0</v>
          </cell>
          <cell r="CX428">
            <v>1</v>
          </cell>
          <cell r="CY428" t="str">
            <v>6010</v>
          </cell>
          <cell r="CZ428">
            <v>39.54</v>
          </cell>
          <cell r="DC428">
            <v>0</v>
          </cell>
          <cell r="DF428">
            <v>0</v>
          </cell>
          <cell r="DI428">
            <v>0</v>
          </cell>
          <cell r="DK428">
            <v>0</v>
          </cell>
          <cell r="DL428">
            <v>0</v>
          </cell>
          <cell r="DN428" t="str">
            <v>21D12</v>
          </cell>
          <cell r="DO428" t="str">
            <v>Flex.T.Int."Act.Ind."</v>
          </cell>
          <cell r="DP428">
            <v>2</v>
          </cell>
          <cell r="DQ428">
            <v>100</v>
          </cell>
          <cell r="DR428" t="str">
            <v>LX01</v>
          </cell>
          <cell r="DT428" t="str">
            <v>00330000</v>
          </cell>
          <cell r="DU428" t="str">
            <v>BANCO COMERCIAL PORTUGUES, SA</v>
          </cell>
        </row>
        <row r="429">
          <cell r="A429" t="str">
            <v>206261</v>
          </cell>
          <cell r="B429" t="str">
            <v>Jorge Manuel Fortuna Guilherme</v>
          </cell>
          <cell r="C429" t="str">
            <v>1981</v>
          </cell>
          <cell r="D429">
            <v>24</v>
          </cell>
          <cell r="E429">
            <v>24</v>
          </cell>
          <cell r="F429" t="str">
            <v>19550916</v>
          </cell>
          <cell r="G429" t="str">
            <v>49</v>
          </cell>
          <cell r="H429" t="str">
            <v>1</v>
          </cell>
          <cell r="I429" t="str">
            <v>Casado</v>
          </cell>
          <cell r="J429" t="str">
            <v>masculino</v>
          </cell>
          <cell r="K429">
            <v>1</v>
          </cell>
          <cell r="L429" t="str">
            <v>Lg Francisco Sanches, 5-6ºEsq Laranjeiro</v>
          </cell>
          <cell r="M429" t="str">
            <v>2810-225</v>
          </cell>
          <cell r="N429" t="str">
            <v>ALMADA</v>
          </cell>
          <cell r="O429" t="str">
            <v>00110024</v>
          </cell>
          <cell r="P429" t="str">
            <v>CICLO ELEMENTAR (4.CLASSE)</v>
          </cell>
          <cell r="R429" t="str">
            <v>4561102</v>
          </cell>
          <cell r="S429" t="str">
            <v>19980327</v>
          </cell>
          <cell r="T429" t="str">
            <v>LISBOA</v>
          </cell>
          <cell r="U429" t="str">
            <v>9803</v>
          </cell>
          <cell r="V429" t="str">
            <v>S.NAC IND ENERGIA-SINDEL</v>
          </cell>
          <cell r="W429" t="str">
            <v>109751825</v>
          </cell>
          <cell r="X429" t="str">
            <v>3271</v>
          </cell>
          <cell r="Y429" t="str">
            <v>0.0</v>
          </cell>
          <cell r="Z429">
            <v>1</v>
          </cell>
          <cell r="AA429" t="str">
            <v>00</v>
          </cell>
          <cell r="AC429" t="str">
            <v>X</v>
          </cell>
          <cell r="AD429" t="str">
            <v>029</v>
          </cell>
          <cell r="AE429" t="str">
            <v>10940076604</v>
          </cell>
          <cell r="AF429" t="str">
            <v>02</v>
          </cell>
          <cell r="AG429" t="str">
            <v>19810102</v>
          </cell>
          <cell r="AH429" t="str">
            <v>DT.Adm.Corr.Antiguid</v>
          </cell>
          <cell r="AI429" t="str">
            <v>1</v>
          </cell>
          <cell r="AJ429" t="str">
            <v>ACTIVOS</v>
          </cell>
          <cell r="AK429" t="str">
            <v>AA</v>
          </cell>
          <cell r="AL429" t="str">
            <v>ACTIVO TEMP.INTEIRO</v>
          </cell>
          <cell r="AM429" t="str">
            <v>J300</v>
          </cell>
          <cell r="AN429" t="str">
            <v>EDPOutsourcing Comercial-S</v>
          </cell>
          <cell r="AO429" t="str">
            <v>J310</v>
          </cell>
          <cell r="AP429" t="str">
            <v>EDPOC-LSB-CCB43</v>
          </cell>
          <cell r="AQ429" t="str">
            <v>40176865</v>
          </cell>
          <cell r="AR429" t="str">
            <v>70000060</v>
          </cell>
          <cell r="AS429" t="str">
            <v>025.</v>
          </cell>
          <cell r="AT429" t="str">
            <v>ESCRITURARIO COMERCIAL</v>
          </cell>
          <cell r="AU429" t="str">
            <v>1</v>
          </cell>
          <cell r="AV429" t="str">
            <v>00040358</v>
          </cell>
          <cell r="AW429" t="str">
            <v>J20464380430</v>
          </cell>
          <cell r="AX429" t="str">
            <v>AS-LJLSB-LOJA LISBOA</v>
          </cell>
          <cell r="AY429" t="str">
            <v>68905608</v>
          </cell>
          <cell r="AZ429" t="str">
            <v>Lj Lisboa - CCB</v>
          </cell>
          <cell r="BA429" t="str">
            <v>6890</v>
          </cell>
          <cell r="BB429" t="str">
            <v>EDP Outsourcing Comercial</v>
          </cell>
          <cell r="BC429" t="str">
            <v>6890</v>
          </cell>
          <cell r="BD429" t="str">
            <v>6890</v>
          </cell>
          <cell r="BE429" t="str">
            <v>2800</v>
          </cell>
          <cell r="BF429" t="str">
            <v>6890</v>
          </cell>
          <cell r="BG429" t="str">
            <v>EDP Outsourcing Comercial,SA</v>
          </cell>
          <cell r="BH429" t="str">
            <v>1010</v>
          </cell>
          <cell r="BI429">
            <v>1160</v>
          </cell>
          <cell r="BJ429" t="str">
            <v>10</v>
          </cell>
          <cell r="BK429">
            <v>24</v>
          </cell>
          <cell r="BL429">
            <v>242.64</v>
          </cell>
          <cell r="BM429" t="str">
            <v>NÍVEL 5</v>
          </cell>
          <cell r="BN429" t="str">
            <v>01</v>
          </cell>
          <cell r="BO429" t="str">
            <v>07</v>
          </cell>
          <cell r="BP429" t="str">
            <v>20040101</v>
          </cell>
          <cell r="BQ429" t="str">
            <v>21</v>
          </cell>
          <cell r="BR429" t="str">
            <v>EVOLUCAO AUTOMATICA</v>
          </cell>
          <cell r="BS429" t="str">
            <v>20050101</v>
          </cell>
          <cell r="BW429">
            <v>0</v>
          </cell>
          <cell r="BX429">
            <v>0</v>
          </cell>
          <cell r="BY429">
            <v>0</v>
          </cell>
          <cell r="BZ429">
            <v>0</v>
          </cell>
          <cell r="CA429">
            <v>0</v>
          </cell>
          <cell r="CC429">
            <v>0</v>
          </cell>
          <cell r="CG429">
            <v>0</v>
          </cell>
          <cell r="CK429">
            <v>0</v>
          </cell>
          <cell r="CO429">
            <v>0</v>
          </cell>
          <cell r="CT429">
            <v>0</v>
          </cell>
          <cell r="CU429">
            <v>0</v>
          </cell>
          <cell r="CV429">
            <v>0</v>
          </cell>
          <cell r="CW429">
            <v>0</v>
          </cell>
          <cell r="CX429">
            <v>1</v>
          </cell>
          <cell r="CY429" t="str">
            <v>6010</v>
          </cell>
          <cell r="CZ429">
            <v>39.54</v>
          </cell>
          <cell r="DC429">
            <v>0</v>
          </cell>
          <cell r="DF429">
            <v>0</v>
          </cell>
          <cell r="DI429">
            <v>0</v>
          </cell>
          <cell r="DK429">
            <v>0</v>
          </cell>
          <cell r="DL429">
            <v>0</v>
          </cell>
          <cell r="DN429" t="str">
            <v>11D13</v>
          </cell>
          <cell r="DO429" t="str">
            <v>FixoTInt-"Lojas"2002</v>
          </cell>
          <cell r="DP429">
            <v>2</v>
          </cell>
          <cell r="DQ429">
            <v>100</v>
          </cell>
          <cell r="DR429" t="str">
            <v>LX01</v>
          </cell>
          <cell r="DT429" t="str">
            <v>00330000</v>
          </cell>
          <cell r="DU429" t="str">
            <v>BANCO COMERCIAL PORTUGUES, SA</v>
          </cell>
        </row>
        <row r="430">
          <cell r="A430" t="str">
            <v>323780</v>
          </cell>
          <cell r="B430" t="str">
            <v>Maria Graça Amoroso Infante</v>
          </cell>
          <cell r="C430" t="str">
            <v>1989</v>
          </cell>
          <cell r="D430">
            <v>16</v>
          </cell>
          <cell r="E430">
            <v>16</v>
          </cell>
          <cell r="F430" t="str">
            <v>19641116</v>
          </cell>
          <cell r="G430" t="str">
            <v>40</v>
          </cell>
          <cell r="H430" t="str">
            <v>0</v>
          </cell>
          <cell r="I430" t="str">
            <v>Solt.</v>
          </cell>
          <cell r="J430" t="str">
            <v>feminino</v>
          </cell>
          <cell r="K430">
            <v>0</v>
          </cell>
          <cell r="L430" t="str">
            <v>R dos Quartéis, 76-2ºDto</v>
          </cell>
          <cell r="M430" t="str">
            <v>1300-483</v>
          </cell>
          <cell r="N430" t="str">
            <v>LISBOA</v>
          </cell>
          <cell r="O430" t="str">
            <v>00243403</v>
          </cell>
          <cell r="P430" t="str">
            <v>12.ANO - 3. CURSO</v>
          </cell>
          <cell r="R430" t="str">
            <v>7015314</v>
          </cell>
          <cell r="S430" t="str">
            <v>19940609</v>
          </cell>
          <cell r="T430" t="str">
            <v>LISBOA</v>
          </cell>
          <cell r="U430" t="str">
            <v>9803</v>
          </cell>
          <cell r="V430" t="str">
            <v>S.NAC IND ENERGIA-SINDEL</v>
          </cell>
          <cell r="W430" t="str">
            <v>116069236</v>
          </cell>
          <cell r="X430" t="str">
            <v>3239</v>
          </cell>
          <cell r="Y430" t="str">
            <v>0.0</v>
          </cell>
          <cell r="Z430">
            <v>0</v>
          </cell>
          <cell r="AA430" t="str">
            <v>00</v>
          </cell>
          <cell r="AD430" t="str">
            <v>029</v>
          </cell>
          <cell r="AE430" t="str">
            <v>10940094197</v>
          </cell>
          <cell r="AF430" t="str">
            <v>02</v>
          </cell>
          <cell r="AG430" t="str">
            <v>19890502</v>
          </cell>
          <cell r="AH430" t="str">
            <v>DT.Adm.Corr.Antiguid</v>
          </cell>
          <cell r="AI430" t="str">
            <v>1</v>
          </cell>
          <cell r="AJ430" t="str">
            <v>ACTIVOS</v>
          </cell>
          <cell r="AK430" t="str">
            <v>AA</v>
          </cell>
          <cell r="AL430" t="str">
            <v>ACTIVO TEMP.INTEIRO</v>
          </cell>
          <cell r="AM430" t="str">
            <v>J300</v>
          </cell>
          <cell r="AN430" t="str">
            <v>EDPOutsourcing Comercial-S</v>
          </cell>
          <cell r="AO430" t="str">
            <v>J310</v>
          </cell>
          <cell r="AP430" t="str">
            <v>EDPOC-LSB-CCB43</v>
          </cell>
          <cell r="AQ430" t="str">
            <v>40176871</v>
          </cell>
          <cell r="AR430" t="str">
            <v>70000060</v>
          </cell>
          <cell r="AS430" t="str">
            <v>025.</v>
          </cell>
          <cell r="AT430" t="str">
            <v>ESCRITURARIO COMERCIAL</v>
          </cell>
          <cell r="AU430" t="str">
            <v>1</v>
          </cell>
          <cell r="AV430" t="str">
            <v>00040358</v>
          </cell>
          <cell r="AW430" t="str">
            <v>J20464380430</v>
          </cell>
          <cell r="AX430" t="str">
            <v>AS-LJLSB-LOJA LISBOA</v>
          </cell>
          <cell r="AY430" t="str">
            <v>68905608</v>
          </cell>
          <cell r="AZ430" t="str">
            <v>Lj Lisboa - CCB</v>
          </cell>
          <cell r="BA430" t="str">
            <v>6890</v>
          </cell>
          <cell r="BB430" t="str">
            <v>EDP Outsourcing Comercial</v>
          </cell>
          <cell r="BC430" t="str">
            <v>6890</v>
          </cell>
          <cell r="BD430" t="str">
            <v>6890</v>
          </cell>
          <cell r="BE430" t="str">
            <v>2800</v>
          </cell>
          <cell r="BF430" t="str">
            <v>6890</v>
          </cell>
          <cell r="BG430" t="str">
            <v>EDP Outsourcing Comercial,SA</v>
          </cell>
          <cell r="BH430" t="str">
            <v>1010</v>
          </cell>
          <cell r="BI430">
            <v>1079</v>
          </cell>
          <cell r="BJ430" t="str">
            <v>09</v>
          </cell>
          <cell r="BK430">
            <v>16</v>
          </cell>
          <cell r="BL430">
            <v>161.76</v>
          </cell>
          <cell r="BM430" t="str">
            <v>NÍVEL 5</v>
          </cell>
          <cell r="BN430" t="str">
            <v>00</v>
          </cell>
          <cell r="BO430" t="str">
            <v>06</v>
          </cell>
          <cell r="BP430" t="str">
            <v>20050101</v>
          </cell>
          <cell r="BQ430" t="str">
            <v>21</v>
          </cell>
          <cell r="BR430" t="str">
            <v>EVOLUCAO AUTOMATICA</v>
          </cell>
          <cell r="BS430" t="str">
            <v>20050101</v>
          </cell>
          <cell r="BW430">
            <v>0</v>
          </cell>
          <cell r="BX430">
            <v>0</v>
          </cell>
          <cell r="BY430">
            <v>0</v>
          </cell>
          <cell r="BZ430">
            <v>0</v>
          </cell>
          <cell r="CA430">
            <v>0</v>
          </cell>
          <cell r="CC430">
            <v>0</v>
          </cell>
          <cell r="CG430">
            <v>0</v>
          </cell>
          <cell r="CK430">
            <v>0</v>
          </cell>
          <cell r="CO430">
            <v>0</v>
          </cell>
          <cell r="CT430">
            <v>0</v>
          </cell>
          <cell r="CU430">
            <v>0</v>
          </cell>
          <cell r="CV430">
            <v>0</v>
          </cell>
          <cell r="CW430">
            <v>0</v>
          </cell>
          <cell r="CX430">
            <v>1</v>
          </cell>
          <cell r="CY430" t="str">
            <v>6010</v>
          </cell>
          <cell r="CZ430">
            <v>39.54</v>
          </cell>
          <cell r="DC430">
            <v>0</v>
          </cell>
          <cell r="DF430">
            <v>0</v>
          </cell>
          <cell r="DI430">
            <v>0</v>
          </cell>
          <cell r="DK430">
            <v>0</v>
          </cell>
          <cell r="DL430">
            <v>0</v>
          </cell>
          <cell r="DN430" t="str">
            <v>11D13</v>
          </cell>
          <cell r="DO430" t="str">
            <v>FixoTInt-"Lojas"2002</v>
          </cell>
          <cell r="DP430">
            <v>2</v>
          </cell>
          <cell r="DQ430">
            <v>100</v>
          </cell>
          <cell r="DR430" t="str">
            <v>LX01</v>
          </cell>
          <cell r="DT430" t="str">
            <v>00070011</v>
          </cell>
          <cell r="DU430" t="str">
            <v>BANCO ESPIRITO SANTO, SA</v>
          </cell>
        </row>
        <row r="431">
          <cell r="A431" t="str">
            <v>206288</v>
          </cell>
          <cell r="B431" t="str">
            <v>Luís Filipe Remédios Oliveira</v>
          </cell>
          <cell r="C431" t="str">
            <v>1981</v>
          </cell>
          <cell r="D431">
            <v>24</v>
          </cell>
          <cell r="E431">
            <v>24</v>
          </cell>
          <cell r="F431" t="str">
            <v>19560707</v>
          </cell>
          <cell r="G431" t="str">
            <v>48</v>
          </cell>
          <cell r="H431" t="str">
            <v>1</v>
          </cell>
          <cell r="I431" t="str">
            <v>Casado</v>
          </cell>
          <cell r="J431" t="str">
            <v>masculino</v>
          </cell>
          <cell r="K431">
            <v>1</v>
          </cell>
          <cell r="L431" t="str">
            <v>R Heróis da Grande Guerra, 4-1ºDto Antigo Lt 34</v>
          </cell>
          <cell r="M431" t="str">
            <v>2695-552</v>
          </cell>
          <cell r="N431" t="str">
            <v>SÃO JOÃO DA TALHA</v>
          </cell>
          <cell r="O431" t="str">
            <v>00231023</v>
          </cell>
          <cell r="P431" t="str">
            <v>CURSO GERAL DOS LICEUS</v>
          </cell>
          <cell r="R431" t="str">
            <v>4713053</v>
          </cell>
          <cell r="S431" t="str">
            <v>20010525</v>
          </cell>
          <cell r="T431" t="str">
            <v>LISBOA</v>
          </cell>
          <cell r="U431" t="str">
            <v>9802</v>
          </cell>
          <cell r="V431" t="str">
            <v>SIND IND ELéCT SUL ILHAS</v>
          </cell>
          <cell r="W431" t="str">
            <v>108405214</v>
          </cell>
          <cell r="X431" t="str">
            <v>3891</v>
          </cell>
          <cell r="Y431" t="str">
            <v>0.0</v>
          </cell>
          <cell r="Z431">
            <v>1</v>
          </cell>
          <cell r="AA431" t="str">
            <v>00</v>
          </cell>
          <cell r="AC431" t="str">
            <v>X</v>
          </cell>
          <cell r="AD431" t="str">
            <v>029</v>
          </cell>
          <cell r="AE431" t="str">
            <v>10940076620</v>
          </cell>
          <cell r="AF431" t="str">
            <v>02</v>
          </cell>
          <cell r="AG431" t="str">
            <v>19810102</v>
          </cell>
          <cell r="AH431" t="str">
            <v>DT.Adm.Corr.Antiguid</v>
          </cell>
          <cell r="AI431" t="str">
            <v>1</v>
          </cell>
          <cell r="AJ431" t="str">
            <v>ACTIVOS</v>
          </cell>
          <cell r="AK431" t="str">
            <v>AA</v>
          </cell>
          <cell r="AL431" t="str">
            <v>ACTIVO TEMP.INTEIRO</v>
          </cell>
          <cell r="AM431" t="str">
            <v>J300</v>
          </cell>
          <cell r="AN431" t="str">
            <v>EDPOutsourcing Comercial-S</v>
          </cell>
          <cell r="AO431" t="str">
            <v>J310</v>
          </cell>
          <cell r="AP431" t="str">
            <v>EDPOC-LSB-CCB43</v>
          </cell>
          <cell r="AQ431" t="str">
            <v>40176862</v>
          </cell>
          <cell r="AR431" t="str">
            <v>70000022</v>
          </cell>
          <cell r="AS431" t="str">
            <v>014.</v>
          </cell>
          <cell r="AT431" t="str">
            <v>TECNICO COMERCIAL</v>
          </cell>
          <cell r="AU431" t="str">
            <v>1</v>
          </cell>
          <cell r="AV431" t="str">
            <v>00040358</v>
          </cell>
          <cell r="AW431" t="str">
            <v>J20464380430</v>
          </cell>
          <cell r="AX431" t="str">
            <v>AS-LJLSB-LOJA LISBOA</v>
          </cell>
          <cell r="AY431" t="str">
            <v>68905608</v>
          </cell>
          <cell r="AZ431" t="str">
            <v>Lj Lisboa - CCB</v>
          </cell>
          <cell r="BA431" t="str">
            <v>6890</v>
          </cell>
          <cell r="BB431" t="str">
            <v>EDP Outsourcing Comercial</v>
          </cell>
          <cell r="BC431" t="str">
            <v>6890</v>
          </cell>
          <cell r="BD431" t="str">
            <v>6890</v>
          </cell>
          <cell r="BE431" t="str">
            <v>2800</v>
          </cell>
          <cell r="BF431" t="str">
            <v>6890</v>
          </cell>
          <cell r="BG431" t="str">
            <v>EDP Outsourcing Comercial,SA</v>
          </cell>
          <cell r="BH431" t="str">
            <v>1010</v>
          </cell>
          <cell r="BI431">
            <v>1339</v>
          </cell>
          <cell r="BJ431" t="str">
            <v>12</v>
          </cell>
          <cell r="BK431">
            <v>24</v>
          </cell>
          <cell r="BL431">
            <v>242.64</v>
          </cell>
          <cell r="BM431" t="str">
            <v>NÍVEL 4</v>
          </cell>
          <cell r="BN431" t="str">
            <v>02</v>
          </cell>
          <cell r="BO431" t="str">
            <v>06</v>
          </cell>
          <cell r="BP431" t="str">
            <v>20040110</v>
          </cell>
          <cell r="BQ431" t="str">
            <v>22</v>
          </cell>
          <cell r="BR431" t="str">
            <v>ACELERACAO DE CARREIRA</v>
          </cell>
          <cell r="BS431" t="str">
            <v>20050101</v>
          </cell>
          <cell r="BT431" t="str">
            <v>20030101</v>
          </cell>
          <cell r="BW431">
            <v>0</v>
          </cell>
          <cell r="BX431">
            <v>0</v>
          </cell>
          <cell r="BY431">
            <v>0</v>
          </cell>
          <cell r="BZ431">
            <v>0</v>
          </cell>
          <cell r="CA431">
            <v>0</v>
          </cell>
          <cell r="CC431">
            <v>0</v>
          </cell>
          <cell r="CG431">
            <v>0</v>
          </cell>
          <cell r="CK431">
            <v>0</v>
          </cell>
          <cell r="CO431">
            <v>0</v>
          </cell>
          <cell r="CT431">
            <v>0</v>
          </cell>
          <cell r="CU431">
            <v>0</v>
          </cell>
          <cell r="CV431">
            <v>0</v>
          </cell>
          <cell r="CW431">
            <v>0</v>
          </cell>
          <cell r="CX431">
            <v>1</v>
          </cell>
          <cell r="CY431" t="str">
            <v>6010</v>
          </cell>
          <cell r="CZ431">
            <v>39.54</v>
          </cell>
          <cell r="DC431">
            <v>0</v>
          </cell>
          <cell r="DF431">
            <v>0</v>
          </cell>
          <cell r="DI431">
            <v>0</v>
          </cell>
          <cell r="DK431">
            <v>0</v>
          </cell>
          <cell r="DL431">
            <v>0</v>
          </cell>
          <cell r="DN431" t="str">
            <v>21D12</v>
          </cell>
          <cell r="DO431" t="str">
            <v>Flex.T.Int."Act.Ind."</v>
          </cell>
          <cell r="DP431">
            <v>2</v>
          </cell>
          <cell r="DQ431">
            <v>100</v>
          </cell>
          <cell r="DR431" t="str">
            <v>LX01</v>
          </cell>
          <cell r="DT431" t="str">
            <v>00210000</v>
          </cell>
          <cell r="DU431" t="str">
            <v>CREDITO PREDIAL PORTUGUES, SA</v>
          </cell>
        </row>
        <row r="432">
          <cell r="A432" t="str">
            <v>302740</v>
          </cell>
          <cell r="B432" t="str">
            <v>Maria Conceição Gonçalves Trindade Pereira</v>
          </cell>
          <cell r="C432" t="str">
            <v>1984</v>
          </cell>
          <cell r="D432">
            <v>21</v>
          </cell>
          <cell r="E432">
            <v>21</v>
          </cell>
          <cell r="F432" t="str">
            <v>19620217</v>
          </cell>
          <cell r="G432" t="str">
            <v>43</v>
          </cell>
          <cell r="H432" t="str">
            <v>1</v>
          </cell>
          <cell r="I432" t="str">
            <v>Casado</v>
          </cell>
          <cell r="J432" t="str">
            <v>feminino</v>
          </cell>
          <cell r="K432">
            <v>2</v>
          </cell>
          <cell r="L432" t="str">
            <v>R Almeida e Sousa, 8-3ºEsq</v>
          </cell>
          <cell r="M432" t="str">
            <v>1250-059</v>
          </cell>
          <cell r="N432" t="str">
            <v>LISBOA</v>
          </cell>
          <cell r="O432" t="str">
            <v>00231023</v>
          </cell>
          <cell r="P432" t="str">
            <v>CURSO GERAL DOS LICEUS</v>
          </cell>
          <cell r="R432" t="str">
            <v>6088934</v>
          </cell>
          <cell r="S432" t="str">
            <v>20000526</v>
          </cell>
          <cell r="T432" t="str">
            <v>LISBOA</v>
          </cell>
          <cell r="U432" t="str">
            <v>9803</v>
          </cell>
          <cell r="V432" t="str">
            <v>S.NAC IND ENERGIA-SINDEL</v>
          </cell>
          <cell r="W432" t="str">
            <v>138537283</v>
          </cell>
          <cell r="X432" t="str">
            <v>3247</v>
          </cell>
          <cell r="Y432" t="str">
            <v>0.0</v>
          </cell>
          <cell r="Z432">
            <v>2</v>
          </cell>
          <cell r="AA432" t="str">
            <v>00</v>
          </cell>
          <cell r="AC432" t="str">
            <v>X</v>
          </cell>
          <cell r="AD432" t="str">
            <v>029</v>
          </cell>
          <cell r="AE432" t="str">
            <v>10940087505</v>
          </cell>
          <cell r="AF432" t="str">
            <v>02</v>
          </cell>
          <cell r="AG432" t="str">
            <v>19840302</v>
          </cell>
          <cell r="AH432" t="str">
            <v>DT.Adm.Corr.Antiguid</v>
          </cell>
          <cell r="AI432" t="str">
            <v>1</v>
          </cell>
          <cell r="AJ432" t="str">
            <v>ACTIVOS</v>
          </cell>
          <cell r="AK432" t="str">
            <v>AA</v>
          </cell>
          <cell r="AL432" t="str">
            <v>ACTIVO TEMP.INTEIRO</v>
          </cell>
          <cell r="AM432" t="str">
            <v>J300</v>
          </cell>
          <cell r="AN432" t="str">
            <v>EDPOutsourcing Comercial-S</v>
          </cell>
          <cell r="AO432" t="str">
            <v>J310</v>
          </cell>
          <cell r="AP432" t="str">
            <v>EDPOC-LSB-CCB43</v>
          </cell>
          <cell r="AQ432" t="str">
            <v>40176869</v>
          </cell>
          <cell r="AR432" t="str">
            <v>70000060</v>
          </cell>
          <cell r="AS432" t="str">
            <v>025.</v>
          </cell>
          <cell r="AT432" t="str">
            <v>ESCRITURARIO COMERCIAL</v>
          </cell>
          <cell r="AU432" t="str">
            <v>1</v>
          </cell>
          <cell r="AV432" t="str">
            <v>00040358</v>
          </cell>
          <cell r="AW432" t="str">
            <v>J20464380430</v>
          </cell>
          <cell r="AX432" t="str">
            <v>AS-LJLSB-LOJA LISBOA</v>
          </cell>
          <cell r="AY432" t="str">
            <v>68905608</v>
          </cell>
          <cell r="AZ432" t="str">
            <v>Lj Lisboa - CCB</v>
          </cell>
          <cell r="BA432" t="str">
            <v>6890</v>
          </cell>
          <cell r="BB432" t="str">
            <v>EDP Outsourcing Comercial</v>
          </cell>
          <cell r="BC432" t="str">
            <v>6890</v>
          </cell>
          <cell r="BD432" t="str">
            <v>6890</v>
          </cell>
          <cell r="BE432" t="str">
            <v>2800</v>
          </cell>
          <cell r="BF432" t="str">
            <v>6890</v>
          </cell>
          <cell r="BG432" t="str">
            <v>EDP Outsourcing Comercial,SA</v>
          </cell>
          <cell r="BH432" t="str">
            <v>1010</v>
          </cell>
          <cell r="BI432">
            <v>1160</v>
          </cell>
          <cell r="BJ432" t="str">
            <v>10</v>
          </cell>
          <cell r="BK432">
            <v>21</v>
          </cell>
          <cell r="BL432">
            <v>212.31</v>
          </cell>
          <cell r="BM432" t="str">
            <v>NÍVEL 5</v>
          </cell>
          <cell r="BN432" t="str">
            <v>02</v>
          </cell>
          <cell r="BO432" t="str">
            <v>07</v>
          </cell>
          <cell r="BP432" t="str">
            <v>20030101</v>
          </cell>
          <cell r="BQ432" t="str">
            <v>21</v>
          </cell>
          <cell r="BR432" t="str">
            <v>EVOLUCAO AUTOMATICA</v>
          </cell>
          <cell r="BS432" t="str">
            <v>20050101</v>
          </cell>
          <cell r="BW432">
            <v>0</v>
          </cell>
          <cell r="BX432">
            <v>0</v>
          </cell>
          <cell r="BY432">
            <v>0</v>
          </cell>
          <cell r="BZ432">
            <v>0</v>
          </cell>
          <cell r="CA432">
            <v>0</v>
          </cell>
          <cell r="CC432">
            <v>0</v>
          </cell>
          <cell r="CG432">
            <v>0</v>
          </cell>
          <cell r="CK432">
            <v>0</v>
          </cell>
          <cell r="CO432">
            <v>0</v>
          </cell>
          <cell r="CT432">
            <v>0</v>
          </cell>
          <cell r="CU432">
            <v>0</v>
          </cell>
          <cell r="CV432">
            <v>0</v>
          </cell>
          <cell r="CW432">
            <v>0</v>
          </cell>
          <cell r="CX432">
            <v>1</v>
          </cell>
          <cell r="CY432" t="str">
            <v>6010</v>
          </cell>
          <cell r="CZ432">
            <v>39.54</v>
          </cell>
          <cell r="DC432">
            <v>0</v>
          </cell>
          <cell r="DF432">
            <v>0</v>
          </cell>
          <cell r="DI432">
            <v>0</v>
          </cell>
          <cell r="DK432">
            <v>0</v>
          </cell>
          <cell r="DL432">
            <v>0</v>
          </cell>
          <cell r="DN432" t="str">
            <v>11D13</v>
          </cell>
          <cell r="DO432" t="str">
            <v>FixoTInt-"Lojas"2002</v>
          </cell>
          <cell r="DP432">
            <v>2</v>
          </cell>
          <cell r="DQ432">
            <v>100</v>
          </cell>
          <cell r="DR432" t="str">
            <v>LX01</v>
          </cell>
          <cell r="DT432" t="str">
            <v>00350278</v>
          </cell>
          <cell r="DU432" t="str">
            <v>CAIXA GERAL DE DEPOSITOS, SA</v>
          </cell>
        </row>
        <row r="433">
          <cell r="A433" t="str">
            <v>302481</v>
          </cell>
          <cell r="B433" t="str">
            <v>Ana Maria Aresta Duarte Rego</v>
          </cell>
          <cell r="C433" t="str">
            <v>1984</v>
          </cell>
          <cell r="D433">
            <v>21</v>
          </cell>
          <cell r="E433">
            <v>21</v>
          </cell>
          <cell r="F433" t="str">
            <v>19650423</v>
          </cell>
          <cell r="G433" t="str">
            <v>40</v>
          </cell>
          <cell r="H433" t="str">
            <v>1</v>
          </cell>
          <cell r="I433" t="str">
            <v>Casado</v>
          </cell>
          <cell r="J433" t="str">
            <v>feminino</v>
          </cell>
          <cell r="K433">
            <v>2</v>
          </cell>
          <cell r="L433" t="str">
            <v>Azinhaga dos Lírios, 5-3ºA Rinchoa</v>
          </cell>
          <cell r="M433" t="str">
            <v>2635-332</v>
          </cell>
          <cell r="N433" t="str">
            <v>RIO DE MOURO</v>
          </cell>
          <cell r="O433" t="str">
            <v>00233023</v>
          </cell>
          <cell r="P433" t="str">
            <v>C.GERAL UNIFICADO(9 ANO ESCOL)</v>
          </cell>
          <cell r="R433" t="str">
            <v>6944571</v>
          </cell>
          <cell r="S433" t="str">
            <v>19990304</v>
          </cell>
          <cell r="T433" t="str">
            <v>LISBOA</v>
          </cell>
          <cell r="U433" t="str">
            <v>9803</v>
          </cell>
          <cell r="V433" t="str">
            <v>S.NAC IND ENERGIA-SINDEL</v>
          </cell>
          <cell r="W433" t="str">
            <v>110358295</v>
          </cell>
          <cell r="X433" t="str">
            <v>3549</v>
          </cell>
          <cell r="Y433" t="str">
            <v>0.0</v>
          </cell>
          <cell r="Z433">
            <v>2</v>
          </cell>
          <cell r="AA433" t="str">
            <v>00</v>
          </cell>
          <cell r="AC433" t="str">
            <v>X</v>
          </cell>
          <cell r="AD433" t="str">
            <v>029</v>
          </cell>
          <cell r="AE433" t="str">
            <v>10940087521</v>
          </cell>
          <cell r="AF433" t="str">
            <v>02</v>
          </cell>
          <cell r="AG433" t="str">
            <v>19841102</v>
          </cell>
          <cell r="AH433" t="str">
            <v>DT.Adm.Corr.Antiguid</v>
          </cell>
          <cell r="AI433" t="str">
            <v>1</v>
          </cell>
          <cell r="AJ433" t="str">
            <v>ACTIVOS</v>
          </cell>
          <cell r="AK433" t="str">
            <v>AA</v>
          </cell>
          <cell r="AL433" t="str">
            <v>ACTIVO TEMP.INTEIRO</v>
          </cell>
          <cell r="AM433" t="str">
            <v>J300</v>
          </cell>
          <cell r="AN433" t="str">
            <v>EDPOutsourcing Comercial-S</v>
          </cell>
          <cell r="AO433" t="str">
            <v>J310</v>
          </cell>
          <cell r="AP433" t="str">
            <v>EDPOC-LSB-CCB43</v>
          </cell>
          <cell r="AQ433" t="str">
            <v>40176864</v>
          </cell>
          <cell r="AR433" t="str">
            <v>70000022</v>
          </cell>
          <cell r="AS433" t="str">
            <v>014.</v>
          </cell>
          <cell r="AT433" t="str">
            <v>TECNICO COMERCIAL</v>
          </cell>
          <cell r="AU433" t="str">
            <v>1</v>
          </cell>
          <cell r="AV433" t="str">
            <v>00040358</v>
          </cell>
          <cell r="AW433" t="str">
            <v>J20464380430</v>
          </cell>
          <cell r="AX433" t="str">
            <v>AS-LJLSB-LOJA LISBOA</v>
          </cell>
          <cell r="AY433" t="str">
            <v>68905608</v>
          </cell>
          <cell r="AZ433" t="str">
            <v>Lj Lisboa - CCB</v>
          </cell>
          <cell r="BA433" t="str">
            <v>6890</v>
          </cell>
          <cell r="BB433" t="str">
            <v>EDP Outsourcing Comercial</v>
          </cell>
          <cell r="BC433" t="str">
            <v>6890</v>
          </cell>
          <cell r="BD433" t="str">
            <v>6890</v>
          </cell>
          <cell r="BE433" t="str">
            <v>2800</v>
          </cell>
          <cell r="BF433" t="str">
            <v>6890</v>
          </cell>
          <cell r="BG433" t="str">
            <v>EDP Outsourcing Comercial,SA</v>
          </cell>
          <cell r="BH433" t="str">
            <v>1010</v>
          </cell>
          <cell r="BI433">
            <v>1247</v>
          </cell>
          <cell r="BJ433" t="str">
            <v>11</v>
          </cell>
          <cell r="BK433">
            <v>21</v>
          </cell>
          <cell r="BL433">
            <v>212.31</v>
          </cell>
          <cell r="BM433" t="str">
            <v>NÍVEL 4</v>
          </cell>
          <cell r="BN433" t="str">
            <v>01</v>
          </cell>
          <cell r="BO433" t="str">
            <v>05</v>
          </cell>
          <cell r="BP433" t="str">
            <v>20040101</v>
          </cell>
          <cell r="BQ433" t="str">
            <v>21</v>
          </cell>
          <cell r="BR433" t="str">
            <v>EVOLUCAO AUTOMATICA</v>
          </cell>
          <cell r="BS433" t="str">
            <v>20050101</v>
          </cell>
          <cell r="BW433">
            <v>0</v>
          </cell>
          <cell r="BX433">
            <v>0</v>
          </cell>
          <cell r="BY433">
            <v>0</v>
          </cell>
          <cell r="BZ433">
            <v>0</v>
          </cell>
          <cell r="CA433">
            <v>0</v>
          </cell>
          <cell r="CC433">
            <v>0</v>
          </cell>
          <cell r="CG433">
            <v>0</v>
          </cell>
          <cell r="CK433">
            <v>0</v>
          </cell>
          <cell r="CO433">
            <v>0</v>
          </cell>
          <cell r="CT433">
            <v>0</v>
          </cell>
          <cell r="CU433">
            <v>0</v>
          </cell>
          <cell r="CV433">
            <v>0</v>
          </cell>
          <cell r="CW433">
            <v>0</v>
          </cell>
          <cell r="CX433">
            <v>1</v>
          </cell>
          <cell r="CY433" t="str">
            <v>6010</v>
          </cell>
          <cell r="CZ433">
            <v>39.54</v>
          </cell>
          <cell r="DC433">
            <v>0</v>
          </cell>
          <cell r="DF433">
            <v>0</v>
          </cell>
          <cell r="DI433">
            <v>0</v>
          </cell>
          <cell r="DK433">
            <v>0</v>
          </cell>
          <cell r="DL433">
            <v>0</v>
          </cell>
          <cell r="DN433" t="str">
            <v>21D12</v>
          </cell>
          <cell r="DO433" t="str">
            <v>Flex.T.Int."Act.Ind."</v>
          </cell>
          <cell r="DP433">
            <v>2</v>
          </cell>
          <cell r="DQ433">
            <v>100</v>
          </cell>
          <cell r="DR433" t="str">
            <v>LX01</v>
          </cell>
          <cell r="DT433" t="str">
            <v>00100000</v>
          </cell>
          <cell r="DU433" t="str">
            <v>BANCO BPI, SA</v>
          </cell>
        </row>
        <row r="434">
          <cell r="A434" t="str">
            <v>328243</v>
          </cell>
          <cell r="B434" t="str">
            <v>Pascal Carvalho</v>
          </cell>
          <cell r="C434" t="str">
            <v>1997</v>
          </cell>
          <cell r="D434">
            <v>8</v>
          </cell>
          <cell r="E434">
            <v>8</v>
          </cell>
          <cell r="F434" t="str">
            <v>19720512</v>
          </cell>
          <cell r="G434" t="str">
            <v>33</v>
          </cell>
          <cell r="H434" t="str">
            <v>1</v>
          </cell>
          <cell r="I434" t="str">
            <v>Casado</v>
          </cell>
          <cell r="J434" t="str">
            <v>masculino</v>
          </cell>
          <cell r="K434">
            <v>0</v>
          </cell>
          <cell r="L434" t="str">
            <v>R Prof Simões Raposo, nº 14 - 3ºDto</v>
          </cell>
          <cell r="M434" t="str">
            <v>1600-662</v>
          </cell>
          <cell r="N434" t="str">
            <v>LISBOA</v>
          </cell>
          <cell r="O434" t="str">
            <v>00776542</v>
          </cell>
          <cell r="P434" t="str">
            <v>ESE GESTAO MARKETING</v>
          </cell>
          <cell r="R434" t="str">
            <v>14005422</v>
          </cell>
          <cell r="S434" t="str">
            <v>20040202</v>
          </cell>
          <cell r="T434" t="str">
            <v>LISBOA</v>
          </cell>
          <cell r="W434" t="str">
            <v>213060310</v>
          </cell>
          <cell r="X434" t="str">
            <v>3344</v>
          </cell>
          <cell r="Y434" t="str">
            <v>0.0</v>
          </cell>
          <cell r="Z434">
            <v>0</v>
          </cell>
          <cell r="AA434" t="str">
            <v>00</v>
          </cell>
          <cell r="AD434" t="str">
            <v>029</v>
          </cell>
          <cell r="AE434" t="str">
            <v>10940100741</v>
          </cell>
          <cell r="AF434" t="str">
            <v>02</v>
          </cell>
          <cell r="AG434" t="str">
            <v>19970101</v>
          </cell>
          <cell r="AH434" t="str">
            <v>DT.Adm.Corr.Antiguid</v>
          </cell>
          <cell r="AI434" t="str">
            <v>1</v>
          </cell>
          <cell r="AJ434" t="str">
            <v>ACTIVOS</v>
          </cell>
          <cell r="AK434" t="str">
            <v>AA</v>
          </cell>
          <cell r="AL434" t="str">
            <v>ACTIVO TEMP.INTEIRO</v>
          </cell>
          <cell r="AM434" t="str">
            <v>J300</v>
          </cell>
          <cell r="AN434" t="str">
            <v>EDPOutsourcing Comercial-S</v>
          </cell>
          <cell r="AO434" t="str">
            <v>J310</v>
          </cell>
          <cell r="AP434" t="str">
            <v>EDPOC-LSB-CCB43</v>
          </cell>
          <cell r="AQ434" t="str">
            <v>40177068</v>
          </cell>
          <cell r="AR434" t="str">
            <v>70000041</v>
          </cell>
          <cell r="AS434" t="str">
            <v>01L1</v>
          </cell>
          <cell r="AT434" t="str">
            <v>LICENCIADO I</v>
          </cell>
          <cell r="AU434" t="str">
            <v>1</v>
          </cell>
          <cell r="AV434" t="str">
            <v>00040160</v>
          </cell>
          <cell r="AW434" t="str">
            <v>J20400001230</v>
          </cell>
          <cell r="AX434" t="str">
            <v>CAIT-INTERNET</v>
          </cell>
          <cell r="AY434" t="str">
            <v>68906300</v>
          </cell>
          <cell r="AZ434" t="str">
            <v>Internet</v>
          </cell>
          <cell r="BA434" t="str">
            <v>6890</v>
          </cell>
          <cell r="BB434" t="str">
            <v>EDP Outsourcing Comercial</v>
          </cell>
          <cell r="BC434" t="str">
            <v>6890</v>
          </cell>
          <cell r="BD434" t="str">
            <v>6890</v>
          </cell>
          <cell r="BE434" t="str">
            <v>2800</v>
          </cell>
          <cell r="BF434" t="str">
            <v>6890</v>
          </cell>
          <cell r="BG434" t="str">
            <v>EDP Outsourcing Comercial,SA</v>
          </cell>
          <cell r="BH434" t="str">
            <v>1010</v>
          </cell>
          <cell r="BI434">
            <v>1686</v>
          </cell>
          <cell r="BJ434" t="str">
            <v>E</v>
          </cell>
          <cell r="BK434">
            <v>8</v>
          </cell>
          <cell r="BL434">
            <v>80.88</v>
          </cell>
          <cell r="BM434" t="str">
            <v>LIC 1</v>
          </cell>
          <cell r="BN434" t="str">
            <v>00</v>
          </cell>
          <cell r="BO434" t="str">
            <v>E</v>
          </cell>
          <cell r="BP434" t="str">
            <v>20042510</v>
          </cell>
          <cell r="BQ434" t="str">
            <v>33</v>
          </cell>
          <cell r="BR434" t="str">
            <v>NOMEACAO</v>
          </cell>
          <cell r="BS434" t="str">
            <v>20050101</v>
          </cell>
          <cell r="BW434">
            <v>0</v>
          </cell>
          <cell r="BX434">
            <v>0</v>
          </cell>
          <cell r="BY434">
            <v>0</v>
          </cell>
          <cell r="BZ434">
            <v>0</v>
          </cell>
          <cell r="CA434">
            <v>0</v>
          </cell>
          <cell r="CC434">
            <v>0</v>
          </cell>
          <cell r="CG434">
            <v>0</v>
          </cell>
          <cell r="CK434">
            <v>0</v>
          </cell>
          <cell r="CO434">
            <v>0</v>
          </cell>
          <cell r="CT434">
            <v>0</v>
          </cell>
          <cell r="CU434">
            <v>0</v>
          </cell>
          <cell r="CV434">
            <v>0</v>
          </cell>
          <cell r="CW434">
            <v>0</v>
          </cell>
          <cell r="CX434">
            <v>0</v>
          </cell>
          <cell r="CZ434">
            <v>0</v>
          </cell>
          <cell r="DC434">
            <v>0</v>
          </cell>
          <cell r="DF434">
            <v>0</v>
          </cell>
          <cell r="DI434">
            <v>0</v>
          </cell>
          <cell r="DK434">
            <v>0</v>
          </cell>
          <cell r="DL434">
            <v>0</v>
          </cell>
          <cell r="DN434" t="str">
            <v>21D11</v>
          </cell>
          <cell r="DO434" t="str">
            <v>Flex.T.Int."Escrit"</v>
          </cell>
          <cell r="DP434">
            <v>2</v>
          </cell>
          <cell r="DQ434">
            <v>100</v>
          </cell>
          <cell r="DR434" t="str">
            <v>LX01</v>
          </cell>
          <cell r="DT434" t="str">
            <v>00352169</v>
          </cell>
          <cell r="DU434" t="str">
            <v>CAIXA GERAL DE DEPOSITOS, SA</v>
          </cell>
        </row>
        <row r="435">
          <cell r="A435" t="str">
            <v>331490</v>
          </cell>
          <cell r="B435" t="str">
            <v>João Luís Madeira Sousa Sobral</v>
          </cell>
          <cell r="C435" t="str">
            <v>2000</v>
          </cell>
          <cell r="D435">
            <v>5</v>
          </cell>
          <cell r="E435">
            <v>5</v>
          </cell>
          <cell r="F435" t="str">
            <v>19751124</v>
          </cell>
          <cell r="G435" t="str">
            <v>29</v>
          </cell>
          <cell r="H435" t="str">
            <v>1</v>
          </cell>
          <cell r="I435" t="str">
            <v>Casado</v>
          </cell>
          <cell r="J435" t="str">
            <v>masculino</v>
          </cell>
          <cell r="K435">
            <v>0</v>
          </cell>
          <cell r="L435" t="str">
            <v>R Pedro Barcelos 55 1D</v>
          </cell>
          <cell r="M435" t="str">
            <v>2750-185</v>
          </cell>
          <cell r="N435" t="str">
            <v>CASCAIS</v>
          </cell>
          <cell r="O435" t="str">
            <v>00774204</v>
          </cell>
          <cell r="P435" t="str">
            <v>ECONOMIA</v>
          </cell>
          <cell r="R435" t="str">
            <v>10491370</v>
          </cell>
          <cell r="S435" t="str">
            <v>20041230</v>
          </cell>
          <cell r="T435" t="str">
            <v>LISBOA</v>
          </cell>
          <cell r="W435" t="str">
            <v>214175707</v>
          </cell>
          <cell r="X435" t="str">
            <v>1503</v>
          </cell>
          <cell r="Y435" t="str">
            <v>0.0</v>
          </cell>
          <cell r="Z435">
            <v>0</v>
          </cell>
          <cell r="AA435" t="str">
            <v>00</v>
          </cell>
          <cell r="AC435" t="str">
            <v>X</v>
          </cell>
          <cell r="AD435" t="str">
            <v>029</v>
          </cell>
          <cell r="AE435" t="str">
            <v>10940101568</v>
          </cell>
          <cell r="AF435" t="str">
            <v>02</v>
          </cell>
          <cell r="AG435" t="str">
            <v>20000801</v>
          </cell>
          <cell r="AH435" t="str">
            <v>DT.Adm.Corr.Antiguid</v>
          </cell>
          <cell r="AI435" t="str">
            <v>1</v>
          </cell>
          <cell r="AJ435" t="str">
            <v>ACTIVOS</v>
          </cell>
          <cell r="AK435" t="str">
            <v>AA</v>
          </cell>
          <cell r="AL435" t="str">
            <v>ACTIVO TEMP.INTEIRO</v>
          </cell>
          <cell r="AM435" t="str">
            <v>J300</v>
          </cell>
          <cell r="AN435" t="str">
            <v>EDPOutsourcing Comercial-S</v>
          </cell>
          <cell r="AO435" t="str">
            <v>J310</v>
          </cell>
          <cell r="AP435" t="str">
            <v>EDPOC-LSB-CCB43</v>
          </cell>
          <cell r="AQ435" t="str">
            <v>40177069</v>
          </cell>
          <cell r="AR435" t="str">
            <v>70000041</v>
          </cell>
          <cell r="AS435" t="str">
            <v>01L1</v>
          </cell>
          <cell r="AT435" t="str">
            <v>LICENCIADO I</v>
          </cell>
          <cell r="AU435" t="str">
            <v>6</v>
          </cell>
          <cell r="AV435" t="str">
            <v>00040160</v>
          </cell>
          <cell r="AW435" t="str">
            <v>J20400001230</v>
          </cell>
          <cell r="AX435" t="str">
            <v>CAIT-INTERNET</v>
          </cell>
          <cell r="AY435" t="str">
            <v>68906300</v>
          </cell>
          <cell r="AZ435" t="str">
            <v>Internet</v>
          </cell>
          <cell r="BA435" t="str">
            <v>6890</v>
          </cell>
          <cell r="BB435" t="str">
            <v>EDP Outsourcing Comercial</v>
          </cell>
          <cell r="BC435" t="str">
            <v>6890</v>
          </cell>
          <cell r="BD435" t="str">
            <v>6890</v>
          </cell>
          <cell r="BE435" t="str">
            <v>2800</v>
          </cell>
          <cell r="BF435" t="str">
            <v>6890</v>
          </cell>
          <cell r="BG435" t="str">
            <v>EDP Outsourcing Comercial,SA</v>
          </cell>
          <cell r="BH435" t="str">
            <v>1010</v>
          </cell>
          <cell r="BI435">
            <v>1907</v>
          </cell>
          <cell r="BJ435" t="str">
            <v>G</v>
          </cell>
          <cell r="BK435">
            <v>5</v>
          </cell>
          <cell r="BL435">
            <v>50.55</v>
          </cell>
          <cell r="BM435" t="str">
            <v>LIC 1</v>
          </cell>
          <cell r="BN435" t="str">
            <v>00</v>
          </cell>
          <cell r="BO435" t="str">
            <v>G</v>
          </cell>
          <cell r="BP435" t="str">
            <v>20040110</v>
          </cell>
          <cell r="BQ435" t="str">
            <v>22</v>
          </cell>
          <cell r="BR435" t="str">
            <v>ACELERACAO DE CARREIRA</v>
          </cell>
          <cell r="BS435" t="str">
            <v>20050101</v>
          </cell>
          <cell r="BW435">
            <v>0</v>
          </cell>
          <cell r="BX435">
            <v>0</v>
          </cell>
          <cell r="BY435">
            <v>0</v>
          </cell>
          <cell r="BZ435">
            <v>0</v>
          </cell>
          <cell r="CA435">
            <v>0</v>
          </cell>
          <cell r="CC435">
            <v>0</v>
          </cell>
          <cell r="CG435">
            <v>0</v>
          </cell>
          <cell r="CK435">
            <v>0</v>
          </cell>
          <cell r="CO435">
            <v>0</v>
          </cell>
          <cell r="CT435">
            <v>0</v>
          </cell>
          <cell r="CU435">
            <v>0</v>
          </cell>
          <cell r="CV435">
            <v>0</v>
          </cell>
          <cell r="CW435">
            <v>0</v>
          </cell>
          <cell r="CX435">
            <v>0</v>
          </cell>
          <cell r="CZ435">
            <v>0</v>
          </cell>
          <cell r="DC435">
            <v>0</v>
          </cell>
          <cell r="DF435">
            <v>0</v>
          </cell>
          <cell r="DI435">
            <v>0</v>
          </cell>
          <cell r="DK435">
            <v>0</v>
          </cell>
          <cell r="DL435">
            <v>0</v>
          </cell>
          <cell r="DN435" t="str">
            <v>21D11</v>
          </cell>
          <cell r="DO435" t="str">
            <v>Flex.T.Int."Escrit"</v>
          </cell>
          <cell r="DP435">
            <v>2</v>
          </cell>
          <cell r="DQ435">
            <v>100</v>
          </cell>
          <cell r="DR435" t="str">
            <v>LX01</v>
          </cell>
          <cell r="DT435" t="str">
            <v>00070337</v>
          </cell>
          <cell r="DU435" t="str">
            <v>BANCO ESPIRITO SANTO, SA</v>
          </cell>
        </row>
        <row r="436">
          <cell r="A436" t="str">
            <v>297534</v>
          </cell>
          <cell r="B436" t="str">
            <v>Isabel Maria Soares Sousa Caetano</v>
          </cell>
          <cell r="C436" t="str">
            <v>1985</v>
          </cell>
          <cell r="D436">
            <v>20</v>
          </cell>
          <cell r="E436">
            <v>20</v>
          </cell>
          <cell r="F436" t="str">
            <v>19660704</v>
          </cell>
          <cell r="G436" t="str">
            <v>38</v>
          </cell>
          <cell r="H436" t="str">
            <v>1</v>
          </cell>
          <cell r="I436" t="str">
            <v>Casado</v>
          </cell>
          <cell r="J436" t="str">
            <v>feminino</v>
          </cell>
          <cell r="K436">
            <v>2</v>
          </cell>
          <cell r="L436" t="str">
            <v>R Com. Ramiro Correia, 11 R/C Dt      Casal S Bras</v>
          </cell>
          <cell r="M436" t="str">
            <v>2700-205</v>
          </cell>
          <cell r="N436" t="str">
            <v>AMADORA</v>
          </cell>
          <cell r="O436" t="str">
            <v>00241132</v>
          </cell>
          <cell r="P436" t="str">
            <v>CURSO COMPLEMENTAR DOS LICEUS</v>
          </cell>
          <cell r="R436" t="str">
            <v>7742469</v>
          </cell>
          <cell r="S436" t="str">
            <v>20020415</v>
          </cell>
          <cell r="T436" t="str">
            <v>LISBOA</v>
          </cell>
          <cell r="U436" t="str">
            <v>9803</v>
          </cell>
          <cell r="V436" t="str">
            <v>S.NAC IND ENERGIA-SINDEL</v>
          </cell>
          <cell r="W436" t="str">
            <v>182046036</v>
          </cell>
          <cell r="X436" t="str">
            <v>3140</v>
          </cell>
          <cell r="Y436" t="str">
            <v>0.0</v>
          </cell>
          <cell r="Z436">
            <v>2</v>
          </cell>
          <cell r="AA436" t="str">
            <v>00</v>
          </cell>
          <cell r="AC436" t="str">
            <v>X</v>
          </cell>
          <cell r="AD436" t="str">
            <v>100</v>
          </cell>
          <cell r="AE436" t="str">
            <v>11113153205</v>
          </cell>
          <cell r="AF436" t="str">
            <v>02</v>
          </cell>
          <cell r="AG436" t="str">
            <v>19850105</v>
          </cell>
          <cell r="AH436" t="str">
            <v>DT.Adm.Corr.Antiguid</v>
          </cell>
          <cell r="AI436" t="str">
            <v>1</v>
          </cell>
          <cell r="AJ436" t="str">
            <v>ACTIVOS</v>
          </cell>
          <cell r="AK436" t="str">
            <v>AA</v>
          </cell>
          <cell r="AL436" t="str">
            <v>ACTIVO TEMP.INTEIRO</v>
          </cell>
          <cell r="AM436" t="str">
            <v>J300</v>
          </cell>
          <cell r="AN436" t="str">
            <v>EDPOutsourcing Comercial-S</v>
          </cell>
          <cell r="AO436" t="str">
            <v>J310</v>
          </cell>
          <cell r="AP436" t="str">
            <v>EDPOC-LSB-CCB43</v>
          </cell>
          <cell r="AQ436" t="str">
            <v>40176885</v>
          </cell>
          <cell r="AR436" t="str">
            <v>70000022</v>
          </cell>
          <cell r="AS436" t="str">
            <v>014.</v>
          </cell>
          <cell r="AT436" t="str">
            <v>TECNICO COMERCIAL</v>
          </cell>
          <cell r="AU436" t="str">
            <v>1</v>
          </cell>
          <cell r="AV436" t="str">
            <v>00040430</v>
          </cell>
          <cell r="AW436" t="str">
            <v>J20506001430</v>
          </cell>
          <cell r="AX436" t="str">
            <v>OCGCC-CC-GA COBRANÇAS CENTRALIZADAS</v>
          </cell>
          <cell r="AY436" t="str">
            <v>68907504</v>
          </cell>
          <cell r="AZ436" t="str">
            <v>Gestão de Cobranças</v>
          </cell>
          <cell r="BA436" t="str">
            <v>6890</v>
          </cell>
          <cell r="BB436" t="str">
            <v>EDP Outsourcing Comercial</v>
          </cell>
          <cell r="BC436" t="str">
            <v>6890</v>
          </cell>
          <cell r="BD436" t="str">
            <v>6890</v>
          </cell>
          <cell r="BE436" t="str">
            <v>2800</v>
          </cell>
          <cell r="BF436" t="str">
            <v>6890</v>
          </cell>
          <cell r="BG436" t="str">
            <v>EDP Outsourcing Comercial,SA</v>
          </cell>
          <cell r="BH436" t="str">
            <v>1010</v>
          </cell>
          <cell r="BI436">
            <v>1339</v>
          </cell>
          <cell r="BJ436" t="str">
            <v>12</v>
          </cell>
          <cell r="BK436">
            <v>20</v>
          </cell>
          <cell r="BL436">
            <v>202.2</v>
          </cell>
          <cell r="BM436" t="str">
            <v>NÍVEL 4</v>
          </cell>
          <cell r="BN436" t="str">
            <v>00</v>
          </cell>
          <cell r="BO436" t="str">
            <v>06</v>
          </cell>
          <cell r="BP436" t="str">
            <v>20050101</v>
          </cell>
          <cell r="BQ436" t="str">
            <v>21</v>
          </cell>
          <cell r="BR436" t="str">
            <v>EVOLUCAO AUTOMATICA</v>
          </cell>
          <cell r="BS436" t="str">
            <v>20050101</v>
          </cell>
          <cell r="BW436">
            <v>0</v>
          </cell>
          <cell r="BX436">
            <v>0</v>
          </cell>
          <cell r="BY436">
            <v>0</v>
          </cell>
          <cell r="BZ436">
            <v>0</v>
          </cell>
          <cell r="CA436">
            <v>0</v>
          </cell>
          <cell r="CC436">
            <v>0</v>
          </cell>
          <cell r="CG436">
            <v>0</v>
          </cell>
          <cell r="CK436">
            <v>0</v>
          </cell>
          <cell r="CO436">
            <v>0</v>
          </cell>
          <cell r="CT436">
            <v>0</v>
          </cell>
          <cell r="CU436">
            <v>0</v>
          </cell>
          <cell r="CV436">
            <v>0</v>
          </cell>
          <cell r="CW436">
            <v>0</v>
          </cell>
          <cell r="CX436">
            <v>0</v>
          </cell>
          <cell r="CZ436">
            <v>0</v>
          </cell>
          <cell r="DC436">
            <v>0</v>
          </cell>
          <cell r="DF436">
            <v>0</v>
          </cell>
          <cell r="DI436">
            <v>0</v>
          </cell>
          <cell r="DK436">
            <v>0</v>
          </cell>
          <cell r="DL436">
            <v>0</v>
          </cell>
          <cell r="DN436" t="str">
            <v>21D11</v>
          </cell>
          <cell r="DO436" t="str">
            <v>Flex.T.Int."Escrit"</v>
          </cell>
          <cell r="DP436">
            <v>2</v>
          </cell>
          <cell r="DQ436">
            <v>100</v>
          </cell>
          <cell r="DR436" t="str">
            <v>LX01</v>
          </cell>
          <cell r="DT436" t="str">
            <v>00330000</v>
          </cell>
          <cell r="DU436" t="str">
            <v>BANCO COMERCIAL PORTUGUES, SA</v>
          </cell>
        </row>
        <row r="437">
          <cell r="A437" t="str">
            <v>141925</v>
          </cell>
          <cell r="B437" t="str">
            <v>António Frederico Santos Inácio</v>
          </cell>
          <cell r="C437" t="str">
            <v>1976</v>
          </cell>
          <cell r="D437">
            <v>29</v>
          </cell>
          <cell r="E437">
            <v>29</v>
          </cell>
          <cell r="F437" t="str">
            <v>19560121</v>
          </cell>
          <cell r="G437" t="str">
            <v>49</v>
          </cell>
          <cell r="H437" t="str">
            <v>1</v>
          </cell>
          <cell r="I437" t="str">
            <v>Casado</v>
          </cell>
          <cell r="J437" t="str">
            <v>masculino</v>
          </cell>
          <cell r="K437">
            <v>0</v>
          </cell>
          <cell r="L437" t="str">
            <v>Av Visconde Valmor 25-2.-Dto</v>
          </cell>
          <cell r="M437" t="str">
            <v>1000-290</v>
          </cell>
          <cell r="N437" t="str">
            <v>LISBOA</v>
          </cell>
          <cell r="O437" t="str">
            <v>00243403</v>
          </cell>
          <cell r="P437" t="str">
            <v>12.ANO - 3. CURSO</v>
          </cell>
          <cell r="R437" t="str">
            <v>4882307</v>
          </cell>
          <cell r="S437" t="str">
            <v>19991124</v>
          </cell>
          <cell r="T437" t="str">
            <v>LISBOA</v>
          </cell>
          <cell r="W437" t="str">
            <v>125303181</v>
          </cell>
          <cell r="X437" t="str">
            <v>3107</v>
          </cell>
          <cell r="Y437" t="str">
            <v>0.0</v>
          </cell>
          <cell r="Z437">
            <v>0</v>
          </cell>
          <cell r="AA437" t="str">
            <v>00</v>
          </cell>
          <cell r="AC437" t="str">
            <v>X</v>
          </cell>
          <cell r="AD437" t="str">
            <v>029</v>
          </cell>
          <cell r="AE437" t="str">
            <v>10940074963</v>
          </cell>
          <cell r="AF437" t="str">
            <v>02</v>
          </cell>
          <cell r="AG437" t="str">
            <v>19760114</v>
          </cell>
          <cell r="AH437" t="str">
            <v>DT.Adm.Corr.Antiguid</v>
          </cell>
          <cell r="AI437" t="str">
            <v>1</v>
          </cell>
          <cell r="AJ437" t="str">
            <v>ACTIVOS</v>
          </cell>
          <cell r="AK437" t="str">
            <v>AA</v>
          </cell>
          <cell r="AL437" t="str">
            <v>ACTIVO TEMP.INTEIRO</v>
          </cell>
          <cell r="AM437" t="str">
            <v>J300</v>
          </cell>
          <cell r="AN437" t="str">
            <v>EDPOutsourcing Comercial-S</v>
          </cell>
          <cell r="AO437" t="str">
            <v>J310</v>
          </cell>
          <cell r="AP437" t="str">
            <v>EDPOC-LSB-CCB43</v>
          </cell>
          <cell r="AQ437" t="str">
            <v>40176884</v>
          </cell>
          <cell r="AR437" t="str">
            <v>70000022</v>
          </cell>
          <cell r="AS437" t="str">
            <v>014.</v>
          </cell>
          <cell r="AT437" t="str">
            <v>TECNICO COMERCIAL</v>
          </cell>
          <cell r="AU437" t="str">
            <v>1</v>
          </cell>
          <cell r="AV437" t="str">
            <v>00040430</v>
          </cell>
          <cell r="AW437" t="str">
            <v>J20506001430</v>
          </cell>
          <cell r="AX437" t="str">
            <v>OCGCC-CC-GA COBRANÇAS CENTRALIZADAS</v>
          </cell>
          <cell r="AY437" t="str">
            <v>68907504</v>
          </cell>
          <cell r="AZ437" t="str">
            <v>Gestão de Cobranças</v>
          </cell>
          <cell r="BA437" t="str">
            <v>6890</v>
          </cell>
          <cell r="BB437" t="str">
            <v>EDP Outsourcing Comercial</v>
          </cell>
          <cell r="BC437" t="str">
            <v>6890</v>
          </cell>
          <cell r="BD437" t="str">
            <v>6890</v>
          </cell>
          <cell r="BE437" t="str">
            <v>2800</v>
          </cell>
          <cell r="BF437" t="str">
            <v>6890</v>
          </cell>
          <cell r="BG437" t="str">
            <v>EDP Outsourcing Comercial,SA</v>
          </cell>
          <cell r="BH437" t="str">
            <v>1010</v>
          </cell>
          <cell r="BI437">
            <v>1618</v>
          </cell>
          <cell r="BJ437" t="str">
            <v>15</v>
          </cell>
          <cell r="BK437">
            <v>29</v>
          </cell>
          <cell r="BL437">
            <v>293.19</v>
          </cell>
          <cell r="BM437" t="str">
            <v>NÍVEL 4</v>
          </cell>
          <cell r="BN437" t="str">
            <v>01</v>
          </cell>
          <cell r="BO437" t="str">
            <v>09</v>
          </cell>
          <cell r="BP437" t="str">
            <v>20030110</v>
          </cell>
          <cell r="BQ437" t="str">
            <v>22</v>
          </cell>
          <cell r="BR437" t="str">
            <v>ACELERACAO DE CARREIRA</v>
          </cell>
          <cell r="BS437" t="str">
            <v>20050101</v>
          </cell>
          <cell r="BW437">
            <v>0</v>
          </cell>
          <cell r="BX437">
            <v>0</v>
          </cell>
          <cell r="BY437">
            <v>0</v>
          </cell>
          <cell r="BZ437">
            <v>0</v>
          </cell>
          <cell r="CA437">
            <v>0</v>
          </cell>
          <cell r="CC437">
            <v>0</v>
          </cell>
          <cell r="CG437">
            <v>0</v>
          </cell>
          <cell r="CK437">
            <v>0</v>
          </cell>
          <cell r="CO437">
            <v>0</v>
          </cell>
          <cell r="CT437">
            <v>0</v>
          </cell>
          <cell r="CU437">
            <v>0</v>
          </cell>
          <cell r="CV437">
            <v>0</v>
          </cell>
          <cell r="CW437">
            <v>0</v>
          </cell>
          <cell r="CX437">
            <v>0</v>
          </cell>
          <cell r="CZ437">
            <v>0</v>
          </cell>
          <cell r="DC437">
            <v>0</v>
          </cell>
          <cell r="DF437">
            <v>0</v>
          </cell>
          <cell r="DI437">
            <v>0</v>
          </cell>
          <cell r="DK437">
            <v>0</v>
          </cell>
          <cell r="DL437">
            <v>0</v>
          </cell>
          <cell r="DN437" t="str">
            <v>21D11</v>
          </cell>
          <cell r="DO437" t="str">
            <v>Flex.T.Int."Escrit"</v>
          </cell>
          <cell r="DP437">
            <v>2</v>
          </cell>
          <cell r="DQ437">
            <v>100</v>
          </cell>
          <cell r="DR437" t="str">
            <v>LX01</v>
          </cell>
          <cell r="DT437" t="str">
            <v>00100000</v>
          </cell>
          <cell r="DU437" t="str">
            <v>BANCO BPI, SA</v>
          </cell>
        </row>
        <row r="438">
          <cell r="A438" t="str">
            <v>191027</v>
          </cell>
          <cell r="B438" t="str">
            <v>José Marinheiro Leal</v>
          </cell>
          <cell r="C438" t="str">
            <v>1980</v>
          </cell>
          <cell r="D438">
            <v>25</v>
          </cell>
          <cell r="E438">
            <v>25</v>
          </cell>
          <cell r="F438" t="str">
            <v>19530103</v>
          </cell>
          <cell r="G438" t="str">
            <v>52</v>
          </cell>
          <cell r="H438" t="str">
            <v>1</v>
          </cell>
          <cell r="I438" t="str">
            <v>Casado</v>
          </cell>
          <cell r="J438" t="str">
            <v>masculino</v>
          </cell>
          <cell r="K438">
            <v>2</v>
          </cell>
          <cell r="L438" t="str">
            <v>Est Mem Martins, 253 - R/C Esq</v>
          </cell>
          <cell r="M438" t="str">
            <v>2725-391</v>
          </cell>
          <cell r="N438" t="str">
            <v>MEM MARTINS</v>
          </cell>
          <cell r="O438" t="str">
            <v>00232133</v>
          </cell>
          <cell r="P438" t="str">
            <v>CURSO GERAL DO COMERCIO</v>
          </cell>
          <cell r="R438" t="str">
            <v>2649812</v>
          </cell>
          <cell r="S438" t="str">
            <v>19970401</v>
          </cell>
          <cell r="T438" t="str">
            <v>LISBOA</v>
          </cell>
          <cell r="U438" t="str">
            <v>9803</v>
          </cell>
          <cell r="V438" t="str">
            <v>S.NAC IND ENERGIA-SINDEL</v>
          </cell>
          <cell r="W438" t="str">
            <v>160662362</v>
          </cell>
          <cell r="X438" t="str">
            <v>3549</v>
          </cell>
          <cell r="Y438" t="str">
            <v>0.0</v>
          </cell>
          <cell r="Z438">
            <v>1</v>
          </cell>
          <cell r="AA438" t="str">
            <v>00</v>
          </cell>
          <cell r="AC438" t="str">
            <v>X</v>
          </cell>
          <cell r="AD438" t="str">
            <v>029</v>
          </cell>
          <cell r="AE438" t="str">
            <v>10940075188</v>
          </cell>
          <cell r="AF438" t="str">
            <v>02</v>
          </cell>
          <cell r="AG438" t="str">
            <v>19800401</v>
          </cell>
          <cell r="AH438" t="str">
            <v>DT.Adm.Corr.Antiguid</v>
          </cell>
          <cell r="AI438" t="str">
            <v>1</v>
          </cell>
          <cell r="AJ438" t="str">
            <v>ACTIVOS</v>
          </cell>
          <cell r="AK438" t="str">
            <v>AA</v>
          </cell>
          <cell r="AL438" t="str">
            <v>ACTIVO TEMP.INTEIRO</v>
          </cell>
          <cell r="AM438" t="str">
            <v>J300</v>
          </cell>
          <cell r="AN438" t="str">
            <v>EDPOutsourcing Comercial-S</v>
          </cell>
          <cell r="AO438" t="str">
            <v>J310</v>
          </cell>
          <cell r="AP438" t="str">
            <v>EDPOC-LSB-CCB43</v>
          </cell>
          <cell r="AQ438" t="str">
            <v>40176882</v>
          </cell>
          <cell r="AR438" t="str">
            <v>70000053</v>
          </cell>
          <cell r="AS438" t="str">
            <v>022.</v>
          </cell>
          <cell r="AT438" t="str">
            <v>ASSISTENTE GESTAO</v>
          </cell>
          <cell r="AU438" t="str">
            <v>1</v>
          </cell>
          <cell r="AV438" t="str">
            <v>00040430</v>
          </cell>
          <cell r="AW438" t="str">
            <v>J20506001430</v>
          </cell>
          <cell r="AX438" t="str">
            <v>OCGCC-CC-GA COBRANÇAS CENTRALIZADAS</v>
          </cell>
          <cell r="AY438" t="str">
            <v>68907504</v>
          </cell>
          <cell r="AZ438" t="str">
            <v>Gestão de Cobranças</v>
          </cell>
          <cell r="BA438" t="str">
            <v>6890</v>
          </cell>
          <cell r="BB438" t="str">
            <v>EDP Outsourcing Comercial</v>
          </cell>
          <cell r="BC438" t="str">
            <v>6890</v>
          </cell>
          <cell r="BD438" t="str">
            <v>6890</v>
          </cell>
          <cell r="BE438" t="str">
            <v>2800</v>
          </cell>
          <cell r="BF438" t="str">
            <v>6890</v>
          </cell>
          <cell r="BG438" t="str">
            <v>EDP Outsourcing Comercial,SA</v>
          </cell>
          <cell r="BH438" t="str">
            <v>1010</v>
          </cell>
          <cell r="BI438">
            <v>1799</v>
          </cell>
          <cell r="BJ438" t="str">
            <v>17</v>
          </cell>
          <cell r="BK438">
            <v>25</v>
          </cell>
          <cell r="BL438">
            <v>252.75</v>
          </cell>
          <cell r="BM438" t="str">
            <v>NÍVEL 2</v>
          </cell>
          <cell r="BN438" t="str">
            <v>02</v>
          </cell>
          <cell r="BO438" t="str">
            <v>05</v>
          </cell>
          <cell r="BP438" t="str">
            <v>20030101</v>
          </cell>
          <cell r="BQ438" t="str">
            <v>21</v>
          </cell>
          <cell r="BR438" t="str">
            <v>EVOLUCAO AUTOMATICA</v>
          </cell>
          <cell r="BS438" t="str">
            <v>20050101</v>
          </cell>
          <cell r="BW438">
            <v>0</v>
          </cell>
          <cell r="BX438">
            <v>21</v>
          </cell>
          <cell r="BY438">
            <v>450.19</v>
          </cell>
          <cell r="BZ438">
            <v>0</v>
          </cell>
          <cell r="CA438">
            <v>0</v>
          </cell>
          <cell r="CC438">
            <v>0</v>
          </cell>
          <cell r="CG438">
            <v>0</v>
          </cell>
          <cell r="CK438">
            <v>0</v>
          </cell>
          <cell r="CO438">
            <v>0</v>
          </cell>
          <cell r="CT438">
            <v>0</v>
          </cell>
          <cell r="CU438">
            <v>0</v>
          </cell>
          <cell r="CV438">
            <v>0</v>
          </cell>
          <cell r="CW438">
            <v>0</v>
          </cell>
          <cell r="CX438">
            <v>0</v>
          </cell>
          <cell r="CZ438">
            <v>0</v>
          </cell>
          <cell r="DC438">
            <v>0</v>
          </cell>
          <cell r="DD438" t="str">
            <v>1480</v>
          </cell>
          <cell r="DE438" t="str">
            <v>18</v>
          </cell>
          <cell r="DF438">
            <v>92</v>
          </cell>
          <cell r="DI438">
            <v>0</v>
          </cell>
          <cell r="DK438">
            <v>0</v>
          </cell>
          <cell r="DL438">
            <v>0</v>
          </cell>
          <cell r="DN438" t="str">
            <v>50001</v>
          </cell>
          <cell r="DO438" t="str">
            <v>IHT_TEMPO INTEIRO</v>
          </cell>
          <cell r="DP438">
            <v>2</v>
          </cell>
          <cell r="DQ438">
            <v>100</v>
          </cell>
          <cell r="DR438" t="str">
            <v>LX01</v>
          </cell>
          <cell r="DT438" t="str">
            <v>00070001</v>
          </cell>
          <cell r="DU438" t="str">
            <v>BANCO ESPIRITO SANTO, SA</v>
          </cell>
        </row>
        <row r="439">
          <cell r="A439" t="str">
            <v>219835</v>
          </cell>
          <cell r="B439" t="str">
            <v>António Cruz Ramos Maia</v>
          </cell>
          <cell r="C439" t="str">
            <v>1982</v>
          </cell>
          <cell r="D439">
            <v>23</v>
          </cell>
          <cell r="E439">
            <v>23</v>
          </cell>
          <cell r="F439" t="str">
            <v>19561214</v>
          </cell>
          <cell r="G439" t="str">
            <v>48</v>
          </cell>
          <cell r="H439" t="str">
            <v>1</v>
          </cell>
          <cell r="I439" t="str">
            <v>Casado</v>
          </cell>
          <cell r="J439" t="str">
            <v>masculino</v>
          </cell>
          <cell r="K439">
            <v>0</v>
          </cell>
          <cell r="L439" t="str">
            <v>Av Gen Humberto Delgado, 6 - 1 Esq</v>
          </cell>
          <cell r="M439" t="str">
            <v>2560-272</v>
          </cell>
          <cell r="N439" t="str">
            <v>TORRES VEDRAS</v>
          </cell>
          <cell r="O439" t="str">
            <v>00232202</v>
          </cell>
          <cell r="P439" t="str">
            <v>SECCAO PREP.INSTIT.INDUSTRIAIS</v>
          </cell>
          <cell r="R439" t="str">
            <v>5185125</v>
          </cell>
          <cell r="S439" t="str">
            <v>20001004</v>
          </cell>
          <cell r="T439" t="str">
            <v>LISBOA</v>
          </cell>
          <cell r="W439" t="str">
            <v>149153554</v>
          </cell>
          <cell r="X439" t="str">
            <v>1589</v>
          </cell>
          <cell r="Y439" t="str">
            <v>0.0</v>
          </cell>
          <cell r="Z439">
            <v>0</v>
          </cell>
          <cell r="AA439" t="str">
            <v>00</v>
          </cell>
          <cell r="AD439" t="str">
            <v>029</v>
          </cell>
          <cell r="AE439" t="str">
            <v>10940080827</v>
          </cell>
          <cell r="AF439" t="str">
            <v>02</v>
          </cell>
          <cell r="AG439" t="str">
            <v>19820118</v>
          </cell>
          <cell r="AH439" t="str">
            <v>DT.Adm.Corr.Antiguid</v>
          </cell>
          <cell r="AI439" t="str">
            <v>1</v>
          </cell>
          <cell r="AJ439" t="str">
            <v>ACTIVOS</v>
          </cell>
          <cell r="AK439" t="str">
            <v>AA</v>
          </cell>
          <cell r="AL439" t="str">
            <v>ACTIVO TEMP.INTEIRO</v>
          </cell>
          <cell r="AM439" t="str">
            <v>J300</v>
          </cell>
          <cell r="AN439" t="str">
            <v>EDPOutsourcing Comercial-S</v>
          </cell>
          <cell r="AO439" t="str">
            <v>J310</v>
          </cell>
          <cell r="AP439" t="str">
            <v>EDPOC-LSB-CCB43</v>
          </cell>
          <cell r="AQ439" t="str">
            <v>40176883</v>
          </cell>
          <cell r="AR439" t="str">
            <v>70000078</v>
          </cell>
          <cell r="AS439" t="str">
            <v>033.</v>
          </cell>
          <cell r="AT439" t="str">
            <v>TECNICO PRINCIPAL DE GESTAO</v>
          </cell>
          <cell r="AU439" t="str">
            <v>1</v>
          </cell>
          <cell r="AV439" t="str">
            <v>00040430</v>
          </cell>
          <cell r="AW439" t="str">
            <v>J20506001430</v>
          </cell>
          <cell r="AX439" t="str">
            <v>OCGCC-CC-GA COBRANÇAS CENTRALIZADAS</v>
          </cell>
          <cell r="AY439" t="str">
            <v>68907504</v>
          </cell>
          <cell r="AZ439" t="str">
            <v>Gestão de Cobranças</v>
          </cell>
          <cell r="BA439" t="str">
            <v>6890</v>
          </cell>
          <cell r="BB439" t="str">
            <v>EDP Outsourcing Comercial</v>
          </cell>
          <cell r="BC439" t="str">
            <v>6890</v>
          </cell>
          <cell r="BD439" t="str">
            <v>6890</v>
          </cell>
          <cell r="BE439" t="str">
            <v>2800</v>
          </cell>
          <cell r="BF439" t="str">
            <v>6890</v>
          </cell>
          <cell r="BG439" t="str">
            <v>EDP Outsourcing Comercial,SA</v>
          </cell>
          <cell r="BH439" t="str">
            <v>1010</v>
          </cell>
          <cell r="BI439">
            <v>1618</v>
          </cell>
          <cell r="BJ439" t="str">
            <v>15</v>
          </cell>
          <cell r="BK439">
            <v>23</v>
          </cell>
          <cell r="BL439">
            <v>232.53</v>
          </cell>
          <cell r="BM439" t="str">
            <v>NÍVEL 3</v>
          </cell>
          <cell r="BN439" t="str">
            <v>00</v>
          </cell>
          <cell r="BO439" t="str">
            <v>06</v>
          </cell>
          <cell r="BP439" t="str">
            <v>20050101</v>
          </cell>
          <cell r="BQ439" t="str">
            <v>21</v>
          </cell>
          <cell r="BR439" t="str">
            <v>EVOLUCAO AUTOMATICA</v>
          </cell>
          <cell r="BS439" t="str">
            <v>20050101</v>
          </cell>
          <cell r="BW439">
            <v>0</v>
          </cell>
          <cell r="BX439">
            <v>0</v>
          </cell>
          <cell r="BY439">
            <v>0</v>
          </cell>
          <cell r="BZ439">
            <v>0</v>
          </cell>
          <cell r="CA439">
            <v>0</v>
          </cell>
          <cell r="CC439">
            <v>0</v>
          </cell>
          <cell r="CG439">
            <v>0</v>
          </cell>
          <cell r="CK439">
            <v>0</v>
          </cell>
          <cell r="CO439">
            <v>0</v>
          </cell>
          <cell r="CT439">
            <v>0</v>
          </cell>
          <cell r="CU439">
            <v>0</v>
          </cell>
          <cell r="CV439">
            <v>0</v>
          </cell>
          <cell r="CW439">
            <v>0</v>
          </cell>
          <cell r="CX439">
            <v>0</v>
          </cell>
          <cell r="CZ439">
            <v>0</v>
          </cell>
          <cell r="DC439">
            <v>0</v>
          </cell>
          <cell r="DF439">
            <v>0</v>
          </cell>
          <cell r="DI439">
            <v>0</v>
          </cell>
          <cell r="DK439">
            <v>0</v>
          </cell>
          <cell r="DL439">
            <v>0</v>
          </cell>
          <cell r="DN439" t="str">
            <v>21D11</v>
          </cell>
          <cell r="DO439" t="str">
            <v>Flex.T.Int."Escrit"</v>
          </cell>
          <cell r="DP439">
            <v>2</v>
          </cell>
          <cell r="DQ439">
            <v>100</v>
          </cell>
          <cell r="DR439" t="str">
            <v>LX01</v>
          </cell>
          <cell r="DT439" t="str">
            <v>00350822</v>
          </cell>
          <cell r="DU439" t="str">
            <v>CAIXA GERAL DE DEPOSITOS, SA</v>
          </cell>
        </row>
        <row r="440">
          <cell r="A440" t="str">
            <v>327433</v>
          </cell>
          <cell r="B440" t="str">
            <v>Fernando Miguel Oliveira Custódio</v>
          </cell>
          <cell r="C440" t="str">
            <v>1996</v>
          </cell>
          <cell r="D440">
            <v>9</v>
          </cell>
          <cell r="E440">
            <v>9</v>
          </cell>
          <cell r="F440" t="str">
            <v>19721020</v>
          </cell>
          <cell r="G440" t="str">
            <v>32</v>
          </cell>
          <cell r="H440" t="str">
            <v>1</v>
          </cell>
          <cell r="I440" t="str">
            <v>Casado</v>
          </cell>
          <cell r="J440" t="str">
            <v>masculino</v>
          </cell>
          <cell r="K440">
            <v>0</v>
          </cell>
          <cell r="L440" t="str">
            <v>R Dom Settimio Ferrazzetta, Lt 16/17-7ºFrt</v>
          </cell>
          <cell r="M440" t="str">
            <v>2745-888</v>
          </cell>
          <cell r="N440" t="str">
            <v>QUELUZ</v>
          </cell>
          <cell r="O440" t="str">
            <v>00243403</v>
          </cell>
          <cell r="P440" t="str">
            <v>12.ANO - 3. CURSO</v>
          </cell>
          <cell r="R440" t="str">
            <v>9825667</v>
          </cell>
          <cell r="S440" t="str">
            <v>19951106</v>
          </cell>
          <cell r="T440" t="str">
            <v>LISBOA</v>
          </cell>
          <cell r="W440" t="str">
            <v>188507493</v>
          </cell>
          <cell r="X440" t="str">
            <v>3166</v>
          </cell>
          <cell r="Y440" t="str">
            <v>0.0</v>
          </cell>
          <cell r="Z440">
            <v>1</v>
          </cell>
          <cell r="AA440" t="str">
            <v>00</v>
          </cell>
          <cell r="AD440" t="str">
            <v>029</v>
          </cell>
          <cell r="AE440" t="str">
            <v>10940100547</v>
          </cell>
          <cell r="AF440" t="str">
            <v>02</v>
          </cell>
          <cell r="AG440" t="str">
            <v>19960903</v>
          </cell>
          <cell r="AH440" t="str">
            <v>DT.Adm.Corr.Antiguid</v>
          </cell>
          <cell r="AI440" t="str">
            <v>1</v>
          </cell>
          <cell r="AJ440" t="str">
            <v>ACTIVOS</v>
          </cell>
          <cell r="AK440" t="str">
            <v>AA</v>
          </cell>
          <cell r="AL440" t="str">
            <v>ACTIVO TEMP.INTEIRO</v>
          </cell>
          <cell r="AM440" t="str">
            <v>J300</v>
          </cell>
          <cell r="AN440" t="str">
            <v>EDPOutsourcing Comercial-S</v>
          </cell>
          <cell r="AO440" t="str">
            <v>J310</v>
          </cell>
          <cell r="AP440" t="str">
            <v>EDPOC-LSB-CCB43</v>
          </cell>
          <cell r="AQ440" t="str">
            <v>40177033</v>
          </cell>
          <cell r="AR440" t="str">
            <v>70000122</v>
          </cell>
          <cell r="AS440" t="str">
            <v>055.</v>
          </cell>
          <cell r="AT440" t="str">
            <v>ESCRITUR. PESSOAL E EXP.GERAL</v>
          </cell>
          <cell r="AU440" t="str">
            <v>1</v>
          </cell>
          <cell r="AV440" t="str">
            <v>00040446</v>
          </cell>
          <cell r="AW440" t="str">
            <v>J20600000230</v>
          </cell>
          <cell r="AX440" t="str">
            <v>ACAP-APOIO</v>
          </cell>
          <cell r="AY440" t="str">
            <v>68908000</v>
          </cell>
          <cell r="AZ440" t="str">
            <v>AC- Acompanhamento d</v>
          </cell>
          <cell r="BA440" t="str">
            <v>6890</v>
          </cell>
          <cell r="BB440" t="str">
            <v>EDP Outsourcing Comercial</v>
          </cell>
          <cell r="BC440" t="str">
            <v>6890</v>
          </cell>
          <cell r="BD440" t="str">
            <v>6890</v>
          </cell>
          <cell r="BE440" t="str">
            <v>2800</v>
          </cell>
          <cell r="BF440" t="str">
            <v>6890</v>
          </cell>
          <cell r="BG440" t="str">
            <v>EDP Outsourcing Comercial,SA</v>
          </cell>
          <cell r="BH440" t="str">
            <v>1010</v>
          </cell>
          <cell r="BI440">
            <v>946</v>
          </cell>
          <cell r="BJ440" t="str">
            <v>07</v>
          </cell>
          <cell r="BK440">
            <v>9</v>
          </cell>
          <cell r="BL440">
            <v>90.99</v>
          </cell>
          <cell r="BM440" t="str">
            <v>NÍVEL 5</v>
          </cell>
          <cell r="BN440" t="str">
            <v>00</v>
          </cell>
          <cell r="BO440" t="str">
            <v>04</v>
          </cell>
          <cell r="BP440" t="str">
            <v>20050101</v>
          </cell>
          <cell r="BQ440" t="str">
            <v>21</v>
          </cell>
          <cell r="BR440" t="str">
            <v>EVOLUCAO AUTOMATICA</v>
          </cell>
          <cell r="BS440" t="str">
            <v>20050101</v>
          </cell>
          <cell r="BW440">
            <v>0</v>
          </cell>
          <cell r="BX440">
            <v>0</v>
          </cell>
          <cell r="BY440">
            <v>0</v>
          </cell>
          <cell r="BZ440">
            <v>0</v>
          </cell>
          <cell r="CA440">
            <v>0</v>
          </cell>
          <cell r="CC440">
            <v>0</v>
          </cell>
          <cell r="CG440">
            <v>0</v>
          </cell>
          <cell r="CK440">
            <v>0</v>
          </cell>
          <cell r="CO440">
            <v>0</v>
          </cell>
          <cell r="CT440">
            <v>0</v>
          </cell>
          <cell r="CU440">
            <v>0</v>
          </cell>
          <cell r="CV440">
            <v>0</v>
          </cell>
          <cell r="CW440">
            <v>0</v>
          </cell>
          <cell r="CX440">
            <v>0</v>
          </cell>
          <cell r="CZ440">
            <v>0</v>
          </cell>
          <cell r="DC440">
            <v>0</v>
          </cell>
          <cell r="DF440">
            <v>0</v>
          </cell>
          <cell r="DI440">
            <v>0</v>
          </cell>
          <cell r="DK440">
            <v>0</v>
          </cell>
          <cell r="DL440">
            <v>0</v>
          </cell>
          <cell r="DN440" t="str">
            <v>21D11</v>
          </cell>
          <cell r="DO440" t="str">
            <v>Flex.T.Int."Escrit"</v>
          </cell>
          <cell r="DP440">
            <v>2</v>
          </cell>
          <cell r="DQ440">
            <v>100</v>
          </cell>
          <cell r="DR440" t="str">
            <v>LX01</v>
          </cell>
          <cell r="DT440" t="str">
            <v>00100000</v>
          </cell>
          <cell r="DU440" t="str">
            <v>BANCO BPI, SA</v>
          </cell>
        </row>
        <row r="441">
          <cell r="A441" t="str">
            <v>326178</v>
          </cell>
          <cell r="B441" t="str">
            <v>Mafalda Sofia Ribeiro Pereira Almeida</v>
          </cell>
          <cell r="C441" t="str">
            <v>1994</v>
          </cell>
          <cell r="D441">
            <v>11</v>
          </cell>
          <cell r="E441">
            <v>11</v>
          </cell>
          <cell r="F441" t="str">
            <v>19710522</v>
          </cell>
          <cell r="G441" t="str">
            <v>34</v>
          </cell>
          <cell r="H441" t="str">
            <v>1</v>
          </cell>
          <cell r="I441" t="str">
            <v>Casado</v>
          </cell>
          <cell r="J441" t="str">
            <v>feminino</v>
          </cell>
          <cell r="K441">
            <v>1</v>
          </cell>
          <cell r="L441" t="str">
            <v>Rua Florbela Espanca Nº 4 Rc Casal de Cambra</v>
          </cell>
          <cell r="M441" t="str">
            <v>2605-431</v>
          </cell>
          <cell r="N441" t="str">
            <v>CASAL DE CAMBRA</v>
          </cell>
          <cell r="O441" t="str">
            <v>00776604</v>
          </cell>
          <cell r="P441" t="str">
            <v>GESTAO DE RECURSOS HUMANOS</v>
          </cell>
          <cell r="R441" t="str">
            <v>9529625</v>
          </cell>
          <cell r="S441" t="str">
            <v>20000718</v>
          </cell>
          <cell r="T441" t="str">
            <v>LISBOA</v>
          </cell>
          <cell r="U441" t="str">
            <v>9802</v>
          </cell>
          <cell r="V441" t="str">
            <v>SIND IND ELéCT SUL ILHAS</v>
          </cell>
          <cell r="W441" t="str">
            <v>200606930</v>
          </cell>
          <cell r="X441" t="str">
            <v>3166</v>
          </cell>
          <cell r="Y441" t="str">
            <v>0.0</v>
          </cell>
          <cell r="Z441">
            <v>1</v>
          </cell>
          <cell r="AA441" t="str">
            <v>00</v>
          </cell>
          <cell r="AC441" t="str">
            <v>X</v>
          </cell>
          <cell r="AD441" t="str">
            <v>029</v>
          </cell>
          <cell r="AE441" t="str">
            <v>10940100319</v>
          </cell>
          <cell r="AF441" t="str">
            <v>02</v>
          </cell>
          <cell r="AG441" t="str">
            <v>19940201</v>
          </cell>
          <cell r="AH441" t="str">
            <v>DT.Adm.Corr.Antiguid</v>
          </cell>
          <cell r="AI441" t="str">
            <v>1</v>
          </cell>
          <cell r="AJ441" t="str">
            <v>ACTIVOS</v>
          </cell>
          <cell r="AK441" t="str">
            <v>AA</v>
          </cell>
          <cell r="AL441" t="str">
            <v>ACTIVO TEMP.INTEIRO</v>
          </cell>
          <cell r="AM441" t="str">
            <v>J300</v>
          </cell>
          <cell r="AN441" t="str">
            <v>EDPOutsourcing Comercial-S</v>
          </cell>
          <cell r="AO441" t="str">
            <v>J310</v>
          </cell>
          <cell r="AP441" t="str">
            <v>EDPOC-LSB-CCB43</v>
          </cell>
          <cell r="AQ441" t="str">
            <v>40177431</v>
          </cell>
          <cell r="AR441" t="str">
            <v>70000041</v>
          </cell>
          <cell r="AS441" t="str">
            <v>01L1</v>
          </cell>
          <cell r="AT441" t="str">
            <v>LICENCIADO I</v>
          </cell>
          <cell r="AU441" t="str">
            <v>1</v>
          </cell>
          <cell r="AV441" t="str">
            <v>00040449</v>
          </cell>
          <cell r="AW441" t="str">
            <v>J20600002230</v>
          </cell>
          <cell r="AX441" t="str">
            <v>ACCS-CONTACTOS COMERCIAIS SUL</v>
          </cell>
          <cell r="AY441" t="str">
            <v>68908200</v>
          </cell>
          <cell r="AZ441" t="str">
            <v>GC - GA Gestão Conta</v>
          </cell>
          <cell r="BA441" t="str">
            <v>6890</v>
          </cell>
          <cell r="BB441" t="str">
            <v>EDP Outsourcing Comercial</v>
          </cell>
          <cell r="BC441" t="str">
            <v>6890</v>
          </cell>
          <cell r="BD441" t="str">
            <v>6890</v>
          </cell>
          <cell r="BE441" t="str">
            <v>2800</v>
          </cell>
          <cell r="BF441" t="str">
            <v>6890</v>
          </cell>
          <cell r="BG441" t="str">
            <v>EDP Outsourcing Comercial,SA</v>
          </cell>
          <cell r="BH441" t="str">
            <v>1010</v>
          </cell>
          <cell r="BI441">
            <v>1799</v>
          </cell>
          <cell r="BJ441" t="str">
            <v>F</v>
          </cell>
          <cell r="BK441">
            <v>11</v>
          </cell>
          <cell r="BL441">
            <v>111.21</v>
          </cell>
          <cell r="BM441" t="str">
            <v>LIC 1</v>
          </cell>
          <cell r="BN441" t="str">
            <v>00</v>
          </cell>
          <cell r="BO441" t="str">
            <v>F</v>
          </cell>
          <cell r="BP441" t="str">
            <v>20050101</v>
          </cell>
          <cell r="BQ441" t="str">
            <v>21</v>
          </cell>
          <cell r="BR441" t="str">
            <v>EVOLUCAO AUTOMATICA</v>
          </cell>
          <cell r="BS441" t="str">
            <v>20050101</v>
          </cell>
          <cell r="BW441">
            <v>0</v>
          </cell>
          <cell r="BX441">
            <v>0</v>
          </cell>
          <cell r="BY441">
            <v>0</v>
          </cell>
          <cell r="BZ441">
            <v>0</v>
          </cell>
          <cell r="CA441">
            <v>0</v>
          </cell>
          <cell r="CC441">
            <v>0</v>
          </cell>
          <cell r="CG441">
            <v>0</v>
          </cell>
          <cell r="CK441">
            <v>0</v>
          </cell>
          <cell r="CO441">
            <v>0</v>
          </cell>
          <cell r="CT441">
            <v>0</v>
          </cell>
          <cell r="CU441">
            <v>0</v>
          </cell>
          <cell r="CV441">
            <v>0</v>
          </cell>
          <cell r="CW441">
            <v>0</v>
          </cell>
          <cell r="CX441">
            <v>0</v>
          </cell>
          <cell r="CZ441">
            <v>0</v>
          </cell>
          <cell r="DC441">
            <v>0</v>
          </cell>
          <cell r="DF441">
            <v>0</v>
          </cell>
          <cell r="DI441">
            <v>0</v>
          </cell>
          <cell r="DK441">
            <v>0</v>
          </cell>
          <cell r="DL441">
            <v>0</v>
          </cell>
          <cell r="DN441" t="str">
            <v>21D11</v>
          </cell>
          <cell r="DO441" t="str">
            <v>Flex.T.Int."Escrit"</v>
          </cell>
          <cell r="DP441">
            <v>2</v>
          </cell>
          <cell r="DQ441">
            <v>100</v>
          </cell>
          <cell r="DR441" t="str">
            <v>LX01</v>
          </cell>
          <cell r="DT441" t="str">
            <v>00350551</v>
          </cell>
          <cell r="DU441" t="str">
            <v>CAIXA GERAL DE DEPOSITOS, SA</v>
          </cell>
        </row>
        <row r="442">
          <cell r="A442" t="str">
            <v>326151</v>
          </cell>
          <cell r="B442" t="str">
            <v>Lisete Luís Gonçalves</v>
          </cell>
          <cell r="C442" t="str">
            <v>1995</v>
          </cell>
          <cell r="D442">
            <v>10</v>
          </cell>
          <cell r="E442">
            <v>10</v>
          </cell>
          <cell r="F442" t="str">
            <v>19720902</v>
          </cell>
          <cell r="G442" t="str">
            <v>32</v>
          </cell>
          <cell r="H442" t="str">
            <v>1</v>
          </cell>
          <cell r="I442" t="str">
            <v>Casado</v>
          </cell>
          <cell r="J442" t="str">
            <v>feminino</v>
          </cell>
          <cell r="K442">
            <v>0</v>
          </cell>
          <cell r="L442" t="str">
            <v>Av D João II, 4.51.03-6ºD</v>
          </cell>
          <cell r="M442" t="str">
            <v>1990-099</v>
          </cell>
          <cell r="N442" t="str">
            <v>LISBOA</v>
          </cell>
          <cell r="O442" t="str">
            <v>00772500</v>
          </cell>
          <cell r="P442" t="str">
            <v>SOCIOLOGIA</v>
          </cell>
          <cell r="R442" t="str">
            <v>9845801</v>
          </cell>
          <cell r="S442" t="str">
            <v>20040809</v>
          </cell>
          <cell r="T442" t="str">
            <v>LISBOA</v>
          </cell>
          <cell r="U442" t="str">
            <v>9802</v>
          </cell>
          <cell r="V442" t="str">
            <v>SIND IND ELéCT SUL ILHAS</v>
          </cell>
          <cell r="W442" t="str">
            <v>198517360</v>
          </cell>
          <cell r="X442" t="str">
            <v>3573</v>
          </cell>
          <cell r="Y442" t="str">
            <v>0.0</v>
          </cell>
          <cell r="Z442">
            <v>1</v>
          </cell>
          <cell r="AA442" t="str">
            <v>00</v>
          </cell>
          <cell r="AC442" t="str">
            <v>X</v>
          </cell>
          <cell r="AD442" t="str">
            <v>029</v>
          </cell>
          <cell r="AE442" t="str">
            <v>10940099566</v>
          </cell>
          <cell r="AF442" t="str">
            <v>02</v>
          </cell>
          <cell r="AG442" t="str">
            <v>19951008</v>
          </cell>
          <cell r="AH442" t="str">
            <v>DT.Adm.Corr.Antiguid</v>
          </cell>
          <cell r="AI442" t="str">
            <v>1</v>
          </cell>
          <cell r="AJ442" t="str">
            <v>ACTIVOS</v>
          </cell>
          <cell r="AK442" t="str">
            <v>AA</v>
          </cell>
          <cell r="AL442" t="str">
            <v>ACTIVO TEMP.INTEIRO</v>
          </cell>
          <cell r="AM442" t="str">
            <v>J300</v>
          </cell>
          <cell r="AN442" t="str">
            <v>EDPOutsourcing Comercial-S</v>
          </cell>
          <cell r="AO442" t="str">
            <v>J310</v>
          </cell>
          <cell r="AP442" t="str">
            <v>EDPOC-LSB-CCB43</v>
          </cell>
          <cell r="AQ442" t="str">
            <v>40177430</v>
          </cell>
          <cell r="AR442" t="str">
            <v>70000041</v>
          </cell>
          <cell r="AS442" t="str">
            <v>01L1</v>
          </cell>
          <cell r="AT442" t="str">
            <v>LICENCIADO I</v>
          </cell>
          <cell r="AU442" t="str">
            <v>1</v>
          </cell>
          <cell r="AV442" t="str">
            <v>00040449</v>
          </cell>
          <cell r="AW442" t="str">
            <v>J20600002230</v>
          </cell>
          <cell r="AX442" t="str">
            <v>ACCS-CONTACTOS COMERCIAIS SUL</v>
          </cell>
          <cell r="AY442" t="str">
            <v>68908200</v>
          </cell>
          <cell r="AZ442" t="str">
            <v>GC - GA Gestão Conta</v>
          </cell>
          <cell r="BA442" t="str">
            <v>6890</v>
          </cell>
          <cell r="BB442" t="str">
            <v>EDP Outsourcing Comercial</v>
          </cell>
          <cell r="BC442" t="str">
            <v>6890</v>
          </cell>
          <cell r="BD442" t="str">
            <v>6890</v>
          </cell>
          <cell r="BE442" t="str">
            <v>2800</v>
          </cell>
          <cell r="BF442" t="str">
            <v>6890</v>
          </cell>
          <cell r="BG442" t="str">
            <v>EDP Outsourcing Comercial,SA</v>
          </cell>
          <cell r="BH442" t="str">
            <v>1010</v>
          </cell>
          <cell r="BI442">
            <v>1799</v>
          </cell>
          <cell r="BJ442" t="str">
            <v>F</v>
          </cell>
          <cell r="BK442">
            <v>10</v>
          </cell>
          <cell r="BL442">
            <v>101.1</v>
          </cell>
          <cell r="BM442" t="str">
            <v>LIC 1</v>
          </cell>
          <cell r="BN442" t="str">
            <v>01</v>
          </cell>
          <cell r="BO442" t="str">
            <v>F</v>
          </cell>
          <cell r="BP442" t="str">
            <v>20040101</v>
          </cell>
          <cell r="BQ442" t="str">
            <v>21</v>
          </cell>
          <cell r="BR442" t="str">
            <v>EVOLUCAO AUTOMATICA</v>
          </cell>
          <cell r="BS442" t="str">
            <v>20050101</v>
          </cell>
          <cell r="BW442">
            <v>0</v>
          </cell>
          <cell r="BX442">
            <v>0</v>
          </cell>
          <cell r="BY442">
            <v>0</v>
          </cell>
          <cell r="BZ442">
            <v>0</v>
          </cell>
          <cell r="CA442">
            <v>0</v>
          </cell>
          <cell r="CC442">
            <v>0</v>
          </cell>
          <cell r="CG442">
            <v>0</v>
          </cell>
          <cell r="CK442">
            <v>0</v>
          </cell>
          <cell r="CO442">
            <v>0</v>
          </cell>
          <cell r="CT442">
            <v>0</v>
          </cell>
          <cell r="CU442">
            <v>0</v>
          </cell>
          <cell r="CV442">
            <v>0</v>
          </cell>
          <cell r="CW442">
            <v>0</v>
          </cell>
          <cell r="CX442">
            <v>0</v>
          </cell>
          <cell r="CZ442">
            <v>0</v>
          </cell>
          <cell r="DC442">
            <v>0</v>
          </cell>
          <cell r="DF442">
            <v>0</v>
          </cell>
          <cell r="DI442">
            <v>0</v>
          </cell>
          <cell r="DK442">
            <v>0</v>
          </cell>
          <cell r="DL442">
            <v>0</v>
          </cell>
          <cell r="DN442" t="str">
            <v>21D11</v>
          </cell>
          <cell r="DO442" t="str">
            <v>Flex.T.Int."Escrit"</v>
          </cell>
          <cell r="DP442">
            <v>2</v>
          </cell>
          <cell r="DQ442">
            <v>100</v>
          </cell>
          <cell r="DR442" t="str">
            <v>LX01</v>
          </cell>
          <cell r="DT442" t="str">
            <v>00350202</v>
          </cell>
          <cell r="DU442" t="str">
            <v>CAIXA GERAL DE DEPOSITOS, SA</v>
          </cell>
        </row>
        <row r="443">
          <cell r="A443" t="str">
            <v>266094</v>
          </cell>
          <cell r="B443" t="str">
            <v>Carlos Alberto Parente Rodrigues</v>
          </cell>
          <cell r="C443" t="str">
            <v>1984</v>
          </cell>
          <cell r="D443">
            <v>21</v>
          </cell>
          <cell r="E443">
            <v>21</v>
          </cell>
          <cell r="F443" t="str">
            <v>19570725</v>
          </cell>
          <cell r="G443" t="str">
            <v>47</v>
          </cell>
          <cell r="H443" t="str">
            <v>1</v>
          </cell>
          <cell r="I443" t="str">
            <v>Casado</v>
          </cell>
          <cell r="J443" t="str">
            <v>masculino</v>
          </cell>
          <cell r="K443">
            <v>1</v>
          </cell>
          <cell r="L443" t="str">
            <v>Av General Roçadas, 3-2ºEsq</v>
          </cell>
          <cell r="M443" t="str">
            <v>1170-155</v>
          </cell>
          <cell r="N443" t="str">
            <v>LISBOA</v>
          </cell>
          <cell r="O443" t="str">
            <v>00743301</v>
          </cell>
          <cell r="P443" t="str">
            <v>E.ELECTROTECNICA COMPUTADORES</v>
          </cell>
          <cell r="R443" t="str">
            <v>3441598</v>
          </cell>
          <cell r="S443" t="str">
            <v>20001130</v>
          </cell>
          <cell r="T443" t="str">
            <v>LISBOA</v>
          </cell>
          <cell r="W443" t="str">
            <v>124248764</v>
          </cell>
          <cell r="X443" t="str">
            <v>3301</v>
          </cell>
          <cell r="Y443" t="str">
            <v>0.0</v>
          </cell>
          <cell r="Z443">
            <v>1</v>
          </cell>
          <cell r="AA443" t="str">
            <v>00</v>
          </cell>
          <cell r="AC443" t="str">
            <v>X</v>
          </cell>
          <cell r="AD443" t="str">
            <v>100</v>
          </cell>
          <cell r="AE443" t="str">
            <v>11219218420</v>
          </cell>
          <cell r="AF443" t="str">
            <v>02</v>
          </cell>
          <cell r="AG443" t="str">
            <v>19840416</v>
          </cell>
          <cell r="AH443" t="str">
            <v>DT.Adm.Corr.Antiguid</v>
          </cell>
          <cell r="AI443" t="str">
            <v>1</v>
          </cell>
          <cell r="AJ443" t="str">
            <v>ACTIVOS</v>
          </cell>
          <cell r="AK443" t="str">
            <v>AA</v>
          </cell>
          <cell r="AL443" t="str">
            <v>ACTIVO TEMP.INTEIRO</v>
          </cell>
          <cell r="AM443" t="str">
            <v>J300</v>
          </cell>
          <cell r="AN443" t="str">
            <v>EDPOutsourcing Comercial-S</v>
          </cell>
          <cell r="AO443" t="str">
            <v>J310</v>
          </cell>
          <cell r="AP443" t="str">
            <v>EDPOC-LSB-CCB43</v>
          </cell>
          <cell r="AQ443" t="str">
            <v>40177422</v>
          </cell>
          <cell r="AR443" t="str">
            <v>70000042</v>
          </cell>
          <cell r="AS443" t="str">
            <v>01L2</v>
          </cell>
          <cell r="AT443" t="str">
            <v>LICENCIADO II</v>
          </cell>
          <cell r="AU443" t="str">
            <v>1</v>
          </cell>
          <cell r="AV443" t="str">
            <v>00040531</v>
          </cell>
          <cell r="AW443" t="str">
            <v>J20600002430</v>
          </cell>
          <cell r="AX443" t="str">
            <v>ACTS-GA CONTACTOS TECNICOS SUL</v>
          </cell>
          <cell r="AY443" t="str">
            <v>68908200</v>
          </cell>
          <cell r="AZ443" t="str">
            <v>GC - GA Gestão Conta</v>
          </cell>
          <cell r="BA443" t="str">
            <v>6890</v>
          </cell>
          <cell r="BB443" t="str">
            <v>EDP Outsourcing Comercial</v>
          </cell>
          <cell r="BC443" t="str">
            <v>6890</v>
          </cell>
          <cell r="BD443" t="str">
            <v>6890</v>
          </cell>
          <cell r="BE443" t="str">
            <v>2800</v>
          </cell>
          <cell r="BF443" t="str">
            <v>6890</v>
          </cell>
          <cell r="BG443" t="str">
            <v>EDP Outsourcing Comercial,SA</v>
          </cell>
          <cell r="BH443" t="str">
            <v>1010</v>
          </cell>
          <cell r="BI443">
            <v>2409</v>
          </cell>
          <cell r="BJ443" t="str">
            <v>K</v>
          </cell>
          <cell r="BK443">
            <v>21</v>
          </cell>
          <cell r="BL443">
            <v>212.31</v>
          </cell>
          <cell r="BM443" t="str">
            <v>LIC 2</v>
          </cell>
          <cell r="BN443" t="str">
            <v>02</v>
          </cell>
          <cell r="BO443" t="str">
            <v>K</v>
          </cell>
          <cell r="BP443" t="str">
            <v>20030101</v>
          </cell>
          <cell r="BQ443" t="str">
            <v>21</v>
          </cell>
          <cell r="BR443" t="str">
            <v>EVOLUCAO AUTOMATICA</v>
          </cell>
          <cell r="BS443" t="str">
            <v>20050101</v>
          </cell>
          <cell r="BW443">
            <v>0</v>
          </cell>
          <cell r="BX443">
            <v>21</v>
          </cell>
          <cell r="BY443">
            <v>576.52</v>
          </cell>
          <cell r="BZ443">
            <v>0</v>
          </cell>
          <cell r="CA443">
            <v>0</v>
          </cell>
          <cell r="CC443">
            <v>0</v>
          </cell>
          <cell r="CG443">
            <v>0</v>
          </cell>
          <cell r="CK443">
            <v>0</v>
          </cell>
          <cell r="CO443">
            <v>0</v>
          </cell>
          <cell r="CT443">
            <v>0</v>
          </cell>
          <cell r="CU443">
            <v>0</v>
          </cell>
          <cell r="CV443">
            <v>0</v>
          </cell>
          <cell r="CW443">
            <v>0</v>
          </cell>
          <cell r="CX443">
            <v>0</v>
          </cell>
          <cell r="CZ443">
            <v>0</v>
          </cell>
          <cell r="DC443">
            <v>0</v>
          </cell>
          <cell r="DD443" t="str">
            <v>1480</v>
          </cell>
          <cell r="DE443" t="str">
            <v>L</v>
          </cell>
          <cell r="DF443">
            <v>124</v>
          </cell>
          <cell r="DI443">
            <v>0</v>
          </cell>
          <cell r="DK443">
            <v>0</v>
          </cell>
          <cell r="DL443">
            <v>0</v>
          </cell>
          <cell r="DN443" t="str">
            <v>50001</v>
          </cell>
          <cell r="DO443" t="str">
            <v>IHT_TEMPO INTEIRO</v>
          </cell>
          <cell r="DP443">
            <v>2</v>
          </cell>
          <cell r="DQ443">
            <v>100</v>
          </cell>
          <cell r="DR443" t="str">
            <v>LX01</v>
          </cell>
          <cell r="DT443" t="str">
            <v>00070009</v>
          </cell>
          <cell r="DU443" t="str">
            <v>BANCO ESPIRITO SANTO, SA</v>
          </cell>
        </row>
        <row r="444">
          <cell r="A444" t="str">
            <v>204960</v>
          </cell>
          <cell r="B444" t="str">
            <v>Humberto Manuel Martins Rosa</v>
          </cell>
          <cell r="C444" t="str">
            <v>1980</v>
          </cell>
          <cell r="D444">
            <v>25</v>
          </cell>
          <cell r="E444">
            <v>25</v>
          </cell>
          <cell r="F444" t="str">
            <v>19600622</v>
          </cell>
          <cell r="G444" t="str">
            <v>45</v>
          </cell>
          <cell r="H444" t="str">
            <v>1</v>
          </cell>
          <cell r="I444" t="str">
            <v>Casado</v>
          </cell>
          <cell r="J444" t="str">
            <v>masculino</v>
          </cell>
          <cell r="K444">
            <v>2</v>
          </cell>
          <cell r="L444" t="str">
            <v>R Pintor Fernando Dias, N. 9 C</v>
          </cell>
          <cell r="M444" t="str">
            <v>2860-482</v>
          </cell>
          <cell r="N444" t="str">
            <v>MOITA</v>
          </cell>
          <cell r="O444" t="str">
            <v>00775005</v>
          </cell>
          <cell r="P444" t="str">
            <v>ORGANIZACAO E GESTAO EMPRESAS</v>
          </cell>
          <cell r="R444" t="str">
            <v>5524188</v>
          </cell>
          <cell r="S444" t="str">
            <v>19971126</v>
          </cell>
          <cell r="T444" t="str">
            <v>LISBOA</v>
          </cell>
          <cell r="U444" t="str">
            <v>9802</v>
          </cell>
          <cell r="V444" t="str">
            <v>SIND IND ELéCT SUL ILHAS</v>
          </cell>
          <cell r="W444" t="str">
            <v>145350274</v>
          </cell>
          <cell r="X444" t="str">
            <v>2186</v>
          </cell>
          <cell r="Y444" t="str">
            <v>0.0</v>
          </cell>
          <cell r="Z444">
            <v>2</v>
          </cell>
          <cell r="AA444" t="str">
            <v>00</v>
          </cell>
          <cell r="AC444" t="str">
            <v>X</v>
          </cell>
          <cell r="AD444" t="str">
            <v>100</v>
          </cell>
          <cell r="AE444" t="str">
            <v>11073014353</v>
          </cell>
          <cell r="AF444" t="str">
            <v>02</v>
          </cell>
          <cell r="AG444" t="str">
            <v>19801101</v>
          </cell>
          <cell r="AH444" t="str">
            <v>DT.Adm.Corr.Antiguid</v>
          </cell>
          <cell r="AI444" t="str">
            <v>1</v>
          </cell>
          <cell r="AJ444" t="str">
            <v>ACTIVOS</v>
          </cell>
          <cell r="AK444" t="str">
            <v>AA</v>
          </cell>
          <cell r="AL444" t="str">
            <v>ACTIVO TEMP.INTEIRO</v>
          </cell>
          <cell r="AM444" t="str">
            <v>J300</v>
          </cell>
          <cell r="AN444" t="str">
            <v>EDPOutsourcing Comercial-S</v>
          </cell>
          <cell r="AO444" t="str">
            <v>J310</v>
          </cell>
          <cell r="AP444" t="str">
            <v>EDPOC-LSB-CCB43</v>
          </cell>
          <cell r="AQ444" t="str">
            <v>40177427</v>
          </cell>
          <cell r="AR444" t="str">
            <v>70000041</v>
          </cell>
          <cell r="AS444" t="str">
            <v>01L1</v>
          </cell>
          <cell r="AT444" t="str">
            <v>LICENCIADO I</v>
          </cell>
          <cell r="AU444" t="str">
            <v>1</v>
          </cell>
          <cell r="AV444" t="str">
            <v>00040531</v>
          </cell>
          <cell r="AW444" t="str">
            <v>J20600002430</v>
          </cell>
          <cell r="AX444" t="str">
            <v>ACTS-GA CONTACTOS TECNICOS SUL</v>
          </cell>
          <cell r="AY444" t="str">
            <v>68908200</v>
          </cell>
          <cell r="AZ444" t="str">
            <v>GC - GA Gestão Conta</v>
          </cell>
          <cell r="BA444" t="str">
            <v>6890</v>
          </cell>
          <cell r="BB444" t="str">
            <v>EDP Outsourcing Comercial</v>
          </cell>
          <cell r="BC444" t="str">
            <v>6890</v>
          </cell>
          <cell r="BD444" t="str">
            <v>6890</v>
          </cell>
          <cell r="BE444" t="str">
            <v>2800</v>
          </cell>
          <cell r="BF444" t="str">
            <v>6890</v>
          </cell>
          <cell r="BG444" t="str">
            <v>EDP Outsourcing Comercial,SA</v>
          </cell>
          <cell r="BH444" t="str">
            <v>1010</v>
          </cell>
          <cell r="BI444">
            <v>1799</v>
          </cell>
          <cell r="BJ444" t="str">
            <v>F</v>
          </cell>
          <cell r="BK444">
            <v>25</v>
          </cell>
          <cell r="BL444">
            <v>252.75</v>
          </cell>
          <cell r="BM444" t="str">
            <v>LIC 1</v>
          </cell>
          <cell r="BN444" t="str">
            <v>00</v>
          </cell>
          <cell r="BO444" t="str">
            <v>F</v>
          </cell>
          <cell r="BP444" t="str">
            <v>20050101</v>
          </cell>
          <cell r="BQ444" t="str">
            <v>21</v>
          </cell>
          <cell r="BR444" t="str">
            <v>EVOLUCAO AUTOMATICA</v>
          </cell>
          <cell r="BS444" t="str">
            <v>20050101</v>
          </cell>
          <cell r="BW444">
            <v>0</v>
          </cell>
          <cell r="BX444">
            <v>0</v>
          </cell>
          <cell r="BY444">
            <v>0</v>
          </cell>
          <cell r="BZ444">
            <v>0</v>
          </cell>
          <cell r="CA444">
            <v>0</v>
          </cell>
          <cell r="CC444">
            <v>0</v>
          </cell>
          <cell r="CG444">
            <v>0</v>
          </cell>
          <cell r="CK444">
            <v>0</v>
          </cell>
          <cell r="CO444">
            <v>0</v>
          </cell>
          <cell r="CT444">
            <v>0</v>
          </cell>
          <cell r="CU444">
            <v>0</v>
          </cell>
          <cell r="CV444">
            <v>0</v>
          </cell>
          <cell r="CW444">
            <v>0</v>
          </cell>
          <cell r="CX444">
            <v>0</v>
          </cell>
          <cell r="CZ444">
            <v>0</v>
          </cell>
          <cell r="DC444">
            <v>0</v>
          </cell>
          <cell r="DF444">
            <v>0</v>
          </cell>
          <cell r="DI444">
            <v>0</v>
          </cell>
          <cell r="DK444">
            <v>0</v>
          </cell>
          <cell r="DL444">
            <v>0</v>
          </cell>
          <cell r="DN444" t="str">
            <v>21D12</v>
          </cell>
          <cell r="DO444" t="str">
            <v>Flex.T.Int."Act.Ind."</v>
          </cell>
          <cell r="DP444">
            <v>2</v>
          </cell>
          <cell r="DQ444">
            <v>100</v>
          </cell>
          <cell r="DR444" t="str">
            <v>LX01</v>
          </cell>
          <cell r="DT444" t="str">
            <v>00350774</v>
          </cell>
          <cell r="DU444" t="str">
            <v>CAIXA GERAL DE DEPOSITOS, SA</v>
          </cell>
        </row>
        <row r="445">
          <cell r="A445" t="str">
            <v>333807</v>
          </cell>
          <cell r="B445" t="str">
            <v>Agostinho Afonso Domingos Viana</v>
          </cell>
          <cell r="C445" t="str">
            <v>2005</v>
          </cell>
          <cell r="D445">
            <v>0</v>
          </cell>
          <cell r="E445">
            <v>0</v>
          </cell>
          <cell r="F445" t="str">
            <v>19560619</v>
          </cell>
          <cell r="G445" t="str">
            <v>49</v>
          </cell>
          <cell r="H445" t="str">
            <v>1</v>
          </cell>
          <cell r="I445" t="str">
            <v>Casado</v>
          </cell>
          <cell r="J445" t="str">
            <v>masculino</v>
          </cell>
          <cell r="K445">
            <v>0</v>
          </cell>
          <cell r="L445" t="str">
            <v>R Cidade Vila Cabral, Lt 46B-5º, Porta 4</v>
          </cell>
          <cell r="M445" t="str">
            <v>1800-000</v>
          </cell>
          <cell r="N445" t="str">
            <v>LISBOA</v>
          </cell>
          <cell r="O445" t="str">
            <v>00110024</v>
          </cell>
          <cell r="P445" t="str">
            <v>CICLO ELEMENTAR (4.CLASSE)</v>
          </cell>
          <cell r="R445" t="str">
            <v>4884040</v>
          </cell>
          <cell r="S445" t="str">
            <v>20000118</v>
          </cell>
          <cell r="T445" t="str">
            <v>Lisboa</v>
          </cell>
          <cell r="U445" t="str">
            <v>9803</v>
          </cell>
          <cell r="V445" t="str">
            <v>S.NAC IND ENERGIA-SINDEL</v>
          </cell>
          <cell r="W445" t="str">
            <v>133420396</v>
          </cell>
          <cell r="X445" t="str">
            <v>3336</v>
          </cell>
          <cell r="Y445" t="str">
            <v>0.0</v>
          </cell>
          <cell r="Z445">
            <v>0</v>
          </cell>
          <cell r="AA445" t="str">
            <v>00</v>
          </cell>
          <cell r="AD445" t="str">
            <v>100</v>
          </cell>
          <cell r="AE445" t="str">
            <v>10095162172</v>
          </cell>
          <cell r="AF445" t="str">
            <v>02</v>
          </cell>
          <cell r="AG445" t="str">
            <v>20050401</v>
          </cell>
          <cell r="AH445" t="str">
            <v>DT.Adm.Corr.Antiguid</v>
          </cell>
          <cell r="AI445" t="str">
            <v>1</v>
          </cell>
          <cell r="AJ445" t="str">
            <v>ACTIVOS</v>
          </cell>
          <cell r="AK445" t="str">
            <v>AH</v>
          </cell>
          <cell r="AL445" t="str">
            <v>CONT.TERMO-P.CERTO</v>
          </cell>
          <cell r="AM445" t="str">
            <v>J300</v>
          </cell>
          <cell r="AN445" t="str">
            <v>EDPOutsourcing Comercial-S</v>
          </cell>
          <cell r="AO445" t="str">
            <v>J310</v>
          </cell>
          <cell r="AP445" t="str">
            <v>EDPOC-LSB-CCB43</v>
          </cell>
          <cell r="AQ445" t="str">
            <v>40184101</v>
          </cell>
          <cell r="AR445" t="str">
            <v>70000287</v>
          </cell>
          <cell r="AS445" t="str">
            <v>166.</v>
          </cell>
          <cell r="AT445" t="str">
            <v>MOTORISTA</v>
          </cell>
          <cell r="AU445" t="str">
            <v>1</v>
          </cell>
          <cell r="AV445" t="str">
            <v>00040103</v>
          </cell>
          <cell r="AW445" t="str">
            <v>J20100000230</v>
          </cell>
          <cell r="AX445" t="str">
            <v>CASC-SECRETARIADO</v>
          </cell>
          <cell r="AY445" t="str">
            <v>68900100</v>
          </cell>
          <cell r="AZ445" t="str">
            <v>Orgãos Sociais</v>
          </cell>
          <cell r="BA445" t="str">
            <v>6890</v>
          </cell>
          <cell r="BB445" t="str">
            <v>EDP Outsourcing Comercial</v>
          </cell>
          <cell r="BC445" t="str">
            <v>6890</v>
          </cell>
          <cell r="BD445" t="str">
            <v>6890</v>
          </cell>
          <cell r="BF445" t="str">
            <v>6890</v>
          </cell>
          <cell r="BG445" t="str">
            <v>EDP Outsourcing Comercial,SA</v>
          </cell>
          <cell r="BH445" t="str">
            <v>1050</v>
          </cell>
          <cell r="BI445">
            <v>695</v>
          </cell>
          <cell r="BJ445" t="str">
            <v>02</v>
          </cell>
          <cell r="BK445">
            <v>0</v>
          </cell>
          <cell r="BL445">
            <v>0</v>
          </cell>
          <cell r="BM445" t="str">
            <v>NÍVEL 6</v>
          </cell>
          <cell r="BN445" t="str">
            <v>00</v>
          </cell>
          <cell r="BO445" t="str">
            <v>02</v>
          </cell>
          <cell r="BP445" t="str">
            <v>20050104</v>
          </cell>
          <cell r="BQ445" t="str">
            <v>18</v>
          </cell>
          <cell r="BR445" t="str">
            <v>CONTRATO A TERMO CERTO</v>
          </cell>
          <cell r="BS445" t="str">
            <v>20050401</v>
          </cell>
          <cell r="BW445">
            <v>0</v>
          </cell>
          <cell r="BX445">
            <v>0</v>
          </cell>
          <cell r="BY445">
            <v>0</v>
          </cell>
          <cell r="BZ445">
            <v>0</v>
          </cell>
          <cell r="CA445">
            <v>0</v>
          </cell>
          <cell r="CC445">
            <v>0</v>
          </cell>
          <cell r="CG445">
            <v>0</v>
          </cell>
          <cell r="CK445">
            <v>0</v>
          </cell>
          <cell r="CO445">
            <v>0</v>
          </cell>
          <cell r="CT445">
            <v>0</v>
          </cell>
          <cell r="CU445">
            <v>0</v>
          </cell>
          <cell r="CV445">
            <v>0</v>
          </cell>
          <cell r="CW445">
            <v>0</v>
          </cell>
          <cell r="CX445">
            <v>0</v>
          </cell>
          <cell r="CZ445">
            <v>0</v>
          </cell>
          <cell r="DC445">
            <v>0</v>
          </cell>
          <cell r="DF445">
            <v>0</v>
          </cell>
          <cell r="DI445">
            <v>0</v>
          </cell>
          <cell r="DK445">
            <v>0</v>
          </cell>
          <cell r="DL445">
            <v>0</v>
          </cell>
          <cell r="DN445" t="str">
            <v>11D11</v>
          </cell>
          <cell r="DO445" t="str">
            <v>Fixo T.Int-"ESCRIT."</v>
          </cell>
          <cell r="DP445">
            <v>9</v>
          </cell>
          <cell r="DQ445">
            <v>100</v>
          </cell>
          <cell r="DR445" t="str">
            <v>LX01</v>
          </cell>
          <cell r="DT445" t="str">
            <v>00350127</v>
          </cell>
          <cell r="DU445" t="str">
            <v>CAIXA GERAL DE DEPOSITOS, SA</v>
          </cell>
        </row>
        <row r="446">
          <cell r="A446" t="str">
            <v>166294</v>
          </cell>
          <cell r="B446" t="str">
            <v>Teresa Maria Carvalho Paulo</v>
          </cell>
          <cell r="C446" t="str">
            <v>1979</v>
          </cell>
          <cell r="D446">
            <v>26</v>
          </cell>
          <cell r="E446">
            <v>26</v>
          </cell>
          <cell r="F446" t="str">
            <v>19580624</v>
          </cell>
          <cell r="G446" t="str">
            <v>47</v>
          </cell>
          <cell r="H446" t="str">
            <v>4</v>
          </cell>
          <cell r="I446" t="str">
            <v>Divorc</v>
          </cell>
          <cell r="J446" t="str">
            <v>feminino</v>
          </cell>
          <cell r="K446">
            <v>1</v>
          </cell>
          <cell r="L446" t="str">
            <v>Av Miguel Bombarda Lt 13-1.E</v>
          </cell>
          <cell r="M446" t="str">
            <v>2745-175</v>
          </cell>
          <cell r="N446" t="str">
            <v>QUELUZ</v>
          </cell>
          <cell r="O446" t="str">
            <v>00241132</v>
          </cell>
          <cell r="P446" t="str">
            <v>CURSO COMPLEMENTAR DOS LICEUS</v>
          </cell>
          <cell r="R446" t="str">
            <v>5032483</v>
          </cell>
          <cell r="S446" t="str">
            <v>19980402</v>
          </cell>
          <cell r="T446" t="str">
            <v>LISBOA</v>
          </cell>
          <cell r="U446" t="str">
            <v>9802</v>
          </cell>
          <cell r="V446" t="str">
            <v>SIND IND ELéCT SUL ILHAS</v>
          </cell>
          <cell r="W446" t="str">
            <v>135315883</v>
          </cell>
          <cell r="X446" t="str">
            <v>3166</v>
          </cell>
          <cell r="Y446" t="str">
            <v>80.0</v>
          </cell>
          <cell r="Z446">
            <v>1</v>
          </cell>
          <cell r="AA446" t="str">
            <v>00</v>
          </cell>
          <cell r="AD446" t="str">
            <v>029</v>
          </cell>
          <cell r="AE446" t="str">
            <v>10940080916</v>
          </cell>
          <cell r="AF446" t="str">
            <v>02</v>
          </cell>
          <cell r="AG446" t="str">
            <v>19790616</v>
          </cell>
          <cell r="AH446" t="str">
            <v>DT.Adm.Corr.Antiguid</v>
          </cell>
          <cell r="AI446" t="str">
            <v>1</v>
          </cell>
          <cell r="AJ446" t="str">
            <v>ACTIVOS</v>
          </cell>
          <cell r="AK446" t="str">
            <v>AA</v>
          </cell>
          <cell r="AL446" t="str">
            <v>ACTIVO TEMP.INTEIRO</v>
          </cell>
          <cell r="AM446" t="str">
            <v>J300</v>
          </cell>
          <cell r="AN446" t="str">
            <v>EDPOutsourcing Comercial-S</v>
          </cell>
          <cell r="AO446" t="str">
            <v>J311</v>
          </cell>
          <cell r="AP446" t="str">
            <v>EDPOC-LSB-FMM</v>
          </cell>
          <cell r="AQ446" t="str">
            <v>40176752</v>
          </cell>
          <cell r="AR446" t="str">
            <v>70000060</v>
          </cell>
          <cell r="AS446" t="str">
            <v>025.</v>
          </cell>
          <cell r="AT446" t="str">
            <v>ESCRITURARIO COMERCIAL</v>
          </cell>
          <cell r="AU446" t="str">
            <v>1</v>
          </cell>
          <cell r="AV446" t="str">
            <v>00040108</v>
          </cell>
          <cell r="AW446" t="str">
            <v>J20260000230</v>
          </cell>
          <cell r="AX446" t="str">
            <v>GBAG-AP-APOIO</v>
          </cell>
          <cell r="AY446" t="str">
            <v>68902100</v>
          </cell>
          <cell r="AZ446" t="str">
            <v>Serv. Administrativo</v>
          </cell>
          <cell r="BA446" t="str">
            <v>6890</v>
          </cell>
          <cell r="BB446" t="str">
            <v>EDP Outsourcing Comercial</v>
          </cell>
          <cell r="BC446" t="str">
            <v>6890</v>
          </cell>
          <cell r="BD446" t="str">
            <v>6890</v>
          </cell>
          <cell r="BE446" t="str">
            <v>2800</v>
          </cell>
          <cell r="BF446" t="str">
            <v>6890</v>
          </cell>
          <cell r="BG446" t="str">
            <v>EDP Outsourcing Comercial,SA</v>
          </cell>
          <cell r="BH446" t="str">
            <v>1010</v>
          </cell>
          <cell r="BI446">
            <v>1339</v>
          </cell>
          <cell r="BJ446" t="str">
            <v>12</v>
          </cell>
          <cell r="BK446">
            <v>26</v>
          </cell>
          <cell r="BL446">
            <v>262.86</v>
          </cell>
          <cell r="BM446" t="str">
            <v>NÍVEL 5</v>
          </cell>
          <cell r="BN446" t="str">
            <v>02</v>
          </cell>
          <cell r="BO446" t="str">
            <v>09</v>
          </cell>
          <cell r="BP446" t="str">
            <v>20030101</v>
          </cell>
          <cell r="BQ446" t="str">
            <v>21</v>
          </cell>
          <cell r="BR446" t="str">
            <v>EVOLUCAO AUTOMATICA</v>
          </cell>
          <cell r="BS446" t="str">
            <v>20050101</v>
          </cell>
          <cell r="BW446">
            <v>0</v>
          </cell>
          <cell r="BX446">
            <v>0</v>
          </cell>
          <cell r="BY446">
            <v>0</v>
          </cell>
          <cell r="BZ446">
            <v>0</v>
          </cell>
          <cell r="CA446">
            <v>0</v>
          </cell>
          <cell r="CC446">
            <v>0</v>
          </cell>
          <cell r="CG446">
            <v>0</v>
          </cell>
          <cell r="CK446">
            <v>0</v>
          </cell>
          <cell r="CO446">
            <v>0</v>
          </cell>
          <cell r="CT446">
            <v>0</v>
          </cell>
          <cell r="CU446">
            <v>0</v>
          </cell>
          <cell r="CV446">
            <v>0</v>
          </cell>
          <cell r="CW446">
            <v>0</v>
          </cell>
          <cell r="CX446">
            <v>0</v>
          </cell>
          <cell r="CZ446">
            <v>0</v>
          </cell>
          <cell r="DC446">
            <v>0</v>
          </cell>
          <cell r="DF446">
            <v>0</v>
          </cell>
          <cell r="DI446">
            <v>0</v>
          </cell>
          <cell r="DK446">
            <v>0</v>
          </cell>
          <cell r="DL446">
            <v>0</v>
          </cell>
          <cell r="DN446" t="str">
            <v>21D11</v>
          </cell>
          <cell r="DO446" t="str">
            <v>Flex.T.Int."Escrit"</v>
          </cell>
          <cell r="DP446">
            <v>2</v>
          </cell>
          <cell r="DQ446">
            <v>100</v>
          </cell>
          <cell r="DR446" t="str">
            <v>LX01</v>
          </cell>
          <cell r="DT446" t="str">
            <v>00210000</v>
          </cell>
          <cell r="DU446" t="str">
            <v>CREDITO PREDIAL PORTUGUES, SA</v>
          </cell>
        </row>
        <row r="447">
          <cell r="A447" t="str">
            <v>315290</v>
          </cell>
          <cell r="B447" t="str">
            <v>Afonso Manuel Gonçalves Amaro</v>
          </cell>
          <cell r="C447" t="str">
            <v>1990</v>
          </cell>
          <cell r="D447">
            <v>15</v>
          </cell>
          <cell r="E447">
            <v>15</v>
          </cell>
          <cell r="F447" t="str">
            <v>19590730</v>
          </cell>
          <cell r="G447" t="str">
            <v>45</v>
          </cell>
          <cell r="H447" t="str">
            <v>4</v>
          </cell>
          <cell r="I447" t="str">
            <v>Divorc</v>
          </cell>
          <cell r="J447" t="str">
            <v>masculino</v>
          </cell>
          <cell r="K447">
            <v>2</v>
          </cell>
          <cell r="L447" t="str">
            <v>R Gonçalo Mendes da Maia, 2-3ºDto</v>
          </cell>
          <cell r="M447" t="str">
            <v>2005-161</v>
          </cell>
          <cell r="N447" t="str">
            <v>SANTARÉM</v>
          </cell>
          <cell r="O447" t="str">
            <v>00644103</v>
          </cell>
          <cell r="P447" t="str">
            <v>ENG.ENERGIA SISTEMAS POTENCIA</v>
          </cell>
          <cell r="R447" t="str">
            <v>4237900</v>
          </cell>
          <cell r="S447" t="str">
            <v>19990309</v>
          </cell>
          <cell r="T447" t="str">
            <v>SANTAREM</v>
          </cell>
          <cell r="W447" t="str">
            <v>153454970</v>
          </cell>
          <cell r="X447" t="str">
            <v>2089</v>
          </cell>
          <cell r="Y447" t="str">
            <v>0.0</v>
          </cell>
          <cell r="Z447">
            <v>2</v>
          </cell>
          <cell r="AA447" t="str">
            <v>00</v>
          </cell>
          <cell r="AC447" t="str">
            <v>X</v>
          </cell>
          <cell r="AD447" t="str">
            <v>100</v>
          </cell>
          <cell r="AE447" t="str">
            <v>10955109011</v>
          </cell>
          <cell r="AF447" t="str">
            <v>02</v>
          </cell>
          <cell r="AG447" t="str">
            <v>19900618</v>
          </cell>
          <cell r="AH447" t="str">
            <v>DT.Adm.Corr.Antiguid</v>
          </cell>
          <cell r="AI447" t="str">
            <v>1</v>
          </cell>
          <cell r="AJ447" t="str">
            <v>ACTIVOS</v>
          </cell>
          <cell r="AK447" t="str">
            <v>AA</v>
          </cell>
          <cell r="AL447" t="str">
            <v>ACTIVO TEMP.INTEIRO</v>
          </cell>
          <cell r="AM447" t="str">
            <v>J300</v>
          </cell>
          <cell r="AN447" t="str">
            <v>EDPOutsourcing Comercial-S</v>
          </cell>
          <cell r="AO447" t="str">
            <v>J311</v>
          </cell>
          <cell r="AP447" t="str">
            <v>EDPOC-LSB-FMM</v>
          </cell>
          <cell r="AQ447" t="str">
            <v>40176773</v>
          </cell>
          <cell r="AR447" t="str">
            <v>70000038</v>
          </cell>
          <cell r="AS447" t="str">
            <v>01B2</v>
          </cell>
          <cell r="AT447" t="str">
            <v>BACHAREL II</v>
          </cell>
          <cell r="AU447" t="str">
            <v>1</v>
          </cell>
          <cell r="AV447" t="str">
            <v>00040133</v>
          </cell>
          <cell r="AW447" t="str">
            <v>J20302000630</v>
          </cell>
          <cell r="AX447" t="str">
            <v>PCSC-AS-GA ATENDIMENTO E SERVIÇOS</v>
          </cell>
          <cell r="AY447" t="str">
            <v>68904100</v>
          </cell>
          <cell r="AZ447" t="str">
            <v>Atendimento e Serviç</v>
          </cell>
          <cell r="BA447" t="str">
            <v>6890</v>
          </cell>
          <cell r="BB447" t="str">
            <v>EDP Outsourcing Comercial</v>
          </cell>
          <cell r="BC447" t="str">
            <v>6890</v>
          </cell>
          <cell r="BD447" t="str">
            <v>6890</v>
          </cell>
          <cell r="BE447" t="str">
            <v>2800</v>
          </cell>
          <cell r="BF447" t="str">
            <v>6890</v>
          </cell>
          <cell r="BG447" t="str">
            <v>EDP Outsourcing Comercial,SA</v>
          </cell>
          <cell r="BH447" t="str">
            <v>1010</v>
          </cell>
          <cell r="BI447">
            <v>2034</v>
          </cell>
          <cell r="BJ447" t="str">
            <v>H</v>
          </cell>
          <cell r="BK447">
            <v>15</v>
          </cell>
          <cell r="BL447">
            <v>151.65</v>
          </cell>
          <cell r="BM447" t="str">
            <v>BACH 2</v>
          </cell>
          <cell r="BN447" t="str">
            <v>03</v>
          </cell>
          <cell r="BO447" t="str">
            <v>H</v>
          </cell>
          <cell r="BP447" t="str">
            <v>20010109</v>
          </cell>
          <cell r="BQ447" t="str">
            <v>39</v>
          </cell>
          <cell r="BR447" t="str">
            <v>PROTOCOLO ACT</v>
          </cell>
          <cell r="BS447" t="str">
            <v>20050101</v>
          </cell>
          <cell r="BW447">
            <v>0</v>
          </cell>
          <cell r="BX447">
            <v>21</v>
          </cell>
          <cell r="BY447">
            <v>458.99</v>
          </cell>
          <cell r="BZ447">
            <v>0</v>
          </cell>
          <cell r="CA447">
            <v>0</v>
          </cell>
          <cell r="CC447">
            <v>0</v>
          </cell>
          <cell r="CG447">
            <v>0</v>
          </cell>
          <cell r="CK447">
            <v>0</v>
          </cell>
          <cell r="CO447">
            <v>0</v>
          </cell>
          <cell r="CT447">
            <v>0</v>
          </cell>
          <cell r="CU447">
            <v>0</v>
          </cell>
          <cell r="CV447">
            <v>0</v>
          </cell>
          <cell r="CW447">
            <v>0</v>
          </cell>
          <cell r="CX447">
            <v>0</v>
          </cell>
          <cell r="CZ447">
            <v>0</v>
          </cell>
          <cell r="DC447">
            <v>0</v>
          </cell>
          <cell r="DF447">
            <v>0</v>
          </cell>
          <cell r="DI447">
            <v>0</v>
          </cell>
          <cell r="DK447">
            <v>0</v>
          </cell>
          <cell r="DL447">
            <v>0</v>
          </cell>
          <cell r="DN447" t="str">
            <v>50001</v>
          </cell>
          <cell r="DO447" t="str">
            <v>IHT_TEMPO INTEIRO</v>
          </cell>
          <cell r="DP447">
            <v>2</v>
          </cell>
          <cell r="DQ447">
            <v>100</v>
          </cell>
          <cell r="DR447" t="str">
            <v>LX01</v>
          </cell>
          <cell r="DT447" t="str">
            <v>00350230</v>
          </cell>
          <cell r="DU447" t="str">
            <v>CAIXA GERAL DE DEPOSITOS, SA</v>
          </cell>
        </row>
        <row r="448">
          <cell r="A448" t="str">
            <v>192848</v>
          </cell>
          <cell r="B448" t="str">
            <v>Hélder Ruas de Sousa Nunes</v>
          </cell>
          <cell r="C448" t="str">
            <v>1980</v>
          </cell>
          <cell r="D448">
            <v>25</v>
          </cell>
          <cell r="E448">
            <v>25</v>
          </cell>
          <cell r="F448" t="str">
            <v>19600702</v>
          </cell>
          <cell r="G448" t="str">
            <v>44</v>
          </cell>
          <cell r="H448" t="str">
            <v>1</v>
          </cell>
          <cell r="I448" t="str">
            <v>Casado</v>
          </cell>
          <cell r="J448" t="str">
            <v>masculino</v>
          </cell>
          <cell r="K448">
            <v>1</v>
          </cell>
          <cell r="L448" t="str">
            <v>R das Azinheiras, 52-A        Vale de Milhacos</v>
          </cell>
          <cell r="M448" t="str">
            <v>2855-000</v>
          </cell>
          <cell r="N448" t="str">
            <v>CORROIOS</v>
          </cell>
          <cell r="O448" t="str">
            <v>00644004</v>
          </cell>
          <cell r="P448" t="str">
            <v>ENG.ENERGIA SISTEMAS POTENCIA</v>
          </cell>
          <cell r="R448" t="str">
            <v>5558297</v>
          </cell>
          <cell r="S448" t="str">
            <v>19940913</v>
          </cell>
          <cell r="T448" t="str">
            <v>LISBOA</v>
          </cell>
          <cell r="U448" t="str">
            <v>9802</v>
          </cell>
          <cell r="V448" t="str">
            <v>SIND IND ELéCT SUL ILHAS</v>
          </cell>
          <cell r="W448" t="str">
            <v>148265138</v>
          </cell>
          <cell r="X448" t="str">
            <v>3697</v>
          </cell>
          <cell r="Y448" t="str">
            <v>0.0</v>
          </cell>
          <cell r="Z448">
            <v>1</v>
          </cell>
          <cell r="AA448" t="str">
            <v>00</v>
          </cell>
          <cell r="AC448" t="str">
            <v>X</v>
          </cell>
          <cell r="AD448" t="str">
            <v>100</v>
          </cell>
          <cell r="AE448" t="str">
            <v>11218638433</v>
          </cell>
          <cell r="AF448" t="str">
            <v>02</v>
          </cell>
          <cell r="AG448" t="str">
            <v>19800601</v>
          </cell>
          <cell r="AH448" t="str">
            <v>DT.Adm.Corr.Antiguid</v>
          </cell>
          <cell r="AI448" t="str">
            <v>1</v>
          </cell>
          <cell r="AJ448" t="str">
            <v>ACTIVOS</v>
          </cell>
          <cell r="AK448" t="str">
            <v>AA</v>
          </cell>
          <cell r="AL448" t="str">
            <v>ACTIVO TEMP.INTEIRO</v>
          </cell>
          <cell r="AM448" t="str">
            <v>J300</v>
          </cell>
          <cell r="AN448" t="str">
            <v>EDPOutsourcing Comercial-S</v>
          </cell>
          <cell r="AO448" t="str">
            <v>J311</v>
          </cell>
          <cell r="AP448" t="str">
            <v>EDPOC-LSB-FMM</v>
          </cell>
          <cell r="AQ448" t="str">
            <v>40176772</v>
          </cell>
          <cell r="AR448" t="str">
            <v>70000038</v>
          </cell>
          <cell r="AS448" t="str">
            <v>01B2</v>
          </cell>
          <cell r="AT448" t="str">
            <v>BACHAREL II</v>
          </cell>
          <cell r="AU448" t="str">
            <v>1</v>
          </cell>
          <cell r="AV448" t="str">
            <v>00040133</v>
          </cell>
          <cell r="AW448" t="str">
            <v>J20302000630</v>
          </cell>
          <cell r="AX448" t="str">
            <v>PCSC-AS-GA ATENDIMENTO E SERVIÇOS</v>
          </cell>
          <cell r="AY448" t="str">
            <v>68904100</v>
          </cell>
          <cell r="AZ448" t="str">
            <v>Atendimento e Serviç</v>
          </cell>
          <cell r="BA448" t="str">
            <v>6890</v>
          </cell>
          <cell r="BB448" t="str">
            <v>EDP Outsourcing Comercial</v>
          </cell>
          <cell r="BC448" t="str">
            <v>6890</v>
          </cell>
          <cell r="BD448" t="str">
            <v>6890</v>
          </cell>
          <cell r="BE448" t="str">
            <v>2800</v>
          </cell>
          <cell r="BF448" t="str">
            <v>6890</v>
          </cell>
          <cell r="BG448" t="str">
            <v>EDP Outsourcing Comercial,SA</v>
          </cell>
          <cell r="BH448" t="str">
            <v>1010</v>
          </cell>
          <cell r="BI448">
            <v>2158</v>
          </cell>
          <cell r="BJ448" t="str">
            <v>I</v>
          </cell>
          <cell r="BK448">
            <v>25</v>
          </cell>
          <cell r="BL448">
            <v>252.75</v>
          </cell>
          <cell r="BM448" t="str">
            <v>BACH 2</v>
          </cell>
          <cell r="BN448" t="str">
            <v>00</v>
          </cell>
          <cell r="BO448" t="str">
            <v>I</v>
          </cell>
          <cell r="BP448" t="str">
            <v>20050101</v>
          </cell>
          <cell r="BQ448" t="str">
            <v>21</v>
          </cell>
          <cell r="BR448" t="str">
            <v>EVOLUCAO AUTOMATICA</v>
          </cell>
          <cell r="BS448" t="str">
            <v>20050101</v>
          </cell>
          <cell r="BW448">
            <v>0</v>
          </cell>
          <cell r="BX448">
            <v>21</v>
          </cell>
          <cell r="BY448">
            <v>532.51</v>
          </cell>
          <cell r="BZ448">
            <v>0</v>
          </cell>
          <cell r="CA448">
            <v>0</v>
          </cell>
          <cell r="CC448">
            <v>0</v>
          </cell>
          <cell r="CG448">
            <v>0</v>
          </cell>
          <cell r="CK448">
            <v>0</v>
          </cell>
          <cell r="CO448">
            <v>0</v>
          </cell>
          <cell r="CT448">
            <v>0</v>
          </cell>
          <cell r="CU448">
            <v>0</v>
          </cell>
          <cell r="CV448">
            <v>0</v>
          </cell>
          <cell r="CW448">
            <v>0</v>
          </cell>
          <cell r="CX448">
            <v>0</v>
          </cell>
          <cell r="CZ448">
            <v>0</v>
          </cell>
          <cell r="DC448">
            <v>0</v>
          </cell>
          <cell r="DF448">
            <v>0</v>
          </cell>
          <cell r="DG448" t="str">
            <v>1330</v>
          </cell>
          <cell r="DH448" t="str">
            <v>J</v>
          </cell>
          <cell r="DI448">
            <v>125</v>
          </cell>
          <cell r="DK448">
            <v>0</v>
          </cell>
          <cell r="DL448">
            <v>0</v>
          </cell>
          <cell r="DN448" t="str">
            <v>50001</v>
          </cell>
          <cell r="DO448" t="str">
            <v>IHT_TEMPO INTEIRO</v>
          </cell>
          <cell r="DP448">
            <v>2</v>
          </cell>
          <cell r="DQ448">
            <v>100</v>
          </cell>
          <cell r="DR448" t="str">
            <v>LX01</v>
          </cell>
          <cell r="DT448" t="str">
            <v>00350268</v>
          </cell>
          <cell r="DU448" t="str">
            <v>CAIXA GERAL DE DEPOSITOS, SA</v>
          </cell>
        </row>
        <row r="449">
          <cell r="A449" t="str">
            <v>209627</v>
          </cell>
          <cell r="B449" t="str">
            <v>José Rodérico Piegas</v>
          </cell>
          <cell r="C449" t="str">
            <v>1981</v>
          </cell>
          <cell r="D449">
            <v>24</v>
          </cell>
          <cell r="E449">
            <v>24</v>
          </cell>
          <cell r="F449" t="str">
            <v>19520728</v>
          </cell>
          <cell r="G449" t="str">
            <v>52</v>
          </cell>
          <cell r="H449" t="str">
            <v>0</v>
          </cell>
          <cell r="I449" t="str">
            <v>Solt.</v>
          </cell>
          <cell r="J449" t="str">
            <v>masculino</v>
          </cell>
          <cell r="K449">
            <v>0</v>
          </cell>
          <cell r="L449" t="str">
            <v>R de Moçambique, lt 46-2ºEsq</v>
          </cell>
          <cell r="M449" t="str">
            <v>2955-162</v>
          </cell>
          <cell r="N449" t="str">
            <v>PINHAL NOVO</v>
          </cell>
          <cell r="O449" t="str">
            <v>00775005</v>
          </cell>
          <cell r="P449" t="str">
            <v>ORGANIZACAO E GESTAO EMPRESAS</v>
          </cell>
          <cell r="R449" t="str">
            <v>2211822</v>
          </cell>
          <cell r="S449" t="str">
            <v>19960216</v>
          </cell>
          <cell r="T449" t="str">
            <v>LISBOA</v>
          </cell>
          <cell r="U449" t="str">
            <v>9813</v>
          </cell>
          <cell r="V449" t="str">
            <v>SINDICATO ECONOMISTAS</v>
          </cell>
          <cell r="W449" t="str">
            <v>150673442</v>
          </cell>
          <cell r="X449" t="str">
            <v>2208</v>
          </cell>
          <cell r="Y449" t="str">
            <v>0.0</v>
          </cell>
          <cell r="Z449">
            <v>0</v>
          </cell>
          <cell r="AA449" t="str">
            <v>00</v>
          </cell>
          <cell r="AD449" t="str">
            <v>100</v>
          </cell>
          <cell r="AE449" t="str">
            <v>11052481360</v>
          </cell>
          <cell r="AF449" t="str">
            <v>02</v>
          </cell>
          <cell r="AG449" t="str">
            <v>19810216</v>
          </cell>
          <cell r="AH449" t="str">
            <v>DT.Adm.Corr.Antiguid</v>
          </cell>
          <cell r="AI449" t="str">
            <v>1</v>
          </cell>
          <cell r="AJ449" t="str">
            <v>ACTIVOS</v>
          </cell>
          <cell r="AK449" t="str">
            <v>AA</v>
          </cell>
          <cell r="AL449" t="str">
            <v>ACTIVO TEMP.INTEIRO</v>
          </cell>
          <cell r="AM449" t="str">
            <v>J300</v>
          </cell>
          <cell r="AN449" t="str">
            <v>EDPOutsourcing Comercial-S</v>
          </cell>
          <cell r="AO449" t="str">
            <v>J311</v>
          </cell>
          <cell r="AP449" t="str">
            <v>EDPOC-LSB-FMM</v>
          </cell>
          <cell r="AQ449" t="str">
            <v>40176770</v>
          </cell>
          <cell r="AR449" t="str">
            <v>70000042</v>
          </cell>
          <cell r="AS449" t="str">
            <v>01L2</v>
          </cell>
          <cell r="AT449" t="str">
            <v>LICENCIADO II</v>
          </cell>
          <cell r="AU449" t="str">
            <v>1</v>
          </cell>
          <cell r="AV449" t="str">
            <v>00040133</v>
          </cell>
          <cell r="AW449" t="str">
            <v>J20302000630</v>
          </cell>
          <cell r="AX449" t="str">
            <v>PCSC-AS-GA ATENDIMENTO E SERVIÇOS</v>
          </cell>
          <cell r="AY449" t="str">
            <v>68904100</v>
          </cell>
          <cell r="AZ449" t="str">
            <v>Atendimento e Serviç</v>
          </cell>
          <cell r="BA449" t="str">
            <v>6890</v>
          </cell>
          <cell r="BB449" t="str">
            <v>EDP Outsourcing Comercial</v>
          </cell>
          <cell r="BC449" t="str">
            <v>6890</v>
          </cell>
          <cell r="BD449" t="str">
            <v>6890</v>
          </cell>
          <cell r="BE449" t="str">
            <v>2800</v>
          </cell>
          <cell r="BF449" t="str">
            <v>6890</v>
          </cell>
          <cell r="BG449" t="str">
            <v>EDP Outsourcing Comercial,SA</v>
          </cell>
          <cell r="BH449" t="str">
            <v>1010</v>
          </cell>
          <cell r="BI449">
            <v>2409</v>
          </cell>
          <cell r="BJ449" t="str">
            <v>K</v>
          </cell>
          <cell r="BK449">
            <v>24</v>
          </cell>
          <cell r="BL449">
            <v>242.64</v>
          </cell>
          <cell r="BM449" t="str">
            <v>LIC 2</v>
          </cell>
          <cell r="BN449" t="str">
            <v>04</v>
          </cell>
          <cell r="BO449" t="str">
            <v>K</v>
          </cell>
          <cell r="BP449" t="str">
            <v>20010101</v>
          </cell>
          <cell r="BQ449" t="str">
            <v>21</v>
          </cell>
          <cell r="BR449" t="str">
            <v>EVOLUCAO AUTOMATICA</v>
          </cell>
          <cell r="BS449" t="str">
            <v>20050101</v>
          </cell>
          <cell r="BT449" t="str">
            <v>20010101</v>
          </cell>
          <cell r="BW449">
            <v>0</v>
          </cell>
          <cell r="BX449">
            <v>21</v>
          </cell>
          <cell r="BY449">
            <v>556.84</v>
          </cell>
          <cell r="BZ449">
            <v>0</v>
          </cell>
          <cell r="CA449">
            <v>0</v>
          </cell>
          <cell r="CC449">
            <v>0</v>
          </cell>
          <cell r="CG449">
            <v>0</v>
          </cell>
          <cell r="CK449">
            <v>0</v>
          </cell>
          <cell r="CO449">
            <v>0</v>
          </cell>
          <cell r="CT449">
            <v>0</v>
          </cell>
          <cell r="CU449">
            <v>0</v>
          </cell>
          <cell r="CV449">
            <v>0</v>
          </cell>
          <cell r="CW449">
            <v>0</v>
          </cell>
          <cell r="CX449">
            <v>0</v>
          </cell>
          <cell r="CZ449">
            <v>0</v>
          </cell>
          <cell r="DC449">
            <v>0</v>
          </cell>
          <cell r="DF449">
            <v>0</v>
          </cell>
          <cell r="DI449">
            <v>0</v>
          </cell>
          <cell r="DK449">
            <v>0</v>
          </cell>
          <cell r="DL449">
            <v>0</v>
          </cell>
          <cell r="DN449" t="str">
            <v>50001</v>
          </cell>
          <cell r="DO449" t="str">
            <v>IHT_TEMPO INTEIRO</v>
          </cell>
          <cell r="DP449">
            <v>2</v>
          </cell>
          <cell r="DQ449">
            <v>100</v>
          </cell>
          <cell r="DR449" t="str">
            <v>LX01</v>
          </cell>
          <cell r="DT449" t="str">
            <v>00360202</v>
          </cell>
          <cell r="DU449" t="str">
            <v>CAIXA ECONOMICA MONTEPIO GERAL</v>
          </cell>
        </row>
        <row r="450">
          <cell r="A450" t="str">
            <v>273554</v>
          </cell>
          <cell r="B450" t="str">
            <v>Emilio Monteiro Pereira Baldeante</v>
          </cell>
          <cell r="C450" t="str">
            <v>1974</v>
          </cell>
          <cell r="D450">
            <v>31</v>
          </cell>
          <cell r="E450">
            <v>31</v>
          </cell>
          <cell r="F450" t="str">
            <v>19570722</v>
          </cell>
          <cell r="G450" t="str">
            <v>47</v>
          </cell>
          <cell r="H450" t="str">
            <v>1</v>
          </cell>
          <cell r="I450" t="str">
            <v>Casado</v>
          </cell>
          <cell r="J450" t="str">
            <v>masculino</v>
          </cell>
          <cell r="K450">
            <v>2</v>
          </cell>
          <cell r="L450" t="str">
            <v>R Dr Virgílio Arruda, 2-5ºEsq</v>
          </cell>
          <cell r="M450" t="str">
            <v>2000-217</v>
          </cell>
          <cell r="N450" t="str">
            <v>SANTARÉM</v>
          </cell>
          <cell r="O450" t="str">
            <v>00776205</v>
          </cell>
          <cell r="P450" t="str">
            <v>GESTAO DE EMPRESAS</v>
          </cell>
          <cell r="R450" t="str">
            <v>5067412</v>
          </cell>
          <cell r="S450" t="str">
            <v>19990326</v>
          </cell>
          <cell r="T450" t="str">
            <v>SANTAREM</v>
          </cell>
          <cell r="U450" t="str">
            <v>9803</v>
          </cell>
          <cell r="V450" t="str">
            <v>S.NAC IND ENERGIA-SINDEL</v>
          </cell>
          <cell r="W450" t="str">
            <v>126956235</v>
          </cell>
          <cell r="X450" t="str">
            <v>2089</v>
          </cell>
          <cell r="Y450" t="str">
            <v>0.0</v>
          </cell>
          <cell r="Z450">
            <v>2</v>
          </cell>
          <cell r="AA450" t="str">
            <v>00</v>
          </cell>
          <cell r="AD450" t="str">
            <v>100</v>
          </cell>
          <cell r="AE450" t="str">
            <v>10954343357</v>
          </cell>
          <cell r="AF450" t="str">
            <v>02</v>
          </cell>
          <cell r="AG450" t="str">
            <v>19740909</v>
          </cell>
          <cell r="AH450" t="str">
            <v>DT.Adm.Corr.Antiguid</v>
          </cell>
          <cell r="AI450" t="str">
            <v>1</v>
          </cell>
          <cell r="AJ450" t="str">
            <v>ACTIVOS</v>
          </cell>
          <cell r="AK450" t="str">
            <v>AA</v>
          </cell>
          <cell r="AL450" t="str">
            <v>ACTIVO TEMP.INTEIRO</v>
          </cell>
          <cell r="AM450" t="str">
            <v>J300</v>
          </cell>
          <cell r="AN450" t="str">
            <v>EDPOutsourcing Comercial-S</v>
          </cell>
          <cell r="AO450" t="str">
            <v>J311</v>
          </cell>
          <cell r="AP450" t="str">
            <v>EDPOC-LSB-FMM</v>
          </cell>
          <cell r="AQ450" t="str">
            <v>40176771</v>
          </cell>
          <cell r="AR450" t="str">
            <v>70000042</v>
          </cell>
          <cell r="AS450" t="str">
            <v>01L2</v>
          </cell>
          <cell r="AT450" t="str">
            <v>LICENCIADO II</v>
          </cell>
          <cell r="AU450" t="str">
            <v>1</v>
          </cell>
          <cell r="AV450" t="str">
            <v>00040133</v>
          </cell>
          <cell r="AW450" t="str">
            <v>J20302000630</v>
          </cell>
          <cell r="AX450" t="str">
            <v>PCSC-AS-GA ATENDIMENTO E SERVIÇOS</v>
          </cell>
          <cell r="AY450" t="str">
            <v>68904100</v>
          </cell>
          <cell r="AZ450" t="str">
            <v>Atendimento e Serviç</v>
          </cell>
          <cell r="BA450" t="str">
            <v>6890</v>
          </cell>
          <cell r="BB450" t="str">
            <v>EDP Outsourcing Comercial</v>
          </cell>
          <cell r="BC450" t="str">
            <v>6890</v>
          </cell>
          <cell r="BD450" t="str">
            <v>6890</v>
          </cell>
          <cell r="BE450" t="str">
            <v>2800</v>
          </cell>
          <cell r="BF450" t="str">
            <v>6890</v>
          </cell>
          <cell r="BG450" t="str">
            <v>EDP Outsourcing Comercial,SA</v>
          </cell>
          <cell r="BH450" t="str">
            <v>1010</v>
          </cell>
          <cell r="BI450">
            <v>2409</v>
          </cell>
          <cell r="BJ450" t="str">
            <v>K</v>
          </cell>
          <cell r="BK450">
            <v>31</v>
          </cell>
          <cell r="BL450">
            <v>313.41000000000003</v>
          </cell>
          <cell r="BM450" t="str">
            <v>LIC 2</v>
          </cell>
          <cell r="BN450" t="str">
            <v>00</v>
          </cell>
          <cell r="BO450" t="str">
            <v>K</v>
          </cell>
          <cell r="BP450" t="str">
            <v>20040110</v>
          </cell>
          <cell r="BQ450" t="str">
            <v>22</v>
          </cell>
          <cell r="BR450" t="str">
            <v>ACELERACAO DE CARREIRA</v>
          </cell>
          <cell r="BS450" t="str">
            <v>20050101</v>
          </cell>
          <cell r="BW450">
            <v>0</v>
          </cell>
          <cell r="BX450">
            <v>21</v>
          </cell>
          <cell r="BY450">
            <v>571.71</v>
          </cell>
          <cell r="BZ450">
            <v>0</v>
          </cell>
          <cell r="CA450">
            <v>0</v>
          </cell>
          <cell r="CC450">
            <v>0</v>
          </cell>
          <cell r="CG450">
            <v>0</v>
          </cell>
          <cell r="CK450">
            <v>0</v>
          </cell>
          <cell r="CO450">
            <v>0</v>
          </cell>
          <cell r="CT450">
            <v>0</v>
          </cell>
          <cell r="CU450">
            <v>0</v>
          </cell>
          <cell r="CV450">
            <v>0</v>
          </cell>
          <cell r="CW450">
            <v>0</v>
          </cell>
          <cell r="CX450">
            <v>0</v>
          </cell>
          <cell r="CZ450">
            <v>0</v>
          </cell>
          <cell r="DC450">
            <v>0</v>
          </cell>
          <cell r="DF450">
            <v>0</v>
          </cell>
          <cell r="DI450">
            <v>0</v>
          </cell>
          <cell r="DK450">
            <v>0</v>
          </cell>
          <cell r="DL450">
            <v>0</v>
          </cell>
          <cell r="DN450" t="str">
            <v>50001</v>
          </cell>
          <cell r="DO450" t="str">
            <v>IHT_TEMPO INTEIRO</v>
          </cell>
          <cell r="DP450">
            <v>2</v>
          </cell>
          <cell r="DQ450">
            <v>100</v>
          </cell>
          <cell r="DR450" t="str">
            <v>LX01</v>
          </cell>
          <cell r="DT450" t="str">
            <v>00100000</v>
          </cell>
          <cell r="DU450" t="str">
            <v>BANCO BPI, SA</v>
          </cell>
        </row>
        <row r="451">
          <cell r="A451" t="str">
            <v>322393</v>
          </cell>
          <cell r="B451" t="str">
            <v>Jose Luis Santos Pereira</v>
          </cell>
          <cell r="C451" t="str">
            <v>1991</v>
          </cell>
          <cell r="D451">
            <v>14</v>
          </cell>
          <cell r="E451">
            <v>14</v>
          </cell>
          <cell r="F451" t="str">
            <v>19610825</v>
          </cell>
          <cell r="G451" t="str">
            <v>43</v>
          </cell>
          <cell r="H451" t="str">
            <v>1</v>
          </cell>
          <cell r="I451" t="str">
            <v>Casado</v>
          </cell>
          <cell r="J451" t="str">
            <v>masculino</v>
          </cell>
          <cell r="K451">
            <v>2</v>
          </cell>
          <cell r="L451" t="str">
            <v>R Santa Margarida, N.2        Varatojo</v>
          </cell>
          <cell r="M451" t="str">
            <v>2560-237</v>
          </cell>
          <cell r="N451" t="str">
            <v>TORRES VEDRAS</v>
          </cell>
          <cell r="O451" t="str">
            <v>00776704</v>
          </cell>
          <cell r="P451" t="str">
            <v>GESTAO E ADMINISTRACAO PUBLICA</v>
          </cell>
          <cell r="R451" t="str">
            <v>7363117</v>
          </cell>
          <cell r="S451" t="str">
            <v>20000731</v>
          </cell>
          <cell r="T451" t="str">
            <v>LISBOA</v>
          </cell>
          <cell r="W451" t="str">
            <v>139767681</v>
          </cell>
          <cell r="X451" t="str">
            <v>1589</v>
          </cell>
          <cell r="Y451" t="str">
            <v>0.0</v>
          </cell>
          <cell r="Z451">
            <v>2</v>
          </cell>
          <cell r="AA451" t="str">
            <v>00</v>
          </cell>
          <cell r="AC451" t="str">
            <v>X</v>
          </cell>
          <cell r="AD451" t="str">
            <v>100</v>
          </cell>
          <cell r="AE451" t="str">
            <v>11195181854</v>
          </cell>
          <cell r="AF451" t="str">
            <v>02</v>
          </cell>
          <cell r="AG451" t="str">
            <v>19910517</v>
          </cell>
          <cell r="AH451" t="str">
            <v>DT.Adm.Corr.Antiguid</v>
          </cell>
          <cell r="AI451" t="str">
            <v>1</v>
          </cell>
          <cell r="AJ451" t="str">
            <v>ACTIVOS</v>
          </cell>
          <cell r="AK451" t="str">
            <v>AA</v>
          </cell>
          <cell r="AL451" t="str">
            <v>ACTIVO TEMP.INTEIRO</v>
          </cell>
          <cell r="AM451" t="str">
            <v>J300</v>
          </cell>
          <cell r="AN451" t="str">
            <v>EDPOutsourcing Comercial-S</v>
          </cell>
          <cell r="AO451" t="str">
            <v>J311</v>
          </cell>
          <cell r="AP451" t="str">
            <v>EDPOC-LSB-FMM</v>
          </cell>
          <cell r="AQ451" t="str">
            <v>40176769</v>
          </cell>
          <cell r="AR451" t="str">
            <v>70000042</v>
          </cell>
          <cell r="AS451" t="str">
            <v>01L2</v>
          </cell>
          <cell r="AT451" t="str">
            <v>LICENCIADO II</v>
          </cell>
          <cell r="AU451" t="str">
            <v>1</v>
          </cell>
          <cell r="AV451" t="str">
            <v>00040133</v>
          </cell>
          <cell r="AW451" t="str">
            <v>J20302000630</v>
          </cell>
          <cell r="AX451" t="str">
            <v>PCSC-AS-GA ATENDIMENTO E SERVIÇOS</v>
          </cell>
          <cell r="AY451" t="str">
            <v>68904100</v>
          </cell>
          <cell r="AZ451" t="str">
            <v>Atendimento e Serviç</v>
          </cell>
          <cell r="BA451" t="str">
            <v>6890</v>
          </cell>
          <cell r="BB451" t="str">
            <v>EDP Outsourcing Comercial</v>
          </cell>
          <cell r="BC451" t="str">
            <v>6890</v>
          </cell>
          <cell r="BD451" t="str">
            <v>6890</v>
          </cell>
          <cell r="BE451" t="str">
            <v>2800</v>
          </cell>
          <cell r="BF451" t="str">
            <v>6890</v>
          </cell>
          <cell r="BG451" t="str">
            <v>EDP Outsourcing Comercial,SA</v>
          </cell>
          <cell r="BH451" t="str">
            <v>1010</v>
          </cell>
          <cell r="BI451">
            <v>2533</v>
          </cell>
          <cell r="BJ451" t="str">
            <v>L</v>
          </cell>
          <cell r="BK451">
            <v>14</v>
          </cell>
          <cell r="BL451">
            <v>141.54</v>
          </cell>
          <cell r="BM451" t="str">
            <v>LIC 2</v>
          </cell>
          <cell r="BN451" t="str">
            <v>00</v>
          </cell>
          <cell r="BO451" t="str">
            <v>L</v>
          </cell>
          <cell r="BP451" t="str">
            <v>20040110</v>
          </cell>
          <cell r="BQ451" t="str">
            <v>22</v>
          </cell>
          <cell r="BR451" t="str">
            <v>ACELERACAO DE CARREIRA</v>
          </cell>
          <cell r="BS451" t="str">
            <v>20050101</v>
          </cell>
          <cell r="BW451">
            <v>0</v>
          </cell>
          <cell r="BX451">
            <v>21</v>
          </cell>
          <cell r="BY451">
            <v>588.11</v>
          </cell>
          <cell r="BZ451">
            <v>0</v>
          </cell>
          <cell r="CA451">
            <v>0</v>
          </cell>
          <cell r="CC451">
            <v>0</v>
          </cell>
          <cell r="CG451">
            <v>0</v>
          </cell>
          <cell r="CK451">
            <v>0</v>
          </cell>
          <cell r="CO451">
            <v>0</v>
          </cell>
          <cell r="CT451">
            <v>0</v>
          </cell>
          <cell r="CU451">
            <v>0</v>
          </cell>
          <cell r="CV451">
            <v>0</v>
          </cell>
          <cell r="CW451">
            <v>0</v>
          </cell>
          <cell r="CX451">
            <v>0</v>
          </cell>
          <cell r="CZ451">
            <v>0</v>
          </cell>
          <cell r="DC451">
            <v>0</v>
          </cell>
          <cell r="DD451" t="str">
            <v>1480</v>
          </cell>
          <cell r="DE451" t="str">
            <v>M</v>
          </cell>
          <cell r="DF451">
            <v>126</v>
          </cell>
          <cell r="DI451">
            <v>0</v>
          </cell>
          <cell r="DK451">
            <v>0</v>
          </cell>
          <cell r="DL451">
            <v>0</v>
          </cell>
          <cell r="DN451" t="str">
            <v>50001</v>
          </cell>
          <cell r="DO451" t="str">
            <v>IHT_TEMPO INTEIRO</v>
          </cell>
          <cell r="DP451">
            <v>2</v>
          </cell>
          <cell r="DQ451">
            <v>100</v>
          </cell>
          <cell r="DR451" t="str">
            <v>LX01</v>
          </cell>
          <cell r="DT451" t="str">
            <v>00100000</v>
          </cell>
          <cell r="DU451" t="str">
            <v>BANCO BPI, SA</v>
          </cell>
        </row>
        <row r="452">
          <cell r="A452" t="str">
            <v>209422</v>
          </cell>
          <cell r="B452" t="str">
            <v>Maria Manuela Goncalves Garcia Fernandes</v>
          </cell>
          <cell r="C452" t="str">
            <v>1981</v>
          </cell>
          <cell r="D452">
            <v>24</v>
          </cell>
          <cell r="E452">
            <v>24</v>
          </cell>
          <cell r="F452" t="str">
            <v>19590311</v>
          </cell>
          <cell r="G452" t="str">
            <v>46</v>
          </cell>
          <cell r="H452" t="str">
            <v>1</v>
          </cell>
          <cell r="I452" t="str">
            <v>Casado</v>
          </cell>
          <cell r="J452" t="str">
            <v>feminino</v>
          </cell>
          <cell r="K452">
            <v>1</v>
          </cell>
          <cell r="L452" t="str">
            <v>Br Calouste Gulbenkian Blc 13  R/C-E</v>
          </cell>
          <cell r="M452" t="str">
            <v>2675-000</v>
          </cell>
          <cell r="N452" t="str">
            <v>ODIVELAS</v>
          </cell>
          <cell r="O452" t="str">
            <v>00241132</v>
          </cell>
          <cell r="P452" t="str">
            <v>CURSO COMPLEMENTAR DOS LICEUS</v>
          </cell>
          <cell r="R452" t="str">
            <v>4318358</v>
          </cell>
          <cell r="S452" t="str">
            <v>20010606</v>
          </cell>
          <cell r="T452" t="str">
            <v>LISBOA</v>
          </cell>
          <cell r="W452" t="str">
            <v>129953415</v>
          </cell>
          <cell r="X452" t="str">
            <v>3484</v>
          </cell>
          <cell r="Y452" t="str">
            <v>0.0</v>
          </cell>
          <cell r="Z452">
            <v>1</v>
          </cell>
          <cell r="AA452" t="str">
            <v>00</v>
          </cell>
          <cell r="AC452" t="str">
            <v>X</v>
          </cell>
          <cell r="AD452" t="str">
            <v>029</v>
          </cell>
          <cell r="AE452" t="str">
            <v>10940076955</v>
          </cell>
          <cell r="AF452" t="str">
            <v>02</v>
          </cell>
          <cell r="AG452" t="str">
            <v>19810210</v>
          </cell>
          <cell r="AH452" t="str">
            <v>DT.Adm.Corr.Antiguid</v>
          </cell>
          <cell r="AI452" t="str">
            <v>1</v>
          </cell>
          <cell r="AJ452" t="str">
            <v>ACTIVOS</v>
          </cell>
          <cell r="AK452" t="str">
            <v>AA</v>
          </cell>
          <cell r="AL452" t="str">
            <v>ACTIVO TEMP.INTEIRO</v>
          </cell>
          <cell r="AM452" t="str">
            <v>J300</v>
          </cell>
          <cell r="AN452" t="str">
            <v>EDPOutsourcing Comercial-S</v>
          </cell>
          <cell r="AO452" t="str">
            <v>J311</v>
          </cell>
          <cell r="AP452" t="str">
            <v>EDPOC-LSB-FMM</v>
          </cell>
          <cell r="AQ452" t="str">
            <v>40177056</v>
          </cell>
          <cell r="AR452" t="str">
            <v>70000022</v>
          </cell>
          <cell r="AS452" t="str">
            <v>014.</v>
          </cell>
          <cell r="AT452" t="str">
            <v>TECNICO COMERCIAL</v>
          </cell>
          <cell r="AU452" t="str">
            <v>1</v>
          </cell>
          <cell r="AV452" t="str">
            <v>00040151</v>
          </cell>
          <cell r="AW452" t="str">
            <v>J20302001230</v>
          </cell>
          <cell r="AX452" t="str">
            <v>PCSC-AU-GA APOIO A UTILIZADORES</v>
          </cell>
          <cell r="AY452" t="str">
            <v>68904700</v>
          </cell>
          <cell r="AZ452" t="str">
            <v>Apoio a Utilizadores</v>
          </cell>
          <cell r="BA452" t="str">
            <v>6890</v>
          </cell>
          <cell r="BB452" t="str">
            <v>EDP Outsourcing Comercial</v>
          </cell>
          <cell r="BC452" t="str">
            <v>6890</v>
          </cell>
          <cell r="BD452" t="str">
            <v>6890</v>
          </cell>
          <cell r="BE452" t="str">
            <v>2800</v>
          </cell>
          <cell r="BF452" t="str">
            <v>6890</v>
          </cell>
          <cell r="BG452" t="str">
            <v>EDP Outsourcing Comercial,SA</v>
          </cell>
          <cell r="BH452" t="str">
            <v>1010</v>
          </cell>
          <cell r="BI452">
            <v>1339</v>
          </cell>
          <cell r="BJ452" t="str">
            <v>12</v>
          </cell>
          <cell r="BK452">
            <v>24</v>
          </cell>
          <cell r="BL452">
            <v>242.64</v>
          </cell>
          <cell r="BM452" t="str">
            <v>NÍVEL 4</v>
          </cell>
          <cell r="BN452" t="str">
            <v>01</v>
          </cell>
          <cell r="BO452" t="str">
            <v>06</v>
          </cell>
          <cell r="BP452" t="str">
            <v>20040101</v>
          </cell>
          <cell r="BQ452" t="str">
            <v>21</v>
          </cell>
          <cell r="BR452" t="str">
            <v>EVOLUCAO AUTOMATICA</v>
          </cell>
          <cell r="BS452" t="str">
            <v>20050101</v>
          </cell>
          <cell r="BW452">
            <v>0</v>
          </cell>
          <cell r="BX452">
            <v>0</v>
          </cell>
          <cell r="BY452">
            <v>0</v>
          </cell>
          <cell r="BZ452">
            <v>0</v>
          </cell>
          <cell r="CA452">
            <v>0</v>
          </cell>
          <cell r="CC452">
            <v>0</v>
          </cell>
          <cell r="CG452">
            <v>0</v>
          </cell>
          <cell r="CK452">
            <v>0</v>
          </cell>
          <cell r="CO452">
            <v>0</v>
          </cell>
          <cell r="CT452">
            <v>0</v>
          </cell>
          <cell r="CU452">
            <v>0</v>
          </cell>
          <cell r="CV452">
            <v>0</v>
          </cell>
          <cell r="CW452">
            <v>0</v>
          </cell>
          <cell r="CX452">
            <v>0</v>
          </cell>
          <cell r="CZ452">
            <v>0</v>
          </cell>
          <cell r="DC452">
            <v>0</v>
          </cell>
          <cell r="DF452">
            <v>0</v>
          </cell>
          <cell r="DI452">
            <v>0</v>
          </cell>
          <cell r="DK452">
            <v>0</v>
          </cell>
          <cell r="DL452">
            <v>0</v>
          </cell>
          <cell r="DN452" t="str">
            <v>21D11</v>
          </cell>
          <cell r="DO452" t="str">
            <v>Flex.T.Int."Escrit"</v>
          </cell>
          <cell r="DP452">
            <v>2</v>
          </cell>
          <cell r="DQ452">
            <v>100</v>
          </cell>
          <cell r="DR452" t="str">
            <v>LX01</v>
          </cell>
          <cell r="DT452" t="str">
            <v>00330000</v>
          </cell>
          <cell r="DU452" t="str">
            <v>BANCO COMERCIAL PORTUGUES, SA</v>
          </cell>
        </row>
        <row r="453">
          <cell r="A453" t="str">
            <v>198927</v>
          </cell>
          <cell r="B453" t="str">
            <v>Maria Luísa Encarnação Santos Lopes</v>
          </cell>
          <cell r="C453" t="str">
            <v>1976</v>
          </cell>
          <cell r="D453">
            <v>29</v>
          </cell>
          <cell r="E453">
            <v>29</v>
          </cell>
          <cell r="F453" t="str">
            <v>19571006</v>
          </cell>
          <cell r="G453" t="str">
            <v>47</v>
          </cell>
          <cell r="H453" t="str">
            <v>9</v>
          </cell>
          <cell r="I453" t="str">
            <v>Outros</v>
          </cell>
          <cell r="J453" t="str">
            <v>feminino</v>
          </cell>
          <cell r="K453">
            <v>2</v>
          </cell>
          <cell r="L453" t="str">
            <v>Vale da Rasca Cx Postal 3283</v>
          </cell>
          <cell r="M453" t="str">
            <v>2900-682</v>
          </cell>
          <cell r="N453" t="str">
            <v>SETÚBAL</v>
          </cell>
          <cell r="O453" t="str">
            <v>00241132</v>
          </cell>
          <cell r="P453" t="str">
            <v>CURSO COMPLEMENTAR DOS LICEUS</v>
          </cell>
          <cell r="R453" t="str">
            <v>4902317</v>
          </cell>
          <cell r="S453" t="str">
            <v>20010104</v>
          </cell>
          <cell r="T453" t="str">
            <v>SETUBAL</v>
          </cell>
          <cell r="U453" t="str">
            <v>9802</v>
          </cell>
          <cell r="V453" t="str">
            <v>SIND IND ELéCT SUL ILHAS</v>
          </cell>
          <cell r="W453" t="str">
            <v>106038729</v>
          </cell>
          <cell r="X453" t="str">
            <v>3530</v>
          </cell>
          <cell r="Y453" t="str">
            <v>0.0</v>
          </cell>
          <cell r="Z453">
            <v>2</v>
          </cell>
          <cell r="AA453" t="str">
            <v>00</v>
          </cell>
          <cell r="AC453" t="str">
            <v>X</v>
          </cell>
          <cell r="AD453" t="str">
            <v>100</v>
          </cell>
          <cell r="AE453" t="str">
            <v>11073760034</v>
          </cell>
          <cell r="AF453" t="str">
            <v>02</v>
          </cell>
          <cell r="AG453" t="str">
            <v>19760913</v>
          </cell>
          <cell r="AH453" t="str">
            <v>DT.Adm.Corr.Antiguid</v>
          </cell>
          <cell r="AI453" t="str">
            <v>1</v>
          </cell>
          <cell r="AJ453" t="str">
            <v>ACTIVOS</v>
          </cell>
          <cell r="AK453" t="str">
            <v>AA</v>
          </cell>
          <cell r="AL453" t="str">
            <v>ACTIVO TEMP.INTEIRO</v>
          </cell>
          <cell r="AM453" t="str">
            <v>J300</v>
          </cell>
          <cell r="AN453" t="str">
            <v>EDPOutsourcing Comercial-S</v>
          </cell>
          <cell r="AO453" t="str">
            <v>J312</v>
          </cell>
          <cell r="AP453" t="str">
            <v>EDPOC-LSB-CCB45</v>
          </cell>
          <cell r="AQ453" t="str">
            <v>40177053</v>
          </cell>
          <cell r="AR453" t="str">
            <v>70000053</v>
          </cell>
          <cell r="AS453" t="str">
            <v>022.</v>
          </cell>
          <cell r="AT453" t="str">
            <v>ASSISTENTE GESTAO</v>
          </cell>
          <cell r="AU453" t="str">
            <v>1</v>
          </cell>
          <cell r="AV453" t="str">
            <v>00040151</v>
          </cell>
          <cell r="AW453" t="str">
            <v>J20302001230</v>
          </cell>
          <cell r="AX453" t="str">
            <v>PCSC-AU-GA APOIO A UTILIZADORES</v>
          </cell>
          <cell r="AY453" t="str">
            <v>68904700</v>
          </cell>
          <cell r="AZ453" t="str">
            <v>Apoio a Utilizadores</v>
          </cell>
          <cell r="BA453" t="str">
            <v>6890</v>
          </cell>
          <cell r="BB453" t="str">
            <v>EDP Outsourcing Comercial</v>
          </cell>
          <cell r="BC453" t="str">
            <v>6890</v>
          </cell>
          <cell r="BD453" t="str">
            <v>6890</v>
          </cell>
          <cell r="BE453" t="str">
            <v>2800</v>
          </cell>
          <cell r="BF453" t="str">
            <v>6890</v>
          </cell>
          <cell r="BG453" t="str">
            <v>EDP Outsourcing Comercial,SA</v>
          </cell>
          <cell r="BH453" t="str">
            <v>1010</v>
          </cell>
          <cell r="BI453">
            <v>1799</v>
          </cell>
          <cell r="BJ453" t="str">
            <v>17</v>
          </cell>
          <cell r="BK453">
            <v>29</v>
          </cell>
          <cell r="BL453">
            <v>293.19</v>
          </cell>
          <cell r="BM453" t="str">
            <v>NÍVEL 2</v>
          </cell>
          <cell r="BN453" t="str">
            <v>02</v>
          </cell>
          <cell r="BO453" t="str">
            <v>05</v>
          </cell>
          <cell r="BP453" t="str">
            <v>20030101</v>
          </cell>
          <cell r="BQ453" t="str">
            <v>21</v>
          </cell>
          <cell r="BR453" t="str">
            <v>EVOLUCAO AUTOMATICA</v>
          </cell>
          <cell r="BS453" t="str">
            <v>20050101</v>
          </cell>
          <cell r="BW453">
            <v>0</v>
          </cell>
          <cell r="BX453">
            <v>21</v>
          </cell>
          <cell r="BY453">
            <v>458.68</v>
          </cell>
          <cell r="BZ453">
            <v>0</v>
          </cell>
          <cell r="CA453">
            <v>0</v>
          </cell>
          <cell r="CC453">
            <v>0</v>
          </cell>
          <cell r="CG453">
            <v>0</v>
          </cell>
          <cell r="CK453">
            <v>0</v>
          </cell>
          <cell r="CO453">
            <v>0</v>
          </cell>
          <cell r="CT453">
            <v>0</v>
          </cell>
          <cell r="CU453">
            <v>0</v>
          </cell>
          <cell r="CV453">
            <v>0</v>
          </cell>
          <cell r="CW453">
            <v>0</v>
          </cell>
          <cell r="CX453">
            <v>0</v>
          </cell>
          <cell r="CZ453">
            <v>0</v>
          </cell>
          <cell r="DC453">
            <v>0</v>
          </cell>
          <cell r="DD453" t="str">
            <v>1480</v>
          </cell>
          <cell r="DE453" t="str">
            <v>18</v>
          </cell>
          <cell r="DF453">
            <v>92</v>
          </cell>
          <cell r="DI453">
            <v>0</v>
          </cell>
          <cell r="DK453">
            <v>0</v>
          </cell>
          <cell r="DL453">
            <v>0</v>
          </cell>
          <cell r="DN453" t="str">
            <v>50001</v>
          </cell>
          <cell r="DO453" t="str">
            <v>IHT_TEMPO INTEIRO</v>
          </cell>
          <cell r="DP453">
            <v>2</v>
          </cell>
          <cell r="DQ453">
            <v>100</v>
          </cell>
          <cell r="DR453" t="str">
            <v>LX01</v>
          </cell>
          <cell r="DT453" t="str">
            <v>00360043</v>
          </cell>
          <cell r="DU453" t="str">
            <v>CAIXA ECONOMICA MONTEPIO GERAL</v>
          </cell>
        </row>
        <row r="454">
          <cell r="A454" t="str">
            <v>148946</v>
          </cell>
          <cell r="B454" t="str">
            <v>Maria Isabel Ribeiro Mota</v>
          </cell>
          <cell r="C454" t="str">
            <v>1977</v>
          </cell>
          <cell r="D454">
            <v>28</v>
          </cell>
          <cell r="E454">
            <v>28</v>
          </cell>
          <cell r="F454" t="str">
            <v>19571029</v>
          </cell>
          <cell r="G454" t="str">
            <v>47</v>
          </cell>
          <cell r="H454" t="str">
            <v>4</v>
          </cell>
          <cell r="I454" t="str">
            <v>Divorc</v>
          </cell>
          <cell r="J454" t="str">
            <v>feminino</v>
          </cell>
          <cell r="K454">
            <v>7</v>
          </cell>
          <cell r="L454" t="str">
            <v>Rua Luís Serrão Pimentel, 13 - 5º Dto.</v>
          </cell>
          <cell r="M454" t="str">
            <v>2800-000</v>
          </cell>
          <cell r="N454" t="str">
            <v>ALMADA</v>
          </cell>
          <cell r="O454" t="str">
            <v>00231021</v>
          </cell>
          <cell r="P454" t="str">
            <v>CURSO GERAL DOS LICEUS</v>
          </cell>
          <cell r="R454" t="str">
            <v>4887284</v>
          </cell>
          <cell r="S454" t="str">
            <v>20000410</v>
          </cell>
          <cell r="T454" t="str">
            <v>LISBOA</v>
          </cell>
          <cell r="U454" t="str">
            <v>9802</v>
          </cell>
          <cell r="V454" t="str">
            <v>SIND IND ELéCT SUL ILHAS</v>
          </cell>
          <cell r="W454" t="str">
            <v>135828430</v>
          </cell>
          <cell r="X454" t="str">
            <v>3212</v>
          </cell>
          <cell r="Y454" t="str">
            <v>0.0</v>
          </cell>
          <cell r="Z454">
            <v>7</v>
          </cell>
          <cell r="AA454" t="str">
            <v>00</v>
          </cell>
          <cell r="AD454" t="str">
            <v>100</v>
          </cell>
          <cell r="AE454" t="str">
            <v>11218098704</v>
          </cell>
          <cell r="AF454" t="str">
            <v>02</v>
          </cell>
          <cell r="AG454" t="str">
            <v>19770310</v>
          </cell>
          <cell r="AH454" t="str">
            <v>DT.Adm.Corr.Antiguid</v>
          </cell>
          <cell r="AI454" t="str">
            <v>1</v>
          </cell>
          <cell r="AJ454" t="str">
            <v>ACTIVOS</v>
          </cell>
          <cell r="AK454" t="str">
            <v>AA</v>
          </cell>
          <cell r="AL454" t="str">
            <v>ACTIVO TEMP.INTEIRO</v>
          </cell>
          <cell r="AM454" t="str">
            <v>J300</v>
          </cell>
          <cell r="AN454" t="str">
            <v>EDPOutsourcing Comercial-S</v>
          </cell>
          <cell r="AO454" t="str">
            <v>J312</v>
          </cell>
          <cell r="AP454" t="str">
            <v>EDPOC-LSB-CCB45</v>
          </cell>
          <cell r="AQ454" t="str">
            <v>40177054</v>
          </cell>
          <cell r="AR454" t="str">
            <v>70000022</v>
          </cell>
          <cell r="AS454" t="str">
            <v>014.</v>
          </cell>
          <cell r="AT454" t="str">
            <v>TECNICO COMERCIAL</v>
          </cell>
          <cell r="AU454" t="str">
            <v>1</v>
          </cell>
          <cell r="AV454" t="str">
            <v>00040151</v>
          </cell>
          <cell r="AW454" t="str">
            <v>J20302001230</v>
          </cell>
          <cell r="AX454" t="str">
            <v>PCSC-AU-GA APOIO A UTILIZADORES</v>
          </cell>
          <cell r="AY454" t="str">
            <v>68904700</v>
          </cell>
          <cell r="AZ454" t="str">
            <v>Apoio a Utilizadores</v>
          </cell>
          <cell r="BA454" t="str">
            <v>6890</v>
          </cell>
          <cell r="BB454" t="str">
            <v>EDP Outsourcing Comercial</v>
          </cell>
          <cell r="BC454" t="str">
            <v>6890</v>
          </cell>
          <cell r="BD454" t="str">
            <v>6890</v>
          </cell>
          <cell r="BE454" t="str">
            <v>2800</v>
          </cell>
          <cell r="BF454" t="str">
            <v>6890</v>
          </cell>
          <cell r="BG454" t="str">
            <v>EDP Outsourcing Comercial,SA</v>
          </cell>
          <cell r="BH454" t="str">
            <v>1010</v>
          </cell>
          <cell r="BI454">
            <v>1520</v>
          </cell>
          <cell r="BJ454" t="str">
            <v>14</v>
          </cell>
          <cell r="BK454">
            <v>28</v>
          </cell>
          <cell r="BL454">
            <v>283.08</v>
          </cell>
          <cell r="BM454" t="str">
            <v>NÍVEL 4</v>
          </cell>
          <cell r="BN454" t="str">
            <v>00</v>
          </cell>
          <cell r="BO454" t="str">
            <v>08</v>
          </cell>
          <cell r="BP454" t="str">
            <v>20050101</v>
          </cell>
          <cell r="BQ454" t="str">
            <v>21</v>
          </cell>
          <cell r="BR454" t="str">
            <v>EVOLUCAO AUTOMATICA</v>
          </cell>
          <cell r="BS454" t="str">
            <v>20050101</v>
          </cell>
          <cell r="BW454">
            <v>0</v>
          </cell>
          <cell r="BX454">
            <v>0</v>
          </cell>
          <cell r="BY454">
            <v>0</v>
          </cell>
          <cell r="BZ454">
            <v>0</v>
          </cell>
          <cell r="CA454">
            <v>0</v>
          </cell>
          <cell r="CC454">
            <v>0</v>
          </cell>
          <cell r="CG454">
            <v>0</v>
          </cell>
          <cell r="CK454">
            <v>0</v>
          </cell>
          <cell r="CO454">
            <v>0</v>
          </cell>
          <cell r="CT454">
            <v>0</v>
          </cell>
          <cell r="CU454">
            <v>0</v>
          </cell>
          <cell r="CV454">
            <v>0</v>
          </cell>
          <cell r="CW454">
            <v>0</v>
          </cell>
          <cell r="CX454">
            <v>0</v>
          </cell>
          <cell r="CZ454">
            <v>0</v>
          </cell>
          <cell r="DC454">
            <v>0</v>
          </cell>
          <cell r="DF454">
            <v>0</v>
          </cell>
          <cell r="DI454">
            <v>0</v>
          </cell>
          <cell r="DK454">
            <v>0</v>
          </cell>
          <cell r="DL454">
            <v>0</v>
          </cell>
          <cell r="DN454" t="str">
            <v>21D11</v>
          </cell>
          <cell r="DO454" t="str">
            <v>Flex.T.Int."Escrit"</v>
          </cell>
          <cell r="DP454">
            <v>2</v>
          </cell>
          <cell r="DQ454">
            <v>100</v>
          </cell>
          <cell r="DR454" t="str">
            <v>LX01</v>
          </cell>
          <cell r="DT454" t="str">
            <v>00330000</v>
          </cell>
          <cell r="DU454" t="str">
            <v>BANCO COMERCIAL PORTUGUES, SA</v>
          </cell>
        </row>
        <row r="455">
          <cell r="A455" t="str">
            <v>327298</v>
          </cell>
          <cell r="B455" t="str">
            <v>José Manuel Silva Afonso</v>
          </cell>
          <cell r="C455" t="str">
            <v>1996</v>
          </cell>
          <cell r="D455">
            <v>9</v>
          </cell>
          <cell r="E455">
            <v>9</v>
          </cell>
          <cell r="F455" t="str">
            <v>19760601</v>
          </cell>
          <cell r="G455" t="str">
            <v>29</v>
          </cell>
          <cell r="H455" t="str">
            <v>0</v>
          </cell>
          <cell r="I455" t="str">
            <v>Solt.</v>
          </cell>
          <cell r="J455" t="str">
            <v>masculino</v>
          </cell>
          <cell r="K455">
            <v>0</v>
          </cell>
          <cell r="L455" t="str">
            <v>Av Igreja, Nº 44 Bairro Pego Longo</v>
          </cell>
          <cell r="M455" t="str">
            <v>2745-000</v>
          </cell>
          <cell r="N455" t="str">
            <v>QUELUZ</v>
          </cell>
          <cell r="O455" t="str">
            <v>00275053</v>
          </cell>
          <cell r="P455" t="str">
            <v>TECNICO DE SECRETARIADO</v>
          </cell>
          <cell r="R455" t="str">
            <v>10730155</v>
          </cell>
          <cell r="S455" t="str">
            <v>20020528</v>
          </cell>
          <cell r="T455" t="str">
            <v>LISBOA</v>
          </cell>
          <cell r="U455" t="str">
            <v>9803</v>
          </cell>
          <cell r="V455" t="str">
            <v>S.NAC IND ENERGIA-SINDEL</v>
          </cell>
          <cell r="W455" t="str">
            <v>202512746</v>
          </cell>
          <cell r="X455" t="str">
            <v>3166</v>
          </cell>
          <cell r="Y455" t="str">
            <v>0.0</v>
          </cell>
          <cell r="Z455">
            <v>0</v>
          </cell>
          <cell r="AA455" t="str">
            <v>00</v>
          </cell>
          <cell r="AD455" t="str">
            <v>029</v>
          </cell>
          <cell r="AE455" t="str">
            <v>10940100393</v>
          </cell>
          <cell r="AF455" t="str">
            <v>02</v>
          </cell>
          <cell r="AG455" t="str">
            <v>19960812</v>
          </cell>
          <cell r="AH455" t="str">
            <v>DT.Adm.Corr.Antiguid</v>
          </cell>
          <cell r="AI455" t="str">
            <v>1</v>
          </cell>
          <cell r="AJ455" t="str">
            <v>ACTIVOS</v>
          </cell>
          <cell r="AK455" t="str">
            <v>AA</v>
          </cell>
          <cell r="AL455" t="str">
            <v>ACTIVO TEMP.INTEIRO</v>
          </cell>
          <cell r="AM455" t="str">
            <v>J300</v>
          </cell>
          <cell r="AN455" t="str">
            <v>EDPOutsourcing Comercial-S</v>
          </cell>
          <cell r="AO455" t="str">
            <v>J312</v>
          </cell>
          <cell r="AP455" t="str">
            <v>EDPOC-LSB-CCB45</v>
          </cell>
          <cell r="AQ455" t="str">
            <v>40177304</v>
          </cell>
          <cell r="AR455" t="str">
            <v>70000060</v>
          </cell>
          <cell r="AS455" t="str">
            <v>025.</v>
          </cell>
          <cell r="AT455" t="str">
            <v>ESCRITURARIO COMERCIAL</v>
          </cell>
          <cell r="AU455" t="str">
            <v>1</v>
          </cell>
          <cell r="AV455" t="str">
            <v>00040530</v>
          </cell>
          <cell r="AW455" t="str">
            <v>J20460000630</v>
          </cell>
          <cell r="AX455" t="str">
            <v>AS-LE-GA LOJAS E EQUIPAS</v>
          </cell>
          <cell r="AY455" t="str">
            <v>68905057</v>
          </cell>
          <cell r="AZ455" t="str">
            <v>Apoio à Rede Sul</v>
          </cell>
          <cell r="BA455" t="str">
            <v>6890</v>
          </cell>
          <cell r="BB455" t="str">
            <v>EDP Outsourcing Comercial</v>
          </cell>
          <cell r="BC455" t="str">
            <v>6890</v>
          </cell>
          <cell r="BD455" t="str">
            <v>6890</v>
          </cell>
          <cell r="BE455" t="str">
            <v>2800</v>
          </cell>
          <cell r="BF455" t="str">
            <v>6890</v>
          </cell>
          <cell r="BG455" t="str">
            <v>EDP Outsourcing Comercial,SA</v>
          </cell>
          <cell r="BH455" t="str">
            <v>1010</v>
          </cell>
          <cell r="BI455">
            <v>885</v>
          </cell>
          <cell r="BJ455" t="str">
            <v>06</v>
          </cell>
          <cell r="BK455">
            <v>9</v>
          </cell>
          <cell r="BL455">
            <v>90.99</v>
          </cell>
          <cell r="BM455" t="str">
            <v>NÍVEL 5</v>
          </cell>
          <cell r="BN455" t="str">
            <v>01</v>
          </cell>
          <cell r="BO455" t="str">
            <v>03</v>
          </cell>
          <cell r="BP455" t="str">
            <v>20040101</v>
          </cell>
          <cell r="BQ455" t="str">
            <v>21</v>
          </cell>
          <cell r="BR455" t="str">
            <v>EVOLUCAO AUTOMATICA</v>
          </cell>
          <cell r="BS455" t="str">
            <v>20050101</v>
          </cell>
          <cell r="BW455">
            <v>0</v>
          </cell>
          <cell r="BX455">
            <v>0</v>
          </cell>
          <cell r="BY455">
            <v>0</v>
          </cell>
          <cell r="BZ455">
            <v>0</v>
          </cell>
          <cell r="CA455">
            <v>0</v>
          </cell>
          <cell r="CC455">
            <v>0</v>
          </cell>
          <cell r="CG455">
            <v>0</v>
          </cell>
          <cell r="CK455">
            <v>0</v>
          </cell>
          <cell r="CO455">
            <v>0</v>
          </cell>
          <cell r="CT455">
            <v>0</v>
          </cell>
          <cell r="CU455">
            <v>0</v>
          </cell>
          <cell r="CV455">
            <v>0</v>
          </cell>
          <cell r="CW455">
            <v>0</v>
          </cell>
          <cell r="CX455">
            <v>1</v>
          </cell>
          <cell r="CY455" t="str">
            <v>6010</v>
          </cell>
          <cell r="CZ455">
            <v>39.54</v>
          </cell>
          <cell r="DC455">
            <v>0</v>
          </cell>
          <cell r="DF455">
            <v>0</v>
          </cell>
          <cell r="DI455">
            <v>0</v>
          </cell>
          <cell r="DK455">
            <v>0</v>
          </cell>
          <cell r="DL455">
            <v>0</v>
          </cell>
          <cell r="DN455" t="str">
            <v>21D12</v>
          </cell>
          <cell r="DO455" t="str">
            <v>Flex.T.Int."Act.Ind."</v>
          </cell>
          <cell r="DP455">
            <v>2</v>
          </cell>
          <cell r="DQ455">
            <v>100</v>
          </cell>
          <cell r="DR455" t="str">
            <v>LX01</v>
          </cell>
          <cell r="DT455" t="str">
            <v>00380029</v>
          </cell>
          <cell r="DU455" t="str">
            <v>BANIF-BANCO INTERNACIONAL DO F</v>
          </cell>
        </row>
        <row r="456">
          <cell r="A456" t="str">
            <v>147192</v>
          </cell>
          <cell r="B456" t="str">
            <v>Nélson Augusto Ferreira Azevedo</v>
          </cell>
          <cell r="C456" t="str">
            <v>1976</v>
          </cell>
          <cell r="D456">
            <v>29</v>
          </cell>
          <cell r="E456">
            <v>29</v>
          </cell>
          <cell r="F456" t="str">
            <v>19550322</v>
          </cell>
          <cell r="G456" t="str">
            <v>50</v>
          </cell>
          <cell r="H456" t="str">
            <v>1</v>
          </cell>
          <cell r="I456" t="str">
            <v>Casado</v>
          </cell>
          <cell r="J456" t="str">
            <v>masculino</v>
          </cell>
          <cell r="K456">
            <v>2</v>
          </cell>
          <cell r="L456" t="str">
            <v>Lot Brejo - 1 Fase, Lt 29-R/C Esq</v>
          </cell>
          <cell r="M456" t="str">
            <v>2135-226</v>
          </cell>
          <cell r="N456" t="str">
            <v>SAMORA CORREIA</v>
          </cell>
          <cell r="O456" t="str">
            <v>00122142</v>
          </cell>
          <cell r="P456" t="str">
            <v>CICLO PREPARATORIO ELEMENTAR</v>
          </cell>
          <cell r="R456" t="str">
            <v>3322553</v>
          </cell>
          <cell r="S456" t="str">
            <v>19950627</v>
          </cell>
          <cell r="T456" t="str">
            <v>SANTAREM</v>
          </cell>
          <cell r="U456" t="str">
            <v>9802</v>
          </cell>
          <cell r="V456" t="str">
            <v>SIND IND ELéCT SUL ILHAS</v>
          </cell>
          <cell r="W456" t="str">
            <v>138328609</v>
          </cell>
          <cell r="X456" t="str">
            <v>1970</v>
          </cell>
          <cell r="Y456" t="str">
            <v>0.0</v>
          </cell>
          <cell r="Z456">
            <v>2</v>
          </cell>
          <cell r="AA456" t="str">
            <v>00</v>
          </cell>
          <cell r="AC456" t="str">
            <v>X</v>
          </cell>
          <cell r="AD456" t="str">
            <v>100</v>
          </cell>
          <cell r="AE456" t="str">
            <v>11218125464</v>
          </cell>
          <cell r="AF456" t="str">
            <v>02</v>
          </cell>
          <cell r="AG456" t="str">
            <v>19760901</v>
          </cell>
          <cell r="AH456" t="str">
            <v>DT.Adm.Corr.Antiguid</v>
          </cell>
          <cell r="AI456" t="str">
            <v>1</v>
          </cell>
          <cell r="AJ456" t="str">
            <v>ACTIVOS</v>
          </cell>
          <cell r="AK456" t="str">
            <v>AA</v>
          </cell>
          <cell r="AL456" t="str">
            <v>ACTIVO TEMP.INTEIRO</v>
          </cell>
          <cell r="AM456" t="str">
            <v>J300</v>
          </cell>
          <cell r="AN456" t="str">
            <v>EDPOutsourcing Comercial-S</v>
          </cell>
          <cell r="AO456" t="str">
            <v>J312</v>
          </cell>
          <cell r="AP456" t="str">
            <v>EDPOC-LSB-CCB45</v>
          </cell>
          <cell r="AQ456" t="str">
            <v>40177287</v>
          </cell>
          <cell r="AR456" t="str">
            <v>70000060</v>
          </cell>
          <cell r="AS456" t="str">
            <v>025.</v>
          </cell>
          <cell r="AT456" t="str">
            <v>ESCRITURARIO COMERCIAL</v>
          </cell>
          <cell r="AU456" t="str">
            <v>1</v>
          </cell>
          <cell r="AV456" t="str">
            <v>00040530</v>
          </cell>
          <cell r="AW456" t="str">
            <v>J20460000630</v>
          </cell>
          <cell r="AX456" t="str">
            <v>AS-LE-GA LOJAS E EQUIPAS</v>
          </cell>
          <cell r="AY456" t="str">
            <v>68905057</v>
          </cell>
          <cell r="AZ456" t="str">
            <v>Apoio à Rede Sul</v>
          </cell>
          <cell r="BA456" t="str">
            <v>6890</v>
          </cell>
          <cell r="BB456" t="str">
            <v>EDP Outsourcing Comercial</v>
          </cell>
          <cell r="BC456" t="str">
            <v>6890</v>
          </cell>
          <cell r="BD456" t="str">
            <v>6890</v>
          </cell>
          <cell r="BE456" t="str">
            <v>2800</v>
          </cell>
          <cell r="BF456" t="str">
            <v>6890</v>
          </cell>
          <cell r="BG456" t="str">
            <v>EDP Outsourcing Comercial,SA</v>
          </cell>
          <cell r="BH456" t="str">
            <v>1010</v>
          </cell>
          <cell r="BI456">
            <v>1247</v>
          </cell>
          <cell r="BJ456" t="str">
            <v>11</v>
          </cell>
          <cell r="BK456">
            <v>29</v>
          </cell>
          <cell r="BL456">
            <v>293.19</v>
          </cell>
          <cell r="BM456" t="str">
            <v>NÍVEL 5</v>
          </cell>
          <cell r="BN456" t="str">
            <v>00</v>
          </cell>
          <cell r="BO456" t="str">
            <v>08</v>
          </cell>
          <cell r="BP456" t="str">
            <v>20050101</v>
          </cell>
          <cell r="BQ456" t="str">
            <v>21</v>
          </cell>
          <cell r="BR456" t="str">
            <v>EVOLUCAO AUTOMATICA</v>
          </cell>
          <cell r="BS456" t="str">
            <v>20050101</v>
          </cell>
          <cell r="BW456">
            <v>0</v>
          </cell>
          <cell r="BX456">
            <v>0</v>
          </cell>
          <cell r="BY456">
            <v>0</v>
          </cell>
          <cell r="BZ456">
            <v>0</v>
          </cell>
          <cell r="CA456">
            <v>0</v>
          </cell>
          <cell r="CC456">
            <v>0</v>
          </cell>
          <cell r="CG456">
            <v>0</v>
          </cell>
          <cell r="CK456">
            <v>0</v>
          </cell>
          <cell r="CO456">
            <v>0</v>
          </cell>
          <cell r="CT456">
            <v>0</v>
          </cell>
          <cell r="CU456">
            <v>0</v>
          </cell>
          <cell r="CV456">
            <v>0</v>
          </cell>
          <cell r="CW456">
            <v>0</v>
          </cell>
          <cell r="CX456">
            <v>0</v>
          </cell>
          <cell r="CZ456">
            <v>0</v>
          </cell>
          <cell r="DC456">
            <v>0</v>
          </cell>
          <cell r="DF456">
            <v>0</v>
          </cell>
          <cell r="DI456">
            <v>0</v>
          </cell>
          <cell r="DK456">
            <v>0</v>
          </cell>
          <cell r="DL456">
            <v>0</v>
          </cell>
          <cell r="DN456" t="str">
            <v>11D13</v>
          </cell>
          <cell r="DO456" t="str">
            <v>FixoTInt-"Lojas"2002</v>
          </cell>
          <cell r="DP456">
            <v>2</v>
          </cell>
          <cell r="DQ456">
            <v>100</v>
          </cell>
          <cell r="DR456" t="str">
            <v>LX01</v>
          </cell>
          <cell r="DT456" t="str">
            <v>00210000</v>
          </cell>
          <cell r="DU456" t="str">
            <v>CREDITO PREDIAL PORTUGUES, SA</v>
          </cell>
        </row>
        <row r="457">
          <cell r="A457" t="str">
            <v>257400</v>
          </cell>
          <cell r="B457" t="str">
            <v>José Carlos Fernandes Branco</v>
          </cell>
          <cell r="C457" t="str">
            <v>1982</v>
          </cell>
          <cell r="D457">
            <v>23</v>
          </cell>
          <cell r="E457">
            <v>23</v>
          </cell>
          <cell r="F457" t="str">
            <v>19610602</v>
          </cell>
          <cell r="G457" t="str">
            <v>44</v>
          </cell>
          <cell r="H457" t="str">
            <v>1</v>
          </cell>
          <cell r="I457" t="str">
            <v>Casado</v>
          </cell>
          <cell r="J457" t="str">
            <v>masculino</v>
          </cell>
          <cell r="K457">
            <v>2</v>
          </cell>
          <cell r="L457" t="str">
            <v>Rotunda Dra Laura Aires, 2-9ºA Massamá</v>
          </cell>
          <cell r="M457" t="str">
            <v>2745-758</v>
          </cell>
          <cell r="N457" t="str">
            <v>QUELUZ</v>
          </cell>
          <cell r="O457" t="str">
            <v>00121013</v>
          </cell>
          <cell r="P457" t="str">
            <v>1. CICLO LICEAL (3 ANOS)</v>
          </cell>
          <cell r="R457" t="str">
            <v>6080659</v>
          </cell>
          <cell r="S457" t="str">
            <v>19980506</v>
          </cell>
          <cell r="T457" t="str">
            <v>LISBOA</v>
          </cell>
          <cell r="U457" t="str">
            <v>9802</v>
          </cell>
          <cell r="V457" t="str">
            <v>SIND IND ELéCT SUL ILHAS</v>
          </cell>
          <cell r="W457" t="str">
            <v>134984714</v>
          </cell>
          <cell r="X457" t="str">
            <v>3549</v>
          </cell>
          <cell r="Y457" t="str">
            <v>0.0</v>
          </cell>
          <cell r="Z457">
            <v>2</v>
          </cell>
          <cell r="AA457" t="str">
            <v>00</v>
          </cell>
          <cell r="AC457" t="str">
            <v>X</v>
          </cell>
          <cell r="AD457" t="str">
            <v>029</v>
          </cell>
          <cell r="AE457" t="str">
            <v>10940081042</v>
          </cell>
          <cell r="AF457" t="str">
            <v>02</v>
          </cell>
          <cell r="AG457" t="str">
            <v>19820412</v>
          </cell>
          <cell r="AH457" t="str">
            <v>DT.Adm.Corr.Antiguid</v>
          </cell>
          <cell r="AI457" t="str">
            <v>1</v>
          </cell>
          <cell r="AJ457" t="str">
            <v>ACTIVOS</v>
          </cell>
          <cell r="AK457" t="str">
            <v>AA</v>
          </cell>
          <cell r="AL457" t="str">
            <v>ACTIVO TEMP.INTEIRO</v>
          </cell>
          <cell r="AM457" t="str">
            <v>J300</v>
          </cell>
          <cell r="AN457" t="str">
            <v>EDPOutsourcing Comercial-S</v>
          </cell>
          <cell r="AO457" t="str">
            <v>J312</v>
          </cell>
          <cell r="AP457" t="str">
            <v>EDPOC-LSB-CCB45</v>
          </cell>
          <cell r="AQ457" t="str">
            <v>40176831</v>
          </cell>
          <cell r="AR457" t="str">
            <v>70000060</v>
          </cell>
          <cell r="AS457" t="str">
            <v>025.</v>
          </cell>
          <cell r="AT457" t="str">
            <v>ESCRITURARIO COMERCIAL</v>
          </cell>
          <cell r="AU457" t="str">
            <v>1</v>
          </cell>
          <cell r="AV457" t="str">
            <v>00040530</v>
          </cell>
          <cell r="AW457" t="str">
            <v>J20460000630</v>
          </cell>
          <cell r="AX457" t="str">
            <v>AS-LE-GA LOJAS E EQUIPAS</v>
          </cell>
          <cell r="AY457" t="str">
            <v>68905057</v>
          </cell>
          <cell r="AZ457" t="str">
            <v>Apoio à Rede Sul</v>
          </cell>
          <cell r="BA457" t="str">
            <v>6890</v>
          </cell>
          <cell r="BB457" t="str">
            <v>EDP Outsourcing Comercial</v>
          </cell>
          <cell r="BC457" t="str">
            <v>6890</v>
          </cell>
          <cell r="BD457" t="str">
            <v>6890</v>
          </cell>
          <cell r="BE457" t="str">
            <v>2800</v>
          </cell>
          <cell r="BF457" t="str">
            <v>6890</v>
          </cell>
          <cell r="BG457" t="str">
            <v>EDP Outsourcing Comercial,SA</v>
          </cell>
          <cell r="BH457" t="str">
            <v>1010</v>
          </cell>
          <cell r="BI457">
            <v>1160</v>
          </cell>
          <cell r="BJ457" t="str">
            <v>10</v>
          </cell>
          <cell r="BK457">
            <v>23</v>
          </cell>
          <cell r="BL457">
            <v>232.53</v>
          </cell>
          <cell r="BM457" t="str">
            <v>NÍVEL 5</v>
          </cell>
          <cell r="BN457" t="str">
            <v>01</v>
          </cell>
          <cell r="BO457" t="str">
            <v>07</v>
          </cell>
          <cell r="BP457" t="str">
            <v>20040101</v>
          </cell>
          <cell r="BQ457" t="str">
            <v>21</v>
          </cell>
          <cell r="BR457" t="str">
            <v>EVOLUCAO AUTOMATICA</v>
          </cell>
          <cell r="BS457" t="str">
            <v>20050101</v>
          </cell>
          <cell r="BW457">
            <v>0</v>
          </cell>
          <cell r="BX457">
            <v>0</v>
          </cell>
          <cell r="BY457">
            <v>0</v>
          </cell>
          <cell r="BZ457">
            <v>0</v>
          </cell>
          <cell r="CA457">
            <v>0</v>
          </cell>
          <cell r="CC457">
            <v>0</v>
          </cell>
          <cell r="CG457">
            <v>0</v>
          </cell>
          <cell r="CK457">
            <v>0</v>
          </cell>
          <cell r="CO457">
            <v>0</v>
          </cell>
          <cell r="CT457">
            <v>0</v>
          </cell>
          <cell r="CU457">
            <v>0</v>
          </cell>
          <cell r="CV457">
            <v>0</v>
          </cell>
          <cell r="CW457">
            <v>0</v>
          </cell>
          <cell r="CX457">
            <v>0</v>
          </cell>
          <cell r="CZ457">
            <v>0</v>
          </cell>
          <cell r="DC457">
            <v>0</v>
          </cell>
          <cell r="DF457">
            <v>0</v>
          </cell>
          <cell r="DI457">
            <v>0</v>
          </cell>
          <cell r="DK457">
            <v>0</v>
          </cell>
          <cell r="DL457">
            <v>0</v>
          </cell>
          <cell r="DN457" t="str">
            <v>21D12</v>
          </cell>
          <cell r="DO457" t="str">
            <v>Flex.T.Int."Act.Ind."</v>
          </cell>
          <cell r="DP457">
            <v>2</v>
          </cell>
          <cell r="DQ457">
            <v>100</v>
          </cell>
          <cell r="DR457" t="str">
            <v>LX01</v>
          </cell>
          <cell r="DT457" t="str">
            <v>00330000</v>
          </cell>
          <cell r="DU457" t="str">
            <v>BANCO COMERCIAL PORTUGUES, SA</v>
          </cell>
        </row>
        <row r="458">
          <cell r="A458" t="str">
            <v>327247</v>
          </cell>
          <cell r="B458" t="str">
            <v>Florbela Jesus Pombeiro Laranjeiro Fonseca</v>
          </cell>
          <cell r="C458" t="str">
            <v>1996</v>
          </cell>
          <cell r="D458">
            <v>9</v>
          </cell>
          <cell r="E458">
            <v>9</v>
          </cell>
          <cell r="F458" t="str">
            <v>19721124</v>
          </cell>
          <cell r="G458" t="str">
            <v>32</v>
          </cell>
          <cell r="H458" t="str">
            <v>1</v>
          </cell>
          <cell r="I458" t="str">
            <v>Casado</v>
          </cell>
          <cell r="J458" t="str">
            <v>feminino</v>
          </cell>
          <cell r="K458">
            <v>1</v>
          </cell>
          <cell r="L458" t="str">
            <v>Pcta D Leonor Teles, Nº 5-2ºEsq</v>
          </cell>
          <cell r="M458" t="str">
            <v>2605-653</v>
          </cell>
          <cell r="N458" t="str">
            <v>BELAS</v>
          </cell>
          <cell r="O458" t="str">
            <v>00243403</v>
          </cell>
          <cell r="P458" t="str">
            <v>12.ANO - 3. CURSO</v>
          </cell>
          <cell r="R458" t="str">
            <v>10032508</v>
          </cell>
          <cell r="S458" t="str">
            <v>20000731</v>
          </cell>
          <cell r="T458" t="str">
            <v>LISBOA</v>
          </cell>
          <cell r="U458" t="str">
            <v>9803</v>
          </cell>
          <cell r="V458" t="str">
            <v>S.NAC IND ENERGIA-SINDEL</v>
          </cell>
          <cell r="W458" t="str">
            <v>203196708</v>
          </cell>
          <cell r="X458" t="str">
            <v>3166</v>
          </cell>
          <cell r="Y458" t="str">
            <v>0.0</v>
          </cell>
          <cell r="Z458">
            <v>1</v>
          </cell>
          <cell r="AA458" t="str">
            <v>00</v>
          </cell>
          <cell r="AC458" t="str">
            <v>X</v>
          </cell>
          <cell r="AD458" t="str">
            <v>029</v>
          </cell>
          <cell r="AE458" t="str">
            <v>10940100385</v>
          </cell>
          <cell r="AF458" t="str">
            <v>02</v>
          </cell>
          <cell r="AG458" t="str">
            <v>19960808</v>
          </cell>
          <cell r="AH458" t="str">
            <v>DT.Adm.Corr.Antiguid</v>
          </cell>
          <cell r="AI458" t="str">
            <v>1</v>
          </cell>
          <cell r="AJ458" t="str">
            <v>ACTIVOS</v>
          </cell>
          <cell r="AK458" t="str">
            <v>AA</v>
          </cell>
          <cell r="AL458" t="str">
            <v>ACTIVO TEMP.INTEIRO</v>
          </cell>
          <cell r="AM458" t="str">
            <v>J300</v>
          </cell>
          <cell r="AN458" t="str">
            <v>EDPOutsourcing Comercial-S</v>
          </cell>
          <cell r="AO458" t="str">
            <v>J312</v>
          </cell>
          <cell r="AP458" t="str">
            <v>EDPOC-LSB-CCB45</v>
          </cell>
          <cell r="AQ458" t="str">
            <v>40177303</v>
          </cell>
          <cell r="AR458" t="str">
            <v>70000060</v>
          </cell>
          <cell r="AS458" t="str">
            <v>025.</v>
          </cell>
          <cell r="AT458" t="str">
            <v>ESCRITURARIO COMERCIAL</v>
          </cell>
          <cell r="AU458" t="str">
            <v>1</v>
          </cell>
          <cell r="AV458" t="str">
            <v>00040530</v>
          </cell>
          <cell r="AW458" t="str">
            <v>J20460000630</v>
          </cell>
          <cell r="AX458" t="str">
            <v>AS-LE-GA LOJAS E EQUIPAS</v>
          </cell>
          <cell r="AY458" t="str">
            <v>68905057</v>
          </cell>
          <cell r="AZ458" t="str">
            <v>Apoio à Rede Sul</v>
          </cell>
          <cell r="BA458" t="str">
            <v>6890</v>
          </cell>
          <cell r="BB458" t="str">
            <v>EDP Outsourcing Comercial</v>
          </cell>
          <cell r="BC458" t="str">
            <v>6890</v>
          </cell>
          <cell r="BD458" t="str">
            <v>6890</v>
          </cell>
          <cell r="BE458" t="str">
            <v>2800</v>
          </cell>
          <cell r="BF458" t="str">
            <v>6890</v>
          </cell>
          <cell r="BG458" t="str">
            <v>EDP Outsourcing Comercial,SA</v>
          </cell>
          <cell r="BH458" t="str">
            <v>1010</v>
          </cell>
          <cell r="BI458">
            <v>885</v>
          </cell>
          <cell r="BJ458" t="str">
            <v>06</v>
          </cell>
          <cell r="BK458">
            <v>9</v>
          </cell>
          <cell r="BL458">
            <v>90.99</v>
          </cell>
          <cell r="BM458" t="str">
            <v>NÍVEL 5</v>
          </cell>
          <cell r="BN458" t="str">
            <v>01</v>
          </cell>
          <cell r="BO458" t="str">
            <v>03</v>
          </cell>
          <cell r="BP458" t="str">
            <v>20040101</v>
          </cell>
          <cell r="BQ458" t="str">
            <v>21</v>
          </cell>
          <cell r="BR458" t="str">
            <v>EVOLUCAO AUTOMATICA</v>
          </cell>
          <cell r="BS458" t="str">
            <v>20050101</v>
          </cell>
          <cell r="BW458">
            <v>0</v>
          </cell>
          <cell r="BX458">
            <v>0</v>
          </cell>
          <cell r="BY458">
            <v>0</v>
          </cell>
          <cell r="BZ458">
            <v>0</v>
          </cell>
          <cell r="CA458">
            <v>0</v>
          </cell>
          <cell r="CC458">
            <v>0</v>
          </cell>
          <cell r="CG458">
            <v>0</v>
          </cell>
          <cell r="CK458">
            <v>0</v>
          </cell>
          <cell r="CO458">
            <v>0</v>
          </cell>
          <cell r="CT458">
            <v>0</v>
          </cell>
          <cell r="CU458">
            <v>0</v>
          </cell>
          <cell r="CV458">
            <v>0</v>
          </cell>
          <cell r="CW458">
            <v>0</v>
          </cell>
          <cell r="CX458">
            <v>1</v>
          </cell>
          <cell r="CY458" t="str">
            <v>6010</v>
          </cell>
          <cell r="CZ458">
            <v>39.54</v>
          </cell>
          <cell r="DC458">
            <v>0</v>
          </cell>
          <cell r="DF458">
            <v>0</v>
          </cell>
          <cell r="DI458">
            <v>0</v>
          </cell>
          <cell r="DK458">
            <v>0</v>
          </cell>
          <cell r="DL458">
            <v>0</v>
          </cell>
          <cell r="DN458" t="str">
            <v>21D12</v>
          </cell>
          <cell r="DO458" t="str">
            <v>Flex.T.Int."Act.Ind."</v>
          </cell>
          <cell r="DP458">
            <v>2</v>
          </cell>
          <cell r="DQ458">
            <v>100</v>
          </cell>
          <cell r="DR458" t="str">
            <v>LX01</v>
          </cell>
          <cell r="DT458" t="str">
            <v>00352159</v>
          </cell>
          <cell r="DU458" t="str">
            <v>CAIXA GERAL DE DEPOSITOS, SA</v>
          </cell>
        </row>
        <row r="459">
          <cell r="A459" t="str">
            <v>140295</v>
          </cell>
          <cell r="B459" t="str">
            <v>Lucinda Andrade Gomes</v>
          </cell>
          <cell r="C459" t="str">
            <v>1975</v>
          </cell>
          <cell r="D459">
            <v>30</v>
          </cell>
          <cell r="E459">
            <v>30</v>
          </cell>
          <cell r="F459" t="str">
            <v>19540601</v>
          </cell>
          <cell r="G459" t="str">
            <v>51</v>
          </cell>
          <cell r="H459" t="str">
            <v>0</v>
          </cell>
          <cell r="I459" t="str">
            <v>Solt.</v>
          </cell>
          <cell r="J459" t="str">
            <v>feminino</v>
          </cell>
          <cell r="K459">
            <v>0</v>
          </cell>
          <cell r="L459" t="str">
            <v>R das Amoreiras, Lt 1187 Boa Água 1</v>
          </cell>
          <cell r="M459" t="str">
            <v>2975-111</v>
          </cell>
          <cell r="N459" t="str">
            <v>QUINTA DO CONDE</v>
          </cell>
          <cell r="O459" t="str">
            <v>00110024</v>
          </cell>
          <cell r="P459" t="str">
            <v>CICLO ELEMENTAR (4.CLASSE)</v>
          </cell>
          <cell r="R459" t="str">
            <v>2352282</v>
          </cell>
          <cell r="S459" t="str">
            <v>19980522</v>
          </cell>
          <cell r="T459" t="str">
            <v>LISBOA</v>
          </cell>
          <cell r="U459" t="str">
            <v>9802</v>
          </cell>
          <cell r="V459" t="str">
            <v>SIND IND ELéCT SUL ILHAS</v>
          </cell>
          <cell r="W459" t="str">
            <v>111075254</v>
          </cell>
          <cell r="X459" t="str">
            <v>2240</v>
          </cell>
          <cell r="Y459" t="str">
            <v>0.0</v>
          </cell>
          <cell r="Z459">
            <v>0</v>
          </cell>
          <cell r="AA459" t="str">
            <v>00</v>
          </cell>
          <cell r="AD459" t="str">
            <v>029</v>
          </cell>
          <cell r="AE459" t="str">
            <v>10940067703</v>
          </cell>
          <cell r="AF459" t="str">
            <v>02</v>
          </cell>
          <cell r="AG459" t="str">
            <v>19750818</v>
          </cell>
          <cell r="AH459" t="str">
            <v>DT.Adm.Corr.Antiguid</v>
          </cell>
          <cell r="AI459" t="str">
            <v>1</v>
          </cell>
          <cell r="AJ459" t="str">
            <v>ACTIVOS</v>
          </cell>
          <cell r="AK459" t="str">
            <v>AA</v>
          </cell>
          <cell r="AL459" t="str">
            <v>ACTIVO TEMP.INTEIRO</v>
          </cell>
          <cell r="AM459" t="str">
            <v>J300</v>
          </cell>
          <cell r="AN459" t="str">
            <v>EDPOutsourcing Comercial-S</v>
          </cell>
          <cell r="AO459" t="str">
            <v>J312</v>
          </cell>
          <cell r="AP459" t="str">
            <v>EDPOC-LSB-CCB45</v>
          </cell>
          <cell r="AQ459" t="str">
            <v>40177269</v>
          </cell>
          <cell r="AR459" t="str">
            <v>70000053</v>
          </cell>
          <cell r="AS459" t="str">
            <v>022.</v>
          </cell>
          <cell r="AT459" t="str">
            <v>ASSISTENTE GESTAO</v>
          </cell>
          <cell r="AU459" t="str">
            <v>1</v>
          </cell>
          <cell r="AV459" t="str">
            <v>00040530</v>
          </cell>
          <cell r="AW459" t="str">
            <v>J20460000630</v>
          </cell>
          <cell r="AX459" t="str">
            <v>AS-LE-GA LOJAS E EQUIPAS</v>
          </cell>
          <cell r="AY459" t="str">
            <v>68905057</v>
          </cell>
          <cell r="AZ459" t="str">
            <v>Apoio à Rede Sul</v>
          </cell>
          <cell r="BA459" t="str">
            <v>6890</v>
          </cell>
          <cell r="BB459" t="str">
            <v>EDP Outsourcing Comercial</v>
          </cell>
          <cell r="BC459" t="str">
            <v>6890</v>
          </cell>
          <cell r="BD459" t="str">
            <v>6890</v>
          </cell>
          <cell r="BE459" t="str">
            <v>2800</v>
          </cell>
          <cell r="BF459" t="str">
            <v>6890</v>
          </cell>
          <cell r="BG459" t="str">
            <v>EDP Outsourcing Comercial,SA</v>
          </cell>
          <cell r="BH459" t="str">
            <v>1010</v>
          </cell>
          <cell r="BI459">
            <v>1981</v>
          </cell>
          <cell r="BJ459" t="str">
            <v>19</v>
          </cell>
          <cell r="BK459">
            <v>30</v>
          </cell>
          <cell r="BL459">
            <v>303.3</v>
          </cell>
          <cell r="BM459" t="str">
            <v>NÍVEL 2</v>
          </cell>
          <cell r="BN459" t="str">
            <v>01</v>
          </cell>
          <cell r="BO459" t="str">
            <v>07</v>
          </cell>
          <cell r="BP459" t="str">
            <v>20040101</v>
          </cell>
          <cell r="BQ459" t="str">
            <v>21</v>
          </cell>
          <cell r="BR459" t="str">
            <v>EVOLUCAO AUTOMATICA</v>
          </cell>
          <cell r="BS459" t="str">
            <v>20050101</v>
          </cell>
          <cell r="BW459">
            <v>0</v>
          </cell>
          <cell r="BX459">
            <v>21</v>
          </cell>
          <cell r="BY459">
            <v>499.86</v>
          </cell>
          <cell r="BZ459">
            <v>0</v>
          </cell>
          <cell r="CA459">
            <v>0</v>
          </cell>
          <cell r="CC459">
            <v>0</v>
          </cell>
          <cell r="CG459">
            <v>0</v>
          </cell>
          <cell r="CK459">
            <v>0</v>
          </cell>
          <cell r="CO459">
            <v>0</v>
          </cell>
          <cell r="CT459">
            <v>0</v>
          </cell>
          <cell r="CU459">
            <v>0</v>
          </cell>
          <cell r="CV459">
            <v>0</v>
          </cell>
          <cell r="CW459">
            <v>0</v>
          </cell>
          <cell r="CX459">
            <v>0</v>
          </cell>
          <cell r="CZ459">
            <v>0</v>
          </cell>
          <cell r="DC459">
            <v>0</v>
          </cell>
          <cell r="DD459" t="str">
            <v>1480</v>
          </cell>
          <cell r="DE459" t="str">
            <v>20</v>
          </cell>
          <cell r="DF459">
            <v>96</v>
          </cell>
          <cell r="DI459">
            <v>0</v>
          </cell>
          <cell r="DK459">
            <v>0</v>
          </cell>
          <cell r="DL459">
            <v>0</v>
          </cell>
          <cell r="DN459" t="str">
            <v>50001</v>
          </cell>
          <cell r="DO459" t="str">
            <v>IHT_TEMPO INTEIRO</v>
          </cell>
          <cell r="DP459">
            <v>2</v>
          </cell>
          <cell r="DQ459">
            <v>100</v>
          </cell>
          <cell r="DR459" t="str">
            <v>LX01</v>
          </cell>
          <cell r="DT459" t="str">
            <v>00350278</v>
          </cell>
          <cell r="DU459" t="str">
            <v>CAIXA GERAL DE DEPOSITOS, SA</v>
          </cell>
        </row>
        <row r="460">
          <cell r="A460" t="str">
            <v>209430</v>
          </cell>
          <cell r="B460" t="str">
            <v>Maria Margarida Torres Patxot</v>
          </cell>
          <cell r="C460" t="str">
            <v>1981</v>
          </cell>
          <cell r="D460">
            <v>24</v>
          </cell>
          <cell r="E460">
            <v>24</v>
          </cell>
          <cell r="F460" t="str">
            <v>19550823</v>
          </cell>
          <cell r="G460" t="str">
            <v>49</v>
          </cell>
          <cell r="H460" t="str">
            <v>4</v>
          </cell>
          <cell r="I460" t="str">
            <v>Divorc</v>
          </cell>
          <cell r="J460" t="str">
            <v>feminino</v>
          </cell>
          <cell r="K460">
            <v>0</v>
          </cell>
          <cell r="L460" t="str">
            <v>R João das Regras, 9-2ºEsq Fogueteiro</v>
          </cell>
          <cell r="M460" t="str">
            <v>2845-161</v>
          </cell>
          <cell r="N460" t="str">
            <v>AMORA</v>
          </cell>
          <cell r="O460" t="str">
            <v>00241132</v>
          </cell>
          <cell r="P460" t="str">
            <v>CURSO COMPLEMENTAR DOS LICEUS</v>
          </cell>
          <cell r="R460" t="str">
            <v>4808477</v>
          </cell>
          <cell r="S460" t="str">
            <v>19970702</v>
          </cell>
          <cell r="T460" t="str">
            <v>LISBOA</v>
          </cell>
          <cell r="U460" t="str">
            <v>9803</v>
          </cell>
          <cell r="V460" t="str">
            <v>S.NAC IND ENERGIA-SINDEL</v>
          </cell>
          <cell r="W460" t="str">
            <v>122096312</v>
          </cell>
          <cell r="X460" t="str">
            <v>3697</v>
          </cell>
          <cell r="Y460" t="str">
            <v>0.0</v>
          </cell>
          <cell r="Z460">
            <v>0</v>
          </cell>
          <cell r="AA460" t="str">
            <v>00</v>
          </cell>
          <cell r="AD460" t="str">
            <v>029</v>
          </cell>
          <cell r="AE460" t="str">
            <v>10940076939</v>
          </cell>
          <cell r="AF460" t="str">
            <v>02</v>
          </cell>
          <cell r="AG460" t="str">
            <v>19810209</v>
          </cell>
          <cell r="AH460" t="str">
            <v>DT.Adm.Corr.Antiguid</v>
          </cell>
          <cell r="AI460" t="str">
            <v>1</v>
          </cell>
          <cell r="AJ460" t="str">
            <v>ACTIVOS</v>
          </cell>
          <cell r="AK460" t="str">
            <v>AA</v>
          </cell>
          <cell r="AL460" t="str">
            <v>ACTIVO TEMP.INTEIRO</v>
          </cell>
          <cell r="AM460" t="str">
            <v>J300</v>
          </cell>
          <cell r="AN460" t="str">
            <v>EDPOutsourcing Comercial-S</v>
          </cell>
          <cell r="AO460" t="str">
            <v>J312</v>
          </cell>
          <cell r="AP460" t="str">
            <v>EDPOC-LSB-CCB45</v>
          </cell>
          <cell r="AQ460" t="str">
            <v>40177293</v>
          </cell>
          <cell r="AR460" t="str">
            <v>70000060</v>
          </cell>
          <cell r="AS460" t="str">
            <v>025.</v>
          </cell>
          <cell r="AT460" t="str">
            <v>ESCRITURARIO COMERCIAL</v>
          </cell>
          <cell r="AU460" t="str">
            <v>1</v>
          </cell>
          <cell r="AV460" t="str">
            <v>00040530</v>
          </cell>
          <cell r="AW460" t="str">
            <v>J20460000630</v>
          </cell>
          <cell r="AX460" t="str">
            <v>AS-LE-GA LOJAS E EQUIPAS</v>
          </cell>
          <cell r="AY460" t="str">
            <v>68905057</v>
          </cell>
          <cell r="AZ460" t="str">
            <v>Apoio à Rede Sul</v>
          </cell>
          <cell r="BA460" t="str">
            <v>6890</v>
          </cell>
          <cell r="BB460" t="str">
            <v>EDP Outsourcing Comercial</v>
          </cell>
          <cell r="BC460" t="str">
            <v>6890</v>
          </cell>
          <cell r="BD460" t="str">
            <v>6890</v>
          </cell>
          <cell r="BE460" t="str">
            <v>2800</v>
          </cell>
          <cell r="BF460" t="str">
            <v>6890</v>
          </cell>
          <cell r="BG460" t="str">
            <v>EDP Outsourcing Comercial,SA</v>
          </cell>
          <cell r="BH460" t="str">
            <v>1010</v>
          </cell>
          <cell r="BI460">
            <v>1160</v>
          </cell>
          <cell r="BJ460" t="str">
            <v>10</v>
          </cell>
          <cell r="BK460">
            <v>24</v>
          </cell>
          <cell r="BL460">
            <v>242.64</v>
          </cell>
          <cell r="BM460" t="str">
            <v>NÍVEL 5</v>
          </cell>
          <cell r="BN460" t="str">
            <v>03</v>
          </cell>
          <cell r="BO460" t="str">
            <v>07</v>
          </cell>
          <cell r="BP460" t="str">
            <v>20020101</v>
          </cell>
          <cell r="BQ460" t="str">
            <v>21</v>
          </cell>
          <cell r="BR460" t="str">
            <v>EVOLUCAO AUTOMATICA</v>
          </cell>
          <cell r="BS460" t="str">
            <v>20050101</v>
          </cell>
          <cell r="BW460">
            <v>0</v>
          </cell>
          <cell r="BX460">
            <v>0</v>
          </cell>
          <cell r="BY460">
            <v>0</v>
          </cell>
          <cell r="BZ460">
            <v>0</v>
          </cell>
          <cell r="CA460">
            <v>0</v>
          </cell>
          <cell r="CC460">
            <v>0</v>
          </cell>
          <cell r="CG460">
            <v>0</v>
          </cell>
          <cell r="CK460">
            <v>0</v>
          </cell>
          <cell r="CO460">
            <v>0</v>
          </cell>
          <cell r="CT460">
            <v>0</v>
          </cell>
          <cell r="CU460">
            <v>0</v>
          </cell>
          <cell r="CV460">
            <v>0</v>
          </cell>
          <cell r="CW460">
            <v>0</v>
          </cell>
          <cell r="CX460">
            <v>0</v>
          </cell>
          <cell r="CZ460">
            <v>0</v>
          </cell>
          <cell r="DC460">
            <v>0</v>
          </cell>
          <cell r="DF460">
            <v>0</v>
          </cell>
          <cell r="DI460">
            <v>0</v>
          </cell>
          <cell r="DK460">
            <v>0</v>
          </cell>
          <cell r="DL460">
            <v>0</v>
          </cell>
          <cell r="DN460" t="str">
            <v>21D12</v>
          </cell>
          <cell r="DO460" t="str">
            <v>Flex.T.Int."Act.Ind."</v>
          </cell>
          <cell r="DP460">
            <v>2</v>
          </cell>
          <cell r="DQ460">
            <v>100</v>
          </cell>
          <cell r="DR460" t="str">
            <v>LX01</v>
          </cell>
          <cell r="DT460" t="str">
            <v>00330000</v>
          </cell>
          <cell r="DU460" t="str">
            <v>BANCO COMERCIAL PORTUGUES, SA</v>
          </cell>
        </row>
        <row r="461">
          <cell r="A461" t="str">
            <v>302457</v>
          </cell>
          <cell r="B461" t="str">
            <v>Maria João Mendez Silva</v>
          </cell>
          <cell r="C461" t="str">
            <v>1985</v>
          </cell>
          <cell r="D461">
            <v>20</v>
          </cell>
          <cell r="E461">
            <v>20</v>
          </cell>
          <cell r="F461" t="str">
            <v>19630913</v>
          </cell>
          <cell r="G461" t="str">
            <v>41</v>
          </cell>
          <cell r="H461" t="str">
            <v>4</v>
          </cell>
          <cell r="I461" t="str">
            <v>Divorc</v>
          </cell>
          <cell r="J461" t="str">
            <v>feminino</v>
          </cell>
          <cell r="K461">
            <v>1</v>
          </cell>
          <cell r="L461" t="str">
            <v>R Amadeo Sousa Cardoso, 3-4ºFte</v>
          </cell>
          <cell r="M461" t="str">
            <v>2810-039</v>
          </cell>
          <cell r="N461" t="str">
            <v>ALMADA</v>
          </cell>
          <cell r="O461" t="str">
            <v>00243403</v>
          </cell>
          <cell r="P461" t="str">
            <v>12.ANO - 3. CURSO</v>
          </cell>
          <cell r="R461" t="str">
            <v>6264011</v>
          </cell>
          <cell r="S461" t="str">
            <v>19940512</v>
          </cell>
          <cell r="T461" t="str">
            <v>LISBOA</v>
          </cell>
          <cell r="U461" t="str">
            <v>9803</v>
          </cell>
          <cell r="V461" t="str">
            <v>S.NAC IND ENERGIA-SINDEL</v>
          </cell>
          <cell r="W461" t="str">
            <v>136244238</v>
          </cell>
          <cell r="X461" t="str">
            <v>3212</v>
          </cell>
          <cell r="Y461" t="str">
            <v>0.0</v>
          </cell>
          <cell r="Z461">
            <v>1</v>
          </cell>
          <cell r="AA461" t="str">
            <v>00</v>
          </cell>
          <cell r="AD461" t="str">
            <v>100</v>
          </cell>
          <cell r="AE461" t="str">
            <v>11073723231</v>
          </cell>
          <cell r="AF461" t="str">
            <v>02</v>
          </cell>
          <cell r="AG461" t="str">
            <v>19850319</v>
          </cell>
          <cell r="AH461" t="str">
            <v>DT.Adm.Corr.Antiguid</v>
          </cell>
          <cell r="AI461" t="str">
            <v>1</v>
          </cell>
          <cell r="AJ461" t="str">
            <v>ACTIVOS</v>
          </cell>
          <cell r="AK461" t="str">
            <v>AA</v>
          </cell>
          <cell r="AL461" t="str">
            <v>ACTIVO TEMP.INTEIRO</v>
          </cell>
          <cell r="AM461" t="str">
            <v>J300</v>
          </cell>
          <cell r="AN461" t="str">
            <v>EDPOutsourcing Comercial-S</v>
          </cell>
          <cell r="AO461" t="str">
            <v>J312</v>
          </cell>
          <cell r="AP461" t="str">
            <v>EDPOC-LSB-CCB45</v>
          </cell>
          <cell r="AQ461" t="str">
            <v>40177300</v>
          </cell>
          <cell r="AR461" t="str">
            <v>70000060</v>
          </cell>
          <cell r="AS461" t="str">
            <v>025.</v>
          </cell>
          <cell r="AT461" t="str">
            <v>ESCRITURARIO COMERCIAL</v>
          </cell>
          <cell r="AU461" t="str">
            <v>1</v>
          </cell>
          <cell r="AV461" t="str">
            <v>00040530</v>
          </cell>
          <cell r="AW461" t="str">
            <v>J20460000630</v>
          </cell>
          <cell r="AX461" t="str">
            <v>AS-LE-GA LOJAS E EQUIPAS</v>
          </cell>
          <cell r="AY461" t="str">
            <v>68905057</v>
          </cell>
          <cell r="AZ461" t="str">
            <v>Apoio à Rede Sul</v>
          </cell>
          <cell r="BA461" t="str">
            <v>6890</v>
          </cell>
          <cell r="BB461" t="str">
            <v>EDP Outsourcing Comercial</v>
          </cell>
          <cell r="BC461" t="str">
            <v>6890</v>
          </cell>
          <cell r="BD461" t="str">
            <v>6890</v>
          </cell>
          <cell r="BE461" t="str">
            <v>2800</v>
          </cell>
          <cell r="BF461" t="str">
            <v>6890</v>
          </cell>
          <cell r="BG461" t="str">
            <v>EDP Outsourcing Comercial,SA</v>
          </cell>
          <cell r="BH461" t="str">
            <v>1010</v>
          </cell>
          <cell r="BI461">
            <v>1079</v>
          </cell>
          <cell r="BJ461" t="str">
            <v>09</v>
          </cell>
          <cell r="BK461">
            <v>20</v>
          </cell>
          <cell r="BL461">
            <v>202.2</v>
          </cell>
          <cell r="BM461" t="str">
            <v>NÍVEL 5</v>
          </cell>
          <cell r="BN461" t="str">
            <v>02</v>
          </cell>
          <cell r="BO461" t="str">
            <v>06</v>
          </cell>
          <cell r="BP461" t="str">
            <v>20030101</v>
          </cell>
          <cell r="BQ461" t="str">
            <v>21</v>
          </cell>
          <cell r="BR461" t="str">
            <v>EVOLUCAO AUTOMATICA</v>
          </cell>
          <cell r="BS461" t="str">
            <v>20050101</v>
          </cell>
          <cell r="BW461">
            <v>0</v>
          </cell>
          <cell r="BX461">
            <v>0</v>
          </cell>
          <cell r="BY461">
            <v>0</v>
          </cell>
          <cell r="BZ461">
            <v>0</v>
          </cell>
          <cell r="CA461">
            <v>0</v>
          </cell>
          <cell r="CC461">
            <v>0</v>
          </cell>
          <cell r="CG461">
            <v>0</v>
          </cell>
          <cell r="CK461">
            <v>0</v>
          </cell>
          <cell r="CO461">
            <v>0</v>
          </cell>
          <cell r="CT461">
            <v>0</v>
          </cell>
          <cell r="CU461">
            <v>0</v>
          </cell>
          <cell r="CV461">
            <v>0</v>
          </cell>
          <cell r="CW461">
            <v>0</v>
          </cell>
          <cell r="CX461">
            <v>1</v>
          </cell>
          <cell r="CY461" t="str">
            <v>6010</v>
          </cell>
          <cell r="CZ461">
            <v>39.54</v>
          </cell>
          <cell r="DC461">
            <v>0</v>
          </cell>
          <cell r="DF461">
            <v>0</v>
          </cell>
          <cell r="DI461">
            <v>0</v>
          </cell>
          <cell r="DK461">
            <v>0</v>
          </cell>
          <cell r="DL461">
            <v>0</v>
          </cell>
          <cell r="DN461" t="str">
            <v>21D12</v>
          </cell>
          <cell r="DO461" t="str">
            <v>Flex.T.Int."Act.Ind."</v>
          </cell>
          <cell r="DP461">
            <v>2</v>
          </cell>
          <cell r="DQ461">
            <v>100</v>
          </cell>
          <cell r="DR461" t="str">
            <v>LX01</v>
          </cell>
          <cell r="DT461" t="str">
            <v>00350054</v>
          </cell>
          <cell r="DU461" t="str">
            <v>CAIXA GERAL DE DEPOSITOS, SA</v>
          </cell>
        </row>
        <row r="462">
          <cell r="A462" t="str">
            <v>302180</v>
          </cell>
          <cell r="B462" t="str">
            <v>Eugénia Maria Martins Infante Ribeiro Ventura</v>
          </cell>
          <cell r="C462" t="str">
            <v>1984</v>
          </cell>
          <cell r="D462">
            <v>21</v>
          </cell>
          <cell r="E462">
            <v>21</v>
          </cell>
          <cell r="F462" t="str">
            <v>19600822</v>
          </cell>
          <cell r="G462" t="str">
            <v>44</v>
          </cell>
          <cell r="H462" t="str">
            <v>1</v>
          </cell>
          <cell r="I462" t="str">
            <v>Casado</v>
          </cell>
          <cell r="J462" t="str">
            <v>feminino</v>
          </cell>
          <cell r="K462">
            <v>0</v>
          </cell>
          <cell r="L462" t="str">
            <v>R Nova Piedade, 52-2º</v>
          </cell>
          <cell r="M462" t="str">
            <v>1200-299</v>
          </cell>
          <cell r="N462" t="str">
            <v>LISBOA</v>
          </cell>
          <cell r="O462" t="str">
            <v>00231023</v>
          </cell>
          <cell r="P462" t="str">
            <v>CURSO GERAL DOS LICEUS</v>
          </cell>
          <cell r="R462" t="str">
            <v>5333486</v>
          </cell>
          <cell r="S462" t="str">
            <v>19980910</v>
          </cell>
          <cell r="T462" t="str">
            <v>LISBOA</v>
          </cell>
          <cell r="U462" t="str">
            <v>9802</v>
          </cell>
          <cell r="V462" t="str">
            <v>SIND IND ELéCT SUL ILHAS</v>
          </cell>
          <cell r="W462" t="str">
            <v>111572690</v>
          </cell>
          <cell r="X462" t="str">
            <v>3247</v>
          </cell>
          <cell r="Y462" t="str">
            <v>0.0</v>
          </cell>
          <cell r="Z462">
            <v>0</v>
          </cell>
          <cell r="AA462" t="str">
            <v>00</v>
          </cell>
          <cell r="AC462" t="str">
            <v>X</v>
          </cell>
          <cell r="AD462" t="str">
            <v>029</v>
          </cell>
          <cell r="AE462" t="str">
            <v>10940086631</v>
          </cell>
          <cell r="AF462" t="str">
            <v>02</v>
          </cell>
          <cell r="AG462" t="str">
            <v>19840502</v>
          </cell>
          <cell r="AH462" t="str">
            <v>DT.Adm.Corr.Antiguid</v>
          </cell>
          <cell r="AI462" t="str">
            <v>1</v>
          </cell>
          <cell r="AJ462" t="str">
            <v>ACTIVOS</v>
          </cell>
          <cell r="AK462" t="str">
            <v>AA</v>
          </cell>
          <cell r="AL462" t="str">
            <v>ACTIVO TEMP.INTEIRO</v>
          </cell>
          <cell r="AM462" t="str">
            <v>J300</v>
          </cell>
          <cell r="AN462" t="str">
            <v>EDPOutsourcing Comercial-S</v>
          </cell>
          <cell r="AO462" t="str">
            <v>J312</v>
          </cell>
          <cell r="AP462" t="str">
            <v>EDPOC-LSB-CCB45</v>
          </cell>
          <cell r="AQ462" t="str">
            <v>40177299</v>
          </cell>
          <cell r="AR462" t="str">
            <v>70000060</v>
          </cell>
          <cell r="AS462" t="str">
            <v>025.</v>
          </cell>
          <cell r="AT462" t="str">
            <v>ESCRITURARIO COMERCIAL</v>
          </cell>
          <cell r="AU462" t="str">
            <v>1</v>
          </cell>
          <cell r="AV462" t="str">
            <v>00040530</v>
          </cell>
          <cell r="AW462" t="str">
            <v>J20460000630</v>
          </cell>
          <cell r="AX462" t="str">
            <v>AS-LE-GA LOJAS E EQUIPAS</v>
          </cell>
          <cell r="AY462" t="str">
            <v>68905057</v>
          </cell>
          <cell r="AZ462" t="str">
            <v>Apoio à Rede Sul</v>
          </cell>
          <cell r="BA462" t="str">
            <v>6890</v>
          </cell>
          <cell r="BB462" t="str">
            <v>EDP Outsourcing Comercial</v>
          </cell>
          <cell r="BC462" t="str">
            <v>6890</v>
          </cell>
          <cell r="BD462" t="str">
            <v>6890</v>
          </cell>
          <cell r="BE462" t="str">
            <v>2800</v>
          </cell>
          <cell r="BF462" t="str">
            <v>6890</v>
          </cell>
          <cell r="BG462" t="str">
            <v>EDP Outsourcing Comercial,SA</v>
          </cell>
          <cell r="BH462" t="str">
            <v>1010</v>
          </cell>
          <cell r="BI462">
            <v>1247</v>
          </cell>
          <cell r="BJ462" t="str">
            <v>11</v>
          </cell>
          <cell r="BK462">
            <v>21</v>
          </cell>
          <cell r="BL462">
            <v>212.31</v>
          </cell>
          <cell r="BM462" t="str">
            <v>NÍVEL 5</v>
          </cell>
          <cell r="BN462" t="str">
            <v>01</v>
          </cell>
          <cell r="BO462" t="str">
            <v>08</v>
          </cell>
          <cell r="BP462" t="str">
            <v>20040101</v>
          </cell>
          <cell r="BQ462" t="str">
            <v>21</v>
          </cell>
          <cell r="BR462" t="str">
            <v>EVOLUCAO AUTOMATICA</v>
          </cell>
          <cell r="BS462" t="str">
            <v>20050101</v>
          </cell>
          <cell r="BW462">
            <v>0</v>
          </cell>
          <cell r="BX462">
            <v>0</v>
          </cell>
          <cell r="BY462">
            <v>0</v>
          </cell>
          <cell r="BZ462">
            <v>0</v>
          </cell>
          <cell r="CA462">
            <v>0</v>
          </cell>
          <cell r="CC462">
            <v>0</v>
          </cell>
          <cell r="CG462">
            <v>0</v>
          </cell>
          <cell r="CK462">
            <v>0</v>
          </cell>
          <cell r="CO462">
            <v>0</v>
          </cell>
          <cell r="CT462">
            <v>0</v>
          </cell>
          <cell r="CU462">
            <v>0</v>
          </cell>
          <cell r="CV462">
            <v>0</v>
          </cell>
          <cell r="CW462">
            <v>0</v>
          </cell>
          <cell r="CX462">
            <v>0</v>
          </cell>
          <cell r="CZ462">
            <v>0</v>
          </cell>
          <cell r="DC462">
            <v>0</v>
          </cell>
          <cell r="DF462">
            <v>0</v>
          </cell>
          <cell r="DI462">
            <v>0</v>
          </cell>
          <cell r="DK462">
            <v>0</v>
          </cell>
          <cell r="DL462">
            <v>0</v>
          </cell>
          <cell r="DN462" t="str">
            <v>11101</v>
          </cell>
          <cell r="DO462" t="str">
            <v>Fixo Tempo Inteiro</v>
          </cell>
          <cell r="DP462">
            <v>2</v>
          </cell>
          <cell r="DQ462">
            <v>100</v>
          </cell>
          <cell r="DR462" t="str">
            <v>LX01</v>
          </cell>
          <cell r="DT462" t="str">
            <v>00330000</v>
          </cell>
          <cell r="DU462" t="str">
            <v>BANCO COMERCIAL PORTUGUES, SA</v>
          </cell>
        </row>
        <row r="463">
          <cell r="A463" t="str">
            <v>140481</v>
          </cell>
          <cell r="B463" t="str">
            <v>Luís Manuel Martins Alves</v>
          </cell>
          <cell r="C463" t="str">
            <v>1975</v>
          </cell>
          <cell r="D463">
            <v>30</v>
          </cell>
          <cell r="E463">
            <v>30</v>
          </cell>
          <cell r="F463" t="str">
            <v>19551127</v>
          </cell>
          <cell r="G463" t="str">
            <v>49</v>
          </cell>
          <cell r="H463" t="str">
            <v>4</v>
          </cell>
          <cell r="I463" t="str">
            <v>Divorc</v>
          </cell>
          <cell r="J463" t="str">
            <v>masculino</v>
          </cell>
          <cell r="K463">
            <v>2</v>
          </cell>
          <cell r="L463" t="str">
            <v>R Bernardo Santareno, 28-R/C Dto Anx Brandoa</v>
          </cell>
          <cell r="M463" t="str">
            <v>2700-112</v>
          </cell>
          <cell r="N463" t="str">
            <v>AMADORA</v>
          </cell>
          <cell r="O463" t="str">
            <v>00241132</v>
          </cell>
          <cell r="P463" t="str">
            <v>CURSO COMPLEMENTAR DOS LICEUS</v>
          </cell>
          <cell r="R463" t="str">
            <v>4680123</v>
          </cell>
          <cell r="S463" t="str">
            <v>19960626</v>
          </cell>
          <cell r="T463" t="str">
            <v>LISBOA</v>
          </cell>
          <cell r="W463" t="str">
            <v>111074851</v>
          </cell>
          <cell r="X463" t="str">
            <v>3140</v>
          </cell>
          <cell r="Y463" t="str">
            <v>0.0</v>
          </cell>
          <cell r="Z463">
            <v>2</v>
          </cell>
          <cell r="AA463" t="str">
            <v>00</v>
          </cell>
          <cell r="AD463" t="str">
            <v>029</v>
          </cell>
          <cell r="AE463" t="str">
            <v>10940067842</v>
          </cell>
          <cell r="AF463" t="str">
            <v>02</v>
          </cell>
          <cell r="AG463" t="str">
            <v>19750901</v>
          </cell>
          <cell r="AH463" t="str">
            <v>DT.Adm.Corr.Antiguid</v>
          </cell>
          <cell r="AI463" t="str">
            <v>1</v>
          </cell>
          <cell r="AJ463" t="str">
            <v>ACTIVOS</v>
          </cell>
          <cell r="AK463" t="str">
            <v>AA</v>
          </cell>
          <cell r="AL463" t="str">
            <v>ACTIVO TEMP.INTEIRO</v>
          </cell>
          <cell r="AM463" t="str">
            <v>J300</v>
          </cell>
          <cell r="AN463" t="str">
            <v>EDPOutsourcing Comercial-S</v>
          </cell>
          <cell r="AO463" t="str">
            <v>J312</v>
          </cell>
          <cell r="AP463" t="str">
            <v>EDPOC-LSB-CCB45</v>
          </cell>
          <cell r="AQ463" t="str">
            <v>40177270</v>
          </cell>
          <cell r="AR463" t="str">
            <v>70000078</v>
          </cell>
          <cell r="AS463" t="str">
            <v>033.</v>
          </cell>
          <cell r="AT463" t="str">
            <v>TECNICO PRINCIPAL DE GESTAO</v>
          </cell>
          <cell r="AU463" t="str">
            <v>1</v>
          </cell>
          <cell r="AV463" t="str">
            <v>00040339</v>
          </cell>
          <cell r="AW463" t="str">
            <v>J20460000830</v>
          </cell>
          <cell r="AX463" t="str">
            <v>AS-RA-GA REDE DE AGENTES - I</v>
          </cell>
          <cell r="AY463" t="str">
            <v>68905059</v>
          </cell>
          <cell r="AZ463" t="str">
            <v>Eq Contacto Directo</v>
          </cell>
          <cell r="BA463" t="str">
            <v>6890</v>
          </cell>
          <cell r="BB463" t="str">
            <v>EDP Outsourcing Comercial</v>
          </cell>
          <cell r="BC463" t="str">
            <v>6890</v>
          </cell>
          <cell r="BD463" t="str">
            <v>6890</v>
          </cell>
          <cell r="BE463" t="str">
            <v>2800</v>
          </cell>
          <cell r="BF463" t="str">
            <v>6890</v>
          </cell>
          <cell r="BG463" t="str">
            <v>EDP Outsourcing Comercial,SA</v>
          </cell>
          <cell r="BH463" t="str">
            <v>1010</v>
          </cell>
          <cell r="BI463">
            <v>1799</v>
          </cell>
          <cell r="BJ463" t="str">
            <v>17</v>
          </cell>
          <cell r="BK463">
            <v>30</v>
          </cell>
          <cell r="BL463">
            <v>303.3</v>
          </cell>
          <cell r="BM463" t="str">
            <v>NÍVEL 3</v>
          </cell>
          <cell r="BN463" t="str">
            <v>02</v>
          </cell>
          <cell r="BO463" t="str">
            <v>08</v>
          </cell>
          <cell r="BP463" t="str">
            <v>20030101</v>
          </cell>
          <cell r="BQ463" t="str">
            <v>21</v>
          </cell>
          <cell r="BR463" t="str">
            <v>EVOLUCAO AUTOMATICA</v>
          </cell>
          <cell r="BS463" t="str">
            <v>20050101</v>
          </cell>
          <cell r="BW463">
            <v>0</v>
          </cell>
          <cell r="BX463">
            <v>0</v>
          </cell>
          <cell r="BY463">
            <v>0</v>
          </cell>
          <cell r="BZ463">
            <v>0</v>
          </cell>
          <cell r="CA463">
            <v>0</v>
          </cell>
          <cell r="CC463">
            <v>0</v>
          </cell>
          <cell r="CG463">
            <v>0</v>
          </cell>
          <cell r="CK463">
            <v>0</v>
          </cell>
          <cell r="CO463">
            <v>0</v>
          </cell>
          <cell r="CT463">
            <v>0</v>
          </cell>
          <cell r="CU463">
            <v>0</v>
          </cell>
          <cell r="CV463">
            <v>0</v>
          </cell>
          <cell r="CW463">
            <v>0</v>
          </cell>
          <cell r="CX463">
            <v>0</v>
          </cell>
          <cell r="CZ463">
            <v>0</v>
          </cell>
          <cell r="DC463">
            <v>0</v>
          </cell>
          <cell r="DF463">
            <v>0</v>
          </cell>
          <cell r="DI463">
            <v>0</v>
          </cell>
          <cell r="DK463">
            <v>0</v>
          </cell>
          <cell r="DL463">
            <v>0</v>
          </cell>
          <cell r="DN463" t="str">
            <v>21D11</v>
          </cell>
          <cell r="DO463" t="str">
            <v>Flex.T.Int."Escrit"</v>
          </cell>
          <cell r="DP463">
            <v>2</v>
          </cell>
          <cell r="DQ463">
            <v>100</v>
          </cell>
          <cell r="DR463" t="str">
            <v>LX01</v>
          </cell>
          <cell r="DT463" t="str">
            <v>00100000</v>
          </cell>
          <cell r="DU463" t="str">
            <v>BANCO BPI, SA</v>
          </cell>
        </row>
        <row r="464">
          <cell r="A464" t="str">
            <v>303380</v>
          </cell>
          <cell r="B464" t="str">
            <v>Helena Cristina Gameiro André</v>
          </cell>
          <cell r="C464" t="str">
            <v>1985</v>
          </cell>
          <cell r="D464">
            <v>20</v>
          </cell>
          <cell r="E464">
            <v>20</v>
          </cell>
          <cell r="F464" t="str">
            <v>19610907</v>
          </cell>
          <cell r="G464" t="str">
            <v>43</v>
          </cell>
          <cell r="H464" t="str">
            <v>4</v>
          </cell>
          <cell r="I464" t="str">
            <v>Divorc</v>
          </cell>
          <cell r="J464" t="str">
            <v>feminino</v>
          </cell>
          <cell r="K464">
            <v>2</v>
          </cell>
          <cell r="L464" t="str">
            <v>R Bernardo Santareno, 33-2ºC Miratejo</v>
          </cell>
          <cell r="M464" t="str">
            <v>2855-233</v>
          </cell>
          <cell r="N464" t="str">
            <v>CORROIOS</v>
          </cell>
          <cell r="O464" t="str">
            <v>00243383</v>
          </cell>
          <cell r="P464" t="str">
            <v>12.ANO - 1. CURSO</v>
          </cell>
          <cell r="R464" t="str">
            <v>3997970</v>
          </cell>
          <cell r="S464" t="str">
            <v>20020207</v>
          </cell>
          <cell r="T464" t="str">
            <v>LISBOA</v>
          </cell>
          <cell r="U464" t="str">
            <v>9802</v>
          </cell>
          <cell r="V464" t="str">
            <v>SIND IND ELéCT SUL ILHAS</v>
          </cell>
          <cell r="W464" t="str">
            <v>138065632</v>
          </cell>
          <cell r="X464" t="str">
            <v>3697</v>
          </cell>
          <cell r="Y464" t="str">
            <v>0.0</v>
          </cell>
          <cell r="Z464">
            <v>1</v>
          </cell>
          <cell r="AA464" t="str">
            <v>00</v>
          </cell>
          <cell r="AD464" t="str">
            <v>029</v>
          </cell>
          <cell r="AE464" t="str">
            <v>10940092074</v>
          </cell>
          <cell r="AF464" t="str">
            <v>02</v>
          </cell>
          <cell r="AG464" t="str">
            <v>19850401</v>
          </cell>
          <cell r="AH464" t="str">
            <v>DT.Adm.Corr.Antiguid</v>
          </cell>
          <cell r="AI464" t="str">
            <v>1</v>
          </cell>
          <cell r="AJ464" t="str">
            <v>ACTIVOS</v>
          </cell>
          <cell r="AK464" t="str">
            <v>AA</v>
          </cell>
          <cell r="AL464" t="str">
            <v>ACTIVO TEMP.INTEIRO</v>
          </cell>
          <cell r="AM464" t="str">
            <v>J300</v>
          </cell>
          <cell r="AN464" t="str">
            <v>EDPOutsourcing Comercial-S</v>
          </cell>
          <cell r="AO464" t="str">
            <v>J312</v>
          </cell>
          <cell r="AP464" t="str">
            <v>EDPOC-LSB-CCB45</v>
          </cell>
          <cell r="AQ464" t="str">
            <v>40177286</v>
          </cell>
          <cell r="AR464" t="str">
            <v>70000022</v>
          </cell>
          <cell r="AS464" t="str">
            <v>014.</v>
          </cell>
          <cell r="AT464" t="str">
            <v>TECNICO COMERCIAL</v>
          </cell>
          <cell r="AU464" t="str">
            <v>1</v>
          </cell>
          <cell r="AV464" t="str">
            <v>00040339</v>
          </cell>
          <cell r="AW464" t="str">
            <v>J20460000830</v>
          </cell>
          <cell r="AX464" t="str">
            <v>AS-RA-GA REDE DE AGENTES - I</v>
          </cell>
          <cell r="AY464" t="str">
            <v>68905059</v>
          </cell>
          <cell r="AZ464" t="str">
            <v>Eq Contacto Directo</v>
          </cell>
          <cell r="BA464" t="str">
            <v>6890</v>
          </cell>
          <cell r="BB464" t="str">
            <v>EDP Outsourcing Comercial</v>
          </cell>
          <cell r="BC464" t="str">
            <v>6890</v>
          </cell>
          <cell r="BD464" t="str">
            <v>6890</v>
          </cell>
          <cell r="BE464" t="str">
            <v>2800</v>
          </cell>
          <cell r="BF464" t="str">
            <v>6890</v>
          </cell>
          <cell r="BG464" t="str">
            <v>EDP Outsourcing Comercial,SA</v>
          </cell>
          <cell r="BH464" t="str">
            <v>1010</v>
          </cell>
          <cell r="BI464">
            <v>1247</v>
          </cell>
          <cell r="BJ464" t="str">
            <v>11</v>
          </cell>
          <cell r="BK464">
            <v>20</v>
          </cell>
          <cell r="BL464">
            <v>202.2</v>
          </cell>
          <cell r="BM464" t="str">
            <v>NÍVEL 4</v>
          </cell>
          <cell r="BN464" t="str">
            <v>00</v>
          </cell>
          <cell r="BO464" t="str">
            <v>05</v>
          </cell>
          <cell r="BP464" t="str">
            <v>20050101</v>
          </cell>
          <cell r="BQ464" t="str">
            <v>21</v>
          </cell>
          <cell r="BR464" t="str">
            <v>EVOLUCAO AUTOMATICA</v>
          </cell>
          <cell r="BS464" t="str">
            <v>20050101</v>
          </cell>
          <cell r="BW464">
            <v>0</v>
          </cell>
          <cell r="BX464">
            <v>0</v>
          </cell>
          <cell r="BY464">
            <v>0</v>
          </cell>
          <cell r="BZ464">
            <v>0</v>
          </cell>
          <cell r="CA464">
            <v>0</v>
          </cell>
          <cell r="CC464">
            <v>0</v>
          </cell>
          <cell r="CG464">
            <v>0</v>
          </cell>
          <cell r="CK464">
            <v>0</v>
          </cell>
          <cell r="CO464">
            <v>0</v>
          </cell>
          <cell r="CT464">
            <v>0</v>
          </cell>
          <cell r="CU464">
            <v>0</v>
          </cell>
          <cell r="CV464">
            <v>0</v>
          </cell>
          <cell r="CW464">
            <v>0</v>
          </cell>
          <cell r="CX464">
            <v>0</v>
          </cell>
          <cell r="CZ464">
            <v>0</v>
          </cell>
          <cell r="DC464">
            <v>0</v>
          </cell>
          <cell r="DF464">
            <v>0</v>
          </cell>
          <cell r="DI464">
            <v>0</v>
          </cell>
          <cell r="DK464">
            <v>0</v>
          </cell>
          <cell r="DL464">
            <v>0</v>
          </cell>
          <cell r="DN464" t="str">
            <v>21D12</v>
          </cell>
          <cell r="DO464" t="str">
            <v>Flex.T.Int."Act.Ind."</v>
          </cell>
          <cell r="DP464">
            <v>2</v>
          </cell>
          <cell r="DQ464">
            <v>100</v>
          </cell>
          <cell r="DR464" t="str">
            <v>LX01</v>
          </cell>
          <cell r="DT464" t="str">
            <v>00330000</v>
          </cell>
          <cell r="DU464" t="str">
            <v>BANCO COMERCIAL PORTUGUES, SA</v>
          </cell>
        </row>
        <row r="465">
          <cell r="A465" t="str">
            <v>214183</v>
          </cell>
          <cell r="B465" t="str">
            <v>Maria Luísa Santos Oliveira Esteves</v>
          </cell>
          <cell r="C465" t="str">
            <v>1981</v>
          </cell>
          <cell r="D465">
            <v>24</v>
          </cell>
          <cell r="E465">
            <v>24</v>
          </cell>
          <cell r="F465" t="str">
            <v>19590821</v>
          </cell>
          <cell r="G465" t="str">
            <v>45</v>
          </cell>
          <cell r="H465" t="str">
            <v>1</v>
          </cell>
          <cell r="I465" t="str">
            <v>Casado</v>
          </cell>
          <cell r="J465" t="str">
            <v>feminino</v>
          </cell>
          <cell r="K465">
            <v>2</v>
          </cell>
          <cell r="L465" t="str">
            <v>Lr João Regras, Nº 12-8ºDto Alfornel</v>
          </cell>
          <cell r="M465" t="str">
            <v>2700-483</v>
          </cell>
          <cell r="N465" t="str">
            <v>AMADORA</v>
          </cell>
          <cell r="O465" t="str">
            <v>00787214</v>
          </cell>
          <cell r="P465" t="str">
            <v>ESTUDOS INGLESES E ALEMAES</v>
          </cell>
          <cell r="R465" t="str">
            <v>6420518</v>
          </cell>
          <cell r="S465" t="str">
            <v>19970519</v>
          </cell>
          <cell r="T465" t="str">
            <v>LISBOA</v>
          </cell>
          <cell r="W465" t="str">
            <v>120550946</v>
          </cell>
          <cell r="X465" t="str">
            <v>3140</v>
          </cell>
          <cell r="Y465" t="str">
            <v>0.0</v>
          </cell>
          <cell r="Z465">
            <v>2</v>
          </cell>
          <cell r="AA465" t="str">
            <v>00</v>
          </cell>
          <cell r="AC465" t="str">
            <v>X</v>
          </cell>
          <cell r="AD465" t="str">
            <v>029</v>
          </cell>
          <cell r="AE465" t="str">
            <v>10940078696</v>
          </cell>
          <cell r="AF465" t="str">
            <v>02</v>
          </cell>
          <cell r="AG465" t="str">
            <v>19810713</v>
          </cell>
          <cell r="AH465" t="str">
            <v>DT.Adm.Corr.Antiguid</v>
          </cell>
          <cell r="AI465" t="str">
            <v>1</v>
          </cell>
          <cell r="AJ465" t="str">
            <v>ACTIVOS</v>
          </cell>
          <cell r="AK465" t="str">
            <v>AA</v>
          </cell>
          <cell r="AL465" t="str">
            <v>ACTIVO TEMP.INTEIRO</v>
          </cell>
          <cell r="AM465" t="str">
            <v>J300</v>
          </cell>
          <cell r="AN465" t="str">
            <v>EDPOutsourcing Comercial-S</v>
          </cell>
          <cell r="AO465" t="str">
            <v>J312</v>
          </cell>
          <cell r="AP465" t="str">
            <v>EDPOC-LSB-CCB45</v>
          </cell>
          <cell r="AQ465" t="str">
            <v>40177265</v>
          </cell>
          <cell r="AR465" t="str">
            <v>70000042</v>
          </cell>
          <cell r="AS465" t="str">
            <v>01L2</v>
          </cell>
          <cell r="AT465" t="str">
            <v>LICENCIADO II</v>
          </cell>
          <cell r="AU465" t="str">
            <v>1</v>
          </cell>
          <cell r="AV465" t="str">
            <v>00040339</v>
          </cell>
          <cell r="AW465" t="str">
            <v>J20460000830</v>
          </cell>
          <cell r="AX465" t="str">
            <v>AS-RA-GA REDE DE AGENTES - I</v>
          </cell>
          <cell r="AY465" t="str">
            <v>68905059</v>
          </cell>
          <cell r="AZ465" t="str">
            <v>Eq Contacto Directo</v>
          </cell>
          <cell r="BA465" t="str">
            <v>6890</v>
          </cell>
          <cell r="BB465" t="str">
            <v>EDP Outsourcing Comercial</v>
          </cell>
          <cell r="BC465" t="str">
            <v>6890</v>
          </cell>
          <cell r="BD465" t="str">
            <v>6890</v>
          </cell>
          <cell r="BE465" t="str">
            <v>2800</v>
          </cell>
          <cell r="BF465" t="str">
            <v>6890</v>
          </cell>
          <cell r="BG465" t="str">
            <v>EDP Outsourcing Comercial,SA</v>
          </cell>
          <cell r="BH465" t="str">
            <v>1010</v>
          </cell>
          <cell r="BI465">
            <v>2409</v>
          </cell>
          <cell r="BJ465" t="str">
            <v>K</v>
          </cell>
          <cell r="BK465">
            <v>24</v>
          </cell>
          <cell r="BL465">
            <v>242.64</v>
          </cell>
          <cell r="BM465" t="str">
            <v>LIC 2</v>
          </cell>
          <cell r="BN465" t="str">
            <v>01</v>
          </cell>
          <cell r="BO465" t="str">
            <v>K</v>
          </cell>
          <cell r="BP465" t="str">
            <v>20030110</v>
          </cell>
          <cell r="BQ465" t="str">
            <v>22</v>
          </cell>
          <cell r="BR465" t="str">
            <v>ACELERACAO DE CARREIRA</v>
          </cell>
          <cell r="BS465" t="str">
            <v>20050101</v>
          </cell>
          <cell r="BW465">
            <v>0</v>
          </cell>
          <cell r="BX465">
            <v>21</v>
          </cell>
          <cell r="BY465">
            <v>582.88</v>
          </cell>
          <cell r="BZ465">
            <v>0</v>
          </cell>
          <cell r="CA465">
            <v>0</v>
          </cell>
          <cell r="CC465">
            <v>0</v>
          </cell>
          <cell r="CG465">
            <v>0</v>
          </cell>
          <cell r="CK465">
            <v>0</v>
          </cell>
          <cell r="CO465">
            <v>0</v>
          </cell>
          <cell r="CT465">
            <v>0</v>
          </cell>
          <cell r="CU465">
            <v>0</v>
          </cell>
          <cell r="CV465">
            <v>0</v>
          </cell>
          <cell r="CW465">
            <v>0</v>
          </cell>
          <cell r="CX465">
            <v>0</v>
          </cell>
          <cell r="CZ465">
            <v>0</v>
          </cell>
          <cell r="DC465">
            <v>0</v>
          </cell>
          <cell r="DD465" t="str">
            <v>1480</v>
          </cell>
          <cell r="DE465" t="str">
            <v>L</v>
          </cell>
          <cell r="DF465">
            <v>124</v>
          </cell>
          <cell r="DI465">
            <v>0</v>
          </cell>
          <cell r="DK465">
            <v>0</v>
          </cell>
          <cell r="DL465">
            <v>0</v>
          </cell>
          <cell r="DN465" t="str">
            <v>50001</v>
          </cell>
          <cell r="DO465" t="str">
            <v>IHT_TEMPO INTEIRO</v>
          </cell>
          <cell r="DP465">
            <v>2</v>
          </cell>
          <cell r="DQ465">
            <v>100</v>
          </cell>
          <cell r="DR465" t="str">
            <v>LX01</v>
          </cell>
          <cell r="DT465" t="str">
            <v>00350081</v>
          </cell>
          <cell r="DU465" t="str">
            <v>CAIXA GERAL DE DEPOSITOS, SA</v>
          </cell>
        </row>
        <row r="466">
          <cell r="A466" t="str">
            <v>264105</v>
          </cell>
          <cell r="B466" t="str">
            <v>Vítor Manuel Caldeira Ferreira</v>
          </cell>
          <cell r="C466" t="str">
            <v>1984</v>
          </cell>
          <cell r="D466">
            <v>21</v>
          </cell>
          <cell r="E466">
            <v>21</v>
          </cell>
          <cell r="F466" t="str">
            <v>19621125</v>
          </cell>
          <cell r="G466" t="str">
            <v>42</v>
          </cell>
          <cell r="H466" t="str">
            <v>1</v>
          </cell>
          <cell r="I466" t="str">
            <v>Casado</v>
          </cell>
          <cell r="J466" t="str">
            <v>masculino</v>
          </cell>
          <cell r="K466">
            <v>2</v>
          </cell>
          <cell r="L466" t="str">
            <v>Av da Liberdade, 51 Vale Milhaços</v>
          </cell>
          <cell r="M466" t="str">
            <v>2855-385</v>
          </cell>
          <cell r="N466" t="str">
            <v>CORROIOS</v>
          </cell>
          <cell r="O466" t="str">
            <v>00121021</v>
          </cell>
          <cell r="P466" t="str">
            <v>1. CICLO LICEAL (2 ANOS)</v>
          </cell>
          <cell r="R466" t="str">
            <v>6202864</v>
          </cell>
          <cell r="S466" t="str">
            <v>19991006</v>
          </cell>
          <cell r="T466" t="str">
            <v>LISBOA</v>
          </cell>
          <cell r="U466" t="str">
            <v>9803</v>
          </cell>
          <cell r="V466" t="str">
            <v>S.NAC IND ENERGIA-SINDEL</v>
          </cell>
          <cell r="W466" t="str">
            <v>123323398</v>
          </cell>
          <cell r="X466" t="str">
            <v>3697</v>
          </cell>
          <cell r="Y466" t="str">
            <v>0.0</v>
          </cell>
          <cell r="Z466">
            <v>2</v>
          </cell>
          <cell r="AA466" t="str">
            <v>00</v>
          </cell>
          <cell r="AC466" t="str">
            <v>X</v>
          </cell>
          <cell r="AD466" t="str">
            <v>100</v>
          </cell>
          <cell r="AE466" t="str">
            <v>11073313892</v>
          </cell>
          <cell r="AF466" t="str">
            <v>02</v>
          </cell>
          <cell r="AG466" t="str">
            <v>19840305</v>
          </cell>
          <cell r="AH466" t="str">
            <v>DT.Adm.Corr.Antiguid</v>
          </cell>
          <cell r="AI466" t="str">
            <v>1</v>
          </cell>
          <cell r="AJ466" t="str">
            <v>ACTIVOS</v>
          </cell>
          <cell r="AK466" t="str">
            <v>AA</v>
          </cell>
          <cell r="AL466" t="str">
            <v>ACTIVO TEMP.INTEIRO</v>
          </cell>
          <cell r="AM466" t="str">
            <v>J300</v>
          </cell>
          <cell r="AN466" t="str">
            <v>EDPOutsourcing Comercial-S</v>
          </cell>
          <cell r="AO466" t="str">
            <v>J312</v>
          </cell>
          <cell r="AP466" t="str">
            <v>EDPOC-LSB-CCB45</v>
          </cell>
          <cell r="AQ466" t="str">
            <v>40177282</v>
          </cell>
          <cell r="AR466" t="str">
            <v>70000022</v>
          </cell>
          <cell r="AS466" t="str">
            <v>014.</v>
          </cell>
          <cell r="AT466" t="str">
            <v>TECNICO COMERCIAL</v>
          </cell>
          <cell r="AU466" t="str">
            <v>1</v>
          </cell>
          <cell r="AV466" t="str">
            <v>00040339</v>
          </cell>
          <cell r="AW466" t="str">
            <v>J20460000830</v>
          </cell>
          <cell r="AX466" t="str">
            <v>AS-RA-GA REDE DE AGENTES - I</v>
          </cell>
          <cell r="AY466" t="str">
            <v>68905059</v>
          </cell>
          <cell r="AZ466" t="str">
            <v>Eq Contacto Directo</v>
          </cell>
          <cell r="BA466" t="str">
            <v>6890</v>
          </cell>
          <cell r="BB466" t="str">
            <v>EDP Outsourcing Comercial</v>
          </cell>
          <cell r="BC466" t="str">
            <v>6890</v>
          </cell>
          <cell r="BD466" t="str">
            <v>6890</v>
          </cell>
          <cell r="BE466" t="str">
            <v>2800</v>
          </cell>
          <cell r="BF466" t="str">
            <v>6890</v>
          </cell>
          <cell r="BG466" t="str">
            <v>EDP Outsourcing Comercial,SA</v>
          </cell>
          <cell r="BH466" t="str">
            <v>1010</v>
          </cell>
          <cell r="BI466">
            <v>1079</v>
          </cell>
          <cell r="BJ466" t="str">
            <v>09</v>
          </cell>
          <cell r="BK466">
            <v>21</v>
          </cell>
          <cell r="BL466">
            <v>212.31</v>
          </cell>
          <cell r="BM466" t="str">
            <v>NÍVEL 4</v>
          </cell>
          <cell r="BN466" t="str">
            <v>01</v>
          </cell>
          <cell r="BO466" t="str">
            <v>03</v>
          </cell>
          <cell r="BP466" t="str">
            <v>20040110</v>
          </cell>
          <cell r="BQ466" t="str">
            <v>33</v>
          </cell>
          <cell r="BR466" t="str">
            <v>NOMEACAO</v>
          </cell>
          <cell r="BS466" t="str">
            <v>20050101</v>
          </cell>
          <cell r="BT466" t="str">
            <v>20040101</v>
          </cell>
          <cell r="BW466">
            <v>0</v>
          </cell>
          <cell r="BX466">
            <v>0</v>
          </cell>
          <cell r="BY466">
            <v>0</v>
          </cell>
          <cell r="BZ466">
            <v>0</v>
          </cell>
          <cell r="CA466">
            <v>0</v>
          </cell>
          <cell r="CC466">
            <v>0</v>
          </cell>
          <cell r="CG466">
            <v>0</v>
          </cell>
          <cell r="CK466">
            <v>0</v>
          </cell>
          <cell r="CO466">
            <v>0</v>
          </cell>
          <cell r="CT466">
            <v>0</v>
          </cell>
          <cell r="CU466">
            <v>0</v>
          </cell>
          <cell r="CV466">
            <v>0</v>
          </cell>
          <cell r="CW466">
            <v>0</v>
          </cell>
          <cell r="CX466">
            <v>0</v>
          </cell>
          <cell r="CZ466">
            <v>0</v>
          </cell>
          <cell r="DC466">
            <v>0</v>
          </cell>
          <cell r="DF466">
            <v>0</v>
          </cell>
          <cell r="DI466">
            <v>0</v>
          </cell>
          <cell r="DK466">
            <v>0</v>
          </cell>
          <cell r="DL466">
            <v>0</v>
          </cell>
          <cell r="DN466" t="str">
            <v>21D12</v>
          </cell>
          <cell r="DO466" t="str">
            <v>Flex.T.Int."Act.Ind."</v>
          </cell>
          <cell r="DP466">
            <v>2</v>
          </cell>
          <cell r="DQ466">
            <v>100</v>
          </cell>
          <cell r="DR466" t="str">
            <v>LX01</v>
          </cell>
          <cell r="DT466" t="str">
            <v>00350759</v>
          </cell>
          <cell r="DU466" t="str">
            <v>CAIXA GERAL DE DEPOSITOS, SA</v>
          </cell>
        </row>
        <row r="467">
          <cell r="A467" t="str">
            <v>182559</v>
          </cell>
          <cell r="B467" t="str">
            <v>Maria Rosário Caniço Marques</v>
          </cell>
          <cell r="C467" t="str">
            <v>1979</v>
          </cell>
          <cell r="D467">
            <v>26</v>
          </cell>
          <cell r="E467">
            <v>26</v>
          </cell>
          <cell r="F467" t="str">
            <v>19561128</v>
          </cell>
          <cell r="G467" t="str">
            <v>48</v>
          </cell>
          <cell r="H467" t="str">
            <v>1</v>
          </cell>
          <cell r="I467" t="str">
            <v>Casado</v>
          </cell>
          <cell r="J467" t="str">
            <v>feminino</v>
          </cell>
          <cell r="K467">
            <v>2</v>
          </cell>
          <cell r="L467" t="str">
            <v>R dos Abrantes, 36</v>
          </cell>
          <cell r="M467" t="str">
            <v>2125-000</v>
          </cell>
          <cell r="N467" t="str">
            <v>MARINHAIS</v>
          </cell>
          <cell r="O467" t="str">
            <v>00243383</v>
          </cell>
          <cell r="P467" t="str">
            <v>12.ANO - 1. CURSO</v>
          </cell>
          <cell r="R467" t="str">
            <v>6044171</v>
          </cell>
          <cell r="S467" t="str">
            <v>20040130</v>
          </cell>
          <cell r="T467" t="str">
            <v>LISBOA</v>
          </cell>
          <cell r="U467" t="str">
            <v>9802</v>
          </cell>
          <cell r="V467" t="str">
            <v>SIND IND ELéCT SUL ILHAS</v>
          </cell>
          <cell r="W467" t="str">
            <v>118077589</v>
          </cell>
          <cell r="X467" t="str">
            <v>2070</v>
          </cell>
          <cell r="Y467" t="str">
            <v>0.0</v>
          </cell>
          <cell r="Z467">
            <v>2</v>
          </cell>
          <cell r="AA467" t="str">
            <v>00</v>
          </cell>
          <cell r="AC467" t="str">
            <v>X</v>
          </cell>
          <cell r="AD467" t="str">
            <v>100</v>
          </cell>
          <cell r="AE467" t="str">
            <v>10096416456</v>
          </cell>
          <cell r="AF467" t="str">
            <v>02</v>
          </cell>
          <cell r="AG467" t="str">
            <v>19791201</v>
          </cell>
          <cell r="AH467" t="str">
            <v>DT.Adm.Corr.Antiguid</v>
          </cell>
          <cell r="AI467" t="str">
            <v>1</v>
          </cell>
          <cell r="AJ467" t="str">
            <v>ACTIVOS</v>
          </cell>
          <cell r="AK467" t="str">
            <v>AA</v>
          </cell>
          <cell r="AL467" t="str">
            <v>ACTIVO TEMP.INTEIRO</v>
          </cell>
          <cell r="AM467" t="str">
            <v>J300</v>
          </cell>
          <cell r="AN467" t="str">
            <v>EDPOutsourcing Comercial-S</v>
          </cell>
          <cell r="AO467" t="str">
            <v>J312</v>
          </cell>
          <cell r="AP467" t="str">
            <v>EDPOC-LSB-CCB45</v>
          </cell>
          <cell r="AQ467" t="str">
            <v>40177276</v>
          </cell>
          <cell r="AR467" t="str">
            <v>70000022</v>
          </cell>
          <cell r="AS467" t="str">
            <v>014.</v>
          </cell>
          <cell r="AT467" t="str">
            <v>TECNICO COMERCIAL</v>
          </cell>
          <cell r="AU467" t="str">
            <v>1</v>
          </cell>
          <cell r="AV467" t="str">
            <v>00040339</v>
          </cell>
          <cell r="AW467" t="str">
            <v>J20460000830</v>
          </cell>
          <cell r="AX467" t="str">
            <v>AS-RA-GA REDE DE AGENTES - I</v>
          </cell>
          <cell r="AY467" t="str">
            <v>68905059</v>
          </cell>
          <cell r="AZ467" t="str">
            <v>Eq Contacto Directo</v>
          </cell>
          <cell r="BA467" t="str">
            <v>6890</v>
          </cell>
          <cell r="BB467" t="str">
            <v>EDP Outsourcing Comercial</v>
          </cell>
          <cell r="BC467" t="str">
            <v>6890</v>
          </cell>
          <cell r="BD467" t="str">
            <v>6890</v>
          </cell>
          <cell r="BE467" t="str">
            <v>2800</v>
          </cell>
          <cell r="BF467" t="str">
            <v>6890</v>
          </cell>
          <cell r="BG467" t="str">
            <v>EDP Outsourcing Comercial,SA</v>
          </cell>
          <cell r="BH467" t="str">
            <v>1010</v>
          </cell>
          <cell r="BI467">
            <v>1339</v>
          </cell>
          <cell r="BJ467" t="str">
            <v>12</v>
          </cell>
          <cell r="BK467">
            <v>26</v>
          </cell>
          <cell r="BL467">
            <v>262.86</v>
          </cell>
          <cell r="BM467" t="str">
            <v>NÍVEL 4</v>
          </cell>
          <cell r="BN467" t="str">
            <v>02</v>
          </cell>
          <cell r="BO467" t="str">
            <v>06</v>
          </cell>
          <cell r="BP467" t="str">
            <v>20030101</v>
          </cell>
          <cell r="BQ467" t="str">
            <v>21</v>
          </cell>
          <cell r="BR467" t="str">
            <v>EVOLUCAO AUTOMATICA</v>
          </cell>
          <cell r="BS467" t="str">
            <v>20050101</v>
          </cell>
          <cell r="BW467">
            <v>0</v>
          </cell>
          <cell r="BX467">
            <v>0</v>
          </cell>
          <cell r="BY467">
            <v>0</v>
          </cell>
          <cell r="BZ467">
            <v>0</v>
          </cell>
          <cell r="CA467">
            <v>0</v>
          </cell>
          <cell r="CC467">
            <v>0</v>
          </cell>
          <cell r="CG467">
            <v>0</v>
          </cell>
          <cell r="CK467">
            <v>0</v>
          </cell>
          <cell r="CO467">
            <v>0</v>
          </cell>
          <cell r="CT467">
            <v>0</v>
          </cell>
          <cell r="CU467">
            <v>0</v>
          </cell>
          <cell r="CV467">
            <v>0</v>
          </cell>
          <cell r="CW467">
            <v>0</v>
          </cell>
          <cell r="CX467">
            <v>0</v>
          </cell>
          <cell r="CZ467">
            <v>0</v>
          </cell>
          <cell r="DC467">
            <v>0</v>
          </cell>
          <cell r="DF467">
            <v>0</v>
          </cell>
          <cell r="DI467">
            <v>0</v>
          </cell>
          <cell r="DK467">
            <v>0</v>
          </cell>
          <cell r="DL467">
            <v>0</v>
          </cell>
          <cell r="DN467" t="str">
            <v>21D12</v>
          </cell>
          <cell r="DO467" t="str">
            <v>Flex.T.Int."Act.Ind."</v>
          </cell>
          <cell r="DP467">
            <v>2</v>
          </cell>
          <cell r="DQ467">
            <v>100</v>
          </cell>
          <cell r="DR467" t="str">
            <v>LX01</v>
          </cell>
          <cell r="DT467" t="str">
            <v>00070340</v>
          </cell>
          <cell r="DU467" t="str">
            <v>BANCO ESPIRITO SANTO, SA</v>
          </cell>
        </row>
        <row r="468">
          <cell r="A468" t="str">
            <v>197084</v>
          </cell>
          <cell r="B468" t="str">
            <v>Heliodoro Jorge Santos Pereira</v>
          </cell>
          <cell r="C468" t="str">
            <v>1974</v>
          </cell>
          <cell r="D468">
            <v>31</v>
          </cell>
          <cell r="E468">
            <v>31</v>
          </cell>
          <cell r="F468" t="str">
            <v>19570727</v>
          </cell>
          <cell r="G468" t="str">
            <v>47</v>
          </cell>
          <cell r="H468" t="str">
            <v>1</v>
          </cell>
          <cell r="I468" t="str">
            <v>Casado</v>
          </cell>
          <cell r="J468" t="str">
            <v>masculino</v>
          </cell>
          <cell r="K468">
            <v>3</v>
          </cell>
          <cell r="L468" t="str">
            <v>R de Goa, Nº 7-1ºA</v>
          </cell>
          <cell r="M468" t="str">
            <v>2900-078</v>
          </cell>
          <cell r="N468" t="str">
            <v>SETÚBAL</v>
          </cell>
          <cell r="O468" t="str">
            <v>00123032</v>
          </cell>
          <cell r="P468" t="str">
            <v>CICLO PREP. ENSINO SECUNDARIO</v>
          </cell>
          <cell r="R468" t="str">
            <v>4837203</v>
          </cell>
          <cell r="S468" t="str">
            <v>19871130</v>
          </cell>
          <cell r="T468" t="str">
            <v>LISBOA</v>
          </cell>
          <cell r="U468" t="str">
            <v>9803</v>
          </cell>
          <cell r="V468" t="str">
            <v>S.NAC IND ENERGIA-SINDEL</v>
          </cell>
          <cell r="W468" t="str">
            <v>114374457</v>
          </cell>
          <cell r="X468" t="str">
            <v>2232</v>
          </cell>
          <cell r="Y468" t="str">
            <v>0.0</v>
          </cell>
          <cell r="Z468">
            <v>3</v>
          </cell>
          <cell r="AA468" t="str">
            <v>00</v>
          </cell>
          <cell r="AD468" t="str">
            <v>100</v>
          </cell>
          <cell r="AE468" t="str">
            <v>11071645797</v>
          </cell>
          <cell r="AF468" t="str">
            <v>02</v>
          </cell>
          <cell r="AG468" t="str">
            <v>19740923</v>
          </cell>
          <cell r="AH468" t="str">
            <v>DT.Adm.Corr.Antiguid</v>
          </cell>
          <cell r="AI468" t="str">
            <v>1</v>
          </cell>
          <cell r="AJ468" t="str">
            <v>ACTIVOS</v>
          </cell>
          <cell r="AK468" t="str">
            <v>AA</v>
          </cell>
          <cell r="AL468" t="str">
            <v>ACTIVO TEMP.INTEIRO</v>
          </cell>
          <cell r="AM468" t="str">
            <v>J300</v>
          </cell>
          <cell r="AN468" t="str">
            <v>EDPOutsourcing Comercial-S</v>
          </cell>
          <cell r="AO468" t="str">
            <v>J312</v>
          </cell>
          <cell r="AP468" t="str">
            <v>EDPOC-LSB-CCB45</v>
          </cell>
          <cell r="AQ468" t="str">
            <v>40177291</v>
          </cell>
          <cell r="AR468" t="str">
            <v>70000060</v>
          </cell>
          <cell r="AS468" t="str">
            <v>025.</v>
          </cell>
          <cell r="AT468" t="str">
            <v>ESCRITURARIO COMERCIAL</v>
          </cell>
          <cell r="AU468" t="str">
            <v>1</v>
          </cell>
          <cell r="AV468" t="str">
            <v>00040339</v>
          </cell>
          <cell r="AW468" t="str">
            <v>J20460000830</v>
          </cell>
          <cell r="AX468" t="str">
            <v>AS-RA-GA REDE DE AGENTES - I</v>
          </cell>
          <cell r="AY468" t="str">
            <v>68905059</v>
          </cell>
          <cell r="AZ468" t="str">
            <v>Eq Contacto Directo</v>
          </cell>
          <cell r="BA468" t="str">
            <v>6890</v>
          </cell>
          <cell r="BB468" t="str">
            <v>EDP Outsourcing Comercial</v>
          </cell>
          <cell r="BC468" t="str">
            <v>6890</v>
          </cell>
          <cell r="BD468" t="str">
            <v>6890</v>
          </cell>
          <cell r="BE468" t="str">
            <v>2800</v>
          </cell>
          <cell r="BF468" t="str">
            <v>6890</v>
          </cell>
          <cell r="BG468" t="str">
            <v>EDP Outsourcing Comercial,SA</v>
          </cell>
          <cell r="BH468" t="str">
            <v>1010</v>
          </cell>
          <cell r="BI468">
            <v>1160</v>
          </cell>
          <cell r="BJ468" t="str">
            <v>10</v>
          </cell>
          <cell r="BK468">
            <v>31</v>
          </cell>
          <cell r="BL468">
            <v>313.41000000000003</v>
          </cell>
          <cell r="BM468" t="str">
            <v>NÍVEL 5</v>
          </cell>
          <cell r="BN468" t="str">
            <v>00</v>
          </cell>
          <cell r="BO468" t="str">
            <v>07</v>
          </cell>
          <cell r="BP468" t="str">
            <v>20050101</v>
          </cell>
          <cell r="BQ468" t="str">
            <v>21</v>
          </cell>
          <cell r="BR468" t="str">
            <v>EVOLUCAO AUTOMATICA</v>
          </cell>
          <cell r="BS468" t="str">
            <v>20050101</v>
          </cell>
          <cell r="BW468">
            <v>0</v>
          </cell>
          <cell r="BX468">
            <v>0</v>
          </cell>
          <cell r="BY468">
            <v>0</v>
          </cell>
          <cell r="BZ468">
            <v>0</v>
          </cell>
          <cell r="CA468">
            <v>0</v>
          </cell>
          <cell r="CC468">
            <v>0</v>
          </cell>
          <cell r="CG468">
            <v>0</v>
          </cell>
          <cell r="CK468">
            <v>0</v>
          </cell>
          <cell r="CO468">
            <v>0</v>
          </cell>
          <cell r="CT468">
            <v>0</v>
          </cell>
          <cell r="CU468">
            <v>0</v>
          </cell>
          <cell r="CV468">
            <v>0</v>
          </cell>
          <cell r="CW468">
            <v>0</v>
          </cell>
          <cell r="CX468">
            <v>0</v>
          </cell>
          <cell r="CZ468">
            <v>0</v>
          </cell>
          <cell r="DC468">
            <v>0</v>
          </cell>
          <cell r="DF468">
            <v>0</v>
          </cell>
          <cell r="DI468">
            <v>0</v>
          </cell>
          <cell r="DK468">
            <v>0</v>
          </cell>
          <cell r="DL468">
            <v>0</v>
          </cell>
          <cell r="DN468" t="str">
            <v>21D12</v>
          </cell>
          <cell r="DO468" t="str">
            <v>Flex.T.Int."Act.Ind."</v>
          </cell>
          <cell r="DP468">
            <v>2</v>
          </cell>
          <cell r="DQ468">
            <v>100</v>
          </cell>
          <cell r="DR468" t="str">
            <v>LX01</v>
          </cell>
          <cell r="DT468" t="str">
            <v>00180000</v>
          </cell>
          <cell r="DU468" t="str">
            <v>BANCO TOTTA &amp; ACORES, SA</v>
          </cell>
        </row>
        <row r="469">
          <cell r="A469" t="str">
            <v>140490</v>
          </cell>
          <cell r="B469" t="str">
            <v>Manuel Luís Conceição Oliveira Samji</v>
          </cell>
          <cell r="C469" t="str">
            <v>1975</v>
          </cell>
          <cell r="D469">
            <v>30</v>
          </cell>
          <cell r="E469">
            <v>30</v>
          </cell>
          <cell r="F469" t="str">
            <v>19540331</v>
          </cell>
          <cell r="G469" t="str">
            <v>51</v>
          </cell>
          <cell r="H469" t="str">
            <v>1</v>
          </cell>
          <cell r="I469" t="str">
            <v>Casado</v>
          </cell>
          <cell r="J469" t="str">
            <v>masculino</v>
          </cell>
          <cell r="K469">
            <v>2</v>
          </cell>
          <cell r="L469" t="str">
            <v>R Cidade de Paris, 17-3ºEsq Agualva</v>
          </cell>
          <cell r="M469" t="str">
            <v>2735-000</v>
          </cell>
          <cell r="N469" t="str">
            <v>CACÉM</v>
          </cell>
          <cell r="O469" t="str">
            <v>00122125</v>
          </cell>
          <cell r="P469" t="str">
            <v>SERRALHEIRO</v>
          </cell>
          <cell r="R469" t="str">
            <v>2314318</v>
          </cell>
          <cell r="S469" t="str">
            <v>19960402</v>
          </cell>
          <cell r="T469" t="str">
            <v>LISBOA</v>
          </cell>
          <cell r="U469" t="str">
            <v>9803</v>
          </cell>
          <cell r="V469" t="str">
            <v>S.NAC IND ENERGIA-SINDEL</v>
          </cell>
          <cell r="W469" t="str">
            <v>105406716</v>
          </cell>
          <cell r="X469" t="str">
            <v>3557</v>
          </cell>
          <cell r="Y469" t="str">
            <v>0.0</v>
          </cell>
          <cell r="Z469">
            <v>2</v>
          </cell>
          <cell r="AA469" t="str">
            <v>00</v>
          </cell>
          <cell r="AD469" t="str">
            <v>029</v>
          </cell>
          <cell r="AE469" t="str">
            <v>10940067876</v>
          </cell>
          <cell r="AF469" t="str">
            <v>02</v>
          </cell>
          <cell r="AG469" t="str">
            <v>19750901</v>
          </cell>
          <cell r="AH469" t="str">
            <v>DT.Adm.Corr.Antiguid</v>
          </cell>
          <cell r="AI469" t="str">
            <v>1</v>
          </cell>
          <cell r="AJ469" t="str">
            <v>ACTIVOS</v>
          </cell>
          <cell r="AK469" t="str">
            <v>AA</v>
          </cell>
          <cell r="AL469" t="str">
            <v>ACTIVO TEMP.INTEIRO</v>
          </cell>
          <cell r="AM469" t="str">
            <v>J300</v>
          </cell>
          <cell r="AN469" t="str">
            <v>EDPOutsourcing Comercial-S</v>
          </cell>
          <cell r="AO469" t="str">
            <v>J312</v>
          </cell>
          <cell r="AP469" t="str">
            <v>EDPOC-LSB-CCB45</v>
          </cell>
          <cell r="AQ469" t="str">
            <v>40177271</v>
          </cell>
          <cell r="AR469" t="str">
            <v>70000078</v>
          </cell>
          <cell r="AS469" t="str">
            <v>033.</v>
          </cell>
          <cell r="AT469" t="str">
            <v>TECNICO PRINCIPAL DE GESTAO</v>
          </cell>
          <cell r="AU469" t="str">
            <v>1</v>
          </cell>
          <cell r="AV469" t="str">
            <v>00040339</v>
          </cell>
          <cell r="AW469" t="str">
            <v>J20460000830</v>
          </cell>
          <cell r="AX469" t="str">
            <v>AS-RA-GA REDE DE AGENTES - I</v>
          </cell>
          <cell r="AY469" t="str">
            <v>68905059</v>
          </cell>
          <cell r="AZ469" t="str">
            <v>Eq Contacto Directo</v>
          </cell>
          <cell r="BA469" t="str">
            <v>6890</v>
          </cell>
          <cell r="BB469" t="str">
            <v>EDP Outsourcing Comercial</v>
          </cell>
          <cell r="BC469" t="str">
            <v>6890</v>
          </cell>
          <cell r="BD469" t="str">
            <v>6890</v>
          </cell>
          <cell r="BE469" t="str">
            <v>2800</v>
          </cell>
          <cell r="BF469" t="str">
            <v>6890</v>
          </cell>
          <cell r="BG469" t="str">
            <v>EDP Outsourcing Comercial,SA</v>
          </cell>
          <cell r="BH469" t="str">
            <v>1010</v>
          </cell>
          <cell r="BI469">
            <v>1799</v>
          </cell>
          <cell r="BJ469" t="str">
            <v>17</v>
          </cell>
          <cell r="BK469">
            <v>30</v>
          </cell>
          <cell r="BL469">
            <v>303.3</v>
          </cell>
          <cell r="BM469" t="str">
            <v>NÍVEL 3</v>
          </cell>
          <cell r="BN469" t="str">
            <v>00</v>
          </cell>
          <cell r="BO469" t="str">
            <v>08</v>
          </cell>
          <cell r="BP469" t="str">
            <v>20050101</v>
          </cell>
          <cell r="BQ469" t="str">
            <v>21</v>
          </cell>
          <cell r="BR469" t="str">
            <v>EVOLUCAO AUTOMATICA</v>
          </cell>
          <cell r="BS469" t="str">
            <v>20050101</v>
          </cell>
          <cell r="BW469">
            <v>0</v>
          </cell>
          <cell r="BX469">
            <v>0</v>
          </cell>
          <cell r="BY469">
            <v>0</v>
          </cell>
          <cell r="BZ469">
            <v>0</v>
          </cell>
          <cell r="CA469">
            <v>0</v>
          </cell>
          <cell r="CC469">
            <v>0</v>
          </cell>
          <cell r="CG469">
            <v>0</v>
          </cell>
          <cell r="CK469">
            <v>0</v>
          </cell>
          <cell r="CO469">
            <v>0</v>
          </cell>
          <cell r="CT469">
            <v>0</v>
          </cell>
          <cell r="CU469">
            <v>0</v>
          </cell>
          <cell r="CV469">
            <v>0</v>
          </cell>
          <cell r="CW469">
            <v>0</v>
          </cell>
          <cell r="CX469">
            <v>0</v>
          </cell>
          <cell r="CZ469">
            <v>0</v>
          </cell>
          <cell r="DC469">
            <v>0</v>
          </cell>
          <cell r="DF469">
            <v>0</v>
          </cell>
          <cell r="DI469">
            <v>0</v>
          </cell>
          <cell r="DK469">
            <v>0</v>
          </cell>
          <cell r="DL469">
            <v>0</v>
          </cell>
          <cell r="DN469" t="str">
            <v>21D11</v>
          </cell>
          <cell r="DO469" t="str">
            <v>Flex.T.Int."Escrit"</v>
          </cell>
          <cell r="DP469">
            <v>2</v>
          </cell>
          <cell r="DQ469">
            <v>100</v>
          </cell>
          <cell r="DR469" t="str">
            <v>LX01</v>
          </cell>
          <cell r="DT469" t="str">
            <v>00100000</v>
          </cell>
          <cell r="DU469" t="str">
            <v>BANCO BPI, SA</v>
          </cell>
        </row>
        <row r="470">
          <cell r="A470" t="str">
            <v>183547</v>
          </cell>
          <cell r="B470" t="str">
            <v>António José Robalo Jorge</v>
          </cell>
          <cell r="C470" t="str">
            <v>1980</v>
          </cell>
          <cell r="D470">
            <v>25</v>
          </cell>
          <cell r="E470">
            <v>25</v>
          </cell>
          <cell r="F470" t="str">
            <v>19520208</v>
          </cell>
          <cell r="G470" t="str">
            <v>53</v>
          </cell>
          <cell r="H470" t="str">
            <v>1</v>
          </cell>
          <cell r="I470" t="str">
            <v>Casado</v>
          </cell>
          <cell r="J470" t="str">
            <v>masculino</v>
          </cell>
          <cell r="K470">
            <v>2</v>
          </cell>
          <cell r="L470" t="str">
            <v>R Poço Coberto, 12</v>
          </cell>
          <cell r="M470" t="str">
            <v>1800-303</v>
          </cell>
          <cell r="N470" t="str">
            <v>LISBOA</v>
          </cell>
          <cell r="O470" t="str">
            <v>00743205</v>
          </cell>
          <cell r="P470" t="str">
            <v>ENG. ELECTROTECNICA</v>
          </cell>
          <cell r="R470" t="str">
            <v>2457667</v>
          </cell>
          <cell r="S470" t="str">
            <v>19951006</v>
          </cell>
          <cell r="T470" t="str">
            <v>LISBOA</v>
          </cell>
          <cell r="U470" t="str">
            <v>9818</v>
          </cell>
          <cell r="V470" t="str">
            <v>SD ENGENHEIROS REGIãO SUL</v>
          </cell>
          <cell r="W470" t="str">
            <v>105955078</v>
          </cell>
          <cell r="X470" t="str">
            <v>3336</v>
          </cell>
          <cell r="Y470" t="str">
            <v>0.0</v>
          </cell>
          <cell r="Z470">
            <v>2</v>
          </cell>
          <cell r="AA470" t="str">
            <v>00</v>
          </cell>
          <cell r="AD470" t="str">
            <v>100</v>
          </cell>
          <cell r="AE470" t="str">
            <v>11218584691</v>
          </cell>
          <cell r="AF470" t="str">
            <v>02</v>
          </cell>
          <cell r="AG470" t="str">
            <v>19800101</v>
          </cell>
          <cell r="AH470" t="str">
            <v>DT.Adm.Corr.Antiguid</v>
          </cell>
          <cell r="AI470" t="str">
            <v>1</v>
          </cell>
          <cell r="AJ470" t="str">
            <v>ACTIVOS</v>
          </cell>
          <cell r="AK470" t="str">
            <v>AA</v>
          </cell>
          <cell r="AL470" t="str">
            <v>ACTIVO TEMP.INTEIRO</v>
          </cell>
          <cell r="AM470" t="str">
            <v>J300</v>
          </cell>
          <cell r="AN470" t="str">
            <v>EDPOutsourcing Comercial-S</v>
          </cell>
          <cell r="AO470" t="str">
            <v>J312</v>
          </cell>
          <cell r="AP470" t="str">
            <v>EDPOC-LSB-CCB45</v>
          </cell>
          <cell r="AQ470" t="str">
            <v>40186093</v>
          </cell>
          <cell r="AR470" t="str">
            <v>70000035</v>
          </cell>
          <cell r="AS470" t="str">
            <v>01A0</v>
          </cell>
          <cell r="AT470" t="str">
            <v>ASSESSOR</v>
          </cell>
          <cell r="AU470" t="str">
            <v>1</v>
          </cell>
          <cell r="AV470" t="str">
            <v>00040404</v>
          </cell>
          <cell r="AW470" t="str">
            <v>J20500000230</v>
          </cell>
          <cell r="AX470" t="str">
            <v>OCAP-APOIO</v>
          </cell>
          <cell r="AY470" t="str">
            <v>68907000</v>
          </cell>
          <cell r="AZ470" t="str">
            <v>Operações Comerciais</v>
          </cell>
          <cell r="BA470" t="str">
            <v>6890</v>
          </cell>
          <cell r="BB470" t="str">
            <v>EDP Outsourcing Comercial</v>
          </cell>
          <cell r="BC470" t="str">
            <v>6890</v>
          </cell>
          <cell r="BD470" t="str">
            <v>6890</v>
          </cell>
          <cell r="BE470" t="str">
            <v>2800</v>
          </cell>
          <cell r="BF470" t="str">
            <v>6890</v>
          </cell>
          <cell r="BG470" t="str">
            <v>EDP Outsourcing Comercial,SA</v>
          </cell>
          <cell r="BH470" t="str">
            <v>1010</v>
          </cell>
          <cell r="BI470">
            <v>2533</v>
          </cell>
          <cell r="BJ470" t="str">
            <v>L</v>
          </cell>
          <cell r="BK470">
            <v>25</v>
          </cell>
          <cell r="BL470">
            <v>252.75</v>
          </cell>
          <cell r="BM470" t="str">
            <v>ASSESSOR</v>
          </cell>
          <cell r="BN470" t="str">
            <v>00</v>
          </cell>
          <cell r="BO470" t="str">
            <v>L</v>
          </cell>
          <cell r="BP470" t="str">
            <v>20050105</v>
          </cell>
          <cell r="BQ470" t="str">
            <v>46</v>
          </cell>
          <cell r="BR470" t="str">
            <v>DECISAO CA (CATEG.PROPRIA)</v>
          </cell>
          <cell r="BS470" t="str">
            <v>20050501</v>
          </cell>
          <cell r="BT470" t="str">
            <v>20041001</v>
          </cell>
          <cell r="BW470">
            <v>0</v>
          </cell>
          <cell r="BX470">
            <v>21</v>
          </cell>
          <cell r="BY470">
            <v>611.47</v>
          </cell>
          <cell r="BZ470">
            <v>0</v>
          </cell>
          <cell r="CA470">
            <v>0</v>
          </cell>
          <cell r="CC470">
            <v>0</v>
          </cell>
          <cell r="CG470">
            <v>0</v>
          </cell>
          <cell r="CK470">
            <v>0</v>
          </cell>
          <cell r="CO470">
            <v>0</v>
          </cell>
          <cell r="CT470">
            <v>0</v>
          </cell>
          <cell r="CU470">
            <v>0</v>
          </cell>
          <cell r="CV470">
            <v>0</v>
          </cell>
          <cell r="CW470">
            <v>0</v>
          </cell>
          <cell r="CX470">
            <v>0</v>
          </cell>
          <cell r="CZ470">
            <v>0</v>
          </cell>
          <cell r="DC470">
            <v>0</v>
          </cell>
          <cell r="DF470">
            <v>0</v>
          </cell>
          <cell r="DG470" t="str">
            <v>1330</v>
          </cell>
          <cell r="DH470" t="str">
            <v>M</v>
          </cell>
          <cell r="DI470">
            <v>126</v>
          </cell>
          <cell r="DK470">
            <v>0</v>
          </cell>
          <cell r="DL470">
            <v>0</v>
          </cell>
          <cell r="DN470" t="str">
            <v>50001</v>
          </cell>
          <cell r="DO470" t="str">
            <v>IHT_TEMPO INTEIRO</v>
          </cell>
          <cell r="DP470">
            <v>2</v>
          </cell>
          <cell r="DQ470">
            <v>100</v>
          </cell>
          <cell r="DR470" t="str">
            <v>LX01</v>
          </cell>
          <cell r="DT470" t="str">
            <v>00330000</v>
          </cell>
          <cell r="DU470" t="str">
            <v>BANCO COMERCIAL PORTUGUES, SA</v>
          </cell>
        </row>
        <row r="471">
          <cell r="A471" t="str">
            <v>192295</v>
          </cell>
          <cell r="B471" t="str">
            <v>Barbara Ganhão Brito Palma Ramos Maia</v>
          </cell>
          <cell r="C471" t="str">
            <v>1980</v>
          </cell>
          <cell r="D471">
            <v>25</v>
          </cell>
          <cell r="E471">
            <v>25</v>
          </cell>
          <cell r="F471" t="str">
            <v>19481017</v>
          </cell>
          <cell r="G471" t="str">
            <v>56</v>
          </cell>
          <cell r="H471" t="str">
            <v>1</v>
          </cell>
          <cell r="I471" t="str">
            <v>Casado</v>
          </cell>
          <cell r="J471" t="str">
            <v>feminino</v>
          </cell>
          <cell r="K471">
            <v>1</v>
          </cell>
          <cell r="L471" t="str">
            <v>R das Gencianas, 43 - BELVERDE</v>
          </cell>
          <cell r="M471" t="str">
            <v>2845-495</v>
          </cell>
          <cell r="N471" t="str">
            <v>AMORA</v>
          </cell>
          <cell r="O471" t="str">
            <v>00231023</v>
          </cell>
          <cell r="P471" t="str">
            <v>CURSO GERAL DOS LICEUS</v>
          </cell>
          <cell r="R471" t="str">
            <v>1115017</v>
          </cell>
          <cell r="S471" t="str">
            <v>20011026</v>
          </cell>
          <cell r="T471" t="str">
            <v>LISBOA</v>
          </cell>
          <cell r="U471" t="str">
            <v>9822</v>
          </cell>
          <cell r="V471" t="str">
            <v>SD TB ESC COM SERV SITESE</v>
          </cell>
          <cell r="W471" t="str">
            <v>116433981</v>
          </cell>
          <cell r="X471" t="str">
            <v>3697</v>
          </cell>
          <cell r="Y471" t="str">
            <v>0.0</v>
          </cell>
          <cell r="Z471">
            <v>1</v>
          </cell>
          <cell r="AA471" t="str">
            <v>00</v>
          </cell>
          <cell r="AC471" t="str">
            <v>X</v>
          </cell>
          <cell r="AD471" t="str">
            <v>100</v>
          </cell>
          <cell r="AE471" t="str">
            <v>10093916311</v>
          </cell>
          <cell r="AF471" t="str">
            <v>02</v>
          </cell>
          <cell r="AG471" t="str">
            <v>19800512</v>
          </cell>
          <cell r="AH471" t="str">
            <v>DT.Adm.Corr.Antiguid</v>
          </cell>
          <cell r="AI471" t="str">
            <v>1</v>
          </cell>
          <cell r="AJ471" t="str">
            <v>ACTIVOS</v>
          </cell>
          <cell r="AK471" t="str">
            <v>AA</v>
          </cell>
          <cell r="AL471" t="str">
            <v>ACTIVO TEMP.INTEIRO</v>
          </cell>
          <cell r="AM471" t="str">
            <v>J300</v>
          </cell>
          <cell r="AN471" t="str">
            <v>EDPOutsourcing Comercial-S</v>
          </cell>
          <cell r="AO471" t="str">
            <v>J312</v>
          </cell>
          <cell r="AP471" t="str">
            <v>EDPOC-LSB-CCB45</v>
          </cell>
          <cell r="AQ471" t="str">
            <v>40177167</v>
          </cell>
          <cell r="AR471" t="str">
            <v>70000244</v>
          </cell>
          <cell r="AS471" t="str">
            <v>134.</v>
          </cell>
          <cell r="AT471" t="str">
            <v>TECNICO GESTAO ADMINISTRATIVA</v>
          </cell>
          <cell r="AU471" t="str">
            <v>1</v>
          </cell>
          <cell r="AV471" t="str">
            <v>00040404</v>
          </cell>
          <cell r="AW471" t="str">
            <v>J20500000230</v>
          </cell>
          <cell r="AX471" t="str">
            <v>OCAP-APOIO</v>
          </cell>
          <cell r="AY471" t="str">
            <v>68907000</v>
          </cell>
          <cell r="AZ471" t="str">
            <v>Operações Comerciais</v>
          </cell>
          <cell r="BA471" t="str">
            <v>6890</v>
          </cell>
          <cell r="BB471" t="str">
            <v>EDP Outsourcing Comercial</v>
          </cell>
          <cell r="BC471" t="str">
            <v>6890</v>
          </cell>
          <cell r="BD471" t="str">
            <v>6890</v>
          </cell>
          <cell r="BE471" t="str">
            <v>2800</v>
          </cell>
          <cell r="BF471" t="str">
            <v>6890</v>
          </cell>
          <cell r="BG471" t="str">
            <v>EDP Outsourcing Comercial,SA</v>
          </cell>
          <cell r="BH471" t="str">
            <v>1010</v>
          </cell>
          <cell r="BI471">
            <v>1520</v>
          </cell>
          <cell r="BJ471" t="str">
            <v>14</v>
          </cell>
          <cell r="BK471">
            <v>25</v>
          </cell>
          <cell r="BL471">
            <v>252.75</v>
          </cell>
          <cell r="BM471" t="str">
            <v>NÍVEL 4</v>
          </cell>
          <cell r="BN471" t="str">
            <v>00</v>
          </cell>
          <cell r="BO471" t="str">
            <v>08</v>
          </cell>
          <cell r="BP471" t="str">
            <v>20050101</v>
          </cell>
          <cell r="BQ471" t="str">
            <v>21</v>
          </cell>
          <cell r="BR471" t="str">
            <v>EVOLUCAO AUTOMATICA</v>
          </cell>
          <cell r="BS471" t="str">
            <v>20050101</v>
          </cell>
          <cell r="BW471">
            <v>0</v>
          </cell>
          <cell r="BX471">
            <v>0</v>
          </cell>
          <cell r="BY471">
            <v>0</v>
          </cell>
          <cell r="BZ471">
            <v>0</v>
          </cell>
          <cell r="CA471">
            <v>0</v>
          </cell>
          <cell r="CC471">
            <v>0</v>
          </cell>
          <cell r="CG471">
            <v>0</v>
          </cell>
          <cell r="CK471">
            <v>0</v>
          </cell>
          <cell r="CO471">
            <v>0</v>
          </cell>
          <cell r="CT471">
            <v>0</v>
          </cell>
          <cell r="CU471">
            <v>0</v>
          </cell>
          <cell r="CV471">
            <v>0</v>
          </cell>
          <cell r="CW471">
            <v>0</v>
          </cell>
          <cell r="CX471">
            <v>0</v>
          </cell>
          <cell r="CZ471">
            <v>0</v>
          </cell>
          <cell r="DC471">
            <v>0</v>
          </cell>
          <cell r="DF471">
            <v>0</v>
          </cell>
          <cell r="DI471">
            <v>0</v>
          </cell>
          <cell r="DK471">
            <v>0</v>
          </cell>
          <cell r="DL471">
            <v>0</v>
          </cell>
          <cell r="DN471" t="str">
            <v>21D11</v>
          </cell>
          <cell r="DO471" t="str">
            <v>Flex.T.Int."Escrit"</v>
          </cell>
          <cell r="DP471">
            <v>2</v>
          </cell>
          <cell r="DQ471">
            <v>100</v>
          </cell>
          <cell r="DR471" t="str">
            <v>LX01</v>
          </cell>
          <cell r="DT471" t="str">
            <v>00330000</v>
          </cell>
          <cell r="DU471" t="str">
            <v>BANCO COMERCIAL PORTUGUES, SA</v>
          </cell>
        </row>
        <row r="472">
          <cell r="A472" t="str">
            <v>168670</v>
          </cell>
          <cell r="B472" t="str">
            <v>Celestino Rodrigues Piedade Subtil</v>
          </cell>
          <cell r="C472" t="str">
            <v>1979</v>
          </cell>
          <cell r="D472">
            <v>26</v>
          </cell>
          <cell r="E472">
            <v>26</v>
          </cell>
          <cell r="F472" t="str">
            <v>19560301</v>
          </cell>
          <cell r="G472" t="str">
            <v>49</v>
          </cell>
          <cell r="H472" t="str">
            <v>1</v>
          </cell>
          <cell r="I472" t="str">
            <v>Casado</v>
          </cell>
          <cell r="J472" t="str">
            <v>masculino</v>
          </cell>
          <cell r="K472">
            <v>1</v>
          </cell>
          <cell r="L472" t="str">
            <v>R Adriano Viegas Salema, 6-2ºDto</v>
          </cell>
          <cell r="M472" t="str">
            <v>2735-014</v>
          </cell>
          <cell r="N472" t="str">
            <v>AGUALVA-CACÉM</v>
          </cell>
          <cell r="O472" t="str">
            <v>00774822</v>
          </cell>
          <cell r="P472" t="str">
            <v>CONTROLE FINANCEIRO</v>
          </cell>
          <cell r="R472" t="str">
            <v>4918813</v>
          </cell>
          <cell r="S472" t="str">
            <v>19960409</v>
          </cell>
          <cell r="T472" t="str">
            <v>LISBOA</v>
          </cell>
          <cell r="W472" t="str">
            <v>102726817</v>
          </cell>
          <cell r="X472" t="str">
            <v>3557</v>
          </cell>
          <cell r="Y472" t="str">
            <v>0.0</v>
          </cell>
          <cell r="Z472">
            <v>1</v>
          </cell>
          <cell r="AA472" t="str">
            <v>00</v>
          </cell>
          <cell r="AD472" t="str">
            <v>100</v>
          </cell>
          <cell r="AE472" t="str">
            <v>11218530141</v>
          </cell>
          <cell r="AF472" t="str">
            <v>02</v>
          </cell>
          <cell r="AG472" t="str">
            <v>19790901</v>
          </cell>
          <cell r="AH472" t="str">
            <v>DT.Adm.Corr.Antiguid</v>
          </cell>
          <cell r="AI472" t="str">
            <v>1</v>
          </cell>
          <cell r="AJ472" t="str">
            <v>ACTIVOS</v>
          </cell>
          <cell r="AK472" t="str">
            <v>AA</v>
          </cell>
          <cell r="AL472" t="str">
            <v>ACTIVO TEMP.INTEIRO</v>
          </cell>
          <cell r="AM472" t="str">
            <v>J300</v>
          </cell>
          <cell r="AN472" t="str">
            <v>EDPOutsourcing Comercial-S</v>
          </cell>
          <cell r="AO472" t="str">
            <v>J312</v>
          </cell>
          <cell r="AP472" t="str">
            <v>EDPOC-LSB-CCB45</v>
          </cell>
          <cell r="AQ472" t="str">
            <v>40176886</v>
          </cell>
          <cell r="AR472" t="str">
            <v>70000168</v>
          </cell>
          <cell r="AS472" t="str">
            <v>080I</v>
          </cell>
          <cell r="AT472" t="str">
            <v>SUBDIRECTOR (D1)</v>
          </cell>
          <cell r="AU472" t="str">
            <v>1</v>
          </cell>
          <cell r="AV472" t="str">
            <v>00040432</v>
          </cell>
          <cell r="AW472" t="str">
            <v>J20504000130</v>
          </cell>
          <cell r="AX472" t="str">
            <v>OCB2C-CH-CHEFIA</v>
          </cell>
          <cell r="AY472" t="str">
            <v>68907102</v>
          </cell>
          <cell r="AZ472" t="str">
            <v>B2C - Sul</v>
          </cell>
          <cell r="BA472" t="str">
            <v>6890</v>
          </cell>
          <cell r="BB472" t="str">
            <v>EDP Outsourcing Comercial</v>
          </cell>
          <cell r="BC472" t="str">
            <v>6890</v>
          </cell>
          <cell r="BD472" t="str">
            <v>6890</v>
          </cell>
          <cell r="BE472" t="str">
            <v>2800</v>
          </cell>
          <cell r="BF472" t="str">
            <v>6890</v>
          </cell>
          <cell r="BG472" t="str">
            <v>EDP Outsourcing Comercial,SA</v>
          </cell>
          <cell r="BH472" t="str">
            <v>1010</v>
          </cell>
          <cell r="BI472">
            <v>3242</v>
          </cell>
          <cell r="BJ472" t="str">
            <v>Q</v>
          </cell>
          <cell r="BK472">
            <v>26</v>
          </cell>
          <cell r="BL472">
            <v>262.86</v>
          </cell>
          <cell r="BM472" t="str">
            <v>SUB DIR</v>
          </cell>
          <cell r="BN472" t="str">
            <v>00</v>
          </cell>
          <cell r="BO472" t="str">
            <v>Q</v>
          </cell>
          <cell r="BP472" t="str">
            <v>20040107</v>
          </cell>
          <cell r="BQ472" t="str">
            <v>22</v>
          </cell>
          <cell r="BR472" t="str">
            <v>ACELERACAO DE CARREIRA</v>
          </cell>
          <cell r="BS472" t="str">
            <v>20050101</v>
          </cell>
          <cell r="BU472" t="str">
            <v>SUB DIR</v>
          </cell>
          <cell r="BV472" t="str">
            <v>Q</v>
          </cell>
          <cell r="BW472">
            <v>0</v>
          </cell>
          <cell r="BX472">
            <v>25</v>
          </cell>
          <cell r="BY472">
            <v>876.22</v>
          </cell>
          <cell r="BZ472">
            <v>0</v>
          </cell>
          <cell r="CA472">
            <v>0</v>
          </cell>
          <cell r="CC472">
            <v>0</v>
          </cell>
          <cell r="CG472">
            <v>0</v>
          </cell>
          <cell r="CK472">
            <v>0</v>
          </cell>
          <cell r="CO472">
            <v>0</v>
          </cell>
          <cell r="CT472">
            <v>0</v>
          </cell>
          <cell r="CU472">
            <v>0</v>
          </cell>
          <cell r="CV472">
            <v>0</v>
          </cell>
          <cell r="CW472">
            <v>0</v>
          </cell>
          <cell r="CX472">
            <v>0</v>
          </cell>
          <cell r="CZ472">
            <v>0</v>
          </cell>
          <cell r="DC472">
            <v>0</v>
          </cell>
          <cell r="DF472">
            <v>0</v>
          </cell>
          <cell r="DI472">
            <v>0</v>
          </cell>
          <cell r="DK472">
            <v>0</v>
          </cell>
          <cell r="DL472">
            <v>0</v>
          </cell>
          <cell r="DN472" t="str">
            <v>50001</v>
          </cell>
          <cell r="DO472" t="str">
            <v>IHT_TEMPO INTEIRO</v>
          </cell>
          <cell r="DP472">
            <v>9</v>
          </cell>
          <cell r="DQ472">
            <v>100</v>
          </cell>
          <cell r="DR472" t="str">
            <v>LX01</v>
          </cell>
          <cell r="DT472" t="str">
            <v>00350178</v>
          </cell>
          <cell r="DU472" t="str">
            <v>CAIXA GERAL DE DEPOSITOS, SA</v>
          </cell>
        </row>
        <row r="473">
          <cell r="A473" t="str">
            <v>302538</v>
          </cell>
          <cell r="B473" t="str">
            <v>Paula Alexandra Quaresma Estanqueiro Bento</v>
          </cell>
          <cell r="C473" t="str">
            <v>1984</v>
          </cell>
          <cell r="D473">
            <v>21</v>
          </cell>
          <cell r="E473">
            <v>21</v>
          </cell>
          <cell r="F473" t="str">
            <v>19641209</v>
          </cell>
          <cell r="G473" t="str">
            <v>40</v>
          </cell>
          <cell r="H473" t="str">
            <v>1</v>
          </cell>
          <cell r="I473" t="str">
            <v>Casado</v>
          </cell>
          <cell r="J473" t="str">
            <v>feminino</v>
          </cell>
          <cell r="K473">
            <v>1</v>
          </cell>
          <cell r="L473" t="str">
            <v>Estrada da Luz, 232-1ºEsq</v>
          </cell>
          <cell r="M473" t="str">
            <v>1600-165</v>
          </cell>
          <cell r="N473" t="str">
            <v>LISBOA</v>
          </cell>
          <cell r="O473" t="str">
            <v>00777700</v>
          </cell>
          <cell r="P473" t="str">
            <v>DIREITO</v>
          </cell>
          <cell r="R473" t="str">
            <v>6477207</v>
          </cell>
          <cell r="S473" t="str">
            <v>19991014</v>
          </cell>
          <cell r="T473" t="str">
            <v>LISBOA</v>
          </cell>
          <cell r="W473" t="str">
            <v>176585427</v>
          </cell>
          <cell r="X473" t="str">
            <v>3263</v>
          </cell>
          <cell r="Y473" t="str">
            <v>0.0</v>
          </cell>
          <cell r="Z473">
            <v>1</v>
          </cell>
          <cell r="AA473" t="str">
            <v>00</v>
          </cell>
          <cell r="AC473" t="str">
            <v>X</v>
          </cell>
          <cell r="AD473" t="str">
            <v>029</v>
          </cell>
          <cell r="AE473" t="str">
            <v>10940087220</v>
          </cell>
          <cell r="AF473" t="str">
            <v>02</v>
          </cell>
          <cell r="AG473" t="str">
            <v>19840223</v>
          </cell>
          <cell r="AH473" t="str">
            <v>DT.Adm.Corr.Antiguid</v>
          </cell>
          <cell r="AI473" t="str">
            <v>1</v>
          </cell>
          <cell r="AJ473" t="str">
            <v>ACTIVOS</v>
          </cell>
          <cell r="AK473" t="str">
            <v>AA</v>
          </cell>
          <cell r="AL473" t="str">
            <v>ACTIVO TEMP.INTEIRO</v>
          </cell>
          <cell r="AM473" t="str">
            <v>J300</v>
          </cell>
          <cell r="AN473" t="str">
            <v>EDPOutsourcing Comercial-S</v>
          </cell>
          <cell r="AO473" t="str">
            <v>J312</v>
          </cell>
          <cell r="AP473" t="str">
            <v>EDPOC-LSB-CCB45</v>
          </cell>
          <cell r="AQ473" t="str">
            <v>40176977</v>
          </cell>
          <cell r="AR473" t="str">
            <v>70000041</v>
          </cell>
          <cell r="AS473" t="str">
            <v>01L1</v>
          </cell>
          <cell r="AT473" t="str">
            <v>LICENCIADO I</v>
          </cell>
          <cell r="AU473" t="str">
            <v>1</v>
          </cell>
          <cell r="AV473" t="str">
            <v>00040438</v>
          </cell>
          <cell r="AW473" t="str">
            <v>J20504001230</v>
          </cell>
          <cell r="AX473" t="str">
            <v>OCB2C-AS-GA ATEND ANALISE FACT CONT</v>
          </cell>
          <cell r="AY473" t="str">
            <v>68907102</v>
          </cell>
          <cell r="AZ473" t="str">
            <v>B2C - Sul</v>
          </cell>
          <cell r="BA473" t="str">
            <v>6890</v>
          </cell>
          <cell r="BB473" t="str">
            <v>EDP Outsourcing Comercial</v>
          </cell>
          <cell r="BC473" t="str">
            <v>6890</v>
          </cell>
          <cell r="BD473" t="str">
            <v>6890</v>
          </cell>
          <cell r="BE473" t="str">
            <v>2800</v>
          </cell>
          <cell r="BF473" t="str">
            <v>6890</v>
          </cell>
          <cell r="BG473" t="str">
            <v>EDP Outsourcing Comercial,SA</v>
          </cell>
          <cell r="BH473" t="str">
            <v>1010</v>
          </cell>
          <cell r="BI473">
            <v>1799</v>
          </cell>
          <cell r="BJ473" t="str">
            <v>F</v>
          </cell>
          <cell r="BK473">
            <v>21</v>
          </cell>
          <cell r="BL473">
            <v>212.31</v>
          </cell>
          <cell r="BM473" t="str">
            <v>LIC 1</v>
          </cell>
          <cell r="BN473" t="str">
            <v>00</v>
          </cell>
          <cell r="BO473" t="str">
            <v>F</v>
          </cell>
          <cell r="BP473" t="str">
            <v>20040110</v>
          </cell>
          <cell r="BQ473" t="str">
            <v>22</v>
          </cell>
          <cell r="BR473" t="str">
            <v>ACELERACAO DE CARREIRA</v>
          </cell>
          <cell r="BS473" t="str">
            <v>20050101</v>
          </cell>
          <cell r="BW473">
            <v>0</v>
          </cell>
          <cell r="BX473">
            <v>0</v>
          </cell>
          <cell r="BY473">
            <v>0</v>
          </cell>
          <cell r="BZ473">
            <v>0</v>
          </cell>
          <cell r="CA473">
            <v>0</v>
          </cell>
          <cell r="CC473">
            <v>0</v>
          </cell>
          <cell r="CG473">
            <v>0</v>
          </cell>
          <cell r="CK473">
            <v>0</v>
          </cell>
          <cell r="CO473">
            <v>0</v>
          </cell>
          <cell r="CT473">
            <v>0</v>
          </cell>
          <cell r="CU473">
            <v>0</v>
          </cell>
          <cell r="CV473">
            <v>0</v>
          </cell>
          <cell r="CW473">
            <v>0</v>
          </cell>
          <cell r="CX473">
            <v>0</v>
          </cell>
          <cell r="CZ473">
            <v>0</v>
          </cell>
          <cell r="DC473">
            <v>0</v>
          </cell>
          <cell r="DD473" t="str">
            <v>1480</v>
          </cell>
          <cell r="DE473" t="str">
            <v>G</v>
          </cell>
          <cell r="DF473">
            <v>108</v>
          </cell>
          <cell r="DI473">
            <v>0</v>
          </cell>
          <cell r="DK473">
            <v>0</v>
          </cell>
          <cell r="DL473">
            <v>0</v>
          </cell>
          <cell r="DN473" t="str">
            <v>21D11</v>
          </cell>
          <cell r="DO473" t="str">
            <v>Flex.T.Int."Escrit"</v>
          </cell>
          <cell r="DP473">
            <v>2</v>
          </cell>
          <cell r="DQ473">
            <v>100</v>
          </cell>
          <cell r="DR473" t="str">
            <v>LX01</v>
          </cell>
          <cell r="DT473" t="str">
            <v>00330000</v>
          </cell>
          <cell r="DU473" t="str">
            <v>BANCO COMERCIAL PORTUGUES, SA</v>
          </cell>
        </row>
        <row r="474">
          <cell r="A474" t="str">
            <v>140279</v>
          </cell>
          <cell r="B474" t="str">
            <v>Zulmira Jesus Fernandes Gonçalves</v>
          </cell>
          <cell r="C474" t="str">
            <v>1975</v>
          </cell>
          <cell r="D474">
            <v>30</v>
          </cell>
          <cell r="E474">
            <v>30</v>
          </cell>
          <cell r="F474" t="str">
            <v>19561130</v>
          </cell>
          <cell r="G474" t="str">
            <v>48</v>
          </cell>
          <cell r="H474" t="str">
            <v>1</v>
          </cell>
          <cell r="I474" t="str">
            <v>Casado</v>
          </cell>
          <cell r="J474" t="str">
            <v>feminino</v>
          </cell>
          <cell r="K474">
            <v>2</v>
          </cell>
          <cell r="L474" t="str">
            <v>Zona M Chelas, Lt 768-5ºDto</v>
          </cell>
          <cell r="M474" t="str">
            <v>1900-000</v>
          </cell>
          <cell r="N474" t="str">
            <v>LISBOA</v>
          </cell>
          <cell r="O474" t="str">
            <v>00232263</v>
          </cell>
          <cell r="P474" t="str">
            <v>CURSO GERAL FORMACAO FEMININA</v>
          </cell>
          <cell r="R474" t="str">
            <v>5035136</v>
          </cell>
          <cell r="S474" t="str">
            <v>19991022</v>
          </cell>
          <cell r="T474" t="str">
            <v>LISBOA</v>
          </cell>
          <cell r="U474" t="str">
            <v>9803</v>
          </cell>
          <cell r="V474" t="str">
            <v>S.NAC IND ENERGIA-SINDEL</v>
          </cell>
          <cell r="W474" t="str">
            <v>153865415</v>
          </cell>
          <cell r="X474" t="str">
            <v>3328</v>
          </cell>
          <cell r="Y474" t="str">
            <v>0.0</v>
          </cell>
          <cell r="Z474">
            <v>2</v>
          </cell>
          <cell r="AA474" t="str">
            <v>00</v>
          </cell>
          <cell r="AC474" t="str">
            <v>X</v>
          </cell>
          <cell r="AD474" t="str">
            <v>029</v>
          </cell>
          <cell r="AE474" t="str">
            <v>10940067656</v>
          </cell>
          <cell r="AF474" t="str">
            <v>02</v>
          </cell>
          <cell r="AG474" t="str">
            <v>19750811</v>
          </cell>
          <cell r="AH474" t="str">
            <v>DT.Adm.Corr.Antiguid</v>
          </cell>
          <cell r="AI474" t="str">
            <v>1</v>
          </cell>
          <cell r="AJ474" t="str">
            <v>ACTIVOS</v>
          </cell>
          <cell r="AK474" t="str">
            <v>AA</v>
          </cell>
          <cell r="AL474" t="str">
            <v>ACTIVO TEMP.INTEIRO</v>
          </cell>
          <cell r="AM474" t="str">
            <v>J300</v>
          </cell>
          <cell r="AN474" t="str">
            <v>EDPOutsourcing Comercial-S</v>
          </cell>
          <cell r="AO474" t="str">
            <v>J312</v>
          </cell>
          <cell r="AP474" t="str">
            <v>EDPOC-LSB-CCB45</v>
          </cell>
          <cell r="AQ474" t="str">
            <v>40176802</v>
          </cell>
          <cell r="AR474" t="str">
            <v>70000022</v>
          </cell>
          <cell r="AS474" t="str">
            <v>014.</v>
          </cell>
          <cell r="AT474" t="str">
            <v>TECNICO COMERCIAL</v>
          </cell>
          <cell r="AU474" t="str">
            <v>1</v>
          </cell>
          <cell r="AV474" t="str">
            <v>00040438</v>
          </cell>
          <cell r="AW474" t="str">
            <v>J20504001230</v>
          </cell>
          <cell r="AX474" t="str">
            <v>OCB2C-AS-GA ATEND ANALISE FACT CONT</v>
          </cell>
          <cell r="AY474" t="str">
            <v>68907102</v>
          </cell>
          <cell r="AZ474" t="str">
            <v>B2C - Sul</v>
          </cell>
          <cell r="BA474" t="str">
            <v>6890</v>
          </cell>
          <cell r="BB474" t="str">
            <v>EDP Outsourcing Comercial</v>
          </cell>
          <cell r="BC474" t="str">
            <v>6890</v>
          </cell>
          <cell r="BD474" t="str">
            <v>6890</v>
          </cell>
          <cell r="BE474" t="str">
            <v>2800</v>
          </cell>
          <cell r="BF474" t="str">
            <v>6890</v>
          </cell>
          <cell r="BG474" t="str">
            <v>EDP Outsourcing Comercial,SA</v>
          </cell>
          <cell r="BH474" t="str">
            <v>1010</v>
          </cell>
          <cell r="BI474">
            <v>1432</v>
          </cell>
          <cell r="BJ474" t="str">
            <v>13</v>
          </cell>
          <cell r="BK474">
            <v>30</v>
          </cell>
          <cell r="BL474">
            <v>303.3</v>
          </cell>
          <cell r="BM474" t="str">
            <v>NÍVEL 4</v>
          </cell>
          <cell r="BN474" t="str">
            <v>00</v>
          </cell>
          <cell r="BO474" t="str">
            <v>07</v>
          </cell>
          <cell r="BP474" t="str">
            <v>20050101</v>
          </cell>
          <cell r="BQ474" t="str">
            <v>21</v>
          </cell>
          <cell r="BR474" t="str">
            <v>EVOLUCAO AUTOMATICA</v>
          </cell>
          <cell r="BS474" t="str">
            <v>20050101</v>
          </cell>
          <cell r="BW474">
            <v>0</v>
          </cell>
          <cell r="BX474">
            <v>0</v>
          </cell>
          <cell r="BY474">
            <v>0</v>
          </cell>
          <cell r="BZ474">
            <v>0</v>
          </cell>
          <cell r="CA474">
            <v>0</v>
          </cell>
          <cell r="CC474">
            <v>0</v>
          </cell>
          <cell r="CG474">
            <v>0</v>
          </cell>
          <cell r="CK474">
            <v>0</v>
          </cell>
          <cell r="CO474">
            <v>0</v>
          </cell>
          <cell r="CT474">
            <v>0</v>
          </cell>
          <cell r="CU474">
            <v>0</v>
          </cell>
          <cell r="CV474">
            <v>0</v>
          </cell>
          <cell r="CW474">
            <v>0</v>
          </cell>
          <cell r="CX474">
            <v>0</v>
          </cell>
          <cell r="CZ474">
            <v>0</v>
          </cell>
          <cell r="DC474">
            <v>0</v>
          </cell>
          <cell r="DF474">
            <v>0</v>
          </cell>
          <cell r="DI474">
            <v>0</v>
          </cell>
          <cell r="DK474">
            <v>0</v>
          </cell>
          <cell r="DL474">
            <v>0</v>
          </cell>
          <cell r="DN474" t="str">
            <v>21D11</v>
          </cell>
          <cell r="DO474" t="str">
            <v>Flex.T.Int."Escrit"</v>
          </cell>
          <cell r="DP474">
            <v>2</v>
          </cell>
          <cell r="DQ474">
            <v>100</v>
          </cell>
          <cell r="DR474" t="str">
            <v>LX01</v>
          </cell>
          <cell r="DT474" t="str">
            <v>00350698</v>
          </cell>
          <cell r="DU474" t="str">
            <v>CAIXA GERAL DE DEPOSITOS, SA</v>
          </cell>
        </row>
        <row r="475">
          <cell r="A475" t="str">
            <v>210340</v>
          </cell>
          <cell r="B475" t="str">
            <v>Maria Leonor Sousa Silva Araújo</v>
          </cell>
          <cell r="C475" t="str">
            <v>1981</v>
          </cell>
          <cell r="D475">
            <v>24</v>
          </cell>
          <cell r="E475">
            <v>24</v>
          </cell>
          <cell r="F475" t="str">
            <v>19580111</v>
          </cell>
          <cell r="G475" t="str">
            <v>47</v>
          </cell>
          <cell r="H475" t="str">
            <v>1</v>
          </cell>
          <cell r="I475" t="str">
            <v>Casado</v>
          </cell>
          <cell r="J475" t="str">
            <v>feminino</v>
          </cell>
          <cell r="K475">
            <v>2</v>
          </cell>
          <cell r="L475" t="str">
            <v>R das Mil Flores, Nº 35 Quinta Grande   -   Alfragide</v>
          </cell>
          <cell r="M475" t="str">
            <v>2720-556</v>
          </cell>
          <cell r="N475" t="str">
            <v>AMADORA</v>
          </cell>
          <cell r="O475" t="str">
            <v>00243403</v>
          </cell>
          <cell r="P475" t="str">
            <v>12.ANO - 3. CURSO</v>
          </cell>
          <cell r="R475" t="str">
            <v>5034369</v>
          </cell>
          <cell r="S475" t="str">
            <v>20020207</v>
          </cell>
          <cell r="T475" t="str">
            <v>LISBOA</v>
          </cell>
          <cell r="U475" t="str">
            <v>9802</v>
          </cell>
          <cell r="V475" t="str">
            <v>SIND IND ELéCT SUL ILHAS</v>
          </cell>
          <cell r="W475" t="str">
            <v>119109328</v>
          </cell>
          <cell r="X475" t="str">
            <v>3611</v>
          </cell>
          <cell r="Y475" t="str">
            <v>0.0</v>
          </cell>
          <cell r="Z475">
            <v>2</v>
          </cell>
          <cell r="AA475" t="str">
            <v>00</v>
          </cell>
          <cell r="AC475" t="str">
            <v>X</v>
          </cell>
          <cell r="AD475" t="str">
            <v>029</v>
          </cell>
          <cell r="AE475" t="str">
            <v>10940089432</v>
          </cell>
          <cell r="AF475" t="str">
            <v>02</v>
          </cell>
          <cell r="AG475" t="str">
            <v>19810309</v>
          </cell>
          <cell r="AH475" t="str">
            <v>DT.Adm.Corr.Antiguid</v>
          </cell>
          <cell r="AI475" t="str">
            <v>1</v>
          </cell>
          <cell r="AJ475" t="str">
            <v>ACTIVOS</v>
          </cell>
          <cell r="AK475" t="str">
            <v>AA</v>
          </cell>
          <cell r="AL475" t="str">
            <v>ACTIVO TEMP.INTEIRO</v>
          </cell>
          <cell r="AM475" t="str">
            <v>J300</v>
          </cell>
          <cell r="AN475" t="str">
            <v>EDPOutsourcing Comercial-S</v>
          </cell>
          <cell r="AO475" t="str">
            <v>J312</v>
          </cell>
          <cell r="AP475" t="str">
            <v>EDPOC-LSB-CCB45</v>
          </cell>
          <cell r="AQ475" t="str">
            <v>40176988</v>
          </cell>
          <cell r="AR475" t="str">
            <v>70000022</v>
          </cell>
          <cell r="AS475" t="str">
            <v>014.</v>
          </cell>
          <cell r="AT475" t="str">
            <v>TECNICO COMERCIAL</v>
          </cell>
          <cell r="AU475" t="str">
            <v>1</v>
          </cell>
          <cell r="AV475" t="str">
            <v>00040438</v>
          </cell>
          <cell r="AW475" t="str">
            <v>J20504001230</v>
          </cell>
          <cell r="AX475" t="str">
            <v>OCB2C-AS-GA ATEND ANALISE FACT CONT</v>
          </cell>
          <cell r="AY475" t="str">
            <v>68907102</v>
          </cell>
          <cell r="AZ475" t="str">
            <v>B2C - Sul</v>
          </cell>
          <cell r="BA475" t="str">
            <v>6890</v>
          </cell>
          <cell r="BB475" t="str">
            <v>EDP Outsourcing Comercial</v>
          </cell>
          <cell r="BC475" t="str">
            <v>6890</v>
          </cell>
          <cell r="BD475" t="str">
            <v>6890</v>
          </cell>
          <cell r="BE475" t="str">
            <v>2800</v>
          </cell>
          <cell r="BF475" t="str">
            <v>6890</v>
          </cell>
          <cell r="BG475" t="str">
            <v>EDP Outsourcing Comercial,SA</v>
          </cell>
          <cell r="BH475" t="str">
            <v>1010</v>
          </cell>
          <cell r="BI475">
            <v>1339</v>
          </cell>
          <cell r="BJ475" t="str">
            <v>12</v>
          </cell>
          <cell r="BK475">
            <v>24</v>
          </cell>
          <cell r="BL475">
            <v>242.64</v>
          </cell>
          <cell r="BM475" t="str">
            <v>NÍVEL 4</v>
          </cell>
          <cell r="BN475" t="str">
            <v>02</v>
          </cell>
          <cell r="BO475" t="str">
            <v>06</v>
          </cell>
          <cell r="BP475" t="str">
            <v>20030101</v>
          </cell>
          <cell r="BQ475" t="str">
            <v>21</v>
          </cell>
          <cell r="BR475" t="str">
            <v>EVOLUCAO AUTOMATICA</v>
          </cell>
          <cell r="BS475" t="str">
            <v>20050101</v>
          </cell>
          <cell r="BW475">
            <v>0</v>
          </cell>
          <cell r="BX475">
            <v>0</v>
          </cell>
          <cell r="BY475">
            <v>0</v>
          </cell>
          <cell r="BZ475">
            <v>0</v>
          </cell>
          <cell r="CA475">
            <v>0</v>
          </cell>
          <cell r="CC475">
            <v>0</v>
          </cell>
          <cell r="CG475">
            <v>0</v>
          </cell>
          <cell r="CK475">
            <v>0</v>
          </cell>
          <cell r="CO475">
            <v>0</v>
          </cell>
          <cell r="CT475">
            <v>0</v>
          </cell>
          <cell r="CU475">
            <v>0</v>
          </cell>
          <cell r="CV475">
            <v>0</v>
          </cell>
          <cell r="CW475">
            <v>0</v>
          </cell>
          <cell r="CX475">
            <v>0</v>
          </cell>
          <cell r="CZ475">
            <v>0</v>
          </cell>
          <cell r="DC475">
            <v>0</v>
          </cell>
          <cell r="DF475">
            <v>0</v>
          </cell>
          <cell r="DI475">
            <v>0</v>
          </cell>
          <cell r="DK475">
            <v>0</v>
          </cell>
          <cell r="DL475">
            <v>0</v>
          </cell>
          <cell r="DN475" t="str">
            <v>21D11</v>
          </cell>
          <cell r="DO475" t="str">
            <v>Flex.T.Int."Escrit"</v>
          </cell>
          <cell r="DP475">
            <v>2</v>
          </cell>
          <cell r="DQ475">
            <v>100</v>
          </cell>
          <cell r="DR475" t="str">
            <v>LX01</v>
          </cell>
          <cell r="DT475" t="str">
            <v>00100000</v>
          </cell>
          <cell r="DU475" t="str">
            <v>BANCO BPI, SA</v>
          </cell>
        </row>
        <row r="476">
          <cell r="A476" t="str">
            <v>209007</v>
          </cell>
          <cell r="B476" t="str">
            <v>António Correia Pinto Craveiro</v>
          </cell>
          <cell r="C476" t="str">
            <v>1981</v>
          </cell>
          <cell r="D476">
            <v>24</v>
          </cell>
          <cell r="E476">
            <v>24</v>
          </cell>
          <cell r="F476" t="str">
            <v>19580714</v>
          </cell>
          <cell r="G476" t="str">
            <v>46</v>
          </cell>
          <cell r="H476" t="str">
            <v>4</v>
          </cell>
          <cell r="I476" t="str">
            <v>Divorc</v>
          </cell>
          <cell r="J476" t="str">
            <v>masculino</v>
          </cell>
          <cell r="K476">
            <v>1</v>
          </cell>
          <cell r="L476" t="str">
            <v>R de Bissau, 3-3ºEsq</v>
          </cell>
          <cell r="M476" t="str">
            <v>2685-313</v>
          </cell>
          <cell r="N476" t="str">
            <v>PRIOR VELHO</v>
          </cell>
          <cell r="O476" t="str">
            <v>00243393</v>
          </cell>
          <cell r="P476" t="str">
            <v>12.ANO - 2. CURSO</v>
          </cell>
          <cell r="R476" t="str">
            <v>5197136</v>
          </cell>
          <cell r="S476" t="str">
            <v>20011023</v>
          </cell>
          <cell r="T476" t="str">
            <v>LISBOA</v>
          </cell>
          <cell r="W476" t="str">
            <v>130655830</v>
          </cell>
          <cell r="X476" t="str">
            <v>3492</v>
          </cell>
          <cell r="Y476" t="str">
            <v>0.0</v>
          </cell>
          <cell r="Z476">
            <v>1</v>
          </cell>
          <cell r="AA476" t="str">
            <v>00</v>
          </cell>
          <cell r="AD476" t="str">
            <v>029</v>
          </cell>
          <cell r="AE476" t="str">
            <v>10940076793</v>
          </cell>
          <cell r="AF476" t="str">
            <v>02</v>
          </cell>
          <cell r="AG476" t="str">
            <v>19810202</v>
          </cell>
          <cell r="AH476" t="str">
            <v>DT.Adm.Corr.Antiguid</v>
          </cell>
          <cell r="AI476" t="str">
            <v>1</v>
          </cell>
          <cell r="AJ476" t="str">
            <v>ACTIVOS</v>
          </cell>
          <cell r="AK476" t="str">
            <v>AA</v>
          </cell>
          <cell r="AL476" t="str">
            <v>ACTIVO TEMP.INTEIRO</v>
          </cell>
          <cell r="AM476" t="str">
            <v>J300</v>
          </cell>
          <cell r="AN476" t="str">
            <v>EDPOutsourcing Comercial-S</v>
          </cell>
          <cell r="AO476" t="str">
            <v>J312</v>
          </cell>
          <cell r="AP476" t="str">
            <v>EDPOC-LSB-CCB45</v>
          </cell>
          <cell r="AQ476" t="str">
            <v>40176987</v>
          </cell>
          <cell r="AR476" t="str">
            <v>70000022</v>
          </cell>
          <cell r="AS476" t="str">
            <v>014.</v>
          </cell>
          <cell r="AT476" t="str">
            <v>TECNICO COMERCIAL</v>
          </cell>
          <cell r="AU476" t="str">
            <v>1</v>
          </cell>
          <cell r="AV476" t="str">
            <v>00040438</v>
          </cell>
          <cell r="AW476" t="str">
            <v>J20504001230</v>
          </cell>
          <cell r="AX476" t="str">
            <v>OCB2C-AS-GA ATEND ANALISE FACT CONT</v>
          </cell>
          <cell r="AY476" t="str">
            <v>68907102</v>
          </cell>
          <cell r="AZ476" t="str">
            <v>B2C - Sul</v>
          </cell>
          <cell r="BA476" t="str">
            <v>6890</v>
          </cell>
          <cell r="BB476" t="str">
            <v>EDP Outsourcing Comercial</v>
          </cell>
          <cell r="BC476" t="str">
            <v>6890</v>
          </cell>
          <cell r="BD476" t="str">
            <v>6890</v>
          </cell>
          <cell r="BE476" t="str">
            <v>2800</v>
          </cell>
          <cell r="BF476" t="str">
            <v>6890</v>
          </cell>
          <cell r="BG476" t="str">
            <v>EDP Outsourcing Comercial,SA</v>
          </cell>
          <cell r="BH476" t="str">
            <v>1010</v>
          </cell>
          <cell r="BI476">
            <v>1247</v>
          </cell>
          <cell r="BJ476" t="str">
            <v>11</v>
          </cell>
          <cell r="BK476">
            <v>24</v>
          </cell>
          <cell r="BL476">
            <v>242.64</v>
          </cell>
          <cell r="BM476" t="str">
            <v>NÍVEL 4</v>
          </cell>
          <cell r="BN476" t="str">
            <v>02</v>
          </cell>
          <cell r="BO476" t="str">
            <v>05</v>
          </cell>
          <cell r="BP476" t="str">
            <v>20030101</v>
          </cell>
          <cell r="BQ476" t="str">
            <v>21</v>
          </cell>
          <cell r="BR476" t="str">
            <v>EVOLUCAO AUTOMATICA</v>
          </cell>
          <cell r="BS476" t="str">
            <v>20050101</v>
          </cell>
          <cell r="BW476">
            <v>0</v>
          </cell>
          <cell r="BX476">
            <v>0</v>
          </cell>
          <cell r="BY476">
            <v>0</v>
          </cell>
          <cell r="BZ476">
            <v>0</v>
          </cell>
          <cell r="CA476">
            <v>0</v>
          </cell>
          <cell r="CC476">
            <v>0</v>
          </cell>
          <cell r="CG476">
            <v>0</v>
          </cell>
          <cell r="CK476">
            <v>0</v>
          </cell>
          <cell r="CO476">
            <v>0</v>
          </cell>
          <cell r="CT476">
            <v>0</v>
          </cell>
          <cell r="CU476">
            <v>0</v>
          </cell>
          <cell r="CV476">
            <v>0</v>
          </cell>
          <cell r="CW476">
            <v>0</v>
          </cell>
          <cell r="CX476">
            <v>0</v>
          </cell>
          <cell r="CZ476">
            <v>0</v>
          </cell>
          <cell r="DC476">
            <v>0</v>
          </cell>
          <cell r="DF476">
            <v>0</v>
          </cell>
          <cell r="DI476">
            <v>0</v>
          </cell>
          <cell r="DK476">
            <v>0</v>
          </cell>
          <cell r="DL476">
            <v>0</v>
          </cell>
          <cell r="DN476" t="str">
            <v>21D11</v>
          </cell>
          <cell r="DO476" t="str">
            <v>Flex.T.Int."Escrit"</v>
          </cell>
          <cell r="DP476">
            <v>2</v>
          </cell>
          <cell r="DQ476">
            <v>100</v>
          </cell>
          <cell r="DR476" t="str">
            <v>LX01</v>
          </cell>
          <cell r="DT476" t="str">
            <v>00350027</v>
          </cell>
          <cell r="DU476" t="str">
            <v>CAIXA GERAL DE DEPOSITOS, SA</v>
          </cell>
        </row>
        <row r="477">
          <cell r="A477" t="str">
            <v>144681</v>
          </cell>
          <cell r="B477" t="str">
            <v>Abel Jorge Fernandes Ferreira</v>
          </cell>
          <cell r="C477" t="str">
            <v>1976</v>
          </cell>
          <cell r="D477">
            <v>29</v>
          </cell>
          <cell r="E477">
            <v>29</v>
          </cell>
          <cell r="F477" t="str">
            <v>19510409</v>
          </cell>
          <cell r="G477" t="str">
            <v>54</v>
          </cell>
          <cell r="H477" t="str">
            <v>1</v>
          </cell>
          <cell r="I477" t="str">
            <v>Casado</v>
          </cell>
          <cell r="J477" t="str">
            <v>masculino</v>
          </cell>
          <cell r="K477">
            <v>2</v>
          </cell>
          <cell r="L477" t="str">
            <v>R Elias Garcia, 186-1ºDto Falagueira   -   Venda Nova</v>
          </cell>
          <cell r="M477" t="str">
            <v>2700-332</v>
          </cell>
          <cell r="N477" t="str">
            <v>AMADORA</v>
          </cell>
          <cell r="O477" t="str">
            <v>00232133</v>
          </cell>
          <cell r="P477" t="str">
            <v>CURSO GERAL DO COMERCIO</v>
          </cell>
          <cell r="R477" t="str">
            <v>2071212</v>
          </cell>
          <cell r="S477" t="str">
            <v>19920706</v>
          </cell>
          <cell r="T477" t="str">
            <v>LISBOA</v>
          </cell>
          <cell r="U477" t="str">
            <v>9802</v>
          </cell>
          <cell r="V477" t="str">
            <v>SIND IND ELéCT SUL ILHAS</v>
          </cell>
          <cell r="W477" t="str">
            <v>121782727</v>
          </cell>
          <cell r="X477" t="str">
            <v>3140</v>
          </cell>
          <cell r="Y477" t="str">
            <v>0.0</v>
          </cell>
          <cell r="Z477">
            <v>1</v>
          </cell>
          <cell r="AA477" t="str">
            <v>00</v>
          </cell>
          <cell r="AD477" t="str">
            <v>029</v>
          </cell>
          <cell r="AE477" t="str">
            <v>10940068643</v>
          </cell>
          <cell r="AF477" t="str">
            <v>02</v>
          </cell>
          <cell r="AG477" t="str">
            <v>19760517</v>
          </cell>
          <cell r="AH477" t="str">
            <v>DT.Adm.Corr.Antiguid</v>
          </cell>
          <cell r="AI477" t="str">
            <v>1</v>
          </cell>
          <cell r="AJ477" t="str">
            <v>ACTIVOS</v>
          </cell>
          <cell r="AK477" t="str">
            <v>AA</v>
          </cell>
          <cell r="AL477" t="str">
            <v>ACTIVO TEMP.INTEIRO</v>
          </cell>
          <cell r="AM477" t="str">
            <v>J300</v>
          </cell>
          <cell r="AN477" t="str">
            <v>EDPOutsourcing Comercial-S</v>
          </cell>
          <cell r="AO477" t="str">
            <v>J312</v>
          </cell>
          <cell r="AP477" t="str">
            <v>EDPOC-LSB-CCB45</v>
          </cell>
          <cell r="AQ477" t="str">
            <v>40176980</v>
          </cell>
          <cell r="AR477" t="str">
            <v>70000022</v>
          </cell>
          <cell r="AS477" t="str">
            <v>014.</v>
          </cell>
          <cell r="AT477" t="str">
            <v>TECNICO COMERCIAL</v>
          </cell>
          <cell r="AU477" t="str">
            <v>1</v>
          </cell>
          <cell r="AV477" t="str">
            <v>00040438</v>
          </cell>
          <cell r="AW477" t="str">
            <v>J20504001230</v>
          </cell>
          <cell r="AX477" t="str">
            <v>OCB2C-AS-GA ATEND ANALISE FACT CONT</v>
          </cell>
          <cell r="AY477" t="str">
            <v>68907102</v>
          </cell>
          <cell r="AZ477" t="str">
            <v>B2C - Sul</v>
          </cell>
          <cell r="BA477" t="str">
            <v>6890</v>
          </cell>
          <cell r="BB477" t="str">
            <v>EDP Outsourcing Comercial</v>
          </cell>
          <cell r="BC477" t="str">
            <v>6890</v>
          </cell>
          <cell r="BD477" t="str">
            <v>6890</v>
          </cell>
          <cell r="BE477" t="str">
            <v>2800</v>
          </cell>
          <cell r="BF477" t="str">
            <v>6890</v>
          </cell>
          <cell r="BG477" t="str">
            <v>EDP Outsourcing Comercial,SA</v>
          </cell>
          <cell r="BH477" t="str">
            <v>1010</v>
          </cell>
          <cell r="BI477">
            <v>1432</v>
          </cell>
          <cell r="BJ477" t="str">
            <v>13</v>
          </cell>
          <cell r="BK477">
            <v>29</v>
          </cell>
          <cell r="BL477">
            <v>293.19</v>
          </cell>
          <cell r="BM477" t="str">
            <v>NÍVEL 4</v>
          </cell>
          <cell r="BN477" t="str">
            <v>02</v>
          </cell>
          <cell r="BO477" t="str">
            <v>07</v>
          </cell>
          <cell r="BP477" t="str">
            <v>20030101</v>
          </cell>
          <cell r="BQ477" t="str">
            <v>21</v>
          </cell>
          <cell r="BR477" t="str">
            <v>EVOLUCAO AUTOMATICA</v>
          </cell>
          <cell r="BS477" t="str">
            <v>20050101</v>
          </cell>
          <cell r="BW477">
            <v>0</v>
          </cell>
          <cell r="BX477">
            <v>0</v>
          </cell>
          <cell r="BY477">
            <v>0</v>
          </cell>
          <cell r="BZ477">
            <v>0</v>
          </cell>
          <cell r="CA477">
            <v>0</v>
          </cell>
          <cell r="CC477">
            <v>0</v>
          </cell>
          <cell r="CG477">
            <v>0</v>
          </cell>
          <cell r="CK477">
            <v>0</v>
          </cell>
          <cell r="CO477">
            <v>0</v>
          </cell>
          <cell r="CT477">
            <v>0</v>
          </cell>
          <cell r="CU477">
            <v>0</v>
          </cell>
          <cell r="CV477">
            <v>0</v>
          </cell>
          <cell r="CW477">
            <v>0</v>
          </cell>
          <cell r="CX477">
            <v>0</v>
          </cell>
          <cell r="CZ477">
            <v>0</v>
          </cell>
          <cell r="DC477">
            <v>0</v>
          </cell>
          <cell r="DF477">
            <v>0</v>
          </cell>
          <cell r="DI477">
            <v>0</v>
          </cell>
          <cell r="DK477">
            <v>0</v>
          </cell>
          <cell r="DL477">
            <v>0</v>
          </cell>
          <cell r="DN477" t="str">
            <v>21D11</v>
          </cell>
          <cell r="DO477" t="str">
            <v>Flex.T.Int."Escrit"</v>
          </cell>
          <cell r="DP477">
            <v>2</v>
          </cell>
          <cell r="DQ477">
            <v>100</v>
          </cell>
          <cell r="DR477" t="str">
            <v>LX01</v>
          </cell>
          <cell r="DT477" t="str">
            <v>00350159</v>
          </cell>
          <cell r="DU477" t="str">
            <v>CAIXA GERAL DE DEPOSITOS, SA</v>
          </cell>
        </row>
        <row r="478">
          <cell r="A478" t="str">
            <v>177229</v>
          </cell>
          <cell r="B478" t="str">
            <v>Francisco Manuel Botelho Martins</v>
          </cell>
          <cell r="C478" t="str">
            <v>1979</v>
          </cell>
          <cell r="D478">
            <v>26</v>
          </cell>
          <cell r="E478">
            <v>26</v>
          </cell>
          <cell r="F478" t="str">
            <v>19580707</v>
          </cell>
          <cell r="G478" t="str">
            <v>46</v>
          </cell>
          <cell r="H478" t="str">
            <v>1</v>
          </cell>
          <cell r="I478" t="str">
            <v>Casado</v>
          </cell>
          <cell r="J478" t="str">
            <v>masculino</v>
          </cell>
          <cell r="K478">
            <v>2</v>
          </cell>
          <cell r="L478" t="str">
            <v>R Mestre Adrião, 33</v>
          </cell>
          <cell r="M478" t="str">
            <v>2825-285</v>
          </cell>
          <cell r="N478" t="str">
            <v>COSTA DE CAPARICA</v>
          </cell>
          <cell r="O478" t="str">
            <v>00232253</v>
          </cell>
          <cell r="P478" t="str">
            <v>CURSO GERAL DE ELECTRICIDADE</v>
          </cell>
          <cell r="R478" t="str">
            <v>5022902</v>
          </cell>
          <cell r="S478" t="str">
            <v>19950330</v>
          </cell>
          <cell r="T478" t="str">
            <v>LISBOA</v>
          </cell>
          <cell r="U478" t="str">
            <v>9802</v>
          </cell>
          <cell r="V478" t="str">
            <v>SIND IND ELéCT SUL ILHAS</v>
          </cell>
          <cell r="W478" t="str">
            <v>169985660</v>
          </cell>
          <cell r="X478" t="str">
            <v>3409</v>
          </cell>
          <cell r="Y478" t="str">
            <v>0.0</v>
          </cell>
          <cell r="Z478">
            <v>2</v>
          </cell>
          <cell r="AA478" t="str">
            <v>00</v>
          </cell>
          <cell r="AD478" t="str">
            <v>100</v>
          </cell>
          <cell r="AE478" t="str">
            <v>11300653606</v>
          </cell>
          <cell r="AF478" t="str">
            <v>02</v>
          </cell>
          <cell r="AG478" t="str">
            <v>19790829</v>
          </cell>
          <cell r="AH478" t="str">
            <v>DT.Adm.Corr.Antiguid</v>
          </cell>
          <cell r="AI478" t="str">
            <v>1</v>
          </cell>
          <cell r="AJ478" t="str">
            <v>ACTIVOS</v>
          </cell>
          <cell r="AK478" t="str">
            <v>AA</v>
          </cell>
          <cell r="AL478" t="str">
            <v>ACTIVO TEMP.INTEIRO</v>
          </cell>
          <cell r="AM478" t="str">
            <v>J300</v>
          </cell>
          <cell r="AN478" t="str">
            <v>EDPOutsourcing Comercial-S</v>
          </cell>
          <cell r="AO478" t="str">
            <v>J312</v>
          </cell>
          <cell r="AP478" t="str">
            <v>EDPOC-LSB-CCB45</v>
          </cell>
          <cell r="AQ478" t="str">
            <v>40176984</v>
          </cell>
          <cell r="AR478" t="str">
            <v>70000022</v>
          </cell>
          <cell r="AS478" t="str">
            <v>014.</v>
          </cell>
          <cell r="AT478" t="str">
            <v>TECNICO COMERCIAL</v>
          </cell>
          <cell r="AU478" t="str">
            <v>1</v>
          </cell>
          <cell r="AV478" t="str">
            <v>00040438</v>
          </cell>
          <cell r="AW478" t="str">
            <v>J20504001230</v>
          </cell>
          <cell r="AX478" t="str">
            <v>OCB2C-AS-GA ATEND ANALISE FACT CONT</v>
          </cell>
          <cell r="AY478" t="str">
            <v>68907102</v>
          </cell>
          <cell r="AZ478" t="str">
            <v>B2C - Sul</v>
          </cell>
          <cell r="BA478" t="str">
            <v>6890</v>
          </cell>
          <cell r="BB478" t="str">
            <v>EDP Outsourcing Comercial</v>
          </cell>
          <cell r="BC478" t="str">
            <v>6890</v>
          </cell>
          <cell r="BD478" t="str">
            <v>6890</v>
          </cell>
          <cell r="BE478" t="str">
            <v>2800</v>
          </cell>
          <cell r="BF478" t="str">
            <v>6890</v>
          </cell>
          <cell r="BG478" t="str">
            <v>EDP Outsourcing Comercial,SA</v>
          </cell>
          <cell r="BH478" t="str">
            <v>1010</v>
          </cell>
          <cell r="BI478">
            <v>1339</v>
          </cell>
          <cell r="BJ478" t="str">
            <v>12</v>
          </cell>
          <cell r="BK478">
            <v>26</v>
          </cell>
          <cell r="BL478">
            <v>262.86</v>
          </cell>
          <cell r="BM478" t="str">
            <v>NÍVEL 4</v>
          </cell>
          <cell r="BN478" t="str">
            <v>02</v>
          </cell>
          <cell r="BO478" t="str">
            <v>06</v>
          </cell>
          <cell r="BP478" t="str">
            <v>20030101</v>
          </cell>
          <cell r="BQ478" t="str">
            <v>21</v>
          </cell>
          <cell r="BR478" t="str">
            <v>EVOLUCAO AUTOMATICA</v>
          </cell>
          <cell r="BS478" t="str">
            <v>20050101</v>
          </cell>
          <cell r="BW478">
            <v>0</v>
          </cell>
          <cell r="BX478">
            <v>0</v>
          </cell>
          <cell r="BY478">
            <v>0</v>
          </cell>
          <cell r="BZ478">
            <v>0</v>
          </cell>
          <cell r="CA478">
            <v>0</v>
          </cell>
          <cell r="CC478">
            <v>0</v>
          </cell>
          <cell r="CG478">
            <v>0</v>
          </cell>
          <cell r="CK478">
            <v>0</v>
          </cell>
          <cell r="CO478">
            <v>0</v>
          </cell>
          <cell r="CT478">
            <v>0</v>
          </cell>
          <cell r="CU478">
            <v>0</v>
          </cell>
          <cell r="CV478">
            <v>0</v>
          </cell>
          <cell r="CW478">
            <v>0</v>
          </cell>
          <cell r="CX478">
            <v>0</v>
          </cell>
          <cell r="CZ478">
            <v>0</v>
          </cell>
          <cell r="DC478">
            <v>0</v>
          </cell>
          <cell r="DF478">
            <v>0</v>
          </cell>
          <cell r="DI478">
            <v>0</v>
          </cell>
          <cell r="DK478">
            <v>0</v>
          </cell>
          <cell r="DL478">
            <v>0</v>
          </cell>
          <cell r="DN478" t="str">
            <v>21D11</v>
          </cell>
          <cell r="DO478" t="str">
            <v>Flex.T.Int."Escrit"</v>
          </cell>
          <cell r="DP478">
            <v>2</v>
          </cell>
          <cell r="DQ478">
            <v>100</v>
          </cell>
          <cell r="DR478" t="str">
            <v>LX01</v>
          </cell>
          <cell r="DT478" t="str">
            <v>00330000</v>
          </cell>
          <cell r="DU478" t="str">
            <v>BANCO COMERCIAL PORTUGUES, SA</v>
          </cell>
        </row>
        <row r="479">
          <cell r="A479" t="str">
            <v>152382</v>
          </cell>
          <cell r="B479" t="str">
            <v>Luís Manuel Costa Monteiro</v>
          </cell>
          <cell r="C479" t="str">
            <v>1977</v>
          </cell>
          <cell r="D479">
            <v>28</v>
          </cell>
          <cell r="E479">
            <v>28</v>
          </cell>
          <cell r="F479" t="str">
            <v>19580426</v>
          </cell>
          <cell r="G479" t="str">
            <v>47</v>
          </cell>
          <cell r="H479" t="str">
            <v>1</v>
          </cell>
          <cell r="I479" t="str">
            <v>Casado</v>
          </cell>
          <cell r="J479" t="str">
            <v>masculino</v>
          </cell>
          <cell r="K479">
            <v>2</v>
          </cell>
          <cell r="L479" t="str">
            <v>R D João IV, 2-R/C Esq</v>
          </cell>
          <cell r="M479" t="str">
            <v>2800-114</v>
          </cell>
          <cell r="N479" t="str">
            <v>ALMADA</v>
          </cell>
          <cell r="O479" t="str">
            <v>00241132</v>
          </cell>
          <cell r="P479" t="str">
            <v>CURSO COMPLEMENTAR DOS LICEUS</v>
          </cell>
          <cell r="R479" t="str">
            <v>5069067</v>
          </cell>
          <cell r="S479" t="str">
            <v>20001023</v>
          </cell>
          <cell r="T479" t="str">
            <v>LISBOA</v>
          </cell>
          <cell r="U479" t="str">
            <v>9802</v>
          </cell>
          <cell r="V479" t="str">
            <v>SIND IND ELéCT SUL ILHAS</v>
          </cell>
          <cell r="W479" t="str">
            <v>110510984</v>
          </cell>
          <cell r="X479" t="str">
            <v>2151</v>
          </cell>
          <cell r="Y479" t="str">
            <v>0.0</v>
          </cell>
          <cell r="Z479">
            <v>2</v>
          </cell>
          <cell r="AA479" t="str">
            <v>00</v>
          </cell>
          <cell r="AC479" t="str">
            <v>X</v>
          </cell>
          <cell r="AD479" t="str">
            <v>100</v>
          </cell>
          <cell r="AE479" t="str">
            <v>11072430722</v>
          </cell>
          <cell r="AF479" t="str">
            <v>02</v>
          </cell>
          <cell r="AG479" t="str">
            <v>19770901</v>
          </cell>
          <cell r="AH479" t="str">
            <v>DT.Adm.Corr.Antiguid</v>
          </cell>
          <cell r="AI479" t="str">
            <v>1</v>
          </cell>
          <cell r="AJ479" t="str">
            <v>ACTIVOS</v>
          </cell>
          <cell r="AK479" t="str">
            <v>AA</v>
          </cell>
          <cell r="AL479" t="str">
            <v>ACTIVO TEMP.INTEIRO</v>
          </cell>
          <cell r="AM479" t="str">
            <v>J300</v>
          </cell>
          <cell r="AN479" t="str">
            <v>EDPOutsourcing Comercial-S</v>
          </cell>
          <cell r="AO479" t="str">
            <v>J312</v>
          </cell>
          <cell r="AP479" t="str">
            <v>EDPOC-LSB-CCB45</v>
          </cell>
          <cell r="AQ479" t="str">
            <v>40176981</v>
          </cell>
          <cell r="AR479" t="str">
            <v>70000022</v>
          </cell>
          <cell r="AS479" t="str">
            <v>014.</v>
          </cell>
          <cell r="AT479" t="str">
            <v>TECNICO COMERCIAL</v>
          </cell>
          <cell r="AU479" t="str">
            <v>1</v>
          </cell>
          <cell r="AV479" t="str">
            <v>00040438</v>
          </cell>
          <cell r="AW479" t="str">
            <v>J20504001230</v>
          </cell>
          <cell r="AX479" t="str">
            <v>OCB2C-AS-GA ATEND ANALISE FACT CONT</v>
          </cell>
          <cell r="AY479" t="str">
            <v>68907102</v>
          </cell>
          <cell r="AZ479" t="str">
            <v>B2C - Sul</v>
          </cell>
          <cell r="BA479" t="str">
            <v>6890</v>
          </cell>
          <cell r="BB479" t="str">
            <v>EDP Outsourcing Comercial</v>
          </cell>
          <cell r="BC479" t="str">
            <v>6890</v>
          </cell>
          <cell r="BD479" t="str">
            <v>6890</v>
          </cell>
          <cell r="BE479" t="str">
            <v>2800</v>
          </cell>
          <cell r="BF479" t="str">
            <v>6890</v>
          </cell>
          <cell r="BG479" t="str">
            <v>EDP Outsourcing Comercial,SA</v>
          </cell>
          <cell r="BH479" t="str">
            <v>1010</v>
          </cell>
          <cell r="BI479">
            <v>1339</v>
          </cell>
          <cell r="BJ479" t="str">
            <v>12</v>
          </cell>
          <cell r="BK479">
            <v>28</v>
          </cell>
          <cell r="BL479">
            <v>283.08</v>
          </cell>
          <cell r="BM479" t="str">
            <v>NÍVEL 4</v>
          </cell>
          <cell r="BN479" t="str">
            <v>01</v>
          </cell>
          <cell r="BO479" t="str">
            <v>06</v>
          </cell>
          <cell r="BP479" t="str">
            <v>20040101</v>
          </cell>
          <cell r="BQ479" t="str">
            <v>21</v>
          </cell>
          <cell r="BR479" t="str">
            <v>EVOLUCAO AUTOMATICA</v>
          </cell>
          <cell r="BS479" t="str">
            <v>20050101</v>
          </cell>
          <cell r="BW479">
            <v>0</v>
          </cell>
          <cell r="BX479">
            <v>0</v>
          </cell>
          <cell r="BY479">
            <v>0</v>
          </cell>
          <cell r="BZ479">
            <v>0</v>
          </cell>
          <cell r="CA479">
            <v>0</v>
          </cell>
          <cell r="CC479">
            <v>0</v>
          </cell>
          <cell r="CG479">
            <v>0</v>
          </cell>
          <cell r="CK479">
            <v>0</v>
          </cell>
          <cell r="CO479">
            <v>0</v>
          </cell>
          <cell r="CT479">
            <v>0</v>
          </cell>
          <cell r="CU479">
            <v>0</v>
          </cell>
          <cell r="CV479">
            <v>0</v>
          </cell>
          <cell r="CW479">
            <v>0</v>
          </cell>
          <cell r="CX479">
            <v>0</v>
          </cell>
          <cell r="CZ479">
            <v>0</v>
          </cell>
          <cell r="DC479">
            <v>0</v>
          </cell>
          <cell r="DF479">
            <v>0</v>
          </cell>
          <cell r="DI479">
            <v>0</v>
          </cell>
          <cell r="DK479">
            <v>0</v>
          </cell>
          <cell r="DL479">
            <v>0</v>
          </cell>
          <cell r="DN479" t="str">
            <v>21D11</v>
          </cell>
          <cell r="DO479" t="str">
            <v>Flex.T.Int."Escrit"</v>
          </cell>
          <cell r="DP479">
            <v>2</v>
          </cell>
          <cell r="DQ479">
            <v>100</v>
          </cell>
          <cell r="DR479" t="str">
            <v>LX01</v>
          </cell>
          <cell r="DT479" t="str">
            <v>00330000</v>
          </cell>
          <cell r="DU479" t="str">
            <v>BANCO COMERCIAL PORTUGUES, SA</v>
          </cell>
        </row>
        <row r="480">
          <cell r="A480" t="str">
            <v>213691</v>
          </cell>
          <cell r="B480" t="str">
            <v>Ema Maria Oliveira Mourão</v>
          </cell>
          <cell r="C480" t="str">
            <v>1981</v>
          </cell>
          <cell r="D480">
            <v>24</v>
          </cell>
          <cell r="E480">
            <v>24</v>
          </cell>
          <cell r="F480" t="str">
            <v>19570522</v>
          </cell>
          <cell r="G480" t="str">
            <v>48</v>
          </cell>
          <cell r="H480" t="str">
            <v>4</v>
          </cell>
          <cell r="I480" t="str">
            <v>Divorc</v>
          </cell>
          <cell r="J480" t="str">
            <v>feminino</v>
          </cell>
          <cell r="K480">
            <v>1</v>
          </cell>
          <cell r="L480" t="str">
            <v>Av Brasil, 41-4ºDto</v>
          </cell>
          <cell r="M480" t="str">
            <v>2700-130</v>
          </cell>
          <cell r="N480" t="str">
            <v>AMADORA</v>
          </cell>
          <cell r="O480" t="str">
            <v>00243393</v>
          </cell>
          <cell r="P480" t="str">
            <v>12.ANO - 2. CURSO</v>
          </cell>
          <cell r="R480" t="str">
            <v>4890996</v>
          </cell>
          <cell r="S480" t="str">
            <v>20010124</v>
          </cell>
          <cell r="T480" t="str">
            <v>AMADORA</v>
          </cell>
          <cell r="U480" t="str">
            <v>9802</v>
          </cell>
          <cell r="V480" t="str">
            <v>SIND IND ELéCT SUL ILHAS</v>
          </cell>
          <cell r="W480" t="str">
            <v>162698186</v>
          </cell>
          <cell r="X480" t="str">
            <v>3140</v>
          </cell>
          <cell r="Y480" t="str">
            <v>0.0</v>
          </cell>
          <cell r="Z480">
            <v>1</v>
          </cell>
          <cell r="AA480" t="str">
            <v>00</v>
          </cell>
          <cell r="AD480" t="str">
            <v>029</v>
          </cell>
          <cell r="AE480" t="str">
            <v>10940078507</v>
          </cell>
          <cell r="AF480" t="str">
            <v>02</v>
          </cell>
          <cell r="AG480" t="str">
            <v>19810701</v>
          </cell>
          <cell r="AH480" t="str">
            <v>DT.Adm.Corr.Antiguid</v>
          </cell>
          <cell r="AI480" t="str">
            <v>1</v>
          </cell>
          <cell r="AJ480" t="str">
            <v>ACTIVOS</v>
          </cell>
          <cell r="AK480" t="str">
            <v>AA</v>
          </cell>
          <cell r="AL480" t="str">
            <v>ACTIVO TEMP.INTEIRO</v>
          </cell>
          <cell r="AM480" t="str">
            <v>J300</v>
          </cell>
          <cell r="AN480" t="str">
            <v>EDPOutsourcing Comercial-S</v>
          </cell>
          <cell r="AO480" t="str">
            <v>J312</v>
          </cell>
          <cell r="AP480" t="str">
            <v>EDPOC-LSB-CCB45</v>
          </cell>
          <cell r="AQ480" t="str">
            <v>40176997</v>
          </cell>
          <cell r="AR480" t="str">
            <v>70000060</v>
          </cell>
          <cell r="AS480" t="str">
            <v>025.</v>
          </cell>
          <cell r="AT480" t="str">
            <v>ESCRITURARIO COMERCIAL</v>
          </cell>
          <cell r="AU480" t="str">
            <v>1</v>
          </cell>
          <cell r="AV480" t="str">
            <v>00040438</v>
          </cell>
          <cell r="AW480" t="str">
            <v>J20504001230</v>
          </cell>
          <cell r="AX480" t="str">
            <v>OCB2C-AS-GA ATEND ANALISE FACT CONT</v>
          </cell>
          <cell r="AY480" t="str">
            <v>68907102</v>
          </cell>
          <cell r="AZ480" t="str">
            <v>B2C - Sul</v>
          </cell>
          <cell r="BA480" t="str">
            <v>6890</v>
          </cell>
          <cell r="BB480" t="str">
            <v>EDP Outsourcing Comercial</v>
          </cell>
          <cell r="BC480" t="str">
            <v>6890</v>
          </cell>
          <cell r="BD480" t="str">
            <v>6890</v>
          </cell>
          <cell r="BE480" t="str">
            <v>2800</v>
          </cell>
          <cell r="BF480" t="str">
            <v>6890</v>
          </cell>
          <cell r="BG480" t="str">
            <v>EDP Outsourcing Comercial,SA</v>
          </cell>
          <cell r="BH480" t="str">
            <v>1010</v>
          </cell>
          <cell r="BI480">
            <v>1247</v>
          </cell>
          <cell r="BJ480" t="str">
            <v>11</v>
          </cell>
          <cell r="BK480">
            <v>24</v>
          </cell>
          <cell r="BL480">
            <v>242.64</v>
          </cell>
          <cell r="BM480" t="str">
            <v>NÍVEL 5</v>
          </cell>
          <cell r="BN480" t="str">
            <v>01</v>
          </cell>
          <cell r="BO480" t="str">
            <v>08</v>
          </cell>
          <cell r="BP480" t="str">
            <v>20040101</v>
          </cell>
          <cell r="BQ480" t="str">
            <v>21</v>
          </cell>
          <cell r="BR480" t="str">
            <v>EVOLUCAO AUTOMATICA</v>
          </cell>
          <cell r="BS480" t="str">
            <v>20050101</v>
          </cell>
          <cell r="BW480">
            <v>0</v>
          </cell>
          <cell r="BX480">
            <v>0</v>
          </cell>
          <cell r="BY480">
            <v>0</v>
          </cell>
          <cell r="BZ480">
            <v>0</v>
          </cell>
          <cell r="CA480">
            <v>0</v>
          </cell>
          <cell r="CC480">
            <v>0</v>
          </cell>
          <cell r="CG480">
            <v>0</v>
          </cell>
          <cell r="CK480">
            <v>0</v>
          </cell>
          <cell r="CO480">
            <v>0</v>
          </cell>
          <cell r="CT480">
            <v>0</v>
          </cell>
          <cell r="CU480">
            <v>0</v>
          </cell>
          <cell r="CV480">
            <v>0</v>
          </cell>
          <cell r="CW480">
            <v>0</v>
          </cell>
          <cell r="CX480">
            <v>0</v>
          </cell>
          <cell r="CZ480">
            <v>0</v>
          </cell>
          <cell r="DC480">
            <v>0</v>
          </cell>
          <cell r="DF480">
            <v>0</v>
          </cell>
          <cell r="DI480">
            <v>0</v>
          </cell>
          <cell r="DK480">
            <v>0</v>
          </cell>
          <cell r="DL480">
            <v>0</v>
          </cell>
          <cell r="DN480" t="str">
            <v>21D12</v>
          </cell>
          <cell r="DO480" t="str">
            <v>Flex.T.Int."Act.Ind."</v>
          </cell>
          <cell r="DP480">
            <v>2</v>
          </cell>
          <cell r="DQ480">
            <v>100</v>
          </cell>
          <cell r="DR480" t="str">
            <v>LX01</v>
          </cell>
          <cell r="DT480" t="str">
            <v>00100000</v>
          </cell>
          <cell r="DU480" t="str">
            <v>BANCO BPI, SA</v>
          </cell>
        </row>
        <row r="481">
          <cell r="A481" t="str">
            <v>162701</v>
          </cell>
          <cell r="B481" t="str">
            <v>António Sérgio Correia Paulo</v>
          </cell>
          <cell r="C481" t="str">
            <v>1978</v>
          </cell>
          <cell r="D481">
            <v>27</v>
          </cell>
          <cell r="E481">
            <v>27</v>
          </cell>
          <cell r="F481" t="str">
            <v>19570505</v>
          </cell>
          <cell r="G481" t="str">
            <v>48</v>
          </cell>
          <cell r="H481" t="str">
            <v>1</v>
          </cell>
          <cell r="I481" t="str">
            <v>Casado</v>
          </cell>
          <cell r="J481" t="str">
            <v>masculino</v>
          </cell>
          <cell r="K481">
            <v>3</v>
          </cell>
          <cell r="L481" t="str">
            <v>R António Feijó, 1-1ºDto Massamá</v>
          </cell>
          <cell r="M481" t="str">
            <v>2745-000</v>
          </cell>
          <cell r="N481" t="str">
            <v>QUELUZ</v>
          </cell>
          <cell r="O481" t="str">
            <v>00241132</v>
          </cell>
          <cell r="P481" t="str">
            <v>CURSO COMPLEMENTAR DOS LICEUS</v>
          </cell>
          <cell r="R481" t="str">
            <v>4805014</v>
          </cell>
          <cell r="S481" t="str">
            <v>19970524</v>
          </cell>
          <cell r="T481" t="str">
            <v>LISBOA</v>
          </cell>
          <cell r="U481" t="str">
            <v>9803</v>
          </cell>
          <cell r="V481" t="str">
            <v>S.NAC IND ENERGIA-SINDEL</v>
          </cell>
          <cell r="W481" t="str">
            <v>158830830</v>
          </cell>
          <cell r="X481" t="str">
            <v>3166</v>
          </cell>
          <cell r="Y481" t="str">
            <v>0.0</v>
          </cell>
          <cell r="Z481">
            <v>3</v>
          </cell>
          <cell r="AA481" t="str">
            <v>00</v>
          </cell>
          <cell r="AD481" t="str">
            <v>029</v>
          </cell>
          <cell r="AE481" t="str">
            <v>10940073293</v>
          </cell>
          <cell r="AF481" t="str">
            <v>02</v>
          </cell>
          <cell r="AG481" t="str">
            <v>19781113</v>
          </cell>
          <cell r="AH481" t="str">
            <v>DT.Adm.Corr.Antiguid</v>
          </cell>
          <cell r="AI481" t="str">
            <v>1</v>
          </cell>
          <cell r="AJ481" t="str">
            <v>ACTIVOS</v>
          </cell>
          <cell r="AK481" t="str">
            <v>AA</v>
          </cell>
          <cell r="AL481" t="str">
            <v>ACTIVO TEMP.INTEIRO</v>
          </cell>
          <cell r="AM481" t="str">
            <v>J300</v>
          </cell>
          <cell r="AN481" t="str">
            <v>EDPOutsourcing Comercial-S</v>
          </cell>
          <cell r="AO481" t="str">
            <v>J312</v>
          </cell>
          <cell r="AP481" t="str">
            <v>EDPOC-LSB-CCB45</v>
          </cell>
          <cell r="AQ481" t="str">
            <v>40176983</v>
          </cell>
          <cell r="AR481" t="str">
            <v>70000022</v>
          </cell>
          <cell r="AS481" t="str">
            <v>014.</v>
          </cell>
          <cell r="AT481" t="str">
            <v>TECNICO COMERCIAL</v>
          </cell>
          <cell r="AU481" t="str">
            <v>1</v>
          </cell>
          <cell r="AV481" t="str">
            <v>00040438</v>
          </cell>
          <cell r="AW481" t="str">
            <v>J20504001230</v>
          </cell>
          <cell r="AX481" t="str">
            <v>OCB2C-AS-GA ATEND ANALISE FACT CONT</v>
          </cell>
          <cell r="AY481" t="str">
            <v>68907102</v>
          </cell>
          <cell r="AZ481" t="str">
            <v>B2C - Sul</v>
          </cell>
          <cell r="BA481" t="str">
            <v>6890</v>
          </cell>
          <cell r="BB481" t="str">
            <v>EDP Outsourcing Comercial</v>
          </cell>
          <cell r="BC481" t="str">
            <v>6890</v>
          </cell>
          <cell r="BD481" t="str">
            <v>6890</v>
          </cell>
          <cell r="BE481" t="str">
            <v>2800</v>
          </cell>
          <cell r="BF481" t="str">
            <v>6890</v>
          </cell>
          <cell r="BG481" t="str">
            <v>EDP Outsourcing Comercial,SA</v>
          </cell>
          <cell r="BH481" t="str">
            <v>1010</v>
          </cell>
          <cell r="BI481">
            <v>1520</v>
          </cell>
          <cell r="BJ481" t="str">
            <v>14</v>
          </cell>
          <cell r="BK481">
            <v>27</v>
          </cell>
          <cell r="BL481">
            <v>272.97000000000003</v>
          </cell>
          <cell r="BM481" t="str">
            <v>NÍVEL 4</v>
          </cell>
          <cell r="BN481" t="str">
            <v>01</v>
          </cell>
          <cell r="BO481" t="str">
            <v>08</v>
          </cell>
          <cell r="BP481" t="str">
            <v>20040101</v>
          </cell>
          <cell r="BQ481" t="str">
            <v>21</v>
          </cell>
          <cell r="BR481" t="str">
            <v>EVOLUCAO AUTOMATICA</v>
          </cell>
          <cell r="BS481" t="str">
            <v>20050101</v>
          </cell>
          <cell r="BW481">
            <v>0</v>
          </cell>
          <cell r="BX481">
            <v>0</v>
          </cell>
          <cell r="BY481">
            <v>0</v>
          </cell>
          <cell r="BZ481">
            <v>0</v>
          </cell>
          <cell r="CA481">
            <v>0</v>
          </cell>
          <cell r="CC481">
            <v>0</v>
          </cell>
          <cell r="CG481">
            <v>0</v>
          </cell>
          <cell r="CK481">
            <v>0</v>
          </cell>
          <cell r="CO481">
            <v>0</v>
          </cell>
          <cell r="CT481">
            <v>0</v>
          </cell>
          <cell r="CU481">
            <v>0</v>
          </cell>
          <cell r="CV481">
            <v>0</v>
          </cell>
          <cell r="CW481">
            <v>0</v>
          </cell>
          <cell r="CX481">
            <v>0</v>
          </cell>
          <cell r="CZ481">
            <v>0</v>
          </cell>
          <cell r="DC481">
            <v>0</v>
          </cell>
          <cell r="DF481">
            <v>0</v>
          </cell>
          <cell r="DI481">
            <v>0</v>
          </cell>
          <cell r="DK481">
            <v>0</v>
          </cell>
          <cell r="DL481">
            <v>0</v>
          </cell>
          <cell r="DN481" t="str">
            <v>21D12</v>
          </cell>
          <cell r="DO481" t="str">
            <v>Flex.T.Int."Act.Ind."</v>
          </cell>
          <cell r="DP481">
            <v>2</v>
          </cell>
          <cell r="DQ481">
            <v>100</v>
          </cell>
          <cell r="DR481" t="str">
            <v>LX01</v>
          </cell>
          <cell r="DT481" t="str">
            <v>00350673</v>
          </cell>
          <cell r="DU481" t="str">
            <v>CAIXA GERAL DE DEPOSITOS, SA</v>
          </cell>
        </row>
        <row r="482">
          <cell r="A482" t="str">
            <v>220582</v>
          </cell>
          <cell r="B482" t="str">
            <v>João Filipe Batista Correia Pereira</v>
          </cell>
          <cell r="C482" t="str">
            <v>1980</v>
          </cell>
          <cell r="D482">
            <v>25</v>
          </cell>
          <cell r="E482">
            <v>25</v>
          </cell>
          <cell r="F482" t="str">
            <v>19590215</v>
          </cell>
          <cell r="G482" t="str">
            <v>46</v>
          </cell>
          <cell r="H482" t="str">
            <v>4</v>
          </cell>
          <cell r="I482" t="str">
            <v>Divorc</v>
          </cell>
          <cell r="J482" t="str">
            <v>masculino</v>
          </cell>
          <cell r="K482">
            <v>1</v>
          </cell>
          <cell r="L482" t="str">
            <v>R Voz do Operário, Nº 30-1ºDto</v>
          </cell>
          <cell r="M482" t="str">
            <v>1100-621</v>
          </cell>
          <cell r="N482" t="str">
            <v>LISBOA</v>
          </cell>
          <cell r="O482" t="str">
            <v>00241132</v>
          </cell>
          <cell r="P482" t="str">
            <v>CURSO COMPLEMENTAR DOS LICEUS</v>
          </cell>
          <cell r="R482" t="str">
            <v>5191635</v>
          </cell>
          <cell r="S482" t="str">
            <v>20011015</v>
          </cell>
          <cell r="T482" t="str">
            <v>LISBOA</v>
          </cell>
          <cell r="U482" t="str">
            <v>9803</v>
          </cell>
          <cell r="V482" t="str">
            <v>S.NAC IND ENERGIA-SINDEL</v>
          </cell>
          <cell r="W482" t="str">
            <v>146947592</v>
          </cell>
          <cell r="X482" t="str">
            <v>3069</v>
          </cell>
          <cell r="Y482" t="str">
            <v>0.0</v>
          </cell>
          <cell r="Z482">
            <v>1</v>
          </cell>
          <cell r="AA482" t="str">
            <v>00</v>
          </cell>
          <cell r="AD482" t="str">
            <v>100</v>
          </cell>
          <cell r="AE482" t="str">
            <v>11218395201</v>
          </cell>
          <cell r="AF482" t="str">
            <v>02</v>
          </cell>
          <cell r="AG482" t="str">
            <v>19800905</v>
          </cell>
          <cell r="AH482" t="str">
            <v>DT.Adm.Corr.Antiguid</v>
          </cell>
          <cell r="AI482" t="str">
            <v>1</v>
          </cell>
          <cell r="AJ482" t="str">
            <v>ACTIVOS</v>
          </cell>
          <cell r="AK482" t="str">
            <v>AA</v>
          </cell>
          <cell r="AL482" t="str">
            <v>ACTIVO TEMP.INTEIRO</v>
          </cell>
          <cell r="AM482" t="str">
            <v>J300</v>
          </cell>
          <cell r="AN482" t="str">
            <v>EDPOutsourcing Comercial-S</v>
          </cell>
          <cell r="AO482" t="str">
            <v>J312</v>
          </cell>
          <cell r="AP482" t="str">
            <v>EDPOC-LSB-CCB45</v>
          </cell>
          <cell r="AQ482" t="str">
            <v>40176990</v>
          </cell>
          <cell r="AR482" t="str">
            <v>70000022</v>
          </cell>
          <cell r="AS482" t="str">
            <v>014.</v>
          </cell>
          <cell r="AT482" t="str">
            <v>TECNICO COMERCIAL</v>
          </cell>
          <cell r="AU482" t="str">
            <v>1</v>
          </cell>
          <cell r="AV482" t="str">
            <v>00040438</v>
          </cell>
          <cell r="AW482" t="str">
            <v>J20504001230</v>
          </cell>
          <cell r="AX482" t="str">
            <v>OCB2C-AS-GA ATEND ANALISE FACT CONT</v>
          </cell>
          <cell r="AY482" t="str">
            <v>68907102</v>
          </cell>
          <cell r="AZ482" t="str">
            <v>B2C - Sul</v>
          </cell>
          <cell r="BA482" t="str">
            <v>6890</v>
          </cell>
          <cell r="BB482" t="str">
            <v>EDP Outsourcing Comercial</v>
          </cell>
          <cell r="BC482" t="str">
            <v>6890</v>
          </cell>
          <cell r="BD482" t="str">
            <v>6890</v>
          </cell>
          <cell r="BE482" t="str">
            <v>2800</v>
          </cell>
          <cell r="BF482" t="str">
            <v>6890</v>
          </cell>
          <cell r="BG482" t="str">
            <v>EDP Outsourcing Comercial,SA</v>
          </cell>
          <cell r="BH482" t="str">
            <v>1010</v>
          </cell>
          <cell r="BI482">
            <v>1339</v>
          </cell>
          <cell r="BJ482" t="str">
            <v>12</v>
          </cell>
          <cell r="BK482">
            <v>25</v>
          </cell>
          <cell r="BL482">
            <v>252.75</v>
          </cell>
          <cell r="BM482" t="str">
            <v>NÍVEL 4</v>
          </cell>
          <cell r="BN482" t="str">
            <v>00</v>
          </cell>
          <cell r="BO482" t="str">
            <v>06</v>
          </cell>
          <cell r="BP482" t="str">
            <v>20050101</v>
          </cell>
          <cell r="BQ482" t="str">
            <v>21</v>
          </cell>
          <cell r="BR482" t="str">
            <v>EVOLUCAO AUTOMATICA</v>
          </cell>
          <cell r="BS482" t="str">
            <v>20050101</v>
          </cell>
          <cell r="BW482">
            <v>0</v>
          </cell>
          <cell r="BX482">
            <v>0</v>
          </cell>
          <cell r="BY482">
            <v>0</v>
          </cell>
          <cell r="BZ482">
            <v>0</v>
          </cell>
          <cell r="CA482">
            <v>0</v>
          </cell>
          <cell r="CC482">
            <v>0</v>
          </cell>
          <cell r="CG482">
            <v>0</v>
          </cell>
          <cell r="CK482">
            <v>0</v>
          </cell>
          <cell r="CO482">
            <v>0</v>
          </cell>
          <cell r="CT482">
            <v>0</v>
          </cell>
          <cell r="CU482">
            <v>0</v>
          </cell>
          <cell r="CV482">
            <v>0</v>
          </cell>
          <cell r="CW482">
            <v>0</v>
          </cell>
          <cell r="CX482">
            <v>0</v>
          </cell>
          <cell r="CZ482">
            <v>0</v>
          </cell>
          <cell r="DC482">
            <v>0</v>
          </cell>
          <cell r="DF482">
            <v>0</v>
          </cell>
          <cell r="DI482">
            <v>0</v>
          </cell>
          <cell r="DK482">
            <v>0</v>
          </cell>
          <cell r="DL482">
            <v>0</v>
          </cell>
          <cell r="DN482" t="str">
            <v>21D11</v>
          </cell>
          <cell r="DO482" t="str">
            <v>Flex.T.Int."Escrit"</v>
          </cell>
          <cell r="DP482">
            <v>2</v>
          </cell>
          <cell r="DQ482">
            <v>100</v>
          </cell>
          <cell r="DR482" t="str">
            <v>LX01</v>
          </cell>
          <cell r="DT482" t="str">
            <v>00100000</v>
          </cell>
          <cell r="DU482" t="str">
            <v>BANCO BPI, SA</v>
          </cell>
        </row>
        <row r="483">
          <cell r="A483" t="str">
            <v>193577</v>
          </cell>
          <cell r="B483" t="str">
            <v>Maria Beatriz Botto Machado Pinto Pereira</v>
          </cell>
          <cell r="C483" t="str">
            <v>1980</v>
          </cell>
          <cell r="D483">
            <v>25</v>
          </cell>
          <cell r="E483">
            <v>25</v>
          </cell>
          <cell r="F483" t="str">
            <v>19530312</v>
          </cell>
          <cell r="G483" t="str">
            <v>52</v>
          </cell>
          <cell r="H483" t="str">
            <v>1</v>
          </cell>
          <cell r="I483" t="str">
            <v>Casado</v>
          </cell>
          <cell r="J483" t="str">
            <v>feminino</v>
          </cell>
          <cell r="K483">
            <v>1</v>
          </cell>
          <cell r="L483" t="str">
            <v>R Cruzeiro, 241-R/C Esq</v>
          </cell>
          <cell r="M483" t="str">
            <v>1300-170</v>
          </cell>
          <cell r="N483" t="str">
            <v>LISBOA</v>
          </cell>
          <cell r="O483" t="str">
            <v>00241132</v>
          </cell>
          <cell r="P483" t="str">
            <v>CURSO COMPLEMENTAR DOS LICEUS</v>
          </cell>
          <cell r="R483" t="str">
            <v>2164914</v>
          </cell>
          <cell r="S483" t="str">
            <v>19950503</v>
          </cell>
          <cell r="T483" t="str">
            <v>LISBOA</v>
          </cell>
          <cell r="U483" t="str">
            <v>9822</v>
          </cell>
          <cell r="V483" t="str">
            <v>SD TB ESC COM SERV SITESE</v>
          </cell>
          <cell r="W483" t="str">
            <v>118755242</v>
          </cell>
          <cell r="X483" t="str">
            <v>3239</v>
          </cell>
          <cell r="Y483" t="str">
            <v>0.0</v>
          </cell>
          <cell r="Z483">
            <v>1</v>
          </cell>
          <cell r="AA483" t="str">
            <v>00</v>
          </cell>
          <cell r="AC483" t="str">
            <v>X</v>
          </cell>
          <cell r="AD483" t="str">
            <v>029</v>
          </cell>
          <cell r="AE483" t="str">
            <v>10940075552</v>
          </cell>
          <cell r="AF483" t="str">
            <v>02</v>
          </cell>
          <cell r="AG483" t="str">
            <v>19800602</v>
          </cell>
          <cell r="AH483" t="str">
            <v>DT.Adm.Corr.Antiguid</v>
          </cell>
          <cell r="AI483" t="str">
            <v>1</v>
          </cell>
          <cell r="AJ483" t="str">
            <v>ACTIVOS</v>
          </cell>
          <cell r="AK483" t="str">
            <v>AA</v>
          </cell>
          <cell r="AL483" t="str">
            <v>ACTIVO TEMP.INTEIRO</v>
          </cell>
          <cell r="AM483" t="str">
            <v>J300</v>
          </cell>
          <cell r="AN483" t="str">
            <v>EDPOutsourcing Comercial-S</v>
          </cell>
          <cell r="AO483" t="str">
            <v>J312</v>
          </cell>
          <cell r="AP483" t="str">
            <v>EDPOC-LSB-CCB45</v>
          </cell>
          <cell r="AQ483" t="str">
            <v>40176985</v>
          </cell>
          <cell r="AR483" t="str">
            <v>70000022</v>
          </cell>
          <cell r="AS483" t="str">
            <v>014.</v>
          </cell>
          <cell r="AT483" t="str">
            <v>TECNICO COMERCIAL</v>
          </cell>
          <cell r="AU483" t="str">
            <v>1</v>
          </cell>
          <cell r="AV483" t="str">
            <v>00040438</v>
          </cell>
          <cell r="AW483" t="str">
            <v>J20504001230</v>
          </cell>
          <cell r="AX483" t="str">
            <v>OCB2C-AS-GA ATEND ANALISE FACT CONT</v>
          </cell>
          <cell r="AY483" t="str">
            <v>68907102</v>
          </cell>
          <cell r="AZ483" t="str">
            <v>B2C - Sul</v>
          </cell>
          <cell r="BA483" t="str">
            <v>6890</v>
          </cell>
          <cell r="BB483" t="str">
            <v>EDP Outsourcing Comercial</v>
          </cell>
          <cell r="BC483" t="str">
            <v>6890</v>
          </cell>
          <cell r="BD483" t="str">
            <v>6890</v>
          </cell>
          <cell r="BE483" t="str">
            <v>2800</v>
          </cell>
          <cell r="BF483" t="str">
            <v>6890</v>
          </cell>
          <cell r="BG483" t="str">
            <v>EDP Outsourcing Comercial,SA</v>
          </cell>
          <cell r="BH483" t="str">
            <v>1010</v>
          </cell>
          <cell r="BI483">
            <v>1339</v>
          </cell>
          <cell r="BJ483" t="str">
            <v>12</v>
          </cell>
          <cell r="BK483">
            <v>25</v>
          </cell>
          <cell r="BL483">
            <v>252.75</v>
          </cell>
          <cell r="BM483" t="str">
            <v>NÍVEL 4</v>
          </cell>
          <cell r="BN483" t="str">
            <v>02</v>
          </cell>
          <cell r="BO483" t="str">
            <v>06</v>
          </cell>
          <cell r="BP483" t="str">
            <v>20030101</v>
          </cell>
          <cell r="BQ483" t="str">
            <v>21</v>
          </cell>
          <cell r="BR483" t="str">
            <v>EVOLUCAO AUTOMATICA</v>
          </cell>
          <cell r="BS483" t="str">
            <v>20050101</v>
          </cell>
          <cell r="BW483">
            <v>0</v>
          </cell>
          <cell r="BX483">
            <v>0</v>
          </cell>
          <cell r="BY483">
            <v>0</v>
          </cell>
          <cell r="BZ483">
            <v>0</v>
          </cell>
          <cell r="CA483">
            <v>0</v>
          </cell>
          <cell r="CC483">
            <v>0</v>
          </cell>
          <cell r="CG483">
            <v>0</v>
          </cell>
          <cell r="CK483">
            <v>0</v>
          </cell>
          <cell r="CO483">
            <v>0</v>
          </cell>
          <cell r="CT483">
            <v>0</v>
          </cell>
          <cell r="CU483">
            <v>0</v>
          </cell>
          <cell r="CV483">
            <v>0</v>
          </cell>
          <cell r="CW483">
            <v>0</v>
          </cell>
          <cell r="CX483">
            <v>0</v>
          </cell>
          <cell r="CZ483">
            <v>0</v>
          </cell>
          <cell r="DC483">
            <v>0</v>
          </cell>
          <cell r="DF483">
            <v>0</v>
          </cell>
          <cell r="DI483">
            <v>0</v>
          </cell>
          <cell r="DK483">
            <v>0</v>
          </cell>
          <cell r="DL483">
            <v>0</v>
          </cell>
          <cell r="DN483" t="str">
            <v>21D11</v>
          </cell>
          <cell r="DO483" t="str">
            <v>Flex.T.Int."Escrit"</v>
          </cell>
          <cell r="DP483">
            <v>2</v>
          </cell>
          <cell r="DQ483">
            <v>100</v>
          </cell>
          <cell r="DR483" t="str">
            <v>LX01</v>
          </cell>
          <cell r="DT483" t="str">
            <v>00360088</v>
          </cell>
          <cell r="DU483" t="str">
            <v>CAIXA ECONOMICA MONTEPIO GERAL</v>
          </cell>
        </row>
        <row r="484">
          <cell r="A484" t="str">
            <v>155608</v>
          </cell>
          <cell r="B484" t="str">
            <v>Anabela Braz Piedade</v>
          </cell>
          <cell r="C484" t="str">
            <v>1978</v>
          </cell>
          <cell r="D484">
            <v>27</v>
          </cell>
          <cell r="E484">
            <v>27</v>
          </cell>
          <cell r="F484" t="str">
            <v>19590811</v>
          </cell>
          <cell r="G484" t="str">
            <v>45</v>
          </cell>
          <cell r="H484" t="str">
            <v>5</v>
          </cell>
          <cell r="I484" t="str">
            <v>Viuvo</v>
          </cell>
          <cell r="J484" t="str">
            <v>feminino</v>
          </cell>
          <cell r="K484">
            <v>1</v>
          </cell>
          <cell r="L484" t="str">
            <v>Av Arsenal do Alfeite, Nº 64-2ºG Feijó</v>
          </cell>
          <cell r="M484" t="str">
            <v>2810-025</v>
          </cell>
          <cell r="N484" t="str">
            <v>ALMADA</v>
          </cell>
          <cell r="O484" t="str">
            <v>00242212</v>
          </cell>
          <cell r="P484" t="str">
            <v>CC SECRETAR.RELACOES PUBLICAS</v>
          </cell>
          <cell r="R484" t="str">
            <v>5204338</v>
          </cell>
          <cell r="S484" t="str">
            <v>19980714</v>
          </cell>
          <cell r="T484" t="str">
            <v>LISBOA</v>
          </cell>
          <cell r="U484" t="str">
            <v>9802</v>
          </cell>
          <cell r="V484" t="str">
            <v>SIND IND ELéCT SUL ILHAS</v>
          </cell>
          <cell r="W484" t="str">
            <v>113492677</v>
          </cell>
          <cell r="X484" t="str">
            <v>3212</v>
          </cell>
          <cell r="Y484" t="str">
            <v>0.0</v>
          </cell>
          <cell r="Z484">
            <v>1</v>
          </cell>
          <cell r="AA484" t="str">
            <v>00</v>
          </cell>
          <cell r="AD484" t="str">
            <v>100</v>
          </cell>
          <cell r="AE484" t="str">
            <v>11218327111</v>
          </cell>
          <cell r="AF484" t="str">
            <v>02</v>
          </cell>
          <cell r="AG484" t="str">
            <v>19780213</v>
          </cell>
          <cell r="AH484" t="str">
            <v>DT.Adm.Corr.Antiguid</v>
          </cell>
          <cell r="AI484" t="str">
            <v>1</v>
          </cell>
          <cell r="AJ484" t="str">
            <v>ACTIVOS</v>
          </cell>
          <cell r="AK484" t="str">
            <v>AA</v>
          </cell>
          <cell r="AL484" t="str">
            <v>ACTIVO TEMP.INTEIRO</v>
          </cell>
          <cell r="AM484" t="str">
            <v>J300</v>
          </cell>
          <cell r="AN484" t="str">
            <v>EDPOutsourcing Comercial-S</v>
          </cell>
          <cell r="AO484" t="str">
            <v>J312</v>
          </cell>
          <cell r="AP484" t="str">
            <v>EDPOC-LSB-CCB45</v>
          </cell>
          <cell r="AQ484" t="str">
            <v>40176982</v>
          </cell>
          <cell r="AR484" t="str">
            <v>70000022</v>
          </cell>
          <cell r="AS484" t="str">
            <v>014.</v>
          </cell>
          <cell r="AT484" t="str">
            <v>TECNICO COMERCIAL</v>
          </cell>
          <cell r="AU484" t="str">
            <v>1</v>
          </cell>
          <cell r="AV484" t="str">
            <v>00040438</v>
          </cell>
          <cell r="AW484" t="str">
            <v>J20504001230</v>
          </cell>
          <cell r="AX484" t="str">
            <v>OCB2C-AS-GA ATEND ANALISE FACT CONT</v>
          </cell>
          <cell r="AY484" t="str">
            <v>68907102</v>
          </cell>
          <cell r="AZ484" t="str">
            <v>B2C - Sul</v>
          </cell>
          <cell r="BA484" t="str">
            <v>6890</v>
          </cell>
          <cell r="BB484" t="str">
            <v>EDP Outsourcing Comercial</v>
          </cell>
          <cell r="BC484" t="str">
            <v>6890</v>
          </cell>
          <cell r="BD484" t="str">
            <v>6890</v>
          </cell>
          <cell r="BE484" t="str">
            <v>2800</v>
          </cell>
          <cell r="BF484" t="str">
            <v>6890</v>
          </cell>
          <cell r="BG484" t="str">
            <v>EDP Outsourcing Comercial,SA</v>
          </cell>
          <cell r="BH484" t="str">
            <v>1010</v>
          </cell>
          <cell r="BI484">
            <v>1520</v>
          </cell>
          <cell r="BJ484" t="str">
            <v>14</v>
          </cell>
          <cell r="BK484">
            <v>27</v>
          </cell>
          <cell r="BL484">
            <v>272.97000000000003</v>
          </cell>
          <cell r="BM484" t="str">
            <v>NÍVEL 4</v>
          </cell>
          <cell r="BN484" t="str">
            <v>00</v>
          </cell>
          <cell r="BO484" t="str">
            <v>08</v>
          </cell>
          <cell r="BP484" t="str">
            <v>20050101</v>
          </cell>
          <cell r="BQ484" t="str">
            <v>21</v>
          </cell>
          <cell r="BR484" t="str">
            <v>EVOLUCAO AUTOMATICA</v>
          </cell>
          <cell r="BS484" t="str">
            <v>20050101</v>
          </cell>
          <cell r="BW484">
            <v>0</v>
          </cell>
          <cell r="BX484">
            <v>0</v>
          </cell>
          <cell r="BY484">
            <v>0</v>
          </cell>
          <cell r="BZ484">
            <v>0</v>
          </cell>
          <cell r="CA484">
            <v>0</v>
          </cell>
          <cell r="CC484">
            <v>0</v>
          </cell>
          <cell r="CG484">
            <v>0</v>
          </cell>
          <cell r="CK484">
            <v>0</v>
          </cell>
          <cell r="CO484">
            <v>0</v>
          </cell>
          <cell r="CT484">
            <v>0</v>
          </cell>
          <cell r="CU484">
            <v>0</v>
          </cell>
          <cell r="CV484">
            <v>0</v>
          </cell>
          <cell r="CW484">
            <v>0</v>
          </cell>
          <cell r="CX484">
            <v>0</v>
          </cell>
          <cell r="CZ484">
            <v>0</v>
          </cell>
          <cell r="DC484">
            <v>0</v>
          </cell>
          <cell r="DF484">
            <v>0</v>
          </cell>
          <cell r="DI484">
            <v>0</v>
          </cell>
          <cell r="DK484">
            <v>0</v>
          </cell>
          <cell r="DL484">
            <v>0</v>
          </cell>
          <cell r="DN484" t="str">
            <v>21D11</v>
          </cell>
          <cell r="DO484" t="str">
            <v>Flex.T.Int."Escrit"</v>
          </cell>
          <cell r="DP484">
            <v>2</v>
          </cell>
          <cell r="DQ484">
            <v>100</v>
          </cell>
          <cell r="DR484" t="str">
            <v>LX01</v>
          </cell>
          <cell r="DT484" t="str">
            <v>00350054</v>
          </cell>
          <cell r="DU484" t="str">
            <v>CAIXA GERAL DE DEPOSITOS, SA</v>
          </cell>
        </row>
        <row r="485">
          <cell r="A485" t="str">
            <v>326216</v>
          </cell>
          <cell r="B485" t="str">
            <v>José Carlos Ferreira Arede</v>
          </cell>
          <cell r="C485" t="str">
            <v>1996</v>
          </cell>
          <cell r="D485">
            <v>9</v>
          </cell>
          <cell r="E485">
            <v>9</v>
          </cell>
          <cell r="F485" t="str">
            <v>19720310</v>
          </cell>
          <cell r="G485" t="str">
            <v>33</v>
          </cell>
          <cell r="H485" t="str">
            <v>0</v>
          </cell>
          <cell r="I485" t="str">
            <v>Solt.</v>
          </cell>
          <cell r="J485" t="str">
            <v>masculino</v>
          </cell>
          <cell r="K485">
            <v>0</v>
          </cell>
          <cell r="L485" t="str">
            <v>Pct Adriano Correia Oliveira, 1-3ºEsq Arroja</v>
          </cell>
          <cell r="M485" t="str">
            <v>2675-538</v>
          </cell>
          <cell r="N485" t="str">
            <v>ODIVELAS</v>
          </cell>
          <cell r="O485" t="str">
            <v>00776045</v>
          </cell>
          <cell r="P485" t="str">
            <v>GESTAO DE RECURSOS HUMANOS</v>
          </cell>
          <cell r="R485" t="str">
            <v>9868553</v>
          </cell>
          <cell r="S485" t="str">
            <v>20000503</v>
          </cell>
          <cell r="T485" t="str">
            <v>LISBOA</v>
          </cell>
          <cell r="U485" t="str">
            <v>9803</v>
          </cell>
          <cell r="V485" t="str">
            <v>S.NAC IND ENERGIA-SINDEL</v>
          </cell>
          <cell r="W485" t="str">
            <v>164378812</v>
          </cell>
          <cell r="X485" t="str">
            <v>3484</v>
          </cell>
          <cell r="Y485" t="str">
            <v>0.0</v>
          </cell>
          <cell r="Z485">
            <v>0</v>
          </cell>
          <cell r="AA485" t="str">
            <v>00</v>
          </cell>
          <cell r="AD485" t="str">
            <v>029</v>
          </cell>
          <cell r="AE485" t="str">
            <v>10940098595</v>
          </cell>
          <cell r="AF485" t="str">
            <v>02</v>
          </cell>
          <cell r="AG485" t="str">
            <v>19960103</v>
          </cell>
          <cell r="AH485" t="str">
            <v>DT.Adm.Corr.Antiguid</v>
          </cell>
          <cell r="AI485" t="str">
            <v>1</v>
          </cell>
          <cell r="AJ485" t="str">
            <v>ACTIVOS</v>
          </cell>
          <cell r="AK485" t="str">
            <v>AA</v>
          </cell>
          <cell r="AL485" t="str">
            <v>ACTIVO TEMP.INTEIRO</v>
          </cell>
          <cell r="AM485" t="str">
            <v>J300</v>
          </cell>
          <cell r="AN485" t="str">
            <v>EDPOutsourcing Comercial-S</v>
          </cell>
          <cell r="AO485" t="str">
            <v>J312</v>
          </cell>
          <cell r="AP485" t="str">
            <v>EDPOC-LSB-CCB45</v>
          </cell>
          <cell r="AQ485" t="str">
            <v>40176978</v>
          </cell>
          <cell r="AR485" t="str">
            <v>70000041</v>
          </cell>
          <cell r="AS485" t="str">
            <v>01L1</v>
          </cell>
          <cell r="AT485" t="str">
            <v>LICENCIADO I</v>
          </cell>
          <cell r="AU485" t="str">
            <v>1</v>
          </cell>
          <cell r="AV485" t="str">
            <v>00040438</v>
          </cell>
          <cell r="AW485" t="str">
            <v>J20504001230</v>
          </cell>
          <cell r="AX485" t="str">
            <v>OCB2C-AS-GA ATEND ANALISE FACT CONT</v>
          </cell>
          <cell r="AY485" t="str">
            <v>68907102</v>
          </cell>
          <cell r="AZ485" t="str">
            <v>B2C - Sul</v>
          </cell>
          <cell r="BA485" t="str">
            <v>6890</v>
          </cell>
          <cell r="BB485" t="str">
            <v>EDP Outsourcing Comercial</v>
          </cell>
          <cell r="BC485" t="str">
            <v>6890</v>
          </cell>
          <cell r="BD485" t="str">
            <v>6890</v>
          </cell>
          <cell r="BE485" t="str">
            <v>2800</v>
          </cell>
          <cell r="BF485" t="str">
            <v>6890</v>
          </cell>
          <cell r="BG485" t="str">
            <v>EDP Outsourcing Comercial,SA</v>
          </cell>
          <cell r="BH485" t="str">
            <v>1010</v>
          </cell>
          <cell r="BI485">
            <v>1686</v>
          </cell>
          <cell r="BJ485" t="str">
            <v>E</v>
          </cell>
          <cell r="BK485">
            <v>9</v>
          </cell>
          <cell r="BL485">
            <v>90.99</v>
          </cell>
          <cell r="BM485" t="str">
            <v>LIC 1</v>
          </cell>
          <cell r="BN485" t="str">
            <v>00</v>
          </cell>
          <cell r="BO485" t="str">
            <v>E</v>
          </cell>
          <cell r="BP485" t="str">
            <v>20042510</v>
          </cell>
          <cell r="BQ485" t="str">
            <v>33</v>
          </cell>
          <cell r="BR485" t="str">
            <v>NOMEACAO</v>
          </cell>
          <cell r="BS485" t="str">
            <v>20050101</v>
          </cell>
          <cell r="BW485">
            <v>0</v>
          </cell>
          <cell r="BX485">
            <v>0</v>
          </cell>
          <cell r="BY485">
            <v>0</v>
          </cell>
          <cell r="BZ485">
            <v>0</v>
          </cell>
          <cell r="CA485">
            <v>0</v>
          </cell>
          <cell r="CC485">
            <v>0</v>
          </cell>
          <cell r="CG485">
            <v>0</v>
          </cell>
          <cell r="CK485">
            <v>0</v>
          </cell>
          <cell r="CO485">
            <v>0</v>
          </cell>
          <cell r="CT485">
            <v>0</v>
          </cell>
          <cell r="CU485">
            <v>0</v>
          </cell>
          <cell r="CV485">
            <v>0</v>
          </cell>
          <cell r="CW485">
            <v>0</v>
          </cell>
          <cell r="CX485">
            <v>0</v>
          </cell>
          <cell r="CZ485">
            <v>0</v>
          </cell>
          <cell r="DC485">
            <v>0</v>
          </cell>
          <cell r="DF485">
            <v>0</v>
          </cell>
          <cell r="DI485">
            <v>0</v>
          </cell>
          <cell r="DK485">
            <v>0</v>
          </cell>
          <cell r="DL485">
            <v>0</v>
          </cell>
          <cell r="DN485" t="str">
            <v>21D11</v>
          </cell>
          <cell r="DO485" t="str">
            <v>Flex.T.Int."Escrit"</v>
          </cell>
          <cell r="DP485">
            <v>2</v>
          </cell>
          <cell r="DQ485">
            <v>100</v>
          </cell>
          <cell r="DR485" t="str">
            <v>LX01</v>
          </cell>
          <cell r="DT485" t="str">
            <v>00330000</v>
          </cell>
          <cell r="DU485" t="str">
            <v>BANCO COMERCIAL PORTUGUES, SA</v>
          </cell>
        </row>
        <row r="486">
          <cell r="A486" t="str">
            <v>216437</v>
          </cell>
          <cell r="B486" t="str">
            <v>Anabela Cravo Barros</v>
          </cell>
          <cell r="C486" t="str">
            <v>1981</v>
          </cell>
          <cell r="D486">
            <v>24</v>
          </cell>
          <cell r="E486">
            <v>24</v>
          </cell>
          <cell r="F486" t="str">
            <v>19510224</v>
          </cell>
          <cell r="G486" t="str">
            <v>54</v>
          </cell>
          <cell r="H486" t="str">
            <v>0</v>
          </cell>
          <cell r="I486" t="str">
            <v>Solt.</v>
          </cell>
          <cell r="J486" t="str">
            <v>feminino</v>
          </cell>
          <cell r="K486">
            <v>0</v>
          </cell>
          <cell r="L486" t="str">
            <v>Av Tomás Ribeiro, 67-2ºDto</v>
          </cell>
          <cell r="M486" t="str">
            <v>2795-188</v>
          </cell>
          <cell r="N486" t="str">
            <v>LINDA A VELHA</v>
          </cell>
          <cell r="O486" t="str">
            <v>00110024</v>
          </cell>
          <cell r="P486" t="str">
            <v>CICLO ELEMENTAR (4.CLASSE)</v>
          </cell>
          <cell r="R486" t="str">
            <v>2070299</v>
          </cell>
          <cell r="S486" t="str">
            <v>19940307</v>
          </cell>
          <cell r="T486" t="str">
            <v>LISBOA</v>
          </cell>
          <cell r="U486" t="str">
            <v>9803</v>
          </cell>
          <cell r="V486" t="str">
            <v>S.NAC IND ENERGIA-SINDEL</v>
          </cell>
          <cell r="W486" t="str">
            <v>114129436</v>
          </cell>
          <cell r="X486" t="str">
            <v>3522</v>
          </cell>
          <cell r="Y486" t="str">
            <v>0.0</v>
          </cell>
          <cell r="Z486">
            <v>0</v>
          </cell>
          <cell r="AA486" t="str">
            <v>00</v>
          </cell>
          <cell r="AD486" t="str">
            <v>029</v>
          </cell>
          <cell r="AE486" t="str">
            <v>10940079227</v>
          </cell>
          <cell r="AF486" t="str">
            <v>02</v>
          </cell>
          <cell r="AG486" t="str">
            <v>19811001</v>
          </cell>
          <cell r="AH486" t="str">
            <v>DT.Adm.Corr.Antiguid</v>
          </cell>
          <cell r="AI486" t="str">
            <v>1</v>
          </cell>
          <cell r="AJ486" t="str">
            <v>ACTIVOS</v>
          </cell>
          <cell r="AK486" t="str">
            <v>AA</v>
          </cell>
          <cell r="AL486" t="str">
            <v>ACTIVO TEMP.INTEIRO</v>
          </cell>
          <cell r="AM486" t="str">
            <v>J300</v>
          </cell>
          <cell r="AN486" t="str">
            <v>EDPOutsourcing Comercial-S</v>
          </cell>
          <cell r="AO486" t="str">
            <v>J312</v>
          </cell>
          <cell r="AP486" t="str">
            <v>EDPOC-LSB-CCB45</v>
          </cell>
          <cell r="AQ486" t="str">
            <v>40176998</v>
          </cell>
          <cell r="AR486" t="str">
            <v>70000060</v>
          </cell>
          <cell r="AS486" t="str">
            <v>025.</v>
          </cell>
          <cell r="AT486" t="str">
            <v>ESCRITURARIO COMERCIAL</v>
          </cell>
          <cell r="AU486" t="str">
            <v>1</v>
          </cell>
          <cell r="AV486" t="str">
            <v>00040438</v>
          </cell>
          <cell r="AW486" t="str">
            <v>J20504001230</v>
          </cell>
          <cell r="AX486" t="str">
            <v>OCB2C-AS-GA ATEND ANALISE FACT CONT</v>
          </cell>
          <cell r="AY486" t="str">
            <v>68907102</v>
          </cell>
          <cell r="AZ486" t="str">
            <v>B2C - Sul</v>
          </cell>
          <cell r="BA486" t="str">
            <v>6890</v>
          </cell>
          <cell r="BB486" t="str">
            <v>EDP Outsourcing Comercial</v>
          </cell>
          <cell r="BC486" t="str">
            <v>6890</v>
          </cell>
          <cell r="BD486" t="str">
            <v>6890</v>
          </cell>
          <cell r="BE486" t="str">
            <v>2800</v>
          </cell>
          <cell r="BF486" t="str">
            <v>6890</v>
          </cell>
          <cell r="BG486" t="str">
            <v>EDP Outsourcing Comercial,SA</v>
          </cell>
          <cell r="BH486" t="str">
            <v>1010</v>
          </cell>
          <cell r="BI486">
            <v>1247</v>
          </cell>
          <cell r="BJ486" t="str">
            <v>11</v>
          </cell>
          <cell r="BK486">
            <v>24</v>
          </cell>
          <cell r="BL486">
            <v>242.64</v>
          </cell>
          <cell r="BM486" t="str">
            <v>NÍVEL 5</v>
          </cell>
          <cell r="BN486" t="str">
            <v>02</v>
          </cell>
          <cell r="BO486" t="str">
            <v>08</v>
          </cell>
          <cell r="BP486" t="str">
            <v>20030101</v>
          </cell>
          <cell r="BQ486" t="str">
            <v>21</v>
          </cell>
          <cell r="BR486" t="str">
            <v>EVOLUCAO AUTOMATICA</v>
          </cell>
          <cell r="BS486" t="str">
            <v>20050101</v>
          </cell>
          <cell r="BW486">
            <v>0</v>
          </cell>
          <cell r="BX486">
            <v>0</v>
          </cell>
          <cell r="BY486">
            <v>0</v>
          </cell>
          <cell r="BZ486">
            <v>0</v>
          </cell>
          <cell r="CA486">
            <v>0</v>
          </cell>
          <cell r="CC486">
            <v>0</v>
          </cell>
          <cell r="CG486">
            <v>0</v>
          </cell>
          <cell r="CK486">
            <v>0</v>
          </cell>
          <cell r="CO486">
            <v>0</v>
          </cell>
          <cell r="CT486">
            <v>0</v>
          </cell>
          <cell r="CU486">
            <v>0</v>
          </cell>
          <cell r="CV486">
            <v>0</v>
          </cell>
          <cell r="CW486">
            <v>0</v>
          </cell>
          <cell r="CX486">
            <v>0</v>
          </cell>
          <cell r="CZ486">
            <v>0</v>
          </cell>
          <cell r="DC486">
            <v>0</v>
          </cell>
          <cell r="DF486">
            <v>0</v>
          </cell>
          <cell r="DI486">
            <v>0</v>
          </cell>
          <cell r="DK486">
            <v>0</v>
          </cell>
          <cell r="DL486">
            <v>0</v>
          </cell>
          <cell r="DN486" t="str">
            <v>21D11</v>
          </cell>
          <cell r="DO486" t="str">
            <v>Flex.T.Int."Escrit"</v>
          </cell>
          <cell r="DP486">
            <v>2</v>
          </cell>
          <cell r="DQ486">
            <v>100</v>
          </cell>
          <cell r="DR486" t="str">
            <v>LX01</v>
          </cell>
          <cell r="DT486" t="str">
            <v>00350697</v>
          </cell>
          <cell r="DU486" t="str">
            <v>CAIXA GERAL DE DEPOSITOS, SA</v>
          </cell>
        </row>
        <row r="487">
          <cell r="A487" t="str">
            <v>302309</v>
          </cell>
          <cell r="B487" t="str">
            <v>António João Assunção Dinis</v>
          </cell>
          <cell r="C487" t="str">
            <v>1984</v>
          </cell>
          <cell r="D487">
            <v>21</v>
          </cell>
          <cell r="E487">
            <v>21</v>
          </cell>
          <cell r="F487" t="str">
            <v>19591106</v>
          </cell>
          <cell r="G487" t="str">
            <v>45</v>
          </cell>
          <cell r="H487" t="str">
            <v>1</v>
          </cell>
          <cell r="I487" t="str">
            <v>Casado</v>
          </cell>
          <cell r="J487" t="str">
            <v>masculino</v>
          </cell>
          <cell r="K487">
            <v>1</v>
          </cell>
          <cell r="L487" t="str">
            <v>R Medrosa, nº 17-Apartamento 11</v>
          </cell>
          <cell r="M487" t="str">
            <v>2780-075</v>
          </cell>
          <cell r="N487" t="str">
            <v>OEIRAS</v>
          </cell>
          <cell r="O487" t="str">
            <v>00243403</v>
          </cell>
          <cell r="P487" t="str">
            <v>12.ANO - 3. CURSO</v>
          </cell>
          <cell r="R487" t="str">
            <v>5337787</v>
          </cell>
          <cell r="S487" t="str">
            <v>20031008</v>
          </cell>
          <cell r="T487" t="str">
            <v>LISBOA</v>
          </cell>
          <cell r="U487" t="str">
            <v>9803</v>
          </cell>
          <cell r="V487" t="str">
            <v>S.NAC IND ENERGIA-SINDEL</v>
          </cell>
          <cell r="W487" t="str">
            <v>102293732</v>
          </cell>
          <cell r="X487" t="str">
            <v>3131</v>
          </cell>
          <cell r="Y487" t="str">
            <v>0.0</v>
          </cell>
          <cell r="Z487">
            <v>1</v>
          </cell>
          <cell r="AA487" t="str">
            <v>00</v>
          </cell>
          <cell r="AC487" t="str">
            <v>X</v>
          </cell>
          <cell r="AD487" t="str">
            <v>029</v>
          </cell>
          <cell r="AE487" t="str">
            <v>10940088330</v>
          </cell>
          <cell r="AF487" t="str">
            <v>02</v>
          </cell>
          <cell r="AG487" t="str">
            <v>19840604</v>
          </cell>
          <cell r="AH487" t="str">
            <v>DT.Adm.Corr.Antiguid</v>
          </cell>
          <cell r="AI487" t="str">
            <v>1</v>
          </cell>
          <cell r="AJ487" t="str">
            <v>ACTIVOS</v>
          </cell>
          <cell r="AK487" t="str">
            <v>AA</v>
          </cell>
          <cell r="AL487" t="str">
            <v>ACTIVO TEMP.INTEIRO</v>
          </cell>
          <cell r="AM487" t="str">
            <v>J300</v>
          </cell>
          <cell r="AN487" t="str">
            <v>EDPOutsourcing Comercial-S</v>
          </cell>
          <cell r="AO487" t="str">
            <v>J312</v>
          </cell>
          <cell r="AP487" t="str">
            <v>EDPOC-LSB-CCB45</v>
          </cell>
          <cell r="AQ487" t="str">
            <v>40176996</v>
          </cell>
          <cell r="AR487" t="str">
            <v>70000022</v>
          </cell>
          <cell r="AS487" t="str">
            <v>014.</v>
          </cell>
          <cell r="AT487" t="str">
            <v>TECNICO COMERCIAL</v>
          </cell>
          <cell r="AU487" t="str">
            <v>1</v>
          </cell>
          <cell r="AV487" t="str">
            <v>00040438</v>
          </cell>
          <cell r="AW487" t="str">
            <v>J20504001230</v>
          </cell>
          <cell r="AX487" t="str">
            <v>OCB2C-AS-GA ATEND ANALISE FACT CONT</v>
          </cell>
          <cell r="AY487" t="str">
            <v>68907102</v>
          </cell>
          <cell r="AZ487" t="str">
            <v>B2C - Sul</v>
          </cell>
          <cell r="BA487" t="str">
            <v>6890</v>
          </cell>
          <cell r="BB487" t="str">
            <v>EDP Outsourcing Comercial</v>
          </cell>
          <cell r="BC487" t="str">
            <v>6890</v>
          </cell>
          <cell r="BD487" t="str">
            <v>6890</v>
          </cell>
          <cell r="BE487" t="str">
            <v>2800</v>
          </cell>
          <cell r="BF487" t="str">
            <v>6890</v>
          </cell>
          <cell r="BG487" t="str">
            <v>EDP Outsourcing Comercial,SA</v>
          </cell>
          <cell r="BH487" t="str">
            <v>1010</v>
          </cell>
          <cell r="BI487">
            <v>1339</v>
          </cell>
          <cell r="BJ487" t="str">
            <v>12</v>
          </cell>
          <cell r="BK487">
            <v>21</v>
          </cell>
          <cell r="BL487">
            <v>212.31</v>
          </cell>
          <cell r="BM487" t="str">
            <v>NÍVEL 4</v>
          </cell>
          <cell r="BN487" t="str">
            <v>01</v>
          </cell>
          <cell r="BO487" t="str">
            <v>06</v>
          </cell>
          <cell r="BP487" t="str">
            <v>20040101</v>
          </cell>
          <cell r="BQ487" t="str">
            <v>21</v>
          </cell>
          <cell r="BR487" t="str">
            <v>EVOLUCAO AUTOMATICA</v>
          </cell>
          <cell r="BS487" t="str">
            <v>20050101</v>
          </cell>
          <cell r="BW487">
            <v>0</v>
          </cell>
          <cell r="BX487">
            <v>0</v>
          </cell>
          <cell r="BY487">
            <v>0</v>
          </cell>
          <cell r="BZ487">
            <v>0</v>
          </cell>
          <cell r="CA487">
            <v>0</v>
          </cell>
          <cell r="CC487">
            <v>0</v>
          </cell>
          <cell r="CG487">
            <v>0</v>
          </cell>
          <cell r="CK487">
            <v>0</v>
          </cell>
          <cell r="CO487">
            <v>0</v>
          </cell>
          <cell r="CT487">
            <v>0</v>
          </cell>
          <cell r="CU487">
            <v>0</v>
          </cell>
          <cell r="CV487">
            <v>0</v>
          </cell>
          <cell r="CW487">
            <v>0</v>
          </cell>
          <cell r="CX487">
            <v>0</v>
          </cell>
          <cell r="CZ487">
            <v>0</v>
          </cell>
          <cell r="DC487">
            <v>0</v>
          </cell>
          <cell r="DF487">
            <v>0</v>
          </cell>
          <cell r="DI487">
            <v>0</v>
          </cell>
          <cell r="DK487">
            <v>0</v>
          </cell>
          <cell r="DL487">
            <v>0</v>
          </cell>
          <cell r="DN487" t="str">
            <v>21D11</v>
          </cell>
          <cell r="DO487" t="str">
            <v>Flex.T.Int."Escrit"</v>
          </cell>
          <cell r="DP487">
            <v>2</v>
          </cell>
          <cell r="DQ487">
            <v>100</v>
          </cell>
          <cell r="DR487" t="str">
            <v>LX01</v>
          </cell>
          <cell r="DT487" t="str">
            <v>00210000</v>
          </cell>
          <cell r="DU487" t="str">
            <v>CREDITO PREDIAL PORTUGUES, SA</v>
          </cell>
        </row>
        <row r="488">
          <cell r="A488" t="str">
            <v>232505</v>
          </cell>
          <cell r="B488" t="str">
            <v>Maria Fernanda Conceição Ferreira</v>
          </cell>
          <cell r="C488" t="str">
            <v>1976</v>
          </cell>
          <cell r="D488">
            <v>29</v>
          </cell>
          <cell r="E488">
            <v>29</v>
          </cell>
          <cell r="F488" t="str">
            <v>19541013</v>
          </cell>
          <cell r="G488" t="str">
            <v>50</v>
          </cell>
          <cell r="H488" t="str">
            <v>0</v>
          </cell>
          <cell r="I488" t="str">
            <v>Solt.</v>
          </cell>
          <cell r="J488" t="str">
            <v>feminino</v>
          </cell>
          <cell r="K488">
            <v>0</v>
          </cell>
          <cell r="L488" t="str">
            <v>Casal do Batel, Lt 2</v>
          </cell>
          <cell r="M488" t="str">
            <v>2670-424</v>
          </cell>
          <cell r="N488" t="str">
            <v>LOURES</v>
          </cell>
          <cell r="O488" t="str">
            <v>00241132</v>
          </cell>
          <cell r="P488" t="str">
            <v>CURSO COMPLEMENTAR DOS LICEUS</v>
          </cell>
          <cell r="R488" t="str">
            <v>4889783</v>
          </cell>
          <cell r="S488" t="str">
            <v>19900411</v>
          </cell>
          <cell r="T488" t="str">
            <v>LISBOA</v>
          </cell>
          <cell r="U488" t="str">
            <v>9803</v>
          </cell>
          <cell r="V488" t="str">
            <v>S.NAC IND ENERGIA-SINDEL</v>
          </cell>
          <cell r="W488" t="str">
            <v>117135283</v>
          </cell>
          <cell r="X488" t="str">
            <v>1520</v>
          </cell>
          <cell r="Y488" t="str">
            <v>0.0</v>
          </cell>
          <cell r="Z488">
            <v>0</v>
          </cell>
          <cell r="AA488" t="str">
            <v>00</v>
          </cell>
          <cell r="AD488" t="str">
            <v>029</v>
          </cell>
          <cell r="AE488" t="str">
            <v>10940084916</v>
          </cell>
          <cell r="AF488" t="str">
            <v>02</v>
          </cell>
          <cell r="AG488" t="str">
            <v>19760816</v>
          </cell>
          <cell r="AH488" t="str">
            <v>DT.Adm.Corr.Antiguid</v>
          </cell>
          <cell r="AI488" t="str">
            <v>1</v>
          </cell>
          <cell r="AJ488" t="str">
            <v>ACTIVOS</v>
          </cell>
          <cell r="AK488" t="str">
            <v>AA</v>
          </cell>
          <cell r="AL488" t="str">
            <v>ACTIVO TEMP.INTEIRO</v>
          </cell>
          <cell r="AM488" t="str">
            <v>J300</v>
          </cell>
          <cell r="AN488" t="str">
            <v>EDPOutsourcing Comercial-S</v>
          </cell>
          <cell r="AO488" t="str">
            <v>J312</v>
          </cell>
          <cell r="AP488" t="str">
            <v>EDPOC-LSB-CCB45</v>
          </cell>
          <cell r="AQ488" t="str">
            <v>40176991</v>
          </cell>
          <cell r="AR488" t="str">
            <v>70000022</v>
          </cell>
          <cell r="AS488" t="str">
            <v>014.</v>
          </cell>
          <cell r="AT488" t="str">
            <v>TECNICO COMERCIAL</v>
          </cell>
          <cell r="AU488" t="str">
            <v>1</v>
          </cell>
          <cell r="AV488" t="str">
            <v>00040438</v>
          </cell>
          <cell r="AW488" t="str">
            <v>J20504001230</v>
          </cell>
          <cell r="AX488" t="str">
            <v>OCB2C-AS-GA ATEND ANALISE FACT CONT</v>
          </cell>
          <cell r="AY488" t="str">
            <v>68907102</v>
          </cell>
          <cell r="AZ488" t="str">
            <v>B2C - Sul</v>
          </cell>
          <cell r="BA488" t="str">
            <v>6890</v>
          </cell>
          <cell r="BB488" t="str">
            <v>EDP Outsourcing Comercial</v>
          </cell>
          <cell r="BC488" t="str">
            <v>6890</v>
          </cell>
          <cell r="BD488" t="str">
            <v>6890</v>
          </cell>
          <cell r="BE488" t="str">
            <v>2800</v>
          </cell>
          <cell r="BF488" t="str">
            <v>6890</v>
          </cell>
          <cell r="BG488" t="str">
            <v>EDP Outsourcing Comercial,SA</v>
          </cell>
          <cell r="BH488" t="str">
            <v>1010</v>
          </cell>
          <cell r="BI488">
            <v>1520</v>
          </cell>
          <cell r="BJ488" t="str">
            <v>14</v>
          </cell>
          <cell r="BK488">
            <v>29</v>
          </cell>
          <cell r="BL488">
            <v>293.19</v>
          </cell>
          <cell r="BM488" t="str">
            <v>NÍVEL 4</v>
          </cell>
          <cell r="BN488" t="str">
            <v>01</v>
          </cell>
          <cell r="BO488" t="str">
            <v>08</v>
          </cell>
          <cell r="BP488" t="str">
            <v>20040101</v>
          </cell>
          <cell r="BQ488" t="str">
            <v>21</v>
          </cell>
          <cell r="BR488" t="str">
            <v>EVOLUCAO AUTOMATICA</v>
          </cell>
          <cell r="BS488" t="str">
            <v>20050101</v>
          </cell>
          <cell r="BW488">
            <v>0</v>
          </cell>
          <cell r="BX488">
            <v>0</v>
          </cell>
          <cell r="BY488">
            <v>0</v>
          </cell>
          <cell r="BZ488">
            <v>0</v>
          </cell>
          <cell r="CA488">
            <v>0</v>
          </cell>
          <cell r="CC488">
            <v>0</v>
          </cell>
          <cell r="CG488">
            <v>0</v>
          </cell>
          <cell r="CK488">
            <v>0</v>
          </cell>
          <cell r="CO488">
            <v>0</v>
          </cell>
          <cell r="CT488">
            <v>0</v>
          </cell>
          <cell r="CU488">
            <v>0</v>
          </cell>
          <cell r="CV488">
            <v>0</v>
          </cell>
          <cell r="CW488">
            <v>0</v>
          </cell>
          <cell r="CX488">
            <v>0</v>
          </cell>
          <cell r="CZ488">
            <v>0</v>
          </cell>
          <cell r="DC488">
            <v>0</v>
          </cell>
          <cell r="DF488">
            <v>0</v>
          </cell>
          <cell r="DI488">
            <v>0</v>
          </cell>
          <cell r="DK488">
            <v>0</v>
          </cell>
          <cell r="DL488">
            <v>0</v>
          </cell>
          <cell r="DN488" t="str">
            <v>21D11</v>
          </cell>
          <cell r="DO488" t="str">
            <v>Flex.T.Int."Escrit"</v>
          </cell>
          <cell r="DP488">
            <v>2</v>
          </cell>
          <cell r="DQ488">
            <v>100</v>
          </cell>
          <cell r="DR488" t="str">
            <v>LX01</v>
          </cell>
          <cell r="DT488" t="str">
            <v>00330000</v>
          </cell>
          <cell r="DU488" t="str">
            <v>BANCO COMERCIAL PORTUGUES, SA</v>
          </cell>
        </row>
        <row r="489">
          <cell r="A489" t="str">
            <v>301841</v>
          </cell>
          <cell r="B489" t="str">
            <v>Luís Manuel Henriques Deus Gil</v>
          </cell>
          <cell r="C489" t="str">
            <v>1985</v>
          </cell>
          <cell r="D489">
            <v>20</v>
          </cell>
          <cell r="E489">
            <v>20</v>
          </cell>
          <cell r="F489" t="str">
            <v>19610123</v>
          </cell>
          <cell r="G489" t="str">
            <v>44</v>
          </cell>
          <cell r="H489" t="str">
            <v>1</v>
          </cell>
          <cell r="I489" t="str">
            <v>Casado</v>
          </cell>
          <cell r="J489" t="str">
            <v>masculino</v>
          </cell>
          <cell r="K489">
            <v>1</v>
          </cell>
          <cell r="L489" t="str">
            <v>R Arco Carvalhão, 47-1ºG</v>
          </cell>
          <cell r="M489" t="str">
            <v>1070-008</v>
          </cell>
          <cell r="N489" t="str">
            <v>LISBOA</v>
          </cell>
          <cell r="O489" t="str">
            <v>00241132</v>
          </cell>
          <cell r="P489" t="str">
            <v>CURSO COMPLEMENTAR DOS LICEUS</v>
          </cell>
          <cell r="R489" t="str">
            <v>7437792</v>
          </cell>
          <cell r="S489" t="str">
            <v>20020731</v>
          </cell>
          <cell r="T489" t="str">
            <v>LISBOA</v>
          </cell>
          <cell r="U489" t="str">
            <v>9803</v>
          </cell>
          <cell r="V489" t="str">
            <v>S.NAC IND ENERGIA-SINDEL</v>
          </cell>
          <cell r="W489" t="str">
            <v>125387431</v>
          </cell>
          <cell r="X489" t="str">
            <v>3255</v>
          </cell>
          <cell r="Y489" t="str">
            <v>0.0</v>
          </cell>
          <cell r="Z489">
            <v>1</v>
          </cell>
          <cell r="AA489" t="str">
            <v>00</v>
          </cell>
          <cell r="AC489" t="str">
            <v>X</v>
          </cell>
          <cell r="AD489" t="str">
            <v>029</v>
          </cell>
          <cell r="AE489" t="str">
            <v>10940087555</v>
          </cell>
          <cell r="AF489" t="str">
            <v>02</v>
          </cell>
          <cell r="AG489" t="str">
            <v>19851016</v>
          </cell>
          <cell r="AH489" t="str">
            <v>DT.Adm.Corr.Antiguid</v>
          </cell>
          <cell r="AI489" t="str">
            <v>1</v>
          </cell>
          <cell r="AJ489" t="str">
            <v>ACTIVOS</v>
          </cell>
          <cell r="AK489" t="str">
            <v>AA</v>
          </cell>
          <cell r="AL489" t="str">
            <v>ACTIVO TEMP.INTEIRO</v>
          </cell>
          <cell r="AM489" t="str">
            <v>J300</v>
          </cell>
          <cell r="AN489" t="str">
            <v>EDPOutsourcing Comercial-S</v>
          </cell>
          <cell r="AO489" t="str">
            <v>J312</v>
          </cell>
          <cell r="AP489" t="str">
            <v>EDPOC-LSB-CCB45</v>
          </cell>
          <cell r="AQ489" t="str">
            <v>40176995</v>
          </cell>
          <cell r="AR489" t="str">
            <v>70000022</v>
          </cell>
          <cell r="AS489" t="str">
            <v>014.</v>
          </cell>
          <cell r="AT489" t="str">
            <v>TECNICO COMERCIAL</v>
          </cell>
          <cell r="AU489" t="str">
            <v>1</v>
          </cell>
          <cell r="AV489" t="str">
            <v>00040438</v>
          </cell>
          <cell r="AW489" t="str">
            <v>J20504001230</v>
          </cell>
          <cell r="AX489" t="str">
            <v>OCB2C-AS-GA ATEND ANALISE FACT CONT</v>
          </cell>
          <cell r="AY489" t="str">
            <v>68907102</v>
          </cell>
          <cell r="AZ489" t="str">
            <v>B2C - Sul</v>
          </cell>
          <cell r="BA489" t="str">
            <v>6890</v>
          </cell>
          <cell r="BB489" t="str">
            <v>EDP Outsourcing Comercial</v>
          </cell>
          <cell r="BC489" t="str">
            <v>6890</v>
          </cell>
          <cell r="BD489" t="str">
            <v>6890</v>
          </cell>
          <cell r="BE489" t="str">
            <v>2800</v>
          </cell>
          <cell r="BF489" t="str">
            <v>6890</v>
          </cell>
          <cell r="BG489" t="str">
            <v>EDP Outsourcing Comercial,SA</v>
          </cell>
          <cell r="BH489" t="str">
            <v>1010</v>
          </cell>
          <cell r="BI489">
            <v>1339</v>
          </cell>
          <cell r="BJ489" t="str">
            <v>12</v>
          </cell>
          <cell r="BK489">
            <v>20</v>
          </cell>
          <cell r="BL489">
            <v>202.2</v>
          </cell>
          <cell r="BM489" t="str">
            <v>NÍVEL 4</v>
          </cell>
          <cell r="BN489" t="str">
            <v>01</v>
          </cell>
          <cell r="BO489" t="str">
            <v>06</v>
          </cell>
          <cell r="BP489" t="str">
            <v>20040101</v>
          </cell>
          <cell r="BQ489" t="str">
            <v>21</v>
          </cell>
          <cell r="BR489" t="str">
            <v>EVOLUCAO AUTOMATICA</v>
          </cell>
          <cell r="BS489" t="str">
            <v>20050101</v>
          </cell>
          <cell r="BW489">
            <v>0</v>
          </cell>
          <cell r="BX489">
            <v>0</v>
          </cell>
          <cell r="BY489">
            <v>0</v>
          </cell>
          <cell r="BZ489">
            <v>0</v>
          </cell>
          <cell r="CA489">
            <v>0</v>
          </cell>
          <cell r="CC489">
            <v>0</v>
          </cell>
          <cell r="CG489">
            <v>0</v>
          </cell>
          <cell r="CK489">
            <v>0</v>
          </cell>
          <cell r="CO489">
            <v>0</v>
          </cell>
          <cell r="CT489">
            <v>0</v>
          </cell>
          <cell r="CU489">
            <v>0</v>
          </cell>
          <cell r="CV489">
            <v>0</v>
          </cell>
          <cell r="CW489">
            <v>0</v>
          </cell>
          <cell r="CX489">
            <v>0</v>
          </cell>
          <cell r="CZ489">
            <v>0</v>
          </cell>
          <cell r="DC489">
            <v>0</v>
          </cell>
          <cell r="DF489">
            <v>0</v>
          </cell>
          <cell r="DI489">
            <v>0</v>
          </cell>
          <cell r="DK489">
            <v>0</v>
          </cell>
          <cell r="DL489">
            <v>0</v>
          </cell>
          <cell r="DN489" t="str">
            <v>21D11</v>
          </cell>
          <cell r="DO489" t="str">
            <v>Flex.T.Int."Escrit"</v>
          </cell>
          <cell r="DP489">
            <v>2</v>
          </cell>
          <cell r="DQ489">
            <v>100</v>
          </cell>
          <cell r="DR489" t="str">
            <v>LX01</v>
          </cell>
          <cell r="DT489" t="str">
            <v>00310050</v>
          </cell>
          <cell r="DU489" t="str">
            <v>BANCO INTERNACIONAL DE CREDITO</v>
          </cell>
        </row>
        <row r="490">
          <cell r="A490" t="str">
            <v>264296</v>
          </cell>
          <cell r="B490" t="str">
            <v>Demecília Maria Silva Guerreiro Lisboa</v>
          </cell>
          <cell r="C490" t="str">
            <v>1984</v>
          </cell>
          <cell r="D490">
            <v>21</v>
          </cell>
          <cell r="E490">
            <v>21</v>
          </cell>
          <cell r="F490" t="str">
            <v>19610730</v>
          </cell>
          <cell r="G490" t="str">
            <v>43</v>
          </cell>
          <cell r="H490" t="str">
            <v>1</v>
          </cell>
          <cell r="I490" t="str">
            <v>Casado</v>
          </cell>
          <cell r="J490" t="str">
            <v>feminino</v>
          </cell>
          <cell r="K490">
            <v>3</v>
          </cell>
          <cell r="L490" t="str">
            <v>Av Cap António Gomes Rocha, 12-4ºA</v>
          </cell>
          <cell r="M490" t="str">
            <v>2745-000</v>
          </cell>
          <cell r="N490" t="str">
            <v>QUELUZ</v>
          </cell>
          <cell r="O490" t="str">
            <v>00233023</v>
          </cell>
          <cell r="P490" t="str">
            <v>C.GERAL UNIFICADO(9 ANO ESCOL)</v>
          </cell>
          <cell r="R490" t="str">
            <v>5532694</v>
          </cell>
          <cell r="S490" t="str">
            <v>20000615</v>
          </cell>
          <cell r="T490" t="str">
            <v>LISBOA</v>
          </cell>
          <cell r="U490" t="str">
            <v>9803</v>
          </cell>
          <cell r="V490" t="str">
            <v>S.NAC IND ENERGIA-SINDEL</v>
          </cell>
          <cell r="W490" t="str">
            <v>160334152</v>
          </cell>
          <cell r="X490" t="str">
            <v>3166</v>
          </cell>
          <cell r="Y490" t="str">
            <v>0.0</v>
          </cell>
          <cell r="Z490">
            <v>3</v>
          </cell>
          <cell r="AA490" t="str">
            <v>00</v>
          </cell>
          <cell r="AC490" t="str">
            <v>X</v>
          </cell>
          <cell r="AD490" t="str">
            <v>100</v>
          </cell>
          <cell r="AE490" t="str">
            <v>11218375679</v>
          </cell>
          <cell r="AF490" t="str">
            <v>02</v>
          </cell>
          <cell r="AG490" t="str">
            <v>19840301</v>
          </cell>
          <cell r="AH490" t="str">
            <v>DT.Adm.Corr.Antiguid</v>
          </cell>
          <cell r="AI490" t="str">
            <v>1</v>
          </cell>
          <cell r="AJ490" t="str">
            <v>ACTIVOS</v>
          </cell>
          <cell r="AK490" t="str">
            <v>AA</v>
          </cell>
          <cell r="AL490" t="str">
            <v>ACTIVO TEMP.INTEIRO</v>
          </cell>
          <cell r="AM490" t="str">
            <v>J300</v>
          </cell>
          <cell r="AN490" t="str">
            <v>EDPOutsourcing Comercial-S</v>
          </cell>
          <cell r="AO490" t="str">
            <v>J312</v>
          </cell>
          <cell r="AP490" t="str">
            <v>EDPOC-LSB-CCB45</v>
          </cell>
          <cell r="AQ490" t="str">
            <v>40176992</v>
          </cell>
          <cell r="AR490" t="str">
            <v>70000022</v>
          </cell>
          <cell r="AS490" t="str">
            <v>014.</v>
          </cell>
          <cell r="AT490" t="str">
            <v>TECNICO COMERCIAL</v>
          </cell>
          <cell r="AU490" t="str">
            <v>1</v>
          </cell>
          <cell r="AV490" t="str">
            <v>00040438</v>
          </cell>
          <cell r="AW490" t="str">
            <v>J20504001230</v>
          </cell>
          <cell r="AX490" t="str">
            <v>OCB2C-AS-GA ATEND ANALISE FACT CONT</v>
          </cell>
          <cell r="AY490" t="str">
            <v>68907102</v>
          </cell>
          <cell r="AZ490" t="str">
            <v>B2C - Sul</v>
          </cell>
          <cell r="BA490" t="str">
            <v>6890</v>
          </cell>
          <cell r="BB490" t="str">
            <v>EDP Outsourcing Comercial</v>
          </cell>
          <cell r="BC490" t="str">
            <v>6890</v>
          </cell>
          <cell r="BD490" t="str">
            <v>6890</v>
          </cell>
          <cell r="BE490" t="str">
            <v>2800</v>
          </cell>
          <cell r="BF490" t="str">
            <v>6890</v>
          </cell>
          <cell r="BG490" t="str">
            <v>EDP Outsourcing Comercial,SA</v>
          </cell>
          <cell r="BH490" t="str">
            <v>1010</v>
          </cell>
          <cell r="BI490">
            <v>1247</v>
          </cell>
          <cell r="BJ490" t="str">
            <v>11</v>
          </cell>
          <cell r="BK490">
            <v>21</v>
          </cell>
          <cell r="BL490">
            <v>212.31</v>
          </cell>
          <cell r="BM490" t="str">
            <v>NÍVEL 4</v>
          </cell>
          <cell r="BN490" t="str">
            <v>01</v>
          </cell>
          <cell r="BO490" t="str">
            <v>05</v>
          </cell>
          <cell r="BP490" t="str">
            <v>20040101</v>
          </cell>
          <cell r="BQ490" t="str">
            <v>21</v>
          </cell>
          <cell r="BR490" t="str">
            <v>EVOLUCAO AUTOMATICA</v>
          </cell>
          <cell r="BS490" t="str">
            <v>20050101</v>
          </cell>
          <cell r="BW490">
            <v>0</v>
          </cell>
          <cell r="BX490">
            <v>0</v>
          </cell>
          <cell r="BY490">
            <v>0</v>
          </cell>
          <cell r="BZ490">
            <v>0</v>
          </cell>
          <cell r="CA490">
            <v>0</v>
          </cell>
          <cell r="CC490">
            <v>0</v>
          </cell>
          <cell r="CG490">
            <v>0</v>
          </cell>
          <cell r="CK490">
            <v>0</v>
          </cell>
          <cell r="CO490">
            <v>0</v>
          </cell>
          <cell r="CT490">
            <v>0</v>
          </cell>
          <cell r="CU490">
            <v>0</v>
          </cell>
          <cell r="CV490">
            <v>0</v>
          </cell>
          <cell r="CW490">
            <v>0</v>
          </cell>
          <cell r="CX490">
            <v>0</v>
          </cell>
          <cell r="CZ490">
            <v>0</v>
          </cell>
          <cell r="DC490">
            <v>0</v>
          </cell>
          <cell r="DF490">
            <v>0</v>
          </cell>
          <cell r="DI490">
            <v>0</v>
          </cell>
          <cell r="DK490">
            <v>0</v>
          </cell>
          <cell r="DL490">
            <v>0</v>
          </cell>
          <cell r="DN490" t="str">
            <v>21D11</v>
          </cell>
          <cell r="DO490" t="str">
            <v>Flex.T.Int."Escrit"</v>
          </cell>
          <cell r="DP490">
            <v>2</v>
          </cell>
          <cell r="DQ490">
            <v>100</v>
          </cell>
          <cell r="DR490" t="str">
            <v>LX01</v>
          </cell>
          <cell r="DT490" t="str">
            <v>00100000</v>
          </cell>
          <cell r="DU490" t="str">
            <v>BANCO BPI, SA</v>
          </cell>
        </row>
        <row r="491">
          <cell r="A491" t="str">
            <v>327565</v>
          </cell>
          <cell r="B491" t="str">
            <v>Sofia Isabel Ferreira Silva Maria</v>
          </cell>
          <cell r="C491" t="str">
            <v>1996</v>
          </cell>
          <cell r="D491">
            <v>9</v>
          </cell>
          <cell r="E491">
            <v>9</v>
          </cell>
          <cell r="F491" t="str">
            <v>19680211</v>
          </cell>
          <cell r="G491" t="str">
            <v>37</v>
          </cell>
          <cell r="H491" t="str">
            <v>1</v>
          </cell>
          <cell r="I491" t="str">
            <v>Casado</v>
          </cell>
          <cell r="J491" t="str">
            <v>feminino</v>
          </cell>
          <cell r="K491">
            <v>1</v>
          </cell>
          <cell r="L491" t="str">
            <v>R Jose Maria Pereira, 7-2.Esq Casal S.Brás</v>
          </cell>
          <cell r="M491" t="str">
            <v>2700-000</v>
          </cell>
          <cell r="N491" t="str">
            <v>AMADORA</v>
          </cell>
          <cell r="O491" t="str">
            <v>00243413</v>
          </cell>
          <cell r="P491" t="str">
            <v>12.ANO - 4. CURSO</v>
          </cell>
          <cell r="R491" t="str">
            <v>8100178</v>
          </cell>
          <cell r="S491" t="str">
            <v>19981203</v>
          </cell>
          <cell r="T491" t="str">
            <v>AMADORA</v>
          </cell>
          <cell r="U491" t="str">
            <v>9803</v>
          </cell>
          <cell r="V491" t="str">
            <v>S.NAC IND ENERGIA-SINDEL</v>
          </cell>
          <cell r="W491" t="str">
            <v>192304305</v>
          </cell>
          <cell r="X491" t="str">
            <v>3140</v>
          </cell>
          <cell r="Y491" t="str">
            <v>0.0</v>
          </cell>
          <cell r="Z491">
            <v>1</v>
          </cell>
          <cell r="AA491" t="str">
            <v>00</v>
          </cell>
          <cell r="AC491" t="str">
            <v>X</v>
          </cell>
          <cell r="AD491" t="str">
            <v>029</v>
          </cell>
          <cell r="AE491" t="str">
            <v>10940100791</v>
          </cell>
          <cell r="AF491" t="str">
            <v>02</v>
          </cell>
          <cell r="AG491" t="str">
            <v>19961202</v>
          </cell>
          <cell r="AH491" t="str">
            <v>DT.Adm.Corr.Antiguid</v>
          </cell>
          <cell r="AI491" t="str">
            <v>1</v>
          </cell>
          <cell r="AJ491" t="str">
            <v>ACTIVOS</v>
          </cell>
          <cell r="AK491" t="str">
            <v>AA</v>
          </cell>
          <cell r="AL491" t="str">
            <v>ACTIVO TEMP.INTEIRO</v>
          </cell>
          <cell r="AM491" t="str">
            <v>J300</v>
          </cell>
          <cell r="AN491" t="str">
            <v>EDPOutsourcing Comercial-S</v>
          </cell>
          <cell r="AO491" t="str">
            <v>J312</v>
          </cell>
          <cell r="AP491" t="str">
            <v>EDPOC-LSB-CCB45</v>
          </cell>
          <cell r="AQ491" t="str">
            <v>40178251</v>
          </cell>
          <cell r="AR491" t="str">
            <v>70000122</v>
          </cell>
          <cell r="AS491" t="str">
            <v>055.</v>
          </cell>
          <cell r="AT491" t="str">
            <v>ESCRITUR. PESSOAL E EXP.GERAL</v>
          </cell>
          <cell r="AU491" t="str">
            <v>1</v>
          </cell>
          <cell r="AV491" t="str">
            <v>00040438</v>
          </cell>
          <cell r="AW491" t="str">
            <v>J20504001230</v>
          </cell>
          <cell r="AX491" t="str">
            <v>OCB2C-AS-GA ATEND ANALISE FACT CONT</v>
          </cell>
          <cell r="AY491" t="str">
            <v>68907102</v>
          </cell>
          <cell r="AZ491" t="str">
            <v>B2C - Sul</v>
          </cell>
          <cell r="BA491" t="str">
            <v>6890</v>
          </cell>
          <cell r="BB491" t="str">
            <v>EDP Outsourcing Comercial</v>
          </cell>
          <cell r="BC491" t="str">
            <v>6890</v>
          </cell>
          <cell r="BD491" t="str">
            <v>2800</v>
          </cell>
          <cell r="BF491" t="str">
            <v>6890</v>
          </cell>
          <cell r="BG491" t="str">
            <v>EDP Outsourcing Comercial,SA</v>
          </cell>
          <cell r="BH491" t="str">
            <v>1010</v>
          </cell>
          <cell r="BI491">
            <v>946</v>
          </cell>
          <cell r="BJ491" t="str">
            <v>07</v>
          </cell>
          <cell r="BK491">
            <v>9</v>
          </cell>
          <cell r="BL491">
            <v>90.99</v>
          </cell>
          <cell r="BM491" t="str">
            <v>NÍVEL 5</v>
          </cell>
          <cell r="BN491" t="str">
            <v>01</v>
          </cell>
          <cell r="BO491" t="str">
            <v>04</v>
          </cell>
          <cell r="BP491" t="str">
            <v>20040101</v>
          </cell>
          <cell r="BQ491" t="str">
            <v>21</v>
          </cell>
          <cell r="BR491" t="str">
            <v>EVOLUCAO AUTOMATICA</v>
          </cell>
          <cell r="BS491" t="str">
            <v>20050101</v>
          </cell>
          <cell r="BW491">
            <v>0</v>
          </cell>
          <cell r="BX491">
            <v>0</v>
          </cell>
          <cell r="BY491">
            <v>0</v>
          </cell>
          <cell r="BZ491">
            <v>0</v>
          </cell>
          <cell r="CA491">
            <v>0</v>
          </cell>
          <cell r="CC491">
            <v>0</v>
          </cell>
          <cell r="CG491">
            <v>0</v>
          </cell>
          <cell r="CK491">
            <v>0</v>
          </cell>
          <cell r="CO491">
            <v>0</v>
          </cell>
          <cell r="CT491">
            <v>0</v>
          </cell>
          <cell r="CU491">
            <v>0</v>
          </cell>
          <cell r="CV491">
            <v>0</v>
          </cell>
          <cell r="CW491">
            <v>0</v>
          </cell>
          <cell r="CX491">
            <v>0</v>
          </cell>
          <cell r="CZ491">
            <v>0</v>
          </cell>
          <cell r="DC491">
            <v>0</v>
          </cell>
          <cell r="DF491">
            <v>0</v>
          </cell>
          <cell r="DI491">
            <v>0</v>
          </cell>
          <cell r="DK491">
            <v>0</v>
          </cell>
          <cell r="DL491">
            <v>0</v>
          </cell>
          <cell r="DN491" t="str">
            <v>21D11</v>
          </cell>
          <cell r="DO491" t="str">
            <v>Flex.T.Int."Escrit"</v>
          </cell>
          <cell r="DP491">
            <v>2</v>
          </cell>
          <cell r="DQ491">
            <v>100</v>
          </cell>
          <cell r="DR491" t="str">
            <v>LX01</v>
          </cell>
          <cell r="DT491" t="str">
            <v>00100000</v>
          </cell>
          <cell r="DU491" t="str">
            <v>BANCO BPI, SA</v>
          </cell>
        </row>
        <row r="492">
          <cell r="A492" t="str">
            <v>302767</v>
          </cell>
          <cell r="B492" t="str">
            <v>Maria Fernanda Carvalho Loureiro Paulo</v>
          </cell>
          <cell r="C492" t="str">
            <v>1985</v>
          </cell>
          <cell r="D492">
            <v>20</v>
          </cell>
          <cell r="E492">
            <v>20</v>
          </cell>
          <cell r="F492" t="str">
            <v>19590420</v>
          </cell>
          <cell r="G492" t="str">
            <v>46</v>
          </cell>
          <cell r="H492" t="str">
            <v>1</v>
          </cell>
          <cell r="I492" t="str">
            <v>Casado</v>
          </cell>
          <cell r="J492" t="str">
            <v>feminino</v>
          </cell>
          <cell r="K492">
            <v>3</v>
          </cell>
          <cell r="L492" t="str">
            <v>R António Feijó, 1-1ºDto Massamá</v>
          </cell>
          <cell r="M492" t="str">
            <v>2745-702</v>
          </cell>
          <cell r="N492" t="str">
            <v>QUELUZ</v>
          </cell>
          <cell r="O492" t="str">
            <v>00232213</v>
          </cell>
          <cell r="P492" t="str">
            <v>C.GERAL ADMINISTRACAO COMERCIO</v>
          </cell>
          <cell r="R492" t="str">
            <v>5157245</v>
          </cell>
          <cell r="S492" t="str">
            <v>19970514</v>
          </cell>
          <cell r="T492" t="str">
            <v>LISBOA</v>
          </cell>
          <cell r="U492" t="str">
            <v>9803</v>
          </cell>
          <cell r="V492" t="str">
            <v>S.NAC IND ENERGIA-SINDEL</v>
          </cell>
          <cell r="W492" t="str">
            <v>110925254</v>
          </cell>
          <cell r="X492" t="str">
            <v>3166</v>
          </cell>
          <cell r="Y492" t="str">
            <v>0.0</v>
          </cell>
          <cell r="Z492">
            <v>3</v>
          </cell>
          <cell r="AA492" t="str">
            <v>00</v>
          </cell>
          <cell r="AC492" t="str">
            <v>X</v>
          </cell>
          <cell r="AD492" t="str">
            <v>029</v>
          </cell>
          <cell r="AE492" t="str">
            <v>10940089610</v>
          </cell>
          <cell r="AF492" t="str">
            <v>02</v>
          </cell>
          <cell r="AG492" t="str">
            <v>19850502</v>
          </cell>
          <cell r="AH492" t="str">
            <v>DT.Adm.Corr.Antiguid</v>
          </cell>
          <cell r="AI492" t="str">
            <v>1</v>
          </cell>
          <cell r="AJ492" t="str">
            <v>ACTIVOS</v>
          </cell>
          <cell r="AK492" t="str">
            <v>AA</v>
          </cell>
          <cell r="AL492" t="str">
            <v>ACTIVO TEMP.INTEIRO</v>
          </cell>
          <cell r="AM492" t="str">
            <v>J300</v>
          </cell>
          <cell r="AN492" t="str">
            <v>EDPOutsourcing Comercial-S</v>
          </cell>
          <cell r="AO492" t="str">
            <v>J312</v>
          </cell>
          <cell r="AP492" t="str">
            <v>EDPOC-LSB-CCB45</v>
          </cell>
          <cell r="AQ492" t="str">
            <v>40176979</v>
          </cell>
          <cell r="AR492" t="str">
            <v>70000078</v>
          </cell>
          <cell r="AS492" t="str">
            <v>033.</v>
          </cell>
          <cell r="AT492" t="str">
            <v>TECNICO PRINCIPAL DE GESTAO</v>
          </cell>
          <cell r="AU492" t="str">
            <v>0</v>
          </cell>
          <cell r="AV492" t="str">
            <v>00040438</v>
          </cell>
          <cell r="AW492" t="str">
            <v>J20504001230</v>
          </cell>
          <cell r="AX492" t="str">
            <v>OCB2C-AS-GA ATEND ANALISE FACT CONT</v>
          </cell>
          <cell r="AY492" t="str">
            <v>68907102</v>
          </cell>
          <cell r="AZ492" t="str">
            <v>B2C - Sul</v>
          </cell>
          <cell r="BA492" t="str">
            <v>6890</v>
          </cell>
          <cell r="BB492" t="str">
            <v>EDP Outsourcing Comercial</v>
          </cell>
          <cell r="BC492" t="str">
            <v>6890</v>
          </cell>
          <cell r="BD492" t="str">
            <v>6890</v>
          </cell>
          <cell r="BE492" t="str">
            <v>2800</v>
          </cell>
          <cell r="BF492" t="str">
            <v>6890</v>
          </cell>
          <cell r="BG492" t="str">
            <v>EDP Outsourcing Comercial,SA</v>
          </cell>
          <cell r="BH492" t="str">
            <v>1010</v>
          </cell>
          <cell r="BI492">
            <v>1520</v>
          </cell>
          <cell r="BJ492" t="str">
            <v>14</v>
          </cell>
          <cell r="BK492">
            <v>20</v>
          </cell>
          <cell r="BL492">
            <v>202.2</v>
          </cell>
          <cell r="BM492" t="str">
            <v>NÍVEL 3</v>
          </cell>
          <cell r="BN492" t="str">
            <v>00</v>
          </cell>
          <cell r="BO492" t="str">
            <v>05</v>
          </cell>
          <cell r="BP492" t="str">
            <v>20050101</v>
          </cell>
          <cell r="BQ492" t="str">
            <v>21</v>
          </cell>
          <cell r="BR492" t="str">
            <v>EVOLUCAO AUTOMATICA</v>
          </cell>
          <cell r="BS492" t="str">
            <v>20050101</v>
          </cell>
          <cell r="BW492">
            <v>0</v>
          </cell>
          <cell r="BX492">
            <v>0</v>
          </cell>
          <cell r="BY492">
            <v>0</v>
          </cell>
          <cell r="BZ492">
            <v>0</v>
          </cell>
          <cell r="CA492">
            <v>0</v>
          </cell>
          <cell r="CC492">
            <v>0</v>
          </cell>
          <cell r="CG492">
            <v>0</v>
          </cell>
          <cell r="CK492">
            <v>0</v>
          </cell>
          <cell r="CO492">
            <v>0</v>
          </cell>
          <cell r="CT492">
            <v>0</v>
          </cell>
          <cell r="CU492">
            <v>0</v>
          </cell>
          <cell r="CV492">
            <v>0</v>
          </cell>
          <cell r="CW492">
            <v>0</v>
          </cell>
          <cell r="CX492">
            <v>0</v>
          </cell>
          <cell r="CZ492">
            <v>0</v>
          </cell>
          <cell r="DC492">
            <v>0</v>
          </cell>
          <cell r="DF492">
            <v>0</v>
          </cell>
          <cell r="DI492">
            <v>0</v>
          </cell>
          <cell r="DK492">
            <v>0</v>
          </cell>
          <cell r="DL492">
            <v>0</v>
          </cell>
          <cell r="DN492" t="str">
            <v>21D11</v>
          </cell>
          <cell r="DO492" t="str">
            <v>Flex.T.Int."Escrit"</v>
          </cell>
          <cell r="DP492">
            <v>2</v>
          </cell>
          <cell r="DQ492">
            <v>100</v>
          </cell>
          <cell r="DR492" t="str">
            <v>LX01</v>
          </cell>
          <cell r="DT492" t="str">
            <v>00350673</v>
          </cell>
          <cell r="DU492" t="str">
            <v>CAIXA GERAL DE DEPOSITOS, SA</v>
          </cell>
        </row>
        <row r="493">
          <cell r="A493" t="str">
            <v>211443</v>
          </cell>
          <cell r="B493" t="str">
            <v>Ana Emília Gouveia Alves Pereira</v>
          </cell>
          <cell r="C493" t="str">
            <v>1981</v>
          </cell>
          <cell r="D493">
            <v>24</v>
          </cell>
          <cell r="E493">
            <v>24</v>
          </cell>
          <cell r="F493" t="str">
            <v>19600121</v>
          </cell>
          <cell r="G493" t="str">
            <v>45</v>
          </cell>
          <cell r="H493" t="str">
            <v>1</v>
          </cell>
          <cell r="I493" t="str">
            <v>Casado</v>
          </cell>
          <cell r="J493" t="str">
            <v>feminino</v>
          </cell>
          <cell r="K493">
            <v>2</v>
          </cell>
          <cell r="L493" t="str">
            <v>R Oliveira Martins, 15-5ºDto Casal S Brás</v>
          </cell>
          <cell r="M493" t="str">
            <v>2700-618</v>
          </cell>
          <cell r="N493" t="str">
            <v>AMADORA</v>
          </cell>
          <cell r="O493" t="str">
            <v>00243371</v>
          </cell>
          <cell r="P493" t="str">
            <v>ANO PROPEDEUTICO</v>
          </cell>
          <cell r="R493" t="str">
            <v>5327285</v>
          </cell>
          <cell r="S493" t="str">
            <v>19980617</v>
          </cell>
          <cell r="T493" t="str">
            <v>LISBOA</v>
          </cell>
          <cell r="U493" t="str">
            <v>9803</v>
          </cell>
          <cell r="V493" t="str">
            <v>S.NAC IND ENERGIA-SINDEL</v>
          </cell>
          <cell r="W493" t="str">
            <v>118825844</v>
          </cell>
          <cell r="X493" t="str">
            <v>3140</v>
          </cell>
          <cell r="Y493" t="str">
            <v>0.0</v>
          </cell>
          <cell r="Z493">
            <v>2</v>
          </cell>
          <cell r="AA493" t="str">
            <v>00</v>
          </cell>
          <cell r="AC493" t="str">
            <v>X</v>
          </cell>
          <cell r="AD493" t="str">
            <v>029</v>
          </cell>
          <cell r="AE493" t="str">
            <v>10940077502</v>
          </cell>
          <cell r="AF493" t="str">
            <v>02</v>
          </cell>
          <cell r="AG493" t="str">
            <v>19810401</v>
          </cell>
          <cell r="AH493" t="str">
            <v>DT.Adm.Corr.Antiguid</v>
          </cell>
          <cell r="AI493" t="str">
            <v>1</v>
          </cell>
          <cell r="AJ493" t="str">
            <v>ACTIVOS</v>
          </cell>
          <cell r="AK493" t="str">
            <v>AA</v>
          </cell>
          <cell r="AL493" t="str">
            <v>ACTIVO TEMP.INTEIRO</v>
          </cell>
          <cell r="AM493" t="str">
            <v>J300</v>
          </cell>
          <cell r="AN493" t="str">
            <v>EDPOutsourcing Comercial-S</v>
          </cell>
          <cell r="AO493" t="str">
            <v>J312</v>
          </cell>
          <cell r="AP493" t="str">
            <v>EDPOC-LSB-CCB45</v>
          </cell>
          <cell r="AQ493" t="str">
            <v>40176989</v>
          </cell>
          <cell r="AR493" t="str">
            <v>70000022</v>
          </cell>
          <cell r="AS493" t="str">
            <v>014.</v>
          </cell>
          <cell r="AT493" t="str">
            <v>TECNICO COMERCIAL</v>
          </cell>
          <cell r="AU493" t="str">
            <v>1</v>
          </cell>
          <cell r="AV493" t="str">
            <v>00040438</v>
          </cell>
          <cell r="AW493" t="str">
            <v>J20504001230</v>
          </cell>
          <cell r="AX493" t="str">
            <v>OCB2C-AS-GA ATEND ANALISE FACT CONT</v>
          </cell>
          <cell r="AY493" t="str">
            <v>68907102</v>
          </cell>
          <cell r="AZ493" t="str">
            <v>B2C - Sul</v>
          </cell>
          <cell r="BA493" t="str">
            <v>6890</v>
          </cell>
          <cell r="BB493" t="str">
            <v>EDP Outsourcing Comercial</v>
          </cell>
          <cell r="BC493" t="str">
            <v>6890</v>
          </cell>
          <cell r="BD493" t="str">
            <v>6890</v>
          </cell>
          <cell r="BE493" t="str">
            <v>2800</v>
          </cell>
          <cell r="BF493" t="str">
            <v>6890</v>
          </cell>
          <cell r="BG493" t="str">
            <v>EDP Outsourcing Comercial,SA</v>
          </cell>
          <cell r="BH493" t="str">
            <v>1010</v>
          </cell>
          <cell r="BI493">
            <v>1432</v>
          </cell>
          <cell r="BJ493" t="str">
            <v>13</v>
          </cell>
          <cell r="BK493">
            <v>24</v>
          </cell>
          <cell r="BL493">
            <v>242.64</v>
          </cell>
          <cell r="BM493" t="str">
            <v>NÍVEL 4</v>
          </cell>
          <cell r="BN493" t="str">
            <v>00</v>
          </cell>
          <cell r="BO493" t="str">
            <v>07</v>
          </cell>
          <cell r="BP493" t="str">
            <v>20050101</v>
          </cell>
          <cell r="BQ493" t="str">
            <v>21</v>
          </cell>
          <cell r="BR493" t="str">
            <v>EVOLUCAO AUTOMATICA</v>
          </cell>
          <cell r="BS493" t="str">
            <v>20050101</v>
          </cell>
          <cell r="BW493">
            <v>0</v>
          </cell>
          <cell r="BX493">
            <v>0</v>
          </cell>
          <cell r="BY493">
            <v>0</v>
          </cell>
          <cell r="BZ493">
            <v>0</v>
          </cell>
          <cell r="CA493">
            <v>0</v>
          </cell>
          <cell r="CC493">
            <v>0</v>
          </cell>
          <cell r="CG493">
            <v>0</v>
          </cell>
          <cell r="CK493">
            <v>0</v>
          </cell>
          <cell r="CO493">
            <v>0</v>
          </cell>
          <cell r="CT493">
            <v>0</v>
          </cell>
          <cell r="CU493">
            <v>0</v>
          </cell>
          <cell r="CV493">
            <v>0</v>
          </cell>
          <cell r="CW493">
            <v>0</v>
          </cell>
          <cell r="CX493">
            <v>0</v>
          </cell>
          <cell r="CZ493">
            <v>0</v>
          </cell>
          <cell r="DC493">
            <v>0</v>
          </cell>
          <cell r="DF493">
            <v>0</v>
          </cell>
          <cell r="DI493">
            <v>0</v>
          </cell>
          <cell r="DK493">
            <v>0</v>
          </cell>
          <cell r="DL493">
            <v>0</v>
          </cell>
          <cell r="DN493" t="str">
            <v>21D11</v>
          </cell>
          <cell r="DO493" t="str">
            <v>Flex.T.Int."Escrit"</v>
          </cell>
          <cell r="DP493">
            <v>2</v>
          </cell>
          <cell r="DQ493">
            <v>100</v>
          </cell>
          <cell r="DR493" t="str">
            <v>LX01</v>
          </cell>
          <cell r="DT493" t="str">
            <v>00190077</v>
          </cell>
          <cell r="DU493" t="str">
            <v>BANCO BILBAO VIZCAYA ARGENTARI</v>
          </cell>
        </row>
        <row r="494">
          <cell r="A494" t="str">
            <v>268836</v>
          </cell>
          <cell r="B494" t="str">
            <v>Anabela Inácio Santos</v>
          </cell>
          <cell r="C494" t="str">
            <v>1984</v>
          </cell>
          <cell r="D494">
            <v>21</v>
          </cell>
          <cell r="E494">
            <v>21</v>
          </cell>
          <cell r="F494" t="str">
            <v>19620509</v>
          </cell>
          <cell r="G494" t="str">
            <v>43</v>
          </cell>
          <cell r="H494" t="str">
            <v>4</v>
          </cell>
          <cell r="I494" t="str">
            <v>Divorc</v>
          </cell>
          <cell r="J494" t="str">
            <v>feminino</v>
          </cell>
          <cell r="K494">
            <v>2</v>
          </cell>
          <cell r="L494" t="str">
            <v>Prct Armando José Fernandes, 12-2ºDto</v>
          </cell>
          <cell r="M494" t="str">
            <v>2845-011</v>
          </cell>
          <cell r="N494" t="str">
            <v>AMORA</v>
          </cell>
          <cell r="O494" t="str">
            <v>00241052</v>
          </cell>
          <cell r="P494" t="str">
            <v>3. CICLO - ALINEA A)</v>
          </cell>
          <cell r="R494" t="str">
            <v>6036467</v>
          </cell>
          <cell r="S494" t="str">
            <v>20040528</v>
          </cell>
          <cell r="T494" t="str">
            <v>LISBOA</v>
          </cell>
          <cell r="W494" t="str">
            <v>158779525</v>
          </cell>
          <cell r="X494" t="str">
            <v>2224</v>
          </cell>
          <cell r="Y494" t="str">
            <v>0.0</v>
          </cell>
          <cell r="Z494">
            <v>2</v>
          </cell>
          <cell r="AA494" t="str">
            <v>00</v>
          </cell>
          <cell r="AD494" t="str">
            <v>100</v>
          </cell>
          <cell r="AE494" t="str">
            <v>10098356437</v>
          </cell>
          <cell r="AF494" t="str">
            <v>02</v>
          </cell>
          <cell r="AG494" t="str">
            <v>19840816</v>
          </cell>
          <cell r="AH494" t="str">
            <v>DT.Adm.Corr.Antiguid</v>
          </cell>
          <cell r="AI494" t="str">
            <v>1</v>
          </cell>
          <cell r="AJ494" t="str">
            <v>ACTIVOS</v>
          </cell>
          <cell r="AK494" t="str">
            <v>AA</v>
          </cell>
          <cell r="AL494" t="str">
            <v>ACTIVO TEMP.INTEIRO</v>
          </cell>
          <cell r="AM494" t="str">
            <v>J300</v>
          </cell>
          <cell r="AN494" t="str">
            <v>EDPOutsourcing Comercial-S</v>
          </cell>
          <cell r="AO494" t="str">
            <v>J312</v>
          </cell>
          <cell r="AP494" t="str">
            <v>EDPOC-LSB-CCB45</v>
          </cell>
          <cell r="AQ494" t="str">
            <v>40176993</v>
          </cell>
          <cell r="AR494" t="str">
            <v>70000022</v>
          </cell>
          <cell r="AS494" t="str">
            <v>014.</v>
          </cell>
          <cell r="AT494" t="str">
            <v>TECNICO COMERCIAL</v>
          </cell>
          <cell r="AU494" t="str">
            <v>1</v>
          </cell>
          <cell r="AV494" t="str">
            <v>00040438</v>
          </cell>
          <cell r="AW494" t="str">
            <v>J20504001230</v>
          </cell>
          <cell r="AX494" t="str">
            <v>OCB2C-AS-GA ATEND ANALISE FACT CONT</v>
          </cell>
          <cell r="AY494" t="str">
            <v>68907102</v>
          </cell>
          <cell r="AZ494" t="str">
            <v>B2C - Sul</v>
          </cell>
          <cell r="BA494" t="str">
            <v>6890</v>
          </cell>
          <cell r="BB494" t="str">
            <v>EDP Outsourcing Comercial</v>
          </cell>
          <cell r="BC494" t="str">
            <v>6890</v>
          </cell>
          <cell r="BD494" t="str">
            <v>6890</v>
          </cell>
          <cell r="BE494" t="str">
            <v>2800</v>
          </cell>
          <cell r="BF494" t="str">
            <v>6890</v>
          </cell>
          <cell r="BG494" t="str">
            <v>EDP Outsourcing Comercial,SA</v>
          </cell>
          <cell r="BH494" t="str">
            <v>1010</v>
          </cell>
          <cell r="BI494">
            <v>1160</v>
          </cell>
          <cell r="BJ494" t="str">
            <v>10</v>
          </cell>
          <cell r="BK494">
            <v>21</v>
          </cell>
          <cell r="BL494">
            <v>212.31</v>
          </cell>
          <cell r="BM494" t="str">
            <v>NÍVEL 4</v>
          </cell>
          <cell r="BN494" t="str">
            <v>01</v>
          </cell>
          <cell r="BO494" t="str">
            <v>04</v>
          </cell>
          <cell r="BP494" t="str">
            <v>20040101</v>
          </cell>
          <cell r="BQ494" t="str">
            <v>21</v>
          </cell>
          <cell r="BR494" t="str">
            <v>EVOLUCAO AUTOMATICA</v>
          </cell>
          <cell r="BS494" t="str">
            <v>20050101</v>
          </cell>
          <cell r="BW494">
            <v>0</v>
          </cell>
          <cell r="BX494">
            <v>0</v>
          </cell>
          <cell r="BY494">
            <v>0</v>
          </cell>
          <cell r="BZ494">
            <v>0</v>
          </cell>
          <cell r="CA494">
            <v>0</v>
          </cell>
          <cell r="CC494">
            <v>0</v>
          </cell>
          <cell r="CG494">
            <v>0</v>
          </cell>
          <cell r="CK494">
            <v>0</v>
          </cell>
          <cell r="CO494">
            <v>0</v>
          </cell>
          <cell r="CT494">
            <v>0</v>
          </cell>
          <cell r="CU494">
            <v>0</v>
          </cell>
          <cell r="CV494">
            <v>0</v>
          </cell>
          <cell r="CW494">
            <v>0</v>
          </cell>
          <cell r="CX494">
            <v>0</v>
          </cell>
          <cell r="CZ494">
            <v>0</v>
          </cell>
          <cell r="DC494">
            <v>0</v>
          </cell>
          <cell r="DF494">
            <v>0</v>
          </cell>
          <cell r="DI494">
            <v>0</v>
          </cell>
          <cell r="DK494">
            <v>0</v>
          </cell>
          <cell r="DL494">
            <v>0</v>
          </cell>
          <cell r="DN494" t="str">
            <v>21D11</v>
          </cell>
          <cell r="DO494" t="str">
            <v>Flex.T.Int."Escrit"</v>
          </cell>
          <cell r="DP494">
            <v>2</v>
          </cell>
          <cell r="DQ494">
            <v>100</v>
          </cell>
          <cell r="DR494" t="str">
            <v>LX01</v>
          </cell>
          <cell r="DT494" t="str">
            <v>00190111</v>
          </cell>
          <cell r="DU494" t="str">
            <v>BANCO BILBAO VIZCAYA ARGENTARI</v>
          </cell>
        </row>
        <row r="495">
          <cell r="A495" t="str">
            <v>301671</v>
          </cell>
          <cell r="B495" t="str">
            <v>Horácio Silva</v>
          </cell>
          <cell r="C495" t="str">
            <v>1984</v>
          </cell>
          <cell r="D495">
            <v>21</v>
          </cell>
          <cell r="E495">
            <v>21</v>
          </cell>
          <cell r="F495" t="str">
            <v>19580803</v>
          </cell>
          <cell r="G495" t="str">
            <v>46</v>
          </cell>
          <cell r="H495" t="str">
            <v>0</v>
          </cell>
          <cell r="I495" t="str">
            <v>Solt.</v>
          </cell>
          <cell r="J495" t="str">
            <v>masculino</v>
          </cell>
          <cell r="K495">
            <v>0</v>
          </cell>
          <cell r="L495" t="str">
            <v>R Eng Lúcio Azevedo, 26-8ºE Casal São Brás</v>
          </cell>
          <cell r="M495" t="str">
            <v>2700-348</v>
          </cell>
          <cell r="N495" t="str">
            <v>AMADORA</v>
          </cell>
          <cell r="O495" t="str">
            <v>00241031</v>
          </cell>
          <cell r="P495" t="str">
            <v>CURSO COMPLEMENTAR DE CIENCIAS</v>
          </cell>
          <cell r="R495" t="str">
            <v>3745111</v>
          </cell>
          <cell r="S495" t="str">
            <v>20020205</v>
          </cell>
          <cell r="T495" t="str">
            <v>AMADORA</v>
          </cell>
          <cell r="U495" t="str">
            <v>9803</v>
          </cell>
          <cell r="V495" t="str">
            <v>S.NAC IND ENERGIA-SINDEL</v>
          </cell>
          <cell r="W495" t="str">
            <v>128027150</v>
          </cell>
          <cell r="X495" t="str">
            <v>3140</v>
          </cell>
          <cell r="Y495" t="str">
            <v>0.0</v>
          </cell>
          <cell r="Z495">
            <v>0</v>
          </cell>
          <cell r="AA495" t="str">
            <v>00</v>
          </cell>
          <cell r="AD495" t="str">
            <v>029</v>
          </cell>
          <cell r="AE495" t="str">
            <v>10940087903</v>
          </cell>
          <cell r="AF495" t="str">
            <v>02</v>
          </cell>
          <cell r="AG495" t="str">
            <v>19840213</v>
          </cell>
          <cell r="AH495" t="str">
            <v>DT.Adm.Corr.Antiguid</v>
          </cell>
          <cell r="AI495" t="str">
            <v>1</v>
          </cell>
          <cell r="AJ495" t="str">
            <v>ACTIVOS</v>
          </cell>
          <cell r="AK495" t="str">
            <v>AA</v>
          </cell>
          <cell r="AL495" t="str">
            <v>ACTIVO TEMP.INTEIRO</v>
          </cell>
          <cell r="AM495" t="str">
            <v>J300</v>
          </cell>
          <cell r="AN495" t="str">
            <v>EDPOutsourcing Comercial-S</v>
          </cell>
          <cell r="AO495" t="str">
            <v>J312</v>
          </cell>
          <cell r="AP495" t="str">
            <v>EDPOC-LSB-CCB45</v>
          </cell>
          <cell r="AQ495" t="str">
            <v>40176994</v>
          </cell>
          <cell r="AR495" t="str">
            <v>70000022</v>
          </cell>
          <cell r="AS495" t="str">
            <v>014.</v>
          </cell>
          <cell r="AT495" t="str">
            <v>TECNICO COMERCIAL</v>
          </cell>
          <cell r="AU495" t="str">
            <v>1</v>
          </cell>
          <cell r="AV495" t="str">
            <v>00040438</v>
          </cell>
          <cell r="AW495" t="str">
            <v>J20504001230</v>
          </cell>
          <cell r="AX495" t="str">
            <v>OCB2C-AS-GA ATEND ANALISE FACT CONT</v>
          </cell>
          <cell r="AY495" t="str">
            <v>68907102</v>
          </cell>
          <cell r="AZ495" t="str">
            <v>B2C - Sul</v>
          </cell>
          <cell r="BA495" t="str">
            <v>6890</v>
          </cell>
          <cell r="BB495" t="str">
            <v>EDP Outsourcing Comercial</v>
          </cell>
          <cell r="BC495" t="str">
            <v>6890</v>
          </cell>
          <cell r="BD495" t="str">
            <v>6890</v>
          </cell>
          <cell r="BE495" t="str">
            <v>2800</v>
          </cell>
          <cell r="BF495" t="str">
            <v>6890</v>
          </cell>
          <cell r="BG495" t="str">
            <v>EDP Outsourcing Comercial,SA</v>
          </cell>
          <cell r="BH495" t="str">
            <v>1010</v>
          </cell>
          <cell r="BI495">
            <v>1520</v>
          </cell>
          <cell r="BJ495" t="str">
            <v>14</v>
          </cell>
          <cell r="BK495">
            <v>21</v>
          </cell>
          <cell r="BL495">
            <v>212.31</v>
          </cell>
          <cell r="BM495" t="str">
            <v>NÍVEL 4</v>
          </cell>
          <cell r="BN495" t="str">
            <v>01</v>
          </cell>
          <cell r="BO495" t="str">
            <v>08</v>
          </cell>
          <cell r="BP495" t="str">
            <v>20040101</v>
          </cell>
          <cell r="BQ495" t="str">
            <v>21</v>
          </cell>
          <cell r="BR495" t="str">
            <v>EVOLUCAO AUTOMATICA</v>
          </cell>
          <cell r="BS495" t="str">
            <v>20050101</v>
          </cell>
          <cell r="BW495">
            <v>0</v>
          </cell>
          <cell r="BX495">
            <v>0</v>
          </cell>
          <cell r="BY495">
            <v>0</v>
          </cell>
          <cell r="BZ495">
            <v>0</v>
          </cell>
          <cell r="CA495">
            <v>0</v>
          </cell>
          <cell r="CC495">
            <v>0</v>
          </cell>
          <cell r="CG495">
            <v>0</v>
          </cell>
          <cell r="CK495">
            <v>0</v>
          </cell>
          <cell r="CO495">
            <v>0</v>
          </cell>
          <cell r="CT495">
            <v>0</v>
          </cell>
          <cell r="CU495">
            <v>0</v>
          </cell>
          <cell r="CV495">
            <v>0</v>
          </cell>
          <cell r="CW495">
            <v>0</v>
          </cell>
          <cell r="CX495">
            <v>0</v>
          </cell>
          <cell r="CZ495">
            <v>0</v>
          </cell>
          <cell r="DC495">
            <v>0</v>
          </cell>
          <cell r="DF495">
            <v>0</v>
          </cell>
          <cell r="DI495">
            <v>0</v>
          </cell>
          <cell r="DK495">
            <v>0</v>
          </cell>
          <cell r="DL495">
            <v>0</v>
          </cell>
          <cell r="DN495" t="str">
            <v>21D11</v>
          </cell>
          <cell r="DO495" t="str">
            <v>Flex.T.Int."Escrit"</v>
          </cell>
          <cell r="DP495">
            <v>2</v>
          </cell>
          <cell r="DQ495">
            <v>100</v>
          </cell>
          <cell r="DR495" t="str">
            <v>LX01</v>
          </cell>
          <cell r="DT495" t="str">
            <v>00350278</v>
          </cell>
          <cell r="DU495" t="str">
            <v>CAIXA GERAL DE DEPOSITOS, SA</v>
          </cell>
        </row>
        <row r="496">
          <cell r="A496" t="str">
            <v>214639</v>
          </cell>
          <cell r="B496" t="str">
            <v>António Luís Ferreira Antunes</v>
          </cell>
          <cell r="C496" t="str">
            <v>1981</v>
          </cell>
          <cell r="D496">
            <v>24</v>
          </cell>
          <cell r="E496">
            <v>24</v>
          </cell>
          <cell r="F496" t="str">
            <v>19571014</v>
          </cell>
          <cell r="G496" t="str">
            <v>47</v>
          </cell>
          <cell r="H496" t="str">
            <v>1</v>
          </cell>
          <cell r="I496" t="str">
            <v>Casado</v>
          </cell>
          <cell r="J496" t="str">
            <v>masculino</v>
          </cell>
          <cell r="K496">
            <v>0</v>
          </cell>
          <cell r="L496" t="str">
            <v>Lg Padre Américo, 10-3ºA Massamá</v>
          </cell>
          <cell r="M496" t="str">
            <v>2745-712</v>
          </cell>
          <cell r="N496" t="str">
            <v>QUELUZ</v>
          </cell>
          <cell r="O496" t="str">
            <v>00243383</v>
          </cell>
          <cell r="P496" t="str">
            <v>12.ANO - 1. CURSO</v>
          </cell>
          <cell r="R496" t="str">
            <v>5027099</v>
          </cell>
          <cell r="S496" t="str">
            <v>19980506</v>
          </cell>
          <cell r="T496" t="str">
            <v>LISBOA</v>
          </cell>
          <cell r="U496" t="str">
            <v>9803</v>
          </cell>
          <cell r="V496" t="str">
            <v>S.NAC IND ENERGIA-SINDEL</v>
          </cell>
          <cell r="W496" t="str">
            <v>160557267</v>
          </cell>
          <cell r="X496" t="str">
            <v>3166</v>
          </cell>
          <cell r="Y496" t="str">
            <v>0.0</v>
          </cell>
          <cell r="Z496">
            <v>0</v>
          </cell>
          <cell r="AA496" t="str">
            <v>00</v>
          </cell>
          <cell r="AD496" t="str">
            <v>029</v>
          </cell>
          <cell r="AE496" t="str">
            <v>10940078882</v>
          </cell>
          <cell r="AF496" t="str">
            <v>02</v>
          </cell>
          <cell r="AG496" t="str">
            <v>19810803</v>
          </cell>
          <cell r="AH496" t="str">
            <v>DT.Adm.Corr.Antiguid</v>
          </cell>
          <cell r="AI496" t="str">
            <v>1</v>
          </cell>
          <cell r="AJ496" t="str">
            <v>ACTIVOS</v>
          </cell>
          <cell r="AK496" t="str">
            <v>AA</v>
          </cell>
          <cell r="AL496" t="str">
            <v>ACTIVO TEMP.INTEIRO</v>
          </cell>
          <cell r="AM496" t="str">
            <v>J300</v>
          </cell>
          <cell r="AN496" t="str">
            <v>EDPOutsourcing Comercial-S</v>
          </cell>
          <cell r="AO496" t="str">
            <v>J312</v>
          </cell>
          <cell r="AP496" t="str">
            <v>EDPOC-LSB-CCB45</v>
          </cell>
          <cell r="AQ496" t="str">
            <v>40177026</v>
          </cell>
          <cell r="AR496" t="str">
            <v>70000078</v>
          </cell>
          <cell r="AS496" t="str">
            <v>033.</v>
          </cell>
          <cell r="AT496" t="str">
            <v>TECNICO PRINCIPAL DE GESTAO</v>
          </cell>
          <cell r="AU496" t="str">
            <v>1</v>
          </cell>
          <cell r="AV496" t="str">
            <v>00040441</v>
          </cell>
          <cell r="AW496" t="str">
            <v>J20504001430</v>
          </cell>
          <cell r="AX496" t="str">
            <v>OCB2C-FR-FRAUDES E ANOMALIAS CONSUM</v>
          </cell>
          <cell r="AY496" t="str">
            <v>68907103</v>
          </cell>
          <cell r="AZ496" t="str">
            <v>B2C - Fraudes e Anom</v>
          </cell>
          <cell r="BA496" t="str">
            <v>6890</v>
          </cell>
          <cell r="BB496" t="str">
            <v>EDP Outsourcing Comercial</v>
          </cell>
          <cell r="BC496" t="str">
            <v>6890</v>
          </cell>
          <cell r="BD496" t="str">
            <v>6890</v>
          </cell>
          <cell r="BE496" t="str">
            <v>2800</v>
          </cell>
          <cell r="BF496" t="str">
            <v>6890</v>
          </cell>
          <cell r="BG496" t="str">
            <v>EDP Outsourcing Comercial,SA</v>
          </cell>
          <cell r="BH496" t="str">
            <v>1010</v>
          </cell>
          <cell r="BI496">
            <v>1799</v>
          </cell>
          <cell r="BJ496" t="str">
            <v>17</v>
          </cell>
          <cell r="BK496">
            <v>24</v>
          </cell>
          <cell r="BL496">
            <v>242.64</v>
          </cell>
          <cell r="BM496" t="str">
            <v>NÍVEL 3</v>
          </cell>
          <cell r="BN496" t="str">
            <v>01</v>
          </cell>
          <cell r="BO496" t="str">
            <v>08</v>
          </cell>
          <cell r="BP496" t="str">
            <v>20040101</v>
          </cell>
          <cell r="BQ496" t="str">
            <v>21</v>
          </cell>
          <cell r="BR496" t="str">
            <v>EVOLUCAO AUTOMATICA</v>
          </cell>
          <cell r="BS496" t="str">
            <v>20050101</v>
          </cell>
          <cell r="BW496">
            <v>0</v>
          </cell>
          <cell r="BX496">
            <v>0</v>
          </cell>
          <cell r="BY496">
            <v>0</v>
          </cell>
          <cell r="BZ496">
            <v>0</v>
          </cell>
          <cell r="CA496">
            <v>0</v>
          </cell>
          <cell r="CC496">
            <v>0</v>
          </cell>
          <cell r="CG496">
            <v>0</v>
          </cell>
          <cell r="CK496">
            <v>0</v>
          </cell>
          <cell r="CO496">
            <v>0</v>
          </cell>
          <cell r="CT496">
            <v>0</v>
          </cell>
          <cell r="CU496">
            <v>0</v>
          </cell>
          <cell r="CV496">
            <v>0</v>
          </cell>
          <cell r="CW496">
            <v>0</v>
          </cell>
          <cell r="CX496">
            <v>0</v>
          </cell>
          <cell r="CZ496">
            <v>0</v>
          </cell>
          <cell r="DC496">
            <v>0</v>
          </cell>
          <cell r="DF496">
            <v>0</v>
          </cell>
          <cell r="DI496">
            <v>0</v>
          </cell>
          <cell r="DK496">
            <v>0</v>
          </cell>
          <cell r="DL496">
            <v>0</v>
          </cell>
          <cell r="DN496" t="str">
            <v>21D11</v>
          </cell>
          <cell r="DO496" t="str">
            <v>Flex.T.Int."Escrit"</v>
          </cell>
          <cell r="DP496">
            <v>2</v>
          </cell>
          <cell r="DQ496">
            <v>100</v>
          </cell>
          <cell r="DR496" t="str">
            <v>LX01</v>
          </cell>
          <cell r="DT496" t="str">
            <v>00350081</v>
          </cell>
          <cell r="DU496" t="str">
            <v>CAIXA GERAL DE DEPOSITOS, SA</v>
          </cell>
        </row>
        <row r="497">
          <cell r="A497" t="str">
            <v>302104</v>
          </cell>
          <cell r="B497" t="str">
            <v>Rui Vasco Bertolo Nascimento Duarte</v>
          </cell>
          <cell r="C497" t="str">
            <v>1985</v>
          </cell>
          <cell r="D497">
            <v>20</v>
          </cell>
          <cell r="E497">
            <v>20</v>
          </cell>
          <cell r="F497" t="str">
            <v>19621020</v>
          </cell>
          <cell r="G497" t="str">
            <v>42</v>
          </cell>
          <cell r="H497" t="str">
            <v>1</v>
          </cell>
          <cell r="I497" t="str">
            <v>Casado</v>
          </cell>
          <cell r="J497" t="str">
            <v>masculino</v>
          </cell>
          <cell r="K497">
            <v>2</v>
          </cell>
          <cell r="L497" t="str">
            <v>R Cidade da Horta, 19/A-1ºDto</v>
          </cell>
          <cell r="M497" t="str">
            <v>1675-111</v>
          </cell>
          <cell r="N497" t="str">
            <v>PONTINHA</v>
          </cell>
          <cell r="O497" t="str">
            <v>00233033</v>
          </cell>
          <cell r="P497" t="str">
            <v>C.GERAL UNIF.ADMINIST.COMERCIO</v>
          </cell>
          <cell r="R497" t="str">
            <v>6256525</v>
          </cell>
          <cell r="S497" t="str">
            <v>19990625</v>
          </cell>
          <cell r="T497" t="str">
            <v>LISBOA</v>
          </cell>
          <cell r="U497" t="str">
            <v>9802</v>
          </cell>
          <cell r="V497" t="str">
            <v>SIND IND ELéCT SUL ILHAS</v>
          </cell>
          <cell r="W497" t="str">
            <v>145979245</v>
          </cell>
          <cell r="X497" t="str">
            <v>4227</v>
          </cell>
          <cell r="Y497" t="str">
            <v>0.0</v>
          </cell>
          <cell r="Z497">
            <v>2</v>
          </cell>
          <cell r="AA497" t="str">
            <v>00</v>
          </cell>
          <cell r="AC497" t="str">
            <v>X</v>
          </cell>
          <cell r="AD497" t="str">
            <v>029</v>
          </cell>
          <cell r="AE497" t="str">
            <v>10940089173</v>
          </cell>
          <cell r="AF497" t="str">
            <v>02</v>
          </cell>
          <cell r="AG497" t="str">
            <v>19850121</v>
          </cell>
          <cell r="AH497" t="str">
            <v>DT.Adm.Corr.Antiguid</v>
          </cell>
          <cell r="AI497" t="str">
            <v>1</v>
          </cell>
          <cell r="AJ497" t="str">
            <v>ACTIVOS</v>
          </cell>
          <cell r="AK497" t="str">
            <v>AA</v>
          </cell>
          <cell r="AL497" t="str">
            <v>ACTIVO TEMP.INTEIRO</v>
          </cell>
          <cell r="AM497" t="str">
            <v>J300</v>
          </cell>
          <cell r="AN497" t="str">
            <v>EDPOutsourcing Comercial-S</v>
          </cell>
          <cell r="AO497" t="str">
            <v>J312</v>
          </cell>
          <cell r="AP497" t="str">
            <v>EDPOC-LSB-CCB45</v>
          </cell>
          <cell r="AQ497" t="str">
            <v>40177029</v>
          </cell>
          <cell r="AR497" t="str">
            <v>70000022</v>
          </cell>
          <cell r="AS497" t="str">
            <v>014.</v>
          </cell>
          <cell r="AT497" t="str">
            <v>TECNICO COMERCIAL</v>
          </cell>
          <cell r="AU497" t="str">
            <v>1</v>
          </cell>
          <cell r="AV497" t="str">
            <v>00040441</v>
          </cell>
          <cell r="AW497" t="str">
            <v>J20504001430</v>
          </cell>
          <cell r="AX497" t="str">
            <v>OCB2C-FR-FRAUDES E ANOMALIAS CONSUM</v>
          </cell>
          <cell r="AY497" t="str">
            <v>68907103</v>
          </cell>
          <cell r="AZ497" t="str">
            <v>B2C - Fraudes e Anom</v>
          </cell>
          <cell r="BA497" t="str">
            <v>6890</v>
          </cell>
          <cell r="BB497" t="str">
            <v>EDP Outsourcing Comercial</v>
          </cell>
          <cell r="BC497" t="str">
            <v>6890</v>
          </cell>
          <cell r="BD497" t="str">
            <v>6890</v>
          </cell>
          <cell r="BE497" t="str">
            <v>2800</v>
          </cell>
          <cell r="BF497" t="str">
            <v>6890</v>
          </cell>
          <cell r="BG497" t="str">
            <v>EDP Outsourcing Comercial,SA</v>
          </cell>
          <cell r="BH497" t="str">
            <v>1010</v>
          </cell>
          <cell r="BI497">
            <v>1247</v>
          </cell>
          <cell r="BJ497" t="str">
            <v>11</v>
          </cell>
          <cell r="BK497">
            <v>20</v>
          </cell>
          <cell r="BL497">
            <v>202.2</v>
          </cell>
          <cell r="BM497" t="str">
            <v>NÍVEL 4</v>
          </cell>
          <cell r="BN497" t="str">
            <v>02</v>
          </cell>
          <cell r="BO497" t="str">
            <v>05</v>
          </cell>
          <cell r="BP497" t="str">
            <v>20030101</v>
          </cell>
          <cell r="BQ497" t="str">
            <v>21</v>
          </cell>
          <cell r="BR497" t="str">
            <v>EVOLUCAO AUTOMATICA</v>
          </cell>
          <cell r="BS497" t="str">
            <v>20050101</v>
          </cell>
          <cell r="BW497">
            <v>0</v>
          </cell>
          <cell r="BX497">
            <v>0</v>
          </cell>
          <cell r="BY497">
            <v>0</v>
          </cell>
          <cell r="BZ497">
            <v>0</v>
          </cell>
          <cell r="CA497">
            <v>0</v>
          </cell>
          <cell r="CC497">
            <v>0</v>
          </cell>
          <cell r="CG497">
            <v>0</v>
          </cell>
          <cell r="CK497">
            <v>0</v>
          </cell>
          <cell r="CO497">
            <v>0</v>
          </cell>
          <cell r="CT497">
            <v>0</v>
          </cell>
          <cell r="CU497">
            <v>0</v>
          </cell>
          <cell r="CV497">
            <v>0</v>
          </cell>
          <cell r="CW497">
            <v>0</v>
          </cell>
          <cell r="CX497">
            <v>0</v>
          </cell>
          <cell r="CZ497">
            <v>0</v>
          </cell>
          <cell r="DC497">
            <v>0</v>
          </cell>
          <cell r="DF497">
            <v>0</v>
          </cell>
          <cell r="DI497">
            <v>0</v>
          </cell>
          <cell r="DK497">
            <v>0</v>
          </cell>
          <cell r="DL497">
            <v>0</v>
          </cell>
          <cell r="DN497" t="str">
            <v>21D11</v>
          </cell>
          <cell r="DO497" t="str">
            <v>Flex.T.Int."Escrit"</v>
          </cell>
          <cell r="DP497">
            <v>2</v>
          </cell>
          <cell r="DQ497">
            <v>100</v>
          </cell>
          <cell r="DR497" t="str">
            <v>LX01</v>
          </cell>
          <cell r="DT497" t="str">
            <v>00330000</v>
          </cell>
          <cell r="DU497" t="str">
            <v>BANCO COMERCIAL PORTUGUES, SA</v>
          </cell>
        </row>
        <row r="498">
          <cell r="A498" t="str">
            <v>165328</v>
          </cell>
          <cell r="B498" t="str">
            <v>Rui Manuel Espírito Santo Freitas</v>
          </cell>
          <cell r="C498" t="str">
            <v>1979</v>
          </cell>
          <cell r="D498">
            <v>26</v>
          </cell>
          <cell r="E498">
            <v>26</v>
          </cell>
          <cell r="F498" t="str">
            <v>19600925</v>
          </cell>
          <cell r="G498" t="str">
            <v>44</v>
          </cell>
          <cell r="H498" t="str">
            <v>0</v>
          </cell>
          <cell r="I498" t="str">
            <v>Solt.</v>
          </cell>
          <cell r="J498" t="str">
            <v>masculino</v>
          </cell>
          <cell r="K498">
            <v>2</v>
          </cell>
          <cell r="L498" t="str">
            <v>R Dona Amélia, 17-1ºEsq</v>
          </cell>
          <cell r="M498" t="str">
            <v>2605-664</v>
          </cell>
          <cell r="N498" t="str">
            <v>BELAS</v>
          </cell>
          <cell r="O498" t="str">
            <v>00231023</v>
          </cell>
          <cell r="P498" t="str">
            <v>CURSO GERAL DOS LICEUS</v>
          </cell>
          <cell r="R498" t="str">
            <v>5332918</v>
          </cell>
          <cell r="S498" t="str">
            <v>20021106</v>
          </cell>
          <cell r="T498" t="str">
            <v>LISBOA</v>
          </cell>
          <cell r="W498" t="str">
            <v>108415872</v>
          </cell>
          <cell r="X498" t="str">
            <v>3166</v>
          </cell>
          <cell r="Y498" t="str">
            <v>0.0</v>
          </cell>
          <cell r="Z498">
            <v>2</v>
          </cell>
          <cell r="AA498" t="str">
            <v>00</v>
          </cell>
          <cell r="AD498" t="str">
            <v>029</v>
          </cell>
          <cell r="AE498" t="str">
            <v>10940073968</v>
          </cell>
          <cell r="AF498" t="str">
            <v>02</v>
          </cell>
          <cell r="AG498" t="str">
            <v>19790301</v>
          </cell>
          <cell r="AH498" t="str">
            <v>DT.Adm.Corr.Antiguid</v>
          </cell>
          <cell r="AI498" t="str">
            <v>1</v>
          </cell>
          <cell r="AJ498" t="str">
            <v>ACTIVOS</v>
          </cell>
          <cell r="AK498" t="str">
            <v>AA</v>
          </cell>
          <cell r="AL498" t="str">
            <v>ACTIVO TEMP.INTEIRO</v>
          </cell>
          <cell r="AM498" t="str">
            <v>J300</v>
          </cell>
          <cell r="AN498" t="str">
            <v>EDPOutsourcing Comercial-S</v>
          </cell>
          <cell r="AO498" t="str">
            <v>J312</v>
          </cell>
          <cell r="AP498" t="str">
            <v>EDPOC-LSB-CCB45</v>
          </cell>
          <cell r="AQ498" t="str">
            <v>40177028</v>
          </cell>
          <cell r="AR498" t="str">
            <v>70000022</v>
          </cell>
          <cell r="AS498" t="str">
            <v>014.</v>
          </cell>
          <cell r="AT498" t="str">
            <v>TECNICO COMERCIAL</v>
          </cell>
          <cell r="AU498" t="str">
            <v>1</v>
          </cell>
          <cell r="AV498" t="str">
            <v>00040441</v>
          </cell>
          <cell r="AW498" t="str">
            <v>J20504001430</v>
          </cell>
          <cell r="AX498" t="str">
            <v>OCB2C-FR-FRAUDES E ANOMALIAS CONSUM</v>
          </cell>
          <cell r="AY498" t="str">
            <v>68907103</v>
          </cell>
          <cell r="AZ498" t="str">
            <v>B2C - Fraudes e Anom</v>
          </cell>
          <cell r="BA498" t="str">
            <v>6890</v>
          </cell>
          <cell r="BB498" t="str">
            <v>EDP Outsourcing Comercial</v>
          </cell>
          <cell r="BC498" t="str">
            <v>6890</v>
          </cell>
          <cell r="BD498" t="str">
            <v>6890</v>
          </cell>
          <cell r="BE498" t="str">
            <v>2800</v>
          </cell>
          <cell r="BF498" t="str">
            <v>6890</v>
          </cell>
          <cell r="BG498" t="str">
            <v>EDP Outsourcing Comercial,SA</v>
          </cell>
          <cell r="BH498" t="str">
            <v>1010</v>
          </cell>
          <cell r="BI498">
            <v>1339</v>
          </cell>
          <cell r="BJ498" t="str">
            <v>12</v>
          </cell>
          <cell r="BK498">
            <v>26</v>
          </cell>
          <cell r="BL498">
            <v>262.86</v>
          </cell>
          <cell r="BM498" t="str">
            <v>NÍVEL 4</v>
          </cell>
          <cell r="BN498" t="str">
            <v>02</v>
          </cell>
          <cell r="BO498" t="str">
            <v>06</v>
          </cell>
          <cell r="BP498" t="str">
            <v>20030101</v>
          </cell>
          <cell r="BQ498" t="str">
            <v>21</v>
          </cell>
          <cell r="BR498" t="str">
            <v>EVOLUCAO AUTOMATICA</v>
          </cell>
          <cell r="BS498" t="str">
            <v>20050101</v>
          </cell>
          <cell r="BW498">
            <v>0</v>
          </cell>
          <cell r="BX498">
            <v>0</v>
          </cell>
          <cell r="BY498">
            <v>0</v>
          </cell>
          <cell r="BZ498">
            <v>0</v>
          </cell>
          <cell r="CA498">
            <v>0</v>
          </cell>
          <cell r="CC498">
            <v>0</v>
          </cell>
          <cell r="CG498">
            <v>0</v>
          </cell>
          <cell r="CK498">
            <v>0</v>
          </cell>
          <cell r="CO498">
            <v>0</v>
          </cell>
          <cell r="CT498">
            <v>0</v>
          </cell>
          <cell r="CU498">
            <v>0</v>
          </cell>
          <cell r="CV498">
            <v>0</v>
          </cell>
          <cell r="CW498">
            <v>0</v>
          </cell>
          <cell r="CX498">
            <v>0</v>
          </cell>
          <cell r="CZ498">
            <v>0</v>
          </cell>
          <cell r="DC498">
            <v>0</v>
          </cell>
          <cell r="DF498">
            <v>0</v>
          </cell>
          <cell r="DI498">
            <v>0</v>
          </cell>
          <cell r="DK498">
            <v>0</v>
          </cell>
          <cell r="DL498">
            <v>0</v>
          </cell>
          <cell r="DN498" t="str">
            <v>21D11</v>
          </cell>
          <cell r="DO498" t="str">
            <v>Flex.T.Int."Escrit"</v>
          </cell>
          <cell r="DP498">
            <v>2</v>
          </cell>
          <cell r="DQ498">
            <v>100</v>
          </cell>
          <cell r="DR498" t="str">
            <v>LX01</v>
          </cell>
          <cell r="DT498" t="str">
            <v>00070283</v>
          </cell>
          <cell r="DU498" t="str">
            <v>BANCO ESPIRITO SANTO, SA</v>
          </cell>
        </row>
        <row r="499">
          <cell r="A499" t="str">
            <v>158160</v>
          </cell>
          <cell r="B499" t="str">
            <v>Eduardo Augusto Jesus Oliveira</v>
          </cell>
          <cell r="C499" t="str">
            <v>1978</v>
          </cell>
          <cell r="D499">
            <v>27</v>
          </cell>
          <cell r="E499">
            <v>27</v>
          </cell>
          <cell r="F499" t="str">
            <v>19590217</v>
          </cell>
          <cell r="G499" t="str">
            <v>46</v>
          </cell>
          <cell r="H499" t="str">
            <v>4</v>
          </cell>
          <cell r="I499" t="str">
            <v>Divorc</v>
          </cell>
          <cell r="J499" t="str">
            <v>masculino</v>
          </cell>
          <cell r="K499">
            <v>1</v>
          </cell>
          <cell r="L499" t="str">
            <v>R Jardim Sta Isabel, 4-4ºDto</v>
          </cell>
          <cell r="M499" t="str">
            <v>2735-000</v>
          </cell>
          <cell r="N499" t="str">
            <v>CACÉM</v>
          </cell>
          <cell r="O499" t="str">
            <v>00232253</v>
          </cell>
          <cell r="P499" t="str">
            <v>CURSO GERAL DE ELECTRICIDADE</v>
          </cell>
          <cell r="R499" t="str">
            <v>5331156</v>
          </cell>
          <cell r="S499" t="str">
            <v>20000313</v>
          </cell>
          <cell r="T499" t="str">
            <v>LISBOA</v>
          </cell>
          <cell r="U499" t="str">
            <v>9803</v>
          </cell>
          <cell r="V499" t="str">
            <v>S.NAC IND ENERGIA-SINDEL</v>
          </cell>
          <cell r="W499" t="str">
            <v>110511115</v>
          </cell>
          <cell r="X499" t="str">
            <v>3557</v>
          </cell>
          <cell r="Y499" t="str">
            <v>0.0</v>
          </cell>
          <cell r="Z499">
            <v>1</v>
          </cell>
          <cell r="AA499" t="str">
            <v>00</v>
          </cell>
          <cell r="AD499" t="str">
            <v>029</v>
          </cell>
          <cell r="AE499" t="str">
            <v>10940075609</v>
          </cell>
          <cell r="AF499" t="str">
            <v>02</v>
          </cell>
          <cell r="AG499" t="str">
            <v>19780614</v>
          </cell>
          <cell r="AH499" t="str">
            <v>DT.Adm.Corr.Antiguid</v>
          </cell>
          <cell r="AI499" t="str">
            <v>1</v>
          </cell>
          <cell r="AJ499" t="str">
            <v>ACTIVOS</v>
          </cell>
          <cell r="AK499" t="str">
            <v>AA</v>
          </cell>
          <cell r="AL499" t="str">
            <v>ACTIVO TEMP.INTEIRO</v>
          </cell>
          <cell r="AM499" t="str">
            <v>J300</v>
          </cell>
          <cell r="AN499" t="str">
            <v>EDPOutsourcing Comercial-S</v>
          </cell>
          <cell r="AO499" t="str">
            <v>J312</v>
          </cell>
          <cell r="AP499" t="str">
            <v>EDPOC-LSB-CCB45</v>
          </cell>
          <cell r="AQ499" t="str">
            <v>40177027</v>
          </cell>
          <cell r="AR499" t="str">
            <v>70000022</v>
          </cell>
          <cell r="AS499" t="str">
            <v>014.</v>
          </cell>
          <cell r="AT499" t="str">
            <v>TECNICO COMERCIAL</v>
          </cell>
          <cell r="AU499" t="str">
            <v>1</v>
          </cell>
          <cell r="AV499" t="str">
            <v>00040441</v>
          </cell>
          <cell r="AW499" t="str">
            <v>J20504001430</v>
          </cell>
          <cell r="AX499" t="str">
            <v>OCB2C-FR-FRAUDES E ANOMALIAS CONSUM</v>
          </cell>
          <cell r="AY499" t="str">
            <v>68907103</v>
          </cell>
          <cell r="AZ499" t="str">
            <v>B2C - Fraudes e Anom</v>
          </cell>
          <cell r="BA499" t="str">
            <v>6890</v>
          </cell>
          <cell r="BB499" t="str">
            <v>EDP Outsourcing Comercial</v>
          </cell>
          <cell r="BC499" t="str">
            <v>6890</v>
          </cell>
          <cell r="BD499" t="str">
            <v>6890</v>
          </cell>
          <cell r="BE499" t="str">
            <v>2800</v>
          </cell>
          <cell r="BF499" t="str">
            <v>6890</v>
          </cell>
          <cell r="BG499" t="str">
            <v>EDP Outsourcing Comercial,SA</v>
          </cell>
          <cell r="BH499" t="str">
            <v>1010</v>
          </cell>
          <cell r="BI499">
            <v>1432</v>
          </cell>
          <cell r="BJ499" t="str">
            <v>13</v>
          </cell>
          <cell r="BK499">
            <v>27</v>
          </cell>
          <cell r="BL499">
            <v>272.97000000000003</v>
          </cell>
          <cell r="BM499" t="str">
            <v>NÍVEL 4</v>
          </cell>
          <cell r="BN499" t="str">
            <v>01</v>
          </cell>
          <cell r="BO499" t="str">
            <v>07</v>
          </cell>
          <cell r="BP499" t="str">
            <v>20040101</v>
          </cell>
          <cell r="BQ499" t="str">
            <v>21</v>
          </cell>
          <cell r="BR499" t="str">
            <v>EVOLUCAO AUTOMATICA</v>
          </cell>
          <cell r="BS499" t="str">
            <v>20050101</v>
          </cell>
          <cell r="BW499">
            <v>0</v>
          </cell>
          <cell r="BX499">
            <v>0</v>
          </cell>
          <cell r="BY499">
            <v>0</v>
          </cell>
          <cell r="BZ499">
            <v>0</v>
          </cell>
          <cell r="CA499">
            <v>0</v>
          </cell>
          <cell r="CC499">
            <v>0</v>
          </cell>
          <cell r="CG499">
            <v>0</v>
          </cell>
          <cell r="CK499">
            <v>0</v>
          </cell>
          <cell r="CO499">
            <v>0</v>
          </cell>
          <cell r="CT499">
            <v>0</v>
          </cell>
          <cell r="CU499">
            <v>0</v>
          </cell>
          <cell r="CV499">
            <v>0</v>
          </cell>
          <cell r="CW499">
            <v>0</v>
          </cell>
          <cell r="CX499">
            <v>0</v>
          </cell>
          <cell r="CZ499">
            <v>0</v>
          </cell>
          <cell r="DC499">
            <v>0</v>
          </cell>
          <cell r="DF499">
            <v>0</v>
          </cell>
          <cell r="DI499">
            <v>0</v>
          </cell>
          <cell r="DK499">
            <v>0</v>
          </cell>
          <cell r="DL499">
            <v>0</v>
          </cell>
          <cell r="DN499" t="str">
            <v>21D11</v>
          </cell>
          <cell r="DO499" t="str">
            <v>Flex.T.Int."Escrit"</v>
          </cell>
          <cell r="DP499">
            <v>2</v>
          </cell>
          <cell r="DQ499">
            <v>100</v>
          </cell>
          <cell r="DR499" t="str">
            <v>LX01</v>
          </cell>
          <cell r="DT499" t="str">
            <v>00180000</v>
          </cell>
          <cell r="DU499" t="str">
            <v>BANCO TOTTA &amp; ACORES, SA</v>
          </cell>
        </row>
        <row r="500">
          <cell r="A500" t="str">
            <v>292893</v>
          </cell>
          <cell r="B500" t="str">
            <v>Maria Margarida Silva Paiva Batista Fernandes</v>
          </cell>
          <cell r="C500" t="str">
            <v>1985</v>
          </cell>
          <cell r="D500">
            <v>20</v>
          </cell>
          <cell r="E500">
            <v>20</v>
          </cell>
          <cell r="F500" t="str">
            <v>19550301</v>
          </cell>
          <cell r="G500" t="str">
            <v>50</v>
          </cell>
          <cell r="H500" t="str">
            <v>1</v>
          </cell>
          <cell r="I500" t="str">
            <v>Casado</v>
          </cell>
          <cell r="J500" t="str">
            <v>feminino</v>
          </cell>
          <cell r="K500">
            <v>4</v>
          </cell>
          <cell r="L500" t="str">
            <v>Urb da Quinta da Maçã, Lote 58</v>
          </cell>
          <cell r="M500" t="str">
            <v>2970-585</v>
          </cell>
          <cell r="N500" t="str">
            <v>SESIMBRA</v>
          </cell>
          <cell r="O500" t="str">
            <v>00772335</v>
          </cell>
          <cell r="P500" t="str">
            <v>PSICOLOGIA SOCIAL ORGANIZACOES</v>
          </cell>
          <cell r="R500" t="str">
            <v>4583598</v>
          </cell>
          <cell r="S500" t="str">
            <v>20010911</v>
          </cell>
          <cell r="T500" t="str">
            <v>Lisboa</v>
          </cell>
          <cell r="W500" t="str">
            <v>138198209</v>
          </cell>
          <cell r="X500" t="str">
            <v>3697</v>
          </cell>
          <cell r="Y500" t="str">
            <v>0.0</v>
          </cell>
          <cell r="Z500">
            <v>4</v>
          </cell>
          <cell r="AA500" t="str">
            <v>00</v>
          </cell>
          <cell r="AC500" t="str">
            <v>X</v>
          </cell>
          <cell r="AD500" t="str">
            <v>100</v>
          </cell>
          <cell r="AE500" t="str">
            <v>10620968823</v>
          </cell>
          <cell r="AF500" t="str">
            <v>02</v>
          </cell>
          <cell r="AG500" t="str">
            <v>19850102</v>
          </cell>
          <cell r="AH500" t="str">
            <v>DT.Adm.Corr.Antiguid</v>
          </cell>
          <cell r="AI500" t="str">
            <v>1</v>
          </cell>
          <cell r="AJ500" t="str">
            <v>ACTIVOS</v>
          </cell>
          <cell r="AK500" t="str">
            <v>AA</v>
          </cell>
          <cell r="AL500" t="str">
            <v>ACTIVO TEMP.INTEIRO</v>
          </cell>
          <cell r="AM500" t="str">
            <v>J300</v>
          </cell>
          <cell r="AN500" t="str">
            <v>EDPOutsourcing Comercial-S</v>
          </cell>
          <cell r="AO500" t="str">
            <v>J312</v>
          </cell>
          <cell r="AP500" t="str">
            <v>EDPOC-LSB-CCB45</v>
          </cell>
          <cell r="AQ500" t="str">
            <v>40177342</v>
          </cell>
          <cell r="AR500" t="str">
            <v>70000606</v>
          </cell>
          <cell r="AS500" t="str">
            <v>92L1</v>
          </cell>
          <cell r="AT500" t="str">
            <v>CHEFE DEPARTAMENTO</v>
          </cell>
          <cell r="AU500" t="str">
            <v>1</v>
          </cell>
          <cell r="AV500" t="str">
            <v>00041826</v>
          </cell>
          <cell r="AW500" t="str">
            <v>J20502200130</v>
          </cell>
          <cell r="AX500" t="str">
            <v>OCB2B-AF-CH-CHEFIA</v>
          </cell>
          <cell r="AY500" t="str">
            <v>68907300</v>
          </cell>
          <cell r="AZ500" t="str">
            <v>B2B e Comercial de R</v>
          </cell>
          <cell r="BA500" t="str">
            <v>6890</v>
          </cell>
          <cell r="BB500" t="str">
            <v>EDP Outsourcing Comercial</v>
          </cell>
          <cell r="BC500" t="str">
            <v>6890</v>
          </cell>
          <cell r="BD500" t="str">
            <v>6890</v>
          </cell>
          <cell r="BE500" t="str">
            <v>2800</v>
          </cell>
          <cell r="BF500" t="str">
            <v>6890</v>
          </cell>
          <cell r="BG500" t="str">
            <v>EDP Outsourcing Comercial,SA</v>
          </cell>
          <cell r="BH500" t="str">
            <v>1010</v>
          </cell>
          <cell r="BI500">
            <v>2034</v>
          </cell>
          <cell r="BJ500" t="str">
            <v>H</v>
          </cell>
          <cell r="BK500">
            <v>20</v>
          </cell>
          <cell r="BL500">
            <v>202.2</v>
          </cell>
          <cell r="BM500" t="str">
            <v>LIC 1</v>
          </cell>
          <cell r="BN500" t="str">
            <v>00</v>
          </cell>
          <cell r="BO500" t="str">
            <v>H</v>
          </cell>
          <cell r="BP500" t="str">
            <v>20050101</v>
          </cell>
          <cell r="BQ500" t="str">
            <v>21</v>
          </cell>
          <cell r="BR500" t="str">
            <v>EVOLUCAO AUTOMATICA</v>
          </cell>
          <cell r="BS500" t="str">
            <v>20050101</v>
          </cell>
          <cell r="BU500" t="str">
            <v>C DEP D2</v>
          </cell>
          <cell r="BV500" t="str">
            <v>L</v>
          </cell>
          <cell r="BW500">
            <v>499</v>
          </cell>
          <cell r="BX500">
            <v>21</v>
          </cell>
          <cell r="BY500">
            <v>574.39</v>
          </cell>
          <cell r="BZ500">
            <v>0</v>
          </cell>
          <cell r="CA500">
            <v>0</v>
          </cell>
          <cell r="CC500">
            <v>0</v>
          </cell>
          <cell r="CG500">
            <v>0</v>
          </cell>
          <cell r="CK500">
            <v>0</v>
          </cell>
          <cell r="CO500">
            <v>0</v>
          </cell>
          <cell r="CT500">
            <v>0</v>
          </cell>
          <cell r="CU500">
            <v>0</v>
          </cell>
          <cell r="CV500">
            <v>0</v>
          </cell>
          <cell r="CW500">
            <v>0</v>
          </cell>
          <cell r="CX500">
            <v>0</v>
          </cell>
          <cell r="CZ500">
            <v>0</v>
          </cell>
          <cell r="DC500">
            <v>0</v>
          </cell>
          <cell r="DF500">
            <v>0</v>
          </cell>
          <cell r="DI500">
            <v>0</v>
          </cell>
          <cell r="DK500">
            <v>0</v>
          </cell>
          <cell r="DL500">
            <v>0</v>
          </cell>
          <cell r="DN500" t="str">
            <v>50001</v>
          </cell>
          <cell r="DO500" t="str">
            <v>IHT_TEMPO INTEIRO</v>
          </cell>
          <cell r="DP500">
            <v>2</v>
          </cell>
          <cell r="DQ500">
            <v>100</v>
          </cell>
          <cell r="DR500" t="str">
            <v>LX01</v>
          </cell>
          <cell r="DT500" t="str">
            <v>00100000</v>
          </cell>
          <cell r="DU500" t="str">
            <v>BANCO BPI, SA</v>
          </cell>
        </row>
        <row r="501">
          <cell r="A501" t="str">
            <v>156213</v>
          </cell>
          <cell r="B501" t="str">
            <v>Manuela Maria Ferreira Rodrigues Almeida</v>
          </cell>
          <cell r="C501" t="str">
            <v>1978</v>
          </cell>
          <cell r="D501">
            <v>27</v>
          </cell>
          <cell r="E501">
            <v>27</v>
          </cell>
          <cell r="F501" t="str">
            <v>19530611</v>
          </cell>
          <cell r="G501" t="str">
            <v>52</v>
          </cell>
          <cell r="H501" t="str">
            <v>0</v>
          </cell>
          <cell r="I501" t="str">
            <v>Solt.</v>
          </cell>
          <cell r="J501" t="str">
            <v>feminino</v>
          </cell>
          <cell r="K501">
            <v>0</v>
          </cell>
          <cell r="L501" t="str">
            <v>Lg João Vaz 3 1 Esq</v>
          </cell>
          <cell r="M501" t="str">
            <v>1700-251</v>
          </cell>
          <cell r="N501" t="str">
            <v>LISBOA</v>
          </cell>
          <cell r="O501" t="str">
            <v>00772315</v>
          </cell>
          <cell r="P501" t="str">
            <v>PSICOLOGIA CLINICA</v>
          </cell>
          <cell r="R501" t="str">
            <v>2160628</v>
          </cell>
          <cell r="S501" t="str">
            <v>19930719</v>
          </cell>
          <cell r="T501" t="str">
            <v>LISBOA</v>
          </cell>
          <cell r="U501" t="str">
            <v>9804</v>
          </cell>
          <cell r="V501" t="str">
            <v>SIND ENERGIA - SINERGIA</v>
          </cell>
          <cell r="W501" t="str">
            <v>104586370</v>
          </cell>
          <cell r="X501" t="str">
            <v>3107</v>
          </cell>
          <cell r="Y501" t="str">
            <v>0.0</v>
          </cell>
          <cell r="Z501">
            <v>0</v>
          </cell>
          <cell r="AA501" t="str">
            <v>00</v>
          </cell>
          <cell r="AD501" t="str">
            <v>100</v>
          </cell>
          <cell r="AE501" t="str">
            <v>11054642373</v>
          </cell>
          <cell r="AF501" t="str">
            <v>02</v>
          </cell>
          <cell r="AG501" t="str">
            <v>19780301</v>
          </cell>
          <cell r="AH501" t="str">
            <v>DT.Adm.Corr.Antiguid</v>
          </cell>
          <cell r="AI501" t="str">
            <v>1</v>
          </cell>
          <cell r="AJ501" t="str">
            <v>ACTIVOS</v>
          </cell>
          <cell r="AK501" t="str">
            <v>AA</v>
          </cell>
          <cell r="AL501" t="str">
            <v>ACTIVO TEMP.INTEIRO</v>
          </cell>
          <cell r="AM501" t="str">
            <v>J300</v>
          </cell>
          <cell r="AN501" t="str">
            <v>EDPOutsourcing Comercial-S</v>
          </cell>
          <cell r="AO501" t="str">
            <v>J312</v>
          </cell>
          <cell r="AP501" t="str">
            <v>EDPOC-LSB-CCB45</v>
          </cell>
          <cell r="AQ501" t="str">
            <v>40184680</v>
          </cell>
          <cell r="AR501" t="str">
            <v>70000042</v>
          </cell>
          <cell r="AS501" t="str">
            <v>01L2</v>
          </cell>
          <cell r="AT501" t="str">
            <v>LICENCIADO II</v>
          </cell>
          <cell r="AU501" t="str">
            <v>1</v>
          </cell>
          <cell r="AV501" t="str">
            <v>00041827</v>
          </cell>
          <cell r="AW501" t="str">
            <v>J20502200610</v>
          </cell>
          <cell r="AX501" t="str">
            <v>OCB2B-AF-ANALISE FACT E COM REDES</v>
          </cell>
          <cell r="AY501" t="str">
            <v>68907300</v>
          </cell>
          <cell r="AZ501" t="str">
            <v>B2B e Comercial de R</v>
          </cell>
          <cell r="BA501" t="str">
            <v>6890</v>
          </cell>
          <cell r="BB501" t="str">
            <v>EDP Outsourcing Comercial</v>
          </cell>
          <cell r="BC501" t="str">
            <v>6890</v>
          </cell>
          <cell r="BD501" t="str">
            <v>6890</v>
          </cell>
          <cell r="BE501" t="str">
            <v>2800</v>
          </cell>
          <cell r="BF501" t="str">
            <v>6890</v>
          </cell>
          <cell r="BG501" t="str">
            <v>EDP Outsourcing Comercial,SA</v>
          </cell>
          <cell r="BH501" t="str">
            <v>1010</v>
          </cell>
          <cell r="BI501">
            <v>2409</v>
          </cell>
          <cell r="BJ501" t="str">
            <v>K</v>
          </cell>
          <cell r="BK501">
            <v>27</v>
          </cell>
          <cell r="BL501">
            <v>272.97000000000003</v>
          </cell>
          <cell r="BM501" t="str">
            <v>LIC 2</v>
          </cell>
          <cell r="BN501" t="str">
            <v>00</v>
          </cell>
          <cell r="BO501" t="str">
            <v>K</v>
          </cell>
          <cell r="BP501" t="str">
            <v>20050101</v>
          </cell>
          <cell r="BQ501" t="str">
            <v>21</v>
          </cell>
          <cell r="BR501" t="str">
            <v>EVOLUCAO AUTOMATICA</v>
          </cell>
          <cell r="BS501" t="str">
            <v>20050101</v>
          </cell>
          <cell r="BW501">
            <v>0</v>
          </cell>
          <cell r="BX501">
            <v>21</v>
          </cell>
          <cell r="BY501">
            <v>589.25</v>
          </cell>
          <cell r="BZ501">
            <v>0</v>
          </cell>
          <cell r="CA501">
            <v>0</v>
          </cell>
          <cell r="CC501">
            <v>0</v>
          </cell>
          <cell r="CG501">
            <v>0</v>
          </cell>
          <cell r="CK501">
            <v>0</v>
          </cell>
          <cell r="CO501">
            <v>0</v>
          </cell>
          <cell r="CT501">
            <v>0</v>
          </cell>
          <cell r="CU501">
            <v>0</v>
          </cell>
          <cell r="CV501">
            <v>0</v>
          </cell>
          <cell r="CW501">
            <v>0</v>
          </cell>
          <cell r="CX501">
            <v>0</v>
          </cell>
          <cell r="CZ501">
            <v>0</v>
          </cell>
          <cell r="DC501">
            <v>0</v>
          </cell>
          <cell r="DD501" t="str">
            <v>1480</v>
          </cell>
          <cell r="DE501" t="str">
            <v>L</v>
          </cell>
          <cell r="DF501">
            <v>124</v>
          </cell>
          <cell r="DI501">
            <v>0</v>
          </cell>
          <cell r="DK501">
            <v>0</v>
          </cell>
          <cell r="DL501">
            <v>0</v>
          </cell>
          <cell r="DN501" t="str">
            <v>50001</v>
          </cell>
          <cell r="DO501" t="str">
            <v>IHT_TEMPO INTEIRO</v>
          </cell>
          <cell r="DP501">
            <v>2</v>
          </cell>
          <cell r="DQ501">
            <v>100</v>
          </cell>
          <cell r="DR501" t="str">
            <v>LX01</v>
          </cell>
          <cell r="DT501" t="str">
            <v>00330000</v>
          </cell>
          <cell r="DU501" t="str">
            <v>BANCO COMERCIAL PORTUGUES, SA</v>
          </cell>
        </row>
        <row r="502">
          <cell r="A502" t="str">
            <v>303291</v>
          </cell>
          <cell r="B502" t="str">
            <v>Maria Conceição Almeida Santos Antunes</v>
          </cell>
          <cell r="C502" t="str">
            <v>1985</v>
          </cell>
          <cell r="D502">
            <v>20</v>
          </cell>
          <cell r="E502">
            <v>20</v>
          </cell>
          <cell r="F502" t="str">
            <v>19651208</v>
          </cell>
          <cell r="G502" t="str">
            <v>39</v>
          </cell>
          <cell r="H502" t="str">
            <v>1</v>
          </cell>
          <cell r="I502" t="str">
            <v>Casado</v>
          </cell>
          <cell r="J502" t="str">
            <v>feminino</v>
          </cell>
          <cell r="K502">
            <v>2</v>
          </cell>
          <cell r="L502" t="str">
            <v>Rua Marquesa de Alorna, 6 Cv Dta. Bons-Dias</v>
          </cell>
          <cell r="M502" t="str">
            <v>2675-781</v>
          </cell>
          <cell r="N502" t="str">
            <v>RAMADA</v>
          </cell>
          <cell r="O502" t="str">
            <v>00243403</v>
          </cell>
          <cell r="P502" t="str">
            <v>12.ANO - 3. CURSO</v>
          </cell>
          <cell r="R502" t="str">
            <v>6952288</v>
          </cell>
          <cell r="S502" t="str">
            <v>20021115</v>
          </cell>
          <cell r="T502" t="str">
            <v>LISBOA</v>
          </cell>
          <cell r="U502" t="str">
            <v>9802</v>
          </cell>
          <cell r="V502" t="str">
            <v>SIND IND ELéCT SUL ILHAS</v>
          </cell>
          <cell r="W502" t="str">
            <v>164893512</v>
          </cell>
          <cell r="X502" t="str">
            <v>4227</v>
          </cell>
          <cell r="Y502" t="str">
            <v>0.0</v>
          </cell>
          <cell r="Z502">
            <v>2</v>
          </cell>
          <cell r="AA502" t="str">
            <v>00</v>
          </cell>
          <cell r="AC502" t="str">
            <v>X</v>
          </cell>
          <cell r="AD502" t="str">
            <v>029</v>
          </cell>
          <cell r="AE502" t="str">
            <v>10940089474</v>
          </cell>
          <cell r="AF502" t="str">
            <v>02</v>
          </cell>
          <cell r="AG502" t="str">
            <v>19850422</v>
          </cell>
          <cell r="AH502" t="str">
            <v>DT.Adm.Corr.Antiguid</v>
          </cell>
          <cell r="AI502" t="str">
            <v>1</v>
          </cell>
          <cell r="AJ502" t="str">
            <v>ACTIVOS</v>
          </cell>
          <cell r="AK502" t="str">
            <v>AA</v>
          </cell>
          <cell r="AL502" t="str">
            <v>ACTIVO TEMP.INTEIRO</v>
          </cell>
          <cell r="AM502" t="str">
            <v>J300</v>
          </cell>
          <cell r="AN502" t="str">
            <v>EDPOutsourcing Comercial-S</v>
          </cell>
          <cell r="AO502" t="str">
            <v>J312</v>
          </cell>
          <cell r="AP502" t="str">
            <v>EDPOC-LSB-CCB45</v>
          </cell>
          <cell r="AQ502" t="str">
            <v>40177372</v>
          </cell>
          <cell r="AR502" t="str">
            <v>70000022</v>
          </cell>
          <cell r="AS502" t="str">
            <v>014.</v>
          </cell>
          <cell r="AT502" t="str">
            <v>TECNICO COMERCIAL</v>
          </cell>
          <cell r="AU502" t="str">
            <v>1</v>
          </cell>
          <cell r="AV502" t="str">
            <v>00041827</v>
          </cell>
          <cell r="AW502" t="str">
            <v>J20502200610</v>
          </cell>
          <cell r="AX502" t="str">
            <v>OCB2B-AF-ANALISE FACT E COM REDES</v>
          </cell>
          <cell r="AY502" t="str">
            <v>68907300</v>
          </cell>
          <cell r="AZ502" t="str">
            <v>B2B e Comercial de R</v>
          </cell>
          <cell r="BA502" t="str">
            <v>6890</v>
          </cell>
          <cell r="BB502" t="str">
            <v>EDP Outsourcing Comercial</v>
          </cell>
          <cell r="BC502" t="str">
            <v>6890</v>
          </cell>
          <cell r="BD502" t="str">
            <v>6890</v>
          </cell>
          <cell r="BE502" t="str">
            <v>2800</v>
          </cell>
          <cell r="BF502" t="str">
            <v>6890</v>
          </cell>
          <cell r="BG502" t="str">
            <v>EDP Outsourcing Comercial,SA</v>
          </cell>
          <cell r="BH502" t="str">
            <v>1010</v>
          </cell>
          <cell r="BI502">
            <v>1247</v>
          </cell>
          <cell r="BJ502" t="str">
            <v>11</v>
          </cell>
          <cell r="BK502">
            <v>20</v>
          </cell>
          <cell r="BL502">
            <v>202.2</v>
          </cell>
          <cell r="BM502" t="str">
            <v>NÍVEL 4</v>
          </cell>
          <cell r="BN502" t="str">
            <v>01</v>
          </cell>
          <cell r="BO502" t="str">
            <v>05</v>
          </cell>
          <cell r="BP502" t="str">
            <v>20040101</v>
          </cell>
          <cell r="BQ502" t="str">
            <v>21</v>
          </cell>
          <cell r="BR502" t="str">
            <v>EVOLUCAO AUTOMATICA</v>
          </cell>
          <cell r="BS502" t="str">
            <v>20050101</v>
          </cell>
          <cell r="BW502">
            <v>0</v>
          </cell>
          <cell r="BX502">
            <v>0</v>
          </cell>
          <cell r="BY502">
            <v>0</v>
          </cell>
          <cell r="BZ502">
            <v>0</v>
          </cell>
          <cell r="CA502">
            <v>0</v>
          </cell>
          <cell r="CC502">
            <v>0</v>
          </cell>
          <cell r="CG502">
            <v>0</v>
          </cell>
          <cell r="CK502">
            <v>0</v>
          </cell>
          <cell r="CO502">
            <v>0</v>
          </cell>
          <cell r="CT502">
            <v>0</v>
          </cell>
          <cell r="CU502">
            <v>0</v>
          </cell>
          <cell r="CV502">
            <v>0</v>
          </cell>
          <cell r="CW502">
            <v>0</v>
          </cell>
          <cell r="CX502">
            <v>0</v>
          </cell>
          <cell r="CZ502">
            <v>0</v>
          </cell>
          <cell r="DC502">
            <v>0</v>
          </cell>
          <cell r="DF502">
            <v>0</v>
          </cell>
          <cell r="DI502">
            <v>0</v>
          </cell>
          <cell r="DK502">
            <v>0</v>
          </cell>
          <cell r="DL502">
            <v>0</v>
          </cell>
          <cell r="DN502" t="str">
            <v>21D11</v>
          </cell>
          <cell r="DO502" t="str">
            <v>Flex.T.Int."Escrit"</v>
          </cell>
          <cell r="DP502">
            <v>2</v>
          </cell>
          <cell r="DQ502">
            <v>100</v>
          </cell>
          <cell r="DR502" t="str">
            <v>LX01</v>
          </cell>
          <cell r="DT502" t="str">
            <v>00350355</v>
          </cell>
          <cell r="DU502" t="str">
            <v>CAIXA GERAL DE DEPOSITOS, SA</v>
          </cell>
        </row>
        <row r="503">
          <cell r="A503" t="str">
            <v>156400</v>
          </cell>
          <cell r="B503" t="str">
            <v>Judite Maria Verde Rodrigues Mosca Nunes Araujo</v>
          </cell>
          <cell r="C503" t="str">
            <v>1978</v>
          </cell>
          <cell r="D503">
            <v>27</v>
          </cell>
          <cell r="E503">
            <v>27</v>
          </cell>
          <cell r="F503" t="str">
            <v>19570309</v>
          </cell>
          <cell r="G503" t="str">
            <v>48</v>
          </cell>
          <cell r="H503" t="str">
            <v>1</v>
          </cell>
          <cell r="I503" t="str">
            <v>Casado</v>
          </cell>
          <cell r="J503" t="str">
            <v>feminino</v>
          </cell>
          <cell r="K503">
            <v>1</v>
          </cell>
          <cell r="L503" t="str">
            <v>Rua Bombeiros Voluntários, nº 5 - 2º Drt Malveira</v>
          </cell>
          <cell r="M503" t="str">
            <v>2665-218</v>
          </cell>
          <cell r="N503" t="str">
            <v>MALVEIRA</v>
          </cell>
          <cell r="O503" t="str">
            <v>00241132</v>
          </cell>
          <cell r="P503" t="str">
            <v>CURSO COMPLEMENTAR DOS LICEUS</v>
          </cell>
          <cell r="R503" t="str">
            <v>4881129</v>
          </cell>
          <cell r="S503" t="str">
            <v>20020214</v>
          </cell>
          <cell r="T503" t="str">
            <v>LISBOA</v>
          </cell>
          <cell r="U503" t="str">
            <v>9802</v>
          </cell>
          <cell r="V503" t="str">
            <v>SIND IND ELéCT SUL ILHAS</v>
          </cell>
          <cell r="W503" t="str">
            <v>119992582</v>
          </cell>
          <cell r="X503" t="str">
            <v>1546</v>
          </cell>
          <cell r="Y503" t="str">
            <v>0.0</v>
          </cell>
          <cell r="Z503">
            <v>1</v>
          </cell>
          <cell r="AA503" t="str">
            <v>00</v>
          </cell>
          <cell r="AC503" t="str">
            <v>X</v>
          </cell>
          <cell r="AD503" t="str">
            <v>029</v>
          </cell>
          <cell r="AE503" t="str">
            <v>10940071633</v>
          </cell>
          <cell r="AF503" t="str">
            <v>02</v>
          </cell>
          <cell r="AG503" t="str">
            <v>19780313</v>
          </cell>
          <cell r="AH503" t="str">
            <v>DT.Adm.Corr.Antiguid</v>
          </cell>
          <cell r="AI503" t="str">
            <v>1</v>
          </cell>
          <cell r="AJ503" t="str">
            <v>ACTIVOS</v>
          </cell>
          <cell r="AK503" t="str">
            <v>AA</v>
          </cell>
          <cell r="AL503" t="str">
            <v>ACTIVO TEMP.INTEIRO</v>
          </cell>
          <cell r="AM503" t="str">
            <v>J300</v>
          </cell>
          <cell r="AN503" t="str">
            <v>EDPOutsourcing Comercial-S</v>
          </cell>
          <cell r="AO503" t="str">
            <v>J312</v>
          </cell>
          <cell r="AP503" t="str">
            <v>EDPOC-LSB-CCB45</v>
          </cell>
          <cell r="AQ503" t="str">
            <v>40177366</v>
          </cell>
          <cell r="AR503" t="str">
            <v>70000078</v>
          </cell>
          <cell r="AS503" t="str">
            <v>033.</v>
          </cell>
          <cell r="AT503" t="str">
            <v>TECNICO PRINCIPAL DE GESTAO</v>
          </cell>
          <cell r="AU503" t="str">
            <v>0</v>
          </cell>
          <cell r="AV503" t="str">
            <v>00041827</v>
          </cell>
          <cell r="AW503" t="str">
            <v>J20502200610</v>
          </cell>
          <cell r="AX503" t="str">
            <v>OCB2B-AF-ANALISE FACT E COM REDES</v>
          </cell>
          <cell r="AY503" t="str">
            <v>68907300</v>
          </cell>
          <cell r="AZ503" t="str">
            <v>B2B e Comercial de R</v>
          </cell>
          <cell r="BA503" t="str">
            <v>6890</v>
          </cell>
          <cell r="BB503" t="str">
            <v>EDP Outsourcing Comercial</v>
          </cell>
          <cell r="BC503" t="str">
            <v>6890</v>
          </cell>
          <cell r="BD503" t="str">
            <v>6890</v>
          </cell>
          <cell r="BE503" t="str">
            <v>2800</v>
          </cell>
          <cell r="BF503" t="str">
            <v>6890</v>
          </cell>
          <cell r="BG503" t="str">
            <v>EDP Outsourcing Comercial,SA</v>
          </cell>
          <cell r="BH503" t="str">
            <v>1010</v>
          </cell>
          <cell r="BI503">
            <v>1432</v>
          </cell>
          <cell r="BJ503" t="str">
            <v>13</v>
          </cell>
          <cell r="BK503">
            <v>27</v>
          </cell>
          <cell r="BL503">
            <v>272.97000000000003</v>
          </cell>
          <cell r="BM503" t="str">
            <v>NÍVEL 3</v>
          </cell>
          <cell r="BN503" t="str">
            <v>01</v>
          </cell>
          <cell r="BO503" t="str">
            <v>04</v>
          </cell>
          <cell r="BP503" t="str">
            <v>20030110</v>
          </cell>
          <cell r="BQ503" t="str">
            <v>33</v>
          </cell>
          <cell r="BR503" t="str">
            <v>NOMEACAO</v>
          </cell>
          <cell r="BS503" t="str">
            <v>20050101</v>
          </cell>
          <cell r="BW503">
            <v>0</v>
          </cell>
          <cell r="BX503">
            <v>0</v>
          </cell>
          <cell r="BY503">
            <v>0</v>
          </cell>
          <cell r="BZ503">
            <v>0</v>
          </cell>
          <cell r="CA503">
            <v>0</v>
          </cell>
          <cell r="CC503">
            <v>0</v>
          </cell>
          <cell r="CG503">
            <v>0</v>
          </cell>
          <cell r="CK503">
            <v>0</v>
          </cell>
          <cell r="CO503">
            <v>0</v>
          </cell>
          <cell r="CT503">
            <v>0</v>
          </cell>
          <cell r="CU503">
            <v>0</v>
          </cell>
          <cell r="CV503">
            <v>0</v>
          </cell>
          <cell r="CW503">
            <v>0</v>
          </cell>
          <cell r="CX503">
            <v>0</v>
          </cell>
          <cell r="CZ503">
            <v>0</v>
          </cell>
          <cell r="DC503">
            <v>0</v>
          </cell>
          <cell r="DF503">
            <v>0</v>
          </cell>
          <cell r="DI503">
            <v>0</v>
          </cell>
          <cell r="DK503">
            <v>0</v>
          </cell>
          <cell r="DL503">
            <v>0</v>
          </cell>
          <cell r="DN503" t="str">
            <v>21D11</v>
          </cell>
          <cell r="DO503" t="str">
            <v>Flex.T.Int."Escrit"</v>
          </cell>
          <cell r="DP503">
            <v>2</v>
          </cell>
          <cell r="DQ503">
            <v>100</v>
          </cell>
          <cell r="DR503" t="str">
            <v>LX01</v>
          </cell>
          <cell r="DT503" t="str">
            <v>00100000</v>
          </cell>
          <cell r="DU503" t="str">
            <v>BANCO BPI, SA</v>
          </cell>
        </row>
        <row r="504">
          <cell r="A504" t="str">
            <v>201570</v>
          </cell>
          <cell r="B504" t="str">
            <v>Ilda Maria Mendes Pedreira Caronho</v>
          </cell>
          <cell r="C504" t="str">
            <v>1980</v>
          </cell>
          <cell r="D504">
            <v>25</v>
          </cell>
          <cell r="E504">
            <v>25</v>
          </cell>
          <cell r="F504" t="str">
            <v>19560513</v>
          </cell>
          <cell r="G504" t="str">
            <v>49</v>
          </cell>
          <cell r="H504" t="str">
            <v>4</v>
          </cell>
          <cell r="I504" t="str">
            <v>Divorc</v>
          </cell>
          <cell r="J504" t="str">
            <v>feminino</v>
          </cell>
          <cell r="K504">
            <v>2</v>
          </cell>
          <cell r="L504" t="str">
            <v>R Fialho de Almeida, Nº1-R/C Dto Mina</v>
          </cell>
          <cell r="M504" t="str">
            <v>2700-382</v>
          </cell>
          <cell r="N504" t="str">
            <v>AMADORA</v>
          </cell>
          <cell r="O504" t="str">
            <v>00773105</v>
          </cell>
          <cell r="P504" t="str">
            <v>CIENCIAS SOCIAS</v>
          </cell>
          <cell r="R504" t="str">
            <v>4712136</v>
          </cell>
          <cell r="S504" t="str">
            <v>19930128</v>
          </cell>
          <cell r="T504" t="str">
            <v>LISBOA</v>
          </cell>
          <cell r="U504" t="str">
            <v>9803</v>
          </cell>
          <cell r="V504" t="str">
            <v>S.NAC IND ENERGIA-SINDEL</v>
          </cell>
          <cell r="W504" t="str">
            <v>121082237</v>
          </cell>
          <cell r="X504" t="str">
            <v>3131</v>
          </cell>
          <cell r="Y504" t="str">
            <v>0.0</v>
          </cell>
          <cell r="Z504">
            <v>1</v>
          </cell>
          <cell r="AA504" t="str">
            <v>00</v>
          </cell>
          <cell r="AD504" t="str">
            <v>029</v>
          </cell>
          <cell r="AE504" t="str">
            <v>10940076298</v>
          </cell>
          <cell r="AF504" t="str">
            <v>02</v>
          </cell>
          <cell r="AG504" t="str">
            <v>19800901</v>
          </cell>
          <cell r="AH504" t="str">
            <v>DT.Adm.Corr.Antiguid</v>
          </cell>
          <cell r="AI504" t="str">
            <v>1</v>
          </cell>
          <cell r="AJ504" t="str">
            <v>ACTIVOS</v>
          </cell>
          <cell r="AK504" t="str">
            <v>AA</v>
          </cell>
          <cell r="AL504" t="str">
            <v>ACTIVO TEMP.INTEIRO</v>
          </cell>
          <cell r="AM504" t="str">
            <v>J300</v>
          </cell>
          <cell r="AN504" t="str">
            <v>EDPOutsourcing Comercial-S</v>
          </cell>
          <cell r="AO504" t="str">
            <v>J312</v>
          </cell>
          <cell r="AP504" t="str">
            <v>EDPOC-LSB-CCB45</v>
          </cell>
          <cell r="AQ504" t="str">
            <v>40177328</v>
          </cell>
          <cell r="AR504" t="str">
            <v>70000022</v>
          </cell>
          <cell r="AS504" t="str">
            <v>014.</v>
          </cell>
          <cell r="AT504" t="str">
            <v>TECNICO COMERCIAL</v>
          </cell>
          <cell r="AU504" t="str">
            <v>1</v>
          </cell>
          <cell r="AV504" t="str">
            <v>00041827</v>
          </cell>
          <cell r="AW504" t="str">
            <v>J20502200610</v>
          </cell>
          <cell r="AX504" t="str">
            <v>OCB2B-AF-ANALISE FACT E COM REDES</v>
          </cell>
          <cell r="AY504" t="str">
            <v>68907300</v>
          </cell>
          <cell r="AZ504" t="str">
            <v>B2B e Comercial de R</v>
          </cell>
          <cell r="BA504" t="str">
            <v>6890</v>
          </cell>
          <cell r="BB504" t="str">
            <v>EDP Outsourcing Comercial</v>
          </cell>
          <cell r="BC504" t="str">
            <v>6890</v>
          </cell>
          <cell r="BD504" t="str">
            <v>6890</v>
          </cell>
          <cell r="BE504" t="str">
            <v>2800</v>
          </cell>
          <cell r="BF504" t="str">
            <v>6890</v>
          </cell>
          <cell r="BG504" t="str">
            <v>EDP Outsourcing Comercial,SA</v>
          </cell>
          <cell r="BH504" t="str">
            <v>1010</v>
          </cell>
          <cell r="BI504">
            <v>1339</v>
          </cell>
          <cell r="BJ504" t="str">
            <v>12</v>
          </cell>
          <cell r="BK504">
            <v>25</v>
          </cell>
          <cell r="BL504">
            <v>252.75</v>
          </cell>
          <cell r="BM504" t="str">
            <v>NÍVEL 4</v>
          </cell>
          <cell r="BN504" t="str">
            <v>01</v>
          </cell>
          <cell r="BO504" t="str">
            <v>06</v>
          </cell>
          <cell r="BP504" t="str">
            <v>20040101</v>
          </cell>
          <cell r="BQ504" t="str">
            <v>21</v>
          </cell>
          <cell r="BR504" t="str">
            <v>EVOLUCAO AUTOMATICA</v>
          </cell>
          <cell r="BS504" t="str">
            <v>20050101</v>
          </cell>
          <cell r="BW504">
            <v>0</v>
          </cell>
          <cell r="BX504">
            <v>0</v>
          </cell>
          <cell r="BY504">
            <v>0</v>
          </cell>
          <cell r="BZ504">
            <v>0</v>
          </cell>
          <cell r="CA504">
            <v>0</v>
          </cell>
          <cell r="CC504">
            <v>0</v>
          </cell>
          <cell r="CG504">
            <v>0</v>
          </cell>
          <cell r="CK504">
            <v>0</v>
          </cell>
          <cell r="CO504">
            <v>0</v>
          </cell>
          <cell r="CT504">
            <v>0</v>
          </cell>
          <cell r="CU504">
            <v>0</v>
          </cell>
          <cell r="CV504">
            <v>0</v>
          </cell>
          <cell r="CW504">
            <v>0</v>
          </cell>
          <cell r="CX504">
            <v>0</v>
          </cell>
          <cell r="CZ504">
            <v>0</v>
          </cell>
          <cell r="DC504">
            <v>0</v>
          </cell>
          <cell r="DF504">
            <v>0</v>
          </cell>
          <cell r="DI504">
            <v>0</v>
          </cell>
          <cell r="DK504">
            <v>0</v>
          </cell>
          <cell r="DL504">
            <v>0</v>
          </cell>
          <cell r="DN504" t="str">
            <v>21D11</v>
          </cell>
          <cell r="DO504" t="str">
            <v>Flex.T.Int."Escrit"</v>
          </cell>
          <cell r="DP504">
            <v>2</v>
          </cell>
          <cell r="DQ504">
            <v>100</v>
          </cell>
          <cell r="DR504" t="str">
            <v>LX01</v>
          </cell>
          <cell r="DT504" t="str">
            <v>00360005</v>
          </cell>
          <cell r="DU504" t="str">
            <v>CAIXA ECONOMICA MONTEPIO GERAL</v>
          </cell>
        </row>
        <row r="505">
          <cell r="A505" t="str">
            <v>301906</v>
          </cell>
          <cell r="B505" t="str">
            <v>Maria Fátima Ganhão Carrilho</v>
          </cell>
          <cell r="C505" t="str">
            <v>1985</v>
          </cell>
          <cell r="D505">
            <v>20</v>
          </cell>
          <cell r="E505">
            <v>20</v>
          </cell>
          <cell r="F505" t="str">
            <v>19640325</v>
          </cell>
          <cell r="G505" t="str">
            <v>41</v>
          </cell>
          <cell r="H505" t="str">
            <v>4</v>
          </cell>
          <cell r="I505" t="str">
            <v>Divorc</v>
          </cell>
          <cell r="J505" t="str">
            <v>feminino</v>
          </cell>
          <cell r="K505">
            <v>1</v>
          </cell>
          <cell r="L505" t="str">
            <v>R José Cipriano Silv Machado, nº 4-1ºDto</v>
          </cell>
          <cell r="M505" t="str">
            <v>2745-140</v>
          </cell>
          <cell r="N505" t="str">
            <v>QUELUZ</v>
          </cell>
          <cell r="O505" t="str">
            <v>00243413</v>
          </cell>
          <cell r="P505" t="str">
            <v>12.ANO - 4. CURSO</v>
          </cell>
          <cell r="R505" t="str">
            <v>6552976</v>
          </cell>
          <cell r="S505" t="str">
            <v>20040227</v>
          </cell>
          <cell r="T505" t="str">
            <v>LISBOA</v>
          </cell>
          <cell r="U505" t="str">
            <v>9802</v>
          </cell>
          <cell r="V505" t="str">
            <v>SIND IND ELéCT SUL ILHAS</v>
          </cell>
          <cell r="W505" t="str">
            <v>178096059</v>
          </cell>
          <cell r="X505" t="str">
            <v>3166</v>
          </cell>
          <cell r="Y505" t="str">
            <v>0.0</v>
          </cell>
          <cell r="Z505">
            <v>1</v>
          </cell>
          <cell r="AA505" t="str">
            <v>00</v>
          </cell>
          <cell r="AD505" t="str">
            <v>029</v>
          </cell>
          <cell r="AE505" t="str">
            <v>10940090414</v>
          </cell>
          <cell r="AF505" t="str">
            <v>02</v>
          </cell>
          <cell r="AG505" t="str">
            <v>19851120</v>
          </cell>
          <cell r="AH505" t="str">
            <v>DT.Adm.Corr.Antiguid</v>
          </cell>
          <cell r="AI505" t="str">
            <v>1</v>
          </cell>
          <cell r="AJ505" t="str">
            <v>ACTIVOS</v>
          </cell>
          <cell r="AK505" t="str">
            <v>AA</v>
          </cell>
          <cell r="AL505" t="str">
            <v>ACTIVO TEMP.INTEIRO</v>
          </cell>
          <cell r="AM505" t="str">
            <v>J300</v>
          </cell>
          <cell r="AN505" t="str">
            <v>EDPOutsourcing Comercial-S</v>
          </cell>
          <cell r="AO505" t="str">
            <v>J312</v>
          </cell>
          <cell r="AP505" t="str">
            <v>EDPOC-LSB-CCB45</v>
          </cell>
          <cell r="AQ505" t="str">
            <v>40177371</v>
          </cell>
          <cell r="AR505" t="str">
            <v>70000022</v>
          </cell>
          <cell r="AS505" t="str">
            <v>014.</v>
          </cell>
          <cell r="AT505" t="str">
            <v>TECNICO COMERCIAL</v>
          </cell>
          <cell r="AU505" t="str">
            <v>1</v>
          </cell>
          <cell r="AV505" t="str">
            <v>00041827</v>
          </cell>
          <cell r="AW505" t="str">
            <v>J20502200610</v>
          </cell>
          <cell r="AX505" t="str">
            <v>OCB2B-AF-ANALISE FACT E COM REDES</v>
          </cell>
          <cell r="AY505" t="str">
            <v>68907300</v>
          </cell>
          <cell r="AZ505" t="str">
            <v>B2B e Comercial de R</v>
          </cell>
          <cell r="BA505" t="str">
            <v>6890</v>
          </cell>
          <cell r="BB505" t="str">
            <v>EDP Outsourcing Comercial</v>
          </cell>
          <cell r="BC505" t="str">
            <v>6890</v>
          </cell>
          <cell r="BD505" t="str">
            <v>6890</v>
          </cell>
          <cell r="BE505" t="str">
            <v>2800</v>
          </cell>
          <cell r="BF505" t="str">
            <v>6890</v>
          </cell>
          <cell r="BG505" t="str">
            <v>EDP Outsourcing Comercial,SA</v>
          </cell>
          <cell r="BH505" t="str">
            <v>1010</v>
          </cell>
          <cell r="BI505">
            <v>1160</v>
          </cell>
          <cell r="BJ505" t="str">
            <v>10</v>
          </cell>
          <cell r="BK505">
            <v>20</v>
          </cell>
          <cell r="BL505">
            <v>202.2</v>
          </cell>
          <cell r="BM505" t="str">
            <v>NÍVEL 4</v>
          </cell>
          <cell r="BN505" t="str">
            <v>01</v>
          </cell>
          <cell r="BO505" t="str">
            <v>04</v>
          </cell>
          <cell r="BP505" t="str">
            <v>20040101</v>
          </cell>
          <cell r="BQ505" t="str">
            <v>21</v>
          </cell>
          <cell r="BR505" t="str">
            <v>EVOLUCAO AUTOMATICA</v>
          </cell>
          <cell r="BS505" t="str">
            <v>20050101</v>
          </cell>
          <cell r="BW505">
            <v>0</v>
          </cell>
          <cell r="BX505">
            <v>0</v>
          </cell>
          <cell r="BY505">
            <v>0</v>
          </cell>
          <cell r="BZ505">
            <v>0</v>
          </cell>
          <cell r="CA505">
            <v>0</v>
          </cell>
          <cell r="CC505">
            <v>0</v>
          </cell>
          <cell r="CG505">
            <v>0</v>
          </cell>
          <cell r="CK505">
            <v>0</v>
          </cell>
          <cell r="CO505">
            <v>0</v>
          </cell>
          <cell r="CT505">
            <v>0</v>
          </cell>
          <cell r="CU505">
            <v>0</v>
          </cell>
          <cell r="CV505">
            <v>0</v>
          </cell>
          <cell r="CW505">
            <v>0</v>
          </cell>
          <cell r="CX505">
            <v>0</v>
          </cell>
          <cell r="CZ505">
            <v>0</v>
          </cell>
          <cell r="DC505">
            <v>0</v>
          </cell>
          <cell r="DF505">
            <v>0</v>
          </cell>
          <cell r="DI505">
            <v>0</v>
          </cell>
          <cell r="DK505">
            <v>0</v>
          </cell>
          <cell r="DL505">
            <v>0</v>
          </cell>
          <cell r="DN505" t="str">
            <v>21D11</v>
          </cell>
          <cell r="DO505" t="str">
            <v>Flex.T.Int."Escrit"</v>
          </cell>
          <cell r="DP505">
            <v>2</v>
          </cell>
          <cell r="DQ505">
            <v>100</v>
          </cell>
          <cell r="DR505" t="str">
            <v>LX01</v>
          </cell>
          <cell r="DT505" t="str">
            <v>00330000</v>
          </cell>
          <cell r="DU505" t="str">
            <v>BANCO COMERCIAL PORTUGUES, SA</v>
          </cell>
        </row>
        <row r="506">
          <cell r="A506" t="str">
            <v>268593</v>
          </cell>
          <cell r="B506" t="str">
            <v>Rosa Maria Rodrigues Casquico</v>
          </cell>
          <cell r="C506" t="str">
            <v>1984</v>
          </cell>
          <cell r="D506">
            <v>21</v>
          </cell>
          <cell r="E506">
            <v>21</v>
          </cell>
          <cell r="F506" t="str">
            <v>19590321</v>
          </cell>
          <cell r="G506" t="str">
            <v>46</v>
          </cell>
          <cell r="H506" t="str">
            <v>4</v>
          </cell>
          <cell r="I506" t="str">
            <v>Divorc</v>
          </cell>
          <cell r="J506" t="str">
            <v>feminino</v>
          </cell>
          <cell r="K506">
            <v>1</v>
          </cell>
          <cell r="L506" t="str">
            <v>R Francisco Santos Lt.45-3B  Bairro das Furnas</v>
          </cell>
          <cell r="M506" t="str">
            <v>1500-000</v>
          </cell>
          <cell r="N506" t="str">
            <v>LISBOA</v>
          </cell>
          <cell r="O506" t="str">
            <v>00232213</v>
          </cell>
          <cell r="P506" t="str">
            <v>C.GERAL ADMINISTRACAO COMERCIO</v>
          </cell>
          <cell r="R506" t="str">
            <v>5178804</v>
          </cell>
          <cell r="S506" t="str">
            <v>20020712</v>
          </cell>
          <cell r="T506" t="str">
            <v>LISBOA</v>
          </cell>
          <cell r="U506" t="str">
            <v>9803</v>
          </cell>
          <cell r="V506" t="str">
            <v>S.NAC IND ENERGIA-SINDEL</v>
          </cell>
          <cell r="W506" t="str">
            <v>146672348</v>
          </cell>
          <cell r="X506" t="str">
            <v>3263</v>
          </cell>
          <cell r="Y506" t="str">
            <v>0.0</v>
          </cell>
          <cell r="Z506">
            <v>1</v>
          </cell>
          <cell r="AA506" t="str">
            <v>00</v>
          </cell>
          <cell r="AD506" t="str">
            <v>029</v>
          </cell>
          <cell r="AE506" t="str">
            <v>10940092032</v>
          </cell>
          <cell r="AF506" t="str">
            <v>02</v>
          </cell>
          <cell r="AG506" t="str">
            <v>19840801</v>
          </cell>
          <cell r="AH506" t="str">
            <v>DT.Adm.Corr.Antiguid</v>
          </cell>
          <cell r="AI506" t="str">
            <v>1</v>
          </cell>
          <cell r="AJ506" t="str">
            <v>ACTIVOS</v>
          </cell>
          <cell r="AK506" t="str">
            <v>AA</v>
          </cell>
          <cell r="AL506" t="str">
            <v>ACTIVO TEMP.INTEIRO</v>
          </cell>
          <cell r="AM506" t="str">
            <v>J300</v>
          </cell>
          <cell r="AN506" t="str">
            <v>EDPOutsourcing Comercial-S</v>
          </cell>
          <cell r="AO506" t="str">
            <v>J312</v>
          </cell>
          <cell r="AP506" t="str">
            <v>EDPOC-LSB-CCB45</v>
          </cell>
          <cell r="AQ506" t="str">
            <v>40177331</v>
          </cell>
          <cell r="AR506" t="str">
            <v>70000022</v>
          </cell>
          <cell r="AS506" t="str">
            <v>014.</v>
          </cell>
          <cell r="AT506" t="str">
            <v>TECNICO COMERCIAL</v>
          </cell>
          <cell r="AU506" t="str">
            <v>0</v>
          </cell>
          <cell r="AV506" t="str">
            <v>00041827</v>
          </cell>
          <cell r="AW506" t="str">
            <v>J20502200610</v>
          </cell>
          <cell r="AX506" t="str">
            <v>OCB2B-AF-ANALISE FACT E COM REDES</v>
          </cell>
          <cell r="AY506" t="str">
            <v>68907300</v>
          </cell>
          <cell r="AZ506" t="str">
            <v>B2B e Comercial de R</v>
          </cell>
          <cell r="BA506" t="str">
            <v>6890</v>
          </cell>
          <cell r="BB506" t="str">
            <v>EDP Outsourcing Comercial</v>
          </cell>
          <cell r="BC506" t="str">
            <v>6890</v>
          </cell>
          <cell r="BD506" t="str">
            <v>6890</v>
          </cell>
          <cell r="BE506" t="str">
            <v>2800</v>
          </cell>
          <cell r="BF506" t="str">
            <v>6890</v>
          </cell>
          <cell r="BG506" t="str">
            <v>EDP Outsourcing Comercial,SA</v>
          </cell>
          <cell r="BH506" t="str">
            <v>1010</v>
          </cell>
          <cell r="BI506">
            <v>1160</v>
          </cell>
          <cell r="BJ506" t="str">
            <v>10</v>
          </cell>
          <cell r="BK506">
            <v>21</v>
          </cell>
          <cell r="BL506">
            <v>212.31</v>
          </cell>
          <cell r="BM506" t="str">
            <v>NÍVEL 4</v>
          </cell>
          <cell r="BN506" t="str">
            <v>01</v>
          </cell>
          <cell r="BO506" t="str">
            <v>04</v>
          </cell>
          <cell r="BP506" t="str">
            <v>20030110</v>
          </cell>
          <cell r="BQ506" t="str">
            <v>33</v>
          </cell>
          <cell r="BR506" t="str">
            <v>NOMEACAO</v>
          </cell>
          <cell r="BS506" t="str">
            <v>20050101</v>
          </cell>
          <cell r="BW506">
            <v>0</v>
          </cell>
          <cell r="BX506">
            <v>0</v>
          </cell>
          <cell r="BY506">
            <v>0</v>
          </cell>
          <cell r="BZ506">
            <v>0</v>
          </cell>
          <cell r="CA506">
            <v>0</v>
          </cell>
          <cell r="CC506">
            <v>0</v>
          </cell>
          <cell r="CG506">
            <v>0</v>
          </cell>
          <cell r="CK506">
            <v>0</v>
          </cell>
          <cell r="CO506">
            <v>0</v>
          </cell>
          <cell r="CT506">
            <v>0</v>
          </cell>
          <cell r="CU506">
            <v>0</v>
          </cell>
          <cell r="CV506">
            <v>0</v>
          </cell>
          <cell r="CW506">
            <v>0</v>
          </cell>
          <cell r="CX506">
            <v>0</v>
          </cell>
          <cell r="CZ506">
            <v>0</v>
          </cell>
          <cell r="DC506">
            <v>0</v>
          </cell>
          <cell r="DF506">
            <v>0</v>
          </cell>
          <cell r="DI506">
            <v>0</v>
          </cell>
          <cell r="DK506">
            <v>0</v>
          </cell>
          <cell r="DL506">
            <v>0</v>
          </cell>
          <cell r="DN506" t="str">
            <v>21D11</v>
          </cell>
          <cell r="DO506" t="str">
            <v>Flex.T.Int."Escrit"</v>
          </cell>
          <cell r="DP506">
            <v>2</v>
          </cell>
          <cell r="DQ506">
            <v>100</v>
          </cell>
          <cell r="DR506" t="str">
            <v>LX01</v>
          </cell>
          <cell r="DT506" t="str">
            <v>00070001</v>
          </cell>
          <cell r="DU506" t="str">
            <v>BANCO ESPIRITO SANTO, SA</v>
          </cell>
        </row>
        <row r="507">
          <cell r="A507" t="str">
            <v>283231</v>
          </cell>
          <cell r="B507" t="str">
            <v>Maria Lidia da Silva Castro</v>
          </cell>
          <cell r="C507" t="str">
            <v>1985</v>
          </cell>
          <cell r="D507">
            <v>20</v>
          </cell>
          <cell r="E507">
            <v>20</v>
          </cell>
          <cell r="F507" t="str">
            <v>19551203</v>
          </cell>
          <cell r="G507" t="str">
            <v>49</v>
          </cell>
          <cell r="H507" t="str">
            <v>1</v>
          </cell>
          <cell r="I507" t="str">
            <v>Casado</v>
          </cell>
          <cell r="J507" t="str">
            <v>feminino</v>
          </cell>
          <cell r="K507">
            <v>2</v>
          </cell>
          <cell r="L507" t="str">
            <v>R S João de Deus, 15</v>
          </cell>
          <cell r="M507" t="str">
            <v>2760-108</v>
          </cell>
          <cell r="N507" t="str">
            <v>CAXIAS</v>
          </cell>
          <cell r="O507" t="str">
            <v>00241132</v>
          </cell>
          <cell r="P507" t="str">
            <v>CURSO COMPLEMENTAR DOS LICEUS</v>
          </cell>
          <cell r="R507" t="str">
            <v>3325013</v>
          </cell>
          <cell r="S507" t="str">
            <v>19960522</v>
          </cell>
          <cell r="T507" t="str">
            <v>LISBOA</v>
          </cell>
          <cell r="U507" t="str">
            <v>9803</v>
          </cell>
          <cell r="V507" t="str">
            <v>S.NAC IND ENERGIA-SINDEL</v>
          </cell>
          <cell r="W507" t="str">
            <v>102375615</v>
          </cell>
          <cell r="X507" t="str">
            <v>3654</v>
          </cell>
          <cell r="Y507" t="str">
            <v>0.0</v>
          </cell>
          <cell r="Z507">
            <v>2</v>
          </cell>
          <cell r="AA507" t="str">
            <v>00</v>
          </cell>
          <cell r="AC507" t="str">
            <v>X</v>
          </cell>
          <cell r="AD507" t="str">
            <v>100</v>
          </cell>
          <cell r="AE507" t="str">
            <v>10620994115</v>
          </cell>
          <cell r="AF507" t="str">
            <v>02</v>
          </cell>
          <cell r="AG507" t="str">
            <v>19850101</v>
          </cell>
          <cell r="AH507" t="str">
            <v>DT.Adm.Corr.Antiguid</v>
          </cell>
          <cell r="AI507" t="str">
            <v>1</v>
          </cell>
          <cell r="AJ507" t="str">
            <v>ACTIVOS</v>
          </cell>
          <cell r="AK507" t="str">
            <v>AA</v>
          </cell>
          <cell r="AL507" t="str">
            <v>ACTIVO TEMP.INTEIRO</v>
          </cell>
          <cell r="AM507" t="str">
            <v>J300</v>
          </cell>
          <cell r="AN507" t="str">
            <v>EDPOutsourcing Comercial-S</v>
          </cell>
          <cell r="AO507" t="str">
            <v>J312</v>
          </cell>
          <cell r="AP507" t="str">
            <v>EDPOC-LSB-CCB45</v>
          </cell>
          <cell r="AQ507" t="str">
            <v>40178101</v>
          </cell>
          <cell r="AR507" t="str">
            <v>70000122</v>
          </cell>
          <cell r="AS507" t="str">
            <v>055.</v>
          </cell>
          <cell r="AT507" t="str">
            <v>ESCRITUR. PESSOAL E EXP.GERAL</v>
          </cell>
          <cell r="AU507" t="str">
            <v>1</v>
          </cell>
          <cell r="AV507" t="str">
            <v>00041827</v>
          </cell>
          <cell r="AW507" t="str">
            <v>J20502200610</v>
          </cell>
          <cell r="AX507" t="str">
            <v>OCB2B-AF-ANALISE FACT E COM REDES</v>
          </cell>
          <cell r="AY507" t="str">
            <v>68907300</v>
          </cell>
          <cell r="AZ507" t="str">
            <v>B2B e Comercial de R</v>
          </cell>
          <cell r="BA507" t="str">
            <v>6890</v>
          </cell>
          <cell r="BB507" t="str">
            <v>EDP Outsourcing Comercial</v>
          </cell>
          <cell r="BC507" t="str">
            <v>6890</v>
          </cell>
          <cell r="BD507" t="str">
            <v>6890</v>
          </cell>
          <cell r="BE507" t="str">
            <v>2800</v>
          </cell>
          <cell r="BF507" t="str">
            <v>6890</v>
          </cell>
          <cell r="BG507" t="str">
            <v>EDP Outsourcing Comercial,SA</v>
          </cell>
          <cell r="BH507" t="str">
            <v>1010</v>
          </cell>
          <cell r="BI507">
            <v>1160</v>
          </cell>
          <cell r="BJ507" t="str">
            <v>10</v>
          </cell>
          <cell r="BK507">
            <v>20</v>
          </cell>
          <cell r="BL507">
            <v>202.2</v>
          </cell>
          <cell r="BM507" t="str">
            <v>NÍVEL 5</v>
          </cell>
          <cell r="BN507" t="str">
            <v>00</v>
          </cell>
          <cell r="BO507" t="str">
            <v>07</v>
          </cell>
          <cell r="BP507" t="str">
            <v>20050101</v>
          </cell>
          <cell r="BQ507" t="str">
            <v>21</v>
          </cell>
          <cell r="BR507" t="str">
            <v>EVOLUCAO AUTOMATICA</v>
          </cell>
          <cell r="BS507" t="str">
            <v>20050101</v>
          </cell>
          <cell r="BW507">
            <v>0</v>
          </cell>
          <cell r="BX507">
            <v>0</v>
          </cell>
          <cell r="BY507">
            <v>0</v>
          </cell>
          <cell r="BZ507">
            <v>0</v>
          </cell>
          <cell r="CA507">
            <v>0</v>
          </cell>
          <cell r="CC507">
            <v>0</v>
          </cell>
          <cell r="CG507">
            <v>0</v>
          </cell>
          <cell r="CK507">
            <v>0</v>
          </cell>
          <cell r="CO507">
            <v>0</v>
          </cell>
          <cell r="CT507">
            <v>0</v>
          </cell>
          <cell r="CU507">
            <v>0</v>
          </cell>
          <cell r="CV507">
            <v>0</v>
          </cell>
          <cell r="CW507">
            <v>0</v>
          </cell>
          <cell r="CX507">
            <v>0</v>
          </cell>
          <cell r="CZ507">
            <v>0</v>
          </cell>
          <cell r="DC507">
            <v>0</v>
          </cell>
          <cell r="DF507">
            <v>0</v>
          </cell>
          <cell r="DI507">
            <v>0</v>
          </cell>
          <cell r="DK507">
            <v>0</v>
          </cell>
          <cell r="DL507">
            <v>0</v>
          </cell>
          <cell r="DN507" t="str">
            <v>21001</v>
          </cell>
          <cell r="DO507" t="str">
            <v>Flex. Tempo Inteiro</v>
          </cell>
          <cell r="DP507">
            <v>2</v>
          </cell>
          <cell r="DQ507">
            <v>100</v>
          </cell>
          <cell r="DR507" t="str">
            <v>LX01</v>
          </cell>
          <cell r="DT507" t="str">
            <v>00330000</v>
          </cell>
          <cell r="DU507" t="str">
            <v>BANCO COMERCIAL PORTUGUES, SA</v>
          </cell>
        </row>
        <row r="508">
          <cell r="A508" t="str">
            <v>306045</v>
          </cell>
          <cell r="B508" t="str">
            <v>Cristina Maria Fonseca Costa</v>
          </cell>
          <cell r="C508" t="str">
            <v>1984</v>
          </cell>
          <cell r="D508">
            <v>21</v>
          </cell>
          <cell r="E508">
            <v>21</v>
          </cell>
          <cell r="F508" t="str">
            <v>19660103</v>
          </cell>
          <cell r="G508" t="str">
            <v>39</v>
          </cell>
          <cell r="H508" t="str">
            <v>4</v>
          </cell>
          <cell r="I508" t="str">
            <v>Divorc</v>
          </cell>
          <cell r="J508" t="str">
            <v>feminino</v>
          </cell>
          <cell r="K508">
            <v>1</v>
          </cell>
          <cell r="L508" t="str">
            <v>Trv Bairro Novo, nº 2</v>
          </cell>
          <cell r="M508" t="str">
            <v>2665-106</v>
          </cell>
          <cell r="N508" t="str">
            <v>GRADIL</v>
          </cell>
          <cell r="O508" t="str">
            <v>00231023</v>
          </cell>
          <cell r="P508" t="str">
            <v>CURSO GERAL DOS LICEUS</v>
          </cell>
          <cell r="R508" t="str">
            <v>7385938</v>
          </cell>
          <cell r="S508" t="str">
            <v>20031107</v>
          </cell>
          <cell r="T508" t="str">
            <v>LISBOA</v>
          </cell>
          <cell r="U508" t="str">
            <v>9803</v>
          </cell>
          <cell r="V508" t="str">
            <v>S.NAC IND ENERGIA-SINDEL</v>
          </cell>
          <cell r="W508" t="str">
            <v>178006971</v>
          </cell>
          <cell r="X508" t="str">
            <v>1546</v>
          </cell>
          <cell r="Y508" t="str">
            <v>0.0</v>
          </cell>
          <cell r="Z508">
            <v>1</v>
          </cell>
          <cell r="AA508" t="str">
            <v>00</v>
          </cell>
          <cell r="AD508" t="str">
            <v>029</v>
          </cell>
          <cell r="AE508" t="str">
            <v>10940086801</v>
          </cell>
          <cell r="AF508" t="str">
            <v>02</v>
          </cell>
          <cell r="AG508" t="str">
            <v>19840804</v>
          </cell>
          <cell r="AH508" t="str">
            <v>DT.Adm.Corr.Antiguid</v>
          </cell>
          <cell r="AI508" t="str">
            <v>1</v>
          </cell>
          <cell r="AJ508" t="str">
            <v>ACTIVOS</v>
          </cell>
          <cell r="AK508" t="str">
            <v>AA</v>
          </cell>
          <cell r="AL508" t="str">
            <v>ACTIVO TEMP.INTEIRO</v>
          </cell>
          <cell r="AM508" t="str">
            <v>J300</v>
          </cell>
          <cell r="AN508" t="str">
            <v>EDPOutsourcing Comercial-S</v>
          </cell>
          <cell r="AO508" t="str">
            <v>J312</v>
          </cell>
          <cell r="AP508" t="str">
            <v>EDPOC-LSB-CCB45</v>
          </cell>
          <cell r="AQ508" t="str">
            <v>40177332</v>
          </cell>
          <cell r="AR508" t="str">
            <v>70000022</v>
          </cell>
          <cell r="AS508" t="str">
            <v>014.</v>
          </cell>
          <cell r="AT508" t="str">
            <v>TECNICO COMERCIAL</v>
          </cell>
          <cell r="AU508" t="str">
            <v>1</v>
          </cell>
          <cell r="AV508" t="str">
            <v>00041827</v>
          </cell>
          <cell r="AW508" t="str">
            <v>J20502200610</v>
          </cell>
          <cell r="AX508" t="str">
            <v>OCB2B-AF-ANALISE FACT E COM REDES</v>
          </cell>
          <cell r="AY508" t="str">
            <v>68907300</v>
          </cell>
          <cell r="AZ508" t="str">
            <v>B2B e Comercial de R</v>
          </cell>
          <cell r="BA508" t="str">
            <v>6890</v>
          </cell>
          <cell r="BB508" t="str">
            <v>EDP Outsourcing Comercial</v>
          </cell>
          <cell r="BC508" t="str">
            <v>6890</v>
          </cell>
          <cell r="BD508" t="str">
            <v>6890</v>
          </cell>
          <cell r="BE508" t="str">
            <v>2800</v>
          </cell>
          <cell r="BF508" t="str">
            <v>6890</v>
          </cell>
          <cell r="BG508" t="str">
            <v>EDP Outsourcing Comercial,SA</v>
          </cell>
          <cell r="BH508" t="str">
            <v>1010</v>
          </cell>
          <cell r="BI508">
            <v>1160</v>
          </cell>
          <cell r="BJ508" t="str">
            <v>10</v>
          </cell>
          <cell r="BK508">
            <v>21</v>
          </cell>
          <cell r="BL508">
            <v>212.31</v>
          </cell>
          <cell r="BM508" t="str">
            <v>NÍVEL 4</v>
          </cell>
          <cell r="BN508" t="str">
            <v>02</v>
          </cell>
          <cell r="BO508" t="str">
            <v>04</v>
          </cell>
          <cell r="BP508" t="str">
            <v>20030101</v>
          </cell>
          <cell r="BQ508" t="str">
            <v>21</v>
          </cell>
          <cell r="BR508" t="str">
            <v>EVOLUCAO AUTOMATICA</v>
          </cell>
          <cell r="BS508" t="str">
            <v>20050101</v>
          </cell>
          <cell r="BW508">
            <v>0</v>
          </cell>
          <cell r="BX508">
            <v>0</v>
          </cell>
          <cell r="BY508">
            <v>0</v>
          </cell>
          <cell r="BZ508">
            <v>0</v>
          </cell>
          <cell r="CA508">
            <v>0</v>
          </cell>
          <cell r="CC508">
            <v>0</v>
          </cell>
          <cell r="CG508">
            <v>0</v>
          </cell>
          <cell r="CK508">
            <v>0</v>
          </cell>
          <cell r="CO508">
            <v>0</v>
          </cell>
          <cell r="CT508">
            <v>0</v>
          </cell>
          <cell r="CU508">
            <v>0</v>
          </cell>
          <cell r="CV508">
            <v>0</v>
          </cell>
          <cell r="CW508">
            <v>0</v>
          </cell>
          <cell r="CX508">
            <v>0</v>
          </cell>
          <cell r="CZ508">
            <v>0</v>
          </cell>
          <cell r="DC508">
            <v>0</v>
          </cell>
          <cell r="DF508">
            <v>0</v>
          </cell>
          <cell r="DI508">
            <v>0</v>
          </cell>
          <cell r="DK508">
            <v>0</v>
          </cell>
          <cell r="DL508">
            <v>0</v>
          </cell>
          <cell r="DN508" t="str">
            <v>21D11</v>
          </cell>
          <cell r="DO508" t="str">
            <v>Flex.T.Int."Escrit"</v>
          </cell>
          <cell r="DP508">
            <v>2</v>
          </cell>
          <cell r="DQ508">
            <v>100</v>
          </cell>
          <cell r="DR508" t="str">
            <v>LX01</v>
          </cell>
          <cell r="DT508" t="str">
            <v>00310073</v>
          </cell>
          <cell r="DU508" t="str">
            <v>BANCO INTERNACIONAL DE CREDITO</v>
          </cell>
        </row>
        <row r="509">
          <cell r="A509" t="str">
            <v>165565</v>
          </cell>
          <cell r="B509" t="str">
            <v>Ana Cristina Abreu Ribeiro Moreira Duarte</v>
          </cell>
          <cell r="C509" t="str">
            <v>1979</v>
          </cell>
          <cell r="D509">
            <v>26</v>
          </cell>
          <cell r="E509">
            <v>26</v>
          </cell>
          <cell r="F509" t="str">
            <v>19581108</v>
          </cell>
          <cell r="G509" t="str">
            <v>46</v>
          </cell>
          <cell r="H509" t="str">
            <v>1</v>
          </cell>
          <cell r="I509" t="str">
            <v>Casado</v>
          </cell>
          <cell r="J509" t="str">
            <v>feminino</v>
          </cell>
          <cell r="K509">
            <v>2</v>
          </cell>
          <cell r="L509" t="str">
            <v>Pct do Poder Local, nº 9-6ºEsq</v>
          </cell>
          <cell r="M509" t="str">
            <v>1675-155</v>
          </cell>
          <cell r="N509" t="str">
            <v>PONTINHA</v>
          </cell>
          <cell r="O509" t="str">
            <v>00241132</v>
          </cell>
          <cell r="P509" t="str">
            <v>CURSO COMPLEMENTAR DOS LICEUS</v>
          </cell>
          <cell r="R509" t="str">
            <v>5035386</v>
          </cell>
          <cell r="S509" t="str">
            <v>20020920</v>
          </cell>
          <cell r="T509" t="str">
            <v>LISBOA</v>
          </cell>
          <cell r="W509" t="str">
            <v>180291394</v>
          </cell>
          <cell r="X509" t="str">
            <v>3484</v>
          </cell>
          <cell r="Y509" t="str">
            <v>0.0</v>
          </cell>
          <cell r="Z509">
            <v>2</v>
          </cell>
          <cell r="AA509" t="str">
            <v>00</v>
          </cell>
          <cell r="AC509" t="str">
            <v>X</v>
          </cell>
          <cell r="AD509" t="str">
            <v>029</v>
          </cell>
          <cell r="AE509" t="str">
            <v>10940078670</v>
          </cell>
          <cell r="AF509" t="str">
            <v>02</v>
          </cell>
          <cell r="AG509" t="str">
            <v>19790401</v>
          </cell>
          <cell r="AH509" t="str">
            <v>DT.Adm.Corr.Antiguid</v>
          </cell>
          <cell r="AI509" t="str">
            <v>1</v>
          </cell>
          <cell r="AJ509" t="str">
            <v>ACTIVOS</v>
          </cell>
          <cell r="AK509" t="str">
            <v>AA</v>
          </cell>
          <cell r="AL509" t="str">
            <v>ACTIVO TEMP.INTEIRO</v>
          </cell>
          <cell r="AM509" t="str">
            <v>J300</v>
          </cell>
          <cell r="AN509" t="str">
            <v>EDPOutsourcing Comercial-S</v>
          </cell>
          <cell r="AO509" t="str">
            <v>J312</v>
          </cell>
          <cell r="AP509" t="str">
            <v>EDPOC-LSB-CCB45</v>
          </cell>
          <cell r="AQ509" t="str">
            <v>40177327</v>
          </cell>
          <cell r="AR509" t="str">
            <v>70000078</v>
          </cell>
          <cell r="AS509" t="str">
            <v>033.</v>
          </cell>
          <cell r="AT509" t="str">
            <v>TECNICO PRINCIPAL DE GESTAO</v>
          </cell>
          <cell r="AU509" t="str">
            <v>1</v>
          </cell>
          <cell r="AV509" t="str">
            <v>00041827</v>
          </cell>
          <cell r="AW509" t="str">
            <v>J20502200610</v>
          </cell>
          <cell r="AX509" t="str">
            <v>OCB2B-AF-ANALISE FACT E COM REDES</v>
          </cell>
          <cell r="AY509" t="str">
            <v>68907300</v>
          </cell>
          <cell r="AZ509" t="str">
            <v>B2B e Comercial de R</v>
          </cell>
          <cell r="BA509" t="str">
            <v>6890</v>
          </cell>
          <cell r="BB509" t="str">
            <v>EDP Outsourcing Comercial</v>
          </cell>
          <cell r="BC509" t="str">
            <v>6890</v>
          </cell>
          <cell r="BD509" t="str">
            <v>6890</v>
          </cell>
          <cell r="BE509" t="str">
            <v>2800</v>
          </cell>
          <cell r="BF509" t="str">
            <v>6890</v>
          </cell>
          <cell r="BG509" t="str">
            <v>EDP Outsourcing Comercial,SA</v>
          </cell>
          <cell r="BH509" t="str">
            <v>1010</v>
          </cell>
          <cell r="BI509">
            <v>1618</v>
          </cell>
          <cell r="BJ509" t="str">
            <v>15</v>
          </cell>
          <cell r="BK509">
            <v>26</v>
          </cell>
          <cell r="BL509">
            <v>262.86</v>
          </cell>
          <cell r="BM509" t="str">
            <v>NÍVEL 3</v>
          </cell>
          <cell r="BN509" t="str">
            <v>01</v>
          </cell>
          <cell r="BO509" t="str">
            <v>06</v>
          </cell>
          <cell r="BP509" t="str">
            <v>20040101</v>
          </cell>
          <cell r="BQ509" t="str">
            <v>21</v>
          </cell>
          <cell r="BR509" t="str">
            <v>EVOLUCAO AUTOMATICA</v>
          </cell>
          <cell r="BS509" t="str">
            <v>20050101</v>
          </cell>
          <cell r="BW509">
            <v>0</v>
          </cell>
          <cell r="BX509">
            <v>0</v>
          </cell>
          <cell r="BY509">
            <v>0</v>
          </cell>
          <cell r="BZ509">
            <v>0</v>
          </cell>
          <cell r="CA509">
            <v>0</v>
          </cell>
          <cell r="CC509">
            <v>0</v>
          </cell>
          <cell r="CG509">
            <v>0</v>
          </cell>
          <cell r="CK509">
            <v>0</v>
          </cell>
          <cell r="CO509">
            <v>0</v>
          </cell>
          <cell r="CT509">
            <v>0</v>
          </cell>
          <cell r="CU509">
            <v>0</v>
          </cell>
          <cell r="CV509">
            <v>0</v>
          </cell>
          <cell r="CW509">
            <v>0</v>
          </cell>
          <cell r="CX509">
            <v>0</v>
          </cell>
          <cell r="CZ509">
            <v>0</v>
          </cell>
          <cell r="DC509">
            <v>0</v>
          </cell>
          <cell r="DF509">
            <v>0</v>
          </cell>
          <cell r="DI509">
            <v>0</v>
          </cell>
          <cell r="DK509">
            <v>0</v>
          </cell>
          <cell r="DL509">
            <v>0</v>
          </cell>
          <cell r="DN509" t="str">
            <v>21D11</v>
          </cell>
          <cell r="DO509" t="str">
            <v>Flex.T.Int."Escrit"</v>
          </cell>
          <cell r="DP509">
            <v>2</v>
          </cell>
          <cell r="DQ509">
            <v>100</v>
          </cell>
          <cell r="DR509" t="str">
            <v>LX01</v>
          </cell>
          <cell r="DT509" t="str">
            <v>00330000</v>
          </cell>
          <cell r="DU509" t="str">
            <v>BANCO COMERCIAL PORTUGUES, SA</v>
          </cell>
        </row>
        <row r="510">
          <cell r="A510" t="str">
            <v>215422</v>
          </cell>
          <cell r="B510" t="str">
            <v>Gertrudes Maria Nunes Grazina Fachada</v>
          </cell>
          <cell r="C510" t="str">
            <v>1981</v>
          </cell>
          <cell r="D510">
            <v>24</v>
          </cell>
          <cell r="E510">
            <v>24</v>
          </cell>
          <cell r="F510" t="str">
            <v>19581227</v>
          </cell>
          <cell r="G510" t="str">
            <v>46</v>
          </cell>
          <cell r="H510" t="str">
            <v>1</v>
          </cell>
          <cell r="I510" t="str">
            <v>Casado</v>
          </cell>
          <cell r="J510" t="str">
            <v>feminino</v>
          </cell>
          <cell r="K510">
            <v>2</v>
          </cell>
          <cell r="L510" t="str">
            <v>R Cidade de Luanda 22-2.Dto</v>
          </cell>
          <cell r="M510" t="str">
            <v>2700-194</v>
          </cell>
          <cell r="N510" t="str">
            <v>AMADORA</v>
          </cell>
          <cell r="O510" t="str">
            <v>00233023</v>
          </cell>
          <cell r="P510" t="str">
            <v>C.GERAL UNIFICADO(9 ANO ESCOL)</v>
          </cell>
          <cell r="R510" t="str">
            <v>5195907</v>
          </cell>
          <cell r="S510" t="str">
            <v>20021118</v>
          </cell>
          <cell r="T510" t="str">
            <v>AMADORA</v>
          </cell>
          <cell r="U510" t="str">
            <v>9802</v>
          </cell>
          <cell r="V510" t="str">
            <v>SIND IND ELéCT SUL ILHAS</v>
          </cell>
          <cell r="W510" t="str">
            <v>125049145</v>
          </cell>
          <cell r="X510" t="str">
            <v>3131</v>
          </cell>
          <cell r="Y510" t="str">
            <v>0.0</v>
          </cell>
          <cell r="Z510">
            <v>2</v>
          </cell>
          <cell r="AA510" t="str">
            <v>00</v>
          </cell>
          <cell r="AC510" t="str">
            <v>X</v>
          </cell>
          <cell r="AD510" t="str">
            <v>029</v>
          </cell>
          <cell r="AE510" t="str">
            <v>10940094773</v>
          </cell>
          <cell r="AF510" t="str">
            <v>02</v>
          </cell>
          <cell r="AG510" t="str">
            <v>19810223</v>
          </cell>
          <cell r="AH510" t="str">
            <v>DT.Adm.Corr.Antiguid</v>
          </cell>
          <cell r="AI510" t="str">
            <v>1</v>
          </cell>
          <cell r="AJ510" t="str">
            <v>ACTIVOS</v>
          </cell>
          <cell r="AK510" t="str">
            <v>AA</v>
          </cell>
          <cell r="AL510" t="str">
            <v>ACTIVO TEMP.INTEIRO</v>
          </cell>
          <cell r="AM510" t="str">
            <v>J300</v>
          </cell>
          <cell r="AN510" t="str">
            <v>EDPOutsourcing Comercial-S</v>
          </cell>
          <cell r="AO510" t="str">
            <v>J312</v>
          </cell>
          <cell r="AP510" t="str">
            <v>EDPOC-LSB-CCB45</v>
          </cell>
          <cell r="AQ510" t="str">
            <v>40177370</v>
          </cell>
          <cell r="AR510" t="str">
            <v>70000022</v>
          </cell>
          <cell r="AS510" t="str">
            <v>014.</v>
          </cell>
          <cell r="AT510" t="str">
            <v>TECNICO COMERCIAL</v>
          </cell>
          <cell r="AU510" t="str">
            <v>1</v>
          </cell>
          <cell r="AV510" t="str">
            <v>00041827</v>
          </cell>
          <cell r="AW510" t="str">
            <v>J20502200610</v>
          </cell>
          <cell r="AX510" t="str">
            <v>OCB2B-AF-ANALISE FACT E COM REDES</v>
          </cell>
          <cell r="AY510" t="str">
            <v>68907300</v>
          </cell>
          <cell r="AZ510" t="str">
            <v>B2B e Comercial de R</v>
          </cell>
          <cell r="BA510" t="str">
            <v>6890</v>
          </cell>
          <cell r="BB510" t="str">
            <v>EDP Outsourcing Comercial</v>
          </cell>
          <cell r="BC510" t="str">
            <v>6890</v>
          </cell>
          <cell r="BD510" t="str">
            <v>6890</v>
          </cell>
          <cell r="BE510" t="str">
            <v>2800</v>
          </cell>
          <cell r="BF510" t="str">
            <v>6890</v>
          </cell>
          <cell r="BG510" t="str">
            <v>EDP Outsourcing Comercial,SA</v>
          </cell>
          <cell r="BH510" t="str">
            <v>1010</v>
          </cell>
          <cell r="BI510">
            <v>1247</v>
          </cell>
          <cell r="BJ510" t="str">
            <v>11</v>
          </cell>
          <cell r="BK510">
            <v>24</v>
          </cell>
          <cell r="BL510">
            <v>242.64</v>
          </cell>
          <cell r="BM510" t="str">
            <v>NÍVEL 4</v>
          </cell>
          <cell r="BN510" t="str">
            <v>02</v>
          </cell>
          <cell r="BO510" t="str">
            <v>05</v>
          </cell>
          <cell r="BP510" t="str">
            <v>20030101</v>
          </cell>
          <cell r="BQ510" t="str">
            <v>21</v>
          </cell>
          <cell r="BR510" t="str">
            <v>EVOLUCAO AUTOMATICA</v>
          </cell>
          <cell r="BS510" t="str">
            <v>20050101</v>
          </cell>
          <cell r="BW510">
            <v>0</v>
          </cell>
          <cell r="BX510">
            <v>0</v>
          </cell>
          <cell r="BY510">
            <v>0</v>
          </cell>
          <cell r="BZ510">
            <v>0</v>
          </cell>
          <cell r="CA510">
            <v>0</v>
          </cell>
          <cell r="CC510">
            <v>0</v>
          </cell>
          <cell r="CG510">
            <v>0</v>
          </cell>
          <cell r="CK510">
            <v>0</v>
          </cell>
          <cell r="CO510">
            <v>0</v>
          </cell>
          <cell r="CT510">
            <v>0</v>
          </cell>
          <cell r="CU510">
            <v>0</v>
          </cell>
          <cell r="CV510">
            <v>0</v>
          </cell>
          <cell r="CW510">
            <v>0</v>
          </cell>
          <cell r="CX510">
            <v>0</v>
          </cell>
          <cell r="CZ510">
            <v>0</v>
          </cell>
          <cell r="DC510">
            <v>0</v>
          </cell>
          <cell r="DF510">
            <v>0</v>
          </cell>
          <cell r="DI510">
            <v>0</v>
          </cell>
          <cell r="DK510">
            <v>0</v>
          </cell>
          <cell r="DL510">
            <v>0</v>
          </cell>
          <cell r="DN510" t="str">
            <v>21D11</v>
          </cell>
          <cell r="DO510" t="str">
            <v>Flex.T.Int."Escrit"</v>
          </cell>
          <cell r="DP510">
            <v>2</v>
          </cell>
          <cell r="DQ510">
            <v>100</v>
          </cell>
          <cell r="DR510" t="str">
            <v>LX01</v>
          </cell>
          <cell r="DT510" t="str">
            <v>00350697</v>
          </cell>
          <cell r="DU510" t="str">
            <v>CAIXA GERAL DE DEPOSITOS, SA</v>
          </cell>
        </row>
        <row r="511">
          <cell r="A511" t="str">
            <v>327441</v>
          </cell>
          <cell r="B511" t="str">
            <v>Carla Cristina Santos Goncalves</v>
          </cell>
          <cell r="C511" t="str">
            <v>1996</v>
          </cell>
          <cell r="D511">
            <v>9</v>
          </cell>
          <cell r="E511">
            <v>9</v>
          </cell>
          <cell r="F511" t="str">
            <v>19680204</v>
          </cell>
          <cell r="G511" t="str">
            <v>37</v>
          </cell>
          <cell r="H511" t="str">
            <v>1</v>
          </cell>
          <cell r="I511" t="str">
            <v>Casado</v>
          </cell>
          <cell r="J511" t="str">
            <v>feminino</v>
          </cell>
          <cell r="K511">
            <v>1</v>
          </cell>
          <cell r="L511" t="str">
            <v>R Maria Guilhermina Ascenso, 6-2 Esq - Arroja</v>
          </cell>
          <cell r="M511" t="str">
            <v>2675-571</v>
          </cell>
          <cell r="N511" t="str">
            <v>ODIVELAS</v>
          </cell>
          <cell r="O511" t="str">
            <v>00241082</v>
          </cell>
          <cell r="P511" t="str">
            <v>3. CICLO - ALINEA D)</v>
          </cell>
          <cell r="R511" t="str">
            <v>8192826</v>
          </cell>
          <cell r="S511" t="str">
            <v>20021003</v>
          </cell>
          <cell r="T511" t="str">
            <v>LISBOA</v>
          </cell>
          <cell r="W511" t="str">
            <v>188684441</v>
          </cell>
          <cell r="X511" t="str">
            <v>4227</v>
          </cell>
          <cell r="Y511" t="str">
            <v>0.0</v>
          </cell>
          <cell r="Z511">
            <v>1</v>
          </cell>
          <cell r="AA511" t="str">
            <v>00</v>
          </cell>
          <cell r="AC511" t="str">
            <v>X</v>
          </cell>
          <cell r="AD511" t="str">
            <v>029</v>
          </cell>
          <cell r="AE511" t="str">
            <v>10940100610</v>
          </cell>
          <cell r="AF511" t="str">
            <v>02</v>
          </cell>
          <cell r="AG511" t="str">
            <v>19960916</v>
          </cell>
          <cell r="AH511" t="str">
            <v>DT.Adm.Corr.Antiguid</v>
          </cell>
          <cell r="AI511" t="str">
            <v>1</v>
          </cell>
          <cell r="AJ511" t="str">
            <v>ACTIVOS</v>
          </cell>
          <cell r="AK511" t="str">
            <v>AA</v>
          </cell>
          <cell r="AL511" t="str">
            <v>ACTIVO TEMP.INTEIRO</v>
          </cell>
          <cell r="AM511" t="str">
            <v>J300</v>
          </cell>
          <cell r="AN511" t="str">
            <v>EDPOutsourcing Comercial-S</v>
          </cell>
          <cell r="AO511" t="str">
            <v>J312</v>
          </cell>
          <cell r="AP511" t="str">
            <v>EDPOC-LSB-CCB45</v>
          </cell>
          <cell r="AQ511" t="str">
            <v>40177333</v>
          </cell>
          <cell r="AR511" t="str">
            <v>70000122</v>
          </cell>
          <cell r="AS511" t="str">
            <v>055.</v>
          </cell>
          <cell r="AT511" t="str">
            <v>ESCRITUR. PESSOAL E EXP.GERAL</v>
          </cell>
          <cell r="AU511" t="str">
            <v>1</v>
          </cell>
          <cell r="AV511" t="str">
            <v>00041827</v>
          </cell>
          <cell r="AW511" t="str">
            <v>J20502200610</v>
          </cell>
          <cell r="AX511" t="str">
            <v>OCB2B-AF-ANALISE FACT E COM REDES</v>
          </cell>
          <cell r="AY511" t="str">
            <v>68907300</v>
          </cell>
          <cell r="AZ511" t="str">
            <v>B2B e Comercial de R</v>
          </cell>
          <cell r="BA511" t="str">
            <v>6890</v>
          </cell>
          <cell r="BB511" t="str">
            <v>EDP Outsourcing Comercial</v>
          </cell>
          <cell r="BC511" t="str">
            <v>6890</v>
          </cell>
          <cell r="BD511" t="str">
            <v>6890</v>
          </cell>
          <cell r="BE511" t="str">
            <v>2800</v>
          </cell>
          <cell r="BF511" t="str">
            <v>6890</v>
          </cell>
          <cell r="BG511" t="str">
            <v>EDP Outsourcing Comercial,SA</v>
          </cell>
          <cell r="BH511" t="str">
            <v>1010</v>
          </cell>
          <cell r="BI511">
            <v>946</v>
          </cell>
          <cell r="BJ511" t="str">
            <v>07</v>
          </cell>
          <cell r="BK511">
            <v>9</v>
          </cell>
          <cell r="BL511">
            <v>90.99</v>
          </cell>
          <cell r="BM511" t="str">
            <v>NÍVEL 5</v>
          </cell>
          <cell r="BN511" t="str">
            <v>00</v>
          </cell>
          <cell r="BO511" t="str">
            <v>04</v>
          </cell>
          <cell r="BP511" t="str">
            <v>20050101</v>
          </cell>
          <cell r="BQ511" t="str">
            <v>21</v>
          </cell>
          <cell r="BR511" t="str">
            <v>EVOLUCAO AUTOMATICA</v>
          </cell>
          <cell r="BS511" t="str">
            <v>20050101</v>
          </cell>
          <cell r="BW511">
            <v>0</v>
          </cell>
          <cell r="BX511">
            <v>0</v>
          </cell>
          <cell r="BY511">
            <v>0</v>
          </cell>
          <cell r="BZ511">
            <v>0</v>
          </cell>
          <cell r="CA511">
            <v>0</v>
          </cell>
          <cell r="CC511">
            <v>0</v>
          </cell>
          <cell r="CG511">
            <v>0</v>
          </cell>
          <cell r="CK511">
            <v>0</v>
          </cell>
          <cell r="CO511">
            <v>0</v>
          </cell>
          <cell r="CT511">
            <v>0</v>
          </cell>
          <cell r="CU511">
            <v>0</v>
          </cell>
          <cell r="CV511">
            <v>0</v>
          </cell>
          <cell r="CW511">
            <v>0</v>
          </cell>
          <cell r="CX511">
            <v>0</v>
          </cell>
          <cell r="CZ511">
            <v>0</v>
          </cell>
          <cell r="DC511">
            <v>0</v>
          </cell>
          <cell r="DF511">
            <v>0</v>
          </cell>
          <cell r="DI511">
            <v>0</v>
          </cell>
          <cell r="DK511">
            <v>0</v>
          </cell>
          <cell r="DL511">
            <v>0</v>
          </cell>
          <cell r="DN511" t="str">
            <v>21D11</v>
          </cell>
          <cell r="DO511" t="str">
            <v>Flex.T.Int."Escrit"</v>
          </cell>
          <cell r="DP511">
            <v>2</v>
          </cell>
          <cell r="DQ511">
            <v>100</v>
          </cell>
          <cell r="DR511" t="str">
            <v>LX01</v>
          </cell>
          <cell r="DT511" t="str">
            <v>00330000</v>
          </cell>
          <cell r="DU511" t="str">
            <v>BANCO COMERCIAL PORTUGUES, SA</v>
          </cell>
        </row>
        <row r="512">
          <cell r="A512" t="str">
            <v>316156</v>
          </cell>
          <cell r="B512" t="str">
            <v>Sónia Maria Sousa Miranda Monteiro</v>
          </cell>
          <cell r="C512" t="str">
            <v>1990</v>
          </cell>
          <cell r="D512">
            <v>15</v>
          </cell>
          <cell r="E512">
            <v>15</v>
          </cell>
          <cell r="F512" t="str">
            <v>19710114</v>
          </cell>
          <cell r="G512" t="str">
            <v>34</v>
          </cell>
          <cell r="H512" t="str">
            <v>1</v>
          </cell>
          <cell r="I512" t="str">
            <v>Casado</v>
          </cell>
          <cell r="J512" t="str">
            <v>feminino</v>
          </cell>
          <cell r="K512">
            <v>2</v>
          </cell>
          <cell r="L512" t="str">
            <v>R D José Alarção, Nº 7-5ºAndar Pragal</v>
          </cell>
          <cell r="M512" t="str">
            <v>2805-319</v>
          </cell>
          <cell r="N512" t="str">
            <v>ALMADA</v>
          </cell>
          <cell r="O512" t="str">
            <v>00243383</v>
          </cell>
          <cell r="P512" t="str">
            <v>12.ANO - 1. CURSO</v>
          </cell>
          <cell r="R512" t="str">
            <v>9557326</v>
          </cell>
          <cell r="S512" t="str">
            <v>20011009</v>
          </cell>
          <cell r="T512" t="str">
            <v>LISBOA</v>
          </cell>
          <cell r="U512" t="str">
            <v>9822</v>
          </cell>
          <cell r="V512" t="str">
            <v>SD TB ESC COM SERV SITESE</v>
          </cell>
          <cell r="W512" t="str">
            <v>200595350</v>
          </cell>
          <cell r="X512" t="str">
            <v>2151</v>
          </cell>
          <cell r="Y512" t="str">
            <v>0.0</v>
          </cell>
          <cell r="Z512">
            <v>2</v>
          </cell>
          <cell r="AA512" t="str">
            <v>00</v>
          </cell>
          <cell r="AC512" t="str">
            <v>X</v>
          </cell>
          <cell r="AD512" t="str">
            <v>100</v>
          </cell>
          <cell r="AE512" t="str">
            <v>11332671516</v>
          </cell>
          <cell r="AF512" t="str">
            <v>02</v>
          </cell>
          <cell r="AG512" t="str">
            <v>19900917</v>
          </cell>
          <cell r="AH512" t="str">
            <v>DT.Adm.Corr.Antiguid</v>
          </cell>
          <cell r="AI512" t="str">
            <v>1</v>
          </cell>
          <cell r="AJ512" t="str">
            <v>ACTIVOS</v>
          </cell>
          <cell r="AK512" t="str">
            <v>AA</v>
          </cell>
          <cell r="AL512" t="str">
            <v>ACTIVO TEMP.INTEIRO</v>
          </cell>
          <cell r="AM512" t="str">
            <v>J300</v>
          </cell>
          <cell r="AN512" t="str">
            <v>EDPOutsourcing Comercial-S</v>
          </cell>
          <cell r="AO512" t="str">
            <v>J312</v>
          </cell>
          <cell r="AP512" t="str">
            <v>EDPOC-LSB-CCB45</v>
          </cell>
          <cell r="AQ512" t="str">
            <v>40177373</v>
          </cell>
          <cell r="AR512" t="str">
            <v>70000022</v>
          </cell>
          <cell r="AS512" t="str">
            <v>014.</v>
          </cell>
          <cell r="AT512" t="str">
            <v>TECNICO COMERCIAL</v>
          </cell>
          <cell r="AU512" t="str">
            <v>1</v>
          </cell>
          <cell r="AV512" t="str">
            <v>00041827</v>
          </cell>
          <cell r="AW512" t="str">
            <v>J20502200610</v>
          </cell>
          <cell r="AX512" t="str">
            <v>OCB2B-AF-ANALISE FACT E COM REDES</v>
          </cell>
          <cell r="AY512" t="str">
            <v>68907300</v>
          </cell>
          <cell r="AZ512" t="str">
            <v>B2B e Comercial de R</v>
          </cell>
          <cell r="BA512" t="str">
            <v>6890</v>
          </cell>
          <cell r="BB512" t="str">
            <v>EDP Outsourcing Comercial</v>
          </cell>
          <cell r="BC512" t="str">
            <v>6890</v>
          </cell>
          <cell r="BD512" t="str">
            <v>6890</v>
          </cell>
          <cell r="BE512" t="str">
            <v>2800</v>
          </cell>
          <cell r="BF512" t="str">
            <v>6890</v>
          </cell>
          <cell r="BG512" t="str">
            <v>EDP Outsourcing Comercial,SA</v>
          </cell>
          <cell r="BH512" t="str">
            <v>1010</v>
          </cell>
          <cell r="BI512">
            <v>1339</v>
          </cell>
          <cell r="BJ512" t="str">
            <v>12</v>
          </cell>
          <cell r="BK512">
            <v>15</v>
          </cell>
          <cell r="BL512">
            <v>151.65</v>
          </cell>
          <cell r="BM512" t="str">
            <v>NÍVEL 4</v>
          </cell>
          <cell r="BN512" t="str">
            <v>00</v>
          </cell>
          <cell r="BO512" t="str">
            <v>06</v>
          </cell>
          <cell r="BP512" t="str">
            <v>20050101</v>
          </cell>
          <cell r="BQ512" t="str">
            <v>21</v>
          </cell>
          <cell r="BR512" t="str">
            <v>EVOLUCAO AUTOMATICA</v>
          </cell>
          <cell r="BS512" t="str">
            <v>20050101</v>
          </cell>
          <cell r="BW512">
            <v>0</v>
          </cell>
          <cell r="BX512">
            <v>0</v>
          </cell>
          <cell r="BY512">
            <v>0</v>
          </cell>
          <cell r="BZ512">
            <v>0</v>
          </cell>
          <cell r="CA512">
            <v>0</v>
          </cell>
          <cell r="CC512">
            <v>0</v>
          </cell>
          <cell r="CG512">
            <v>0</v>
          </cell>
          <cell r="CK512">
            <v>0</v>
          </cell>
          <cell r="CO512">
            <v>0</v>
          </cell>
          <cell r="CT512">
            <v>0</v>
          </cell>
          <cell r="CU512">
            <v>0</v>
          </cell>
          <cell r="CV512">
            <v>0</v>
          </cell>
          <cell r="CW512">
            <v>0</v>
          </cell>
          <cell r="CX512">
            <v>0</v>
          </cell>
          <cell r="CZ512">
            <v>0</v>
          </cell>
          <cell r="DC512">
            <v>0</v>
          </cell>
          <cell r="DF512">
            <v>0</v>
          </cell>
          <cell r="DI512">
            <v>0</v>
          </cell>
          <cell r="DK512">
            <v>0</v>
          </cell>
          <cell r="DL512">
            <v>0</v>
          </cell>
          <cell r="DN512" t="str">
            <v>21D11</v>
          </cell>
          <cell r="DO512" t="str">
            <v>Flex.T.Int."Escrit"</v>
          </cell>
          <cell r="DP512">
            <v>2</v>
          </cell>
          <cell r="DQ512">
            <v>100</v>
          </cell>
          <cell r="DR512" t="str">
            <v>LX01</v>
          </cell>
          <cell r="DT512" t="str">
            <v>00330000</v>
          </cell>
          <cell r="DU512" t="str">
            <v>BANCO COMERCIAL PORTUGUES, SA</v>
          </cell>
        </row>
        <row r="513">
          <cell r="A513" t="str">
            <v>189898</v>
          </cell>
          <cell r="B513" t="str">
            <v>Anaisa Maria Valente Mendes Rosa Reis</v>
          </cell>
          <cell r="C513" t="str">
            <v>1980</v>
          </cell>
          <cell r="D513">
            <v>25</v>
          </cell>
          <cell r="E513">
            <v>25</v>
          </cell>
          <cell r="F513" t="str">
            <v>19490519</v>
          </cell>
          <cell r="G513" t="str">
            <v>56</v>
          </cell>
          <cell r="H513" t="str">
            <v>1</v>
          </cell>
          <cell r="I513" t="str">
            <v>Casado</v>
          </cell>
          <cell r="J513" t="str">
            <v>feminino</v>
          </cell>
          <cell r="K513">
            <v>1</v>
          </cell>
          <cell r="L513" t="str">
            <v>Rua Carlos de Oliveira, 7- 1º D</v>
          </cell>
          <cell r="M513" t="str">
            <v>2635-467</v>
          </cell>
          <cell r="N513" t="str">
            <v>RIO DE MOURO</v>
          </cell>
          <cell r="O513" t="str">
            <v>00241041</v>
          </cell>
          <cell r="P513" t="str">
            <v>CURSO COMPLEMENTAR DE LETRAS</v>
          </cell>
          <cell r="R513" t="str">
            <v>303192</v>
          </cell>
          <cell r="S513" t="str">
            <v>20010308</v>
          </cell>
          <cell r="T513" t="str">
            <v>LISBOA</v>
          </cell>
          <cell r="U513" t="str">
            <v>9803</v>
          </cell>
          <cell r="V513" t="str">
            <v>S.NAC IND ENERGIA-SINDEL</v>
          </cell>
          <cell r="W513" t="str">
            <v>128408103</v>
          </cell>
          <cell r="X513" t="str">
            <v>3166</v>
          </cell>
          <cell r="Y513" t="str">
            <v>0.0</v>
          </cell>
          <cell r="Z513">
            <v>1</v>
          </cell>
          <cell r="AA513" t="str">
            <v>00</v>
          </cell>
          <cell r="AC513" t="str">
            <v>X</v>
          </cell>
          <cell r="AD513" t="str">
            <v>029</v>
          </cell>
          <cell r="AE513" t="str">
            <v>10940075120</v>
          </cell>
          <cell r="AF513" t="str">
            <v>02</v>
          </cell>
          <cell r="AG513" t="str">
            <v>19800317</v>
          </cell>
          <cell r="AH513" t="str">
            <v>DT.Adm.Corr.Antiguid</v>
          </cell>
          <cell r="AI513" t="str">
            <v>1</v>
          </cell>
          <cell r="AJ513" t="str">
            <v>ACTIVOS</v>
          </cell>
          <cell r="AK513" t="str">
            <v>AA</v>
          </cell>
          <cell r="AL513" t="str">
            <v>ACTIVO TEMP.INTEIRO</v>
          </cell>
          <cell r="AM513" t="str">
            <v>J300</v>
          </cell>
          <cell r="AN513" t="str">
            <v>EDPOutsourcing Comercial-S</v>
          </cell>
          <cell r="AO513" t="str">
            <v>J312</v>
          </cell>
          <cell r="AP513" t="str">
            <v>EDPOC-LSB-CCB45</v>
          </cell>
          <cell r="AQ513" t="str">
            <v>40177368</v>
          </cell>
          <cell r="AR513" t="str">
            <v>70000022</v>
          </cell>
          <cell r="AS513" t="str">
            <v>014.</v>
          </cell>
          <cell r="AT513" t="str">
            <v>TECNICO COMERCIAL</v>
          </cell>
          <cell r="AU513" t="str">
            <v>1</v>
          </cell>
          <cell r="AV513" t="str">
            <v>00041827</v>
          </cell>
          <cell r="AW513" t="str">
            <v>J20502200610</v>
          </cell>
          <cell r="AX513" t="str">
            <v>OCB2B-AF-ANALISE FACT E COM REDES</v>
          </cell>
          <cell r="AY513" t="str">
            <v>68907300</v>
          </cell>
          <cell r="AZ513" t="str">
            <v>B2B e Comercial de R</v>
          </cell>
          <cell r="BA513" t="str">
            <v>6890</v>
          </cell>
          <cell r="BB513" t="str">
            <v>EDP Outsourcing Comercial</v>
          </cell>
          <cell r="BC513" t="str">
            <v>6890</v>
          </cell>
          <cell r="BD513" t="str">
            <v>6890</v>
          </cell>
          <cell r="BE513" t="str">
            <v>2800</v>
          </cell>
          <cell r="BF513" t="str">
            <v>6890</v>
          </cell>
          <cell r="BG513" t="str">
            <v>EDP Outsourcing Comercial,SA</v>
          </cell>
          <cell r="BH513" t="str">
            <v>1010</v>
          </cell>
          <cell r="BI513">
            <v>1432</v>
          </cell>
          <cell r="BJ513" t="str">
            <v>13</v>
          </cell>
          <cell r="BK513">
            <v>25</v>
          </cell>
          <cell r="BL513">
            <v>252.75</v>
          </cell>
          <cell r="BM513" t="str">
            <v>NÍVEL 4</v>
          </cell>
          <cell r="BN513" t="str">
            <v>02</v>
          </cell>
          <cell r="BO513" t="str">
            <v>07</v>
          </cell>
          <cell r="BP513" t="str">
            <v>20030101</v>
          </cell>
          <cell r="BQ513" t="str">
            <v>21</v>
          </cell>
          <cell r="BR513" t="str">
            <v>EVOLUCAO AUTOMATICA</v>
          </cell>
          <cell r="BS513" t="str">
            <v>20050101</v>
          </cell>
          <cell r="BW513">
            <v>0</v>
          </cell>
          <cell r="BX513">
            <v>0</v>
          </cell>
          <cell r="BY513">
            <v>0</v>
          </cell>
          <cell r="BZ513">
            <v>0</v>
          </cell>
          <cell r="CA513">
            <v>0</v>
          </cell>
          <cell r="CC513">
            <v>0</v>
          </cell>
          <cell r="CG513">
            <v>0</v>
          </cell>
          <cell r="CK513">
            <v>0</v>
          </cell>
          <cell r="CO513">
            <v>0</v>
          </cell>
          <cell r="CT513">
            <v>0</v>
          </cell>
          <cell r="CU513">
            <v>0</v>
          </cell>
          <cell r="CV513">
            <v>0</v>
          </cell>
          <cell r="CW513">
            <v>0</v>
          </cell>
          <cell r="CX513">
            <v>0</v>
          </cell>
          <cell r="CZ513">
            <v>0</v>
          </cell>
          <cell r="DC513">
            <v>0</v>
          </cell>
          <cell r="DF513">
            <v>0</v>
          </cell>
          <cell r="DI513">
            <v>0</v>
          </cell>
          <cell r="DK513">
            <v>0</v>
          </cell>
          <cell r="DL513">
            <v>0</v>
          </cell>
          <cell r="DN513" t="str">
            <v>21D11</v>
          </cell>
          <cell r="DO513" t="str">
            <v>Flex.T.Int."Escrit"</v>
          </cell>
          <cell r="DP513">
            <v>2</v>
          </cell>
          <cell r="DQ513">
            <v>100</v>
          </cell>
          <cell r="DR513" t="str">
            <v>LX01</v>
          </cell>
          <cell r="DT513" t="str">
            <v>00352142</v>
          </cell>
          <cell r="DU513" t="str">
            <v>CAIXA GERAL DE DEPOSITOS, SA</v>
          </cell>
        </row>
        <row r="514">
          <cell r="A514" t="str">
            <v>302511</v>
          </cell>
          <cell r="B514" t="str">
            <v>Maria Fernanda Ribeiro Sequeira</v>
          </cell>
          <cell r="C514" t="str">
            <v>1984</v>
          </cell>
          <cell r="D514">
            <v>21</v>
          </cell>
          <cell r="E514">
            <v>21</v>
          </cell>
          <cell r="F514" t="str">
            <v>19580930</v>
          </cell>
          <cell r="G514" t="str">
            <v>46</v>
          </cell>
          <cell r="H514" t="str">
            <v>1</v>
          </cell>
          <cell r="I514" t="str">
            <v>Casado</v>
          </cell>
          <cell r="J514" t="str">
            <v>feminino</v>
          </cell>
          <cell r="K514">
            <v>2</v>
          </cell>
          <cell r="L514" t="str">
            <v>Tv do Pregoeiro - Vila Rosa Bloco B-2ºEsq</v>
          </cell>
          <cell r="M514" t="str">
            <v>1600-588</v>
          </cell>
          <cell r="N514" t="str">
            <v>LISBOA</v>
          </cell>
          <cell r="O514" t="str">
            <v>00772500</v>
          </cell>
          <cell r="P514" t="str">
            <v>SOCIOLOGIA</v>
          </cell>
          <cell r="R514" t="str">
            <v>4196956</v>
          </cell>
          <cell r="S514" t="str">
            <v>20040421</v>
          </cell>
          <cell r="T514" t="str">
            <v>LISBOA</v>
          </cell>
          <cell r="U514" t="str">
            <v>9803</v>
          </cell>
          <cell r="V514" t="str">
            <v>S.NAC IND ENERGIA-SINDEL</v>
          </cell>
          <cell r="W514" t="str">
            <v>101032420</v>
          </cell>
          <cell r="X514" t="str">
            <v>3263</v>
          </cell>
          <cell r="Y514" t="str">
            <v>0.0</v>
          </cell>
          <cell r="Z514">
            <v>2</v>
          </cell>
          <cell r="AA514" t="str">
            <v>00</v>
          </cell>
          <cell r="AC514" t="str">
            <v>X</v>
          </cell>
          <cell r="AD514" t="str">
            <v>029</v>
          </cell>
          <cell r="AE514" t="str">
            <v>10940085791</v>
          </cell>
          <cell r="AF514" t="str">
            <v>02</v>
          </cell>
          <cell r="AG514" t="str">
            <v>19840523</v>
          </cell>
          <cell r="AH514" t="str">
            <v>DT.Adm.Corr.Antiguid</v>
          </cell>
          <cell r="AI514" t="str">
            <v>1</v>
          </cell>
          <cell r="AJ514" t="str">
            <v>ACTIVOS</v>
          </cell>
          <cell r="AK514" t="str">
            <v>AA</v>
          </cell>
          <cell r="AL514" t="str">
            <v>ACTIVO TEMP.INTEIRO</v>
          </cell>
          <cell r="AM514" t="str">
            <v>J300</v>
          </cell>
          <cell r="AN514" t="str">
            <v>EDPOutsourcing Comercial-S</v>
          </cell>
          <cell r="AO514" t="str">
            <v>J312</v>
          </cell>
          <cell r="AP514" t="str">
            <v>EDPOC-LSB-CCB45</v>
          </cell>
          <cell r="AQ514" t="str">
            <v>40177367</v>
          </cell>
          <cell r="AR514" t="str">
            <v>70000244</v>
          </cell>
          <cell r="AS514" t="str">
            <v>134.</v>
          </cell>
          <cell r="AT514" t="str">
            <v>TECNICO GESTAO ADMINISTRATIVA</v>
          </cell>
          <cell r="AU514" t="str">
            <v>0</v>
          </cell>
          <cell r="AV514" t="str">
            <v>00041827</v>
          </cell>
          <cell r="AW514" t="str">
            <v>J20502200610</v>
          </cell>
          <cell r="AX514" t="str">
            <v>OCB2B-AF-ANALISE FACT E COM REDES</v>
          </cell>
          <cell r="AY514" t="str">
            <v>68907300</v>
          </cell>
          <cell r="AZ514" t="str">
            <v>B2B e Comercial de R</v>
          </cell>
          <cell r="BA514" t="str">
            <v>6890</v>
          </cell>
          <cell r="BB514" t="str">
            <v>EDP Outsourcing Comercial</v>
          </cell>
          <cell r="BC514" t="str">
            <v>6890</v>
          </cell>
          <cell r="BD514" t="str">
            <v>6890</v>
          </cell>
          <cell r="BE514" t="str">
            <v>2800</v>
          </cell>
          <cell r="BF514" t="str">
            <v>6890</v>
          </cell>
          <cell r="BG514" t="str">
            <v>EDP Outsourcing Comercial,SA</v>
          </cell>
          <cell r="BH514" t="str">
            <v>1010</v>
          </cell>
          <cell r="BI514">
            <v>1160</v>
          </cell>
          <cell r="BJ514" t="str">
            <v>10</v>
          </cell>
          <cell r="BK514">
            <v>21</v>
          </cell>
          <cell r="BL514">
            <v>212.31</v>
          </cell>
          <cell r="BM514" t="str">
            <v>NÍVEL 4</v>
          </cell>
          <cell r="BN514" t="str">
            <v>02</v>
          </cell>
          <cell r="BO514" t="str">
            <v>04</v>
          </cell>
          <cell r="BP514" t="str">
            <v>20030110</v>
          </cell>
          <cell r="BQ514" t="str">
            <v>33</v>
          </cell>
          <cell r="BR514" t="str">
            <v>NOMEACAO</v>
          </cell>
          <cell r="BS514" t="str">
            <v>20050101</v>
          </cell>
          <cell r="BT514" t="str">
            <v>20030101</v>
          </cell>
          <cell r="BW514">
            <v>0</v>
          </cell>
          <cell r="BX514">
            <v>0</v>
          </cell>
          <cell r="BY514">
            <v>0</v>
          </cell>
          <cell r="BZ514">
            <v>0</v>
          </cell>
          <cell r="CA514">
            <v>0</v>
          </cell>
          <cell r="CC514">
            <v>0</v>
          </cell>
          <cell r="CG514">
            <v>0</v>
          </cell>
          <cell r="CK514">
            <v>0</v>
          </cell>
          <cell r="CO514">
            <v>0</v>
          </cell>
          <cell r="CT514">
            <v>0</v>
          </cell>
          <cell r="CU514">
            <v>0</v>
          </cell>
          <cell r="CV514">
            <v>0</v>
          </cell>
          <cell r="CW514">
            <v>0</v>
          </cell>
          <cell r="CX514">
            <v>0</v>
          </cell>
          <cell r="CZ514">
            <v>0</v>
          </cell>
          <cell r="DC514">
            <v>0</v>
          </cell>
          <cell r="DF514">
            <v>0</v>
          </cell>
          <cell r="DI514">
            <v>0</v>
          </cell>
          <cell r="DK514">
            <v>0</v>
          </cell>
          <cell r="DL514">
            <v>0</v>
          </cell>
          <cell r="DN514" t="str">
            <v>21D11</v>
          </cell>
          <cell r="DO514" t="str">
            <v>Flex.T.Int."Escrit"</v>
          </cell>
          <cell r="DP514">
            <v>2</v>
          </cell>
          <cell r="DQ514">
            <v>100</v>
          </cell>
          <cell r="DR514" t="str">
            <v>LX01</v>
          </cell>
          <cell r="DT514" t="str">
            <v>00210000</v>
          </cell>
          <cell r="DU514" t="str">
            <v>CREDITO PREDIAL PORTUGUES, SA</v>
          </cell>
        </row>
        <row r="515">
          <cell r="A515" t="str">
            <v>159549</v>
          </cell>
          <cell r="B515" t="str">
            <v>Eduardo António Dias Vale</v>
          </cell>
          <cell r="C515" t="str">
            <v>1978</v>
          </cell>
          <cell r="D515">
            <v>27</v>
          </cell>
          <cell r="E515">
            <v>27</v>
          </cell>
          <cell r="F515" t="str">
            <v>19561119</v>
          </cell>
          <cell r="G515" t="str">
            <v>48</v>
          </cell>
          <cell r="H515" t="str">
            <v>1</v>
          </cell>
          <cell r="I515" t="str">
            <v>Casado</v>
          </cell>
          <cell r="J515" t="str">
            <v>masculino</v>
          </cell>
          <cell r="K515">
            <v>1</v>
          </cell>
          <cell r="L515" t="str">
            <v>R Comandante António Feio, nº 28-3ºA</v>
          </cell>
          <cell r="M515" t="str">
            <v>2800-255</v>
          </cell>
          <cell r="N515" t="str">
            <v>ALMADA</v>
          </cell>
          <cell r="O515" t="str">
            <v>00776015</v>
          </cell>
          <cell r="P515" t="str">
            <v>GESTAO DE EMPRESAS</v>
          </cell>
          <cell r="R515" t="str">
            <v>4737472</v>
          </cell>
          <cell r="S515" t="str">
            <v>19970408</v>
          </cell>
          <cell r="T515" t="str">
            <v>LISBOA</v>
          </cell>
          <cell r="U515" t="str">
            <v>9803</v>
          </cell>
          <cell r="V515" t="str">
            <v>S.NAC IND ENERGIA-SINDEL</v>
          </cell>
          <cell r="W515" t="str">
            <v>135827990</v>
          </cell>
          <cell r="X515" t="str">
            <v>2151</v>
          </cell>
          <cell r="Y515" t="str">
            <v>0.0</v>
          </cell>
          <cell r="Z515">
            <v>1</v>
          </cell>
          <cell r="AA515" t="str">
            <v>00</v>
          </cell>
          <cell r="AC515" t="str">
            <v>X</v>
          </cell>
          <cell r="AD515" t="str">
            <v>100</v>
          </cell>
          <cell r="AE515" t="str">
            <v>11218381436</v>
          </cell>
          <cell r="AF515" t="str">
            <v>02</v>
          </cell>
          <cell r="AG515" t="str">
            <v>19780816</v>
          </cell>
          <cell r="AH515" t="str">
            <v>DT.Adm.Corr.Antiguid</v>
          </cell>
          <cell r="AI515" t="str">
            <v>1</v>
          </cell>
          <cell r="AJ515" t="str">
            <v>ACTIVOS</v>
          </cell>
          <cell r="AK515" t="str">
            <v>AA</v>
          </cell>
          <cell r="AL515" t="str">
            <v>ACTIVO TEMP.INTEIRO</v>
          </cell>
          <cell r="AM515" t="str">
            <v>J300</v>
          </cell>
          <cell r="AN515" t="str">
            <v>EDPOutsourcing Comercial-S</v>
          </cell>
          <cell r="AO515" t="str">
            <v>J312</v>
          </cell>
          <cell r="AP515" t="str">
            <v>EDPOC-LSB-CCB45</v>
          </cell>
          <cell r="AQ515" t="str">
            <v>40184678</v>
          </cell>
          <cell r="AR515" t="str">
            <v>70000244</v>
          </cell>
          <cell r="AS515" t="str">
            <v>134.</v>
          </cell>
          <cell r="AT515" t="str">
            <v>TECNICO GESTAO ADMINISTRATIVA</v>
          </cell>
          <cell r="AU515" t="str">
            <v>1</v>
          </cell>
          <cell r="AV515" t="str">
            <v>00041827</v>
          </cell>
          <cell r="AW515" t="str">
            <v>J20502200610</v>
          </cell>
          <cell r="AX515" t="str">
            <v>OCB2B-AF-ANALISE FACT E COM REDES</v>
          </cell>
          <cell r="AY515" t="str">
            <v>68907300</v>
          </cell>
          <cell r="AZ515" t="str">
            <v>B2B e Comercial de R</v>
          </cell>
          <cell r="BA515" t="str">
            <v>6890</v>
          </cell>
          <cell r="BB515" t="str">
            <v>EDP Outsourcing Comercial</v>
          </cell>
          <cell r="BC515" t="str">
            <v>6890</v>
          </cell>
          <cell r="BD515" t="str">
            <v>6890</v>
          </cell>
          <cell r="BE515" t="str">
            <v>2800</v>
          </cell>
          <cell r="BF515" t="str">
            <v>6890</v>
          </cell>
          <cell r="BG515" t="str">
            <v>EDP Outsourcing Comercial,SA</v>
          </cell>
          <cell r="BH515" t="str">
            <v>1010</v>
          </cell>
          <cell r="BI515">
            <v>1247</v>
          </cell>
          <cell r="BJ515" t="str">
            <v>11</v>
          </cell>
          <cell r="BK515">
            <v>27</v>
          </cell>
          <cell r="BL515">
            <v>272.97000000000003</v>
          </cell>
          <cell r="BM515" t="str">
            <v>NÍVEL 4</v>
          </cell>
          <cell r="BN515" t="str">
            <v>00</v>
          </cell>
          <cell r="BO515" t="str">
            <v>05</v>
          </cell>
          <cell r="BP515" t="str">
            <v>20050101</v>
          </cell>
          <cell r="BQ515" t="str">
            <v>21</v>
          </cell>
          <cell r="BR515" t="str">
            <v>EVOLUCAO AUTOMATICA</v>
          </cell>
          <cell r="BS515" t="str">
            <v>20050101</v>
          </cell>
          <cell r="BW515">
            <v>0</v>
          </cell>
          <cell r="BX515">
            <v>0</v>
          </cell>
          <cell r="BY515">
            <v>0</v>
          </cell>
          <cell r="BZ515">
            <v>0</v>
          </cell>
          <cell r="CA515">
            <v>0</v>
          </cell>
          <cell r="CC515">
            <v>0</v>
          </cell>
          <cell r="CG515">
            <v>0</v>
          </cell>
          <cell r="CK515">
            <v>0</v>
          </cell>
          <cell r="CO515">
            <v>0</v>
          </cell>
          <cell r="CT515">
            <v>0</v>
          </cell>
          <cell r="CU515">
            <v>0</v>
          </cell>
          <cell r="CV515">
            <v>0</v>
          </cell>
          <cell r="CW515">
            <v>0</v>
          </cell>
          <cell r="CX515">
            <v>0</v>
          </cell>
          <cell r="CZ515">
            <v>0</v>
          </cell>
          <cell r="DC515">
            <v>0</v>
          </cell>
          <cell r="DF515">
            <v>0</v>
          </cell>
          <cell r="DI515">
            <v>0</v>
          </cell>
          <cell r="DK515">
            <v>0</v>
          </cell>
          <cell r="DL515">
            <v>0</v>
          </cell>
          <cell r="DN515" t="str">
            <v>21D11</v>
          </cell>
          <cell r="DO515" t="str">
            <v>Flex.T.Int."Escrit"</v>
          </cell>
          <cell r="DP515">
            <v>2</v>
          </cell>
          <cell r="DQ515">
            <v>100</v>
          </cell>
          <cell r="DR515" t="str">
            <v>LX01</v>
          </cell>
          <cell r="DT515" t="str">
            <v>00330000</v>
          </cell>
          <cell r="DU515" t="str">
            <v>BANCO COMERCIAL PORTUGUES, SA</v>
          </cell>
        </row>
        <row r="516">
          <cell r="A516" t="str">
            <v>190527</v>
          </cell>
          <cell r="B516" t="str">
            <v>Carlos Alfredo Barros Leal</v>
          </cell>
          <cell r="C516" t="str">
            <v>1979</v>
          </cell>
          <cell r="D516">
            <v>26</v>
          </cell>
          <cell r="E516">
            <v>26</v>
          </cell>
          <cell r="F516" t="str">
            <v>19550424</v>
          </cell>
          <cell r="G516" t="str">
            <v>50</v>
          </cell>
          <cell r="H516" t="str">
            <v>1</v>
          </cell>
          <cell r="I516" t="str">
            <v>Casado</v>
          </cell>
          <cell r="J516" t="str">
            <v>masculino</v>
          </cell>
          <cell r="K516">
            <v>1</v>
          </cell>
          <cell r="L516" t="str">
            <v>Pct Guilherme Coração, N. 2 3 D     Feijo</v>
          </cell>
          <cell r="M516" t="str">
            <v>2810-077</v>
          </cell>
          <cell r="N516" t="str">
            <v>ALMADA</v>
          </cell>
          <cell r="O516" t="str">
            <v>00772404</v>
          </cell>
          <cell r="P516" t="str">
            <v>SOCIOLOGIA</v>
          </cell>
          <cell r="R516" t="str">
            <v>3161447</v>
          </cell>
          <cell r="S516" t="str">
            <v>19961014</v>
          </cell>
          <cell r="T516" t="str">
            <v>LISBOA</v>
          </cell>
          <cell r="U516" t="str">
            <v>9803</v>
          </cell>
          <cell r="V516" t="str">
            <v>S.NAC IND ENERGIA-SINDEL</v>
          </cell>
          <cell r="W516" t="str">
            <v>135206740</v>
          </cell>
          <cell r="X516" t="str">
            <v>3212</v>
          </cell>
          <cell r="Y516" t="str">
            <v>0.0</v>
          </cell>
          <cell r="Z516">
            <v>1</v>
          </cell>
          <cell r="AA516" t="str">
            <v>00</v>
          </cell>
          <cell r="AC516" t="str">
            <v>X</v>
          </cell>
          <cell r="AD516" t="str">
            <v>100</v>
          </cell>
          <cell r="AE516" t="str">
            <v>11218394858</v>
          </cell>
          <cell r="AF516" t="str">
            <v>02</v>
          </cell>
          <cell r="AG516" t="str">
            <v>19790918</v>
          </cell>
          <cell r="AH516" t="str">
            <v>DT.Adm.Corr.Antiguid</v>
          </cell>
          <cell r="AI516" t="str">
            <v>1</v>
          </cell>
          <cell r="AJ516" t="str">
            <v>ACTIVOS</v>
          </cell>
          <cell r="AK516" t="str">
            <v>AA</v>
          </cell>
          <cell r="AL516" t="str">
            <v>ACTIVO TEMP.INTEIRO</v>
          </cell>
          <cell r="AM516" t="str">
            <v>J300</v>
          </cell>
          <cell r="AN516" t="str">
            <v>EDPOutsourcing Comercial-S</v>
          </cell>
          <cell r="AO516" t="str">
            <v>J312</v>
          </cell>
          <cell r="AP516" t="str">
            <v>EDPOC-LSB-CCB45</v>
          </cell>
          <cell r="AQ516" t="str">
            <v>40177038</v>
          </cell>
          <cell r="AR516" t="str">
            <v>70000041</v>
          </cell>
          <cell r="AS516" t="str">
            <v>01L1</v>
          </cell>
          <cell r="AT516" t="str">
            <v>LICENCIADO I</v>
          </cell>
          <cell r="AU516" t="str">
            <v>1</v>
          </cell>
          <cell r="AV516" t="str">
            <v>00041831</v>
          </cell>
          <cell r="AW516" t="str">
            <v>J20506000230</v>
          </cell>
          <cell r="AX516" t="str">
            <v>OCGCC-AP-APOIO</v>
          </cell>
          <cell r="AY516" t="str">
            <v>68907500</v>
          </cell>
          <cell r="AZ516" t="str">
            <v>Depart. Gestão de Cr</v>
          </cell>
          <cell r="BA516" t="str">
            <v>6890</v>
          </cell>
          <cell r="BB516" t="str">
            <v>EDP Outsourcing Comercial</v>
          </cell>
          <cell r="BC516" t="str">
            <v>6890</v>
          </cell>
          <cell r="BD516" t="str">
            <v>6890</v>
          </cell>
          <cell r="BE516" t="str">
            <v>2800</v>
          </cell>
          <cell r="BF516" t="str">
            <v>6890</v>
          </cell>
          <cell r="BG516" t="str">
            <v>EDP Outsourcing Comercial,SA</v>
          </cell>
          <cell r="BH516" t="str">
            <v>1010</v>
          </cell>
          <cell r="BI516">
            <v>1799</v>
          </cell>
          <cell r="BJ516" t="str">
            <v>F</v>
          </cell>
          <cell r="BK516">
            <v>26</v>
          </cell>
          <cell r="BL516">
            <v>262.86</v>
          </cell>
          <cell r="BM516" t="str">
            <v>LIC 1</v>
          </cell>
          <cell r="BN516" t="str">
            <v>01</v>
          </cell>
          <cell r="BO516" t="str">
            <v>F</v>
          </cell>
          <cell r="BP516" t="str">
            <v>20040101</v>
          </cell>
          <cell r="BQ516" t="str">
            <v>21</v>
          </cell>
          <cell r="BR516" t="str">
            <v>EVOLUCAO AUTOMATICA</v>
          </cell>
          <cell r="BS516" t="str">
            <v>20050101</v>
          </cell>
          <cell r="BW516">
            <v>0</v>
          </cell>
          <cell r="BX516">
            <v>0</v>
          </cell>
          <cell r="BY516">
            <v>0</v>
          </cell>
          <cell r="BZ516">
            <v>0</v>
          </cell>
          <cell r="CA516">
            <v>0</v>
          </cell>
          <cell r="CC516">
            <v>0</v>
          </cell>
          <cell r="CG516">
            <v>0</v>
          </cell>
          <cell r="CK516">
            <v>0</v>
          </cell>
          <cell r="CO516">
            <v>0</v>
          </cell>
          <cell r="CT516">
            <v>0</v>
          </cell>
          <cell r="CU516">
            <v>0</v>
          </cell>
          <cell r="CV516">
            <v>0</v>
          </cell>
          <cell r="CW516">
            <v>0</v>
          </cell>
          <cell r="CX516">
            <v>0</v>
          </cell>
          <cell r="CZ516">
            <v>0</v>
          </cell>
          <cell r="DC516">
            <v>0</v>
          </cell>
          <cell r="DF516">
            <v>0</v>
          </cell>
          <cell r="DI516">
            <v>0</v>
          </cell>
          <cell r="DK516">
            <v>0</v>
          </cell>
          <cell r="DL516">
            <v>0</v>
          </cell>
          <cell r="DN516" t="str">
            <v>21D11</v>
          </cell>
          <cell r="DO516" t="str">
            <v>Flex.T.Int."Escrit"</v>
          </cell>
          <cell r="DP516">
            <v>2</v>
          </cell>
          <cell r="DQ516">
            <v>100</v>
          </cell>
          <cell r="DR516" t="str">
            <v>LX01</v>
          </cell>
          <cell r="DT516" t="str">
            <v>00070024</v>
          </cell>
          <cell r="DU516" t="str">
            <v>BANCO ESPIRITO SANTO, SA</v>
          </cell>
        </row>
        <row r="517">
          <cell r="A517" t="str">
            <v>302759</v>
          </cell>
          <cell r="B517" t="str">
            <v>Maria Eugénia Neto Araújo Sousa Albuquerque</v>
          </cell>
          <cell r="C517" t="str">
            <v>1984</v>
          </cell>
          <cell r="D517">
            <v>21</v>
          </cell>
          <cell r="E517">
            <v>21</v>
          </cell>
          <cell r="F517" t="str">
            <v>19541026</v>
          </cell>
          <cell r="G517" t="str">
            <v>50</v>
          </cell>
          <cell r="H517" t="str">
            <v>1</v>
          </cell>
          <cell r="I517" t="str">
            <v>Casado</v>
          </cell>
          <cell r="J517" t="str">
            <v>feminino</v>
          </cell>
          <cell r="K517">
            <v>2</v>
          </cell>
          <cell r="L517" t="str">
            <v>R Sol, 7-R/C Catujal</v>
          </cell>
          <cell r="M517" t="str">
            <v>2685-000</v>
          </cell>
          <cell r="N517" t="str">
            <v>SACAVÉM</v>
          </cell>
          <cell r="O517" t="str">
            <v>00241132</v>
          </cell>
          <cell r="P517" t="str">
            <v>CURSO COMPLEMENTAR DOS LICEUS</v>
          </cell>
          <cell r="R517" t="str">
            <v>4652296</v>
          </cell>
          <cell r="S517" t="str">
            <v>20000210</v>
          </cell>
          <cell r="T517" t="str">
            <v>LISBOA</v>
          </cell>
          <cell r="U517" t="str">
            <v>9803</v>
          </cell>
          <cell r="V517" t="str">
            <v>S.NAC IND ENERGIA-SINDEL</v>
          </cell>
          <cell r="W517" t="str">
            <v>112565239</v>
          </cell>
          <cell r="X517" t="str">
            <v>3492</v>
          </cell>
          <cell r="Y517" t="str">
            <v>0.0</v>
          </cell>
          <cell r="Z517">
            <v>2</v>
          </cell>
          <cell r="AA517" t="str">
            <v>00</v>
          </cell>
          <cell r="AC517" t="str">
            <v>X</v>
          </cell>
          <cell r="AD517" t="str">
            <v>029</v>
          </cell>
          <cell r="AE517" t="str">
            <v>10940087204</v>
          </cell>
          <cell r="AF517" t="str">
            <v>02</v>
          </cell>
          <cell r="AG517" t="str">
            <v>19840302</v>
          </cell>
          <cell r="AH517" t="str">
            <v>DT.Adm.Corr.Antiguid</v>
          </cell>
          <cell r="AI517" t="str">
            <v>1</v>
          </cell>
          <cell r="AJ517" t="str">
            <v>ACTIVOS</v>
          </cell>
          <cell r="AK517" t="str">
            <v>AA</v>
          </cell>
          <cell r="AL517" t="str">
            <v>ACTIVO TEMP.INTEIRO</v>
          </cell>
          <cell r="AM517" t="str">
            <v>J300</v>
          </cell>
          <cell r="AN517" t="str">
            <v>EDPOutsourcing Comercial-S</v>
          </cell>
          <cell r="AO517" t="str">
            <v>J312</v>
          </cell>
          <cell r="AP517" t="str">
            <v>EDPOC-LSB-CCB45</v>
          </cell>
          <cell r="AQ517" t="str">
            <v>40176878</v>
          </cell>
          <cell r="AR517" t="str">
            <v>70000022</v>
          </cell>
          <cell r="AS517" t="str">
            <v>014.</v>
          </cell>
          <cell r="AT517" t="str">
            <v>TECNICO COMERCIAL</v>
          </cell>
          <cell r="AU517" t="str">
            <v>1</v>
          </cell>
          <cell r="AV517" t="str">
            <v>00040429</v>
          </cell>
          <cell r="AW517" t="str">
            <v>J20506001230</v>
          </cell>
          <cell r="AX517" t="str">
            <v>OCGCC-GS-GESTÃO CREDITOS E COBRANÇA</v>
          </cell>
          <cell r="AY517" t="str">
            <v>68907503</v>
          </cell>
          <cell r="AZ517" t="str">
            <v>Gestão de Créditos e</v>
          </cell>
          <cell r="BA517" t="str">
            <v>6890</v>
          </cell>
          <cell r="BB517" t="str">
            <v>EDP Outsourcing Comercial</v>
          </cell>
          <cell r="BC517" t="str">
            <v>6890</v>
          </cell>
          <cell r="BD517" t="str">
            <v>6890</v>
          </cell>
          <cell r="BE517" t="str">
            <v>2800</v>
          </cell>
          <cell r="BF517" t="str">
            <v>6890</v>
          </cell>
          <cell r="BG517" t="str">
            <v>EDP Outsourcing Comercial,SA</v>
          </cell>
          <cell r="BH517" t="str">
            <v>1010</v>
          </cell>
          <cell r="BI517">
            <v>1339</v>
          </cell>
          <cell r="BJ517" t="str">
            <v>12</v>
          </cell>
          <cell r="BK517">
            <v>21</v>
          </cell>
          <cell r="BL517">
            <v>212.31</v>
          </cell>
          <cell r="BM517" t="str">
            <v>NÍVEL 4</v>
          </cell>
          <cell r="BN517" t="str">
            <v>00</v>
          </cell>
          <cell r="BO517" t="str">
            <v>06</v>
          </cell>
          <cell r="BP517" t="str">
            <v>20050101</v>
          </cell>
          <cell r="BQ517" t="str">
            <v>21</v>
          </cell>
          <cell r="BR517" t="str">
            <v>EVOLUCAO AUTOMATICA</v>
          </cell>
          <cell r="BS517" t="str">
            <v>20050101</v>
          </cell>
          <cell r="BW517">
            <v>0</v>
          </cell>
          <cell r="BX517">
            <v>0</v>
          </cell>
          <cell r="BY517">
            <v>0</v>
          </cell>
          <cell r="BZ517">
            <v>0</v>
          </cell>
          <cell r="CA517">
            <v>0</v>
          </cell>
          <cell r="CC517">
            <v>0</v>
          </cell>
          <cell r="CG517">
            <v>0</v>
          </cell>
          <cell r="CK517">
            <v>0</v>
          </cell>
          <cell r="CO517">
            <v>0</v>
          </cell>
          <cell r="CT517">
            <v>0</v>
          </cell>
          <cell r="CU517">
            <v>0</v>
          </cell>
          <cell r="CV517">
            <v>0</v>
          </cell>
          <cell r="CW517">
            <v>0</v>
          </cell>
          <cell r="CX517">
            <v>0</v>
          </cell>
          <cell r="CZ517">
            <v>0</v>
          </cell>
          <cell r="DC517">
            <v>0</v>
          </cell>
          <cell r="DF517">
            <v>0</v>
          </cell>
          <cell r="DI517">
            <v>0</v>
          </cell>
          <cell r="DK517">
            <v>0</v>
          </cell>
          <cell r="DL517">
            <v>0</v>
          </cell>
          <cell r="DN517" t="str">
            <v>21D11</v>
          </cell>
          <cell r="DO517" t="str">
            <v>Flex.T.Int."Escrit"</v>
          </cell>
          <cell r="DP517">
            <v>2</v>
          </cell>
          <cell r="DQ517">
            <v>100</v>
          </cell>
          <cell r="DR517" t="str">
            <v>LX01</v>
          </cell>
          <cell r="DT517" t="str">
            <v>00070019</v>
          </cell>
          <cell r="DU517" t="str">
            <v>BANCO ESPIRITO SANTO, SA</v>
          </cell>
        </row>
        <row r="518">
          <cell r="A518" t="str">
            <v>215589</v>
          </cell>
          <cell r="B518" t="str">
            <v>Marília Jesus Gonçalves Ferreira Araújo</v>
          </cell>
          <cell r="C518" t="str">
            <v>1981</v>
          </cell>
          <cell r="D518">
            <v>24</v>
          </cell>
          <cell r="E518">
            <v>24</v>
          </cell>
          <cell r="F518" t="str">
            <v>19570827</v>
          </cell>
          <cell r="G518" t="str">
            <v>47</v>
          </cell>
          <cell r="H518" t="str">
            <v>1</v>
          </cell>
          <cell r="I518" t="str">
            <v>Casado</v>
          </cell>
          <cell r="J518" t="str">
            <v>feminino</v>
          </cell>
          <cell r="K518">
            <v>2</v>
          </cell>
          <cell r="L518" t="str">
            <v>Parque Residencial do Cabo, Lt 41-3ºC Povos</v>
          </cell>
          <cell r="M518" t="str">
            <v>2600-000</v>
          </cell>
          <cell r="N518" t="str">
            <v>VILA FRANCA DE XIRA</v>
          </cell>
          <cell r="O518" t="str">
            <v>00232213</v>
          </cell>
          <cell r="P518" t="str">
            <v>C.GERAL ADMINISTRACAO COMERCIO</v>
          </cell>
          <cell r="R518" t="str">
            <v>4874275</v>
          </cell>
          <cell r="S518" t="str">
            <v>20000609</v>
          </cell>
          <cell r="T518" t="str">
            <v>LISBOA</v>
          </cell>
          <cell r="W518" t="str">
            <v>131416308</v>
          </cell>
          <cell r="X518" t="str">
            <v>1597</v>
          </cell>
          <cell r="Y518" t="str">
            <v>0.0</v>
          </cell>
          <cell r="Z518">
            <v>2</v>
          </cell>
          <cell r="AA518" t="str">
            <v>00</v>
          </cell>
          <cell r="AC518" t="str">
            <v>X</v>
          </cell>
          <cell r="AD518" t="str">
            <v>029</v>
          </cell>
          <cell r="AE518" t="str">
            <v>10940079023</v>
          </cell>
          <cell r="AF518" t="str">
            <v>02</v>
          </cell>
          <cell r="AG518" t="str">
            <v>19810901</v>
          </cell>
          <cell r="AH518" t="str">
            <v>DT.Adm.Corr.Antiguid</v>
          </cell>
          <cell r="AI518" t="str">
            <v>1</v>
          </cell>
          <cell r="AJ518" t="str">
            <v>ACTIVOS</v>
          </cell>
          <cell r="AK518" t="str">
            <v>AA</v>
          </cell>
          <cell r="AL518" t="str">
            <v>ACTIVO TEMP.INTEIRO</v>
          </cell>
          <cell r="AM518" t="str">
            <v>J300</v>
          </cell>
          <cell r="AN518" t="str">
            <v>EDPOutsourcing Comercial-S</v>
          </cell>
          <cell r="AO518" t="str">
            <v>J312</v>
          </cell>
          <cell r="AP518" t="str">
            <v>EDPOC-LSB-CCB45</v>
          </cell>
          <cell r="AQ518" t="str">
            <v>40176825</v>
          </cell>
          <cell r="AR518" t="str">
            <v>70000022</v>
          </cell>
          <cell r="AS518" t="str">
            <v>014.</v>
          </cell>
          <cell r="AT518" t="str">
            <v>TECNICO COMERCIAL</v>
          </cell>
          <cell r="AU518" t="str">
            <v>1</v>
          </cell>
          <cell r="AV518" t="str">
            <v>00040429</v>
          </cell>
          <cell r="AW518" t="str">
            <v>J20506001230</v>
          </cell>
          <cell r="AX518" t="str">
            <v>OCGCC-GS-GESTÃO CREDITOS E COBRANÇA</v>
          </cell>
          <cell r="AY518" t="str">
            <v>68907503</v>
          </cell>
          <cell r="AZ518" t="str">
            <v>Gestão de Créditos e</v>
          </cell>
          <cell r="BA518" t="str">
            <v>6890</v>
          </cell>
          <cell r="BB518" t="str">
            <v>EDP Outsourcing Comercial</v>
          </cell>
          <cell r="BC518" t="str">
            <v>6890</v>
          </cell>
          <cell r="BD518" t="str">
            <v>6890</v>
          </cell>
          <cell r="BE518" t="str">
            <v>2800</v>
          </cell>
          <cell r="BF518" t="str">
            <v>6890</v>
          </cell>
          <cell r="BG518" t="str">
            <v>EDP Outsourcing Comercial,SA</v>
          </cell>
          <cell r="BH518" t="str">
            <v>1010</v>
          </cell>
          <cell r="BI518">
            <v>1339</v>
          </cell>
          <cell r="BJ518" t="str">
            <v>12</v>
          </cell>
          <cell r="BK518">
            <v>24</v>
          </cell>
          <cell r="BL518">
            <v>242.64</v>
          </cell>
          <cell r="BM518" t="str">
            <v>NÍVEL 4</v>
          </cell>
          <cell r="BN518" t="str">
            <v>02</v>
          </cell>
          <cell r="BO518" t="str">
            <v>06</v>
          </cell>
          <cell r="BP518" t="str">
            <v>20030101</v>
          </cell>
          <cell r="BQ518" t="str">
            <v>21</v>
          </cell>
          <cell r="BR518" t="str">
            <v>EVOLUCAO AUTOMATICA</v>
          </cell>
          <cell r="BS518" t="str">
            <v>20050101</v>
          </cell>
          <cell r="BW518">
            <v>0</v>
          </cell>
          <cell r="BX518">
            <v>0</v>
          </cell>
          <cell r="BY518">
            <v>0</v>
          </cell>
          <cell r="BZ518">
            <v>0</v>
          </cell>
          <cell r="CA518">
            <v>0</v>
          </cell>
          <cell r="CC518">
            <v>0</v>
          </cell>
          <cell r="CG518">
            <v>0</v>
          </cell>
          <cell r="CK518">
            <v>0</v>
          </cell>
          <cell r="CO518">
            <v>0</v>
          </cell>
          <cell r="CT518">
            <v>0</v>
          </cell>
          <cell r="CU518">
            <v>0</v>
          </cell>
          <cell r="CV518">
            <v>0</v>
          </cell>
          <cell r="CW518">
            <v>0</v>
          </cell>
          <cell r="CX518">
            <v>0</v>
          </cell>
          <cell r="CZ518">
            <v>0</v>
          </cell>
          <cell r="DC518">
            <v>0</v>
          </cell>
          <cell r="DF518">
            <v>0</v>
          </cell>
          <cell r="DI518">
            <v>0</v>
          </cell>
          <cell r="DK518">
            <v>0</v>
          </cell>
          <cell r="DL518">
            <v>0</v>
          </cell>
          <cell r="DN518" t="str">
            <v>21D11</v>
          </cell>
          <cell r="DO518" t="str">
            <v>Flex.T.Int."Escrit"</v>
          </cell>
          <cell r="DP518">
            <v>2</v>
          </cell>
          <cell r="DQ518">
            <v>100</v>
          </cell>
          <cell r="DR518" t="str">
            <v>LX01</v>
          </cell>
          <cell r="DT518" t="str">
            <v>00330000</v>
          </cell>
          <cell r="DU518" t="str">
            <v>BANCO COMERCIAL PORTUGUES, SA</v>
          </cell>
        </row>
        <row r="519">
          <cell r="A519" t="str">
            <v>303283</v>
          </cell>
          <cell r="B519" t="str">
            <v>Julio Luis Rodrigues Xavier Basto</v>
          </cell>
          <cell r="C519" t="str">
            <v>1984</v>
          </cell>
          <cell r="D519">
            <v>21</v>
          </cell>
          <cell r="E519">
            <v>21</v>
          </cell>
          <cell r="F519" t="str">
            <v>19611125</v>
          </cell>
          <cell r="G519" t="str">
            <v>43</v>
          </cell>
          <cell r="H519" t="str">
            <v>1</v>
          </cell>
          <cell r="I519" t="str">
            <v>Casado</v>
          </cell>
          <cell r="J519" t="str">
            <v>masculino</v>
          </cell>
          <cell r="K519">
            <v>2</v>
          </cell>
          <cell r="L519" t="str">
            <v>Rua da Alegria, 8 Povoa da Galega</v>
          </cell>
          <cell r="M519" t="str">
            <v>2665-324</v>
          </cell>
          <cell r="N519" t="str">
            <v>MILHARADO</v>
          </cell>
          <cell r="O519" t="str">
            <v>00241132</v>
          </cell>
          <cell r="P519" t="str">
            <v>CURSO COMPLEMENTAR DOS LICEUS</v>
          </cell>
          <cell r="R519" t="str">
            <v>6027536</v>
          </cell>
          <cell r="S519" t="str">
            <v>20011018</v>
          </cell>
          <cell r="T519" t="str">
            <v>LISBOA</v>
          </cell>
          <cell r="U519" t="str">
            <v>9803</v>
          </cell>
          <cell r="V519" t="str">
            <v>S.NAC IND ENERGIA-SINDEL</v>
          </cell>
          <cell r="W519" t="str">
            <v>116397357</v>
          </cell>
          <cell r="X519" t="str">
            <v>1546</v>
          </cell>
          <cell r="Y519" t="str">
            <v>0.0</v>
          </cell>
          <cell r="Z519">
            <v>1</v>
          </cell>
          <cell r="AA519" t="str">
            <v>00</v>
          </cell>
          <cell r="AC519" t="str">
            <v>X</v>
          </cell>
          <cell r="AD519" t="str">
            <v>029</v>
          </cell>
          <cell r="AE519" t="str">
            <v>10940088209</v>
          </cell>
          <cell r="AF519" t="str">
            <v>02</v>
          </cell>
          <cell r="AG519" t="str">
            <v>19840514</v>
          </cell>
          <cell r="AH519" t="str">
            <v>DT.Adm.Corr.Antiguid</v>
          </cell>
          <cell r="AI519" t="str">
            <v>1</v>
          </cell>
          <cell r="AJ519" t="str">
            <v>ACTIVOS</v>
          </cell>
          <cell r="AK519" t="str">
            <v>AA</v>
          </cell>
          <cell r="AL519" t="str">
            <v>ACTIVO TEMP.INTEIRO</v>
          </cell>
          <cell r="AM519" t="str">
            <v>J300</v>
          </cell>
          <cell r="AN519" t="str">
            <v>EDPOutsourcing Comercial-S</v>
          </cell>
          <cell r="AO519" t="str">
            <v>J312</v>
          </cell>
          <cell r="AP519" t="str">
            <v>EDPOC-LSB-CCB45</v>
          </cell>
          <cell r="AQ519" t="str">
            <v>40177040</v>
          </cell>
          <cell r="AR519" t="str">
            <v>70000022</v>
          </cell>
          <cell r="AS519" t="str">
            <v>014.</v>
          </cell>
          <cell r="AT519" t="str">
            <v>TECNICO COMERCIAL</v>
          </cell>
          <cell r="AU519" t="str">
            <v>1</v>
          </cell>
          <cell r="AV519" t="str">
            <v>00040429</v>
          </cell>
          <cell r="AW519" t="str">
            <v>J20506001230</v>
          </cell>
          <cell r="AX519" t="str">
            <v>OCGCC-GS-GESTÃO CREDITOS E COBRANÇA</v>
          </cell>
          <cell r="AY519" t="str">
            <v>68907503</v>
          </cell>
          <cell r="AZ519" t="str">
            <v>Gestão de Créditos e</v>
          </cell>
          <cell r="BA519" t="str">
            <v>6890</v>
          </cell>
          <cell r="BB519" t="str">
            <v>EDP Outsourcing Comercial</v>
          </cell>
          <cell r="BC519" t="str">
            <v>6890</v>
          </cell>
          <cell r="BD519" t="str">
            <v>6890</v>
          </cell>
          <cell r="BE519" t="str">
            <v>2800</v>
          </cell>
          <cell r="BF519" t="str">
            <v>6890</v>
          </cell>
          <cell r="BG519" t="str">
            <v>EDP Outsourcing Comercial,SA</v>
          </cell>
          <cell r="BH519" t="str">
            <v>1010</v>
          </cell>
          <cell r="BI519">
            <v>1247</v>
          </cell>
          <cell r="BJ519" t="str">
            <v>11</v>
          </cell>
          <cell r="BK519">
            <v>21</v>
          </cell>
          <cell r="BL519">
            <v>212.31</v>
          </cell>
          <cell r="BM519" t="str">
            <v>NÍVEL 4</v>
          </cell>
          <cell r="BN519" t="str">
            <v>01</v>
          </cell>
          <cell r="BO519" t="str">
            <v>05</v>
          </cell>
          <cell r="BP519" t="str">
            <v>20040101</v>
          </cell>
          <cell r="BQ519" t="str">
            <v>21</v>
          </cell>
          <cell r="BR519" t="str">
            <v>EVOLUCAO AUTOMATICA</v>
          </cell>
          <cell r="BS519" t="str">
            <v>20050101</v>
          </cell>
          <cell r="BW519">
            <v>0</v>
          </cell>
          <cell r="BX519">
            <v>0</v>
          </cell>
          <cell r="BY519">
            <v>0</v>
          </cell>
          <cell r="BZ519">
            <v>0</v>
          </cell>
          <cell r="CA519">
            <v>0</v>
          </cell>
          <cell r="CC519">
            <v>0</v>
          </cell>
          <cell r="CG519">
            <v>0</v>
          </cell>
          <cell r="CK519">
            <v>0</v>
          </cell>
          <cell r="CO519">
            <v>0</v>
          </cell>
          <cell r="CT519">
            <v>0</v>
          </cell>
          <cell r="CU519">
            <v>0</v>
          </cell>
          <cell r="CV519">
            <v>0</v>
          </cell>
          <cell r="CW519">
            <v>0</v>
          </cell>
          <cell r="CX519">
            <v>0</v>
          </cell>
          <cell r="CZ519">
            <v>0</v>
          </cell>
          <cell r="DC519">
            <v>0</v>
          </cell>
          <cell r="DF519">
            <v>0</v>
          </cell>
          <cell r="DI519">
            <v>0</v>
          </cell>
          <cell r="DK519">
            <v>0</v>
          </cell>
          <cell r="DL519">
            <v>0</v>
          </cell>
          <cell r="DN519" t="str">
            <v>21D11</v>
          </cell>
          <cell r="DO519" t="str">
            <v>Flex.T.Int."Escrit"</v>
          </cell>
          <cell r="DP519">
            <v>2</v>
          </cell>
          <cell r="DQ519">
            <v>100</v>
          </cell>
          <cell r="DR519" t="str">
            <v>LX01</v>
          </cell>
          <cell r="DT519" t="str">
            <v>00330000</v>
          </cell>
          <cell r="DU519" t="str">
            <v>BANCO COMERCIAL PORTUGUES, SA</v>
          </cell>
        </row>
        <row r="520">
          <cell r="A520" t="str">
            <v>200204</v>
          </cell>
          <cell r="B520" t="str">
            <v>Maria Conceição Folgado Ferreira Pinto Campeão</v>
          </cell>
          <cell r="C520" t="str">
            <v>1980</v>
          </cell>
          <cell r="D520">
            <v>25</v>
          </cell>
          <cell r="E520">
            <v>25</v>
          </cell>
          <cell r="F520" t="str">
            <v>19600113</v>
          </cell>
          <cell r="G520" t="str">
            <v>45</v>
          </cell>
          <cell r="H520" t="str">
            <v>1</v>
          </cell>
          <cell r="I520" t="str">
            <v>Casado</v>
          </cell>
          <cell r="J520" t="str">
            <v>feminino</v>
          </cell>
          <cell r="K520">
            <v>1</v>
          </cell>
          <cell r="L520" t="str">
            <v>R Milharada, Nº 29-8ºEsq Massamá</v>
          </cell>
          <cell r="M520" t="str">
            <v>2745-822</v>
          </cell>
          <cell r="N520" t="str">
            <v>QUELUZ</v>
          </cell>
          <cell r="O520" t="str">
            <v>00241041</v>
          </cell>
          <cell r="P520" t="str">
            <v>CURSO COMPLEMENTAR DE LETRAS</v>
          </cell>
          <cell r="R520" t="str">
            <v>4316764</v>
          </cell>
          <cell r="S520" t="str">
            <v>20020510</v>
          </cell>
          <cell r="T520" t="str">
            <v>LISBOA</v>
          </cell>
          <cell r="U520" t="str">
            <v>9803</v>
          </cell>
          <cell r="V520" t="str">
            <v>S.NAC IND ENERGIA-SINDEL</v>
          </cell>
          <cell r="W520" t="str">
            <v>100990509</v>
          </cell>
          <cell r="X520" t="str">
            <v>3166</v>
          </cell>
          <cell r="Y520" t="str">
            <v>0.0</v>
          </cell>
          <cell r="Z520">
            <v>1</v>
          </cell>
          <cell r="AA520" t="str">
            <v>00</v>
          </cell>
          <cell r="AC520" t="str">
            <v>X</v>
          </cell>
          <cell r="AD520" t="str">
            <v>029</v>
          </cell>
          <cell r="AE520" t="str">
            <v>10940075837</v>
          </cell>
          <cell r="AF520" t="str">
            <v>02</v>
          </cell>
          <cell r="AG520" t="str">
            <v>19800701</v>
          </cell>
          <cell r="AH520" t="str">
            <v>DT.Adm.Corr.Antiguid</v>
          </cell>
          <cell r="AI520" t="str">
            <v>1</v>
          </cell>
          <cell r="AJ520" t="str">
            <v>ACTIVOS</v>
          </cell>
          <cell r="AK520" t="str">
            <v>AA</v>
          </cell>
          <cell r="AL520" t="str">
            <v>ACTIVO TEMP.INTEIRO</v>
          </cell>
          <cell r="AM520" t="str">
            <v>J300</v>
          </cell>
          <cell r="AN520" t="str">
            <v>EDPOutsourcing Comercial-S</v>
          </cell>
          <cell r="AO520" t="str">
            <v>J312</v>
          </cell>
          <cell r="AP520" t="str">
            <v>EDPOC-LSB-CCB45</v>
          </cell>
          <cell r="AQ520" t="str">
            <v>40176823</v>
          </cell>
          <cell r="AR520" t="str">
            <v>70000022</v>
          </cell>
          <cell r="AS520" t="str">
            <v>014.</v>
          </cell>
          <cell r="AT520" t="str">
            <v>TECNICO COMERCIAL</v>
          </cell>
          <cell r="AU520" t="str">
            <v>1</v>
          </cell>
          <cell r="AV520" t="str">
            <v>00040429</v>
          </cell>
          <cell r="AW520" t="str">
            <v>J20506001230</v>
          </cell>
          <cell r="AX520" t="str">
            <v>OCGCC-GS-GESTÃO CREDITOS E COBRANÇA</v>
          </cell>
          <cell r="AY520" t="str">
            <v>68907503</v>
          </cell>
          <cell r="AZ520" t="str">
            <v>Gestão de Créditos e</v>
          </cell>
          <cell r="BA520" t="str">
            <v>6890</v>
          </cell>
          <cell r="BB520" t="str">
            <v>EDP Outsourcing Comercial</v>
          </cell>
          <cell r="BC520" t="str">
            <v>6890</v>
          </cell>
          <cell r="BD520" t="str">
            <v>6890</v>
          </cell>
          <cell r="BE520" t="str">
            <v>2800</v>
          </cell>
          <cell r="BF520" t="str">
            <v>6890</v>
          </cell>
          <cell r="BG520" t="str">
            <v>EDP Outsourcing Comercial,SA</v>
          </cell>
          <cell r="BH520" t="str">
            <v>1010</v>
          </cell>
          <cell r="BI520">
            <v>1432</v>
          </cell>
          <cell r="BJ520" t="str">
            <v>13</v>
          </cell>
          <cell r="BK520">
            <v>25</v>
          </cell>
          <cell r="BL520">
            <v>252.75</v>
          </cell>
          <cell r="BM520" t="str">
            <v>NÍVEL 4</v>
          </cell>
          <cell r="BN520" t="str">
            <v>00</v>
          </cell>
          <cell r="BO520" t="str">
            <v>07</v>
          </cell>
          <cell r="BP520" t="str">
            <v>20050101</v>
          </cell>
          <cell r="BQ520" t="str">
            <v>21</v>
          </cell>
          <cell r="BR520" t="str">
            <v>EVOLUCAO AUTOMATICA</v>
          </cell>
          <cell r="BS520" t="str">
            <v>20050101</v>
          </cell>
          <cell r="BW520">
            <v>0</v>
          </cell>
          <cell r="BX520">
            <v>0</v>
          </cell>
          <cell r="BY520">
            <v>0</v>
          </cell>
          <cell r="BZ520">
            <v>0</v>
          </cell>
          <cell r="CA520">
            <v>0</v>
          </cell>
          <cell r="CC520">
            <v>0</v>
          </cell>
          <cell r="CG520">
            <v>0</v>
          </cell>
          <cell r="CK520">
            <v>0</v>
          </cell>
          <cell r="CO520">
            <v>0</v>
          </cell>
          <cell r="CT520">
            <v>0</v>
          </cell>
          <cell r="CU520">
            <v>0</v>
          </cell>
          <cell r="CV520">
            <v>0</v>
          </cell>
          <cell r="CW520">
            <v>0</v>
          </cell>
          <cell r="CX520">
            <v>0</v>
          </cell>
          <cell r="CZ520">
            <v>0</v>
          </cell>
          <cell r="DC520">
            <v>0</v>
          </cell>
          <cell r="DF520">
            <v>0</v>
          </cell>
          <cell r="DI520">
            <v>0</v>
          </cell>
          <cell r="DK520">
            <v>0</v>
          </cell>
          <cell r="DL520">
            <v>0</v>
          </cell>
          <cell r="DN520" t="str">
            <v>21D11</v>
          </cell>
          <cell r="DO520" t="str">
            <v>Flex.T.Int."Escrit"</v>
          </cell>
          <cell r="DP520">
            <v>2</v>
          </cell>
          <cell r="DQ520">
            <v>100</v>
          </cell>
          <cell r="DR520" t="str">
            <v>LX01</v>
          </cell>
          <cell r="DT520" t="str">
            <v>00350396</v>
          </cell>
          <cell r="DU520" t="str">
            <v>CAIXA GERAL DE DEPOSITOS, SA</v>
          </cell>
        </row>
        <row r="521">
          <cell r="A521" t="str">
            <v>125733</v>
          </cell>
          <cell r="B521" t="str">
            <v>José Leónio Gomes Dantas</v>
          </cell>
          <cell r="C521" t="str">
            <v>1970</v>
          </cell>
          <cell r="D521">
            <v>35</v>
          </cell>
          <cell r="E521">
            <v>35</v>
          </cell>
          <cell r="F521" t="str">
            <v>19530525</v>
          </cell>
          <cell r="G521" t="str">
            <v>52</v>
          </cell>
          <cell r="H521" t="str">
            <v>5</v>
          </cell>
          <cell r="I521" t="str">
            <v>Viuvo</v>
          </cell>
          <cell r="J521" t="str">
            <v>masculino</v>
          </cell>
          <cell r="K521">
            <v>2</v>
          </cell>
          <cell r="L521" t="str">
            <v>R Gonçalves Correia, Lt 48 Albarraque</v>
          </cell>
          <cell r="M521" t="str">
            <v>2635-037</v>
          </cell>
          <cell r="N521" t="str">
            <v>RIO DE MOURO</v>
          </cell>
          <cell r="O521" t="str">
            <v>00232323</v>
          </cell>
          <cell r="P521" t="str">
            <v>C.GERAL ADMINISTRACAOCOMERCIO</v>
          </cell>
          <cell r="R521" t="str">
            <v>2174651</v>
          </cell>
          <cell r="S521" t="str">
            <v>19890208</v>
          </cell>
          <cell r="T521" t="str">
            <v>LISBOA</v>
          </cell>
          <cell r="U521" t="str">
            <v>9803</v>
          </cell>
          <cell r="V521" t="str">
            <v>S.NAC IND ENERGIA-SINDEL</v>
          </cell>
          <cell r="W521" t="str">
            <v>115201815</v>
          </cell>
          <cell r="X521" t="str">
            <v>3549</v>
          </cell>
          <cell r="Y521" t="str">
            <v>0.0</v>
          </cell>
          <cell r="Z521">
            <v>2</v>
          </cell>
          <cell r="AA521" t="str">
            <v>00</v>
          </cell>
          <cell r="AD521" t="str">
            <v>100</v>
          </cell>
          <cell r="AE521" t="str">
            <v>11216385220</v>
          </cell>
          <cell r="AF521" t="str">
            <v>02</v>
          </cell>
          <cell r="AG521" t="str">
            <v>19700223</v>
          </cell>
          <cell r="AH521" t="str">
            <v>DT.Adm.Corr.Antiguid</v>
          </cell>
          <cell r="AI521" t="str">
            <v>1</v>
          </cell>
          <cell r="AJ521" t="str">
            <v>ACTIVOS</v>
          </cell>
          <cell r="AK521" t="str">
            <v>AA</v>
          </cell>
          <cell r="AL521" t="str">
            <v>ACTIVO TEMP.INTEIRO</v>
          </cell>
          <cell r="AM521" t="str">
            <v>J300</v>
          </cell>
          <cell r="AN521" t="str">
            <v>EDPOutsourcing Comercial-S</v>
          </cell>
          <cell r="AO521" t="str">
            <v>J312</v>
          </cell>
          <cell r="AP521" t="str">
            <v>EDPOC-LSB-CCB45</v>
          </cell>
          <cell r="AQ521" t="str">
            <v>40176801</v>
          </cell>
          <cell r="AR521" t="str">
            <v>70000053</v>
          </cell>
          <cell r="AS521" t="str">
            <v>022.</v>
          </cell>
          <cell r="AT521" t="str">
            <v>ASSISTENTE GESTAO</v>
          </cell>
          <cell r="AU521" t="str">
            <v>1</v>
          </cell>
          <cell r="AV521" t="str">
            <v>00040429</v>
          </cell>
          <cell r="AW521" t="str">
            <v>J20506001230</v>
          </cell>
          <cell r="AX521" t="str">
            <v>OCGCC-GS-GESTÃO CREDITOS E COBRANÇA</v>
          </cell>
          <cell r="AY521" t="str">
            <v>68907503</v>
          </cell>
          <cell r="AZ521" t="str">
            <v>Gestão de Créditos e</v>
          </cell>
          <cell r="BA521" t="str">
            <v>6890</v>
          </cell>
          <cell r="BB521" t="str">
            <v>EDP Outsourcing Comercial</v>
          </cell>
          <cell r="BC521" t="str">
            <v>6890</v>
          </cell>
          <cell r="BD521" t="str">
            <v>6890</v>
          </cell>
          <cell r="BE521" t="str">
            <v>2800</v>
          </cell>
          <cell r="BF521" t="str">
            <v>6890</v>
          </cell>
          <cell r="BG521" t="str">
            <v>EDP Outsourcing Comercial,SA</v>
          </cell>
          <cell r="BH521" t="str">
            <v>1010</v>
          </cell>
          <cell r="BI521">
            <v>1891</v>
          </cell>
          <cell r="BJ521" t="str">
            <v>18</v>
          </cell>
          <cell r="BK521">
            <v>35</v>
          </cell>
          <cell r="BL521">
            <v>353.85</v>
          </cell>
          <cell r="BM521" t="str">
            <v>NÍVEL 2</v>
          </cell>
          <cell r="BN521" t="str">
            <v>01</v>
          </cell>
          <cell r="BO521" t="str">
            <v>06</v>
          </cell>
          <cell r="BP521" t="str">
            <v>20040101</v>
          </cell>
          <cell r="BQ521" t="str">
            <v>21</v>
          </cell>
          <cell r="BR521" t="str">
            <v>EVOLUCAO AUTOMATICA</v>
          </cell>
          <cell r="BS521" t="str">
            <v>20050101</v>
          </cell>
          <cell r="BW521">
            <v>0</v>
          </cell>
          <cell r="BX521">
            <v>0</v>
          </cell>
          <cell r="BY521">
            <v>0</v>
          </cell>
          <cell r="BZ521">
            <v>0</v>
          </cell>
          <cell r="CA521">
            <v>0</v>
          </cell>
          <cell r="CC521">
            <v>0</v>
          </cell>
          <cell r="CG521">
            <v>0</v>
          </cell>
          <cell r="CK521">
            <v>0</v>
          </cell>
          <cell r="CO521">
            <v>0</v>
          </cell>
          <cell r="CT521">
            <v>0</v>
          </cell>
          <cell r="CU521">
            <v>0</v>
          </cell>
          <cell r="CV521">
            <v>0</v>
          </cell>
          <cell r="CW521">
            <v>0</v>
          </cell>
          <cell r="CX521">
            <v>0</v>
          </cell>
          <cell r="CZ521">
            <v>0</v>
          </cell>
          <cell r="DC521">
            <v>0</v>
          </cell>
          <cell r="DF521">
            <v>0</v>
          </cell>
          <cell r="DI521">
            <v>0</v>
          </cell>
          <cell r="DK521">
            <v>0</v>
          </cell>
          <cell r="DL521">
            <v>0</v>
          </cell>
          <cell r="DN521" t="str">
            <v>21D11</v>
          </cell>
          <cell r="DO521" t="str">
            <v>Flex.T.Int."Escrit"</v>
          </cell>
          <cell r="DP521">
            <v>2</v>
          </cell>
          <cell r="DQ521">
            <v>100</v>
          </cell>
          <cell r="DR521" t="str">
            <v>LX01</v>
          </cell>
          <cell r="DT521" t="str">
            <v>00350201</v>
          </cell>
          <cell r="DU521" t="str">
            <v>CAIXA GERAL DE DEPOSITOS, SA</v>
          </cell>
        </row>
        <row r="522">
          <cell r="A522" t="str">
            <v>301736</v>
          </cell>
          <cell r="B522" t="str">
            <v>Maria Manuela Serra Mendes Ribeiro Esteves</v>
          </cell>
          <cell r="C522" t="str">
            <v>1985</v>
          </cell>
          <cell r="D522">
            <v>20</v>
          </cell>
          <cell r="E522">
            <v>20</v>
          </cell>
          <cell r="F522" t="str">
            <v>19580206</v>
          </cell>
          <cell r="G522" t="str">
            <v>47</v>
          </cell>
          <cell r="H522" t="str">
            <v>1</v>
          </cell>
          <cell r="I522" t="str">
            <v>Casado</v>
          </cell>
          <cell r="J522" t="str">
            <v>feminino</v>
          </cell>
          <cell r="K522">
            <v>1</v>
          </cell>
          <cell r="L522" t="str">
            <v>Av Gorgel Amaral 10-6.-Esq</v>
          </cell>
          <cell r="M522" t="str">
            <v>2720-268</v>
          </cell>
          <cell r="N522" t="str">
            <v>AMADORA</v>
          </cell>
          <cell r="O522" t="str">
            <v>00243371</v>
          </cell>
          <cell r="P522" t="str">
            <v>ANO PROPEDEUTICO</v>
          </cell>
          <cell r="R522" t="str">
            <v>5057291</v>
          </cell>
          <cell r="S522" t="str">
            <v>20000131</v>
          </cell>
          <cell r="T522" t="str">
            <v>LISBOA</v>
          </cell>
          <cell r="U522" t="str">
            <v>9803</v>
          </cell>
          <cell r="V522" t="str">
            <v>S.NAC IND ENERGIA-SINDEL</v>
          </cell>
          <cell r="W522" t="str">
            <v>138354570</v>
          </cell>
          <cell r="X522" t="str">
            <v>3620</v>
          </cell>
          <cell r="Y522" t="str">
            <v>0.0</v>
          </cell>
          <cell r="Z522">
            <v>1</v>
          </cell>
          <cell r="AA522" t="str">
            <v>00</v>
          </cell>
          <cell r="AC522" t="str">
            <v>X</v>
          </cell>
          <cell r="AD522" t="str">
            <v>029</v>
          </cell>
          <cell r="AE522" t="str">
            <v>10940089733</v>
          </cell>
          <cell r="AF522" t="str">
            <v>02</v>
          </cell>
          <cell r="AG522" t="str">
            <v>19850502</v>
          </cell>
          <cell r="AH522" t="str">
            <v>DT.Adm.Corr.Antiguid</v>
          </cell>
          <cell r="AI522" t="str">
            <v>1</v>
          </cell>
          <cell r="AJ522" t="str">
            <v>ACTIVOS</v>
          </cell>
          <cell r="AK522" t="str">
            <v>AA</v>
          </cell>
          <cell r="AL522" t="str">
            <v>ACTIVO TEMP.INTEIRO</v>
          </cell>
          <cell r="AM522" t="str">
            <v>J300</v>
          </cell>
          <cell r="AN522" t="str">
            <v>EDPOutsourcing Comercial-S</v>
          </cell>
          <cell r="AO522" t="str">
            <v>J312</v>
          </cell>
          <cell r="AP522" t="str">
            <v>EDPOC-LSB-CCB45</v>
          </cell>
          <cell r="AQ522" t="str">
            <v>40176876</v>
          </cell>
          <cell r="AR522" t="str">
            <v>70000022</v>
          </cell>
          <cell r="AS522" t="str">
            <v>014.</v>
          </cell>
          <cell r="AT522" t="str">
            <v>TECNICO COMERCIAL</v>
          </cell>
          <cell r="AU522" t="str">
            <v>1</v>
          </cell>
          <cell r="AV522" t="str">
            <v>00040429</v>
          </cell>
          <cell r="AW522" t="str">
            <v>J20506001230</v>
          </cell>
          <cell r="AX522" t="str">
            <v>OCGCC-GS-GESTÃO CREDITOS E COBRANÇA</v>
          </cell>
          <cell r="AY522" t="str">
            <v>68907503</v>
          </cell>
          <cell r="AZ522" t="str">
            <v>Gestão de Créditos e</v>
          </cell>
          <cell r="BA522" t="str">
            <v>6890</v>
          </cell>
          <cell r="BB522" t="str">
            <v>EDP Outsourcing Comercial</v>
          </cell>
          <cell r="BC522" t="str">
            <v>6890</v>
          </cell>
          <cell r="BD522" t="str">
            <v>6890</v>
          </cell>
          <cell r="BE522" t="str">
            <v>2800</v>
          </cell>
          <cell r="BF522" t="str">
            <v>6890</v>
          </cell>
          <cell r="BG522" t="str">
            <v>EDP Outsourcing Comercial,SA</v>
          </cell>
          <cell r="BH522" t="str">
            <v>1010</v>
          </cell>
          <cell r="BI522">
            <v>1247</v>
          </cell>
          <cell r="BJ522" t="str">
            <v>11</v>
          </cell>
          <cell r="BK522">
            <v>20</v>
          </cell>
          <cell r="BL522">
            <v>202.2</v>
          </cell>
          <cell r="BM522" t="str">
            <v>NÍVEL 4</v>
          </cell>
          <cell r="BN522" t="str">
            <v>02</v>
          </cell>
          <cell r="BO522" t="str">
            <v>05</v>
          </cell>
          <cell r="BP522" t="str">
            <v>20030101</v>
          </cell>
          <cell r="BQ522" t="str">
            <v>21</v>
          </cell>
          <cell r="BR522" t="str">
            <v>EVOLUCAO AUTOMATICA</v>
          </cell>
          <cell r="BS522" t="str">
            <v>20050101</v>
          </cell>
          <cell r="BW522">
            <v>0</v>
          </cell>
          <cell r="BX522">
            <v>0</v>
          </cell>
          <cell r="BY522">
            <v>0</v>
          </cell>
          <cell r="BZ522">
            <v>0</v>
          </cell>
          <cell r="CA522">
            <v>0</v>
          </cell>
          <cell r="CC522">
            <v>0</v>
          </cell>
          <cell r="CG522">
            <v>0</v>
          </cell>
          <cell r="CK522">
            <v>0</v>
          </cell>
          <cell r="CO522">
            <v>0</v>
          </cell>
          <cell r="CT522">
            <v>0</v>
          </cell>
          <cell r="CU522">
            <v>0</v>
          </cell>
          <cell r="CV522">
            <v>0</v>
          </cell>
          <cell r="CW522">
            <v>0</v>
          </cell>
          <cell r="CX522">
            <v>0</v>
          </cell>
          <cell r="CZ522">
            <v>0</v>
          </cell>
          <cell r="DC522">
            <v>0</v>
          </cell>
          <cell r="DF522">
            <v>0</v>
          </cell>
          <cell r="DI522">
            <v>0</v>
          </cell>
          <cell r="DK522">
            <v>0</v>
          </cell>
          <cell r="DL522">
            <v>0</v>
          </cell>
          <cell r="DN522" t="str">
            <v>21D11</v>
          </cell>
          <cell r="DO522" t="str">
            <v>Flex.T.Int."Escrit"</v>
          </cell>
          <cell r="DP522">
            <v>2</v>
          </cell>
          <cell r="DQ522">
            <v>100</v>
          </cell>
          <cell r="DR522" t="str">
            <v>LX01</v>
          </cell>
          <cell r="DT522" t="str">
            <v>00350159</v>
          </cell>
          <cell r="DU522" t="str">
            <v>CAIXA GERAL DE DEPOSITOS, SA</v>
          </cell>
        </row>
        <row r="523">
          <cell r="A523" t="str">
            <v>182958</v>
          </cell>
          <cell r="B523" t="str">
            <v>Marilia Dorotea Fabião</v>
          </cell>
          <cell r="C523" t="str">
            <v>1980</v>
          </cell>
          <cell r="D523">
            <v>25</v>
          </cell>
          <cell r="E523">
            <v>25</v>
          </cell>
          <cell r="F523" t="str">
            <v>19581218</v>
          </cell>
          <cell r="G523" t="str">
            <v>46</v>
          </cell>
          <cell r="H523" t="str">
            <v>1</v>
          </cell>
          <cell r="I523" t="str">
            <v>Casado</v>
          </cell>
          <cell r="J523" t="str">
            <v>feminino</v>
          </cell>
          <cell r="K523">
            <v>1</v>
          </cell>
          <cell r="L523" t="str">
            <v>R Adelino Amaro da Costa,5-4.Esq.   Qta. Borel</v>
          </cell>
          <cell r="M523" t="str">
            <v>2720-002</v>
          </cell>
          <cell r="N523" t="str">
            <v>AMADORA</v>
          </cell>
          <cell r="O523" t="str">
            <v>00243371</v>
          </cell>
          <cell r="P523" t="str">
            <v>ANO PROPEDEUTICO</v>
          </cell>
          <cell r="R523" t="str">
            <v>5298034</v>
          </cell>
          <cell r="S523" t="str">
            <v>19990528</v>
          </cell>
          <cell r="T523" t="str">
            <v>LISBOA</v>
          </cell>
          <cell r="W523" t="str">
            <v>100060340</v>
          </cell>
          <cell r="X523" t="str">
            <v>3611</v>
          </cell>
          <cell r="Y523" t="str">
            <v>0.0</v>
          </cell>
          <cell r="Z523">
            <v>1</v>
          </cell>
          <cell r="AA523" t="str">
            <v>00</v>
          </cell>
          <cell r="AC523" t="str">
            <v>X</v>
          </cell>
          <cell r="AD523" t="str">
            <v>029</v>
          </cell>
          <cell r="AE523" t="str">
            <v>10940074719</v>
          </cell>
          <cell r="AF523" t="str">
            <v>02</v>
          </cell>
          <cell r="AG523" t="str">
            <v>19800102</v>
          </cell>
          <cell r="AH523" t="str">
            <v>DT.Adm.Corr.Antiguid</v>
          </cell>
          <cell r="AI523" t="str">
            <v>1</v>
          </cell>
          <cell r="AJ523" t="str">
            <v>ACTIVOS</v>
          </cell>
          <cell r="AK523" t="str">
            <v>AA</v>
          </cell>
          <cell r="AL523" t="str">
            <v>ACTIVO TEMP.INTEIRO</v>
          </cell>
          <cell r="AM523" t="str">
            <v>J300</v>
          </cell>
          <cell r="AN523" t="str">
            <v>EDPOutsourcing Comercial-S</v>
          </cell>
          <cell r="AO523" t="str">
            <v>J312</v>
          </cell>
          <cell r="AP523" t="str">
            <v>EDPOC-LSB-CCB45</v>
          </cell>
          <cell r="AQ523" t="str">
            <v>40176822</v>
          </cell>
          <cell r="AR523" t="str">
            <v>70000022</v>
          </cell>
          <cell r="AS523" t="str">
            <v>014.</v>
          </cell>
          <cell r="AT523" t="str">
            <v>TECNICO COMERCIAL</v>
          </cell>
          <cell r="AU523" t="str">
            <v>1</v>
          </cell>
          <cell r="AV523" t="str">
            <v>00040429</v>
          </cell>
          <cell r="AW523" t="str">
            <v>J20506001230</v>
          </cell>
          <cell r="AX523" t="str">
            <v>OCGCC-GS-GESTÃO CREDITOS E COBRANÇA</v>
          </cell>
          <cell r="AY523" t="str">
            <v>68907503</v>
          </cell>
          <cell r="AZ523" t="str">
            <v>Gestão de Créditos e</v>
          </cell>
          <cell r="BA523" t="str">
            <v>6890</v>
          </cell>
          <cell r="BB523" t="str">
            <v>EDP Outsourcing Comercial</v>
          </cell>
          <cell r="BC523" t="str">
            <v>6890</v>
          </cell>
          <cell r="BD523" t="str">
            <v>6890</v>
          </cell>
          <cell r="BE523" t="str">
            <v>2800</v>
          </cell>
          <cell r="BF523" t="str">
            <v>6890</v>
          </cell>
          <cell r="BG523" t="str">
            <v>EDP Outsourcing Comercial,SA</v>
          </cell>
          <cell r="BH523" t="str">
            <v>1010</v>
          </cell>
          <cell r="BI523">
            <v>1520</v>
          </cell>
          <cell r="BJ523" t="str">
            <v>14</v>
          </cell>
          <cell r="BK523">
            <v>25</v>
          </cell>
          <cell r="BL523">
            <v>252.75</v>
          </cell>
          <cell r="BM523" t="str">
            <v>NÍVEL 4</v>
          </cell>
          <cell r="BN523" t="str">
            <v>01</v>
          </cell>
          <cell r="BO523" t="str">
            <v>08</v>
          </cell>
          <cell r="BP523" t="str">
            <v>20040101</v>
          </cell>
          <cell r="BQ523" t="str">
            <v>21</v>
          </cell>
          <cell r="BR523" t="str">
            <v>EVOLUCAO AUTOMATICA</v>
          </cell>
          <cell r="BS523" t="str">
            <v>20050101</v>
          </cell>
          <cell r="BW523">
            <v>0</v>
          </cell>
          <cell r="BX523">
            <v>0</v>
          </cell>
          <cell r="BY523">
            <v>0</v>
          </cell>
          <cell r="BZ523">
            <v>0</v>
          </cell>
          <cell r="CA523">
            <v>0</v>
          </cell>
          <cell r="CC523">
            <v>0</v>
          </cell>
          <cell r="CG523">
            <v>0</v>
          </cell>
          <cell r="CK523">
            <v>0</v>
          </cell>
          <cell r="CO523">
            <v>0</v>
          </cell>
          <cell r="CT523">
            <v>0</v>
          </cell>
          <cell r="CU523">
            <v>0</v>
          </cell>
          <cell r="CV523">
            <v>0</v>
          </cell>
          <cell r="CW523">
            <v>0</v>
          </cell>
          <cell r="CX523">
            <v>0</v>
          </cell>
          <cell r="CZ523">
            <v>0</v>
          </cell>
          <cell r="DC523">
            <v>0</v>
          </cell>
          <cell r="DF523">
            <v>0</v>
          </cell>
          <cell r="DI523">
            <v>0</v>
          </cell>
          <cell r="DK523">
            <v>0</v>
          </cell>
          <cell r="DL523">
            <v>0</v>
          </cell>
          <cell r="DN523" t="str">
            <v>21D11</v>
          </cell>
          <cell r="DO523" t="str">
            <v>Flex.T.Int."Escrit"</v>
          </cell>
          <cell r="DP523">
            <v>2</v>
          </cell>
          <cell r="DQ523">
            <v>100</v>
          </cell>
          <cell r="DR523" t="str">
            <v>LX01</v>
          </cell>
          <cell r="DT523" t="str">
            <v>00070023</v>
          </cell>
          <cell r="DU523" t="str">
            <v>BANCO ESPIRITO SANTO, SA</v>
          </cell>
        </row>
        <row r="524">
          <cell r="A524" t="str">
            <v>158321</v>
          </cell>
          <cell r="B524" t="str">
            <v>Carlos Manuel Enes Goncalves</v>
          </cell>
          <cell r="C524" t="str">
            <v>1978</v>
          </cell>
          <cell r="D524">
            <v>27</v>
          </cell>
          <cell r="E524">
            <v>27</v>
          </cell>
          <cell r="F524" t="str">
            <v>19510322</v>
          </cell>
          <cell r="G524" t="str">
            <v>54</v>
          </cell>
          <cell r="H524" t="str">
            <v>4</v>
          </cell>
          <cell r="I524" t="str">
            <v>Divorc</v>
          </cell>
          <cell r="J524" t="str">
            <v>masculino</v>
          </cell>
          <cell r="K524">
            <v>0</v>
          </cell>
          <cell r="L524" t="str">
            <v>R Adriano Jose da Silva, 13    2-Esq.  Paco D'Arcos</v>
          </cell>
          <cell r="M524" t="str">
            <v>2770-006</v>
          </cell>
          <cell r="N524" t="str">
            <v>PAÇO DE ARCOS</v>
          </cell>
          <cell r="O524" t="str">
            <v>00231013</v>
          </cell>
          <cell r="P524" t="str">
            <v>2. CICLO LICEAL</v>
          </cell>
          <cell r="R524" t="str">
            <v>1223607</v>
          </cell>
          <cell r="S524" t="str">
            <v>20020724</v>
          </cell>
          <cell r="T524" t="str">
            <v>LISBOA</v>
          </cell>
          <cell r="U524" t="str">
            <v>9802</v>
          </cell>
          <cell r="V524" t="str">
            <v>SIND IND ELéCT SUL ILHAS</v>
          </cell>
          <cell r="W524" t="str">
            <v>126344914</v>
          </cell>
          <cell r="X524" t="str">
            <v>3654</v>
          </cell>
          <cell r="Y524" t="str">
            <v>0.0</v>
          </cell>
          <cell r="Z524">
            <v>0</v>
          </cell>
          <cell r="AA524" t="str">
            <v>00</v>
          </cell>
          <cell r="AD524" t="str">
            <v>029</v>
          </cell>
          <cell r="AE524" t="str">
            <v>10940096456</v>
          </cell>
          <cell r="AF524" t="str">
            <v>02</v>
          </cell>
          <cell r="AG524" t="str">
            <v>19780701</v>
          </cell>
          <cell r="AH524" t="str">
            <v>DT.Adm.Corr.Antiguid</v>
          </cell>
          <cell r="AI524" t="str">
            <v>1</v>
          </cell>
          <cell r="AJ524" t="str">
            <v>ACTIVOS</v>
          </cell>
          <cell r="AK524" t="str">
            <v>AA</v>
          </cell>
          <cell r="AL524" t="str">
            <v>ACTIVO TEMP.INTEIRO</v>
          </cell>
          <cell r="AM524" t="str">
            <v>J300</v>
          </cell>
          <cell r="AN524" t="str">
            <v>EDPOutsourcing Comercial-S</v>
          </cell>
          <cell r="AO524" t="str">
            <v>J312</v>
          </cell>
          <cell r="AP524" t="str">
            <v>EDPOC-LSB-CCB45</v>
          </cell>
          <cell r="AQ524" t="str">
            <v>40176820</v>
          </cell>
          <cell r="AR524" t="str">
            <v>70000244</v>
          </cell>
          <cell r="AS524" t="str">
            <v>134.</v>
          </cell>
          <cell r="AT524" t="str">
            <v>TECNICO GESTAO ADMINISTRATIVA</v>
          </cell>
          <cell r="AU524" t="str">
            <v>1</v>
          </cell>
          <cell r="AV524" t="str">
            <v>00040429</v>
          </cell>
          <cell r="AW524" t="str">
            <v>J20506001230</v>
          </cell>
          <cell r="AX524" t="str">
            <v>OCGCC-GS-GESTÃO CREDITOS E COBRANÇA</v>
          </cell>
          <cell r="AY524" t="str">
            <v>68907503</v>
          </cell>
          <cell r="AZ524" t="str">
            <v>Gestão de Créditos e</v>
          </cell>
          <cell r="BA524" t="str">
            <v>6890</v>
          </cell>
          <cell r="BB524" t="str">
            <v>EDP Outsourcing Comercial</v>
          </cell>
          <cell r="BC524" t="str">
            <v>6890</v>
          </cell>
          <cell r="BD524" t="str">
            <v>6890</v>
          </cell>
          <cell r="BE524" t="str">
            <v>2800</v>
          </cell>
          <cell r="BF524" t="str">
            <v>6890</v>
          </cell>
          <cell r="BG524" t="str">
            <v>EDP Outsourcing Comercial,SA</v>
          </cell>
          <cell r="BH524" t="str">
            <v>1010</v>
          </cell>
          <cell r="BI524">
            <v>1520</v>
          </cell>
          <cell r="BJ524" t="str">
            <v>14</v>
          </cell>
          <cell r="BK524">
            <v>27</v>
          </cell>
          <cell r="BL524">
            <v>272.97000000000003</v>
          </cell>
          <cell r="BM524" t="str">
            <v>NÍVEL 4</v>
          </cell>
          <cell r="BN524" t="str">
            <v>01</v>
          </cell>
          <cell r="BO524" t="str">
            <v>08</v>
          </cell>
          <cell r="BP524" t="str">
            <v>20040101</v>
          </cell>
          <cell r="BQ524" t="str">
            <v>21</v>
          </cell>
          <cell r="BR524" t="str">
            <v>EVOLUCAO AUTOMATICA</v>
          </cell>
          <cell r="BS524" t="str">
            <v>20050101</v>
          </cell>
          <cell r="BW524">
            <v>0</v>
          </cell>
          <cell r="BX524">
            <v>0</v>
          </cell>
          <cell r="BY524">
            <v>0</v>
          </cell>
          <cell r="BZ524">
            <v>0</v>
          </cell>
          <cell r="CA524">
            <v>0</v>
          </cell>
          <cell r="CC524">
            <v>0</v>
          </cell>
          <cell r="CG524">
            <v>0</v>
          </cell>
          <cell r="CK524">
            <v>0</v>
          </cell>
          <cell r="CO524">
            <v>0</v>
          </cell>
          <cell r="CT524">
            <v>0</v>
          </cell>
          <cell r="CU524">
            <v>0</v>
          </cell>
          <cell r="CV524">
            <v>0</v>
          </cell>
          <cell r="CW524">
            <v>0</v>
          </cell>
          <cell r="CX524">
            <v>0</v>
          </cell>
          <cell r="CZ524">
            <v>0</v>
          </cell>
          <cell r="DC524">
            <v>0</v>
          </cell>
          <cell r="DF524">
            <v>0</v>
          </cell>
          <cell r="DI524">
            <v>0</v>
          </cell>
          <cell r="DK524">
            <v>0</v>
          </cell>
          <cell r="DL524">
            <v>0</v>
          </cell>
          <cell r="DN524" t="str">
            <v>21D11</v>
          </cell>
          <cell r="DO524" t="str">
            <v>Flex.T.Int."Escrit"</v>
          </cell>
          <cell r="DP524">
            <v>2</v>
          </cell>
          <cell r="DQ524">
            <v>100</v>
          </cell>
          <cell r="DR524" t="str">
            <v>LX01</v>
          </cell>
          <cell r="DT524" t="str">
            <v>00210000</v>
          </cell>
          <cell r="DU524" t="str">
            <v>CREDITO PREDIAL PORTUGUES, SA</v>
          </cell>
        </row>
        <row r="525">
          <cell r="A525" t="str">
            <v>232467</v>
          </cell>
          <cell r="B525" t="str">
            <v>Maria Lurdes Rodrigues Madeira Lourenço Lopes</v>
          </cell>
          <cell r="C525" t="str">
            <v>1971</v>
          </cell>
          <cell r="D525">
            <v>34</v>
          </cell>
          <cell r="E525">
            <v>34</v>
          </cell>
          <cell r="F525" t="str">
            <v>19540617</v>
          </cell>
          <cell r="G525" t="str">
            <v>51</v>
          </cell>
          <cell r="H525" t="str">
            <v>1</v>
          </cell>
          <cell r="I525" t="str">
            <v>Casado</v>
          </cell>
          <cell r="J525" t="str">
            <v>feminino</v>
          </cell>
          <cell r="K525">
            <v>1</v>
          </cell>
          <cell r="L525" t="str">
            <v>R Gil Eanes, 17-Cv Esq</v>
          </cell>
          <cell r="M525" t="str">
            <v>2675-362</v>
          </cell>
          <cell r="N525" t="str">
            <v>ODIVELAS</v>
          </cell>
          <cell r="O525" t="str">
            <v>00241132</v>
          </cell>
          <cell r="P525" t="str">
            <v>CURSO COMPLEMENTAR DOS LICEUS</v>
          </cell>
          <cell r="R525" t="str">
            <v>4653006</v>
          </cell>
          <cell r="S525" t="str">
            <v>19980624</v>
          </cell>
          <cell r="T525" t="str">
            <v>LISBOA</v>
          </cell>
          <cell r="U525" t="str">
            <v>9802</v>
          </cell>
          <cell r="V525" t="str">
            <v>SIND IND ELéCT SUL ILHAS</v>
          </cell>
          <cell r="W525" t="str">
            <v>116911735</v>
          </cell>
          <cell r="X525" t="str">
            <v>3484</v>
          </cell>
          <cell r="Y525" t="str">
            <v>0.0</v>
          </cell>
          <cell r="Z525">
            <v>1</v>
          </cell>
          <cell r="AA525" t="str">
            <v>00</v>
          </cell>
          <cell r="AC525" t="str">
            <v>X</v>
          </cell>
          <cell r="AD525" t="str">
            <v>029</v>
          </cell>
          <cell r="AE525" t="str">
            <v>10940084877</v>
          </cell>
          <cell r="AF525" t="str">
            <v>02</v>
          </cell>
          <cell r="AG525" t="str">
            <v>19710301</v>
          </cell>
          <cell r="AH525" t="str">
            <v>DT.Adm.Corr.Antiguid</v>
          </cell>
          <cell r="AI525" t="str">
            <v>1</v>
          </cell>
          <cell r="AJ525" t="str">
            <v>ACTIVOS</v>
          </cell>
          <cell r="AK525" t="str">
            <v>AA</v>
          </cell>
          <cell r="AL525" t="str">
            <v>ACTIVO TEMP.INTEIRO</v>
          </cell>
          <cell r="AM525" t="str">
            <v>J300</v>
          </cell>
          <cell r="AN525" t="str">
            <v>EDPOutsourcing Comercial-S</v>
          </cell>
          <cell r="AO525" t="str">
            <v>J312</v>
          </cell>
          <cell r="AP525" t="str">
            <v>EDPOC-LSB-CCB45</v>
          </cell>
          <cell r="AQ525" t="str">
            <v>40176819</v>
          </cell>
          <cell r="AR525" t="str">
            <v>70000078</v>
          </cell>
          <cell r="AS525" t="str">
            <v>033.</v>
          </cell>
          <cell r="AT525" t="str">
            <v>TECNICO PRINCIPAL DE GESTAO</v>
          </cell>
          <cell r="AU525" t="str">
            <v>1</v>
          </cell>
          <cell r="AV525" t="str">
            <v>00040429</v>
          </cell>
          <cell r="AW525" t="str">
            <v>J20506001230</v>
          </cell>
          <cell r="AX525" t="str">
            <v>OCGCC-GS-GESTÃO CREDITOS E COBRANÇA</v>
          </cell>
          <cell r="AY525" t="str">
            <v>68907503</v>
          </cell>
          <cell r="AZ525" t="str">
            <v>Gestão de Créditos e</v>
          </cell>
          <cell r="BA525" t="str">
            <v>6890</v>
          </cell>
          <cell r="BB525" t="str">
            <v>EDP Outsourcing Comercial</v>
          </cell>
          <cell r="BC525" t="str">
            <v>6890</v>
          </cell>
          <cell r="BD525" t="str">
            <v>6890</v>
          </cell>
          <cell r="BE525" t="str">
            <v>2800</v>
          </cell>
          <cell r="BF525" t="str">
            <v>6890</v>
          </cell>
          <cell r="BG525" t="str">
            <v>EDP Outsourcing Comercial,SA</v>
          </cell>
          <cell r="BH525" t="str">
            <v>1010</v>
          </cell>
          <cell r="BI525">
            <v>1618</v>
          </cell>
          <cell r="BJ525" t="str">
            <v>15</v>
          </cell>
          <cell r="BK525">
            <v>34</v>
          </cell>
          <cell r="BL525">
            <v>343.74</v>
          </cell>
          <cell r="BM525" t="str">
            <v>NÍVEL 3</v>
          </cell>
          <cell r="BN525" t="str">
            <v>02</v>
          </cell>
          <cell r="BO525" t="str">
            <v>06</v>
          </cell>
          <cell r="BP525" t="str">
            <v>20030101</v>
          </cell>
          <cell r="BQ525" t="str">
            <v>21</v>
          </cell>
          <cell r="BR525" t="str">
            <v>EVOLUCAO AUTOMATICA</v>
          </cell>
          <cell r="BS525" t="str">
            <v>20050101</v>
          </cell>
          <cell r="BW525">
            <v>0</v>
          </cell>
          <cell r="BX525">
            <v>0</v>
          </cell>
          <cell r="BY525">
            <v>0</v>
          </cell>
          <cell r="BZ525">
            <v>0</v>
          </cell>
          <cell r="CA525">
            <v>0</v>
          </cell>
          <cell r="CC525">
            <v>0</v>
          </cell>
          <cell r="CG525">
            <v>0</v>
          </cell>
          <cell r="CK525">
            <v>0</v>
          </cell>
          <cell r="CO525">
            <v>0</v>
          </cell>
          <cell r="CT525">
            <v>0</v>
          </cell>
          <cell r="CU525">
            <v>0</v>
          </cell>
          <cell r="CV525">
            <v>0</v>
          </cell>
          <cell r="CW525">
            <v>0</v>
          </cell>
          <cell r="CX525">
            <v>0</v>
          </cell>
          <cell r="CZ525">
            <v>0</v>
          </cell>
          <cell r="DC525">
            <v>0</v>
          </cell>
          <cell r="DF525">
            <v>0</v>
          </cell>
          <cell r="DI525">
            <v>0</v>
          </cell>
          <cell r="DK525">
            <v>0</v>
          </cell>
          <cell r="DL525">
            <v>0</v>
          </cell>
          <cell r="DN525" t="str">
            <v>21D11</v>
          </cell>
          <cell r="DO525" t="str">
            <v>Flex.T.Int."Escrit"</v>
          </cell>
          <cell r="DP525">
            <v>2</v>
          </cell>
          <cell r="DQ525">
            <v>100</v>
          </cell>
          <cell r="DR525" t="str">
            <v>LX01</v>
          </cell>
          <cell r="DT525" t="str">
            <v>00330000</v>
          </cell>
          <cell r="DU525" t="str">
            <v>BANCO COMERCIAL PORTUGUES, SA</v>
          </cell>
        </row>
        <row r="526">
          <cell r="A526" t="str">
            <v>209651</v>
          </cell>
          <cell r="B526" t="str">
            <v>João Teixeira Marques</v>
          </cell>
          <cell r="C526" t="str">
            <v>1981</v>
          </cell>
          <cell r="D526">
            <v>24</v>
          </cell>
          <cell r="E526">
            <v>24</v>
          </cell>
          <cell r="F526" t="str">
            <v>19560808</v>
          </cell>
          <cell r="G526" t="str">
            <v>48</v>
          </cell>
          <cell r="H526" t="str">
            <v>0</v>
          </cell>
          <cell r="I526" t="str">
            <v>Solt.</v>
          </cell>
          <cell r="J526" t="str">
            <v>masculino</v>
          </cell>
          <cell r="K526">
            <v>0</v>
          </cell>
          <cell r="L526" t="str">
            <v>R Damião de Góis, 49-3ºFr Feijó</v>
          </cell>
          <cell r="M526" t="str">
            <v>2810-050</v>
          </cell>
          <cell r="N526" t="str">
            <v>ALMADA</v>
          </cell>
          <cell r="O526" t="str">
            <v>00242212</v>
          </cell>
          <cell r="P526" t="str">
            <v>CC SECRETAR.RELACOES PUBLICAS</v>
          </cell>
          <cell r="R526" t="str">
            <v>4146851</v>
          </cell>
          <cell r="S526" t="str">
            <v>19971118</v>
          </cell>
          <cell r="T526" t="str">
            <v>LISBOA</v>
          </cell>
          <cell r="U526" t="str">
            <v>9803</v>
          </cell>
          <cell r="V526" t="str">
            <v>S.NAC IND ENERGIA-SINDEL</v>
          </cell>
          <cell r="W526" t="str">
            <v>106709232</v>
          </cell>
          <cell r="X526" t="str">
            <v>3212</v>
          </cell>
          <cell r="Y526" t="str">
            <v>0.0</v>
          </cell>
          <cell r="Z526">
            <v>0</v>
          </cell>
          <cell r="AA526" t="str">
            <v>00</v>
          </cell>
          <cell r="AD526" t="str">
            <v>029</v>
          </cell>
          <cell r="AE526" t="str">
            <v>10940077057</v>
          </cell>
          <cell r="AF526" t="str">
            <v>02</v>
          </cell>
          <cell r="AG526" t="str">
            <v>19810216</v>
          </cell>
          <cell r="AH526" t="str">
            <v>DT.Adm.Corr.Antiguid</v>
          </cell>
          <cell r="AI526" t="str">
            <v>1</v>
          </cell>
          <cell r="AJ526" t="str">
            <v>ACTIVOS</v>
          </cell>
          <cell r="AK526" t="str">
            <v>AA</v>
          </cell>
          <cell r="AL526" t="str">
            <v>ACTIVO TEMP.INTEIRO</v>
          </cell>
          <cell r="AM526" t="str">
            <v>J300</v>
          </cell>
          <cell r="AN526" t="str">
            <v>EDPOutsourcing Comercial-S</v>
          </cell>
          <cell r="AO526" t="str">
            <v>J312</v>
          </cell>
          <cell r="AP526" t="str">
            <v>EDPOC-LSB-CCB45</v>
          </cell>
          <cell r="AQ526" t="str">
            <v>40176824</v>
          </cell>
          <cell r="AR526" t="str">
            <v>70000022</v>
          </cell>
          <cell r="AS526" t="str">
            <v>014.</v>
          </cell>
          <cell r="AT526" t="str">
            <v>TECNICO COMERCIAL</v>
          </cell>
          <cell r="AU526" t="str">
            <v>1</v>
          </cell>
          <cell r="AV526" t="str">
            <v>00040429</v>
          </cell>
          <cell r="AW526" t="str">
            <v>J20506001230</v>
          </cell>
          <cell r="AX526" t="str">
            <v>OCGCC-GS-GESTÃO CREDITOS E COBRANÇA</v>
          </cell>
          <cell r="AY526" t="str">
            <v>68907503</v>
          </cell>
          <cell r="AZ526" t="str">
            <v>Gestão de Créditos e</v>
          </cell>
          <cell r="BA526" t="str">
            <v>6890</v>
          </cell>
          <cell r="BB526" t="str">
            <v>EDP Outsourcing Comercial</v>
          </cell>
          <cell r="BC526" t="str">
            <v>6890</v>
          </cell>
          <cell r="BD526" t="str">
            <v>6890</v>
          </cell>
          <cell r="BE526" t="str">
            <v>2800</v>
          </cell>
          <cell r="BF526" t="str">
            <v>6890</v>
          </cell>
          <cell r="BG526" t="str">
            <v>EDP Outsourcing Comercial,SA</v>
          </cell>
          <cell r="BH526" t="str">
            <v>1010</v>
          </cell>
          <cell r="BI526">
            <v>1339</v>
          </cell>
          <cell r="BJ526" t="str">
            <v>12</v>
          </cell>
          <cell r="BK526">
            <v>24</v>
          </cell>
          <cell r="BL526">
            <v>242.64</v>
          </cell>
          <cell r="BM526" t="str">
            <v>NÍVEL 4</v>
          </cell>
          <cell r="BN526" t="str">
            <v>02</v>
          </cell>
          <cell r="BO526" t="str">
            <v>06</v>
          </cell>
          <cell r="BP526" t="str">
            <v>20030101</v>
          </cell>
          <cell r="BQ526" t="str">
            <v>21</v>
          </cell>
          <cell r="BR526" t="str">
            <v>EVOLUCAO AUTOMATICA</v>
          </cell>
          <cell r="BS526" t="str">
            <v>20050101</v>
          </cell>
          <cell r="BW526">
            <v>0</v>
          </cell>
          <cell r="BX526">
            <v>0</v>
          </cell>
          <cell r="BY526">
            <v>0</v>
          </cell>
          <cell r="BZ526">
            <v>0</v>
          </cell>
          <cell r="CA526">
            <v>0</v>
          </cell>
          <cell r="CC526">
            <v>0</v>
          </cell>
          <cell r="CG526">
            <v>0</v>
          </cell>
          <cell r="CK526">
            <v>0</v>
          </cell>
          <cell r="CO526">
            <v>0</v>
          </cell>
          <cell r="CT526">
            <v>0</v>
          </cell>
          <cell r="CU526">
            <v>0</v>
          </cell>
          <cell r="CV526">
            <v>0</v>
          </cell>
          <cell r="CW526">
            <v>0</v>
          </cell>
          <cell r="CX526">
            <v>0</v>
          </cell>
          <cell r="CZ526">
            <v>0</v>
          </cell>
          <cell r="DC526">
            <v>0</v>
          </cell>
          <cell r="DF526">
            <v>0</v>
          </cell>
          <cell r="DI526">
            <v>0</v>
          </cell>
          <cell r="DK526">
            <v>0</v>
          </cell>
          <cell r="DL526">
            <v>0</v>
          </cell>
          <cell r="DN526" t="str">
            <v>21D11</v>
          </cell>
          <cell r="DO526" t="str">
            <v>Flex.T.Int."Escrit"</v>
          </cell>
          <cell r="DP526">
            <v>2</v>
          </cell>
          <cell r="DQ526">
            <v>100</v>
          </cell>
          <cell r="DR526" t="str">
            <v>LX01</v>
          </cell>
          <cell r="DT526" t="str">
            <v>00330000</v>
          </cell>
          <cell r="DU526" t="str">
            <v>BANCO COMERCIAL PORTUGUES, SA</v>
          </cell>
        </row>
        <row r="527">
          <cell r="A527" t="str">
            <v>142204</v>
          </cell>
          <cell r="B527" t="str">
            <v>Antonio Maximino Ribeiro Mota</v>
          </cell>
          <cell r="C527" t="str">
            <v>1976</v>
          </cell>
          <cell r="D527">
            <v>29</v>
          </cell>
          <cell r="E527">
            <v>29</v>
          </cell>
          <cell r="F527" t="str">
            <v>19511202</v>
          </cell>
          <cell r="G527" t="str">
            <v>53</v>
          </cell>
          <cell r="H527" t="str">
            <v>4</v>
          </cell>
          <cell r="I527" t="str">
            <v>Divorc</v>
          </cell>
          <cell r="J527" t="str">
            <v>masculino</v>
          </cell>
          <cell r="K527">
            <v>4</v>
          </cell>
          <cell r="L527" t="str">
            <v>Pr.José Afonso Nº 2  9º EQ Laranjeiro</v>
          </cell>
          <cell r="M527" t="str">
            <v>2810-236</v>
          </cell>
          <cell r="N527" t="str">
            <v>ALMADA</v>
          </cell>
          <cell r="O527" t="str">
            <v>00241132</v>
          </cell>
          <cell r="P527" t="str">
            <v>CURSO COMPLEMENTAR DOS LICEUS</v>
          </cell>
          <cell r="R527" t="str">
            <v>1301859</v>
          </cell>
          <cell r="S527" t="str">
            <v>19880714</v>
          </cell>
          <cell r="T527" t="str">
            <v>LISBOA</v>
          </cell>
          <cell r="U527" t="str">
            <v>9803</v>
          </cell>
          <cell r="V527" t="str">
            <v>S.NAC IND ENERGIA-SINDEL</v>
          </cell>
          <cell r="W527" t="str">
            <v>110510798</v>
          </cell>
          <cell r="X527" t="str">
            <v>2151</v>
          </cell>
          <cell r="Y527" t="str">
            <v>0.0</v>
          </cell>
          <cell r="Z527">
            <v>4</v>
          </cell>
          <cell r="AA527" t="str">
            <v>00</v>
          </cell>
          <cell r="AD527" t="str">
            <v>100</v>
          </cell>
          <cell r="AE527" t="str">
            <v>11217357252</v>
          </cell>
          <cell r="AF527" t="str">
            <v>02</v>
          </cell>
          <cell r="AG527" t="str">
            <v>19760203</v>
          </cell>
          <cell r="AH527" t="str">
            <v>DT.Adm.Corr.Antiguid</v>
          </cell>
          <cell r="AI527" t="str">
            <v>1</v>
          </cell>
          <cell r="AJ527" t="str">
            <v>ACTIVOS</v>
          </cell>
          <cell r="AK527" t="str">
            <v>AA</v>
          </cell>
          <cell r="AL527" t="str">
            <v>ACTIVO TEMP.INTEIRO</v>
          </cell>
          <cell r="AM527" t="str">
            <v>J300</v>
          </cell>
          <cell r="AN527" t="str">
            <v>EDPOutsourcing Comercial-S</v>
          </cell>
          <cell r="AO527" t="str">
            <v>J312</v>
          </cell>
          <cell r="AP527" t="str">
            <v>EDPOC-LSB-CCB45</v>
          </cell>
          <cell r="AQ527" t="str">
            <v>40176880</v>
          </cell>
          <cell r="AR527" t="str">
            <v>70000060</v>
          </cell>
          <cell r="AS527" t="str">
            <v>025.</v>
          </cell>
          <cell r="AT527" t="str">
            <v>ESCRITURARIO COMERCIAL</v>
          </cell>
          <cell r="AU527" t="str">
            <v>1</v>
          </cell>
          <cell r="AV527" t="str">
            <v>00040429</v>
          </cell>
          <cell r="AW527" t="str">
            <v>J20506001230</v>
          </cell>
          <cell r="AX527" t="str">
            <v>OCGCC-GS-GESTÃO CREDITOS E COBRANÇA</v>
          </cell>
          <cell r="AY527" t="str">
            <v>68907503</v>
          </cell>
          <cell r="AZ527" t="str">
            <v>Gestão de Créditos e</v>
          </cell>
          <cell r="BA527" t="str">
            <v>6890</v>
          </cell>
          <cell r="BB527" t="str">
            <v>EDP Outsourcing Comercial</v>
          </cell>
          <cell r="BC527" t="str">
            <v>6890</v>
          </cell>
          <cell r="BD527" t="str">
            <v>6890</v>
          </cell>
          <cell r="BE527" t="str">
            <v>2800</v>
          </cell>
          <cell r="BF527" t="str">
            <v>6890</v>
          </cell>
          <cell r="BG527" t="str">
            <v>EDP Outsourcing Comercial,SA</v>
          </cell>
          <cell r="BH527" t="str">
            <v>1010</v>
          </cell>
          <cell r="BI527">
            <v>1247</v>
          </cell>
          <cell r="BJ527" t="str">
            <v>11</v>
          </cell>
          <cell r="BK527">
            <v>29</v>
          </cell>
          <cell r="BL527">
            <v>293.19</v>
          </cell>
          <cell r="BM527" t="str">
            <v>NÍVEL 5</v>
          </cell>
          <cell r="BN527" t="str">
            <v>03</v>
          </cell>
          <cell r="BO527" t="str">
            <v>08</v>
          </cell>
          <cell r="BP527" t="str">
            <v>20020101</v>
          </cell>
          <cell r="BQ527" t="str">
            <v>67</v>
          </cell>
          <cell r="BR527" t="str">
            <v>MUDANCA FUNCAO MESMO GR.QUALIF</v>
          </cell>
          <cell r="BS527" t="str">
            <v>20050101</v>
          </cell>
          <cell r="BW527">
            <v>0</v>
          </cell>
          <cell r="BX527">
            <v>0</v>
          </cell>
          <cell r="BY527">
            <v>0</v>
          </cell>
          <cell r="BZ527">
            <v>0</v>
          </cell>
          <cell r="CA527">
            <v>0</v>
          </cell>
          <cell r="CC527">
            <v>0</v>
          </cell>
          <cell r="CG527">
            <v>0</v>
          </cell>
          <cell r="CK527">
            <v>0</v>
          </cell>
          <cell r="CO527">
            <v>0</v>
          </cell>
          <cell r="CT527">
            <v>0</v>
          </cell>
          <cell r="CU527">
            <v>0</v>
          </cell>
          <cell r="CV527">
            <v>0</v>
          </cell>
          <cell r="CW527">
            <v>0</v>
          </cell>
          <cell r="CX527">
            <v>0</v>
          </cell>
          <cell r="CZ527">
            <v>0</v>
          </cell>
          <cell r="DC527">
            <v>0</v>
          </cell>
          <cell r="DF527">
            <v>0</v>
          </cell>
          <cell r="DI527">
            <v>0</v>
          </cell>
          <cell r="DK527">
            <v>0</v>
          </cell>
          <cell r="DL527">
            <v>0</v>
          </cell>
          <cell r="DN527" t="str">
            <v>21D11</v>
          </cell>
          <cell r="DO527" t="str">
            <v>Flex.T.Int."Escrit"</v>
          </cell>
          <cell r="DP527">
            <v>2</v>
          </cell>
          <cell r="DQ527">
            <v>100</v>
          </cell>
          <cell r="DR527" t="str">
            <v>LX01</v>
          </cell>
          <cell r="DT527" t="str">
            <v>00330000</v>
          </cell>
          <cell r="DU527" t="str">
            <v>BANCO COMERCIAL PORTUGUES, SA</v>
          </cell>
        </row>
        <row r="528">
          <cell r="A528" t="str">
            <v>206156</v>
          </cell>
          <cell r="B528" t="str">
            <v>Francisco Manuel Carreira Oliveira Navarro</v>
          </cell>
          <cell r="C528" t="str">
            <v>1981</v>
          </cell>
          <cell r="D528">
            <v>24</v>
          </cell>
          <cell r="E528">
            <v>24</v>
          </cell>
          <cell r="F528" t="str">
            <v>19580102</v>
          </cell>
          <cell r="G528" t="str">
            <v>47</v>
          </cell>
          <cell r="H528" t="str">
            <v>1</v>
          </cell>
          <cell r="I528" t="str">
            <v>Casado</v>
          </cell>
          <cell r="J528" t="str">
            <v>masculino</v>
          </cell>
          <cell r="K528">
            <v>1</v>
          </cell>
          <cell r="L528" t="str">
            <v>R Cidade de João Belo, Nº 8-4ºEsq</v>
          </cell>
          <cell r="M528" t="str">
            <v>2855-065</v>
          </cell>
          <cell r="N528" t="str">
            <v>CORROIOS</v>
          </cell>
          <cell r="O528" t="str">
            <v>00241132</v>
          </cell>
          <cell r="P528" t="str">
            <v>CURSO COMPLEMENTAR DOS LICEUS</v>
          </cell>
          <cell r="R528" t="str">
            <v>5039756</v>
          </cell>
          <cell r="S528" t="str">
            <v>19961028</v>
          </cell>
          <cell r="T528" t="str">
            <v>LISBOA</v>
          </cell>
          <cell r="U528" t="str">
            <v>9803</v>
          </cell>
          <cell r="V528" t="str">
            <v>S.NAC IND ENERGIA-SINDEL</v>
          </cell>
          <cell r="W528" t="str">
            <v>105303178</v>
          </cell>
          <cell r="X528" t="str">
            <v>3697</v>
          </cell>
          <cell r="Y528" t="str">
            <v>0.0</v>
          </cell>
          <cell r="Z528">
            <v>1</v>
          </cell>
          <cell r="AA528" t="str">
            <v>00</v>
          </cell>
          <cell r="AC528" t="str">
            <v>X</v>
          </cell>
          <cell r="AD528" t="str">
            <v>029</v>
          </cell>
          <cell r="AE528" t="str">
            <v>10940076523</v>
          </cell>
          <cell r="AF528" t="str">
            <v>02</v>
          </cell>
          <cell r="AG528" t="str">
            <v>19810102</v>
          </cell>
          <cell r="AH528" t="str">
            <v>DT.Adm.Corr.Antiguid</v>
          </cell>
          <cell r="AI528" t="str">
            <v>1</v>
          </cell>
          <cell r="AJ528" t="str">
            <v>ACTIVOS</v>
          </cell>
          <cell r="AK528" t="str">
            <v>AA</v>
          </cell>
          <cell r="AL528" t="str">
            <v>ACTIVO TEMP.INTEIRO</v>
          </cell>
          <cell r="AM528" t="str">
            <v>J300</v>
          </cell>
          <cell r="AN528" t="str">
            <v>EDPOutsourcing Comercial-S</v>
          </cell>
          <cell r="AO528" t="str">
            <v>J312</v>
          </cell>
          <cell r="AP528" t="str">
            <v>EDPOC-LSB-CCB45</v>
          </cell>
          <cell r="AQ528" t="str">
            <v>40176803</v>
          </cell>
          <cell r="AR528" t="str">
            <v>70000022</v>
          </cell>
          <cell r="AS528" t="str">
            <v>014.</v>
          </cell>
          <cell r="AT528" t="str">
            <v>TECNICO COMERCIAL</v>
          </cell>
          <cell r="AU528" t="str">
            <v>1</v>
          </cell>
          <cell r="AV528" t="str">
            <v>00040429</v>
          </cell>
          <cell r="AW528" t="str">
            <v>J20506001230</v>
          </cell>
          <cell r="AX528" t="str">
            <v>OCGCC-GS-GESTÃO CREDITOS E COBRANÇA</v>
          </cell>
          <cell r="AY528" t="str">
            <v>68907503</v>
          </cell>
          <cell r="AZ528" t="str">
            <v>Gestão de Créditos e</v>
          </cell>
          <cell r="BA528" t="str">
            <v>6890</v>
          </cell>
          <cell r="BB528" t="str">
            <v>EDP Outsourcing Comercial</v>
          </cell>
          <cell r="BC528" t="str">
            <v>6890</v>
          </cell>
          <cell r="BD528" t="str">
            <v>6890</v>
          </cell>
          <cell r="BE528" t="str">
            <v>2800</v>
          </cell>
          <cell r="BF528" t="str">
            <v>6890</v>
          </cell>
          <cell r="BG528" t="str">
            <v>EDP Outsourcing Comercial,SA</v>
          </cell>
          <cell r="BH528" t="str">
            <v>1010</v>
          </cell>
          <cell r="BI528">
            <v>1520</v>
          </cell>
          <cell r="BJ528" t="str">
            <v>14</v>
          </cell>
          <cell r="BK528">
            <v>24</v>
          </cell>
          <cell r="BL528">
            <v>242.64</v>
          </cell>
          <cell r="BM528" t="str">
            <v>NÍVEL 4</v>
          </cell>
          <cell r="BN528" t="str">
            <v>01</v>
          </cell>
          <cell r="BO528" t="str">
            <v>08</v>
          </cell>
          <cell r="BP528" t="str">
            <v>20040101</v>
          </cell>
          <cell r="BQ528" t="str">
            <v>21</v>
          </cell>
          <cell r="BR528" t="str">
            <v>EVOLUCAO AUTOMATICA</v>
          </cell>
          <cell r="BS528" t="str">
            <v>20050101</v>
          </cell>
          <cell r="BW528">
            <v>0</v>
          </cell>
          <cell r="BX528">
            <v>0</v>
          </cell>
          <cell r="BY528">
            <v>0</v>
          </cell>
          <cell r="BZ528">
            <v>0</v>
          </cell>
          <cell r="CA528">
            <v>0</v>
          </cell>
          <cell r="CC528">
            <v>0</v>
          </cell>
          <cell r="CG528">
            <v>0</v>
          </cell>
          <cell r="CK528">
            <v>0</v>
          </cell>
          <cell r="CO528">
            <v>0</v>
          </cell>
          <cell r="CT528">
            <v>0</v>
          </cell>
          <cell r="CU528">
            <v>0</v>
          </cell>
          <cell r="CV528">
            <v>0</v>
          </cell>
          <cell r="CW528">
            <v>0</v>
          </cell>
          <cell r="CX528">
            <v>0</v>
          </cell>
          <cell r="CZ528">
            <v>0</v>
          </cell>
          <cell r="DC528">
            <v>0</v>
          </cell>
          <cell r="DF528">
            <v>0</v>
          </cell>
          <cell r="DI528">
            <v>0</v>
          </cell>
          <cell r="DK528">
            <v>0</v>
          </cell>
          <cell r="DL528">
            <v>0</v>
          </cell>
          <cell r="DN528" t="str">
            <v>21D11</v>
          </cell>
          <cell r="DO528" t="str">
            <v>Flex.T.Int."Escrit"</v>
          </cell>
          <cell r="DP528">
            <v>2</v>
          </cell>
          <cell r="DQ528">
            <v>100</v>
          </cell>
          <cell r="DR528" t="str">
            <v>LX01</v>
          </cell>
          <cell r="DT528" t="str">
            <v>00210000</v>
          </cell>
          <cell r="DU528" t="str">
            <v>CREDITO PREDIAL PORTUGUES, SA</v>
          </cell>
        </row>
        <row r="529">
          <cell r="A529" t="str">
            <v>143731</v>
          </cell>
          <cell r="B529" t="str">
            <v>Maria Irene Ventura Nunes Durães</v>
          </cell>
          <cell r="C529" t="str">
            <v>1976</v>
          </cell>
          <cell r="D529">
            <v>29</v>
          </cell>
          <cell r="E529">
            <v>29</v>
          </cell>
          <cell r="F529" t="str">
            <v>19561027</v>
          </cell>
          <cell r="G529" t="str">
            <v>48</v>
          </cell>
          <cell r="H529" t="str">
            <v>0</v>
          </cell>
          <cell r="I529" t="str">
            <v>Solt.</v>
          </cell>
          <cell r="J529" t="str">
            <v>feminino</v>
          </cell>
          <cell r="K529">
            <v>1</v>
          </cell>
          <cell r="L529" t="str">
            <v>R Miguel Bombarda, 82 - 2</v>
          </cell>
          <cell r="M529" t="str">
            <v>2870-355</v>
          </cell>
          <cell r="N529" t="str">
            <v>MONTIJO</v>
          </cell>
          <cell r="O529" t="str">
            <v>00242072</v>
          </cell>
          <cell r="P529" t="str">
            <v>CC CONTABILIDADE ADMINISTRACAO</v>
          </cell>
          <cell r="R529" t="str">
            <v>4863454</v>
          </cell>
          <cell r="S529" t="str">
            <v>19990427</v>
          </cell>
          <cell r="T529" t="str">
            <v>LISBOA</v>
          </cell>
          <cell r="U529" t="str">
            <v>9803</v>
          </cell>
          <cell r="V529" t="str">
            <v>S.NAC IND ENERGIA-SINDEL</v>
          </cell>
          <cell r="W529" t="str">
            <v>136610307</v>
          </cell>
          <cell r="X529" t="str">
            <v>2194</v>
          </cell>
          <cell r="Y529" t="str">
            <v>0.0</v>
          </cell>
          <cell r="Z529">
            <v>1</v>
          </cell>
          <cell r="AA529" t="str">
            <v>00</v>
          </cell>
          <cell r="AC529" t="str">
            <v>X</v>
          </cell>
          <cell r="AD529" t="str">
            <v>100</v>
          </cell>
          <cell r="AE529" t="str">
            <v>11218067344</v>
          </cell>
          <cell r="AF529" t="str">
            <v>02</v>
          </cell>
          <cell r="AG529" t="str">
            <v>19760426</v>
          </cell>
          <cell r="AH529" t="str">
            <v>DT.Adm.Corr.Antiguid</v>
          </cell>
          <cell r="AI529" t="str">
            <v>1</v>
          </cell>
          <cell r="AJ529" t="str">
            <v>ACTIVOS</v>
          </cell>
          <cell r="AK529" t="str">
            <v>AA</v>
          </cell>
          <cell r="AL529" t="str">
            <v>ACTIVO TEMP.INTEIRO</v>
          </cell>
          <cell r="AM529" t="str">
            <v>J300</v>
          </cell>
          <cell r="AN529" t="str">
            <v>EDPOutsourcing Comercial-S</v>
          </cell>
          <cell r="AO529" t="str">
            <v>J312</v>
          </cell>
          <cell r="AP529" t="str">
            <v>EDPOC-LSB-CCB45</v>
          </cell>
          <cell r="AQ529" t="str">
            <v>40176821</v>
          </cell>
          <cell r="AR529" t="str">
            <v>70000057</v>
          </cell>
          <cell r="AS529" t="str">
            <v>024.</v>
          </cell>
          <cell r="AT529" t="str">
            <v>TECNICO CONTAB.FINAN.ESTATISTI</v>
          </cell>
          <cell r="AU529" t="str">
            <v>1</v>
          </cell>
          <cell r="AV529" t="str">
            <v>00040429</v>
          </cell>
          <cell r="AW529" t="str">
            <v>J20506001230</v>
          </cell>
          <cell r="AX529" t="str">
            <v>OCGCC-GS-GESTÃO CREDITOS E COBRANÇA</v>
          </cell>
          <cell r="AY529" t="str">
            <v>68907503</v>
          </cell>
          <cell r="AZ529" t="str">
            <v>Gestão de Créditos e</v>
          </cell>
          <cell r="BA529" t="str">
            <v>6890</v>
          </cell>
          <cell r="BB529" t="str">
            <v>EDP Outsourcing Comercial</v>
          </cell>
          <cell r="BC529" t="str">
            <v>6890</v>
          </cell>
          <cell r="BD529" t="str">
            <v>6890</v>
          </cell>
          <cell r="BE529" t="str">
            <v>2800</v>
          </cell>
          <cell r="BF529" t="str">
            <v>6890</v>
          </cell>
          <cell r="BG529" t="str">
            <v>EDP Outsourcing Comercial,SA</v>
          </cell>
          <cell r="BH529" t="str">
            <v>1010</v>
          </cell>
          <cell r="BI529">
            <v>1520</v>
          </cell>
          <cell r="BJ529" t="str">
            <v>14</v>
          </cell>
          <cell r="BK529">
            <v>29</v>
          </cell>
          <cell r="BL529">
            <v>293.19</v>
          </cell>
          <cell r="BM529" t="str">
            <v>NÍVEL 4</v>
          </cell>
          <cell r="BN529" t="str">
            <v>01</v>
          </cell>
          <cell r="BO529" t="str">
            <v>08</v>
          </cell>
          <cell r="BP529" t="str">
            <v>20040101</v>
          </cell>
          <cell r="BQ529" t="str">
            <v>21</v>
          </cell>
          <cell r="BR529" t="str">
            <v>EVOLUCAO AUTOMATICA</v>
          </cell>
          <cell r="BS529" t="str">
            <v>20050101</v>
          </cell>
          <cell r="BW529">
            <v>0</v>
          </cell>
          <cell r="BX529">
            <v>0</v>
          </cell>
          <cell r="BY529">
            <v>0</v>
          </cell>
          <cell r="BZ529">
            <v>0</v>
          </cell>
          <cell r="CA529">
            <v>0</v>
          </cell>
          <cell r="CC529">
            <v>0</v>
          </cell>
          <cell r="CG529">
            <v>0</v>
          </cell>
          <cell r="CK529">
            <v>0</v>
          </cell>
          <cell r="CO529">
            <v>0</v>
          </cell>
          <cell r="CT529">
            <v>0</v>
          </cell>
          <cell r="CU529">
            <v>0</v>
          </cell>
          <cell r="CV529">
            <v>0</v>
          </cell>
          <cell r="CW529">
            <v>0</v>
          </cell>
          <cell r="CX529">
            <v>0</v>
          </cell>
          <cell r="CZ529">
            <v>0</v>
          </cell>
          <cell r="DC529">
            <v>0</v>
          </cell>
          <cell r="DF529">
            <v>0</v>
          </cell>
          <cell r="DI529">
            <v>0</v>
          </cell>
          <cell r="DK529">
            <v>0</v>
          </cell>
          <cell r="DL529">
            <v>0</v>
          </cell>
          <cell r="DN529" t="str">
            <v>21001</v>
          </cell>
          <cell r="DO529" t="str">
            <v>Flex. Tempo Inteiro</v>
          </cell>
          <cell r="DP529">
            <v>2</v>
          </cell>
          <cell r="DQ529">
            <v>100</v>
          </cell>
          <cell r="DR529" t="str">
            <v>LX01</v>
          </cell>
          <cell r="DT529" t="str">
            <v>00070216</v>
          </cell>
          <cell r="DU529" t="str">
            <v>BANCO ESPIRITO SANTO, SA</v>
          </cell>
        </row>
        <row r="530">
          <cell r="A530" t="str">
            <v>182923</v>
          </cell>
          <cell r="B530" t="str">
            <v>Maria Alexandra Carvalho Paquete</v>
          </cell>
          <cell r="C530" t="str">
            <v>1980</v>
          </cell>
          <cell r="D530">
            <v>25</v>
          </cell>
          <cell r="E530">
            <v>25</v>
          </cell>
          <cell r="F530" t="str">
            <v>19610128</v>
          </cell>
          <cell r="G530" t="str">
            <v>44</v>
          </cell>
          <cell r="H530" t="str">
            <v>1</v>
          </cell>
          <cell r="I530" t="str">
            <v>Casado</v>
          </cell>
          <cell r="J530" t="str">
            <v>feminino</v>
          </cell>
          <cell r="K530">
            <v>1</v>
          </cell>
          <cell r="L530" t="str">
            <v>R Manuel Murias, 11 -2º Frt</v>
          </cell>
          <cell r="M530" t="str">
            <v>1500-418</v>
          </cell>
          <cell r="N530" t="str">
            <v>LISBOA</v>
          </cell>
          <cell r="O530" t="str">
            <v>00241132</v>
          </cell>
          <cell r="P530" t="str">
            <v>CURSO COMPLEMENTAR DOS LICEUS</v>
          </cell>
          <cell r="R530" t="str">
            <v>6008549</v>
          </cell>
          <cell r="S530" t="str">
            <v>20000908</v>
          </cell>
          <cell r="T530" t="str">
            <v>LISBOA</v>
          </cell>
          <cell r="U530" t="str">
            <v>9822</v>
          </cell>
          <cell r="V530" t="str">
            <v>SD TB ESC COM SERV SITESE</v>
          </cell>
          <cell r="W530" t="str">
            <v>117784125</v>
          </cell>
          <cell r="X530" t="str">
            <v>3271</v>
          </cell>
          <cell r="Y530" t="str">
            <v>0.0</v>
          </cell>
          <cell r="Z530">
            <v>1</v>
          </cell>
          <cell r="AA530" t="str">
            <v>00</v>
          </cell>
          <cell r="AC530" t="str">
            <v>X</v>
          </cell>
          <cell r="AD530" t="str">
            <v>029</v>
          </cell>
          <cell r="AE530" t="str">
            <v>10940074696</v>
          </cell>
          <cell r="AF530" t="str">
            <v>02</v>
          </cell>
          <cell r="AG530" t="str">
            <v>19800102</v>
          </cell>
          <cell r="AH530" t="str">
            <v>DT.Adm.Corr.Antiguid</v>
          </cell>
          <cell r="AI530" t="str">
            <v>1</v>
          </cell>
          <cell r="AJ530" t="str">
            <v>ACTIVOS</v>
          </cell>
          <cell r="AK530" t="str">
            <v>AA</v>
          </cell>
          <cell r="AL530" t="str">
            <v>ACTIVO TEMP.INTEIRO</v>
          </cell>
          <cell r="AM530" t="str">
            <v>J300</v>
          </cell>
          <cell r="AN530" t="str">
            <v>EDPOutsourcing Comercial-S</v>
          </cell>
          <cell r="AO530" t="str">
            <v>J312</v>
          </cell>
          <cell r="AP530" t="str">
            <v>EDPOC-LSB-CCB45</v>
          </cell>
          <cell r="AQ530" t="str">
            <v>40176818</v>
          </cell>
          <cell r="AR530" t="str">
            <v>70000078</v>
          </cell>
          <cell r="AS530" t="str">
            <v>033.</v>
          </cell>
          <cell r="AT530" t="str">
            <v>TECNICO PRINCIPAL DE GESTAO</v>
          </cell>
          <cell r="AU530" t="str">
            <v>1</v>
          </cell>
          <cell r="AV530" t="str">
            <v>00040429</v>
          </cell>
          <cell r="AW530" t="str">
            <v>J20506001230</v>
          </cell>
          <cell r="AX530" t="str">
            <v>OCGCC-GS-GESTÃO CREDITOS E COBRANÇA</v>
          </cell>
          <cell r="AY530" t="str">
            <v>68907503</v>
          </cell>
          <cell r="AZ530" t="str">
            <v>Gestão de Créditos e</v>
          </cell>
          <cell r="BA530" t="str">
            <v>6890</v>
          </cell>
          <cell r="BB530" t="str">
            <v>EDP Outsourcing Comercial</v>
          </cell>
          <cell r="BC530" t="str">
            <v>6890</v>
          </cell>
          <cell r="BD530" t="str">
            <v>6890</v>
          </cell>
          <cell r="BE530" t="str">
            <v>2800</v>
          </cell>
          <cell r="BF530" t="str">
            <v>6890</v>
          </cell>
          <cell r="BG530" t="str">
            <v>EDP Outsourcing Comercial,SA</v>
          </cell>
          <cell r="BH530" t="str">
            <v>1010</v>
          </cell>
          <cell r="BI530">
            <v>1520</v>
          </cell>
          <cell r="BJ530" t="str">
            <v>14</v>
          </cell>
          <cell r="BK530">
            <v>25</v>
          </cell>
          <cell r="BL530">
            <v>252.75</v>
          </cell>
          <cell r="BM530" t="str">
            <v>NÍVEL 3</v>
          </cell>
          <cell r="BN530" t="str">
            <v>02</v>
          </cell>
          <cell r="BO530" t="str">
            <v>05</v>
          </cell>
          <cell r="BP530" t="str">
            <v>20030101</v>
          </cell>
          <cell r="BQ530" t="str">
            <v>21</v>
          </cell>
          <cell r="BR530" t="str">
            <v>EVOLUCAO AUTOMATICA</v>
          </cell>
          <cell r="BS530" t="str">
            <v>20050101</v>
          </cell>
          <cell r="BW530">
            <v>0</v>
          </cell>
          <cell r="BX530">
            <v>0</v>
          </cell>
          <cell r="BY530">
            <v>0</v>
          </cell>
          <cell r="BZ530">
            <v>0</v>
          </cell>
          <cell r="CA530">
            <v>0</v>
          </cell>
          <cell r="CC530">
            <v>0</v>
          </cell>
          <cell r="CG530">
            <v>0</v>
          </cell>
          <cell r="CK530">
            <v>0</v>
          </cell>
          <cell r="CO530">
            <v>0</v>
          </cell>
          <cell r="CT530">
            <v>0</v>
          </cell>
          <cell r="CU530">
            <v>0</v>
          </cell>
          <cell r="CV530">
            <v>0</v>
          </cell>
          <cell r="CW530">
            <v>0</v>
          </cell>
          <cell r="CX530">
            <v>0</v>
          </cell>
          <cell r="CZ530">
            <v>0</v>
          </cell>
          <cell r="DC530">
            <v>0</v>
          </cell>
          <cell r="DF530">
            <v>0</v>
          </cell>
          <cell r="DI530">
            <v>0</v>
          </cell>
          <cell r="DK530">
            <v>0</v>
          </cell>
          <cell r="DL530">
            <v>0</v>
          </cell>
          <cell r="DN530" t="str">
            <v>21D11</v>
          </cell>
          <cell r="DO530" t="str">
            <v>Flex.T.Int."Escrit"</v>
          </cell>
          <cell r="DP530">
            <v>2</v>
          </cell>
          <cell r="DQ530">
            <v>100</v>
          </cell>
          <cell r="DR530" t="str">
            <v>LX01</v>
          </cell>
          <cell r="DT530" t="str">
            <v>00330000</v>
          </cell>
          <cell r="DU530" t="str">
            <v>BANCO COMERCIAL PORTUGUES, SA</v>
          </cell>
        </row>
        <row r="531">
          <cell r="A531" t="str">
            <v>331386</v>
          </cell>
          <cell r="B531" t="str">
            <v>Sharad Cumar Ramniclal</v>
          </cell>
          <cell r="C531" t="str">
            <v>1993</v>
          </cell>
          <cell r="D531">
            <v>12</v>
          </cell>
          <cell r="E531">
            <v>12</v>
          </cell>
          <cell r="F531" t="str">
            <v>19541229</v>
          </cell>
          <cell r="G531" t="str">
            <v>50</v>
          </cell>
          <cell r="H531" t="str">
            <v>1</v>
          </cell>
          <cell r="I531" t="str">
            <v>Casado</v>
          </cell>
          <cell r="J531" t="str">
            <v>masculino</v>
          </cell>
          <cell r="K531">
            <v>0</v>
          </cell>
          <cell r="L531" t="str">
            <v>Pcta Florbela Espanca, Lt  7 - 1ºEsq</v>
          </cell>
          <cell r="M531" t="str">
            <v>2675-162</v>
          </cell>
          <cell r="N531" t="str">
            <v>PÓVOA DE SANTO ADRIÃO</v>
          </cell>
          <cell r="O531" t="str">
            <v>00123042</v>
          </cell>
          <cell r="P531" t="str">
            <v>2. CICLO ENSINO BASICO</v>
          </cell>
          <cell r="R531" t="str">
            <v>10165453</v>
          </cell>
          <cell r="S531" t="str">
            <v>19980727</v>
          </cell>
          <cell r="T531" t="str">
            <v>LISBOA</v>
          </cell>
          <cell r="W531" t="str">
            <v>173663001</v>
          </cell>
          <cell r="X531" t="str">
            <v>1520</v>
          </cell>
          <cell r="Y531" t="str">
            <v>0.0</v>
          </cell>
          <cell r="Z531">
            <v>1</v>
          </cell>
          <cell r="AA531" t="str">
            <v>00</v>
          </cell>
          <cell r="AD531" t="str">
            <v>100</v>
          </cell>
          <cell r="AE531" t="str">
            <v>11333902637</v>
          </cell>
          <cell r="AF531" t="str">
            <v>02</v>
          </cell>
          <cell r="AG531" t="str">
            <v>19930101</v>
          </cell>
          <cell r="AH531" t="str">
            <v>DT.Adm.Corr.Antiguid</v>
          </cell>
          <cell r="AI531" t="str">
            <v>1</v>
          </cell>
          <cell r="AJ531" t="str">
            <v>ACTIVOS</v>
          </cell>
          <cell r="AK531" t="str">
            <v>AA</v>
          </cell>
          <cell r="AL531" t="str">
            <v>ACTIVO TEMP.INTEIRO</v>
          </cell>
          <cell r="AM531" t="str">
            <v>J300</v>
          </cell>
          <cell r="AN531" t="str">
            <v>EDPOutsourcing Comercial-S</v>
          </cell>
          <cell r="AO531" t="str">
            <v>J312</v>
          </cell>
          <cell r="AP531" t="str">
            <v>EDPOC-LSB-CCB45</v>
          </cell>
          <cell r="AQ531" t="str">
            <v>40176881</v>
          </cell>
          <cell r="AR531" t="str">
            <v>70000193</v>
          </cell>
          <cell r="AS531" t="str">
            <v>096.</v>
          </cell>
          <cell r="AT531" t="str">
            <v>ESCRITURARIO</v>
          </cell>
          <cell r="AU531" t="str">
            <v>1</v>
          </cell>
          <cell r="AV531" t="str">
            <v>00040429</v>
          </cell>
          <cell r="AW531" t="str">
            <v>J20506001230</v>
          </cell>
          <cell r="AX531" t="str">
            <v>OCGCC-GS-GESTÃO CREDITOS E COBRANÇA</v>
          </cell>
          <cell r="AY531" t="str">
            <v>68907503</v>
          </cell>
          <cell r="AZ531" t="str">
            <v>Gestão de Créditos e</v>
          </cell>
          <cell r="BA531" t="str">
            <v>6890</v>
          </cell>
          <cell r="BB531" t="str">
            <v>EDP Outsourcing Comercial</v>
          </cell>
          <cell r="BC531" t="str">
            <v>6890</v>
          </cell>
          <cell r="BD531" t="str">
            <v>6890</v>
          </cell>
          <cell r="BE531" t="str">
            <v>2800</v>
          </cell>
          <cell r="BF531" t="str">
            <v>6890</v>
          </cell>
          <cell r="BG531" t="str">
            <v>EDP Outsourcing Comercial,SA</v>
          </cell>
          <cell r="BH531" t="str">
            <v>1010</v>
          </cell>
          <cell r="BI531">
            <v>1079</v>
          </cell>
          <cell r="BJ531" t="str">
            <v>09</v>
          </cell>
          <cell r="BK531">
            <v>12</v>
          </cell>
          <cell r="BL531">
            <v>121.32</v>
          </cell>
          <cell r="BM531" t="str">
            <v>NÍVEL 6</v>
          </cell>
          <cell r="BN531" t="str">
            <v>00</v>
          </cell>
          <cell r="BO531" t="str">
            <v>09</v>
          </cell>
          <cell r="BP531" t="str">
            <v>20050101</v>
          </cell>
          <cell r="BQ531" t="str">
            <v>21</v>
          </cell>
          <cell r="BR531" t="str">
            <v>EVOLUCAO AUTOMATICA</v>
          </cell>
          <cell r="BS531" t="str">
            <v>20050101</v>
          </cell>
          <cell r="BW531">
            <v>0</v>
          </cell>
          <cell r="BX531">
            <v>0</v>
          </cell>
          <cell r="BY531">
            <v>0</v>
          </cell>
          <cell r="BZ531">
            <v>0</v>
          </cell>
          <cell r="CA531">
            <v>0</v>
          </cell>
          <cell r="CC531">
            <v>0</v>
          </cell>
          <cell r="CG531">
            <v>0</v>
          </cell>
          <cell r="CK531">
            <v>0</v>
          </cell>
          <cell r="CO531">
            <v>0</v>
          </cell>
          <cell r="CT531">
            <v>0</v>
          </cell>
          <cell r="CU531">
            <v>0</v>
          </cell>
          <cell r="CV531">
            <v>0</v>
          </cell>
          <cell r="CW531">
            <v>0</v>
          </cell>
          <cell r="CX531">
            <v>0</v>
          </cell>
          <cell r="CZ531">
            <v>0</v>
          </cell>
          <cell r="DC531">
            <v>0</v>
          </cell>
          <cell r="DF531">
            <v>0</v>
          </cell>
          <cell r="DI531">
            <v>0</v>
          </cell>
          <cell r="DK531">
            <v>0</v>
          </cell>
          <cell r="DL531">
            <v>0</v>
          </cell>
          <cell r="DN531" t="str">
            <v>21001</v>
          </cell>
          <cell r="DO531" t="str">
            <v>Flex. Tempo Inteiro</v>
          </cell>
          <cell r="DP531">
            <v>2</v>
          </cell>
          <cell r="DQ531">
            <v>100</v>
          </cell>
          <cell r="DR531" t="str">
            <v>LX01</v>
          </cell>
          <cell r="DT531" t="str">
            <v>00180000</v>
          </cell>
          <cell r="DU531" t="str">
            <v>BANCO TOTTA &amp; ACORES, SA</v>
          </cell>
        </row>
        <row r="532">
          <cell r="A532" t="str">
            <v>302090</v>
          </cell>
          <cell r="B532" t="str">
            <v>Ana Isabel Rocha Macedo Costa Silvério</v>
          </cell>
          <cell r="C532" t="str">
            <v>1984</v>
          </cell>
          <cell r="D532">
            <v>21</v>
          </cell>
          <cell r="E532">
            <v>21</v>
          </cell>
          <cell r="F532" t="str">
            <v>19650417</v>
          </cell>
          <cell r="G532" t="str">
            <v>40</v>
          </cell>
          <cell r="H532" t="str">
            <v>0</v>
          </cell>
          <cell r="I532" t="str">
            <v>Solt.</v>
          </cell>
          <cell r="J532" t="str">
            <v>feminino</v>
          </cell>
          <cell r="K532">
            <v>0</v>
          </cell>
          <cell r="L532" t="str">
            <v>R de Timor, Lt 112-1ºEsq</v>
          </cell>
          <cell r="M532" t="str">
            <v>2620-064</v>
          </cell>
          <cell r="N532" t="str">
            <v>OLIVAL BASTO</v>
          </cell>
          <cell r="O532" t="str">
            <v>00243262</v>
          </cell>
          <cell r="P532" t="str">
            <v>11 ANO JORNALISMO-TURISMO</v>
          </cell>
          <cell r="R532" t="str">
            <v>7073055</v>
          </cell>
          <cell r="S532" t="str">
            <v>20000811</v>
          </cell>
          <cell r="T532" t="str">
            <v>LISBOA</v>
          </cell>
          <cell r="U532" t="str">
            <v>9803</v>
          </cell>
          <cell r="V532" t="str">
            <v>S.NAC IND ENERGIA-SINDEL</v>
          </cell>
          <cell r="W532" t="str">
            <v>181830175</v>
          </cell>
          <cell r="X532" t="str">
            <v>3484</v>
          </cell>
          <cell r="Y532" t="str">
            <v>0.0</v>
          </cell>
          <cell r="Z532">
            <v>0</v>
          </cell>
          <cell r="AA532" t="str">
            <v>00</v>
          </cell>
          <cell r="AD532" t="str">
            <v>029</v>
          </cell>
          <cell r="AE532" t="str">
            <v>10940088542</v>
          </cell>
          <cell r="AF532" t="str">
            <v>02</v>
          </cell>
          <cell r="AG532" t="str">
            <v>19840801</v>
          </cell>
          <cell r="AH532" t="str">
            <v>DT.Adm.Corr.Antiguid</v>
          </cell>
          <cell r="AI532" t="str">
            <v>1</v>
          </cell>
          <cell r="AJ532" t="str">
            <v>ACTIVOS</v>
          </cell>
          <cell r="AK532" t="str">
            <v>AA</v>
          </cell>
          <cell r="AL532" t="str">
            <v>ACTIVO TEMP.INTEIRO</v>
          </cell>
          <cell r="AM532" t="str">
            <v>J300</v>
          </cell>
          <cell r="AN532" t="str">
            <v>EDPOutsourcing Comercial-S</v>
          </cell>
          <cell r="AO532" t="str">
            <v>J312</v>
          </cell>
          <cell r="AP532" t="str">
            <v>EDPOC-LSB-CCB45</v>
          </cell>
          <cell r="AQ532" t="str">
            <v>40176877</v>
          </cell>
          <cell r="AR532" t="str">
            <v>70000022</v>
          </cell>
          <cell r="AS532" t="str">
            <v>014.</v>
          </cell>
          <cell r="AT532" t="str">
            <v>TECNICO COMERCIAL</v>
          </cell>
          <cell r="AU532" t="str">
            <v>1</v>
          </cell>
          <cell r="AV532" t="str">
            <v>00040429</v>
          </cell>
          <cell r="AW532" t="str">
            <v>J20506001230</v>
          </cell>
          <cell r="AX532" t="str">
            <v>OCGCC-GS-GESTÃO CREDITOS E COBRANÇA</v>
          </cell>
          <cell r="AY532" t="str">
            <v>68907503</v>
          </cell>
          <cell r="AZ532" t="str">
            <v>Gestão de Créditos e</v>
          </cell>
          <cell r="BA532" t="str">
            <v>6890</v>
          </cell>
          <cell r="BB532" t="str">
            <v>EDP Outsourcing Comercial</v>
          </cell>
          <cell r="BC532" t="str">
            <v>6890</v>
          </cell>
          <cell r="BD532" t="str">
            <v>6890</v>
          </cell>
          <cell r="BE532" t="str">
            <v>2800</v>
          </cell>
          <cell r="BF532" t="str">
            <v>6890</v>
          </cell>
          <cell r="BG532" t="str">
            <v>EDP Outsourcing Comercial,SA</v>
          </cell>
          <cell r="BH532" t="str">
            <v>1010</v>
          </cell>
          <cell r="BI532">
            <v>1339</v>
          </cell>
          <cell r="BJ532" t="str">
            <v>12</v>
          </cell>
          <cell r="BK532">
            <v>21</v>
          </cell>
          <cell r="BL532">
            <v>212.31</v>
          </cell>
          <cell r="BM532" t="str">
            <v>NÍVEL 4</v>
          </cell>
          <cell r="BN532" t="str">
            <v>00</v>
          </cell>
          <cell r="BO532" t="str">
            <v>06</v>
          </cell>
          <cell r="BP532" t="str">
            <v>20050101</v>
          </cell>
          <cell r="BQ532" t="str">
            <v>21</v>
          </cell>
          <cell r="BR532" t="str">
            <v>EVOLUCAO AUTOMATICA</v>
          </cell>
          <cell r="BS532" t="str">
            <v>20050101</v>
          </cell>
          <cell r="BW532">
            <v>0</v>
          </cell>
          <cell r="BX532">
            <v>0</v>
          </cell>
          <cell r="BY532">
            <v>0</v>
          </cell>
          <cell r="BZ532">
            <v>0</v>
          </cell>
          <cell r="CA532">
            <v>0</v>
          </cell>
          <cell r="CC532">
            <v>0</v>
          </cell>
          <cell r="CG532">
            <v>0</v>
          </cell>
          <cell r="CK532">
            <v>0</v>
          </cell>
          <cell r="CO532">
            <v>0</v>
          </cell>
          <cell r="CT532">
            <v>0</v>
          </cell>
          <cell r="CU532">
            <v>0</v>
          </cell>
          <cell r="CV532">
            <v>0</v>
          </cell>
          <cell r="CW532">
            <v>0</v>
          </cell>
          <cell r="CX532">
            <v>0</v>
          </cell>
          <cell r="CZ532">
            <v>0</v>
          </cell>
          <cell r="DC532">
            <v>0</v>
          </cell>
          <cell r="DF532">
            <v>0</v>
          </cell>
          <cell r="DI532">
            <v>0</v>
          </cell>
          <cell r="DK532">
            <v>0</v>
          </cell>
          <cell r="DL532">
            <v>0</v>
          </cell>
          <cell r="DN532" t="str">
            <v>21D11</v>
          </cell>
          <cell r="DO532" t="str">
            <v>Flex.T.Int."Escrit"</v>
          </cell>
          <cell r="DP532">
            <v>2</v>
          </cell>
          <cell r="DQ532">
            <v>100</v>
          </cell>
          <cell r="DR532" t="str">
            <v>LX01</v>
          </cell>
          <cell r="DT532" t="str">
            <v>00180000</v>
          </cell>
          <cell r="DU532" t="str">
            <v>BANCO TOTTA &amp; ACORES, SA</v>
          </cell>
        </row>
        <row r="533">
          <cell r="A533" t="str">
            <v>306592</v>
          </cell>
          <cell r="B533" t="str">
            <v>Emilia da Conceição Marques Vitorino</v>
          </cell>
          <cell r="C533" t="str">
            <v>1986</v>
          </cell>
          <cell r="D533">
            <v>19</v>
          </cell>
          <cell r="E533">
            <v>19</v>
          </cell>
          <cell r="F533" t="str">
            <v>19660222</v>
          </cell>
          <cell r="G533" t="str">
            <v>39</v>
          </cell>
          <cell r="H533" t="str">
            <v>1</v>
          </cell>
          <cell r="I533" t="str">
            <v>Casado</v>
          </cell>
          <cell r="J533" t="str">
            <v>feminino</v>
          </cell>
          <cell r="K533">
            <v>1</v>
          </cell>
          <cell r="L533" t="str">
            <v>R Dr Aquiles Machado,15-3.Dt</v>
          </cell>
          <cell r="M533" t="str">
            <v>2745-074</v>
          </cell>
          <cell r="N533" t="str">
            <v>QUELUZ</v>
          </cell>
          <cell r="O533" t="str">
            <v>00231023</v>
          </cell>
          <cell r="P533" t="str">
            <v>CURSO GERAL DOS LICEUS</v>
          </cell>
          <cell r="R533" t="str">
            <v>7804742</v>
          </cell>
          <cell r="S533" t="str">
            <v>19950314</v>
          </cell>
          <cell r="T533" t="str">
            <v>LISBOA</v>
          </cell>
          <cell r="U533" t="str">
            <v>9803</v>
          </cell>
          <cell r="V533" t="str">
            <v>S.NAC IND ENERGIA-SINDEL</v>
          </cell>
          <cell r="W533" t="str">
            <v>184215218</v>
          </cell>
          <cell r="X533" t="str">
            <v>3166</v>
          </cell>
          <cell r="Y533" t="str">
            <v>0.0</v>
          </cell>
          <cell r="Z533">
            <v>2</v>
          </cell>
          <cell r="AA533" t="str">
            <v>00</v>
          </cell>
          <cell r="AC533" t="str">
            <v>X</v>
          </cell>
          <cell r="AD533" t="str">
            <v>029</v>
          </cell>
          <cell r="AE533" t="str">
            <v>10940090244</v>
          </cell>
          <cell r="AF533" t="str">
            <v>02</v>
          </cell>
          <cell r="AG533" t="str">
            <v>19861010</v>
          </cell>
          <cell r="AH533" t="str">
            <v>DT.Adm.Corr.Antiguid</v>
          </cell>
          <cell r="AI533" t="str">
            <v>1</v>
          </cell>
          <cell r="AJ533" t="str">
            <v>ACTIVOS</v>
          </cell>
          <cell r="AK533" t="str">
            <v>AA</v>
          </cell>
          <cell r="AL533" t="str">
            <v>ACTIVO TEMP.INTEIRO</v>
          </cell>
          <cell r="AM533" t="str">
            <v>J300</v>
          </cell>
          <cell r="AN533" t="str">
            <v>EDPOutsourcing Comercial-S</v>
          </cell>
          <cell r="AO533" t="str">
            <v>J312</v>
          </cell>
          <cell r="AP533" t="str">
            <v>EDPOC-LSB-CCB45</v>
          </cell>
          <cell r="AQ533" t="str">
            <v>40176879</v>
          </cell>
          <cell r="AR533" t="str">
            <v>70000022</v>
          </cell>
          <cell r="AS533" t="str">
            <v>014.</v>
          </cell>
          <cell r="AT533" t="str">
            <v>TECNICO COMERCIAL</v>
          </cell>
          <cell r="AU533" t="str">
            <v>1</v>
          </cell>
          <cell r="AV533" t="str">
            <v>00040429</v>
          </cell>
          <cell r="AW533" t="str">
            <v>J20506001230</v>
          </cell>
          <cell r="AX533" t="str">
            <v>OCGCC-GS-GESTÃO CREDITOS E COBRANÇA</v>
          </cell>
          <cell r="AY533" t="str">
            <v>68907503</v>
          </cell>
          <cell r="AZ533" t="str">
            <v>Gestão de Créditos e</v>
          </cell>
          <cell r="BA533" t="str">
            <v>6890</v>
          </cell>
          <cell r="BB533" t="str">
            <v>EDP Outsourcing Comercial</v>
          </cell>
          <cell r="BC533" t="str">
            <v>6890</v>
          </cell>
          <cell r="BD533" t="str">
            <v>6890</v>
          </cell>
          <cell r="BE533" t="str">
            <v>2800</v>
          </cell>
          <cell r="BF533" t="str">
            <v>6890</v>
          </cell>
          <cell r="BG533" t="str">
            <v>EDP Outsourcing Comercial,SA</v>
          </cell>
          <cell r="BH533" t="str">
            <v>1010</v>
          </cell>
          <cell r="BI533">
            <v>1160</v>
          </cell>
          <cell r="BJ533" t="str">
            <v>10</v>
          </cell>
          <cell r="BK533">
            <v>19</v>
          </cell>
          <cell r="BL533">
            <v>192.09</v>
          </cell>
          <cell r="BM533" t="str">
            <v>NÍVEL 4</v>
          </cell>
          <cell r="BN533" t="str">
            <v>01</v>
          </cell>
          <cell r="BO533" t="str">
            <v>04</v>
          </cell>
          <cell r="BP533" t="str">
            <v>20040110</v>
          </cell>
          <cell r="BQ533" t="str">
            <v>33</v>
          </cell>
          <cell r="BR533" t="str">
            <v>NOMEACAO</v>
          </cell>
          <cell r="BS533" t="str">
            <v>20050101</v>
          </cell>
          <cell r="BT533" t="str">
            <v>20040101</v>
          </cell>
          <cell r="BW533">
            <v>0</v>
          </cell>
          <cell r="BX533">
            <v>0</v>
          </cell>
          <cell r="BY533">
            <v>0</v>
          </cell>
          <cell r="BZ533">
            <v>0</v>
          </cell>
          <cell r="CA533">
            <v>0</v>
          </cell>
          <cell r="CC533">
            <v>0</v>
          </cell>
          <cell r="CG533">
            <v>0</v>
          </cell>
          <cell r="CK533">
            <v>0</v>
          </cell>
          <cell r="CO533">
            <v>0</v>
          </cell>
          <cell r="CT533">
            <v>0</v>
          </cell>
          <cell r="CU533">
            <v>0</v>
          </cell>
          <cell r="CV533">
            <v>0</v>
          </cell>
          <cell r="CW533">
            <v>0</v>
          </cell>
          <cell r="CX533">
            <v>0</v>
          </cell>
          <cell r="CZ533">
            <v>0</v>
          </cell>
          <cell r="DC533">
            <v>0</v>
          </cell>
          <cell r="DF533">
            <v>0</v>
          </cell>
          <cell r="DI533">
            <v>0</v>
          </cell>
          <cell r="DK533">
            <v>0</v>
          </cell>
          <cell r="DL533">
            <v>0</v>
          </cell>
          <cell r="DN533" t="str">
            <v>21D11</v>
          </cell>
          <cell r="DO533" t="str">
            <v>Flex.T.Int."Escrit"</v>
          </cell>
          <cell r="DP533">
            <v>2</v>
          </cell>
          <cell r="DQ533">
            <v>100</v>
          </cell>
          <cell r="DR533" t="str">
            <v>LX01</v>
          </cell>
          <cell r="DT533" t="str">
            <v>00350673</v>
          </cell>
          <cell r="DU533" t="str">
            <v>CAIXA GERAL DE DEPOSITOS, SA</v>
          </cell>
        </row>
        <row r="534">
          <cell r="A534" t="str">
            <v>206040</v>
          </cell>
          <cell r="B534" t="str">
            <v>António Manuel Brito Silva</v>
          </cell>
          <cell r="C534" t="str">
            <v>1979</v>
          </cell>
          <cell r="D534">
            <v>26</v>
          </cell>
          <cell r="E534">
            <v>26</v>
          </cell>
          <cell r="F534" t="str">
            <v>19531116</v>
          </cell>
          <cell r="G534" t="str">
            <v>51</v>
          </cell>
          <cell r="H534" t="str">
            <v>1</v>
          </cell>
          <cell r="I534" t="str">
            <v>Casado</v>
          </cell>
          <cell r="J534" t="str">
            <v>masculino</v>
          </cell>
          <cell r="K534">
            <v>2</v>
          </cell>
          <cell r="L534" t="str">
            <v>Qut Portão Ferro, Lt 55</v>
          </cell>
          <cell r="M534" t="str">
            <v>2130-000</v>
          </cell>
          <cell r="N534" t="str">
            <v>BENAVENTE</v>
          </cell>
          <cell r="O534" t="str">
            <v>00123032</v>
          </cell>
          <cell r="P534" t="str">
            <v>CICLO PREP. ENSINO SECUNDARIO</v>
          </cell>
          <cell r="R534" t="str">
            <v>5043521</v>
          </cell>
          <cell r="S534" t="str">
            <v>19910307</v>
          </cell>
          <cell r="T534" t="str">
            <v>LISBOA</v>
          </cell>
          <cell r="U534" t="str">
            <v>9802</v>
          </cell>
          <cell r="V534" t="str">
            <v>SIND IND ELéCT SUL ILHAS</v>
          </cell>
          <cell r="W534" t="str">
            <v>145674584</v>
          </cell>
          <cell r="X534" t="str">
            <v>1970</v>
          </cell>
          <cell r="Y534" t="str">
            <v>0.0</v>
          </cell>
          <cell r="Z534">
            <v>2</v>
          </cell>
          <cell r="AA534" t="str">
            <v>00</v>
          </cell>
          <cell r="AC534" t="str">
            <v>X</v>
          </cell>
          <cell r="AD534" t="str">
            <v>029</v>
          </cell>
          <cell r="AE534" t="str">
            <v>10940097540</v>
          </cell>
          <cell r="AF534" t="str">
            <v>02</v>
          </cell>
          <cell r="AG534" t="str">
            <v>19790901</v>
          </cell>
          <cell r="AH534" t="str">
            <v>DT.Adm.Corr.Antiguid</v>
          </cell>
          <cell r="AI534" t="str">
            <v>1</v>
          </cell>
          <cell r="AJ534" t="str">
            <v>ACTIVOS</v>
          </cell>
          <cell r="AK534" t="str">
            <v>AA</v>
          </cell>
          <cell r="AL534" t="str">
            <v>ACTIVO TEMP.INTEIRO</v>
          </cell>
          <cell r="AM534" t="str">
            <v>J300</v>
          </cell>
          <cell r="AN534" t="str">
            <v>EDPOutsourcing Comercial-S</v>
          </cell>
          <cell r="AO534" t="str">
            <v>J312</v>
          </cell>
          <cell r="AP534" t="str">
            <v>EDPOC-LSB-CCB45</v>
          </cell>
          <cell r="AQ534" t="str">
            <v>40176986</v>
          </cell>
          <cell r="AR534" t="str">
            <v>70000022</v>
          </cell>
          <cell r="AS534" t="str">
            <v>014.</v>
          </cell>
          <cell r="AT534" t="str">
            <v>TECNICO COMERCIAL</v>
          </cell>
          <cell r="AU534" t="str">
            <v>1</v>
          </cell>
          <cell r="AV534" t="str">
            <v>00040429</v>
          </cell>
          <cell r="AW534" t="str">
            <v>J20506001230</v>
          </cell>
          <cell r="AX534" t="str">
            <v>OCGCC-GS-GESTÃO CREDITOS E COBRANÇA</v>
          </cell>
          <cell r="AY534" t="str">
            <v>68907503</v>
          </cell>
          <cell r="AZ534" t="str">
            <v>Gestão de Créditos e</v>
          </cell>
          <cell r="BA534" t="str">
            <v>6890</v>
          </cell>
          <cell r="BB534" t="str">
            <v>EDP Outsourcing Comercial</v>
          </cell>
          <cell r="BC534" t="str">
            <v>6890</v>
          </cell>
          <cell r="BD534" t="str">
            <v>6890</v>
          </cell>
          <cell r="BE534" t="str">
            <v>2800</v>
          </cell>
          <cell r="BF534" t="str">
            <v>6890</v>
          </cell>
          <cell r="BG534" t="str">
            <v>EDP Outsourcing Comercial,SA</v>
          </cell>
          <cell r="BH534" t="str">
            <v>1010</v>
          </cell>
          <cell r="BI534">
            <v>1160</v>
          </cell>
          <cell r="BJ534" t="str">
            <v>10</v>
          </cell>
          <cell r="BK534">
            <v>26</v>
          </cell>
          <cell r="BL534">
            <v>262.86</v>
          </cell>
          <cell r="BM534" t="str">
            <v>NÍVEL 4</v>
          </cell>
          <cell r="BN534" t="str">
            <v>02</v>
          </cell>
          <cell r="BO534" t="str">
            <v>04</v>
          </cell>
          <cell r="BP534" t="str">
            <v>20030101</v>
          </cell>
          <cell r="BQ534" t="str">
            <v>21</v>
          </cell>
          <cell r="BR534" t="str">
            <v>EVOLUCAO AUTOMATICA</v>
          </cell>
          <cell r="BS534" t="str">
            <v>20050101</v>
          </cell>
          <cell r="BW534">
            <v>0</v>
          </cell>
          <cell r="BX534">
            <v>0</v>
          </cell>
          <cell r="BY534">
            <v>0</v>
          </cell>
          <cell r="BZ534">
            <v>0</v>
          </cell>
          <cell r="CA534">
            <v>0</v>
          </cell>
          <cell r="CC534">
            <v>0</v>
          </cell>
          <cell r="CG534">
            <v>0</v>
          </cell>
          <cell r="CK534">
            <v>0</v>
          </cell>
          <cell r="CO534">
            <v>0</v>
          </cell>
          <cell r="CT534">
            <v>0</v>
          </cell>
          <cell r="CU534">
            <v>0</v>
          </cell>
          <cell r="CV534">
            <v>0</v>
          </cell>
          <cell r="CW534">
            <v>0</v>
          </cell>
          <cell r="CX534">
            <v>0</v>
          </cell>
          <cell r="CZ534">
            <v>0</v>
          </cell>
          <cell r="DC534">
            <v>0</v>
          </cell>
          <cell r="DF534">
            <v>0</v>
          </cell>
          <cell r="DI534">
            <v>0</v>
          </cell>
          <cell r="DK534">
            <v>0</v>
          </cell>
          <cell r="DL534">
            <v>0</v>
          </cell>
          <cell r="DN534" t="str">
            <v>21D11</v>
          </cell>
          <cell r="DO534" t="str">
            <v>Flex.T.Int."Escrit"</v>
          </cell>
          <cell r="DP534">
            <v>2</v>
          </cell>
          <cell r="DQ534">
            <v>100</v>
          </cell>
          <cell r="DR534" t="str">
            <v>LX01</v>
          </cell>
          <cell r="DT534" t="str">
            <v>00350156</v>
          </cell>
          <cell r="DU534" t="str">
            <v>CAIXA GERAL DE DEPOSITOS, SA</v>
          </cell>
        </row>
        <row r="535">
          <cell r="A535" t="str">
            <v>142387</v>
          </cell>
          <cell r="B535" t="str">
            <v>Fernanda Maria Faria Santos Malheiro Távora</v>
          </cell>
          <cell r="C535" t="str">
            <v>1976</v>
          </cell>
          <cell r="D535">
            <v>29</v>
          </cell>
          <cell r="E535">
            <v>29</v>
          </cell>
          <cell r="F535" t="str">
            <v>19531013</v>
          </cell>
          <cell r="G535" t="str">
            <v>51</v>
          </cell>
          <cell r="H535" t="str">
            <v>4</v>
          </cell>
          <cell r="I535" t="str">
            <v>Divorc</v>
          </cell>
          <cell r="J535" t="str">
            <v>feminino</v>
          </cell>
          <cell r="K535">
            <v>1</v>
          </cell>
          <cell r="L535" t="str">
            <v>R do Lago, 108-R/C Dto</v>
          </cell>
          <cell r="M535" t="str">
            <v>2765-422</v>
          </cell>
          <cell r="N535" t="str">
            <v>ESTORIL</v>
          </cell>
          <cell r="O535" t="str">
            <v>00774105</v>
          </cell>
          <cell r="P535" t="str">
            <v>ECONOMIA</v>
          </cell>
          <cell r="R535" t="str">
            <v>2318815</v>
          </cell>
          <cell r="S535" t="str">
            <v>20001124</v>
          </cell>
          <cell r="T535" t="str">
            <v>LISBOA</v>
          </cell>
          <cell r="U535" t="str">
            <v>9803</v>
          </cell>
          <cell r="V535" t="str">
            <v>S.NAC IND ENERGIA-SINDEL</v>
          </cell>
          <cell r="W535" t="str">
            <v>113355912</v>
          </cell>
          <cell r="X535" t="str">
            <v>2151</v>
          </cell>
          <cell r="Y535" t="str">
            <v>0.0</v>
          </cell>
          <cell r="Z535">
            <v>1</v>
          </cell>
          <cell r="AA535" t="str">
            <v>00</v>
          </cell>
          <cell r="AD535" t="str">
            <v>100</v>
          </cell>
          <cell r="AE535" t="str">
            <v>11052260832</v>
          </cell>
          <cell r="AF535" t="str">
            <v>02</v>
          </cell>
          <cell r="AG535" t="str">
            <v>19760218</v>
          </cell>
          <cell r="AH535" t="str">
            <v>DT.Adm.Corr.Antiguid</v>
          </cell>
          <cell r="AI535" t="str">
            <v>1</v>
          </cell>
          <cell r="AJ535" t="str">
            <v>ACTIVOS</v>
          </cell>
          <cell r="AK535" t="str">
            <v>AA</v>
          </cell>
          <cell r="AL535" t="str">
            <v>ACTIVO TEMP.INTEIRO</v>
          </cell>
          <cell r="AM535" t="str">
            <v>J300</v>
          </cell>
          <cell r="AN535" t="str">
            <v>EDPOutsourcing Comercial-S</v>
          </cell>
          <cell r="AO535" t="str">
            <v>J312</v>
          </cell>
          <cell r="AP535" t="str">
            <v>EDPOC-LSB-CCB45</v>
          </cell>
          <cell r="AQ535" t="str">
            <v>40177031</v>
          </cell>
          <cell r="AR535" t="str">
            <v>70000168</v>
          </cell>
          <cell r="AS535" t="str">
            <v>080I</v>
          </cell>
          <cell r="AT535" t="str">
            <v>SUBDIRECTOR (D1)</v>
          </cell>
          <cell r="AU535" t="str">
            <v>1</v>
          </cell>
          <cell r="AV535" t="str">
            <v>00040444</v>
          </cell>
          <cell r="AW535" t="str">
            <v>J20600000630</v>
          </cell>
          <cell r="AX535" t="str">
            <v>ACSD-SUBDIRECTOR</v>
          </cell>
          <cell r="AY535" t="str">
            <v>68908000</v>
          </cell>
          <cell r="AZ535" t="str">
            <v>AC- Acompanhamento d</v>
          </cell>
          <cell r="BA535" t="str">
            <v>6890</v>
          </cell>
          <cell r="BB535" t="str">
            <v>EDP Outsourcing Comercial</v>
          </cell>
          <cell r="BC535" t="str">
            <v>6890</v>
          </cell>
          <cell r="BD535" t="str">
            <v>6890</v>
          </cell>
          <cell r="BE535" t="str">
            <v>2800</v>
          </cell>
          <cell r="BF535" t="str">
            <v>6890</v>
          </cell>
          <cell r="BG535" t="str">
            <v>EDP Outsourcing Comercial,SA</v>
          </cell>
          <cell r="BH535" t="str">
            <v>1010</v>
          </cell>
          <cell r="BI535">
            <v>2805</v>
          </cell>
          <cell r="BJ535" t="str">
            <v>N</v>
          </cell>
          <cell r="BK535">
            <v>29</v>
          </cell>
          <cell r="BL535">
            <v>293.19</v>
          </cell>
          <cell r="BM535" t="str">
            <v>SUB DIR</v>
          </cell>
          <cell r="BN535" t="str">
            <v>02</v>
          </cell>
          <cell r="BO535" t="str">
            <v>N</v>
          </cell>
          <cell r="BP535" t="str">
            <v>20020110</v>
          </cell>
          <cell r="BQ535" t="str">
            <v>33</v>
          </cell>
          <cell r="BR535" t="str">
            <v>NOMEACAO</v>
          </cell>
          <cell r="BS535" t="str">
            <v>20050101</v>
          </cell>
          <cell r="BU535" t="str">
            <v>SUB DIR</v>
          </cell>
          <cell r="BV535" t="str">
            <v>N</v>
          </cell>
          <cell r="BW535">
            <v>0</v>
          </cell>
          <cell r="BX535">
            <v>25</v>
          </cell>
          <cell r="BY535">
            <v>774.55</v>
          </cell>
          <cell r="BZ535">
            <v>0</v>
          </cell>
          <cell r="CA535">
            <v>0</v>
          </cell>
          <cell r="CC535">
            <v>0</v>
          </cell>
          <cell r="CG535">
            <v>0</v>
          </cell>
          <cell r="CK535">
            <v>0</v>
          </cell>
          <cell r="CO535">
            <v>0</v>
          </cell>
          <cell r="CT535">
            <v>0</v>
          </cell>
          <cell r="CU535">
            <v>0</v>
          </cell>
          <cell r="CV535">
            <v>0</v>
          </cell>
          <cell r="CW535">
            <v>0</v>
          </cell>
          <cell r="CX535">
            <v>0</v>
          </cell>
          <cell r="CZ535">
            <v>0</v>
          </cell>
          <cell r="DC535">
            <v>0</v>
          </cell>
          <cell r="DF535">
            <v>0</v>
          </cell>
          <cell r="DI535">
            <v>0</v>
          </cell>
          <cell r="DK535">
            <v>0</v>
          </cell>
          <cell r="DL535">
            <v>0</v>
          </cell>
          <cell r="DN535" t="str">
            <v>50001</v>
          </cell>
          <cell r="DO535" t="str">
            <v>IHT_TEMPO INTEIRO</v>
          </cell>
          <cell r="DP535">
            <v>9</v>
          </cell>
          <cell r="DQ535">
            <v>100</v>
          </cell>
          <cell r="DR535" t="str">
            <v>LX01</v>
          </cell>
          <cell r="DT535" t="str">
            <v>00330000</v>
          </cell>
          <cell r="DU535" t="str">
            <v>BANCO COMERCIAL PORTUGUES, SA</v>
          </cell>
        </row>
        <row r="536">
          <cell r="A536" t="str">
            <v>210358</v>
          </cell>
          <cell r="B536" t="str">
            <v>Ana Maria Nunes Almeida</v>
          </cell>
          <cell r="C536" t="str">
            <v>1981</v>
          </cell>
          <cell r="D536">
            <v>24</v>
          </cell>
          <cell r="E536">
            <v>24</v>
          </cell>
          <cell r="F536" t="str">
            <v>19580417</v>
          </cell>
          <cell r="G536" t="str">
            <v>47</v>
          </cell>
          <cell r="H536" t="str">
            <v>0</v>
          </cell>
          <cell r="I536" t="str">
            <v>Solt.</v>
          </cell>
          <cell r="J536" t="str">
            <v>feminino</v>
          </cell>
          <cell r="K536">
            <v>0</v>
          </cell>
          <cell r="L536" t="str">
            <v>Av Patrão Joaquim Lopes, Nº 22-R/C Esq</v>
          </cell>
          <cell r="M536" t="str">
            <v>2780-616</v>
          </cell>
          <cell r="N536" t="str">
            <v>PAÇO DE ARCOS</v>
          </cell>
          <cell r="O536" t="str">
            <v>00241132</v>
          </cell>
          <cell r="P536" t="str">
            <v>CURSO COMPLEMENTAR DOS LICEUS</v>
          </cell>
          <cell r="R536" t="str">
            <v>4246496</v>
          </cell>
          <cell r="S536" t="str">
            <v>20031022</v>
          </cell>
          <cell r="T536" t="str">
            <v>LISBOA</v>
          </cell>
          <cell r="U536" t="str">
            <v>9822</v>
          </cell>
          <cell r="V536" t="str">
            <v>SD TB ESC COM SERV SITESE</v>
          </cell>
          <cell r="W536" t="str">
            <v>105524000</v>
          </cell>
          <cell r="X536" t="str">
            <v>3654</v>
          </cell>
          <cell r="Y536" t="str">
            <v>0.0</v>
          </cell>
          <cell r="Z536">
            <v>0</v>
          </cell>
          <cell r="AA536" t="str">
            <v>00</v>
          </cell>
          <cell r="AD536" t="str">
            <v>029</v>
          </cell>
          <cell r="AE536" t="str">
            <v>10940077455</v>
          </cell>
          <cell r="AF536" t="str">
            <v>02</v>
          </cell>
          <cell r="AG536" t="str">
            <v>19810309</v>
          </cell>
          <cell r="AH536" t="str">
            <v>DT.Adm.Corr.Antiguid</v>
          </cell>
          <cell r="AI536" t="str">
            <v>1</v>
          </cell>
          <cell r="AJ536" t="str">
            <v>ACTIVOS</v>
          </cell>
          <cell r="AK536" t="str">
            <v>AA</v>
          </cell>
          <cell r="AL536" t="str">
            <v>ACTIVO TEMP.INTEIRO</v>
          </cell>
          <cell r="AM536" t="str">
            <v>J300</v>
          </cell>
          <cell r="AN536" t="str">
            <v>EDPOutsourcing Comercial-S</v>
          </cell>
          <cell r="AO536" t="str">
            <v>J312</v>
          </cell>
          <cell r="AP536" t="str">
            <v>EDPOC-LSB-CCB45</v>
          </cell>
          <cell r="AQ536" t="str">
            <v>40177438</v>
          </cell>
          <cell r="AR536" t="str">
            <v>70000053</v>
          </cell>
          <cell r="AS536" t="str">
            <v>022.</v>
          </cell>
          <cell r="AT536" t="str">
            <v>ASSISTENTE GESTAO</v>
          </cell>
          <cell r="AU536" t="str">
            <v>0</v>
          </cell>
          <cell r="AV536" t="str">
            <v>00040446</v>
          </cell>
          <cell r="AW536" t="str">
            <v>J20600000230</v>
          </cell>
          <cell r="AX536" t="str">
            <v>ACAP-APOIO</v>
          </cell>
          <cell r="AY536" t="str">
            <v>68908000</v>
          </cell>
          <cell r="AZ536" t="str">
            <v>AC- Acompanhamento d</v>
          </cell>
          <cell r="BA536" t="str">
            <v>6890</v>
          </cell>
          <cell r="BB536" t="str">
            <v>EDP Outsourcing Comercial</v>
          </cell>
          <cell r="BC536" t="str">
            <v>6890</v>
          </cell>
          <cell r="BD536" t="str">
            <v>6890</v>
          </cell>
          <cell r="BE536" t="str">
            <v>2800</v>
          </cell>
          <cell r="BF536" t="str">
            <v>6890</v>
          </cell>
          <cell r="BG536" t="str">
            <v>EDP Outsourcing Comercial,SA</v>
          </cell>
          <cell r="BH536" t="str">
            <v>1010</v>
          </cell>
          <cell r="BI536">
            <v>1618</v>
          </cell>
          <cell r="BJ536" t="str">
            <v>15</v>
          </cell>
          <cell r="BK536">
            <v>24</v>
          </cell>
          <cell r="BL536">
            <v>242.64</v>
          </cell>
          <cell r="BM536" t="str">
            <v>NÍVEL 2</v>
          </cell>
          <cell r="BN536" t="str">
            <v>01</v>
          </cell>
          <cell r="BO536" t="str">
            <v>03</v>
          </cell>
          <cell r="BP536" t="str">
            <v>20030110</v>
          </cell>
          <cell r="BQ536" t="str">
            <v>33</v>
          </cell>
          <cell r="BR536" t="str">
            <v>NOMEACAO</v>
          </cell>
          <cell r="BS536" t="str">
            <v>20050101</v>
          </cell>
          <cell r="BW536">
            <v>0</v>
          </cell>
          <cell r="BX536">
            <v>0</v>
          </cell>
          <cell r="BY536">
            <v>0</v>
          </cell>
          <cell r="BZ536">
            <v>0</v>
          </cell>
          <cell r="CA536">
            <v>0</v>
          </cell>
          <cell r="CC536">
            <v>0</v>
          </cell>
          <cell r="CG536">
            <v>0</v>
          </cell>
          <cell r="CK536">
            <v>0</v>
          </cell>
          <cell r="CO536">
            <v>0</v>
          </cell>
          <cell r="CT536">
            <v>0</v>
          </cell>
          <cell r="CU536">
            <v>0</v>
          </cell>
          <cell r="CV536">
            <v>0</v>
          </cell>
          <cell r="CW536">
            <v>0</v>
          </cell>
          <cell r="CX536">
            <v>0</v>
          </cell>
          <cell r="CZ536">
            <v>0</v>
          </cell>
          <cell r="DC536">
            <v>0</v>
          </cell>
          <cell r="DF536">
            <v>0</v>
          </cell>
          <cell r="DI536">
            <v>0</v>
          </cell>
          <cell r="DK536">
            <v>0</v>
          </cell>
          <cell r="DL536">
            <v>0</v>
          </cell>
          <cell r="DN536" t="str">
            <v>21D11</v>
          </cell>
          <cell r="DO536" t="str">
            <v>Flex.T.Int."Escrit"</v>
          </cell>
          <cell r="DP536">
            <v>2</v>
          </cell>
          <cell r="DQ536">
            <v>100</v>
          </cell>
          <cell r="DR536" t="str">
            <v>LX01</v>
          </cell>
          <cell r="DT536" t="str">
            <v>00100000</v>
          </cell>
          <cell r="DU536" t="str">
            <v>BANCO BPI, SA</v>
          </cell>
        </row>
        <row r="537">
          <cell r="A537" t="str">
            <v>190470</v>
          </cell>
          <cell r="B537" t="str">
            <v>Maria Gabriela Abrantes Fernandes</v>
          </cell>
          <cell r="C537" t="str">
            <v>1980</v>
          </cell>
          <cell r="D537">
            <v>25</v>
          </cell>
          <cell r="E537">
            <v>25</v>
          </cell>
          <cell r="F537" t="str">
            <v>19600830</v>
          </cell>
          <cell r="G537" t="str">
            <v>44</v>
          </cell>
          <cell r="H537" t="str">
            <v>1</v>
          </cell>
          <cell r="I537" t="str">
            <v>Casado</v>
          </cell>
          <cell r="J537" t="str">
            <v>feminino</v>
          </cell>
          <cell r="K537">
            <v>1</v>
          </cell>
          <cell r="L537" t="str">
            <v>Pct António Santos Coelho, Nº 2-2ºDto</v>
          </cell>
          <cell r="M537" t="str">
            <v>2700-090</v>
          </cell>
          <cell r="N537" t="str">
            <v>AMADORA</v>
          </cell>
          <cell r="O537" t="str">
            <v>00787214</v>
          </cell>
          <cell r="P537" t="str">
            <v>ESTUDOS INGLESES E ALEMAES</v>
          </cell>
          <cell r="R537" t="str">
            <v>5341555</v>
          </cell>
          <cell r="S537" t="str">
            <v>20010618</v>
          </cell>
          <cell r="T537" t="str">
            <v>LISBOA</v>
          </cell>
          <cell r="U537" t="str">
            <v>9830</v>
          </cell>
          <cell r="V537" t="str">
            <v>SINDICATO QUADROS</v>
          </cell>
          <cell r="W537" t="str">
            <v>179618636</v>
          </cell>
          <cell r="X537" t="str">
            <v>3611</v>
          </cell>
          <cell r="Y537" t="str">
            <v>0.0</v>
          </cell>
          <cell r="Z537">
            <v>1</v>
          </cell>
          <cell r="AA537" t="str">
            <v>00</v>
          </cell>
          <cell r="AC537" t="str">
            <v>X</v>
          </cell>
          <cell r="AD537" t="str">
            <v>029</v>
          </cell>
          <cell r="AE537" t="str">
            <v>10940077447</v>
          </cell>
          <cell r="AF537" t="str">
            <v>02</v>
          </cell>
          <cell r="AG537" t="str">
            <v>19800310</v>
          </cell>
          <cell r="AH537" t="str">
            <v>DT.Adm.Corr.Antiguid</v>
          </cell>
          <cell r="AI537" t="str">
            <v>1</v>
          </cell>
          <cell r="AJ537" t="str">
            <v>ACTIVOS</v>
          </cell>
          <cell r="AK537" t="str">
            <v>AA</v>
          </cell>
          <cell r="AL537" t="str">
            <v>ACTIVO TEMP.INTEIRO</v>
          </cell>
          <cell r="AM537" t="str">
            <v>J300</v>
          </cell>
          <cell r="AN537" t="str">
            <v>EDPOutsourcing Comercial-S</v>
          </cell>
          <cell r="AO537" t="str">
            <v>J312</v>
          </cell>
          <cell r="AP537" t="str">
            <v>EDPOC-LSB-CCB45</v>
          </cell>
          <cell r="AQ537" t="str">
            <v>40177420</v>
          </cell>
          <cell r="AR537" t="str">
            <v>70000042</v>
          </cell>
          <cell r="AS537" t="str">
            <v>01L2</v>
          </cell>
          <cell r="AT537" t="str">
            <v>LICENCIADO II</v>
          </cell>
          <cell r="AU537" t="str">
            <v>1</v>
          </cell>
          <cell r="AV537" t="str">
            <v>00040449</v>
          </cell>
          <cell r="AW537" t="str">
            <v>J20600002230</v>
          </cell>
          <cell r="AX537" t="str">
            <v>ACCS-CONTACTOS COMERCIAIS SUL</v>
          </cell>
          <cell r="AY537" t="str">
            <v>68908200</v>
          </cell>
          <cell r="AZ537" t="str">
            <v>GC - GA Gestão Conta</v>
          </cell>
          <cell r="BA537" t="str">
            <v>6890</v>
          </cell>
          <cell r="BB537" t="str">
            <v>EDP Outsourcing Comercial</v>
          </cell>
          <cell r="BC537" t="str">
            <v>6890</v>
          </cell>
          <cell r="BD537" t="str">
            <v>6890</v>
          </cell>
          <cell r="BE537" t="str">
            <v>2800</v>
          </cell>
          <cell r="BF537" t="str">
            <v>6890</v>
          </cell>
          <cell r="BG537" t="str">
            <v>EDP Outsourcing Comercial,SA</v>
          </cell>
          <cell r="BH537" t="str">
            <v>1010</v>
          </cell>
          <cell r="BI537">
            <v>2283</v>
          </cell>
          <cell r="BJ537" t="str">
            <v>J</v>
          </cell>
          <cell r="BK537">
            <v>25</v>
          </cell>
          <cell r="BL537">
            <v>252.75</v>
          </cell>
          <cell r="BM537" t="str">
            <v>LIC 2</v>
          </cell>
          <cell r="BN537" t="str">
            <v>02</v>
          </cell>
          <cell r="BO537" t="str">
            <v>J</v>
          </cell>
          <cell r="BP537" t="str">
            <v>20030101</v>
          </cell>
          <cell r="BQ537" t="str">
            <v>21</v>
          </cell>
          <cell r="BR537" t="str">
            <v>EVOLUCAO AUTOMATICA</v>
          </cell>
          <cell r="BS537" t="str">
            <v>20050101</v>
          </cell>
          <cell r="BW537">
            <v>0</v>
          </cell>
          <cell r="BX537">
            <v>21</v>
          </cell>
          <cell r="BY537">
            <v>532.51</v>
          </cell>
          <cell r="BZ537">
            <v>0</v>
          </cell>
          <cell r="CA537">
            <v>0</v>
          </cell>
          <cell r="CC537">
            <v>0</v>
          </cell>
          <cell r="CG537">
            <v>0</v>
          </cell>
          <cell r="CK537">
            <v>0</v>
          </cell>
          <cell r="CO537">
            <v>0</v>
          </cell>
          <cell r="CT537">
            <v>0</v>
          </cell>
          <cell r="CU537">
            <v>0</v>
          </cell>
          <cell r="CV537">
            <v>0</v>
          </cell>
          <cell r="CW537">
            <v>0</v>
          </cell>
          <cell r="CX537">
            <v>0</v>
          </cell>
          <cell r="CZ537">
            <v>0</v>
          </cell>
          <cell r="DC537">
            <v>0</v>
          </cell>
          <cell r="DF537">
            <v>0</v>
          </cell>
          <cell r="DI537">
            <v>0</v>
          </cell>
          <cell r="DK537">
            <v>0</v>
          </cell>
          <cell r="DL537">
            <v>0</v>
          </cell>
          <cell r="DN537" t="str">
            <v>50001</v>
          </cell>
          <cell r="DO537" t="str">
            <v>IHT_TEMPO INTEIRO</v>
          </cell>
          <cell r="DP537">
            <v>2</v>
          </cell>
          <cell r="DQ537">
            <v>100</v>
          </cell>
          <cell r="DR537" t="str">
            <v>LX01</v>
          </cell>
          <cell r="DT537" t="str">
            <v>00070224</v>
          </cell>
          <cell r="DU537" t="str">
            <v>BANCO ESPIRITO SANTO, SA</v>
          </cell>
        </row>
        <row r="538">
          <cell r="A538" t="str">
            <v>206253</v>
          </cell>
          <cell r="B538" t="str">
            <v>David António Matos Cancela</v>
          </cell>
          <cell r="C538" t="str">
            <v>1981</v>
          </cell>
          <cell r="D538">
            <v>24</v>
          </cell>
          <cell r="E538">
            <v>24</v>
          </cell>
          <cell r="F538" t="str">
            <v>19580922</v>
          </cell>
          <cell r="G538" t="str">
            <v>46</v>
          </cell>
          <cell r="H538" t="str">
            <v>1</v>
          </cell>
          <cell r="I538" t="str">
            <v>Casado</v>
          </cell>
          <cell r="J538" t="str">
            <v>masculino</v>
          </cell>
          <cell r="K538">
            <v>0</v>
          </cell>
          <cell r="L538" t="str">
            <v>R Frei Joaquim de Santa Rosa Viterbo, nº 2-4ºC</v>
          </cell>
          <cell r="M538" t="str">
            <v>1600-811</v>
          </cell>
          <cell r="N538" t="str">
            <v>LISBOA</v>
          </cell>
          <cell r="O538" t="str">
            <v>00233243</v>
          </cell>
          <cell r="P538" t="str">
            <v>3.CICLO ENSINO BASICO</v>
          </cell>
          <cell r="R538" t="str">
            <v>5031603</v>
          </cell>
          <cell r="S538" t="str">
            <v>19970410</v>
          </cell>
          <cell r="T538" t="str">
            <v>LISBOA</v>
          </cell>
          <cell r="U538" t="str">
            <v>9802</v>
          </cell>
          <cell r="V538" t="str">
            <v>SIND IND ELéCT SUL ILHAS</v>
          </cell>
          <cell r="W538" t="str">
            <v>117319104</v>
          </cell>
          <cell r="X538" t="str">
            <v>3107</v>
          </cell>
          <cell r="Y538" t="str">
            <v>0.0</v>
          </cell>
          <cell r="Z538">
            <v>0</v>
          </cell>
          <cell r="AA538" t="str">
            <v>00</v>
          </cell>
          <cell r="AC538" t="str">
            <v>X</v>
          </cell>
          <cell r="AD538" t="str">
            <v>029</v>
          </cell>
          <cell r="AE538" t="str">
            <v>10940076573</v>
          </cell>
          <cell r="AF538" t="str">
            <v>02</v>
          </cell>
          <cell r="AG538" t="str">
            <v>19810102</v>
          </cell>
          <cell r="AH538" t="str">
            <v>DT.Adm.Corr.Antiguid</v>
          </cell>
          <cell r="AI538" t="str">
            <v>1</v>
          </cell>
          <cell r="AJ538" t="str">
            <v>ACTIVOS</v>
          </cell>
          <cell r="AK538" t="str">
            <v>AA</v>
          </cell>
          <cell r="AL538" t="str">
            <v>ACTIVO TEMP.INTEIRO</v>
          </cell>
          <cell r="AM538" t="str">
            <v>J300</v>
          </cell>
          <cell r="AN538" t="str">
            <v>EDPOutsourcing Comercial-S</v>
          </cell>
          <cell r="AO538" t="str">
            <v>J312</v>
          </cell>
          <cell r="AP538" t="str">
            <v>EDPOC-LSB-CCB45</v>
          </cell>
          <cell r="AQ538" t="str">
            <v>40177433</v>
          </cell>
          <cell r="AR538" t="str">
            <v>70000022</v>
          </cell>
          <cell r="AS538" t="str">
            <v>014.</v>
          </cell>
          <cell r="AT538" t="str">
            <v>TECNICO COMERCIAL</v>
          </cell>
          <cell r="AU538" t="str">
            <v>0</v>
          </cell>
          <cell r="AV538" t="str">
            <v>00040449</v>
          </cell>
          <cell r="AW538" t="str">
            <v>J20600002230</v>
          </cell>
          <cell r="AX538" t="str">
            <v>ACCS-CONTACTOS COMERCIAIS SUL</v>
          </cell>
          <cell r="AY538" t="str">
            <v>68908200</v>
          </cell>
          <cell r="AZ538" t="str">
            <v>GC - GA Gestão Conta</v>
          </cell>
          <cell r="BA538" t="str">
            <v>6890</v>
          </cell>
          <cell r="BB538" t="str">
            <v>EDP Outsourcing Comercial</v>
          </cell>
          <cell r="BC538" t="str">
            <v>6890</v>
          </cell>
          <cell r="BD538" t="str">
            <v>6890</v>
          </cell>
          <cell r="BE538" t="str">
            <v>2800</v>
          </cell>
          <cell r="BF538" t="str">
            <v>6890</v>
          </cell>
          <cell r="BG538" t="str">
            <v>EDP Outsourcing Comercial,SA</v>
          </cell>
          <cell r="BH538" t="str">
            <v>1010</v>
          </cell>
          <cell r="BI538">
            <v>1160</v>
          </cell>
          <cell r="BJ538" t="str">
            <v>10</v>
          </cell>
          <cell r="BK538">
            <v>24</v>
          </cell>
          <cell r="BL538">
            <v>242.64</v>
          </cell>
          <cell r="BM538" t="str">
            <v>NÍVEL 4</v>
          </cell>
          <cell r="BN538" t="str">
            <v>01</v>
          </cell>
          <cell r="BO538" t="str">
            <v>04</v>
          </cell>
          <cell r="BP538" t="str">
            <v>20030110</v>
          </cell>
          <cell r="BQ538" t="str">
            <v>33</v>
          </cell>
          <cell r="BR538" t="str">
            <v>NOMEACAO</v>
          </cell>
          <cell r="BS538" t="str">
            <v>20050101</v>
          </cell>
          <cell r="BW538">
            <v>0</v>
          </cell>
          <cell r="BX538">
            <v>0</v>
          </cell>
          <cell r="BY538">
            <v>0</v>
          </cell>
          <cell r="BZ538">
            <v>0</v>
          </cell>
          <cell r="CA538">
            <v>0</v>
          </cell>
          <cell r="CC538">
            <v>0</v>
          </cell>
          <cell r="CG538">
            <v>0</v>
          </cell>
          <cell r="CK538">
            <v>0</v>
          </cell>
          <cell r="CO538">
            <v>0</v>
          </cell>
          <cell r="CT538">
            <v>0</v>
          </cell>
          <cell r="CU538">
            <v>0</v>
          </cell>
          <cell r="CV538">
            <v>0</v>
          </cell>
          <cell r="CW538">
            <v>0</v>
          </cell>
          <cell r="CX538">
            <v>0</v>
          </cell>
          <cell r="CZ538">
            <v>0</v>
          </cell>
          <cell r="DC538">
            <v>0</v>
          </cell>
          <cell r="DF538">
            <v>0</v>
          </cell>
          <cell r="DI538">
            <v>0</v>
          </cell>
          <cell r="DK538">
            <v>0</v>
          </cell>
          <cell r="DL538">
            <v>0</v>
          </cell>
          <cell r="DN538" t="str">
            <v>21D11</v>
          </cell>
          <cell r="DO538" t="str">
            <v>Flex.T.Int."Escrit"</v>
          </cell>
          <cell r="DP538">
            <v>2</v>
          </cell>
          <cell r="DQ538">
            <v>100</v>
          </cell>
          <cell r="DR538" t="str">
            <v>LX01</v>
          </cell>
          <cell r="DT538" t="str">
            <v>00360006</v>
          </cell>
          <cell r="DU538" t="str">
            <v>CAIXA ECONOMICA MONTEPIO GERAL</v>
          </cell>
        </row>
        <row r="539">
          <cell r="A539" t="str">
            <v>301850</v>
          </cell>
          <cell r="B539" t="str">
            <v>Luisa Maria Dinis Bento Tenreiro</v>
          </cell>
          <cell r="C539" t="str">
            <v>1984</v>
          </cell>
          <cell r="D539">
            <v>21</v>
          </cell>
          <cell r="E539">
            <v>21</v>
          </cell>
          <cell r="F539" t="str">
            <v>19600227</v>
          </cell>
          <cell r="G539" t="str">
            <v>45</v>
          </cell>
          <cell r="H539" t="str">
            <v>1</v>
          </cell>
          <cell r="I539" t="str">
            <v>Casado</v>
          </cell>
          <cell r="J539" t="str">
            <v>feminino</v>
          </cell>
          <cell r="K539">
            <v>2</v>
          </cell>
          <cell r="L539" t="str">
            <v>R Placido Abreu, 10-5. Dto.   Miraflores</v>
          </cell>
          <cell r="M539" t="str">
            <v>1495-152</v>
          </cell>
          <cell r="N539" t="str">
            <v>ALGÉS</v>
          </cell>
          <cell r="O539" t="str">
            <v>00243403</v>
          </cell>
          <cell r="P539" t="str">
            <v>12.ANO - 3. CURSO</v>
          </cell>
          <cell r="R539" t="str">
            <v>6004666</v>
          </cell>
          <cell r="S539" t="str">
            <v>19980601</v>
          </cell>
          <cell r="T539" t="str">
            <v>LISBOA</v>
          </cell>
          <cell r="W539" t="str">
            <v>110130650</v>
          </cell>
          <cell r="X539" t="str">
            <v>3522</v>
          </cell>
          <cell r="Y539" t="str">
            <v>0.0</v>
          </cell>
          <cell r="Z539">
            <v>2</v>
          </cell>
          <cell r="AA539" t="str">
            <v>00</v>
          </cell>
          <cell r="AC539" t="str">
            <v>X</v>
          </cell>
          <cell r="AD539" t="str">
            <v>029</v>
          </cell>
          <cell r="AE539" t="str">
            <v>10940088712</v>
          </cell>
          <cell r="AF539" t="str">
            <v>02</v>
          </cell>
          <cell r="AG539" t="str">
            <v>19841001</v>
          </cell>
          <cell r="AH539" t="str">
            <v>DT.Adm.Corr.Antiguid</v>
          </cell>
          <cell r="AI539" t="str">
            <v>1</v>
          </cell>
          <cell r="AJ539" t="str">
            <v>ACTIVOS</v>
          </cell>
          <cell r="AK539" t="str">
            <v>AA</v>
          </cell>
          <cell r="AL539" t="str">
            <v>ACTIVO TEMP.INTEIRO</v>
          </cell>
          <cell r="AM539" t="str">
            <v>J300</v>
          </cell>
          <cell r="AN539" t="str">
            <v>EDPOutsourcing Comercial-S</v>
          </cell>
          <cell r="AO539" t="str">
            <v>J312</v>
          </cell>
          <cell r="AP539" t="str">
            <v>EDPOC-LSB-CCB45</v>
          </cell>
          <cell r="AQ539" t="str">
            <v>40177436</v>
          </cell>
          <cell r="AR539" t="str">
            <v>70000022</v>
          </cell>
          <cell r="AS539" t="str">
            <v>014.</v>
          </cell>
          <cell r="AT539" t="str">
            <v>TECNICO COMERCIAL</v>
          </cell>
          <cell r="AU539" t="str">
            <v>0</v>
          </cell>
          <cell r="AV539" t="str">
            <v>00040449</v>
          </cell>
          <cell r="AW539" t="str">
            <v>J20600002230</v>
          </cell>
          <cell r="AX539" t="str">
            <v>ACCS-CONTACTOS COMERCIAIS SUL</v>
          </cell>
          <cell r="AY539" t="str">
            <v>68908200</v>
          </cell>
          <cell r="AZ539" t="str">
            <v>GC - GA Gestão Conta</v>
          </cell>
          <cell r="BA539" t="str">
            <v>6890</v>
          </cell>
          <cell r="BB539" t="str">
            <v>EDP Outsourcing Comercial</v>
          </cell>
          <cell r="BC539" t="str">
            <v>6890</v>
          </cell>
          <cell r="BD539" t="str">
            <v>6890</v>
          </cell>
          <cell r="BE539" t="str">
            <v>2800</v>
          </cell>
          <cell r="BF539" t="str">
            <v>6890</v>
          </cell>
          <cell r="BG539" t="str">
            <v>EDP Outsourcing Comercial,SA</v>
          </cell>
          <cell r="BH539" t="str">
            <v>1010</v>
          </cell>
          <cell r="BI539">
            <v>1160</v>
          </cell>
          <cell r="BJ539" t="str">
            <v>10</v>
          </cell>
          <cell r="BK539">
            <v>21</v>
          </cell>
          <cell r="BL539">
            <v>212.31</v>
          </cell>
          <cell r="BM539" t="str">
            <v>NÍVEL 4</v>
          </cell>
          <cell r="BN539" t="str">
            <v>01</v>
          </cell>
          <cell r="BO539" t="str">
            <v>04</v>
          </cell>
          <cell r="BP539" t="str">
            <v>20030110</v>
          </cell>
          <cell r="BQ539" t="str">
            <v>33</v>
          </cell>
          <cell r="BR539" t="str">
            <v>NOMEACAO</v>
          </cell>
          <cell r="BS539" t="str">
            <v>20050101</v>
          </cell>
          <cell r="BW539">
            <v>0</v>
          </cell>
          <cell r="BX539">
            <v>0</v>
          </cell>
          <cell r="BY539">
            <v>0</v>
          </cell>
          <cell r="BZ539">
            <v>0</v>
          </cell>
          <cell r="CA539">
            <v>0</v>
          </cell>
          <cell r="CC539">
            <v>0</v>
          </cell>
          <cell r="CG539">
            <v>0</v>
          </cell>
          <cell r="CK539">
            <v>0</v>
          </cell>
          <cell r="CO539">
            <v>0</v>
          </cell>
          <cell r="CT539">
            <v>0</v>
          </cell>
          <cell r="CU539">
            <v>0</v>
          </cell>
          <cell r="CV539">
            <v>0</v>
          </cell>
          <cell r="CW539">
            <v>0</v>
          </cell>
          <cell r="CX539">
            <v>0</v>
          </cell>
          <cell r="CZ539">
            <v>0</v>
          </cell>
          <cell r="DC539">
            <v>0</v>
          </cell>
          <cell r="DF539">
            <v>0</v>
          </cell>
          <cell r="DI539">
            <v>0</v>
          </cell>
          <cell r="DK539">
            <v>0</v>
          </cell>
          <cell r="DL539">
            <v>0</v>
          </cell>
          <cell r="DN539" t="str">
            <v>21D11</v>
          </cell>
          <cell r="DO539" t="str">
            <v>Flex.T.Int."Escrit"</v>
          </cell>
          <cell r="DP539">
            <v>2</v>
          </cell>
          <cell r="DQ539">
            <v>100</v>
          </cell>
          <cell r="DR539" t="str">
            <v>LX01</v>
          </cell>
          <cell r="DT539" t="str">
            <v>00300380</v>
          </cell>
          <cell r="DU539" t="str">
            <v>BANCO SANTANDER PORTUGAL, SA</v>
          </cell>
        </row>
        <row r="540">
          <cell r="A540" t="str">
            <v>200034</v>
          </cell>
          <cell r="B540" t="str">
            <v>Maria Filomena Acciaioli Figueiredo Carreto Madaleno</v>
          </cell>
          <cell r="C540" t="str">
            <v>1980</v>
          </cell>
          <cell r="D540">
            <v>25</v>
          </cell>
          <cell r="E540">
            <v>25</v>
          </cell>
          <cell r="F540" t="str">
            <v>19531118</v>
          </cell>
          <cell r="G540" t="str">
            <v>51</v>
          </cell>
          <cell r="H540" t="str">
            <v>1</v>
          </cell>
          <cell r="I540" t="str">
            <v>Casado</v>
          </cell>
          <cell r="J540" t="str">
            <v>feminino</v>
          </cell>
          <cell r="K540">
            <v>2</v>
          </cell>
          <cell r="L540" t="str">
            <v>Lg Monsenhor Dalgado, N.12 - 14.Dt.</v>
          </cell>
          <cell r="M540" t="str">
            <v>1500-000</v>
          </cell>
          <cell r="N540" t="str">
            <v>LISBOA</v>
          </cell>
          <cell r="O540" t="str">
            <v>00775005</v>
          </cell>
          <cell r="P540" t="str">
            <v>ORGANIZACAO E GESTAO EMPRESAS</v>
          </cell>
          <cell r="R540" t="str">
            <v>2337399</v>
          </cell>
          <cell r="S540" t="str">
            <v>19971210</v>
          </cell>
          <cell r="T540" t="str">
            <v>LISBOA</v>
          </cell>
          <cell r="W540" t="str">
            <v>125860390</v>
          </cell>
          <cell r="X540" t="str">
            <v>3263</v>
          </cell>
          <cell r="Y540" t="str">
            <v>0.0</v>
          </cell>
          <cell r="Z540">
            <v>1</v>
          </cell>
          <cell r="AA540" t="str">
            <v>00</v>
          </cell>
          <cell r="AC540" t="str">
            <v>X</v>
          </cell>
          <cell r="AD540" t="str">
            <v>029</v>
          </cell>
          <cell r="AE540" t="str">
            <v>10940100636</v>
          </cell>
          <cell r="AF540" t="str">
            <v>02</v>
          </cell>
          <cell r="AG540" t="str">
            <v>19800801</v>
          </cell>
          <cell r="AH540" t="str">
            <v>DT.Adm.Corr.Antiguid</v>
          </cell>
          <cell r="AI540" t="str">
            <v>1</v>
          </cell>
          <cell r="AJ540" t="str">
            <v>ACTIVOS</v>
          </cell>
          <cell r="AK540" t="str">
            <v>AA</v>
          </cell>
          <cell r="AL540" t="str">
            <v>ACTIVO TEMP.INTEIRO</v>
          </cell>
          <cell r="AM540" t="str">
            <v>J300</v>
          </cell>
          <cell r="AN540" t="str">
            <v>EDPOutsourcing Comercial-S</v>
          </cell>
          <cell r="AO540" t="str">
            <v>J312</v>
          </cell>
          <cell r="AP540" t="str">
            <v>EDPOC-LSB-CCB45</v>
          </cell>
          <cell r="AQ540" t="str">
            <v>40177421</v>
          </cell>
          <cell r="AR540" t="str">
            <v>70000042</v>
          </cell>
          <cell r="AS540" t="str">
            <v>01L2</v>
          </cell>
          <cell r="AT540" t="str">
            <v>LICENCIADO II</v>
          </cell>
          <cell r="AU540" t="str">
            <v>1</v>
          </cell>
          <cell r="AV540" t="str">
            <v>00040531</v>
          </cell>
          <cell r="AW540" t="str">
            <v>J20600002430</v>
          </cell>
          <cell r="AX540" t="str">
            <v>ACTS-GA CONTACTOS TECNICOS SUL</v>
          </cell>
          <cell r="AY540" t="str">
            <v>68908200</v>
          </cell>
          <cell r="AZ540" t="str">
            <v>GC - GA Gestão Conta</v>
          </cell>
          <cell r="BA540" t="str">
            <v>6890</v>
          </cell>
          <cell r="BB540" t="str">
            <v>EDP Outsourcing Comercial</v>
          </cell>
          <cell r="BC540" t="str">
            <v>6890</v>
          </cell>
          <cell r="BD540" t="str">
            <v>6890</v>
          </cell>
          <cell r="BE540" t="str">
            <v>2800</v>
          </cell>
          <cell r="BF540" t="str">
            <v>6890</v>
          </cell>
          <cell r="BG540" t="str">
            <v>EDP Outsourcing Comercial,SA</v>
          </cell>
          <cell r="BH540" t="str">
            <v>1010</v>
          </cell>
          <cell r="BI540">
            <v>2409</v>
          </cell>
          <cell r="BJ540" t="str">
            <v>K</v>
          </cell>
          <cell r="BK540">
            <v>25</v>
          </cell>
          <cell r="BL540">
            <v>252.75</v>
          </cell>
          <cell r="BM540" t="str">
            <v>LIC 2</v>
          </cell>
          <cell r="BN540" t="str">
            <v>00</v>
          </cell>
          <cell r="BO540" t="str">
            <v>K</v>
          </cell>
          <cell r="BP540" t="str">
            <v>20050101</v>
          </cell>
          <cell r="BQ540" t="str">
            <v>21</v>
          </cell>
          <cell r="BR540" t="str">
            <v>EVOLUCAO AUTOMATICA</v>
          </cell>
          <cell r="BS540" t="str">
            <v>20050101</v>
          </cell>
          <cell r="BW540">
            <v>0</v>
          </cell>
          <cell r="BX540">
            <v>0</v>
          </cell>
          <cell r="BY540">
            <v>0</v>
          </cell>
          <cell r="BZ540">
            <v>0</v>
          </cell>
          <cell r="CA540">
            <v>0</v>
          </cell>
          <cell r="CC540">
            <v>0</v>
          </cell>
          <cell r="CG540">
            <v>0</v>
          </cell>
          <cell r="CK540">
            <v>0</v>
          </cell>
          <cell r="CO540">
            <v>0</v>
          </cell>
          <cell r="CT540">
            <v>0</v>
          </cell>
          <cell r="CU540">
            <v>0</v>
          </cell>
          <cell r="CV540">
            <v>0</v>
          </cell>
          <cell r="CW540">
            <v>0</v>
          </cell>
          <cell r="CX540">
            <v>0</v>
          </cell>
          <cell r="CZ540">
            <v>0</v>
          </cell>
          <cell r="DC540">
            <v>0</v>
          </cell>
          <cell r="DF540">
            <v>0</v>
          </cell>
          <cell r="DI540">
            <v>0</v>
          </cell>
          <cell r="DK540">
            <v>0</v>
          </cell>
          <cell r="DL540">
            <v>0</v>
          </cell>
          <cell r="DN540" t="str">
            <v>21D11</v>
          </cell>
          <cell r="DO540" t="str">
            <v>Flex.T.Int."Escrit"</v>
          </cell>
          <cell r="DP540">
            <v>2</v>
          </cell>
          <cell r="DQ540">
            <v>100</v>
          </cell>
          <cell r="DR540" t="str">
            <v>LX01</v>
          </cell>
          <cell r="DT540" t="str">
            <v>00300375</v>
          </cell>
          <cell r="DU540" t="str">
            <v>BANCO SANTANDER PORTUGAL, SA</v>
          </cell>
        </row>
        <row r="541">
          <cell r="A541" t="str">
            <v>201405</v>
          </cell>
          <cell r="B541" t="str">
            <v>Jose Gomes Santos</v>
          </cell>
          <cell r="C541" t="str">
            <v>1980</v>
          </cell>
          <cell r="D541">
            <v>25</v>
          </cell>
          <cell r="E541">
            <v>25</v>
          </cell>
          <cell r="F541" t="str">
            <v>19520815</v>
          </cell>
          <cell r="G541" t="str">
            <v>52</v>
          </cell>
          <cell r="H541" t="str">
            <v>1</v>
          </cell>
          <cell r="I541" t="str">
            <v>Casado</v>
          </cell>
          <cell r="J541" t="str">
            <v>masculino</v>
          </cell>
          <cell r="K541">
            <v>3</v>
          </cell>
          <cell r="L541" t="str">
            <v>Av Bento Goncalves, 21-6.Dto.</v>
          </cell>
          <cell r="M541" t="str">
            <v>2910-000</v>
          </cell>
          <cell r="N541" t="str">
            <v>SETÚBAL</v>
          </cell>
          <cell r="O541" t="str">
            <v>00743205</v>
          </cell>
          <cell r="P541" t="str">
            <v>ENG. ELECTROTECNICA</v>
          </cell>
          <cell r="R541" t="str">
            <v>8061759</v>
          </cell>
          <cell r="S541" t="str">
            <v>19970826</v>
          </cell>
          <cell r="T541" t="str">
            <v>SETUBAL</v>
          </cell>
          <cell r="W541" t="str">
            <v>113953534</v>
          </cell>
          <cell r="X541" t="str">
            <v>2232</v>
          </cell>
          <cell r="Y541" t="str">
            <v>0.0</v>
          </cell>
          <cell r="Z541">
            <v>3</v>
          </cell>
          <cell r="AA541" t="str">
            <v>00</v>
          </cell>
          <cell r="AD541" t="str">
            <v>100</v>
          </cell>
          <cell r="AE541" t="str">
            <v>11218692237</v>
          </cell>
          <cell r="AF541" t="str">
            <v>02</v>
          </cell>
          <cell r="AG541" t="str">
            <v>19800901</v>
          </cell>
          <cell r="AH541" t="str">
            <v>DT.Adm.Corr.Antiguid</v>
          </cell>
          <cell r="AI541" t="str">
            <v>1</v>
          </cell>
          <cell r="AJ541" t="str">
            <v>ACTIVOS</v>
          </cell>
          <cell r="AK541" t="str">
            <v>AA</v>
          </cell>
          <cell r="AL541" t="str">
            <v>ACTIVO TEMP.INTEIRO</v>
          </cell>
          <cell r="AM541" t="str">
            <v>J300</v>
          </cell>
          <cell r="AN541" t="str">
            <v>EDPOutsourcing Comercial-S</v>
          </cell>
          <cell r="AO541" t="str">
            <v>J313</v>
          </cell>
          <cell r="AP541" t="str">
            <v>EDPOC-PSt ADRIÃ</v>
          </cell>
          <cell r="AQ541" t="str">
            <v>40186028</v>
          </cell>
          <cell r="AR541" t="str">
            <v>70000168</v>
          </cell>
          <cell r="AS541" t="str">
            <v>080I</v>
          </cell>
          <cell r="AT541" t="str">
            <v>SUBDIRECTOR (D1)</v>
          </cell>
          <cell r="AU541" t="str">
            <v>1</v>
          </cell>
          <cell r="AV541" t="str">
            <v>00040162</v>
          </cell>
          <cell r="AW541" t="str">
            <v>J20402000130</v>
          </cell>
          <cell r="AX541" t="str">
            <v>CACC-CH-CHEFIA</v>
          </cell>
          <cell r="AY541" t="str">
            <v>68906000</v>
          </cell>
          <cell r="AZ541" t="str">
            <v>Gestão Contact Cente</v>
          </cell>
          <cell r="BA541" t="str">
            <v>6890</v>
          </cell>
          <cell r="BB541" t="str">
            <v>EDP Outsourcing Comercial</v>
          </cell>
          <cell r="BC541" t="str">
            <v>6890</v>
          </cell>
          <cell r="BD541" t="str">
            <v>6890</v>
          </cell>
          <cell r="BE541" t="str">
            <v>2800</v>
          </cell>
          <cell r="BF541" t="str">
            <v>6890</v>
          </cell>
          <cell r="BG541" t="str">
            <v>EDP Outsourcing Comercial,SA</v>
          </cell>
          <cell r="BH541" t="str">
            <v>1010</v>
          </cell>
          <cell r="BI541">
            <v>2659</v>
          </cell>
          <cell r="BJ541" t="str">
            <v>M</v>
          </cell>
          <cell r="BK541">
            <v>25</v>
          </cell>
          <cell r="BL541">
            <v>252.75</v>
          </cell>
          <cell r="BM541" t="str">
            <v>SUB DIR</v>
          </cell>
          <cell r="BN541" t="str">
            <v>00</v>
          </cell>
          <cell r="BO541" t="str">
            <v>M</v>
          </cell>
          <cell r="BP541" t="str">
            <v>20050105</v>
          </cell>
          <cell r="BQ541" t="str">
            <v>33</v>
          </cell>
          <cell r="BR541" t="str">
            <v>NOMEACAO</v>
          </cell>
          <cell r="BS541" t="str">
            <v>20050501</v>
          </cell>
          <cell r="BU541" t="str">
            <v>SUB DIR</v>
          </cell>
          <cell r="BV541" t="str">
            <v>M</v>
          </cell>
          <cell r="BW541">
            <v>0</v>
          </cell>
          <cell r="BX541">
            <v>25</v>
          </cell>
          <cell r="BY541">
            <v>727.94</v>
          </cell>
          <cell r="BZ541">
            <v>0</v>
          </cell>
          <cell r="CA541">
            <v>0</v>
          </cell>
          <cell r="CC541">
            <v>0</v>
          </cell>
          <cell r="CG541">
            <v>0</v>
          </cell>
          <cell r="CK541">
            <v>0</v>
          </cell>
          <cell r="CO541">
            <v>0</v>
          </cell>
          <cell r="CT541">
            <v>0</v>
          </cell>
          <cell r="CU541">
            <v>0</v>
          </cell>
          <cell r="CV541">
            <v>0</v>
          </cell>
          <cell r="CW541">
            <v>0</v>
          </cell>
          <cell r="CX541">
            <v>0</v>
          </cell>
          <cell r="CZ541">
            <v>0</v>
          </cell>
          <cell r="DC541">
            <v>0</v>
          </cell>
          <cell r="DF541">
            <v>0</v>
          </cell>
          <cell r="DI541">
            <v>0</v>
          </cell>
          <cell r="DK541">
            <v>0</v>
          </cell>
          <cell r="DL541">
            <v>0</v>
          </cell>
          <cell r="DN541" t="str">
            <v>50001</v>
          </cell>
          <cell r="DO541" t="str">
            <v>IHT_TEMPO INTEIRO</v>
          </cell>
          <cell r="DP541">
            <v>2</v>
          </cell>
          <cell r="DQ541">
            <v>100</v>
          </cell>
          <cell r="DR541" t="str">
            <v>LX01</v>
          </cell>
          <cell r="DT541" t="str">
            <v>00350774</v>
          </cell>
          <cell r="DU541" t="str">
            <v>CAIXA GERAL DE DEPOSITOS, SA</v>
          </cell>
        </row>
        <row r="542">
          <cell r="A542" t="str">
            <v>272647</v>
          </cell>
          <cell r="B542" t="str">
            <v>Maria Luz Vieira Amaral</v>
          </cell>
          <cell r="C542" t="str">
            <v>1967</v>
          </cell>
          <cell r="D542">
            <v>38</v>
          </cell>
          <cell r="E542">
            <v>38</v>
          </cell>
          <cell r="F542" t="str">
            <v>19510902</v>
          </cell>
          <cell r="G542" t="str">
            <v>53</v>
          </cell>
          <cell r="H542" t="str">
            <v>4</v>
          </cell>
          <cell r="I542" t="str">
            <v>Divorc</v>
          </cell>
          <cell r="J542" t="str">
            <v>feminino</v>
          </cell>
          <cell r="K542">
            <v>2</v>
          </cell>
          <cell r="L542" t="str">
            <v>R Nova Valmosqueiro , nº 18-1º</v>
          </cell>
          <cell r="M542" t="str">
            <v>2070-107</v>
          </cell>
          <cell r="N542" t="str">
            <v>CARTAXO</v>
          </cell>
          <cell r="O542" t="str">
            <v>00231023</v>
          </cell>
          <cell r="P542" t="str">
            <v>CURSO GERAL DOS LICEUS</v>
          </cell>
          <cell r="R542" t="str">
            <v>2045745</v>
          </cell>
          <cell r="S542" t="str">
            <v>19940825</v>
          </cell>
          <cell r="T542" t="str">
            <v>LISBOA</v>
          </cell>
          <cell r="U542" t="str">
            <v>9803</v>
          </cell>
          <cell r="V542" t="str">
            <v>S.NAC IND ENERGIA-SINDEL</v>
          </cell>
          <cell r="W542" t="str">
            <v>105366811</v>
          </cell>
          <cell r="X542" t="str">
            <v>1988</v>
          </cell>
          <cell r="Y542" t="str">
            <v>0.0</v>
          </cell>
          <cell r="Z542">
            <v>2</v>
          </cell>
          <cell r="AA542" t="str">
            <v>00</v>
          </cell>
          <cell r="AD542" t="str">
            <v>100</v>
          </cell>
          <cell r="AE542" t="str">
            <v>10954343187</v>
          </cell>
          <cell r="AF542" t="str">
            <v>02</v>
          </cell>
          <cell r="AG542" t="str">
            <v>19670902</v>
          </cell>
          <cell r="AH542" t="str">
            <v>DT.Adm.Corr.Antiguid</v>
          </cell>
          <cell r="AI542" t="str">
            <v>1</v>
          </cell>
          <cell r="AJ542" t="str">
            <v>ACTIVOS</v>
          </cell>
          <cell r="AK542" t="str">
            <v>AA</v>
          </cell>
          <cell r="AL542" t="str">
            <v>ACTIVO TEMP.INTEIRO</v>
          </cell>
          <cell r="AM542" t="str">
            <v>J300</v>
          </cell>
          <cell r="AN542" t="str">
            <v>EDPOutsourcing Comercial-S</v>
          </cell>
          <cell r="AO542" t="str">
            <v>J313</v>
          </cell>
          <cell r="AP542" t="str">
            <v>EDPOC-PSt ADRIÃ</v>
          </cell>
          <cell r="AQ542" t="str">
            <v>40177201</v>
          </cell>
          <cell r="AR542" t="str">
            <v>70000078</v>
          </cell>
          <cell r="AS542" t="str">
            <v>033.</v>
          </cell>
          <cell r="AT542" t="str">
            <v>TECNICO PRINCIPAL DE GESTAO</v>
          </cell>
          <cell r="AU542" t="str">
            <v>1</v>
          </cell>
          <cell r="AV542" t="str">
            <v>00040163</v>
          </cell>
          <cell r="AW542" t="str">
            <v>J20402000330</v>
          </cell>
          <cell r="AX542" t="str">
            <v>CACC-CONTACT CENTER</v>
          </cell>
          <cell r="AY542" t="str">
            <v>68906000</v>
          </cell>
          <cell r="AZ542" t="str">
            <v>Gestão Contact Cente</v>
          </cell>
          <cell r="BA542" t="str">
            <v>6890</v>
          </cell>
          <cell r="BB542" t="str">
            <v>EDP Outsourcing Comercial</v>
          </cell>
          <cell r="BC542" t="str">
            <v>6890</v>
          </cell>
          <cell r="BD542" t="str">
            <v>6890</v>
          </cell>
          <cell r="BE542" t="str">
            <v>2800</v>
          </cell>
          <cell r="BF542" t="str">
            <v>6890</v>
          </cell>
          <cell r="BG542" t="str">
            <v>EDP Outsourcing Comercial,SA</v>
          </cell>
          <cell r="BH542" t="str">
            <v>1010</v>
          </cell>
          <cell r="BI542">
            <v>1891</v>
          </cell>
          <cell r="BJ542" t="str">
            <v>18</v>
          </cell>
          <cell r="BK542">
            <v>38</v>
          </cell>
          <cell r="BL542">
            <v>384.18</v>
          </cell>
          <cell r="BM542" t="str">
            <v>NÍVEL 3</v>
          </cell>
          <cell r="BN542" t="str">
            <v>00</v>
          </cell>
          <cell r="BO542" t="str">
            <v>09</v>
          </cell>
          <cell r="BP542" t="str">
            <v>20040110</v>
          </cell>
          <cell r="BQ542" t="str">
            <v>22</v>
          </cell>
          <cell r="BR542" t="str">
            <v>ACELERACAO DE CARREIRA</v>
          </cell>
          <cell r="BS542" t="str">
            <v>20050101</v>
          </cell>
          <cell r="BW542">
            <v>0</v>
          </cell>
          <cell r="BX542">
            <v>0</v>
          </cell>
          <cell r="BY542">
            <v>0</v>
          </cell>
          <cell r="BZ542">
            <v>0</v>
          </cell>
          <cell r="CA542">
            <v>0</v>
          </cell>
          <cell r="CC542">
            <v>0</v>
          </cell>
          <cell r="CG542">
            <v>0</v>
          </cell>
          <cell r="CK542">
            <v>0</v>
          </cell>
          <cell r="CO542">
            <v>0</v>
          </cell>
          <cell r="CT542">
            <v>0</v>
          </cell>
          <cell r="CU542">
            <v>0</v>
          </cell>
          <cell r="CV542">
            <v>0</v>
          </cell>
          <cell r="CW542">
            <v>0</v>
          </cell>
          <cell r="CX542">
            <v>0</v>
          </cell>
          <cell r="CZ542">
            <v>0</v>
          </cell>
          <cell r="DC542">
            <v>0</v>
          </cell>
          <cell r="DF542">
            <v>0</v>
          </cell>
          <cell r="DI542">
            <v>0</v>
          </cell>
          <cell r="DK542">
            <v>0</v>
          </cell>
          <cell r="DL542">
            <v>0</v>
          </cell>
          <cell r="DN542" t="str">
            <v>21D12</v>
          </cell>
          <cell r="DO542" t="str">
            <v>Flex.T.Int."Act.Ind."</v>
          </cell>
          <cell r="DP542">
            <v>9</v>
          </cell>
          <cell r="DQ542">
            <v>100</v>
          </cell>
          <cell r="DR542" t="str">
            <v>LX01</v>
          </cell>
          <cell r="DT542" t="str">
            <v>00350213</v>
          </cell>
          <cell r="DU542" t="str">
            <v>CAIXA GERAL DE DEPOSITOS, SA</v>
          </cell>
        </row>
        <row r="543">
          <cell r="A543" t="str">
            <v>262463</v>
          </cell>
          <cell r="B543" t="str">
            <v>Manuel Gaudencio Velhinho Fragoso</v>
          </cell>
          <cell r="C543" t="str">
            <v>1968</v>
          </cell>
          <cell r="D543">
            <v>37</v>
          </cell>
          <cell r="E543">
            <v>37</v>
          </cell>
          <cell r="F543" t="str">
            <v>19550831</v>
          </cell>
          <cell r="G543" t="str">
            <v>49</v>
          </cell>
          <cell r="H543" t="str">
            <v>1</v>
          </cell>
          <cell r="I543" t="str">
            <v>Casado</v>
          </cell>
          <cell r="J543" t="str">
            <v>masculino</v>
          </cell>
          <cell r="K543">
            <v>1</v>
          </cell>
          <cell r="L543" t="str">
            <v>R da Estremadura, 44     Vila Cha</v>
          </cell>
          <cell r="M543" t="str">
            <v>2835-746</v>
          </cell>
          <cell r="N543" t="str">
            <v>SANTO ANTÓNIO DA CHARNECA</v>
          </cell>
          <cell r="O543" t="str">
            <v>00776300</v>
          </cell>
          <cell r="P543" t="str">
            <v>GESTAO DE EMPRESAS</v>
          </cell>
          <cell r="R543" t="str">
            <v>4737958</v>
          </cell>
          <cell r="S543" t="str">
            <v>19891213</v>
          </cell>
          <cell r="T543" t="str">
            <v>LISBOA</v>
          </cell>
          <cell r="U543" t="str">
            <v>9802</v>
          </cell>
          <cell r="V543" t="str">
            <v>SIND IND ELéCT SUL ILHAS</v>
          </cell>
          <cell r="W543" t="str">
            <v>160551161</v>
          </cell>
          <cell r="X543" t="str">
            <v>2160</v>
          </cell>
          <cell r="Y543" t="str">
            <v>0.0</v>
          </cell>
          <cell r="Z543">
            <v>1</v>
          </cell>
          <cell r="AA543" t="str">
            <v>00</v>
          </cell>
          <cell r="AD543" t="str">
            <v>100</v>
          </cell>
          <cell r="AE543" t="str">
            <v>11071060435</v>
          </cell>
          <cell r="AF543" t="str">
            <v>02</v>
          </cell>
          <cell r="AG543" t="str">
            <v>19680301</v>
          </cell>
          <cell r="AH543" t="str">
            <v>DT.Adm.Corr.Antiguid</v>
          </cell>
          <cell r="AI543" t="str">
            <v>1</v>
          </cell>
          <cell r="AJ543" t="str">
            <v>ACTIVOS</v>
          </cell>
          <cell r="AK543" t="str">
            <v>AA</v>
          </cell>
          <cell r="AL543" t="str">
            <v>ACTIVO TEMP.INTEIRO</v>
          </cell>
          <cell r="AM543" t="str">
            <v>J300</v>
          </cell>
          <cell r="AN543" t="str">
            <v>EDPOutsourcing Comercial-S</v>
          </cell>
          <cell r="AO543" t="str">
            <v>J313</v>
          </cell>
          <cell r="AP543" t="str">
            <v>EDPOC-PSt ADRIÃ</v>
          </cell>
          <cell r="AQ543" t="str">
            <v>40177071</v>
          </cell>
          <cell r="AR543" t="str">
            <v>70000041</v>
          </cell>
          <cell r="AS543" t="str">
            <v>01L1</v>
          </cell>
          <cell r="AT543" t="str">
            <v>LICENCIADO I</v>
          </cell>
          <cell r="AU543" t="str">
            <v>1</v>
          </cell>
          <cell r="AV543" t="str">
            <v>00040163</v>
          </cell>
          <cell r="AW543" t="str">
            <v>J20402000330</v>
          </cell>
          <cell r="AX543" t="str">
            <v>CACC-CONTACT CENTER</v>
          </cell>
          <cell r="AY543" t="str">
            <v>68906000</v>
          </cell>
          <cell r="AZ543" t="str">
            <v>Gestão Contact Cente</v>
          </cell>
          <cell r="BA543" t="str">
            <v>6890</v>
          </cell>
          <cell r="BB543" t="str">
            <v>EDP Outsourcing Comercial</v>
          </cell>
          <cell r="BC543" t="str">
            <v>6890</v>
          </cell>
          <cell r="BD543" t="str">
            <v>6890</v>
          </cell>
          <cell r="BE543" t="str">
            <v>2800</v>
          </cell>
          <cell r="BF543" t="str">
            <v>6890</v>
          </cell>
          <cell r="BG543" t="str">
            <v>EDP Outsourcing Comercial,SA</v>
          </cell>
          <cell r="BH543" t="str">
            <v>1010</v>
          </cell>
          <cell r="BI543">
            <v>1907</v>
          </cell>
          <cell r="BJ543" t="str">
            <v>G</v>
          </cell>
          <cell r="BK543">
            <v>37</v>
          </cell>
          <cell r="BL543">
            <v>374.07</v>
          </cell>
          <cell r="BM543" t="str">
            <v>LIC 1</v>
          </cell>
          <cell r="BN543" t="str">
            <v>01</v>
          </cell>
          <cell r="BO543" t="str">
            <v>G</v>
          </cell>
          <cell r="BP543" t="str">
            <v>20030110</v>
          </cell>
          <cell r="BQ543" t="str">
            <v>22</v>
          </cell>
          <cell r="BR543" t="str">
            <v>ACELERACAO DE CARREIRA</v>
          </cell>
          <cell r="BS543" t="str">
            <v>20050101</v>
          </cell>
          <cell r="BW543">
            <v>0</v>
          </cell>
          <cell r="BX543">
            <v>0</v>
          </cell>
          <cell r="BY543">
            <v>0</v>
          </cell>
          <cell r="BZ543">
            <v>0</v>
          </cell>
          <cell r="CA543">
            <v>0</v>
          </cell>
          <cell r="CC543">
            <v>0</v>
          </cell>
          <cell r="CG543">
            <v>0</v>
          </cell>
          <cell r="CK543">
            <v>0</v>
          </cell>
          <cell r="CO543">
            <v>0</v>
          </cell>
          <cell r="CT543">
            <v>0</v>
          </cell>
          <cell r="CU543">
            <v>0</v>
          </cell>
          <cell r="CV543">
            <v>0</v>
          </cell>
          <cell r="CW543">
            <v>0</v>
          </cell>
          <cell r="CX543">
            <v>0</v>
          </cell>
          <cell r="CZ543">
            <v>0</v>
          </cell>
          <cell r="DC543">
            <v>0</v>
          </cell>
          <cell r="DF543">
            <v>0</v>
          </cell>
          <cell r="DI543">
            <v>0</v>
          </cell>
          <cell r="DK543">
            <v>0</v>
          </cell>
          <cell r="DL543">
            <v>0</v>
          </cell>
          <cell r="DN543" t="str">
            <v>21D11</v>
          </cell>
          <cell r="DO543" t="str">
            <v>Flex.T.Int."Escrit"</v>
          </cell>
          <cell r="DP543">
            <v>9</v>
          </cell>
          <cell r="DQ543">
            <v>100</v>
          </cell>
          <cell r="DR543" t="str">
            <v>LX01</v>
          </cell>
          <cell r="DT543" t="str">
            <v>00350141</v>
          </cell>
          <cell r="DU543" t="str">
            <v>CAIXA GERAL DE DEPOSITOS, SA</v>
          </cell>
        </row>
        <row r="544">
          <cell r="A544" t="str">
            <v>200182</v>
          </cell>
          <cell r="B544" t="str">
            <v>Jose Manuel Alves Guerreiro</v>
          </cell>
          <cell r="C544" t="str">
            <v>1980</v>
          </cell>
          <cell r="D544">
            <v>25</v>
          </cell>
          <cell r="E544">
            <v>25</v>
          </cell>
          <cell r="F544" t="str">
            <v>19501212</v>
          </cell>
          <cell r="G544" t="str">
            <v>54</v>
          </cell>
          <cell r="H544" t="str">
            <v>1</v>
          </cell>
          <cell r="I544" t="str">
            <v>Casado</v>
          </cell>
          <cell r="J544" t="str">
            <v>masculino</v>
          </cell>
          <cell r="K544">
            <v>1</v>
          </cell>
          <cell r="L544" t="str">
            <v>Pct Maria Lamas,   2 - 8 B</v>
          </cell>
          <cell r="M544" t="str">
            <v>2900-000</v>
          </cell>
          <cell r="N544" t="str">
            <v>SETÚBAL</v>
          </cell>
          <cell r="O544" t="str">
            <v>00231023</v>
          </cell>
          <cell r="P544" t="str">
            <v>CURSO GERAL DOS LICEUS</v>
          </cell>
          <cell r="R544" t="str">
            <v>5598498</v>
          </cell>
          <cell r="S544" t="str">
            <v>19780330</v>
          </cell>
          <cell r="T544" t="str">
            <v>LISBOA</v>
          </cell>
          <cell r="W544" t="str">
            <v>119086972</v>
          </cell>
          <cell r="X544" t="str">
            <v>3530</v>
          </cell>
          <cell r="Y544" t="str">
            <v>0.0</v>
          </cell>
          <cell r="Z544">
            <v>1</v>
          </cell>
          <cell r="AA544" t="str">
            <v>00</v>
          </cell>
          <cell r="AC544" t="str">
            <v>X</v>
          </cell>
          <cell r="AD544" t="str">
            <v>029</v>
          </cell>
          <cell r="AE544" t="str">
            <v>10940075803</v>
          </cell>
          <cell r="AF544" t="str">
            <v>02</v>
          </cell>
          <cell r="AG544" t="str">
            <v>19800701</v>
          </cell>
          <cell r="AH544" t="str">
            <v>DT.Adm.Corr.Antiguid</v>
          </cell>
          <cell r="AI544" t="str">
            <v>1</v>
          </cell>
          <cell r="AJ544" t="str">
            <v>ACTIVOS</v>
          </cell>
          <cell r="AK544" t="str">
            <v>AA</v>
          </cell>
          <cell r="AL544" t="str">
            <v>ACTIVO TEMP.INTEIRO</v>
          </cell>
          <cell r="AM544" t="str">
            <v>J300</v>
          </cell>
          <cell r="AN544" t="str">
            <v>EDPOutsourcing Comercial-S</v>
          </cell>
          <cell r="AO544" t="str">
            <v>J313</v>
          </cell>
          <cell r="AP544" t="str">
            <v>EDPOC-PSt ADRIÃ</v>
          </cell>
          <cell r="AQ544" t="str">
            <v>40177072</v>
          </cell>
          <cell r="AR544" t="str">
            <v>70000053</v>
          </cell>
          <cell r="AS544" t="str">
            <v>022.</v>
          </cell>
          <cell r="AT544" t="str">
            <v>ASSISTENTE GESTAO</v>
          </cell>
          <cell r="AU544" t="str">
            <v>1</v>
          </cell>
          <cell r="AV544" t="str">
            <v>00040163</v>
          </cell>
          <cell r="AW544" t="str">
            <v>J20402000330</v>
          </cell>
          <cell r="AX544" t="str">
            <v>CACC-CONTACT CENTER</v>
          </cell>
          <cell r="AY544" t="str">
            <v>68906000</v>
          </cell>
          <cell r="AZ544" t="str">
            <v>Gestão Contact Cente</v>
          </cell>
          <cell r="BA544" t="str">
            <v>6890</v>
          </cell>
          <cell r="BB544" t="str">
            <v>EDP Outsourcing Comercial</v>
          </cell>
          <cell r="BC544" t="str">
            <v>6890</v>
          </cell>
          <cell r="BD544" t="str">
            <v>6890</v>
          </cell>
          <cell r="BE544" t="str">
            <v>2800</v>
          </cell>
          <cell r="BF544" t="str">
            <v>6890</v>
          </cell>
          <cell r="BG544" t="str">
            <v>EDP Outsourcing Comercial,SA</v>
          </cell>
          <cell r="BH544" t="str">
            <v>1010</v>
          </cell>
          <cell r="BI544">
            <v>1707</v>
          </cell>
          <cell r="BJ544" t="str">
            <v>16</v>
          </cell>
          <cell r="BK544">
            <v>25</v>
          </cell>
          <cell r="BL544">
            <v>252.75</v>
          </cell>
          <cell r="BM544" t="str">
            <v>NÍVEL 2</v>
          </cell>
          <cell r="BN544" t="str">
            <v>01</v>
          </cell>
          <cell r="BO544" t="str">
            <v>04</v>
          </cell>
          <cell r="BP544" t="str">
            <v>20030110</v>
          </cell>
          <cell r="BQ544" t="str">
            <v>22</v>
          </cell>
          <cell r="BR544" t="str">
            <v>ACELERACAO DE CARREIRA</v>
          </cell>
          <cell r="BS544" t="str">
            <v>20050101</v>
          </cell>
          <cell r="BW544">
            <v>0</v>
          </cell>
          <cell r="BX544">
            <v>21</v>
          </cell>
          <cell r="BY544">
            <v>411.55</v>
          </cell>
          <cell r="BZ544">
            <v>0</v>
          </cell>
          <cell r="CA544">
            <v>0</v>
          </cell>
          <cell r="CC544">
            <v>0</v>
          </cell>
          <cell r="CG544">
            <v>0</v>
          </cell>
          <cell r="CK544">
            <v>0</v>
          </cell>
          <cell r="CO544">
            <v>0</v>
          </cell>
          <cell r="CT544">
            <v>0</v>
          </cell>
          <cell r="CU544">
            <v>0</v>
          </cell>
          <cell r="CV544">
            <v>0</v>
          </cell>
          <cell r="CW544">
            <v>0</v>
          </cell>
          <cell r="CX544">
            <v>0</v>
          </cell>
          <cell r="CZ544">
            <v>0</v>
          </cell>
          <cell r="DC544">
            <v>0</v>
          </cell>
          <cell r="DF544">
            <v>0</v>
          </cell>
          <cell r="DI544">
            <v>0</v>
          </cell>
          <cell r="DK544">
            <v>0</v>
          </cell>
          <cell r="DL544">
            <v>0</v>
          </cell>
          <cell r="DN544" t="str">
            <v>50001</v>
          </cell>
          <cell r="DO544" t="str">
            <v>IHT_TEMPO INTEIRO</v>
          </cell>
          <cell r="DP544">
            <v>9</v>
          </cell>
          <cell r="DQ544">
            <v>100</v>
          </cell>
          <cell r="DR544" t="str">
            <v>LX01</v>
          </cell>
          <cell r="DT544" t="str">
            <v>00330000</v>
          </cell>
          <cell r="DU544" t="str">
            <v>BANCO COMERCIAL PORTUGUES, SA</v>
          </cell>
        </row>
        <row r="545">
          <cell r="A545" t="str">
            <v>218790</v>
          </cell>
          <cell r="B545" t="str">
            <v>João Antonio Teixeira Alves de Moura</v>
          </cell>
          <cell r="C545" t="str">
            <v>1982</v>
          </cell>
          <cell r="D545">
            <v>23</v>
          </cell>
          <cell r="E545">
            <v>23</v>
          </cell>
          <cell r="F545" t="str">
            <v>19540803</v>
          </cell>
          <cell r="G545" t="str">
            <v>50</v>
          </cell>
          <cell r="H545" t="str">
            <v>1</v>
          </cell>
          <cell r="I545" t="str">
            <v>Casado</v>
          </cell>
          <cell r="J545" t="str">
            <v>masculino</v>
          </cell>
          <cell r="K545">
            <v>2</v>
          </cell>
          <cell r="L545" t="str">
            <v>R Alves Redol, 66-3Dto Cova da Piedade</v>
          </cell>
          <cell r="M545" t="str">
            <v>2800-320</v>
          </cell>
          <cell r="N545" t="str">
            <v>ALMADA</v>
          </cell>
          <cell r="O545" t="str">
            <v>00241132</v>
          </cell>
          <cell r="P545" t="str">
            <v>CURSO COMPLEMENTAR DOS LICEUS</v>
          </cell>
          <cell r="R545" t="str">
            <v>2988464</v>
          </cell>
          <cell r="S545" t="str">
            <v>19940624</v>
          </cell>
          <cell r="T545" t="str">
            <v>LISBOA</v>
          </cell>
          <cell r="U545" t="str">
            <v>9803</v>
          </cell>
          <cell r="V545" t="str">
            <v>S.NAC IND ENERGIA-SINDEL</v>
          </cell>
          <cell r="W545" t="str">
            <v>138294232</v>
          </cell>
          <cell r="X545" t="str">
            <v>3212</v>
          </cell>
          <cell r="Y545" t="str">
            <v>0.0</v>
          </cell>
          <cell r="Z545">
            <v>2</v>
          </cell>
          <cell r="AA545" t="str">
            <v>00</v>
          </cell>
          <cell r="AC545" t="str">
            <v>X</v>
          </cell>
          <cell r="AD545" t="str">
            <v>100</v>
          </cell>
          <cell r="AE545" t="str">
            <v>11200991133</v>
          </cell>
          <cell r="AF545" t="str">
            <v>02</v>
          </cell>
          <cell r="AG545" t="str">
            <v>19820101</v>
          </cell>
          <cell r="AH545" t="str">
            <v>DT.Adm.Corr.Antiguid</v>
          </cell>
          <cell r="AI545" t="str">
            <v>1</v>
          </cell>
          <cell r="AJ545" t="str">
            <v>ACTIVOS</v>
          </cell>
          <cell r="AK545" t="str">
            <v>AA</v>
          </cell>
          <cell r="AL545" t="str">
            <v>ACTIVO TEMP.INTEIRO</v>
          </cell>
          <cell r="AM545" t="str">
            <v>J300</v>
          </cell>
          <cell r="AN545" t="str">
            <v>EDPOutsourcing Comercial-S</v>
          </cell>
          <cell r="AO545" t="str">
            <v>J313</v>
          </cell>
          <cell r="AP545" t="str">
            <v>EDPOC-PSt ADRIÃ</v>
          </cell>
          <cell r="AQ545" t="str">
            <v>40177073</v>
          </cell>
          <cell r="AR545" t="str">
            <v>70000053</v>
          </cell>
          <cell r="AS545" t="str">
            <v>022.</v>
          </cell>
          <cell r="AT545" t="str">
            <v>ASSISTENTE GESTAO</v>
          </cell>
          <cell r="AU545" t="str">
            <v>1</v>
          </cell>
          <cell r="AV545" t="str">
            <v>00040163</v>
          </cell>
          <cell r="AW545" t="str">
            <v>J20402000330</v>
          </cell>
          <cell r="AX545" t="str">
            <v>CACC-CONTACT CENTER</v>
          </cell>
          <cell r="AY545" t="str">
            <v>68906000</v>
          </cell>
          <cell r="AZ545" t="str">
            <v>Gestão Contact Cente</v>
          </cell>
          <cell r="BA545" t="str">
            <v>6890</v>
          </cell>
          <cell r="BB545" t="str">
            <v>EDP Outsourcing Comercial</v>
          </cell>
          <cell r="BC545" t="str">
            <v>6890</v>
          </cell>
          <cell r="BD545" t="str">
            <v>6890</v>
          </cell>
          <cell r="BE545" t="str">
            <v>2800</v>
          </cell>
          <cell r="BF545" t="str">
            <v>6890</v>
          </cell>
          <cell r="BG545" t="str">
            <v>EDP Outsourcing Comercial,SA</v>
          </cell>
          <cell r="BH545" t="str">
            <v>1010</v>
          </cell>
          <cell r="BI545">
            <v>1799</v>
          </cell>
          <cell r="BJ545" t="str">
            <v>17</v>
          </cell>
          <cell r="BK545">
            <v>23</v>
          </cell>
          <cell r="BL545">
            <v>232.53</v>
          </cell>
          <cell r="BM545" t="str">
            <v>NÍVEL 2</v>
          </cell>
          <cell r="BN545" t="str">
            <v>02</v>
          </cell>
          <cell r="BO545" t="str">
            <v>05</v>
          </cell>
          <cell r="BP545" t="str">
            <v>20030101</v>
          </cell>
          <cell r="BQ545" t="str">
            <v>21</v>
          </cell>
          <cell r="BR545" t="str">
            <v>EVOLUCAO AUTOMATICA</v>
          </cell>
          <cell r="BS545" t="str">
            <v>20050101</v>
          </cell>
          <cell r="BW545">
            <v>0</v>
          </cell>
          <cell r="BX545">
            <v>0</v>
          </cell>
          <cell r="BY545">
            <v>0</v>
          </cell>
          <cell r="BZ545">
            <v>0</v>
          </cell>
          <cell r="CA545">
            <v>0</v>
          </cell>
          <cell r="CC545">
            <v>0</v>
          </cell>
          <cell r="CG545">
            <v>0</v>
          </cell>
          <cell r="CK545">
            <v>0</v>
          </cell>
          <cell r="CO545">
            <v>0</v>
          </cell>
          <cell r="CT545">
            <v>0</v>
          </cell>
          <cell r="CU545">
            <v>0</v>
          </cell>
          <cell r="CV545">
            <v>0</v>
          </cell>
          <cell r="CW545">
            <v>0</v>
          </cell>
          <cell r="CX545">
            <v>0</v>
          </cell>
          <cell r="CZ545">
            <v>0</v>
          </cell>
          <cell r="DC545">
            <v>0</v>
          </cell>
          <cell r="DF545">
            <v>0</v>
          </cell>
          <cell r="DI545">
            <v>0</v>
          </cell>
          <cell r="DK545">
            <v>0</v>
          </cell>
          <cell r="DL545">
            <v>0</v>
          </cell>
          <cell r="DN545" t="str">
            <v>21D11</v>
          </cell>
          <cell r="DO545" t="str">
            <v>Flex.T.Int."Escrit"</v>
          </cell>
          <cell r="DP545">
            <v>9</v>
          </cell>
          <cell r="DQ545">
            <v>100</v>
          </cell>
          <cell r="DR545" t="str">
            <v>LX01</v>
          </cell>
          <cell r="DT545" t="str">
            <v>00330000</v>
          </cell>
          <cell r="DU545" t="str">
            <v>BANCO COMERCIAL PORTUGUES, SA</v>
          </cell>
        </row>
        <row r="546">
          <cell r="A546" t="str">
            <v>190535</v>
          </cell>
          <cell r="B546" t="str">
            <v>João Luis Serras Pereira</v>
          </cell>
          <cell r="C546" t="str">
            <v>1980</v>
          </cell>
          <cell r="D546">
            <v>25</v>
          </cell>
          <cell r="E546">
            <v>25</v>
          </cell>
          <cell r="F546" t="str">
            <v>19570924</v>
          </cell>
          <cell r="G546" t="str">
            <v>47</v>
          </cell>
          <cell r="H546" t="str">
            <v>0</v>
          </cell>
          <cell r="I546" t="str">
            <v>Solt.</v>
          </cell>
          <cell r="J546" t="str">
            <v>masculino</v>
          </cell>
          <cell r="K546">
            <v>0</v>
          </cell>
          <cell r="L546" t="str">
            <v>Av D.Sebastião, 14-R/C-Costa da Caparica</v>
          </cell>
          <cell r="M546" t="str">
            <v>2825-405</v>
          </cell>
          <cell r="N546" t="str">
            <v>COSTA DE CAPARICA</v>
          </cell>
          <cell r="O546" t="str">
            <v>00232253</v>
          </cell>
          <cell r="P546" t="str">
            <v>CURSO GERAL DE ELECTRICIDADE</v>
          </cell>
          <cell r="R546" t="str">
            <v>5022529</v>
          </cell>
          <cell r="S546" t="str">
            <v>19990106</v>
          </cell>
          <cell r="T546" t="str">
            <v>LISBOA</v>
          </cell>
          <cell r="U546" t="str">
            <v>9802</v>
          </cell>
          <cell r="V546" t="str">
            <v>SIND IND ELéCT SUL ILHAS</v>
          </cell>
          <cell r="W546" t="str">
            <v>170306348</v>
          </cell>
          <cell r="X546" t="str">
            <v>3409</v>
          </cell>
          <cell r="Y546" t="str">
            <v>0.0</v>
          </cell>
          <cell r="Z546">
            <v>0</v>
          </cell>
          <cell r="AA546" t="str">
            <v>00</v>
          </cell>
          <cell r="AD546" t="str">
            <v>100</v>
          </cell>
          <cell r="AE546" t="str">
            <v>11218627427</v>
          </cell>
          <cell r="AF546" t="str">
            <v>02</v>
          </cell>
          <cell r="AG546" t="str">
            <v>19800401</v>
          </cell>
          <cell r="AH546" t="str">
            <v>DT.Adm.Corr.Antiguid</v>
          </cell>
          <cell r="AI546" t="str">
            <v>1</v>
          </cell>
          <cell r="AJ546" t="str">
            <v>ACTIVOS</v>
          </cell>
          <cell r="AK546" t="str">
            <v>AA</v>
          </cell>
          <cell r="AL546" t="str">
            <v>ACTIVO TEMP.INTEIRO</v>
          </cell>
          <cell r="AM546" t="str">
            <v>J300</v>
          </cell>
          <cell r="AN546" t="str">
            <v>EDPOutsourcing Comercial-S</v>
          </cell>
          <cell r="AO546" t="str">
            <v>J313</v>
          </cell>
          <cell r="AP546" t="str">
            <v>EDPOC-PSt ADRIÃ</v>
          </cell>
          <cell r="AQ546" t="str">
            <v>40177075</v>
          </cell>
          <cell r="AR546" t="str">
            <v>70000078</v>
          </cell>
          <cell r="AS546" t="str">
            <v>033.</v>
          </cell>
          <cell r="AT546" t="str">
            <v>TECNICO PRINCIPAL DE GESTAO</v>
          </cell>
          <cell r="AU546" t="str">
            <v>1</v>
          </cell>
          <cell r="AV546" t="str">
            <v>00040163</v>
          </cell>
          <cell r="AW546" t="str">
            <v>J20402000330</v>
          </cell>
          <cell r="AX546" t="str">
            <v>CACC-CONTACT CENTER</v>
          </cell>
          <cell r="AY546" t="str">
            <v>68906000</v>
          </cell>
          <cell r="AZ546" t="str">
            <v>Gestão Contact Cente</v>
          </cell>
          <cell r="BA546" t="str">
            <v>6890</v>
          </cell>
          <cell r="BB546" t="str">
            <v>EDP Outsourcing Comercial</v>
          </cell>
          <cell r="BC546" t="str">
            <v>6890</v>
          </cell>
          <cell r="BD546" t="str">
            <v>6890</v>
          </cell>
          <cell r="BE546" t="str">
            <v>2800</v>
          </cell>
          <cell r="BF546" t="str">
            <v>6890</v>
          </cell>
          <cell r="BG546" t="str">
            <v>EDP Outsourcing Comercial,SA</v>
          </cell>
          <cell r="BH546" t="str">
            <v>1010</v>
          </cell>
          <cell r="BI546">
            <v>1432</v>
          </cell>
          <cell r="BJ546" t="str">
            <v>13</v>
          </cell>
          <cell r="BK546">
            <v>25</v>
          </cell>
          <cell r="BL546">
            <v>252.75</v>
          </cell>
          <cell r="BM546" t="str">
            <v>NÍVEL 3</v>
          </cell>
          <cell r="BN546" t="str">
            <v>02</v>
          </cell>
          <cell r="BO546" t="str">
            <v>04</v>
          </cell>
          <cell r="BP546" t="str">
            <v>20030101</v>
          </cell>
          <cell r="BQ546" t="str">
            <v>21</v>
          </cell>
          <cell r="BR546" t="str">
            <v>EVOLUCAO AUTOMATICA</v>
          </cell>
          <cell r="BS546" t="str">
            <v>20050101</v>
          </cell>
          <cell r="BW546">
            <v>0</v>
          </cell>
          <cell r="BX546">
            <v>0</v>
          </cell>
          <cell r="BY546">
            <v>0</v>
          </cell>
          <cell r="BZ546">
            <v>0</v>
          </cell>
          <cell r="CA546">
            <v>0</v>
          </cell>
          <cell r="CC546">
            <v>0</v>
          </cell>
          <cell r="CG546">
            <v>0</v>
          </cell>
          <cell r="CK546">
            <v>0</v>
          </cell>
          <cell r="CO546">
            <v>0</v>
          </cell>
          <cell r="CT546">
            <v>0</v>
          </cell>
          <cell r="CU546">
            <v>0</v>
          </cell>
          <cell r="CV546">
            <v>0</v>
          </cell>
          <cell r="CW546">
            <v>0</v>
          </cell>
          <cell r="CX546">
            <v>0</v>
          </cell>
          <cell r="CZ546">
            <v>0</v>
          </cell>
          <cell r="DC546">
            <v>0</v>
          </cell>
          <cell r="DF546">
            <v>0</v>
          </cell>
          <cell r="DI546">
            <v>0</v>
          </cell>
          <cell r="DK546">
            <v>0</v>
          </cell>
          <cell r="DL546">
            <v>0</v>
          </cell>
          <cell r="DN546" t="str">
            <v>21D11</v>
          </cell>
          <cell r="DO546" t="str">
            <v>Flex.T.Int."Escrit"</v>
          </cell>
          <cell r="DP546">
            <v>9</v>
          </cell>
          <cell r="DQ546">
            <v>100</v>
          </cell>
          <cell r="DR546" t="str">
            <v>LX01</v>
          </cell>
          <cell r="DT546" t="str">
            <v>00330000</v>
          </cell>
          <cell r="DU546" t="str">
            <v>BANCO COMERCIAL PORTUGUES, SA</v>
          </cell>
        </row>
        <row r="547">
          <cell r="A547" t="str">
            <v>149675</v>
          </cell>
          <cell r="B547" t="str">
            <v>Maria Conceição Toito Charana Silva</v>
          </cell>
          <cell r="C547" t="str">
            <v>1977</v>
          </cell>
          <cell r="D547">
            <v>28</v>
          </cell>
          <cell r="E547">
            <v>28</v>
          </cell>
          <cell r="F547" t="str">
            <v>19580819</v>
          </cell>
          <cell r="G547" t="str">
            <v>46</v>
          </cell>
          <cell r="H547" t="str">
            <v>1</v>
          </cell>
          <cell r="I547" t="str">
            <v>Casado</v>
          </cell>
          <cell r="J547" t="str">
            <v>feminino</v>
          </cell>
          <cell r="K547">
            <v>2</v>
          </cell>
          <cell r="L547" t="str">
            <v>Qt Portão de Ferro Lt 55</v>
          </cell>
          <cell r="M547" t="str">
            <v>2130-109</v>
          </cell>
          <cell r="N547" t="str">
            <v>BENAVENTE</v>
          </cell>
          <cell r="O547" t="str">
            <v>00241132</v>
          </cell>
          <cell r="P547" t="str">
            <v>CURSO COMPLEMENTAR DOS LICEUS</v>
          </cell>
          <cell r="R547" t="str">
            <v>5495779</v>
          </cell>
          <cell r="S547" t="str">
            <v>19970611</v>
          </cell>
          <cell r="T547" t="str">
            <v>SANTAREM</v>
          </cell>
          <cell r="U547" t="str">
            <v>9802</v>
          </cell>
          <cell r="V547" t="str">
            <v>SIND IND ELéCT SUL ILHAS</v>
          </cell>
          <cell r="W547" t="str">
            <v>118077767</v>
          </cell>
          <cell r="X547" t="str">
            <v>1970</v>
          </cell>
          <cell r="Y547" t="str">
            <v>0.0</v>
          </cell>
          <cell r="Z547">
            <v>2</v>
          </cell>
          <cell r="AA547" t="str">
            <v>00</v>
          </cell>
          <cell r="AC547" t="str">
            <v>X</v>
          </cell>
          <cell r="AD547" t="str">
            <v>100</v>
          </cell>
          <cell r="AE547" t="str">
            <v>10951924090</v>
          </cell>
          <cell r="AF547" t="str">
            <v>02</v>
          </cell>
          <cell r="AG547" t="str">
            <v>19770501</v>
          </cell>
          <cell r="AH547" t="str">
            <v>DT.Adm.Corr.Antiguid</v>
          </cell>
          <cell r="AI547" t="str">
            <v>1</v>
          </cell>
          <cell r="AJ547" t="str">
            <v>ACTIVOS</v>
          </cell>
          <cell r="AK547" t="str">
            <v>AA</v>
          </cell>
          <cell r="AL547" t="str">
            <v>ACTIVO TEMP.INTEIRO</v>
          </cell>
          <cell r="AM547" t="str">
            <v>J300</v>
          </cell>
          <cell r="AN547" t="str">
            <v>EDPOutsourcing Comercial-S</v>
          </cell>
          <cell r="AO547" t="str">
            <v>J313</v>
          </cell>
          <cell r="AP547" t="str">
            <v>EDPOC-PSt ADRIÃ</v>
          </cell>
          <cell r="AQ547" t="str">
            <v>40177074</v>
          </cell>
          <cell r="AR547" t="str">
            <v>70000078</v>
          </cell>
          <cell r="AS547" t="str">
            <v>033.</v>
          </cell>
          <cell r="AT547" t="str">
            <v>TECNICO PRINCIPAL DE GESTAO</v>
          </cell>
          <cell r="AU547" t="str">
            <v>1</v>
          </cell>
          <cell r="AV547" t="str">
            <v>00040163</v>
          </cell>
          <cell r="AW547" t="str">
            <v>J20402000330</v>
          </cell>
          <cell r="AX547" t="str">
            <v>CACC-CONTACT CENTER</v>
          </cell>
          <cell r="AY547" t="str">
            <v>68906000</v>
          </cell>
          <cell r="AZ547" t="str">
            <v>Gestão Contact Cente</v>
          </cell>
          <cell r="BA547" t="str">
            <v>6890</v>
          </cell>
          <cell r="BB547" t="str">
            <v>EDP Outsourcing Comercial</v>
          </cell>
          <cell r="BC547" t="str">
            <v>6890</v>
          </cell>
          <cell r="BD547" t="str">
            <v>6890</v>
          </cell>
          <cell r="BE547" t="str">
            <v>2800</v>
          </cell>
          <cell r="BF547" t="str">
            <v>6890</v>
          </cell>
          <cell r="BG547" t="str">
            <v>EDP Outsourcing Comercial,SA</v>
          </cell>
          <cell r="BH547" t="str">
            <v>1010</v>
          </cell>
          <cell r="BI547">
            <v>1799</v>
          </cell>
          <cell r="BJ547" t="str">
            <v>17</v>
          </cell>
          <cell r="BK547">
            <v>28</v>
          </cell>
          <cell r="BL547">
            <v>283.08</v>
          </cell>
          <cell r="BM547" t="str">
            <v>NÍVEL 3</v>
          </cell>
          <cell r="BN547" t="str">
            <v>03</v>
          </cell>
          <cell r="BO547" t="str">
            <v>08</v>
          </cell>
          <cell r="BP547" t="str">
            <v>20040110</v>
          </cell>
          <cell r="BQ547" t="str">
            <v>22</v>
          </cell>
          <cell r="BR547" t="str">
            <v>ACELERACAO DE CARREIRA</v>
          </cell>
          <cell r="BS547" t="str">
            <v>20050101</v>
          </cell>
          <cell r="BT547" t="str">
            <v>20020101</v>
          </cell>
          <cell r="BW547">
            <v>0</v>
          </cell>
          <cell r="BX547">
            <v>0</v>
          </cell>
          <cell r="BY547">
            <v>0</v>
          </cell>
          <cell r="BZ547">
            <v>0</v>
          </cell>
          <cell r="CA547">
            <v>0</v>
          </cell>
          <cell r="CC547">
            <v>0</v>
          </cell>
          <cell r="CG547">
            <v>0</v>
          </cell>
          <cell r="CK547">
            <v>0</v>
          </cell>
          <cell r="CO547">
            <v>0</v>
          </cell>
          <cell r="CT547">
            <v>0</v>
          </cell>
          <cell r="CU547">
            <v>0</v>
          </cell>
          <cell r="CV547">
            <v>0</v>
          </cell>
          <cell r="CW547">
            <v>0</v>
          </cell>
          <cell r="CX547">
            <v>0</v>
          </cell>
          <cell r="CZ547">
            <v>0</v>
          </cell>
          <cell r="DC547">
            <v>0</v>
          </cell>
          <cell r="DF547">
            <v>0</v>
          </cell>
          <cell r="DI547">
            <v>0</v>
          </cell>
          <cell r="DK547">
            <v>0</v>
          </cell>
          <cell r="DL547">
            <v>0</v>
          </cell>
          <cell r="DN547" t="str">
            <v>21D12</v>
          </cell>
          <cell r="DO547" t="str">
            <v>Flex.T.Int."Act.Ind."</v>
          </cell>
          <cell r="DP547">
            <v>9</v>
          </cell>
          <cell r="DQ547">
            <v>100</v>
          </cell>
          <cell r="DR547" t="str">
            <v>LX01</v>
          </cell>
          <cell r="DT547" t="str">
            <v>00330000</v>
          </cell>
          <cell r="DU547" t="str">
            <v>BANCO COMERCIAL PORTUGUES, SA</v>
          </cell>
        </row>
        <row r="548">
          <cell r="A548" t="str">
            <v>209082</v>
          </cell>
          <cell r="B548" t="str">
            <v>Jorge Manuel Marques Pires</v>
          </cell>
          <cell r="C548" t="str">
            <v>1981</v>
          </cell>
          <cell r="D548">
            <v>24</v>
          </cell>
          <cell r="E548">
            <v>24</v>
          </cell>
          <cell r="F548" t="str">
            <v>19530818</v>
          </cell>
          <cell r="G548" t="str">
            <v>51</v>
          </cell>
          <cell r="H548" t="str">
            <v>0</v>
          </cell>
          <cell r="I548" t="str">
            <v>Solt.</v>
          </cell>
          <cell r="J548" t="str">
            <v>masculino</v>
          </cell>
          <cell r="K548">
            <v>1</v>
          </cell>
          <cell r="L548" t="str">
            <v>R Dr Antonio Jose Almeida,12-7.B</v>
          </cell>
          <cell r="M548" t="str">
            <v>2780-088</v>
          </cell>
          <cell r="N548" t="str">
            <v>OEIRAS</v>
          </cell>
          <cell r="O548" t="str">
            <v>00121022</v>
          </cell>
          <cell r="P548" t="str">
            <v>1. CICLO LICEAL (2 ANOS)</v>
          </cell>
          <cell r="R548" t="str">
            <v>2208699</v>
          </cell>
          <cell r="S548" t="str">
            <v>19941213</v>
          </cell>
          <cell r="T548" t="str">
            <v>LISBOA</v>
          </cell>
          <cell r="U548" t="str">
            <v>9802</v>
          </cell>
          <cell r="V548" t="str">
            <v>SIND IND ELéCT SUL ILHAS</v>
          </cell>
          <cell r="W548" t="str">
            <v>159279992</v>
          </cell>
          <cell r="X548" t="str">
            <v>1554</v>
          </cell>
          <cell r="Y548" t="str">
            <v>0.0</v>
          </cell>
          <cell r="Z548">
            <v>1</v>
          </cell>
          <cell r="AA548" t="str">
            <v>00</v>
          </cell>
          <cell r="AD548" t="str">
            <v>029</v>
          </cell>
          <cell r="AE548" t="str">
            <v>10940076840</v>
          </cell>
          <cell r="AF548" t="str">
            <v>02</v>
          </cell>
          <cell r="AG548" t="str">
            <v>19810202</v>
          </cell>
          <cell r="AH548" t="str">
            <v>DT.Adm.Corr.Antiguid</v>
          </cell>
          <cell r="AI548" t="str">
            <v>1</v>
          </cell>
          <cell r="AJ548" t="str">
            <v>ACTIVOS</v>
          </cell>
          <cell r="AK548" t="str">
            <v>AA</v>
          </cell>
          <cell r="AL548" t="str">
            <v>ACTIVO TEMP.INTEIRO</v>
          </cell>
          <cell r="AM548" t="str">
            <v>J300</v>
          </cell>
          <cell r="AN548" t="str">
            <v>EDPOutsourcing Comercial-S</v>
          </cell>
          <cell r="AO548" t="str">
            <v>J314</v>
          </cell>
          <cell r="AP548" t="str">
            <v>EDPOC-CASCAIS</v>
          </cell>
          <cell r="AQ548" t="str">
            <v>40176828</v>
          </cell>
          <cell r="AR548" t="str">
            <v>70000060</v>
          </cell>
          <cell r="AS548" t="str">
            <v>025.</v>
          </cell>
          <cell r="AT548" t="str">
            <v>ESCRITURARIO COMERCIAL</v>
          </cell>
          <cell r="AU548" t="str">
            <v>1</v>
          </cell>
          <cell r="AV548" t="str">
            <v>00040530</v>
          </cell>
          <cell r="AW548" t="str">
            <v>J20460000630</v>
          </cell>
          <cell r="AX548" t="str">
            <v>AS-LE-GA LOJAS E EQUIPAS</v>
          </cell>
          <cell r="AY548" t="str">
            <v>68905057</v>
          </cell>
          <cell r="AZ548" t="str">
            <v>Apoio à Rede Sul</v>
          </cell>
          <cell r="BA548" t="str">
            <v>6890</v>
          </cell>
          <cell r="BB548" t="str">
            <v>EDP Outsourcing Comercial</v>
          </cell>
          <cell r="BC548" t="str">
            <v>6890</v>
          </cell>
          <cell r="BD548" t="str">
            <v>6890</v>
          </cell>
          <cell r="BE548" t="str">
            <v>2800</v>
          </cell>
          <cell r="BF548" t="str">
            <v>6890</v>
          </cell>
          <cell r="BG548" t="str">
            <v>EDP Outsourcing Comercial,SA</v>
          </cell>
          <cell r="BH548" t="str">
            <v>1010</v>
          </cell>
          <cell r="BI548">
            <v>1160</v>
          </cell>
          <cell r="BJ548" t="str">
            <v>10</v>
          </cell>
          <cell r="BK548">
            <v>24</v>
          </cell>
          <cell r="BL548">
            <v>242.64</v>
          </cell>
          <cell r="BM548" t="str">
            <v>NÍVEL 5</v>
          </cell>
          <cell r="BN548" t="str">
            <v>01</v>
          </cell>
          <cell r="BO548" t="str">
            <v>07</v>
          </cell>
          <cell r="BP548" t="str">
            <v>20040101</v>
          </cell>
          <cell r="BQ548" t="str">
            <v>21</v>
          </cell>
          <cell r="BR548" t="str">
            <v>EVOLUCAO AUTOMATICA</v>
          </cell>
          <cell r="BS548" t="str">
            <v>20050101</v>
          </cell>
          <cell r="BW548">
            <v>0</v>
          </cell>
          <cell r="BX548">
            <v>0</v>
          </cell>
          <cell r="BY548">
            <v>0</v>
          </cell>
          <cell r="BZ548">
            <v>0</v>
          </cell>
          <cell r="CA548">
            <v>0</v>
          </cell>
          <cell r="CC548">
            <v>0</v>
          </cell>
          <cell r="CG548">
            <v>0</v>
          </cell>
          <cell r="CK548">
            <v>0</v>
          </cell>
          <cell r="CO548">
            <v>0</v>
          </cell>
          <cell r="CT548">
            <v>0</v>
          </cell>
          <cell r="CU548">
            <v>0</v>
          </cell>
          <cell r="CV548">
            <v>0</v>
          </cell>
          <cell r="CW548">
            <v>0</v>
          </cell>
          <cell r="CX548">
            <v>1</v>
          </cell>
          <cell r="CY548" t="str">
            <v>6010</v>
          </cell>
          <cell r="CZ548">
            <v>39.54</v>
          </cell>
          <cell r="DC548">
            <v>0</v>
          </cell>
          <cell r="DF548">
            <v>0</v>
          </cell>
          <cell r="DI548">
            <v>0</v>
          </cell>
          <cell r="DK548">
            <v>0</v>
          </cell>
          <cell r="DL548">
            <v>0</v>
          </cell>
          <cell r="DN548" t="str">
            <v>11D13</v>
          </cell>
          <cell r="DO548" t="str">
            <v>FixoTInt-"Lojas"2002</v>
          </cell>
          <cell r="DP548">
            <v>2</v>
          </cell>
          <cell r="DQ548">
            <v>100</v>
          </cell>
          <cell r="DR548" t="str">
            <v>LX01</v>
          </cell>
          <cell r="DT548" t="str">
            <v>00100000</v>
          </cell>
          <cell r="DU548" t="str">
            <v>BANCO BPI, SA</v>
          </cell>
        </row>
        <row r="549">
          <cell r="A549" t="str">
            <v>167711</v>
          </cell>
          <cell r="B549" t="str">
            <v>Rosa Maria Lourenco Rocha Pinheiro</v>
          </cell>
          <cell r="C549" t="str">
            <v>1979</v>
          </cell>
          <cell r="D549">
            <v>26</v>
          </cell>
          <cell r="E549">
            <v>26</v>
          </cell>
          <cell r="F549" t="str">
            <v>19550414</v>
          </cell>
          <cell r="G549" t="str">
            <v>50</v>
          </cell>
          <cell r="H549" t="str">
            <v>1</v>
          </cell>
          <cell r="I549" t="str">
            <v>Casado</v>
          </cell>
          <cell r="J549" t="str">
            <v>feminino</v>
          </cell>
          <cell r="K549">
            <v>2</v>
          </cell>
          <cell r="L549" t="str">
            <v>Rua Eduarda Lapa  1  Charneca</v>
          </cell>
          <cell r="M549" t="str">
            <v>2750-772</v>
          </cell>
          <cell r="N549" t="str">
            <v>CASCAIS</v>
          </cell>
          <cell r="O549" t="str">
            <v>00241132</v>
          </cell>
          <cell r="P549" t="str">
            <v>CURSO COMPLEMENTAR DOS LICEUS</v>
          </cell>
          <cell r="R549" t="str">
            <v>4572548</v>
          </cell>
          <cell r="S549" t="str">
            <v>19961120</v>
          </cell>
          <cell r="T549" t="str">
            <v>LISBOA</v>
          </cell>
          <cell r="U549" t="str">
            <v>9803</v>
          </cell>
          <cell r="V549" t="str">
            <v>S.NAC IND ENERGIA-SINDEL</v>
          </cell>
          <cell r="W549" t="str">
            <v>129396818</v>
          </cell>
          <cell r="X549" t="str">
            <v>1503</v>
          </cell>
          <cell r="Y549" t="str">
            <v>0.0</v>
          </cell>
          <cell r="Z549">
            <v>2</v>
          </cell>
          <cell r="AA549" t="str">
            <v>00</v>
          </cell>
          <cell r="AD549" t="str">
            <v>029</v>
          </cell>
          <cell r="AE549" t="str">
            <v>10940094781</v>
          </cell>
          <cell r="AF549" t="str">
            <v>02</v>
          </cell>
          <cell r="AG549" t="str">
            <v>19790801</v>
          </cell>
          <cell r="AH549" t="str">
            <v>DT.Adm.Corr.Antiguid</v>
          </cell>
          <cell r="AI549" t="str">
            <v>1</v>
          </cell>
          <cell r="AJ549" t="str">
            <v>ACTIVOS</v>
          </cell>
          <cell r="AK549" t="str">
            <v>AA</v>
          </cell>
          <cell r="AL549" t="str">
            <v>ACTIVO TEMP.INTEIRO</v>
          </cell>
          <cell r="AM549" t="str">
            <v>J300</v>
          </cell>
          <cell r="AN549" t="str">
            <v>EDPOutsourcing Comercial-S</v>
          </cell>
          <cell r="AO549" t="str">
            <v>J314</v>
          </cell>
          <cell r="AP549" t="str">
            <v>EDPOC-CASCAIS</v>
          </cell>
          <cell r="AQ549" t="str">
            <v>40176852</v>
          </cell>
          <cell r="AR549" t="str">
            <v>70000045</v>
          </cell>
          <cell r="AS549" t="str">
            <v>01S3</v>
          </cell>
          <cell r="AT549" t="str">
            <v>CHEFIA SECCAO ESCALAO III</v>
          </cell>
          <cell r="AU549" t="str">
            <v>1</v>
          </cell>
          <cell r="AV549" t="str">
            <v>00040354</v>
          </cell>
          <cell r="AW549" t="str">
            <v>J20464320130</v>
          </cell>
          <cell r="AX549" t="str">
            <v>AS-LJCSC-CH-CHEFIA</v>
          </cell>
          <cell r="AY549" t="str">
            <v>68905607</v>
          </cell>
          <cell r="AZ549" t="str">
            <v>Lj Cascais</v>
          </cell>
          <cell r="BA549" t="str">
            <v>6890</v>
          </cell>
          <cell r="BB549" t="str">
            <v>EDP Outsourcing Comercial</v>
          </cell>
          <cell r="BC549" t="str">
            <v>6890</v>
          </cell>
          <cell r="BD549" t="str">
            <v>6890</v>
          </cell>
          <cell r="BE549" t="str">
            <v>2800</v>
          </cell>
          <cell r="BF549" t="str">
            <v>6890</v>
          </cell>
          <cell r="BG549" t="str">
            <v>EDP Outsourcing Comercial,SA</v>
          </cell>
          <cell r="BH549" t="str">
            <v>1010</v>
          </cell>
          <cell r="BI549">
            <v>1520</v>
          </cell>
          <cell r="BJ549" t="str">
            <v>14</v>
          </cell>
          <cell r="BK549">
            <v>26</v>
          </cell>
          <cell r="BL549">
            <v>262.86</v>
          </cell>
          <cell r="BM549" t="str">
            <v>C SECÇ3</v>
          </cell>
          <cell r="BN549" t="str">
            <v>01</v>
          </cell>
          <cell r="BO549" t="str">
            <v>F</v>
          </cell>
          <cell r="BP549" t="str">
            <v>20032409</v>
          </cell>
          <cell r="BQ549" t="str">
            <v>33</v>
          </cell>
          <cell r="BR549" t="str">
            <v>NOMEACAO</v>
          </cell>
          <cell r="BS549" t="str">
            <v>20050101</v>
          </cell>
          <cell r="BW549">
            <v>0</v>
          </cell>
          <cell r="BX549">
            <v>0</v>
          </cell>
          <cell r="BY549">
            <v>0</v>
          </cell>
          <cell r="BZ549">
            <v>0</v>
          </cell>
          <cell r="CA549">
            <v>0</v>
          </cell>
          <cell r="CC549">
            <v>0</v>
          </cell>
          <cell r="CG549">
            <v>0</v>
          </cell>
          <cell r="CK549">
            <v>0</v>
          </cell>
          <cell r="CO549">
            <v>0</v>
          </cell>
          <cell r="CT549">
            <v>0</v>
          </cell>
          <cell r="CU549">
            <v>0</v>
          </cell>
          <cell r="CV549">
            <v>0</v>
          </cell>
          <cell r="CW549">
            <v>0</v>
          </cell>
          <cell r="CX549">
            <v>1</v>
          </cell>
          <cell r="CY549" t="str">
            <v>6010</v>
          </cell>
          <cell r="CZ549">
            <v>39.54</v>
          </cell>
          <cell r="DC549">
            <v>0</v>
          </cell>
          <cell r="DF549">
            <v>0</v>
          </cell>
          <cell r="DI549">
            <v>0</v>
          </cell>
          <cell r="DK549">
            <v>0</v>
          </cell>
          <cell r="DL549">
            <v>0</v>
          </cell>
          <cell r="DN549" t="str">
            <v>11D13</v>
          </cell>
          <cell r="DO549" t="str">
            <v>FixoTInt-"Lojas"2002</v>
          </cell>
          <cell r="DP549">
            <v>2</v>
          </cell>
          <cell r="DQ549">
            <v>100</v>
          </cell>
          <cell r="DR549" t="str">
            <v>LX01</v>
          </cell>
          <cell r="DT549" t="str">
            <v>00180000</v>
          </cell>
          <cell r="DU549" t="str">
            <v>BANCO TOTTA &amp; ACORES, SA</v>
          </cell>
        </row>
        <row r="550">
          <cell r="A550" t="str">
            <v>308617</v>
          </cell>
          <cell r="B550" t="str">
            <v>Maria Luz Correia</v>
          </cell>
          <cell r="C550" t="str">
            <v>1987</v>
          </cell>
          <cell r="D550">
            <v>18</v>
          </cell>
          <cell r="E550">
            <v>18</v>
          </cell>
          <cell r="F550" t="str">
            <v>19550708</v>
          </cell>
          <cell r="G550" t="str">
            <v>49</v>
          </cell>
          <cell r="H550" t="str">
            <v>0</v>
          </cell>
          <cell r="I550" t="str">
            <v>Solt.</v>
          </cell>
          <cell r="J550" t="str">
            <v>feminino</v>
          </cell>
          <cell r="K550">
            <v>0</v>
          </cell>
          <cell r="L550" t="str">
            <v>R João Silva, 17 2.-B           Carcavelos</v>
          </cell>
          <cell r="M550" t="str">
            <v>2775-000</v>
          </cell>
          <cell r="N550" t="str">
            <v>PAREDE</v>
          </cell>
          <cell r="O550" t="str">
            <v>00231013</v>
          </cell>
          <cell r="P550" t="str">
            <v>2. CICLO LICEAL</v>
          </cell>
          <cell r="R550" t="str">
            <v>3155772</v>
          </cell>
          <cell r="S550" t="str">
            <v>19950403</v>
          </cell>
          <cell r="T550" t="str">
            <v>LISBOA</v>
          </cell>
          <cell r="U550" t="str">
            <v>9803</v>
          </cell>
          <cell r="V550" t="str">
            <v>S.NAC IND ENERGIA-SINDEL</v>
          </cell>
          <cell r="W550" t="str">
            <v>158719476</v>
          </cell>
          <cell r="X550" t="str">
            <v>3433</v>
          </cell>
          <cell r="Y550" t="str">
            <v>0.0</v>
          </cell>
          <cell r="Z550">
            <v>0</v>
          </cell>
          <cell r="AA550" t="str">
            <v>00</v>
          </cell>
          <cell r="AD550" t="str">
            <v>029</v>
          </cell>
          <cell r="AE550" t="str">
            <v>10940098082</v>
          </cell>
          <cell r="AF550" t="str">
            <v>02</v>
          </cell>
          <cell r="AG550" t="str">
            <v>19870901</v>
          </cell>
          <cell r="AH550" t="str">
            <v>DT.Adm.Corr.Antiguid</v>
          </cell>
          <cell r="AI550" t="str">
            <v>1</v>
          </cell>
          <cell r="AJ550" t="str">
            <v>ACTIVOS</v>
          </cell>
          <cell r="AK550" t="str">
            <v>AA</v>
          </cell>
          <cell r="AL550" t="str">
            <v>ACTIVO TEMP.INTEIRO</v>
          </cell>
          <cell r="AM550" t="str">
            <v>J300</v>
          </cell>
          <cell r="AN550" t="str">
            <v>EDPOutsourcing Comercial-S</v>
          </cell>
          <cell r="AO550" t="str">
            <v>J314</v>
          </cell>
          <cell r="AP550" t="str">
            <v>EDPOC-CASCAIS</v>
          </cell>
          <cell r="AQ550" t="str">
            <v>40176856</v>
          </cell>
          <cell r="AR550" t="str">
            <v>70000060</v>
          </cell>
          <cell r="AS550" t="str">
            <v>025.</v>
          </cell>
          <cell r="AT550" t="str">
            <v>ESCRITURARIO COMERCIAL</v>
          </cell>
          <cell r="AU550" t="str">
            <v>1</v>
          </cell>
          <cell r="AV550" t="str">
            <v>00040355</v>
          </cell>
          <cell r="AW550" t="str">
            <v>J20464320430</v>
          </cell>
          <cell r="AX550" t="str">
            <v>AS-LJCSC-LOJA CASCAIS</v>
          </cell>
          <cell r="AY550" t="str">
            <v>68905607</v>
          </cell>
          <cell r="AZ550" t="str">
            <v>Lj Cascais</v>
          </cell>
          <cell r="BA550" t="str">
            <v>6890</v>
          </cell>
          <cell r="BB550" t="str">
            <v>EDP Outsourcing Comercial</v>
          </cell>
          <cell r="BC550" t="str">
            <v>6890</v>
          </cell>
          <cell r="BD550" t="str">
            <v>6890</v>
          </cell>
          <cell r="BE550" t="str">
            <v>2800</v>
          </cell>
          <cell r="BF550" t="str">
            <v>6890</v>
          </cell>
          <cell r="BG550" t="str">
            <v>EDP Outsourcing Comercial,SA</v>
          </cell>
          <cell r="BH550" t="str">
            <v>1010</v>
          </cell>
          <cell r="BI550">
            <v>1079</v>
          </cell>
          <cell r="BJ550" t="str">
            <v>09</v>
          </cell>
          <cell r="BK550">
            <v>18</v>
          </cell>
          <cell r="BL550">
            <v>181.98</v>
          </cell>
          <cell r="BM550" t="str">
            <v>NÍVEL 5</v>
          </cell>
          <cell r="BN550" t="str">
            <v>01</v>
          </cell>
          <cell r="BO550" t="str">
            <v>06</v>
          </cell>
          <cell r="BP550" t="str">
            <v>20040101</v>
          </cell>
          <cell r="BQ550" t="str">
            <v>21</v>
          </cell>
          <cell r="BR550" t="str">
            <v>EVOLUCAO AUTOMATICA</v>
          </cell>
          <cell r="BS550" t="str">
            <v>20050101</v>
          </cell>
          <cell r="BW550">
            <v>0</v>
          </cell>
          <cell r="BX550">
            <v>0</v>
          </cell>
          <cell r="BY550">
            <v>0</v>
          </cell>
          <cell r="BZ550">
            <v>0</v>
          </cell>
          <cell r="CA550">
            <v>0</v>
          </cell>
          <cell r="CC550">
            <v>0</v>
          </cell>
          <cell r="CG550">
            <v>0</v>
          </cell>
          <cell r="CK550">
            <v>0</v>
          </cell>
          <cell r="CO550">
            <v>0</v>
          </cell>
          <cell r="CT550">
            <v>0</v>
          </cell>
          <cell r="CU550">
            <v>0</v>
          </cell>
          <cell r="CV550">
            <v>0</v>
          </cell>
          <cell r="CW550">
            <v>0</v>
          </cell>
          <cell r="CX550">
            <v>1</v>
          </cell>
          <cell r="CY550" t="str">
            <v>6010</v>
          </cell>
          <cell r="CZ550">
            <v>39.54</v>
          </cell>
          <cell r="DC550">
            <v>0</v>
          </cell>
          <cell r="DF550">
            <v>0</v>
          </cell>
          <cell r="DI550">
            <v>0</v>
          </cell>
          <cell r="DK550">
            <v>0</v>
          </cell>
          <cell r="DL550">
            <v>0</v>
          </cell>
          <cell r="DN550" t="str">
            <v>11D13</v>
          </cell>
          <cell r="DO550" t="str">
            <v>FixoTInt-"Lojas"2002</v>
          </cell>
          <cell r="DP550">
            <v>2</v>
          </cell>
          <cell r="DQ550">
            <v>100</v>
          </cell>
          <cell r="DR550" t="str">
            <v>LX01</v>
          </cell>
          <cell r="DT550" t="str">
            <v>00350575</v>
          </cell>
          <cell r="DU550" t="str">
            <v>CAIXA GERAL DE DEPOSITOS, SA</v>
          </cell>
        </row>
        <row r="551">
          <cell r="A551" t="str">
            <v>301582</v>
          </cell>
          <cell r="B551" t="str">
            <v>Antonio Manuel Martinho Silva Cruz</v>
          </cell>
          <cell r="C551" t="str">
            <v>1984</v>
          </cell>
          <cell r="D551">
            <v>21</v>
          </cell>
          <cell r="E551">
            <v>21</v>
          </cell>
          <cell r="F551" t="str">
            <v>19600727</v>
          </cell>
          <cell r="G551" t="str">
            <v>44</v>
          </cell>
          <cell r="H551" t="str">
            <v>1</v>
          </cell>
          <cell r="I551" t="str">
            <v>Casado</v>
          </cell>
          <cell r="J551" t="str">
            <v>masculino</v>
          </cell>
          <cell r="K551">
            <v>1</v>
          </cell>
          <cell r="L551" t="str">
            <v>R Santa Maria Madalena Lt 6 2. Esq.   Sassoeiros</v>
          </cell>
          <cell r="M551" t="str">
            <v>2775-740</v>
          </cell>
          <cell r="N551" t="str">
            <v>CARCAVELOS</v>
          </cell>
          <cell r="O551" t="str">
            <v>00232253</v>
          </cell>
          <cell r="P551" t="str">
            <v>CURSO GERAL DE ELECTRICIDADE</v>
          </cell>
          <cell r="R551" t="str">
            <v>5508584</v>
          </cell>
          <cell r="S551" t="str">
            <v>19970603</v>
          </cell>
          <cell r="T551" t="str">
            <v>LISBOA</v>
          </cell>
          <cell r="U551" t="str">
            <v>9803</v>
          </cell>
          <cell r="V551" t="str">
            <v>S.NAC IND ENERGIA-SINDEL</v>
          </cell>
          <cell r="W551" t="str">
            <v>151034222</v>
          </cell>
          <cell r="X551" t="str">
            <v>3433</v>
          </cell>
          <cell r="Y551" t="str">
            <v>0.0</v>
          </cell>
          <cell r="Z551">
            <v>2</v>
          </cell>
          <cell r="AA551" t="str">
            <v>00</v>
          </cell>
          <cell r="AC551" t="str">
            <v>X</v>
          </cell>
          <cell r="AD551" t="str">
            <v>029</v>
          </cell>
          <cell r="AE551" t="str">
            <v>10940088665</v>
          </cell>
          <cell r="AF551" t="str">
            <v>02</v>
          </cell>
          <cell r="AG551" t="str">
            <v>19841001</v>
          </cell>
          <cell r="AH551" t="str">
            <v>DT.Adm.Corr.Antiguid</v>
          </cell>
          <cell r="AI551" t="str">
            <v>1</v>
          </cell>
          <cell r="AJ551" t="str">
            <v>ACTIVOS</v>
          </cell>
          <cell r="AK551" t="str">
            <v>AA</v>
          </cell>
          <cell r="AL551" t="str">
            <v>ACTIVO TEMP.INTEIRO</v>
          </cell>
          <cell r="AM551" t="str">
            <v>J300</v>
          </cell>
          <cell r="AN551" t="str">
            <v>EDPOutsourcing Comercial-S</v>
          </cell>
          <cell r="AO551" t="str">
            <v>J314</v>
          </cell>
          <cell r="AP551" t="str">
            <v>EDPOC-CASCAIS</v>
          </cell>
          <cell r="AQ551" t="str">
            <v>40176855</v>
          </cell>
          <cell r="AR551" t="str">
            <v>70000060</v>
          </cell>
          <cell r="AS551" t="str">
            <v>025.</v>
          </cell>
          <cell r="AT551" t="str">
            <v>ESCRITURARIO COMERCIAL</v>
          </cell>
          <cell r="AU551" t="str">
            <v>1</v>
          </cell>
          <cell r="AV551" t="str">
            <v>00040355</v>
          </cell>
          <cell r="AW551" t="str">
            <v>J20464320430</v>
          </cell>
          <cell r="AX551" t="str">
            <v>AS-LJCSC-LOJA CASCAIS</v>
          </cell>
          <cell r="AY551" t="str">
            <v>68905607</v>
          </cell>
          <cell r="AZ551" t="str">
            <v>Lj Cascais</v>
          </cell>
          <cell r="BA551" t="str">
            <v>6890</v>
          </cell>
          <cell r="BB551" t="str">
            <v>EDP Outsourcing Comercial</v>
          </cell>
          <cell r="BC551" t="str">
            <v>6890</v>
          </cell>
          <cell r="BD551" t="str">
            <v>6890</v>
          </cell>
          <cell r="BE551" t="str">
            <v>2800</v>
          </cell>
          <cell r="BF551" t="str">
            <v>6890</v>
          </cell>
          <cell r="BG551" t="str">
            <v>EDP Outsourcing Comercial,SA</v>
          </cell>
          <cell r="BH551" t="str">
            <v>1010</v>
          </cell>
          <cell r="BI551">
            <v>1160</v>
          </cell>
          <cell r="BJ551" t="str">
            <v>10</v>
          </cell>
          <cell r="BK551">
            <v>21</v>
          </cell>
          <cell r="BL551">
            <v>212.31</v>
          </cell>
          <cell r="BM551" t="str">
            <v>NÍVEL 5</v>
          </cell>
          <cell r="BN551" t="str">
            <v>01</v>
          </cell>
          <cell r="BO551" t="str">
            <v>07</v>
          </cell>
          <cell r="BP551" t="str">
            <v>20040101</v>
          </cell>
          <cell r="BQ551" t="str">
            <v>21</v>
          </cell>
          <cell r="BR551" t="str">
            <v>EVOLUCAO AUTOMATICA</v>
          </cell>
          <cell r="BS551" t="str">
            <v>20050101</v>
          </cell>
          <cell r="BW551">
            <v>0</v>
          </cell>
          <cell r="BX551">
            <v>0</v>
          </cell>
          <cell r="BY551">
            <v>0</v>
          </cell>
          <cell r="BZ551">
            <v>0</v>
          </cell>
          <cell r="CA551">
            <v>0</v>
          </cell>
          <cell r="CC551">
            <v>0</v>
          </cell>
          <cell r="CG551">
            <v>0</v>
          </cell>
          <cell r="CK551">
            <v>0</v>
          </cell>
          <cell r="CO551">
            <v>0</v>
          </cell>
          <cell r="CT551">
            <v>0</v>
          </cell>
          <cell r="CU551">
            <v>0</v>
          </cell>
          <cell r="CV551">
            <v>0</v>
          </cell>
          <cell r="CW551">
            <v>0</v>
          </cell>
          <cell r="CX551">
            <v>1</v>
          </cell>
          <cell r="CY551" t="str">
            <v>6010</v>
          </cell>
          <cell r="CZ551">
            <v>39.54</v>
          </cell>
          <cell r="DC551">
            <v>0</v>
          </cell>
          <cell r="DF551">
            <v>0</v>
          </cell>
          <cell r="DI551">
            <v>0</v>
          </cell>
          <cell r="DK551">
            <v>0</v>
          </cell>
          <cell r="DL551">
            <v>0</v>
          </cell>
          <cell r="DN551" t="str">
            <v>11D13</v>
          </cell>
          <cell r="DO551" t="str">
            <v>FixoTInt-"Lojas"2002</v>
          </cell>
          <cell r="DP551">
            <v>2</v>
          </cell>
          <cell r="DQ551">
            <v>100</v>
          </cell>
          <cell r="DR551" t="str">
            <v>LX01</v>
          </cell>
          <cell r="DT551" t="str">
            <v>00352145</v>
          </cell>
          <cell r="DU551" t="str">
            <v>CAIXA GERAL DE DEPOSITOS, SA</v>
          </cell>
        </row>
        <row r="552">
          <cell r="A552" t="str">
            <v>157945</v>
          </cell>
          <cell r="B552" t="str">
            <v>Maria Elisabete Lopes Barata</v>
          </cell>
          <cell r="C552" t="str">
            <v>1978</v>
          </cell>
          <cell r="D552">
            <v>27</v>
          </cell>
          <cell r="E552">
            <v>27</v>
          </cell>
          <cell r="F552" t="str">
            <v>19570303</v>
          </cell>
          <cell r="G552" t="str">
            <v>48</v>
          </cell>
          <cell r="H552" t="str">
            <v>4</v>
          </cell>
          <cell r="I552" t="str">
            <v>Divorc</v>
          </cell>
          <cell r="J552" t="str">
            <v>feminino</v>
          </cell>
          <cell r="K552">
            <v>1</v>
          </cell>
          <cell r="L552" t="str">
            <v>R Palmira Bastos Lt 18 D-R/C  Rana</v>
          </cell>
          <cell r="M552" t="str">
            <v>2785-566</v>
          </cell>
          <cell r="N552" t="str">
            <v>SÃO DOMINGOS DE RANA</v>
          </cell>
          <cell r="O552" t="str">
            <v>00123022</v>
          </cell>
          <cell r="P552" t="str">
            <v>CICLO COMPL. ENSINO PRIMARIO</v>
          </cell>
          <cell r="R552" t="str">
            <v>6028197</v>
          </cell>
          <cell r="S552" t="str">
            <v>20001108</v>
          </cell>
          <cell r="T552" t="str">
            <v>LISBOA</v>
          </cell>
          <cell r="U552" t="str">
            <v>9803</v>
          </cell>
          <cell r="V552" t="str">
            <v>S.NAC IND ENERGIA-SINDEL</v>
          </cell>
          <cell r="W552" t="str">
            <v>117783846</v>
          </cell>
          <cell r="X552" t="str">
            <v>3646</v>
          </cell>
          <cell r="Y552" t="str">
            <v>0.0</v>
          </cell>
          <cell r="Z552">
            <v>1</v>
          </cell>
          <cell r="AA552" t="str">
            <v>00</v>
          </cell>
          <cell r="AD552" t="str">
            <v>029</v>
          </cell>
          <cell r="AE552" t="str">
            <v>10940072329</v>
          </cell>
          <cell r="AF552" t="str">
            <v>02</v>
          </cell>
          <cell r="AG552" t="str">
            <v>19780529</v>
          </cell>
          <cell r="AH552" t="str">
            <v>DT.Adm.Corr.Antiguid</v>
          </cell>
          <cell r="AI552" t="str">
            <v>1</v>
          </cell>
          <cell r="AJ552" t="str">
            <v>ACTIVOS</v>
          </cell>
          <cell r="AK552" t="str">
            <v>AA</v>
          </cell>
          <cell r="AL552" t="str">
            <v>ACTIVO TEMP.INTEIRO</v>
          </cell>
          <cell r="AM552" t="str">
            <v>J300</v>
          </cell>
          <cell r="AN552" t="str">
            <v>EDPOutsourcing Comercial-S</v>
          </cell>
          <cell r="AO552" t="str">
            <v>J314</v>
          </cell>
          <cell r="AP552" t="str">
            <v>EDPOC-CASCAIS</v>
          </cell>
          <cell r="AQ552" t="str">
            <v>40176854</v>
          </cell>
          <cell r="AR552" t="str">
            <v>70000060</v>
          </cell>
          <cell r="AS552" t="str">
            <v>025.</v>
          </cell>
          <cell r="AT552" t="str">
            <v>ESCRITURARIO COMERCIAL</v>
          </cell>
          <cell r="AU552" t="str">
            <v>1</v>
          </cell>
          <cell r="AV552" t="str">
            <v>00040355</v>
          </cell>
          <cell r="AW552" t="str">
            <v>J20464320430</v>
          </cell>
          <cell r="AX552" t="str">
            <v>AS-LJCSC-LOJA CASCAIS</v>
          </cell>
          <cell r="AY552" t="str">
            <v>68905607</v>
          </cell>
          <cell r="AZ552" t="str">
            <v>Lj Cascais</v>
          </cell>
          <cell r="BA552" t="str">
            <v>6890</v>
          </cell>
          <cell r="BB552" t="str">
            <v>EDP Outsourcing Comercial</v>
          </cell>
          <cell r="BC552" t="str">
            <v>6890</v>
          </cell>
          <cell r="BD552" t="str">
            <v>6890</v>
          </cell>
          <cell r="BE552" t="str">
            <v>2800</v>
          </cell>
          <cell r="BF552" t="str">
            <v>6890</v>
          </cell>
          <cell r="BG552" t="str">
            <v>EDP Outsourcing Comercial,SA</v>
          </cell>
          <cell r="BH552" t="str">
            <v>1010</v>
          </cell>
          <cell r="BI552">
            <v>1247</v>
          </cell>
          <cell r="BJ552" t="str">
            <v>11</v>
          </cell>
          <cell r="BK552">
            <v>27</v>
          </cell>
          <cell r="BL552">
            <v>272.97000000000003</v>
          </cell>
          <cell r="BM552" t="str">
            <v>NÍVEL 5</v>
          </cell>
          <cell r="BN552" t="str">
            <v>02</v>
          </cell>
          <cell r="BO552" t="str">
            <v>08</v>
          </cell>
          <cell r="BP552" t="str">
            <v>20030101</v>
          </cell>
          <cell r="BQ552" t="str">
            <v>21</v>
          </cell>
          <cell r="BR552" t="str">
            <v>EVOLUCAO AUTOMATICA</v>
          </cell>
          <cell r="BS552" t="str">
            <v>20050101</v>
          </cell>
          <cell r="BW552">
            <v>0</v>
          </cell>
          <cell r="BX552">
            <v>0</v>
          </cell>
          <cell r="BY552">
            <v>0</v>
          </cell>
          <cell r="BZ552">
            <v>0</v>
          </cell>
          <cell r="CA552">
            <v>0</v>
          </cell>
          <cell r="CC552">
            <v>0</v>
          </cell>
          <cell r="CG552">
            <v>0</v>
          </cell>
          <cell r="CK552">
            <v>0</v>
          </cell>
          <cell r="CO552">
            <v>0</v>
          </cell>
          <cell r="CT552">
            <v>0</v>
          </cell>
          <cell r="CU552">
            <v>0</v>
          </cell>
          <cell r="CV552">
            <v>0</v>
          </cell>
          <cell r="CW552">
            <v>0</v>
          </cell>
          <cell r="CX552">
            <v>1</v>
          </cell>
          <cell r="CY552" t="str">
            <v>6010</v>
          </cell>
          <cell r="CZ552">
            <v>39.54</v>
          </cell>
          <cell r="DC552">
            <v>0</v>
          </cell>
          <cell r="DF552">
            <v>0</v>
          </cell>
          <cell r="DI552">
            <v>0</v>
          </cell>
          <cell r="DK552">
            <v>0</v>
          </cell>
          <cell r="DL552">
            <v>0</v>
          </cell>
          <cell r="DN552" t="str">
            <v>11D13</v>
          </cell>
          <cell r="DO552" t="str">
            <v>FixoTInt-"Lojas"2002</v>
          </cell>
          <cell r="DP552">
            <v>2</v>
          </cell>
          <cell r="DQ552">
            <v>100</v>
          </cell>
          <cell r="DR552" t="str">
            <v>LX01</v>
          </cell>
          <cell r="DT552" t="str">
            <v>00180000</v>
          </cell>
          <cell r="DU552" t="str">
            <v>BANCO TOTTA &amp; ACORES, SA</v>
          </cell>
        </row>
        <row r="553">
          <cell r="A553" t="str">
            <v>306614</v>
          </cell>
          <cell r="B553" t="str">
            <v>Firmino Campos de Magalhães</v>
          </cell>
          <cell r="C553" t="str">
            <v>1985</v>
          </cell>
          <cell r="D553">
            <v>20</v>
          </cell>
          <cell r="E553">
            <v>20</v>
          </cell>
          <cell r="F553" t="str">
            <v>19620402</v>
          </cell>
          <cell r="G553" t="str">
            <v>43</v>
          </cell>
          <cell r="H553" t="str">
            <v>0</v>
          </cell>
          <cell r="I553" t="str">
            <v>Solt.</v>
          </cell>
          <cell r="J553" t="str">
            <v>masculino</v>
          </cell>
          <cell r="K553">
            <v>0</v>
          </cell>
          <cell r="L553" t="str">
            <v>R do Lido, 5A - 3.Fte     Monte Estoril</v>
          </cell>
          <cell r="M553" t="str">
            <v>2765-423</v>
          </cell>
          <cell r="N553" t="str">
            <v>ESTORIL</v>
          </cell>
          <cell r="O553" t="str">
            <v>00243383</v>
          </cell>
          <cell r="P553" t="str">
            <v>12.ANO - 1. CURSO</v>
          </cell>
          <cell r="R553" t="str">
            <v>5966091</v>
          </cell>
          <cell r="S553" t="str">
            <v>19970307</v>
          </cell>
          <cell r="T553" t="str">
            <v>LISBOA</v>
          </cell>
          <cell r="U553" t="str">
            <v>9803</v>
          </cell>
          <cell r="V553" t="str">
            <v>S.NAC IND ENERGIA-SINDEL</v>
          </cell>
          <cell r="W553" t="str">
            <v>151414190</v>
          </cell>
          <cell r="X553" t="str">
            <v>1503</v>
          </cell>
          <cell r="Y553" t="str">
            <v>0.0</v>
          </cell>
          <cell r="Z553">
            <v>0</v>
          </cell>
          <cell r="AA553" t="str">
            <v>00</v>
          </cell>
          <cell r="AC553" t="str">
            <v>X</v>
          </cell>
          <cell r="AD553" t="str">
            <v>100</v>
          </cell>
          <cell r="AE553" t="str">
            <v>11081117534</v>
          </cell>
          <cell r="AF553" t="str">
            <v>02</v>
          </cell>
          <cell r="AG553" t="str">
            <v>19850711</v>
          </cell>
          <cell r="AH553" t="str">
            <v>DT.Adm.Corr.Antiguid</v>
          </cell>
          <cell r="AI553" t="str">
            <v>1</v>
          </cell>
          <cell r="AJ553" t="str">
            <v>ACTIVOS</v>
          </cell>
          <cell r="AK553" t="str">
            <v>AA</v>
          </cell>
          <cell r="AL553" t="str">
            <v>ACTIVO TEMP.INTEIRO</v>
          </cell>
          <cell r="AM553" t="str">
            <v>J300</v>
          </cell>
          <cell r="AN553" t="str">
            <v>EDPOutsourcing Comercial-S</v>
          </cell>
          <cell r="AO553" t="str">
            <v>J314</v>
          </cell>
          <cell r="AP553" t="str">
            <v>EDPOC-CASCAIS</v>
          </cell>
          <cell r="AQ553" t="str">
            <v>40176853</v>
          </cell>
          <cell r="AR553" t="str">
            <v>70000022</v>
          </cell>
          <cell r="AS553" t="str">
            <v>014.</v>
          </cell>
          <cell r="AT553" t="str">
            <v>TECNICO COMERCIAL</v>
          </cell>
          <cell r="AU553" t="str">
            <v>0</v>
          </cell>
          <cell r="AV553" t="str">
            <v>00040355</v>
          </cell>
          <cell r="AW553" t="str">
            <v>J20464320430</v>
          </cell>
          <cell r="AX553" t="str">
            <v>AS-LJCSC-LOJA CASCAIS</v>
          </cell>
          <cell r="AY553" t="str">
            <v>68905607</v>
          </cell>
          <cell r="AZ553" t="str">
            <v>Lj Cascais</v>
          </cell>
          <cell r="BA553" t="str">
            <v>6890</v>
          </cell>
          <cell r="BB553" t="str">
            <v>EDP Outsourcing Comercial</v>
          </cell>
          <cell r="BC553" t="str">
            <v>6890</v>
          </cell>
          <cell r="BD553" t="str">
            <v>6890</v>
          </cell>
          <cell r="BE553" t="str">
            <v>2800</v>
          </cell>
          <cell r="BF553" t="str">
            <v>6890</v>
          </cell>
          <cell r="BG553" t="str">
            <v>EDP Outsourcing Comercial,SA</v>
          </cell>
          <cell r="BH553" t="str">
            <v>1010</v>
          </cell>
          <cell r="BI553">
            <v>1160</v>
          </cell>
          <cell r="BJ553" t="str">
            <v>10</v>
          </cell>
          <cell r="BK553">
            <v>20</v>
          </cell>
          <cell r="BL553">
            <v>202.2</v>
          </cell>
          <cell r="BM553" t="str">
            <v>NÍVEL 4</v>
          </cell>
          <cell r="BN553" t="str">
            <v>00</v>
          </cell>
          <cell r="BO553" t="str">
            <v>04</v>
          </cell>
          <cell r="BP553" t="str">
            <v>20050101</v>
          </cell>
          <cell r="BQ553" t="str">
            <v>21</v>
          </cell>
          <cell r="BR553" t="str">
            <v>EVOLUCAO AUTOMATICA</v>
          </cell>
          <cell r="BS553" t="str">
            <v>20050101</v>
          </cell>
          <cell r="BW553">
            <v>0</v>
          </cell>
          <cell r="BX553">
            <v>0</v>
          </cell>
          <cell r="BY553">
            <v>0</v>
          </cell>
          <cell r="BZ553">
            <v>0</v>
          </cell>
          <cell r="CA553">
            <v>0</v>
          </cell>
          <cell r="CC553">
            <v>0</v>
          </cell>
          <cell r="CG553">
            <v>0</v>
          </cell>
          <cell r="CK553">
            <v>0</v>
          </cell>
          <cell r="CO553">
            <v>0</v>
          </cell>
          <cell r="CT553">
            <v>0</v>
          </cell>
          <cell r="CU553">
            <v>0</v>
          </cell>
          <cell r="CV553">
            <v>0</v>
          </cell>
          <cell r="CW553">
            <v>0</v>
          </cell>
          <cell r="CX553">
            <v>1</v>
          </cell>
          <cell r="CY553" t="str">
            <v>6010</v>
          </cell>
          <cell r="CZ553">
            <v>39.54</v>
          </cell>
          <cell r="DC553">
            <v>0</v>
          </cell>
          <cell r="DF553">
            <v>0</v>
          </cell>
          <cell r="DI553">
            <v>0</v>
          </cell>
          <cell r="DK553">
            <v>0</v>
          </cell>
          <cell r="DL553">
            <v>0</v>
          </cell>
          <cell r="DN553" t="str">
            <v>11D13</v>
          </cell>
          <cell r="DO553" t="str">
            <v>FixoTInt-"Lojas"2002</v>
          </cell>
          <cell r="DP553">
            <v>2</v>
          </cell>
          <cell r="DQ553">
            <v>100</v>
          </cell>
          <cell r="DR553" t="str">
            <v>LX01</v>
          </cell>
          <cell r="DT553" t="str">
            <v>00330000</v>
          </cell>
          <cell r="DU553" t="str">
            <v>BANCO COMERCIAL PORTUGUES, SA</v>
          </cell>
        </row>
        <row r="554">
          <cell r="A554" t="str">
            <v>327344</v>
          </cell>
          <cell r="B554" t="str">
            <v>Filomena Cruchinho Lopes Silvestre</v>
          </cell>
          <cell r="C554" t="str">
            <v>1996</v>
          </cell>
          <cell r="D554">
            <v>9</v>
          </cell>
          <cell r="E554">
            <v>9</v>
          </cell>
          <cell r="F554" t="str">
            <v>19730624</v>
          </cell>
          <cell r="G554" t="str">
            <v>32</v>
          </cell>
          <cell r="H554" t="str">
            <v>1</v>
          </cell>
          <cell r="I554" t="str">
            <v>Casado</v>
          </cell>
          <cell r="J554" t="str">
            <v>feminino</v>
          </cell>
          <cell r="K554">
            <v>1</v>
          </cell>
          <cell r="L554" t="str">
            <v>Travessa do Girassol,  nº 91 - 2º Dtº</v>
          </cell>
          <cell r="M554" t="str">
            <v>2755-050</v>
          </cell>
          <cell r="N554" t="str">
            <v>ALCABIDECHE</v>
          </cell>
          <cell r="O554" t="str">
            <v>00243403</v>
          </cell>
          <cell r="P554" t="str">
            <v>12.ANO - 3. CURSO</v>
          </cell>
          <cell r="R554" t="str">
            <v>10206175</v>
          </cell>
          <cell r="S554" t="str">
            <v>20000710</v>
          </cell>
          <cell r="T554" t="str">
            <v>LISBOA</v>
          </cell>
          <cell r="U554" t="str">
            <v>9803</v>
          </cell>
          <cell r="V554" t="str">
            <v>S.NAC IND ENERGIA-SINDEL</v>
          </cell>
          <cell r="W554" t="str">
            <v>210831863</v>
          </cell>
          <cell r="X554" t="str">
            <v>1562</v>
          </cell>
          <cell r="Y554" t="str">
            <v>0.0</v>
          </cell>
          <cell r="Z554">
            <v>1</v>
          </cell>
          <cell r="AA554" t="str">
            <v>00</v>
          </cell>
          <cell r="AC554" t="str">
            <v>X</v>
          </cell>
          <cell r="AD554" t="str">
            <v>029</v>
          </cell>
          <cell r="AE554" t="str">
            <v>10940100440</v>
          </cell>
          <cell r="AF554" t="str">
            <v>02</v>
          </cell>
          <cell r="AG554" t="str">
            <v>19960814</v>
          </cell>
          <cell r="AH554" t="str">
            <v>DT.Adm.Corr.Antiguid</v>
          </cell>
          <cell r="AI554" t="str">
            <v>1</v>
          </cell>
          <cell r="AJ554" t="str">
            <v>ACTIVOS</v>
          </cell>
          <cell r="AK554" t="str">
            <v>AA</v>
          </cell>
          <cell r="AL554" t="str">
            <v>ACTIVO TEMP.INTEIRO</v>
          </cell>
          <cell r="AM554" t="str">
            <v>J300</v>
          </cell>
          <cell r="AN554" t="str">
            <v>EDPOutsourcing Comercial-S</v>
          </cell>
          <cell r="AO554" t="str">
            <v>J314</v>
          </cell>
          <cell r="AP554" t="str">
            <v>EDPOC-CASCAIS</v>
          </cell>
          <cell r="AQ554" t="str">
            <v>40176857</v>
          </cell>
          <cell r="AR554" t="str">
            <v>70000060</v>
          </cell>
          <cell r="AS554" t="str">
            <v>025.</v>
          </cell>
          <cell r="AT554" t="str">
            <v>ESCRITURARIO COMERCIAL</v>
          </cell>
          <cell r="AU554" t="str">
            <v>1</v>
          </cell>
          <cell r="AV554" t="str">
            <v>00040355</v>
          </cell>
          <cell r="AW554" t="str">
            <v>J20464320430</v>
          </cell>
          <cell r="AX554" t="str">
            <v>AS-LJCSC-LOJA CASCAIS</v>
          </cell>
          <cell r="AY554" t="str">
            <v>68905607</v>
          </cell>
          <cell r="AZ554" t="str">
            <v>Lj Cascais</v>
          </cell>
          <cell r="BA554" t="str">
            <v>6890</v>
          </cell>
          <cell r="BB554" t="str">
            <v>EDP Outsourcing Comercial</v>
          </cell>
          <cell r="BC554" t="str">
            <v>6890</v>
          </cell>
          <cell r="BD554" t="str">
            <v>6890</v>
          </cell>
          <cell r="BE554" t="str">
            <v>2800</v>
          </cell>
          <cell r="BF554" t="str">
            <v>6890</v>
          </cell>
          <cell r="BG554" t="str">
            <v>EDP Outsourcing Comercial,SA</v>
          </cell>
          <cell r="BH554" t="str">
            <v>1010</v>
          </cell>
          <cell r="BI554">
            <v>885</v>
          </cell>
          <cell r="BJ554" t="str">
            <v>06</v>
          </cell>
          <cell r="BK554">
            <v>9</v>
          </cell>
          <cell r="BL554">
            <v>90.99</v>
          </cell>
          <cell r="BM554" t="str">
            <v>NÍVEL 5</v>
          </cell>
          <cell r="BN554" t="str">
            <v>01</v>
          </cell>
          <cell r="BO554" t="str">
            <v>03</v>
          </cell>
          <cell r="BP554" t="str">
            <v>20040101</v>
          </cell>
          <cell r="BQ554" t="str">
            <v>21</v>
          </cell>
          <cell r="BR554" t="str">
            <v>EVOLUCAO AUTOMATICA</v>
          </cell>
          <cell r="BS554" t="str">
            <v>20050101</v>
          </cell>
          <cell r="BW554">
            <v>0</v>
          </cell>
          <cell r="BX554">
            <v>0</v>
          </cell>
          <cell r="BY554">
            <v>0</v>
          </cell>
          <cell r="BZ554">
            <v>0</v>
          </cell>
          <cell r="CA554">
            <v>0</v>
          </cell>
          <cell r="CC554">
            <v>0</v>
          </cell>
          <cell r="CG554">
            <v>0</v>
          </cell>
          <cell r="CK554">
            <v>0</v>
          </cell>
          <cell r="CO554">
            <v>0</v>
          </cell>
          <cell r="CT554">
            <v>0</v>
          </cell>
          <cell r="CU554">
            <v>0</v>
          </cell>
          <cell r="CV554">
            <v>0</v>
          </cell>
          <cell r="CW554">
            <v>0</v>
          </cell>
          <cell r="CX554">
            <v>0</v>
          </cell>
          <cell r="CZ554">
            <v>0</v>
          </cell>
          <cell r="DC554">
            <v>0</v>
          </cell>
          <cell r="DF554">
            <v>0</v>
          </cell>
          <cell r="DI554">
            <v>0</v>
          </cell>
          <cell r="DK554">
            <v>0</v>
          </cell>
          <cell r="DL554">
            <v>0</v>
          </cell>
          <cell r="DN554" t="str">
            <v>11D13</v>
          </cell>
          <cell r="DO554" t="str">
            <v>FixoTInt-"Lojas"2002</v>
          </cell>
          <cell r="DP554">
            <v>2</v>
          </cell>
          <cell r="DQ554">
            <v>100</v>
          </cell>
          <cell r="DR554" t="str">
            <v>LX01</v>
          </cell>
          <cell r="DT554" t="str">
            <v>00360026</v>
          </cell>
          <cell r="DU554" t="str">
            <v>CAIXA ECONOMICA MONTEPIO GERAL</v>
          </cell>
        </row>
        <row r="555">
          <cell r="A555" t="str">
            <v>267970</v>
          </cell>
          <cell r="B555" t="str">
            <v>Maria Gertrudes Lopes</v>
          </cell>
          <cell r="C555" t="str">
            <v>1984</v>
          </cell>
          <cell r="D555">
            <v>21</v>
          </cell>
          <cell r="E555">
            <v>21</v>
          </cell>
          <cell r="F555" t="str">
            <v>19560217</v>
          </cell>
          <cell r="G555" t="str">
            <v>49</v>
          </cell>
          <cell r="H555" t="str">
            <v>4</v>
          </cell>
          <cell r="I555" t="str">
            <v>Divorc</v>
          </cell>
          <cell r="J555" t="str">
            <v>feminino</v>
          </cell>
          <cell r="K555">
            <v>0</v>
          </cell>
          <cell r="L555" t="str">
            <v>R. Fernão de Magalhães 18 - rc D</v>
          </cell>
          <cell r="M555" t="str">
            <v>2775-573</v>
          </cell>
          <cell r="N555" t="str">
            <v>CARCAVELOS</v>
          </cell>
          <cell r="O555" t="str">
            <v>00232133</v>
          </cell>
          <cell r="P555" t="str">
            <v>CURSO GERAL DO COMERCIO</v>
          </cell>
          <cell r="R555" t="str">
            <v>4707832</v>
          </cell>
          <cell r="S555" t="str">
            <v>20021104</v>
          </cell>
          <cell r="T555" t="str">
            <v>LISBOA</v>
          </cell>
          <cell r="U555" t="str">
            <v>9803</v>
          </cell>
          <cell r="V555" t="str">
            <v>S.NAC IND ENERGIA-SINDEL</v>
          </cell>
          <cell r="W555" t="str">
            <v>103535144</v>
          </cell>
          <cell r="X555" t="str">
            <v>3433</v>
          </cell>
          <cell r="Y555" t="str">
            <v>0.0</v>
          </cell>
          <cell r="Z555">
            <v>0</v>
          </cell>
          <cell r="AA555" t="str">
            <v>00</v>
          </cell>
          <cell r="AD555" t="str">
            <v>029</v>
          </cell>
          <cell r="AE555" t="str">
            <v>10940095053</v>
          </cell>
          <cell r="AF555" t="str">
            <v>02</v>
          </cell>
          <cell r="AG555" t="str">
            <v>19840516</v>
          </cell>
          <cell r="AH555" t="str">
            <v>DT.Adm.Corr.Antiguid</v>
          </cell>
          <cell r="AI555" t="str">
            <v>1</v>
          </cell>
          <cell r="AJ555" t="str">
            <v>ACTIVOS</v>
          </cell>
          <cell r="AK555" t="str">
            <v>AA</v>
          </cell>
          <cell r="AL555" t="str">
            <v>ACTIVO TEMP.INTEIRO</v>
          </cell>
          <cell r="AM555" t="str">
            <v>J300</v>
          </cell>
          <cell r="AN555" t="str">
            <v>EDPOutsourcing Comercial-S</v>
          </cell>
          <cell r="AO555" t="str">
            <v>J315</v>
          </cell>
          <cell r="AP555" t="str">
            <v>EDPOC-OEIRAS</v>
          </cell>
          <cell r="AQ555" t="str">
            <v>40176874</v>
          </cell>
          <cell r="AR555" t="str">
            <v>70000045</v>
          </cell>
          <cell r="AS555" t="str">
            <v>01S3</v>
          </cell>
          <cell r="AT555" t="str">
            <v>CHEFIA SECCAO ESCALAO III</v>
          </cell>
          <cell r="AU555" t="str">
            <v>1</v>
          </cell>
          <cell r="AV555" t="str">
            <v>00040360</v>
          </cell>
          <cell r="AW555" t="str">
            <v>J20464480130</v>
          </cell>
          <cell r="AX555" t="str">
            <v>AS-LJOER-CH-CHEFIA</v>
          </cell>
          <cell r="AY555" t="str">
            <v>68905612</v>
          </cell>
          <cell r="AZ555" t="str">
            <v>Lj Oeiras</v>
          </cell>
          <cell r="BA555" t="str">
            <v>6890</v>
          </cell>
          <cell r="BB555" t="str">
            <v>EDP Outsourcing Comercial</v>
          </cell>
          <cell r="BC555" t="str">
            <v>6890</v>
          </cell>
          <cell r="BD555" t="str">
            <v>6890</v>
          </cell>
          <cell r="BE555" t="str">
            <v>2800</v>
          </cell>
          <cell r="BF555" t="str">
            <v>6890</v>
          </cell>
          <cell r="BG555" t="str">
            <v>EDP Outsourcing Comercial,SA</v>
          </cell>
          <cell r="BH555" t="str">
            <v>1010</v>
          </cell>
          <cell r="BI555">
            <v>1799</v>
          </cell>
          <cell r="BJ555" t="str">
            <v>17</v>
          </cell>
          <cell r="BK555">
            <v>21</v>
          </cell>
          <cell r="BL555">
            <v>212.31</v>
          </cell>
          <cell r="BM555" t="str">
            <v>C SECÇ3</v>
          </cell>
          <cell r="BN555" t="str">
            <v>02</v>
          </cell>
          <cell r="BO555" t="str">
            <v>I</v>
          </cell>
          <cell r="BP555" t="str">
            <v>20030101</v>
          </cell>
          <cell r="BQ555" t="str">
            <v>21</v>
          </cell>
          <cell r="BR555" t="str">
            <v>EVOLUCAO AUTOMATICA</v>
          </cell>
          <cell r="BS555" t="str">
            <v>20050101</v>
          </cell>
          <cell r="BW555">
            <v>0</v>
          </cell>
          <cell r="BX555">
            <v>0</v>
          </cell>
          <cell r="BY555">
            <v>0</v>
          </cell>
          <cell r="BZ555">
            <v>0</v>
          </cell>
          <cell r="CA555">
            <v>0</v>
          </cell>
          <cell r="CC555">
            <v>0</v>
          </cell>
          <cell r="CG555">
            <v>0</v>
          </cell>
          <cell r="CK555">
            <v>0</v>
          </cell>
          <cell r="CO555">
            <v>0</v>
          </cell>
          <cell r="CT555">
            <v>0</v>
          </cell>
          <cell r="CU555">
            <v>0</v>
          </cell>
          <cell r="CV555">
            <v>0</v>
          </cell>
          <cell r="CW555">
            <v>0</v>
          </cell>
          <cell r="CX555">
            <v>1</v>
          </cell>
          <cell r="CY555" t="str">
            <v>6010</v>
          </cell>
          <cell r="CZ555">
            <v>39.54</v>
          </cell>
          <cell r="DC555">
            <v>0</v>
          </cell>
          <cell r="DF555">
            <v>0</v>
          </cell>
          <cell r="DI555">
            <v>0</v>
          </cell>
          <cell r="DK555">
            <v>0</v>
          </cell>
          <cell r="DL555">
            <v>0</v>
          </cell>
          <cell r="DN555" t="str">
            <v>21D12</v>
          </cell>
          <cell r="DO555" t="str">
            <v>Flex.T.Int."Act.Ind."</v>
          </cell>
          <cell r="DP555">
            <v>9</v>
          </cell>
          <cell r="DQ555">
            <v>100</v>
          </cell>
          <cell r="DR555" t="str">
            <v>LX01</v>
          </cell>
          <cell r="DT555" t="str">
            <v>00100000</v>
          </cell>
          <cell r="DU555" t="str">
            <v>BANCO BPI, SA</v>
          </cell>
        </row>
        <row r="556">
          <cell r="A556" t="str">
            <v>327476</v>
          </cell>
          <cell r="B556" t="str">
            <v>Vanda Maria Delgado Colaco Alves Carreira</v>
          </cell>
          <cell r="C556" t="str">
            <v>1996</v>
          </cell>
          <cell r="D556">
            <v>9</v>
          </cell>
          <cell r="E556">
            <v>9</v>
          </cell>
          <cell r="F556" t="str">
            <v>19740523</v>
          </cell>
          <cell r="G556" t="str">
            <v>31</v>
          </cell>
          <cell r="H556" t="str">
            <v>1</v>
          </cell>
          <cell r="I556" t="str">
            <v>Casado</v>
          </cell>
          <cell r="J556" t="str">
            <v>feminino</v>
          </cell>
          <cell r="K556">
            <v>0</v>
          </cell>
          <cell r="L556" t="str">
            <v>RUA CABO DA BOA ESPERANÇA LT 11 TIRES</v>
          </cell>
          <cell r="M556" t="str">
            <v>2785-222</v>
          </cell>
          <cell r="N556" t="str">
            <v>SÃO DOMINGOS DE RANA</v>
          </cell>
          <cell r="O556" t="str">
            <v>00243383</v>
          </cell>
          <cell r="P556" t="str">
            <v>12.ANO - 1. CURSO</v>
          </cell>
          <cell r="R556" t="str">
            <v>10306674</v>
          </cell>
          <cell r="S556" t="str">
            <v>20040426</v>
          </cell>
          <cell r="T556" t="str">
            <v>Oeiras</v>
          </cell>
          <cell r="U556" t="str">
            <v>9803</v>
          </cell>
          <cell r="V556" t="str">
            <v>S.NAC IND ENERGIA-SINDEL</v>
          </cell>
          <cell r="W556" t="str">
            <v>210170034</v>
          </cell>
          <cell r="X556" t="str">
            <v>3654</v>
          </cell>
          <cell r="Y556" t="str">
            <v>0.0</v>
          </cell>
          <cell r="Z556">
            <v>2</v>
          </cell>
          <cell r="AA556" t="str">
            <v>00</v>
          </cell>
          <cell r="AC556" t="str">
            <v>X</v>
          </cell>
          <cell r="AD556" t="str">
            <v>029</v>
          </cell>
          <cell r="AE556" t="str">
            <v>10940100628</v>
          </cell>
          <cell r="AF556" t="str">
            <v>02</v>
          </cell>
          <cell r="AG556" t="str">
            <v>19961001</v>
          </cell>
          <cell r="AH556" t="str">
            <v>DT.Adm.Corr.Antiguid</v>
          </cell>
          <cell r="AI556" t="str">
            <v>1</v>
          </cell>
          <cell r="AJ556" t="str">
            <v>ACTIVOS</v>
          </cell>
          <cell r="AK556" t="str">
            <v>AA</v>
          </cell>
          <cell r="AL556" t="str">
            <v>ACTIVO TEMP.INTEIRO</v>
          </cell>
          <cell r="AM556" t="str">
            <v>J300</v>
          </cell>
          <cell r="AN556" t="str">
            <v>EDPOutsourcing Comercial-S</v>
          </cell>
          <cell r="AO556" t="str">
            <v>J315</v>
          </cell>
          <cell r="AP556" t="str">
            <v>EDPOC-OEIRAS</v>
          </cell>
          <cell r="AQ556" t="str">
            <v>40177003</v>
          </cell>
          <cell r="AR556" t="str">
            <v>70000060</v>
          </cell>
          <cell r="AS556" t="str">
            <v>025.</v>
          </cell>
          <cell r="AT556" t="str">
            <v>ESCRITURARIO COMERCIAL</v>
          </cell>
          <cell r="AU556" t="str">
            <v>1</v>
          </cell>
          <cell r="AV556" t="str">
            <v>00040361</v>
          </cell>
          <cell r="AW556" t="str">
            <v>J20464480430</v>
          </cell>
          <cell r="AX556" t="str">
            <v>AS-LJOER-LOJA OEIRAS</v>
          </cell>
          <cell r="AY556" t="str">
            <v>68905612</v>
          </cell>
          <cell r="AZ556" t="str">
            <v>Lj Oeiras</v>
          </cell>
          <cell r="BA556" t="str">
            <v>6890</v>
          </cell>
          <cell r="BB556" t="str">
            <v>EDP Outsourcing Comercial</v>
          </cell>
          <cell r="BC556" t="str">
            <v>6890</v>
          </cell>
          <cell r="BD556" t="str">
            <v>6890</v>
          </cell>
          <cell r="BE556" t="str">
            <v>2800</v>
          </cell>
          <cell r="BF556" t="str">
            <v>6890</v>
          </cell>
          <cell r="BG556" t="str">
            <v>EDP Outsourcing Comercial,SA</v>
          </cell>
          <cell r="BH556" t="str">
            <v>1010</v>
          </cell>
          <cell r="BI556">
            <v>885</v>
          </cell>
          <cell r="BJ556" t="str">
            <v>06</v>
          </cell>
          <cell r="BK556">
            <v>9</v>
          </cell>
          <cell r="BL556">
            <v>90.99</v>
          </cell>
          <cell r="BM556" t="str">
            <v>NÍVEL 5</v>
          </cell>
          <cell r="BN556" t="str">
            <v>01</v>
          </cell>
          <cell r="BO556" t="str">
            <v>03</v>
          </cell>
          <cell r="BP556" t="str">
            <v>20040101</v>
          </cell>
          <cell r="BQ556" t="str">
            <v>21</v>
          </cell>
          <cell r="BR556" t="str">
            <v>EVOLUCAO AUTOMATICA</v>
          </cell>
          <cell r="BS556" t="str">
            <v>20050101</v>
          </cell>
          <cell r="BW556">
            <v>0</v>
          </cell>
          <cell r="BX556">
            <v>0</v>
          </cell>
          <cell r="BY556">
            <v>0</v>
          </cell>
          <cell r="BZ556">
            <v>0</v>
          </cell>
          <cell r="CA556">
            <v>0</v>
          </cell>
          <cell r="CC556">
            <v>0</v>
          </cell>
          <cell r="CG556">
            <v>0</v>
          </cell>
          <cell r="CK556">
            <v>0</v>
          </cell>
          <cell r="CO556">
            <v>0</v>
          </cell>
          <cell r="CT556">
            <v>0</v>
          </cell>
          <cell r="CU556">
            <v>0</v>
          </cell>
          <cell r="CV556">
            <v>0</v>
          </cell>
          <cell r="CW556">
            <v>0</v>
          </cell>
          <cell r="CX556">
            <v>1</v>
          </cell>
          <cell r="CY556" t="str">
            <v>6010</v>
          </cell>
          <cell r="CZ556">
            <v>39.54</v>
          </cell>
          <cell r="DC556">
            <v>0</v>
          </cell>
          <cell r="DF556">
            <v>0</v>
          </cell>
          <cell r="DI556">
            <v>0</v>
          </cell>
          <cell r="DK556">
            <v>0</v>
          </cell>
          <cell r="DL556">
            <v>0</v>
          </cell>
          <cell r="DN556" t="str">
            <v>21D12</v>
          </cell>
          <cell r="DO556" t="str">
            <v>Flex.T.Int."Act.Ind."</v>
          </cell>
          <cell r="DP556">
            <v>9</v>
          </cell>
          <cell r="DQ556">
            <v>100</v>
          </cell>
          <cell r="DR556" t="str">
            <v>LX01</v>
          </cell>
          <cell r="DT556" t="str">
            <v>00360075</v>
          </cell>
          <cell r="DU556" t="str">
            <v>CAIXA ECONOMICA MONTEPIO GERAL</v>
          </cell>
        </row>
        <row r="557">
          <cell r="A557" t="str">
            <v>193496</v>
          </cell>
          <cell r="B557" t="str">
            <v>Francisco Jose Lopes Estrela</v>
          </cell>
          <cell r="C557" t="str">
            <v>1980</v>
          </cell>
          <cell r="D557">
            <v>25</v>
          </cell>
          <cell r="E557">
            <v>25</v>
          </cell>
          <cell r="F557" t="str">
            <v>19530301</v>
          </cell>
          <cell r="G557" t="str">
            <v>52</v>
          </cell>
          <cell r="H557" t="str">
            <v>4</v>
          </cell>
          <cell r="I557" t="str">
            <v>Divorc</v>
          </cell>
          <cell r="J557" t="str">
            <v>masculino</v>
          </cell>
          <cell r="K557">
            <v>0</v>
          </cell>
          <cell r="L557" t="str">
            <v>PRC ROSA RAMALHO 4 - 1 EQ VARGE MONDAR</v>
          </cell>
          <cell r="M557" t="str">
            <v>2635-528</v>
          </cell>
          <cell r="N557" t="str">
            <v>RIO DE MOURO</v>
          </cell>
          <cell r="O557" t="str">
            <v>00110024</v>
          </cell>
          <cell r="P557" t="str">
            <v>CICLO ELEMENTAR (4.CLASSE)</v>
          </cell>
          <cell r="R557" t="str">
            <v>4891828</v>
          </cell>
          <cell r="S557" t="str">
            <v>19961118</v>
          </cell>
          <cell r="T557" t="str">
            <v>LISBOA</v>
          </cell>
          <cell r="U557" t="str">
            <v>9803</v>
          </cell>
          <cell r="V557" t="str">
            <v>S.NAC IND ENERGIA-SINDEL</v>
          </cell>
          <cell r="W557" t="str">
            <v>121565866</v>
          </cell>
          <cell r="X557" t="str">
            <v>3549</v>
          </cell>
          <cell r="Y557" t="str">
            <v>0.0</v>
          </cell>
          <cell r="Z557">
            <v>0</v>
          </cell>
          <cell r="AA557" t="str">
            <v>00</v>
          </cell>
          <cell r="AD557" t="str">
            <v>029</v>
          </cell>
          <cell r="AE557" t="str">
            <v>10940075528</v>
          </cell>
          <cell r="AF557" t="str">
            <v>02</v>
          </cell>
          <cell r="AG557" t="str">
            <v>19800602</v>
          </cell>
          <cell r="AH557" t="str">
            <v>DT.Adm.Corr.Antiguid</v>
          </cell>
          <cell r="AI557" t="str">
            <v>1</v>
          </cell>
          <cell r="AJ557" t="str">
            <v>ACTIVOS</v>
          </cell>
          <cell r="AK557" t="str">
            <v>AA</v>
          </cell>
          <cell r="AL557" t="str">
            <v>ACTIVO TEMP.INTEIRO</v>
          </cell>
          <cell r="AM557" t="str">
            <v>J300</v>
          </cell>
          <cell r="AN557" t="str">
            <v>EDPOutsourcing Comercial-S</v>
          </cell>
          <cell r="AO557" t="str">
            <v>J315</v>
          </cell>
          <cell r="AP557" t="str">
            <v>EDPOC-OEIRAS</v>
          </cell>
          <cell r="AQ557" t="str">
            <v>40177001</v>
          </cell>
          <cell r="AR557" t="str">
            <v>70000060</v>
          </cell>
          <cell r="AS557" t="str">
            <v>025.</v>
          </cell>
          <cell r="AT557" t="str">
            <v>ESCRITURARIO COMERCIAL</v>
          </cell>
          <cell r="AU557" t="str">
            <v>1</v>
          </cell>
          <cell r="AV557" t="str">
            <v>00040361</v>
          </cell>
          <cell r="AW557" t="str">
            <v>J20464480430</v>
          </cell>
          <cell r="AX557" t="str">
            <v>AS-LJOER-LOJA OEIRAS</v>
          </cell>
          <cell r="AY557" t="str">
            <v>68905612</v>
          </cell>
          <cell r="AZ557" t="str">
            <v>Lj Oeiras</v>
          </cell>
          <cell r="BA557" t="str">
            <v>6890</v>
          </cell>
          <cell r="BB557" t="str">
            <v>EDP Outsourcing Comercial</v>
          </cell>
          <cell r="BC557" t="str">
            <v>6890</v>
          </cell>
          <cell r="BD557" t="str">
            <v>6890</v>
          </cell>
          <cell r="BE557" t="str">
            <v>2800</v>
          </cell>
          <cell r="BF557" t="str">
            <v>6890</v>
          </cell>
          <cell r="BG557" t="str">
            <v>EDP Outsourcing Comercial,SA</v>
          </cell>
          <cell r="BH557" t="str">
            <v>1010</v>
          </cell>
          <cell r="BI557">
            <v>1079</v>
          </cell>
          <cell r="BJ557" t="str">
            <v>09</v>
          </cell>
          <cell r="BK557">
            <v>25</v>
          </cell>
          <cell r="BL557">
            <v>252.75</v>
          </cell>
          <cell r="BM557" t="str">
            <v>NÍVEL 5</v>
          </cell>
          <cell r="BN557" t="str">
            <v>01</v>
          </cell>
          <cell r="BO557" t="str">
            <v>06</v>
          </cell>
          <cell r="BP557" t="str">
            <v>20040101</v>
          </cell>
          <cell r="BQ557" t="str">
            <v>21</v>
          </cell>
          <cell r="BR557" t="str">
            <v>EVOLUCAO AUTOMATICA</v>
          </cell>
          <cell r="BS557" t="str">
            <v>20050101</v>
          </cell>
          <cell r="BW557">
            <v>0</v>
          </cell>
          <cell r="BX557">
            <v>0</v>
          </cell>
          <cell r="BY557">
            <v>0</v>
          </cell>
          <cell r="BZ557">
            <v>0</v>
          </cell>
          <cell r="CA557">
            <v>0</v>
          </cell>
          <cell r="CC557">
            <v>0</v>
          </cell>
          <cell r="CG557">
            <v>0</v>
          </cell>
          <cell r="CK557">
            <v>0</v>
          </cell>
          <cell r="CO557">
            <v>0</v>
          </cell>
          <cell r="CT557">
            <v>0</v>
          </cell>
          <cell r="CU557">
            <v>0</v>
          </cell>
          <cell r="CV557">
            <v>0</v>
          </cell>
          <cell r="CW557">
            <v>0</v>
          </cell>
          <cell r="CX557">
            <v>1</v>
          </cell>
          <cell r="CY557" t="str">
            <v>6010</v>
          </cell>
          <cell r="CZ557">
            <v>39.54</v>
          </cell>
          <cell r="DC557">
            <v>0</v>
          </cell>
          <cell r="DF557">
            <v>0</v>
          </cell>
          <cell r="DI557">
            <v>0</v>
          </cell>
          <cell r="DK557">
            <v>0</v>
          </cell>
          <cell r="DL557">
            <v>0</v>
          </cell>
          <cell r="DN557" t="str">
            <v>21D12</v>
          </cell>
          <cell r="DO557" t="str">
            <v>Flex.T.Int."Act.Ind."</v>
          </cell>
          <cell r="DP557">
            <v>9</v>
          </cell>
          <cell r="DQ557">
            <v>100</v>
          </cell>
          <cell r="DR557" t="str">
            <v>LX01</v>
          </cell>
          <cell r="DT557" t="str">
            <v>00070224</v>
          </cell>
          <cell r="DU557" t="str">
            <v>BANCO ESPIRITO SANTO, SA</v>
          </cell>
        </row>
        <row r="558">
          <cell r="A558" t="str">
            <v>219240</v>
          </cell>
          <cell r="B558" t="str">
            <v>Maria Ceu Ferreira Pedreira</v>
          </cell>
          <cell r="C558" t="str">
            <v>1982</v>
          </cell>
          <cell r="D558">
            <v>23</v>
          </cell>
          <cell r="E558">
            <v>23</v>
          </cell>
          <cell r="F558" t="str">
            <v>19580425</v>
          </cell>
          <cell r="G558" t="str">
            <v>47</v>
          </cell>
          <cell r="H558" t="str">
            <v>1</v>
          </cell>
          <cell r="I558" t="str">
            <v>Casado</v>
          </cell>
          <cell r="J558" t="str">
            <v>feminino</v>
          </cell>
          <cell r="K558">
            <v>1</v>
          </cell>
          <cell r="L558" t="str">
            <v>R das Alcassimas N.5, Oeiras</v>
          </cell>
          <cell r="M558" t="str">
            <v>2780-000</v>
          </cell>
          <cell r="N558" t="str">
            <v>OEIRAS</v>
          </cell>
          <cell r="O558" t="str">
            <v>00231021</v>
          </cell>
          <cell r="P558" t="str">
            <v>CURSO GERAL DOS LICEUS</v>
          </cell>
          <cell r="R558" t="str">
            <v>5055378</v>
          </cell>
          <cell r="S558" t="str">
            <v>20011119</v>
          </cell>
          <cell r="T558" t="str">
            <v>LISBOA</v>
          </cell>
          <cell r="U558" t="str">
            <v>9803</v>
          </cell>
          <cell r="V558" t="str">
            <v>S.NAC IND ENERGIA-SINDEL</v>
          </cell>
          <cell r="W558" t="str">
            <v>124901433</v>
          </cell>
          <cell r="X558" t="str">
            <v>1554</v>
          </cell>
          <cell r="Y558" t="str">
            <v>0.0</v>
          </cell>
          <cell r="Z558">
            <v>1</v>
          </cell>
          <cell r="AA558" t="str">
            <v>00</v>
          </cell>
          <cell r="AD558" t="str">
            <v>100</v>
          </cell>
          <cell r="AE558" t="str">
            <v>11218640363</v>
          </cell>
          <cell r="AF558" t="str">
            <v>02</v>
          </cell>
          <cell r="AG558" t="str">
            <v>19820201</v>
          </cell>
          <cell r="AH558" t="str">
            <v>DT.Adm.Corr.Antiguid</v>
          </cell>
          <cell r="AI558" t="str">
            <v>1</v>
          </cell>
          <cell r="AJ558" t="str">
            <v>ACTIVOS</v>
          </cell>
          <cell r="AK558" t="str">
            <v>AA</v>
          </cell>
          <cell r="AL558" t="str">
            <v>ACTIVO TEMP.INTEIRO</v>
          </cell>
          <cell r="AM558" t="str">
            <v>J300</v>
          </cell>
          <cell r="AN558" t="str">
            <v>EDPOutsourcing Comercial-S</v>
          </cell>
          <cell r="AO558" t="str">
            <v>J315</v>
          </cell>
          <cell r="AP558" t="str">
            <v>EDPOC-OEIRAS</v>
          </cell>
          <cell r="AQ558" t="str">
            <v>40177002</v>
          </cell>
          <cell r="AR558" t="str">
            <v>70000060</v>
          </cell>
          <cell r="AS558" t="str">
            <v>025.</v>
          </cell>
          <cell r="AT558" t="str">
            <v>ESCRITURARIO COMERCIAL</v>
          </cell>
          <cell r="AU558" t="str">
            <v>1</v>
          </cell>
          <cell r="AV558" t="str">
            <v>00040361</v>
          </cell>
          <cell r="AW558" t="str">
            <v>J20464480430</v>
          </cell>
          <cell r="AX558" t="str">
            <v>AS-LJOER-LOJA OEIRAS</v>
          </cell>
          <cell r="AY558" t="str">
            <v>68905612</v>
          </cell>
          <cell r="AZ558" t="str">
            <v>Lj Oeiras</v>
          </cell>
          <cell r="BA558" t="str">
            <v>6890</v>
          </cell>
          <cell r="BB558" t="str">
            <v>EDP Outsourcing Comercial</v>
          </cell>
          <cell r="BC558" t="str">
            <v>6890</v>
          </cell>
          <cell r="BD558" t="str">
            <v>6890</v>
          </cell>
          <cell r="BE558" t="str">
            <v>2800</v>
          </cell>
          <cell r="BF558" t="str">
            <v>6890</v>
          </cell>
          <cell r="BG558" t="str">
            <v>EDP Outsourcing Comercial,SA</v>
          </cell>
          <cell r="BH558" t="str">
            <v>1010</v>
          </cell>
          <cell r="BI558">
            <v>1160</v>
          </cell>
          <cell r="BJ558" t="str">
            <v>10</v>
          </cell>
          <cell r="BK558">
            <v>23</v>
          </cell>
          <cell r="BL558">
            <v>232.53</v>
          </cell>
          <cell r="BM558" t="str">
            <v>NÍVEL 5</v>
          </cell>
          <cell r="BN558" t="str">
            <v>01</v>
          </cell>
          <cell r="BO558" t="str">
            <v>07</v>
          </cell>
          <cell r="BP558" t="str">
            <v>20040101</v>
          </cell>
          <cell r="BQ558" t="str">
            <v>21</v>
          </cell>
          <cell r="BR558" t="str">
            <v>EVOLUCAO AUTOMATICA</v>
          </cell>
          <cell r="BS558" t="str">
            <v>20050101</v>
          </cell>
          <cell r="BW558">
            <v>0</v>
          </cell>
          <cell r="BX558">
            <v>0</v>
          </cell>
          <cell r="BY558">
            <v>0</v>
          </cell>
          <cell r="BZ558">
            <v>0</v>
          </cell>
          <cell r="CA558">
            <v>0</v>
          </cell>
          <cell r="CC558">
            <v>0</v>
          </cell>
          <cell r="CG558">
            <v>0</v>
          </cell>
          <cell r="CK558">
            <v>0</v>
          </cell>
          <cell r="CO558">
            <v>0</v>
          </cell>
          <cell r="CT558">
            <v>0</v>
          </cell>
          <cell r="CU558">
            <v>0</v>
          </cell>
          <cell r="CV558">
            <v>0</v>
          </cell>
          <cell r="CW558">
            <v>0</v>
          </cell>
          <cell r="CX558">
            <v>1</v>
          </cell>
          <cell r="CY558" t="str">
            <v>6010</v>
          </cell>
          <cell r="CZ558">
            <v>39.54</v>
          </cell>
          <cell r="DC558">
            <v>0</v>
          </cell>
          <cell r="DF558">
            <v>0</v>
          </cell>
          <cell r="DI558">
            <v>0</v>
          </cell>
          <cell r="DK558">
            <v>0</v>
          </cell>
          <cell r="DL558">
            <v>0</v>
          </cell>
          <cell r="DN558" t="str">
            <v>21D12</v>
          </cell>
          <cell r="DO558" t="str">
            <v>Flex.T.Int."Act.Ind."</v>
          </cell>
          <cell r="DP558">
            <v>9</v>
          </cell>
          <cell r="DQ558">
            <v>100</v>
          </cell>
          <cell r="DR558" t="str">
            <v>LX01</v>
          </cell>
          <cell r="DT558" t="str">
            <v>00070020</v>
          </cell>
          <cell r="DU558" t="str">
            <v>BANCO ESPIRITO SANTO, SA</v>
          </cell>
        </row>
        <row r="559">
          <cell r="A559" t="str">
            <v>163759</v>
          </cell>
          <cell r="B559" t="str">
            <v>Maria Fernanda Afonso Pais Pereira</v>
          </cell>
          <cell r="C559" t="str">
            <v>1979</v>
          </cell>
          <cell r="D559">
            <v>26</v>
          </cell>
          <cell r="E559">
            <v>26</v>
          </cell>
          <cell r="F559" t="str">
            <v>19581011</v>
          </cell>
          <cell r="G559" t="str">
            <v>46</v>
          </cell>
          <cell r="H559" t="str">
            <v>1</v>
          </cell>
          <cell r="I559" t="str">
            <v>Casado</v>
          </cell>
          <cell r="J559" t="str">
            <v>feminino</v>
          </cell>
          <cell r="K559">
            <v>2</v>
          </cell>
          <cell r="L559" t="str">
            <v>R D.Manuel I,26,Vv.Afonso Pereira - Casal de Cambra</v>
          </cell>
          <cell r="M559" t="str">
            <v>2605-813</v>
          </cell>
          <cell r="N559" t="str">
            <v>CASAL DE CAMBRA</v>
          </cell>
          <cell r="O559" t="str">
            <v>00232213</v>
          </cell>
          <cell r="P559" t="str">
            <v>C.GERAL ADMINISTRACAO COMERCIO</v>
          </cell>
          <cell r="R559" t="str">
            <v>4245842</v>
          </cell>
          <cell r="S559" t="str">
            <v>19990305</v>
          </cell>
          <cell r="T559" t="str">
            <v>LISBOA</v>
          </cell>
          <cell r="U559" t="str">
            <v>9803</v>
          </cell>
          <cell r="V559" t="str">
            <v>S.NAC IND ENERGIA-SINDEL</v>
          </cell>
          <cell r="W559" t="str">
            <v>106314874</v>
          </cell>
          <cell r="X559" t="str">
            <v>3131</v>
          </cell>
          <cell r="Y559" t="str">
            <v>0.0</v>
          </cell>
          <cell r="Z559">
            <v>2</v>
          </cell>
          <cell r="AA559" t="str">
            <v>00</v>
          </cell>
          <cell r="AC559" t="str">
            <v>X</v>
          </cell>
          <cell r="AD559" t="str">
            <v>029</v>
          </cell>
          <cell r="AE559" t="str">
            <v>10940073421</v>
          </cell>
          <cell r="AF559" t="str">
            <v>02</v>
          </cell>
          <cell r="AG559" t="str">
            <v>19790201</v>
          </cell>
          <cell r="AH559" t="str">
            <v>DT.Adm.Corr.Antiguid</v>
          </cell>
          <cell r="AI559" t="str">
            <v>1</v>
          </cell>
          <cell r="AJ559" t="str">
            <v>ACTIVOS</v>
          </cell>
          <cell r="AK559" t="str">
            <v>AA</v>
          </cell>
          <cell r="AL559" t="str">
            <v>ACTIVO TEMP.INTEIRO</v>
          </cell>
          <cell r="AM559" t="str">
            <v>J300</v>
          </cell>
          <cell r="AN559" t="str">
            <v>EDPOutsourcing Comercial-S</v>
          </cell>
          <cell r="AO559" t="str">
            <v>J315</v>
          </cell>
          <cell r="AP559" t="str">
            <v>EDPOC-OEIRAS</v>
          </cell>
          <cell r="AQ559" t="str">
            <v>40176875</v>
          </cell>
          <cell r="AR559" t="str">
            <v>70000022</v>
          </cell>
          <cell r="AS559" t="str">
            <v>014.</v>
          </cell>
          <cell r="AT559" t="str">
            <v>TECNICO COMERCIAL</v>
          </cell>
          <cell r="AU559" t="str">
            <v>1</v>
          </cell>
          <cell r="AV559" t="str">
            <v>00040361</v>
          </cell>
          <cell r="AW559" t="str">
            <v>J20464480430</v>
          </cell>
          <cell r="AX559" t="str">
            <v>AS-LJOER-LOJA OEIRAS</v>
          </cell>
          <cell r="AY559" t="str">
            <v>68905612</v>
          </cell>
          <cell r="AZ559" t="str">
            <v>Lj Oeiras</v>
          </cell>
          <cell r="BA559" t="str">
            <v>6890</v>
          </cell>
          <cell r="BB559" t="str">
            <v>EDP Outsourcing Comercial</v>
          </cell>
          <cell r="BC559" t="str">
            <v>6890</v>
          </cell>
          <cell r="BD559" t="str">
            <v>6890</v>
          </cell>
          <cell r="BE559" t="str">
            <v>2800</v>
          </cell>
          <cell r="BF559" t="str">
            <v>6890</v>
          </cell>
          <cell r="BG559" t="str">
            <v>EDP Outsourcing Comercial,SA</v>
          </cell>
          <cell r="BH559" t="str">
            <v>1010</v>
          </cell>
          <cell r="BI559">
            <v>1520</v>
          </cell>
          <cell r="BJ559" t="str">
            <v>14</v>
          </cell>
          <cell r="BK559">
            <v>26</v>
          </cell>
          <cell r="BL559">
            <v>262.86</v>
          </cell>
          <cell r="BM559" t="str">
            <v>NÍVEL 4</v>
          </cell>
          <cell r="BN559" t="str">
            <v>02</v>
          </cell>
          <cell r="BO559" t="str">
            <v>08</v>
          </cell>
          <cell r="BP559" t="str">
            <v>20030101</v>
          </cell>
          <cell r="BQ559" t="str">
            <v>21</v>
          </cell>
          <cell r="BR559" t="str">
            <v>EVOLUCAO AUTOMATICA</v>
          </cell>
          <cell r="BS559" t="str">
            <v>20050101</v>
          </cell>
          <cell r="BW559">
            <v>0</v>
          </cell>
          <cell r="BX559">
            <v>0</v>
          </cell>
          <cell r="BY559">
            <v>0</v>
          </cell>
          <cell r="BZ559">
            <v>0</v>
          </cell>
          <cell r="CA559">
            <v>0</v>
          </cell>
          <cell r="CC559">
            <v>0</v>
          </cell>
          <cell r="CG559">
            <v>0</v>
          </cell>
          <cell r="CK559">
            <v>0</v>
          </cell>
          <cell r="CO559">
            <v>0</v>
          </cell>
          <cell r="CT559">
            <v>0</v>
          </cell>
          <cell r="CU559">
            <v>0</v>
          </cell>
          <cell r="CV559">
            <v>0</v>
          </cell>
          <cell r="CW559">
            <v>0</v>
          </cell>
          <cell r="CX559">
            <v>0</v>
          </cell>
          <cell r="CZ559">
            <v>0</v>
          </cell>
          <cell r="DC559">
            <v>0</v>
          </cell>
          <cell r="DF559">
            <v>0</v>
          </cell>
          <cell r="DI559">
            <v>0</v>
          </cell>
          <cell r="DK559">
            <v>0</v>
          </cell>
          <cell r="DL559">
            <v>0</v>
          </cell>
          <cell r="DN559" t="str">
            <v>21D12</v>
          </cell>
          <cell r="DO559" t="str">
            <v>Flex.T.Int."Act.Ind."</v>
          </cell>
          <cell r="DP559">
            <v>9</v>
          </cell>
          <cell r="DQ559">
            <v>100</v>
          </cell>
          <cell r="DR559" t="str">
            <v>LX01</v>
          </cell>
          <cell r="DT559" t="str">
            <v>00100000</v>
          </cell>
          <cell r="DU559" t="str">
            <v>BANCO BPI, SA</v>
          </cell>
        </row>
        <row r="560">
          <cell r="A560" t="str">
            <v>302970</v>
          </cell>
          <cell r="B560" t="str">
            <v>Maria Luz Martins Tomas Felix Pereira</v>
          </cell>
          <cell r="C560" t="str">
            <v>1985</v>
          </cell>
          <cell r="D560">
            <v>20</v>
          </cell>
          <cell r="E560">
            <v>20</v>
          </cell>
          <cell r="F560" t="str">
            <v>19640213</v>
          </cell>
          <cell r="G560" t="str">
            <v>41</v>
          </cell>
          <cell r="H560" t="str">
            <v>1</v>
          </cell>
          <cell r="I560" t="str">
            <v>Casado</v>
          </cell>
          <cell r="J560" t="str">
            <v>feminino</v>
          </cell>
          <cell r="K560">
            <v>2</v>
          </cell>
          <cell r="L560" t="str">
            <v>R Liberdade 44 Mucifal</v>
          </cell>
          <cell r="M560" t="str">
            <v>2705-225</v>
          </cell>
          <cell r="N560" t="str">
            <v>COLARES</v>
          </cell>
          <cell r="O560" t="str">
            <v>00243042</v>
          </cell>
          <cell r="P560" t="str">
            <v>11 ANO SAUDE</v>
          </cell>
          <cell r="R560" t="str">
            <v>6572030</v>
          </cell>
          <cell r="S560" t="str">
            <v>19960305</v>
          </cell>
          <cell r="T560" t="str">
            <v>LISBOA</v>
          </cell>
          <cell r="U560" t="str">
            <v>9803</v>
          </cell>
          <cell r="V560" t="str">
            <v>S.NAC IND ENERGIA-SINDEL</v>
          </cell>
          <cell r="W560" t="str">
            <v>139335234</v>
          </cell>
          <cell r="X560" t="str">
            <v>1562</v>
          </cell>
          <cell r="Y560" t="str">
            <v>0.0</v>
          </cell>
          <cell r="Z560">
            <v>2</v>
          </cell>
          <cell r="AA560" t="str">
            <v>00</v>
          </cell>
          <cell r="AC560" t="str">
            <v>X</v>
          </cell>
          <cell r="AD560" t="str">
            <v>029</v>
          </cell>
          <cell r="AE560" t="str">
            <v>10940087424</v>
          </cell>
          <cell r="AF560" t="str">
            <v>02</v>
          </cell>
          <cell r="AG560" t="str">
            <v>19850316</v>
          </cell>
          <cell r="AH560" t="str">
            <v>DT.Adm.Corr.Antiguid</v>
          </cell>
          <cell r="AI560" t="str">
            <v>1</v>
          </cell>
          <cell r="AJ560" t="str">
            <v>ACTIVOS</v>
          </cell>
          <cell r="AK560" t="str">
            <v>AA</v>
          </cell>
          <cell r="AL560" t="str">
            <v>ACTIVO TEMP.INTEIRO</v>
          </cell>
          <cell r="AM560" t="str">
            <v>J300</v>
          </cell>
          <cell r="AN560" t="str">
            <v>EDPOutsourcing Comercial-S</v>
          </cell>
          <cell r="AO560" t="str">
            <v>J316</v>
          </cell>
          <cell r="AP560" t="str">
            <v>EDPOC-SINTRA</v>
          </cell>
          <cell r="AQ560" t="str">
            <v>40177076</v>
          </cell>
          <cell r="AR560" t="str">
            <v>70000045</v>
          </cell>
          <cell r="AS560" t="str">
            <v>01S3</v>
          </cell>
          <cell r="AT560" t="str">
            <v>CHEFIA SECCAO ESCALAO III</v>
          </cell>
          <cell r="AU560" t="str">
            <v>1</v>
          </cell>
          <cell r="AV560" t="str">
            <v>00040369</v>
          </cell>
          <cell r="AW560" t="str">
            <v>J20464640130</v>
          </cell>
          <cell r="AX560" t="str">
            <v>AS-LJSNT-CH-CHEFIA</v>
          </cell>
          <cell r="AY560" t="str">
            <v>68905618</v>
          </cell>
          <cell r="AZ560" t="str">
            <v>Lj Sintra</v>
          </cell>
          <cell r="BA560" t="str">
            <v>6890</v>
          </cell>
          <cell r="BB560" t="str">
            <v>EDP Outsourcing Comercial</v>
          </cell>
          <cell r="BC560" t="str">
            <v>6890</v>
          </cell>
          <cell r="BD560" t="str">
            <v>6890</v>
          </cell>
          <cell r="BE560" t="str">
            <v>2800</v>
          </cell>
          <cell r="BF560" t="str">
            <v>6890</v>
          </cell>
          <cell r="BG560" t="str">
            <v>EDP Outsourcing Comercial,SA</v>
          </cell>
          <cell r="BH560" t="str">
            <v>1010</v>
          </cell>
          <cell r="BI560">
            <v>1799</v>
          </cell>
          <cell r="BJ560" t="str">
            <v>17</v>
          </cell>
          <cell r="BK560">
            <v>20</v>
          </cell>
          <cell r="BL560">
            <v>202.2</v>
          </cell>
          <cell r="BM560" t="str">
            <v>C SECÇ3</v>
          </cell>
          <cell r="BN560" t="str">
            <v>02</v>
          </cell>
          <cell r="BO560" t="str">
            <v>I</v>
          </cell>
          <cell r="BP560" t="str">
            <v>20030101</v>
          </cell>
          <cell r="BQ560" t="str">
            <v>21</v>
          </cell>
          <cell r="BR560" t="str">
            <v>EVOLUCAO AUTOMATICA</v>
          </cell>
          <cell r="BS560" t="str">
            <v>20050101</v>
          </cell>
          <cell r="BW560">
            <v>0</v>
          </cell>
          <cell r="BX560">
            <v>0</v>
          </cell>
          <cell r="BY560">
            <v>0</v>
          </cell>
          <cell r="BZ560">
            <v>0</v>
          </cell>
          <cell r="CA560">
            <v>0</v>
          </cell>
          <cell r="CC560">
            <v>0</v>
          </cell>
          <cell r="CG560">
            <v>0</v>
          </cell>
          <cell r="CK560">
            <v>0</v>
          </cell>
          <cell r="CO560">
            <v>0</v>
          </cell>
          <cell r="CT560">
            <v>0</v>
          </cell>
          <cell r="CU560">
            <v>0</v>
          </cell>
          <cell r="CV560">
            <v>0</v>
          </cell>
          <cell r="CW560">
            <v>0</v>
          </cell>
          <cell r="CX560">
            <v>1</v>
          </cell>
          <cell r="CY560" t="str">
            <v>6010</v>
          </cell>
          <cell r="CZ560">
            <v>39.54</v>
          </cell>
          <cell r="DC560">
            <v>0</v>
          </cell>
          <cell r="DF560">
            <v>0</v>
          </cell>
          <cell r="DI560">
            <v>0</v>
          </cell>
          <cell r="DK560">
            <v>0</v>
          </cell>
          <cell r="DL560">
            <v>0</v>
          </cell>
          <cell r="DN560" t="str">
            <v>21D12</v>
          </cell>
          <cell r="DO560" t="str">
            <v>Flex.T.Int."Act.Ind."</v>
          </cell>
          <cell r="DP560">
            <v>2</v>
          </cell>
          <cell r="DQ560">
            <v>100</v>
          </cell>
          <cell r="DR560" t="str">
            <v>LX01</v>
          </cell>
          <cell r="DT560" t="str">
            <v>00360050</v>
          </cell>
          <cell r="DU560" t="str">
            <v>CAIXA ECONOMICA MONTEPIO GERAL</v>
          </cell>
        </row>
        <row r="561">
          <cell r="A561" t="str">
            <v>303143</v>
          </cell>
          <cell r="B561" t="str">
            <v>Maria Conceição Sousa Moreira Campos Cristino</v>
          </cell>
          <cell r="C561" t="str">
            <v>1985</v>
          </cell>
          <cell r="D561">
            <v>20</v>
          </cell>
          <cell r="E561">
            <v>20</v>
          </cell>
          <cell r="F561" t="str">
            <v>19540701</v>
          </cell>
          <cell r="G561" t="str">
            <v>50</v>
          </cell>
          <cell r="H561" t="str">
            <v>1</v>
          </cell>
          <cell r="I561" t="str">
            <v>Casado</v>
          </cell>
          <cell r="J561" t="str">
            <v>feminino</v>
          </cell>
          <cell r="K561">
            <v>1</v>
          </cell>
          <cell r="L561" t="str">
            <v>R Antonio Medina Junior N.4</v>
          </cell>
          <cell r="M561" t="str">
            <v>2710-000</v>
          </cell>
          <cell r="N561" t="str">
            <v>SINTRA</v>
          </cell>
          <cell r="O561" t="str">
            <v>00241132</v>
          </cell>
          <cell r="P561" t="str">
            <v>CURSO COMPLEMENTAR DOS LICEUS</v>
          </cell>
          <cell r="R561" t="str">
            <v>3015642</v>
          </cell>
          <cell r="S561" t="str">
            <v>19980609</v>
          </cell>
          <cell r="T561" t="str">
            <v>LISBOA</v>
          </cell>
          <cell r="W561" t="str">
            <v>170133435</v>
          </cell>
          <cell r="X561" t="str">
            <v>1562</v>
          </cell>
          <cell r="Y561" t="str">
            <v>0.0</v>
          </cell>
          <cell r="Z561">
            <v>1</v>
          </cell>
          <cell r="AA561" t="str">
            <v>00</v>
          </cell>
          <cell r="AC561" t="str">
            <v>X</v>
          </cell>
          <cell r="AD561" t="str">
            <v>029</v>
          </cell>
          <cell r="AE561" t="str">
            <v>10940089254</v>
          </cell>
          <cell r="AF561" t="str">
            <v>02</v>
          </cell>
          <cell r="AG561" t="str">
            <v>19850401</v>
          </cell>
          <cell r="AH561" t="str">
            <v>DT.Adm.Corr.Antiguid</v>
          </cell>
          <cell r="AI561" t="str">
            <v>1</v>
          </cell>
          <cell r="AJ561" t="str">
            <v>ACTIVOS</v>
          </cell>
          <cell r="AK561" t="str">
            <v>AA</v>
          </cell>
          <cell r="AL561" t="str">
            <v>ACTIVO TEMP.INTEIRO</v>
          </cell>
          <cell r="AM561" t="str">
            <v>J300</v>
          </cell>
          <cell r="AN561" t="str">
            <v>EDPOutsourcing Comercial-S</v>
          </cell>
          <cell r="AO561" t="str">
            <v>J316</v>
          </cell>
          <cell r="AP561" t="str">
            <v>EDPOC-SINTRA</v>
          </cell>
          <cell r="AQ561" t="str">
            <v>40177081</v>
          </cell>
          <cell r="AR561" t="str">
            <v>70000060</v>
          </cell>
          <cell r="AS561" t="str">
            <v>025.</v>
          </cell>
          <cell r="AT561" t="str">
            <v>ESCRITURARIO COMERCIAL</v>
          </cell>
          <cell r="AU561" t="str">
            <v>1</v>
          </cell>
          <cell r="AV561" t="str">
            <v>00040370</v>
          </cell>
          <cell r="AW561" t="str">
            <v>J20464640430</v>
          </cell>
          <cell r="AX561" t="str">
            <v>AS-LJSNT-LOJA SINTRA</v>
          </cell>
          <cell r="AY561" t="str">
            <v>68905618</v>
          </cell>
          <cell r="AZ561" t="str">
            <v>Lj Sintra</v>
          </cell>
          <cell r="BA561" t="str">
            <v>6890</v>
          </cell>
          <cell r="BB561" t="str">
            <v>EDP Outsourcing Comercial</v>
          </cell>
          <cell r="BC561" t="str">
            <v>6890</v>
          </cell>
          <cell r="BD561" t="str">
            <v>6890</v>
          </cell>
          <cell r="BE561" t="str">
            <v>2800</v>
          </cell>
          <cell r="BF561" t="str">
            <v>6890</v>
          </cell>
          <cell r="BG561" t="str">
            <v>EDP Outsourcing Comercial,SA</v>
          </cell>
          <cell r="BH561" t="str">
            <v>1010</v>
          </cell>
          <cell r="BI561">
            <v>1160</v>
          </cell>
          <cell r="BJ561" t="str">
            <v>10</v>
          </cell>
          <cell r="BK561">
            <v>20</v>
          </cell>
          <cell r="BL561">
            <v>202.2</v>
          </cell>
          <cell r="BM561" t="str">
            <v>NÍVEL 5</v>
          </cell>
          <cell r="BN561" t="str">
            <v>00</v>
          </cell>
          <cell r="BO561" t="str">
            <v>07</v>
          </cell>
          <cell r="BP561" t="str">
            <v>20050101</v>
          </cell>
          <cell r="BQ561" t="str">
            <v>21</v>
          </cell>
          <cell r="BR561" t="str">
            <v>EVOLUCAO AUTOMATICA</v>
          </cell>
          <cell r="BS561" t="str">
            <v>20050101</v>
          </cell>
          <cell r="BW561">
            <v>0</v>
          </cell>
          <cell r="BX561">
            <v>0</v>
          </cell>
          <cell r="BY561">
            <v>0</v>
          </cell>
          <cell r="BZ561">
            <v>0</v>
          </cell>
          <cell r="CA561">
            <v>0</v>
          </cell>
          <cell r="CC561">
            <v>0</v>
          </cell>
          <cell r="CG561">
            <v>0</v>
          </cell>
          <cell r="CK561">
            <v>0</v>
          </cell>
          <cell r="CO561">
            <v>0</v>
          </cell>
          <cell r="CT561">
            <v>0</v>
          </cell>
          <cell r="CU561">
            <v>0</v>
          </cell>
          <cell r="CV561">
            <v>0</v>
          </cell>
          <cell r="CW561">
            <v>0</v>
          </cell>
          <cell r="CX561">
            <v>1</v>
          </cell>
          <cell r="CY561" t="str">
            <v>6010</v>
          </cell>
          <cell r="CZ561">
            <v>39.54</v>
          </cell>
          <cell r="DC561">
            <v>0</v>
          </cell>
          <cell r="DF561">
            <v>0</v>
          </cell>
          <cell r="DI561">
            <v>0</v>
          </cell>
          <cell r="DK561">
            <v>0</v>
          </cell>
          <cell r="DL561">
            <v>0</v>
          </cell>
          <cell r="DN561" t="str">
            <v>21D12</v>
          </cell>
          <cell r="DO561" t="str">
            <v>Flex.T.Int."Act.Ind."</v>
          </cell>
          <cell r="DP561">
            <v>2</v>
          </cell>
          <cell r="DQ561">
            <v>100</v>
          </cell>
          <cell r="DR561" t="str">
            <v>LX01</v>
          </cell>
          <cell r="DT561" t="str">
            <v>00350697</v>
          </cell>
          <cell r="DU561" t="str">
            <v>CAIXA GERAL DE DEPOSITOS, SA</v>
          </cell>
        </row>
        <row r="562">
          <cell r="A562" t="str">
            <v>301710</v>
          </cell>
          <cell r="B562" t="str">
            <v>Maria Fátima Calisto Silvestre Fernandes</v>
          </cell>
          <cell r="C562" t="str">
            <v>1985</v>
          </cell>
          <cell r="D562">
            <v>20</v>
          </cell>
          <cell r="E562">
            <v>20</v>
          </cell>
          <cell r="F562" t="str">
            <v>19590123</v>
          </cell>
          <cell r="G562" t="str">
            <v>46</v>
          </cell>
          <cell r="H562" t="str">
            <v>1</v>
          </cell>
          <cell r="I562" t="str">
            <v>Casado</v>
          </cell>
          <cell r="J562" t="str">
            <v>feminino</v>
          </cell>
          <cell r="K562">
            <v>1</v>
          </cell>
          <cell r="L562" t="str">
            <v>R Eirinha, 25-2ºA</v>
          </cell>
          <cell r="M562" t="str">
            <v>2725-299</v>
          </cell>
          <cell r="N562" t="str">
            <v>MEM MARTINS</v>
          </cell>
          <cell r="O562" t="str">
            <v>00231023</v>
          </cell>
          <cell r="P562" t="str">
            <v>CURSO GERAL DOS LICEUS</v>
          </cell>
          <cell r="R562" t="str">
            <v>5374991</v>
          </cell>
          <cell r="S562" t="str">
            <v>19980331</v>
          </cell>
          <cell r="T562" t="str">
            <v>LISBOA</v>
          </cell>
          <cell r="U562" t="str">
            <v>9803</v>
          </cell>
          <cell r="V562" t="str">
            <v>S.NAC IND ENERGIA-SINDEL</v>
          </cell>
          <cell r="W562" t="str">
            <v>153281510</v>
          </cell>
          <cell r="X562" t="str">
            <v>3549</v>
          </cell>
          <cell r="Y562" t="str">
            <v>0.0</v>
          </cell>
          <cell r="Z562">
            <v>1</v>
          </cell>
          <cell r="AA562" t="str">
            <v>00</v>
          </cell>
          <cell r="AC562" t="str">
            <v>X</v>
          </cell>
          <cell r="AD562" t="str">
            <v>029</v>
          </cell>
          <cell r="AE562" t="str">
            <v>10940089165</v>
          </cell>
          <cell r="AF562" t="str">
            <v>02</v>
          </cell>
          <cell r="AG562" t="str">
            <v>19850121</v>
          </cell>
          <cell r="AH562" t="str">
            <v>DT.Adm.Corr.Antiguid</v>
          </cell>
          <cell r="AI562" t="str">
            <v>1</v>
          </cell>
          <cell r="AJ562" t="str">
            <v>ACTIVOS</v>
          </cell>
          <cell r="AK562" t="str">
            <v>AA</v>
          </cell>
          <cell r="AL562" t="str">
            <v>ACTIVO TEMP.INTEIRO</v>
          </cell>
          <cell r="AM562" t="str">
            <v>J300</v>
          </cell>
          <cell r="AN562" t="str">
            <v>EDPOutsourcing Comercial-S</v>
          </cell>
          <cell r="AO562" t="str">
            <v>J316</v>
          </cell>
          <cell r="AP562" t="str">
            <v>EDPOC-SINTRA</v>
          </cell>
          <cell r="AQ562" t="str">
            <v>40177080</v>
          </cell>
          <cell r="AR562" t="str">
            <v>70000060</v>
          </cell>
          <cell r="AS562" t="str">
            <v>025.</v>
          </cell>
          <cell r="AT562" t="str">
            <v>ESCRITURARIO COMERCIAL</v>
          </cell>
          <cell r="AU562" t="str">
            <v>1</v>
          </cell>
          <cell r="AV562" t="str">
            <v>00040370</v>
          </cell>
          <cell r="AW562" t="str">
            <v>J20464640430</v>
          </cell>
          <cell r="AX562" t="str">
            <v>AS-LJSNT-LOJA SINTRA</v>
          </cell>
          <cell r="AY562" t="str">
            <v>68905618</v>
          </cell>
          <cell r="AZ562" t="str">
            <v>Lj Sintra</v>
          </cell>
          <cell r="BA562" t="str">
            <v>6890</v>
          </cell>
          <cell r="BB562" t="str">
            <v>EDP Outsourcing Comercial</v>
          </cell>
          <cell r="BC562" t="str">
            <v>6890</v>
          </cell>
          <cell r="BD562" t="str">
            <v>6890</v>
          </cell>
          <cell r="BE562" t="str">
            <v>2800</v>
          </cell>
          <cell r="BF562" t="str">
            <v>6890</v>
          </cell>
          <cell r="BG562" t="str">
            <v>EDP Outsourcing Comercial,SA</v>
          </cell>
          <cell r="BH562" t="str">
            <v>1010</v>
          </cell>
          <cell r="BI562">
            <v>1160</v>
          </cell>
          <cell r="BJ562" t="str">
            <v>10</v>
          </cell>
          <cell r="BK562">
            <v>20</v>
          </cell>
          <cell r="BL562">
            <v>202.2</v>
          </cell>
          <cell r="BM562" t="str">
            <v>NÍVEL 5</v>
          </cell>
          <cell r="BN562" t="str">
            <v>02</v>
          </cell>
          <cell r="BO562" t="str">
            <v>07</v>
          </cell>
          <cell r="BP562" t="str">
            <v>20030101</v>
          </cell>
          <cell r="BQ562" t="str">
            <v>21</v>
          </cell>
          <cell r="BR562" t="str">
            <v>EVOLUCAO AUTOMATICA</v>
          </cell>
          <cell r="BS562" t="str">
            <v>20050101</v>
          </cell>
          <cell r="BW562">
            <v>0</v>
          </cell>
          <cell r="BX562">
            <v>0</v>
          </cell>
          <cell r="BY562">
            <v>0</v>
          </cell>
          <cell r="BZ562">
            <v>0</v>
          </cell>
          <cell r="CA562">
            <v>0</v>
          </cell>
          <cell r="CC562">
            <v>0</v>
          </cell>
          <cell r="CG562">
            <v>0</v>
          </cell>
          <cell r="CK562">
            <v>0</v>
          </cell>
          <cell r="CO562">
            <v>0</v>
          </cell>
          <cell r="CT562">
            <v>0</v>
          </cell>
          <cell r="CU562">
            <v>0</v>
          </cell>
          <cell r="CV562">
            <v>0</v>
          </cell>
          <cell r="CW562">
            <v>0</v>
          </cell>
          <cell r="CX562">
            <v>1</v>
          </cell>
          <cell r="CY562" t="str">
            <v>6010</v>
          </cell>
          <cell r="CZ562">
            <v>39.54</v>
          </cell>
          <cell r="DC562">
            <v>0</v>
          </cell>
          <cell r="DF562">
            <v>0</v>
          </cell>
          <cell r="DI562">
            <v>0</v>
          </cell>
          <cell r="DK562">
            <v>0</v>
          </cell>
          <cell r="DL562">
            <v>0</v>
          </cell>
          <cell r="DN562" t="str">
            <v>21D12</v>
          </cell>
          <cell r="DO562" t="str">
            <v>Flex.T.Int."Act.Ind."</v>
          </cell>
          <cell r="DP562">
            <v>2</v>
          </cell>
          <cell r="DQ562">
            <v>100</v>
          </cell>
          <cell r="DR562" t="str">
            <v>LX01</v>
          </cell>
          <cell r="DT562" t="str">
            <v>00350181</v>
          </cell>
          <cell r="DU562" t="str">
            <v>CAIXA GERAL DE DEPOSITOS, SA</v>
          </cell>
        </row>
        <row r="563">
          <cell r="A563" t="str">
            <v>303216</v>
          </cell>
          <cell r="B563" t="str">
            <v>Ana Cristina Oliveira Silva Almeida Monteiro</v>
          </cell>
          <cell r="C563" t="str">
            <v>1985</v>
          </cell>
          <cell r="D563">
            <v>20</v>
          </cell>
          <cell r="E563">
            <v>20</v>
          </cell>
          <cell r="F563" t="str">
            <v>19610106</v>
          </cell>
          <cell r="G563" t="str">
            <v>44</v>
          </cell>
          <cell r="H563" t="str">
            <v>1</v>
          </cell>
          <cell r="I563" t="str">
            <v>Casado</v>
          </cell>
          <cell r="J563" t="str">
            <v>feminino</v>
          </cell>
          <cell r="K563">
            <v>2</v>
          </cell>
          <cell r="L563" t="str">
            <v>Cmnh Particular-Rua Cravos 2 Rinchoa</v>
          </cell>
          <cell r="M563" t="str">
            <v>2635-337</v>
          </cell>
          <cell r="N563" t="str">
            <v>RIO DE MOURO</v>
          </cell>
          <cell r="O563" t="str">
            <v>00241132</v>
          </cell>
          <cell r="P563" t="str">
            <v>CURSO COMPLEMENTAR DOS LICEUS</v>
          </cell>
          <cell r="R563" t="str">
            <v>7087560</v>
          </cell>
          <cell r="S563" t="str">
            <v>19990525</v>
          </cell>
          <cell r="T563" t="str">
            <v>LISBOA</v>
          </cell>
          <cell r="U563" t="str">
            <v>9803</v>
          </cell>
          <cell r="V563" t="str">
            <v>S.NAC IND ENERGIA-SINDEL</v>
          </cell>
          <cell r="W563" t="str">
            <v>178429783</v>
          </cell>
          <cell r="X563" t="str">
            <v>3549</v>
          </cell>
          <cell r="Y563" t="str">
            <v>0.0</v>
          </cell>
          <cell r="Z563">
            <v>2</v>
          </cell>
          <cell r="AA563" t="str">
            <v>00</v>
          </cell>
          <cell r="AC563" t="str">
            <v>X</v>
          </cell>
          <cell r="AD563" t="str">
            <v>029</v>
          </cell>
          <cell r="AE563" t="str">
            <v>10940092066</v>
          </cell>
          <cell r="AF563" t="str">
            <v>02</v>
          </cell>
          <cell r="AG563" t="str">
            <v>19850527</v>
          </cell>
          <cell r="AH563" t="str">
            <v>DT.Adm.Corr.Antiguid</v>
          </cell>
          <cell r="AI563" t="str">
            <v>1</v>
          </cell>
          <cell r="AJ563" t="str">
            <v>ACTIVOS</v>
          </cell>
          <cell r="AK563" t="str">
            <v>AA</v>
          </cell>
          <cell r="AL563" t="str">
            <v>ACTIVO TEMP.INTEIRO</v>
          </cell>
          <cell r="AM563" t="str">
            <v>J300</v>
          </cell>
          <cell r="AN563" t="str">
            <v>EDPOutsourcing Comercial-S</v>
          </cell>
          <cell r="AO563" t="str">
            <v>J316</v>
          </cell>
          <cell r="AP563" t="str">
            <v>EDPOC-SINTRA</v>
          </cell>
          <cell r="AQ563" t="str">
            <v>40177077</v>
          </cell>
          <cell r="AR563" t="str">
            <v>70000022</v>
          </cell>
          <cell r="AS563" t="str">
            <v>014.</v>
          </cell>
          <cell r="AT563" t="str">
            <v>TECNICO COMERCIAL</v>
          </cell>
          <cell r="AU563" t="str">
            <v>1</v>
          </cell>
          <cell r="AV563" t="str">
            <v>00040370</v>
          </cell>
          <cell r="AW563" t="str">
            <v>J20464640430</v>
          </cell>
          <cell r="AX563" t="str">
            <v>AS-LJSNT-LOJA SINTRA</v>
          </cell>
          <cell r="AY563" t="str">
            <v>68905618</v>
          </cell>
          <cell r="AZ563" t="str">
            <v>Lj Sintra</v>
          </cell>
          <cell r="BA563" t="str">
            <v>6890</v>
          </cell>
          <cell r="BB563" t="str">
            <v>EDP Outsourcing Comercial</v>
          </cell>
          <cell r="BC563" t="str">
            <v>6890</v>
          </cell>
          <cell r="BD563" t="str">
            <v>6890</v>
          </cell>
          <cell r="BE563" t="str">
            <v>2800</v>
          </cell>
          <cell r="BF563" t="str">
            <v>6890</v>
          </cell>
          <cell r="BG563" t="str">
            <v>EDP Outsourcing Comercial,SA</v>
          </cell>
          <cell r="BH563" t="str">
            <v>1010</v>
          </cell>
          <cell r="BI563">
            <v>1247</v>
          </cell>
          <cell r="BJ563" t="str">
            <v>11</v>
          </cell>
          <cell r="BK563">
            <v>20</v>
          </cell>
          <cell r="BL563">
            <v>202.2</v>
          </cell>
          <cell r="BM563" t="str">
            <v>NÍVEL 4</v>
          </cell>
          <cell r="BN563" t="str">
            <v>01</v>
          </cell>
          <cell r="BO563" t="str">
            <v>05</v>
          </cell>
          <cell r="BP563" t="str">
            <v>20040101</v>
          </cell>
          <cell r="BQ563" t="str">
            <v>21</v>
          </cell>
          <cell r="BR563" t="str">
            <v>EVOLUCAO AUTOMATICA</v>
          </cell>
          <cell r="BS563" t="str">
            <v>20050101</v>
          </cell>
          <cell r="BW563">
            <v>0</v>
          </cell>
          <cell r="BX563">
            <v>0</v>
          </cell>
          <cell r="BY563">
            <v>0</v>
          </cell>
          <cell r="BZ563">
            <v>0</v>
          </cell>
          <cell r="CA563">
            <v>0</v>
          </cell>
          <cell r="CC563">
            <v>0</v>
          </cell>
          <cell r="CG563">
            <v>0</v>
          </cell>
          <cell r="CK563">
            <v>0</v>
          </cell>
          <cell r="CO563">
            <v>0</v>
          </cell>
          <cell r="CT563">
            <v>0</v>
          </cell>
          <cell r="CU563">
            <v>0</v>
          </cell>
          <cell r="CV563">
            <v>0</v>
          </cell>
          <cell r="CW563">
            <v>0</v>
          </cell>
          <cell r="CX563">
            <v>1</v>
          </cell>
          <cell r="CY563" t="str">
            <v>6010</v>
          </cell>
          <cell r="CZ563">
            <v>39.54</v>
          </cell>
          <cell r="DC563">
            <v>0</v>
          </cell>
          <cell r="DF563">
            <v>0</v>
          </cell>
          <cell r="DI563">
            <v>0</v>
          </cell>
          <cell r="DK563">
            <v>0</v>
          </cell>
          <cell r="DL563">
            <v>0</v>
          </cell>
          <cell r="DN563" t="str">
            <v>21D12</v>
          </cell>
          <cell r="DO563" t="str">
            <v>Flex.T.Int."Act.Ind."</v>
          </cell>
          <cell r="DP563">
            <v>2</v>
          </cell>
          <cell r="DQ563">
            <v>100</v>
          </cell>
          <cell r="DR563" t="str">
            <v>LX01</v>
          </cell>
          <cell r="DT563" t="str">
            <v>00300003</v>
          </cell>
          <cell r="DU563" t="str">
            <v>Banco Santander Portugal, SA</v>
          </cell>
        </row>
        <row r="564">
          <cell r="A564" t="str">
            <v>264121</v>
          </cell>
          <cell r="B564" t="str">
            <v>Paula Maria Oliveira Miranda Homem Penaforte</v>
          </cell>
          <cell r="C564" t="str">
            <v>1984</v>
          </cell>
          <cell r="D564">
            <v>21</v>
          </cell>
          <cell r="E564">
            <v>21</v>
          </cell>
          <cell r="F564" t="str">
            <v>19591009</v>
          </cell>
          <cell r="G564" t="str">
            <v>45</v>
          </cell>
          <cell r="H564" t="str">
            <v>1</v>
          </cell>
          <cell r="I564" t="str">
            <v>Casado</v>
          </cell>
          <cell r="J564" t="str">
            <v>feminino</v>
          </cell>
          <cell r="K564">
            <v>0</v>
          </cell>
          <cell r="L564" t="str">
            <v>R dos Parrachos, 10 -Alto da Portela</v>
          </cell>
          <cell r="M564" t="str">
            <v>2710-000</v>
          </cell>
          <cell r="N564" t="str">
            <v>SINTRA</v>
          </cell>
          <cell r="O564" t="str">
            <v>00241132</v>
          </cell>
          <cell r="P564" t="str">
            <v>CURSO COMPLEMENTAR DOS LICEUS</v>
          </cell>
          <cell r="R564" t="str">
            <v>6420688</v>
          </cell>
          <cell r="S564" t="str">
            <v>19931102</v>
          </cell>
          <cell r="T564" t="str">
            <v>LISBOA</v>
          </cell>
          <cell r="U564" t="str">
            <v>9803</v>
          </cell>
          <cell r="V564" t="str">
            <v>S.NAC IND ENERGIA-SINDEL</v>
          </cell>
          <cell r="W564" t="str">
            <v>161477143</v>
          </cell>
          <cell r="X564" t="str">
            <v>1562</v>
          </cell>
          <cell r="Y564" t="str">
            <v>0.0</v>
          </cell>
          <cell r="Z564">
            <v>0</v>
          </cell>
          <cell r="AA564" t="str">
            <v>00</v>
          </cell>
          <cell r="AC564" t="str">
            <v>X</v>
          </cell>
          <cell r="AD564" t="str">
            <v>029</v>
          </cell>
          <cell r="AE564" t="str">
            <v>10940090692</v>
          </cell>
          <cell r="AF564" t="str">
            <v>02</v>
          </cell>
          <cell r="AG564" t="str">
            <v>19840301</v>
          </cell>
          <cell r="AH564" t="str">
            <v>DT.Adm.Corr.Antiguid</v>
          </cell>
          <cell r="AI564" t="str">
            <v>1</v>
          </cell>
          <cell r="AJ564" t="str">
            <v>ACTIVOS</v>
          </cell>
          <cell r="AK564" t="str">
            <v>AA</v>
          </cell>
          <cell r="AL564" t="str">
            <v>ACTIVO TEMP.INTEIRO</v>
          </cell>
          <cell r="AM564" t="str">
            <v>J300</v>
          </cell>
          <cell r="AN564" t="str">
            <v>EDPOutsourcing Comercial-S</v>
          </cell>
          <cell r="AO564" t="str">
            <v>J316</v>
          </cell>
          <cell r="AP564" t="str">
            <v>EDPOC-SINTRA</v>
          </cell>
          <cell r="AQ564" t="str">
            <v>40177078</v>
          </cell>
          <cell r="AR564" t="str">
            <v>70000060</v>
          </cell>
          <cell r="AS564" t="str">
            <v>025.</v>
          </cell>
          <cell r="AT564" t="str">
            <v>ESCRITURARIO COMERCIAL</v>
          </cell>
          <cell r="AU564" t="str">
            <v>1</v>
          </cell>
          <cell r="AV564" t="str">
            <v>00040370</v>
          </cell>
          <cell r="AW564" t="str">
            <v>J20464640430</v>
          </cell>
          <cell r="AX564" t="str">
            <v>AS-LJSNT-LOJA SINTRA</v>
          </cell>
          <cell r="AY564" t="str">
            <v>68905618</v>
          </cell>
          <cell r="AZ564" t="str">
            <v>Lj Sintra</v>
          </cell>
          <cell r="BA564" t="str">
            <v>6890</v>
          </cell>
          <cell r="BB564" t="str">
            <v>EDP Outsourcing Comercial</v>
          </cell>
          <cell r="BC564" t="str">
            <v>6890</v>
          </cell>
          <cell r="BD564" t="str">
            <v>6890</v>
          </cell>
          <cell r="BE564" t="str">
            <v>2800</v>
          </cell>
          <cell r="BF564" t="str">
            <v>6890</v>
          </cell>
          <cell r="BG564" t="str">
            <v>EDP Outsourcing Comercial,SA</v>
          </cell>
          <cell r="BH564" t="str">
            <v>1010</v>
          </cell>
          <cell r="BI564">
            <v>1160</v>
          </cell>
          <cell r="BJ564" t="str">
            <v>10</v>
          </cell>
          <cell r="BK564">
            <v>21</v>
          </cell>
          <cell r="BL564">
            <v>212.31</v>
          </cell>
          <cell r="BM564" t="str">
            <v>NÍVEL 5</v>
          </cell>
          <cell r="BN564" t="str">
            <v>00</v>
          </cell>
          <cell r="BO564" t="str">
            <v>07</v>
          </cell>
          <cell r="BP564" t="str">
            <v>20050101</v>
          </cell>
          <cell r="BQ564" t="str">
            <v>21</v>
          </cell>
          <cell r="BR564" t="str">
            <v>EVOLUCAO AUTOMATICA</v>
          </cell>
          <cell r="BS564" t="str">
            <v>20050101</v>
          </cell>
          <cell r="BW564">
            <v>0</v>
          </cell>
          <cell r="BX564">
            <v>0</v>
          </cell>
          <cell r="BY564">
            <v>0</v>
          </cell>
          <cell r="BZ564">
            <v>0</v>
          </cell>
          <cell r="CA564">
            <v>0</v>
          </cell>
          <cell r="CC564">
            <v>0</v>
          </cell>
          <cell r="CG564">
            <v>0</v>
          </cell>
          <cell r="CK564">
            <v>0</v>
          </cell>
          <cell r="CO564">
            <v>0</v>
          </cell>
          <cell r="CT564">
            <v>0</v>
          </cell>
          <cell r="CU564">
            <v>0</v>
          </cell>
          <cell r="CV564">
            <v>0</v>
          </cell>
          <cell r="CW564">
            <v>0</v>
          </cell>
          <cell r="CX564">
            <v>1</v>
          </cell>
          <cell r="CY564" t="str">
            <v>6010</v>
          </cell>
          <cell r="CZ564">
            <v>39.54</v>
          </cell>
          <cell r="DC564">
            <v>0</v>
          </cell>
          <cell r="DF564">
            <v>0</v>
          </cell>
          <cell r="DI564">
            <v>0</v>
          </cell>
          <cell r="DK564">
            <v>0</v>
          </cell>
          <cell r="DL564">
            <v>0</v>
          </cell>
          <cell r="DN564" t="str">
            <v>11D13</v>
          </cell>
          <cell r="DO564" t="str">
            <v>FixoTInt-"Lojas"2002</v>
          </cell>
          <cell r="DP564">
            <v>2</v>
          </cell>
          <cell r="DQ564">
            <v>100</v>
          </cell>
          <cell r="DR564" t="str">
            <v>LX01</v>
          </cell>
          <cell r="DT564" t="str">
            <v>00350786</v>
          </cell>
          <cell r="DU564" t="str">
            <v>CAIXA GERAL DE DEPOSITOS, SA</v>
          </cell>
        </row>
        <row r="565">
          <cell r="A565" t="str">
            <v>301698</v>
          </cell>
          <cell r="B565" t="str">
            <v>Ana Rita Freire Fonseca Russo Silva</v>
          </cell>
          <cell r="C565" t="str">
            <v>1985</v>
          </cell>
          <cell r="D565">
            <v>20</v>
          </cell>
          <cell r="E565">
            <v>20</v>
          </cell>
          <cell r="F565" t="str">
            <v>19610509</v>
          </cell>
          <cell r="G565" t="str">
            <v>44</v>
          </cell>
          <cell r="H565" t="str">
            <v>1</v>
          </cell>
          <cell r="I565" t="str">
            <v>Casado</v>
          </cell>
          <cell r="J565" t="str">
            <v>feminino</v>
          </cell>
          <cell r="K565">
            <v>1</v>
          </cell>
          <cell r="L565" t="str">
            <v>R. da Casa Nova - Qt. Flores  Gouveia</v>
          </cell>
          <cell r="M565" t="str">
            <v>2705-645</v>
          </cell>
          <cell r="N565" t="str">
            <v>SÃO JOÃO DAS LAMPAS</v>
          </cell>
          <cell r="O565" t="str">
            <v>00231023</v>
          </cell>
          <cell r="P565" t="str">
            <v>CURSO GERAL DOS LICEUS</v>
          </cell>
          <cell r="R565" t="str">
            <v>6260868</v>
          </cell>
          <cell r="S565" t="str">
            <v>19980408</v>
          </cell>
          <cell r="T565" t="str">
            <v>LISBOA</v>
          </cell>
          <cell r="U565" t="str">
            <v>9803</v>
          </cell>
          <cell r="V565" t="str">
            <v>S.NAC IND ENERGIA-SINDEL</v>
          </cell>
          <cell r="W565" t="str">
            <v>109467779</v>
          </cell>
          <cell r="X565" t="str">
            <v>1562</v>
          </cell>
          <cell r="Y565" t="str">
            <v>0.0</v>
          </cell>
          <cell r="Z565">
            <v>1</v>
          </cell>
          <cell r="AA565" t="str">
            <v>00</v>
          </cell>
          <cell r="AC565" t="str">
            <v>X</v>
          </cell>
          <cell r="AD565" t="str">
            <v>029</v>
          </cell>
          <cell r="AE565" t="str">
            <v>10940089725</v>
          </cell>
          <cell r="AF565" t="str">
            <v>02</v>
          </cell>
          <cell r="AG565" t="str">
            <v>19850502</v>
          </cell>
          <cell r="AH565" t="str">
            <v>DT.Adm.Corr.Antiguid</v>
          </cell>
          <cell r="AI565" t="str">
            <v>1</v>
          </cell>
          <cell r="AJ565" t="str">
            <v>ACTIVOS</v>
          </cell>
          <cell r="AK565" t="str">
            <v>AA</v>
          </cell>
          <cell r="AL565" t="str">
            <v>ACTIVO TEMP.INTEIRO</v>
          </cell>
          <cell r="AM565" t="str">
            <v>J300</v>
          </cell>
          <cell r="AN565" t="str">
            <v>EDPOutsourcing Comercial-S</v>
          </cell>
          <cell r="AO565" t="str">
            <v>J316</v>
          </cell>
          <cell r="AP565" t="str">
            <v>EDPOC-SINTRA</v>
          </cell>
          <cell r="AQ565" t="str">
            <v>40177079</v>
          </cell>
          <cell r="AR565" t="str">
            <v>70000060</v>
          </cell>
          <cell r="AS565" t="str">
            <v>025.</v>
          </cell>
          <cell r="AT565" t="str">
            <v>ESCRITURARIO COMERCIAL</v>
          </cell>
          <cell r="AU565" t="str">
            <v>1</v>
          </cell>
          <cell r="AV565" t="str">
            <v>00040370</v>
          </cell>
          <cell r="AW565" t="str">
            <v>J20464640430</v>
          </cell>
          <cell r="AX565" t="str">
            <v>AS-LJSNT-LOJA SINTRA</v>
          </cell>
          <cell r="AY565" t="str">
            <v>68905618</v>
          </cell>
          <cell r="AZ565" t="str">
            <v>Lj Sintra</v>
          </cell>
          <cell r="BA565" t="str">
            <v>6890</v>
          </cell>
          <cell r="BB565" t="str">
            <v>EDP Outsourcing Comercial</v>
          </cell>
          <cell r="BC565" t="str">
            <v>6890</v>
          </cell>
          <cell r="BD565" t="str">
            <v>6890</v>
          </cell>
          <cell r="BE565" t="str">
            <v>2800</v>
          </cell>
          <cell r="BF565" t="str">
            <v>6890</v>
          </cell>
          <cell r="BG565" t="str">
            <v>EDP Outsourcing Comercial,SA</v>
          </cell>
          <cell r="BH565" t="str">
            <v>1010</v>
          </cell>
          <cell r="BI565">
            <v>1160</v>
          </cell>
          <cell r="BJ565" t="str">
            <v>10</v>
          </cell>
          <cell r="BK565">
            <v>20</v>
          </cell>
          <cell r="BL565">
            <v>202.2</v>
          </cell>
          <cell r="BM565" t="str">
            <v>NÍVEL 5</v>
          </cell>
          <cell r="BN565" t="str">
            <v>02</v>
          </cell>
          <cell r="BO565" t="str">
            <v>07</v>
          </cell>
          <cell r="BP565" t="str">
            <v>20030101</v>
          </cell>
          <cell r="BQ565" t="str">
            <v>21</v>
          </cell>
          <cell r="BR565" t="str">
            <v>EVOLUCAO AUTOMATICA</v>
          </cell>
          <cell r="BS565" t="str">
            <v>20050101</v>
          </cell>
          <cell r="BW565">
            <v>0</v>
          </cell>
          <cell r="BX565">
            <v>0</v>
          </cell>
          <cell r="BY565">
            <v>0</v>
          </cell>
          <cell r="BZ565">
            <v>0</v>
          </cell>
          <cell r="CA565">
            <v>0</v>
          </cell>
          <cell r="CC565">
            <v>0</v>
          </cell>
          <cell r="CG565">
            <v>0</v>
          </cell>
          <cell r="CK565">
            <v>0</v>
          </cell>
          <cell r="CO565">
            <v>0</v>
          </cell>
          <cell r="CT565">
            <v>0</v>
          </cell>
          <cell r="CU565">
            <v>0</v>
          </cell>
          <cell r="CV565">
            <v>0</v>
          </cell>
          <cell r="CW565">
            <v>0</v>
          </cell>
          <cell r="CX565">
            <v>1</v>
          </cell>
          <cell r="CY565" t="str">
            <v>6010</v>
          </cell>
          <cell r="CZ565">
            <v>39.54</v>
          </cell>
          <cell r="DC565">
            <v>0</v>
          </cell>
          <cell r="DF565">
            <v>0</v>
          </cell>
          <cell r="DI565">
            <v>0</v>
          </cell>
          <cell r="DK565">
            <v>0</v>
          </cell>
          <cell r="DL565">
            <v>0</v>
          </cell>
          <cell r="DN565" t="str">
            <v>21D12</v>
          </cell>
          <cell r="DO565" t="str">
            <v>Flex.T.Int."Act.Ind."</v>
          </cell>
          <cell r="DP565">
            <v>2</v>
          </cell>
          <cell r="DQ565">
            <v>100</v>
          </cell>
          <cell r="DR565" t="str">
            <v>LX01</v>
          </cell>
          <cell r="DT565" t="str">
            <v>00330000</v>
          </cell>
          <cell r="DU565" t="str">
            <v>BANCO COMERCIAL PORTUGUES, SA</v>
          </cell>
        </row>
        <row r="566">
          <cell r="A566" t="str">
            <v>166960</v>
          </cell>
          <cell r="B566" t="str">
            <v>Maria Helena Teixeira Pedro Costa Pereira</v>
          </cell>
          <cell r="C566" t="str">
            <v>1979</v>
          </cell>
          <cell r="D566">
            <v>26</v>
          </cell>
          <cell r="E566">
            <v>26</v>
          </cell>
          <cell r="F566" t="str">
            <v>19570119</v>
          </cell>
          <cell r="G566" t="str">
            <v>48</v>
          </cell>
          <cell r="H566" t="str">
            <v>1</v>
          </cell>
          <cell r="I566" t="str">
            <v>Casado</v>
          </cell>
          <cell r="J566" t="str">
            <v>feminino</v>
          </cell>
          <cell r="K566">
            <v>1</v>
          </cell>
          <cell r="L566" t="str">
            <v>Av Dr Fernando R R Leitão 14 4.Esq - Massama</v>
          </cell>
          <cell r="M566" t="str">
            <v>2745-770</v>
          </cell>
          <cell r="N566" t="str">
            <v>QUELUZ</v>
          </cell>
          <cell r="O566" t="str">
            <v>00241132</v>
          </cell>
          <cell r="P566" t="str">
            <v>CURSO COMPLEMENTAR DOS LICEUS</v>
          </cell>
          <cell r="R566" t="str">
            <v>4885528</v>
          </cell>
          <cell r="S566" t="str">
            <v>19990706</v>
          </cell>
          <cell r="T566" t="str">
            <v>LISBOA</v>
          </cell>
          <cell r="U566" t="str">
            <v>9803</v>
          </cell>
          <cell r="V566" t="str">
            <v>S.NAC IND ENERGIA-SINDEL</v>
          </cell>
          <cell r="W566" t="str">
            <v>125303548</v>
          </cell>
          <cell r="X566" t="str">
            <v>3166</v>
          </cell>
          <cell r="Y566" t="str">
            <v>0.0</v>
          </cell>
          <cell r="Z566">
            <v>1</v>
          </cell>
          <cell r="AA566" t="str">
            <v>00</v>
          </cell>
          <cell r="AC566" t="str">
            <v>X</v>
          </cell>
          <cell r="AD566" t="str">
            <v>029</v>
          </cell>
          <cell r="AE566" t="str">
            <v>10940079586</v>
          </cell>
          <cell r="AF566" t="str">
            <v>02</v>
          </cell>
          <cell r="AG566" t="str">
            <v>19790601</v>
          </cell>
          <cell r="AH566" t="str">
            <v>DT.Adm.Corr.Antiguid</v>
          </cell>
          <cell r="AI566" t="str">
            <v>1</v>
          </cell>
          <cell r="AJ566" t="str">
            <v>ACTIVOS</v>
          </cell>
          <cell r="AK566" t="str">
            <v>AA</v>
          </cell>
          <cell r="AL566" t="str">
            <v>ACTIVO TEMP.INTEIRO</v>
          </cell>
          <cell r="AM566" t="str">
            <v>J300</v>
          </cell>
          <cell r="AN566" t="str">
            <v>EDPOutsourcing Comercial-S</v>
          </cell>
          <cell r="AO566" t="str">
            <v>J317</v>
          </cell>
          <cell r="AP566" t="str">
            <v>EDPOC-AMDR-GgCt</v>
          </cell>
          <cell r="AQ566" t="str">
            <v>40176841</v>
          </cell>
          <cell r="AR566" t="str">
            <v>70000045</v>
          </cell>
          <cell r="AS566" t="str">
            <v>01S3</v>
          </cell>
          <cell r="AT566" t="str">
            <v>CHEFIA SECCAO ESCALAO III</v>
          </cell>
          <cell r="AU566" t="str">
            <v>1</v>
          </cell>
          <cell r="AV566" t="str">
            <v>00040351</v>
          </cell>
          <cell r="AW566" t="str">
            <v>J20464260130</v>
          </cell>
          <cell r="AX566" t="str">
            <v>AS-LJAMD-CH-CHEFIA</v>
          </cell>
          <cell r="AY566" t="str">
            <v>68905604</v>
          </cell>
          <cell r="AZ566" t="str">
            <v>Lj Amadora</v>
          </cell>
          <cell r="BA566" t="str">
            <v>6890</v>
          </cell>
          <cell r="BB566" t="str">
            <v>EDP Outsourcing Comercial</v>
          </cell>
          <cell r="BC566" t="str">
            <v>6890</v>
          </cell>
          <cell r="BD566" t="str">
            <v>6890</v>
          </cell>
          <cell r="BE566" t="str">
            <v>2800</v>
          </cell>
          <cell r="BF566" t="str">
            <v>6890</v>
          </cell>
          <cell r="BG566" t="str">
            <v>EDP Outsourcing Comercial,SA</v>
          </cell>
          <cell r="BH566" t="str">
            <v>1010</v>
          </cell>
          <cell r="BI566">
            <v>1707</v>
          </cell>
          <cell r="BJ566" t="str">
            <v>16</v>
          </cell>
          <cell r="BK566">
            <v>26</v>
          </cell>
          <cell r="BL566">
            <v>262.86</v>
          </cell>
          <cell r="BM566" t="str">
            <v>C SECÇ3</v>
          </cell>
          <cell r="BN566" t="str">
            <v>02</v>
          </cell>
          <cell r="BO566" t="str">
            <v>H</v>
          </cell>
          <cell r="BP566" t="str">
            <v>20030101</v>
          </cell>
          <cell r="BQ566" t="str">
            <v>21</v>
          </cell>
          <cell r="BR566" t="str">
            <v>EVOLUCAO AUTOMATICA</v>
          </cell>
          <cell r="BS566" t="str">
            <v>20050101</v>
          </cell>
          <cell r="BW566">
            <v>0</v>
          </cell>
          <cell r="BX566">
            <v>0</v>
          </cell>
          <cell r="BY566">
            <v>0</v>
          </cell>
          <cell r="BZ566">
            <v>0</v>
          </cell>
          <cell r="CA566">
            <v>0</v>
          </cell>
          <cell r="CC566">
            <v>0</v>
          </cell>
          <cell r="CG566">
            <v>0</v>
          </cell>
          <cell r="CK566">
            <v>0</v>
          </cell>
          <cell r="CO566">
            <v>0</v>
          </cell>
          <cell r="CT566">
            <v>0</v>
          </cell>
          <cell r="CU566">
            <v>0</v>
          </cell>
          <cell r="CV566">
            <v>0</v>
          </cell>
          <cell r="CW566">
            <v>0</v>
          </cell>
          <cell r="CX566">
            <v>0</v>
          </cell>
          <cell r="CZ566">
            <v>0</v>
          </cell>
          <cell r="DC566">
            <v>0</v>
          </cell>
          <cell r="DF566">
            <v>0</v>
          </cell>
          <cell r="DI566">
            <v>0</v>
          </cell>
          <cell r="DK566">
            <v>0</v>
          </cell>
          <cell r="DL566">
            <v>0</v>
          </cell>
          <cell r="DN566" t="str">
            <v>21D12</v>
          </cell>
          <cell r="DO566" t="str">
            <v>Flex.T.Int."Act.Ind."</v>
          </cell>
          <cell r="DP566">
            <v>2</v>
          </cell>
          <cell r="DQ566">
            <v>100</v>
          </cell>
          <cell r="DR566" t="str">
            <v>LX01</v>
          </cell>
          <cell r="DT566" t="str">
            <v>00330000</v>
          </cell>
          <cell r="DU566" t="str">
            <v>BANCO COMERCIAL PORTUGUES, SA</v>
          </cell>
        </row>
        <row r="567">
          <cell r="A567" t="str">
            <v>302015</v>
          </cell>
          <cell r="B567" t="str">
            <v>Eunice Andre Fonseca Resende Azevedo</v>
          </cell>
          <cell r="C567" t="str">
            <v>1984</v>
          </cell>
          <cell r="D567">
            <v>21</v>
          </cell>
          <cell r="E567">
            <v>21</v>
          </cell>
          <cell r="F567" t="str">
            <v>19610731</v>
          </cell>
          <cell r="G567" t="str">
            <v>43</v>
          </cell>
          <cell r="H567" t="str">
            <v>1</v>
          </cell>
          <cell r="I567" t="str">
            <v>Casado</v>
          </cell>
          <cell r="J567" t="str">
            <v>feminino</v>
          </cell>
          <cell r="K567">
            <v>3</v>
          </cell>
          <cell r="L567" t="str">
            <v>R Prof Dr Antonio Flores 6-R/C Esq  -  Reboleira</v>
          </cell>
          <cell r="M567" t="str">
            <v>2700-000</v>
          </cell>
          <cell r="N567" t="str">
            <v>AMADORA</v>
          </cell>
          <cell r="O567" t="str">
            <v>00241132</v>
          </cell>
          <cell r="P567" t="str">
            <v>CURSO COMPLEMENTAR DOS LICEUS</v>
          </cell>
          <cell r="R567" t="str">
            <v>6052495</v>
          </cell>
          <cell r="S567" t="str">
            <v>19960710</v>
          </cell>
          <cell r="T567" t="str">
            <v>LISBOA</v>
          </cell>
          <cell r="U567" t="str">
            <v>9803</v>
          </cell>
          <cell r="V567" t="str">
            <v>S.NAC IND ENERGIA-SINDEL</v>
          </cell>
          <cell r="W567" t="str">
            <v>169883086</v>
          </cell>
          <cell r="X567" t="str">
            <v>3611</v>
          </cell>
          <cell r="Y567" t="str">
            <v>0.0</v>
          </cell>
          <cell r="Z567">
            <v>3</v>
          </cell>
          <cell r="AA567" t="str">
            <v>00</v>
          </cell>
          <cell r="AC567" t="str">
            <v>X</v>
          </cell>
          <cell r="AD567" t="str">
            <v>029</v>
          </cell>
          <cell r="AE567" t="str">
            <v>10940086487</v>
          </cell>
          <cell r="AF567" t="str">
            <v>02</v>
          </cell>
          <cell r="AG567" t="str">
            <v>19840209</v>
          </cell>
          <cell r="AH567" t="str">
            <v>DT.Adm.Corr.Antiguid</v>
          </cell>
          <cell r="AI567" t="str">
            <v>1</v>
          </cell>
          <cell r="AJ567" t="str">
            <v>ACTIVOS</v>
          </cell>
          <cell r="AK567" t="str">
            <v>AA</v>
          </cell>
          <cell r="AL567" t="str">
            <v>ACTIVO TEMP.INTEIRO</v>
          </cell>
          <cell r="AM567" t="str">
            <v>J300</v>
          </cell>
          <cell r="AN567" t="str">
            <v>EDPOutsourcing Comercial-S</v>
          </cell>
          <cell r="AO567" t="str">
            <v>J317</v>
          </cell>
          <cell r="AP567" t="str">
            <v>EDPOC-AMDR-GgCt</v>
          </cell>
          <cell r="AQ567" t="str">
            <v>40176844</v>
          </cell>
          <cell r="AR567" t="str">
            <v>70000060</v>
          </cell>
          <cell r="AS567" t="str">
            <v>025.</v>
          </cell>
          <cell r="AT567" t="str">
            <v>ESCRITURARIO COMERCIAL</v>
          </cell>
          <cell r="AU567" t="str">
            <v>1</v>
          </cell>
          <cell r="AV567" t="str">
            <v>00040352</v>
          </cell>
          <cell r="AW567" t="str">
            <v>J20464260430</v>
          </cell>
          <cell r="AX567" t="str">
            <v>AS-LJAMD-LOJA AMADORA</v>
          </cell>
          <cell r="AY567" t="str">
            <v>68905604</v>
          </cell>
          <cell r="AZ567" t="str">
            <v>Lj Amadora</v>
          </cell>
          <cell r="BA567" t="str">
            <v>6890</v>
          </cell>
          <cell r="BB567" t="str">
            <v>EDP Outsourcing Comercial</v>
          </cell>
          <cell r="BC567" t="str">
            <v>6890</v>
          </cell>
          <cell r="BD567" t="str">
            <v>6890</v>
          </cell>
          <cell r="BE567" t="str">
            <v>2800</v>
          </cell>
          <cell r="BF567" t="str">
            <v>6890</v>
          </cell>
          <cell r="BG567" t="str">
            <v>EDP Outsourcing Comercial,SA</v>
          </cell>
          <cell r="BH567" t="str">
            <v>1010</v>
          </cell>
          <cell r="BI567">
            <v>1160</v>
          </cell>
          <cell r="BJ567" t="str">
            <v>10</v>
          </cell>
          <cell r="BK567">
            <v>21</v>
          </cell>
          <cell r="BL567">
            <v>212.31</v>
          </cell>
          <cell r="BM567" t="str">
            <v>NÍVEL 5</v>
          </cell>
          <cell r="BN567" t="str">
            <v>02</v>
          </cell>
          <cell r="BO567" t="str">
            <v>07</v>
          </cell>
          <cell r="BP567" t="str">
            <v>20030101</v>
          </cell>
          <cell r="BQ567" t="str">
            <v>21</v>
          </cell>
          <cell r="BR567" t="str">
            <v>EVOLUCAO AUTOMATICA</v>
          </cell>
          <cell r="BS567" t="str">
            <v>20050101</v>
          </cell>
          <cell r="BW567">
            <v>0</v>
          </cell>
          <cell r="BX567">
            <v>0</v>
          </cell>
          <cell r="BY567">
            <v>0</v>
          </cell>
          <cell r="BZ567">
            <v>0</v>
          </cell>
          <cell r="CA567">
            <v>0</v>
          </cell>
          <cell r="CC567">
            <v>0</v>
          </cell>
          <cell r="CG567">
            <v>0</v>
          </cell>
          <cell r="CK567">
            <v>0</v>
          </cell>
          <cell r="CO567">
            <v>0</v>
          </cell>
          <cell r="CT567">
            <v>0</v>
          </cell>
          <cell r="CU567">
            <v>0</v>
          </cell>
          <cell r="CV567">
            <v>0</v>
          </cell>
          <cell r="CW567">
            <v>0</v>
          </cell>
          <cell r="CX567">
            <v>1</v>
          </cell>
          <cell r="CY567" t="str">
            <v>6010</v>
          </cell>
          <cell r="CZ567">
            <v>39.54</v>
          </cell>
          <cell r="DC567">
            <v>0</v>
          </cell>
          <cell r="DF567">
            <v>0</v>
          </cell>
          <cell r="DI567">
            <v>0</v>
          </cell>
          <cell r="DK567">
            <v>0</v>
          </cell>
          <cell r="DL567">
            <v>0</v>
          </cell>
          <cell r="DN567" t="str">
            <v>21D12</v>
          </cell>
          <cell r="DO567" t="str">
            <v>Flex.T.Int."Act.Ind."</v>
          </cell>
          <cell r="DP567">
            <v>2</v>
          </cell>
          <cell r="DQ567">
            <v>100</v>
          </cell>
          <cell r="DR567" t="str">
            <v>LX01</v>
          </cell>
          <cell r="DT567" t="str">
            <v>00330000</v>
          </cell>
          <cell r="DU567" t="str">
            <v>BANCO COMERCIAL PORTUGUES, SA</v>
          </cell>
        </row>
        <row r="568">
          <cell r="A568" t="str">
            <v>327239</v>
          </cell>
          <cell r="B568" t="str">
            <v>Helena Maria Nunes Alves Cabrita Cunha</v>
          </cell>
          <cell r="C568" t="str">
            <v>1996</v>
          </cell>
          <cell r="D568">
            <v>9</v>
          </cell>
          <cell r="E568">
            <v>9</v>
          </cell>
          <cell r="F568" t="str">
            <v>19680503</v>
          </cell>
          <cell r="G568" t="str">
            <v>37</v>
          </cell>
          <cell r="H568" t="str">
            <v>1</v>
          </cell>
          <cell r="I568" t="str">
            <v>Casado</v>
          </cell>
          <cell r="J568" t="str">
            <v>feminino</v>
          </cell>
          <cell r="K568">
            <v>2</v>
          </cell>
          <cell r="L568" t="str">
            <v>Rua Camilo Castelo Branco nº 6 Agualva</v>
          </cell>
          <cell r="M568" t="str">
            <v>2735-428</v>
          </cell>
          <cell r="N568" t="str">
            <v>AGUALVA-CACÉM</v>
          </cell>
          <cell r="O568" t="str">
            <v>00243413</v>
          </cell>
          <cell r="P568" t="str">
            <v>12.ANO - 4. CURSO</v>
          </cell>
          <cell r="R568" t="str">
            <v>8171154</v>
          </cell>
          <cell r="S568" t="str">
            <v>20040826</v>
          </cell>
          <cell r="T568" t="str">
            <v>LISBOA</v>
          </cell>
          <cell r="U568" t="str">
            <v>9803</v>
          </cell>
          <cell r="V568" t="str">
            <v>S.NAC IND ENERGIA-SINDEL</v>
          </cell>
          <cell r="W568" t="str">
            <v>193483181</v>
          </cell>
          <cell r="X568" t="str">
            <v>3557</v>
          </cell>
          <cell r="Y568" t="str">
            <v>0.0</v>
          </cell>
          <cell r="Z568">
            <v>2</v>
          </cell>
          <cell r="AA568" t="str">
            <v>00</v>
          </cell>
          <cell r="AC568" t="str">
            <v>X</v>
          </cell>
          <cell r="AD568" t="str">
            <v>029</v>
          </cell>
          <cell r="AE568" t="str">
            <v>10940100369</v>
          </cell>
          <cell r="AF568" t="str">
            <v>02</v>
          </cell>
          <cell r="AG568" t="str">
            <v>19960806</v>
          </cell>
          <cell r="AH568" t="str">
            <v>DT.Adm.Corr.Antiguid</v>
          </cell>
          <cell r="AI568" t="str">
            <v>1</v>
          </cell>
          <cell r="AJ568" t="str">
            <v>ACTIVOS</v>
          </cell>
          <cell r="AK568" t="str">
            <v>AA</v>
          </cell>
          <cell r="AL568" t="str">
            <v>ACTIVO TEMP.INTEIRO</v>
          </cell>
          <cell r="AM568" t="str">
            <v>J300</v>
          </cell>
          <cell r="AN568" t="str">
            <v>EDPOutsourcing Comercial-S</v>
          </cell>
          <cell r="AO568" t="str">
            <v>J317</v>
          </cell>
          <cell r="AP568" t="str">
            <v>EDPOC-AMDR-GgCt</v>
          </cell>
          <cell r="AQ568" t="str">
            <v>40176846</v>
          </cell>
          <cell r="AR568" t="str">
            <v>70000060</v>
          </cell>
          <cell r="AS568" t="str">
            <v>025.</v>
          </cell>
          <cell r="AT568" t="str">
            <v>ESCRITURARIO COMERCIAL</v>
          </cell>
          <cell r="AU568" t="str">
            <v>1</v>
          </cell>
          <cell r="AV568" t="str">
            <v>00040352</v>
          </cell>
          <cell r="AW568" t="str">
            <v>J20464260430</v>
          </cell>
          <cell r="AX568" t="str">
            <v>AS-LJAMD-LOJA AMADORA</v>
          </cell>
          <cell r="AY568" t="str">
            <v>68905604</v>
          </cell>
          <cell r="AZ568" t="str">
            <v>Lj Amadora</v>
          </cell>
          <cell r="BA568" t="str">
            <v>6890</v>
          </cell>
          <cell r="BB568" t="str">
            <v>EDP Outsourcing Comercial</v>
          </cell>
          <cell r="BC568" t="str">
            <v>6890</v>
          </cell>
          <cell r="BD568" t="str">
            <v>6890</v>
          </cell>
          <cell r="BE568" t="str">
            <v>2800</v>
          </cell>
          <cell r="BF568" t="str">
            <v>6890</v>
          </cell>
          <cell r="BG568" t="str">
            <v>EDP Outsourcing Comercial,SA</v>
          </cell>
          <cell r="BH568" t="str">
            <v>1010</v>
          </cell>
          <cell r="BI568">
            <v>885</v>
          </cell>
          <cell r="BJ568" t="str">
            <v>06</v>
          </cell>
          <cell r="BK568">
            <v>9</v>
          </cell>
          <cell r="BL568">
            <v>90.99</v>
          </cell>
          <cell r="BM568" t="str">
            <v>NÍVEL 5</v>
          </cell>
          <cell r="BN568" t="str">
            <v>01</v>
          </cell>
          <cell r="BO568" t="str">
            <v>03</v>
          </cell>
          <cell r="BP568" t="str">
            <v>20040101</v>
          </cell>
          <cell r="BQ568" t="str">
            <v>21</v>
          </cell>
          <cell r="BR568" t="str">
            <v>EVOLUCAO AUTOMATICA</v>
          </cell>
          <cell r="BS568" t="str">
            <v>20050101</v>
          </cell>
          <cell r="BW568">
            <v>0</v>
          </cell>
          <cell r="BX568">
            <v>0</v>
          </cell>
          <cell r="BY568">
            <v>0</v>
          </cell>
          <cell r="BZ568">
            <v>0</v>
          </cell>
          <cell r="CA568">
            <v>0</v>
          </cell>
          <cell r="CC568">
            <v>0</v>
          </cell>
          <cell r="CG568">
            <v>0</v>
          </cell>
          <cell r="CK568">
            <v>0</v>
          </cell>
          <cell r="CO568">
            <v>0</v>
          </cell>
          <cell r="CT568">
            <v>0</v>
          </cell>
          <cell r="CU568">
            <v>0</v>
          </cell>
          <cell r="CV568">
            <v>0</v>
          </cell>
          <cell r="CW568">
            <v>0</v>
          </cell>
          <cell r="CX568">
            <v>1</v>
          </cell>
          <cell r="CY568" t="str">
            <v>6010</v>
          </cell>
          <cell r="CZ568">
            <v>39.54</v>
          </cell>
          <cell r="DC568">
            <v>0</v>
          </cell>
          <cell r="DF568">
            <v>0</v>
          </cell>
          <cell r="DI568">
            <v>0</v>
          </cell>
          <cell r="DK568">
            <v>0</v>
          </cell>
          <cell r="DL568">
            <v>0</v>
          </cell>
          <cell r="DN568" t="str">
            <v>21D12</v>
          </cell>
          <cell r="DO568" t="str">
            <v>Flex.T.Int."Act.Ind."</v>
          </cell>
          <cell r="DP568">
            <v>2</v>
          </cell>
          <cell r="DQ568">
            <v>100</v>
          </cell>
          <cell r="DR568" t="str">
            <v>LX01</v>
          </cell>
          <cell r="DT568" t="str">
            <v>00070261</v>
          </cell>
          <cell r="DU568" t="str">
            <v>BANCO ESPIRITO SANTO, SA</v>
          </cell>
        </row>
        <row r="569">
          <cell r="A569" t="str">
            <v>191892</v>
          </cell>
          <cell r="B569" t="str">
            <v>Maria Fatima Quaresma Martins Lobo</v>
          </cell>
          <cell r="C569" t="str">
            <v>1980</v>
          </cell>
          <cell r="D569">
            <v>25</v>
          </cell>
          <cell r="E569">
            <v>25</v>
          </cell>
          <cell r="F569" t="str">
            <v>19590405</v>
          </cell>
          <cell r="G569" t="str">
            <v>46</v>
          </cell>
          <cell r="H569" t="str">
            <v>1</v>
          </cell>
          <cell r="I569" t="str">
            <v>Casado</v>
          </cell>
          <cell r="J569" t="str">
            <v>feminino</v>
          </cell>
          <cell r="K569">
            <v>0</v>
          </cell>
          <cell r="L569" t="str">
            <v>Pr Alvaro Lopes 13 1. Frt.     Amadora</v>
          </cell>
          <cell r="M569" t="str">
            <v>2700-046</v>
          </cell>
          <cell r="N569" t="str">
            <v>AMADORA</v>
          </cell>
          <cell r="O569" t="str">
            <v>00232213</v>
          </cell>
          <cell r="P569" t="str">
            <v>C.GERAL ADMINISTRACAO COMERCIO</v>
          </cell>
          <cell r="R569" t="str">
            <v>6420565</v>
          </cell>
          <cell r="S569" t="str">
            <v>20000621</v>
          </cell>
          <cell r="T569" t="str">
            <v>LISBOA</v>
          </cell>
          <cell r="U569" t="str">
            <v>9803</v>
          </cell>
          <cell r="V569" t="str">
            <v>S.NAC IND ENERGIA-SINDEL</v>
          </cell>
          <cell r="W569" t="str">
            <v>100136699</v>
          </cell>
          <cell r="X569" t="str">
            <v>3131</v>
          </cell>
          <cell r="Y569" t="str">
            <v>0.0</v>
          </cell>
          <cell r="Z569">
            <v>0</v>
          </cell>
          <cell r="AA569" t="str">
            <v>00</v>
          </cell>
          <cell r="AC569" t="str">
            <v>X</v>
          </cell>
          <cell r="AD569" t="str">
            <v>029</v>
          </cell>
          <cell r="AE569" t="str">
            <v>10940087678</v>
          </cell>
          <cell r="AF569" t="str">
            <v>02</v>
          </cell>
          <cell r="AG569" t="str">
            <v>19800421</v>
          </cell>
          <cell r="AH569" t="str">
            <v>DT.Adm.Corr.Antiguid</v>
          </cell>
          <cell r="AI569" t="str">
            <v>1</v>
          </cell>
          <cell r="AJ569" t="str">
            <v>ACTIVOS</v>
          </cell>
          <cell r="AK569" t="str">
            <v>AA</v>
          </cell>
          <cell r="AL569" t="str">
            <v>ACTIVO TEMP.INTEIRO</v>
          </cell>
          <cell r="AM569" t="str">
            <v>J300</v>
          </cell>
          <cell r="AN569" t="str">
            <v>EDPOutsourcing Comercial-S</v>
          </cell>
          <cell r="AO569" t="str">
            <v>J317</v>
          </cell>
          <cell r="AP569" t="str">
            <v>EDPOC-AMDR-GgCt</v>
          </cell>
          <cell r="AQ569" t="str">
            <v>40176843</v>
          </cell>
          <cell r="AR569" t="str">
            <v>70000060</v>
          </cell>
          <cell r="AS569" t="str">
            <v>025.</v>
          </cell>
          <cell r="AT569" t="str">
            <v>ESCRITURARIO COMERCIAL</v>
          </cell>
          <cell r="AU569" t="str">
            <v>1</v>
          </cell>
          <cell r="AV569" t="str">
            <v>00040352</v>
          </cell>
          <cell r="AW569" t="str">
            <v>J20464260430</v>
          </cell>
          <cell r="AX569" t="str">
            <v>AS-LJAMD-LOJA AMADORA</v>
          </cell>
          <cell r="AY569" t="str">
            <v>68905604</v>
          </cell>
          <cell r="AZ569" t="str">
            <v>Lj Amadora</v>
          </cell>
          <cell r="BA569" t="str">
            <v>6890</v>
          </cell>
          <cell r="BB569" t="str">
            <v>EDP Outsourcing Comercial</v>
          </cell>
          <cell r="BC569" t="str">
            <v>6890</v>
          </cell>
          <cell r="BD569" t="str">
            <v>6890</v>
          </cell>
          <cell r="BE569" t="str">
            <v>2800</v>
          </cell>
          <cell r="BF569" t="str">
            <v>6890</v>
          </cell>
          <cell r="BG569" t="str">
            <v>EDP Outsourcing Comercial,SA</v>
          </cell>
          <cell r="BH569" t="str">
            <v>1010</v>
          </cell>
          <cell r="BI569">
            <v>1247</v>
          </cell>
          <cell r="BJ569" t="str">
            <v>11</v>
          </cell>
          <cell r="BK569">
            <v>25</v>
          </cell>
          <cell r="BL569">
            <v>252.75</v>
          </cell>
          <cell r="BM569" t="str">
            <v>NÍVEL 5</v>
          </cell>
          <cell r="BN569" t="str">
            <v>03</v>
          </cell>
          <cell r="BO569" t="str">
            <v>08</v>
          </cell>
          <cell r="BP569" t="str">
            <v>20020101</v>
          </cell>
          <cell r="BQ569" t="str">
            <v>21</v>
          </cell>
          <cell r="BR569" t="str">
            <v>EVOLUCAO AUTOMATICA</v>
          </cell>
          <cell r="BS569" t="str">
            <v>20050101</v>
          </cell>
          <cell r="BW569">
            <v>0</v>
          </cell>
          <cell r="BX569">
            <v>0</v>
          </cell>
          <cell r="BY569">
            <v>0</v>
          </cell>
          <cell r="BZ569">
            <v>0</v>
          </cell>
          <cell r="CA569">
            <v>0</v>
          </cell>
          <cell r="CC569">
            <v>0</v>
          </cell>
          <cell r="CG569">
            <v>0</v>
          </cell>
          <cell r="CK569">
            <v>0</v>
          </cell>
          <cell r="CO569">
            <v>0</v>
          </cell>
          <cell r="CT569">
            <v>0</v>
          </cell>
          <cell r="CU569">
            <v>0</v>
          </cell>
          <cell r="CV569">
            <v>0</v>
          </cell>
          <cell r="CW569">
            <v>0</v>
          </cell>
          <cell r="CX569">
            <v>1</v>
          </cell>
          <cell r="CY569" t="str">
            <v>6010</v>
          </cell>
          <cell r="CZ569">
            <v>39.54</v>
          </cell>
          <cell r="DC569">
            <v>0</v>
          </cell>
          <cell r="DF569">
            <v>0</v>
          </cell>
          <cell r="DI569">
            <v>0</v>
          </cell>
          <cell r="DK569">
            <v>0</v>
          </cell>
          <cell r="DL569">
            <v>0</v>
          </cell>
          <cell r="DN569" t="str">
            <v>21D12</v>
          </cell>
          <cell r="DO569" t="str">
            <v>Flex.T.Int."Act.Ind."</v>
          </cell>
          <cell r="DP569">
            <v>2</v>
          </cell>
          <cell r="DQ569">
            <v>100</v>
          </cell>
          <cell r="DR569" t="str">
            <v>LX01</v>
          </cell>
          <cell r="DT569" t="str">
            <v>00330000</v>
          </cell>
          <cell r="DU569" t="str">
            <v>BANCO COMERCIAL PORTUGUES, SA</v>
          </cell>
        </row>
        <row r="570">
          <cell r="A570" t="str">
            <v>314790</v>
          </cell>
          <cell r="B570" t="str">
            <v>Ana Elisabete Faro Filipe Maguas Pereira</v>
          </cell>
          <cell r="C570" t="str">
            <v>1990</v>
          </cell>
          <cell r="D570">
            <v>15</v>
          </cell>
          <cell r="E570">
            <v>15</v>
          </cell>
          <cell r="F570" t="str">
            <v>19601007</v>
          </cell>
          <cell r="G570" t="str">
            <v>44</v>
          </cell>
          <cell r="H570" t="str">
            <v>1</v>
          </cell>
          <cell r="I570" t="str">
            <v>Casado</v>
          </cell>
          <cell r="J570" t="str">
            <v>feminino</v>
          </cell>
          <cell r="K570">
            <v>1</v>
          </cell>
          <cell r="L570" t="str">
            <v>Av Curry Cabral, 3A - 2 Dt            Falagueira</v>
          </cell>
          <cell r="M570" t="str">
            <v>2700-000</v>
          </cell>
          <cell r="N570" t="str">
            <v>AMADORA</v>
          </cell>
          <cell r="O570" t="str">
            <v>00110024</v>
          </cell>
          <cell r="P570" t="str">
            <v>CICLO ELEMENTAR (4.CLASSE)</v>
          </cell>
          <cell r="R570" t="str">
            <v>6004760</v>
          </cell>
          <cell r="S570" t="str">
            <v>19960209</v>
          </cell>
          <cell r="T570" t="str">
            <v>LISBOA</v>
          </cell>
          <cell r="U570" t="str">
            <v>9803</v>
          </cell>
          <cell r="V570" t="str">
            <v>S.NAC IND ENERGIA-SINDEL</v>
          </cell>
          <cell r="W570" t="str">
            <v>166135968</v>
          </cell>
          <cell r="X570" t="str">
            <v>3140</v>
          </cell>
          <cell r="Y570" t="str">
            <v>0.0</v>
          </cell>
          <cell r="Z570">
            <v>1</v>
          </cell>
          <cell r="AA570" t="str">
            <v>00</v>
          </cell>
          <cell r="AC570" t="str">
            <v>X</v>
          </cell>
          <cell r="AD570" t="str">
            <v>100</v>
          </cell>
          <cell r="AE570" t="str">
            <v>10098528698</v>
          </cell>
          <cell r="AF570" t="str">
            <v>02</v>
          </cell>
          <cell r="AG570" t="str">
            <v>19900205</v>
          </cell>
          <cell r="AH570" t="str">
            <v>DT.Adm.Corr.Antiguid</v>
          </cell>
          <cell r="AI570" t="str">
            <v>1</v>
          </cell>
          <cell r="AJ570" t="str">
            <v>ACTIVOS</v>
          </cell>
          <cell r="AK570" t="str">
            <v>AA</v>
          </cell>
          <cell r="AL570" t="str">
            <v>ACTIVO TEMP.INTEIRO</v>
          </cell>
          <cell r="AM570" t="str">
            <v>J300</v>
          </cell>
          <cell r="AN570" t="str">
            <v>EDPOutsourcing Comercial-S</v>
          </cell>
          <cell r="AO570" t="str">
            <v>J317</v>
          </cell>
          <cell r="AP570" t="str">
            <v>EDPOC-AMDR-GgCt</v>
          </cell>
          <cell r="AQ570" t="str">
            <v>40176845</v>
          </cell>
          <cell r="AR570" t="str">
            <v>70000060</v>
          </cell>
          <cell r="AS570" t="str">
            <v>025.</v>
          </cell>
          <cell r="AT570" t="str">
            <v>ESCRITURARIO COMERCIAL</v>
          </cell>
          <cell r="AU570" t="str">
            <v>1</v>
          </cell>
          <cell r="AV570" t="str">
            <v>00040352</v>
          </cell>
          <cell r="AW570" t="str">
            <v>J20464260430</v>
          </cell>
          <cell r="AX570" t="str">
            <v>AS-LJAMD-LOJA AMADORA</v>
          </cell>
          <cell r="AY570" t="str">
            <v>68905604</v>
          </cell>
          <cell r="AZ570" t="str">
            <v>Lj Amadora</v>
          </cell>
          <cell r="BA570" t="str">
            <v>6890</v>
          </cell>
          <cell r="BB570" t="str">
            <v>EDP Outsourcing Comercial</v>
          </cell>
          <cell r="BC570" t="str">
            <v>6890</v>
          </cell>
          <cell r="BD570" t="str">
            <v>6890</v>
          </cell>
          <cell r="BE570" t="str">
            <v>2800</v>
          </cell>
          <cell r="BF570" t="str">
            <v>6890</v>
          </cell>
          <cell r="BG570" t="str">
            <v>EDP Outsourcing Comercial,SA</v>
          </cell>
          <cell r="BH570" t="str">
            <v>1010</v>
          </cell>
          <cell r="BI570">
            <v>785</v>
          </cell>
          <cell r="BJ570" t="str">
            <v>04</v>
          </cell>
          <cell r="BK570">
            <v>15</v>
          </cell>
          <cell r="BL570">
            <v>151.65</v>
          </cell>
          <cell r="BM570" t="str">
            <v>NÍVEL 5</v>
          </cell>
          <cell r="BN570" t="str">
            <v>01</v>
          </cell>
          <cell r="BO570" t="str">
            <v>01</v>
          </cell>
          <cell r="BP570" t="str">
            <v>20040206</v>
          </cell>
          <cell r="BQ570" t="str">
            <v>33</v>
          </cell>
          <cell r="BR570" t="str">
            <v>NOMEACAO</v>
          </cell>
          <cell r="BS570" t="str">
            <v>20050101</v>
          </cell>
          <cell r="BT570" t="str">
            <v>20031001</v>
          </cell>
          <cell r="BW570">
            <v>0</v>
          </cell>
          <cell r="BX570">
            <v>0</v>
          </cell>
          <cell r="BY570">
            <v>0</v>
          </cell>
          <cell r="BZ570">
            <v>0</v>
          </cell>
          <cell r="CA570">
            <v>0</v>
          </cell>
          <cell r="CC570">
            <v>0</v>
          </cell>
          <cell r="CG570">
            <v>0</v>
          </cell>
          <cell r="CK570">
            <v>0</v>
          </cell>
          <cell r="CO570">
            <v>0</v>
          </cell>
          <cell r="CT570">
            <v>0</v>
          </cell>
          <cell r="CU570">
            <v>0</v>
          </cell>
          <cell r="CV570">
            <v>0</v>
          </cell>
          <cell r="CW570">
            <v>0</v>
          </cell>
          <cell r="CX570">
            <v>1</v>
          </cell>
          <cell r="CY570" t="str">
            <v>6010</v>
          </cell>
          <cell r="CZ570">
            <v>39.54</v>
          </cell>
          <cell r="DC570">
            <v>0</v>
          </cell>
          <cell r="DF570">
            <v>0</v>
          </cell>
          <cell r="DI570">
            <v>0</v>
          </cell>
          <cell r="DK570">
            <v>0</v>
          </cell>
          <cell r="DL570">
            <v>0</v>
          </cell>
          <cell r="DN570" t="str">
            <v>21D12</v>
          </cell>
          <cell r="DO570" t="str">
            <v>Flex.T.Int."Act.Ind."</v>
          </cell>
          <cell r="DP570">
            <v>2</v>
          </cell>
          <cell r="DQ570">
            <v>100</v>
          </cell>
          <cell r="DR570" t="str">
            <v>LX01</v>
          </cell>
          <cell r="DT570" t="str">
            <v>00100000</v>
          </cell>
          <cell r="DU570" t="str">
            <v>BANCO BPI, SA</v>
          </cell>
        </row>
        <row r="571">
          <cell r="A571" t="str">
            <v>327263</v>
          </cell>
          <cell r="B571" t="str">
            <v>Maria Conceição Rodrigues Ribeiro</v>
          </cell>
          <cell r="C571" t="str">
            <v>1996</v>
          </cell>
          <cell r="D571">
            <v>9</v>
          </cell>
          <cell r="E571">
            <v>9</v>
          </cell>
          <cell r="F571" t="str">
            <v>19710828</v>
          </cell>
          <cell r="G571" t="str">
            <v>33</v>
          </cell>
          <cell r="H571" t="str">
            <v>1</v>
          </cell>
          <cell r="I571" t="str">
            <v>Casado</v>
          </cell>
          <cell r="J571" t="str">
            <v>feminino</v>
          </cell>
          <cell r="K571">
            <v>1</v>
          </cell>
          <cell r="L571" t="str">
            <v>Rua D.Isabel de Aragão, N.17-3 Ft</v>
          </cell>
          <cell r="M571" t="str">
            <v>2605-653</v>
          </cell>
          <cell r="N571" t="str">
            <v>BELAS</v>
          </cell>
          <cell r="O571" t="str">
            <v>00243212</v>
          </cell>
          <cell r="P571" t="str">
            <v>11 ANO CONTABIL.ADMINISTRACAO</v>
          </cell>
          <cell r="R571" t="str">
            <v>9559975</v>
          </cell>
          <cell r="S571" t="str">
            <v>20000727</v>
          </cell>
          <cell r="T571" t="str">
            <v>LISBOA</v>
          </cell>
          <cell r="U571" t="str">
            <v>9803</v>
          </cell>
          <cell r="V571" t="str">
            <v>S.NAC IND ENERGIA-SINDEL</v>
          </cell>
          <cell r="W571" t="str">
            <v>178752908</v>
          </cell>
          <cell r="X571" t="str">
            <v>3166</v>
          </cell>
          <cell r="Y571" t="str">
            <v>0.0</v>
          </cell>
          <cell r="Z571">
            <v>1</v>
          </cell>
          <cell r="AA571" t="str">
            <v>00</v>
          </cell>
          <cell r="AC571" t="str">
            <v>X</v>
          </cell>
          <cell r="AD571" t="str">
            <v>029</v>
          </cell>
          <cell r="AE571" t="str">
            <v>10940100351</v>
          </cell>
          <cell r="AF571" t="str">
            <v>02</v>
          </cell>
          <cell r="AG571" t="str">
            <v>19960805</v>
          </cell>
          <cell r="AH571" t="str">
            <v>DT.Adm.Corr.Antiguid</v>
          </cell>
          <cell r="AI571" t="str">
            <v>1</v>
          </cell>
          <cell r="AJ571" t="str">
            <v>ACTIVOS</v>
          </cell>
          <cell r="AK571" t="str">
            <v>AA</v>
          </cell>
          <cell r="AL571" t="str">
            <v>ACTIVO TEMP.INTEIRO</v>
          </cell>
          <cell r="AM571" t="str">
            <v>J300</v>
          </cell>
          <cell r="AN571" t="str">
            <v>EDPOutsourcing Comercial-S</v>
          </cell>
          <cell r="AO571" t="str">
            <v>J317</v>
          </cell>
          <cell r="AP571" t="str">
            <v>EDPOC-AMDR-GgCt</v>
          </cell>
          <cell r="AQ571" t="str">
            <v>40176847</v>
          </cell>
          <cell r="AR571" t="str">
            <v>70000060</v>
          </cell>
          <cell r="AS571" t="str">
            <v>025.</v>
          </cell>
          <cell r="AT571" t="str">
            <v>ESCRITURARIO COMERCIAL</v>
          </cell>
          <cell r="AU571" t="str">
            <v>1</v>
          </cell>
          <cell r="AV571" t="str">
            <v>00040352</v>
          </cell>
          <cell r="AW571" t="str">
            <v>J20464260430</v>
          </cell>
          <cell r="AX571" t="str">
            <v>AS-LJAMD-LOJA AMADORA</v>
          </cell>
          <cell r="AY571" t="str">
            <v>68905604</v>
          </cell>
          <cell r="AZ571" t="str">
            <v>Lj Amadora</v>
          </cell>
          <cell r="BA571" t="str">
            <v>6890</v>
          </cell>
          <cell r="BB571" t="str">
            <v>EDP Outsourcing Comercial</v>
          </cell>
          <cell r="BC571" t="str">
            <v>6890</v>
          </cell>
          <cell r="BD571" t="str">
            <v>6890</v>
          </cell>
          <cell r="BE571" t="str">
            <v>2800</v>
          </cell>
          <cell r="BF571" t="str">
            <v>6890</v>
          </cell>
          <cell r="BG571" t="str">
            <v>EDP Outsourcing Comercial,SA</v>
          </cell>
          <cell r="BH571" t="str">
            <v>1010</v>
          </cell>
          <cell r="BI571">
            <v>885</v>
          </cell>
          <cell r="BJ571" t="str">
            <v>06</v>
          </cell>
          <cell r="BK571">
            <v>9</v>
          </cell>
          <cell r="BL571">
            <v>90.99</v>
          </cell>
          <cell r="BM571" t="str">
            <v>NÍVEL 5</v>
          </cell>
          <cell r="BN571" t="str">
            <v>01</v>
          </cell>
          <cell r="BO571" t="str">
            <v>03</v>
          </cell>
          <cell r="BP571" t="str">
            <v>20040101</v>
          </cell>
          <cell r="BQ571" t="str">
            <v>21</v>
          </cell>
          <cell r="BR571" t="str">
            <v>EVOLUCAO AUTOMATICA</v>
          </cell>
          <cell r="BS571" t="str">
            <v>20050101</v>
          </cell>
          <cell r="BW571">
            <v>0</v>
          </cell>
          <cell r="BX571">
            <v>0</v>
          </cell>
          <cell r="BY571">
            <v>0</v>
          </cell>
          <cell r="BZ571">
            <v>0</v>
          </cell>
          <cell r="CA571">
            <v>0</v>
          </cell>
          <cell r="CC571">
            <v>0</v>
          </cell>
          <cell r="CG571">
            <v>0</v>
          </cell>
          <cell r="CK571">
            <v>0</v>
          </cell>
          <cell r="CO571">
            <v>0</v>
          </cell>
          <cell r="CT571">
            <v>0</v>
          </cell>
          <cell r="CU571">
            <v>0</v>
          </cell>
          <cell r="CV571">
            <v>0</v>
          </cell>
          <cell r="CW571">
            <v>0</v>
          </cell>
          <cell r="CX571">
            <v>1</v>
          </cell>
          <cell r="CY571" t="str">
            <v>6010</v>
          </cell>
          <cell r="CZ571">
            <v>39.54</v>
          </cell>
          <cell r="DC571">
            <v>0</v>
          </cell>
          <cell r="DF571">
            <v>0</v>
          </cell>
          <cell r="DI571">
            <v>0</v>
          </cell>
          <cell r="DK571">
            <v>0</v>
          </cell>
          <cell r="DL571">
            <v>0</v>
          </cell>
          <cell r="DN571" t="str">
            <v>21D12</v>
          </cell>
          <cell r="DO571" t="str">
            <v>Flex.T.Int."Act.Ind."</v>
          </cell>
          <cell r="DP571">
            <v>2</v>
          </cell>
          <cell r="DQ571">
            <v>100</v>
          </cell>
          <cell r="DR571" t="str">
            <v>LX01</v>
          </cell>
          <cell r="DT571" t="str">
            <v>00360165</v>
          </cell>
          <cell r="DU571" t="str">
            <v>CAIXA ECONOMICA MONTEPIO GERAL</v>
          </cell>
        </row>
        <row r="572">
          <cell r="A572" t="str">
            <v>326135</v>
          </cell>
          <cell r="B572" t="str">
            <v>Paula Maria Correia Silva</v>
          </cell>
          <cell r="C572" t="str">
            <v>1994</v>
          </cell>
          <cell r="D572">
            <v>11</v>
          </cell>
          <cell r="E572">
            <v>11</v>
          </cell>
          <cell r="F572" t="str">
            <v>19710623</v>
          </cell>
          <cell r="G572" t="str">
            <v>34</v>
          </cell>
          <cell r="H572" t="str">
            <v>0</v>
          </cell>
          <cell r="I572" t="str">
            <v>Solt.</v>
          </cell>
          <cell r="J572" t="str">
            <v>feminino</v>
          </cell>
          <cell r="K572">
            <v>0</v>
          </cell>
          <cell r="L572" t="str">
            <v>Pç Antonio Sardinha, 13 - 5 Dto</v>
          </cell>
          <cell r="M572" t="str">
            <v>1170-028</v>
          </cell>
          <cell r="N572" t="str">
            <v>LISBOA</v>
          </cell>
          <cell r="O572" t="str">
            <v>00243393</v>
          </cell>
          <cell r="P572" t="str">
            <v>12.ANO - 2. CURSO</v>
          </cell>
          <cell r="R572" t="str">
            <v>9602175</v>
          </cell>
          <cell r="S572" t="str">
            <v>19991108</v>
          </cell>
          <cell r="T572" t="str">
            <v>LISBOA</v>
          </cell>
          <cell r="U572" t="str">
            <v>9803</v>
          </cell>
          <cell r="V572" t="str">
            <v>S.NAC IND ENERGIA-SINDEL</v>
          </cell>
          <cell r="W572" t="str">
            <v>202837645</v>
          </cell>
          <cell r="X572" t="str">
            <v>3069</v>
          </cell>
          <cell r="Y572" t="str">
            <v>0.0</v>
          </cell>
          <cell r="Z572">
            <v>0</v>
          </cell>
          <cell r="AA572" t="str">
            <v>00</v>
          </cell>
          <cell r="AD572" t="str">
            <v>029</v>
          </cell>
          <cell r="AE572" t="str">
            <v>10940097906</v>
          </cell>
          <cell r="AF572" t="str">
            <v>02</v>
          </cell>
          <cell r="AG572" t="str">
            <v>19940302</v>
          </cell>
          <cell r="AH572" t="str">
            <v>DT.Adm.Corr.Antiguid</v>
          </cell>
          <cell r="AI572" t="str">
            <v>1</v>
          </cell>
          <cell r="AJ572" t="str">
            <v>ACTIVOS</v>
          </cell>
          <cell r="AK572" t="str">
            <v>AA</v>
          </cell>
          <cell r="AL572" t="str">
            <v>ACTIVO TEMP.INTEIRO</v>
          </cell>
          <cell r="AM572" t="str">
            <v>J300</v>
          </cell>
          <cell r="AN572" t="str">
            <v>EDPOutsourcing Comercial-S</v>
          </cell>
          <cell r="AO572" t="str">
            <v>J317</v>
          </cell>
          <cell r="AP572" t="str">
            <v>EDPOC-AMDR-GgCt</v>
          </cell>
          <cell r="AQ572" t="str">
            <v>40176842</v>
          </cell>
          <cell r="AR572" t="str">
            <v>70000022</v>
          </cell>
          <cell r="AS572" t="str">
            <v>014.</v>
          </cell>
          <cell r="AT572" t="str">
            <v>TECNICO COMERCIAL</v>
          </cell>
          <cell r="AU572" t="str">
            <v>0</v>
          </cell>
          <cell r="AV572" t="str">
            <v>00040352</v>
          </cell>
          <cell r="AW572" t="str">
            <v>J20464260430</v>
          </cell>
          <cell r="AX572" t="str">
            <v>AS-LJAMD-LOJA AMADORA</v>
          </cell>
          <cell r="AY572" t="str">
            <v>68905604</v>
          </cell>
          <cell r="AZ572" t="str">
            <v>Lj Amadora</v>
          </cell>
          <cell r="BA572" t="str">
            <v>6890</v>
          </cell>
          <cell r="BB572" t="str">
            <v>EDP Outsourcing Comercial</v>
          </cell>
          <cell r="BC572" t="str">
            <v>6890</v>
          </cell>
          <cell r="BD572" t="str">
            <v>6890</v>
          </cell>
          <cell r="BE572" t="str">
            <v>2800</v>
          </cell>
          <cell r="BF572" t="str">
            <v>6890</v>
          </cell>
          <cell r="BG572" t="str">
            <v>EDP Outsourcing Comercial,SA</v>
          </cell>
          <cell r="BH572" t="str">
            <v>1010</v>
          </cell>
          <cell r="BI572">
            <v>1003</v>
          </cell>
          <cell r="BJ572" t="str">
            <v>08</v>
          </cell>
          <cell r="BK572">
            <v>11</v>
          </cell>
          <cell r="BL572">
            <v>111.21</v>
          </cell>
          <cell r="BM572" t="str">
            <v>NÍVEL 4</v>
          </cell>
          <cell r="BN572" t="str">
            <v>00</v>
          </cell>
          <cell r="BO572" t="str">
            <v>02</v>
          </cell>
          <cell r="BP572" t="str">
            <v>20040110</v>
          </cell>
          <cell r="BQ572" t="str">
            <v>22</v>
          </cell>
          <cell r="BR572" t="str">
            <v>ACELERACAO DE CARREIRA</v>
          </cell>
          <cell r="BS572" t="str">
            <v>20050101</v>
          </cell>
          <cell r="BW572">
            <v>0</v>
          </cell>
          <cell r="BX572">
            <v>0</v>
          </cell>
          <cell r="BY572">
            <v>0</v>
          </cell>
          <cell r="BZ572">
            <v>0</v>
          </cell>
          <cell r="CA572">
            <v>0</v>
          </cell>
          <cell r="CC572">
            <v>0</v>
          </cell>
          <cell r="CG572">
            <v>0</v>
          </cell>
          <cell r="CK572">
            <v>0</v>
          </cell>
          <cell r="CO572">
            <v>0</v>
          </cell>
          <cell r="CT572">
            <v>0</v>
          </cell>
          <cell r="CU572">
            <v>0</v>
          </cell>
          <cell r="CV572">
            <v>0</v>
          </cell>
          <cell r="CW572">
            <v>0</v>
          </cell>
          <cell r="CX572">
            <v>1</v>
          </cell>
          <cell r="CY572" t="str">
            <v>6010</v>
          </cell>
          <cell r="CZ572">
            <v>39.54</v>
          </cell>
          <cell r="DC572">
            <v>0</v>
          </cell>
          <cell r="DF572">
            <v>0</v>
          </cell>
          <cell r="DI572">
            <v>0</v>
          </cell>
          <cell r="DK572">
            <v>0</v>
          </cell>
          <cell r="DL572">
            <v>0</v>
          </cell>
          <cell r="DN572" t="str">
            <v>21D12</v>
          </cell>
          <cell r="DO572" t="str">
            <v>Flex.T.Int."Act.Ind."</v>
          </cell>
          <cell r="DP572">
            <v>2</v>
          </cell>
          <cell r="DQ572">
            <v>100</v>
          </cell>
          <cell r="DR572" t="str">
            <v>LX01</v>
          </cell>
          <cell r="DT572" t="str">
            <v>00410000</v>
          </cell>
          <cell r="DU572" t="str">
            <v>BANCO EXPRESSO ATLANTICO, SA</v>
          </cell>
        </row>
        <row r="573">
          <cell r="A573" t="str">
            <v>232904</v>
          </cell>
          <cell r="B573" t="str">
            <v>Rui Rodrigues Tomas</v>
          </cell>
          <cell r="C573" t="str">
            <v>1980</v>
          </cell>
          <cell r="D573">
            <v>25</v>
          </cell>
          <cell r="E573">
            <v>25</v>
          </cell>
          <cell r="F573" t="str">
            <v>19610225</v>
          </cell>
          <cell r="G573" t="str">
            <v>44</v>
          </cell>
          <cell r="H573" t="str">
            <v>4</v>
          </cell>
          <cell r="I573" t="str">
            <v>Divorc</v>
          </cell>
          <cell r="J573" t="str">
            <v>masculino</v>
          </cell>
          <cell r="K573">
            <v>2</v>
          </cell>
          <cell r="L573" t="str">
            <v>Rua Brasilia, Nº 12 - 1º  Dt</v>
          </cell>
          <cell r="M573" t="str">
            <v>2670-423</v>
          </cell>
          <cell r="N573" t="str">
            <v>LOURES</v>
          </cell>
          <cell r="O573" t="str">
            <v>00231023</v>
          </cell>
          <cell r="P573" t="str">
            <v>CURSO GERAL DOS LICEUS</v>
          </cell>
          <cell r="R573" t="str">
            <v>6075709</v>
          </cell>
          <cell r="S573" t="str">
            <v>20021203</v>
          </cell>
          <cell r="T573" t="str">
            <v>LISBOA</v>
          </cell>
          <cell r="U573" t="str">
            <v>9803</v>
          </cell>
          <cell r="V573" t="str">
            <v>S.NAC IND ENERGIA-SINDEL</v>
          </cell>
          <cell r="W573" t="str">
            <v>121770656</v>
          </cell>
          <cell r="X573" t="str">
            <v>1465</v>
          </cell>
          <cell r="Y573" t="str">
            <v>0.0</v>
          </cell>
          <cell r="Z573">
            <v>2</v>
          </cell>
          <cell r="AA573" t="str">
            <v>00</v>
          </cell>
          <cell r="AD573" t="str">
            <v>029</v>
          </cell>
          <cell r="AE573" t="str">
            <v>10940085301</v>
          </cell>
          <cell r="AF573" t="str">
            <v>02</v>
          </cell>
          <cell r="AG573" t="str">
            <v>19800922</v>
          </cell>
          <cell r="AH573" t="str">
            <v>DT.Adm.Corr.Antiguid</v>
          </cell>
          <cell r="AI573" t="str">
            <v>1</v>
          </cell>
          <cell r="AJ573" t="str">
            <v>ACTIVOS</v>
          </cell>
          <cell r="AK573" t="str">
            <v>AA</v>
          </cell>
          <cell r="AL573" t="str">
            <v>ACTIVO TEMP.INTEIRO</v>
          </cell>
          <cell r="AM573" t="str">
            <v>J300</v>
          </cell>
          <cell r="AN573" t="str">
            <v>EDPOutsourcing Comercial-S</v>
          </cell>
          <cell r="AO573" t="str">
            <v>J318</v>
          </cell>
          <cell r="AP573" t="str">
            <v>EDPOC-LRS-4Out</v>
          </cell>
          <cell r="AQ573" t="str">
            <v>40177279</v>
          </cell>
          <cell r="AR573" t="str">
            <v>70000022</v>
          </cell>
          <cell r="AS573" t="str">
            <v>014.</v>
          </cell>
          <cell r="AT573" t="str">
            <v>TECNICO COMERCIAL</v>
          </cell>
          <cell r="AU573" t="str">
            <v>1</v>
          </cell>
          <cell r="AV573" t="str">
            <v>00040339</v>
          </cell>
          <cell r="AW573" t="str">
            <v>J20460000830</v>
          </cell>
          <cell r="AX573" t="str">
            <v>AS-RA-GA REDE DE AGENTES - I</v>
          </cell>
          <cell r="AY573" t="str">
            <v>68905059</v>
          </cell>
          <cell r="AZ573" t="str">
            <v>Eq Contacto Directo</v>
          </cell>
          <cell r="BA573" t="str">
            <v>6890</v>
          </cell>
          <cell r="BB573" t="str">
            <v>EDP Outsourcing Comercial</v>
          </cell>
          <cell r="BC573" t="str">
            <v>6890</v>
          </cell>
          <cell r="BD573" t="str">
            <v>6890</v>
          </cell>
          <cell r="BE573" t="str">
            <v>2800</v>
          </cell>
          <cell r="BF573" t="str">
            <v>6890</v>
          </cell>
          <cell r="BG573" t="str">
            <v>EDP Outsourcing Comercial,SA</v>
          </cell>
          <cell r="BH573" t="str">
            <v>1010</v>
          </cell>
          <cell r="BI573">
            <v>1339</v>
          </cell>
          <cell r="BJ573" t="str">
            <v>12</v>
          </cell>
          <cell r="BK573">
            <v>25</v>
          </cell>
          <cell r="BL573">
            <v>252.75</v>
          </cell>
          <cell r="BM573" t="str">
            <v>NÍVEL 4</v>
          </cell>
          <cell r="BN573" t="str">
            <v>00</v>
          </cell>
          <cell r="BO573" t="str">
            <v>06</v>
          </cell>
          <cell r="BP573" t="str">
            <v>20050101</v>
          </cell>
          <cell r="BQ573" t="str">
            <v>21</v>
          </cell>
          <cell r="BR573" t="str">
            <v>EVOLUCAO AUTOMATICA</v>
          </cell>
          <cell r="BS573" t="str">
            <v>20050101</v>
          </cell>
          <cell r="BW573">
            <v>0</v>
          </cell>
          <cell r="BX573">
            <v>0</v>
          </cell>
          <cell r="BY573">
            <v>0</v>
          </cell>
          <cell r="BZ573">
            <v>0</v>
          </cell>
          <cell r="CA573">
            <v>0</v>
          </cell>
          <cell r="CC573">
            <v>0</v>
          </cell>
          <cell r="CG573">
            <v>0</v>
          </cell>
          <cell r="CK573">
            <v>0</v>
          </cell>
          <cell r="CO573">
            <v>0</v>
          </cell>
          <cell r="CT573">
            <v>0</v>
          </cell>
          <cell r="CU573">
            <v>0</v>
          </cell>
          <cell r="CV573">
            <v>0</v>
          </cell>
          <cell r="CW573">
            <v>0</v>
          </cell>
          <cell r="CX573">
            <v>0</v>
          </cell>
          <cell r="CZ573">
            <v>0</v>
          </cell>
          <cell r="DC573">
            <v>0</v>
          </cell>
          <cell r="DF573">
            <v>0</v>
          </cell>
          <cell r="DI573">
            <v>0</v>
          </cell>
          <cell r="DK573">
            <v>0</v>
          </cell>
          <cell r="DL573">
            <v>0</v>
          </cell>
          <cell r="DN573" t="str">
            <v>21D11</v>
          </cell>
          <cell r="DO573" t="str">
            <v>Flex.T.Int."Escrit"</v>
          </cell>
          <cell r="DP573">
            <v>2</v>
          </cell>
          <cell r="DQ573">
            <v>100</v>
          </cell>
          <cell r="DR573" t="str">
            <v>LX01</v>
          </cell>
          <cell r="DT573" t="str">
            <v>00360252</v>
          </cell>
          <cell r="DU573" t="str">
            <v>CAIXA ECONOMICA MONTEPIO GERAL</v>
          </cell>
        </row>
        <row r="574">
          <cell r="A574" t="str">
            <v>302392</v>
          </cell>
          <cell r="B574" t="str">
            <v>Elisabete Alves Carvalho</v>
          </cell>
          <cell r="C574" t="str">
            <v>1984</v>
          </cell>
          <cell r="D574">
            <v>21</v>
          </cell>
          <cell r="E574">
            <v>21</v>
          </cell>
          <cell r="F574" t="str">
            <v>19600612</v>
          </cell>
          <cell r="G574" t="str">
            <v>45</v>
          </cell>
          <cell r="H574" t="str">
            <v>1</v>
          </cell>
          <cell r="I574" t="str">
            <v>Casado</v>
          </cell>
          <cell r="J574" t="str">
            <v>feminino</v>
          </cell>
          <cell r="K574">
            <v>1</v>
          </cell>
          <cell r="L574" t="str">
            <v>R Ligação Lt 4-1 - B. Troviscais</v>
          </cell>
          <cell r="M574" t="str">
            <v>2695-483</v>
          </cell>
          <cell r="N574" t="str">
            <v>SÃO JOÃO DA TALHA</v>
          </cell>
          <cell r="O574" t="str">
            <v>00233023</v>
          </cell>
          <cell r="P574" t="str">
            <v>C.GERAL UNIFICADO(9 ANO ESCOL)</v>
          </cell>
          <cell r="R574" t="str">
            <v>6008763</v>
          </cell>
          <cell r="S574" t="str">
            <v>19991228</v>
          </cell>
          <cell r="T574" t="str">
            <v>LISBOA</v>
          </cell>
          <cell r="U574" t="str">
            <v>9803</v>
          </cell>
          <cell r="V574" t="str">
            <v>S.NAC IND ENERGIA-SINDEL</v>
          </cell>
          <cell r="W574" t="str">
            <v>115538836</v>
          </cell>
          <cell r="X574" t="str">
            <v>3158</v>
          </cell>
          <cell r="Y574" t="str">
            <v>0.0</v>
          </cell>
          <cell r="Z574">
            <v>1</v>
          </cell>
          <cell r="AA574" t="str">
            <v>00</v>
          </cell>
          <cell r="AC574" t="str">
            <v>X</v>
          </cell>
          <cell r="AD574" t="str">
            <v>029</v>
          </cell>
          <cell r="AE574" t="str">
            <v>10940088877</v>
          </cell>
          <cell r="AF574" t="str">
            <v>02</v>
          </cell>
          <cell r="AG574" t="str">
            <v>19841112</v>
          </cell>
          <cell r="AH574" t="str">
            <v>DT.Adm.Corr.Antiguid</v>
          </cell>
          <cell r="AI574" t="str">
            <v>1</v>
          </cell>
          <cell r="AJ574" t="str">
            <v>ACTIVOS</v>
          </cell>
          <cell r="AK574" t="str">
            <v>AA</v>
          </cell>
          <cell r="AL574" t="str">
            <v>ACTIVO TEMP.INTEIRO</v>
          </cell>
          <cell r="AM574" t="str">
            <v>J300</v>
          </cell>
          <cell r="AN574" t="str">
            <v>EDPOutsourcing Comercial-S</v>
          </cell>
          <cell r="AO574" t="str">
            <v>J318</v>
          </cell>
          <cell r="AP574" t="str">
            <v>EDPOC-LRS-4Out</v>
          </cell>
          <cell r="AQ574" t="str">
            <v>40177160</v>
          </cell>
          <cell r="AR574" t="str">
            <v>70000060</v>
          </cell>
          <cell r="AS574" t="str">
            <v>025.</v>
          </cell>
          <cell r="AT574" t="str">
            <v>ESCRITURARIO COMERCIAL</v>
          </cell>
          <cell r="AU574" t="str">
            <v>1</v>
          </cell>
          <cell r="AV574" t="str">
            <v>00040527</v>
          </cell>
          <cell r="AW574" t="str">
            <v>J20460000830</v>
          </cell>
          <cell r="AX574" t="str">
            <v>AS-RA-GA REDE DE AGENTES - III</v>
          </cell>
          <cell r="AY574" t="str">
            <v>68905059</v>
          </cell>
          <cell r="AZ574" t="str">
            <v>Eq Contacto Directo</v>
          </cell>
          <cell r="BA574" t="str">
            <v>6890</v>
          </cell>
          <cell r="BB574" t="str">
            <v>EDP Outsourcing Comercial</v>
          </cell>
          <cell r="BC574" t="str">
            <v>6890</v>
          </cell>
          <cell r="BD574" t="str">
            <v>6890</v>
          </cell>
          <cell r="BE574" t="str">
            <v>2800</v>
          </cell>
          <cell r="BF574" t="str">
            <v>6890</v>
          </cell>
          <cell r="BG574" t="str">
            <v>EDP Outsourcing Comercial,SA</v>
          </cell>
          <cell r="BH574" t="str">
            <v>1010</v>
          </cell>
          <cell r="BI574">
            <v>1160</v>
          </cell>
          <cell r="BJ574" t="str">
            <v>10</v>
          </cell>
          <cell r="BK574">
            <v>21</v>
          </cell>
          <cell r="BL574">
            <v>212.31</v>
          </cell>
          <cell r="BM574" t="str">
            <v>NÍVEL 5</v>
          </cell>
          <cell r="BN574" t="str">
            <v>00</v>
          </cell>
          <cell r="BO574" t="str">
            <v>07</v>
          </cell>
          <cell r="BP574" t="str">
            <v>20050101</v>
          </cell>
          <cell r="BQ574" t="str">
            <v>21</v>
          </cell>
          <cell r="BR574" t="str">
            <v>EVOLUCAO AUTOMATICA</v>
          </cell>
          <cell r="BS574" t="str">
            <v>20050101</v>
          </cell>
          <cell r="BW574">
            <v>0</v>
          </cell>
          <cell r="BX574">
            <v>0</v>
          </cell>
          <cell r="BY574">
            <v>0</v>
          </cell>
          <cell r="BZ574">
            <v>0</v>
          </cell>
          <cell r="CA574">
            <v>0</v>
          </cell>
          <cell r="CC574">
            <v>0</v>
          </cell>
          <cell r="CG574">
            <v>0</v>
          </cell>
          <cell r="CK574">
            <v>0</v>
          </cell>
          <cell r="CO574">
            <v>0</v>
          </cell>
          <cell r="CT574">
            <v>0</v>
          </cell>
          <cell r="CU574">
            <v>0</v>
          </cell>
          <cell r="CV574">
            <v>0</v>
          </cell>
          <cell r="CW574">
            <v>0</v>
          </cell>
          <cell r="CX574">
            <v>1</v>
          </cell>
          <cell r="CY574" t="str">
            <v>6010</v>
          </cell>
          <cell r="CZ574">
            <v>39.54</v>
          </cell>
          <cell r="DC574">
            <v>0</v>
          </cell>
          <cell r="DF574">
            <v>0</v>
          </cell>
          <cell r="DI574">
            <v>0</v>
          </cell>
          <cell r="DK574">
            <v>0</v>
          </cell>
          <cell r="DL574">
            <v>0</v>
          </cell>
          <cell r="DN574" t="str">
            <v>11D13</v>
          </cell>
          <cell r="DO574" t="str">
            <v>FixoTInt-"Lojas"2002</v>
          </cell>
          <cell r="DP574">
            <v>2</v>
          </cell>
          <cell r="DQ574">
            <v>100</v>
          </cell>
          <cell r="DR574" t="str">
            <v>LX01</v>
          </cell>
          <cell r="DT574" t="str">
            <v>00330000</v>
          </cell>
          <cell r="DU574" t="str">
            <v>BANCO COMERCIAL PORTUGUES, SA</v>
          </cell>
        </row>
        <row r="575">
          <cell r="A575" t="str">
            <v>302783</v>
          </cell>
          <cell r="B575" t="str">
            <v>Maria Paulo Lopes Passeiro Ferreira</v>
          </cell>
          <cell r="C575" t="str">
            <v>1985</v>
          </cell>
          <cell r="D575">
            <v>20</v>
          </cell>
          <cell r="E575">
            <v>20</v>
          </cell>
          <cell r="F575" t="str">
            <v>19580906</v>
          </cell>
          <cell r="G575" t="str">
            <v>46</v>
          </cell>
          <cell r="H575" t="str">
            <v>1</v>
          </cell>
          <cell r="I575" t="str">
            <v>Casado</v>
          </cell>
          <cell r="J575" t="str">
            <v>feminino</v>
          </cell>
          <cell r="K575">
            <v>2</v>
          </cell>
          <cell r="L575" t="str">
            <v>R Auta Palma Carlos, Lt 29 - 4 Esq.</v>
          </cell>
          <cell r="M575" t="str">
            <v>2685-000</v>
          </cell>
          <cell r="N575" t="str">
            <v>SACAVÉM</v>
          </cell>
          <cell r="O575" t="str">
            <v>00241132</v>
          </cell>
          <cell r="P575" t="str">
            <v>CURSO COMPLEMENTAR DOS LICEUS</v>
          </cell>
          <cell r="R575" t="str">
            <v>5038775</v>
          </cell>
          <cell r="S575" t="str">
            <v>20020220</v>
          </cell>
          <cell r="T575" t="str">
            <v>LISBOA</v>
          </cell>
          <cell r="U575" t="str">
            <v>9803</v>
          </cell>
          <cell r="V575" t="str">
            <v>S.NAC IND ENERGIA-SINDEL</v>
          </cell>
          <cell r="W575" t="str">
            <v>106403893</v>
          </cell>
          <cell r="X575" t="str">
            <v>3492</v>
          </cell>
          <cell r="Y575" t="str">
            <v>0.0</v>
          </cell>
          <cell r="Z575">
            <v>2</v>
          </cell>
          <cell r="AA575" t="str">
            <v>00</v>
          </cell>
          <cell r="AC575" t="str">
            <v>X</v>
          </cell>
          <cell r="AD575" t="str">
            <v>029</v>
          </cell>
          <cell r="AE575" t="str">
            <v>10940087741</v>
          </cell>
          <cell r="AF575" t="str">
            <v>02</v>
          </cell>
          <cell r="AG575" t="str">
            <v>19850102</v>
          </cell>
          <cell r="AH575" t="str">
            <v>DT.Adm.Corr.Antiguid</v>
          </cell>
          <cell r="AI575" t="str">
            <v>1</v>
          </cell>
          <cell r="AJ575" t="str">
            <v>ACTIVOS</v>
          </cell>
          <cell r="AK575" t="str">
            <v>AA</v>
          </cell>
          <cell r="AL575" t="str">
            <v>ACTIVO TEMP.INTEIRO</v>
          </cell>
          <cell r="AM575" t="str">
            <v>J300</v>
          </cell>
          <cell r="AN575" t="str">
            <v>EDPOutsourcing Comercial-S</v>
          </cell>
          <cell r="AO575" t="str">
            <v>J318</v>
          </cell>
          <cell r="AP575" t="str">
            <v>EDPOC-LRS-4Out</v>
          </cell>
          <cell r="AQ575" t="str">
            <v>40177301</v>
          </cell>
          <cell r="AR575" t="str">
            <v>70000060</v>
          </cell>
          <cell r="AS575" t="str">
            <v>025.</v>
          </cell>
          <cell r="AT575" t="str">
            <v>ESCRITURARIO COMERCIAL</v>
          </cell>
          <cell r="AU575" t="str">
            <v>1</v>
          </cell>
          <cell r="AV575" t="str">
            <v>00040527</v>
          </cell>
          <cell r="AW575" t="str">
            <v>J20460000830</v>
          </cell>
          <cell r="AX575" t="str">
            <v>AS-RA-GA REDE DE AGENTES - III</v>
          </cell>
          <cell r="AY575" t="str">
            <v>68905059</v>
          </cell>
          <cell r="AZ575" t="str">
            <v>Eq Contacto Directo</v>
          </cell>
          <cell r="BA575" t="str">
            <v>6890</v>
          </cell>
          <cell r="BB575" t="str">
            <v>EDP Outsourcing Comercial</v>
          </cell>
          <cell r="BC575" t="str">
            <v>6890</v>
          </cell>
          <cell r="BD575" t="str">
            <v>6890</v>
          </cell>
          <cell r="BE575" t="str">
            <v>2800</v>
          </cell>
          <cell r="BF575" t="str">
            <v>6890</v>
          </cell>
          <cell r="BG575" t="str">
            <v>EDP Outsourcing Comercial,SA</v>
          </cell>
          <cell r="BH575" t="str">
            <v>1010</v>
          </cell>
          <cell r="BI575">
            <v>1160</v>
          </cell>
          <cell r="BJ575" t="str">
            <v>10</v>
          </cell>
          <cell r="BK575">
            <v>20</v>
          </cell>
          <cell r="BL575">
            <v>202.2</v>
          </cell>
          <cell r="BM575" t="str">
            <v>NÍVEL 5</v>
          </cell>
          <cell r="BN575" t="str">
            <v>01</v>
          </cell>
          <cell r="BO575" t="str">
            <v>07</v>
          </cell>
          <cell r="BP575" t="str">
            <v>20040101</v>
          </cell>
          <cell r="BQ575" t="str">
            <v>21</v>
          </cell>
          <cell r="BR575" t="str">
            <v>EVOLUCAO AUTOMATICA</v>
          </cell>
          <cell r="BS575" t="str">
            <v>20050101</v>
          </cell>
          <cell r="BW575">
            <v>0</v>
          </cell>
          <cell r="BX575">
            <v>0</v>
          </cell>
          <cell r="BY575">
            <v>0</v>
          </cell>
          <cell r="BZ575">
            <v>0</v>
          </cell>
          <cell r="CA575">
            <v>0</v>
          </cell>
          <cell r="CC575">
            <v>0</v>
          </cell>
          <cell r="CG575">
            <v>0</v>
          </cell>
          <cell r="CK575">
            <v>0</v>
          </cell>
          <cell r="CO575">
            <v>0</v>
          </cell>
          <cell r="CT575">
            <v>0</v>
          </cell>
          <cell r="CU575">
            <v>0</v>
          </cell>
          <cell r="CV575">
            <v>0</v>
          </cell>
          <cell r="CW575">
            <v>0</v>
          </cell>
          <cell r="CX575">
            <v>1</v>
          </cell>
          <cell r="CY575" t="str">
            <v>6010</v>
          </cell>
          <cell r="CZ575">
            <v>39.54</v>
          </cell>
          <cell r="DC575">
            <v>0</v>
          </cell>
          <cell r="DF575">
            <v>0</v>
          </cell>
          <cell r="DI575">
            <v>0</v>
          </cell>
          <cell r="DK575">
            <v>0</v>
          </cell>
          <cell r="DL575">
            <v>0</v>
          </cell>
          <cell r="DN575" t="str">
            <v>11D13</v>
          </cell>
          <cell r="DO575" t="str">
            <v>FixoTInt-"Lojas"2002</v>
          </cell>
          <cell r="DP575">
            <v>2</v>
          </cell>
          <cell r="DQ575">
            <v>100</v>
          </cell>
          <cell r="DR575" t="str">
            <v>LX01</v>
          </cell>
          <cell r="DT575" t="str">
            <v>00330000</v>
          </cell>
          <cell r="DU575" t="str">
            <v>BANCO COMERCIAL PORTUGUES, SA</v>
          </cell>
        </row>
        <row r="576">
          <cell r="A576" t="str">
            <v>232386</v>
          </cell>
          <cell r="B576" t="str">
            <v>Maria Angelica Oliveira Engenheiro Santos Moreira</v>
          </cell>
          <cell r="C576" t="str">
            <v>1974</v>
          </cell>
          <cell r="D576">
            <v>31</v>
          </cell>
          <cell r="E576">
            <v>31</v>
          </cell>
          <cell r="F576" t="str">
            <v>19550324</v>
          </cell>
          <cell r="G576" t="str">
            <v>50</v>
          </cell>
          <cell r="H576" t="str">
            <v>1</v>
          </cell>
          <cell r="I576" t="str">
            <v>Casado</v>
          </cell>
          <cell r="J576" t="str">
            <v>feminino</v>
          </cell>
          <cell r="K576">
            <v>0</v>
          </cell>
          <cell r="L576" t="str">
            <v>R Goa 10 1-Dto.</v>
          </cell>
          <cell r="M576" t="str">
            <v>2670-437</v>
          </cell>
          <cell r="N576" t="str">
            <v>LOURES</v>
          </cell>
          <cell r="O576" t="str">
            <v>00123032</v>
          </cell>
          <cell r="P576" t="str">
            <v>CICLO PREP. ENSINO SECUNDARIO</v>
          </cell>
          <cell r="R576" t="str">
            <v>6398363</v>
          </cell>
          <cell r="S576" t="str">
            <v>19970818</v>
          </cell>
          <cell r="T576" t="str">
            <v>LISBOA</v>
          </cell>
          <cell r="W576" t="str">
            <v>117135704</v>
          </cell>
          <cell r="X576" t="str">
            <v>1520</v>
          </cell>
          <cell r="Y576" t="str">
            <v>0.0</v>
          </cell>
          <cell r="Z576">
            <v>0</v>
          </cell>
          <cell r="AA576" t="str">
            <v>00</v>
          </cell>
          <cell r="AC576" t="str">
            <v>X</v>
          </cell>
          <cell r="AD576" t="str">
            <v>029</v>
          </cell>
          <cell r="AE576" t="str">
            <v>10940084801</v>
          </cell>
          <cell r="AF576" t="str">
            <v>02</v>
          </cell>
          <cell r="AG576" t="str">
            <v>19740820</v>
          </cell>
          <cell r="AH576" t="str">
            <v>DT.Adm.Corr.Antiguid</v>
          </cell>
          <cell r="AI576" t="str">
            <v>1</v>
          </cell>
          <cell r="AJ576" t="str">
            <v>ACTIVOS</v>
          </cell>
          <cell r="AK576" t="str">
            <v>AA</v>
          </cell>
          <cell r="AL576" t="str">
            <v>ACTIVO TEMP.INTEIRO</v>
          </cell>
          <cell r="AM576" t="str">
            <v>J300</v>
          </cell>
          <cell r="AN576" t="str">
            <v>EDPOutsourcing Comercial-S</v>
          </cell>
          <cell r="AO576" t="str">
            <v>J318</v>
          </cell>
          <cell r="AP576" t="str">
            <v>EDPOC-LRS-4Out</v>
          </cell>
          <cell r="AQ576" t="str">
            <v>40177278</v>
          </cell>
          <cell r="AR576" t="str">
            <v>70000022</v>
          </cell>
          <cell r="AS576" t="str">
            <v>014.</v>
          </cell>
          <cell r="AT576" t="str">
            <v>TECNICO COMERCIAL</v>
          </cell>
          <cell r="AU576" t="str">
            <v>1</v>
          </cell>
          <cell r="AV576" t="str">
            <v>00040527</v>
          </cell>
          <cell r="AW576" t="str">
            <v>J20460000830</v>
          </cell>
          <cell r="AX576" t="str">
            <v>AS-RA-GA REDE DE AGENTES - III</v>
          </cell>
          <cell r="AY576" t="str">
            <v>68905059</v>
          </cell>
          <cell r="AZ576" t="str">
            <v>Eq Contacto Directo</v>
          </cell>
          <cell r="BA576" t="str">
            <v>6890</v>
          </cell>
          <cell r="BB576" t="str">
            <v>EDP Outsourcing Comercial</v>
          </cell>
          <cell r="BC576" t="str">
            <v>6890</v>
          </cell>
          <cell r="BD576" t="str">
            <v>6890</v>
          </cell>
          <cell r="BE576" t="str">
            <v>2800</v>
          </cell>
          <cell r="BF576" t="str">
            <v>6890</v>
          </cell>
          <cell r="BG576" t="str">
            <v>EDP Outsourcing Comercial,SA</v>
          </cell>
          <cell r="BH576" t="str">
            <v>1010</v>
          </cell>
          <cell r="BI576">
            <v>1432</v>
          </cell>
          <cell r="BJ576" t="str">
            <v>13</v>
          </cell>
          <cell r="BK576">
            <v>31</v>
          </cell>
          <cell r="BL576">
            <v>313.41000000000003</v>
          </cell>
          <cell r="BM576" t="str">
            <v>NÍVEL 4</v>
          </cell>
          <cell r="BN576" t="str">
            <v>01</v>
          </cell>
          <cell r="BO576" t="str">
            <v>07</v>
          </cell>
          <cell r="BP576" t="str">
            <v>20040101</v>
          </cell>
          <cell r="BQ576" t="str">
            <v>21</v>
          </cell>
          <cell r="BR576" t="str">
            <v>EVOLUCAO AUTOMATICA</v>
          </cell>
          <cell r="BS576" t="str">
            <v>20050101</v>
          </cell>
          <cell r="BW576">
            <v>0</v>
          </cell>
          <cell r="BX576">
            <v>0</v>
          </cell>
          <cell r="BY576">
            <v>0</v>
          </cell>
          <cell r="BZ576">
            <v>0</v>
          </cell>
          <cell r="CA576">
            <v>0</v>
          </cell>
          <cell r="CC576">
            <v>0</v>
          </cell>
          <cell r="CG576">
            <v>0</v>
          </cell>
          <cell r="CK576">
            <v>0</v>
          </cell>
          <cell r="CO576">
            <v>0</v>
          </cell>
          <cell r="CT576">
            <v>0</v>
          </cell>
          <cell r="CU576">
            <v>0</v>
          </cell>
          <cell r="CV576">
            <v>0</v>
          </cell>
          <cell r="CW576">
            <v>0</v>
          </cell>
          <cell r="CX576">
            <v>0</v>
          </cell>
          <cell r="CZ576">
            <v>0</v>
          </cell>
          <cell r="DC576">
            <v>0</v>
          </cell>
          <cell r="DF576">
            <v>0</v>
          </cell>
          <cell r="DI576">
            <v>0</v>
          </cell>
          <cell r="DK576">
            <v>0</v>
          </cell>
          <cell r="DL576">
            <v>0</v>
          </cell>
          <cell r="DN576" t="str">
            <v>21D11</v>
          </cell>
          <cell r="DO576" t="str">
            <v>Flex.T.Int."Escrit"</v>
          </cell>
          <cell r="DP576">
            <v>2</v>
          </cell>
          <cell r="DQ576">
            <v>100</v>
          </cell>
          <cell r="DR576" t="str">
            <v>LX01</v>
          </cell>
          <cell r="DT576" t="str">
            <v>00320128</v>
          </cell>
          <cell r="DU576" t="str">
            <v>BARCLAYS BANK, PLC</v>
          </cell>
        </row>
        <row r="577">
          <cell r="A577" t="str">
            <v>211974</v>
          </cell>
          <cell r="B577" t="str">
            <v>Jose Delfim Borges</v>
          </cell>
          <cell r="C577" t="str">
            <v>1981</v>
          </cell>
          <cell r="D577">
            <v>24</v>
          </cell>
          <cell r="E577">
            <v>24</v>
          </cell>
          <cell r="F577" t="str">
            <v>19470717</v>
          </cell>
          <cell r="G577" t="str">
            <v>57</v>
          </cell>
          <cell r="H577" t="str">
            <v>1</v>
          </cell>
          <cell r="I577" t="str">
            <v>Casado</v>
          </cell>
          <cell r="J577" t="str">
            <v>masculino</v>
          </cell>
          <cell r="K577">
            <v>2</v>
          </cell>
          <cell r="L577" t="str">
            <v>R 16 Marco, N8 - 3 Esq.</v>
          </cell>
          <cell r="M577" t="str">
            <v>2625-410</v>
          </cell>
          <cell r="N577" t="str">
            <v>FORTE DA CASA</v>
          </cell>
          <cell r="O577" t="str">
            <v>00110024</v>
          </cell>
          <cell r="P577" t="str">
            <v>CICLO ELEMENTAR (4.CLASSE)</v>
          </cell>
          <cell r="R577" t="str">
            <v>981045</v>
          </cell>
          <cell r="S577" t="str">
            <v>20000607</v>
          </cell>
          <cell r="T577" t="str">
            <v>LISBOA</v>
          </cell>
          <cell r="U577" t="str">
            <v>9803</v>
          </cell>
          <cell r="V577" t="str">
            <v>S.NAC IND ENERGIA-SINDEL</v>
          </cell>
          <cell r="W577" t="str">
            <v>131915495</v>
          </cell>
          <cell r="X577" t="str">
            <v>3573</v>
          </cell>
          <cell r="Y577" t="str">
            <v>0.0</v>
          </cell>
          <cell r="Z577">
            <v>2</v>
          </cell>
          <cell r="AA577" t="str">
            <v>00</v>
          </cell>
          <cell r="AC577" t="str">
            <v>X</v>
          </cell>
          <cell r="AD577" t="str">
            <v>029</v>
          </cell>
          <cell r="AE577" t="str">
            <v>10940077895</v>
          </cell>
          <cell r="AF577" t="str">
            <v>02</v>
          </cell>
          <cell r="AG577" t="str">
            <v>19810504</v>
          </cell>
          <cell r="AH577" t="str">
            <v>DT.Adm.Corr.Antiguid</v>
          </cell>
          <cell r="AI577" t="str">
            <v>1</v>
          </cell>
          <cell r="AJ577" t="str">
            <v>ACTIVOS</v>
          </cell>
          <cell r="AK577" t="str">
            <v>AA</v>
          </cell>
          <cell r="AL577" t="str">
            <v>ACTIVO TEMP.INTEIRO</v>
          </cell>
          <cell r="AM577" t="str">
            <v>J300</v>
          </cell>
          <cell r="AN577" t="str">
            <v>EDPOutsourcing Comercial-S</v>
          </cell>
          <cell r="AO577" t="str">
            <v>J318</v>
          </cell>
          <cell r="AP577" t="str">
            <v>EDPOC-LRS-4Out</v>
          </cell>
          <cell r="AQ577" t="str">
            <v>40177155</v>
          </cell>
          <cell r="AR577" t="str">
            <v>70000045</v>
          </cell>
          <cell r="AS577" t="str">
            <v>01S3</v>
          </cell>
          <cell r="AT577" t="str">
            <v>CHEFIA SECCAO ESCALAO III</v>
          </cell>
          <cell r="AU577" t="str">
            <v>1</v>
          </cell>
          <cell r="AV577" t="str">
            <v>00040393</v>
          </cell>
          <cell r="AW577" t="str">
            <v>J20464460130</v>
          </cell>
          <cell r="AX577" t="str">
            <v>AS-LJLRS-CH-CHEFIA</v>
          </cell>
          <cell r="AY577" t="str">
            <v>68905509</v>
          </cell>
          <cell r="AZ577" t="str">
            <v>Lj Loures</v>
          </cell>
          <cell r="BA577" t="str">
            <v>6890</v>
          </cell>
          <cell r="BB577" t="str">
            <v>EDP Outsourcing Comercial</v>
          </cell>
          <cell r="BC577" t="str">
            <v>6890</v>
          </cell>
          <cell r="BD577" t="str">
            <v>6890</v>
          </cell>
          <cell r="BE577" t="str">
            <v>2800</v>
          </cell>
          <cell r="BF577" t="str">
            <v>6890</v>
          </cell>
          <cell r="BG577" t="str">
            <v>EDP Outsourcing Comercial,SA</v>
          </cell>
          <cell r="BH577" t="str">
            <v>1010</v>
          </cell>
          <cell r="BI577">
            <v>1707</v>
          </cell>
          <cell r="BJ577" t="str">
            <v>16</v>
          </cell>
          <cell r="BK577">
            <v>24</v>
          </cell>
          <cell r="BL577">
            <v>242.64</v>
          </cell>
          <cell r="BM577" t="str">
            <v>C SECÇ3</v>
          </cell>
          <cell r="BN577" t="str">
            <v>00</v>
          </cell>
          <cell r="BO577" t="str">
            <v>H</v>
          </cell>
          <cell r="BP577" t="str">
            <v>20050101</v>
          </cell>
          <cell r="BQ577" t="str">
            <v>21</v>
          </cell>
          <cell r="BR577" t="str">
            <v>EVOLUCAO AUTOMATICA</v>
          </cell>
          <cell r="BS577" t="str">
            <v>20050101</v>
          </cell>
          <cell r="BW577">
            <v>0</v>
          </cell>
          <cell r="BX577">
            <v>0</v>
          </cell>
          <cell r="BY577">
            <v>0</v>
          </cell>
          <cell r="BZ577">
            <v>0</v>
          </cell>
          <cell r="CA577">
            <v>0</v>
          </cell>
          <cell r="CC577">
            <v>0</v>
          </cell>
          <cell r="CG577">
            <v>0</v>
          </cell>
          <cell r="CK577">
            <v>0</v>
          </cell>
          <cell r="CO577">
            <v>0</v>
          </cell>
          <cell r="CT577">
            <v>0</v>
          </cell>
          <cell r="CU577">
            <v>0</v>
          </cell>
          <cell r="CV577">
            <v>0</v>
          </cell>
          <cell r="CW577">
            <v>0</v>
          </cell>
          <cell r="CX577">
            <v>1</v>
          </cell>
          <cell r="CY577" t="str">
            <v>6010</v>
          </cell>
          <cell r="CZ577">
            <v>39.54</v>
          </cell>
          <cell r="DC577">
            <v>0</v>
          </cell>
          <cell r="DF577">
            <v>0</v>
          </cell>
          <cell r="DI577">
            <v>0</v>
          </cell>
          <cell r="DK577">
            <v>0</v>
          </cell>
          <cell r="DL577">
            <v>0</v>
          </cell>
          <cell r="DN577" t="str">
            <v>21D12</v>
          </cell>
          <cell r="DO577" t="str">
            <v>Flex.T.Int."Act.Ind."</v>
          </cell>
          <cell r="DP577">
            <v>2</v>
          </cell>
          <cell r="DQ577">
            <v>100</v>
          </cell>
          <cell r="DR577" t="str">
            <v>LX01</v>
          </cell>
          <cell r="DT577" t="str">
            <v>00180000</v>
          </cell>
          <cell r="DU577" t="str">
            <v>BANCO TOTTA &amp; ACORES, SA</v>
          </cell>
        </row>
        <row r="578">
          <cell r="A578" t="str">
            <v>165280</v>
          </cell>
          <cell r="B578" t="str">
            <v>Anabela Pereira Coelho Batista</v>
          </cell>
          <cell r="C578" t="str">
            <v>1979</v>
          </cell>
          <cell r="D578">
            <v>26</v>
          </cell>
          <cell r="E578">
            <v>26</v>
          </cell>
          <cell r="F578" t="str">
            <v>19590209</v>
          </cell>
          <cell r="G578" t="str">
            <v>46</v>
          </cell>
          <cell r="H578" t="str">
            <v>1</v>
          </cell>
          <cell r="I578" t="str">
            <v>Casado</v>
          </cell>
          <cell r="J578" t="str">
            <v>feminino</v>
          </cell>
          <cell r="K578">
            <v>3</v>
          </cell>
          <cell r="L578" t="str">
            <v>Br Tazim Cam Publico Vda Creme 1  -  São Julião do Toj</v>
          </cell>
          <cell r="M578" t="str">
            <v>2670-000</v>
          </cell>
          <cell r="N578" t="str">
            <v>LOURES</v>
          </cell>
          <cell r="O578" t="str">
            <v>00242072</v>
          </cell>
          <cell r="P578" t="str">
            <v>CC CONTABILIDADE ADMINISTRACAO</v>
          </cell>
          <cell r="R578" t="str">
            <v>5160774</v>
          </cell>
          <cell r="S578" t="str">
            <v>19870305</v>
          </cell>
          <cell r="T578" t="str">
            <v>LISBOA</v>
          </cell>
          <cell r="U578" t="str">
            <v>9803</v>
          </cell>
          <cell r="V578" t="str">
            <v>S.NAC IND ENERGIA-SINDEL</v>
          </cell>
          <cell r="W578" t="str">
            <v>135355966</v>
          </cell>
          <cell r="X578" t="str">
            <v>1520</v>
          </cell>
          <cell r="Y578" t="str">
            <v>0.0</v>
          </cell>
          <cell r="Z578">
            <v>3</v>
          </cell>
          <cell r="AA578" t="str">
            <v>00</v>
          </cell>
          <cell r="AC578" t="str">
            <v>X</v>
          </cell>
          <cell r="AD578" t="str">
            <v>029</v>
          </cell>
          <cell r="AE578" t="str">
            <v>10940073950</v>
          </cell>
          <cell r="AF578" t="str">
            <v>02</v>
          </cell>
          <cell r="AG578" t="str">
            <v>19790301</v>
          </cell>
          <cell r="AH578" t="str">
            <v>DT.Adm.Corr.Antiguid</v>
          </cell>
          <cell r="AI578" t="str">
            <v>1</v>
          </cell>
          <cell r="AJ578" t="str">
            <v>ACTIVOS</v>
          </cell>
          <cell r="AK578" t="str">
            <v>AA</v>
          </cell>
          <cell r="AL578" t="str">
            <v>ACTIVO TEMP.INTEIRO</v>
          </cell>
          <cell r="AM578" t="str">
            <v>J300</v>
          </cell>
          <cell r="AN578" t="str">
            <v>EDPOutsourcing Comercial-S</v>
          </cell>
          <cell r="AO578" t="str">
            <v>J318</v>
          </cell>
          <cell r="AP578" t="str">
            <v>EDPOC-LRS-4Out</v>
          </cell>
          <cell r="AQ578" t="str">
            <v>40177156</v>
          </cell>
          <cell r="AR578" t="str">
            <v>70000022</v>
          </cell>
          <cell r="AS578" t="str">
            <v>014.</v>
          </cell>
          <cell r="AT578" t="str">
            <v>TECNICO COMERCIAL</v>
          </cell>
          <cell r="AU578" t="str">
            <v>1</v>
          </cell>
          <cell r="AV578" t="str">
            <v>00040394</v>
          </cell>
          <cell r="AW578" t="str">
            <v>J20464460430</v>
          </cell>
          <cell r="AX578" t="str">
            <v>AS-LJLRS-LOJA LOURES</v>
          </cell>
          <cell r="AY578" t="str">
            <v>68905509</v>
          </cell>
          <cell r="AZ578" t="str">
            <v>Lj Loures</v>
          </cell>
          <cell r="BA578" t="str">
            <v>6890</v>
          </cell>
          <cell r="BB578" t="str">
            <v>EDP Outsourcing Comercial</v>
          </cell>
          <cell r="BC578" t="str">
            <v>6890</v>
          </cell>
          <cell r="BD578" t="str">
            <v>6890</v>
          </cell>
          <cell r="BE578" t="str">
            <v>2800</v>
          </cell>
          <cell r="BF578" t="str">
            <v>6890</v>
          </cell>
          <cell r="BG578" t="str">
            <v>EDP Outsourcing Comercial,SA</v>
          </cell>
          <cell r="BH578" t="str">
            <v>1010</v>
          </cell>
          <cell r="BI578">
            <v>1432</v>
          </cell>
          <cell r="BJ578" t="str">
            <v>13</v>
          </cell>
          <cell r="BK578">
            <v>26</v>
          </cell>
          <cell r="BL578">
            <v>262.86</v>
          </cell>
          <cell r="BM578" t="str">
            <v>NÍVEL 4</v>
          </cell>
          <cell r="BN578" t="str">
            <v>01</v>
          </cell>
          <cell r="BO578" t="str">
            <v>07</v>
          </cell>
          <cell r="BP578" t="str">
            <v>20040101</v>
          </cell>
          <cell r="BQ578" t="str">
            <v>21</v>
          </cell>
          <cell r="BR578" t="str">
            <v>EVOLUCAO AUTOMATICA</v>
          </cell>
          <cell r="BS578" t="str">
            <v>20050101</v>
          </cell>
          <cell r="BW578">
            <v>0</v>
          </cell>
          <cell r="BX578">
            <v>0</v>
          </cell>
          <cell r="BY578">
            <v>0</v>
          </cell>
          <cell r="BZ578">
            <v>0</v>
          </cell>
          <cell r="CA578">
            <v>0</v>
          </cell>
          <cell r="CC578">
            <v>0</v>
          </cell>
          <cell r="CG578">
            <v>0</v>
          </cell>
          <cell r="CK578">
            <v>0</v>
          </cell>
          <cell r="CO578">
            <v>0</v>
          </cell>
          <cell r="CT578">
            <v>0</v>
          </cell>
          <cell r="CU578">
            <v>0</v>
          </cell>
          <cell r="CV578">
            <v>0</v>
          </cell>
          <cell r="CW578">
            <v>0</v>
          </cell>
          <cell r="CX578">
            <v>1</v>
          </cell>
          <cell r="CY578" t="str">
            <v>6010</v>
          </cell>
          <cell r="CZ578">
            <v>39.54</v>
          </cell>
          <cell r="DC578">
            <v>0</v>
          </cell>
          <cell r="DF578">
            <v>0</v>
          </cell>
          <cell r="DI578">
            <v>0</v>
          </cell>
          <cell r="DK578">
            <v>0</v>
          </cell>
          <cell r="DL578">
            <v>0</v>
          </cell>
          <cell r="DN578" t="str">
            <v>21D11</v>
          </cell>
          <cell r="DO578" t="str">
            <v>Flex.T.Int."Escrit"</v>
          </cell>
          <cell r="DP578">
            <v>2</v>
          </cell>
          <cell r="DQ578">
            <v>100</v>
          </cell>
          <cell r="DR578" t="str">
            <v>LX01</v>
          </cell>
          <cell r="DT578" t="str">
            <v>00330000</v>
          </cell>
          <cell r="DU578" t="str">
            <v>BANCO COMERCIAL PORTUGUES, SA</v>
          </cell>
        </row>
        <row r="579">
          <cell r="A579" t="str">
            <v>232424</v>
          </cell>
          <cell r="B579" t="str">
            <v>Aida Fernanda Conceição Placido Santos Cardoso</v>
          </cell>
          <cell r="C579" t="str">
            <v>1981</v>
          </cell>
          <cell r="D579">
            <v>24</v>
          </cell>
          <cell r="E579">
            <v>24</v>
          </cell>
          <cell r="F579" t="str">
            <v>19610917</v>
          </cell>
          <cell r="G579" t="str">
            <v>43</v>
          </cell>
          <cell r="H579" t="str">
            <v>0</v>
          </cell>
          <cell r="I579" t="str">
            <v>Solt.</v>
          </cell>
          <cell r="J579" t="str">
            <v>feminino</v>
          </cell>
          <cell r="K579">
            <v>1</v>
          </cell>
          <cell r="L579" t="str">
            <v>R Augusto Marques Raso 6-6.-B</v>
          </cell>
          <cell r="M579" t="str">
            <v>2670-000</v>
          </cell>
          <cell r="N579" t="str">
            <v>LOURES</v>
          </cell>
          <cell r="O579" t="str">
            <v>00231023</v>
          </cell>
          <cell r="P579" t="str">
            <v>CURSO GERAL DOS LICEUS</v>
          </cell>
          <cell r="R579" t="str">
            <v>6079326</v>
          </cell>
          <cell r="S579" t="str">
            <v>19941223</v>
          </cell>
          <cell r="T579" t="str">
            <v>LISBOA</v>
          </cell>
          <cell r="U579" t="str">
            <v>9802</v>
          </cell>
          <cell r="V579" t="str">
            <v>SIND IND ELéCT SUL ILHAS</v>
          </cell>
          <cell r="W579" t="str">
            <v>162672217</v>
          </cell>
          <cell r="X579" t="str">
            <v>1520</v>
          </cell>
          <cell r="Y579" t="str">
            <v>0.0</v>
          </cell>
          <cell r="Z579">
            <v>1</v>
          </cell>
          <cell r="AA579" t="str">
            <v>00</v>
          </cell>
          <cell r="AD579" t="str">
            <v>029</v>
          </cell>
          <cell r="AE579" t="str">
            <v>10940084843</v>
          </cell>
          <cell r="AF579" t="str">
            <v>02</v>
          </cell>
          <cell r="AG579" t="str">
            <v>19810423</v>
          </cell>
          <cell r="AH579" t="str">
            <v>DT.Adm.Corr.Antiguid</v>
          </cell>
          <cell r="AI579" t="str">
            <v>1</v>
          </cell>
          <cell r="AJ579" t="str">
            <v>ACTIVOS</v>
          </cell>
          <cell r="AK579" t="str">
            <v>AA</v>
          </cell>
          <cell r="AL579" t="str">
            <v>ACTIVO TEMP.INTEIRO</v>
          </cell>
          <cell r="AM579" t="str">
            <v>J300</v>
          </cell>
          <cell r="AN579" t="str">
            <v>EDPOutsourcing Comercial-S</v>
          </cell>
          <cell r="AO579" t="str">
            <v>J318</v>
          </cell>
          <cell r="AP579" t="str">
            <v>EDPOC-LRS-4Out</v>
          </cell>
          <cell r="AQ579" t="str">
            <v>40177159</v>
          </cell>
          <cell r="AR579" t="str">
            <v>70000060</v>
          </cell>
          <cell r="AS579" t="str">
            <v>025.</v>
          </cell>
          <cell r="AT579" t="str">
            <v>ESCRITURARIO COMERCIAL</v>
          </cell>
          <cell r="AU579" t="str">
            <v>1</v>
          </cell>
          <cell r="AV579" t="str">
            <v>00040394</v>
          </cell>
          <cell r="AW579" t="str">
            <v>J20464460430</v>
          </cell>
          <cell r="AX579" t="str">
            <v>AS-LJLRS-LOJA LOURES</v>
          </cell>
          <cell r="AY579" t="str">
            <v>68905509</v>
          </cell>
          <cell r="AZ579" t="str">
            <v>Lj Loures</v>
          </cell>
          <cell r="BA579" t="str">
            <v>6890</v>
          </cell>
          <cell r="BB579" t="str">
            <v>EDP Outsourcing Comercial</v>
          </cell>
          <cell r="BC579" t="str">
            <v>6890</v>
          </cell>
          <cell r="BD579" t="str">
            <v>6890</v>
          </cell>
          <cell r="BE579" t="str">
            <v>2800</v>
          </cell>
          <cell r="BF579" t="str">
            <v>6890</v>
          </cell>
          <cell r="BG579" t="str">
            <v>EDP Outsourcing Comercial,SA</v>
          </cell>
          <cell r="BH579" t="str">
            <v>1010</v>
          </cell>
          <cell r="BI579">
            <v>1247</v>
          </cell>
          <cell r="BJ579" t="str">
            <v>11</v>
          </cell>
          <cell r="BK579">
            <v>24</v>
          </cell>
          <cell r="BL579">
            <v>242.64</v>
          </cell>
          <cell r="BM579" t="str">
            <v>NÍVEL 5</v>
          </cell>
          <cell r="BN579" t="str">
            <v>01</v>
          </cell>
          <cell r="BO579" t="str">
            <v>08</v>
          </cell>
          <cell r="BP579" t="str">
            <v>20040101</v>
          </cell>
          <cell r="BQ579" t="str">
            <v>21</v>
          </cell>
          <cell r="BR579" t="str">
            <v>EVOLUCAO AUTOMATICA</v>
          </cell>
          <cell r="BS579" t="str">
            <v>20050101</v>
          </cell>
          <cell r="BW579">
            <v>0</v>
          </cell>
          <cell r="BX579">
            <v>0</v>
          </cell>
          <cell r="BY579">
            <v>0</v>
          </cell>
          <cell r="BZ579">
            <v>0</v>
          </cell>
          <cell r="CA579">
            <v>0</v>
          </cell>
          <cell r="CC579">
            <v>0</v>
          </cell>
          <cell r="CG579">
            <v>0</v>
          </cell>
          <cell r="CK579">
            <v>0</v>
          </cell>
          <cell r="CO579">
            <v>0</v>
          </cell>
          <cell r="CT579">
            <v>0</v>
          </cell>
          <cell r="CU579">
            <v>0</v>
          </cell>
          <cell r="CV579">
            <v>0</v>
          </cell>
          <cell r="CW579">
            <v>0</v>
          </cell>
          <cell r="CX579">
            <v>1</v>
          </cell>
          <cell r="CY579" t="str">
            <v>6010</v>
          </cell>
          <cell r="CZ579">
            <v>39.54</v>
          </cell>
          <cell r="DC579">
            <v>0</v>
          </cell>
          <cell r="DF579">
            <v>0</v>
          </cell>
          <cell r="DI579">
            <v>0</v>
          </cell>
          <cell r="DK579">
            <v>0</v>
          </cell>
          <cell r="DL579">
            <v>0</v>
          </cell>
          <cell r="DN579" t="str">
            <v>11D13</v>
          </cell>
          <cell r="DO579" t="str">
            <v>FixoTInt-"Lojas"2002</v>
          </cell>
          <cell r="DP579">
            <v>2</v>
          </cell>
          <cell r="DQ579">
            <v>100</v>
          </cell>
          <cell r="DR579" t="str">
            <v>LX01</v>
          </cell>
          <cell r="DT579" t="str">
            <v>00330000</v>
          </cell>
          <cell r="DU579" t="str">
            <v>BANCO COMERCIAL PORTUGUES, SA</v>
          </cell>
        </row>
        <row r="580">
          <cell r="A580" t="str">
            <v>325376</v>
          </cell>
          <cell r="B580" t="str">
            <v>David Alexandre Ferreira Celestino</v>
          </cell>
          <cell r="C580" t="str">
            <v>1995</v>
          </cell>
          <cell r="D580">
            <v>10</v>
          </cell>
          <cell r="E580">
            <v>10</v>
          </cell>
          <cell r="F580" t="str">
            <v>19760724</v>
          </cell>
          <cell r="G580" t="str">
            <v>28</v>
          </cell>
          <cell r="H580" t="str">
            <v>1</v>
          </cell>
          <cell r="I580" t="str">
            <v>Casado</v>
          </cell>
          <cell r="J580" t="str">
            <v>masculino</v>
          </cell>
          <cell r="K580">
            <v>1</v>
          </cell>
          <cell r="L580" t="str">
            <v>Pinhal Canto da Cerca, Ala Norte-R/C Esq.</v>
          </cell>
          <cell r="M580" t="str">
            <v>2640-510</v>
          </cell>
          <cell r="N580" t="str">
            <v>MAFRA</v>
          </cell>
          <cell r="O580" t="str">
            <v>00243403</v>
          </cell>
          <cell r="P580" t="str">
            <v>12.ANO - 3. CURSO</v>
          </cell>
          <cell r="R580" t="str">
            <v>10860582</v>
          </cell>
          <cell r="S580" t="str">
            <v>19991019</v>
          </cell>
          <cell r="T580" t="str">
            <v>LISBOA</v>
          </cell>
          <cell r="U580" t="str">
            <v>9803</v>
          </cell>
          <cell r="V580" t="str">
            <v>S.NAC IND ENERGIA-SINDEL</v>
          </cell>
          <cell r="W580" t="str">
            <v>213417707</v>
          </cell>
          <cell r="X580" t="str">
            <v>1546</v>
          </cell>
          <cell r="Y580" t="str">
            <v>0.0</v>
          </cell>
          <cell r="Z580">
            <v>1</v>
          </cell>
          <cell r="AA580" t="str">
            <v>00</v>
          </cell>
          <cell r="AC580" t="str">
            <v>X</v>
          </cell>
          <cell r="AD580" t="str">
            <v>029</v>
          </cell>
          <cell r="AE580" t="str">
            <v>10940099142</v>
          </cell>
          <cell r="AF580" t="str">
            <v>02</v>
          </cell>
          <cell r="AG580" t="str">
            <v>19950307</v>
          </cell>
          <cell r="AH580" t="str">
            <v>DT.Adm.Corr.Antiguid</v>
          </cell>
          <cell r="AI580" t="str">
            <v>1</v>
          </cell>
          <cell r="AJ580" t="str">
            <v>ACTIVOS</v>
          </cell>
          <cell r="AK580" t="str">
            <v>AA</v>
          </cell>
          <cell r="AL580" t="str">
            <v>ACTIVO TEMP.INTEIRO</v>
          </cell>
          <cell r="AM580" t="str">
            <v>J300</v>
          </cell>
          <cell r="AN580" t="str">
            <v>EDPOutsourcing Comercial-S</v>
          </cell>
          <cell r="AO580" t="str">
            <v>J318</v>
          </cell>
          <cell r="AP580" t="str">
            <v>EDPOC-LRS-4Out</v>
          </cell>
          <cell r="AQ580" t="str">
            <v>40177157</v>
          </cell>
          <cell r="AR580" t="str">
            <v>70000022</v>
          </cell>
          <cell r="AS580" t="str">
            <v>014.</v>
          </cell>
          <cell r="AT580" t="str">
            <v>TECNICO COMERCIAL</v>
          </cell>
          <cell r="AU580" t="str">
            <v>1</v>
          </cell>
          <cell r="AV580" t="str">
            <v>00040394</v>
          </cell>
          <cell r="AW580" t="str">
            <v>J20464460430</v>
          </cell>
          <cell r="AX580" t="str">
            <v>AS-LJLRS-LOJA LOURES</v>
          </cell>
          <cell r="AY580" t="str">
            <v>68905509</v>
          </cell>
          <cell r="AZ580" t="str">
            <v>Lj Loures</v>
          </cell>
          <cell r="BA580" t="str">
            <v>6890</v>
          </cell>
          <cell r="BB580" t="str">
            <v>EDP Outsourcing Comercial</v>
          </cell>
          <cell r="BC580" t="str">
            <v>6890</v>
          </cell>
          <cell r="BD580" t="str">
            <v>6890</v>
          </cell>
          <cell r="BE580" t="str">
            <v>2800</v>
          </cell>
          <cell r="BF580" t="str">
            <v>6890</v>
          </cell>
          <cell r="BG580" t="str">
            <v>EDP Outsourcing Comercial,SA</v>
          </cell>
          <cell r="BH580" t="str">
            <v>1010</v>
          </cell>
          <cell r="BI580">
            <v>1003</v>
          </cell>
          <cell r="BJ580" t="str">
            <v>08</v>
          </cell>
          <cell r="BK580">
            <v>10</v>
          </cell>
          <cell r="BL580">
            <v>101.1</v>
          </cell>
          <cell r="BM580" t="str">
            <v>NÍVEL 4</v>
          </cell>
          <cell r="BN580" t="str">
            <v>00</v>
          </cell>
          <cell r="BO580" t="str">
            <v>02</v>
          </cell>
          <cell r="BP580" t="str">
            <v>20040110</v>
          </cell>
          <cell r="BQ580" t="str">
            <v>33</v>
          </cell>
          <cell r="BR580" t="str">
            <v>NOMEACAO</v>
          </cell>
          <cell r="BS580" t="str">
            <v>20050101</v>
          </cell>
          <cell r="BW580">
            <v>0</v>
          </cell>
          <cell r="BX580">
            <v>0</v>
          </cell>
          <cell r="BY580">
            <v>0</v>
          </cell>
          <cell r="BZ580">
            <v>0</v>
          </cell>
          <cell r="CA580">
            <v>0</v>
          </cell>
          <cell r="CC580">
            <v>0</v>
          </cell>
          <cell r="CG580">
            <v>0</v>
          </cell>
          <cell r="CK580">
            <v>0</v>
          </cell>
          <cell r="CO580">
            <v>0</v>
          </cell>
          <cell r="CT580">
            <v>0</v>
          </cell>
          <cell r="CU580">
            <v>0</v>
          </cell>
          <cell r="CV580">
            <v>0</v>
          </cell>
          <cell r="CW580">
            <v>0</v>
          </cell>
          <cell r="CX580">
            <v>1</v>
          </cell>
          <cell r="CY580" t="str">
            <v>6010</v>
          </cell>
          <cell r="CZ580">
            <v>39.54</v>
          </cell>
          <cell r="DC580">
            <v>0</v>
          </cell>
          <cell r="DF580">
            <v>0</v>
          </cell>
          <cell r="DI580">
            <v>0</v>
          </cell>
          <cell r="DK580">
            <v>0</v>
          </cell>
          <cell r="DL580">
            <v>0</v>
          </cell>
          <cell r="DN580" t="str">
            <v>11D13</v>
          </cell>
          <cell r="DO580" t="str">
            <v>FixoTInt-"Lojas"2002</v>
          </cell>
          <cell r="DP580">
            <v>2</v>
          </cell>
          <cell r="DQ580">
            <v>100</v>
          </cell>
          <cell r="DR580" t="str">
            <v>LX01</v>
          </cell>
          <cell r="DT580" t="str">
            <v>00350426</v>
          </cell>
          <cell r="DU580" t="str">
            <v>CAIXA GERAL DE DEPOSITOS, SA</v>
          </cell>
        </row>
        <row r="581">
          <cell r="A581" t="str">
            <v>187283</v>
          </cell>
          <cell r="B581" t="str">
            <v>Ana Paula Tavares Esteves Ricardo Pereira</v>
          </cell>
          <cell r="C581" t="str">
            <v>1980</v>
          </cell>
          <cell r="D581">
            <v>25</v>
          </cell>
          <cell r="E581">
            <v>25</v>
          </cell>
          <cell r="F581" t="str">
            <v>19560213</v>
          </cell>
          <cell r="G581" t="str">
            <v>49</v>
          </cell>
          <cell r="H581" t="str">
            <v>1</v>
          </cell>
          <cell r="I581" t="str">
            <v>Casado</v>
          </cell>
          <cell r="J581" t="str">
            <v>feminino</v>
          </cell>
          <cell r="K581">
            <v>1</v>
          </cell>
          <cell r="L581" t="str">
            <v>R C Lt 33-3. Esq. Bairro S. Francisco</v>
          </cell>
          <cell r="M581" t="str">
            <v>2685-000</v>
          </cell>
          <cell r="N581" t="str">
            <v>SACAVÉM</v>
          </cell>
          <cell r="O581" t="str">
            <v>00232191</v>
          </cell>
          <cell r="P581" t="str">
            <v>SECCAO PREP.INSTIT. COMERCIAIS</v>
          </cell>
          <cell r="R581" t="str">
            <v>4699825</v>
          </cell>
          <cell r="S581" t="str">
            <v>19910626</v>
          </cell>
          <cell r="T581" t="str">
            <v>LISBOA</v>
          </cell>
          <cell r="W581" t="str">
            <v>127996800</v>
          </cell>
          <cell r="X581" t="str">
            <v>3492</v>
          </cell>
          <cell r="Y581" t="str">
            <v>0.0</v>
          </cell>
          <cell r="Z581">
            <v>1</v>
          </cell>
          <cell r="AA581" t="str">
            <v>00</v>
          </cell>
          <cell r="AD581" t="str">
            <v>029</v>
          </cell>
          <cell r="AE581" t="str">
            <v>10940095574</v>
          </cell>
          <cell r="AF581" t="str">
            <v>02</v>
          </cell>
          <cell r="AG581" t="str">
            <v>19800201</v>
          </cell>
          <cell r="AH581" t="str">
            <v>DT.Adm.Corr.Antiguid</v>
          </cell>
          <cell r="AI581" t="str">
            <v>1</v>
          </cell>
          <cell r="AJ581" t="str">
            <v>ACTIVOS</v>
          </cell>
          <cell r="AK581" t="str">
            <v>AA</v>
          </cell>
          <cell r="AL581" t="str">
            <v>ACTIVO TEMP.INTEIRO</v>
          </cell>
          <cell r="AM581" t="str">
            <v>J300</v>
          </cell>
          <cell r="AN581" t="str">
            <v>EDPOutsourcing Comercial-S</v>
          </cell>
          <cell r="AO581" t="str">
            <v>J318</v>
          </cell>
          <cell r="AP581" t="str">
            <v>EDPOC-LRS-4Out</v>
          </cell>
          <cell r="AQ581" t="str">
            <v>40177289</v>
          </cell>
          <cell r="AR581" t="str">
            <v>70000060</v>
          </cell>
          <cell r="AS581" t="str">
            <v>025.</v>
          </cell>
          <cell r="AT581" t="str">
            <v>ESCRITURARIO COMERCIAL</v>
          </cell>
          <cell r="AU581" t="str">
            <v>1</v>
          </cell>
          <cell r="AV581" t="str">
            <v>00040394</v>
          </cell>
          <cell r="AW581" t="str">
            <v>J20464460430</v>
          </cell>
          <cell r="AX581" t="str">
            <v>AS-LJLRS-LOJA LOURES</v>
          </cell>
          <cell r="AY581" t="str">
            <v>68905509</v>
          </cell>
          <cell r="AZ581" t="str">
            <v>Lj Loures</v>
          </cell>
          <cell r="BA581" t="str">
            <v>6890</v>
          </cell>
          <cell r="BB581" t="str">
            <v>EDP Outsourcing Comercial</v>
          </cell>
          <cell r="BC581" t="str">
            <v>6890</v>
          </cell>
          <cell r="BD581" t="str">
            <v>6890</v>
          </cell>
          <cell r="BE581" t="str">
            <v>2800</v>
          </cell>
          <cell r="BF581" t="str">
            <v>6890</v>
          </cell>
          <cell r="BG581" t="str">
            <v>EDP Outsourcing Comercial,SA</v>
          </cell>
          <cell r="BH581" t="str">
            <v>1010</v>
          </cell>
          <cell r="BI581">
            <v>1339</v>
          </cell>
          <cell r="BJ581" t="str">
            <v>12</v>
          </cell>
          <cell r="BK581">
            <v>25</v>
          </cell>
          <cell r="BL581">
            <v>252.75</v>
          </cell>
          <cell r="BM581" t="str">
            <v>NÍVEL 5</v>
          </cell>
          <cell r="BN581" t="str">
            <v>01</v>
          </cell>
          <cell r="BO581" t="str">
            <v>09</v>
          </cell>
          <cell r="BP581" t="str">
            <v>20040101</v>
          </cell>
          <cell r="BQ581" t="str">
            <v>21</v>
          </cell>
          <cell r="BR581" t="str">
            <v>EVOLUCAO AUTOMATICA</v>
          </cell>
          <cell r="BS581" t="str">
            <v>20050101</v>
          </cell>
          <cell r="BW581">
            <v>0</v>
          </cell>
          <cell r="BX581">
            <v>0</v>
          </cell>
          <cell r="BY581">
            <v>0</v>
          </cell>
          <cell r="BZ581">
            <v>0</v>
          </cell>
          <cell r="CA581">
            <v>0</v>
          </cell>
          <cell r="CC581">
            <v>0</v>
          </cell>
          <cell r="CG581">
            <v>0</v>
          </cell>
          <cell r="CK581">
            <v>0</v>
          </cell>
          <cell r="CO581">
            <v>0</v>
          </cell>
          <cell r="CT581">
            <v>0</v>
          </cell>
          <cell r="CU581">
            <v>0</v>
          </cell>
          <cell r="CV581">
            <v>0</v>
          </cell>
          <cell r="CW581">
            <v>0</v>
          </cell>
          <cell r="CX581">
            <v>1</v>
          </cell>
          <cell r="CY581" t="str">
            <v>6010</v>
          </cell>
          <cell r="CZ581">
            <v>39.54</v>
          </cell>
          <cell r="DC581">
            <v>0</v>
          </cell>
          <cell r="DF581">
            <v>0</v>
          </cell>
          <cell r="DI581">
            <v>0</v>
          </cell>
          <cell r="DK581">
            <v>0</v>
          </cell>
          <cell r="DL581">
            <v>0</v>
          </cell>
          <cell r="DN581" t="str">
            <v>11D13</v>
          </cell>
          <cell r="DO581" t="str">
            <v>FixoTInt-"Lojas"2002</v>
          </cell>
          <cell r="DP581">
            <v>2</v>
          </cell>
          <cell r="DQ581">
            <v>100</v>
          </cell>
          <cell r="DR581" t="str">
            <v>LX01</v>
          </cell>
          <cell r="DT581" t="str">
            <v>00350402</v>
          </cell>
          <cell r="DU581" t="str">
            <v>CAIXA GERAL DE DEPOSITOS, SA</v>
          </cell>
        </row>
        <row r="582">
          <cell r="A582" t="str">
            <v>157953</v>
          </cell>
          <cell r="B582" t="str">
            <v>Maria Luisa Silva Ramisio</v>
          </cell>
          <cell r="C582" t="str">
            <v>1978</v>
          </cell>
          <cell r="D582">
            <v>27</v>
          </cell>
          <cell r="E582">
            <v>27</v>
          </cell>
          <cell r="F582" t="str">
            <v>19580309</v>
          </cell>
          <cell r="G582" t="str">
            <v>47</v>
          </cell>
          <cell r="H582" t="str">
            <v>4</v>
          </cell>
          <cell r="I582" t="str">
            <v>Divorc</v>
          </cell>
          <cell r="J582" t="str">
            <v>feminino</v>
          </cell>
          <cell r="K582">
            <v>4</v>
          </cell>
          <cell r="L582" t="str">
            <v>R Camara Lobos N 19-2 Esq.    Mealhada</v>
          </cell>
          <cell r="M582" t="str">
            <v>2670-000</v>
          </cell>
          <cell r="N582" t="str">
            <v>LOURES</v>
          </cell>
          <cell r="O582" t="str">
            <v>00123032</v>
          </cell>
          <cell r="P582" t="str">
            <v>CICLO PREP. ENSINO SECUNDARIO</v>
          </cell>
          <cell r="R582" t="str">
            <v>5040253</v>
          </cell>
          <cell r="S582" t="str">
            <v>20011120</v>
          </cell>
          <cell r="U582" t="str">
            <v>9803</v>
          </cell>
          <cell r="V582" t="str">
            <v>S.NAC IND ENERGIA-SINDEL</v>
          </cell>
          <cell r="W582" t="str">
            <v>152474390</v>
          </cell>
          <cell r="X582" t="str">
            <v>1520</v>
          </cell>
          <cell r="Y582" t="str">
            <v>0.0</v>
          </cell>
          <cell r="Z582">
            <v>4</v>
          </cell>
          <cell r="AA582" t="str">
            <v>00</v>
          </cell>
          <cell r="AD582" t="str">
            <v>029</v>
          </cell>
          <cell r="AE582" t="str">
            <v>10940072361</v>
          </cell>
          <cell r="AF582" t="str">
            <v>02</v>
          </cell>
          <cell r="AG582" t="str">
            <v>19780529</v>
          </cell>
          <cell r="AH582" t="str">
            <v>DT.Adm.Corr.Antiguid</v>
          </cell>
          <cell r="AI582" t="str">
            <v>1</v>
          </cell>
          <cell r="AJ582" t="str">
            <v>ACTIVOS</v>
          </cell>
          <cell r="AK582" t="str">
            <v>AA</v>
          </cell>
          <cell r="AL582" t="str">
            <v>ACTIVO TEMP.INTEIRO</v>
          </cell>
          <cell r="AM582" t="str">
            <v>J300</v>
          </cell>
          <cell r="AN582" t="str">
            <v>EDPOutsourcing Comercial-S</v>
          </cell>
          <cell r="AO582" t="str">
            <v>J318</v>
          </cell>
          <cell r="AP582" t="str">
            <v>EDPOC-LRS-4Out</v>
          </cell>
          <cell r="AQ582" t="str">
            <v>40177158</v>
          </cell>
          <cell r="AR582" t="str">
            <v>70000060</v>
          </cell>
          <cell r="AS582" t="str">
            <v>025.</v>
          </cell>
          <cell r="AT582" t="str">
            <v>ESCRITURARIO COMERCIAL</v>
          </cell>
          <cell r="AU582" t="str">
            <v>1</v>
          </cell>
          <cell r="AV582" t="str">
            <v>00040394</v>
          </cell>
          <cell r="AW582" t="str">
            <v>J20464460430</v>
          </cell>
          <cell r="AX582" t="str">
            <v>AS-LJLRS-LOJA LOURES</v>
          </cell>
          <cell r="AY582" t="str">
            <v>68905509</v>
          </cell>
          <cell r="AZ582" t="str">
            <v>Lj Loures</v>
          </cell>
          <cell r="BA582" t="str">
            <v>6890</v>
          </cell>
          <cell r="BB582" t="str">
            <v>EDP Outsourcing Comercial</v>
          </cell>
          <cell r="BC582" t="str">
            <v>6890</v>
          </cell>
          <cell r="BD582" t="str">
            <v>6890</v>
          </cell>
          <cell r="BE582" t="str">
            <v>2800</v>
          </cell>
          <cell r="BF582" t="str">
            <v>6890</v>
          </cell>
          <cell r="BG582" t="str">
            <v>EDP Outsourcing Comercial,SA</v>
          </cell>
          <cell r="BH582" t="str">
            <v>1010</v>
          </cell>
          <cell r="BI582">
            <v>1247</v>
          </cell>
          <cell r="BJ582" t="str">
            <v>11</v>
          </cell>
          <cell r="BK582">
            <v>27</v>
          </cell>
          <cell r="BL582">
            <v>272.97000000000003</v>
          </cell>
          <cell r="BM582" t="str">
            <v>NÍVEL 5</v>
          </cell>
          <cell r="BN582" t="str">
            <v>02</v>
          </cell>
          <cell r="BO582" t="str">
            <v>08</v>
          </cell>
          <cell r="BP582" t="str">
            <v>20030101</v>
          </cell>
          <cell r="BQ582" t="str">
            <v>21</v>
          </cell>
          <cell r="BR582" t="str">
            <v>EVOLUCAO AUTOMATICA</v>
          </cell>
          <cell r="BS582" t="str">
            <v>20050101</v>
          </cell>
          <cell r="BW582">
            <v>0</v>
          </cell>
          <cell r="BX582">
            <v>0</v>
          </cell>
          <cell r="BY582">
            <v>0</v>
          </cell>
          <cell r="BZ582">
            <v>0</v>
          </cell>
          <cell r="CA582">
            <v>0</v>
          </cell>
          <cell r="CC582">
            <v>0</v>
          </cell>
          <cell r="CG582">
            <v>0</v>
          </cell>
          <cell r="CK582">
            <v>0</v>
          </cell>
          <cell r="CO582">
            <v>0</v>
          </cell>
          <cell r="CT582">
            <v>0</v>
          </cell>
          <cell r="CU582">
            <v>0</v>
          </cell>
          <cell r="CV582">
            <v>0</v>
          </cell>
          <cell r="CW582">
            <v>0</v>
          </cell>
          <cell r="CX582">
            <v>1</v>
          </cell>
          <cell r="CY582" t="str">
            <v>6010</v>
          </cell>
          <cell r="CZ582">
            <v>39.54</v>
          </cell>
          <cell r="DC582">
            <v>0</v>
          </cell>
          <cell r="DF582">
            <v>0</v>
          </cell>
          <cell r="DI582">
            <v>0</v>
          </cell>
          <cell r="DK582">
            <v>0</v>
          </cell>
          <cell r="DL582">
            <v>0</v>
          </cell>
          <cell r="DN582" t="str">
            <v>11D13</v>
          </cell>
          <cell r="DO582" t="str">
            <v>FixoTInt-"Lojas"2002</v>
          </cell>
          <cell r="DP582">
            <v>2</v>
          </cell>
          <cell r="DQ582">
            <v>100</v>
          </cell>
          <cell r="DR582" t="str">
            <v>LX01</v>
          </cell>
          <cell r="DT582" t="str">
            <v>00330000</v>
          </cell>
          <cell r="DU582" t="str">
            <v>BANCO COMERCIAL PORTUGUES, SA</v>
          </cell>
        </row>
        <row r="583">
          <cell r="A583" t="str">
            <v>302384</v>
          </cell>
          <cell r="B583" t="str">
            <v>Carlos Guilherme Pedro Rodrigues</v>
          </cell>
          <cell r="C583" t="str">
            <v>1984</v>
          </cell>
          <cell r="D583">
            <v>21</v>
          </cell>
          <cell r="E583">
            <v>21</v>
          </cell>
          <cell r="F583" t="str">
            <v>19610417</v>
          </cell>
          <cell r="G583" t="str">
            <v>44</v>
          </cell>
          <cell r="H583" t="str">
            <v>1</v>
          </cell>
          <cell r="I583" t="str">
            <v>Casado</v>
          </cell>
          <cell r="J583" t="str">
            <v>masculino</v>
          </cell>
          <cell r="K583">
            <v>1</v>
          </cell>
          <cell r="L583" t="str">
            <v>R Moinho Galega N 4 Rc Eq    Casal S Bras</v>
          </cell>
          <cell r="M583" t="str">
            <v>2700-591</v>
          </cell>
          <cell r="N583" t="str">
            <v>AMADORA</v>
          </cell>
          <cell r="O583" t="str">
            <v>00243052</v>
          </cell>
          <cell r="P583" t="str">
            <v>11 ANO DESPORTO</v>
          </cell>
          <cell r="R583" t="str">
            <v>5509175</v>
          </cell>
          <cell r="S583" t="str">
            <v>20010223</v>
          </cell>
          <cell r="T583" t="str">
            <v>LISBOA</v>
          </cell>
          <cell r="U583" t="str">
            <v>9803</v>
          </cell>
          <cell r="V583" t="str">
            <v>S.NAC IND ENERGIA-SINDEL</v>
          </cell>
          <cell r="W583" t="str">
            <v>183017170</v>
          </cell>
          <cell r="X583" t="str">
            <v>3140</v>
          </cell>
          <cell r="Y583" t="str">
            <v>0.0</v>
          </cell>
          <cell r="Z583">
            <v>1</v>
          </cell>
          <cell r="AA583" t="str">
            <v>00</v>
          </cell>
          <cell r="AD583" t="str">
            <v>029</v>
          </cell>
          <cell r="AE583" t="str">
            <v>10940088869</v>
          </cell>
          <cell r="AF583" t="str">
            <v>02</v>
          </cell>
          <cell r="AG583" t="str">
            <v>19841112</v>
          </cell>
          <cell r="AH583" t="str">
            <v>DT.Adm.Corr.Antiguid</v>
          </cell>
          <cell r="AI583" t="str">
            <v>1</v>
          </cell>
          <cell r="AJ583" t="str">
            <v>ACTIVOS</v>
          </cell>
          <cell r="AK583" t="str">
            <v>AA</v>
          </cell>
          <cell r="AL583" t="str">
            <v>ACTIVO TEMP.INTEIRO</v>
          </cell>
          <cell r="AM583" t="str">
            <v>J300</v>
          </cell>
          <cell r="AN583" t="str">
            <v>EDPOutsourcing Comercial-S</v>
          </cell>
          <cell r="AO583" t="str">
            <v>J318</v>
          </cell>
          <cell r="AP583" t="str">
            <v>EDPOC-LRS-4Out</v>
          </cell>
          <cell r="AQ583" t="str">
            <v>40177832</v>
          </cell>
          <cell r="AR583" t="str">
            <v>70000281</v>
          </cell>
          <cell r="AS583" t="str">
            <v>164.</v>
          </cell>
          <cell r="AT583" t="str">
            <v>TECNICO INFORMATICA</v>
          </cell>
          <cell r="AU583" t="str">
            <v>1</v>
          </cell>
          <cell r="AV583" t="str">
            <v>00040446</v>
          </cell>
          <cell r="AW583" t="str">
            <v>J20600000230</v>
          </cell>
          <cell r="AX583" t="str">
            <v>ACAP-APOIO</v>
          </cell>
          <cell r="AY583" t="str">
            <v>68908000</v>
          </cell>
          <cell r="AZ583" t="str">
            <v>AC- Acompanhamento d</v>
          </cell>
          <cell r="BA583" t="str">
            <v>6890</v>
          </cell>
          <cell r="BB583" t="str">
            <v>EDP Outsourcing Comercial</v>
          </cell>
          <cell r="BC583" t="str">
            <v>6890</v>
          </cell>
          <cell r="BD583" t="str">
            <v>6890</v>
          </cell>
          <cell r="BE583" t="str">
            <v>2800</v>
          </cell>
          <cell r="BF583" t="str">
            <v>6890</v>
          </cell>
          <cell r="BG583" t="str">
            <v>EDP Outsourcing Comercial,SA</v>
          </cell>
          <cell r="BH583" t="str">
            <v>1010</v>
          </cell>
          <cell r="BI583">
            <v>1339</v>
          </cell>
          <cell r="BJ583" t="str">
            <v>12</v>
          </cell>
          <cell r="BK583">
            <v>21</v>
          </cell>
          <cell r="BL583">
            <v>212.31</v>
          </cell>
          <cell r="BM583" t="str">
            <v>NÍVEL 4</v>
          </cell>
          <cell r="BN583" t="str">
            <v>00</v>
          </cell>
          <cell r="BO583" t="str">
            <v>06</v>
          </cell>
          <cell r="BP583" t="str">
            <v>20050101</v>
          </cell>
          <cell r="BQ583" t="str">
            <v>21</v>
          </cell>
          <cell r="BR583" t="str">
            <v>EVOLUCAO AUTOMATICA</v>
          </cell>
          <cell r="BS583" t="str">
            <v>20050101</v>
          </cell>
          <cell r="BW583">
            <v>0</v>
          </cell>
          <cell r="BX583">
            <v>0</v>
          </cell>
          <cell r="BY583">
            <v>0</v>
          </cell>
          <cell r="BZ583">
            <v>0</v>
          </cell>
          <cell r="CA583">
            <v>0</v>
          </cell>
          <cell r="CC583">
            <v>0</v>
          </cell>
          <cell r="CG583">
            <v>0</v>
          </cell>
          <cell r="CK583">
            <v>0</v>
          </cell>
          <cell r="CO583">
            <v>0</v>
          </cell>
          <cell r="CT583">
            <v>0</v>
          </cell>
          <cell r="CU583">
            <v>0</v>
          </cell>
          <cell r="CV583">
            <v>0</v>
          </cell>
          <cell r="CW583">
            <v>0</v>
          </cell>
          <cell r="CX583">
            <v>0</v>
          </cell>
          <cell r="CZ583">
            <v>0</v>
          </cell>
          <cell r="DC583">
            <v>0</v>
          </cell>
          <cell r="DF583">
            <v>0</v>
          </cell>
          <cell r="DI583">
            <v>0</v>
          </cell>
          <cell r="DK583">
            <v>0</v>
          </cell>
          <cell r="DL583">
            <v>0</v>
          </cell>
          <cell r="DN583" t="str">
            <v>21D11</v>
          </cell>
          <cell r="DO583" t="str">
            <v>Flex.T.Int."Escrit"</v>
          </cell>
          <cell r="DP583">
            <v>2</v>
          </cell>
          <cell r="DQ583">
            <v>100</v>
          </cell>
          <cell r="DR583" t="str">
            <v>LX01</v>
          </cell>
          <cell r="DT583" t="str">
            <v>00330000</v>
          </cell>
          <cell r="DU583" t="str">
            <v>BANCO COMERCIAL PORTUGUES, SA</v>
          </cell>
        </row>
        <row r="584">
          <cell r="A584" t="str">
            <v>273180</v>
          </cell>
          <cell r="B584" t="str">
            <v>Rui Manuel Machado Carvalho</v>
          </cell>
          <cell r="C584" t="str">
            <v>1978</v>
          </cell>
          <cell r="D584">
            <v>27</v>
          </cell>
          <cell r="E584">
            <v>27</v>
          </cell>
          <cell r="F584" t="str">
            <v>19601010</v>
          </cell>
          <cell r="G584" t="str">
            <v>44</v>
          </cell>
          <cell r="H584" t="str">
            <v>1</v>
          </cell>
          <cell r="I584" t="str">
            <v>Casado</v>
          </cell>
          <cell r="J584" t="str">
            <v>masculino</v>
          </cell>
          <cell r="K584">
            <v>1</v>
          </cell>
          <cell r="L584" t="str">
            <v>Rua da Liberdade, 9 - Almargem</v>
          </cell>
          <cell r="M584" t="str">
            <v>2590-205</v>
          </cell>
          <cell r="N584" t="str">
            <v>SOBRAL DE MONTE AGRAÇO</v>
          </cell>
          <cell r="O584" t="str">
            <v>00241132</v>
          </cell>
          <cell r="P584" t="str">
            <v>CURSO COMPLEMENTAR DOS LICEUS</v>
          </cell>
          <cell r="R584" t="str">
            <v>5548724</v>
          </cell>
          <cell r="S584" t="str">
            <v>20020624</v>
          </cell>
          <cell r="T584" t="str">
            <v>LISBOA</v>
          </cell>
          <cell r="U584" t="str">
            <v>9803</v>
          </cell>
          <cell r="V584" t="str">
            <v>S.NAC IND ENERGIA-SINDEL</v>
          </cell>
          <cell r="W584" t="str">
            <v>114432104</v>
          </cell>
          <cell r="X584" t="str">
            <v>1570</v>
          </cell>
          <cell r="Y584" t="str">
            <v>0.0</v>
          </cell>
          <cell r="Z584">
            <v>1</v>
          </cell>
          <cell r="AA584" t="str">
            <v>00</v>
          </cell>
          <cell r="AD584" t="str">
            <v>029</v>
          </cell>
          <cell r="AE584" t="str">
            <v>10940090854</v>
          </cell>
          <cell r="AF584" t="str">
            <v>02</v>
          </cell>
          <cell r="AG584" t="str">
            <v>19780602</v>
          </cell>
          <cell r="AH584" t="str">
            <v>DT.Adm.Corr.Antiguid</v>
          </cell>
          <cell r="AI584" t="str">
            <v>1</v>
          </cell>
          <cell r="AJ584" t="str">
            <v>ACTIVOS</v>
          </cell>
          <cell r="AK584" t="str">
            <v>AA</v>
          </cell>
          <cell r="AL584" t="str">
            <v>ACTIVO TEMP.INTEIRO</v>
          </cell>
          <cell r="AM584" t="str">
            <v>J300</v>
          </cell>
          <cell r="AN584" t="str">
            <v>EDPOutsourcing Comercial-S</v>
          </cell>
          <cell r="AO584" t="str">
            <v>J318</v>
          </cell>
          <cell r="AP584" t="str">
            <v>EDPOC-LRS-4Out</v>
          </cell>
          <cell r="AQ584" t="str">
            <v>40177434</v>
          </cell>
          <cell r="AR584" t="str">
            <v>70000022</v>
          </cell>
          <cell r="AS584" t="str">
            <v>014.</v>
          </cell>
          <cell r="AT584" t="str">
            <v>TECNICO COMERCIAL</v>
          </cell>
          <cell r="AU584" t="str">
            <v>1</v>
          </cell>
          <cell r="AV584" t="str">
            <v>00040531</v>
          </cell>
          <cell r="AW584" t="str">
            <v>J20600002430</v>
          </cell>
          <cell r="AX584" t="str">
            <v>ACTS-GA CONTACTOS TECNICOS SUL</v>
          </cell>
          <cell r="AY584" t="str">
            <v>68908200</v>
          </cell>
          <cell r="AZ584" t="str">
            <v>GC - GA Gestão Conta</v>
          </cell>
          <cell r="BA584" t="str">
            <v>6890</v>
          </cell>
          <cell r="BB584" t="str">
            <v>EDP Outsourcing Comercial</v>
          </cell>
          <cell r="BC584" t="str">
            <v>6890</v>
          </cell>
          <cell r="BD584" t="str">
            <v>6890</v>
          </cell>
          <cell r="BE584" t="str">
            <v>2800</v>
          </cell>
          <cell r="BF584" t="str">
            <v>6890</v>
          </cell>
          <cell r="BG584" t="str">
            <v>EDP Outsourcing Comercial,SA</v>
          </cell>
          <cell r="BH584" t="str">
            <v>1010</v>
          </cell>
          <cell r="BI584">
            <v>1247</v>
          </cell>
          <cell r="BJ584" t="str">
            <v>11</v>
          </cell>
          <cell r="BK584">
            <v>27</v>
          </cell>
          <cell r="BL584">
            <v>272.97000000000003</v>
          </cell>
          <cell r="BM584" t="str">
            <v>NÍVEL 4</v>
          </cell>
          <cell r="BN584" t="str">
            <v>01</v>
          </cell>
          <cell r="BO584" t="str">
            <v>05</v>
          </cell>
          <cell r="BP584" t="str">
            <v>20040101</v>
          </cell>
          <cell r="BQ584" t="str">
            <v>21</v>
          </cell>
          <cell r="BR584" t="str">
            <v>EVOLUCAO AUTOMATICA</v>
          </cell>
          <cell r="BS584" t="str">
            <v>20050101</v>
          </cell>
          <cell r="BW584">
            <v>0</v>
          </cell>
          <cell r="BX584">
            <v>0</v>
          </cell>
          <cell r="BY584">
            <v>0</v>
          </cell>
          <cell r="BZ584">
            <v>0</v>
          </cell>
          <cell r="CA584">
            <v>0</v>
          </cell>
          <cell r="CC584">
            <v>0</v>
          </cell>
          <cell r="CG584">
            <v>0</v>
          </cell>
          <cell r="CK584">
            <v>0</v>
          </cell>
          <cell r="CO584">
            <v>0</v>
          </cell>
          <cell r="CT584">
            <v>0</v>
          </cell>
          <cell r="CU584">
            <v>0</v>
          </cell>
          <cell r="CV584">
            <v>0</v>
          </cell>
          <cell r="CW584">
            <v>0</v>
          </cell>
          <cell r="CX584">
            <v>0</v>
          </cell>
          <cell r="CZ584">
            <v>0</v>
          </cell>
          <cell r="DC584">
            <v>0</v>
          </cell>
          <cell r="DF584">
            <v>0</v>
          </cell>
          <cell r="DI584">
            <v>0</v>
          </cell>
          <cell r="DK584">
            <v>0</v>
          </cell>
          <cell r="DL584">
            <v>0</v>
          </cell>
          <cell r="DN584" t="str">
            <v>21D11</v>
          </cell>
          <cell r="DO584" t="str">
            <v>Flex.T.Int."Escrit"</v>
          </cell>
          <cell r="DP584">
            <v>2</v>
          </cell>
          <cell r="DQ584">
            <v>100</v>
          </cell>
          <cell r="DR584" t="str">
            <v>LX01</v>
          </cell>
          <cell r="DT584" t="str">
            <v>00330000</v>
          </cell>
          <cell r="DU584" t="str">
            <v>BANCO COMERCIAL PORTUGUES, SA</v>
          </cell>
        </row>
        <row r="585">
          <cell r="A585" t="str">
            <v>303232</v>
          </cell>
          <cell r="B585" t="str">
            <v>Cristina Paula Marques Ferreira</v>
          </cell>
          <cell r="C585" t="str">
            <v>1984</v>
          </cell>
          <cell r="D585">
            <v>21</v>
          </cell>
          <cell r="E585">
            <v>21</v>
          </cell>
          <cell r="F585" t="str">
            <v>19630706</v>
          </cell>
          <cell r="G585" t="str">
            <v>41</v>
          </cell>
          <cell r="H585" t="str">
            <v>1</v>
          </cell>
          <cell r="I585" t="str">
            <v>Casado</v>
          </cell>
          <cell r="J585" t="str">
            <v>feminino</v>
          </cell>
          <cell r="K585">
            <v>2</v>
          </cell>
          <cell r="L585" t="str">
            <v>Rua Machico, nº 3 - Qta. da Areeira</v>
          </cell>
          <cell r="M585" t="str">
            <v>2670-433</v>
          </cell>
          <cell r="N585" t="str">
            <v>LOURES</v>
          </cell>
          <cell r="O585" t="str">
            <v>00772500</v>
          </cell>
          <cell r="P585" t="str">
            <v>SOCIOLOGIA</v>
          </cell>
          <cell r="R585" t="str">
            <v>6256381</v>
          </cell>
          <cell r="S585" t="str">
            <v>20020123</v>
          </cell>
          <cell r="T585" t="str">
            <v>LISBOA</v>
          </cell>
          <cell r="U585" t="str">
            <v>9803</v>
          </cell>
          <cell r="V585" t="str">
            <v>S.NAC IND ENERGIA-SINDEL</v>
          </cell>
          <cell r="W585" t="str">
            <v>183037804</v>
          </cell>
          <cell r="X585" t="str">
            <v>1520</v>
          </cell>
          <cell r="Y585" t="str">
            <v>0.0</v>
          </cell>
          <cell r="Z585">
            <v>2</v>
          </cell>
          <cell r="AA585" t="str">
            <v>00</v>
          </cell>
          <cell r="AC585" t="str">
            <v>X</v>
          </cell>
          <cell r="AD585" t="str">
            <v>029</v>
          </cell>
          <cell r="AE585" t="str">
            <v>10940087385</v>
          </cell>
          <cell r="AF585" t="str">
            <v>02</v>
          </cell>
          <cell r="AG585" t="str">
            <v>19840401</v>
          </cell>
          <cell r="AH585" t="str">
            <v>DT.Adm.Corr.Antiguid</v>
          </cell>
          <cell r="AI585" t="str">
            <v>1</v>
          </cell>
          <cell r="AJ585" t="str">
            <v>ACTIVOS</v>
          </cell>
          <cell r="AK585" t="str">
            <v>AA</v>
          </cell>
          <cell r="AL585" t="str">
            <v>ACTIVO TEMP.INTEIRO</v>
          </cell>
          <cell r="AM585" t="str">
            <v>J300</v>
          </cell>
          <cell r="AN585" t="str">
            <v>EDPOutsourcing Comercial-S</v>
          </cell>
          <cell r="AO585" t="str">
            <v>J318</v>
          </cell>
          <cell r="AP585" t="str">
            <v>EDPOC-LRS-4Out</v>
          </cell>
          <cell r="AQ585" t="str">
            <v>40177429</v>
          </cell>
          <cell r="AR585" t="str">
            <v>70000041</v>
          </cell>
          <cell r="AS585" t="str">
            <v>01L1</v>
          </cell>
          <cell r="AT585" t="str">
            <v>LICENCIADO I</v>
          </cell>
          <cell r="AU585" t="str">
            <v>1</v>
          </cell>
          <cell r="AV585" t="str">
            <v>00040531</v>
          </cell>
          <cell r="AW585" t="str">
            <v>J20600002430</v>
          </cell>
          <cell r="AX585" t="str">
            <v>ACTS-GA CONTACTOS TECNICOS SUL</v>
          </cell>
          <cell r="AY585" t="str">
            <v>68908200</v>
          </cell>
          <cell r="AZ585" t="str">
            <v>GC - GA Gestão Conta</v>
          </cell>
          <cell r="BA585" t="str">
            <v>6890</v>
          </cell>
          <cell r="BB585" t="str">
            <v>EDP Outsourcing Comercial</v>
          </cell>
          <cell r="BC585" t="str">
            <v>6890</v>
          </cell>
          <cell r="BD585" t="str">
            <v>6890</v>
          </cell>
          <cell r="BE585" t="str">
            <v>2800</v>
          </cell>
          <cell r="BF585" t="str">
            <v>6890</v>
          </cell>
          <cell r="BG585" t="str">
            <v>EDP Outsourcing Comercial,SA</v>
          </cell>
          <cell r="BH585" t="str">
            <v>1010</v>
          </cell>
          <cell r="BI585">
            <v>1799</v>
          </cell>
          <cell r="BJ585" t="str">
            <v>F</v>
          </cell>
          <cell r="BK585">
            <v>21</v>
          </cell>
          <cell r="BL585">
            <v>212.31</v>
          </cell>
          <cell r="BM585" t="str">
            <v>LIC 1</v>
          </cell>
          <cell r="BN585" t="str">
            <v>01</v>
          </cell>
          <cell r="BO585" t="str">
            <v>F</v>
          </cell>
          <cell r="BP585" t="str">
            <v>20040101</v>
          </cell>
          <cell r="BQ585" t="str">
            <v>21</v>
          </cell>
          <cell r="BR585" t="str">
            <v>EVOLUCAO AUTOMATICA</v>
          </cell>
          <cell r="BS585" t="str">
            <v>20050101</v>
          </cell>
          <cell r="BW585">
            <v>0</v>
          </cell>
          <cell r="BX585">
            <v>0</v>
          </cell>
          <cell r="BY585">
            <v>0</v>
          </cell>
          <cell r="BZ585">
            <v>0</v>
          </cell>
          <cell r="CA585">
            <v>0</v>
          </cell>
          <cell r="CC585">
            <v>0</v>
          </cell>
          <cell r="CG585">
            <v>0</v>
          </cell>
          <cell r="CK585">
            <v>0</v>
          </cell>
          <cell r="CO585">
            <v>0</v>
          </cell>
          <cell r="CT585">
            <v>0</v>
          </cell>
          <cell r="CU585">
            <v>0</v>
          </cell>
          <cell r="CV585">
            <v>0</v>
          </cell>
          <cell r="CW585">
            <v>0</v>
          </cell>
          <cell r="CX585">
            <v>0</v>
          </cell>
          <cell r="CZ585">
            <v>0</v>
          </cell>
          <cell r="DC585">
            <v>0</v>
          </cell>
          <cell r="DF585">
            <v>0</v>
          </cell>
          <cell r="DI585">
            <v>0</v>
          </cell>
          <cell r="DK585">
            <v>0</v>
          </cell>
          <cell r="DL585">
            <v>0</v>
          </cell>
          <cell r="DN585" t="str">
            <v>21D11</v>
          </cell>
          <cell r="DO585" t="str">
            <v>Flex.T.Int."Escrit"</v>
          </cell>
          <cell r="DP585">
            <v>2</v>
          </cell>
          <cell r="DQ585">
            <v>100</v>
          </cell>
          <cell r="DR585" t="str">
            <v>LX01</v>
          </cell>
          <cell r="DT585" t="str">
            <v>00330000</v>
          </cell>
          <cell r="DU585" t="str">
            <v>BANCO COMERCIAL PORTUGUES, SA</v>
          </cell>
        </row>
        <row r="586">
          <cell r="A586" t="str">
            <v>302651</v>
          </cell>
          <cell r="B586" t="str">
            <v>Ana Maria Massano Craveiro Baptista</v>
          </cell>
          <cell r="C586" t="str">
            <v>1984</v>
          </cell>
          <cell r="D586">
            <v>21</v>
          </cell>
          <cell r="E586">
            <v>21</v>
          </cell>
          <cell r="F586" t="str">
            <v>19600806</v>
          </cell>
          <cell r="G586" t="str">
            <v>44</v>
          </cell>
          <cell r="H586" t="str">
            <v>0</v>
          </cell>
          <cell r="I586" t="str">
            <v>Solt.</v>
          </cell>
          <cell r="J586" t="str">
            <v>feminino</v>
          </cell>
          <cell r="K586">
            <v>3</v>
          </cell>
          <cell r="L586" t="str">
            <v>LARGO NOSSA SENHORA DA LUZ - AZUEIRA</v>
          </cell>
          <cell r="M586" t="str">
            <v>2665-004</v>
          </cell>
          <cell r="N586" t="str">
            <v>AZUEIRA</v>
          </cell>
          <cell r="O586" t="str">
            <v>00243383</v>
          </cell>
          <cell r="P586" t="str">
            <v>12.ANO - 1. CURSO</v>
          </cell>
          <cell r="R586" t="str">
            <v>6058592</v>
          </cell>
          <cell r="S586" t="str">
            <v>19950427</v>
          </cell>
          <cell r="T586" t="str">
            <v>LISBOA</v>
          </cell>
          <cell r="W586" t="str">
            <v>103937951</v>
          </cell>
          <cell r="X586" t="str">
            <v>1546</v>
          </cell>
          <cell r="Y586" t="str">
            <v>0.0</v>
          </cell>
          <cell r="Z586">
            <v>3</v>
          </cell>
          <cell r="AA586" t="str">
            <v>00</v>
          </cell>
          <cell r="AC586" t="str">
            <v>X</v>
          </cell>
          <cell r="AD586" t="str">
            <v>029</v>
          </cell>
          <cell r="AE586" t="str">
            <v>10940086762</v>
          </cell>
          <cell r="AF586" t="str">
            <v>02</v>
          </cell>
          <cell r="AG586" t="str">
            <v>19840302</v>
          </cell>
          <cell r="AH586" t="str">
            <v>DT.Adm.Corr.Antiguid</v>
          </cell>
          <cell r="AI586" t="str">
            <v>1</v>
          </cell>
          <cell r="AJ586" t="str">
            <v>ACTIVOS</v>
          </cell>
          <cell r="AK586" t="str">
            <v>AA</v>
          </cell>
          <cell r="AL586" t="str">
            <v>ACTIVO TEMP.INTEIRO</v>
          </cell>
          <cell r="AM586" t="str">
            <v>J300</v>
          </cell>
          <cell r="AN586" t="str">
            <v>EDPOutsourcing Comercial-S</v>
          </cell>
          <cell r="AO586" t="str">
            <v>J319</v>
          </cell>
          <cell r="AP586" t="str">
            <v>EDPOC-TVDRS-HD</v>
          </cell>
          <cell r="AQ586" t="str">
            <v>40177137</v>
          </cell>
          <cell r="AR586" t="str">
            <v>70000022</v>
          </cell>
          <cell r="AS586" t="str">
            <v>014.</v>
          </cell>
          <cell r="AT586" t="str">
            <v>TECNICO COMERCIAL</v>
          </cell>
          <cell r="AU586" t="str">
            <v>1</v>
          </cell>
          <cell r="AV586" t="str">
            <v>00040386</v>
          </cell>
          <cell r="AW586" t="str">
            <v>J20464680430</v>
          </cell>
          <cell r="AX586" t="str">
            <v>AS-LJTVD-LOJA TORRES VEDRAS</v>
          </cell>
          <cell r="AY586" t="str">
            <v>68905517</v>
          </cell>
          <cell r="AZ586" t="str">
            <v>Lj T.Vedras</v>
          </cell>
          <cell r="BA586" t="str">
            <v>6890</v>
          </cell>
          <cell r="BB586" t="str">
            <v>EDP Outsourcing Comercial</v>
          </cell>
          <cell r="BC586" t="str">
            <v>6890</v>
          </cell>
          <cell r="BD586" t="str">
            <v>6890</v>
          </cell>
          <cell r="BE586" t="str">
            <v>2800</v>
          </cell>
          <cell r="BF586" t="str">
            <v>6890</v>
          </cell>
          <cell r="BG586" t="str">
            <v>EDP Outsourcing Comercial,SA</v>
          </cell>
          <cell r="BH586" t="str">
            <v>1010</v>
          </cell>
          <cell r="BI586">
            <v>1247</v>
          </cell>
          <cell r="BJ586" t="str">
            <v>11</v>
          </cell>
          <cell r="BK586">
            <v>21</v>
          </cell>
          <cell r="BL586">
            <v>212.31</v>
          </cell>
          <cell r="BM586" t="str">
            <v>NÍVEL 4</v>
          </cell>
          <cell r="BN586" t="str">
            <v>02</v>
          </cell>
          <cell r="BO586" t="str">
            <v>05</v>
          </cell>
          <cell r="BP586" t="str">
            <v>20030101</v>
          </cell>
          <cell r="BQ586" t="str">
            <v>21</v>
          </cell>
          <cell r="BR586" t="str">
            <v>EVOLUCAO AUTOMATICA</v>
          </cell>
          <cell r="BS586" t="str">
            <v>20050101</v>
          </cell>
          <cell r="BW586">
            <v>0</v>
          </cell>
          <cell r="BX586">
            <v>0</v>
          </cell>
          <cell r="BY586">
            <v>0</v>
          </cell>
          <cell r="BZ586">
            <v>0</v>
          </cell>
          <cell r="CA586">
            <v>0</v>
          </cell>
          <cell r="CC586">
            <v>0</v>
          </cell>
          <cell r="CG586">
            <v>0</v>
          </cell>
          <cell r="CK586">
            <v>0</v>
          </cell>
          <cell r="CO586">
            <v>0</v>
          </cell>
          <cell r="CT586">
            <v>0</v>
          </cell>
          <cell r="CU586">
            <v>0</v>
          </cell>
          <cell r="CV586">
            <v>0</v>
          </cell>
          <cell r="CW586">
            <v>0</v>
          </cell>
          <cell r="CX586">
            <v>0</v>
          </cell>
          <cell r="CZ586">
            <v>0</v>
          </cell>
          <cell r="DC586">
            <v>0</v>
          </cell>
          <cell r="DF586">
            <v>0</v>
          </cell>
          <cell r="DI586">
            <v>0</v>
          </cell>
          <cell r="DK586">
            <v>0</v>
          </cell>
          <cell r="DL586">
            <v>0</v>
          </cell>
          <cell r="DN586" t="str">
            <v>21D11</v>
          </cell>
          <cell r="DO586" t="str">
            <v>Flex.T.Int."Escrit"</v>
          </cell>
          <cell r="DP586">
            <v>9</v>
          </cell>
          <cell r="DQ586">
            <v>100</v>
          </cell>
          <cell r="DR586" t="str">
            <v>LX01</v>
          </cell>
          <cell r="DT586" t="str">
            <v>00350822</v>
          </cell>
          <cell r="DU586" t="str">
            <v>CAIXA GERAL DE DEPOSITOS, SA</v>
          </cell>
        </row>
        <row r="587">
          <cell r="A587" t="str">
            <v>219770</v>
          </cell>
          <cell r="B587" t="str">
            <v>Sergio Pedro Fernandes Barreira</v>
          </cell>
          <cell r="C587" t="str">
            <v>1976</v>
          </cell>
          <cell r="D587">
            <v>29</v>
          </cell>
          <cell r="E587">
            <v>29</v>
          </cell>
          <cell r="F587" t="str">
            <v>19570701</v>
          </cell>
          <cell r="G587" t="str">
            <v>47</v>
          </cell>
          <cell r="H587" t="str">
            <v>1</v>
          </cell>
          <cell r="I587" t="str">
            <v>Casado</v>
          </cell>
          <cell r="J587" t="str">
            <v>masculino</v>
          </cell>
          <cell r="K587">
            <v>1</v>
          </cell>
          <cell r="L587" t="str">
            <v>Casal da Costa A DOS CUNHADOS</v>
          </cell>
          <cell r="M587" t="str">
            <v>2560-024</v>
          </cell>
          <cell r="N587" t="str">
            <v>A DOS CUNHADOS</v>
          </cell>
          <cell r="O587" t="str">
            <v>00232273</v>
          </cell>
          <cell r="P587" t="str">
            <v>CURSO GERAL DE MECANICA</v>
          </cell>
          <cell r="R587" t="str">
            <v>5351947</v>
          </cell>
          <cell r="S587" t="str">
            <v>20000301</v>
          </cell>
          <cell r="T587" t="str">
            <v>LISBOA</v>
          </cell>
          <cell r="U587" t="str">
            <v>9803</v>
          </cell>
          <cell r="V587" t="str">
            <v>S.NAC IND ENERGIA-SINDEL</v>
          </cell>
          <cell r="W587" t="str">
            <v>153422807</v>
          </cell>
          <cell r="X587" t="str">
            <v>3905</v>
          </cell>
          <cell r="Y587" t="str">
            <v>0.0</v>
          </cell>
          <cell r="Z587">
            <v>1</v>
          </cell>
          <cell r="AA587" t="str">
            <v>00</v>
          </cell>
          <cell r="AC587" t="str">
            <v>X</v>
          </cell>
          <cell r="AD587" t="str">
            <v>029</v>
          </cell>
          <cell r="AE587" t="str">
            <v>10940080005</v>
          </cell>
          <cell r="AF587" t="str">
            <v>02</v>
          </cell>
          <cell r="AG587" t="str">
            <v>19760426</v>
          </cell>
          <cell r="AH587" t="str">
            <v>DT.Adm.Corr.Antiguid</v>
          </cell>
          <cell r="AI587" t="str">
            <v>1</v>
          </cell>
          <cell r="AJ587" t="str">
            <v>ACTIVOS</v>
          </cell>
          <cell r="AK587" t="str">
            <v>AA</v>
          </cell>
          <cell r="AL587" t="str">
            <v>ACTIVO TEMP.INTEIRO</v>
          </cell>
          <cell r="AM587" t="str">
            <v>J300</v>
          </cell>
          <cell r="AN587" t="str">
            <v>EDPOutsourcing Comercial-S</v>
          </cell>
          <cell r="AO587" t="str">
            <v>J319</v>
          </cell>
          <cell r="AP587" t="str">
            <v>EDPOC-TVDRS-HD</v>
          </cell>
          <cell r="AQ587" t="str">
            <v>40177139</v>
          </cell>
          <cell r="AR587" t="str">
            <v>70000060</v>
          </cell>
          <cell r="AS587" t="str">
            <v>025.</v>
          </cell>
          <cell r="AT587" t="str">
            <v>ESCRITURARIO COMERCIAL</v>
          </cell>
          <cell r="AU587" t="str">
            <v>1</v>
          </cell>
          <cell r="AV587" t="str">
            <v>00040386</v>
          </cell>
          <cell r="AW587" t="str">
            <v>J20464680430</v>
          </cell>
          <cell r="AX587" t="str">
            <v>AS-LJTVD-LOJA TORRES VEDRAS</v>
          </cell>
          <cell r="AY587" t="str">
            <v>68905517</v>
          </cell>
          <cell r="AZ587" t="str">
            <v>Lj T.Vedras</v>
          </cell>
          <cell r="BA587" t="str">
            <v>6890</v>
          </cell>
          <cell r="BB587" t="str">
            <v>EDP Outsourcing Comercial</v>
          </cell>
          <cell r="BC587" t="str">
            <v>6890</v>
          </cell>
          <cell r="BD587" t="str">
            <v>6890</v>
          </cell>
          <cell r="BE587" t="str">
            <v>2800</v>
          </cell>
          <cell r="BF587" t="str">
            <v>6890</v>
          </cell>
          <cell r="BG587" t="str">
            <v>EDP Outsourcing Comercial,SA</v>
          </cell>
          <cell r="BH587" t="str">
            <v>1010</v>
          </cell>
          <cell r="BI587">
            <v>1247</v>
          </cell>
          <cell r="BJ587" t="str">
            <v>11</v>
          </cell>
          <cell r="BK587">
            <v>29</v>
          </cell>
          <cell r="BL587">
            <v>293.19</v>
          </cell>
          <cell r="BM587" t="str">
            <v>NÍVEL 5</v>
          </cell>
          <cell r="BN587" t="str">
            <v>00</v>
          </cell>
          <cell r="BO587" t="str">
            <v>08</v>
          </cell>
          <cell r="BP587" t="str">
            <v>20050101</v>
          </cell>
          <cell r="BQ587" t="str">
            <v>21</v>
          </cell>
          <cell r="BR587" t="str">
            <v>EVOLUCAO AUTOMATICA</v>
          </cell>
          <cell r="BS587" t="str">
            <v>20050101</v>
          </cell>
          <cell r="BW587">
            <v>0</v>
          </cell>
          <cell r="BX587">
            <v>0</v>
          </cell>
          <cell r="BY587">
            <v>0</v>
          </cell>
          <cell r="BZ587">
            <v>0</v>
          </cell>
          <cell r="CA587">
            <v>0</v>
          </cell>
          <cell r="CC587">
            <v>0</v>
          </cell>
          <cell r="CG587">
            <v>0</v>
          </cell>
          <cell r="CK587">
            <v>0</v>
          </cell>
          <cell r="CO587">
            <v>0</v>
          </cell>
          <cell r="CT587">
            <v>0</v>
          </cell>
          <cell r="CU587">
            <v>0</v>
          </cell>
          <cell r="CV587">
            <v>0</v>
          </cell>
          <cell r="CW587">
            <v>0</v>
          </cell>
          <cell r="CX587">
            <v>1</v>
          </cell>
          <cell r="CY587" t="str">
            <v>6010</v>
          </cell>
          <cell r="CZ587">
            <v>39.54</v>
          </cell>
          <cell r="DC587">
            <v>0</v>
          </cell>
          <cell r="DF587">
            <v>0</v>
          </cell>
          <cell r="DI587">
            <v>0</v>
          </cell>
          <cell r="DK587">
            <v>0</v>
          </cell>
          <cell r="DL587">
            <v>0</v>
          </cell>
          <cell r="DN587" t="str">
            <v>11D13</v>
          </cell>
          <cell r="DO587" t="str">
            <v>FixoTInt-"Lojas"2002</v>
          </cell>
          <cell r="DP587">
            <v>9</v>
          </cell>
          <cell r="DQ587">
            <v>100</v>
          </cell>
          <cell r="DR587" t="str">
            <v>LX01</v>
          </cell>
          <cell r="DT587" t="str">
            <v>00455341</v>
          </cell>
          <cell r="DU587" t="str">
            <v>CAIXAS DE CREDITO AGRICOLA MUT</v>
          </cell>
        </row>
        <row r="588">
          <cell r="A588" t="str">
            <v>325350</v>
          </cell>
          <cell r="B588" t="str">
            <v>Adelaide Sofia Rodrigues Farrolas</v>
          </cell>
          <cell r="C588" t="str">
            <v>1993</v>
          </cell>
          <cell r="D588">
            <v>12</v>
          </cell>
          <cell r="E588">
            <v>12</v>
          </cell>
          <cell r="F588" t="str">
            <v>19720502</v>
          </cell>
          <cell r="G588" t="str">
            <v>33</v>
          </cell>
          <cell r="H588" t="str">
            <v>1</v>
          </cell>
          <cell r="I588" t="str">
            <v>Casado</v>
          </cell>
          <cell r="J588" t="str">
            <v>feminino</v>
          </cell>
          <cell r="K588">
            <v>0</v>
          </cell>
          <cell r="L588" t="str">
            <v>Rua Evaristo Silva bloco A - 5 D</v>
          </cell>
          <cell r="M588" t="str">
            <v>2560-374</v>
          </cell>
          <cell r="N588" t="str">
            <v>TORRES VEDRAS</v>
          </cell>
          <cell r="O588" t="str">
            <v>00233123</v>
          </cell>
          <cell r="P588" t="str">
            <v>CURSO GERAL UNIFICADO NOCTURNO</v>
          </cell>
          <cell r="R588" t="str">
            <v>9932378</v>
          </cell>
          <cell r="S588" t="str">
            <v>19990819</v>
          </cell>
          <cell r="T588" t="str">
            <v>LISBOA</v>
          </cell>
          <cell r="U588" t="str">
            <v>9803</v>
          </cell>
          <cell r="V588" t="str">
            <v>S.NAC IND ENERGIA-SINDEL</v>
          </cell>
          <cell r="W588" t="str">
            <v>195984595</v>
          </cell>
          <cell r="X588" t="str">
            <v>1589</v>
          </cell>
          <cell r="Y588" t="str">
            <v>0.0</v>
          </cell>
          <cell r="Z588">
            <v>0</v>
          </cell>
          <cell r="AA588" t="str">
            <v>00</v>
          </cell>
          <cell r="AD588" t="str">
            <v>029</v>
          </cell>
          <cell r="AE588" t="str">
            <v>10940097671</v>
          </cell>
          <cell r="AF588" t="str">
            <v>02</v>
          </cell>
          <cell r="AG588" t="str">
            <v>19930504</v>
          </cell>
          <cell r="AH588" t="str">
            <v>DT.Adm.Corr.Antiguid</v>
          </cell>
          <cell r="AI588" t="str">
            <v>1</v>
          </cell>
          <cell r="AJ588" t="str">
            <v>ACTIVOS</v>
          </cell>
          <cell r="AK588" t="str">
            <v>AA</v>
          </cell>
          <cell r="AL588" t="str">
            <v>ACTIVO TEMP.INTEIRO</v>
          </cell>
          <cell r="AM588" t="str">
            <v>J300</v>
          </cell>
          <cell r="AN588" t="str">
            <v>EDPOutsourcing Comercial-S</v>
          </cell>
          <cell r="AO588" t="str">
            <v>J319</v>
          </cell>
          <cell r="AP588" t="str">
            <v>EDPOC-TVDRS-HD</v>
          </cell>
          <cell r="AQ588" t="str">
            <v>40177140</v>
          </cell>
          <cell r="AR588" t="str">
            <v>70000060</v>
          </cell>
          <cell r="AS588" t="str">
            <v>025.</v>
          </cell>
          <cell r="AT588" t="str">
            <v>ESCRITURARIO COMERCIAL</v>
          </cell>
          <cell r="AU588" t="str">
            <v>1</v>
          </cell>
          <cell r="AV588" t="str">
            <v>00040386</v>
          </cell>
          <cell r="AW588" t="str">
            <v>J20464680430</v>
          </cell>
          <cell r="AX588" t="str">
            <v>AS-LJTVD-LOJA TORRES VEDRAS</v>
          </cell>
          <cell r="AY588" t="str">
            <v>68905517</v>
          </cell>
          <cell r="AZ588" t="str">
            <v>Lj T.Vedras</v>
          </cell>
          <cell r="BA588" t="str">
            <v>6890</v>
          </cell>
          <cell r="BB588" t="str">
            <v>EDP Outsourcing Comercial</v>
          </cell>
          <cell r="BC588" t="str">
            <v>6890</v>
          </cell>
          <cell r="BD588" t="str">
            <v>6890</v>
          </cell>
          <cell r="BE588" t="str">
            <v>2800</v>
          </cell>
          <cell r="BF588" t="str">
            <v>6890</v>
          </cell>
          <cell r="BG588" t="str">
            <v>EDP Outsourcing Comercial,SA</v>
          </cell>
          <cell r="BH588" t="str">
            <v>1010</v>
          </cell>
          <cell r="BI588">
            <v>1003</v>
          </cell>
          <cell r="BJ588" t="str">
            <v>08</v>
          </cell>
          <cell r="BK588">
            <v>12</v>
          </cell>
          <cell r="BL588">
            <v>121.32</v>
          </cell>
          <cell r="BM588" t="str">
            <v>NÍVEL 5</v>
          </cell>
          <cell r="BN588" t="str">
            <v>02</v>
          </cell>
          <cell r="BO588" t="str">
            <v>05</v>
          </cell>
          <cell r="BP588" t="str">
            <v>20030101</v>
          </cell>
          <cell r="BQ588" t="str">
            <v>21</v>
          </cell>
          <cell r="BR588" t="str">
            <v>EVOLUCAO AUTOMATICA</v>
          </cell>
          <cell r="BS588" t="str">
            <v>20050101</v>
          </cell>
          <cell r="BW588">
            <v>0</v>
          </cell>
          <cell r="BX588">
            <v>0</v>
          </cell>
          <cell r="BY588">
            <v>0</v>
          </cell>
          <cell r="BZ588">
            <v>0</v>
          </cell>
          <cell r="CA588">
            <v>0</v>
          </cell>
          <cell r="CC588">
            <v>0</v>
          </cell>
          <cell r="CG588">
            <v>0</v>
          </cell>
          <cell r="CK588">
            <v>0</v>
          </cell>
          <cell r="CO588">
            <v>0</v>
          </cell>
          <cell r="CT588">
            <v>0</v>
          </cell>
          <cell r="CU588">
            <v>0</v>
          </cell>
          <cell r="CV588">
            <v>0</v>
          </cell>
          <cell r="CW588">
            <v>0</v>
          </cell>
          <cell r="CX588">
            <v>1</v>
          </cell>
          <cell r="CY588" t="str">
            <v>6010</v>
          </cell>
          <cell r="CZ588">
            <v>39.54</v>
          </cell>
          <cell r="DC588">
            <v>0</v>
          </cell>
          <cell r="DF588">
            <v>0</v>
          </cell>
          <cell r="DI588">
            <v>0</v>
          </cell>
          <cell r="DK588">
            <v>0</v>
          </cell>
          <cell r="DL588">
            <v>0</v>
          </cell>
          <cell r="DN588" t="str">
            <v>11D13</v>
          </cell>
          <cell r="DO588" t="str">
            <v>FixoTInt-"Lojas"2002</v>
          </cell>
          <cell r="DP588">
            <v>9</v>
          </cell>
          <cell r="DQ588">
            <v>100</v>
          </cell>
          <cell r="DR588" t="str">
            <v>LX01</v>
          </cell>
          <cell r="DT588" t="str">
            <v>00300335</v>
          </cell>
          <cell r="DU588" t="str">
            <v>BANCO SANTANDER PORTUGAL, SA</v>
          </cell>
        </row>
        <row r="589">
          <cell r="A589" t="str">
            <v>219398</v>
          </cell>
          <cell r="B589" t="str">
            <v>Anabela Jesus Eleuterio Pedrinho</v>
          </cell>
          <cell r="C589" t="str">
            <v>1981</v>
          </cell>
          <cell r="D589">
            <v>24</v>
          </cell>
          <cell r="E589">
            <v>24</v>
          </cell>
          <cell r="F589" t="str">
            <v>19601028</v>
          </cell>
          <cell r="G589" t="str">
            <v>44</v>
          </cell>
          <cell r="H589" t="str">
            <v>0</v>
          </cell>
          <cell r="I589" t="str">
            <v>Solt.</v>
          </cell>
          <cell r="J589" t="str">
            <v>feminino</v>
          </cell>
          <cell r="K589">
            <v>1</v>
          </cell>
          <cell r="L589" t="str">
            <v>R Bombeiros Voluntarios, 31, 4-A</v>
          </cell>
          <cell r="M589" t="str">
            <v>2560-320</v>
          </cell>
          <cell r="N589" t="str">
            <v>TORRES VEDRAS</v>
          </cell>
          <cell r="O589" t="str">
            <v>00241132</v>
          </cell>
          <cell r="P589" t="str">
            <v>CURSO COMPLEMENTAR DOS LICEUS</v>
          </cell>
          <cell r="R589" t="str">
            <v>7829853.9</v>
          </cell>
          <cell r="S589" t="str">
            <v>20010130</v>
          </cell>
          <cell r="T589" t="str">
            <v>LISBOA</v>
          </cell>
          <cell r="U589" t="str">
            <v>9803</v>
          </cell>
          <cell r="V589" t="str">
            <v>S.NAC IND ENERGIA-SINDEL</v>
          </cell>
          <cell r="W589" t="str">
            <v>143513150</v>
          </cell>
          <cell r="X589" t="str">
            <v>1589</v>
          </cell>
          <cell r="Y589" t="str">
            <v>0.0</v>
          </cell>
          <cell r="Z589">
            <v>1</v>
          </cell>
          <cell r="AA589" t="str">
            <v>00</v>
          </cell>
          <cell r="AC589" t="str">
            <v>X</v>
          </cell>
          <cell r="AD589" t="str">
            <v>029</v>
          </cell>
          <cell r="AE589" t="str">
            <v>10940079633</v>
          </cell>
          <cell r="AF589" t="str">
            <v>02</v>
          </cell>
          <cell r="AG589" t="str">
            <v>19810917</v>
          </cell>
          <cell r="AH589" t="str">
            <v>DT.Adm.Corr.Antiguid</v>
          </cell>
          <cell r="AI589" t="str">
            <v>1</v>
          </cell>
          <cell r="AJ589" t="str">
            <v>ACTIVOS</v>
          </cell>
          <cell r="AK589" t="str">
            <v>AA</v>
          </cell>
          <cell r="AL589" t="str">
            <v>ACTIVO TEMP.INTEIRO</v>
          </cell>
          <cell r="AM589" t="str">
            <v>J300</v>
          </cell>
          <cell r="AN589" t="str">
            <v>EDPOutsourcing Comercial-S</v>
          </cell>
          <cell r="AO589" t="str">
            <v>J319</v>
          </cell>
          <cell r="AP589" t="str">
            <v>EDPOC-TVDRS-HD</v>
          </cell>
          <cell r="AQ589" t="str">
            <v>40177136</v>
          </cell>
          <cell r="AR589" t="str">
            <v>70000022</v>
          </cell>
          <cell r="AS589" t="str">
            <v>014.</v>
          </cell>
          <cell r="AT589" t="str">
            <v>TECNICO COMERCIAL</v>
          </cell>
          <cell r="AU589" t="str">
            <v>1</v>
          </cell>
          <cell r="AV589" t="str">
            <v>00040386</v>
          </cell>
          <cell r="AW589" t="str">
            <v>J20464680430</v>
          </cell>
          <cell r="AX589" t="str">
            <v>AS-LJTVD-LOJA TORRES VEDRAS</v>
          </cell>
          <cell r="AY589" t="str">
            <v>68905517</v>
          </cell>
          <cell r="AZ589" t="str">
            <v>Lj T.Vedras</v>
          </cell>
          <cell r="BA589" t="str">
            <v>6890</v>
          </cell>
          <cell r="BB589" t="str">
            <v>EDP Outsourcing Comercial</v>
          </cell>
          <cell r="BC589" t="str">
            <v>6890</v>
          </cell>
          <cell r="BD589" t="str">
            <v>6890</v>
          </cell>
          <cell r="BE589" t="str">
            <v>2800</v>
          </cell>
          <cell r="BF589" t="str">
            <v>6890</v>
          </cell>
          <cell r="BG589" t="str">
            <v>EDP Outsourcing Comercial,SA</v>
          </cell>
          <cell r="BH589" t="str">
            <v>1010</v>
          </cell>
          <cell r="BI589">
            <v>1339</v>
          </cell>
          <cell r="BJ589" t="str">
            <v>12</v>
          </cell>
          <cell r="BK589">
            <v>24</v>
          </cell>
          <cell r="BL589">
            <v>242.64</v>
          </cell>
          <cell r="BM589" t="str">
            <v>NÍVEL 4</v>
          </cell>
          <cell r="BN589" t="str">
            <v>00</v>
          </cell>
          <cell r="BO589" t="str">
            <v>06</v>
          </cell>
          <cell r="BP589" t="str">
            <v>20050101</v>
          </cell>
          <cell r="BQ589" t="str">
            <v>21</v>
          </cell>
          <cell r="BR589" t="str">
            <v>EVOLUCAO AUTOMATICA</v>
          </cell>
          <cell r="BS589" t="str">
            <v>20050101</v>
          </cell>
          <cell r="BW589">
            <v>0</v>
          </cell>
          <cell r="BX589">
            <v>0</v>
          </cell>
          <cell r="BY589">
            <v>0</v>
          </cell>
          <cell r="BZ589">
            <v>0</v>
          </cell>
          <cell r="CA589">
            <v>0</v>
          </cell>
          <cell r="CC589">
            <v>0</v>
          </cell>
          <cell r="CG589">
            <v>0</v>
          </cell>
          <cell r="CK589">
            <v>0</v>
          </cell>
          <cell r="CO589">
            <v>0</v>
          </cell>
          <cell r="CT589">
            <v>0</v>
          </cell>
          <cell r="CU589">
            <v>0</v>
          </cell>
          <cell r="CV589">
            <v>0</v>
          </cell>
          <cell r="CW589">
            <v>0</v>
          </cell>
          <cell r="CX589">
            <v>1</v>
          </cell>
          <cell r="CY589" t="str">
            <v>6010</v>
          </cell>
          <cell r="CZ589">
            <v>39.54</v>
          </cell>
          <cell r="DC589">
            <v>0</v>
          </cell>
          <cell r="DF589">
            <v>0</v>
          </cell>
          <cell r="DI589">
            <v>0</v>
          </cell>
          <cell r="DK589">
            <v>0</v>
          </cell>
          <cell r="DL589">
            <v>0</v>
          </cell>
          <cell r="DN589" t="str">
            <v>21D11</v>
          </cell>
          <cell r="DO589" t="str">
            <v>Flex.T.Int."Escrit"</v>
          </cell>
          <cell r="DP589">
            <v>9</v>
          </cell>
          <cell r="DQ589">
            <v>100</v>
          </cell>
          <cell r="DR589" t="str">
            <v>LX01</v>
          </cell>
          <cell r="DT589" t="str">
            <v>00350822</v>
          </cell>
          <cell r="DU589" t="str">
            <v>CAIXA GERAL DE DEPOSITOS, SA</v>
          </cell>
        </row>
        <row r="590">
          <cell r="A590" t="str">
            <v>163996</v>
          </cell>
          <cell r="B590" t="str">
            <v>Jose Serafim Figueiredo Silva</v>
          </cell>
          <cell r="C590" t="str">
            <v>1978</v>
          </cell>
          <cell r="D590">
            <v>27</v>
          </cell>
          <cell r="E590">
            <v>27</v>
          </cell>
          <cell r="F590" t="str">
            <v>19550303</v>
          </cell>
          <cell r="G590" t="str">
            <v>50</v>
          </cell>
          <cell r="H590" t="str">
            <v>1</v>
          </cell>
          <cell r="I590" t="str">
            <v>Casado</v>
          </cell>
          <cell r="J590" t="str">
            <v>masculino</v>
          </cell>
          <cell r="K590">
            <v>2</v>
          </cell>
          <cell r="L590" t="str">
            <v>R dos Combatentes Ultramar, N. 62    -  Murteira</v>
          </cell>
          <cell r="M590" t="str">
            <v>2550-368</v>
          </cell>
          <cell r="N590" t="str">
            <v>LAMAS CDV</v>
          </cell>
          <cell r="O590" t="str">
            <v>00110024</v>
          </cell>
          <cell r="P590" t="str">
            <v>CICLO ELEMENTAR (4.CLASSE)</v>
          </cell>
          <cell r="R590" t="str">
            <v>5579866</v>
          </cell>
          <cell r="S590" t="str">
            <v>19950605</v>
          </cell>
          <cell r="T590" t="str">
            <v>LISBOA</v>
          </cell>
          <cell r="U590" t="str">
            <v>9803</v>
          </cell>
          <cell r="V590" t="str">
            <v>S.NAC IND ENERGIA-SINDEL</v>
          </cell>
          <cell r="W590" t="str">
            <v>115825037</v>
          </cell>
          <cell r="X590" t="str">
            <v>1490</v>
          </cell>
          <cell r="Y590" t="str">
            <v>0.0</v>
          </cell>
          <cell r="Z590">
            <v>2</v>
          </cell>
          <cell r="AA590" t="str">
            <v>00</v>
          </cell>
          <cell r="AC590" t="str">
            <v>X</v>
          </cell>
          <cell r="AD590" t="str">
            <v>029</v>
          </cell>
          <cell r="AE590" t="str">
            <v>10940092333</v>
          </cell>
          <cell r="AF590" t="str">
            <v>02</v>
          </cell>
          <cell r="AG590" t="str">
            <v>19781101</v>
          </cell>
          <cell r="AH590" t="str">
            <v>DT.Adm.Corr.Antiguid</v>
          </cell>
          <cell r="AI590" t="str">
            <v>1</v>
          </cell>
          <cell r="AJ590" t="str">
            <v>ACTIVOS</v>
          </cell>
          <cell r="AK590" t="str">
            <v>AA</v>
          </cell>
          <cell r="AL590" t="str">
            <v>ACTIVO TEMP.INTEIRO</v>
          </cell>
          <cell r="AM590" t="str">
            <v>J300</v>
          </cell>
          <cell r="AN590" t="str">
            <v>EDPOutsourcing Comercial-S</v>
          </cell>
          <cell r="AO590" t="str">
            <v>J319</v>
          </cell>
          <cell r="AP590" t="str">
            <v>EDPOC-TVDRS-HD</v>
          </cell>
          <cell r="AQ590" t="str">
            <v>40177138</v>
          </cell>
          <cell r="AR590" t="str">
            <v>70000060</v>
          </cell>
          <cell r="AS590" t="str">
            <v>025.</v>
          </cell>
          <cell r="AT590" t="str">
            <v>ESCRITURARIO COMERCIAL</v>
          </cell>
          <cell r="AU590" t="str">
            <v>1</v>
          </cell>
          <cell r="AV590" t="str">
            <v>00040386</v>
          </cell>
          <cell r="AW590" t="str">
            <v>J20464680430</v>
          </cell>
          <cell r="AX590" t="str">
            <v>AS-LJTVD-LOJA TORRES VEDRAS</v>
          </cell>
          <cell r="AY590" t="str">
            <v>68905517</v>
          </cell>
          <cell r="AZ590" t="str">
            <v>Lj T.Vedras</v>
          </cell>
          <cell r="BA590" t="str">
            <v>6890</v>
          </cell>
          <cell r="BB590" t="str">
            <v>EDP Outsourcing Comercial</v>
          </cell>
          <cell r="BC590" t="str">
            <v>6890</v>
          </cell>
          <cell r="BD590" t="str">
            <v>6890</v>
          </cell>
          <cell r="BE590" t="str">
            <v>2800</v>
          </cell>
          <cell r="BF590" t="str">
            <v>6890</v>
          </cell>
          <cell r="BG590" t="str">
            <v>EDP Outsourcing Comercial,SA</v>
          </cell>
          <cell r="BH590" t="str">
            <v>1010</v>
          </cell>
          <cell r="BI590">
            <v>1247</v>
          </cell>
          <cell r="BJ590" t="str">
            <v>11</v>
          </cell>
          <cell r="BK590">
            <v>27</v>
          </cell>
          <cell r="BL590">
            <v>272.97000000000003</v>
          </cell>
          <cell r="BM590" t="str">
            <v>NÍVEL 5</v>
          </cell>
          <cell r="BN590" t="str">
            <v>00</v>
          </cell>
          <cell r="BO590" t="str">
            <v>08</v>
          </cell>
          <cell r="BP590" t="str">
            <v>20040112</v>
          </cell>
          <cell r="BQ590" t="str">
            <v>33</v>
          </cell>
          <cell r="BR590" t="str">
            <v>NOMEACAO</v>
          </cell>
          <cell r="BS590" t="str">
            <v>20050101</v>
          </cell>
          <cell r="BW590">
            <v>0</v>
          </cell>
          <cell r="BX590">
            <v>0</v>
          </cell>
          <cell r="BY590">
            <v>0</v>
          </cell>
          <cell r="BZ590">
            <v>0</v>
          </cell>
          <cell r="CA590">
            <v>0</v>
          </cell>
          <cell r="CC590">
            <v>0</v>
          </cell>
          <cell r="CG590">
            <v>0</v>
          </cell>
          <cell r="CK590">
            <v>0</v>
          </cell>
          <cell r="CO590">
            <v>0</v>
          </cell>
          <cell r="CT590">
            <v>0</v>
          </cell>
          <cell r="CU590">
            <v>0</v>
          </cell>
          <cell r="CV590">
            <v>0</v>
          </cell>
          <cell r="CW590">
            <v>0</v>
          </cell>
          <cell r="CX590">
            <v>1</v>
          </cell>
          <cell r="CY590" t="str">
            <v>6010</v>
          </cell>
          <cell r="CZ590">
            <v>39.54</v>
          </cell>
          <cell r="DC590">
            <v>0</v>
          </cell>
          <cell r="DF590">
            <v>0</v>
          </cell>
          <cell r="DI590">
            <v>0</v>
          </cell>
          <cell r="DK590">
            <v>0</v>
          </cell>
          <cell r="DL590">
            <v>0</v>
          </cell>
          <cell r="DN590" t="str">
            <v>11D13</v>
          </cell>
          <cell r="DO590" t="str">
            <v>FixoTInt-"Lojas"2002</v>
          </cell>
          <cell r="DP590">
            <v>9</v>
          </cell>
          <cell r="DQ590">
            <v>100</v>
          </cell>
          <cell r="DR590" t="str">
            <v>LX01</v>
          </cell>
          <cell r="DT590" t="str">
            <v>00350180</v>
          </cell>
          <cell r="DU590" t="str">
            <v>CAIXA GERAL DE DEPOSITOS, SA</v>
          </cell>
        </row>
        <row r="591">
          <cell r="A591" t="str">
            <v>325368</v>
          </cell>
          <cell r="B591" t="str">
            <v>Angela Maria Gomes Ferreira Brasil</v>
          </cell>
          <cell r="C591" t="str">
            <v>1993</v>
          </cell>
          <cell r="D591">
            <v>12</v>
          </cell>
          <cell r="E591">
            <v>12</v>
          </cell>
          <cell r="F591" t="str">
            <v>19700910</v>
          </cell>
          <cell r="G591" t="str">
            <v>34</v>
          </cell>
          <cell r="H591" t="str">
            <v>1</v>
          </cell>
          <cell r="I591" t="str">
            <v>Casado</v>
          </cell>
          <cell r="J591" t="str">
            <v>feminino</v>
          </cell>
          <cell r="K591">
            <v>0</v>
          </cell>
          <cell r="L591" t="str">
            <v>R Teresa Jesus Pereira, 24 - 2 Esq. - Bloco 1</v>
          </cell>
          <cell r="M591" t="str">
            <v>2560-000</v>
          </cell>
          <cell r="N591" t="str">
            <v>TORRES VEDRAS</v>
          </cell>
          <cell r="O591" t="str">
            <v>00674203</v>
          </cell>
          <cell r="P591" t="str">
            <v>C.SUP.GESTAO RECURSOS HUMANOS</v>
          </cell>
          <cell r="R591" t="str">
            <v>9566018</v>
          </cell>
          <cell r="S591" t="str">
            <v>19971114</v>
          </cell>
          <cell r="T591" t="str">
            <v>LISBOA</v>
          </cell>
          <cell r="W591" t="str">
            <v>164190945</v>
          </cell>
          <cell r="X591" t="str">
            <v>1589</v>
          </cell>
          <cell r="Y591" t="str">
            <v>0.0</v>
          </cell>
          <cell r="Z591">
            <v>0</v>
          </cell>
          <cell r="AA591" t="str">
            <v>00</v>
          </cell>
          <cell r="AC591" t="str">
            <v>X</v>
          </cell>
          <cell r="AD591" t="str">
            <v>029</v>
          </cell>
          <cell r="AE591" t="str">
            <v>10940097647</v>
          </cell>
          <cell r="AF591" t="str">
            <v>02</v>
          </cell>
          <cell r="AG591" t="str">
            <v>19930504</v>
          </cell>
          <cell r="AH591" t="str">
            <v>DT.Adm.Corr.Antiguid</v>
          </cell>
          <cell r="AI591" t="str">
            <v>1</v>
          </cell>
          <cell r="AJ591" t="str">
            <v>ACTIVOS</v>
          </cell>
          <cell r="AK591" t="str">
            <v>AA</v>
          </cell>
          <cell r="AL591" t="str">
            <v>ACTIVO TEMP.INTEIRO</v>
          </cell>
          <cell r="AM591" t="str">
            <v>J300</v>
          </cell>
          <cell r="AN591" t="str">
            <v>EDPOutsourcing Comercial-S</v>
          </cell>
          <cell r="AO591" t="str">
            <v>J319</v>
          </cell>
          <cell r="AP591" t="str">
            <v>EDPOC-TVDRS-HD</v>
          </cell>
          <cell r="AQ591" t="str">
            <v>40177437</v>
          </cell>
          <cell r="AR591" t="str">
            <v>70000037</v>
          </cell>
          <cell r="AS591" t="str">
            <v>01B1</v>
          </cell>
          <cell r="AT591" t="str">
            <v>BACHAREL I</v>
          </cell>
          <cell r="AU591" t="str">
            <v>1</v>
          </cell>
          <cell r="AV591" t="str">
            <v>00040446</v>
          </cell>
          <cell r="AW591" t="str">
            <v>J20600000230</v>
          </cell>
          <cell r="AX591" t="str">
            <v>ACAP-APOIO</v>
          </cell>
          <cell r="AY591" t="str">
            <v>68908000</v>
          </cell>
          <cell r="AZ591" t="str">
            <v>AC- Acompanhamento d</v>
          </cell>
          <cell r="BA591" t="str">
            <v>6890</v>
          </cell>
          <cell r="BB591" t="str">
            <v>EDP Outsourcing Comercial</v>
          </cell>
          <cell r="BC591" t="str">
            <v>6890</v>
          </cell>
          <cell r="BD591" t="str">
            <v>6890</v>
          </cell>
          <cell r="BE591" t="str">
            <v>2800</v>
          </cell>
          <cell r="BF591" t="str">
            <v>6890</v>
          </cell>
          <cell r="BG591" t="str">
            <v>EDP Outsourcing Comercial,SA</v>
          </cell>
          <cell r="BH591" t="str">
            <v>1010</v>
          </cell>
          <cell r="BI591">
            <v>1578</v>
          </cell>
          <cell r="BJ591" t="str">
            <v>D</v>
          </cell>
          <cell r="BK591">
            <v>12</v>
          </cell>
          <cell r="BL591">
            <v>121.32</v>
          </cell>
          <cell r="BM591" t="str">
            <v>BACH 1</v>
          </cell>
          <cell r="BN591" t="str">
            <v>01</v>
          </cell>
          <cell r="BO591" t="str">
            <v>D</v>
          </cell>
          <cell r="BP591" t="str">
            <v>20040101</v>
          </cell>
          <cell r="BQ591" t="str">
            <v>21</v>
          </cell>
          <cell r="BR591" t="str">
            <v>EVOLUCAO AUTOMATICA</v>
          </cell>
          <cell r="BS591" t="str">
            <v>20050101</v>
          </cell>
          <cell r="BW591">
            <v>0</v>
          </cell>
          <cell r="BX591">
            <v>0</v>
          </cell>
          <cell r="BY591">
            <v>0</v>
          </cell>
          <cell r="BZ591">
            <v>0</v>
          </cell>
          <cell r="CA591">
            <v>0</v>
          </cell>
          <cell r="CC591">
            <v>0</v>
          </cell>
          <cell r="CG591">
            <v>0</v>
          </cell>
          <cell r="CK591">
            <v>0</v>
          </cell>
          <cell r="CO591">
            <v>0</v>
          </cell>
          <cell r="CT591">
            <v>0</v>
          </cell>
          <cell r="CU591">
            <v>0</v>
          </cell>
          <cell r="CV591">
            <v>0</v>
          </cell>
          <cell r="CW591">
            <v>0</v>
          </cell>
          <cell r="CX591">
            <v>0</v>
          </cell>
          <cell r="CZ591">
            <v>0</v>
          </cell>
          <cell r="DC591">
            <v>0</v>
          </cell>
          <cell r="DF591">
            <v>0</v>
          </cell>
          <cell r="DI591">
            <v>0</v>
          </cell>
          <cell r="DK591">
            <v>0</v>
          </cell>
          <cell r="DL591">
            <v>0</v>
          </cell>
          <cell r="DN591" t="str">
            <v>21D11</v>
          </cell>
          <cell r="DO591" t="str">
            <v>Flex.T.Int."Escrit"</v>
          </cell>
          <cell r="DP591">
            <v>2</v>
          </cell>
          <cell r="DQ591">
            <v>100</v>
          </cell>
          <cell r="DR591" t="str">
            <v>LX01</v>
          </cell>
          <cell r="DT591" t="str">
            <v>00190031</v>
          </cell>
          <cell r="DU591" t="str">
            <v>BANCO BILBAO VIZCAYA ARGENTARI</v>
          </cell>
        </row>
        <row r="592">
          <cell r="A592" t="str">
            <v>143740</v>
          </cell>
          <cell r="B592" t="str">
            <v>Maria Isabel Rosario Pereira</v>
          </cell>
          <cell r="C592" t="str">
            <v>1976</v>
          </cell>
          <cell r="D592">
            <v>29</v>
          </cell>
          <cell r="E592">
            <v>29</v>
          </cell>
          <cell r="F592" t="str">
            <v>19501004</v>
          </cell>
          <cell r="G592" t="str">
            <v>54</v>
          </cell>
          <cell r="H592" t="str">
            <v>4</v>
          </cell>
          <cell r="I592" t="str">
            <v>Divorc</v>
          </cell>
          <cell r="J592" t="str">
            <v>feminino</v>
          </cell>
          <cell r="K592">
            <v>1</v>
          </cell>
          <cell r="L592" t="str">
            <v>Urb S. João, Lt 1A, 4.Esq.</v>
          </cell>
          <cell r="M592" t="str">
            <v>2600-000</v>
          </cell>
          <cell r="N592" t="str">
            <v>VILA FRANCA DE XIRA</v>
          </cell>
          <cell r="O592" t="str">
            <v>00241052</v>
          </cell>
          <cell r="P592" t="str">
            <v>3. CICLO - ALINEA A)</v>
          </cell>
          <cell r="R592" t="str">
            <v>2060267</v>
          </cell>
          <cell r="S592" t="str">
            <v>19881017</v>
          </cell>
          <cell r="T592" t="str">
            <v>LISBOA</v>
          </cell>
          <cell r="U592" t="str">
            <v>9803</v>
          </cell>
          <cell r="V592" t="str">
            <v>S.NAC IND ENERGIA-SINDEL</v>
          </cell>
          <cell r="W592" t="str">
            <v>113817789</v>
          </cell>
          <cell r="X592" t="str">
            <v>1597</v>
          </cell>
          <cell r="Y592" t="str">
            <v>0.0</v>
          </cell>
          <cell r="Z592">
            <v>1</v>
          </cell>
          <cell r="AA592" t="str">
            <v>00</v>
          </cell>
          <cell r="AD592" t="str">
            <v>029</v>
          </cell>
          <cell r="AE592" t="str">
            <v>10940074939</v>
          </cell>
          <cell r="AF592" t="str">
            <v>02</v>
          </cell>
          <cell r="AG592" t="str">
            <v>19760426</v>
          </cell>
          <cell r="AH592" t="str">
            <v>DT.Adm.Corr.Antiguid</v>
          </cell>
          <cell r="AI592" t="str">
            <v>1</v>
          </cell>
          <cell r="AJ592" t="str">
            <v>ACTIVOS</v>
          </cell>
          <cell r="AK592" t="str">
            <v>AA</v>
          </cell>
          <cell r="AL592" t="str">
            <v>ACTIVO TEMP.INTEIRO</v>
          </cell>
          <cell r="AM592" t="str">
            <v>J300</v>
          </cell>
          <cell r="AN592" t="str">
            <v>EDPOutsourcing Comercial-S</v>
          </cell>
          <cell r="AO592" t="str">
            <v>J320</v>
          </cell>
          <cell r="AP592" t="str">
            <v>EDPOC-VFXIRA</v>
          </cell>
          <cell r="AQ592" t="str">
            <v>40177131</v>
          </cell>
          <cell r="AR592" t="str">
            <v>70000045</v>
          </cell>
          <cell r="AS592" t="str">
            <v>01S3</v>
          </cell>
          <cell r="AT592" t="str">
            <v>CHEFIA SECCAO ESCALAO III</v>
          </cell>
          <cell r="AU592" t="str">
            <v>1</v>
          </cell>
          <cell r="AV592" t="str">
            <v>00040383</v>
          </cell>
          <cell r="AW592" t="str">
            <v>J20464720130</v>
          </cell>
          <cell r="AX592" t="str">
            <v>AS-LJVFX-CH-CHEFIA</v>
          </cell>
          <cell r="AY592" t="str">
            <v>68905518</v>
          </cell>
          <cell r="AZ592" t="str">
            <v>Lj V.F.Xira</v>
          </cell>
          <cell r="BA592" t="str">
            <v>6890</v>
          </cell>
          <cell r="BB592" t="str">
            <v>EDP Outsourcing Comercial</v>
          </cell>
          <cell r="BC592" t="str">
            <v>6890</v>
          </cell>
          <cell r="BD592" t="str">
            <v>6890</v>
          </cell>
          <cell r="BE592" t="str">
            <v>2800</v>
          </cell>
          <cell r="BF592" t="str">
            <v>6890</v>
          </cell>
          <cell r="BG592" t="str">
            <v>EDP Outsourcing Comercial,SA</v>
          </cell>
          <cell r="BH592" t="str">
            <v>1010</v>
          </cell>
          <cell r="BI592">
            <v>1707</v>
          </cell>
          <cell r="BJ592" t="str">
            <v>16</v>
          </cell>
          <cell r="BK592">
            <v>29</v>
          </cell>
          <cell r="BL592">
            <v>293.19</v>
          </cell>
          <cell r="BM592" t="str">
            <v>C SECÇ3</v>
          </cell>
          <cell r="BN592" t="str">
            <v>00</v>
          </cell>
          <cell r="BO592" t="str">
            <v>H</v>
          </cell>
          <cell r="BP592" t="str">
            <v>20050101</v>
          </cell>
          <cell r="BQ592" t="str">
            <v>21</v>
          </cell>
          <cell r="BR592" t="str">
            <v>EVOLUCAO AUTOMATICA</v>
          </cell>
          <cell r="BS592" t="str">
            <v>20050101</v>
          </cell>
          <cell r="BW592">
            <v>0</v>
          </cell>
          <cell r="BX592">
            <v>0</v>
          </cell>
          <cell r="BY592">
            <v>0</v>
          </cell>
          <cell r="BZ592">
            <v>0</v>
          </cell>
          <cell r="CA592">
            <v>0</v>
          </cell>
          <cell r="CC592">
            <v>0</v>
          </cell>
          <cell r="CG592">
            <v>0</v>
          </cell>
          <cell r="CK592">
            <v>0</v>
          </cell>
          <cell r="CO592">
            <v>0</v>
          </cell>
          <cell r="CT592">
            <v>0</v>
          </cell>
          <cell r="CU592">
            <v>0</v>
          </cell>
          <cell r="CV592">
            <v>0</v>
          </cell>
          <cell r="CW592">
            <v>0</v>
          </cell>
          <cell r="CX592">
            <v>0</v>
          </cell>
          <cell r="CZ592">
            <v>0</v>
          </cell>
          <cell r="DC592">
            <v>0</v>
          </cell>
          <cell r="DF592">
            <v>0</v>
          </cell>
          <cell r="DI592">
            <v>0</v>
          </cell>
          <cell r="DK592">
            <v>0</v>
          </cell>
          <cell r="DL592">
            <v>0</v>
          </cell>
          <cell r="DN592" t="str">
            <v>21D12</v>
          </cell>
          <cell r="DO592" t="str">
            <v>Flex.T.Int."Act.Ind."</v>
          </cell>
          <cell r="DP592">
            <v>9</v>
          </cell>
          <cell r="DQ592">
            <v>100</v>
          </cell>
          <cell r="DR592" t="str">
            <v>LX01</v>
          </cell>
          <cell r="DT592" t="str">
            <v>00070218</v>
          </cell>
          <cell r="DU592" t="str">
            <v>BANCO ESPIRITO SANTO, SA</v>
          </cell>
        </row>
        <row r="593">
          <cell r="A593" t="str">
            <v>323284</v>
          </cell>
          <cell r="B593" t="str">
            <v>Domingos Manuel Tito Chainho</v>
          </cell>
          <cell r="C593" t="str">
            <v>1992</v>
          </cell>
          <cell r="D593">
            <v>13</v>
          </cell>
          <cell r="E593">
            <v>13</v>
          </cell>
          <cell r="F593" t="str">
            <v>19640510</v>
          </cell>
          <cell r="G593" t="str">
            <v>41</v>
          </cell>
          <cell r="H593" t="str">
            <v>1</v>
          </cell>
          <cell r="I593" t="str">
            <v>Casado</v>
          </cell>
          <cell r="J593" t="str">
            <v>masculino</v>
          </cell>
          <cell r="K593">
            <v>2</v>
          </cell>
          <cell r="L593" t="str">
            <v>R Cesario Verde Lt 19</v>
          </cell>
          <cell r="M593" t="str">
            <v>2135-000</v>
          </cell>
          <cell r="N593" t="str">
            <v>SAMORA CORREIA</v>
          </cell>
          <cell r="O593" t="str">
            <v>00232253</v>
          </cell>
          <cell r="P593" t="str">
            <v>CURSO GERAL DE ELECTRICIDADE</v>
          </cell>
          <cell r="R593" t="str">
            <v>6742720</v>
          </cell>
          <cell r="S593" t="str">
            <v>19990721</v>
          </cell>
          <cell r="T593" t="str">
            <v>SANTAREM</v>
          </cell>
          <cell r="U593" t="str">
            <v>9803</v>
          </cell>
          <cell r="V593" t="str">
            <v>S.NAC IND ENERGIA-SINDEL</v>
          </cell>
          <cell r="W593" t="str">
            <v>154497584</v>
          </cell>
          <cell r="X593" t="str">
            <v>1970</v>
          </cell>
          <cell r="Y593" t="str">
            <v>0.0</v>
          </cell>
          <cell r="Z593">
            <v>2</v>
          </cell>
          <cell r="AA593" t="str">
            <v>00</v>
          </cell>
          <cell r="AD593" t="str">
            <v>100</v>
          </cell>
          <cell r="AE593" t="str">
            <v>10952788356</v>
          </cell>
          <cell r="AF593" t="str">
            <v>02</v>
          </cell>
          <cell r="AG593" t="str">
            <v>19920413</v>
          </cell>
          <cell r="AH593" t="str">
            <v>DT.Adm.Corr.Antiguid</v>
          </cell>
          <cell r="AI593" t="str">
            <v>1</v>
          </cell>
          <cell r="AJ593" t="str">
            <v>ACTIVOS</v>
          </cell>
          <cell r="AK593" t="str">
            <v>AA</v>
          </cell>
          <cell r="AL593" t="str">
            <v>ACTIVO TEMP.INTEIRO</v>
          </cell>
          <cell r="AM593" t="str">
            <v>J300</v>
          </cell>
          <cell r="AN593" t="str">
            <v>EDPOutsourcing Comercial-S</v>
          </cell>
          <cell r="AO593" t="str">
            <v>J320</v>
          </cell>
          <cell r="AP593" t="str">
            <v>EDPOC-VFXIRA</v>
          </cell>
          <cell r="AQ593" t="str">
            <v>40177135</v>
          </cell>
          <cell r="AR593" t="str">
            <v>70000060</v>
          </cell>
          <cell r="AS593" t="str">
            <v>025.</v>
          </cell>
          <cell r="AT593" t="str">
            <v>ESCRITURARIO COMERCIAL</v>
          </cell>
          <cell r="AU593" t="str">
            <v>1</v>
          </cell>
          <cell r="AV593" t="str">
            <v>00040384</v>
          </cell>
          <cell r="AW593" t="str">
            <v>J20464720430</v>
          </cell>
          <cell r="AX593" t="str">
            <v>AS-LJVFX-LOJA VILA FRANCA XIRA</v>
          </cell>
          <cell r="AY593" t="str">
            <v>68905518</v>
          </cell>
          <cell r="AZ593" t="str">
            <v>Lj V.F.Xira</v>
          </cell>
          <cell r="BA593" t="str">
            <v>6890</v>
          </cell>
          <cell r="BB593" t="str">
            <v>EDP Outsourcing Comercial</v>
          </cell>
          <cell r="BC593" t="str">
            <v>6890</v>
          </cell>
          <cell r="BD593" t="str">
            <v>6890</v>
          </cell>
          <cell r="BE593" t="str">
            <v>2800</v>
          </cell>
          <cell r="BF593" t="str">
            <v>6890</v>
          </cell>
          <cell r="BG593" t="str">
            <v>EDP Outsourcing Comercial,SA</v>
          </cell>
          <cell r="BH593" t="str">
            <v>1010</v>
          </cell>
          <cell r="BI593">
            <v>1079</v>
          </cell>
          <cell r="BJ593" t="str">
            <v>09</v>
          </cell>
          <cell r="BK593">
            <v>13</v>
          </cell>
          <cell r="BL593">
            <v>131.43</v>
          </cell>
          <cell r="BM593" t="str">
            <v>NÍVEL 5</v>
          </cell>
          <cell r="BN593" t="str">
            <v>00</v>
          </cell>
          <cell r="BO593" t="str">
            <v>06</v>
          </cell>
          <cell r="BP593" t="str">
            <v>20040110</v>
          </cell>
          <cell r="BQ593" t="str">
            <v>22</v>
          </cell>
          <cell r="BR593" t="str">
            <v>ACELERACAO DE CARREIRA</v>
          </cell>
          <cell r="BS593" t="str">
            <v>20050101</v>
          </cell>
          <cell r="BW593">
            <v>0</v>
          </cell>
          <cell r="BX593">
            <v>0</v>
          </cell>
          <cell r="BY593">
            <v>0</v>
          </cell>
          <cell r="BZ593">
            <v>0</v>
          </cell>
          <cell r="CA593">
            <v>0</v>
          </cell>
          <cell r="CC593">
            <v>0</v>
          </cell>
          <cell r="CG593">
            <v>0</v>
          </cell>
          <cell r="CK593">
            <v>0</v>
          </cell>
          <cell r="CO593">
            <v>0</v>
          </cell>
          <cell r="CT593">
            <v>0</v>
          </cell>
          <cell r="CU593">
            <v>0</v>
          </cell>
          <cell r="CV593">
            <v>0</v>
          </cell>
          <cell r="CW593">
            <v>0</v>
          </cell>
          <cell r="CX593">
            <v>1</v>
          </cell>
          <cell r="CY593" t="str">
            <v>6010</v>
          </cell>
          <cell r="CZ593">
            <v>39.54</v>
          </cell>
          <cell r="DC593">
            <v>0</v>
          </cell>
          <cell r="DF593">
            <v>0</v>
          </cell>
          <cell r="DI593">
            <v>0</v>
          </cell>
          <cell r="DK593">
            <v>0</v>
          </cell>
          <cell r="DL593">
            <v>0</v>
          </cell>
          <cell r="DN593" t="str">
            <v>11D13</v>
          </cell>
          <cell r="DO593" t="str">
            <v>FixoTInt-"Lojas"2002</v>
          </cell>
          <cell r="DP593">
            <v>9</v>
          </cell>
          <cell r="DQ593">
            <v>100</v>
          </cell>
          <cell r="DR593" t="str">
            <v>LX01</v>
          </cell>
          <cell r="DT593" t="str">
            <v>00350701</v>
          </cell>
          <cell r="DU593" t="str">
            <v>CAIXA GERAL DE DEPOSITOS, SA</v>
          </cell>
        </row>
        <row r="594">
          <cell r="A594" t="str">
            <v>259969</v>
          </cell>
          <cell r="B594" t="str">
            <v>Judite Felix Lopes</v>
          </cell>
          <cell r="C594" t="str">
            <v>1983</v>
          </cell>
          <cell r="D594">
            <v>22</v>
          </cell>
          <cell r="E594">
            <v>22</v>
          </cell>
          <cell r="F594" t="str">
            <v>19560915</v>
          </cell>
          <cell r="G594" t="str">
            <v>48</v>
          </cell>
          <cell r="H594" t="str">
            <v>1</v>
          </cell>
          <cell r="I594" t="str">
            <v>Casado</v>
          </cell>
          <cell r="J594" t="str">
            <v>feminino</v>
          </cell>
          <cell r="K594">
            <v>2</v>
          </cell>
          <cell r="L594" t="str">
            <v>RUA DO SARRA  N.31</v>
          </cell>
          <cell r="M594" t="str">
            <v>2580-503</v>
          </cell>
          <cell r="N594" t="str">
            <v>CARREGADO</v>
          </cell>
          <cell r="O594" t="str">
            <v>00123022</v>
          </cell>
          <cell r="P594" t="str">
            <v>CICLO COMPL. ENSINO PRIMARIO</v>
          </cell>
          <cell r="R594" t="str">
            <v>6898204</v>
          </cell>
          <cell r="S594" t="str">
            <v>19890830</v>
          </cell>
          <cell r="T594" t="str">
            <v>LISBOA</v>
          </cell>
          <cell r="U594" t="str">
            <v>9803</v>
          </cell>
          <cell r="V594" t="str">
            <v>S.NAC IND ENERGIA-SINDEL</v>
          </cell>
          <cell r="W594" t="str">
            <v>158874285</v>
          </cell>
          <cell r="X594" t="str">
            <v>1465</v>
          </cell>
          <cell r="Y594" t="str">
            <v>0.0</v>
          </cell>
          <cell r="Z594">
            <v>2</v>
          </cell>
          <cell r="AA594" t="str">
            <v>00</v>
          </cell>
          <cell r="AD594" t="str">
            <v>029</v>
          </cell>
          <cell r="AE594" t="str">
            <v>10940090040</v>
          </cell>
          <cell r="AF594" t="str">
            <v>02</v>
          </cell>
          <cell r="AG594" t="str">
            <v>19831001</v>
          </cell>
          <cell r="AH594" t="str">
            <v>DT.Adm.Corr.Antiguid</v>
          </cell>
          <cell r="AI594" t="str">
            <v>1</v>
          </cell>
          <cell r="AJ594" t="str">
            <v>ACTIVOS</v>
          </cell>
          <cell r="AK594" t="str">
            <v>AA</v>
          </cell>
          <cell r="AL594" t="str">
            <v>ACTIVO TEMP.INTEIRO</v>
          </cell>
          <cell r="AM594" t="str">
            <v>J300</v>
          </cell>
          <cell r="AN594" t="str">
            <v>EDPOutsourcing Comercial-S</v>
          </cell>
          <cell r="AO594" t="str">
            <v>J320</v>
          </cell>
          <cell r="AP594" t="str">
            <v>EDPOC-VFXIRA</v>
          </cell>
          <cell r="AQ594" t="str">
            <v>40177134</v>
          </cell>
          <cell r="AR594" t="str">
            <v>70000060</v>
          </cell>
          <cell r="AS594" t="str">
            <v>025.</v>
          </cell>
          <cell r="AT594" t="str">
            <v>ESCRITURARIO COMERCIAL</v>
          </cell>
          <cell r="AU594" t="str">
            <v>1</v>
          </cell>
          <cell r="AV594" t="str">
            <v>00040384</v>
          </cell>
          <cell r="AW594" t="str">
            <v>J20464720430</v>
          </cell>
          <cell r="AX594" t="str">
            <v>AS-LJVFX-LOJA VILA FRANCA XIRA</v>
          </cell>
          <cell r="AY594" t="str">
            <v>68905518</v>
          </cell>
          <cell r="AZ594" t="str">
            <v>Lj V.F.Xira</v>
          </cell>
          <cell r="BA594" t="str">
            <v>6890</v>
          </cell>
          <cell r="BB594" t="str">
            <v>EDP Outsourcing Comercial</v>
          </cell>
          <cell r="BC594" t="str">
            <v>6890</v>
          </cell>
          <cell r="BD594" t="str">
            <v>6890</v>
          </cell>
          <cell r="BE594" t="str">
            <v>2800</v>
          </cell>
          <cell r="BF594" t="str">
            <v>6890</v>
          </cell>
          <cell r="BG594" t="str">
            <v>EDP Outsourcing Comercial,SA</v>
          </cell>
          <cell r="BH594" t="str">
            <v>1010</v>
          </cell>
          <cell r="BI594">
            <v>1079</v>
          </cell>
          <cell r="BJ594" t="str">
            <v>09</v>
          </cell>
          <cell r="BK594">
            <v>22</v>
          </cell>
          <cell r="BL594">
            <v>222.42</v>
          </cell>
          <cell r="BM594" t="str">
            <v>NÍVEL 5</v>
          </cell>
          <cell r="BN594" t="str">
            <v>02</v>
          </cell>
          <cell r="BO594" t="str">
            <v>06</v>
          </cell>
          <cell r="BP594" t="str">
            <v>20030101</v>
          </cell>
          <cell r="BQ594" t="str">
            <v>21</v>
          </cell>
          <cell r="BR594" t="str">
            <v>EVOLUCAO AUTOMATICA</v>
          </cell>
          <cell r="BS594" t="str">
            <v>20050101</v>
          </cell>
          <cell r="BW594">
            <v>0</v>
          </cell>
          <cell r="BX594">
            <v>0</v>
          </cell>
          <cell r="BY594">
            <v>0</v>
          </cell>
          <cell r="BZ594">
            <v>0</v>
          </cell>
          <cell r="CA594">
            <v>0</v>
          </cell>
          <cell r="CC594">
            <v>0</v>
          </cell>
          <cell r="CG594">
            <v>0</v>
          </cell>
          <cell r="CK594">
            <v>0</v>
          </cell>
          <cell r="CO594">
            <v>0</v>
          </cell>
          <cell r="CT594">
            <v>0</v>
          </cell>
          <cell r="CU594">
            <v>0</v>
          </cell>
          <cell r="CV594">
            <v>0</v>
          </cell>
          <cell r="CW594">
            <v>0</v>
          </cell>
          <cell r="CX594">
            <v>0</v>
          </cell>
          <cell r="CZ594">
            <v>0</v>
          </cell>
          <cell r="DC594">
            <v>0</v>
          </cell>
          <cell r="DF594">
            <v>0</v>
          </cell>
          <cell r="DI594">
            <v>0</v>
          </cell>
          <cell r="DK594">
            <v>0</v>
          </cell>
          <cell r="DL594">
            <v>0</v>
          </cell>
          <cell r="DN594" t="str">
            <v>11D13</v>
          </cell>
          <cell r="DO594" t="str">
            <v>FixoTInt-"Lojas"2002</v>
          </cell>
          <cell r="DP594">
            <v>9</v>
          </cell>
          <cell r="DQ594">
            <v>100</v>
          </cell>
          <cell r="DR594" t="str">
            <v>LX01</v>
          </cell>
          <cell r="DT594" t="str">
            <v>00350873</v>
          </cell>
          <cell r="DU594" t="str">
            <v>CAIXA GERAL DE DEPOSITOS, SA</v>
          </cell>
        </row>
        <row r="595">
          <cell r="A595" t="str">
            <v>142433</v>
          </cell>
          <cell r="B595" t="str">
            <v>Maria Helena Vitor Portugal</v>
          </cell>
          <cell r="C595" t="str">
            <v>1976</v>
          </cell>
          <cell r="D595">
            <v>29</v>
          </cell>
          <cell r="E595">
            <v>29</v>
          </cell>
          <cell r="F595" t="str">
            <v>19550408</v>
          </cell>
          <cell r="G595" t="str">
            <v>50</v>
          </cell>
          <cell r="H595" t="str">
            <v>1</v>
          </cell>
          <cell r="I595" t="str">
            <v>Casado</v>
          </cell>
          <cell r="J595" t="str">
            <v>feminino</v>
          </cell>
          <cell r="K595">
            <v>2</v>
          </cell>
          <cell r="L595" t="str">
            <v>R Egas Moniz Lt 51 2 Eq       Vila Franca Xira</v>
          </cell>
          <cell r="M595" t="str">
            <v>2600-000</v>
          </cell>
          <cell r="N595" t="str">
            <v>VILA FRANCA DE XIRA</v>
          </cell>
          <cell r="O595" t="str">
            <v>00232133</v>
          </cell>
          <cell r="P595" t="str">
            <v>CURSO GERAL DO COMERCIO</v>
          </cell>
          <cell r="R595" t="str">
            <v>4576773</v>
          </cell>
          <cell r="S595" t="str">
            <v>20020122</v>
          </cell>
          <cell r="T595" t="str">
            <v>LISBOA</v>
          </cell>
          <cell r="U595" t="str">
            <v>9803</v>
          </cell>
          <cell r="V595" t="str">
            <v>S.NAC IND ENERGIA-SINDEL</v>
          </cell>
          <cell r="W595" t="str">
            <v>104224657</v>
          </cell>
          <cell r="X595" t="str">
            <v>1597</v>
          </cell>
          <cell r="Y595" t="str">
            <v>0.0</v>
          </cell>
          <cell r="Z595">
            <v>2</v>
          </cell>
          <cell r="AA595" t="str">
            <v>00</v>
          </cell>
          <cell r="AC595" t="str">
            <v>X</v>
          </cell>
          <cell r="AD595" t="str">
            <v>029</v>
          </cell>
          <cell r="AE595" t="str">
            <v>10940075879</v>
          </cell>
          <cell r="AF595" t="str">
            <v>02</v>
          </cell>
          <cell r="AG595" t="str">
            <v>19760216</v>
          </cell>
          <cell r="AH595" t="str">
            <v>DT.Adm.Corr.Antiguid</v>
          </cell>
          <cell r="AI595" t="str">
            <v>1</v>
          </cell>
          <cell r="AJ595" t="str">
            <v>ACTIVOS</v>
          </cell>
          <cell r="AK595" t="str">
            <v>AA</v>
          </cell>
          <cell r="AL595" t="str">
            <v>ACTIVO TEMP.INTEIRO</v>
          </cell>
          <cell r="AM595" t="str">
            <v>J300</v>
          </cell>
          <cell r="AN595" t="str">
            <v>EDPOutsourcing Comercial-S</v>
          </cell>
          <cell r="AO595" t="str">
            <v>J320</v>
          </cell>
          <cell r="AP595" t="str">
            <v>EDPOC-VFXIRA</v>
          </cell>
          <cell r="AQ595" t="str">
            <v>40177132</v>
          </cell>
          <cell r="AR595" t="str">
            <v>70000060</v>
          </cell>
          <cell r="AS595" t="str">
            <v>025.</v>
          </cell>
          <cell r="AT595" t="str">
            <v>ESCRITURARIO COMERCIAL</v>
          </cell>
          <cell r="AU595" t="str">
            <v>1</v>
          </cell>
          <cell r="AV595" t="str">
            <v>00040384</v>
          </cell>
          <cell r="AW595" t="str">
            <v>J20464720430</v>
          </cell>
          <cell r="AX595" t="str">
            <v>AS-LJVFX-LOJA VILA FRANCA XIRA</v>
          </cell>
          <cell r="AY595" t="str">
            <v>68905518</v>
          </cell>
          <cell r="AZ595" t="str">
            <v>Lj V.F.Xira</v>
          </cell>
          <cell r="BA595" t="str">
            <v>6890</v>
          </cell>
          <cell r="BB595" t="str">
            <v>EDP Outsourcing Comercial</v>
          </cell>
          <cell r="BC595" t="str">
            <v>6890</v>
          </cell>
          <cell r="BD595" t="str">
            <v>6890</v>
          </cell>
          <cell r="BE595" t="str">
            <v>2800</v>
          </cell>
          <cell r="BF595" t="str">
            <v>6890</v>
          </cell>
          <cell r="BG595" t="str">
            <v>EDP Outsourcing Comercial,SA</v>
          </cell>
          <cell r="BH595" t="str">
            <v>1010</v>
          </cell>
          <cell r="BI595">
            <v>1339</v>
          </cell>
          <cell r="BJ595" t="str">
            <v>12</v>
          </cell>
          <cell r="BK595">
            <v>29</v>
          </cell>
          <cell r="BL595">
            <v>293.19</v>
          </cell>
          <cell r="BM595" t="str">
            <v>NÍVEL 5</v>
          </cell>
          <cell r="BN595" t="str">
            <v>02</v>
          </cell>
          <cell r="BO595" t="str">
            <v>09</v>
          </cell>
          <cell r="BP595" t="str">
            <v>20030101</v>
          </cell>
          <cell r="BQ595" t="str">
            <v>21</v>
          </cell>
          <cell r="BR595" t="str">
            <v>EVOLUCAO AUTOMATICA</v>
          </cell>
          <cell r="BS595" t="str">
            <v>20050101</v>
          </cell>
          <cell r="BW595">
            <v>0</v>
          </cell>
          <cell r="BX595">
            <v>0</v>
          </cell>
          <cell r="BY595">
            <v>0</v>
          </cell>
          <cell r="BZ595">
            <v>0</v>
          </cell>
          <cell r="CA595">
            <v>0</v>
          </cell>
          <cell r="CC595">
            <v>0</v>
          </cell>
          <cell r="CG595">
            <v>0</v>
          </cell>
          <cell r="CK595">
            <v>0</v>
          </cell>
          <cell r="CO595">
            <v>0</v>
          </cell>
          <cell r="CT595">
            <v>0</v>
          </cell>
          <cell r="CU595">
            <v>0</v>
          </cell>
          <cell r="CV595">
            <v>0</v>
          </cell>
          <cell r="CW595">
            <v>0</v>
          </cell>
          <cell r="CX595">
            <v>1</v>
          </cell>
          <cell r="CY595" t="str">
            <v>6010</v>
          </cell>
          <cell r="CZ595">
            <v>39.54</v>
          </cell>
          <cell r="DC595">
            <v>0</v>
          </cell>
          <cell r="DF595">
            <v>0</v>
          </cell>
          <cell r="DI595">
            <v>0</v>
          </cell>
          <cell r="DK595">
            <v>0</v>
          </cell>
          <cell r="DL595">
            <v>0</v>
          </cell>
          <cell r="DN595" t="str">
            <v>11D13</v>
          </cell>
          <cell r="DO595" t="str">
            <v>FixoTInt-"Lojas"2002</v>
          </cell>
          <cell r="DP595">
            <v>9</v>
          </cell>
          <cell r="DQ595">
            <v>100</v>
          </cell>
          <cell r="DR595" t="str">
            <v>LX01</v>
          </cell>
          <cell r="DT595" t="str">
            <v>00330000</v>
          </cell>
          <cell r="DU595" t="str">
            <v>BANCO COMERCIAL PORTUGUES, SA</v>
          </cell>
        </row>
        <row r="596">
          <cell r="A596" t="str">
            <v>156060</v>
          </cell>
          <cell r="B596" t="str">
            <v>Gilberto Jose Duarte Santos</v>
          </cell>
          <cell r="C596" t="str">
            <v>1978</v>
          </cell>
          <cell r="D596">
            <v>27</v>
          </cell>
          <cell r="E596">
            <v>27</v>
          </cell>
          <cell r="F596" t="str">
            <v>19570910</v>
          </cell>
          <cell r="G596" t="str">
            <v>47</v>
          </cell>
          <cell r="H596" t="str">
            <v>1</v>
          </cell>
          <cell r="I596" t="str">
            <v>Casado</v>
          </cell>
          <cell r="J596" t="str">
            <v>masculino</v>
          </cell>
          <cell r="K596">
            <v>1</v>
          </cell>
          <cell r="L596" t="str">
            <v>Qt da Mina Lt 16-5.-Dto</v>
          </cell>
          <cell r="M596" t="str">
            <v>2600-076</v>
          </cell>
          <cell r="N596" t="str">
            <v>VILA FRANCA DE XIRA</v>
          </cell>
          <cell r="O596" t="str">
            <v>00123032</v>
          </cell>
          <cell r="P596" t="str">
            <v>CICLO PREP. ENSINO SECUNDARIO</v>
          </cell>
          <cell r="R596" t="str">
            <v>5039295</v>
          </cell>
          <cell r="S596" t="str">
            <v>19960223</v>
          </cell>
          <cell r="T596" t="str">
            <v>LISBOA</v>
          </cell>
          <cell r="U596" t="str">
            <v>9802</v>
          </cell>
          <cell r="V596" t="str">
            <v>SIND IND ELéCT SUL ILHAS</v>
          </cell>
          <cell r="W596" t="str">
            <v>165557567</v>
          </cell>
          <cell r="X596" t="str">
            <v>1597</v>
          </cell>
          <cell r="Y596" t="str">
            <v>0.0</v>
          </cell>
          <cell r="Z596">
            <v>1</v>
          </cell>
          <cell r="AA596" t="str">
            <v>00</v>
          </cell>
          <cell r="AC596" t="str">
            <v>X</v>
          </cell>
          <cell r="AD596" t="str">
            <v>029</v>
          </cell>
          <cell r="AE596" t="str">
            <v>10940071544</v>
          </cell>
          <cell r="AF596" t="str">
            <v>02</v>
          </cell>
          <cell r="AG596" t="str">
            <v>19780301</v>
          </cell>
          <cell r="AH596" t="str">
            <v>DT.Adm.Corr.Antiguid</v>
          </cell>
          <cell r="AI596" t="str">
            <v>1</v>
          </cell>
          <cell r="AJ596" t="str">
            <v>ACTIVOS</v>
          </cell>
          <cell r="AK596" t="str">
            <v>AA</v>
          </cell>
          <cell r="AL596" t="str">
            <v>ACTIVO TEMP.INTEIRO</v>
          </cell>
          <cell r="AM596" t="str">
            <v>J300</v>
          </cell>
          <cell r="AN596" t="str">
            <v>EDPOutsourcing Comercial-S</v>
          </cell>
          <cell r="AO596" t="str">
            <v>J320</v>
          </cell>
          <cell r="AP596" t="str">
            <v>EDPOC-VFXIRA</v>
          </cell>
          <cell r="AQ596" t="str">
            <v>40177133</v>
          </cell>
          <cell r="AR596" t="str">
            <v>70000060</v>
          </cell>
          <cell r="AS596" t="str">
            <v>025.</v>
          </cell>
          <cell r="AT596" t="str">
            <v>ESCRITURARIO COMERCIAL</v>
          </cell>
          <cell r="AU596" t="str">
            <v>1</v>
          </cell>
          <cell r="AV596" t="str">
            <v>00040384</v>
          </cell>
          <cell r="AW596" t="str">
            <v>J20464720430</v>
          </cell>
          <cell r="AX596" t="str">
            <v>AS-LJVFX-LOJA VILA FRANCA XIRA</v>
          </cell>
          <cell r="AY596" t="str">
            <v>68905518</v>
          </cell>
          <cell r="AZ596" t="str">
            <v>Lj V.F.Xira</v>
          </cell>
          <cell r="BA596" t="str">
            <v>6890</v>
          </cell>
          <cell r="BB596" t="str">
            <v>EDP Outsourcing Comercial</v>
          </cell>
          <cell r="BC596" t="str">
            <v>6890</v>
          </cell>
          <cell r="BD596" t="str">
            <v>6890</v>
          </cell>
          <cell r="BE596" t="str">
            <v>2800</v>
          </cell>
          <cell r="BF596" t="str">
            <v>6890</v>
          </cell>
          <cell r="BG596" t="str">
            <v>EDP Outsourcing Comercial,SA</v>
          </cell>
          <cell r="BH596" t="str">
            <v>1010</v>
          </cell>
          <cell r="BI596">
            <v>1247</v>
          </cell>
          <cell r="BJ596" t="str">
            <v>11</v>
          </cell>
          <cell r="BK596">
            <v>27</v>
          </cell>
          <cell r="BL596">
            <v>272.97000000000003</v>
          </cell>
          <cell r="BM596" t="str">
            <v>NÍVEL 5</v>
          </cell>
          <cell r="BN596" t="str">
            <v>01</v>
          </cell>
          <cell r="BO596" t="str">
            <v>08</v>
          </cell>
          <cell r="BP596" t="str">
            <v>20040101</v>
          </cell>
          <cell r="BQ596" t="str">
            <v>21</v>
          </cell>
          <cell r="BR596" t="str">
            <v>EVOLUCAO AUTOMATICA</v>
          </cell>
          <cell r="BS596" t="str">
            <v>20050101</v>
          </cell>
          <cell r="BW596">
            <v>0</v>
          </cell>
          <cell r="BX596">
            <v>0</v>
          </cell>
          <cell r="BY596">
            <v>0</v>
          </cell>
          <cell r="BZ596">
            <v>0</v>
          </cell>
          <cell r="CA596">
            <v>0</v>
          </cell>
          <cell r="CC596">
            <v>0</v>
          </cell>
          <cell r="CG596">
            <v>0</v>
          </cell>
          <cell r="CK596">
            <v>0</v>
          </cell>
          <cell r="CO596">
            <v>0</v>
          </cell>
          <cell r="CT596">
            <v>0</v>
          </cell>
          <cell r="CU596">
            <v>0</v>
          </cell>
          <cell r="CV596">
            <v>0</v>
          </cell>
          <cell r="CW596">
            <v>0</v>
          </cell>
          <cell r="CX596">
            <v>1</v>
          </cell>
          <cell r="CY596" t="str">
            <v>6010</v>
          </cell>
          <cell r="CZ596">
            <v>39.54</v>
          </cell>
          <cell r="DC596">
            <v>0</v>
          </cell>
          <cell r="DF596">
            <v>0</v>
          </cell>
          <cell r="DI596">
            <v>0</v>
          </cell>
          <cell r="DK596">
            <v>0</v>
          </cell>
          <cell r="DL596">
            <v>0</v>
          </cell>
          <cell r="DN596" t="str">
            <v>11D13</v>
          </cell>
          <cell r="DO596" t="str">
            <v>FixoTInt-"Lojas"2002</v>
          </cell>
          <cell r="DP596">
            <v>9</v>
          </cell>
          <cell r="DQ596">
            <v>100</v>
          </cell>
          <cell r="DR596" t="str">
            <v>LX01</v>
          </cell>
          <cell r="DT596" t="str">
            <v>00070218</v>
          </cell>
          <cell r="DU596" t="str">
            <v>BANCO ESPIRITO SANTO, SA</v>
          </cell>
        </row>
        <row r="597">
          <cell r="A597" t="str">
            <v>173193</v>
          </cell>
          <cell r="B597" t="str">
            <v>Jose Carlos Azevedo Casanova</v>
          </cell>
          <cell r="C597" t="str">
            <v>1973</v>
          </cell>
          <cell r="D597">
            <v>32</v>
          </cell>
          <cell r="E597">
            <v>32</v>
          </cell>
          <cell r="F597" t="str">
            <v>19551210</v>
          </cell>
          <cell r="G597" t="str">
            <v>49</v>
          </cell>
          <cell r="H597" t="str">
            <v>1</v>
          </cell>
          <cell r="I597" t="str">
            <v>Casado</v>
          </cell>
          <cell r="J597" t="str">
            <v>masculino</v>
          </cell>
          <cell r="K597">
            <v>1</v>
          </cell>
          <cell r="L597" t="str">
            <v>Br da Eira, 29</v>
          </cell>
          <cell r="M597" t="str">
            <v>7320-147</v>
          </cell>
          <cell r="N597" t="str">
            <v>CASTELO DE VIDE</v>
          </cell>
          <cell r="O597" t="str">
            <v>00232133</v>
          </cell>
          <cell r="P597" t="str">
            <v>CURSO GERAL DO COMERCIO</v>
          </cell>
          <cell r="R597" t="str">
            <v>4725888</v>
          </cell>
          <cell r="S597" t="str">
            <v>19960207</v>
          </cell>
          <cell r="T597" t="str">
            <v>LISBOA</v>
          </cell>
          <cell r="U597" t="str">
            <v>9803</v>
          </cell>
          <cell r="V597" t="str">
            <v>S.NAC IND ENERGIA-SINDEL</v>
          </cell>
          <cell r="W597" t="str">
            <v>120619105</v>
          </cell>
          <cell r="X597" t="str">
            <v>1643</v>
          </cell>
          <cell r="Y597" t="str">
            <v>0.0</v>
          </cell>
          <cell r="Z597">
            <v>1</v>
          </cell>
          <cell r="AA597" t="str">
            <v>00</v>
          </cell>
          <cell r="AD597" t="str">
            <v>100</v>
          </cell>
          <cell r="AE597" t="str">
            <v>11120883429</v>
          </cell>
          <cell r="AF597" t="str">
            <v>02</v>
          </cell>
          <cell r="AG597" t="str">
            <v>19731119</v>
          </cell>
          <cell r="AH597" t="str">
            <v>DT.Adm.Corr.Antiguid</v>
          </cell>
          <cell r="AI597" t="str">
            <v>1</v>
          </cell>
          <cell r="AJ597" t="str">
            <v>ACTIVOS</v>
          </cell>
          <cell r="AK597" t="str">
            <v>AA</v>
          </cell>
          <cell r="AL597" t="str">
            <v>ACTIVO TEMP.INTEIRO</v>
          </cell>
          <cell r="AM597" t="str">
            <v>J300</v>
          </cell>
          <cell r="AN597" t="str">
            <v>EDPOutsourcing Comercial-S</v>
          </cell>
          <cell r="AO597" t="str">
            <v>J321</v>
          </cell>
          <cell r="AP597" t="str">
            <v>EDPOC-PRTLGR-CS</v>
          </cell>
          <cell r="AQ597" t="str">
            <v>40177275</v>
          </cell>
          <cell r="AR597" t="str">
            <v>70000022</v>
          </cell>
          <cell r="AS597" t="str">
            <v>014.</v>
          </cell>
          <cell r="AT597" t="str">
            <v>TECNICO COMERCIAL</v>
          </cell>
          <cell r="AU597" t="str">
            <v>1</v>
          </cell>
          <cell r="AV597" t="str">
            <v>00040339</v>
          </cell>
          <cell r="AW597" t="str">
            <v>J20460000830</v>
          </cell>
          <cell r="AX597" t="str">
            <v>AS-RA-GA REDE DE AGENTES - I</v>
          </cell>
          <cell r="AY597" t="str">
            <v>68905059</v>
          </cell>
          <cell r="AZ597" t="str">
            <v>Eq Contacto Directo</v>
          </cell>
          <cell r="BA597" t="str">
            <v>6890</v>
          </cell>
          <cell r="BB597" t="str">
            <v>EDP Outsourcing Comercial</v>
          </cell>
          <cell r="BC597" t="str">
            <v>6890</v>
          </cell>
          <cell r="BD597" t="str">
            <v>6890</v>
          </cell>
          <cell r="BE597" t="str">
            <v>2800</v>
          </cell>
          <cell r="BF597" t="str">
            <v>6890</v>
          </cell>
          <cell r="BG597" t="str">
            <v>EDP Outsourcing Comercial,SA</v>
          </cell>
          <cell r="BH597" t="str">
            <v>1010</v>
          </cell>
          <cell r="BI597">
            <v>1520</v>
          </cell>
          <cell r="BJ597" t="str">
            <v>14</v>
          </cell>
          <cell r="BK597">
            <v>32</v>
          </cell>
          <cell r="BL597">
            <v>323.52</v>
          </cell>
          <cell r="BM597" t="str">
            <v>NÍVEL 4</v>
          </cell>
          <cell r="BN597" t="str">
            <v>02</v>
          </cell>
          <cell r="BO597" t="str">
            <v>08</v>
          </cell>
          <cell r="BP597" t="str">
            <v>20030101</v>
          </cell>
          <cell r="BQ597" t="str">
            <v>21</v>
          </cell>
          <cell r="BR597" t="str">
            <v>EVOLUCAO AUTOMATICA</v>
          </cell>
          <cell r="BS597" t="str">
            <v>20050101</v>
          </cell>
          <cell r="BW597">
            <v>0</v>
          </cell>
          <cell r="BX597">
            <v>0</v>
          </cell>
          <cell r="BY597">
            <v>0</v>
          </cell>
          <cell r="BZ597">
            <v>0</v>
          </cell>
          <cell r="CA597">
            <v>0</v>
          </cell>
          <cell r="CC597">
            <v>0</v>
          </cell>
          <cell r="CG597">
            <v>0</v>
          </cell>
          <cell r="CK597">
            <v>0</v>
          </cell>
          <cell r="CO597">
            <v>0</v>
          </cell>
          <cell r="CT597">
            <v>0</v>
          </cell>
          <cell r="CU597">
            <v>0</v>
          </cell>
          <cell r="CV597">
            <v>0</v>
          </cell>
          <cell r="CW597">
            <v>0</v>
          </cell>
          <cell r="CX597">
            <v>0</v>
          </cell>
          <cell r="CZ597">
            <v>0</v>
          </cell>
          <cell r="DC597">
            <v>0</v>
          </cell>
          <cell r="DF597">
            <v>0</v>
          </cell>
          <cell r="DI597">
            <v>0</v>
          </cell>
          <cell r="DK597">
            <v>0</v>
          </cell>
          <cell r="DL597">
            <v>0</v>
          </cell>
          <cell r="DN597" t="str">
            <v>21D12</v>
          </cell>
          <cell r="DO597" t="str">
            <v>Flex.T.Int."Act.Ind."</v>
          </cell>
          <cell r="DP597">
            <v>2</v>
          </cell>
          <cell r="DQ597">
            <v>100</v>
          </cell>
          <cell r="DR597" t="str">
            <v>LX01</v>
          </cell>
          <cell r="DT597" t="str">
            <v>00350228</v>
          </cell>
          <cell r="DU597" t="str">
            <v>CAIXA GERAL DE DEPOSITOS, SA</v>
          </cell>
        </row>
        <row r="598">
          <cell r="A598" t="str">
            <v>160610</v>
          </cell>
          <cell r="B598" t="str">
            <v>Jose Manuel Caldeira Barrocas</v>
          </cell>
          <cell r="C598" t="str">
            <v>1977</v>
          </cell>
          <cell r="D598">
            <v>28</v>
          </cell>
          <cell r="E598">
            <v>28</v>
          </cell>
          <cell r="F598" t="str">
            <v>19561003</v>
          </cell>
          <cell r="G598" t="str">
            <v>48</v>
          </cell>
          <cell r="H598" t="str">
            <v>1</v>
          </cell>
          <cell r="I598" t="str">
            <v>Casado</v>
          </cell>
          <cell r="J598" t="str">
            <v>masculino</v>
          </cell>
          <cell r="K598">
            <v>1</v>
          </cell>
          <cell r="L598" t="str">
            <v>R Paris, Lt 90 N. 15-2Dt</v>
          </cell>
          <cell r="M598" t="str">
            <v>7350-157</v>
          </cell>
          <cell r="N598" t="str">
            <v>ELVAS</v>
          </cell>
          <cell r="O598" t="str">
            <v>00735305</v>
          </cell>
          <cell r="P598" t="str">
            <v>HISTORIA</v>
          </cell>
          <cell r="R598" t="str">
            <v>5174554</v>
          </cell>
          <cell r="S598" t="str">
            <v>20030826</v>
          </cell>
          <cell r="T598" t="str">
            <v>PORTALEG</v>
          </cell>
          <cell r="U598" t="str">
            <v>9804</v>
          </cell>
          <cell r="V598" t="str">
            <v>SIND ENERGIA - SINERGIA</v>
          </cell>
          <cell r="W598" t="str">
            <v>104685336</v>
          </cell>
          <cell r="X598" t="str">
            <v>1660</v>
          </cell>
          <cell r="Y598" t="str">
            <v>0.0</v>
          </cell>
          <cell r="Z598">
            <v>1</v>
          </cell>
          <cell r="AA598" t="str">
            <v>00</v>
          </cell>
          <cell r="AC598" t="str">
            <v>X</v>
          </cell>
          <cell r="AD598" t="str">
            <v>100</v>
          </cell>
          <cell r="AE598" t="str">
            <v>11120610069</v>
          </cell>
          <cell r="AF598" t="str">
            <v>02</v>
          </cell>
          <cell r="AG598" t="str">
            <v>19771209</v>
          </cell>
          <cell r="AH598" t="str">
            <v>DT.Adm.Corr.Antiguid</v>
          </cell>
          <cell r="AI598" t="str">
            <v>1</v>
          </cell>
          <cell r="AJ598" t="str">
            <v>ACTIVOS</v>
          </cell>
          <cell r="AK598" t="str">
            <v>AA</v>
          </cell>
          <cell r="AL598" t="str">
            <v>ACTIVO TEMP.INTEIRO</v>
          </cell>
          <cell r="AM598" t="str">
            <v>J300</v>
          </cell>
          <cell r="AN598" t="str">
            <v>EDPOutsourcing Comercial-S</v>
          </cell>
          <cell r="AO598" t="str">
            <v>J321</v>
          </cell>
          <cell r="AP598" t="str">
            <v>EDPOC-PRTLGR-CS</v>
          </cell>
          <cell r="AQ598" t="str">
            <v>40177266</v>
          </cell>
          <cell r="AR598" t="str">
            <v>70000041</v>
          </cell>
          <cell r="AS598" t="str">
            <v>01L1</v>
          </cell>
          <cell r="AT598" t="str">
            <v>LICENCIADO I</v>
          </cell>
          <cell r="AU598" t="str">
            <v>1</v>
          </cell>
          <cell r="AV598" t="str">
            <v>00040527</v>
          </cell>
          <cell r="AW598" t="str">
            <v>J20460000830</v>
          </cell>
          <cell r="AX598" t="str">
            <v>AS-RA-GA REDE DE AGENTES - III</v>
          </cell>
          <cell r="AY598" t="str">
            <v>68905059</v>
          </cell>
          <cell r="AZ598" t="str">
            <v>Eq Contacto Directo</v>
          </cell>
          <cell r="BA598" t="str">
            <v>6890</v>
          </cell>
          <cell r="BB598" t="str">
            <v>EDP Outsourcing Comercial</v>
          </cell>
          <cell r="BC598" t="str">
            <v>6890</v>
          </cell>
          <cell r="BD598" t="str">
            <v>6890</v>
          </cell>
          <cell r="BE598" t="str">
            <v>2800</v>
          </cell>
          <cell r="BF598" t="str">
            <v>6890</v>
          </cell>
          <cell r="BG598" t="str">
            <v>EDP Outsourcing Comercial,SA</v>
          </cell>
          <cell r="BH598" t="str">
            <v>1010</v>
          </cell>
          <cell r="BI598">
            <v>1907</v>
          </cell>
          <cell r="BJ598" t="str">
            <v>G</v>
          </cell>
          <cell r="BK598">
            <v>28</v>
          </cell>
          <cell r="BL598">
            <v>283.08</v>
          </cell>
          <cell r="BM598" t="str">
            <v>LIC 1</v>
          </cell>
          <cell r="BN598" t="str">
            <v>00</v>
          </cell>
          <cell r="BO598" t="str">
            <v>G</v>
          </cell>
          <cell r="BP598" t="str">
            <v>20040110</v>
          </cell>
          <cell r="BQ598" t="str">
            <v>22</v>
          </cell>
          <cell r="BR598" t="str">
            <v>ACELERACAO DE CARREIRA</v>
          </cell>
          <cell r="BS598" t="str">
            <v>20050101</v>
          </cell>
          <cell r="BW598">
            <v>0</v>
          </cell>
          <cell r="BX598">
            <v>0</v>
          </cell>
          <cell r="BY598">
            <v>0</v>
          </cell>
          <cell r="BZ598">
            <v>0</v>
          </cell>
          <cell r="CA598">
            <v>0</v>
          </cell>
          <cell r="CC598">
            <v>0</v>
          </cell>
          <cell r="CG598">
            <v>0</v>
          </cell>
          <cell r="CK598">
            <v>0</v>
          </cell>
          <cell r="CO598">
            <v>0</v>
          </cell>
          <cell r="CT598">
            <v>0</v>
          </cell>
          <cell r="CU598">
            <v>0</v>
          </cell>
          <cell r="CV598">
            <v>0</v>
          </cell>
          <cell r="CW598">
            <v>0</v>
          </cell>
          <cell r="CX598">
            <v>0</v>
          </cell>
          <cell r="CZ598">
            <v>0</v>
          </cell>
          <cell r="DC598">
            <v>0</v>
          </cell>
          <cell r="DF598">
            <v>0</v>
          </cell>
          <cell r="DI598">
            <v>0</v>
          </cell>
          <cell r="DK598">
            <v>0</v>
          </cell>
          <cell r="DL598">
            <v>0</v>
          </cell>
          <cell r="DN598" t="str">
            <v>21D12</v>
          </cell>
          <cell r="DO598" t="str">
            <v>Flex.T.Int."Act.Ind."</v>
          </cell>
          <cell r="DP598">
            <v>2</v>
          </cell>
          <cell r="DQ598">
            <v>100</v>
          </cell>
          <cell r="DR598" t="str">
            <v>LX01</v>
          </cell>
          <cell r="DT598" t="str">
            <v>00070240</v>
          </cell>
          <cell r="DU598" t="str">
            <v>BANCO ESPIRITO SANTO, SA</v>
          </cell>
        </row>
        <row r="599">
          <cell r="A599" t="str">
            <v>159026</v>
          </cell>
          <cell r="B599" t="str">
            <v>Antonio Silva Rodrigues</v>
          </cell>
          <cell r="C599" t="str">
            <v>1978</v>
          </cell>
          <cell r="D599">
            <v>27</v>
          </cell>
          <cell r="E599">
            <v>27</v>
          </cell>
          <cell r="F599" t="str">
            <v>19560901</v>
          </cell>
          <cell r="G599" t="str">
            <v>48</v>
          </cell>
          <cell r="H599" t="str">
            <v>1</v>
          </cell>
          <cell r="I599" t="str">
            <v>Casado</v>
          </cell>
          <cell r="J599" t="str">
            <v>masculino</v>
          </cell>
          <cell r="K599">
            <v>1</v>
          </cell>
          <cell r="L599" t="str">
            <v>R Machado dos Santos,36 R/C 1</v>
          </cell>
          <cell r="M599" t="str">
            <v>7480-000</v>
          </cell>
          <cell r="N599" t="str">
            <v>AVIS</v>
          </cell>
          <cell r="O599" t="str">
            <v>00232253</v>
          </cell>
          <cell r="P599" t="str">
            <v>CURSO GERAL DE ELECTRICIDADE</v>
          </cell>
          <cell r="R599" t="str">
            <v>4718470</v>
          </cell>
          <cell r="S599" t="str">
            <v>19970606</v>
          </cell>
          <cell r="T599" t="str">
            <v>LISBOA</v>
          </cell>
          <cell r="U599" t="str">
            <v>9803</v>
          </cell>
          <cell r="V599" t="str">
            <v>S.NAC IND ENERGIA-SINDEL</v>
          </cell>
          <cell r="W599" t="str">
            <v>120976196</v>
          </cell>
          <cell r="X599" t="str">
            <v>1627</v>
          </cell>
          <cell r="Y599" t="str">
            <v>0.0</v>
          </cell>
          <cell r="Z599">
            <v>1</v>
          </cell>
          <cell r="AA599" t="str">
            <v>00</v>
          </cell>
          <cell r="AC599" t="str">
            <v>X</v>
          </cell>
          <cell r="AD599" t="str">
            <v>100</v>
          </cell>
          <cell r="AE599" t="str">
            <v>11120703379</v>
          </cell>
          <cell r="AF599" t="str">
            <v>02</v>
          </cell>
          <cell r="AG599" t="str">
            <v>19780729</v>
          </cell>
          <cell r="AH599" t="str">
            <v>DT.Adm.Corr.Antiguid</v>
          </cell>
          <cell r="AI599" t="str">
            <v>1</v>
          </cell>
          <cell r="AJ599" t="str">
            <v>ACTIVOS</v>
          </cell>
          <cell r="AK599" t="str">
            <v>AA</v>
          </cell>
          <cell r="AL599" t="str">
            <v>ACTIVO TEMP.INTEIRO</v>
          </cell>
          <cell r="AM599" t="str">
            <v>J300</v>
          </cell>
          <cell r="AN599" t="str">
            <v>EDPOutsourcing Comercial-S</v>
          </cell>
          <cell r="AO599" t="str">
            <v>J321</v>
          </cell>
          <cell r="AP599" t="str">
            <v>EDPOC-PRTLGR-CS</v>
          </cell>
          <cell r="AQ599" t="str">
            <v>40176827</v>
          </cell>
          <cell r="AR599" t="str">
            <v>70000060</v>
          </cell>
          <cell r="AS599" t="str">
            <v>025.</v>
          </cell>
          <cell r="AT599" t="str">
            <v>ESCRITURARIO COMERCIAL</v>
          </cell>
          <cell r="AU599" t="str">
            <v>1</v>
          </cell>
          <cell r="AV599" t="str">
            <v>00040527</v>
          </cell>
          <cell r="AW599" t="str">
            <v>J20460000830</v>
          </cell>
          <cell r="AX599" t="str">
            <v>AS-RA-GA REDE DE AGENTES - III</v>
          </cell>
          <cell r="AY599" t="str">
            <v>68905059</v>
          </cell>
          <cell r="AZ599" t="str">
            <v>Eq Contacto Directo</v>
          </cell>
          <cell r="BA599" t="str">
            <v>6890</v>
          </cell>
          <cell r="BB599" t="str">
            <v>EDP Outsourcing Comercial</v>
          </cell>
          <cell r="BC599" t="str">
            <v>6890</v>
          </cell>
          <cell r="BD599" t="str">
            <v>6890</v>
          </cell>
          <cell r="BE599" t="str">
            <v>2800</v>
          </cell>
          <cell r="BF599" t="str">
            <v>6890</v>
          </cell>
          <cell r="BG599" t="str">
            <v>EDP Outsourcing Comercial,SA</v>
          </cell>
          <cell r="BH599" t="str">
            <v>1010</v>
          </cell>
          <cell r="BI599">
            <v>1247</v>
          </cell>
          <cell r="BJ599" t="str">
            <v>11</v>
          </cell>
          <cell r="BK599">
            <v>27</v>
          </cell>
          <cell r="BL599">
            <v>272.97000000000003</v>
          </cell>
          <cell r="BM599" t="str">
            <v>NÍVEL 5</v>
          </cell>
          <cell r="BN599" t="str">
            <v>00</v>
          </cell>
          <cell r="BO599" t="str">
            <v>08</v>
          </cell>
          <cell r="BP599" t="str">
            <v>20050101</v>
          </cell>
          <cell r="BQ599" t="str">
            <v>21</v>
          </cell>
          <cell r="BR599" t="str">
            <v>EVOLUCAO AUTOMATICA</v>
          </cell>
          <cell r="BS599" t="str">
            <v>20050101</v>
          </cell>
          <cell r="BW599">
            <v>0</v>
          </cell>
          <cell r="BX599">
            <v>0</v>
          </cell>
          <cell r="BY599">
            <v>0</v>
          </cell>
          <cell r="BZ599">
            <v>0</v>
          </cell>
          <cell r="CA599">
            <v>0</v>
          </cell>
          <cell r="CC599">
            <v>0</v>
          </cell>
          <cell r="CF599" t="str">
            <v>1320</v>
          </cell>
          <cell r="CG599">
            <v>141.69</v>
          </cell>
          <cell r="CH599" t="str">
            <v>11</v>
          </cell>
          <cell r="CI599" t="str">
            <v>01031998</v>
          </cell>
          <cell r="CK599">
            <v>0</v>
          </cell>
          <cell r="CO599">
            <v>0</v>
          </cell>
          <cell r="CT599">
            <v>0</v>
          </cell>
          <cell r="CU599">
            <v>0</v>
          </cell>
          <cell r="CV599">
            <v>0</v>
          </cell>
          <cell r="CW599">
            <v>0</v>
          </cell>
          <cell r="CX599">
            <v>0</v>
          </cell>
          <cell r="CZ599">
            <v>0</v>
          </cell>
          <cell r="DC599">
            <v>0</v>
          </cell>
          <cell r="DF599">
            <v>0</v>
          </cell>
          <cell r="DI599">
            <v>0</v>
          </cell>
          <cell r="DK599">
            <v>0</v>
          </cell>
          <cell r="DL599">
            <v>0</v>
          </cell>
          <cell r="DN599" t="str">
            <v>11D13</v>
          </cell>
          <cell r="DO599" t="str">
            <v>FixoTInt-"Lojas"2002</v>
          </cell>
          <cell r="DP599">
            <v>9</v>
          </cell>
          <cell r="DQ599">
            <v>100</v>
          </cell>
          <cell r="DR599" t="str">
            <v>LX01</v>
          </cell>
          <cell r="DT599" t="str">
            <v>00456090</v>
          </cell>
          <cell r="DU599" t="str">
            <v>CAIXAS DE CREDITO AGRICOLA MUT</v>
          </cell>
        </row>
        <row r="600">
          <cell r="A600" t="str">
            <v>192910</v>
          </cell>
          <cell r="B600" t="str">
            <v>Maria Manuela Jesus Leitão Brites Dias</v>
          </cell>
          <cell r="C600" t="str">
            <v>1980</v>
          </cell>
          <cell r="D600">
            <v>25</v>
          </cell>
          <cell r="E600">
            <v>25</v>
          </cell>
          <cell r="F600" t="str">
            <v>19610205</v>
          </cell>
          <cell r="G600" t="str">
            <v>44</v>
          </cell>
          <cell r="H600" t="str">
            <v>1</v>
          </cell>
          <cell r="I600" t="str">
            <v>Casado</v>
          </cell>
          <cell r="J600" t="str">
            <v>feminino</v>
          </cell>
          <cell r="K600">
            <v>2</v>
          </cell>
          <cell r="L600" t="str">
            <v>Pedra Basta, 5</v>
          </cell>
          <cell r="M600" t="str">
            <v>7300-529</v>
          </cell>
          <cell r="N600" t="str">
            <v>PORTALEGRE</v>
          </cell>
          <cell r="O600" t="str">
            <v>00241132</v>
          </cell>
          <cell r="P600" t="str">
            <v>CURSO COMPLEMENTAR DOS LICEUS</v>
          </cell>
          <cell r="R600" t="str">
            <v>5558190</v>
          </cell>
          <cell r="S600" t="str">
            <v>19970704</v>
          </cell>
          <cell r="T600" t="str">
            <v>PORTALEG</v>
          </cell>
          <cell r="U600" t="str">
            <v>9803</v>
          </cell>
          <cell r="V600" t="str">
            <v>S.NAC IND ENERGIA-SINDEL</v>
          </cell>
          <cell r="W600" t="str">
            <v>112882340</v>
          </cell>
          <cell r="X600" t="str">
            <v>1732</v>
          </cell>
          <cell r="Y600" t="str">
            <v>0.0</v>
          </cell>
          <cell r="Z600">
            <v>2</v>
          </cell>
          <cell r="AA600" t="str">
            <v>00</v>
          </cell>
          <cell r="AC600" t="str">
            <v>X</v>
          </cell>
          <cell r="AD600" t="str">
            <v>100</v>
          </cell>
          <cell r="AE600" t="str">
            <v>11218631755</v>
          </cell>
          <cell r="AF600" t="str">
            <v>02</v>
          </cell>
          <cell r="AG600" t="str">
            <v>19800601</v>
          </cell>
          <cell r="AH600" t="str">
            <v>DT.Adm.Corr.Antiguid</v>
          </cell>
          <cell r="AI600" t="str">
            <v>1</v>
          </cell>
          <cell r="AJ600" t="str">
            <v>ACTIVOS</v>
          </cell>
          <cell r="AK600" t="str">
            <v>AA</v>
          </cell>
          <cell r="AL600" t="str">
            <v>ACTIVO TEMP.INTEIRO</v>
          </cell>
          <cell r="AM600" t="str">
            <v>J300</v>
          </cell>
          <cell r="AN600" t="str">
            <v>EDPOutsourcing Comercial-S</v>
          </cell>
          <cell r="AO600" t="str">
            <v>J321</v>
          </cell>
          <cell r="AP600" t="str">
            <v>EDPOC-PRTLGR-CS</v>
          </cell>
          <cell r="AQ600" t="str">
            <v>40177151</v>
          </cell>
          <cell r="AR600" t="str">
            <v>70000045</v>
          </cell>
          <cell r="AS600" t="str">
            <v>01S3</v>
          </cell>
          <cell r="AT600" t="str">
            <v>CHEFIA SECCAO ESCALAO III</v>
          </cell>
          <cell r="AU600" t="str">
            <v>1</v>
          </cell>
          <cell r="AV600" t="str">
            <v>00040391</v>
          </cell>
          <cell r="AW600" t="str">
            <v>J20464520130</v>
          </cell>
          <cell r="AX600" t="str">
            <v>AS-LJPTG-CH-CHEFIA</v>
          </cell>
          <cell r="AY600" t="str">
            <v>68905514</v>
          </cell>
          <cell r="AZ600" t="str">
            <v>Lj Portalegre</v>
          </cell>
          <cell r="BA600" t="str">
            <v>6890</v>
          </cell>
          <cell r="BB600" t="str">
            <v>EDP Outsourcing Comercial</v>
          </cell>
          <cell r="BC600" t="str">
            <v>6890</v>
          </cell>
          <cell r="BD600" t="str">
            <v>6890</v>
          </cell>
          <cell r="BE600" t="str">
            <v>2800</v>
          </cell>
          <cell r="BF600" t="str">
            <v>6890</v>
          </cell>
          <cell r="BG600" t="str">
            <v>EDP Outsourcing Comercial,SA</v>
          </cell>
          <cell r="BH600" t="str">
            <v>1010</v>
          </cell>
          <cell r="BI600">
            <v>1520</v>
          </cell>
          <cell r="BJ600" t="str">
            <v>14</v>
          </cell>
          <cell r="BK600">
            <v>25</v>
          </cell>
          <cell r="BL600">
            <v>252.75</v>
          </cell>
          <cell r="BM600" t="str">
            <v>C SECÇ3</v>
          </cell>
          <cell r="BN600" t="str">
            <v>01</v>
          </cell>
          <cell r="BO600" t="str">
            <v>F</v>
          </cell>
          <cell r="BP600" t="str">
            <v>20040112</v>
          </cell>
          <cell r="BQ600" t="str">
            <v>33</v>
          </cell>
          <cell r="BR600" t="str">
            <v>NOMEACAO</v>
          </cell>
          <cell r="BS600" t="str">
            <v>20050101</v>
          </cell>
          <cell r="BT600" t="str">
            <v>20040101</v>
          </cell>
          <cell r="BW600">
            <v>0</v>
          </cell>
          <cell r="BX600">
            <v>0</v>
          </cell>
          <cell r="BY600">
            <v>0</v>
          </cell>
          <cell r="BZ600">
            <v>0</v>
          </cell>
          <cell r="CA600">
            <v>0</v>
          </cell>
          <cell r="CC600">
            <v>0</v>
          </cell>
          <cell r="CG600">
            <v>0</v>
          </cell>
          <cell r="CK600">
            <v>0</v>
          </cell>
          <cell r="CO600">
            <v>0</v>
          </cell>
          <cell r="CT600">
            <v>0</v>
          </cell>
          <cell r="CU600">
            <v>0</v>
          </cell>
          <cell r="CV600">
            <v>0</v>
          </cell>
          <cell r="CW600">
            <v>0</v>
          </cell>
          <cell r="CX600">
            <v>0</v>
          </cell>
          <cell r="CZ600">
            <v>0</v>
          </cell>
          <cell r="DC600">
            <v>0</v>
          </cell>
          <cell r="DF600">
            <v>0</v>
          </cell>
          <cell r="DI600">
            <v>0</v>
          </cell>
          <cell r="DK600">
            <v>0</v>
          </cell>
          <cell r="DL600">
            <v>0</v>
          </cell>
          <cell r="DN600" t="str">
            <v>21D12</v>
          </cell>
          <cell r="DO600" t="str">
            <v>Flex.T.Int."Act.Ind."</v>
          </cell>
          <cell r="DP600">
            <v>2</v>
          </cell>
          <cell r="DQ600">
            <v>100</v>
          </cell>
          <cell r="DR600" t="str">
            <v>LX01</v>
          </cell>
          <cell r="DT600" t="str">
            <v>00330000</v>
          </cell>
          <cell r="DU600" t="str">
            <v>BANCO COMERCIAL PORTUGUES, SA</v>
          </cell>
        </row>
        <row r="601">
          <cell r="A601" t="str">
            <v>212814</v>
          </cell>
          <cell r="B601" t="str">
            <v>João Almeida Carrilho</v>
          </cell>
          <cell r="C601" t="str">
            <v>1981</v>
          </cell>
          <cell r="D601">
            <v>24</v>
          </cell>
          <cell r="E601">
            <v>24</v>
          </cell>
          <cell r="F601" t="str">
            <v>19571206</v>
          </cell>
          <cell r="G601" t="str">
            <v>47</v>
          </cell>
          <cell r="H601" t="str">
            <v>1</v>
          </cell>
          <cell r="I601" t="str">
            <v>Casado</v>
          </cell>
          <cell r="J601" t="str">
            <v>masculino</v>
          </cell>
          <cell r="K601">
            <v>1</v>
          </cell>
          <cell r="L601" t="str">
            <v>Rua Cândido dos Reis,7</v>
          </cell>
          <cell r="M601" t="str">
            <v>7300-129</v>
          </cell>
          <cell r="N601" t="str">
            <v>PORTALEGRE</v>
          </cell>
          <cell r="O601" t="str">
            <v>00123032</v>
          </cell>
          <cell r="P601" t="str">
            <v>CICLO PREP. ENSINO SECUNDARIO</v>
          </cell>
          <cell r="R601" t="str">
            <v>5212229</v>
          </cell>
          <cell r="S601" t="str">
            <v>19980721</v>
          </cell>
          <cell r="T601" t="str">
            <v>PORTALEG</v>
          </cell>
          <cell r="U601" t="str">
            <v>9802</v>
          </cell>
          <cell r="V601" t="str">
            <v>SIND IND ELéCT SUL ILHAS</v>
          </cell>
          <cell r="W601" t="str">
            <v>151305498</v>
          </cell>
          <cell r="X601" t="str">
            <v>1643</v>
          </cell>
          <cell r="Y601" t="str">
            <v>0.0</v>
          </cell>
          <cell r="Z601">
            <v>1</v>
          </cell>
          <cell r="AA601" t="str">
            <v>00</v>
          </cell>
          <cell r="AC601" t="str">
            <v>X</v>
          </cell>
          <cell r="AD601" t="str">
            <v>100</v>
          </cell>
          <cell r="AE601" t="str">
            <v>11120625596</v>
          </cell>
          <cell r="AF601" t="str">
            <v>02</v>
          </cell>
          <cell r="AG601" t="str">
            <v>19810601</v>
          </cell>
          <cell r="AH601" t="str">
            <v>DT.Adm.Corr.Antiguid</v>
          </cell>
          <cell r="AI601" t="str">
            <v>1</v>
          </cell>
          <cell r="AJ601" t="str">
            <v>ACTIVOS</v>
          </cell>
          <cell r="AK601" t="str">
            <v>AA</v>
          </cell>
          <cell r="AL601" t="str">
            <v>ACTIVO TEMP.INTEIRO</v>
          </cell>
          <cell r="AM601" t="str">
            <v>J300</v>
          </cell>
          <cell r="AN601" t="str">
            <v>EDPOutsourcing Comercial-S</v>
          </cell>
          <cell r="AO601" t="str">
            <v>J321</v>
          </cell>
          <cell r="AP601" t="str">
            <v>EDPOC-PRTLGR-CS</v>
          </cell>
          <cell r="AQ601" t="str">
            <v>40177153</v>
          </cell>
          <cell r="AR601" t="str">
            <v>70000060</v>
          </cell>
          <cell r="AS601" t="str">
            <v>025.</v>
          </cell>
          <cell r="AT601" t="str">
            <v>ESCRITURARIO COMERCIAL</v>
          </cell>
          <cell r="AU601" t="str">
            <v>1</v>
          </cell>
          <cell r="AV601" t="str">
            <v>00040392</v>
          </cell>
          <cell r="AW601" t="str">
            <v>J20464520430</v>
          </cell>
          <cell r="AX601" t="str">
            <v>AS-LJPTG-LOJA PORTALEGRE</v>
          </cell>
          <cell r="AY601" t="str">
            <v>68905514</v>
          </cell>
          <cell r="AZ601" t="str">
            <v>Lj Portalegre</v>
          </cell>
          <cell r="BA601" t="str">
            <v>6890</v>
          </cell>
          <cell r="BB601" t="str">
            <v>EDP Outsourcing Comercial</v>
          </cell>
          <cell r="BC601" t="str">
            <v>6890</v>
          </cell>
          <cell r="BD601" t="str">
            <v>6890</v>
          </cell>
          <cell r="BE601" t="str">
            <v>2800</v>
          </cell>
          <cell r="BF601" t="str">
            <v>6890</v>
          </cell>
          <cell r="BG601" t="str">
            <v>EDP Outsourcing Comercial,SA</v>
          </cell>
          <cell r="BH601" t="str">
            <v>1010</v>
          </cell>
          <cell r="BI601">
            <v>1160</v>
          </cell>
          <cell r="BJ601" t="str">
            <v>10</v>
          </cell>
          <cell r="BK601">
            <v>24</v>
          </cell>
          <cell r="BL601">
            <v>242.64</v>
          </cell>
          <cell r="BM601" t="str">
            <v>NÍVEL 5</v>
          </cell>
          <cell r="BN601" t="str">
            <v>02</v>
          </cell>
          <cell r="BO601" t="str">
            <v>07</v>
          </cell>
          <cell r="BP601" t="str">
            <v>20030101</v>
          </cell>
          <cell r="BQ601" t="str">
            <v>21</v>
          </cell>
          <cell r="BR601" t="str">
            <v>EVOLUCAO AUTOMATICA</v>
          </cell>
          <cell r="BS601" t="str">
            <v>20050101</v>
          </cell>
          <cell r="BW601">
            <v>0</v>
          </cell>
          <cell r="BX601">
            <v>0</v>
          </cell>
          <cell r="BY601">
            <v>0</v>
          </cell>
          <cell r="BZ601">
            <v>0</v>
          </cell>
          <cell r="CA601">
            <v>0</v>
          </cell>
          <cell r="CC601">
            <v>0</v>
          </cell>
          <cell r="CG601">
            <v>0</v>
          </cell>
          <cell r="CK601">
            <v>0</v>
          </cell>
          <cell r="CO601">
            <v>0</v>
          </cell>
          <cell r="CT601">
            <v>0</v>
          </cell>
          <cell r="CU601">
            <v>0</v>
          </cell>
          <cell r="CV601">
            <v>0</v>
          </cell>
          <cell r="CW601">
            <v>0</v>
          </cell>
          <cell r="CX601">
            <v>1</v>
          </cell>
          <cell r="CY601" t="str">
            <v>6010</v>
          </cell>
          <cell r="CZ601">
            <v>39.54</v>
          </cell>
          <cell r="DC601">
            <v>0</v>
          </cell>
          <cell r="DF601">
            <v>0</v>
          </cell>
          <cell r="DI601">
            <v>0</v>
          </cell>
          <cell r="DK601">
            <v>0</v>
          </cell>
          <cell r="DL601">
            <v>0</v>
          </cell>
          <cell r="DN601" t="str">
            <v>21D12</v>
          </cell>
          <cell r="DO601" t="str">
            <v>Flex.T.Int."Act.Ind."</v>
          </cell>
          <cell r="DP601">
            <v>2</v>
          </cell>
          <cell r="DQ601">
            <v>100</v>
          </cell>
          <cell r="DR601" t="str">
            <v>LX01</v>
          </cell>
          <cell r="DT601" t="str">
            <v>00070232</v>
          </cell>
          <cell r="DU601" t="str">
            <v>BANCO ESPIRITO SANTO, SA</v>
          </cell>
        </row>
        <row r="602">
          <cell r="A602" t="str">
            <v>322318</v>
          </cell>
          <cell r="B602" t="str">
            <v>Lucilina Jesus Travanca Matroca</v>
          </cell>
          <cell r="C602" t="str">
            <v>1991</v>
          </cell>
          <cell r="D602">
            <v>14</v>
          </cell>
          <cell r="E602">
            <v>14</v>
          </cell>
          <cell r="F602" t="str">
            <v>19651010</v>
          </cell>
          <cell r="G602" t="str">
            <v>39</v>
          </cell>
          <cell r="H602" t="str">
            <v>4</v>
          </cell>
          <cell r="I602" t="str">
            <v>Divorc</v>
          </cell>
          <cell r="J602" t="str">
            <v>feminino</v>
          </cell>
          <cell r="K602">
            <v>2</v>
          </cell>
          <cell r="L602" t="str">
            <v>Urb St. Onofre - Lt 2 R/Esq</v>
          </cell>
          <cell r="M602" t="str">
            <v>7350-103</v>
          </cell>
          <cell r="N602" t="str">
            <v>ELVAS</v>
          </cell>
          <cell r="O602" t="str">
            <v>00241132</v>
          </cell>
          <cell r="P602" t="str">
            <v>CURSO COMPLEMENTAR DOS LICEUS</v>
          </cell>
          <cell r="R602" t="str">
            <v>7422440</v>
          </cell>
          <cell r="S602" t="str">
            <v>19990114</v>
          </cell>
          <cell r="T602" t="str">
            <v>PORTALEG</v>
          </cell>
          <cell r="U602" t="str">
            <v>9803</v>
          </cell>
          <cell r="V602" t="str">
            <v>S.NAC IND ENERGIA-SINDEL</v>
          </cell>
          <cell r="W602" t="str">
            <v>130597120</v>
          </cell>
          <cell r="X602" t="str">
            <v>1660</v>
          </cell>
          <cell r="Y602" t="str">
            <v>0.0</v>
          </cell>
          <cell r="Z602">
            <v>2</v>
          </cell>
          <cell r="AA602" t="str">
            <v>00</v>
          </cell>
          <cell r="AD602" t="str">
            <v>100</v>
          </cell>
          <cell r="AE602" t="str">
            <v>11120934606</v>
          </cell>
          <cell r="AF602" t="str">
            <v>02</v>
          </cell>
          <cell r="AG602" t="str">
            <v>19910701</v>
          </cell>
          <cell r="AH602" t="str">
            <v>DT.Adm.Corr.Antiguid</v>
          </cell>
          <cell r="AI602" t="str">
            <v>1</v>
          </cell>
          <cell r="AJ602" t="str">
            <v>ACTIVOS</v>
          </cell>
          <cell r="AK602" t="str">
            <v>AA</v>
          </cell>
          <cell r="AL602" t="str">
            <v>ACTIVO TEMP.INTEIRO</v>
          </cell>
          <cell r="AM602" t="str">
            <v>J300</v>
          </cell>
          <cell r="AN602" t="str">
            <v>EDPOutsourcing Comercial-S</v>
          </cell>
          <cell r="AO602" t="str">
            <v>J321</v>
          </cell>
          <cell r="AP602" t="str">
            <v>EDPOC-PRTLGR-CS</v>
          </cell>
          <cell r="AQ602" t="str">
            <v>40177154</v>
          </cell>
          <cell r="AR602" t="str">
            <v>70000060</v>
          </cell>
          <cell r="AS602" t="str">
            <v>025.</v>
          </cell>
          <cell r="AT602" t="str">
            <v>ESCRITURARIO COMERCIAL</v>
          </cell>
          <cell r="AU602" t="str">
            <v>1</v>
          </cell>
          <cell r="AV602" t="str">
            <v>00040392</v>
          </cell>
          <cell r="AW602" t="str">
            <v>J20464520430</v>
          </cell>
          <cell r="AX602" t="str">
            <v>AS-LJPTG-LOJA PORTALEGRE</v>
          </cell>
          <cell r="AY602" t="str">
            <v>68905514</v>
          </cell>
          <cell r="AZ602" t="str">
            <v>Lj Portalegre</v>
          </cell>
          <cell r="BA602" t="str">
            <v>6890</v>
          </cell>
          <cell r="BB602" t="str">
            <v>EDP Outsourcing Comercial</v>
          </cell>
          <cell r="BC602" t="str">
            <v>6890</v>
          </cell>
          <cell r="BD602" t="str">
            <v>6890</v>
          </cell>
          <cell r="BE602" t="str">
            <v>2800</v>
          </cell>
          <cell r="BF602" t="str">
            <v>6890</v>
          </cell>
          <cell r="BG602" t="str">
            <v>EDP Outsourcing Comercial,SA</v>
          </cell>
          <cell r="BH602" t="str">
            <v>1010</v>
          </cell>
          <cell r="BI602">
            <v>1079</v>
          </cell>
          <cell r="BJ602" t="str">
            <v>09</v>
          </cell>
          <cell r="BK602">
            <v>14</v>
          </cell>
          <cell r="BL602">
            <v>141.54</v>
          </cell>
          <cell r="BM602" t="str">
            <v>NÍVEL 5</v>
          </cell>
          <cell r="BN602" t="str">
            <v>01</v>
          </cell>
          <cell r="BO602" t="str">
            <v>06</v>
          </cell>
          <cell r="BP602" t="str">
            <v>20040101</v>
          </cell>
          <cell r="BQ602" t="str">
            <v>21</v>
          </cell>
          <cell r="BR602" t="str">
            <v>EVOLUCAO AUTOMATICA</v>
          </cell>
          <cell r="BS602" t="str">
            <v>20050101</v>
          </cell>
          <cell r="BW602">
            <v>0</v>
          </cell>
          <cell r="BX602">
            <v>0</v>
          </cell>
          <cell r="BY602">
            <v>0</v>
          </cell>
          <cell r="BZ602">
            <v>0</v>
          </cell>
          <cell r="CA602">
            <v>0</v>
          </cell>
          <cell r="CC602">
            <v>0</v>
          </cell>
          <cell r="CG602">
            <v>0</v>
          </cell>
          <cell r="CK602">
            <v>0</v>
          </cell>
          <cell r="CO602">
            <v>0</v>
          </cell>
          <cell r="CT602">
            <v>0</v>
          </cell>
          <cell r="CU602">
            <v>0</v>
          </cell>
          <cell r="CV602">
            <v>0</v>
          </cell>
          <cell r="CW602">
            <v>0</v>
          </cell>
          <cell r="CX602">
            <v>1</v>
          </cell>
          <cell r="CY602" t="str">
            <v>6010</v>
          </cell>
          <cell r="CZ602">
            <v>39.54</v>
          </cell>
          <cell r="DC602">
            <v>0</v>
          </cell>
          <cell r="DF602">
            <v>0</v>
          </cell>
          <cell r="DI602">
            <v>0</v>
          </cell>
          <cell r="DK602">
            <v>0</v>
          </cell>
          <cell r="DL602">
            <v>0</v>
          </cell>
          <cell r="DN602" t="str">
            <v>21D12</v>
          </cell>
          <cell r="DO602" t="str">
            <v>Flex.T.Int."Act.Ind."</v>
          </cell>
          <cell r="DP602">
            <v>2</v>
          </cell>
          <cell r="DQ602">
            <v>100</v>
          </cell>
          <cell r="DR602" t="str">
            <v>LX01</v>
          </cell>
          <cell r="DT602" t="str">
            <v>00350279</v>
          </cell>
          <cell r="DU602" t="str">
            <v>CAIXA GERAL DE DEPOSITOS, SA</v>
          </cell>
        </row>
        <row r="603">
          <cell r="A603" t="str">
            <v>174319</v>
          </cell>
          <cell r="B603" t="str">
            <v>Maria Rosario Pires Afonso Dias Relvas</v>
          </cell>
          <cell r="C603" t="str">
            <v>1979</v>
          </cell>
          <cell r="D603">
            <v>26</v>
          </cell>
          <cell r="E603">
            <v>26</v>
          </cell>
          <cell r="F603" t="str">
            <v>19560915</v>
          </cell>
          <cell r="G603" t="str">
            <v>48</v>
          </cell>
          <cell r="H603" t="str">
            <v>5</v>
          </cell>
          <cell r="I603" t="str">
            <v>Viuvo</v>
          </cell>
          <cell r="J603" t="str">
            <v>feminino</v>
          </cell>
          <cell r="K603">
            <v>1</v>
          </cell>
          <cell r="L603" t="str">
            <v>R dos Azevedos 17-B-Dto</v>
          </cell>
          <cell r="M603" t="str">
            <v>7350-266</v>
          </cell>
          <cell r="N603" t="str">
            <v>ELVAS</v>
          </cell>
          <cell r="O603" t="str">
            <v>00241132</v>
          </cell>
          <cell r="P603" t="str">
            <v>CURSO COMPLEMENTAR DOS LICEUS</v>
          </cell>
          <cell r="R603" t="str">
            <v>4909748</v>
          </cell>
          <cell r="S603" t="str">
            <v>19961204</v>
          </cell>
          <cell r="T603" t="str">
            <v>PORTALEG</v>
          </cell>
          <cell r="U603" t="str">
            <v>9804</v>
          </cell>
          <cell r="V603" t="str">
            <v>SIND ENERGIA - SINERGIA</v>
          </cell>
          <cell r="W603" t="str">
            <v>120619180</v>
          </cell>
          <cell r="X603" t="str">
            <v>1660</v>
          </cell>
          <cell r="Y603" t="str">
            <v>0.0</v>
          </cell>
          <cell r="Z603">
            <v>1</v>
          </cell>
          <cell r="AA603" t="str">
            <v>00</v>
          </cell>
          <cell r="AD603" t="str">
            <v>100</v>
          </cell>
          <cell r="AE603" t="str">
            <v>11120773825</v>
          </cell>
          <cell r="AF603" t="str">
            <v>02</v>
          </cell>
          <cell r="AG603" t="str">
            <v>19790713</v>
          </cell>
          <cell r="AH603" t="str">
            <v>DT.Adm.Corr.Antiguid</v>
          </cell>
          <cell r="AI603" t="str">
            <v>1</v>
          </cell>
          <cell r="AJ603" t="str">
            <v>ACTIVOS</v>
          </cell>
          <cell r="AK603" t="str">
            <v>AA</v>
          </cell>
          <cell r="AL603" t="str">
            <v>ACTIVO TEMP.INTEIRO</v>
          </cell>
          <cell r="AM603" t="str">
            <v>J300</v>
          </cell>
          <cell r="AN603" t="str">
            <v>EDPOutsourcing Comercial-S</v>
          </cell>
          <cell r="AO603" t="str">
            <v>J321</v>
          </cell>
          <cell r="AP603" t="str">
            <v>EDPOC-PRTLGR-CS</v>
          </cell>
          <cell r="AQ603" t="str">
            <v>40177152</v>
          </cell>
          <cell r="AR603" t="str">
            <v>70000022</v>
          </cell>
          <cell r="AS603" t="str">
            <v>014.</v>
          </cell>
          <cell r="AT603" t="str">
            <v>TECNICO COMERCIAL</v>
          </cell>
          <cell r="AU603" t="str">
            <v>1</v>
          </cell>
          <cell r="AV603" t="str">
            <v>00040392</v>
          </cell>
          <cell r="AW603" t="str">
            <v>J20464520430</v>
          </cell>
          <cell r="AX603" t="str">
            <v>AS-LJPTG-LOJA PORTALEGRE</v>
          </cell>
          <cell r="AY603" t="str">
            <v>68905514</v>
          </cell>
          <cell r="AZ603" t="str">
            <v>Lj Portalegre</v>
          </cell>
          <cell r="BA603" t="str">
            <v>6890</v>
          </cell>
          <cell r="BB603" t="str">
            <v>EDP Outsourcing Comercial</v>
          </cell>
          <cell r="BC603" t="str">
            <v>6890</v>
          </cell>
          <cell r="BD603" t="str">
            <v>6890</v>
          </cell>
          <cell r="BE603" t="str">
            <v>2800</v>
          </cell>
          <cell r="BF603" t="str">
            <v>6890</v>
          </cell>
          <cell r="BG603" t="str">
            <v>EDP Outsourcing Comercial,SA</v>
          </cell>
          <cell r="BH603" t="str">
            <v>1010</v>
          </cell>
          <cell r="BI603">
            <v>1432</v>
          </cell>
          <cell r="BJ603" t="str">
            <v>13</v>
          </cell>
          <cell r="BK603">
            <v>26</v>
          </cell>
          <cell r="BL603">
            <v>262.86</v>
          </cell>
          <cell r="BM603" t="str">
            <v>NÍVEL 4</v>
          </cell>
          <cell r="BN603" t="str">
            <v>01</v>
          </cell>
          <cell r="BO603" t="str">
            <v>07</v>
          </cell>
          <cell r="BP603" t="str">
            <v>20040101</v>
          </cell>
          <cell r="BQ603" t="str">
            <v>21</v>
          </cell>
          <cell r="BR603" t="str">
            <v>EVOLUCAO AUTOMATICA</v>
          </cell>
          <cell r="BS603" t="str">
            <v>20050101</v>
          </cell>
          <cell r="BW603">
            <v>0</v>
          </cell>
          <cell r="BX603">
            <v>0</v>
          </cell>
          <cell r="BY603">
            <v>0</v>
          </cell>
          <cell r="BZ603">
            <v>0</v>
          </cell>
          <cell r="CA603">
            <v>0</v>
          </cell>
          <cell r="CC603">
            <v>0</v>
          </cell>
          <cell r="CG603">
            <v>0</v>
          </cell>
          <cell r="CK603">
            <v>0</v>
          </cell>
          <cell r="CO603">
            <v>0</v>
          </cell>
          <cell r="CT603">
            <v>0</v>
          </cell>
          <cell r="CU603">
            <v>0</v>
          </cell>
          <cell r="CV603">
            <v>0</v>
          </cell>
          <cell r="CW603">
            <v>0</v>
          </cell>
          <cell r="CX603">
            <v>1</v>
          </cell>
          <cell r="CY603" t="str">
            <v>6010</v>
          </cell>
          <cell r="CZ603">
            <v>39.54</v>
          </cell>
          <cell r="DC603">
            <v>0</v>
          </cell>
          <cell r="DF603">
            <v>0</v>
          </cell>
          <cell r="DI603">
            <v>0</v>
          </cell>
          <cell r="DK603">
            <v>0</v>
          </cell>
          <cell r="DL603">
            <v>0</v>
          </cell>
          <cell r="DN603" t="str">
            <v>21D12</v>
          </cell>
          <cell r="DO603" t="str">
            <v>Flex.T.Int."Act.Ind."</v>
          </cell>
          <cell r="DP603">
            <v>2</v>
          </cell>
          <cell r="DQ603">
            <v>100</v>
          </cell>
          <cell r="DR603" t="str">
            <v>LX01</v>
          </cell>
          <cell r="DT603" t="str">
            <v>00070240</v>
          </cell>
          <cell r="DU603" t="str">
            <v>BANCO ESPIRITO SANTO, SA</v>
          </cell>
        </row>
        <row r="604">
          <cell r="A604" t="str">
            <v>215198</v>
          </cell>
          <cell r="B604" t="str">
            <v>Luís António Teresa Fernandes</v>
          </cell>
          <cell r="C604" t="str">
            <v>1981</v>
          </cell>
          <cell r="D604">
            <v>24</v>
          </cell>
          <cell r="E604">
            <v>24</v>
          </cell>
          <cell r="F604" t="str">
            <v>19590827</v>
          </cell>
          <cell r="G604" t="str">
            <v>45</v>
          </cell>
          <cell r="H604" t="str">
            <v>1</v>
          </cell>
          <cell r="I604" t="str">
            <v>Casado</v>
          </cell>
          <cell r="J604" t="str">
            <v>masculino</v>
          </cell>
          <cell r="K604">
            <v>1</v>
          </cell>
          <cell r="L604" t="str">
            <v>R da Indústria, 419 Chainça</v>
          </cell>
          <cell r="M604" t="str">
            <v>2200-153</v>
          </cell>
          <cell r="N604" t="str">
            <v>ABRANTES</v>
          </cell>
          <cell r="O604" t="str">
            <v>00776805</v>
          </cell>
          <cell r="P604" t="str">
            <v>GESTAO</v>
          </cell>
          <cell r="R604" t="str">
            <v>6098418</v>
          </cell>
          <cell r="S604" t="str">
            <v>20021125</v>
          </cell>
          <cell r="T604" t="str">
            <v>SANTARÉM</v>
          </cell>
          <cell r="U604" t="str">
            <v>9802</v>
          </cell>
          <cell r="V604" t="str">
            <v>SIND IND ELéCT SUL ILHAS</v>
          </cell>
          <cell r="W604" t="str">
            <v>125938314</v>
          </cell>
          <cell r="X604" t="str">
            <v>1929</v>
          </cell>
          <cell r="Y604" t="str">
            <v>0.0</v>
          </cell>
          <cell r="Z604">
            <v>1</v>
          </cell>
          <cell r="AA604" t="str">
            <v>00</v>
          </cell>
          <cell r="AC604" t="str">
            <v>X</v>
          </cell>
          <cell r="AD604" t="str">
            <v>029</v>
          </cell>
          <cell r="AE604" t="str">
            <v>10940087000</v>
          </cell>
          <cell r="AF604" t="str">
            <v>02</v>
          </cell>
          <cell r="AG604" t="str">
            <v>19810901</v>
          </cell>
          <cell r="AH604" t="str">
            <v>DT.Adm.Corr.Antiguid</v>
          </cell>
          <cell r="AI604" t="str">
            <v>1</v>
          </cell>
          <cell r="AJ604" t="str">
            <v>ACTIVOS</v>
          </cell>
          <cell r="AK604" t="str">
            <v>AA</v>
          </cell>
          <cell r="AL604" t="str">
            <v>ACTIVO TEMP.INTEIRO</v>
          </cell>
          <cell r="AM604" t="str">
            <v>J300</v>
          </cell>
          <cell r="AN604" t="str">
            <v>EDPOutsourcing Comercial-S</v>
          </cell>
          <cell r="AO604" t="str">
            <v>J323</v>
          </cell>
          <cell r="AP604" t="str">
            <v>EDPOC-SNTRM-GFA</v>
          </cell>
          <cell r="AQ604" t="str">
            <v>40177305</v>
          </cell>
          <cell r="AR604" t="str">
            <v>70000247</v>
          </cell>
          <cell r="AS604" t="str">
            <v>135.</v>
          </cell>
          <cell r="AT604" t="str">
            <v>ELECTRICISTA MONT./REPARAD.AT</v>
          </cell>
          <cell r="AU604" t="str">
            <v>2</v>
          </cell>
          <cell r="AV604" t="str">
            <v>00041836</v>
          </cell>
          <cell r="AW604" t="str">
            <v>J20460000230</v>
          </cell>
          <cell r="AX604" t="str">
            <v>AS-AP-APOIO</v>
          </cell>
          <cell r="AY604" t="str">
            <v>68905050</v>
          </cell>
          <cell r="AZ604" t="str">
            <v>Dep Comercial Sul</v>
          </cell>
          <cell r="BA604" t="str">
            <v>6890</v>
          </cell>
          <cell r="BB604" t="str">
            <v>EDP Outsourcing Comercial</v>
          </cell>
          <cell r="BC604" t="str">
            <v>6890</v>
          </cell>
          <cell r="BD604" t="str">
            <v>6890</v>
          </cell>
          <cell r="BE604" t="str">
            <v>2800</v>
          </cell>
          <cell r="BF604" t="str">
            <v>6890</v>
          </cell>
          <cell r="BG604" t="str">
            <v>EDP Outsourcing Comercial,SA</v>
          </cell>
          <cell r="BH604" t="str">
            <v>1010</v>
          </cell>
          <cell r="BI604">
            <v>1247</v>
          </cell>
          <cell r="BJ604" t="str">
            <v>11</v>
          </cell>
          <cell r="BK604">
            <v>24</v>
          </cell>
          <cell r="BL604">
            <v>242.64</v>
          </cell>
          <cell r="BM604" t="str">
            <v>NÍVEL 5</v>
          </cell>
          <cell r="BN604" t="str">
            <v>03</v>
          </cell>
          <cell r="BO604" t="str">
            <v>08</v>
          </cell>
          <cell r="BP604" t="str">
            <v>20020101</v>
          </cell>
          <cell r="BQ604" t="str">
            <v>21</v>
          </cell>
          <cell r="BR604" t="str">
            <v>EVOLUCAO AUTOMATICA</v>
          </cell>
          <cell r="BS604" t="str">
            <v>20050101</v>
          </cell>
          <cell r="BW604">
            <v>0</v>
          </cell>
          <cell r="BX604">
            <v>0</v>
          </cell>
          <cell r="BY604">
            <v>0</v>
          </cell>
          <cell r="BZ604">
            <v>0</v>
          </cell>
          <cell r="CA604">
            <v>0</v>
          </cell>
          <cell r="CC604">
            <v>0</v>
          </cell>
          <cell r="CG604">
            <v>0</v>
          </cell>
          <cell r="CK604">
            <v>0</v>
          </cell>
          <cell r="CO604">
            <v>0</v>
          </cell>
          <cell r="CT604">
            <v>0</v>
          </cell>
          <cell r="CU604">
            <v>0</v>
          </cell>
          <cell r="CV604">
            <v>0</v>
          </cell>
          <cell r="CW604">
            <v>0</v>
          </cell>
          <cell r="CX604">
            <v>0</v>
          </cell>
          <cell r="CZ604">
            <v>0</v>
          </cell>
          <cell r="DC604">
            <v>0</v>
          </cell>
          <cell r="DF604">
            <v>0</v>
          </cell>
          <cell r="DI604">
            <v>0</v>
          </cell>
          <cell r="DK604">
            <v>0</v>
          </cell>
          <cell r="DL604">
            <v>0</v>
          </cell>
          <cell r="DN604" t="str">
            <v>11D11</v>
          </cell>
          <cell r="DO604" t="str">
            <v>Fixo T.Int-"ESCRIT."</v>
          </cell>
          <cell r="DP604">
            <v>2</v>
          </cell>
          <cell r="DQ604">
            <v>100</v>
          </cell>
          <cell r="DR604" t="str">
            <v>LX01</v>
          </cell>
          <cell r="DT604" t="str">
            <v>00350760</v>
          </cell>
          <cell r="DU604" t="str">
            <v>CAIXA GERAL DE DEPOSITOS, SA</v>
          </cell>
        </row>
        <row r="605">
          <cell r="A605" t="str">
            <v>205567</v>
          </cell>
          <cell r="B605" t="str">
            <v>José Rosa Gaga</v>
          </cell>
          <cell r="C605" t="str">
            <v>1978</v>
          </cell>
          <cell r="D605">
            <v>27</v>
          </cell>
          <cell r="E605">
            <v>27</v>
          </cell>
          <cell r="F605" t="str">
            <v>19561119</v>
          </cell>
          <cell r="G605" t="str">
            <v>48</v>
          </cell>
          <cell r="H605" t="str">
            <v>1</v>
          </cell>
          <cell r="I605" t="str">
            <v>Casado</v>
          </cell>
          <cell r="J605" t="str">
            <v>masculino</v>
          </cell>
          <cell r="K605">
            <v>2</v>
          </cell>
          <cell r="L605" t="str">
            <v>R Edmundo Manuel L. Gagaforos Benfica</v>
          </cell>
          <cell r="M605" t="str">
            <v>2080-400</v>
          </cell>
          <cell r="N605" t="str">
            <v>BENFICA DO RIBATEJO</v>
          </cell>
          <cell r="O605" t="str">
            <v>00231023</v>
          </cell>
          <cell r="P605" t="str">
            <v>CURSO GERAL DOS LICEUS</v>
          </cell>
          <cell r="R605" t="str">
            <v>4941107</v>
          </cell>
          <cell r="S605" t="str">
            <v>19970917</v>
          </cell>
          <cell r="T605" t="str">
            <v>SANTAREM</v>
          </cell>
          <cell r="U605" t="str">
            <v>9803</v>
          </cell>
          <cell r="V605" t="str">
            <v>S.NAC IND ENERGIA-SINDEL</v>
          </cell>
          <cell r="W605" t="str">
            <v>124160425</v>
          </cell>
          <cell r="X605" t="str">
            <v>1945</v>
          </cell>
          <cell r="Y605" t="str">
            <v>0.0</v>
          </cell>
          <cell r="Z605">
            <v>2</v>
          </cell>
          <cell r="AA605" t="str">
            <v>00</v>
          </cell>
          <cell r="AD605" t="str">
            <v>100</v>
          </cell>
          <cell r="AE605" t="str">
            <v>10952038358</v>
          </cell>
          <cell r="AF605" t="str">
            <v>02</v>
          </cell>
          <cell r="AG605" t="str">
            <v>19780301</v>
          </cell>
          <cell r="AH605" t="str">
            <v>DT.Adm.Corr.Antiguid</v>
          </cell>
          <cell r="AI605" t="str">
            <v>1</v>
          </cell>
          <cell r="AJ605" t="str">
            <v>ACTIVOS</v>
          </cell>
          <cell r="AK605" t="str">
            <v>AA</v>
          </cell>
          <cell r="AL605" t="str">
            <v>ACTIVO TEMP.INTEIRO</v>
          </cell>
          <cell r="AM605" t="str">
            <v>J300</v>
          </cell>
          <cell r="AN605" t="str">
            <v>EDPOutsourcing Comercial-S</v>
          </cell>
          <cell r="AO605" t="str">
            <v>J323</v>
          </cell>
          <cell r="AP605" t="str">
            <v>EDPOC-SNTRM-GFA</v>
          </cell>
          <cell r="AQ605" t="str">
            <v>40177292</v>
          </cell>
          <cell r="AR605" t="str">
            <v>70000060</v>
          </cell>
          <cell r="AS605" t="str">
            <v>025.</v>
          </cell>
          <cell r="AT605" t="str">
            <v>ESCRITURARIO COMERCIAL</v>
          </cell>
          <cell r="AU605" t="str">
            <v>1</v>
          </cell>
          <cell r="AV605" t="str">
            <v>00040339</v>
          </cell>
          <cell r="AW605" t="str">
            <v>J20460000830</v>
          </cell>
          <cell r="AX605" t="str">
            <v>AS-RA-GA REDE DE AGENTES - I</v>
          </cell>
          <cell r="AY605" t="str">
            <v>68905059</v>
          </cell>
          <cell r="AZ605" t="str">
            <v>Eq Contacto Directo</v>
          </cell>
          <cell r="BA605" t="str">
            <v>6890</v>
          </cell>
          <cell r="BB605" t="str">
            <v>EDP Outsourcing Comercial</v>
          </cell>
          <cell r="BC605" t="str">
            <v>6890</v>
          </cell>
          <cell r="BD605" t="str">
            <v>6890</v>
          </cell>
          <cell r="BE605" t="str">
            <v>2800</v>
          </cell>
          <cell r="BF605" t="str">
            <v>6890</v>
          </cell>
          <cell r="BG605" t="str">
            <v>EDP Outsourcing Comercial,SA</v>
          </cell>
          <cell r="BH605" t="str">
            <v>1010</v>
          </cell>
          <cell r="BI605">
            <v>1160</v>
          </cell>
          <cell r="BJ605" t="str">
            <v>10</v>
          </cell>
          <cell r="BK605">
            <v>27</v>
          </cell>
          <cell r="BL605">
            <v>272.97000000000003</v>
          </cell>
          <cell r="BM605" t="str">
            <v>NÍVEL 5</v>
          </cell>
          <cell r="BN605" t="str">
            <v>02</v>
          </cell>
          <cell r="BO605" t="str">
            <v>07</v>
          </cell>
          <cell r="BP605" t="str">
            <v>20030101</v>
          </cell>
          <cell r="BQ605" t="str">
            <v>21</v>
          </cell>
          <cell r="BR605" t="str">
            <v>EVOLUCAO AUTOMATICA</v>
          </cell>
          <cell r="BS605" t="str">
            <v>20050101</v>
          </cell>
          <cell r="BW605">
            <v>0</v>
          </cell>
          <cell r="BX605">
            <v>0</v>
          </cell>
          <cell r="BY605">
            <v>0</v>
          </cell>
          <cell r="BZ605">
            <v>0</v>
          </cell>
          <cell r="CA605">
            <v>0</v>
          </cell>
          <cell r="CC605">
            <v>0</v>
          </cell>
          <cell r="CG605">
            <v>0</v>
          </cell>
          <cell r="CK605">
            <v>0</v>
          </cell>
          <cell r="CO605">
            <v>0</v>
          </cell>
          <cell r="CT605">
            <v>0</v>
          </cell>
          <cell r="CU605">
            <v>0</v>
          </cell>
          <cell r="CV605">
            <v>0</v>
          </cell>
          <cell r="CW605">
            <v>0</v>
          </cell>
          <cell r="CX605">
            <v>0</v>
          </cell>
          <cell r="CZ605">
            <v>0</v>
          </cell>
          <cell r="DC605">
            <v>0</v>
          </cell>
          <cell r="DF605">
            <v>0</v>
          </cell>
          <cell r="DI605">
            <v>0</v>
          </cell>
          <cell r="DK605">
            <v>0</v>
          </cell>
          <cell r="DL605">
            <v>0</v>
          </cell>
          <cell r="DN605" t="str">
            <v>21D12</v>
          </cell>
          <cell r="DO605" t="str">
            <v>Flex.T.Int."Act.Ind."</v>
          </cell>
          <cell r="DP605">
            <v>2</v>
          </cell>
          <cell r="DQ605">
            <v>100</v>
          </cell>
          <cell r="DR605" t="str">
            <v>LX01</v>
          </cell>
          <cell r="DT605" t="str">
            <v>00300358</v>
          </cell>
          <cell r="DU605" t="str">
            <v>BANCO SANTANDER PORTUGAL, SA</v>
          </cell>
        </row>
        <row r="606">
          <cell r="A606" t="str">
            <v>274127</v>
          </cell>
          <cell r="B606" t="str">
            <v>Francisco José Fernandes Garcia</v>
          </cell>
          <cell r="C606" t="str">
            <v>1982</v>
          </cell>
          <cell r="D606">
            <v>23</v>
          </cell>
          <cell r="E606">
            <v>23</v>
          </cell>
          <cell r="F606" t="str">
            <v>19610522</v>
          </cell>
          <cell r="G606" t="str">
            <v>44</v>
          </cell>
          <cell r="H606" t="str">
            <v>1</v>
          </cell>
          <cell r="I606" t="str">
            <v>Casado</v>
          </cell>
          <cell r="J606" t="str">
            <v>masculino</v>
          </cell>
          <cell r="K606">
            <v>1</v>
          </cell>
          <cell r="L606" t="str">
            <v>R Dr Virgilio Arruda N 3-2-Dt</v>
          </cell>
          <cell r="M606" t="str">
            <v>2000-000</v>
          </cell>
          <cell r="N606" t="str">
            <v>SANTARÉM</v>
          </cell>
          <cell r="O606" t="str">
            <v>00231013</v>
          </cell>
          <cell r="P606" t="str">
            <v>2. CICLO LICEAL</v>
          </cell>
          <cell r="R606" t="str">
            <v>5518694</v>
          </cell>
          <cell r="S606" t="str">
            <v>20010528</v>
          </cell>
          <cell r="T606" t="str">
            <v>SANTAREM</v>
          </cell>
          <cell r="W606" t="str">
            <v>113554397</v>
          </cell>
          <cell r="X606" t="str">
            <v>2089</v>
          </cell>
          <cell r="Y606" t="str">
            <v>0.0</v>
          </cell>
          <cell r="Z606">
            <v>1</v>
          </cell>
          <cell r="AA606" t="str">
            <v>00</v>
          </cell>
          <cell r="AC606" t="str">
            <v>X</v>
          </cell>
          <cell r="AD606" t="str">
            <v>100</v>
          </cell>
          <cell r="AE606" t="str">
            <v>10952988883</v>
          </cell>
          <cell r="AF606" t="str">
            <v>02</v>
          </cell>
          <cell r="AG606" t="str">
            <v>19820610</v>
          </cell>
          <cell r="AH606" t="str">
            <v>DT.Adm.Corr.Antiguid</v>
          </cell>
          <cell r="AI606" t="str">
            <v>1</v>
          </cell>
          <cell r="AJ606" t="str">
            <v>ACTIVOS</v>
          </cell>
          <cell r="AK606" t="str">
            <v>AA</v>
          </cell>
          <cell r="AL606" t="str">
            <v>ACTIVO TEMP.INTEIRO</v>
          </cell>
          <cell r="AM606" t="str">
            <v>J300</v>
          </cell>
          <cell r="AN606" t="str">
            <v>EDPOutsourcing Comercial-S</v>
          </cell>
          <cell r="AO606" t="str">
            <v>J323</v>
          </cell>
          <cell r="AP606" t="str">
            <v>EDPOC-SNTRM-GFA</v>
          </cell>
          <cell r="AQ606" t="str">
            <v>40177283</v>
          </cell>
          <cell r="AR606" t="str">
            <v>70000022</v>
          </cell>
          <cell r="AS606" t="str">
            <v>014.</v>
          </cell>
          <cell r="AT606" t="str">
            <v>TECNICO COMERCIAL</v>
          </cell>
          <cell r="AU606" t="str">
            <v>1</v>
          </cell>
          <cell r="AV606" t="str">
            <v>00040339</v>
          </cell>
          <cell r="AW606" t="str">
            <v>J20460000830</v>
          </cell>
          <cell r="AX606" t="str">
            <v>AS-RA-GA REDE DE AGENTES - I</v>
          </cell>
          <cell r="AY606" t="str">
            <v>68905059</v>
          </cell>
          <cell r="AZ606" t="str">
            <v>Eq Contacto Directo</v>
          </cell>
          <cell r="BA606" t="str">
            <v>6890</v>
          </cell>
          <cell r="BB606" t="str">
            <v>EDP Outsourcing Comercial</v>
          </cell>
          <cell r="BC606" t="str">
            <v>6890</v>
          </cell>
          <cell r="BD606" t="str">
            <v>6890</v>
          </cell>
          <cell r="BE606" t="str">
            <v>2800</v>
          </cell>
          <cell r="BF606" t="str">
            <v>6890</v>
          </cell>
          <cell r="BG606" t="str">
            <v>EDP Outsourcing Comercial,SA</v>
          </cell>
          <cell r="BH606" t="str">
            <v>1010</v>
          </cell>
          <cell r="BI606">
            <v>1339</v>
          </cell>
          <cell r="BJ606" t="str">
            <v>12</v>
          </cell>
          <cell r="BK606">
            <v>23</v>
          </cell>
          <cell r="BL606">
            <v>232.53</v>
          </cell>
          <cell r="BM606" t="str">
            <v>NÍVEL 4</v>
          </cell>
          <cell r="BN606" t="str">
            <v>00</v>
          </cell>
          <cell r="BO606" t="str">
            <v>06</v>
          </cell>
          <cell r="BP606" t="str">
            <v>20050101</v>
          </cell>
          <cell r="BQ606" t="str">
            <v>21</v>
          </cell>
          <cell r="BR606" t="str">
            <v>EVOLUCAO AUTOMATICA</v>
          </cell>
          <cell r="BS606" t="str">
            <v>20050101</v>
          </cell>
          <cell r="BW606">
            <v>0</v>
          </cell>
          <cell r="BX606">
            <v>0</v>
          </cell>
          <cell r="BY606">
            <v>0</v>
          </cell>
          <cell r="BZ606">
            <v>0</v>
          </cell>
          <cell r="CA606">
            <v>0</v>
          </cell>
          <cell r="CC606">
            <v>0</v>
          </cell>
          <cell r="CG606">
            <v>0</v>
          </cell>
          <cell r="CK606">
            <v>0</v>
          </cell>
          <cell r="CO606">
            <v>0</v>
          </cell>
          <cell r="CT606">
            <v>0</v>
          </cell>
          <cell r="CU606">
            <v>0</v>
          </cell>
          <cell r="CV606">
            <v>0</v>
          </cell>
          <cell r="CW606">
            <v>0</v>
          </cell>
          <cell r="CX606">
            <v>0</v>
          </cell>
          <cell r="CZ606">
            <v>0</v>
          </cell>
          <cell r="DC606">
            <v>0</v>
          </cell>
          <cell r="DF606">
            <v>0</v>
          </cell>
          <cell r="DI606">
            <v>0</v>
          </cell>
          <cell r="DK606">
            <v>0</v>
          </cell>
          <cell r="DL606">
            <v>0</v>
          </cell>
          <cell r="DN606" t="str">
            <v>21D12</v>
          </cell>
          <cell r="DO606" t="str">
            <v>Flex.T.Int."Act.Ind."</v>
          </cell>
          <cell r="DP606">
            <v>2</v>
          </cell>
          <cell r="DQ606">
            <v>100</v>
          </cell>
          <cell r="DR606" t="str">
            <v>LX01</v>
          </cell>
          <cell r="DT606" t="str">
            <v>00180000</v>
          </cell>
          <cell r="DU606" t="str">
            <v>BANCO TOTTA &amp; ACORES, SA</v>
          </cell>
        </row>
        <row r="607">
          <cell r="A607" t="str">
            <v>149063</v>
          </cell>
          <cell r="B607" t="str">
            <v>António Marques Gonçalves</v>
          </cell>
          <cell r="C607" t="str">
            <v>1977</v>
          </cell>
          <cell r="D607">
            <v>28</v>
          </cell>
          <cell r="E607">
            <v>28</v>
          </cell>
          <cell r="F607" t="str">
            <v>19550301</v>
          </cell>
          <cell r="G607" t="str">
            <v>50</v>
          </cell>
          <cell r="H607" t="str">
            <v>1</v>
          </cell>
          <cell r="I607" t="str">
            <v>Casado</v>
          </cell>
          <cell r="J607" t="str">
            <v>masculino</v>
          </cell>
          <cell r="K607">
            <v>0</v>
          </cell>
          <cell r="L607" t="str">
            <v>Pct Figueira 5</v>
          </cell>
          <cell r="M607" t="str">
            <v>2080-000</v>
          </cell>
          <cell r="N607" t="str">
            <v>ALMEIRIM</v>
          </cell>
          <cell r="O607" t="str">
            <v>00241132</v>
          </cell>
          <cell r="P607" t="str">
            <v>CURSO COMPLEMENTAR DOS LICEUS</v>
          </cell>
          <cell r="R607" t="str">
            <v>4570410</v>
          </cell>
          <cell r="S607" t="str">
            <v>19970115</v>
          </cell>
          <cell r="T607" t="str">
            <v>SANTAREM</v>
          </cell>
          <cell r="U607" t="str">
            <v>9803</v>
          </cell>
          <cell r="V607" t="str">
            <v>S.NAC IND ENERGIA-SINDEL</v>
          </cell>
          <cell r="W607" t="str">
            <v>118077341</v>
          </cell>
          <cell r="X607" t="str">
            <v>1945</v>
          </cell>
          <cell r="Y607" t="str">
            <v>0.0</v>
          </cell>
          <cell r="Z607">
            <v>0</v>
          </cell>
          <cell r="AA607" t="str">
            <v>00</v>
          </cell>
          <cell r="AD607" t="str">
            <v>100</v>
          </cell>
          <cell r="AE607" t="str">
            <v>10951917791</v>
          </cell>
          <cell r="AF607" t="str">
            <v>02</v>
          </cell>
          <cell r="AG607" t="str">
            <v>19770401</v>
          </cell>
          <cell r="AH607" t="str">
            <v>DT.Adm.Corr.Antiguid</v>
          </cell>
          <cell r="AI607" t="str">
            <v>1</v>
          </cell>
          <cell r="AJ607" t="str">
            <v>ACTIVOS</v>
          </cell>
          <cell r="AK607" t="str">
            <v>AA</v>
          </cell>
          <cell r="AL607" t="str">
            <v>ACTIVO TEMP.INTEIRO</v>
          </cell>
          <cell r="AM607" t="str">
            <v>J300</v>
          </cell>
          <cell r="AN607" t="str">
            <v>EDPOutsourcing Comercial-S</v>
          </cell>
          <cell r="AO607" t="str">
            <v>J323</v>
          </cell>
          <cell r="AP607" t="str">
            <v>EDPOC-SNTRM-GFA</v>
          </cell>
          <cell r="AQ607" t="str">
            <v>40177272</v>
          </cell>
          <cell r="AR607" t="str">
            <v>70000078</v>
          </cell>
          <cell r="AS607" t="str">
            <v>033.</v>
          </cell>
          <cell r="AT607" t="str">
            <v>TECNICO PRINCIPAL DE GESTAO</v>
          </cell>
          <cell r="AU607" t="str">
            <v>1</v>
          </cell>
          <cell r="AV607" t="str">
            <v>00040339</v>
          </cell>
          <cell r="AW607" t="str">
            <v>J20460000830</v>
          </cell>
          <cell r="AX607" t="str">
            <v>AS-RA-GA REDE DE AGENTES - I</v>
          </cell>
          <cell r="AY607" t="str">
            <v>68905059</v>
          </cell>
          <cell r="AZ607" t="str">
            <v>Eq Contacto Directo</v>
          </cell>
          <cell r="BA607" t="str">
            <v>6890</v>
          </cell>
          <cell r="BB607" t="str">
            <v>EDP Outsourcing Comercial</v>
          </cell>
          <cell r="BC607" t="str">
            <v>6890</v>
          </cell>
          <cell r="BD607" t="str">
            <v>6890</v>
          </cell>
          <cell r="BE607" t="str">
            <v>2800</v>
          </cell>
          <cell r="BF607" t="str">
            <v>6890</v>
          </cell>
          <cell r="BG607" t="str">
            <v>EDP Outsourcing Comercial,SA</v>
          </cell>
          <cell r="BH607" t="str">
            <v>1010</v>
          </cell>
          <cell r="BI607">
            <v>1799</v>
          </cell>
          <cell r="BJ607" t="str">
            <v>17</v>
          </cell>
          <cell r="BK607">
            <v>28</v>
          </cell>
          <cell r="BL607">
            <v>283.08</v>
          </cell>
          <cell r="BM607" t="str">
            <v>NÍVEL 3</v>
          </cell>
          <cell r="BN607" t="str">
            <v>02</v>
          </cell>
          <cell r="BO607" t="str">
            <v>08</v>
          </cell>
          <cell r="BP607" t="str">
            <v>20030101</v>
          </cell>
          <cell r="BQ607" t="str">
            <v>21</v>
          </cell>
          <cell r="BR607" t="str">
            <v>EVOLUCAO AUTOMATICA</v>
          </cell>
          <cell r="BS607" t="str">
            <v>20050101</v>
          </cell>
          <cell r="BW607">
            <v>0</v>
          </cell>
          <cell r="BX607">
            <v>0</v>
          </cell>
          <cell r="BY607">
            <v>0</v>
          </cell>
          <cell r="BZ607">
            <v>0</v>
          </cell>
          <cell r="CA607">
            <v>0</v>
          </cell>
          <cell r="CC607">
            <v>0</v>
          </cell>
          <cell r="CG607">
            <v>0</v>
          </cell>
          <cell r="CK607">
            <v>0</v>
          </cell>
          <cell r="CO607">
            <v>0</v>
          </cell>
          <cell r="CT607">
            <v>0</v>
          </cell>
          <cell r="CU607">
            <v>0</v>
          </cell>
          <cell r="CV607">
            <v>0</v>
          </cell>
          <cell r="CW607">
            <v>0</v>
          </cell>
          <cell r="CX607">
            <v>0</v>
          </cell>
          <cell r="CZ607">
            <v>0</v>
          </cell>
          <cell r="DC607">
            <v>0</v>
          </cell>
          <cell r="DF607">
            <v>0</v>
          </cell>
          <cell r="DI607">
            <v>0</v>
          </cell>
          <cell r="DK607">
            <v>0</v>
          </cell>
          <cell r="DL607">
            <v>0</v>
          </cell>
          <cell r="DN607" t="str">
            <v>21D12</v>
          </cell>
          <cell r="DO607" t="str">
            <v>Flex.T.Int."Act.Ind."</v>
          </cell>
          <cell r="DP607">
            <v>2</v>
          </cell>
          <cell r="DQ607">
            <v>100</v>
          </cell>
          <cell r="DR607" t="str">
            <v>LX01</v>
          </cell>
          <cell r="DT607" t="str">
            <v>00070204</v>
          </cell>
          <cell r="DU607" t="str">
            <v>BANCO ESPIRITO SANTO, SA</v>
          </cell>
        </row>
        <row r="608">
          <cell r="A608" t="str">
            <v>214108</v>
          </cell>
          <cell r="B608" t="str">
            <v>Casimiro Rodrigues Matias</v>
          </cell>
          <cell r="C608" t="str">
            <v>1980</v>
          </cell>
          <cell r="D608">
            <v>25</v>
          </cell>
          <cell r="E608">
            <v>25</v>
          </cell>
          <cell r="F608" t="str">
            <v>19590626</v>
          </cell>
          <cell r="G608" t="str">
            <v>46</v>
          </cell>
          <cell r="H608" t="str">
            <v>1</v>
          </cell>
          <cell r="I608" t="str">
            <v>Casado</v>
          </cell>
          <cell r="J608" t="str">
            <v>masculino</v>
          </cell>
          <cell r="K608">
            <v>2</v>
          </cell>
          <cell r="L608" t="str">
            <v>R. Cor Antonio Manuel Batista, 32</v>
          </cell>
          <cell r="M608" t="str">
            <v>2080-537</v>
          </cell>
          <cell r="N608" t="str">
            <v>FAZENDAS DE ALMEIRIM</v>
          </cell>
          <cell r="O608" t="str">
            <v>00242092</v>
          </cell>
          <cell r="P608" t="str">
            <v>C.COMPLEMENTAR ELECTROTECNIA</v>
          </cell>
          <cell r="R608" t="str">
            <v>5215025</v>
          </cell>
          <cell r="S608" t="str">
            <v>19950629</v>
          </cell>
          <cell r="T608" t="str">
            <v>SANTAREM</v>
          </cell>
          <cell r="U608" t="str">
            <v>9802</v>
          </cell>
          <cell r="V608" t="str">
            <v>SIND IND ELéCT SUL ILHAS</v>
          </cell>
          <cell r="W608" t="str">
            <v>123991846</v>
          </cell>
          <cell r="X608" t="str">
            <v>1945</v>
          </cell>
          <cell r="Y608" t="str">
            <v>0.0</v>
          </cell>
          <cell r="Z608">
            <v>2</v>
          </cell>
          <cell r="AA608" t="str">
            <v>00</v>
          </cell>
          <cell r="AC608" t="str">
            <v>X</v>
          </cell>
          <cell r="AD608" t="str">
            <v>100</v>
          </cell>
          <cell r="AE608" t="str">
            <v>10621032537</v>
          </cell>
          <cell r="AF608" t="str">
            <v>02</v>
          </cell>
          <cell r="AG608" t="str">
            <v>19801013</v>
          </cell>
          <cell r="AH608" t="str">
            <v>DT.Adm.Corr.Antiguid</v>
          </cell>
          <cell r="AI608" t="str">
            <v>1</v>
          </cell>
          <cell r="AJ608" t="str">
            <v>ACTIVOS</v>
          </cell>
          <cell r="AK608" t="str">
            <v>AA</v>
          </cell>
          <cell r="AL608" t="str">
            <v>ACTIVO TEMP.INTEIRO</v>
          </cell>
          <cell r="AM608" t="str">
            <v>J300</v>
          </cell>
          <cell r="AN608" t="str">
            <v>EDPOutsourcing Comercial-S</v>
          </cell>
          <cell r="AO608" t="str">
            <v>J323</v>
          </cell>
          <cell r="AP608" t="str">
            <v>EDPOC-SNTRM-GFA</v>
          </cell>
          <cell r="AQ608" t="str">
            <v>40177294</v>
          </cell>
          <cell r="AR608" t="str">
            <v>70000060</v>
          </cell>
          <cell r="AS608" t="str">
            <v>025.</v>
          </cell>
          <cell r="AT608" t="str">
            <v>ESCRITURARIO COMERCIAL</v>
          </cell>
          <cell r="AU608" t="str">
            <v>1</v>
          </cell>
          <cell r="AV608" t="str">
            <v>00040339</v>
          </cell>
          <cell r="AW608" t="str">
            <v>J20460000830</v>
          </cell>
          <cell r="AX608" t="str">
            <v>AS-RA-GA REDE DE AGENTES - I</v>
          </cell>
          <cell r="AY608" t="str">
            <v>68905059</v>
          </cell>
          <cell r="AZ608" t="str">
            <v>Eq Contacto Directo</v>
          </cell>
          <cell r="BA608" t="str">
            <v>6890</v>
          </cell>
          <cell r="BB608" t="str">
            <v>EDP Outsourcing Comercial</v>
          </cell>
          <cell r="BC608" t="str">
            <v>6890</v>
          </cell>
          <cell r="BD608" t="str">
            <v>6890</v>
          </cell>
          <cell r="BE608" t="str">
            <v>2800</v>
          </cell>
          <cell r="BF608" t="str">
            <v>6890</v>
          </cell>
          <cell r="BG608" t="str">
            <v>EDP Outsourcing Comercial,SA</v>
          </cell>
          <cell r="BH608" t="str">
            <v>1010</v>
          </cell>
          <cell r="BI608">
            <v>1160</v>
          </cell>
          <cell r="BJ608" t="str">
            <v>10</v>
          </cell>
          <cell r="BK608">
            <v>25</v>
          </cell>
          <cell r="BL608">
            <v>252.75</v>
          </cell>
          <cell r="BM608" t="str">
            <v>NÍVEL 5</v>
          </cell>
          <cell r="BN608" t="str">
            <v>02</v>
          </cell>
          <cell r="BO608" t="str">
            <v>07</v>
          </cell>
          <cell r="BP608" t="str">
            <v>20030101</v>
          </cell>
          <cell r="BQ608" t="str">
            <v>21</v>
          </cell>
          <cell r="BR608" t="str">
            <v>EVOLUCAO AUTOMATICA</v>
          </cell>
          <cell r="BS608" t="str">
            <v>20050101</v>
          </cell>
          <cell r="BW608">
            <v>0</v>
          </cell>
          <cell r="BX608">
            <v>0</v>
          </cell>
          <cell r="BY608">
            <v>0</v>
          </cell>
          <cell r="BZ608">
            <v>0</v>
          </cell>
          <cell r="CA608">
            <v>0</v>
          </cell>
          <cell r="CC608">
            <v>0</v>
          </cell>
          <cell r="CG608">
            <v>0</v>
          </cell>
          <cell r="CK608">
            <v>0</v>
          </cell>
          <cell r="CO608">
            <v>0</v>
          </cell>
          <cell r="CT608">
            <v>0</v>
          </cell>
          <cell r="CU608">
            <v>0</v>
          </cell>
          <cell r="CV608">
            <v>0</v>
          </cell>
          <cell r="CW608">
            <v>0</v>
          </cell>
          <cell r="CX608">
            <v>1</v>
          </cell>
          <cell r="CY608" t="str">
            <v>6010</v>
          </cell>
          <cell r="CZ608">
            <v>39.54</v>
          </cell>
          <cell r="DC608">
            <v>0</v>
          </cell>
          <cell r="DF608">
            <v>0</v>
          </cell>
          <cell r="DI608">
            <v>0</v>
          </cell>
          <cell r="DK608">
            <v>0</v>
          </cell>
          <cell r="DL608">
            <v>0</v>
          </cell>
          <cell r="DN608" t="str">
            <v>21D12</v>
          </cell>
          <cell r="DO608" t="str">
            <v>Flex.T.Int."Act.Ind."</v>
          </cell>
          <cell r="DP608">
            <v>2</v>
          </cell>
          <cell r="DQ608">
            <v>100</v>
          </cell>
          <cell r="DR608" t="str">
            <v>LX01</v>
          </cell>
          <cell r="DT608" t="str">
            <v>00330000</v>
          </cell>
          <cell r="DU608" t="str">
            <v>BANCO COMERCIAL PORTUGUES, SA</v>
          </cell>
        </row>
        <row r="609">
          <cell r="A609" t="str">
            <v>215619</v>
          </cell>
          <cell r="B609" t="str">
            <v>Maria Filomena Ribeiro Fernandes Meira Araújo</v>
          </cell>
          <cell r="C609" t="str">
            <v>1981</v>
          </cell>
          <cell r="D609">
            <v>24</v>
          </cell>
          <cell r="E609">
            <v>24</v>
          </cell>
          <cell r="F609" t="str">
            <v>19610216</v>
          </cell>
          <cell r="G609" t="str">
            <v>44</v>
          </cell>
          <cell r="H609" t="str">
            <v>1</v>
          </cell>
          <cell r="I609" t="str">
            <v>Casado</v>
          </cell>
          <cell r="J609" t="str">
            <v>feminino</v>
          </cell>
          <cell r="K609">
            <v>3</v>
          </cell>
          <cell r="L609" t="str">
            <v>R Herois do Ultramar          Pernes</v>
          </cell>
          <cell r="M609" t="str">
            <v>2000-494</v>
          </cell>
          <cell r="N609" t="str">
            <v>PERNES</v>
          </cell>
          <cell r="O609" t="str">
            <v>00241132</v>
          </cell>
          <cell r="P609" t="str">
            <v>CURSO COMPLEMENTAR DOS LICEUS</v>
          </cell>
          <cell r="R609" t="str">
            <v>5509393</v>
          </cell>
          <cell r="S609" t="str">
            <v>19960418</v>
          </cell>
          <cell r="T609" t="str">
            <v>LISBOA</v>
          </cell>
          <cell r="U609" t="str">
            <v>9803</v>
          </cell>
          <cell r="V609" t="str">
            <v>S.NAC IND ENERGIA-SINDEL</v>
          </cell>
          <cell r="W609" t="str">
            <v>160011019</v>
          </cell>
          <cell r="X609" t="str">
            <v>2089</v>
          </cell>
          <cell r="Y609" t="str">
            <v>0.0</v>
          </cell>
          <cell r="Z609">
            <v>3</v>
          </cell>
          <cell r="AA609" t="str">
            <v>00</v>
          </cell>
          <cell r="AC609" t="str">
            <v>X</v>
          </cell>
          <cell r="AD609" t="str">
            <v>029</v>
          </cell>
          <cell r="AE609" t="str">
            <v>10940077578</v>
          </cell>
          <cell r="AF609" t="str">
            <v>02</v>
          </cell>
          <cell r="AG609" t="str">
            <v>19810401</v>
          </cell>
          <cell r="AH609" t="str">
            <v>DT.Adm.Corr.Antiguid</v>
          </cell>
          <cell r="AI609" t="str">
            <v>1</v>
          </cell>
          <cell r="AJ609" t="str">
            <v>ACTIVOS</v>
          </cell>
          <cell r="AK609" t="str">
            <v>AA</v>
          </cell>
          <cell r="AL609" t="str">
            <v>ACTIVO TEMP.INTEIRO</v>
          </cell>
          <cell r="AM609" t="str">
            <v>J300</v>
          </cell>
          <cell r="AN609" t="str">
            <v>EDPOutsourcing Comercial-S</v>
          </cell>
          <cell r="AO609" t="str">
            <v>J323</v>
          </cell>
          <cell r="AP609" t="str">
            <v>EDPOC-SNTRM-GFA</v>
          </cell>
          <cell r="AQ609" t="str">
            <v>40177145</v>
          </cell>
          <cell r="AR609" t="str">
            <v>70000045</v>
          </cell>
          <cell r="AS609" t="str">
            <v>01S3</v>
          </cell>
          <cell r="AT609" t="str">
            <v>CHEFIA SECCAO ESCALAO III</v>
          </cell>
          <cell r="AU609" t="str">
            <v>1</v>
          </cell>
          <cell r="AV609" t="str">
            <v>00040389</v>
          </cell>
          <cell r="AW609" t="str">
            <v>J20464560130</v>
          </cell>
          <cell r="AX609" t="str">
            <v>AS-LJSTR-CH-CHEFIA</v>
          </cell>
          <cell r="AY609" t="str">
            <v>68905515</v>
          </cell>
          <cell r="AZ609" t="str">
            <v>Lj Santarém</v>
          </cell>
          <cell r="BA609" t="str">
            <v>6890</v>
          </cell>
          <cell r="BB609" t="str">
            <v>EDP Outsourcing Comercial</v>
          </cell>
          <cell r="BC609" t="str">
            <v>6890</v>
          </cell>
          <cell r="BD609" t="str">
            <v>6890</v>
          </cell>
          <cell r="BE609" t="str">
            <v>2800</v>
          </cell>
          <cell r="BF609" t="str">
            <v>6890</v>
          </cell>
          <cell r="BG609" t="str">
            <v>EDP Outsourcing Comercial,SA</v>
          </cell>
          <cell r="BH609" t="str">
            <v>1010</v>
          </cell>
          <cell r="BI609">
            <v>1799</v>
          </cell>
          <cell r="BJ609" t="str">
            <v>17</v>
          </cell>
          <cell r="BK609">
            <v>24</v>
          </cell>
          <cell r="BL609">
            <v>242.64</v>
          </cell>
          <cell r="BM609" t="str">
            <v>C SECÇ3</v>
          </cell>
          <cell r="BN609" t="str">
            <v>02</v>
          </cell>
          <cell r="BO609" t="str">
            <v>I</v>
          </cell>
          <cell r="BP609" t="str">
            <v>20030101</v>
          </cell>
          <cell r="BQ609" t="str">
            <v>21</v>
          </cell>
          <cell r="BR609" t="str">
            <v>EVOLUCAO AUTOMATICA</v>
          </cell>
          <cell r="BS609" t="str">
            <v>20050101</v>
          </cell>
          <cell r="BW609">
            <v>0</v>
          </cell>
          <cell r="BX609">
            <v>0</v>
          </cell>
          <cell r="BY609">
            <v>0</v>
          </cell>
          <cell r="BZ609">
            <v>0</v>
          </cell>
          <cell r="CA609">
            <v>0</v>
          </cell>
          <cell r="CC609">
            <v>0</v>
          </cell>
          <cell r="CG609">
            <v>0</v>
          </cell>
          <cell r="CK609">
            <v>0</v>
          </cell>
          <cell r="CO609">
            <v>0</v>
          </cell>
          <cell r="CT609">
            <v>0</v>
          </cell>
          <cell r="CU609">
            <v>0</v>
          </cell>
          <cell r="CV609">
            <v>0</v>
          </cell>
          <cell r="CW609">
            <v>0</v>
          </cell>
          <cell r="CX609">
            <v>0</v>
          </cell>
          <cell r="CZ609">
            <v>0</v>
          </cell>
          <cell r="DC609">
            <v>0</v>
          </cell>
          <cell r="DF609">
            <v>0</v>
          </cell>
          <cell r="DI609">
            <v>0</v>
          </cell>
          <cell r="DK609">
            <v>0</v>
          </cell>
          <cell r="DL609">
            <v>0</v>
          </cell>
          <cell r="DN609" t="str">
            <v>21D12</v>
          </cell>
          <cell r="DO609" t="str">
            <v>Flex.T.Int."Act.Ind."</v>
          </cell>
          <cell r="DP609">
            <v>2</v>
          </cell>
          <cell r="DQ609">
            <v>100</v>
          </cell>
          <cell r="DR609" t="str">
            <v>LX01</v>
          </cell>
          <cell r="DT609" t="str">
            <v>00070307</v>
          </cell>
          <cell r="DU609" t="str">
            <v>BANCO ESPIRITO SANTO, SA</v>
          </cell>
        </row>
        <row r="610">
          <cell r="A610" t="str">
            <v>313998</v>
          </cell>
          <cell r="B610" t="str">
            <v>Maria Castelo Morgado Branco Correia Dias</v>
          </cell>
          <cell r="C610" t="str">
            <v>1986</v>
          </cell>
          <cell r="D610">
            <v>19</v>
          </cell>
          <cell r="E610">
            <v>19</v>
          </cell>
          <cell r="F610" t="str">
            <v>19640129</v>
          </cell>
          <cell r="G610" t="str">
            <v>41</v>
          </cell>
          <cell r="H610" t="str">
            <v>1</v>
          </cell>
          <cell r="I610" t="str">
            <v>Casado</v>
          </cell>
          <cell r="J610" t="str">
            <v>feminino</v>
          </cell>
          <cell r="K610">
            <v>1</v>
          </cell>
          <cell r="L610" t="str">
            <v>Rua da Erra,8 - 3 DTO</v>
          </cell>
          <cell r="M610" t="str">
            <v>2100-057</v>
          </cell>
          <cell r="N610" t="str">
            <v>CORUCHE</v>
          </cell>
          <cell r="O610" t="str">
            <v>00243403</v>
          </cell>
          <cell r="P610" t="str">
            <v>12.ANO - 3. CURSO</v>
          </cell>
          <cell r="R610" t="str">
            <v>6577000</v>
          </cell>
          <cell r="S610" t="str">
            <v>19960229</v>
          </cell>
          <cell r="T610" t="str">
            <v>LISBOA</v>
          </cell>
          <cell r="U610" t="str">
            <v>9803</v>
          </cell>
          <cell r="V610" t="str">
            <v>S.NAC IND ENERGIA-SINDEL</v>
          </cell>
          <cell r="W610" t="str">
            <v>184499526</v>
          </cell>
          <cell r="X610" t="str">
            <v>0930</v>
          </cell>
          <cell r="Y610" t="str">
            <v>0.0</v>
          </cell>
          <cell r="Z610">
            <v>1</v>
          </cell>
          <cell r="AA610" t="str">
            <v>00</v>
          </cell>
          <cell r="AC610" t="str">
            <v>X</v>
          </cell>
          <cell r="AD610" t="str">
            <v>100</v>
          </cell>
          <cell r="AE610" t="str">
            <v>11170938318</v>
          </cell>
          <cell r="AF610" t="str">
            <v>02</v>
          </cell>
          <cell r="AG610" t="str">
            <v>19861014</v>
          </cell>
          <cell r="AH610" t="str">
            <v>DT.Adm.Corr.Antiguid</v>
          </cell>
          <cell r="AI610" t="str">
            <v>1</v>
          </cell>
          <cell r="AJ610" t="str">
            <v>ACTIVOS</v>
          </cell>
          <cell r="AK610" t="str">
            <v>AA</v>
          </cell>
          <cell r="AL610" t="str">
            <v>ACTIVO TEMP.INTEIRO</v>
          </cell>
          <cell r="AM610" t="str">
            <v>J300</v>
          </cell>
          <cell r="AN610" t="str">
            <v>EDPOutsourcing Comercial-S</v>
          </cell>
          <cell r="AO610" t="str">
            <v>J323</v>
          </cell>
          <cell r="AP610" t="str">
            <v>EDPOC-SNTRM-GFA</v>
          </cell>
          <cell r="AQ610" t="str">
            <v>40177150</v>
          </cell>
          <cell r="AR610" t="str">
            <v>70000060</v>
          </cell>
          <cell r="AS610" t="str">
            <v>025.</v>
          </cell>
          <cell r="AT610" t="str">
            <v>ESCRITURARIO COMERCIAL</v>
          </cell>
          <cell r="AU610" t="str">
            <v>1</v>
          </cell>
          <cell r="AV610" t="str">
            <v>00040390</v>
          </cell>
          <cell r="AW610" t="str">
            <v>J20464560430</v>
          </cell>
          <cell r="AX610" t="str">
            <v>AS-LJSTR-LOJA SANTAREM</v>
          </cell>
          <cell r="AY610" t="str">
            <v>68905515</v>
          </cell>
          <cell r="AZ610" t="str">
            <v>Lj Santarém</v>
          </cell>
          <cell r="BA610" t="str">
            <v>6890</v>
          </cell>
          <cell r="BB610" t="str">
            <v>EDP Outsourcing Comercial</v>
          </cell>
          <cell r="BC610" t="str">
            <v>6890</v>
          </cell>
          <cell r="BD610" t="str">
            <v>6890</v>
          </cell>
          <cell r="BE610" t="str">
            <v>2800</v>
          </cell>
          <cell r="BF610" t="str">
            <v>6890</v>
          </cell>
          <cell r="BG610" t="str">
            <v>EDP Outsourcing Comercial,SA</v>
          </cell>
          <cell r="BH610" t="str">
            <v>1010</v>
          </cell>
          <cell r="BI610">
            <v>1160</v>
          </cell>
          <cell r="BJ610" t="str">
            <v>10</v>
          </cell>
          <cell r="BK610">
            <v>19</v>
          </cell>
          <cell r="BL610">
            <v>192.09</v>
          </cell>
          <cell r="BM610" t="str">
            <v>NÍVEL 5</v>
          </cell>
          <cell r="BN610" t="str">
            <v>02</v>
          </cell>
          <cell r="BO610" t="str">
            <v>07</v>
          </cell>
          <cell r="BP610" t="str">
            <v>20030101</v>
          </cell>
          <cell r="BQ610" t="str">
            <v>21</v>
          </cell>
          <cell r="BR610" t="str">
            <v>EVOLUCAO AUTOMATICA</v>
          </cell>
          <cell r="BS610" t="str">
            <v>20050101</v>
          </cell>
          <cell r="BW610">
            <v>0</v>
          </cell>
          <cell r="BX610">
            <v>0</v>
          </cell>
          <cell r="BY610">
            <v>0</v>
          </cell>
          <cell r="BZ610">
            <v>0</v>
          </cell>
          <cell r="CA610">
            <v>0</v>
          </cell>
          <cell r="CC610">
            <v>0</v>
          </cell>
          <cell r="CG610">
            <v>0</v>
          </cell>
          <cell r="CK610">
            <v>0</v>
          </cell>
          <cell r="CO610">
            <v>0</v>
          </cell>
          <cell r="CT610">
            <v>0</v>
          </cell>
          <cell r="CU610">
            <v>0</v>
          </cell>
          <cell r="CV610">
            <v>0</v>
          </cell>
          <cell r="CW610">
            <v>0</v>
          </cell>
          <cell r="CX610">
            <v>1</v>
          </cell>
          <cell r="CY610" t="str">
            <v>6010</v>
          </cell>
          <cell r="CZ610">
            <v>39.54</v>
          </cell>
          <cell r="DC610">
            <v>0</v>
          </cell>
          <cell r="DF610">
            <v>0</v>
          </cell>
          <cell r="DI610">
            <v>0</v>
          </cell>
          <cell r="DK610">
            <v>0</v>
          </cell>
          <cell r="DL610">
            <v>0</v>
          </cell>
          <cell r="DN610" t="str">
            <v>21D12</v>
          </cell>
          <cell r="DO610" t="str">
            <v>Flex.T.Int."Act.Ind."</v>
          </cell>
          <cell r="DP610">
            <v>2</v>
          </cell>
          <cell r="DQ610">
            <v>100</v>
          </cell>
          <cell r="DR610" t="str">
            <v>LX01</v>
          </cell>
          <cell r="DT610" t="str">
            <v>00350264</v>
          </cell>
          <cell r="DU610" t="str">
            <v>CAIXA GERAL DE DEPOSITOS, SA</v>
          </cell>
        </row>
        <row r="611">
          <cell r="A611" t="str">
            <v>273767</v>
          </cell>
          <cell r="B611" t="str">
            <v>Jorge Santana Graça</v>
          </cell>
          <cell r="C611" t="str">
            <v>1979</v>
          </cell>
          <cell r="D611">
            <v>26</v>
          </cell>
          <cell r="E611">
            <v>26</v>
          </cell>
          <cell r="F611" t="str">
            <v>19570814</v>
          </cell>
          <cell r="G611" t="str">
            <v>47</v>
          </cell>
          <cell r="H611" t="str">
            <v>1</v>
          </cell>
          <cell r="I611" t="str">
            <v>Casado</v>
          </cell>
          <cell r="J611" t="str">
            <v>masculino</v>
          </cell>
          <cell r="K611">
            <v>2</v>
          </cell>
          <cell r="L611" t="str">
            <v>R 1 Janeiro N-8 Portela Padeiras</v>
          </cell>
          <cell r="M611" t="str">
            <v>2000-000</v>
          </cell>
          <cell r="N611" t="str">
            <v>SANTARÉM</v>
          </cell>
          <cell r="O611" t="str">
            <v>00232213</v>
          </cell>
          <cell r="P611" t="str">
            <v>C.GERAL ADMINISTRACAO COMERCIO</v>
          </cell>
          <cell r="R611" t="str">
            <v>6009112</v>
          </cell>
          <cell r="S611" t="str">
            <v>19990316</v>
          </cell>
          <cell r="T611" t="str">
            <v>SANTAREM</v>
          </cell>
          <cell r="U611" t="str">
            <v>9803</v>
          </cell>
          <cell r="V611" t="str">
            <v>S.NAC IND ENERGIA-SINDEL</v>
          </cell>
          <cell r="W611" t="str">
            <v>143765043</v>
          </cell>
          <cell r="X611" t="str">
            <v>2089</v>
          </cell>
          <cell r="Y611" t="str">
            <v>0.0</v>
          </cell>
          <cell r="Z611">
            <v>2</v>
          </cell>
          <cell r="AA611" t="str">
            <v>00</v>
          </cell>
          <cell r="AD611" t="str">
            <v>100</v>
          </cell>
          <cell r="AE611" t="str">
            <v>10954342679</v>
          </cell>
          <cell r="AF611" t="str">
            <v>02</v>
          </cell>
          <cell r="AG611" t="str">
            <v>19790228</v>
          </cell>
          <cell r="AH611" t="str">
            <v>DT.Adm.Corr.Antiguid</v>
          </cell>
          <cell r="AI611" t="str">
            <v>1</v>
          </cell>
          <cell r="AJ611" t="str">
            <v>ACTIVOS</v>
          </cell>
          <cell r="AK611" t="str">
            <v>AA</v>
          </cell>
          <cell r="AL611" t="str">
            <v>ACTIVO TEMP.INTEIRO</v>
          </cell>
          <cell r="AM611" t="str">
            <v>J300</v>
          </cell>
          <cell r="AN611" t="str">
            <v>EDPOutsourcing Comercial-S</v>
          </cell>
          <cell r="AO611" t="str">
            <v>J323</v>
          </cell>
          <cell r="AP611" t="str">
            <v>EDPOC-SNTRM-GFA</v>
          </cell>
          <cell r="AQ611" t="str">
            <v>40177146</v>
          </cell>
          <cell r="AR611" t="str">
            <v>70000022</v>
          </cell>
          <cell r="AS611" t="str">
            <v>014.</v>
          </cell>
          <cell r="AT611" t="str">
            <v>TECNICO COMERCIAL</v>
          </cell>
          <cell r="AU611" t="str">
            <v>1</v>
          </cell>
          <cell r="AV611" t="str">
            <v>00040390</v>
          </cell>
          <cell r="AW611" t="str">
            <v>J20464560430</v>
          </cell>
          <cell r="AX611" t="str">
            <v>AS-LJSTR-LOJA SANTAREM</v>
          </cell>
          <cell r="AY611" t="str">
            <v>68905515</v>
          </cell>
          <cell r="AZ611" t="str">
            <v>Lj Santarém</v>
          </cell>
          <cell r="BA611" t="str">
            <v>6890</v>
          </cell>
          <cell r="BB611" t="str">
            <v>EDP Outsourcing Comercial</v>
          </cell>
          <cell r="BC611" t="str">
            <v>6890</v>
          </cell>
          <cell r="BD611" t="str">
            <v>6890</v>
          </cell>
          <cell r="BE611" t="str">
            <v>2800</v>
          </cell>
          <cell r="BF611" t="str">
            <v>6890</v>
          </cell>
          <cell r="BG611" t="str">
            <v>EDP Outsourcing Comercial,SA</v>
          </cell>
          <cell r="BH611" t="str">
            <v>1010</v>
          </cell>
          <cell r="BI611">
            <v>1339</v>
          </cell>
          <cell r="BJ611" t="str">
            <v>12</v>
          </cell>
          <cell r="BK611">
            <v>26</v>
          </cell>
          <cell r="BL611">
            <v>262.86</v>
          </cell>
          <cell r="BM611" t="str">
            <v>NÍVEL 4</v>
          </cell>
          <cell r="BN611" t="str">
            <v>01</v>
          </cell>
          <cell r="BO611" t="str">
            <v>06</v>
          </cell>
          <cell r="BP611" t="str">
            <v>20040101</v>
          </cell>
          <cell r="BQ611" t="str">
            <v>21</v>
          </cell>
          <cell r="BR611" t="str">
            <v>EVOLUCAO AUTOMATICA</v>
          </cell>
          <cell r="BS611" t="str">
            <v>20050101</v>
          </cell>
          <cell r="BW611">
            <v>0</v>
          </cell>
          <cell r="BX611">
            <v>0</v>
          </cell>
          <cell r="BY611">
            <v>0</v>
          </cell>
          <cell r="BZ611">
            <v>0</v>
          </cell>
          <cell r="CA611">
            <v>0</v>
          </cell>
          <cell r="CC611">
            <v>0</v>
          </cell>
          <cell r="CG611">
            <v>0</v>
          </cell>
          <cell r="CK611">
            <v>0</v>
          </cell>
          <cell r="CO611">
            <v>0</v>
          </cell>
          <cell r="CT611">
            <v>0</v>
          </cell>
          <cell r="CU611">
            <v>0</v>
          </cell>
          <cell r="CV611">
            <v>0</v>
          </cell>
          <cell r="CW611">
            <v>0</v>
          </cell>
          <cell r="CX611">
            <v>1</v>
          </cell>
          <cell r="CY611" t="str">
            <v>6010</v>
          </cell>
          <cell r="CZ611">
            <v>39.54</v>
          </cell>
          <cell r="DC611">
            <v>0</v>
          </cell>
          <cell r="DF611">
            <v>0</v>
          </cell>
          <cell r="DI611">
            <v>0</v>
          </cell>
          <cell r="DK611">
            <v>0</v>
          </cell>
          <cell r="DL611">
            <v>0</v>
          </cell>
          <cell r="DN611" t="str">
            <v>21D12</v>
          </cell>
          <cell r="DO611" t="str">
            <v>Flex.T.Int."Act.Ind."</v>
          </cell>
          <cell r="DP611">
            <v>2</v>
          </cell>
          <cell r="DQ611">
            <v>100</v>
          </cell>
          <cell r="DR611" t="str">
            <v>LX01</v>
          </cell>
          <cell r="DT611" t="str">
            <v>00350727</v>
          </cell>
          <cell r="DU611" t="str">
            <v>CAIXA GERAL DE DEPOSITOS, SA</v>
          </cell>
        </row>
        <row r="612">
          <cell r="A612" t="str">
            <v>273899</v>
          </cell>
          <cell r="B612" t="str">
            <v>Hilário Oliveira Mendes</v>
          </cell>
          <cell r="C612" t="str">
            <v>1972</v>
          </cell>
          <cell r="D612">
            <v>33</v>
          </cell>
          <cell r="E612">
            <v>33</v>
          </cell>
          <cell r="F612" t="str">
            <v>19550406</v>
          </cell>
          <cell r="G612" t="str">
            <v>50</v>
          </cell>
          <cell r="H612" t="str">
            <v>1</v>
          </cell>
          <cell r="I612" t="str">
            <v>Casado</v>
          </cell>
          <cell r="J612" t="str">
            <v>masculino</v>
          </cell>
          <cell r="K612">
            <v>2</v>
          </cell>
          <cell r="L612" t="str">
            <v>Rua da Fonte - Fonte da Pedra</v>
          </cell>
          <cell r="M612" t="str">
            <v>2000-343</v>
          </cell>
          <cell r="N612" t="str">
            <v>ACHETE</v>
          </cell>
          <cell r="O612" t="str">
            <v>00123032</v>
          </cell>
          <cell r="P612" t="str">
            <v>CICLO PREP. ENSINO SECUNDARIO</v>
          </cell>
          <cell r="R612" t="str">
            <v>4739920</v>
          </cell>
          <cell r="S612" t="str">
            <v>19990408</v>
          </cell>
          <cell r="T612" t="str">
            <v>SANTAREM</v>
          </cell>
          <cell r="U612" t="str">
            <v>9802</v>
          </cell>
          <cell r="V612" t="str">
            <v>SIND IND ELéCT SUL ILHAS</v>
          </cell>
          <cell r="W612" t="str">
            <v>136137806</v>
          </cell>
          <cell r="X612" t="str">
            <v>2089</v>
          </cell>
          <cell r="Y612" t="str">
            <v>70.0</v>
          </cell>
          <cell r="Z612">
            <v>2</v>
          </cell>
          <cell r="AA612" t="str">
            <v>00</v>
          </cell>
          <cell r="AD612" t="str">
            <v>100</v>
          </cell>
          <cell r="AE612" t="str">
            <v>10954342849</v>
          </cell>
          <cell r="AF612" t="str">
            <v>02</v>
          </cell>
          <cell r="AG612" t="str">
            <v>19720820</v>
          </cell>
          <cell r="AH612" t="str">
            <v>DT.Adm.Corr.Antiguid</v>
          </cell>
          <cell r="AI612" t="str">
            <v>1</v>
          </cell>
          <cell r="AJ612" t="str">
            <v>ACTIVOS</v>
          </cell>
          <cell r="AK612" t="str">
            <v>AA</v>
          </cell>
          <cell r="AL612" t="str">
            <v>ACTIVO TEMP.INTEIRO</v>
          </cell>
          <cell r="AM612" t="str">
            <v>J300</v>
          </cell>
          <cell r="AN612" t="str">
            <v>EDPOutsourcing Comercial-S</v>
          </cell>
          <cell r="AO612" t="str">
            <v>J323</v>
          </cell>
          <cell r="AP612" t="str">
            <v>EDPOC-SNTRM-GFA</v>
          </cell>
          <cell r="AQ612" t="str">
            <v>40177149</v>
          </cell>
          <cell r="AR612" t="str">
            <v>70000060</v>
          </cell>
          <cell r="AS612" t="str">
            <v>025.</v>
          </cell>
          <cell r="AT612" t="str">
            <v>ESCRITURARIO COMERCIAL</v>
          </cell>
          <cell r="AU612" t="str">
            <v>1</v>
          </cell>
          <cell r="AV612" t="str">
            <v>00040390</v>
          </cell>
          <cell r="AW612" t="str">
            <v>J20464560430</v>
          </cell>
          <cell r="AX612" t="str">
            <v>AS-LJSTR-LOJA SANTAREM</v>
          </cell>
          <cell r="AY612" t="str">
            <v>68905515</v>
          </cell>
          <cell r="AZ612" t="str">
            <v>Lj Santarém</v>
          </cell>
          <cell r="BA612" t="str">
            <v>6890</v>
          </cell>
          <cell r="BB612" t="str">
            <v>EDP Outsourcing Comercial</v>
          </cell>
          <cell r="BC612" t="str">
            <v>6890</v>
          </cell>
          <cell r="BD612" t="str">
            <v>6890</v>
          </cell>
          <cell r="BE612" t="str">
            <v>2800</v>
          </cell>
          <cell r="BF612" t="str">
            <v>6890</v>
          </cell>
          <cell r="BG612" t="str">
            <v>EDP Outsourcing Comercial,SA</v>
          </cell>
          <cell r="BH612" t="str">
            <v>1010</v>
          </cell>
          <cell r="BI612">
            <v>1339</v>
          </cell>
          <cell r="BJ612" t="str">
            <v>12</v>
          </cell>
          <cell r="BK612">
            <v>33</v>
          </cell>
          <cell r="BL612">
            <v>333.63</v>
          </cell>
          <cell r="BM612" t="str">
            <v>NÍVEL 5</v>
          </cell>
          <cell r="BN612" t="str">
            <v>03</v>
          </cell>
          <cell r="BO612" t="str">
            <v>09</v>
          </cell>
          <cell r="BP612" t="str">
            <v>20020101</v>
          </cell>
          <cell r="BQ612" t="str">
            <v>21</v>
          </cell>
          <cell r="BR612" t="str">
            <v>EVOLUCAO AUTOMATICA</v>
          </cell>
          <cell r="BS612" t="str">
            <v>20050101</v>
          </cell>
          <cell r="BW612">
            <v>0</v>
          </cell>
          <cell r="BX612">
            <v>0</v>
          </cell>
          <cell r="BY612">
            <v>0</v>
          </cell>
          <cell r="BZ612">
            <v>0</v>
          </cell>
          <cell r="CA612">
            <v>0</v>
          </cell>
          <cell r="CC612">
            <v>0</v>
          </cell>
          <cell r="CG612">
            <v>0</v>
          </cell>
          <cell r="CK612">
            <v>0</v>
          </cell>
          <cell r="CO612">
            <v>0</v>
          </cell>
          <cell r="CT612">
            <v>0</v>
          </cell>
          <cell r="CU612">
            <v>0</v>
          </cell>
          <cell r="CV612">
            <v>0</v>
          </cell>
          <cell r="CW612">
            <v>0</v>
          </cell>
          <cell r="CX612">
            <v>0</v>
          </cell>
          <cell r="CZ612">
            <v>0</v>
          </cell>
          <cell r="DC612">
            <v>0</v>
          </cell>
          <cell r="DF612">
            <v>0</v>
          </cell>
          <cell r="DI612">
            <v>0</v>
          </cell>
          <cell r="DK612">
            <v>0</v>
          </cell>
          <cell r="DL612">
            <v>0</v>
          </cell>
          <cell r="DN612" t="str">
            <v>21D12</v>
          </cell>
          <cell r="DO612" t="str">
            <v>Flex.T.Int."Act.Ind."</v>
          </cell>
          <cell r="DP612">
            <v>2</v>
          </cell>
          <cell r="DQ612">
            <v>100</v>
          </cell>
          <cell r="DR612" t="str">
            <v>LX01</v>
          </cell>
          <cell r="DT612" t="str">
            <v>00330000</v>
          </cell>
          <cell r="DU612" t="str">
            <v>BANCO COMERCIAL PORTUGUES, SA</v>
          </cell>
        </row>
        <row r="613">
          <cell r="A613" t="str">
            <v>272671</v>
          </cell>
          <cell r="B613" t="str">
            <v>Fernando Vitorino Gomes Nunes</v>
          </cell>
          <cell r="C613" t="str">
            <v>1976</v>
          </cell>
          <cell r="D613">
            <v>29</v>
          </cell>
          <cell r="E613">
            <v>29</v>
          </cell>
          <cell r="F613" t="str">
            <v>19551104</v>
          </cell>
          <cell r="G613" t="str">
            <v>49</v>
          </cell>
          <cell r="H613" t="str">
            <v>1</v>
          </cell>
          <cell r="I613" t="str">
            <v>Casado</v>
          </cell>
          <cell r="J613" t="str">
            <v>masculino</v>
          </cell>
          <cell r="K613">
            <v>1</v>
          </cell>
          <cell r="L613" t="str">
            <v>R Cap Salgueiro Maia N 7 Alto Bexiga</v>
          </cell>
          <cell r="M613" t="str">
            <v>2000-000</v>
          </cell>
          <cell r="N613" t="str">
            <v>SANTARÉM</v>
          </cell>
          <cell r="O613" t="str">
            <v>00243403</v>
          </cell>
          <cell r="P613" t="str">
            <v>12.ANO - 3. CURSO</v>
          </cell>
          <cell r="R613" t="str">
            <v>5209198</v>
          </cell>
          <cell r="S613" t="str">
            <v>19991115</v>
          </cell>
          <cell r="T613" t="str">
            <v>SANTAREM</v>
          </cell>
          <cell r="U613" t="str">
            <v>9803</v>
          </cell>
          <cell r="V613" t="str">
            <v>S.NAC IND ENERGIA-SINDEL</v>
          </cell>
          <cell r="W613" t="str">
            <v>124408230</v>
          </cell>
          <cell r="X613" t="str">
            <v>2089</v>
          </cell>
          <cell r="Y613" t="str">
            <v>0.0</v>
          </cell>
          <cell r="Z613">
            <v>1</v>
          </cell>
          <cell r="AA613" t="str">
            <v>00</v>
          </cell>
          <cell r="AD613" t="str">
            <v>100</v>
          </cell>
          <cell r="AE613" t="str">
            <v>10951879481</v>
          </cell>
          <cell r="AF613" t="str">
            <v>02</v>
          </cell>
          <cell r="AG613" t="str">
            <v>19760714</v>
          </cell>
          <cell r="AH613" t="str">
            <v>DT.Adm.Corr.Antiguid</v>
          </cell>
          <cell r="AI613" t="str">
            <v>1</v>
          </cell>
          <cell r="AJ613" t="str">
            <v>ACTIVOS</v>
          </cell>
          <cell r="AK613" t="str">
            <v>AA</v>
          </cell>
          <cell r="AL613" t="str">
            <v>ACTIVO TEMP.INTEIRO</v>
          </cell>
          <cell r="AM613" t="str">
            <v>J300</v>
          </cell>
          <cell r="AN613" t="str">
            <v>EDPOutsourcing Comercial-S</v>
          </cell>
          <cell r="AO613" t="str">
            <v>J323</v>
          </cell>
          <cell r="AP613" t="str">
            <v>EDPOC-SNTRM-GFA</v>
          </cell>
          <cell r="AQ613" t="str">
            <v>40177148</v>
          </cell>
          <cell r="AR613" t="str">
            <v>70000060</v>
          </cell>
          <cell r="AS613" t="str">
            <v>025.</v>
          </cell>
          <cell r="AT613" t="str">
            <v>ESCRITURARIO COMERCIAL</v>
          </cell>
          <cell r="AU613" t="str">
            <v>1</v>
          </cell>
          <cell r="AV613" t="str">
            <v>00040390</v>
          </cell>
          <cell r="AW613" t="str">
            <v>J20464560430</v>
          </cell>
          <cell r="AX613" t="str">
            <v>AS-LJSTR-LOJA SANTAREM</v>
          </cell>
          <cell r="AY613" t="str">
            <v>68905515</v>
          </cell>
          <cell r="AZ613" t="str">
            <v>Lj Santarém</v>
          </cell>
          <cell r="BA613" t="str">
            <v>6890</v>
          </cell>
          <cell r="BB613" t="str">
            <v>EDP Outsourcing Comercial</v>
          </cell>
          <cell r="BC613" t="str">
            <v>6890</v>
          </cell>
          <cell r="BD613" t="str">
            <v>6890</v>
          </cell>
          <cell r="BE613" t="str">
            <v>2800</v>
          </cell>
          <cell r="BF613" t="str">
            <v>6890</v>
          </cell>
          <cell r="BG613" t="str">
            <v>EDP Outsourcing Comercial,SA</v>
          </cell>
          <cell r="BH613" t="str">
            <v>1010</v>
          </cell>
          <cell r="BI613">
            <v>1247</v>
          </cell>
          <cell r="BJ613" t="str">
            <v>11</v>
          </cell>
          <cell r="BK613">
            <v>29</v>
          </cell>
          <cell r="BL613">
            <v>293.19</v>
          </cell>
          <cell r="BM613" t="str">
            <v>NÍVEL 5</v>
          </cell>
          <cell r="BN613" t="str">
            <v>02</v>
          </cell>
          <cell r="BO613" t="str">
            <v>08</v>
          </cell>
          <cell r="BP613" t="str">
            <v>20030101</v>
          </cell>
          <cell r="BQ613" t="str">
            <v>21</v>
          </cell>
          <cell r="BR613" t="str">
            <v>EVOLUCAO AUTOMATICA</v>
          </cell>
          <cell r="BS613" t="str">
            <v>20050101</v>
          </cell>
          <cell r="BW613">
            <v>0</v>
          </cell>
          <cell r="BX613">
            <v>0</v>
          </cell>
          <cell r="BY613">
            <v>0</v>
          </cell>
          <cell r="BZ613">
            <v>0</v>
          </cell>
          <cell r="CA613">
            <v>0</v>
          </cell>
          <cell r="CC613">
            <v>0</v>
          </cell>
          <cell r="CG613">
            <v>0</v>
          </cell>
          <cell r="CK613">
            <v>0</v>
          </cell>
          <cell r="CO613">
            <v>0</v>
          </cell>
          <cell r="CT613">
            <v>0</v>
          </cell>
          <cell r="CU613">
            <v>0</v>
          </cell>
          <cell r="CV613">
            <v>0</v>
          </cell>
          <cell r="CW613">
            <v>0</v>
          </cell>
          <cell r="CX613">
            <v>1</v>
          </cell>
          <cell r="CY613" t="str">
            <v>6010</v>
          </cell>
          <cell r="CZ613">
            <v>39.54</v>
          </cell>
          <cell r="DC613">
            <v>0</v>
          </cell>
          <cell r="DF613">
            <v>0</v>
          </cell>
          <cell r="DI613">
            <v>0</v>
          </cell>
          <cell r="DK613">
            <v>0</v>
          </cell>
          <cell r="DL613">
            <v>0</v>
          </cell>
          <cell r="DN613" t="str">
            <v>21D12</v>
          </cell>
          <cell r="DO613" t="str">
            <v>Flex.T.Int."Act.Ind."</v>
          </cell>
          <cell r="DP613">
            <v>2</v>
          </cell>
          <cell r="DQ613">
            <v>100</v>
          </cell>
          <cell r="DR613" t="str">
            <v>LX01</v>
          </cell>
          <cell r="DT613" t="str">
            <v>00350213</v>
          </cell>
          <cell r="DU613" t="str">
            <v>CAIXA GERAL DE DEPOSITOS, SA</v>
          </cell>
        </row>
        <row r="614">
          <cell r="A614" t="str">
            <v>272655</v>
          </cell>
          <cell r="B614" t="str">
            <v>Maria Carmo B Lamberia Vicente</v>
          </cell>
          <cell r="C614" t="str">
            <v>1981</v>
          </cell>
          <cell r="D614">
            <v>24</v>
          </cell>
          <cell r="E614">
            <v>24</v>
          </cell>
          <cell r="F614" t="str">
            <v>19600921</v>
          </cell>
          <cell r="G614" t="str">
            <v>44</v>
          </cell>
          <cell r="H614" t="str">
            <v>1</v>
          </cell>
          <cell r="I614" t="str">
            <v>Casado</v>
          </cell>
          <cell r="J614" t="str">
            <v>feminino</v>
          </cell>
          <cell r="K614">
            <v>0</v>
          </cell>
          <cell r="L614" t="str">
            <v>R 5 Outubro 113</v>
          </cell>
          <cell r="M614" t="str">
            <v>2070-059</v>
          </cell>
          <cell r="N614" t="str">
            <v>CARTAXO</v>
          </cell>
          <cell r="O614" t="str">
            <v>00241132</v>
          </cell>
          <cell r="P614" t="str">
            <v>CURSO COMPLEMENTAR DOS LICEUS</v>
          </cell>
          <cell r="R614" t="str">
            <v>5362937</v>
          </cell>
          <cell r="S614" t="str">
            <v>20041105</v>
          </cell>
          <cell r="T614" t="str">
            <v>SANTAREM</v>
          </cell>
          <cell r="U614" t="str">
            <v>9803</v>
          </cell>
          <cell r="V614" t="str">
            <v>S.NAC IND ENERGIA-SINDEL</v>
          </cell>
          <cell r="W614" t="str">
            <v>124415563</v>
          </cell>
          <cell r="X614" t="str">
            <v>1988</v>
          </cell>
          <cell r="Y614" t="str">
            <v>0.0</v>
          </cell>
          <cell r="Z614">
            <v>0</v>
          </cell>
          <cell r="AA614" t="str">
            <v>00</v>
          </cell>
          <cell r="AC614" t="str">
            <v>X</v>
          </cell>
          <cell r="AD614" t="str">
            <v>100</v>
          </cell>
          <cell r="AE614" t="str">
            <v>10952925270</v>
          </cell>
          <cell r="AF614" t="str">
            <v>02</v>
          </cell>
          <cell r="AG614" t="str">
            <v>19810301</v>
          </cell>
          <cell r="AH614" t="str">
            <v>DT.Adm.Corr.Antiguid</v>
          </cell>
          <cell r="AI614" t="str">
            <v>1</v>
          </cell>
          <cell r="AJ614" t="str">
            <v>ACTIVOS</v>
          </cell>
          <cell r="AK614" t="str">
            <v>AA</v>
          </cell>
          <cell r="AL614" t="str">
            <v>ACTIVO TEMP.INTEIRO</v>
          </cell>
          <cell r="AM614" t="str">
            <v>J300</v>
          </cell>
          <cell r="AN614" t="str">
            <v>EDPOutsourcing Comercial-S</v>
          </cell>
          <cell r="AO614" t="str">
            <v>J323</v>
          </cell>
          <cell r="AP614" t="str">
            <v>EDPOC-SNTRM-GFA</v>
          </cell>
          <cell r="AQ614" t="str">
            <v>40177147</v>
          </cell>
          <cell r="AR614" t="str">
            <v>70000060</v>
          </cell>
          <cell r="AS614" t="str">
            <v>025.</v>
          </cell>
          <cell r="AT614" t="str">
            <v>ESCRITURARIO COMERCIAL</v>
          </cell>
          <cell r="AU614" t="str">
            <v>1</v>
          </cell>
          <cell r="AV614" t="str">
            <v>00040390</v>
          </cell>
          <cell r="AW614" t="str">
            <v>J20464560430</v>
          </cell>
          <cell r="AX614" t="str">
            <v>AS-LJSTR-LOJA SANTAREM</v>
          </cell>
          <cell r="AY614" t="str">
            <v>68905515</v>
          </cell>
          <cell r="AZ614" t="str">
            <v>Lj Santarém</v>
          </cell>
          <cell r="BA614" t="str">
            <v>6890</v>
          </cell>
          <cell r="BB614" t="str">
            <v>EDP Outsourcing Comercial</v>
          </cell>
          <cell r="BC614" t="str">
            <v>6890</v>
          </cell>
          <cell r="BD614" t="str">
            <v>6890</v>
          </cell>
          <cell r="BE614" t="str">
            <v>2800</v>
          </cell>
          <cell r="BF614" t="str">
            <v>6890</v>
          </cell>
          <cell r="BG614" t="str">
            <v>EDP Outsourcing Comercial,SA</v>
          </cell>
          <cell r="BH614" t="str">
            <v>1010</v>
          </cell>
          <cell r="BI614">
            <v>1247</v>
          </cell>
          <cell r="BJ614" t="str">
            <v>11</v>
          </cell>
          <cell r="BK614">
            <v>24</v>
          </cell>
          <cell r="BL614">
            <v>242.64</v>
          </cell>
          <cell r="BM614" t="str">
            <v>NÍVEL 5</v>
          </cell>
          <cell r="BN614" t="str">
            <v>01</v>
          </cell>
          <cell r="BO614" t="str">
            <v>08</v>
          </cell>
          <cell r="BP614" t="str">
            <v>20040101</v>
          </cell>
          <cell r="BQ614" t="str">
            <v>21</v>
          </cell>
          <cell r="BR614" t="str">
            <v>EVOLUCAO AUTOMATICA</v>
          </cell>
          <cell r="BS614" t="str">
            <v>20050101</v>
          </cell>
          <cell r="BW614">
            <v>0</v>
          </cell>
          <cell r="BX614">
            <v>0</v>
          </cell>
          <cell r="BY614">
            <v>0</v>
          </cell>
          <cell r="BZ614">
            <v>0</v>
          </cell>
          <cell r="CA614">
            <v>0</v>
          </cell>
          <cell r="CC614">
            <v>0</v>
          </cell>
          <cell r="CG614">
            <v>0</v>
          </cell>
          <cell r="CK614">
            <v>0</v>
          </cell>
          <cell r="CO614">
            <v>0</v>
          </cell>
          <cell r="CT614">
            <v>0</v>
          </cell>
          <cell r="CU614">
            <v>0</v>
          </cell>
          <cell r="CV614">
            <v>0</v>
          </cell>
          <cell r="CW614">
            <v>0</v>
          </cell>
          <cell r="CX614">
            <v>1</v>
          </cell>
          <cell r="CY614" t="str">
            <v>6010</v>
          </cell>
          <cell r="CZ614">
            <v>39.54</v>
          </cell>
          <cell r="DC614">
            <v>0</v>
          </cell>
          <cell r="DF614">
            <v>0</v>
          </cell>
          <cell r="DI614">
            <v>0</v>
          </cell>
          <cell r="DK614">
            <v>0</v>
          </cell>
          <cell r="DL614">
            <v>0</v>
          </cell>
          <cell r="DN614" t="str">
            <v>21D12</v>
          </cell>
          <cell r="DO614" t="str">
            <v>Flex.T.Int."Act.Ind."</v>
          </cell>
          <cell r="DP614">
            <v>2</v>
          </cell>
          <cell r="DQ614">
            <v>100</v>
          </cell>
          <cell r="DR614" t="str">
            <v>LX01</v>
          </cell>
          <cell r="DT614" t="str">
            <v>00350213</v>
          </cell>
          <cell r="DU614" t="str">
            <v>CAIXA GERAL DE DEPOSITOS, SA</v>
          </cell>
        </row>
        <row r="615">
          <cell r="A615" t="str">
            <v>273724</v>
          </cell>
          <cell r="B615" t="str">
            <v>Maria Manuela Pires Vilela Soares Madeira</v>
          </cell>
          <cell r="C615" t="str">
            <v>1979</v>
          </cell>
          <cell r="D615">
            <v>26</v>
          </cell>
          <cell r="E615">
            <v>26</v>
          </cell>
          <cell r="F615" t="str">
            <v>19550717</v>
          </cell>
          <cell r="G615" t="str">
            <v>49</v>
          </cell>
          <cell r="H615" t="str">
            <v>1</v>
          </cell>
          <cell r="I615" t="str">
            <v>Casado</v>
          </cell>
          <cell r="J615" t="str">
            <v>feminino</v>
          </cell>
          <cell r="K615">
            <v>2</v>
          </cell>
          <cell r="L615" t="str">
            <v>R Pedro Santarem 148 - 5</v>
          </cell>
          <cell r="M615" t="str">
            <v>2000-223</v>
          </cell>
          <cell r="N615" t="str">
            <v>SANTARÉM</v>
          </cell>
          <cell r="O615" t="str">
            <v>00774105</v>
          </cell>
          <cell r="P615" t="str">
            <v>ECONOMIA</v>
          </cell>
          <cell r="R615" t="str">
            <v>4005618</v>
          </cell>
          <cell r="S615" t="str">
            <v>20000228</v>
          </cell>
          <cell r="T615" t="str">
            <v>SANTAREM</v>
          </cell>
          <cell r="U615" t="str">
            <v>9802</v>
          </cell>
          <cell r="V615" t="str">
            <v>SIND IND ELéCT SUL ILHAS</v>
          </cell>
          <cell r="W615" t="str">
            <v>149430566</v>
          </cell>
          <cell r="X615" t="str">
            <v>2089</v>
          </cell>
          <cell r="Y615" t="str">
            <v>0.0</v>
          </cell>
          <cell r="Z615">
            <v>2</v>
          </cell>
          <cell r="AA615" t="str">
            <v>00</v>
          </cell>
          <cell r="AC615" t="str">
            <v>X</v>
          </cell>
          <cell r="AD615" t="str">
            <v>100</v>
          </cell>
          <cell r="AE615" t="str">
            <v>10954343153</v>
          </cell>
          <cell r="AF615" t="str">
            <v>02</v>
          </cell>
          <cell r="AG615" t="str">
            <v>19790511</v>
          </cell>
          <cell r="AH615" t="str">
            <v>DT.Adm.Corr.Antiguid</v>
          </cell>
          <cell r="AI615" t="str">
            <v>1</v>
          </cell>
          <cell r="AJ615" t="str">
            <v>ACTIVOS</v>
          </cell>
          <cell r="AK615" t="str">
            <v>AA</v>
          </cell>
          <cell r="AL615" t="str">
            <v>ACTIVO TEMP.INTEIRO</v>
          </cell>
          <cell r="AM615" t="str">
            <v>J300</v>
          </cell>
          <cell r="AN615" t="str">
            <v>EDPOutsourcing Comercial-S</v>
          </cell>
          <cell r="AO615" t="str">
            <v>J323</v>
          </cell>
          <cell r="AP615" t="str">
            <v>EDPOC-SNTRM-GFA</v>
          </cell>
          <cell r="AQ615" t="str">
            <v>40177423</v>
          </cell>
          <cell r="AR615" t="str">
            <v>70000042</v>
          </cell>
          <cell r="AS615" t="str">
            <v>01L2</v>
          </cell>
          <cell r="AT615" t="str">
            <v>LICENCIADO II</v>
          </cell>
          <cell r="AU615" t="str">
            <v>0</v>
          </cell>
          <cell r="AV615" t="str">
            <v>00040531</v>
          </cell>
          <cell r="AW615" t="str">
            <v>J20600002430</v>
          </cell>
          <cell r="AX615" t="str">
            <v>ACTS-GA CONTACTOS TECNICOS SUL</v>
          </cell>
          <cell r="AY615" t="str">
            <v>68908200</v>
          </cell>
          <cell r="AZ615" t="str">
            <v>GC - GA Gestão Conta</v>
          </cell>
          <cell r="BA615" t="str">
            <v>6890</v>
          </cell>
          <cell r="BB615" t="str">
            <v>EDP Outsourcing Comercial</v>
          </cell>
          <cell r="BC615" t="str">
            <v>6890</v>
          </cell>
          <cell r="BD615" t="str">
            <v>6890</v>
          </cell>
          <cell r="BE615" t="str">
            <v>2800</v>
          </cell>
          <cell r="BF615" t="str">
            <v>6890</v>
          </cell>
          <cell r="BG615" t="str">
            <v>EDP Outsourcing Comercial,SA</v>
          </cell>
          <cell r="BH615" t="str">
            <v>1010</v>
          </cell>
          <cell r="BI615">
            <v>2283</v>
          </cell>
          <cell r="BJ615" t="str">
            <v>J</v>
          </cell>
          <cell r="BK615">
            <v>26</v>
          </cell>
          <cell r="BL615">
            <v>262.86</v>
          </cell>
          <cell r="BM615" t="str">
            <v>LIC 2</v>
          </cell>
          <cell r="BN615" t="str">
            <v>00</v>
          </cell>
          <cell r="BO615" t="str">
            <v>J</v>
          </cell>
          <cell r="BP615" t="str">
            <v>20050101</v>
          </cell>
          <cell r="BQ615" t="str">
            <v>21</v>
          </cell>
          <cell r="BR615" t="str">
            <v>EVOLUCAO AUTOMATICA</v>
          </cell>
          <cell r="BS615" t="str">
            <v>20050101</v>
          </cell>
          <cell r="BW615">
            <v>0</v>
          </cell>
          <cell r="BX615">
            <v>0</v>
          </cell>
          <cell r="BY615">
            <v>0</v>
          </cell>
          <cell r="BZ615">
            <v>0</v>
          </cell>
          <cell r="CA615">
            <v>0</v>
          </cell>
          <cell r="CC615">
            <v>0</v>
          </cell>
          <cell r="CG615">
            <v>0</v>
          </cell>
          <cell r="CK615">
            <v>0</v>
          </cell>
          <cell r="CO615">
            <v>0</v>
          </cell>
          <cell r="CT615">
            <v>0</v>
          </cell>
          <cell r="CU615">
            <v>0</v>
          </cell>
          <cell r="CV615">
            <v>0</v>
          </cell>
          <cell r="CW615">
            <v>0</v>
          </cell>
          <cell r="CX615">
            <v>0</v>
          </cell>
          <cell r="CZ615">
            <v>0</v>
          </cell>
          <cell r="DC615">
            <v>0</v>
          </cell>
          <cell r="DF615">
            <v>0</v>
          </cell>
          <cell r="DI615">
            <v>0</v>
          </cell>
          <cell r="DK615">
            <v>0</v>
          </cell>
          <cell r="DL615">
            <v>0</v>
          </cell>
          <cell r="DN615" t="str">
            <v>21D12</v>
          </cell>
          <cell r="DO615" t="str">
            <v>Flex.T.Int."Act.Ind."</v>
          </cell>
          <cell r="DP615">
            <v>2</v>
          </cell>
          <cell r="DQ615">
            <v>100</v>
          </cell>
          <cell r="DR615" t="str">
            <v>LX01</v>
          </cell>
          <cell r="DT615" t="str">
            <v>00360044</v>
          </cell>
          <cell r="DU615" t="str">
            <v>CAIXA ECONOMICA MONTEPIO GERAL</v>
          </cell>
        </row>
        <row r="616">
          <cell r="A616" t="str">
            <v>177423</v>
          </cell>
          <cell r="B616" t="str">
            <v>Rogério Nunes Monteiro</v>
          </cell>
          <cell r="C616" t="str">
            <v>1979</v>
          </cell>
          <cell r="D616">
            <v>26</v>
          </cell>
          <cell r="E616">
            <v>26</v>
          </cell>
          <cell r="F616" t="str">
            <v>19540703</v>
          </cell>
          <cell r="G616" t="str">
            <v>50</v>
          </cell>
          <cell r="H616" t="str">
            <v>1</v>
          </cell>
          <cell r="I616" t="str">
            <v>Casado</v>
          </cell>
          <cell r="J616" t="str">
            <v>masculino</v>
          </cell>
          <cell r="K616">
            <v>2</v>
          </cell>
          <cell r="L616" t="str">
            <v>R 5 de Outubro, 35</v>
          </cell>
          <cell r="M616" t="str">
            <v>2125-035</v>
          </cell>
          <cell r="N616" t="str">
            <v>GLÓRIA DO RIBATEJO</v>
          </cell>
          <cell r="O616" t="str">
            <v>00776015</v>
          </cell>
          <cell r="P616" t="str">
            <v>GESTAO DE EMPRESAS</v>
          </cell>
          <cell r="R616" t="str">
            <v>4939929</v>
          </cell>
          <cell r="S616" t="str">
            <v>19971209</v>
          </cell>
          <cell r="T616" t="str">
            <v>SANTAREM</v>
          </cell>
          <cell r="W616" t="str">
            <v>145196860</v>
          </cell>
          <cell r="X616" t="str">
            <v>2070</v>
          </cell>
          <cell r="Y616" t="str">
            <v>0.0</v>
          </cell>
          <cell r="Z616">
            <v>1</v>
          </cell>
          <cell r="AA616" t="str">
            <v>00</v>
          </cell>
          <cell r="AC616" t="str">
            <v>X</v>
          </cell>
          <cell r="AD616" t="str">
            <v>100</v>
          </cell>
          <cell r="AE616" t="str">
            <v>10951598875</v>
          </cell>
          <cell r="AF616" t="str">
            <v>02</v>
          </cell>
          <cell r="AG616" t="str">
            <v>19791113</v>
          </cell>
          <cell r="AH616" t="str">
            <v>DT.Adm.Corr.Antiguid</v>
          </cell>
          <cell r="AI616" t="str">
            <v>1</v>
          </cell>
          <cell r="AJ616" t="str">
            <v>ACTIVOS</v>
          </cell>
          <cell r="AK616" t="str">
            <v>AA</v>
          </cell>
          <cell r="AL616" t="str">
            <v>ACTIVO TEMP.INTEIRO</v>
          </cell>
          <cell r="AM616" t="str">
            <v>J300</v>
          </cell>
          <cell r="AN616" t="str">
            <v>EDPOutsourcing Comercial-S</v>
          </cell>
          <cell r="AO616" t="str">
            <v>J323</v>
          </cell>
          <cell r="AP616" t="str">
            <v>EDPOC-SNTRM-GFA</v>
          </cell>
          <cell r="AQ616" t="str">
            <v>40177425</v>
          </cell>
          <cell r="AR616" t="str">
            <v>70000041</v>
          </cell>
          <cell r="AS616" t="str">
            <v>01L1</v>
          </cell>
          <cell r="AT616" t="str">
            <v>LICENCIADO I</v>
          </cell>
          <cell r="AU616" t="str">
            <v>1</v>
          </cell>
          <cell r="AV616" t="str">
            <v>00040531</v>
          </cell>
          <cell r="AW616" t="str">
            <v>J20600002430</v>
          </cell>
          <cell r="AX616" t="str">
            <v>ACTS-GA CONTACTOS TECNICOS SUL</v>
          </cell>
          <cell r="AY616" t="str">
            <v>68908200</v>
          </cell>
          <cell r="AZ616" t="str">
            <v>GC - GA Gestão Conta</v>
          </cell>
          <cell r="BA616" t="str">
            <v>6890</v>
          </cell>
          <cell r="BB616" t="str">
            <v>EDP Outsourcing Comercial</v>
          </cell>
          <cell r="BC616" t="str">
            <v>6890</v>
          </cell>
          <cell r="BD616" t="str">
            <v>6890</v>
          </cell>
          <cell r="BE616" t="str">
            <v>2800</v>
          </cell>
          <cell r="BF616" t="str">
            <v>6890</v>
          </cell>
          <cell r="BG616" t="str">
            <v>EDP Outsourcing Comercial,SA</v>
          </cell>
          <cell r="BH616" t="str">
            <v>1010</v>
          </cell>
          <cell r="BI616">
            <v>1686</v>
          </cell>
          <cell r="BJ616" t="str">
            <v>E</v>
          </cell>
          <cell r="BK616">
            <v>26</v>
          </cell>
          <cell r="BL616">
            <v>262.86</v>
          </cell>
          <cell r="BM616" t="str">
            <v>LIC 1</v>
          </cell>
          <cell r="BN616" t="str">
            <v>01</v>
          </cell>
          <cell r="BO616" t="str">
            <v>E</v>
          </cell>
          <cell r="BP616" t="str">
            <v>20030312</v>
          </cell>
          <cell r="BQ616" t="str">
            <v>33</v>
          </cell>
          <cell r="BR616" t="str">
            <v>NOMEACAO</v>
          </cell>
          <cell r="BS616" t="str">
            <v>20050101</v>
          </cell>
          <cell r="BW616">
            <v>0</v>
          </cell>
          <cell r="BX616">
            <v>0</v>
          </cell>
          <cell r="BY616">
            <v>0</v>
          </cell>
          <cell r="BZ616">
            <v>0</v>
          </cell>
          <cell r="CA616">
            <v>0</v>
          </cell>
          <cell r="CC616">
            <v>0</v>
          </cell>
          <cell r="CG616">
            <v>0</v>
          </cell>
          <cell r="CK616">
            <v>0</v>
          </cell>
          <cell r="CO616">
            <v>0</v>
          </cell>
          <cell r="CT616">
            <v>0</v>
          </cell>
          <cell r="CU616">
            <v>0</v>
          </cell>
          <cell r="CV616">
            <v>0</v>
          </cell>
          <cell r="CW616">
            <v>0</v>
          </cell>
          <cell r="CX616">
            <v>0</v>
          </cell>
          <cell r="CZ616">
            <v>0</v>
          </cell>
          <cell r="DC616">
            <v>0</v>
          </cell>
          <cell r="DF616">
            <v>0</v>
          </cell>
          <cell r="DI616">
            <v>0</v>
          </cell>
          <cell r="DK616">
            <v>0</v>
          </cell>
          <cell r="DL616">
            <v>0</v>
          </cell>
          <cell r="DN616" t="str">
            <v>21D12</v>
          </cell>
          <cell r="DO616" t="str">
            <v>Flex.T.Int."Act.Ind."</v>
          </cell>
          <cell r="DP616">
            <v>2</v>
          </cell>
          <cell r="DQ616">
            <v>100</v>
          </cell>
          <cell r="DR616" t="str">
            <v>LX01</v>
          </cell>
          <cell r="DT616" t="str">
            <v>00100000</v>
          </cell>
          <cell r="DU616" t="str">
            <v>BANCO BPI, SA</v>
          </cell>
        </row>
        <row r="617">
          <cell r="A617" t="str">
            <v>265497</v>
          </cell>
          <cell r="B617" t="str">
            <v>Paulo Jorge Pereira Alves</v>
          </cell>
          <cell r="C617" t="str">
            <v>1983</v>
          </cell>
          <cell r="D617">
            <v>22</v>
          </cell>
          <cell r="E617">
            <v>22</v>
          </cell>
          <cell r="F617" t="str">
            <v>19600918</v>
          </cell>
          <cell r="G617" t="str">
            <v>44</v>
          </cell>
          <cell r="H617" t="str">
            <v>1</v>
          </cell>
          <cell r="I617" t="str">
            <v>Casado</v>
          </cell>
          <cell r="J617" t="str">
            <v>masculino</v>
          </cell>
          <cell r="K617">
            <v>1</v>
          </cell>
          <cell r="L617" t="str">
            <v>Br Sto Antonio Pedreiras R-A-7Lapas</v>
          </cell>
          <cell r="M617" t="str">
            <v>2350-105</v>
          </cell>
          <cell r="N617" t="str">
            <v>LAPAS</v>
          </cell>
          <cell r="O617" t="str">
            <v>00123032</v>
          </cell>
          <cell r="P617" t="str">
            <v>CICLO PREP. ENSINO SECUNDARIO</v>
          </cell>
          <cell r="R617" t="str">
            <v>5516455</v>
          </cell>
          <cell r="S617" t="str">
            <v>19960617</v>
          </cell>
          <cell r="T617" t="str">
            <v>LISBOA</v>
          </cell>
          <cell r="U617" t="str">
            <v>9803</v>
          </cell>
          <cell r="V617" t="str">
            <v>S.NAC IND ENERGIA-SINDEL</v>
          </cell>
          <cell r="W617" t="str">
            <v>129749800</v>
          </cell>
          <cell r="X617" t="str">
            <v>2119</v>
          </cell>
          <cell r="Y617" t="str">
            <v>0.0</v>
          </cell>
          <cell r="Z617">
            <v>1</v>
          </cell>
          <cell r="AA617" t="str">
            <v>00</v>
          </cell>
          <cell r="AC617" t="str">
            <v>X</v>
          </cell>
          <cell r="AD617" t="str">
            <v>100</v>
          </cell>
          <cell r="AE617" t="str">
            <v>10951645662</v>
          </cell>
          <cell r="AF617" t="str">
            <v>02</v>
          </cell>
          <cell r="AG617" t="str">
            <v>19831101</v>
          </cell>
          <cell r="AH617" t="str">
            <v>DT.Adm.Corr.Antiguid</v>
          </cell>
          <cell r="AI617" t="str">
            <v>1</v>
          </cell>
          <cell r="AJ617" t="str">
            <v>ACTIVOS</v>
          </cell>
          <cell r="AK617" t="str">
            <v>AA</v>
          </cell>
          <cell r="AL617" t="str">
            <v>ACTIVO TEMP.INTEIRO</v>
          </cell>
          <cell r="AM617" t="str">
            <v>J300</v>
          </cell>
          <cell r="AN617" t="str">
            <v>EDPOutsourcing Comercial-S</v>
          </cell>
          <cell r="AO617" t="str">
            <v>J324</v>
          </cell>
          <cell r="AP617" t="str">
            <v>EDPOC-T NVS-Nog</v>
          </cell>
          <cell r="AQ617" t="str">
            <v>40176834</v>
          </cell>
          <cell r="AR617" t="str">
            <v>70000060</v>
          </cell>
          <cell r="AS617" t="str">
            <v>025.</v>
          </cell>
          <cell r="AT617" t="str">
            <v>ESCRITURARIO COMERCIAL</v>
          </cell>
          <cell r="AU617" t="str">
            <v>1</v>
          </cell>
          <cell r="AV617" t="str">
            <v>00040527</v>
          </cell>
          <cell r="AW617" t="str">
            <v>J20460000830</v>
          </cell>
          <cell r="AX617" t="str">
            <v>AS-RA-GA REDE DE AGENTES - III</v>
          </cell>
          <cell r="AY617" t="str">
            <v>68905059</v>
          </cell>
          <cell r="AZ617" t="str">
            <v>Eq Contacto Directo</v>
          </cell>
          <cell r="BA617" t="str">
            <v>6890</v>
          </cell>
          <cell r="BB617" t="str">
            <v>EDP Outsourcing Comercial</v>
          </cell>
          <cell r="BC617" t="str">
            <v>6890</v>
          </cell>
          <cell r="BD617" t="str">
            <v>6890</v>
          </cell>
          <cell r="BE617" t="str">
            <v>2800</v>
          </cell>
          <cell r="BF617" t="str">
            <v>6890</v>
          </cell>
          <cell r="BG617" t="str">
            <v>EDP Outsourcing Comercial,SA</v>
          </cell>
          <cell r="BH617" t="str">
            <v>1010</v>
          </cell>
          <cell r="BI617">
            <v>1079</v>
          </cell>
          <cell r="BJ617" t="str">
            <v>09</v>
          </cell>
          <cell r="BK617">
            <v>22</v>
          </cell>
          <cell r="BL617">
            <v>222.42</v>
          </cell>
          <cell r="BM617" t="str">
            <v>NÍVEL 5</v>
          </cell>
          <cell r="BN617" t="str">
            <v>01</v>
          </cell>
          <cell r="BO617" t="str">
            <v>06</v>
          </cell>
          <cell r="BP617" t="str">
            <v>20040101</v>
          </cell>
          <cell r="BQ617" t="str">
            <v>21</v>
          </cell>
          <cell r="BR617" t="str">
            <v>EVOLUCAO AUTOMATICA</v>
          </cell>
          <cell r="BS617" t="str">
            <v>20050101</v>
          </cell>
          <cell r="BW617">
            <v>0</v>
          </cell>
          <cell r="BX617">
            <v>0</v>
          </cell>
          <cell r="BY617">
            <v>0</v>
          </cell>
          <cell r="BZ617">
            <v>0</v>
          </cell>
          <cell r="CA617">
            <v>0</v>
          </cell>
          <cell r="CC617">
            <v>0</v>
          </cell>
          <cell r="CG617">
            <v>0</v>
          </cell>
          <cell r="CK617">
            <v>0</v>
          </cell>
          <cell r="CO617">
            <v>0</v>
          </cell>
          <cell r="CT617">
            <v>0</v>
          </cell>
          <cell r="CU617">
            <v>0</v>
          </cell>
          <cell r="CV617">
            <v>0</v>
          </cell>
          <cell r="CW617">
            <v>0</v>
          </cell>
          <cell r="CX617">
            <v>0</v>
          </cell>
          <cell r="CZ617">
            <v>0</v>
          </cell>
          <cell r="DC617">
            <v>0</v>
          </cell>
          <cell r="DF617">
            <v>0</v>
          </cell>
          <cell r="DI617">
            <v>0</v>
          </cell>
          <cell r="DK617">
            <v>0</v>
          </cell>
          <cell r="DL617">
            <v>0</v>
          </cell>
          <cell r="DN617" t="str">
            <v>11D13</v>
          </cell>
          <cell r="DO617" t="str">
            <v>FixoTInt-"Lojas"2002</v>
          </cell>
          <cell r="DP617">
            <v>2</v>
          </cell>
          <cell r="DQ617">
            <v>100</v>
          </cell>
          <cell r="DR617" t="str">
            <v>LX01</v>
          </cell>
          <cell r="DT617" t="str">
            <v>00180000</v>
          </cell>
          <cell r="DU617" t="str">
            <v>BANCO TOTTA &amp; ACORES, SA</v>
          </cell>
        </row>
        <row r="618">
          <cell r="A618" t="str">
            <v>137910</v>
          </cell>
          <cell r="B618" t="str">
            <v>Jacinto Manuel Batista Goncalves</v>
          </cell>
          <cell r="C618" t="str">
            <v>1974</v>
          </cell>
          <cell r="D618">
            <v>31</v>
          </cell>
          <cell r="E618">
            <v>31</v>
          </cell>
          <cell r="F618" t="str">
            <v>19560404</v>
          </cell>
          <cell r="G618" t="str">
            <v>49</v>
          </cell>
          <cell r="H618" t="str">
            <v>1</v>
          </cell>
          <cell r="I618" t="str">
            <v>Casado</v>
          </cell>
          <cell r="J618" t="str">
            <v>masculino</v>
          </cell>
          <cell r="K618">
            <v>2</v>
          </cell>
          <cell r="L618" t="str">
            <v>RUA VALE DA PEDRA Nº 1 A CABECA DAS MOS</v>
          </cell>
          <cell r="M618" t="str">
            <v>2230-102</v>
          </cell>
          <cell r="N618" t="str">
            <v>SARDOAL</v>
          </cell>
          <cell r="O618" t="str">
            <v>00243403</v>
          </cell>
          <cell r="P618" t="str">
            <v>12.ANO - 3. CURSO</v>
          </cell>
          <cell r="R618" t="str">
            <v>4865845</v>
          </cell>
          <cell r="S618" t="str">
            <v>20040326</v>
          </cell>
          <cell r="T618" t="str">
            <v>SANTAREM</v>
          </cell>
          <cell r="U618" t="str">
            <v>9802</v>
          </cell>
          <cell r="V618" t="str">
            <v>SIND IND ELéCT SUL ILHAS</v>
          </cell>
          <cell r="W618" t="str">
            <v>112452809</v>
          </cell>
          <cell r="X618" t="str">
            <v>1929</v>
          </cell>
          <cell r="Y618" t="str">
            <v>0.0</v>
          </cell>
          <cell r="Z618">
            <v>2</v>
          </cell>
          <cell r="AA618" t="str">
            <v>00</v>
          </cell>
          <cell r="AD618" t="str">
            <v>100</v>
          </cell>
          <cell r="AE618" t="str">
            <v>10951630630</v>
          </cell>
          <cell r="AF618" t="str">
            <v>02</v>
          </cell>
          <cell r="AG618" t="str">
            <v>19741001</v>
          </cell>
          <cell r="AH618" t="str">
            <v>DT.Adm.Corr.Antiguid</v>
          </cell>
          <cell r="AI618" t="str">
            <v>1</v>
          </cell>
          <cell r="AJ618" t="str">
            <v>ACTIVOS</v>
          </cell>
          <cell r="AK618" t="str">
            <v>AA</v>
          </cell>
          <cell r="AL618" t="str">
            <v>ACTIVO TEMP.INTEIRO</v>
          </cell>
          <cell r="AM618" t="str">
            <v>J300</v>
          </cell>
          <cell r="AN618" t="str">
            <v>EDPOutsourcing Comercial-S</v>
          </cell>
          <cell r="AO618" t="str">
            <v>J324</v>
          </cell>
          <cell r="AP618" t="str">
            <v>EDPOC-T NVS-Nog</v>
          </cell>
          <cell r="AQ618" t="str">
            <v>40177161</v>
          </cell>
          <cell r="AR618" t="str">
            <v>70000078</v>
          </cell>
          <cell r="AS618" t="str">
            <v>033.</v>
          </cell>
          <cell r="AT618" t="str">
            <v>TECNICO PRINCIPAL DE GESTAO</v>
          </cell>
          <cell r="AU618" t="str">
            <v>1</v>
          </cell>
          <cell r="AV618" t="str">
            <v>00040527</v>
          </cell>
          <cell r="AW618" t="str">
            <v>J20460000830</v>
          </cell>
          <cell r="AX618" t="str">
            <v>AS-RA-GA REDE DE AGENTES - III</v>
          </cell>
          <cell r="AY618" t="str">
            <v>68905059</v>
          </cell>
          <cell r="AZ618" t="str">
            <v>Eq Contacto Directo</v>
          </cell>
          <cell r="BA618" t="str">
            <v>6890</v>
          </cell>
          <cell r="BB618" t="str">
            <v>EDP Outsourcing Comercial</v>
          </cell>
          <cell r="BC618" t="str">
            <v>6890</v>
          </cell>
          <cell r="BD618" t="str">
            <v>6890</v>
          </cell>
          <cell r="BE618" t="str">
            <v>2800</v>
          </cell>
          <cell r="BF618" t="str">
            <v>6890</v>
          </cell>
          <cell r="BG618" t="str">
            <v>EDP Outsourcing Comercial,SA</v>
          </cell>
          <cell r="BH618" t="str">
            <v>1010</v>
          </cell>
          <cell r="BI618">
            <v>1618</v>
          </cell>
          <cell r="BJ618" t="str">
            <v>15</v>
          </cell>
          <cell r="BK618">
            <v>31</v>
          </cell>
          <cell r="BL618">
            <v>313.41000000000003</v>
          </cell>
          <cell r="BM618" t="str">
            <v>NÍVEL 3</v>
          </cell>
          <cell r="BN618" t="str">
            <v>02</v>
          </cell>
          <cell r="BO618" t="str">
            <v>06</v>
          </cell>
          <cell r="BP618" t="str">
            <v>20050101</v>
          </cell>
          <cell r="BQ618" t="str">
            <v>63</v>
          </cell>
          <cell r="BR618" t="str">
            <v>REQUALIFICACAO</v>
          </cell>
          <cell r="BS618" t="str">
            <v>20050101</v>
          </cell>
          <cell r="BT618" t="str">
            <v>20030101</v>
          </cell>
          <cell r="BW618">
            <v>0</v>
          </cell>
          <cell r="BX618">
            <v>0</v>
          </cell>
          <cell r="BY618">
            <v>0</v>
          </cell>
          <cell r="BZ618">
            <v>0</v>
          </cell>
          <cell r="CA618">
            <v>0</v>
          </cell>
          <cell r="CC618">
            <v>0</v>
          </cell>
          <cell r="CG618">
            <v>0</v>
          </cell>
          <cell r="CK618">
            <v>0</v>
          </cell>
          <cell r="CO618">
            <v>0</v>
          </cell>
          <cell r="CT618">
            <v>0</v>
          </cell>
          <cell r="CU618">
            <v>0</v>
          </cell>
          <cell r="CV618">
            <v>0</v>
          </cell>
          <cell r="CW618">
            <v>0</v>
          </cell>
          <cell r="CX618">
            <v>0</v>
          </cell>
          <cell r="CZ618">
            <v>0</v>
          </cell>
          <cell r="DC618">
            <v>0</v>
          </cell>
          <cell r="DF618">
            <v>0</v>
          </cell>
          <cell r="DI618">
            <v>0</v>
          </cell>
          <cell r="DK618">
            <v>0</v>
          </cell>
          <cell r="DL618">
            <v>0</v>
          </cell>
          <cell r="DN618" t="str">
            <v>21D12</v>
          </cell>
          <cell r="DO618" t="str">
            <v>Flex.T.Int."Act.Ind."</v>
          </cell>
          <cell r="DP618">
            <v>2</v>
          </cell>
          <cell r="DQ618">
            <v>100</v>
          </cell>
          <cell r="DR618" t="str">
            <v>LX01</v>
          </cell>
          <cell r="DT618" t="str">
            <v>00350750</v>
          </cell>
          <cell r="DU618" t="str">
            <v>CAIXA GERAL DE DEPOSITOS, SA</v>
          </cell>
        </row>
        <row r="619">
          <cell r="A619" t="str">
            <v>265179</v>
          </cell>
          <cell r="B619" t="str">
            <v>João Jose Marques Nunes</v>
          </cell>
          <cell r="C619" t="str">
            <v>1974</v>
          </cell>
          <cell r="D619">
            <v>31</v>
          </cell>
          <cell r="E619">
            <v>31</v>
          </cell>
          <cell r="F619" t="str">
            <v>19571125</v>
          </cell>
          <cell r="G619" t="str">
            <v>47</v>
          </cell>
          <cell r="H619" t="str">
            <v>1</v>
          </cell>
          <cell r="I619" t="str">
            <v>Casado</v>
          </cell>
          <cell r="J619" t="str">
            <v>masculino</v>
          </cell>
          <cell r="K619">
            <v>2</v>
          </cell>
          <cell r="L619" t="str">
            <v>R Jose Afonso 24</v>
          </cell>
          <cell r="M619" t="str">
            <v>2350-806</v>
          </cell>
          <cell r="N619" t="str">
            <v>TORRES NOVAS</v>
          </cell>
          <cell r="O619" t="str">
            <v>00232213</v>
          </cell>
          <cell r="P619" t="str">
            <v>C.GERAL ADMINISTRACAO COMERCIO</v>
          </cell>
          <cell r="R619" t="str">
            <v>5075102</v>
          </cell>
          <cell r="S619" t="str">
            <v>19990408</v>
          </cell>
          <cell r="T619" t="str">
            <v>SANTAREM</v>
          </cell>
          <cell r="U619" t="str">
            <v>9802</v>
          </cell>
          <cell r="V619" t="str">
            <v>SIND IND ELéCT SUL ILHAS</v>
          </cell>
          <cell r="W619" t="str">
            <v>166808377</v>
          </cell>
          <cell r="X619" t="str">
            <v>2119</v>
          </cell>
          <cell r="Y619" t="str">
            <v>0.0</v>
          </cell>
          <cell r="Z619">
            <v>2</v>
          </cell>
          <cell r="AA619" t="str">
            <v>00</v>
          </cell>
          <cell r="AD619" t="str">
            <v>100</v>
          </cell>
          <cell r="AE619" t="str">
            <v>10951626344</v>
          </cell>
          <cell r="AF619" t="str">
            <v>02</v>
          </cell>
          <cell r="AG619" t="str">
            <v>19740601</v>
          </cell>
          <cell r="AH619" t="str">
            <v>DT.Adm.Corr.Antiguid</v>
          </cell>
          <cell r="AI619" t="str">
            <v>1</v>
          </cell>
          <cell r="AJ619" t="str">
            <v>ACTIVOS</v>
          </cell>
          <cell r="AK619" t="str">
            <v>AA</v>
          </cell>
          <cell r="AL619" t="str">
            <v>ACTIVO TEMP.INTEIRO</v>
          </cell>
          <cell r="AM619" t="str">
            <v>J300</v>
          </cell>
          <cell r="AN619" t="str">
            <v>EDPOutsourcing Comercial-S</v>
          </cell>
          <cell r="AO619" t="str">
            <v>J324</v>
          </cell>
          <cell r="AP619" t="str">
            <v>EDPOC-T NVS-Nog</v>
          </cell>
          <cell r="AQ619" t="str">
            <v>40176833</v>
          </cell>
          <cell r="AR619" t="str">
            <v>70000060</v>
          </cell>
          <cell r="AS619" t="str">
            <v>025.</v>
          </cell>
          <cell r="AT619" t="str">
            <v>ESCRITURARIO COMERCIAL</v>
          </cell>
          <cell r="AU619" t="str">
            <v>1</v>
          </cell>
          <cell r="AV619" t="str">
            <v>00040527</v>
          </cell>
          <cell r="AW619" t="str">
            <v>J20460000830</v>
          </cell>
          <cell r="AX619" t="str">
            <v>AS-RA-GA REDE DE AGENTES - III</v>
          </cell>
          <cell r="AY619" t="str">
            <v>68905059</v>
          </cell>
          <cell r="AZ619" t="str">
            <v>Eq Contacto Directo</v>
          </cell>
          <cell r="BA619" t="str">
            <v>6890</v>
          </cell>
          <cell r="BB619" t="str">
            <v>EDP Outsourcing Comercial</v>
          </cell>
          <cell r="BC619" t="str">
            <v>6890</v>
          </cell>
          <cell r="BD619" t="str">
            <v>6890</v>
          </cell>
          <cell r="BE619" t="str">
            <v>2800</v>
          </cell>
          <cell r="BF619" t="str">
            <v>6890</v>
          </cell>
          <cell r="BG619" t="str">
            <v>EDP Outsourcing Comercial,SA</v>
          </cell>
          <cell r="BH619" t="str">
            <v>1010</v>
          </cell>
          <cell r="BI619">
            <v>1339</v>
          </cell>
          <cell r="BJ619" t="str">
            <v>12</v>
          </cell>
          <cell r="BK619">
            <v>31</v>
          </cell>
          <cell r="BL619">
            <v>313.41000000000003</v>
          </cell>
          <cell r="BM619" t="str">
            <v>NÍVEL 5</v>
          </cell>
          <cell r="BN619" t="str">
            <v>02</v>
          </cell>
          <cell r="BO619" t="str">
            <v>09</v>
          </cell>
          <cell r="BP619" t="str">
            <v>20030101</v>
          </cell>
          <cell r="BQ619" t="str">
            <v>21</v>
          </cell>
          <cell r="BR619" t="str">
            <v>EVOLUCAO AUTOMATICA</v>
          </cell>
          <cell r="BS619" t="str">
            <v>20050101</v>
          </cell>
          <cell r="BW619">
            <v>0</v>
          </cell>
          <cell r="BX619">
            <v>0</v>
          </cell>
          <cell r="BY619">
            <v>0</v>
          </cell>
          <cell r="BZ619">
            <v>0</v>
          </cell>
          <cell r="CA619">
            <v>0</v>
          </cell>
          <cell r="CC619">
            <v>0</v>
          </cell>
          <cell r="CG619">
            <v>0</v>
          </cell>
          <cell r="CK619">
            <v>0</v>
          </cell>
          <cell r="CO619">
            <v>0</v>
          </cell>
          <cell r="CT619">
            <v>0</v>
          </cell>
          <cell r="CU619">
            <v>0</v>
          </cell>
          <cell r="CV619">
            <v>0</v>
          </cell>
          <cell r="CW619">
            <v>0</v>
          </cell>
          <cell r="CX619">
            <v>0</v>
          </cell>
          <cell r="CZ619">
            <v>0</v>
          </cell>
          <cell r="DC619">
            <v>0</v>
          </cell>
          <cell r="DF619">
            <v>0</v>
          </cell>
          <cell r="DI619">
            <v>0</v>
          </cell>
          <cell r="DK619">
            <v>0</v>
          </cell>
          <cell r="DL619">
            <v>0</v>
          </cell>
          <cell r="DN619" t="str">
            <v>11D13</v>
          </cell>
          <cell r="DO619" t="str">
            <v>FixoTInt-"Lojas"2002</v>
          </cell>
          <cell r="DP619">
            <v>2</v>
          </cell>
          <cell r="DQ619">
            <v>100</v>
          </cell>
          <cell r="DR619" t="str">
            <v>LX01</v>
          </cell>
          <cell r="DT619" t="str">
            <v>00460253</v>
          </cell>
          <cell r="DU619" t="str">
            <v>BNC-BANCO NACIONAL DE CREDITO</v>
          </cell>
        </row>
        <row r="620">
          <cell r="A620" t="str">
            <v>265063</v>
          </cell>
          <cell r="B620" t="str">
            <v>Fernando Manuel Santos Faria</v>
          </cell>
          <cell r="C620" t="str">
            <v>1975</v>
          </cell>
          <cell r="D620">
            <v>30</v>
          </cell>
          <cell r="E620">
            <v>30</v>
          </cell>
          <cell r="F620" t="str">
            <v>19590406</v>
          </cell>
          <cell r="G620" t="str">
            <v>46</v>
          </cell>
          <cell r="H620" t="str">
            <v>1</v>
          </cell>
          <cell r="I620" t="str">
            <v>Casado</v>
          </cell>
          <cell r="J620" t="str">
            <v>masculino</v>
          </cell>
          <cell r="K620">
            <v>2</v>
          </cell>
          <cell r="L620" t="str">
            <v>Est Pimenteis N-15-Lapas</v>
          </cell>
          <cell r="M620" t="str">
            <v>2350-139</v>
          </cell>
          <cell r="N620" t="str">
            <v>LAPAS</v>
          </cell>
          <cell r="O620" t="str">
            <v>00232213</v>
          </cell>
          <cell r="P620" t="str">
            <v>C.GERAL ADMINISTRACAO COMERCIO</v>
          </cell>
          <cell r="R620" t="str">
            <v>5244601</v>
          </cell>
          <cell r="S620" t="str">
            <v>19950301</v>
          </cell>
          <cell r="T620" t="str">
            <v>SANTAREM</v>
          </cell>
          <cell r="U620" t="str">
            <v>9803</v>
          </cell>
          <cell r="V620" t="str">
            <v>S.NAC IND ENERGIA-SINDEL</v>
          </cell>
          <cell r="W620" t="str">
            <v>138225346</v>
          </cell>
          <cell r="X620" t="str">
            <v>2119</v>
          </cell>
          <cell r="Y620" t="str">
            <v>0.0</v>
          </cell>
          <cell r="Z620">
            <v>2</v>
          </cell>
          <cell r="AA620" t="str">
            <v>00</v>
          </cell>
          <cell r="AD620" t="str">
            <v>100</v>
          </cell>
          <cell r="AE620" t="str">
            <v>10951734184</v>
          </cell>
          <cell r="AF620" t="str">
            <v>02</v>
          </cell>
          <cell r="AG620" t="str">
            <v>19750701</v>
          </cell>
          <cell r="AH620" t="str">
            <v>DT.Adm.Corr.Antiguid</v>
          </cell>
          <cell r="AI620" t="str">
            <v>1</v>
          </cell>
          <cell r="AJ620" t="str">
            <v>ACTIVOS</v>
          </cell>
          <cell r="AK620" t="str">
            <v>AA</v>
          </cell>
          <cell r="AL620" t="str">
            <v>ACTIVO TEMP.INTEIRO</v>
          </cell>
          <cell r="AM620" t="str">
            <v>J300</v>
          </cell>
          <cell r="AN620" t="str">
            <v>EDPOutsourcing Comercial-S</v>
          </cell>
          <cell r="AO620" t="str">
            <v>J324</v>
          </cell>
          <cell r="AP620" t="str">
            <v>EDPOC-T NVS-Nog</v>
          </cell>
          <cell r="AQ620" t="str">
            <v>40177141</v>
          </cell>
          <cell r="AR620" t="str">
            <v>70000045</v>
          </cell>
          <cell r="AS620" t="str">
            <v>01S3</v>
          </cell>
          <cell r="AT620" t="str">
            <v>CHEFIA SECCAO ESCALAO III</v>
          </cell>
          <cell r="AU620" t="str">
            <v>1</v>
          </cell>
          <cell r="AV620" t="str">
            <v>00040387</v>
          </cell>
          <cell r="AW620" t="str">
            <v>J20464660130</v>
          </cell>
          <cell r="AX620" t="str">
            <v>AS-LJTNV-CH-CHEFIA</v>
          </cell>
          <cell r="AY620" t="str">
            <v>68905516</v>
          </cell>
          <cell r="AZ620" t="str">
            <v>Lj T.Novas</v>
          </cell>
          <cell r="BA620" t="str">
            <v>6890</v>
          </cell>
          <cell r="BB620" t="str">
            <v>EDP Outsourcing Comercial</v>
          </cell>
          <cell r="BC620" t="str">
            <v>6890</v>
          </cell>
          <cell r="BD620" t="str">
            <v>6890</v>
          </cell>
          <cell r="BE620" t="str">
            <v>2800</v>
          </cell>
          <cell r="BF620" t="str">
            <v>6890</v>
          </cell>
          <cell r="BG620" t="str">
            <v>EDP Outsourcing Comercial,SA</v>
          </cell>
          <cell r="BH620" t="str">
            <v>1010</v>
          </cell>
          <cell r="BI620">
            <v>1799</v>
          </cell>
          <cell r="BJ620" t="str">
            <v>17</v>
          </cell>
          <cell r="BK620">
            <v>30</v>
          </cell>
          <cell r="BL620">
            <v>303.3</v>
          </cell>
          <cell r="BM620" t="str">
            <v>C SECÇ3</v>
          </cell>
          <cell r="BN620" t="str">
            <v>01</v>
          </cell>
          <cell r="BO620" t="str">
            <v>I</v>
          </cell>
          <cell r="BP620" t="str">
            <v>20040101</v>
          </cell>
          <cell r="BQ620" t="str">
            <v>21</v>
          </cell>
          <cell r="BR620" t="str">
            <v>EVOLUCAO AUTOMATICA</v>
          </cell>
          <cell r="BS620" t="str">
            <v>20050101</v>
          </cell>
          <cell r="BW620">
            <v>0</v>
          </cell>
          <cell r="BX620">
            <v>0</v>
          </cell>
          <cell r="BY620">
            <v>0</v>
          </cell>
          <cell r="BZ620">
            <v>0</v>
          </cell>
          <cell r="CA620">
            <v>0</v>
          </cell>
          <cell r="CC620">
            <v>0</v>
          </cell>
          <cell r="CG620">
            <v>0</v>
          </cell>
          <cell r="CK620">
            <v>0</v>
          </cell>
          <cell r="CO620">
            <v>0</v>
          </cell>
          <cell r="CT620">
            <v>0</v>
          </cell>
          <cell r="CU620">
            <v>0</v>
          </cell>
          <cell r="CV620">
            <v>0</v>
          </cell>
          <cell r="CW620">
            <v>0</v>
          </cell>
          <cell r="CX620">
            <v>0</v>
          </cell>
          <cell r="CZ620">
            <v>0</v>
          </cell>
          <cell r="DC620">
            <v>0</v>
          </cell>
          <cell r="DF620">
            <v>0</v>
          </cell>
          <cell r="DI620">
            <v>0</v>
          </cell>
          <cell r="DK620">
            <v>0</v>
          </cell>
          <cell r="DL620">
            <v>0</v>
          </cell>
          <cell r="DN620" t="str">
            <v>21D12</v>
          </cell>
          <cell r="DO620" t="str">
            <v>Flex.T.Int."Act.Ind."</v>
          </cell>
          <cell r="DP620">
            <v>2</v>
          </cell>
          <cell r="DQ620">
            <v>100</v>
          </cell>
          <cell r="DR620" t="str">
            <v>LX01</v>
          </cell>
          <cell r="DT620" t="str">
            <v>00180000</v>
          </cell>
          <cell r="DU620" t="str">
            <v>BANCO TOTTA &amp; ACORES, SA</v>
          </cell>
        </row>
        <row r="621">
          <cell r="A621" t="str">
            <v>272752</v>
          </cell>
          <cell r="B621" t="str">
            <v>Mario Jose Parracho Duarte</v>
          </cell>
          <cell r="C621" t="str">
            <v>1981</v>
          </cell>
          <cell r="D621">
            <v>24</v>
          </cell>
          <cell r="E621">
            <v>24</v>
          </cell>
          <cell r="F621" t="str">
            <v>19590119</v>
          </cell>
          <cell r="G621" t="str">
            <v>46</v>
          </cell>
          <cell r="H621" t="str">
            <v>1</v>
          </cell>
          <cell r="I621" t="str">
            <v>Casado</v>
          </cell>
          <cell r="J621" t="str">
            <v>masculino</v>
          </cell>
          <cell r="K621">
            <v>1</v>
          </cell>
          <cell r="L621" t="str">
            <v>RUA ALMEIDA GARRETT 34  1º E</v>
          </cell>
          <cell r="M621" t="str">
            <v>2330-055</v>
          </cell>
          <cell r="N621" t="str">
            <v>ENTRONCAMENTO</v>
          </cell>
          <cell r="O621" t="str">
            <v>00232253</v>
          </cell>
          <cell r="P621" t="str">
            <v>CURSO GERAL DE ELECTRICIDADE</v>
          </cell>
          <cell r="R621" t="str">
            <v>5206263</v>
          </cell>
          <cell r="S621" t="str">
            <v>19961206</v>
          </cell>
          <cell r="T621" t="str">
            <v>SANTAREM</v>
          </cell>
          <cell r="U621" t="str">
            <v>9803</v>
          </cell>
          <cell r="V621" t="str">
            <v>S.NAC IND ENERGIA-SINDEL</v>
          </cell>
          <cell r="W621" t="str">
            <v>163579024</v>
          </cell>
          <cell r="X621" t="str">
            <v>2020</v>
          </cell>
          <cell r="Y621" t="str">
            <v>0.0</v>
          </cell>
          <cell r="Z621">
            <v>2</v>
          </cell>
          <cell r="AA621" t="str">
            <v>00</v>
          </cell>
          <cell r="AC621" t="str">
            <v>X</v>
          </cell>
          <cell r="AD621" t="str">
            <v>100</v>
          </cell>
          <cell r="AE621" t="str">
            <v>10952071931</v>
          </cell>
          <cell r="AF621" t="str">
            <v>02</v>
          </cell>
          <cell r="AG621" t="str">
            <v>19810119</v>
          </cell>
          <cell r="AH621" t="str">
            <v>DT.Adm.Corr.Antiguid</v>
          </cell>
          <cell r="AI621" t="str">
            <v>1</v>
          </cell>
          <cell r="AJ621" t="str">
            <v>ACTIVOS</v>
          </cell>
          <cell r="AK621" t="str">
            <v>AA</v>
          </cell>
          <cell r="AL621" t="str">
            <v>ACTIVO TEMP.INTEIRO</v>
          </cell>
          <cell r="AM621" t="str">
            <v>J300</v>
          </cell>
          <cell r="AN621" t="str">
            <v>EDPOutsourcing Comercial-S</v>
          </cell>
          <cell r="AO621" t="str">
            <v>J324</v>
          </cell>
          <cell r="AP621" t="str">
            <v>EDPOC-T NVS-Nog</v>
          </cell>
          <cell r="AQ621" t="str">
            <v>40177144</v>
          </cell>
          <cell r="AR621" t="str">
            <v>70000060</v>
          </cell>
          <cell r="AS621" t="str">
            <v>025.</v>
          </cell>
          <cell r="AT621" t="str">
            <v>ESCRITURARIO COMERCIAL</v>
          </cell>
          <cell r="AU621" t="str">
            <v>1</v>
          </cell>
          <cell r="AV621" t="str">
            <v>00040388</v>
          </cell>
          <cell r="AW621" t="str">
            <v>J20464660430</v>
          </cell>
          <cell r="AX621" t="str">
            <v>AS-LJTNV-LOJA TORRES NOVAS</v>
          </cell>
          <cell r="AY621" t="str">
            <v>68905516</v>
          </cell>
          <cell r="AZ621" t="str">
            <v>Lj T.Novas</v>
          </cell>
          <cell r="BA621" t="str">
            <v>6890</v>
          </cell>
          <cell r="BB621" t="str">
            <v>EDP Outsourcing Comercial</v>
          </cell>
          <cell r="BC621" t="str">
            <v>6890</v>
          </cell>
          <cell r="BD621" t="str">
            <v>6890</v>
          </cell>
          <cell r="BE621" t="str">
            <v>2800</v>
          </cell>
          <cell r="BF621" t="str">
            <v>6890</v>
          </cell>
          <cell r="BG621" t="str">
            <v>EDP Outsourcing Comercial,SA</v>
          </cell>
          <cell r="BH621" t="str">
            <v>1010</v>
          </cell>
          <cell r="BI621">
            <v>1079</v>
          </cell>
          <cell r="BJ621" t="str">
            <v>09</v>
          </cell>
          <cell r="BK621">
            <v>24</v>
          </cell>
          <cell r="BL621">
            <v>242.64</v>
          </cell>
          <cell r="BM621" t="str">
            <v>NÍVEL 5</v>
          </cell>
          <cell r="BN621" t="str">
            <v>02</v>
          </cell>
          <cell r="BO621" t="str">
            <v>06</v>
          </cell>
          <cell r="BP621" t="str">
            <v>20030101</v>
          </cell>
          <cell r="BQ621" t="str">
            <v>21</v>
          </cell>
          <cell r="BR621" t="str">
            <v>EVOLUCAO AUTOMATICA</v>
          </cell>
          <cell r="BS621" t="str">
            <v>20050101</v>
          </cell>
          <cell r="BW621">
            <v>0</v>
          </cell>
          <cell r="BX621">
            <v>0</v>
          </cell>
          <cell r="BY621">
            <v>0</v>
          </cell>
          <cell r="BZ621">
            <v>0</v>
          </cell>
          <cell r="CA621">
            <v>0</v>
          </cell>
          <cell r="CC621">
            <v>0</v>
          </cell>
          <cell r="CG621">
            <v>0</v>
          </cell>
          <cell r="CK621">
            <v>0</v>
          </cell>
          <cell r="CO621">
            <v>0</v>
          </cell>
          <cell r="CT621">
            <v>0</v>
          </cell>
          <cell r="CU621">
            <v>0</v>
          </cell>
          <cell r="CV621">
            <v>0</v>
          </cell>
          <cell r="CW621">
            <v>0</v>
          </cell>
          <cell r="CX621">
            <v>1</v>
          </cell>
          <cell r="CY621" t="str">
            <v>6010</v>
          </cell>
          <cell r="CZ621">
            <v>39.54</v>
          </cell>
          <cell r="DC621">
            <v>0</v>
          </cell>
          <cell r="DF621">
            <v>0</v>
          </cell>
          <cell r="DI621">
            <v>0</v>
          </cell>
          <cell r="DK621">
            <v>0</v>
          </cell>
          <cell r="DL621">
            <v>0</v>
          </cell>
          <cell r="DN621" t="str">
            <v>11D13</v>
          </cell>
          <cell r="DO621" t="str">
            <v>FixoTInt-"Lojas"2002</v>
          </cell>
          <cell r="DP621">
            <v>2</v>
          </cell>
          <cell r="DQ621">
            <v>100</v>
          </cell>
          <cell r="DR621" t="str">
            <v>LX01</v>
          </cell>
          <cell r="DT621" t="str">
            <v>00100000</v>
          </cell>
          <cell r="DU621" t="str">
            <v>BANCO BPI, SA</v>
          </cell>
        </row>
        <row r="622">
          <cell r="A622" t="str">
            <v>272302</v>
          </cell>
          <cell r="B622" t="str">
            <v>Jose Ribeiro Moiteiro</v>
          </cell>
          <cell r="C622" t="str">
            <v>1977</v>
          </cell>
          <cell r="D622">
            <v>28</v>
          </cell>
          <cell r="E622">
            <v>28</v>
          </cell>
          <cell r="F622" t="str">
            <v>19580615</v>
          </cell>
          <cell r="G622" t="str">
            <v>47</v>
          </cell>
          <cell r="H622" t="str">
            <v>1</v>
          </cell>
          <cell r="I622" t="str">
            <v>Casado</v>
          </cell>
          <cell r="J622" t="str">
            <v>masculino</v>
          </cell>
          <cell r="K622">
            <v>0</v>
          </cell>
          <cell r="L622" t="str">
            <v>R das Palmeiras N-65-S. Pedro</v>
          </cell>
          <cell r="M622" t="str">
            <v>2380-184</v>
          </cell>
          <cell r="N622" t="str">
            <v>ALCANENA</v>
          </cell>
          <cell r="O622" t="str">
            <v>00232253</v>
          </cell>
          <cell r="P622" t="str">
            <v>CURSO GERAL DE ELECTRICIDADE</v>
          </cell>
          <cell r="R622" t="str">
            <v>4405913</v>
          </cell>
          <cell r="S622" t="str">
            <v>20000428</v>
          </cell>
          <cell r="T622" t="str">
            <v>SANTAREM</v>
          </cell>
          <cell r="U622" t="str">
            <v>9802</v>
          </cell>
          <cell r="V622" t="str">
            <v>SIND IND ELéCT SUL ILHAS</v>
          </cell>
          <cell r="W622" t="str">
            <v>107536064</v>
          </cell>
          <cell r="X622" t="str">
            <v>1937</v>
          </cell>
          <cell r="Y622" t="str">
            <v>66.0</v>
          </cell>
          <cell r="Z622">
            <v>0</v>
          </cell>
          <cell r="AA622" t="str">
            <v>00</v>
          </cell>
          <cell r="AC622" t="str">
            <v>X</v>
          </cell>
          <cell r="AD622" t="str">
            <v>100</v>
          </cell>
          <cell r="AE622" t="str">
            <v>10951604966</v>
          </cell>
          <cell r="AF622" t="str">
            <v>02</v>
          </cell>
          <cell r="AG622" t="str">
            <v>19770103</v>
          </cell>
          <cell r="AH622" t="str">
            <v>DT.Adm.Corr.Antiguid</v>
          </cell>
          <cell r="AI622" t="str">
            <v>1</v>
          </cell>
          <cell r="AJ622" t="str">
            <v>ACTIVOS</v>
          </cell>
          <cell r="AK622" t="str">
            <v>AA</v>
          </cell>
          <cell r="AL622" t="str">
            <v>ACTIVO TEMP.INTEIRO</v>
          </cell>
          <cell r="AM622" t="str">
            <v>J300</v>
          </cell>
          <cell r="AN622" t="str">
            <v>EDPOutsourcing Comercial-S</v>
          </cell>
          <cell r="AO622" t="str">
            <v>J324</v>
          </cell>
          <cell r="AP622" t="str">
            <v>EDPOC-T NVS-Nog</v>
          </cell>
          <cell r="AQ622" t="str">
            <v>40177143</v>
          </cell>
          <cell r="AR622" t="str">
            <v>70000060</v>
          </cell>
          <cell r="AS622" t="str">
            <v>025.</v>
          </cell>
          <cell r="AT622" t="str">
            <v>ESCRITURARIO COMERCIAL</v>
          </cell>
          <cell r="AU622" t="str">
            <v>1</v>
          </cell>
          <cell r="AV622" t="str">
            <v>00040388</v>
          </cell>
          <cell r="AW622" t="str">
            <v>J20464660430</v>
          </cell>
          <cell r="AX622" t="str">
            <v>AS-LJTNV-LOJA TORRES NOVAS</v>
          </cell>
          <cell r="AY622" t="str">
            <v>68905516</v>
          </cell>
          <cell r="AZ622" t="str">
            <v>Lj T.Novas</v>
          </cell>
          <cell r="BA622" t="str">
            <v>6890</v>
          </cell>
          <cell r="BB622" t="str">
            <v>EDP Outsourcing Comercial</v>
          </cell>
          <cell r="BC622" t="str">
            <v>6890</v>
          </cell>
          <cell r="BD622" t="str">
            <v>6890</v>
          </cell>
          <cell r="BE622" t="str">
            <v>2800</v>
          </cell>
          <cell r="BF622" t="str">
            <v>6890</v>
          </cell>
          <cell r="BG622" t="str">
            <v>EDP Outsourcing Comercial,SA</v>
          </cell>
          <cell r="BH622" t="str">
            <v>1010</v>
          </cell>
          <cell r="BI622">
            <v>1247</v>
          </cell>
          <cell r="BJ622" t="str">
            <v>11</v>
          </cell>
          <cell r="BK622">
            <v>28</v>
          </cell>
          <cell r="BL622">
            <v>283.08</v>
          </cell>
          <cell r="BM622" t="str">
            <v>NÍVEL 5</v>
          </cell>
          <cell r="BN622" t="str">
            <v>00</v>
          </cell>
          <cell r="BO622" t="str">
            <v>08</v>
          </cell>
          <cell r="BP622" t="str">
            <v>20050101</v>
          </cell>
          <cell r="BQ622" t="str">
            <v>21</v>
          </cell>
          <cell r="BR622" t="str">
            <v>EVOLUCAO AUTOMATICA</v>
          </cell>
          <cell r="BS622" t="str">
            <v>20050101</v>
          </cell>
          <cell r="BW622">
            <v>0</v>
          </cell>
          <cell r="BX622">
            <v>0</v>
          </cell>
          <cell r="BY622">
            <v>0</v>
          </cell>
          <cell r="BZ622">
            <v>0</v>
          </cell>
          <cell r="CA622">
            <v>0</v>
          </cell>
          <cell r="CC622">
            <v>0</v>
          </cell>
          <cell r="CG622">
            <v>0</v>
          </cell>
          <cell r="CK622">
            <v>0</v>
          </cell>
          <cell r="CO622">
            <v>0</v>
          </cell>
          <cell r="CT622">
            <v>0</v>
          </cell>
          <cell r="CU622">
            <v>0</v>
          </cell>
          <cell r="CV622">
            <v>0</v>
          </cell>
          <cell r="CW622">
            <v>0</v>
          </cell>
          <cell r="CX622">
            <v>1</v>
          </cell>
          <cell r="CY622" t="str">
            <v>6010</v>
          </cell>
          <cell r="CZ622">
            <v>39.54</v>
          </cell>
          <cell r="DC622">
            <v>0</v>
          </cell>
          <cell r="DF622">
            <v>0</v>
          </cell>
          <cell r="DI622">
            <v>0</v>
          </cell>
          <cell r="DK622">
            <v>0</v>
          </cell>
          <cell r="DL622">
            <v>0</v>
          </cell>
          <cell r="DN622" t="str">
            <v>11D13</v>
          </cell>
          <cell r="DO622" t="str">
            <v>FixoTInt-"Lojas"2002</v>
          </cell>
          <cell r="DP622">
            <v>2</v>
          </cell>
          <cell r="DQ622">
            <v>100</v>
          </cell>
          <cell r="DR622" t="str">
            <v>LX01</v>
          </cell>
          <cell r="DT622" t="str">
            <v>00350024</v>
          </cell>
          <cell r="DU622" t="str">
            <v>CAIXA GERAL DE DEPOSITOS, SA</v>
          </cell>
        </row>
        <row r="623">
          <cell r="A623" t="str">
            <v>265225</v>
          </cell>
          <cell r="B623" t="str">
            <v>Jorge Manuel Lopes Nunes</v>
          </cell>
          <cell r="C623" t="str">
            <v>1983</v>
          </cell>
          <cell r="D623">
            <v>22</v>
          </cell>
          <cell r="E623">
            <v>22</v>
          </cell>
          <cell r="F623" t="str">
            <v>19640222</v>
          </cell>
          <cell r="G623" t="str">
            <v>41</v>
          </cell>
          <cell r="H623" t="str">
            <v>4</v>
          </cell>
          <cell r="I623" t="str">
            <v>Divorc</v>
          </cell>
          <cell r="J623" t="str">
            <v>masculino</v>
          </cell>
          <cell r="K623">
            <v>1</v>
          </cell>
          <cell r="L623" t="str">
            <v>R Dr Jose Marques Lt. 3 - 1º Ft</v>
          </cell>
          <cell r="M623" t="str">
            <v>2350-000</v>
          </cell>
          <cell r="N623" t="str">
            <v>TORRES NOVAS</v>
          </cell>
          <cell r="O623" t="str">
            <v>00231023</v>
          </cell>
          <cell r="P623" t="str">
            <v>CURSO GERAL DOS LICEUS</v>
          </cell>
          <cell r="R623" t="str">
            <v>6488276</v>
          </cell>
          <cell r="S623" t="str">
            <v>19970507</v>
          </cell>
          <cell r="T623" t="str">
            <v>SANTAREM</v>
          </cell>
          <cell r="U623" t="str">
            <v>9802</v>
          </cell>
          <cell r="V623" t="str">
            <v>SIND IND ELéCT SUL ILHAS</v>
          </cell>
          <cell r="W623" t="str">
            <v>179377442</v>
          </cell>
          <cell r="X623" t="str">
            <v>2119</v>
          </cell>
          <cell r="Y623" t="str">
            <v>0.0</v>
          </cell>
          <cell r="Z623">
            <v>1</v>
          </cell>
          <cell r="AA623" t="str">
            <v>00</v>
          </cell>
          <cell r="AD623" t="str">
            <v>100</v>
          </cell>
          <cell r="AE623" t="str">
            <v>10954276598</v>
          </cell>
          <cell r="AF623" t="str">
            <v>02</v>
          </cell>
          <cell r="AG623" t="str">
            <v>19831101</v>
          </cell>
          <cell r="AH623" t="str">
            <v>DT.Adm.Corr.Antiguid</v>
          </cell>
          <cell r="AI623" t="str">
            <v>1</v>
          </cell>
          <cell r="AJ623" t="str">
            <v>ACTIVOS</v>
          </cell>
          <cell r="AK623" t="str">
            <v>AA</v>
          </cell>
          <cell r="AL623" t="str">
            <v>ACTIVO TEMP.INTEIRO</v>
          </cell>
          <cell r="AM623" t="str">
            <v>J300</v>
          </cell>
          <cell r="AN623" t="str">
            <v>EDPOutsourcing Comercial-S</v>
          </cell>
          <cell r="AO623" t="str">
            <v>J324</v>
          </cell>
          <cell r="AP623" t="str">
            <v>EDPOC-T NVS-Nog</v>
          </cell>
          <cell r="AQ623" t="str">
            <v>40177142</v>
          </cell>
          <cell r="AR623" t="str">
            <v>70000060</v>
          </cell>
          <cell r="AS623" t="str">
            <v>025.</v>
          </cell>
          <cell r="AT623" t="str">
            <v>ESCRITURARIO COMERCIAL</v>
          </cell>
          <cell r="AU623" t="str">
            <v>1</v>
          </cell>
          <cell r="AV623" t="str">
            <v>00040388</v>
          </cell>
          <cell r="AW623" t="str">
            <v>J20464660430</v>
          </cell>
          <cell r="AX623" t="str">
            <v>AS-LJTNV-LOJA TORRES NOVAS</v>
          </cell>
          <cell r="AY623" t="str">
            <v>68905516</v>
          </cell>
          <cell r="AZ623" t="str">
            <v>Lj T.Novas</v>
          </cell>
          <cell r="BA623" t="str">
            <v>6890</v>
          </cell>
          <cell r="BB623" t="str">
            <v>EDP Outsourcing Comercial</v>
          </cell>
          <cell r="BC623" t="str">
            <v>6890</v>
          </cell>
          <cell r="BD623" t="str">
            <v>6890</v>
          </cell>
          <cell r="BE623" t="str">
            <v>2800</v>
          </cell>
          <cell r="BF623" t="str">
            <v>6890</v>
          </cell>
          <cell r="BG623" t="str">
            <v>EDP Outsourcing Comercial,SA</v>
          </cell>
          <cell r="BH623" t="str">
            <v>1010</v>
          </cell>
          <cell r="BI623">
            <v>1079</v>
          </cell>
          <cell r="BJ623" t="str">
            <v>09</v>
          </cell>
          <cell r="BK623">
            <v>22</v>
          </cell>
          <cell r="BL623">
            <v>222.42</v>
          </cell>
          <cell r="BM623" t="str">
            <v>NÍVEL 5</v>
          </cell>
          <cell r="BN623" t="str">
            <v>02</v>
          </cell>
          <cell r="BO623" t="str">
            <v>06</v>
          </cell>
          <cell r="BP623" t="str">
            <v>20030101</v>
          </cell>
          <cell r="BQ623" t="str">
            <v>21</v>
          </cell>
          <cell r="BR623" t="str">
            <v>EVOLUCAO AUTOMATICA</v>
          </cell>
          <cell r="BS623" t="str">
            <v>20050101</v>
          </cell>
          <cell r="BW623">
            <v>0</v>
          </cell>
          <cell r="BX623">
            <v>0</v>
          </cell>
          <cell r="BY623">
            <v>0</v>
          </cell>
          <cell r="BZ623">
            <v>0</v>
          </cell>
          <cell r="CA623">
            <v>0</v>
          </cell>
          <cell r="CC623">
            <v>0</v>
          </cell>
          <cell r="CG623">
            <v>0</v>
          </cell>
          <cell r="CK623">
            <v>0</v>
          </cell>
          <cell r="CO623">
            <v>0</v>
          </cell>
          <cell r="CT623">
            <v>0</v>
          </cell>
          <cell r="CU623">
            <v>0</v>
          </cell>
          <cell r="CV623">
            <v>0</v>
          </cell>
          <cell r="CW623">
            <v>0</v>
          </cell>
          <cell r="CX623">
            <v>1</v>
          </cell>
          <cell r="CY623" t="str">
            <v>6010</v>
          </cell>
          <cell r="CZ623">
            <v>39.54</v>
          </cell>
          <cell r="DC623">
            <v>0</v>
          </cell>
          <cell r="DF623">
            <v>0</v>
          </cell>
          <cell r="DI623">
            <v>0</v>
          </cell>
          <cell r="DK623">
            <v>0</v>
          </cell>
          <cell r="DL623">
            <v>0</v>
          </cell>
          <cell r="DN623" t="str">
            <v>11D13</v>
          </cell>
          <cell r="DO623" t="str">
            <v>FixoTInt-"Lojas"2002</v>
          </cell>
          <cell r="DP623">
            <v>2</v>
          </cell>
          <cell r="DQ623">
            <v>100</v>
          </cell>
          <cell r="DR623" t="str">
            <v>LX01</v>
          </cell>
          <cell r="DT623" t="str">
            <v>00180000</v>
          </cell>
          <cell r="DU623" t="str">
            <v>BANCO TOTTA &amp; ACORES, SA</v>
          </cell>
        </row>
        <row r="624">
          <cell r="A624" t="str">
            <v>183962</v>
          </cell>
          <cell r="B624" t="str">
            <v>Clarisse Maria Antunes Vieira Agostinho</v>
          </cell>
          <cell r="C624" t="str">
            <v>1980</v>
          </cell>
          <cell r="D624">
            <v>25</v>
          </cell>
          <cell r="E624">
            <v>25</v>
          </cell>
          <cell r="F624" t="str">
            <v>19581214</v>
          </cell>
          <cell r="G624" t="str">
            <v>46</v>
          </cell>
          <cell r="H624" t="str">
            <v>1</v>
          </cell>
          <cell r="I624" t="str">
            <v>Casado</v>
          </cell>
          <cell r="J624" t="str">
            <v>feminino</v>
          </cell>
          <cell r="K624">
            <v>2</v>
          </cell>
          <cell r="L624" t="str">
            <v>Rua Fernão Lopes, nº 3</v>
          </cell>
          <cell r="M624" t="str">
            <v>2330-041</v>
          </cell>
          <cell r="N624" t="str">
            <v>ENTRONCAMENTO</v>
          </cell>
          <cell r="O624" t="str">
            <v>00788075</v>
          </cell>
          <cell r="P624" t="str">
            <v>PORTUGUES-INGLES</v>
          </cell>
          <cell r="R624" t="str">
            <v>5156888</v>
          </cell>
          <cell r="S624" t="str">
            <v>20001102</v>
          </cell>
          <cell r="T624" t="str">
            <v>SANTARÉM</v>
          </cell>
          <cell r="U624" t="str">
            <v>9803</v>
          </cell>
          <cell r="V624" t="str">
            <v>S.NAC IND ENERGIA-SINDEL</v>
          </cell>
          <cell r="W624" t="str">
            <v>118077635</v>
          </cell>
          <cell r="X624" t="str">
            <v>2119</v>
          </cell>
          <cell r="Y624" t="str">
            <v>0.0</v>
          </cell>
          <cell r="Z624">
            <v>2</v>
          </cell>
          <cell r="AA624" t="str">
            <v>00</v>
          </cell>
          <cell r="AC624" t="str">
            <v>X</v>
          </cell>
          <cell r="AD624" t="str">
            <v>100</v>
          </cell>
          <cell r="AE624" t="str">
            <v>10951744941</v>
          </cell>
          <cell r="AF624" t="str">
            <v>02</v>
          </cell>
          <cell r="AG624" t="str">
            <v>19800102</v>
          </cell>
          <cell r="AH624" t="str">
            <v>DT.Adm.Corr.Antiguid</v>
          </cell>
          <cell r="AI624" t="str">
            <v>1</v>
          </cell>
          <cell r="AJ624" t="str">
            <v>ACTIVOS</v>
          </cell>
          <cell r="AK624" t="str">
            <v>AA</v>
          </cell>
          <cell r="AL624" t="str">
            <v>ACTIVO TEMP.INTEIRO</v>
          </cell>
          <cell r="AM624" t="str">
            <v>J300</v>
          </cell>
          <cell r="AN624" t="str">
            <v>EDPOutsourcing Comercial-S</v>
          </cell>
          <cell r="AO624" t="str">
            <v>J324</v>
          </cell>
          <cell r="AP624" t="str">
            <v>EDPOC-T NVS-Nog</v>
          </cell>
          <cell r="AQ624" t="str">
            <v>40177426</v>
          </cell>
          <cell r="AR624" t="str">
            <v>70000041</v>
          </cell>
          <cell r="AS624" t="str">
            <v>01L1</v>
          </cell>
          <cell r="AT624" t="str">
            <v>LICENCIADO I</v>
          </cell>
          <cell r="AU624" t="str">
            <v>1</v>
          </cell>
          <cell r="AV624" t="str">
            <v>00040449</v>
          </cell>
          <cell r="AW624" t="str">
            <v>J20600002230</v>
          </cell>
          <cell r="AX624" t="str">
            <v>ACCS-CONTACTOS COMERCIAIS SUL</v>
          </cell>
          <cell r="AY624" t="str">
            <v>68908200</v>
          </cell>
          <cell r="AZ624" t="str">
            <v>GC - GA Gestão Conta</v>
          </cell>
          <cell r="BA624" t="str">
            <v>6890</v>
          </cell>
          <cell r="BB624" t="str">
            <v>EDP Outsourcing Comercial</v>
          </cell>
          <cell r="BC624" t="str">
            <v>6890</v>
          </cell>
          <cell r="BD624" t="str">
            <v>6890</v>
          </cell>
          <cell r="BE624" t="str">
            <v>2800</v>
          </cell>
          <cell r="BF624" t="str">
            <v>6890</v>
          </cell>
          <cell r="BG624" t="str">
            <v>EDP Outsourcing Comercial,SA</v>
          </cell>
          <cell r="BH624" t="str">
            <v>1010</v>
          </cell>
          <cell r="BI624">
            <v>1799</v>
          </cell>
          <cell r="BJ624" t="str">
            <v>F</v>
          </cell>
          <cell r="BK624">
            <v>25</v>
          </cell>
          <cell r="BL624">
            <v>252.75</v>
          </cell>
          <cell r="BM624" t="str">
            <v>LIC 1</v>
          </cell>
          <cell r="BN624" t="str">
            <v>01</v>
          </cell>
          <cell r="BO624" t="str">
            <v>F</v>
          </cell>
          <cell r="BP624" t="str">
            <v>20040101</v>
          </cell>
          <cell r="BQ624" t="str">
            <v>21</v>
          </cell>
          <cell r="BR624" t="str">
            <v>EVOLUCAO AUTOMATICA</v>
          </cell>
          <cell r="BS624" t="str">
            <v>20050101</v>
          </cell>
          <cell r="BW624">
            <v>0</v>
          </cell>
          <cell r="BX624">
            <v>0</v>
          </cell>
          <cell r="BY624">
            <v>0</v>
          </cell>
          <cell r="BZ624">
            <v>0</v>
          </cell>
          <cell r="CA624">
            <v>0</v>
          </cell>
          <cell r="CC624">
            <v>0</v>
          </cell>
          <cell r="CG624">
            <v>0</v>
          </cell>
          <cell r="CK624">
            <v>0</v>
          </cell>
          <cell r="CO624">
            <v>0</v>
          </cell>
          <cell r="CT624">
            <v>0</v>
          </cell>
          <cell r="CU624">
            <v>0</v>
          </cell>
          <cell r="CV624">
            <v>0</v>
          </cell>
          <cell r="CW624">
            <v>0</v>
          </cell>
          <cell r="CX624">
            <v>0</v>
          </cell>
          <cell r="CZ624">
            <v>0</v>
          </cell>
          <cell r="DC624">
            <v>0</v>
          </cell>
          <cell r="DF624">
            <v>0</v>
          </cell>
          <cell r="DI624">
            <v>0</v>
          </cell>
          <cell r="DK624">
            <v>0</v>
          </cell>
          <cell r="DL624">
            <v>0</v>
          </cell>
          <cell r="DN624" t="str">
            <v>21D12</v>
          </cell>
          <cell r="DO624" t="str">
            <v>Flex.T.Int."Act.Ind."</v>
          </cell>
          <cell r="DP624">
            <v>2</v>
          </cell>
          <cell r="DQ624">
            <v>100</v>
          </cell>
          <cell r="DR624" t="str">
            <v>LX01</v>
          </cell>
          <cell r="DT624" t="str">
            <v>00330000</v>
          </cell>
          <cell r="DU624" t="str">
            <v>BANCO COMERCIAL PORTUGUES, SA</v>
          </cell>
        </row>
        <row r="625">
          <cell r="A625" t="str">
            <v>168076</v>
          </cell>
          <cell r="B625" t="str">
            <v>Carlos Alberto Ferreira Anjos</v>
          </cell>
          <cell r="C625" t="str">
            <v>1979</v>
          </cell>
          <cell r="D625">
            <v>26</v>
          </cell>
          <cell r="E625">
            <v>26</v>
          </cell>
          <cell r="F625" t="str">
            <v>19600211</v>
          </cell>
          <cell r="G625" t="str">
            <v>45</v>
          </cell>
          <cell r="H625" t="str">
            <v>1</v>
          </cell>
          <cell r="I625" t="str">
            <v>Casado</v>
          </cell>
          <cell r="J625" t="str">
            <v>masculino</v>
          </cell>
          <cell r="K625">
            <v>0</v>
          </cell>
          <cell r="L625" t="str">
            <v>R. TORRE DO MANIQUE 7 - 2ºDRT COINA</v>
          </cell>
          <cell r="M625" t="str">
            <v>2830-416</v>
          </cell>
          <cell r="N625" t="str">
            <v>COINA</v>
          </cell>
          <cell r="O625" t="str">
            <v>00232253</v>
          </cell>
          <cell r="P625" t="str">
            <v>CURSO GERAL DE ELECTRICIDADE</v>
          </cell>
          <cell r="R625" t="str">
            <v>5400644</v>
          </cell>
          <cell r="S625" t="str">
            <v>19881212</v>
          </cell>
          <cell r="T625" t="str">
            <v>LISBOA</v>
          </cell>
          <cell r="U625" t="str">
            <v>9802</v>
          </cell>
          <cell r="V625" t="str">
            <v>SIND IND ELéCT SUL ILHAS</v>
          </cell>
          <cell r="W625" t="str">
            <v>101826370</v>
          </cell>
          <cell r="X625" t="str">
            <v>3689</v>
          </cell>
          <cell r="Y625" t="str">
            <v>0.0</v>
          </cell>
          <cell r="Z625">
            <v>0</v>
          </cell>
          <cell r="AA625" t="str">
            <v>00</v>
          </cell>
          <cell r="AC625" t="str">
            <v>X</v>
          </cell>
          <cell r="AD625" t="str">
            <v>100</v>
          </cell>
          <cell r="AE625" t="str">
            <v>11073038668</v>
          </cell>
          <cell r="AF625" t="str">
            <v>02</v>
          </cell>
          <cell r="AG625" t="str">
            <v>19790601</v>
          </cell>
          <cell r="AH625" t="str">
            <v>DT.Adm.Corr.Antiguid</v>
          </cell>
          <cell r="AI625" t="str">
            <v>1</v>
          </cell>
          <cell r="AJ625" t="str">
            <v>ACTIVOS</v>
          </cell>
          <cell r="AK625" t="str">
            <v>AA</v>
          </cell>
          <cell r="AL625" t="str">
            <v>ACTIVO TEMP.INTEIRO</v>
          </cell>
          <cell r="AM625" t="str">
            <v>J300</v>
          </cell>
          <cell r="AN625" t="str">
            <v>EDPOutsourcing Comercial-S</v>
          </cell>
          <cell r="AO625" t="str">
            <v>J325</v>
          </cell>
          <cell r="AP625" t="str">
            <v>EDPOC-ALMD</v>
          </cell>
          <cell r="AQ625" t="str">
            <v>40176835</v>
          </cell>
          <cell r="AR625" t="str">
            <v>70000045</v>
          </cell>
          <cell r="AS625" t="str">
            <v>01S3</v>
          </cell>
          <cell r="AT625" t="str">
            <v>CHEFIA SECCAO ESCALAO III</v>
          </cell>
          <cell r="AU625" t="str">
            <v>1</v>
          </cell>
          <cell r="AV625" t="str">
            <v>00040348</v>
          </cell>
          <cell r="AW625" t="str">
            <v>J20464240130</v>
          </cell>
          <cell r="AX625" t="str">
            <v>AS-LJALM-CH-CHEFIA</v>
          </cell>
          <cell r="AY625" t="str">
            <v>68905603</v>
          </cell>
          <cell r="AZ625" t="str">
            <v>Lj Almada</v>
          </cell>
          <cell r="BA625" t="str">
            <v>6890</v>
          </cell>
          <cell r="BB625" t="str">
            <v>EDP Outsourcing Comercial</v>
          </cell>
          <cell r="BC625" t="str">
            <v>6890</v>
          </cell>
          <cell r="BD625" t="str">
            <v>6890</v>
          </cell>
          <cell r="BE625" t="str">
            <v>2800</v>
          </cell>
          <cell r="BF625" t="str">
            <v>6890</v>
          </cell>
          <cell r="BG625" t="str">
            <v>EDP Outsourcing Comercial,SA</v>
          </cell>
          <cell r="BH625" t="str">
            <v>1010</v>
          </cell>
          <cell r="BI625">
            <v>1799</v>
          </cell>
          <cell r="BJ625" t="str">
            <v>17</v>
          </cell>
          <cell r="BK625">
            <v>26</v>
          </cell>
          <cell r="BL625">
            <v>262.86</v>
          </cell>
          <cell r="BM625" t="str">
            <v>C SECÇ3</v>
          </cell>
          <cell r="BN625" t="str">
            <v>01</v>
          </cell>
          <cell r="BO625" t="str">
            <v>I</v>
          </cell>
          <cell r="BP625" t="str">
            <v>20040101</v>
          </cell>
          <cell r="BQ625" t="str">
            <v>21</v>
          </cell>
          <cell r="BR625" t="str">
            <v>EVOLUCAO AUTOMATICA</v>
          </cell>
          <cell r="BS625" t="str">
            <v>20050101</v>
          </cell>
          <cell r="BW625">
            <v>0</v>
          </cell>
          <cell r="BX625">
            <v>0</v>
          </cell>
          <cell r="BY625">
            <v>0</v>
          </cell>
          <cell r="BZ625">
            <v>0</v>
          </cell>
          <cell r="CA625">
            <v>0</v>
          </cell>
          <cell r="CC625">
            <v>0</v>
          </cell>
          <cell r="CG625">
            <v>0</v>
          </cell>
          <cell r="CK625">
            <v>0</v>
          </cell>
          <cell r="CO625">
            <v>0</v>
          </cell>
          <cell r="CT625">
            <v>0</v>
          </cell>
          <cell r="CU625">
            <v>0</v>
          </cell>
          <cell r="CV625">
            <v>0</v>
          </cell>
          <cell r="CW625">
            <v>0</v>
          </cell>
          <cell r="CX625">
            <v>0</v>
          </cell>
          <cell r="CZ625">
            <v>0</v>
          </cell>
          <cell r="DC625">
            <v>0</v>
          </cell>
          <cell r="DF625">
            <v>0</v>
          </cell>
          <cell r="DI625">
            <v>0</v>
          </cell>
          <cell r="DK625">
            <v>0</v>
          </cell>
          <cell r="DL625">
            <v>0</v>
          </cell>
          <cell r="DN625" t="str">
            <v>21D12</v>
          </cell>
          <cell r="DO625" t="str">
            <v>Flex.T.Int."Act.Ind."</v>
          </cell>
          <cell r="DP625">
            <v>2</v>
          </cell>
          <cell r="DQ625">
            <v>100</v>
          </cell>
          <cell r="DR625" t="str">
            <v>LX01</v>
          </cell>
          <cell r="DT625" t="str">
            <v>00330000</v>
          </cell>
          <cell r="DU625" t="str">
            <v>BANCO COMERCIAL PORTUGUES, SA</v>
          </cell>
        </row>
        <row r="626">
          <cell r="A626" t="str">
            <v>166510</v>
          </cell>
          <cell r="B626" t="str">
            <v>Carlos Alberto Graca Gomes Abreu</v>
          </cell>
          <cell r="C626" t="str">
            <v>1979</v>
          </cell>
          <cell r="D626">
            <v>26</v>
          </cell>
          <cell r="E626">
            <v>26</v>
          </cell>
          <cell r="F626" t="str">
            <v>19590904</v>
          </cell>
          <cell r="G626" t="str">
            <v>45</v>
          </cell>
          <cell r="H626" t="str">
            <v>2</v>
          </cell>
          <cell r="I626" t="str">
            <v>Viv.Mt</v>
          </cell>
          <cell r="J626" t="str">
            <v>masculino</v>
          </cell>
          <cell r="K626">
            <v>2</v>
          </cell>
          <cell r="L626" t="str">
            <v>R Antonio Quadros, 11         Qta Gato Bravo-Feijo</v>
          </cell>
          <cell r="M626" t="str">
            <v>2810-342</v>
          </cell>
          <cell r="N626" t="str">
            <v>ALMADA</v>
          </cell>
          <cell r="O626" t="str">
            <v>00241132</v>
          </cell>
          <cell r="P626" t="str">
            <v>CURSO COMPLEMENTAR DOS LICEUS</v>
          </cell>
          <cell r="R626" t="str">
            <v>5184308</v>
          </cell>
          <cell r="S626" t="str">
            <v>19960624</v>
          </cell>
          <cell r="T626" t="str">
            <v>LISBOA</v>
          </cell>
          <cell r="U626" t="str">
            <v>9802</v>
          </cell>
          <cell r="V626" t="str">
            <v>SIND IND ELéCT SUL ILHAS</v>
          </cell>
          <cell r="W626" t="str">
            <v>110511131</v>
          </cell>
          <cell r="X626" t="str">
            <v>3212</v>
          </cell>
          <cell r="Y626" t="str">
            <v>0.0</v>
          </cell>
          <cell r="Z626">
            <v>2</v>
          </cell>
          <cell r="AA626" t="str">
            <v>00</v>
          </cell>
          <cell r="AD626" t="str">
            <v>100</v>
          </cell>
          <cell r="AE626" t="str">
            <v>11218257983</v>
          </cell>
          <cell r="AF626" t="str">
            <v>02</v>
          </cell>
          <cell r="AG626" t="str">
            <v>19790522</v>
          </cell>
          <cell r="AH626" t="str">
            <v>DT.Adm.Corr.Antiguid</v>
          </cell>
          <cell r="AI626" t="str">
            <v>1</v>
          </cell>
          <cell r="AJ626" t="str">
            <v>ACTIVOS</v>
          </cell>
          <cell r="AK626" t="str">
            <v>AA</v>
          </cell>
          <cell r="AL626" t="str">
            <v>ACTIVO TEMP.INTEIRO</v>
          </cell>
          <cell r="AM626" t="str">
            <v>J300</v>
          </cell>
          <cell r="AN626" t="str">
            <v>EDPOutsourcing Comercial-S</v>
          </cell>
          <cell r="AO626" t="str">
            <v>J325</v>
          </cell>
          <cell r="AP626" t="str">
            <v>EDPOC-ALMD</v>
          </cell>
          <cell r="AQ626" t="str">
            <v>40176837</v>
          </cell>
          <cell r="AR626" t="str">
            <v>70000060</v>
          </cell>
          <cell r="AS626" t="str">
            <v>025.</v>
          </cell>
          <cell r="AT626" t="str">
            <v>ESCRITURARIO COMERCIAL</v>
          </cell>
          <cell r="AU626" t="str">
            <v>1</v>
          </cell>
          <cell r="AV626" t="str">
            <v>00040349</v>
          </cell>
          <cell r="AW626" t="str">
            <v>J20464240430</v>
          </cell>
          <cell r="AX626" t="str">
            <v>AS-LJALM-LOJA ALMADA</v>
          </cell>
          <cell r="AY626" t="str">
            <v>68905603</v>
          </cell>
          <cell r="AZ626" t="str">
            <v>Lj Almada</v>
          </cell>
          <cell r="BA626" t="str">
            <v>6890</v>
          </cell>
          <cell r="BB626" t="str">
            <v>EDP Outsourcing Comercial</v>
          </cell>
          <cell r="BC626" t="str">
            <v>6890</v>
          </cell>
          <cell r="BD626" t="str">
            <v>6890</v>
          </cell>
          <cell r="BE626" t="str">
            <v>2800</v>
          </cell>
          <cell r="BF626" t="str">
            <v>6890</v>
          </cell>
          <cell r="BG626" t="str">
            <v>EDP Outsourcing Comercial,SA</v>
          </cell>
          <cell r="BH626" t="str">
            <v>1010</v>
          </cell>
          <cell r="BI626">
            <v>1247</v>
          </cell>
          <cell r="BJ626" t="str">
            <v>11</v>
          </cell>
          <cell r="BK626">
            <v>26</v>
          </cell>
          <cell r="BL626">
            <v>262.86</v>
          </cell>
          <cell r="BM626" t="str">
            <v>NÍVEL 5</v>
          </cell>
          <cell r="BN626" t="str">
            <v>02</v>
          </cell>
          <cell r="BO626" t="str">
            <v>08</v>
          </cell>
          <cell r="BP626" t="str">
            <v>20030101</v>
          </cell>
          <cell r="BQ626" t="str">
            <v>21</v>
          </cell>
          <cell r="BR626" t="str">
            <v>EVOLUCAO AUTOMATICA</v>
          </cell>
          <cell r="BS626" t="str">
            <v>20050101</v>
          </cell>
          <cell r="BW626">
            <v>0</v>
          </cell>
          <cell r="BX626">
            <v>0</v>
          </cell>
          <cell r="BY626">
            <v>0</v>
          </cell>
          <cell r="BZ626">
            <v>0</v>
          </cell>
          <cell r="CA626">
            <v>0</v>
          </cell>
          <cell r="CC626">
            <v>0</v>
          </cell>
          <cell r="CG626">
            <v>0</v>
          </cell>
          <cell r="CK626">
            <v>0</v>
          </cell>
          <cell r="CO626">
            <v>0</v>
          </cell>
          <cell r="CT626">
            <v>0</v>
          </cell>
          <cell r="CU626">
            <v>0</v>
          </cell>
          <cell r="CV626">
            <v>0</v>
          </cell>
          <cell r="CW626">
            <v>0</v>
          </cell>
          <cell r="CX626">
            <v>1</v>
          </cell>
          <cell r="CY626" t="str">
            <v>6010</v>
          </cell>
          <cell r="CZ626">
            <v>39.54</v>
          </cell>
          <cell r="DC626">
            <v>0</v>
          </cell>
          <cell r="DF626">
            <v>0</v>
          </cell>
          <cell r="DI626">
            <v>0</v>
          </cell>
          <cell r="DK626">
            <v>0</v>
          </cell>
          <cell r="DL626">
            <v>0</v>
          </cell>
          <cell r="DN626" t="str">
            <v>21D12</v>
          </cell>
          <cell r="DO626" t="str">
            <v>Flex.T.Int."Act.Ind."</v>
          </cell>
          <cell r="DP626">
            <v>2</v>
          </cell>
          <cell r="DQ626">
            <v>100</v>
          </cell>
          <cell r="DR626" t="str">
            <v>LX01</v>
          </cell>
          <cell r="DT626" t="str">
            <v>00330000</v>
          </cell>
          <cell r="DU626" t="str">
            <v>BANCO COMERCIAL PORTUGUES, SA</v>
          </cell>
        </row>
        <row r="627">
          <cell r="A627" t="str">
            <v>168173</v>
          </cell>
          <cell r="B627" t="str">
            <v>Albino Francisco Raminhos Faisco</v>
          </cell>
          <cell r="C627" t="str">
            <v>1979</v>
          </cell>
          <cell r="D627">
            <v>26</v>
          </cell>
          <cell r="E627">
            <v>26</v>
          </cell>
          <cell r="F627" t="str">
            <v>19581008</v>
          </cell>
          <cell r="G627" t="str">
            <v>46</v>
          </cell>
          <cell r="H627" t="str">
            <v>1</v>
          </cell>
          <cell r="I627" t="str">
            <v>Casado</v>
          </cell>
          <cell r="J627" t="str">
            <v>masculino</v>
          </cell>
          <cell r="K627">
            <v>2</v>
          </cell>
          <cell r="L627" t="str">
            <v>Av Proj.Egas Moniz, 26-7.Dto</v>
          </cell>
          <cell r="M627" t="str">
            <v>2800-065</v>
          </cell>
          <cell r="N627" t="str">
            <v>ALMADA</v>
          </cell>
          <cell r="O627" t="str">
            <v>00123032</v>
          </cell>
          <cell r="P627" t="str">
            <v>CICLO PREP. ENSINO SECUNDARIO</v>
          </cell>
          <cell r="R627" t="str">
            <v>5483868</v>
          </cell>
          <cell r="S627" t="str">
            <v>19971030</v>
          </cell>
          <cell r="T627" t="str">
            <v>LISBOA</v>
          </cell>
          <cell r="W627" t="str">
            <v>101826265</v>
          </cell>
          <cell r="X627" t="str">
            <v>2151</v>
          </cell>
          <cell r="Y627" t="str">
            <v>0.0</v>
          </cell>
          <cell r="Z627">
            <v>2</v>
          </cell>
          <cell r="AA627" t="str">
            <v>00</v>
          </cell>
          <cell r="AD627" t="str">
            <v>100</v>
          </cell>
          <cell r="AE627" t="str">
            <v>10096445743</v>
          </cell>
          <cell r="AF627" t="str">
            <v>02</v>
          </cell>
          <cell r="AG627" t="str">
            <v>19790710</v>
          </cell>
          <cell r="AH627" t="str">
            <v>DT.Adm.Corr.Antiguid</v>
          </cell>
          <cell r="AI627" t="str">
            <v>1</v>
          </cell>
          <cell r="AJ627" t="str">
            <v>ACTIVOS</v>
          </cell>
          <cell r="AK627" t="str">
            <v>AA</v>
          </cell>
          <cell r="AL627" t="str">
            <v>ACTIVO TEMP.INTEIRO</v>
          </cell>
          <cell r="AM627" t="str">
            <v>J300</v>
          </cell>
          <cell r="AN627" t="str">
            <v>EDPOutsourcing Comercial-S</v>
          </cell>
          <cell r="AO627" t="str">
            <v>J325</v>
          </cell>
          <cell r="AP627" t="str">
            <v>EDPOC-ALMD</v>
          </cell>
          <cell r="AQ627" t="str">
            <v>40176840</v>
          </cell>
          <cell r="AR627" t="str">
            <v>70000060</v>
          </cell>
          <cell r="AS627" t="str">
            <v>025.</v>
          </cell>
          <cell r="AT627" t="str">
            <v>ESCRITURARIO COMERCIAL</v>
          </cell>
          <cell r="AU627" t="str">
            <v>1</v>
          </cell>
          <cell r="AV627" t="str">
            <v>00040349</v>
          </cell>
          <cell r="AW627" t="str">
            <v>J20464240430</v>
          </cell>
          <cell r="AX627" t="str">
            <v>AS-LJALM-LOJA ALMADA</v>
          </cell>
          <cell r="AY627" t="str">
            <v>68905603</v>
          </cell>
          <cell r="AZ627" t="str">
            <v>Lj Almada</v>
          </cell>
          <cell r="BA627" t="str">
            <v>6890</v>
          </cell>
          <cell r="BB627" t="str">
            <v>EDP Outsourcing Comercial</v>
          </cell>
          <cell r="BC627" t="str">
            <v>6890</v>
          </cell>
          <cell r="BD627" t="str">
            <v>6890</v>
          </cell>
          <cell r="BE627" t="str">
            <v>2800</v>
          </cell>
          <cell r="BF627" t="str">
            <v>6890</v>
          </cell>
          <cell r="BG627" t="str">
            <v>EDP Outsourcing Comercial,SA</v>
          </cell>
          <cell r="BH627" t="str">
            <v>1010</v>
          </cell>
          <cell r="BI627">
            <v>1247</v>
          </cell>
          <cell r="BJ627" t="str">
            <v>11</v>
          </cell>
          <cell r="BK627">
            <v>26</v>
          </cell>
          <cell r="BL627">
            <v>262.86</v>
          </cell>
          <cell r="BM627" t="str">
            <v>NÍVEL 5</v>
          </cell>
          <cell r="BN627" t="str">
            <v>01</v>
          </cell>
          <cell r="BO627" t="str">
            <v>08</v>
          </cell>
          <cell r="BP627" t="str">
            <v>20030110</v>
          </cell>
          <cell r="BQ627" t="str">
            <v>22</v>
          </cell>
          <cell r="BR627" t="str">
            <v>ACELERACAO DE CARREIRA</v>
          </cell>
          <cell r="BS627" t="str">
            <v>20050101</v>
          </cell>
          <cell r="BT627" t="str">
            <v>20031001</v>
          </cell>
          <cell r="BW627">
            <v>0</v>
          </cell>
          <cell r="BX627">
            <v>0</v>
          </cell>
          <cell r="BY627">
            <v>0</v>
          </cell>
          <cell r="BZ627">
            <v>0</v>
          </cell>
          <cell r="CA627">
            <v>0</v>
          </cell>
          <cell r="CC627">
            <v>0</v>
          </cell>
          <cell r="CG627">
            <v>0</v>
          </cell>
          <cell r="CK627">
            <v>0</v>
          </cell>
          <cell r="CO627">
            <v>0</v>
          </cell>
          <cell r="CT627">
            <v>0</v>
          </cell>
          <cell r="CU627">
            <v>0</v>
          </cell>
          <cell r="CV627">
            <v>0</v>
          </cell>
          <cell r="CW627">
            <v>0</v>
          </cell>
          <cell r="CX627">
            <v>1</v>
          </cell>
          <cell r="CY627" t="str">
            <v>6010</v>
          </cell>
          <cell r="CZ627">
            <v>39.54</v>
          </cell>
          <cell r="DC627">
            <v>0</v>
          </cell>
          <cell r="DF627">
            <v>0</v>
          </cell>
          <cell r="DI627">
            <v>0</v>
          </cell>
          <cell r="DK627">
            <v>0</v>
          </cell>
          <cell r="DL627">
            <v>0</v>
          </cell>
          <cell r="DN627" t="str">
            <v>21D12</v>
          </cell>
          <cell r="DO627" t="str">
            <v>Flex.T.Int."Act.Ind."</v>
          </cell>
          <cell r="DP627">
            <v>2</v>
          </cell>
          <cell r="DQ627">
            <v>100</v>
          </cell>
          <cell r="DR627" t="str">
            <v>LX01</v>
          </cell>
          <cell r="DT627" t="str">
            <v>00350054</v>
          </cell>
          <cell r="DU627" t="str">
            <v>CAIXA GERAL DE DEPOSITOS, SA</v>
          </cell>
        </row>
        <row r="628">
          <cell r="A628" t="str">
            <v>157724</v>
          </cell>
          <cell r="B628" t="str">
            <v>Mario Vicente Maneta Granadeiro</v>
          </cell>
          <cell r="C628" t="str">
            <v>1978</v>
          </cell>
          <cell r="D628">
            <v>27</v>
          </cell>
          <cell r="E628">
            <v>27</v>
          </cell>
          <cell r="F628" t="str">
            <v>19550726</v>
          </cell>
          <cell r="G628" t="str">
            <v>49</v>
          </cell>
          <cell r="H628" t="str">
            <v>1</v>
          </cell>
          <cell r="I628" t="str">
            <v>Casado</v>
          </cell>
          <cell r="J628" t="str">
            <v>masculino</v>
          </cell>
          <cell r="K628">
            <v>2</v>
          </cell>
          <cell r="L628" t="str">
            <v>Pct Antero Quental, 4-4.Frt Qta Rouxinol-Corroios Corr</v>
          </cell>
          <cell r="M628" t="str">
            <v>2855-214</v>
          </cell>
          <cell r="N628" t="str">
            <v>CORROIOS</v>
          </cell>
          <cell r="O628" t="str">
            <v>00231011</v>
          </cell>
          <cell r="P628" t="str">
            <v>2. CICLO LICEAL</v>
          </cell>
          <cell r="R628" t="str">
            <v>5127921</v>
          </cell>
          <cell r="S628" t="str">
            <v>20010206</v>
          </cell>
          <cell r="T628" t="str">
            <v>LISBOA</v>
          </cell>
          <cell r="U628" t="str">
            <v>9802</v>
          </cell>
          <cell r="V628" t="str">
            <v>SIND IND ELéCT SUL ILHAS</v>
          </cell>
          <cell r="W628" t="str">
            <v>110510941</v>
          </cell>
          <cell r="X628" t="str">
            <v>3697</v>
          </cell>
          <cell r="Y628" t="str">
            <v>0.0</v>
          </cell>
          <cell r="Z628">
            <v>2</v>
          </cell>
          <cell r="AA628" t="str">
            <v>00</v>
          </cell>
          <cell r="AC628" t="str">
            <v>X</v>
          </cell>
          <cell r="AD628" t="str">
            <v>100</v>
          </cell>
          <cell r="AE628" t="str">
            <v>10095875995</v>
          </cell>
          <cell r="AF628" t="str">
            <v>02</v>
          </cell>
          <cell r="AG628" t="str">
            <v>19780508</v>
          </cell>
          <cell r="AH628" t="str">
            <v>DT.Adm.Corr.Antiguid</v>
          </cell>
          <cell r="AI628" t="str">
            <v>1</v>
          </cell>
          <cell r="AJ628" t="str">
            <v>ACTIVOS</v>
          </cell>
          <cell r="AK628" t="str">
            <v>AA</v>
          </cell>
          <cell r="AL628" t="str">
            <v>ACTIVO TEMP.INTEIRO</v>
          </cell>
          <cell r="AM628" t="str">
            <v>J300</v>
          </cell>
          <cell r="AN628" t="str">
            <v>EDPOutsourcing Comercial-S</v>
          </cell>
          <cell r="AO628" t="str">
            <v>J325</v>
          </cell>
          <cell r="AP628" t="str">
            <v>EDPOC-ALMD</v>
          </cell>
          <cell r="AQ628" t="str">
            <v>40176836</v>
          </cell>
          <cell r="AR628" t="str">
            <v>70000060</v>
          </cell>
          <cell r="AS628" t="str">
            <v>025.</v>
          </cell>
          <cell r="AT628" t="str">
            <v>ESCRITURARIO COMERCIAL</v>
          </cell>
          <cell r="AU628" t="str">
            <v>1</v>
          </cell>
          <cell r="AV628" t="str">
            <v>00040349</v>
          </cell>
          <cell r="AW628" t="str">
            <v>J20464240430</v>
          </cell>
          <cell r="AX628" t="str">
            <v>AS-LJALM-LOJA ALMADA</v>
          </cell>
          <cell r="AY628" t="str">
            <v>68905603</v>
          </cell>
          <cell r="AZ628" t="str">
            <v>Lj Almada</v>
          </cell>
          <cell r="BA628" t="str">
            <v>6890</v>
          </cell>
          <cell r="BB628" t="str">
            <v>EDP Outsourcing Comercial</v>
          </cell>
          <cell r="BC628" t="str">
            <v>6890</v>
          </cell>
          <cell r="BD628" t="str">
            <v>6890</v>
          </cell>
          <cell r="BE628" t="str">
            <v>2800</v>
          </cell>
          <cell r="BF628" t="str">
            <v>6890</v>
          </cell>
          <cell r="BG628" t="str">
            <v>EDP Outsourcing Comercial,SA</v>
          </cell>
          <cell r="BH628" t="str">
            <v>1010</v>
          </cell>
          <cell r="BI628">
            <v>1247</v>
          </cell>
          <cell r="BJ628" t="str">
            <v>11</v>
          </cell>
          <cell r="BK628">
            <v>27</v>
          </cell>
          <cell r="BL628">
            <v>272.97000000000003</v>
          </cell>
          <cell r="BM628" t="str">
            <v>NÍVEL 5</v>
          </cell>
          <cell r="BN628" t="str">
            <v>02</v>
          </cell>
          <cell r="BO628" t="str">
            <v>08</v>
          </cell>
          <cell r="BP628" t="str">
            <v>20030101</v>
          </cell>
          <cell r="BQ628" t="str">
            <v>21</v>
          </cell>
          <cell r="BR628" t="str">
            <v>EVOLUCAO AUTOMATICA</v>
          </cell>
          <cell r="BS628" t="str">
            <v>20050101</v>
          </cell>
          <cell r="BW628">
            <v>0</v>
          </cell>
          <cell r="BX628">
            <v>0</v>
          </cell>
          <cell r="BY628">
            <v>0</v>
          </cell>
          <cell r="BZ628">
            <v>0</v>
          </cell>
          <cell r="CA628">
            <v>0</v>
          </cell>
          <cell r="CC628">
            <v>0</v>
          </cell>
          <cell r="CG628">
            <v>0</v>
          </cell>
          <cell r="CK628">
            <v>0</v>
          </cell>
          <cell r="CO628">
            <v>0</v>
          </cell>
          <cell r="CT628">
            <v>0</v>
          </cell>
          <cell r="CU628">
            <v>0</v>
          </cell>
          <cell r="CV628">
            <v>0</v>
          </cell>
          <cell r="CW628">
            <v>0</v>
          </cell>
          <cell r="CX628">
            <v>1</v>
          </cell>
          <cell r="CY628" t="str">
            <v>6010</v>
          </cell>
          <cell r="CZ628">
            <v>39.54</v>
          </cell>
          <cell r="DC628">
            <v>0</v>
          </cell>
          <cell r="DF628">
            <v>0</v>
          </cell>
          <cell r="DI628">
            <v>0</v>
          </cell>
          <cell r="DK628">
            <v>0</v>
          </cell>
          <cell r="DL628">
            <v>0</v>
          </cell>
          <cell r="DN628" t="str">
            <v>21D12</v>
          </cell>
          <cell r="DO628" t="str">
            <v>Flex.T.Int."Act.Ind."</v>
          </cell>
          <cell r="DP628">
            <v>2</v>
          </cell>
          <cell r="DQ628">
            <v>100</v>
          </cell>
          <cell r="DR628" t="str">
            <v>LX01</v>
          </cell>
          <cell r="DT628" t="str">
            <v>00350054</v>
          </cell>
          <cell r="DU628" t="str">
            <v>CAIXA GERAL DE DEPOSITOS, SA</v>
          </cell>
        </row>
        <row r="629">
          <cell r="A629" t="str">
            <v>166871</v>
          </cell>
          <cell r="B629" t="str">
            <v>Maria Jose Costa Parente Albuquerque Sousa</v>
          </cell>
          <cell r="C629" t="str">
            <v>1979</v>
          </cell>
          <cell r="D629">
            <v>26</v>
          </cell>
          <cell r="E629">
            <v>26</v>
          </cell>
          <cell r="F629" t="str">
            <v>19540902</v>
          </cell>
          <cell r="G629" t="str">
            <v>50</v>
          </cell>
          <cell r="H629" t="str">
            <v>1</v>
          </cell>
          <cell r="I629" t="str">
            <v>Casado</v>
          </cell>
          <cell r="J629" t="str">
            <v>feminino</v>
          </cell>
          <cell r="K629">
            <v>2</v>
          </cell>
          <cell r="L629" t="str">
            <v>R Pedro Alvares Cabral, 4     Vale Milhacos</v>
          </cell>
          <cell r="M629" t="str">
            <v>2855-477</v>
          </cell>
          <cell r="N629" t="str">
            <v>CORROIOS</v>
          </cell>
          <cell r="O629" t="str">
            <v>00238012</v>
          </cell>
          <cell r="P629" t="str">
            <v>C.INSTRUCAO PRATICA LUS.FEMINI</v>
          </cell>
          <cell r="R629" t="str">
            <v>2361578</v>
          </cell>
          <cell r="S629" t="str">
            <v>19990915</v>
          </cell>
          <cell r="T629" t="str">
            <v>LISBOA</v>
          </cell>
          <cell r="U629" t="str">
            <v>9802</v>
          </cell>
          <cell r="V629" t="str">
            <v>SIND IND ELéCT SUL ILHAS</v>
          </cell>
          <cell r="W629" t="str">
            <v>125303262</v>
          </cell>
          <cell r="X629" t="str">
            <v>3697</v>
          </cell>
          <cell r="Y629" t="str">
            <v>0.0</v>
          </cell>
          <cell r="Z629">
            <v>2</v>
          </cell>
          <cell r="AA629" t="str">
            <v>00</v>
          </cell>
          <cell r="AC629" t="str">
            <v>X</v>
          </cell>
          <cell r="AD629" t="str">
            <v>100</v>
          </cell>
          <cell r="AE629" t="str">
            <v>11218384782</v>
          </cell>
          <cell r="AF629" t="str">
            <v>02</v>
          </cell>
          <cell r="AG629" t="str">
            <v>19790517</v>
          </cell>
          <cell r="AH629" t="str">
            <v>DT.Adm.Corr.Antiguid</v>
          </cell>
          <cell r="AI629" t="str">
            <v>1</v>
          </cell>
          <cell r="AJ629" t="str">
            <v>ACTIVOS</v>
          </cell>
          <cell r="AK629" t="str">
            <v>AA</v>
          </cell>
          <cell r="AL629" t="str">
            <v>ACTIVO TEMP.INTEIRO</v>
          </cell>
          <cell r="AM629" t="str">
            <v>J300</v>
          </cell>
          <cell r="AN629" t="str">
            <v>EDPOutsourcing Comercial-S</v>
          </cell>
          <cell r="AO629" t="str">
            <v>J325</v>
          </cell>
          <cell r="AP629" t="str">
            <v>EDPOC-ALMD</v>
          </cell>
          <cell r="AQ629" t="str">
            <v>40176838</v>
          </cell>
          <cell r="AR629" t="str">
            <v>70000060</v>
          </cell>
          <cell r="AS629" t="str">
            <v>025.</v>
          </cell>
          <cell r="AT629" t="str">
            <v>ESCRITURARIO COMERCIAL</v>
          </cell>
          <cell r="AU629" t="str">
            <v>1</v>
          </cell>
          <cell r="AV629" t="str">
            <v>00040349</v>
          </cell>
          <cell r="AW629" t="str">
            <v>J20464240430</v>
          </cell>
          <cell r="AX629" t="str">
            <v>AS-LJALM-LOJA ALMADA</v>
          </cell>
          <cell r="AY629" t="str">
            <v>68905603</v>
          </cell>
          <cell r="AZ629" t="str">
            <v>Lj Almada</v>
          </cell>
          <cell r="BA629" t="str">
            <v>6890</v>
          </cell>
          <cell r="BB629" t="str">
            <v>EDP Outsourcing Comercial</v>
          </cell>
          <cell r="BC629" t="str">
            <v>6890</v>
          </cell>
          <cell r="BD629" t="str">
            <v>6890</v>
          </cell>
          <cell r="BE629" t="str">
            <v>2800</v>
          </cell>
          <cell r="BF629" t="str">
            <v>6890</v>
          </cell>
          <cell r="BG629" t="str">
            <v>EDP Outsourcing Comercial,SA</v>
          </cell>
          <cell r="BH629" t="str">
            <v>1010</v>
          </cell>
          <cell r="BI629">
            <v>1247</v>
          </cell>
          <cell r="BJ629" t="str">
            <v>11</v>
          </cell>
          <cell r="BK629">
            <v>26</v>
          </cell>
          <cell r="BL629">
            <v>262.86</v>
          </cell>
          <cell r="BM629" t="str">
            <v>NÍVEL 5</v>
          </cell>
          <cell r="BN629" t="str">
            <v>03</v>
          </cell>
          <cell r="BO629" t="str">
            <v>08</v>
          </cell>
          <cell r="BP629" t="str">
            <v>20010109</v>
          </cell>
          <cell r="BQ629" t="str">
            <v>22</v>
          </cell>
          <cell r="BR629" t="str">
            <v>ACELERACAO DE CARREIRA</v>
          </cell>
          <cell r="BS629" t="str">
            <v>20050101</v>
          </cell>
          <cell r="BT629" t="str">
            <v>20010901</v>
          </cell>
          <cell r="BW629">
            <v>0</v>
          </cell>
          <cell r="BX629">
            <v>0</v>
          </cell>
          <cell r="BY629">
            <v>0</v>
          </cell>
          <cell r="BZ629">
            <v>0</v>
          </cell>
          <cell r="CA629">
            <v>0</v>
          </cell>
          <cell r="CC629">
            <v>0</v>
          </cell>
          <cell r="CG629">
            <v>0</v>
          </cell>
          <cell r="CK629">
            <v>0</v>
          </cell>
          <cell r="CO629">
            <v>0</v>
          </cell>
          <cell r="CT629">
            <v>0</v>
          </cell>
          <cell r="CU629">
            <v>0</v>
          </cell>
          <cell r="CV629">
            <v>0</v>
          </cell>
          <cell r="CW629">
            <v>0</v>
          </cell>
          <cell r="CX629">
            <v>1</v>
          </cell>
          <cell r="CY629" t="str">
            <v>6010</v>
          </cell>
          <cell r="CZ629">
            <v>39.54</v>
          </cell>
          <cell r="DC629">
            <v>0</v>
          </cell>
          <cell r="DF629">
            <v>0</v>
          </cell>
          <cell r="DI629">
            <v>0</v>
          </cell>
          <cell r="DK629">
            <v>0</v>
          </cell>
          <cell r="DL629">
            <v>0</v>
          </cell>
          <cell r="DN629" t="str">
            <v>21D12</v>
          </cell>
          <cell r="DO629" t="str">
            <v>Flex.T.Int."Act.Ind."</v>
          </cell>
          <cell r="DP629">
            <v>2</v>
          </cell>
          <cell r="DQ629">
            <v>100</v>
          </cell>
          <cell r="DR629" t="str">
            <v>LX01</v>
          </cell>
          <cell r="DT629" t="str">
            <v>00070228</v>
          </cell>
          <cell r="DU629" t="str">
            <v>BANCO ESPIRITO SANTO, SA</v>
          </cell>
        </row>
        <row r="630">
          <cell r="A630" t="str">
            <v>168092</v>
          </cell>
          <cell r="B630" t="str">
            <v>Carlos Augusto Matos Veloso</v>
          </cell>
          <cell r="C630" t="str">
            <v>1979</v>
          </cell>
          <cell r="D630">
            <v>26</v>
          </cell>
          <cell r="E630">
            <v>26</v>
          </cell>
          <cell r="F630" t="str">
            <v>19550709</v>
          </cell>
          <cell r="G630" t="str">
            <v>49</v>
          </cell>
          <cell r="H630" t="str">
            <v>1</v>
          </cell>
          <cell r="I630" t="str">
            <v>Casado</v>
          </cell>
          <cell r="J630" t="str">
            <v>masculino</v>
          </cell>
          <cell r="K630">
            <v>1</v>
          </cell>
          <cell r="L630" t="str">
            <v>Lg Francisco Sanches, 1-2.Frt Laranjeiro</v>
          </cell>
          <cell r="M630" t="str">
            <v>2810-000</v>
          </cell>
          <cell r="N630" t="str">
            <v>ALMADA</v>
          </cell>
          <cell r="O630" t="str">
            <v>00123032</v>
          </cell>
          <cell r="P630" t="str">
            <v>CICLO PREP. ENSINO SECUNDARIO</v>
          </cell>
          <cell r="R630" t="str">
            <v>5155341</v>
          </cell>
          <cell r="S630" t="str">
            <v>19900301</v>
          </cell>
          <cell r="T630" t="str">
            <v>LISBOA</v>
          </cell>
          <cell r="U630" t="str">
            <v>9802</v>
          </cell>
          <cell r="V630" t="str">
            <v>SIND IND ELéCT SUL ILHAS</v>
          </cell>
          <cell r="W630" t="str">
            <v>110511026</v>
          </cell>
          <cell r="X630" t="str">
            <v>3212</v>
          </cell>
          <cell r="Y630" t="str">
            <v>0.0</v>
          </cell>
          <cell r="Z630">
            <v>1</v>
          </cell>
          <cell r="AA630" t="str">
            <v>00</v>
          </cell>
          <cell r="AC630" t="str">
            <v>X</v>
          </cell>
          <cell r="AD630" t="str">
            <v>100</v>
          </cell>
          <cell r="AE630" t="str">
            <v>11071125754</v>
          </cell>
          <cell r="AF630" t="str">
            <v>02</v>
          </cell>
          <cell r="AG630" t="str">
            <v>19790601</v>
          </cell>
          <cell r="AH630" t="str">
            <v>DT.Adm.Corr.Antiguid</v>
          </cell>
          <cell r="AI630" t="str">
            <v>1</v>
          </cell>
          <cell r="AJ630" t="str">
            <v>ACTIVOS</v>
          </cell>
          <cell r="AK630" t="str">
            <v>AA</v>
          </cell>
          <cell r="AL630" t="str">
            <v>ACTIVO TEMP.INTEIRO</v>
          </cell>
          <cell r="AM630" t="str">
            <v>J300</v>
          </cell>
          <cell r="AN630" t="str">
            <v>EDPOutsourcing Comercial-S</v>
          </cell>
          <cell r="AO630" t="str">
            <v>J325</v>
          </cell>
          <cell r="AP630" t="str">
            <v>EDPOC-ALMD</v>
          </cell>
          <cell r="AQ630" t="str">
            <v>40176839</v>
          </cell>
          <cell r="AR630" t="str">
            <v>70000060</v>
          </cell>
          <cell r="AS630" t="str">
            <v>025.</v>
          </cell>
          <cell r="AT630" t="str">
            <v>ESCRITURARIO COMERCIAL</v>
          </cell>
          <cell r="AU630" t="str">
            <v>1</v>
          </cell>
          <cell r="AV630" t="str">
            <v>00040349</v>
          </cell>
          <cell r="AW630" t="str">
            <v>J20464240430</v>
          </cell>
          <cell r="AX630" t="str">
            <v>AS-LJALM-LOJA ALMADA</v>
          </cell>
          <cell r="AY630" t="str">
            <v>68905603</v>
          </cell>
          <cell r="AZ630" t="str">
            <v>Lj Almada</v>
          </cell>
          <cell r="BA630" t="str">
            <v>6890</v>
          </cell>
          <cell r="BB630" t="str">
            <v>EDP Outsourcing Comercial</v>
          </cell>
          <cell r="BC630" t="str">
            <v>6890</v>
          </cell>
          <cell r="BD630" t="str">
            <v>6890</v>
          </cell>
          <cell r="BE630" t="str">
            <v>2800</v>
          </cell>
          <cell r="BF630" t="str">
            <v>6890</v>
          </cell>
          <cell r="BG630" t="str">
            <v>EDP Outsourcing Comercial,SA</v>
          </cell>
          <cell r="BH630" t="str">
            <v>1010</v>
          </cell>
          <cell r="BI630">
            <v>1247</v>
          </cell>
          <cell r="BJ630" t="str">
            <v>11</v>
          </cell>
          <cell r="BK630">
            <v>26</v>
          </cell>
          <cell r="BL630">
            <v>262.86</v>
          </cell>
          <cell r="BM630" t="str">
            <v>NÍVEL 5</v>
          </cell>
          <cell r="BN630" t="str">
            <v>02</v>
          </cell>
          <cell r="BO630" t="str">
            <v>08</v>
          </cell>
          <cell r="BP630" t="str">
            <v>20030101</v>
          </cell>
          <cell r="BQ630" t="str">
            <v>21</v>
          </cell>
          <cell r="BR630" t="str">
            <v>EVOLUCAO AUTOMATICA</v>
          </cell>
          <cell r="BS630" t="str">
            <v>20050101</v>
          </cell>
          <cell r="BW630">
            <v>0</v>
          </cell>
          <cell r="BX630">
            <v>0</v>
          </cell>
          <cell r="BY630">
            <v>0</v>
          </cell>
          <cell r="BZ630">
            <v>0</v>
          </cell>
          <cell r="CA630">
            <v>0</v>
          </cell>
          <cell r="CC630">
            <v>0</v>
          </cell>
          <cell r="CG630">
            <v>0</v>
          </cell>
          <cell r="CK630">
            <v>0</v>
          </cell>
          <cell r="CO630">
            <v>0</v>
          </cell>
          <cell r="CT630">
            <v>0</v>
          </cell>
          <cell r="CU630">
            <v>0</v>
          </cell>
          <cell r="CV630">
            <v>0</v>
          </cell>
          <cell r="CW630">
            <v>0</v>
          </cell>
          <cell r="CX630">
            <v>1</v>
          </cell>
          <cell r="CY630" t="str">
            <v>6010</v>
          </cell>
          <cell r="CZ630">
            <v>39.54</v>
          </cell>
          <cell r="DC630">
            <v>0</v>
          </cell>
          <cell r="DF630">
            <v>0</v>
          </cell>
          <cell r="DI630">
            <v>0</v>
          </cell>
          <cell r="DK630">
            <v>0</v>
          </cell>
          <cell r="DL630">
            <v>0</v>
          </cell>
          <cell r="DN630" t="str">
            <v>21D12</v>
          </cell>
          <cell r="DO630" t="str">
            <v>Flex.T.Int."Act.Ind."</v>
          </cell>
          <cell r="DP630">
            <v>2</v>
          </cell>
          <cell r="DQ630">
            <v>100</v>
          </cell>
          <cell r="DR630" t="str">
            <v>LX01</v>
          </cell>
          <cell r="DT630" t="str">
            <v>00330000</v>
          </cell>
          <cell r="DU630" t="str">
            <v>BANCO COMERCIAL PORTUGUES, SA</v>
          </cell>
        </row>
        <row r="631">
          <cell r="A631" t="str">
            <v>225940</v>
          </cell>
          <cell r="B631" t="str">
            <v>Manuel Gomes Pinto</v>
          </cell>
          <cell r="C631" t="str">
            <v>1982</v>
          </cell>
          <cell r="D631">
            <v>23</v>
          </cell>
          <cell r="E631">
            <v>23</v>
          </cell>
          <cell r="F631" t="str">
            <v>19580314</v>
          </cell>
          <cell r="G631" t="str">
            <v>47</v>
          </cell>
          <cell r="H631" t="str">
            <v>1</v>
          </cell>
          <cell r="I631" t="str">
            <v>Casado</v>
          </cell>
          <cell r="J631" t="str">
            <v>masculino</v>
          </cell>
          <cell r="K631">
            <v>1</v>
          </cell>
          <cell r="L631" t="str">
            <v>Rua Qta. da Mansoa Lote 133 Foros de Amora</v>
          </cell>
          <cell r="M631" t="str">
            <v>2845-312</v>
          </cell>
          <cell r="N631" t="str">
            <v>AMORA</v>
          </cell>
          <cell r="O631" t="str">
            <v>00123032</v>
          </cell>
          <cell r="P631" t="str">
            <v>CICLO PREP. ENSINO SECUNDARIO</v>
          </cell>
          <cell r="R631" t="str">
            <v>5009456</v>
          </cell>
          <cell r="S631" t="str">
            <v>19980922</v>
          </cell>
          <cell r="T631" t="str">
            <v>LISBOA</v>
          </cell>
          <cell r="U631" t="str">
            <v>9802</v>
          </cell>
          <cell r="V631" t="str">
            <v>SIND IND ELéCT SUL ILHAS</v>
          </cell>
          <cell r="W631" t="str">
            <v>102138893</v>
          </cell>
          <cell r="X631" t="str">
            <v>3697</v>
          </cell>
          <cell r="Y631" t="str">
            <v>0.0</v>
          </cell>
          <cell r="Z631">
            <v>1</v>
          </cell>
          <cell r="AA631" t="str">
            <v>00</v>
          </cell>
          <cell r="AC631" t="str">
            <v>X</v>
          </cell>
          <cell r="AD631" t="str">
            <v>100</v>
          </cell>
          <cell r="AE631" t="str">
            <v>11201153584</v>
          </cell>
          <cell r="AF631" t="str">
            <v>02</v>
          </cell>
          <cell r="AG631" t="str">
            <v>19820517</v>
          </cell>
          <cell r="AH631" t="str">
            <v>DT.Adm.Corr.Antiguid</v>
          </cell>
          <cell r="AI631" t="str">
            <v>1</v>
          </cell>
          <cell r="AJ631" t="str">
            <v>ACTIVOS</v>
          </cell>
          <cell r="AK631" t="str">
            <v>AA</v>
          </cell>
          <cell r="AL631" t="str">
            <v>ACTIVO TEMP.INTEIRO</v>
          </cell>
          <cell r="AM631" t="str">
            <v>J300</v>
          </cell>
          <cell r="AN631" t="str">
            <v>EDPOutsourcing Comercial-S</v>
          </cell>
          <cell r="AO631" t="str">
            <v>J326</v>
          </cell>
          <cell r="AP631" t="str">
            <v>EDPOC-SEIXAL</v>
          </cell>
          <cell r="AQ631" t="str">
            <v>40177004</v>
          </cell>
          <cell r="AR631" t="str">
            <v>70000045</v>
          </cell>
          <cell r="AS631" t="str">
            <v>01S3</v>
          </cell>
          <cell r="AT631" t="str">
            <v>CHEFIA SECCAO ESCALAO III</v>
          </cell>
          <cell r="AU631" t="str">
            <v>1</v>
          </cell>
          <cell r="AV631" t="str">
            <v>00040363</v>
          </cell>
          <cell r="AW631" t="str">
            <v>J20464580130</v>
          </cell>
          <cell r="AX631" t="str">
            <v>AS-LJSXL-CH-CHEFIA</v>
          </cell>
          <cell r="AY631" t="str">
            <v>68905613</v>
          </cell>
          <cell r="AZ631" t="str">
            <v>Lj Seixal</v>
          </cell>
          <cell r="BA631" t="str">
            <v>6890</v>
          </cell>
          <cell r="BB631" t="str">
            <v>EDP Outsourcing Comercial</v>
          </cell>
          <cell r="BC631" t="str">
            <v>6890</v>
          </cell>
          <cell r="BD631" t="str">
            <v>6890</v>
          </cell>
          <cell r="BE631" t="str">
            <v>2800</v>
          </cell>
          <cell r="BF631" t="str">
            <v>6890</v>
          </cell>
          <cell r="BG631" t="str">
            <v>EDP Outsourcing Comercial,SA</v>
          </cell>
          <cell r="BH631" t="str">
            <v>1010</v>
          </cell>
          <cell r="BI631">
            <v>1520</v>
          </cell>
          <cell r="BJ631" t="str">
            <v>14</v>
          </cell>
          <cell r="BK631">
            <v>23</v>
          </cell>
          <cell r="BL631">
            <v>232.53</v>
          </cell>
          <cell r="BM631" t="str">
            <v>C SECÇ3</v>
          </cell>
          <cell r="BN631" t="str">
            <v>01</v>
          </cell>
          <cell r="BO631" t="str">
            <v>F</v>
          </cell>
          <cell r="BP631" t="str">
            <v>20032409</v>
          </cell>
          <cell r="BQ631" t="str">
            <v>33</v>
          </cell>
          <cell r="BR631" t="str">
            <v>NOMEACAO</v>
          </cell>
          <cell r="BS631" t="str">
            <v>20050101</v>
          </cell>
          <cell r="BW631">
            <v>0</v>
          </cell>
          <cell r="BX631">
            <v>0</v>
          </cell>
          <cell r="BY631">
            <v>0</v>
          </cell>
          <cell r="BZ631">
            <v>0</v>
          </cell>
          <cell r="CA631">
            <v>0</v>
          </cell>
          <cell r="CC631">
            <v>0</v>
          </cell>
          <cell r="CG631">
            <v>0</v>
          </cell>
          <cell r="CK631">
            <v>0</v>
          </cell>
          <cell r="CO631">
            <v>0</v>
          </cell>
          <cell r="CT631">
            <v>0</v>
          </cell>
          <cell r="CU631">
            <v>0</v>
          </cell>
          <cell r="CV631">
            <v>0</v>
          </cell>
          <cell r="CW631">
            <v>0</v>
          </cell>
          <cell r="CX631">
            <v>1</v>
          </cell>
          <cell r="CY631" t="str">
            <v>6010</v>
          </cell>
          <cell r="CZ631">
            <v>39.54</v>
          </cell>
          <cell r="DC631">
            <v>0</v>
          </cell>
          <cell r="DF631">
            <v>0</v>
          </cell>
          <cell r="DI631">
            <v>0</v>
          </cell>
          <cell r="DK631">
            <v>0</v>
          </cell>
          <cell r="DL631">
            <v>0</v>
          </cell>
          <cell r="DN631" t="str">
            <v>21D12</v>
          </cell>
          <cell r="DO631" t="str">
            <v>Flex.T.Int."Act.Ind."</v>
          </cell>
          <cell r="DP631">
            <v>2</v>
          </cell>
          <cell r="DQ631">
            <v>100</v>
          </cell>
          <cell r="DR631" t="str">
            <v>LX01</v>
          </cell>
          <cell r="DT631" t="str">
            <v>00330000</v>
          </cell>
          <cell r="DU631" t="str">
            <v>BANCO COMERCIAL PORTUGUES, SA</v>
          </cell>
        </row>
        <row r="632">
          <cell r="A632" t="str">
            <v>214604</v>
          </cell>
          <cell r="B632" t="str">
            <v>Maria Isabel Sousa Aparício</v>
          </cell>
          <cell r="C632" t="str">
            <v>1981</v>
          </cell>
          <cell r="D632">
            <v>24</v>
          </cell>
          <cell r="E632">
            <v>24</v>
          </cell>
          <cell r="F632" t="str">
            <v>19540709</v>
          </cell>
          <cell r="G632" t="str">
            <v>50</v>
          </cell>
          <cell r="H632" t="str">
            <v>0</v>
          </cell>
          <cell r="I632" t="str">
            <v>Solt.</v>
          </cell>
          <cell r="J632" t="str">
            <v>feminino</v>
          </cell>
          <cell r="K632">
            <v>3</v>
          </cell>
          <cell r="L632" t="str">
            <v>R Cesário Verde, 29-R/C Alto do Moínho</v>
          </cell>
          <cell r="M632" t="str">
            <v>2855-020</v>
          </cell>
          <cell r="N632" t="str">
            <v>CORROIOS</v>
          </cell>
          <cell r="O632" t="str">
            <v>00231013</v>
          </cell>
          <cell r="P632" t="str">
            <v>2. CICLO LICEAL</v>
          </cell>
          <cell r="R632" t="str">
            <v>4651670</v>
          </cell>
          <cell r="S632" t="str">
            <v>19981202</v>
          </cell>
          <cell r="T632" t="str">
            <v>LISBOA</v>
          </cell>
          <cell r="W632" t="str">
            <v>165589167</v>
          </cell>
          <cell r="X632" t="str">
            <v>3697</v>
          </cell>
          <cell r="Y632" t="str">
            <v>80.0</v>
          </cell>
          <cell r="Z632">
            <v>3</v>
          </cell>
          <cell r="AA632" t="str">
            <v>00</v>
          </cell>
          <cell r="AD632" t="str">
            <v>029</v>
          </cell>
          <cell r="AE632" t="str">
            <v>10940078840</v>
          </cell>
          <cell r="AF632" t="str">
            <v>02</v>
          </cell>
          <cell r="AG632" t="str">
            <v>19810803</v>
          </cell>
          <cell r="AH632" t="str">
            <v>DT.Adm.Corr.Antiguid</v>
          </cell>
          <cell r="AI632" t="str">
            <v>1</v>
          </cell>
          <cell r="AJ632" t="str">
            <v>ACTIVOS</v>
          </cell>
          <cell r="AK632" t="str">
            <v>AA</v>
          </cell>
          <cell r="AL632" t="str">
            <v>ACTIVO TEMP.INTEIRO</v>
          </cell>
          <cell r="AM632" t="str">
            <v>J300</v>
          </cell>
          <cell r="AN632" t="str">
            <v>EDPOutsourcing Comercial-S</v>
          </cell>
          <cell r="AO632" t="str">
            <v>J326</v>
          </cell>
          <cell r="AP632" t="str">
            <v>EDPOC-SEIXAL</v>
          </cell>
          <cell r="AQ632" t="str">
            <v>40177005</v>
          </cell>
          <cell r="AR632" t="str">
            <v>70000022</v>
          </cell>
          <cell r="AS632" t="str">
            <v>014.</v>
          </cell>
          <cell r="AT632" t="str">
            <v>TECNICO COMERCIAL</v>
          </cell>
          <cell r="AU632" t="str">
            <v>1</v>
          </cell>
          <cell r="AV632" t="str">
            <v>00040364</v>
          </cell>
          <cell r="AW632" t="str">
            <v>J20464580430</v>
          </cell>
          <cell r="AX632" t="str">
            <v>AS-LJSXL-LOJA SEIXAL</v>
          </cell>
          <cell r="AY632" t="str">
            <v>68905613</v>
          </cell>
          <cell r="AZ632" t="str">
            <v>Lj Seixal</v>
          </cell>
          <cell r="BA632" t="str">
            <v>6890</v>
          </cell>
          <cell r="BB632" t="str">
            <v>EDP Outsourcing Comercial</v>
          </cell>
          <cell r="BC632" t="str">
            <v>6890</v>
          </cell>
          <cell r="BD632" t="str">
            <v>6890</v>
          </cell>
          <cell r="BE632" t="str">
            <v>2800</v>
          </cell>
          <cell r="BF632" t="str">
            <v>6890</v>
          </cell>
          <cell r="BG632" t="str">
            <v>EDP Outsourcing Comercial,SA</v>
          </cell>
          <cell r="BH632" t="str">
            <v>1010</v>
          </cell>
          <cell r="BI632">
            <v>1432</v>
          </cell>
          <cell r="BJ632" t="str">
            <v>13</v>
          </cell>
          <cell r="BK632">
            <v>24</v>
          </cell>
          <cell r="BL632">
            <v>242.64</v>
          </cell>
          <cell r="BM632" t="str">
            <v>NÍVEL 4</v>
          </cell>
          <cell r="BN632" t="str">
            <v>00</v>
          </cell>
          <cell r="BO632" t="str">
            <v>07</v>
          </cell>
          <cell r="BP632" t="str">
            <v>20050101</v>
          </cell>
          <cell r="BQ632" t="str">
            <v>21</v>
          </cell>
          <cell r="BR632" t="str">
            <v>EVOLUCAO AUTOMATICA</v>
          </cell>
          <cell r="BS632" t="str">
            <v>20050101</v>
          </cell>
          <cell r="BW632">
            <v>0</v>
          </cell>
          <cell r="BX632">
            <v>0</v>
          </cell>
          <cell r="BY632">
            <v>0</v>
          </cell>
          <cell r="BZ632">
            <v>0</v>
          </cell>
          <cell r="CA632">
            <v>0</v>
          </cell>
          <cell r="CC632">
            <v>0</v>
          </cell>
          <cell r="CG632">
            <v>0</v>
          </cell>
          <cell r="CK632">
            <v>0</v>
          </cell>
          <cell r="CO632">
            <v>0</v>
          </cell>
          <cell r="CT632">
            <v>0</v>
          </cell>
          <cell r="CU632">
            <v>0</v>
          </cell>
          <cell r="CV632">
            <v>0</v>
          </cell>
          <cell r="CW632">
            <v>0</v>
          </cell>
          <cell r="CX632">
            <v>0</v>
          </cell>
          <cell r="CZ632">
            <v>0</v>
          </cell>
          <cell r="DC632">
            <v>0</v>
          </cell>
          <cell r="DF632">
            <v>0</v>
          </cell>
          <cell r="DI632">
            <v>0</v>
          </cell>
          <cell r="DK632">
            <v>0</v>
          </cell>
          <cell r="DL632">
            <v>0</v>
          </cell>
          <cell r="DN632" t="str">
            <v>21D12</v>
          </cell>
          <cell r="DO632" t="str">
            <v>Flex.T.Int."Act.Ind."</v>
          </cell>
          <cell r="DP632">
            <v>2</v>
          </cell>
          <cell r="DQ632">
            <v>100</v>
          </cell>
          <cell r="DR632" t="str">
            <v>LX01</v>
          </cell>
          <cell r="DT632" t="str">
            <v>00180000</v>
          </cell>
          <cell r="DU632" t="str">
            <v>BANCO TOTTA &amp; ACORES, SA</v>
          </cell>
        </row>
        <row r="633">
          <cell r="A633" t="str">
            <v>225967</v>
          </cell>
          <cell r="B633" t="str">
            <v>Manuel Maria Batista Galamba</v>
          </cell>
          <cell r="C633" t="str">
            <v>1982</v>
          </cell>
          <cell r="D633">
            <v>23</v>
          </cell>
          <cell r="E633">
            <v>23</v>
          </cell>
          <cell r="F633" t="str">
            <v>19580429</v>
          </cell>
          <cell r="G633" t="str">
            <v>47</v>
          </cell>
          <cell r="H633" t="str">
            <v>1</v>
          </cell>
          <cell r="I633" t="str">
            <v>Casado</v>
          </cell>
          <cell r="J633" t="str">
            <v>masculino</v>
          </cell>
          <cell r="K633">
            <v>1</v>
          </cell>
          <cell r="L633" t="str">
            <v>R João das Regras, 2-2.Dto    Fogueteiro</v>
          </cell>
          <cell r="M633" t="str">
            <v>2845-161</v>
          </cell>
          <cell r="N633" t="str">
            <v>AMORA</v>
          </cell>
          <cell r="O633" t="str">
            <v>00110024</v>
          </cell>
          <cell r="P633" t="str">
            <v>CICLO ELEMENTAR (4.CLASSE)</v>
          </cell>
          <cell r="R633" t="str">
            <v>6098774</v>
          </cell>
          <cell r="S633" t="str">
            <v>19881025</v>
          </cell>
          <cell r="T633" t="str">
            <v>LISBOA</v>
          </cell>
          <cell r="U633" t="str">
            <v>9802</v>
          </cell>
          <cell r="V633" t="str">
            <v>SIND IND ELéCT SUL ILHAS</v>
          </cell>
          <cell r="W633" t="str">
            <v>123174112</v>
          </cell>
          <cell r="X633" t="str">
            <v>3697</v>
          </cell>
          <cell r="Y633" t="str">
            <v>0.0</v>
          </cell>
          <cell r="Z633">
            <v>1</v>
          </cell>
          <cell r="AA633" t="str">
            <v>00</v>
          </cell>
          <cell r="AC633" t="str">
            <v>X</v>
          </cell>
          <cell r="AD633" t="str">
            <v>100</v>
          </cell>
          <cell r="AE633" t="str">
            <v>11071799505</v>
          </cell>
          <cell r="AF633" t="str">
            <v>02</v>
          </cell>
          <cell r="AG633" t="str">
            <v>19820517</v>
          </cell>
          <cell r="AH633" t="str">
            <v>DT.Adm.Corr.Antiguid</v>
          </cell>
          <cell r="AI633" t="str">
            <v>1</v>
          </cell>
          <cell r="AJ633" t="str">
            <v>ACTIVOS</v>
          </cell>
          <cell r="AK633" t="str">
            <v>AA</v>
          </cell>
          <cell r="AL633" t="str">
            <v>ACTIVO TEMP.INTEIRO</v>
          </cell>
          <cell r="AM633" t="str">
            <v>J300</v>
          </cell>
          <cell r="AN633" t="str">
            <v>EDPOutsourcing Comercial-S</v>
          </cell>
          <cell r="AO633" t="str">
            <v>J326</v>
          </cell>
          <cell r="AP633" t="str">
            <v>EDPOC-SEIXAL</v>
          </cell>
          <cell r="AQ633" t="str">
            <v>40177009</v>
          </cell>
          <cell r="AR633" t="str">
            <v>70000060</v>
          </cell>
          <cell r="AS633" t="str">
            <v>025.</v>
          </cell>
          <cell r="AT633" t="str">
            <v>ESCRITURARIO COMERCIAL</v>
          </cell>
          <cell r="AU633" t="str">
            <v>1</v>
          </cell>
          <cell r="AV633" t="str">
            <v>00040364</v>
          </cell>
          <cell r="AW633" t="str">
            <v>J20464580430</v>
          </cell>
          <cell r="AX633" t="str">
            <v>AS-LJSXL-LOJA SEIXAL</v>
          </cell>
          <cell r="AY633" t="str">
            <v>68905613</v>
          </cell>
          <cell r="AZ633" t="str">
            <v>Lj Seixal</v>
          </cell>
          <cell r="BA633" t="str">
            <v>6890</v>
          </cell>
          <cell r="BB633" t="str">
            <v>EDP Outsourcing Comercial</v>
          </cell>
          <cell r="BC633" t="str">
            <v>6890</v>
          </cell>
          <cell r="BD633" t="str">
            <v>6890</v>
          </cell>
          <cell r="BE633" t="str">
            <v>2800</v>
          </cell>
          <cell r="BF633" t="str">
            <v>6890</v>
          </cell>
          <cell r="BG633" t="str">
            <v>EDP Outsourcing Comercial,SA</v>
          </cell>
          <cell r="BH633" t="str">
            <v>1010</v>
          </cell>
          <cell r="BI633">
            <v>1079</v>
          </cell>
          <cell r="BJ633" t="str">
            <v>09</v>
          </cell>
          <cell r="BK633">
            <v>23</v>
          </cell>
          <cell r="BL633">
            <v>232.53</v>
          </cell>
          <cell r="BM633" t="str">
            <v>NÍVEL 5</v>
          </cell>
          <cell r="BN633" t="str">
            <v>01</v>
          </cell>
          <cell r="BO633" t="str">
            <v>06</v>
          </cell>
          <cell r="BP633" t="str">
            <v>20040101</v>
          </cell>
          <cell r="BQ633" t="str">
            <v>21</v>
          </cell>
          <cell r="BR633" t="str">
            <v>EVOLUCAO AUTOMATICA</v>
          </cell>
          <cell r="BS633" t="str">
            <v>20050101</v>
          </cell>
          <cell r="BW633">
            <v>0</v>
          </cell>
          <cell r="BX633">
            <v>0</v>
          </cell>
          <cell r="BY633">
            <v>0</v>
          </cell>
          <cell r="BZ633">
            <v>0</v>
          </cell>
          <cell r="CA633">
            <v>0</v>
          </cell>
          <cell r="CC633">
            <v>0</v>
          </cell>
          <cell r="CG633">
            <v>0</v>
          </cell>
          <cell r="CK633">
            <v>0</v>
          </cell>
          <cell r="CO633">
            <v>0</v>
          </cell>
          <cell r="CT633">
            <v>0</v>
          </cell>
          <cell r="CU633">
            <v>0</v>
          </cell>
          <cell r="CV633">
            <v>0</v>
          </cell>
          <cell r="CW633">
            <v>0</v>
          </cell>
          <cell r="CX633">
            <v>1</v>
          </cell>
          <cell r="CY633" t="str">
            <v>6010</v>
          </cell>
          <cell r="CZ633">
            <v>39.54</v>
          </cell>
          <cell r="DC633">
            <v>0</v>
          </cell>
          <cell r="DF633">
            <v>0</v>
          </cell>
          <cell r="DI633">
            <v>0</v>
          </cell>
          <cell r="DK633">
            <v>0</v>
          </cell>
          <cell r="DL633">
            <v>0</v>
          </cell>
          <cell r="DN633" t="str">
            <v>21D12</v>
          </cell>
          <cell r="DO633" t="str">
            <v>Flex.T.Int."Act.Ind."</v>
          </cell>
          <cell r="DP633">
            <v>2</v>
          </cell>
          <cell r="DQ633">
            <v>100</v>
          </cell>
          <cell r="DR633" t="str">
            <v>LX01</v>
          </cell>
          <cell r="DT633" t="str">
            <v>00350759</v>
          </cell>
          <cell r="DU633" t="str">
            <v>CAIXA GERAL DE DEPOSITOS, SA</v>
          </cell>
        </row>
        <row r="634">
          <cell r="A634" t="str">
            <v>297976</v>
          </cell>
          <cell r="B634" t="str">
            <v>Mario Virgilio Marques Garcia</v>
          </cell>
          <cell r="C634" t="str">
            <v>1986</v>
          </cell>
          <cell r="D634">
            <v>19</v>
          </cell>
          <cell r="E634">
            <v>19</v>
          </cell>
          <cell r="F634" t="str">
            <v>19660818</v>
          </cell>
          <cell r="G634" t="str">
            <v>38</v>
          </cell>
          <cell r="H634" t="str">
            <v>1</v>
          </cell>
          <cell r="I634" t="str">
            <v>Casado</v>
          </cell>
          <cell r="J634" t="str">
            <v>masculino</v>
          </cell>
          <cell r="K634">
            <v>2</v>
          </cell>
          <cell r="L634" t="str">
            <v>Rua da Emenda 6 Aldeia do Meco</v>
          </cell>
          <cell r="M634" t="str">
            <v>2970-061</v>
          </cell>
          <cell r="N634" t="str">
            <v>SESIMBRA</v>
          </cell>
          <cell r="O634" t="str">
            <v>00243383</v>
          </cell>
          <cell r="P634" t="str">
            <v>12.ANO - 1. CURSO</v>
          </cell>
          <cell r="R634" t="str">
            <v>7788507</v>
          </cell>
          <cell r="S634" t="str">
            <v>19950919</v>
          </cell>
          <cell r="T634" t="str">
            <v>LISBOA</v>
          </cell>
          <cell r="U634" t="str">
            <v>9803</v>
          </cell>
          <cell r="V634" t="str">
            <v>S.NAC IND ENERGIA-SINDEL</v>
          </cell>
          <cell r="W634" t="str">
            <v>184941172</v>
          </cell>
          <cell r="X634" t="str">
            <v>2240</v>
          </cell>
          <cell r="Y634" t="str">
            <v>0.0</v>
          </cell>
          <cell r="Z634">
            <v>2</v>
          </cell>
          <cell r="AA634" t="str">
            <v>00</v>
          </cell>
          <cell r="AC634" t="str">
            <v>X</v>
          </cell>
          <cell r="AD634" t="str">
            <v>100</v>
          </cell>
          <cell r="AE634" t="str">
            <v>11074017004</v>
          </cell>
          <cell r="AF634" t="str">
            <v>02</v>
          </cell>
          <cell r="AG634" t="str">
            <v>19861001</v>
          </cell>
          <cell r="AH634" t="str">
            <v>DT.Adm.Corr.Antiguid</v>
          </cell>
          <cell r="AI634" t="str">
            <v>1</v>
          </cell>
          <cell r="AJ634" t="str">
            <v>ACTIVOS</v>
          </cell>
          <cell r="AK634" t="str">
            <v>AA</v>
          </cell>
          <cell r="AL634" t="str">
            <v>ACTIVO TEMP.INTEIRO</v>
          </cell>
          <cell r="AM634" t="str">
            <v>J300</v>
          </cell>
          <cell r="AN634" t="str">
            <v>EDPOutsourcing Comercial-S</v>
          </cell>
          <cell r="AO634" t="str">
            <v>J326</v>
          </cell>
          <cell r="AP634" t="str">
            <v>EDPOC-SEIXAL</v>
          </cell>
          <cell r="AQ634" t="str">
            <v>40177010</v>
          </cell>
          <cell r="AR634" t="str">
            <v>70000060</v>
          </cell>
          <cell r="AS634" t="str">
            <v>025.</v>
          </cell>
          <cell r="AT634" t="str">
            <v>ESCRITURARIO COMERCIAL</v>
          </cell>
          <cell r="AU634" t="str">
            <v>1</v>
          </cell>
          <cell r="AV634" t="str">
            <v>00040364</v>
          </cell>
          <cell r="AW634" t="str">
            <v>J20464580430</v>
          </cell>
          <cell r="AX634" t="str">
            <v>AS-LJSXL-LOJA SEIXAL</v>
          </cell>
          <cell r="AY634" t="str">
            <v>68905613</v>
          </cell>
          <cell r="AZ634" t="str">
            <v>Lj Seixal</v>
          </cell>
          <cell r="BA634" t="str">
            <v>6890</v>
          </cell>
          <cell r="BB634" t="str">
            <v>EDP Outsourcing Comercial</v>
          </cell>
          <cell r="BC634" t="str">
            <v>6890</v>
          </cell>
          <cell r="BD634" t="str">
            <v>6890</v>
          </cell>
          <cell r="BE634" t="str">
            <v>2800</v>
          </cell>
          <cell r="BF634" t="str">
            <v>6890</v>
          </cell>
          <cell r="BG634" t="str">
            <v>EDP Outsourcing Comercial,SA</v>
          </cell>
          <cell r="BH634" t="str">
            <v>1010</v>
          </cell>
          <cell r="BI634">
            <v>1160</v>
          </cell>
          <cell r="BJ634" t="str">
            <v>10</v>
          </cell>
          <cell r="BK634">
            <v>19</v>
          </cell>
          <cell r="BL634">
            <v>192.09</v>
          </cell>
          <cell r="BM634" t="str">
            <v>NÍVEL 5</v>
          </cell>
          <cell r="BN634" t="str">
            <v>01</v>
          </cell>
          <cell r="BO634" t="str">
            <v>07</v>
          </cell>
          <cell r="BP634" t="str">
            <v>20040101</v>
          </cell>
          <cell r="BQ634" t="str">
            <v>21</v>
          </cell>
          <cell r="BR634" t="str">
            <v>EVOLUCAO AUTOMATICA</v>
          </cell>
          <cell r="BS634" t="str">
            <v>20050101</v>
          </cell>
          <cell r="BW634">
            <v>0</v>
          </cell>
          <cell r="BX634">
            <v>0</v>
          </cell>
          <cell r="BY634">
            <v>0</v>
          </cell>
          <cell r="BZ634">
            <v>0</v>
          </cell>
          <cell r="CA634">
            <v>0</v>
          </cell>
          <cell r="CC634">
            <v>0</v>
          </cell>
          <cell r="CG634">
            <v>0</v>
          </cell>
          <cell r="CK634">
            <v>0</v>
          </cell>
          <cell r="CO634">
            <v>0</v>
          </cell>
          <cell r="CT634">
            <v>0</v>
          </cell>
          <cell r="CU634">
            <v>0</v>
          </cell>
          <cell r="CV634">
            <v>0</v>
          </cell>
          <cell r="CW634">
            <v>0</v>
          </cell>
          <cell r="CX634">
            <v>1</v>
          </cell>
          <cell r="CY634" t="str">
            <v>6010</v>
          </cell>
          <cell r="CZ634">
            <v>39.54</v>
          </cell>
          <cell r="DC634">
            <v>0</v>
          </cell>
          <cell r="DF634">
            <v>0</v>
          </cell>
          <cell r="DI634">
            <v>0</v>
          </cell>
          <cell r="DK634">
            <v>0</v>
          </cell>
          <cell r="DL634">
            <v>0</v>
          </cell>
          <cell r="DN634" t="str">
            <v>21D12</v>
          </cell>
          <cell r="DO634" t="str">
            <v>Flex.T.Int."Act.Ind."</v>
          </cell>
          <cell r="DP634">
            <v>2</v>
          </cell>
          <cell r="DQ634">
            <v>100</v>
          </cell>
          <cell r="DR634" t="str">
            <v>LX01</v>
          </cell>
          <cell r="DT634" t="str">
            <v>00352155</v>
          </cell>
          <cell r="DU634" t="str">
            <v>CAIXA GERAL DE DEPOSITOS, SA</v>
          </cell>
        </row>
        <row r="635">
          <cell r="A635" t="str">
            <v>162981</v>
          </cell>
          <cell r="B635" t="str">
            <v>Maria de Fatima Campos Magalhães</v>
          </cell>
          <cell r="C635" t="str">
            <v>1978</v>
          </cell>
          <cell r="D635">
            <v>27</v>
          </cell>
          <cell r="E635">
            <v>27</v>
          </cell>
          <cell r="F635" t="str">
            <v>19530202</v>
          </cell>
          <cell r="G635" t="str">
            <v>52</v>
          </cell>
          <cell r="H635" t="str">
            <v>0</v>
          </cell>
          <cell r="I635" t="str">
            <v>Solt.</v>
          </cell>
          <cell r="J635" t="str">
            <v>feminino</v>
          </cell>
          <cell r="K635">
            <v>1</v>
          </cell>
          <cell r="L635" t="str">
            <v>R Soeiro Pereira Gomes, 40-4. Dto      Paivas</v>
          </cell>
          <cell r="M635" t="str">
            <v>2845-387</v>
          </cell>
          <cell r="N635" t="str">
            <v>AMORA</v>
          </cell>
          <cell r="O635" t="str">
            <v>00241132</v>
          </cell>
          <cell r="P635" t="str">
            <v>CURSO COMPLEMENTAR DOS LICEUS</v>
          </cell>
          <cell r="R635" t="str">
            <v>5726024</v>
          </cell>
          <cell r="S635" t="str">
            <v>19971009</v>
          </cell>
          <cell r="T635" t="str">
            <v>LISBOA</v>
          </cell>
          <cell r="U635" t="str">
            <v>9802</v>
          </cell>
          <cell r="V635" t="str">
            <v>SIND IND ELéCT SUL ILHAS</v>
          </cell>
          <cell r="W635" t="str">
            <v>125281250</v>
          </cell>
          <cell r="X635" t="str">
            <v>3697</v>
          </cell>
          <cell r="Y635" t="str">
            <v>0.0</v>
          </cell>
          <cell r="Z635">
            <v>1</v>
          </cell>
          <cell r="AA635" t="str">
            <v>00</v>
          </cell>
          <cell r="AD635" t="str">
            <v>100</v>
          </cell>
          <cell r="AE635" t="str">
            <v>11053266342</v>
          </cell>
          <cell r="AF635" t="str">
            <v>02</v>
          </cell>
          <cell r="AG635" t="str">
            <v>19781201</v>
          </cell>
          <cell r="AH635" t="str">
            <v>DT.Adm.Corr.Antiguid</v>
          </cell>
          <cell r="AI635" t="str">
            <v>1</v>
          </cell>
          <cell r="AJ635" t="str">
            <v>ACTIVOS</v>
          </cell>
          <cell r="AK635" t="str">
            <v>AA</v>
          </cell>
          <cell r="AL635" t="str">
            <v>ACTIVO TEMP.INTEIRO</v>
          </cell>
          <cell r="AM635" t="str">
            <v>J300</v>
          </cell>
          <cell r="AN635" t="str">
            <v>EDPOutsourcing Comercial-S</v>
          </cell>
          <cell r="AO635" t="str">
            <v>J326</v>
          </cell>
          <cell r="AP635" t="str">
            <v>EDPOC-SEIXAL</v>
          </cell>
          <cell r="AQ635" t="str">
            <v>40177007</v>
          </cell>
          <cell r="AR635" t="str">
            <v>70000060</v>
          </cell>
          <cell r="AS635" t="str">
            <v>025.</v>
          </cell>
          <cell r="AT635" t="str">
            <v>ESCRITURARIO COMERCIAL</v>
          </cell>
          <cell r="AU635" t="str">
            <v>1</v>
          </cell>
          <cell r="AV635" t="str">
            <v>00040364</v>
          </cell>
          <cell r="AW635" t="str">
            <v>J20464580430</v>
          </cell>
          <cell r="AX635" t="str">
            <v>AS-LJSXL-LOJA SEIXAL</v>
          </cell>
          <cell r="AY635" t="str">
            <v>68905613</v>
          </cell>
          <cell r="AZ635" t="str">
            <v>Lj Seixal</v>
          </cell>
          <cell r="BA635" t="str">
            <v>6890</v>
          </cell>
          <cell r="BB635" t="str">
            <v>EDP Outsourcing Comercial</v>
          </cell>
          <cell r="BC635" t="str">
            <v>6890</v>
          </cell>
          <cell r="BD635" t="str">
            <v>6890</v>
          </cell>
          <cell r="BE635" t="str">
            <v>2800</v>
          </cell>
          <cell r="BF635" t="str">
            <v>6890</v>
          </cell>
          <cell r="BG635" t="str">
            <v>EDP Outsourcing Comercial,SA</v>
          </cell>
          <cell r="BH635" t="str">
            <v>1010</v>
          </cell>
          <cell r="BI635">
            <v>1247</v>
          </cell>
          <cell r="BJ635" t="str">
            <v>11</v>
          </cell>
          <cell r="BK635">
            <v>27</v>
          </cell>
          <cell r="BL635">
            <v>272.97000000000003</v>
          </cell>
          <cell r="BM635" t="str">
            <v>NÍVEL 5</v>
          </cell>
          <cell r="BN635" t="str">
            <v>01</v>
          </cell>
          <cell r="BO635" t="str">
            <v>08</v>
          </cell>
          <cell r="BP635" t="str">
            <v>20040101</v>
          </cell>
          <cell r="BQ635" t="str">
            <v>21</v>
          </cell>
          <cell r="BR635" t="str">
            <v>EVOLUCAO AUTOMATICA</v>
          </cell>
          <cell r="BS635" t="str">
            <v>20050101</v>
          </cell>
          <cell r="BW635">
            <v>0</v>
          </cell>
          <cell r="BX635">
            <v>0</v>
          </cell>
          <cell r="BY635">
            <v>0</v>
          </cell>
          <cell r="BZ635">
            <v>0</v>
          </cell>
          <cell r="CA635">
            <v>0</v>
          </cell>
          <cell r="CC635">
            <v>0</v>
          </cell>
          <cell r="CG635">
            <v>0</v>
          </cell>
          <cell r="CK635">
            <v>0</v>
          </cell>
          <cell r="CO635">
            <v>0</v>
          </cell>
          <cell r="CT635">
            <v>0</v>
          </cell>
          <cell r="CU635">
            <v>0</v>
          </cell>
          <cell r="CV635">
            <v>0</v>
          </cell>
          <cell r="CW635">
            <v>0</v>
          </cell>
          <cell r="CX635">
            <v>1</v>
          </cell>
          <cell r="CY635" t="str">
            <v>6010</v>
          </cell>
          <cell r="CZ635">
            <v>39.54</v>
          </cell>
          <cell r="DC635">
            <v>0</v>
          </cell>
          <cell r="DF635">
            <v>0</v>
          </cell>
          <cell r="DI635">
            <v>0</v>
          </cell>
          <cell r="DK635">
            <v>0</v>
          </cell>
          <cell r="DL635">
            <v>0</v>
          </cell>
          <cell r="DN635" t="str">
            <v>21D12</v>
          </cell>
          <cell r="DO635" t="str">
            <v>Flex.T.Int."Act.Ind."</v>
          </cell>
          <cell r="DP635">
            <v>2</v>
          </cell>
          <cell r="DQ635">
            <v>100</v>
          </cell>
          <cell r="DR635" t="str">
            <v>LX01</v>
          </cell>
          <cell r="DT635" t="str">
            <v>00360022</v>
          </cell>
          <cell r="DU635" t="str">
            <v>CAIXA ECONOMICA MONTEPIO GERAL</v>
          </cell>
        </row>
        <row r="636">
          <cell r="A636" t="str">
            <v>168114</v>
          </cell>
          <cell r="B636" t="str">
            <v>Luis Manuel Coelho Reis</v>
          </cell>
          <cell r="C636" t="str">
            <v>1979</v>
          </cell>
          <cell r="D636">
            <v>26</v>
          </cell>
          <cell r="E636">
            <v>26</v>
          </cell>
          <cell r="F636" t="str">
            <v>19570430</v>
          </cell>
          <cell r="G636" t="str">
            <v>48</v>
          </cell>
          <cell r="H636" t="str">
            <v>1</v>
          </cell>
          <cell r="I636" t="str">
            <v>Casado</v>
          </cell>
          <cell r="J636" t="str">
            <v>masculino</v>
          </cell>
          <cell r="K636">
            <v>2</v>
          </cell>
          <cell r="L636" t="str">
            <v>Lg Infante D.Henrique, 10-2. Esq</v>
          </cell>
          <cell r="M636" t="str">
            <v>2970-666</v>
          </cell>
          <cell r="N636" t="str">
            <v>SESIMBRA</v>
          </cell>
          <cell r="O636" t="str">
            <v>00232253</v>
          </cell>
          <cell r="P636" t="str">
            <v>CURSO GERAL DE ELECTRICIDADE</v>
          </cell>
          <cell r="R636" t="str">
            <v>4902303</v>
          </cell>
          <cell r="S636" t="str">
            <v>20010104</v>
          </cell>
          <cell r="T636" t="str">
            <v>LISBOA</v>
          </cell>
          <cell r="U636" t="str">
            <v>9803</v>
          </cell>
          <cell r="V636" t="str">
            <v>S.NAC IND ENERGIA-SINDEL</v>
          </cell>
          <cell r="W636" t="str">
            <v>110510631</v>
          </cell>
          <cell r="X636" t="str">
            <v>2240</v>
          </cell>
          <cell r="Y636" t="str">
            <v>0.0</v>
          </cell>
          <cell r="Z636">
            <v>2</v>
          </cell>
          <cell r="AA636" t="str">
            <v>00</v>
          </cell>
          <cell r="AC636" t="str">
            <v>X</v>
          </cell>
          <cell r="AD636" t="str">
            <v>100</v>
          </cell>
          <cell r="AE636" t="str">
            <v>11218496247</v>
          </cell>
          <cell r="AF636" t="str">
            <v>02</v>
          </cell>
          <cell r="AG636" t="str">
            <v>19790601</v>
          </cell>
          <cell r="AH636" t="str">
            <v>DT.Adm.Corr.Antiguid</v>
          </cell>
          <cell r="AI636" t="str">
            <v>1</v>
          </cell>
          <cell r="AJ636" t="str">
            <v>ACTIVOS</v>
          </cell>
          <cell r="AK636" t="str">
            <v>AA</v>
          </cell>
          <cell r="AL636" t="str">
            <v>ACTIVO TEMP.INTEIRO</v>
          </cell>
          <cell r="AM636" t="str">
            <v>J300</v>
          </cell>
          <cell r="AN636" t="str">
            <v>EDPOutsourcing Comercial-S</v>
          </cell>
          <cell r="AO636" t="str">
            <v>J326</v>
          </cell>
          <cell r="AP636" t="str">
            <v>EDPOC-SEIXAL</v>
          </cell>
          <cell r="AQ636" t="str">
            <v>40177008</v>
          </cell>
          <cell r="AR636" t="str">
            <v>70000060</v>
          </cell>
          <cell r="AS636" t="str">
            <v>025.</v>
          </cell>
          <cell r="AT636" t="str">
            <v>ESCRITURARIO COMERCIAL</v>
          </cell>
          <cell r="AU636" t="str">
            <v>0</v>
          </cell>
          <cell r="AV636" t="str">
            <v>00040364</v>
          </cell>
          <cell r="AW636" t="str">
            <v>J20464580430</v>
          </cell>
          <cell r="AX636" t="str">
            <v>AS-LJSXL-LOJA SEIXAL</v>
          </cell>
          <cell r="AY636" t="str">
            <v>68905613</v>
          </cell>
          <cell r="AZ636" t="str">
            <v>Lj Seixal</v>
          </cell>
          <cell r="BA636" t="str">
            <v>6890</v>
          </cell>
          <cell r="BB636" t="str">
            <v>EDP Outsourcing Comercial</v>
          </cell>
          <cell r="BC636" t="str">
            <v>6890</v>
          </cell>
          <cell r="BD636" t="str">
            <v>6890</v>
          </cell>
          <cell r="BE636" t="str">
            <v>2800</v>
          </cell>
          <cell r="BF636" t="str">
            <v>6890</v>
          </cell>
          <cell r="BG636" t="str">
            <v>EDP Outsourcing Comercial,SA</v>
          </cell>
          <cell r="BH636" t="str">
            <v>1010</v>
          </cell>
          <cell r="BI636">
            <v>1160</v>
          </cell>
          <cell r="BJ636" t="str">
            <v>10</v>
          </cell>
          <cell r="BK636">
            <v>26</v>
          </cell>
          <cell r="BL636">
            <v>262.86</v>
          </cell>
          <cell r="BM636" t="str">
            <v>NÍVEL 5</v>
          </cell>
          <cell r="BN636" t="str">
            <v>01</v>
          </cell>
          <cell r="BO636" t="str">
            <v>07</v>
          </cell>
          <cell r="BP636" t="str">
            <v>20040101</v>
          </cell>
          <cell r="BQ636" t="str">
            <v>21</v>
          </cell>
          <cell r="BR636" t="str">
            <v>EVOLUCAO AUTOMATICA</v>
          </cell>
          <cell r="BS636" t="str">
            <v>20050101</v>
          </cell>
          <cell r="BW636">
            <v>0</v>
          </cell>
          <cell r="BX636">
            <v>0</v>
          </cell>
          <cell r="BY636">
            <v>0</v>
          </cell>
          <cell r="BZ636">
            <v>0</v>
          </cell>
          <cell r="CA636">
            <v>0</v>
          </cell>
          <cell r="CC636">
            <v>0</v>
          </cell>
          <cell r="CG636">
            <v>0</v>
          </cell>
          <cell r="CK636">
            <v>0</v>
          </cell>
          <cell r="CO636">
            <v>0</v>
          </cell>
          <cell r="CT636">
            <v>0</v>
          </cell>
          <cell r="CU636">
            <v>0</v>
          </cell>
          <cell r="CV636">
            <v>0</v>
          </cell>
          <cell r="CW636">
            <v>0</v>
          </cell>
          <cell r="CX636">
            <v>1</v>
          </cell>
          <cell r="CY636" t="str">
            <v>6010</v>
          </cell>
          <cell r="CZ636">
            <v>39.54</v>
          </cell>
          <cell r="DC636">
            <v>0</v>
          </cell>
          <cell r="DF636">
            <v>0</v>
          </cell>
          <cell r="DI636">
            <v>0</v>
          </cell>
          <cell r="DK636">
            <v>0</v>
          </cell>
          <cell r="DL636">
            <v>0</v>
          </cell>
          <cell r="DN636" t="str">
            <v>21D12</v>
          </cell>
          <cell r="DO636" t="str">
            <v>Flex.T.Int."Act.Ind."</v>
          </cell>
          <cell r="DP636">
            <v>2</v>
          </cell>
          <cell r="DQ636">
            <v>100</v>
          </cell>
          <cell r="DR636" t="str">
            <v>LX01</v>
          </cell>
          <cell r="DT636" t="str">
            <v>00100000</v>
          </cell>
          <cell r="DU636" t="str">
            <v>BANCO BPI, SA</v>
          </cell>
        </row>
        <row r="637">
          <cell r="A637" t="str">
            <v>152030</v>
          </cell>
          <cell r="B637" t="str">
            <v>Maria Natalina Percheiro dos Santos</v>
          </cell>
          <cell r="C637" t="str">
            <v>1974</v>
          </cell>
          <cell r="D637">
            <v>31</v>
          </cell>
          <cell r="E637">
            <v>31</v>
          </cell>
          <cell r="F637" t="str">
            <v>19520127</v>
          </cell>
          <cell r="G637" t="str">
            <v>53</v>
          </cell>
          <cell r="H637" t="str">
            <v>0</v>
          </cell>
          <cell r="I637" t="str">
            <v>Solt.</v>
          </cell>
          <cell r="J637" t="str">
            <v>feminino</v>
          </cell>
          <cell r="K637">
            <v>0</v>
          </cell>
          <cell r="L637" t="str">
            <v>R Magalhães Lima, 5-2.Dto     Paivas</v>
          </cell>
          <cell r="M637" t="str">
            <v>2845-377</v>
          </cell>
          <cell r="N637" t="str">
            <v>AMORA</v>
          </cell>
          <cell r="O637" t="str">
            <v>00122141</v>
          </cell>
          <cell r="P637" t="str">
            <v>CICLO PREPARATORIO ELEMENTAR</v>
          </cell>
          <cell r="R637" t="str">
            <v>2216965</v>
          </cell>
          <cell r="S637" t="str">
            <v>19960718</v>
          </cell>
          <cell r="T637" t="str">
            <v>LISBOA</v>
          </cell>
          <cell r="U637" t="str">
            <v>9802</v>
          </cell>
          <cell r="V637" t="str">
            <v>SIND IND ELéCT SUL ILHAS</v>
          </cell>
          <cell r="W637" t="str">
            <v>140131833</v>
          </cell>
          <cell r="X637" t="str">
            <v>3697</v>
          </cell>
          <cell r="Y637" t="str">
            <v>0.0</v>
          </cell>
          <cell r="Z637">
            <v>0</v>
          </cell>
          <cell r="AA637" t="str">
            <v>00</v>
          </cell>
          <cell r="AD637" t="str">
            <v>100</v>
          </cell>
          <cell r="AE637" t="str">
            <v>11218229976</v>
          </cell>
          <cell r="AF637" t="str">
            <v>02</v>
          </cell>
          <cell r="AG637" t="str">
            <v>19740816</v>
          </cell>
          <cell r="AH637" t="str">
            <v>DT.Adm.Corr.Antiguid</v>
          </cell>
          <cell r="AI637" t="str">
            <v>1</v>
          </cell>
          <cell r="AJ637" t="str">
            <v>ACTIVOS</v>
          </cell>
          <cell r="AK637" t="str">
            <v>AA</v>
          </cell>
          <cell r="AL637" t="str">
            <v>ACTIVO TEMP.INTEIRO</v>
          </cell>
          <cell r="AM637" t="str">
            <v>J300</v>
          </cell>
          <cell r="AN637" t="str">
            <v>EDPOutsourcing Comercial-S</v>
          </cell>
          <cell r="AO637" t="str">
            <v>J326</v>
          </cell>
          <cell r="AP637" t="str">
            <v>EDPOC-SEIXAL</v>
          </cell>
          <cell r="AQ637" t="str">
            <v>40177006</v>
          </cell>
          <cell r="AR637" t="str">
            <v>70000060</v>
          </cell>
          <cell r="AS637" t="str">
            <v>025.</v>
          </cell>
          <cell r="AT637" t="str">
            <v>ESCRITURARIO COMERCIAL</v>
          </cell>
          <cell r="AU637" t="str">
            <v>1</v>
          </cell>
          <cell r="AV637" t="str">
            <v>00040364</v>
          </cell>
          <cell r="AW637" t="str">
            <v>J20464580430</v>
          </cell>
          <cell r="AX637" t="str">
            <v>AS-LJSXL-LOJA SEIXAL</v>
          </cell>
          <cell r="AY637" t="str">
            <v>68905613</v>
          </cell>
          <cell r="AZ637" t="str">
            <v>Lj Seixal</v>
          </cell>
          <cell r="BA637" t="str">
            <v>6890</v>
          </cell>
          <cell r="BB637" t="str">
            <v>EDP Outsourcing Comercial</v>
          </cell>
          <cell r="BC637" t="str">
            <v>6890</v>
          </cell>
          <cell r="BD637" t="str">
            <v>6890</v>
          </cell>
          <cell r="BE637" t="str">
            <v>2800</v>
          </cell>
          <cell r="BF637" t="str">
            <v>6890</v>
          </cell>
          <cell r="BG637" t="str">
            <v>EDP Outsourcing Comercial,SA</v>
          </cell>
          <cell r="BH637" t="str">
            <v>1010</v>
          </cell>
          <cell r="BI637">
            <v>1247</v>
          </cell>
          <cell r="BJ637" t="str">
            <v>11</v>
          </cell>
          <cell r="BK637">
            <v>31</v>
          </cell>
          <cell r="BL637">
            <v>313.41000000000003</v>
          </cell>
          <cell r="BM637" t="str">
            <v>NÍVEL 5</v>
          </cell>
          <cell r="BN637" t="str">
            <v>02</v>
          </cell>
          <cell r="BO637" t="str">
            <v>08</v>
          </cell>
          <cell r="BP637" t="str">
            <v>20030101</v>
          </cell>
          <cell r="BQ637" t="str">
            <v>21</v>
          </cell>
          <cell r="BR637" t="str">
            <v>EVOLUCAO AUTOMATICA</v>
          </cell>
          <cell r="BS637" t="str">
            <v>20050101</v>
          </cell>
          <cell r="BW637">
            <v>0</v>
          </cell>
          <cell r="BX637">
            <v>0</v>
          </cell>
          <cell r="BY637">
            <v>0</v>
          </cell>
          <cell r="BZ637">
            <v>0</v>
          </cell>
          <cell r="CA637">
            <v>0</v>
          </cell>
          <cell r="CC637">
            <v>0</v>
          </cell>
          <cell r="CG637">
            <v>0</v>
          </cell>
          <cell r="CK637">
            <v>0</v>
          </cell>
          <cell r="CO637">
            <v>0</v>
          </cell>
          <cell r="CT637">
            <v>0</v>
          </cell>
          <cell r="CU637">
            <v>0</v>
          </cell>
          <cell r="CV637">
            <v>0</v>
          </cell>
          <cell r="CW637">
            <v>0</v>
          </cell>
          <cell r="CX637">
            <v>1</v>
          </cell>
          <cell r="CY637" t="str">
            <v>6010</v>
          </cell>
          <cell r="CZ637">
            <v>39.54</v>
          </cell>
          <cell r="DC637">
            <v>0</v>
          </cell>
          <cell r="DF637">
            <v>0</v>
          </cell>
          <cell r="DI637">
            <v>0</v>
          </cell>
          <cell r="DK637">
            <v>0</v>
          </cell>
          <cell r="DL637">
            <v>0</v>
          </cell>
          <cell r="DN637" t="str">
            <v>21D12</v>
          </cell>
          <cell r="DO637" t="str">
            <v>Flex.T.Int."Act.Ind."</v>
          </cell>
          <cell r="DP637">
            <v>2</v>
          </cell>
          <cell r="DQ637">
            <v>100</v>
          </cell>
          <cell r="DR637" t="str">
            <v>LX01</v>
          </cell>
          <cell r="DT637" t="str">
            <v>00360022</v>
          </cell>
          <cell r="DU637" t="str">
            <v>CAIXA ECONOMICA MONTEPIO GERAL</v>
          </cell>
        </row>
        <row r="638">
          <cell r="A638" t="str">
            <v>284432</v>
          </cell>
          <cell r="B638" t="str">
            <v>Renato Jose Neves Basilio</v>
          </cell>
          <cell r="C638" t="str">
            <v>1985</v>
          </cell>
          <cell r="D638">
            <v>20</v>
          </cell>
          <cell r="E638">
            <v>20</v>
          </cell>
          <cell r="F638" t="str">
            <v>19480405</v>
          </cell>
          <cell r="G638" t="str">
            <v>57</v>
          </cell>
          <cell r="H638" t="str">
            <v>5</v>
          </cell>
          <cell r="I638" t="str">
            <v>Viuvo</v>
          </cell>
          <cell r="J638" t="str">
            <v>masculino</v>
          </cell>
          <cell r="K638">
            <v>0</v>
          </cell>
          <cell r="L638" t="str">
            <v>Est dos Ciprestes, 55-1.Esq</v>
          </cell>
          <cell r="M638" t="str">
            <v>2900-320</v>
          </cell>
          <cell r="N638" t="str">
            <v>SETÚBAL</v>
          </cell>
          <cell r="O638" t="str">
            <v>00242072</v>
          </cell>
          <cell r="P638" t="str">
            <v>CC CONTABILIDADE ADMINISTRACAO</v>
          </cell>
          <cell r="R638" t="str">
            <v>185326</v>
          </cell>
          <cell r="S638" t="str">
            <v>20030929</v>
          </cell>
          <cell r="T638" t="str">
            <v>SETUBAL</v>
          </cell>
          <cell r="W638" t="str">
            <v>137945094</v>
          </cell>
          <cell r="X638" t="str">
            <v>3530</v>
          </cell>
          <cell r="Y638" t="str">
            <v>0.0</v>
          </cell>
          <cell r="Z638">
            <v>0</v>
          </cell>
          <cell r="AA638" t="str">
            <v>00</v>
          </cell>
          <cell r="AD638" t="str">
            <v>100</v>
          </cell>
          <cell r="AE638" t="str">
            <v>11070652405</v>
          </cell>
          <cell r="AF638" t="str">
            <v>02</v>
          </cell>
          <cell r="AG638" t="str">
            <v>19850617</v>
          </cell>
          <cell r="AH638" t="str">
            <v>DT.Adm.Corr.Antiguid</v>
          </cell>
          <cell r="AI638" t="str">
            <v>1</v>
          </cell>
          <cell r="AJ638" t="str">
            <v>ACTIVOS</v>
          </cell>
          <cell r="AK638" t="str">
            <v>AA</v>
          </cell>
          <cell r="AL638" t="str">
            <v>ACTIVO TEMP.INTEIRO</v>
          </cell>
          <cell r="AM638" t="str">
            <v>J300</v>
          </cell>
          <cell r="AN638" t="str">
            <v>EDPOutsourcing Comercial-S</v>
          </cell>
          <cell r="AO638" t="str">
            <v>J327</v>
          </cell>
          <cell r="AP638" t="str">
            <v>EDPOC-STBL-LjCd</v>
          </cell>
          <cell r="AQ638" t="str">
            <v>40177011</v>
          </cell>
          <cell r="AR638" t="str">
            <v>70000045</v>
          </cell>
          <cell r="AS638" t="str">
            <v>01S3</v>
          </cell>
          <cell r="AT638" t="str">
            <v>CHEFIA SECCAO ESCALAO III</v>
          </cell>
          <cell r="AU638" t="str">
            <v>1</v>
          </cell>
          <cell r="AV638" t="str">
            <v>00040366</v>
          </cell>
          <cell r="AW638" t="str">
            <v>J20464620130</v>
          </cell>
          <cell r="AX638" t="str">
            <v>AS-LJSTB-CDCH-CHEFIA</v>
          </cell>
          <cell r="AY638" t="str">
            <v>68905617</v>
          </cell>
          <cell r="AZ638" t="str">
            <v>Lj Setúbal - Loja Ci</v>
          </cell>
          <cell r="BA638" t="str">
            <v>6890</v>
          </cell>
          <cell r="BB638" t="str">
            <v>EDP Outsourcing Comercial</v>
          </cell>
          <cell r="BC638" t="str">
            <v>6890</v>
          </cell>
          <cell r="BD638" t="str">
            <v>6890</v>
          </cell>
          <cell r="BE638" t="str">
            <v>2800</v>
          </cell>
          <cell r="BF638" t="str">
            <v>6890</v>
          </cell>
          <cell r="BG638" t="str">
            <v>EDP Outsourcing Comercial,SA</v>
          </cell>
          <cell r="BH638" t="str">
            <v>1010</v>
          </cell>
          <cell r="BI638">
            <v>1799</v>
          </cell>
          <cell r="BJ638" t="str">
            <v>17</v>
          </cell>
          <cell r="BK638">
            <v>20</v>
          </cell>
          <cell r="BL638">
            <v>202.2</v>
          </cell>
          <cell r="BM638" t="str">
            <v>C SECÇ3</v>
          </cell>
          <cell r="BN638" t="str">
            <v>03</v>
          </cell>
          <cell r="BO638" t="str">
            <v>I</v>
          </cell>
          <cell r="BP638" t="str">
            <v>20020101</v>
          </cell>
          <cell r="BQ638" t="str">
            <v>21</v>
          </cell>
          <cell r="BR638" t="str">
            <v>EVOLUCAO AUTOMATICA</v>
          </cell>
          <cell r="BS638" t="str">
            <v>20050101</v>
          </cell>
          <cell r="BW638">
            <v>0</v>
          </cell>
          <cell r="BX638">
            <v>0</v>
          </cell>
          <cell r="BY638">
            <v>0</v>
          </cell>
          <cell r="BZ638">
            <v>0</v>
          </cell>
          <cell r="CA638">
            <v>0</v>
          </cell>
          <cell r="CC638">
            <v>0</v>
          </cell>
          <cell r="CG638">
            <v>0</v>
          </cell>
          <cell r="CK638">
            <v>0</v>
          </cell>
          <cell r="CO638">
            <v>0</v>
          </cell>
          <cell r="CT638">
            <v>0</v>
          </cell>
          <cell r="CU638">
            <v>0</v>
          </cell>
          <cell r="CV638">
            <v>0</v>
          </cell>
          <cell r="CW638">
            <v>0</v>
          </cell>
          <cell r="CX638">
            <v>0</v>
          </cell>
          <cell r="CZ638">
            <v>0</v>
          </cell>
          <cell r="DC638">
            <v>0</v>
          </cell>
          <cell r="DF638">
            <v>0</v>
          </cell>
          <cell r="DI638">
            <v>0</v>
          </cell>
          <cell r="DK638">
            <v>0</v>
          </cell>
          <cell r="DL638">
            <v>0</v>
          </cell>
          <cell r="DN638" t="str">
            <v>11LJB</v>
          </cell>
          <cell r="DO638" t="str">
            <v>Fixo Tempo Inteiro</v>
          </cell>
          <cell r="DP638">
            <v>9</v>
          </cell>
          <cell r="DQ638">
            <v>100</v>
          </cell>
          <cell r="DR638" t="str">
            <v>LX01</v>
          </cell>
          <cell r="DT638" t="str">
            <v>00100000</v>
          </cell>
          <cell r="DU638" t="str">
            <v>BANCO BPI, SA</v>
          </cell>
        </row>
        <row r="639">
          <cell r="A639" t="str">
            <v>302708</v>
          </cell>
          <cell r="B639" t="str">
            <v>Ana Elisabete Roxo Raimundo</v>
          </cell>
          <cell r="C639" t="str">
            <v>1984</v>
          </cell>
          <cell r="D639">
            <v>21</v>
          </cell>
          <cell r="E639">
            <v>21</v>
          </cell>
          <cell r="F639" t="str">
            <v>19640428</v>
          </cell>
          <cell r="G639" t="str">
            <v>41</v>
          </cell>
          <cell r="H639" t="str">
            <v>4</v>
          </cell>
          <cell r="I639" t="str">
            <v>Divorc</v>
          </cell>
          <cell r="J639" t="str">
            <v>feminino</v>
          </cell>
          <cell r="K639">
            <v>1</v>
          </cell>
          <cell r="L639" t="str">
            <v>Rua Lucia Encarnação Maracoto nº 90-2º DTº SETUBAL</v>
          </cell>
          <cell r="M639" t="str">
            <v>2910-056</v>
          </cell>
          <cell r="N639" t="str">
            <v>SETÚBAL</v>
          </cell>
          <cell r="O639" t="str">
            <v>00233023</v>
          </cell>
          <cell r="P639" t="str">
            <v>C.GERAL UNIFICADO(9 ANO ESCOL)</v>
          </cell>
          <cell r="R639" t="str">
            <v>6991941</v>
          </cell>
          <cell r="S639" t="str">
            <v>20000807</v>
          </cell>
          <cell r="T639" t="str">
            <v>LISBOA</v>
          </cell>
          <cell r="U639" t="str">
            <v>9802</v>
          </cell>
          <cell r="V639" t="str">
            <v>SIND IND ELéCT SUL ILHAS</v>
          </cell>
          <cell r="W639" t="str">
            <v>167058681</v>
          </cell>
          <cell r="X639" t="str">
            <v>2232</v>
          </cell>
          <cell r="Y639" t="str">
            <v>0.0</v>
          </cell>
          <cell r="Z639">
            <v>1</v>
          </cell>
          <cell r="AA639" t="str">
            <v>00</v>
          </cell>
          <cell r="AD639" t="str">
            <v>100</v>
          </cell>
          <cell r="AE639" t="str">
            <v>10940087416</v>
          </cell>
          <cell r="AF639" t="str">
            <v>02</v>
          </cell>
          <cell r="AG639" t="str">
            <v>19840602</v>
          </cell>
          <cell r="AH639" t="str">
            <v>DT.Adm.Corr.Antiguid</v>
          </cell>
          <cell r="AI639" t="str">
            <v>1</v>
          </cell>
          <cell r="AJ639" t="str">
            <v>ACTIVOS</v>
          </cell>
          <cell r="AK639" t="str">
            <v>AA</v>
          </cell>
          <cell r="AL639" t="str">
            <v>ACTIVO TEMP.INTEIRO</v>
          </cell>
          <cell r="AM639" t="str">
            <v>J300</v>
          </cell>
          <cell r="AN639" t="str">
            <v>EDPOutsourcing Comercial-S</v>
          </cell>
          <cell r="AO639" t="str">
            <v>J327</v>
          </cell>
          <cell r="AP639" t="str">
            <v>EDPOC-STBL-LjCd</v>
          </cell>
          <cell r="AQ639" t="str">
            <v>40177012</v>
          </cell>
          <cell r="AR639" t="str">
            <v>70000045</v>
          </cell>
          <cell r="AS639" t="str">
            <v>01S3</v>
          </cell>
          <cell r="AT639" t="str">
            <v>CHEFIA SECCAO ESCALAO III</v>
          </cell>
          <cell r="AU639" t="str">
            <v>1</v>
          </cell>
          <cell r="AV639" t="str">
            <v>00040366</v>
          </cell>
          <cell r="AW639" t="str">
            <v>J20464620130</v>
          </cell>
          <cell r="AX639" t="str">
            <v>AS-LJSTB-CDCH-CHEFIA</v>
          </cell>
          <cell r="AY639" t="str">
            <v>68905617</v>
          </cell>
          <cell r="AZ639" t="str">
            <v>Lj Setúbal - Loja Ci</v>
          </cell>
          <cell r="BA639" t="str">
            <v>6890</v>
          </cell>
          <cell r="BB639" t="str">
            <v>EDP Outsourcing Comercial</v>
          </cell>
          <cell r="BC639" t="str">
            <v>6890</v>
          </cell>
          <cell r="BD639" t="str">
            <v>6890</v>
          </cell>
          <cell r="BE639" t="str">
            <v>2800</v>
          </cell>
          <cell r="BF639" t="str">
            <v>6890</v>
          </cell>
          <cell r="BG639" t="str">
            <v>EDP Outsourcing Comercial,SA</v>
          </cell>
          <cell r="BH639" t="str">
            <v>1010</v>
          </cell>
          <cell r="BI639">
            <v>1618</v>
          </cell>
          <cell r="BJ639" t="str">
            <v>15</v>
          </cell>
          <cell r="BK639">
            <v>21</v>
          </cell>
          <cell r="BL639">
            <v>212.31</v>
          </cell>
          <cell r="BM639" t="str">
            <v>C SECÇ3</v>
          </cell>
          <cell r="BN639" t="str">
            <v>02</v>
          </cell>
          <cell r="BO639" t="str">
            <v>G</v>
          </cell>
          <cell r="BP639" t="str">
            <v>20030101</v>
          </cell>
          <cell r="BQ639" t="str">
            <v>21</v>
          </cell>
          <cell r="BR639" t="str">
            <v>EVOLUCAO AUTOMATICA</v>
          </cell>
          <cell r="BS639" t="str">
            <v>20050101</v>
          </cell>
          <cell r="BW639">
            <v>0</v>
          </cell>
          <cell r="BX639">
            <v>0</v>
          </cell>
          <cell r="BY639">
            <v>0</v>
          </cell>
          <cell r="BZ639">
            <v>0</v>
          </cell>
          <cell r="CA639">
            <v>0</v>
          </cell>
          <cell r="CC639">
            <v>0</v>
          </cell>
          <cell r="CG639">
            <v>0</v>
          </cell>
          <cell r="CK639">
            <v>0</v>
          </cell>
          <cell r="CO639">
            <v>0</v>
          </cell>
          <cell r="CT639">
            <v>0</v>
          </cell>
          <cell r="CU639">
            <v>0</v>
          </cell>
          <cell r="CV639">
            <v>0</v>
          </cell>
          <cell r="CW639">
            <v>0</v>
          </cell>
          <cell r="CX639">
            <v>0</v>
          </cell>
          <cell r="CZ639">
            <v>0</v>
          </cell>
          <cell r="DC639">
            <v>0</v>
          </cell>
          <cell r="DF639">
            <v>0</v>
          </cell>
          <cell r="DI639">
            <v>0</v>
          </cell>
          <cell r="DK639">
            <v>0</v>
          </cell>
          <cell r="DL639">
            <v>0</v>
          </cell>
          <cell r="DN639" t="str">
            <v>11LJA</v>
          </cell>
          <cell r="DO639" t="str">
            <v>Fixo Tempo Inteiro</v>
          </cell>
          <cell r="DP639">
            <v>9</v>
          </cell>
          <cell r="DQ639">
            <v>100</v>
          </cell>
          <cell r="DR639" t="str">
            <v>LX01</v>
          </cell>
          <cell r="DT639" t="str">
            <v>00350745</v>
          </cell>
          <cell r="DU639" t="str">
            <v>CAIXA GERAL DE DEPOSITOS, SA</v>
          </cell>
        </row>
        <row r="640">
          <cell r="A640" t="str">
            <v>196401</v>
          </cell>
          <cell r="B640" t="str">
            <v>Dulce Maria Alonso Lopes Batista</v>
          </cell>
          <cell r="C640" t="str">
            <v>1974</v>
          </cell>
          <cell r="D640">
            <v>31</v>
          </cell>
          <cell r="E640">
            <v>31</v>
          </cell>
          <cell r="F640" t="str">
            <v>19560406</v>
          </cell>
          <cell r="G640" t="str">
            <v>49</v>
          </cell>
          <cell r="H640" t="str">
            <v>1</v>
          </cell>
          <cell r="I640" t="str">
            <v>Casado</v>
          </cell>
          <cell r="J640" t="str">
            <v>feminino</v>
          </cell>
          <cell r="K640">
            <v>2</v>
          </cell>
          <cell r="L640" t="str">
            <v>R Prof.Carlos Baeta Neves nº9-4-esq</v>
          </cell>
          <cell r="M640" t="str">
            <v>2900-289</v>
          </cell>
          <cell r="N640" t="str">
            <v>SETÚBAL</v>
          </cell>
          <cell r="O640" t="str">
            <v>00232133</v>
          </cell>
          <cell r="P640" t="str">
            <v>CURSO GERAL DO COMERCIO</v>
          </cell>
          <cell r="R640" t="str">
            <v>4743436</v>
          </cell>
          <cell r="S640" t="str">
            <v>19871020</v>
          </cell>
          <cell r="T640" t="str">
            <v>LISBOA</v>
          </cell>
          <cell r="U640" t="str">
            <v>9803</v>
          </cell>
          <cell r="V640" t="str">
            <v>S.NAC IND ENERGIA-SINDEL</v>
          </cell>
          <cell r="W640" t="str">
            <v>136798608</v>
          </cell>
          <cell r="X640" t="str">
            <v>2232</v>
          </cell>
          <cell r="Y640" t="str">
            <v>0.0</v>
          </cell>
          <cell r="Z640">
            <v>2</v>
          </cell>
          <cell r="AA640" t="str">
            <v>00</v>
          </cell>
          <cell r="AC640" t="str">
            <v>X</v>
          </cell>
          <cell r="AD640" t="str">
            <v>100</v>
          </cell>
          <cell r="AE640" t="str">
            <v>11073757947</v>
          </cell>
          <cell r="AF640" t="str">
            <v>02</v>
          </cell>
          <cell r="AG640" t="str">
            <v>19740422</v>
          </cell>
          <cell r="AH640" t="str">
            <v>DT.Adm.Corr.Antiguid</v>
          </cell>
          <cell r="AI640" t="str">
            <v>1</v>
          </cell>
          <cell r="AJ640" t="str">
            <v>ACTIVOS</v>
          </cell>
          <cell r="AK640" t="str">
            <v>AA</v>
          </cell>
          <cell r="AL640" t="str">
            <v>ACTIVO TEMP.INTEIRO</v>
          </cell>
          <cell r="AM640" t="str">
            <v>J300</v>
          </cell>
          <cell r="AN640" t="str">
            <v>EDPOutsourcing Comercial-S</v>
          </cell>
          <cell r="AO640" t="str">
            <v>J327</v>
          </cell>
          <cell r="AP640" t="str">
            <v>EDPOC-STBL-LjCd</v>
          </cell>
          <cell r="AQ640" t="str">
            <v>40177017</v>
          </cell>
          <cell r="AR640" t="str">
            <v>70000060</v>
          </cell>
          <cell r="AS640" t="str">
            <v>025.</v>
          </cell>
          <cell r="AT640" t="str">
            <v>ESCRITURARIO COMERCIAL</v>
          </cell>
          <cell r="AU640" t="str">
            <v>1</v>
          </cell>
          <cell r="AV640" t="str">
            <v>00040367</v>
          </cell>
          <cell r="AW640" t="str">
            <v>J20464620430</v>
          </cell>
          <cell r="AX640" t="str">
            <v>AS-LJSTB-CD-LOJA SETUBAL-CIDADÃO</v>
          </cell>
          <cell r="AY640" t="str">
            <v>68905617</v>
          </cell>
          <cell r="AZ640" t="str">
            <v>Lj Setúbal - Loja Ci</v>
          </cell>
          <cell r="BA640" t="str">
            <v>6890</v>
          </cell>
          <cell r="BB640" t="str">
            <v>EDP Outsourcing Comercial</v>
          </cell>
          <cell r="BC640" t="str">
            <v>6890</v>
          </cell>
          <cell r="BD640" t="str">
            <v>6890</v>
          </cell>
          <cell r="BE640" t="str">
            <v>2800</v>
          </cell>
          <cell r="BF640" t="str">
            <v>6890</v>
          </cell>
          <cell r="BG640" t="str">
            <v>EDP Outsourcing Comercial,SA</v>
          </cell>
          <cell r="BH640" t="str">
            <v>1010</v>
          </cell>
          <cell r="BI640">
            <v>1247</v>
          </cell>
          <cell r="BJ640" t="str">
            <v>11</v>
          </cell>
          <cell r="BK640">
            <v>31</v>
          </cell>
          <cell r="BL640">
            <v>313.41000000000003</v>
          </cell>
          <cell r="BM640" t="str">
            <v>NÍVEL 5</v>
          </cell>
          <cell r="BN640" t="str">
            <v>03</v>
          </cell>
          <cell r="BO640" t="str">
            <v>08</v>
          </cell>
          <cell r="BP640" t="str">
            <v>20020101</v>
          </cell>
          <cell r="BQ640" t="str">
            <v>21</v>
          </cell>
          <cell r="BR640" t="str">
            <v>EVOLUCAO AUTOMATICA</v>
          </cell>
          <cell r="BS640" t="str">
            <v>20050101</v>
          </cell>
          <cell r="BW640">
            <v>0</v>
          </cell>
          <cell r="BX640">
            <v>0</v>
          </cell>
          <cell r="BY640">
            <v>0</v>
          </cell>
          <cell r="BZ640">
            <v>0</v>
          </cell>
          <cell r="CA640">
            <v>0</v>
          </cell>
          <cell r="CC640">
            <v>0</v>
          </cell>
          <cell r="CG640">
            <v>0</v>
          </cell>
          <cell r="CK640">
            <v>0</v>
          </cell>
          <cell r="CO640">
            <v>0</v>
          </cell>
          <cell r="CT640">
            <v>0</v>
          </cell>
          <cell r="CU640">
            <v>0</v>
          </cell>
          <cell r="CV640">
            <v>0</v>
          </cell>
          <cell r="CW640">
            <v>0</v>
          </cell>
          <cell r="CX640">
            <v>1</v>
          </cell>
          <cell r="CY640" t="str">
            <v>6010</v>
          </cell>
          <cell r="CZ640">
            <v>39.54</v>
          </cell>
          <cell r="DC640">
            <v>0</v>
          </cell>
          <cell r="DF640">
            <v>0</v>
          </cell>
          <cell r="DI640">
            <v>0</v>
          </cell>
          <cell r="DK640">
            <v>0</v>
          </cell>
          <cell r="DL640">
            <v>0</v>
          </cell>
          <cell r="DN640" t="str">
            <v>11LJB</v>
          </cell>
          <cell r="DO640" t="str">
            <v>Fixo Tempo Inteiro</v>
          </cell>
          <cell r="DP640">
            <v>9</v>
          </cell>
          <cell r="DQ640">
            <v>100</v>
          </cell>
          <cell r="DR640" t="str">
            <v>LX01</v>
          </cell>
          <cell r="DT640" t="str">
            <v>00210000</v>
          </cell>
          <cell r="DU640" t="str">
            <v>CREDITO PREDIAL PORTUGUES, SA</v>
          </cell>
        </row>
        <row r="641">
          <cell r="A641" t="str">
            <v>198404</v>
          </cell>
          <cell r="B641" t="str">
            <v>Manuel Joaquim Parrochinha Curto</v>
          </cell>
          <cell r="C641" t="str">
            <v>1977</v>
          </cell>
          <cell r="D641">
            <v>28</v>
          </cell>
          <cell r="E641">
            <v>28</v>
          </cell>
          <cell r="F641" t="str">
            <v>19600823</v>
          </cell>
          <cell r="G641" t="str">
            <v>44</v>
          </cell>
          <cell r="H641" t="str">
            <v>4</v>
          </cell>
          <cell r="I641" t="str">
            <v>Divorc</v>
          </cell>
          <cell r="J641" t="str">
            <v>masculino</v>
          </cell>
          <cell r="K641">
            <v>1</v>
          </cell>
          <cell r="L641" t="str">
            <v>Zona Envolvente Pc de Touros, Lt 1-4.Dto</v>
          </cell>
          <cell r="M641" t="str">
            <v>2860-423</v>
          </cell>
          <cell r="N641" t="str">
            <v>MOITA</v>
          </cell>
          <cell r="O641" t="str">
            <v>00231023</v>
          </cell>
          <cell r="P641" t="str">
            <v>CURSO GERAL DOS LICEUS</v>
          </cell>
          <cell r="R641" t="str">
            <v>5545575</v>
          </cell>
          <cell r="S641" t="str">
            <v>19900103</v>
          </cell>
          <cell r="T641" t="str">
            <v>LISBOA</v>
          </cell>
          <cell r="U641" t="str">
            <v>9802</v>
          </cell>
          <cell r="V641" t="str">
            <v>SIND IND ELéCT SUL ILHAS</v>
          </cell>
          <cell r="W641" t="str">
            <v>118584740</v>
          </cell>
          <cell r="X641" t="str">
            <v>2186</v>
          </cell>
          <cell r="Y641" t="str">
            <v>0.0</v>
          </cell>
          <cell r="Z641">
            <v>1</v>
          </cell>
          <cell r="AA641" t="str">
            <v>00</v>
          </cell>
          <cell r="AD641" t="str">
            <v>100</v>
          </cell>
          <cell r="AE641" t="str">
            <v>11073793509</v>
          </cell>
          <cell r="AF641" t="str">
            <v>02</v>
          </cell>
          <cell r="AG641" t="str">
            <v>19770516</v>
          </cell>
          <cell r="AH641" t="str">
            <v>DT.Adm.Corr.Antiguid</v>
          </cell>
          <cell r="AI641" t="str">
            <v>1</v>
          </cell>
          <cell r="AJ641" t="str">
            <v>ACTIVOS</v>
          </cell>
          <cell r="AK641" t="str">
            <v>AA</v>
          </cell>
          <cell r="AL641" t="str">
            <v>ACTIVO TEMP.INTEIRO</v>
          </cell>
          <cell r="AM641" t="str">
            <v>J300</v>
          </cell>
          <cell r="AN641" t="str">
            <v>EDPOutsourcing Comercial-S</v>
          </cell>
          <cell r="AO641" t="str">
            <v>J327</v>
          </cell>
          <cell r="AP641" t="str">
            <v>EDPOC-STBL-LjCd</v>
          </cell>
          <cell r="AQ641" t="str">
            <v>40177018</v>
          </cell>
          <cell r="AR641" t="str">
            <v>70000060</v>
          </cell>
          <cell r="AS641" t="str">
            <v>025.</v>
          </cell>
          <cell r="AT641" t="str">
            <v>ESCRITURARIO COMERCIAL</v>
          </cell>
          <cell r="AU641" t="str">
            <v>1</v>
          </cell>
          <cell r="AV641" t="str">
            <v>00040367</v>
          </cell>
          <cell r="AW641" t="str">
            <v>J20464620430</v>
          </cell>
          <cell r="AX641" t="str">
            <v>AS-LJSTB-CD-LOJA SETUBAL-CIDADÃO</v>
          </cell>
          <cell r="AY641" t="str">
            <v>68905617</v>
          </cell>
          <cell r="AZ641" t="str">
            <v>Lj Setúbal - Loja Ci</v>
          </cell>
          <cell r="BA641" t="str">
            <v>6890</v>
          </cell>
          <cell r="BB641" t="str">
            <v>EDP Outsourcing Comercial</v>
          </cell>
          <cell r="BC641" t="str">
            <v>6890</v>
          </cell>
          <cell r="BD641" t="str">
            <v>6890</v>
          </cell>
          <cell r="BE641" t="str">
            <v>2800</v>
          </cell>
          <cell r="BF641" t="str">
            <v>6890</v>
          </cell>
          <cell r="BG641" t="str">
            <v>EDP Outsourcing Comercial,SA</v>
          </cell>
          <cell r="BH641" t="str">
            <v>1010</v>
          </cell>
          <cell r="BI641">
            <v>1003</v>
          </cell>
          <cell r="BJ641" t="str">
            <v>08</v>
          </cell>
          <cell r="BK641">
            <v>28</v>
          </cell>
          <cell r="BL641">
            <v>283.08</v>
          </cell>
          <cell r="BM641" t="str">
            <v>NÍVEL 5</v>
          </cell>
          <cell r="BN641" t="str">
            <v>02</v>
          </cell>
          <cell r="BO641" t="str">
            <v>05</v>
          </cell>
          <cell r="BP641" t="str">
            <v>20030101</v>
          </cell>
          <cell r="BQ641" t="str">
            <v>21</v>
          </cell>
          <cell r="BR641" t="str">
            <v>EVOLUCAO AUTOMATICA</v>
          </cell>
          <cell r="BS641" t="str">
            <v>20050101</v>
          </cell>
          <cell r="BW641">
            <v>0</v>
          </cell>
          <cell r="BX641">
            <v>0</v>
          </cell>
          <cell r="BY641">
            <v>0</v>
          </cell>
          <cell r="BZ641">
            <v>0</v>
          </cell>
          <cell r="CA641">
            <v>0</v>
          </cell>
          <cell r="CC641">
            <v>0</v>
          </cell>
          <cell r="CG641">
            <v>0</v>
          </cell>
          <cell r="CK641">
            <v>0</v>
          </cell>
          <cell r="CO641">
            <v>0</v>
          </cell>
          <cell r="CT641">
            <v>0</v>
          </cell>
          <cell r="CU641">
            <v>0</v>
          </cell>
          <cell r="CV641">
            <v>0</v>
          </cell>
          <cell r="CW641">
            <v>0</v>
          </cell>
          <cell r="CX641">
            <v>1</v>
          </cell>
          <cell r="CY641" t="str">
            <v>6010</v>
          </cell>
          <cell r="CZ641">
            <v>39.54</v>
          </cell>
          <cell r="DC641">
            <v>0</v>
          </cell>
          <cell r="DF641">
            <v>0</v>
          </cell>
          <cell r="DI641">
            <v>0</v>
          </cell>
          <cell r="DK641">
            <v>0</v>
          </cell>
          <cell r="DL641">
            <v>0</v>
          </cell>
          <cell r="DN641" t="str">
            <v>11LJB</v>
          </cell>
          <cell r="DO641" t="str">
            <v>Fixo Tempo Inteiro</v>
          </cell>
          <cell r="DP641">
            <v>9</v>
          </cell>
          <cell r="DQ641">
            <v>100</v>
          </cell>
          <cell r="DR641" t="str">
            <v>LX01</v>
          </cell>
          <cell r="DT641" t="str">
            <v>00350483</v>
          </cell>
          <cell r="DU641" t="str">
            <v>CAIXA GERAL DE DEPOSITOS, SA</v>
          </cell>
        </row>
        <row r="642">
          <cell r="A642" t="str">
            <v>262099</v>
          </cell>
          <cell r="B642" t="str">
            <v>Jorge Manuel Cruz Correia Grosso</v>
          </cell>
          <cell r="C642" t="str">
            <v>1977</v>
          </cell>
          <cell r="D642">
            <v>28</v>
          </cell>
          <cell r="E642">
            <v>28</v>
          </cell>
          <cell r="F642" t="str">
            <v>19590813</v>
          </cell>
          <cell r="G642" t="str">
            <v>45</v>
          </cell>
          <cell r="H642" t="str">
            <v>1</v>
          </cell>
          <cell r="I642" t="str">
            <v>Casado</v>
          </cell>
          <cell r="J642" t="str">
            <v>masculino</v>
          </cell>
          <cell r="K642">
            <v>2</v>
          </cell>
          <cell r="L642" t="str">
            <v>Pct Teofilo Monte,  2       2 Dt.</v>
          </cell>
          <cell r="M642" t="str">
            <v>2835-405</v>
          </cell>
          <cell r="N642" t="str">
            <v>LAVRADIO</v>
          </cell>
          <cell r="O642" t="str">
            <v>00232211</v>
          </cell>
          <cell r="P642" t="str">
            <v>C.GERAL ADMINISTRACAO COMERCIO</v>
          </cell>
          <cell r="R642" t="str">
            <v>6010554</v>
          </cell>
          <cell r="S642" t="str">
            <v>20030226</v>
          </cell>
          <cell r="T642" t="str">
            <v>LISBOA</v>
          </cell>
          <cell r="U642" t="str">
            <v>9802</v>
          </cell>
          <cell r="V642" t="str">
            <v>SIND IND ELéCT SUL ILHAS</v>
          </cell>
          <cell r="W642" t="str">
            <v>160551102</v>
          </cell>
          <cell r="X642" t="str">
            <v>2160</v>
          </cell>
          <cell r="Y642" t="str">
            <v>0.0</v>
          </cell>
          <cell r="Z642">
            <v>2</v>
          </cell>
          <cell r="AA642" t="str">
            <v>00</v>
          </cell>
          <cell r="AC642" t="str">
            <v>X</v>
          </cell>
          <cell r="AD642" t="str">
            <v>100</v>
          </cell>
          <cell r="AE642" t="str">
            <v>11072643647</v>
          </cell>
          <cell r="AF642" t="str">
            <v>02</v>
          </cell>
          <cell r="AG642" t="str">
            <v>19770721</v>
          </cell>
          <cell r="AH642" t="str">
            <v>DT.Adm.Corr.Antiguid</v>
          </cell>
          <cell r="AI642" t="str">
            <v>1</v>
          </cell>
          <cell r="AJ642" t="str">
            <v>ACTIVOS</v>
          </cell>
          <cell r="AK642" t="str">
            <v>AA</v>
          </cell>
          <cell r="AL642" t="str">
            <v>ACTIVO TEMP.INTEIRO</v>
          </cell>
          <cell r="AM642" t="str">
            <v>J300</v>
          </cell>
          <cell r="AN642" t="str">
            <v>EDPOutsourcing Comercial-S</v>
          </cell>
          <cell r="AO642" t="str">
            <v>J327</v>
          </cell>
          <cell r="AP642" t="str">
            <v>EDPOC-STBL-LjCd</v>
          </cell>
          <cell r="AQ642" t="str">
            <v>40177022</v>
          </cell>
          <cell r="AR642" t="str">
            <v>70000060</v>
          </cell>
          <cell r="AS642" t="str">
            <v>025.</v>
          </cell>
          <cell r="AT642" t="str">
            <v>ESCRITURARIO COMERCIAL</v>
          </cell>
          <cell r="AU642" t="str">
            <v>1</v>
          </cell>
          <cell r="AV642" t="str">
            <v>00040367</v>
          </cell>
          <cell r="AW642" t="str">
            <v>J20464620430</v>
          </cell>
          <cell r="AX642" t="str">
            <v>AS-LJSTB-CD-LOJA SETUBAL-CIDADÃO</v>
          </cell>
          <cell r="AY642" t="str">
            <v>68905617</v>
          </cell>
          <cell r="AZ642" t="str">
            <v>Lj Setúbal - Loja Ci</v>
          </cell>
          <cell r="BA642" t="str">
            <v>6890</v>
          </cell>
          <cell r="BB642" t="str">
            <v>EDP Outsourcing Comercial</v>
          </cell>
          <cell r="BC642" t="str">
            <v>6890</v>
          </cell>
          <cell r="BD642" t="str">
            <v>6890</v>
          </cell>
          <cell r="BE642" t="str">
            <v>2800</v>
          </cell>
          <cell r="BF642" t="str">
            <v>6890</v>
          </cell>
          <cell r="BG642" t="str">
            <v>EDP Outsourcing Comercial,SA</v>
          </cell>
          <cell r="BH642" t="str">
            <v>1010</v>
          </cell>
          <cell r="BI642">
            <v>1247</v>
          </cell>
          <cell r="BJ642" t="str">
            <v>11</v>
          </cell>
          <cell r="BK642">
            <v>28</v>
          </cell>
          <cell r="BL642">
            <v>283.08</v>
          </cell>
          <cell r="BM642" t="str">
            <v>NÍVEL 5</v>
          </cell>
          <cell r="BN642" t="str">
            <v>01</v>
          </cell>
          <cell r="BO642" t="str">
            <v>08</v>
          </cell>
          <cell r="BP642" t="str">
            <v>20040101</v>
          </cell>
          <cell r="BQ642" t="str">
            <v>21</v>
          </cell>
          <cell r="BR642" t="str">
            <v>EVOLUCAO AUTOMATICA</v>
          </cell>
          <cell r="BS642" t="str">
            <v>20050101</v>
          </cell>
          <cell r="BW642">
            <v>0</v>
          </cell>
          <cell r="BX642">
            <v>0</v>
          </cell>
          <cell r="BY642">
            <v>0</v>
          </cell>
          <cell r="BZ642">
            <v>0</v>
          </cell>
          <cell r="CA642">
            <v>0</v>
          </cell>
          <cell r="CC642">
            <v>0</v>
          </cell>
          <cell r="CG642">
            <v>0</v>
          </cell>
          <cell r="CK642">
            <v>0</v>
          </cell>
          <cell r="CO642">
            <v>0</v>
          </cell>
          <cell r="CT642">
            <v>0</v>
          </cell>
          <cell r="CU642">
            <v>0</v>
          </cell>
          <cell r="CV642">
            <v>0</v>
          </cell>
          <cell r="CW642">
            <v>0</v>
          </cell>
          <cell r="CX642">
            <v>1</v>
          </cell>
          <cell r="CY642" t="str">
            <v>6010</v>
          </cell>
          <cell r="CZ642">
            <v>39.54</v>
          </cell>
          <cell r="DC642">
            <v>0</v>
          </cell>
          <cell r="DF642">
            <v>0</v>
          </cell>
          <cell r="DI642">
            <v>0</v>
          </cell>
          <cell r="DK642">
            <v>0</v>
          </cell>
          <cell r="DL642">
            <v>0</v>
          </cell>
          <cell r="DN642" t="str">
            <v>11LJA</v>
          </cell>
          <cell r="DO642" t="str">
            <v>Fixo Tempo Inteiro</v>
          </cell>
          <cell r="DP642">
            <v>9</v>
          </cell>
          <cell r="DQ642">
            <v>100</v>
          </cell>
          <cell r="DR642" t="str">
            <v>LX01</v>
          </cell>
          <cell r="DT642" t="str">
            <v>00330000</v>
          </cell>
          <cell r="DU642" t="str">
            <v>BANCO COMERCIAL PORTUGUES, SA</v>
          </cell>
        </row>
        <row r="643">
          <cell r="A643" t="str">
            <v>307190</v>
          </cell>
          <cell r="B643" t="str">
            <v>Ricardo Conceição Silveira Guilherme</v>
          </cell>
          <cell r="C643" t="str">
            <v>1987</v>
          </cell>
          <cell r="D643">
            <v>18</v>
          </cell>
          <cell r="E643">
            <v>18</v>
          </cell>
          <cell r="F643" t="str">
            <v>19571208</v>
          </cell>
          <cell r="G643" t="str">
            <v>47</v>
          </cell>
          <cell r="H643" t="str">
            <v>1</v>
          </cell>
          <cell r="I643" t="str">
            <v>Casado</v>
          </cell>
          <cell r="J643" t="str">
            <v>masculino</v>
          </cell>
          <cell r="K643">
            <v>2</v>
          </cell>
          <cell r="L643" t="str">
            <v>Rua Falcão Machado Lt 17 R/C Dto</v>
          </cell>
          <cell r="M643" t="str">
            <v>2900-000</v>
          </cell>
          <cell r="N643" t="str">
            <v>SETÚBAL</v>
          </cell>
          <cell r="O643" t="str">
            <v>00231023</v>
          </cell>
          <cell r="P643" t="str">
            <v>CURSO GERAL DOS LICEUS</v>
          </cell>
          <cell r="R643" t="str">
            <v>5181081</v>
          </cell>
          <cell r="S643" t="str">
            <v>20011211</v>
          </cell>
          <cell r="T643" t="str">
            <v>SETÚBAL</v>
          </cell>
          <cell r="U643" t="str">
            <v>9803</v>
          </cell>
          <cell r="V643" t="str">
            <v>S.NAC IND ENERGIA-SINDEL</v>
          </cell>
          <cell r="W643" t="str">
            <v>141805692</v>
          </cell>
          <cell r="X643" t="str">
            <v>3530</v>
          </cell>
          <cell r="Y643" t="str">
            <v>0.0</v>
          </cell>
          <cell r="Z643">
            <v>2</v>
          </cell>
          <cell r="AA643" t="str">
            <v>00</v>
          </cell>
          <cell r="AD643" t="str">
            <v>100</v>
          </cell>
          <cell r="AE643" t="str">
            <v>11073233548</v>
          </cell>
          <cell r="AF643" t="str">
            <v>02</v>
          </cell>
          <cell r="AG643" t="str">
            <v>19871001</v>
          </cell>
          <cell r="AH643" t="str">
            <v>DT.Adm.Corr.Antiguid</v>
          </cell>
          <cell r="AI643" t="str">
            <v>1</v>
          </cell>
          <cell r="AJ643" t="str">
            <v>ACTIVOS</v>
          </cell>
          <cell r="AK643" t="str">
            <v>AA</v>
          </cell>
          <cell r="AL643" t="str">
            <v>ACTIVO TEMP.INTEIRO</v>
          </cell>
          <cell r="AM643" t="str">
            <v>J300</v>
          </cell>
          <cell r="AN643" t="str">
            <v>EDPOutsourcing Comercial-S</v>
          </cell>
          <cell r="AO643" t="str">
            <v>J327</v>
          </cell>
          <cell r="AP643" t="str">
            <v>EDPOC-STBL-LjCd</v>
          </cell>
          <cell r="AQ643" t="str">
            <v>40177025</v>
          </cell>
          <cell r="AR643" t="str">
            <v>70000060</v>
          </cell>
          <cell r="AS643" t="str">
            <v>025.</v>
          </cell>
          <cell r="AT643" t="str">
            <v>ESCRITURARIO COMERCIAL</v>
          </cell>
          <cell r="AU643" t="str">
            <v>1</v>
          </cell>
          <cell r="AV643" t="str">
            <v>00040367</v>
          </cell>
          <cell r="AW643" t="str">
            <v>J20464620430</v>
          </cell>
          <cell r="AX643" t="str">
            <v>AS-LJSTB-CD-LOJA SETUBAL-CIDADÃO</v>
          </cell>
          <cell r="AY643" t="str">
            <v>68905617</v>
          </cell>
          <cell r="AZ643" t="str">
            <v>Lj Setúbal - Loja Ci</v>
          </cell>
          <cell r="BA643" t="str">
            <v>6890</v>
          </cell>
          <cell r="BB643" t="str">
            <v>EDP Outsourcing Comercial</v>
          </cell>
          <cell r="BC643" t="str">
            <v>6890</v>
          </cell>
          <cell r="BD643" t="str">
            <v>6890</v>
          </cell>
          <cell r="BE643" t="str">
            <v>2800</v>
          </cell>
          <cell r="BF643" t="str">
            <v>6890</v>
          </cell>
          <cell r="BG643" t="str">
            <v>EDP Outsourcing Comercial,SA</v>
          </cell>
          <cell r="BH643" t="str">
            <v>1010</v>
          </cell>
          <cell r="BI643">
            <v>1247</v>
          </cell>
          <cell r="BJ643" t="str">
            <v>11</v>
          </cell>
          <cell r="BK643">
            <v>18</v>
          </cell>
          <cell r="BL643">
            <v>181.98</v>
          </cell>
          <cell r="BM643" t="str">
            <v>NÍVEL 5</v>
          </cell>
          <cell r="BN643" t="str">
            <v>01</v>
          </cell>
          <cell r="BO643" t="str">
            <v>08</v>
          </cell>
          <cell r="BP643" t="str">
            <v>20040101</v>
          </cell>
          <cell r="BQ643" t="str">
            <v>21</v>
          </cell>
          <cell r="BR643" t="str">
            <v>EVOLUCAO AUTOMATICA</v>
          </cell>
          <cell r="BS643" t="str">
            <v>20050101</v>
          </cell>
          <cell r="BW643">
            <v>0</v>
          </cell>
          <cell r="BX643">
            <v>0</v>
          </cell>
          <cell r="BY643">
            <v>0</v>
          </cell>
          <cell r="BZ643">
            <v>0</v>
          </cell>
          <cell r="CA643">
            <v>0</v>
          </cell>
          <cell r="CC643">
            <v>0</v>
          </cell>
          <cell r="CG643">
            <v>0</v>
          </cell>
          <cell r="CK643">
            <v>0</v>
          </cell>
          <cell r="CO643">
            <v>0</v>
          </cell>
          <cell r="CT643">
            <v>0</v>
          </cell>
          <cell r="CU643">
            <v>0</v>
          </cell>
          <cell r="CV643">
            <v>0</v>
          </cell>
          <cell r="CW643">
            <v>0</v>
          </cell>
          <cell r="CX643">
            <v>1</v>
          </cell>
          <cell r="CY643" t="str">
            <v>6010</v>
          </cell>
          <cell r="CZ643">
            <v>39.54</v>
          </cell>
          <cell r="DC643">
            <v>0</v>
          </cell>
          <cell r="DF643">
            <v>0</v>
          </cell>
          <cell r="DI643">
            <v>0</v>
          </cell>
          <cell r="DK643">
            <v>0</v>
          </cell>
          <cell r="DL643">
            <v>0</v>
          </cell>
          <cell r="DN643" t="str">
            <v>11LJB</v>
          </cell>
          <cell r="DO643" t="str">
            <v>Fixo Tempo Inteiro</v>
          </cell>
          <cell r="DP643">
            <v>9</v>
          </cell>
          <cell r="DQ643">
            <v>100</v>
          </cell>
          <cell r="DR643" t="str">
            <v>LX01</v>
          </cell>
          <cell r="DT643" t="str">
            <v>00330000</v>
          </cell>
          <cell r="DU643" t="str">
            <v>BANCO COMERCIAL PORTUGUES, SA</v>
          </cell>
        </row>
        <row r="644">
          <cell r="A644" t="str">
            <v>211214</v>
          </cell>
          <cell r="B644" t="str">
            <v>Augusta Berta Pinto Cardoso Oliveira Rodrigues</v>
          </cell>
          <cell r="C644" t="str">
            <v>1981</v>
          </cell>
          <cell r="D644">
            <v>24</v>
          </cell>
          <cell r="E644">
            <v>24</v>
          </cell>
          <cell r="F644" t="str">
            <v>19580616</v>
          </cell>
          <cell r="G644" t="str">
            <v>47</v>
          </cell>
          <cell r="H644" t="str">
            <v>1</v>
          </cell>
          <cell r="I644" t="str">
            <v>Casado</v>
          </cell>
          <cell r="J644" t="str">
            <v>feminino</v>
          </cell>
          <cell r="K644">
            <v>1</v>
          </cell>
          <cell r="L644" t="str">
            <v>Pct Carlos Vilhena, 1-3ºDto</v>
          </cell>
          <cell r="M644" t="str">
            <v>2835-032</v>
          </cell>
          <cell r="N644" t="str">
            <v>BAIXA DA BANHEIRA</v>
          </cell>
          <cell r="O644" t="str">
            <v>00241132</v>
          </cell>
          <cell r="P644" t="str">
            <v>CURSO COMPLEMENTAR DOS LICEUS</v>
          </cell>
          <cell r="R644" t="str">
            <v>3588729</v>
          </cell>
          <cell r="S644" t="str">
            <v>20000530</v>
          </cell>
          <cell r="T644" t="str">
            <v>Lisboa</v>
          </cell>
          <cell r="U644" t="str">
            <v>9802</v>
          </cell>
          <cell r="V644" t="str">
            <v>SIND IND ELéCT SUL ILHAS</v>
          </cell>
          <cell r="W644" t="str">
            <v>170051137</v>
          </cell>
          <cell r="X644" t="str">
            <v>2186</v>
          </cell>
          <cell r="Y644" t="str">
            <v>0.0</v>
          </cell>
          <cell r="Z644">
            <v>1</v>
          </cell>
          <cell r="AA644" t="str">
            <v>00</v>
          </cell>
          <cell r="AC644" t="str">
            <v>X</v>
          </cell>
          <cell r="AD644" t="str">
            <v>100</v>
          </cell>
          <cell r="AE644" t="str">
            <v>11218787416</v>
          </cell>
          <cell r="AF644" t="str">
            <v>02</v>
          </cell>
          <cell r="AG644" t="str">
            <v>19810323</v>
          </cell>
          <cell r="AH644" t="str">
            <v>DT.Adm.Corr.Antiguid</v>
          </cell>
          <cell r="AI644" t="str">
            <v>1</v>
          </cell>
          <cell r="AJ644" t="str">
            <v>ACTIVOS</v>
          </cell>
          <cell r="AK644" t="str">
            <v>AA</v>
          </cell>
          <cell r="AL644" t="str">
            <v>ACTIVO TEMP.INTEIRO</v>
          </cell>
          <cell r="AM644" t="str">
            <v>J300</v>
          </cell>
          <cell r="AN644" t="str">
            <v>EDPOutsourcing Comercial-S</v>
          </cell>
          <cell r="AO644" t="str">
            <v>J327</v>
          </cell>
          <cell r="AP644" t="str">
            <v>EDPOC-STBL-LjCd</v>
          </cell>
          <cell r="AQ644" t="str">
            <v>40177020</v>
          </cell>
          <cell r="AR644" t="str">
            <v>70000060</v>
          </cell>
          <cell r="AS644" t="str">
            <v>025.</v>
          </cell>
          <cell r="AT644" t="str">
            <v>ESCRITURARIO COMERCIAL</v>
          </cell>
          <cell r="AU644" t="str">
            <v>1</v>
          </cell>
          <cell r="AV644" t="str">
            <v>00040367</v>
          </cell>
          <cell r="AW644" t="str">
            <v>J20464620430</v>
          </cell>
          <cell r="AX644" t="str">
            <v>AS-LJSTB-CD-LOJA SETUBAL-CIDADÃO</v>
          </cell>
          <cell r="AY644" t="str">
            <v>68905617</v>
          </cell>
          <cell r="AZ644" t="str">
            <v>Lj Setúbal - Loja Ci</v>
          </cell>
          <cell r="BA644" t="str">
            <v>6890</v>
          </cell>
          <cell r="BB644" t="str">
            <v>EDP Outsourcing Comercial</v>
          </cell>
          <cell r="BC644" t="str">
            <v>6890</v>
          </cell>
          <cell r="BD644" t="str">
            <v>6890</v>
          </cell>
          <cell r="BE644" t="str">
            <v>2800</v>
          </cell>
          <cell r="BF644" t="str">
            <v>6890</v>
          </cell>
          <cell r="BG644" t="str">
            <v>EDP Outsourcing Comercial,SA</v>
          </cell>
          <cell r="BH644" t="str">
            <v>1010</v>
          </cell>
          <cell r="BI644">
            <v>1247</v>
          </cell>
          <cell r="BJ644" t="str">
            <v>11</v>
          </cell>
          <cell r="BK644">
            <v>24</v>
          </cell>
          <cell r="BL644">
            <v>242.64</v>
          </cell>
          <cell r="BM644" t="str">
            <v>NÍVEL 5</v>
          </cell>
          <cell r="BN644" t="str">
            <v>03</v>
          </cell>
          <cell r="BO644" t="str">
            <v>08</v>
          </cell>
          <cell r="BP644" t="str">
            <v>20010109</v>
          </cell>
          <cell r="BQ644" t="str">
            <v>22</v>
          </cell>
          <cell r="BR644" t="str">
            <v>ACELERACAO DE CARREIRA</v>
          </cell>
          <cell r="BS644" t="str">
            <v>20050101</v>
          </cell>
          <cell r="BT644" t="str">
            <v>20010901</v>
          </cell>
          <cell r="BW644">
            <v>0</v>
          </cell>
          <cell r="BX644">
            <v>0</v>
          </cell>
          <cell r="BY644">
            <v>0</v>
          </cell>
          <cell r="BZ644">
            <v>0</v>
          </cell>
          <cell r="CA644">
            <v>0</v>
          </cell>
          <cell r="CC644">
            <v>0</v>
          </cell>
          <cell r="CG644">
            <v>0</v>
          </cell>
          <cell r="CK644">
            <v>0</v>
          </cell>
          <cell r="CO644">
            <v>0</v>
          </cell>
          <cell r="CT644">
            <v>0</v>
          </cell>
          <cell r="CU644">
            <v>0</v>
          </cell>
          <cell r="CV644">
            <v>0</v>
          </cell>
          <cell r="CW644">
            <v>0</v>
          </cell>
          <cell r="CX644">
            <v>0</v>
          </cell>
          <cell r="CZ644">
            <v>0</v>
          </cell>
          <cell r="DC644">
            <v>0</v>
          </cell>
          <cell r="DF644">
            <v>0</v>
          </cell>
          <cell r="DI644">
            <v>0</v>
          </cell>
          <cell r="DK644">
            <v>0</v>
          </cell>
          <cell r="DL644">
            <v>0</v>
          </cell>
          <cell r="DN644" t="str">
            <v>11LJB</v>
          </cell>
          <cell r="DO644" t="str">
            <v>Fixo Tempo Inteiro</v>
          </cell>
          <cell r="DP644">
            <v>2</v>
          </cell>
          <cell r="DQ644">
            <v>100</v>
          </cell>
          <cell r="DR644" t="str">
            <v>LX01</v>
          </cell>
          <cell r="DT644" t="str">
            <v>00350483</v>
          </cell>
          <cell r="DU644" t="str">
            <v>CAIXA GERAL DE DEPOSITOS, SA</v>
          </cell>
        </row>
        <row r="645">
          <cell r="A645" t="str">
            <v>262056</v>
          </cell>
          <cell r="B645" t="str">
            <v>Joaquim Antonio Cardoso Ruxa Silva</v>
          </cell>
          <cell r="C645" t="str">
            <v>1981</v>
          </cell>
          <cell r="D645">
            <v>24</v>
          </cell>
          <cell r="E645">
            <v>24</v>
          </cell>
          <cell r="F645" t="str">
            <v>19580323</v>
          </cell>
          <cell r="G645" t="str">
            <v>47</v>
          </cell>
          <cell r="H645" t="str">
            <v>1</v>
          </cell>
          <cell r="I645" t="str">
            <v>Casado</v>
          </cell>
          <cell r="J645" t="str">
            <v>masculino</v>
          </cell>
          <cell r="K645">
            <v>1</v>
          </cell>
          <cell r="L645" t="str">
            <v>Rua dos Pinheiros, 4 Vila Chã</v>
          </cell>
          <cell r="M645" t="str">
            <v>2835-762</v>
          </cell>
          <cell r="N645" t="str">
            <v>SANTO ANTÓNIO DA CHARNECA</v>
          </cell>
          <cell r="O645" t="str">
            <v>00243403</v>
          </cell>
          <cell r="P645" t="str">
            <v>12.ANO - 3. CURSO</v>
          </cell>
          <cell r="R645" t="str">
            <v>5096250</v>
          </cell>
          <cell r="S645" t="str">
            <v>20000125</v>
          </cell>
          <cell r="T645" t="str">
            <v>LISBOA</v>
          </cell>
          <cell r="U645" t="str">
            <v>9803</v>
          </cell>
          <cell r="V645" t="str">
            <v>S.NAC IND ENERGIA-SINDEL</v>
          </cell>
          <cell r="W645" t="str">
            <v>124353967</v>
          </cell>
          <cell r="X645" t="str">
            <v>2160</v>
          </cell>
          <cell r="Y645" t="str">
            <v>0.0</v>
          </cell>
          <cell r="Z645">
            <v>1</v>
          </cell>
          <cell r="AA645" t="str">
            <v>00</v>
          </cell>
          <cell r="AC645" t="str">
            <v>X</v>
          </cell>
          <cell r="AD645" t="str">
            <v>100</v>
          </cell>
          <cell r="AE645" t="str">
            <v>11170573610</v>
          </cell>
          <cell r="AF645" t="str">
            <v>02</v>
          </cell>
          <cell r="AG645" t="str">
            <v>19810901</v>
          </cell>
          <cell r="AH645" t="str">
            <v>DT.Adm.Corr.Antiguid</v>
          </cell>
          <cell r="AI645" t="str">
            <v>1</v>
          </cell>
          <cell r="AJ645" t="str">
            <v>ACTIVOS</v>
          </cell>
          <cell r="AK645" t="str">
            <v>AA</v>
          </cell>
          <cell r="AL645" t="str">
            <v>ACTIVO TEMP.INTEIRO</v>
          </cell>
          <cell r="AM645" t="str">
            <v>J300</v>
          </cell>
          <cell r="AN645" t="str">
            <v>EDPOutsourcing Comercial-S</v>
          </cell>
          <cell r="AO645" t="str">
            <v>J327</v>
          </cell>
          <cell r="AP645" t="str">
            <v>EDPOC-STBL-LjCd</v>
          </cell>
          <cell r="AQ645" t="str">
            <v>40177021</v>
          </cell>
          <cell r="AR645" t="str">
            <v>70000060</v>
          </cell>
          <cell r="AS645" t="str">
            <v>025.</v>
          </cell>
          <cell r="AT645" t="str">
            <v>ESCRITURARIO COMERCIAL</v>
          </cell>
          <cell r="AU645" t="str">
            <v>1</v>
          </cell>
          <cell r="AV645" t="str">
            <v>00040367</v>
          </cell>
          <cell r="AW645" t="str">
            <v>J20464620430</v>
          </cell>
          <cell r="AX645" t="str">
            <v>AS-LJSTB-CD-LOJA SETUBAL-CIDADÃO</v>
          </cell>
          <cell r="AY645" t="str">
            <v>68905617</v>
          </cell>
          <cell r="AZ645" t="str">
            <v>Lj Setúbal - Loja Ci</v>
          </cell>
          <cell r="BA645" t="str">
            <v>6890</v>
          </cell>
          <cell r="BB645" t="str">
            <v>EDP Outsourcing Comercial</v>
          </cell>
          <cell r="BC645" t="str">
            <v>6890</v>
          </cell>
          <cell r="BD645" t="str">
            <v>6890</v>
          </cell>
          <cell r="BE645" t="str">
            <v>2800</v>
          </cell>
          <cell r="BF645" t="str">
            <v>6890</v>
          </cell>
          <cell r="BG645" t="str">
            <v>EDP Outsourcing Comercial,SA</v>
          </cell>
          <cell r="BH645" t="str">
            <v>1010</v>
          </cell>
          <cell r="BI645">
            <v>1160</v>
          </cell>
          <cell r="BJ645" t="str">
            <v>10</v>
          </cell>
          <cell r="BK645">
            <v>24</v>
          </cell>
          <cell r="BL645">
            <v>242.64</v>
          </cell>
          <cell r="BM645" t="str">
            <v>NÍVEL 5</v>
          </cell>
          <cell r="BN645" t="str">
            <v>01</v>
          </cell>
          <cell r="BO645" t="str">
            <v>07</v>
          </cell>
          <cell r="BP645" t="str">
            <v>20040101</v>
          </cell>
          <cell r="BQ645" t="str">
            <v>21</v>
          </cell>
          <cell r="BR645" t="str">
            <v>EVOLUCAO AUTOMATICA</v>
          </cell>
          <cell r="BS645" t="str">
            <v>20050101</v>
          </cell>
          <cell r="BW645">
            <v>0</v>
          </cell>
          <cell r="BX645">
            <v>0</v>
          </cell>
          <cell r="BY645">
            <v>0</v>
          </cell>
          <cell r="BZ645">
            <v>0</v>
          </cell>
          <cell r="CA645">
            <v>0</v>
          </cell>
          <cell r="CC645">
            <v>0</v>
          </cell>
          <cell r="CG645">
            <v>0</v>
          </cell>
          <cell r="CK645">
            <v>0</v>
          </cell>
          <cell r="CO645">
            <v>0</v>
          </cell>
          <cell r="CT645">
            <v>0</v>
          </cell>
          <cell r="CU645">
            <v>0</v>
          </cell>
          <cell r="CV645">
            <v>0</v>
          </cell>
          <cell r="CW645">
            <v>0</v>
          </cell>
          <cell r="CX645">
            <v>1</v>
          </cell>
          <cell r="CY645" t="str">
            <v>6010</v>
          </cell>
          <cell r="CZ645">
            <v>39.54</v>
          </cell>
          <cell r="DC645">
            <v>0</v>
          </cell>
          <cell r="DF645">
            <v>0</v>
          </cell>
          <cell r="DI645">
            <v>0</v>
          </cell>
          <cell r="DK645">
            <v>0</v>
          </cell>
          <cell r="DL645">
            <v>0</v>
          </cell>
          <cell r="DN645" t="str">
            <v>11LJA</v>
          </cell>
          <cell r="DO645" t="str">
            <v>Fixo Tempo Inteiro</v>
          </cell>
          <cell r="DP645">
            <v>9</v>
          </cell>
          <cell r="DQ645">
            <v>100</v>
          </cell>
          <cell r="DR645" t="str">
            <v>LX01</v>
          </cell>
          <cell r="DT645" t="str">
            <v>00350551</v>
          </cell>
          <cell r="DU645" t="str">
            <v>CAIXA GERAL DE DEPOSITOS, SA</v>
          </cell>
        </row>
        <row r="646">
          <cell r="A646" t="str">
            <v>196215</v>
          </cell>
          <cell r="B646" t="str">
            <v>Carlos Henrique Cordeiro Vestias</v>
          </cell>
          <cell r="C646" t="str">
            <v>1978</v>
          </cell>
          <cell r="D646">
            <v>27</v>
          </cell>
          <cell r="E646">
            <v>27</v>
          </cell>
          <cell r="F646" t="str">
            <v>19570411</v>
          </cell>
          <cell r="G646" t="str">
            <v>48</v>
          </cell>
          <cell r="H646" t="str">
            <v>1</v>
          </cell>
          <cell r="I646" t="str">
            <v>Casado</v>
          </cell>
          <cell r="J646" t="str">
            <v>masculino</v>
          </cell>
          <cell r="K646">
            <v>1</v>
          </cell>
          <cell r="L646" t="str">
            <v>Lg da União, 3-R/C            Azeda</v>
          </cell>
          <cell r="M646" t="str">
            <v>2910-045</v>
          </cell>
          <cell r="N646" t="str">
            <v>SETÚBAL</v>
          </cell>
          <cell r="O646" t="str">
            <v>00241132</v>
          </cell>
          <cell r="P646" t="str">
            <v>CURSO COMPLEMENTAR DOS LICEUS</v>
          </cell>
          <cell r="R646" t="str">
            <v>5187267</v>
          </cell>
          <cell r="S646" t="str">
            <v>19961023</v>
          </cell>
          <cell r="T646" t="str">
            <v>SETUBAL</v>
          </cell>
          <cell r="U646" t="str">
            <v>9803</v>
          </cell>
          <cell r="V646" t="str">
            <v>S.NAC IND ENERGIA-SINDEL</v>
          </cell>
          <cell r="W646" t="str">
            <v>106253840</v>
          </cell>
          <cell r="X646" t="str">
            <v>2232</v>
          </cell>
          <cell r="Y646" t="str">
            <v>0.0</v>
          </cell>
          <cell r="Z646">
            <v>1</v>
          </cell>
          <cell r="AA646" t="str">
            <v>00</v>
          </cell>
          <cell r="AC646" t="str">
            <v>X</v>
          </cell>
          <cell r="AD646" t="str">
            <v>100</v>
          </cell>
          <cell r="AE646" t="str">
            <v>11073757858</v>
          </cell>
          <cell r="AF646" t="str">
            <v>02</v>
          </cell>
          <cell r="AG646" t="str">
            <v>19780517</v>
          </cell>
          <cell r="AH646" t="str">
            <v>DT.Adm.Corr.Antiguid</v>
          </cell>
          <cell r="AI646" t="str">
            <v>1</v>
          </cell>
          <cell r="AJ646" t="str">
            <v>ACTIVOS</v>
          </cell>
          <cell r="AK646" t="str">
            <v>AA</v>
          </cell>
          <cell r="AL646" t="str">
            <v>ACTIVO TEMP.INTEIRO</v>
          </cell>
          <cell r="AM646" t="str">
            <v>J300</v>
          </cell>
          <cell r="AN646" t="str">
            <v>EDPOutsourcing Comercial-S</v>
          </cell>
          <cell r="AO646" t="str">
            <v>J327</v>
          </cell>
          <cell r="AP646" t="str">
            <v>EDPOC-STBL-LjCd</v>
          </cell>
          <cell r="AQ646" t="str">
            <v>40177013</v>
          </cell>
          <cell r="AR646" t="str">
            <v>70000022</v>
          </cell>
          <cell r="AS646" t="str">
            <v>014.</v>
          </cell>
          <cell r="AT646" t="str">
            <v>TECNICO COMERCIAL</v>
          </cell>
          <cell r="AU646" t="str">
            <v>1</v>
          </cell>
          <cell r="AV646" t="str">
            <v>00040367</v>
          </cell>
          <cell r="AW646" t="str">
            <v>J20464620430</v>
          </cell>
          <cell r="AX646" t="str">
            <v>AS-LJSTB-CD-LOJA SETUBAL-CIDADÃO</v>
          </cell>
          <cell r="AY646" t="str">
            <v>68905617</v>
          </cell>
          <cell r="AZ646" t="str">
            <v>Lj Setúbal - Loja Ci</v>
          </cell>
          <cell r="BA646" t="str">
            <v>6890</v>
          </cell>
          <cell r="BB646" t="str">
            <v>EDP Outsourcing Comercial</v>
          </cell>
          <cell r="BC646" t="str">
            <v>6890</v>
          </cell>
          <cell r="BD646" t="str">
            <v>6890</v>
          </cell>
          <cell r="BE646" t="str">
            <v>2800</v>
          </cell>
          <cell r="BF646" t="str">
            <v>6890</v>
          </cell>
          <cell r="BG646" t="str">
            <v>EDP Outsourcing Comercial,SA</v>
          </cell>
          <cell r="BH646" t="str">
            <v>1010</v>
          </cell>
          <cell r="BI646">
            <v>1432</v>
          </cell>
          <cell r="BJ646" t="str">
            <v>13</v>
          </cell>
          <cell r="BK646">
            <v>27</v>
          </cell>
          <cell r="BL646">
            <v>272.97000000000003</v>
          </cell>
          <cell r="BM646" t="str">
            <v>NÍVEL 4</v>
          </cell>
          <cell r="BN646" t="str">
            <v>01</v>
          </cell>
          <cell r="BO646" t="str">
            <v>07</v>
          </cell>
          <cell r="BP646" t="str">
            <v>20040101</v>
          </cell>
          <cell r="BQ646" t="str">
            <v>21</v>
          </cell>
          <cell r="BR646" t="str">
            <v>EVOLUCAO AUTOMATICA</v>
          </cell>
          <cell r="BS646" t="str">
            <v>20050101</v>
          </cell>
          <cell r="BW646">
            <v>0</v>
          </cell>
          <cell r="BX646">
            <v>0</v>
          </cell>
          <cell r="BY646">
            <v>0</v>
          </cell>
          <cell r="BZ646">
            <v>0</v>
          </cell>
          <cell r="CA646">
            <v>0</v>
          </cell>
          <cell r="CC646">
            <v>0</v>
          </cell>
          <cell r="CG646">
            <v>0</v>
          </cell>
          <cell r="CK646">
            <v>0</v>
          </cell>
          <cell r="CO646">
            <v>0</v>
          </cell>
          <cell r="CT646">
            <v>0</v>
          </cell>
          <cell r="CU646">
            <v>0</v>
          </cell>
          <cell r="CV646">
            <v>0</v>
          </cell>
          <cell r="CW646">
            <v>0</v>
          </cell>
          <cell r="CX646">
            <v>1</v>
          </cell>
          <cell r="CY646" t="str">
            <v>6010</v>
          </cell>
          <cell r="CZ646">
            <v>39.54</v>
          </cell>
          <cell r="DC646">
            <v>0</v>
          </cell>
          <cell r="DF646">
            <v>0</v>
          </cell>
          <cell r="DI646">
            <v>0</v>
          </cell>
          <cell r="DK646">
            <v>0</v>
          </cell>
          <cell r="DL646">
            <v>0</v>
          </cell>
          <cell r="DN646" t="str">
            <v>11LJB</v>
          </cell>
          <cell r="DO646" t="str">
            <v>Fixo Tempo Inteiro</v>
          </cell>
          <cell r="DP646">
            <v>9</v>
          </cell>
          <cell r="DQ646">
            <v>100</v>
          </cell>
          <cell r="DR646" t="str">
            <v>LX01</v>
          </cell>
          <cell r="DT646" t="str">
            <v>00350774</v>
          </cell>
          <cell r="DU646" t="str">
            <v>CAIXA GERAL DE DEPOSITOS, SA</v>
          </cell>
        </row>
        <row r="647">
          <cell r="A647" t="str">
            <v>196827</v>
          </cell>
          <cell r="B647" t="str">
            <v>Filipe Manuel Macedo Fortes Almeida</v>
          </cell>
          <cell r="C647" t="str">
            <v>1972</v>
          </cell>
          <cell r="D647">
            <v>33</v>
          </cell>
          <cell r="E647">
            <v>33</v>
          </cell>
          <cell r="F647" t="str">
            <v>19530118</v>
          </cell>
          <cell r="G647" t="str">
            <v>52</v>
          </cell>
          <cell r="H647" t="str">
            <v>5</v>
          </cell>
          <cell r="I647" t="str">
            <v>Viuvo</v>
          </cell>
          <cell r="J647" t="str">
            <v>masculino</v>
          </cell>
          <cell r="K647">
            <v>0</v>
          </cell>
          <cell r="L647" t="str">
            <v>PRCT. CARLOS COSTA FRESCATA - 8 - 4.A</v>
          </cell>
          <cell r="M647" t="str">
            <v>2910-758</v>
          </cell>
          <cell r="N647" t="str">
            <v>SETÚBAL</v>
          </cell>
          <cell r="O647" t="str">
            <v>00121021</v>
          </cell>
          <cell r="P647" t="str">
            <v>1. CICLO LICEAL (2 ANOS)</v>
          </cell>
          <cell r="R647" t="str">
            <v>2334333</v>
          </cell>
          <cell r="S647" t="str">
            <v>19980109</v>
          </cell>
          <cell r="T647" t="str">
            <v>SETUBAL</v>
          </cell>
          <cell r="U647" t="str">
            <v>9803</v>
          </cell>
          <cell r="V647" t="str">
            <v>S.NAC IND ENERGIA-SINDEL</v>
          </cell>
          <cell r="W647" t="str">
            <v>116347287</v>
          </cell>
          <cell r="X647" t="str">
            <v>2232</v>
          </cell>
          <cell r="Y647" t="str">
            <v>0.0</v>
          </cell>
          <cell r="Z647">
            <v>0</v>
          </cell>
          <cell r="AA647" t="str">
            <v>00</v>
          </cell>
          <cell r="AD647" t="str">
            <v>100</v>
          </cell>
          <cell r="AE647" t="str">
            <v>11073757476</v>
          </cell>
          <cell r="AF647" t="str">
            <v>02</v>
          </cell>
          <cell r="AG647" t="str">
            <v>19720221</v>
          </cell>
          <cell r="AH647" t="str">
            <v>DT.Adm.Corr.Antiguid</v>
          </cell>
          <cell r="AI647" t="str">
            <v>1</v>
          </cell>
          <cell r="AJ647" t="str">
            <v>ACTIVOS</v>
          </cell>
          <cell r="AK647" t="str">
            <v>AA</v>
          </cell>
          <cell r="AL647" t="str">
            <v>ACTIVO TEMP.INTEIRO</v>
          </cell>
          <cell r="AM647" t="str">
            <v>J300</v>
          </cell>
          <cell r="AN647" t="str">
            <v>EDPOutsourcing Comercial-S</v>
          </cell>
          <cell r="AO647" t="str">
            <v>J327</v>
          </cell>
          <cell r="AP647" t="str">
            <v>EDPOC-STBL-LjCd</v>
          </cell>
          <cell r="AQ647" t="str">
            <v>40177014</v>
          </cell>
          <cell r="AR647" t="str">
            <v>70000022</v>
          </cell>
          <cell r="AS647" t="str">
            <v>014.</v>
          </cell>
          <cell r="AT647" t="str">
            <v>TECNICO COMERCIAL</v>
          </cell>
          <cell r="AU647" t="str">
            <v>1</v>
          </cell>
          <cell r="AV647" t="str">
            <v>00040478</v>
          </cell>
          <cell r="AW647" t="str">
            <v>J20464620430</v>
          </cell>
          <cell r="AX647" t="str">
            <v>AS-LJSTB-CD-LOJA SETUBAL-CIDADÃO (I</v>
          </cell>
          <cell r="AY647" t="str">
            <v>68905617</v>
          </cell>
          <cell r="AZ647" t="str">
            <v>Lj Setúbal - Loja Ci</v>
          </cell>
          <cell r="BA647" t="str">
            <v>6890</v>
          </cell>
          <cell r="BB647" t="str">
            <v>EDP Outsourcing Comercial</v>
          </cell>
          <cell r="BC647" t="str">
            <v>6890</v>
          </cell>
          <cell r="BD647" t="str">
            <v>6890</v>
          </cell>
          <cell r="BE647" t="str">
            <v>2800</v>
          </cell>
          <cell r="BF647" t="str">
            <v>6890</v>
          </cell>
          <cell r="BG647" t="str">
            <v>EDP Outsourcing Comercial,SA</v>
          </cell>
          <cell r="BH647" t="str">
            <v>1010</v>
          </cell>
          <cell r="BI647">
            <v>1432</v>
          </cell>
          <cell r="BJ647" t="str">
            <v>13</v>
          </cell>
          <cell r="BK647">
            <v>33</v>
          </cell>
          <cell r="BL647">
            <v>333.63</v>
          </cell>
          <cell r="BM647" t="str">
            <v>NÍVEL 4</v>
          </cell>
          <cell r="BN647" t="str">
            <v>00</v>
          </cell>
          <cell r="BO647" t="str">
            <v>07</v>
          </cell>
          <cell r="BP647" t="str">
            <v>20050101</v>
          </cell>
          <cell r="BQ647" t="str">
            <v>21</v>
          </cell>
          <cell r="BR647" t="str">
            <v>EVOLUCAO AUTOMATICA</v>
          </cell>
          <cell r="BS647" t="str">
            <v>20050101</v>
          </cell>
          <cell r="BW647">
            <v>0</v>
          </cell>
          <cell r="BX647">
            <v>0</v>
          </cell>
          <cell r="BY647">
            <v>0</v>
          </cell>
          <cell r="BZ647">
            <v>0</v>
          </cell>
          <cell r="CA647">
            <v>0</v>
          </cell>
          <cell r="CC647">
            <v>0</v>
          </cell>
          <cell r="CG647">
            <v>0</v>
          </cell>
          <cell r="CK647">
            <v>0</v>
          </cell>
          <cell r="CO647">
            <v>0</v>
          </cell>
          <cell r="CT647">
            <v>0</v>
          </cell>
          <cell r="CU647">
            <v>0</v>
          </cell>
          <cell r="CV647">
            <v>0</v>
          </cell>
          <cell r="CW647">
            <v>0</v>
          </cell>
          <cell r="CX647">
            <v>1</v>
          </cell>
          <cell r="CY647" t="str">
            <v>6010</v>
          </cell>
          <cell r="CZ647">
            <v>39.54</v>
          </cell>
          <cell r="DC647">
            <v>0</v>
          </cell>
          <cell r="DF647">
            <v>0</v>
          </cell>
          <cell r="DI647">
            <v>0</v>
          </cell>
          <cell r="DK647">
            <v>0</v>
          </cell>
          <cell r="DL647">
            <v>0</v>
          </cell>
          <cell r="DN647" t="str">
            <v>11LJA</v>
          </cell>
          <cell r="DO647" t="str">
            <v>Fixo Tempo Inteiro</v>
          </cell>
          <cell r="DP647">
            <v>9</v>
          </cell>
          <cell r="DQ647">
            <v>100</v>
          </cell>
          <cell r="DR647" t="str">
            <v>LX01</v>
          </cell>
          <cell r="DT647" t="str">
            <v>00350774</v>
          </cell>
          <cell r="DU647" t="str">
            <v>CAIXA GERAL DE DEPOSITOS, SA</v>
          </cell>
        </row>
        <row r="648">
          <cell r="A648" t="str">
            <v>196207</v>
          </cell>
          <cell r="B648" t="str">
            <v>Carlos Manuel Lopes Cabedal</v>
          </cell>
          <cell r="C648" t="str">
            <v>1973</v>
          </cell>
          <cell r="D648">
            <v>32</v>
          </cell>
          <cell r="E648">
            <v>32</v>
          </cell>
          <cell r="F648" t="str">
            <v>19581225</v>
          </cell>
          <cell r="G648" t="str">
            <v>46</v>
          </cell>
          <cell r="H648" t="str">
            <v>1</v>
          </cell>
          <cell r="I648" t="str">
            <v>Casado</v>
          </cell>
          <cell r="J648" t="str">
            <v>masculino</v>
          </cell>
          <cell r="K648">
            <v>2</v>
          </cell>
          <cell r="L648" t="str">
            <v>Al dos Alamos, 21-R/C</v>
          </cell>
          <cell r="M648" t="str">
            <v>2910-377</v>
          </cell>
          <cell r="N648" t="str">
            <v>SETÚBAL</v>
          </cell>
          <cell r="O648" t="str">
            <v>00233033</v>
          </cell>
          <cell r="P648" t="str">
            <v>C.GERAL UNIF.ADMINIST.COMERCIO</v>
          </cell>
          <cell r="R648" t="str">
            <v>5176362</v>
          </cell>
          <cell r="S648" t="str">
            <v>19990310</v>
          </cell>
          <cell r="T648" t="str">
            <v>SETUBAL</v>
          </cell>
          <cell r="U648" t="str">
            <v>9803</v>
          </cell>
          <cell r="V648" t="str">
            <v>S.NAC IND ENERGIA-SINDEL</v>
          </cell>
          <cell r="W648" t="str">
            <v>137896450</v>
          </cell>
          <cell r="X648" t="str">
            <v>2232</v>
          </cell>
          <cell r="Y648" t="str">
            <v>0.0</v>
          </cell>
          <cell r="Z648">
            <v>2</v>
          </cell>
          <cell r="AA648" t="str">
            <v>00</v>
          </cell>
          <cell r="AC648" t="str">
            <v>X</v>
          </cell>
          <cell r="AD648" t="str">
            <v>100</v>
          </cell>
          <cell r="AE648" t="str">
            <v>11073757882</v>
          </cell>
          <cell r="AF648" t="str">
            <v>02</v>
          </cell>
          <cell r="AG648" t="str">
            <v>19730803</v>
          </cell>
          <cell r="AH648" t="str">
            <v>DT.Adm.Corr.Antiguid</v>
          </cell>
          <cell r="AI648" t="str">
            <v>1</v>
          </cell>
          <cell r="AJ648" t="str">
            <v>ACTIVOS</v>
          </cell>
          <cell r="AK648" t="str">
            <v>AA</v>
          </cell>
          <cell r="AL648" t="str">
            <v>ACTIVO TEMP.INTEIRO</v>
          </cell>
          <cell r="AM648" t="str">
            <v>J300</v>
          </cell>
          <cell r="AN648" t="str">
            <v>EDPOutsourcing Comercial-S</v>
          </cell>
          <cell r="AO648" t="str">
            <v>J327</v>
          </cell>
          <cell r="AP648" t="str">
            <v>EDPOC-STBL-LjCd</v>
          </cell>
          <cell r="AQ648" t="str">
            <v>40177016</v>
          </cell>
          <cell r="AR648" t="str">
            <v>70000060</v>
          </cell>
          <cell r="AS648" t="str">
            <v>025.</v>
          </cell>
          <cell r="AT648" t="str">
            <v>ESCRITURARIO COMERCIAL</v>
          </cell>
          <cell r="AU648" t="str">
            <v>1</v>
          </cell>
          <cell r="AV648" t="str">
            <v>00040478</v>
          </cell>
          <cell r="AW648" t="str">
            <v>J20464620430</v>
          </cell>
          <cell r="AX648" t="str">
            <v>AS-LJSTB-CD-LOJA SETUBAL-CIDADÃO (I</v>
          </cell>
          <cell r="AY648" t="str">
            <v>68905617</v>
          </cell>
          <cell r="AZ648" t="str">
            <v>Lj Setúbal - Loja Ci</v>
          </cell>
          <cell r="BA648" t="str">
            <v>6890</v>
          </cell>
          <cell r="BB648" t="str">
            <v>EDP Outsourcing Comercial</v>
          </cell>
          <cell r="BC648" t="str">
            <v>6890</v>
          </cell>
          <cell r="BD648" t="str">
            <v>6890</v>
          </cell>
          <cell r="BE648" t="str">
            <v>2800</v>
          </cell>
          <cell r="BF648" t="str">
            <v>6890</v>
          </cell>
          <cell r="BG648" t="str">
            <v>EDP Outsourcing Comercial,SA</v>
          </cell>
          <cell r="BH648" t="str">
            <v>1010</v>
          </cell>
          <cell r="BI648">
            <v>1339</v>
          </cell>
          <cell r="BJ648" t="str">
            <v>12</v>
          </cell>
          <cell r="BK648">
            <v>32</v>
          </cell>
          <cell r="BL648">
            <v>323.52</v>
          </cell>
          <cell r="BM648" t="str">
            <v>NÍVEL 5</v>
          </cell>
          <cell r="BN648" t="str">
            <v>00</v>
          </cell>
          <cell r="BO648" t="str">
            <v>09</v>
          </cell>
          <cell r="BP648" t="str">
            <v>20050101</v>
          </cell>
          <cell r="BQ648" t="str">
            <v>21</v>
          </cell>
          <cell r="BR648" t="str">
            <v>EVOLUCAO AUTOMATICA</v>
          </cell>
          <cell r="BS648" t="str">
            <v>20050101</v>
          </cell>
          <cell r="BW648">
            <v>0</v>
          </cell>
          <cell r="BX648">
            <v>0</v>
          </cell>
          <cell r="BY648">
            <v>0</v>
          </cell>
          <cell r="BZ648">
            <v>0</v>
          </cell>
          <cell r="CA648">
            <v>0</v>
          </cell>
          <cell r="CC648">
            <v>0</v>
          </cell>
          <cell r="CG648">
            <v>0</v>
          </cell>
          <cell r="CK648">
            <v>0</v>
          </cell>
          <cell r="CO648">
            <v>0</v>
          </cell>
          <cell r="CT648">
            <v>0</v>
          </cell>
          <cell r="CU648">
            <v>0</v>
          </cell>
          <cell r="CV648">
            <v>0</v>
          </cell>
          <cell r="CW648">
            <v>0</v>
          </cell>
          <cell r="CX648">
            <v>1</v>
          </cell>
          <cell r="CY648" t="str">
            <v>6010</v>
          </cell>
          <cell r="CZ648">
            <v>39.54</v>
          </cell>
          <cell r="DC648">
            <v>0</v>
          </cell>
          <cell r="DF648">
            <v>0</v>
          </cell>
          <cell r="DI648">
            <v>0</v>
          </cell>
          <cell r="DK648">
            <v>0</v>
          </cell>
          <cell r="DL648">
            <v>0</v>
          </cell>
          <cell r="DN648" t="str">
            <v>11LJA</v>
          </cell>
          <cell r="DO648" t="str">
            <v>Fixo Tempo Inteiro</v>
          </cell>
          <cell r="DP648">
            <v>9</v>
          </cell>
          <cell r="DQ648">
            <v>100</v>
          </cell>
          <cell r="DR648" t="str">
            <v>LX01</v>
          </cell>
          <cell r="DT648" t="str">
            <v>00350774</v>
          </cell>
          <cell r="DU648" t="str">
            <v>CAIXA GERAL DE DEPOSITOS, SA</v>
          </cell>
        </row>
        <row r="649">
          <cell r="A649" t="str">
            <v>262722</v>
          </cell>
          <cell r="B649" t="str">
            <v>Micaela Maria Moreira Goncalves Pinto Penelas</v>
          </cell>
          <cell r="C649" t="str">
            <v>1981</v>
          </cell>
          <cell r="D649">
            <v>24</v>
          </cell>
          <cell r="E649">
            <v>24</v>
          </cell>
          <cell r="F649" t="str">
            <v>19580714</v>
          </cell>
          <cell r="G649" t="str">
            <v>46</v>
          </cell>
          <cell r="H649" t="str">
            <v>1</v>
          </cell>
          <cell r="I649" t="str">
            <v>Casado</v>
          </cell>
          <cell r="J649" t="str">
            <v>feminino</v>
          </cell>
          <cell r="K649">
            <v>2</v>
          </cell>
          <cell r="L649" t="str">
            <v>R Rodrigues da Conceição, N 1 2 Esq.</v>
          </cell>
          <cell r="M649" t="str">
            <v>2830-125</v>
          </cell>
          <cell r="N649" t="str">
            <v>BARREIRO</v>
          </cell>
          <cell r="O649" t="str">
            <v>00232213</v>
          </cell>
          <cell r="P649" t="str">
            <v>C.GERAL ADMINISTRACAO COMERCIO</v>
          </cell>
          <cell r="R649" t="str">
            <v>5538621</v>
          </cell>
          <cell r="S649" t="str">
            <v>19980901</v>
          </cell>
          <cell r="T649" t="str">
            <v>LISBOA</v>
          </cell>
          <cell r="U649" t="str">
            <v>9802</v>
          </cell>
          <cell r="V649" t="str">
            <v>SIND IND ELéCT SUL ILHAS</v>
          </cell>
          <cell r="W649" t="str">
            <v>139308768</v>
          </cell>
          <cell r="X649" t="str">
            <v>2160</v>
          </cell>
          <cell r="Y649" t="str">
            <v>0.0</v>
          </cell>
          <cell r="Z649">
            <v>2</v>
          </cell>
          <cell r="AA649" t="str">
            <v>00</v>
          </cell>
          <cell r="AD649" t="str">
            <v>100</v>
          </cell>
          <cell r="AE649" t="str">
            <v>11073351006</v>
          </cell>
          <cell r="AF649" t="str">
            <v>02</v>
          </cell>
          <cell r="AG649" t="str">
            <v>19810301</v>
          </cell>
          <cell r="AH649" t="str">
            <v>DT.Adm.Corr.Antiguid</v>
          </cell>
          <cell r="AI649" t="str">
            <v>1</v>
          </cell>
          <cell r="AJ649" t="str">
            <v>ACTIVOS</v>
          </cell>
          <cell r="AK649" t="str">
            <v>AA</v>
          </cell>
          <cell r="AL649" t="str">
            <v>ACTIVO TEMP.INTEIRO</v>
          </cell>
          <cell r="AM649" t="str">
            <v>J300</v>
          </cell>
          <cell r="AN649" t="str">
            <v>EDPOutsourcing Comercial-S</v>
          </cell>
          <cell r="AO649" t="str">
            <v>J327</v>
          </cell>
          <cell r="AP649" t="str">
            <v>EDPOC-STBL-LjCd</v>
          </cell>
          <cell r="AQ649" t="str">
            <v>40177023</v>
          </cell>
          <cell r="AR649" t="str">
            <v>70000060</v>
          </cell>
          <cell r="AS649" t="str">
            <v>025.</v>
          </cell>
          <cell r="AT649" t="str">
            <v>ESCRITURARIO COMERCIAL</v>
          </cell>
          <cell r="AU649" t="str">
            <v>1</v>
          </cell>
          <cell r="AV649" t="str">
            <v>00040478</v>
          </cell>
          <cell r="AW649" t="str">
            <v>J20464620430</v>
          </cell>
          <cell r="AX649" t="str">
            <v>AS-LJSTB-CD-LOJA SETUBAL-CIDADÃO (I</v>
          </cell>
          <cell r="AY649" t="str">
            <v>68905617</v>
          </cell>
          <cell r="AZ649" t="str">
            <v>Lj Setúbal - Loja Ci</v>
          </cell>
          <cell r="BA649" t="str">
            <v>6890</v>
          </cell>
          <cell r="BB649" t="str">
            <v>EDP Outsourcing Comercial</v>
          </cell>
          <cell r="BC649" t="str">
            <v>6890</v>
          </cell>
          <cell r="BD649" t="str">
            <v>6890</v>
          </cell>
          <cell r="BE649" t="str">
            <v>2800</v>
          </cell>
          <cell r="BF649" t="str">
            <v>6890</v>
          </cell>
          <cell r="BG649" t="str">
            <v>EDP Outsourcing Comercial,SA</v>
          </cell>
          <cell r="BH649" t="str">
            <v>1010</v>
          </cell>
          <cell r="BI649">
            <v>1247</v>
          </cell>
          <cell r="BJ649" t="str">
            <v>11</v>
          </cell>
          <cell r="BK649">
            <v>24</v>
          </cell>
          <cell r="BL649">
            <v>242.64</v>
          </cell>
          <cell r="BM649" t="str">
            <v>NÍVEL 5</v>
          </cell>
          <cell r="BN649" t="str">
            <v>01</v>
          </cell>
          <cell r="BO649" t="str">
            <v>08</v>
          </cell>
          <cell r="BP649" t="str">
            <v>20040101</v>
          </cell>
          <cell r="BQ649" t="str">
            <v>21</v>
          </cell>
          <cell r="BR649" t="str">
            <v>EVOLUCAO AUTOMATICA</v>
          </cell>
          <cell r="BS649" t="str">
            <v>20050101</v>
          </cell>
          <cell r="BW649">
            <v>0</v>
          </cell>
          <cell r="BX649">
            <v>0</v>
          </cell>
          <cell r="BY649">
            <v>0</v>
          </cell>
          <cell r="BZ649">
            <v>0</v>
          </cell>
          <cell r="CA649">
            <v>0</v>
          </cell>
          <cell r="CC649">
            <v>0</v>
          </cell>
          <cell r="CG649">
            <v>0</v>
          </cell>
          <cell r="CK649">
            <v>0</v>
          </cell>
          <cell r="CO649">
            <v>0</v>
          </cell>
          <cell r="CT649">
            <v>0</v>
          </cell>
          <cell r="CU649">
            <v>0</v>
          </cell>
          <cell r="CV649">
            <v>0</v>
          </cell>
          <cell r="CW649">
            <v>0</v>
          </cell>
          <cell r="CX649">
            <v>1</v>
          </cell>
          <cell r="CY649" t="str">
            <v>6010</v>
          </cell>
          <cell r="CZ649">
            <v>39.54</v>
          </cell>
          <cell r="DC649">
            <v>0</v>
          </cell>
          <cell r="DF649">
            <v>0</v>
          </cell>
          <cell r="DI649">
            <v>0</v>
          </cell>
          <cell r="DK649">
            <v>0</v>
          </cell>
          <cell r="DL649">
            <v>0</v>
          </cell>
          <cell r="DN649" t="str">
            <v>11LJA</v>
          </cell>
          <cell r="DO649" t="str">
            <v>Fixo Tempo Inteiro</v>
          </cell>
          <cell r="DP649">
            <v>9</v>
          </cell>
          <cell r="DQ649">
            <v>100</v>
          </cell>
          <cell r="DR649" t="str">
            <v>LX01</v>
          </cell>
          <cell r="DT649" t="str">
            <v>00360049</v>
          </cell>
          <cell r="DU649" t="str">
            <v>CAIXA ECONOMICA MONTEPIO GERAL</v>
          </cell>
        </row>
        <row r="650">
          <cell r="A650" t="str">
            <v>198960</v>
          </cell>
          <cell r="B650" t="str">
            <v>Maria Fernanda Guerreiro Pereira</v>
          </cell>
          <cell r="C650" t="str">
            <v>1974</v>
          </cell>
          <cell r="D650">
            <v>31</v>
          </cell>
          <cell r="E650">
            <v>31</v>
          </cell>
          <cell r="F650" t="str">
            <v>19560306</v>
          </cell>
          <cell r="G650" t="str">
            <v>49</v>
          </cell>
          <cell r="H650" t="str">
            <v>1</v>
          </cell>
          <cell r="I650" t="str">
            <v>Casado</v>
          </cell>
          <cell r="J650" t="str">
            <v>feminino</v>
          </cell>
          <cell r="K650">
            <v>2</v>
          </cell>
          <cell r="L650" t="str">
            <v>RUA  XARAFE - 19</v>
          </cell>
          <cell r="M650" t="str">
            <v>2910-048</v>
          </cell>
          <cell r="N650" t="str">
            <v>SETÚBAL</v>
          </cell>
          <cell r="O650" t="str">
            <v>00122141</v>
          </cell>
          <cell r="P650" t="str">
            <v>CICLO PREPARATORIO ELEMENTAR</v>
          </cell>
          <cell r="R650" t="str">
            <v>4690995</v>
          </cell>
          <cell r="S650" t="str">
            <v>20001107</v>
          </cell>
          <cell r="T650" t="str">
            <v>SETUBAL</v>
          </cell>
          <cell r="U650" t="str">
            <v>9803</v>
          </cell>
          <cell r="V650" t="str">
            <v>S.NAC IND ENERGIA-SINDEL</v>
          </cell>
          <cell r="W650" t="str">
            <v>129049387</v>
          </cell>
          <cell r="X650" t="str">
            <v>2232</v>
          </cell>
          <cell r="Y650" t="str">
            <v>0.0</v>
          </cell>
          <cell r="Z650">
            <v>2</v>
          </cell>
          <cell r="AA650" t="str">
            <v>00</v>
          </cell>
          <cell r="AC650" t="str">
            <v>X</v>
          </cell>
          <cell r="AD650" t="str">
            <v>100</v>
          </cell>
          <cell r="AE650" t="str">
            <v>11073759654</v>
          </cell>
          <cell r="AF650" t="str">
            <v>02</v>
          </cell>
          <cell r="AG650" t="str">
            <v>19740114</v>
          </cell>
          <cell r="AH650" t="str">
            <v>DT.Adm.Corr.Antiguid</v>
          </cell>
          <cell r="AI650" t="str">
            <v>1</v>
          </cell>
          <cell r="AJ650" t="str">
            <v>ACTIVOS</v>
          </cell>
          <cell r="AK650" t="str">
            <v>AA</v>
          </cell>
          <cell r="AL650" t="str">
            <v>ACTIVO TEMP.INTEIRO</v>
          </cell>
          <cell r="AM650" t="str">
            <v>J300</v>
          </cell>
          <cell r="AN650" t="str">
            <v>EDPOutsourcing Comercial-S</v>
          </cell>
          <cell r="AO650" t="str">
            <v>J327</v>
          </cell>
          <cell r="AP650" t="str">
            <v>EDPOC-STBL-LjCd</v>
          </cell>
          <cell r="AQ650" t="str">
            <v>40177019</v>
          </cell>
          <cell r="AR650" t="str">
            <v>70000060</v>
          </cell>
          <cell r="AS650" t="str">
            <v>025.</v>
          </cell>
          <cell r="AT650" t="str">
            <v>ESCRITURARIO COMERCIAL</v>
          </cell>
          <cell r="AU650" t="str">
            <v>1</v>
          </cell>
          <cell r="AV650" t="str">
            <v>00040478</v>
          </cell>
          <cell r="AW650" t="str">
            <v>J20464620430</v>
          </cell>
          <cell r="AX650" t="str">
            <v>AS-LJSTB-CD-LOJA SETUBAL-CIDADÃO (I</v>
          </cell>
          <cell r="AY650" t="str">
            <v>68905617</v>
          </cell>
          <cell r="AZ650" t="str">
            <v>Lj Setúbal - Loja Ci</v>
          </cell>
          <cell r="BA650" t="str">
            <v>6890</v>
          </cell>
          <cell r="BB650" t="str">
            <v>EDP Outsourcing Comercial</v>
          </cell>
          <cell r="BC650" t="str">
            <v>6890</v>
          </cell>
          <cell r="BD650" t="str">
            <v>6890</v>
          </cell>
          <cell r="BE650" t="str">
            <v>2800</v>
          </cell>
          <cell r="BF650" t="str">
            <v>6890</v>
          </cell>
          <cell r="BG650" t="str">
            <v>EDP Outsourcing Comercial,SA</v>
          </cell>
          <cell r="BH650" t="str">
            <v>1010</v>
          </cell>
          <cell r="BI650">
            <v>1339</v>
          </cell>
          <cell r="BJ650" t="str">
            <v>12</v>
          </cell>
          <cell r="BK650">
            <v>31</v>
          </cell>
          <cell r="BL650">
            <v>313.41000000000003</v>
          </cell>
          <cell r="BM650" t="str">
            <v>NÍVEL 5</v>
          </cell>
          <cell r="BN650" t="str">
            <v>03</v>
          </cell>
          <cell r="BO650" t="str">
            <v>09</v>
          </cell>
          <cell r="BP650" t="str">
            <v>20020101</v>
          </cell>
          <cell r="BQ650" t="str">
            <v>21</v>
          </cell>
          <cell r="BR650" t="str">
            <v>EVOLUCAO AUTOMATICA</v>
          </cell>
          <cell r="BS650" t="str">
            <v>20050101</v>
          </cell>
          <cell r="BW650">
            <v>0</v>
          </cell>
          <cell r="BX650">
            <v>0</v>
          </cell>
          <cell r="BY650">
            <v>0</v>
          </cell>
          <cell r="BZ650">
            <v>0</v>
          </cell>
          <cell r="CA650">
            <v>0</v>
          </cell>
          <cell r="CC650">
            <v>0</v>
          </cell>
          <cell r="CG650">
            <v>0</v>
          </cell>
          <cell r="CK650">
            <v>0</v>
          </cell>
          <cell r="CO650">
            <v>0</v>
          </cell>
          <cell r="CT650">
            <v>0</v>
          </cell>
          <cell r="CU650">
            <v>0</v>
          </cell>
          <cell r="CV650">
            <v>0</v>
          </cell>
          <cell r="CW650">
            <v>0</v>
          </cell>
          <cell r="CX650">
            <v>1</v>
          </cell>
          <cell r="CY650" t="str">
            <v>6010</v>
          </cell>
          <cell r="CZ650">
            <v>39.54</v>
          </cell>
          <cell r="DC650">
            <v>0</v>
          </cell>
          <cell r="DF650">
            <v>0</v>
          </cell>
          <cell r="DI650">
            <v>0</v>
          </cell>
          <cell r="DK650">
            <v>0</v>
          </cell>
          <cell r="DL650">
            <v>0</v>
          </cell>
          <cell r="DN650" t="str">
            <v>11LJA</v>
          </cell>
          <cell r="DO650" t="str">
            <v>Fixo Tempo Inteiro</v>
          </cell>
          <cell r="DP650">
            <v>9</v>
          </cell>
          <cell r="DQ650">
            <v>100</v>
          </cell>
          <cell r="DR650" t="str">
            <v>LX01</v>
          </cell>
          <cell r="DT650" t="str">
            <v>00180000</v>
          </cell>
          <cell r="DU650" t="str">
            <v>BANCO TOTTA &amp; ACORES, SA</v>
          </cell>
        </row>
        <row r="651">
          <cell r="A651" t="str">
            <v>263699</v>
          </cell>
          <cell r="B651" t="str">
            <v>Joaquim Manuel Reis</v>
          </cell>
          <cell r="C651" t="str">
            <v>1984</v>
          </cell>
          <cell r="D651">
            <v>21</v>
          </cell>
          <cell r="E651">
            <v>21</v>
          </cell>
          <cell r="F651" t="str">
            <v>19590203</v>
          </cell>
          <cell r="G651" t="str">
            <v>46</v>
          </cell>
          <cell r="H651" t="str">
            <v>4</v>
          </cell>
          <cell r="I651" t="str">
            <v>Divorc</v>
          </cell>
          <cell r="J651" t="str">
            <v>masculino</v>
          </cell>
          <cell r="K651">
            <v>2</v>
          </cell>
          <cell r="L651" t="str">
            <v>RUA DA FÉ, LT 18 4-EQ</v>
          </cell>
          <cell r="M651" t="str">
            <v>2910-000</v>
          </cell>
          <cell r="N651" t="str">
            <v>SETÚBAL</v>
          </cell>
          <cell r="O651" t="str">
            <v>00122141</v>
          </cell>
          <cell r="P651" t="str">
            <v>CICLO PREPARATORIO ELEMENTAR</v>
          </cell>
          <cell r="R651" t="str">
            <v>6107185</v>
          </cell>
          <cell r="S651" t="str">
            <v>19970304</v>
          </cell>
          <cell r="T651" t="str">
            <v>SETUBAL</v>
          </cell>
          <cell r="U651" t="str">
            <v>9803</v>
          </cell>
          <cell r="V651" t="str">
            <v>S.NAC IND ENERGIA-SINDEL</v>
          </cell>
          <cell r="W651" t="str">
            <v>118317520</v>
          </cell>
          <cell r="X651" t="str">
            <v>2232</v>
          </cell>
          <cell r="Y651" t="str">
            <v>0.0</v>
          </cell>
          <cell r="Z651">
            <v>2</v>
          </cell>
          <cell r="AA651" t="str">
            <v>00</v>
          </cell>
          <cell r="AD651" t="str">
            <v>100</v>
          </cell>
          <cell r="AE651" t="str">
            <v>11071812539</v>
          </cell>
          <cell r="AF651" t="str">
            <v>02</v>
          </cell>
          <cell r="AG651" t="str">
            <v>19840201</v>
          </cell>
          <cell r="AH651" t="str">
            <v>DT.Adm.Corr.Antiguid</v>
          </cell>
          <cell r="AI651" t="str">
            <v>1</v>
          </cell>
          <cell r="AJ651" t="str">
            <v>ACTIVOS</v>
          </cell>
          <cell r="AK651" t="str">
            <v>AA</v>
          </cell>
          <cell r="AL651" t="str">
            <v>ACTIVO TEMP.INTEIRO</v>
          </cell>
          <cell r="AM651" t="str">
            <v>J300</v>
          </cell>
          <cell r="AN651" t="str">
            <v>EDPOutsourcing Comercial-S</v>
          </cell>
          <cell r="AO651" t="str">
            <v>J327</v>
          </cell>
          <cell r="AP651" t="str">
            <v>EDPOC-STBL-LjCd</v>
          </cell>
          <cell r="AQ651" t="str">
            <v>40177024</v>
          </cell>
          <cell r="AR651" t="str">
            <v>70000060</v>
          </cell>
          <cell r="AS651" t="str">
            <v>025.</v>
          </cell>
          <cell r="AT651" t="str">
            <v>ESCRITURARIO COMERCIAL</v>
          </cell>
          <cell r="AU651" t="str">
            <v>1</v>
          </cell>
          <cell r="AV651" t="str">
            <v>00040478</v>
          </cell>
          <cell r="AW651" t="str">
            <v>J20464620430</v>
          </cell>
          <cell r="AX651" t="str">
            <v>AS-LJSTB-CD-LOJA SETUBAL-CIDADÃO (I</v>
          </cell>
          <cell r="AY651" t="str">
            <v>68905617</v>
          </cell>
          <cell r="AZ651" t="str">
            <v>Lj Setúbal - Loja Ci</v>
          </cell>
          <cell r="BA651" t="str">
            <v>6890</v>
          </cell>
          <cell r="BB651" t="str">
            <v>EDP Outsourcing Comercial</v>
          </cell>
          <cell r="BC651" t="str">
            <v>6890</v>
          </cell>
          <cell r="BD651" t="str">
            <v>6890</v>
          </cell>
          <cell r="BE651" t="str">
            <v>2800</v>
          </cell>
          <cell r="BF651" t="str">
            <v>6890</v>
          </cell>
          <cell r="BG651" t="str">
            <v>EDP Outsourcing Comercial,SA</v>
          </cell>
          <cell r="BH651" t="str">
            <v>1010</v>
          </cell>
          <cell r="BI651">
            <v>1160</v>
          </cell>
          <cell r="BJ651" t="str">
            <v>10</v>
          </cell>
          <cell r="BK651">
            <v>21</v>
          </cell>
          <cell r="BL651">
            <v>212.31</v>
          </cell>
          <cell r="BM651" t="str">
            <v>NÍVEL 5</v>
          </cell>
          <cell r="BN651" t="str">
            <v>02</v>
          </cell>
          <cell r="BO651" t="str">
            <v>07</v>
          </cell>
          <cell r="BP651" t="str">
            <v>20030101</v>
          </cell>
          <cell r="BQ651" t="str">
            <v>21</v>
          </cell>
          <cell r="BR651" t="str">
            <v>EVOLUCAO AUTOMATICA</v>
          </cell>
          <cell r="BS651" t="str">
            <v>20050101</v>
          </cell>
          <cell r="BW651">
            <v>0</v>
          </cell>
          <cell r="BX651">
            <v>0</v>
          </cell>
          <cell r="BY651">
            <v>0</v>
          </cell>
          <cell r="BZ651">
            <v>0</v>
          </cell>
          <cell r="CA651">
            <v>0</v>
          </cell>
          <cell r="CC651">
            <v>0</v>
          </cell>
          <cell r="CG651">
            <v>0</v>
          </cell>
          <cell r="CK651">
            <v>0</v>
          </cell>
          <cell r="CO651">
            <v>0</v>
          </cell>
          <cell r="CT651">
            <v>0</v>
          </cell>
          <cell r="CU651">
            <v>0</v>
          </cell>
          <cell r="CV651">
            <v>0</v>
          </cell>
          <cell r="CW651">
            <v>0</v>
          </cell>
          <cell r="CX651">
            <v>1</v>
          </cell>
          <cell r="CY651" t="str">
            <v>6010</v>
          </cell>
          <cell r="CZ651">
            <v>39.54</v>
          </cell>
          <cell r="DC651">
            <v>0</v>
          </cell>
          <cell r="DF651">
            <v>0</v>
          </cell>
          <cell r="DI651">
            <v>0</v>
          </cell>
          <cell r="DK651">
            <v>0</v>
          </cell>
          <cell r="DL651">
            <v>0</v>
          </cell>
          <cell r="DN651" t="str">
            <v>11LJA</v>
          </cell>
          <cell r="DO651" t="str">
            <v>Fixo Tempo Inteiro</v>
          </cell>
          <cell r="DP651">
            <v>9</v>
          </cell>
          <cell r="DQ651">
            <v>100</v>
          </cell>
          <cell r="DR651" t="str">
            <v>LX01</v>
          </cell>
          <cell r="DT651" t="str">
            <v>00330000</v>
          </cell>
          <cell r="DU651" t="str">
            <v>BANCO COMERCIAL PORTUGUES, SA</v>
          </cell>
        </row>
        <row r="652">
          <cell r="A652" t="str">
            <v>147060</v>
          </cell>
          <cell r="B652" t="str">
            <v>Jose Joaquim Silveira Serra</v>
          </cell>
          <cell r="C652" t="str">
            <v>1976</v>
          </cell>
          <cell r="D652">
            <v>29</v>
          </cell>
          <cell r="E652">
            <v>29</v>
          </cell>
          <cell r="F652" t="str">
            <v>19540101</v>
          </cell>
          <cell r="G652" t="str">
            <v>51</v>
          </cell>
          <cell r="H652" t="str">
            <v>1</v>
          </cell>
          <cell r="I652" t="str">
            <v>Casado</v>
          </cell>
          <cell r="J652" t="str">
            <v>masculino</v>
          </cell>
          <cell r="K652">
            <v>2</v>
          </cell>
          <cell r="L652" t="str">
            <v>R 25 de Abril, 11-R/C</v>
          </cell>
          <cell r="M652" t="str">
            <v>2955-000</v>
          </cell>
          <cell r="N652" t="str">
            <v>PINHAL NOVO</v>
          </cell>
          <cell r="O652" t="str">
            <v>00231023</v>
          </cell>
          <cell r="P652" t="str">
            <v>CURSO GERAL DOS LICEUS</v>
          </cell>
          <cell r="R652" t="str">
            <v>4350237</v>
          </cell>
          <cell r="S652" t="str">
            <v>19981016</v>
          </cell>
          <cell r="T652" t="str">
            <v>LISBOA</v>
          </cell>
          <cell r="U652" t="str">
            <v>9803</v>
          </cell>
          <cell r="V652" t="str">
            <v>S.NAC IND ENERGIA-SINDEL</v>
          </cell>
          <cell r="W652" t="str">
            <v>113492502</v>
          </cell>
          <cell r="X652" t="str">
            <v>2208</v>
          </cell>
          <cell r="Y652" t="str">
            <v>0.0</v>
          </cell>
          <cell r="Z652">
            <v>2</v>
          </cell>
          <cell r="AA652" t="str">
            <v>00</v>
          </cell>
          <cell r="AC652" t="str">
            <v>X</v>
          </cell>
          <cell r="AD652" t="str">
            <v>100</v>
          </cell>
          <cell r="AE652" t="str">
            <v>11190312615</v>
          </cell>
          <cell r="AF652" t="str">
            <v>02</v>
          </cell>
          <cell r="AG652" t="str">
            <v>19760901</v>
          </cell>
          <cell r="AH652" t="str">
            <v>DT.Adm.Corr.Antiguid</v>
          </cell>
          <cell r="AI652" t="str">
            <v>1</v>
          </cell>
          <cell r="AJ652" t="str">
            <v>ACTIVOS</v>
          </cell>
          <cell r="AK652" t="str">
            <v>AA</v>
          </cell>
          <cell r="AL652" t="str">
            <v>ACTIVO TEMP.INTEIRO</v>
          </cell>
          <cell r="AM652" t="str">
            <v>J300</v>
          </cell>
          <cell r="AN652" t="str">
            <v>EDPOutsourcing Comercial-S</v>
          </cell>
          <cell r="AO652" t="str">
            <v>J327</v>
          </cell>
          <cell r="AP652" t="str">
            <v>EDPOC-STBL-LjCd</v>
          </cell>
          <cell r="AQ652" t="str">
            <v>40177015</v>
          </cell>
          <cell r="AR652" t="str">
            <v>70000060</v>
          </cell>
          <cell r="AS652" t="str">
            <v>025.</v>
          </cell>
          <cell r="AT652" t="str">
            <v>ESCRITURARIO COMERCIAL</v>
          </cell>
          <cell r="AU652" t="str">
            <v>1</v>
          </cell>
          <cell r="AV652" t="str">
            <v>00040478</v>
          </cell>
          <cell r="AW652" t="str">
            <v>J20464620430</v>
          </cell>
          <cell r="AX652" t="str">
            <v>AS-LJSTB-CD-LOJA SETUBAL-CIDADÃO (I</v>
          </cell>
          <cell r="AY652" t="str">
            <v>68905617</v>
          </cell>
          <cell r="AZ652" t="str">
            <v>Lj Setúbal - Loja Ci</v>
          </cell>
          <cell r="BA652" t="str">
            <v>6890</v>
          </cell>
          <cell r="BB652" t="str">
            <v>EDP Outsourcing Comercial</v>
          </cell>
          <cell r="BC652" t="str">
            <v>6890</v>
          </cell>
          <cell r="BD652" t="str">
            <v>6890</v>
          </cell>
          <cell r="BE652" t="str">
            <v>2800</v>
          </cell>
          <cell r="BF652" t="str">
            <v>6890</v>
          </cell>
          <cell r="BG652" t="str">
            <v>EDP Outsourcing Comercial,SA</v>
          </cell>
          <cell r="BH652" t="str">
            <v>1010</v>
          </cell>
          <cell r="BI652">
            <v>1247</v>
          </cell>
          <cell r="BJ652" t="str">
            <v>11</v>
          </cell>
          <cell r="BK652">
            <v>29</v>
          </cell>
          <cell r="BL652">
            <v>293.19</v>
          </cell>
          <cell r="BM652" t="str">
            <v>NÍVEL 5</v>
          </cell>
          <cell r="BN652" t="str">
            <v>01</v>
          </cell>
          <cell r="BO652" t="str">
            <v>08</v>
          </cell>
          <cell r="BP652" t="str">
            <v>20040101</v>
          </cell>
          <cell r="BQ652" t="str">
            <v>21</v>
          </cell>
          <cell r="BR652" t="str">
            <v>EVOLUCAO AUTOMATICA</v>
          </cell>
          <cell r="BS652" t="str">
            <v>20050101</v>
          </cell>
          <cell r="BW652">
            <v>0</v>
          </cell>
          <cell r="BX652">
            <v>0</v>
          </cell>
          <cell r="BY652">
            <v>0</v>
          </cell>
          <cell r="BZ652">
            <v>0</v>
          </cell>
          <cell r="CA652">
            <v>0</v>
          </cell>
          <cell r="CC652">
            <v>0</v>
          </cell>
          <cell r="CG652">
            <v>0</v>
          </cell>
          <cell r="CK652">
            <v>0</v>
          </cell>
          <cell r="CO652">
            <v>0</v>
          </cell>
          <cell r="CT652">
            <v>0</v>
          </cell>
          <cell r="CU652">
            <v>0</v>
          </cell>
          <cell r="CV652">
            <v>0</v>
          </cell>
          <cell r="CW652">
            <v>0</v>
          </cell>
          <cell r="CX652">
            <v>1</v>
          </cell>
          <cell r="CY652" t="str">
            <v>6010</v>
          </cell>
          <cell r="CZ652">
            <v>39.54</v>
          </cell>
          <cell r="DC652">
            <v>0</v>
          </cell>
          <cell r="DF652">
            <v>0</v>
          </cell>
          <cell r="DI652">
            <v>0</v>
          </cell>
          <cell r="DK652">
            <v>0</v>
          </cell>
          <cell r="DL652">
            <v>0</v>
          </cell>
          <cell r="DN652" t="str">
            <v>11LJA</v>
          </cell>
          <cell r="DO652" t="str">
            <v>Fixo Tempo Inteiro</v>
          </cell>
          <cell r="DP652">
            <v>9</v>
          </cell>
          <cell r="DQ652">
            <v>100</v>
          </cell>
          <cell r="DR652" t="str">
            <v>LX01</v>
          </cell>
          <cell r="DT652" t="str">
            <v>00455456</v>
          </cell>
          <cell r="DU652" t="str">
            <v>CAIXAS DE CREDITO AGRICOLA MUT</v>
          </cell>
        </row>
        <row r="653">
          <cell r="A653" t="str">
            <v>213926</v>
          </cell>
          <cell r="B653" t="str">
            <v>Francisco Manuel Prudencio Espinho</v>
          </cell>
          <cell r="C653" t="str">
            <v>1981</v>
          </cell>
          <cell r="D653">
            <v>24</v>
          </cell>
          <cell r="E653">
            <v>24</v>
          </cell>
          <cell r="F653" t="str">
            <v>19501115</v>
          </cell>
          <cell r="G653" t="str">
            <v>54</v>
          </cell>
          <cell r="H653" t="str">
            <v>1</v>
          </cell>
          <cell r="I653" t="str">
            <v>Casado</v>
          </cell>
          <cell r="J653" t="str">
            <v>masculino</v>
          </cell>
          <cell r="K653">
            <v>2</v>
          </cell>
          <cell r="L653" t="str">
            <v>R Prof Janeiro Acabado, 7-3.Dt</v>
          </cell>
          <cell r="M653" t="str">
            <v>7800-506</v>
          </cell>
          <cell r="N653" t="str">
            <v>BEJA</v>
          </cell>
          <cell r="O653" t="str">
            <v>00241132</v>
          </cell>
          <cell r="P653" t="str">
            <v>CURSO COMPLEMENTAR DOS LICEUS</v>
          </cell>
          <cell r="R653" t="str">
            <v>1267526</v>
          </cell>
          <cell r="S653" t="str">
            <v>19880719</v>
          </cell>
          <cell r="T653" t="str">
            <v>LISBOA</v>
          </cell>
          <cell r="U653" t="str">
            <v>9803</v>
          </cell>
          <cell r="V653" t="str">
            <v>S.NAC IND ENERGIA-SINDEL</v>
          </cell>
          <cell r="W653" t="str">
            <v>122259289</v>
          </cell>
          <cell r="X653" t="str">
            <v>0248</v>
          </cell>
          <cell r="Y653" t="str">
            <v>0.0</v>
          </cell>
          <cell r="Z653">
            <v>2</v>
          </cell>
          <cell r="AA653" t="str">
            <v>00</v>
          </cell>
          <cell r="AC653" t="str">
            <v>X</v>
          </cell>
          <cell r="AD653" t="str">
            <v>100</v>
          </cell>
          <cell r="AE653" t="str">
            <v>11131295800</v>
          </cell>
          <cell r="AF653" t="str">
            <v>02</v>
          </cell>
          <cell r="AG653" t="str">
            <v>19810701</v>
          </cell>
          <cell r="AH653" t="str">
            <v>DT.Adm.Corr.Antiguid</v>
          </cell>
          <cell r="AI653" t="str">
            <v>1</v>
          </cell>
          <cell r="AJ653" t="str">
            <v>ACTIVOS</v>
          </cell>
          <cell r="AK653" t="str">
            <v>AA</v>
          </cell>
          <cell r="AL653" t="str">
            <v>ACTIVO TEMP.INTEIRO</v>
          </cell>
          <cell r="AM653" t="str">
            <v>J300</v>
          </cell>
          <cell r="AN653" t="str">
            <v>EDPOutsourcing Comercial-S</v>
          </cell>
          <cell r="AO653" t="str">
            <v>J328</v>
          </cell>
          <cell r="AP653" t="str">
            <v>EDPOC-BEJA-ABrr</v>
          </cell>
          <cell r="AQ653" t="str">
            <v>40177086</v>
          </cell>
          <cell r="AR653" t="str">
            <v>70000045</v>
          </cell>
          <cell r="AS653" t="str">
            <v>01S3</v>
          </cell>
          <cell r="AT653" t="str">
            <v>CHEFIA SECCAO ESCALAO III</v>
          </cell>
          <cell r="AU653" t="str">
            <v>1</v>
          </cell>
          <cell r="AV653" t="str">
            <v>00040375</v>
          </cell>
          <cell r="AW653" t="str">
            <v>J20464280130</v>
          </cell>
          <cell r="AX653" t="str">
            <v>AS-LJBJA-CH-CHEFIA</v>
          </cell>
          <cell r="AY653" t="str">
            <v>68905705</v>
          </cell>
          <cell r="AZ653" t="str">
            <v>Lj Beja</v>
          </cell>
          <cell r="BA653" t="str">
            <v>6890</v>
          </cell>
          <cell r="BB653" t="str">
            <v>EDP Outsourcing Comercial</v>
          </cell>
          <cell r="BC653" t="str">
            <v>6890</v>
          </cell>
          <cell r="BD653" t="str">
            <v>6890</v>
          </cell>
          <cell r="BE653" t="str">
            <v>2800</v>
          </cell>
          <cell r="BF653" t="str">
            <v>6890</v>
          </cell>
          <cell r="BG653" t="str">
            <v>EDP Outsourcing Comercial,SA</v>
          </cell>
          <cell r="BH653" t="str">
            <v>1010</v>
          </cell>
          <cell r="BI653">
            <v>1799</v>
          </cell>
          <cell r="BJ653" t="str">
            <v>17</v>
          </cell>
          <cell r="BK653">
            <v>24</v>
          </cell>
          <cell r="BL653">
            <v>242.64</v>
          </cell>
          <cell r="BM653" t="str">
            <v>C SECÇ3</v>
          </cell>
          <cell r="BN653" t="str">
            <v>02</v>
          </cell>
          <cell r="BO653" t="str">
            <v>I</v>
          </cell>
          <cell r="BP653" t="str">
            <v>20030101</v>
          </cell>
          <cell r="BQ653" t="str">
            <v>21</v>
          </cell>
          <cell r="BR653" t="str">
            <v>EVOLUCAO AUTOMATICA</v>
          </cell>
          <cell r="BS653" t="str">
            <v>20050101</v>
          </cell>
          <cell r="BW653">
            <v>0</v>
          </cell>
          <cell r="BX653">
            <v>0</v>
          </cell>
          <cell r="BY653">
            <v>0</v>
          </cell>
          <cell r="BZ653">
            <v>0</v>
          </cell>
          <cell r="CA653">
            <v>0</v>
          </cell>
          <cell r="CC653">
            <v>0</v>
          </cell>
          <cell r="CG653">
            <v>0</v>
          </cell>
          <cell r="CK653">
            <v>0</v>
          </cell>
          <cell r="CO653">
            <v>0</v>
          </cell>
          <cell r="CT653">
            <v>0</v>
          </cell>
          <cell r="CU653">
            <v>0</v>
          </cell>
          <cell r="CV653">
            <v>0</v>
          </cell>
          <cell r="CW653">
            <v>0</v>
          </cell>
          <cell r="CX653">
            <v>0</v>
          </cell>
          <cell r="CZ653">
            <v>0</v>
          </cell>
          <cell r="DC653">
            <v>0</v>
          </cell>
          <cell r="DF653">
            <v>0</v>
          </cell>
          <cell r="DI653">
            <v>0</v>
          </cell>
          <cell r="DK653">
            <v>0</v>
          </cell>
          <cell r="DL653">
            <v>0</v>
          </cell>
          <cell r="DN653" t="str">
            <v>21D12</v>
          </cell>
          <cell r="DO653" t="str">
            <v>Flex.T.Int."Act.Ind."</v>
          </cell>
          <cell r="DP653">
            <v>2</v>
          </cell>
          <cell r="DQ653">
            <v>100</v>
          </cell>
          <cell r="DR653" t="str">
            <v>LX01</v>
          </cell>
          <cell r="DT653" t="str">
            <v>00352011</v>
          </cell>
          <cell r="DU653" t="str">
            <v>CAIXA GERAL DE DEPOSITOS, SA</v>
          </cell>
        </row>
        <row r="654">
          <cell r="A654" t="str">
            <v>228095</v>
          </cell>
          <cell r="B654" t="str">
            <v>Maria Narcisa Andrade Carapeto</v>
          </cell>
          <cell r="C654" t="str">
            <v>1982</v>
          </cell>
          <cell r="D654">
            <v>23</v>
          </cell>
          <cell r="E654">
            <v>23</v>
          </cell>
          <cell r="F654" t="str">
            <v>19600218</v>
          </cell>
          <cell r="G654" t="str">
            <v>45</v>
          </cell>
          <cell r="H654" t="str">
            <v>4</v>
          </cell>
          <cell r="I654" t="str">
            <v>Divorc</v>
          </cell>
          <cell r="J654" t="str">
            <v>feminino</v>
          </cell>
          <cell r="K654">
            <v>2</v>
          </cell>
          <cell r="L654" t="str">
            <v>Av Vasco da Gama, 2-3.Dto</v>
          </cell>
          <cell r="M654" t="str">
            <v>7800-397</v>
          </cell>
          <cell r="N654" t="str">
            <v>BEJA</v>
          </cell>
          <cell r="O654" t="str">
            <v>00244143</v>
          </cell>
          <cell r="P654" t="str">
            <v>12.ANO-TECNICO CONTABILIDADE</v>
          </cell>
          <cell r="R654" t="str">
            <v>6087170</v>
          </cell>
          <cell r="S654" t="str">
            <v>20020220</v>
          </cell>
          <cell r="T654" t="str">
            <v>BEJA</v>
          </cell>
          <cell r="U654" t="str">
            <v>9803</v>
          </cell>
          <cell r="V654" t="str">
            <v>S.NAC IND ENERGIA-SINDEL</v>
          </cell>
          <cell r="W654" t="str">
            <v>111669669</v>
          </cell>
          <cell r="X654" t="str">
            <v>0248</v>
          </cell>
          <cell r="Y654" t="str">
            <v>0.0</v>
          </cell>
          <cell r="Z654">
            <v>2</v>
          </cell>
          <cell r="AA654" t="str">
            <v>00</v>
          </cell>
          <cell r="AD654" t="str">
            <v>100</v>
          </cell>
          <cell r="AE654" t="str">
            <v>11130781041</v>
          </cell>
          <cell r="AF654" t="str">
            <v>02</v>
          </cell>
          <cell r="AG654" t="str">
            <v>19820608</v>
          </cell>
          <cell r="AH654" t="str">
            <v>DT.Adm.Corr.Antiguid</v>
          </cell>
          <cell r="AI654" t="str">
            <v>1</v>
          </cell>
          <cell r="AJ654" t="str">
            <v>ACTIVOS</v>
          </cell>
          <cell r="AK654" t="str">
            <v>AA</v>
          </cell>
          <cell r="AL654" t="str">
            <v>ACTIVO TEMP.INTEIRO</v>
          </cell>
          <cell r="AM654" t="str">
            <v>J300</v>
          </cell>
          <cell r="AN654" t="str">
            <v>EDPOutsourcing Comercial-S</v>
          </cell>
          <cell r="AO654" t="str">
            <v>J328</v>
          </cell>
          <cell r="AP654" t="str">
            <v>EDPOC-BEJA-ABrr</v>
          </cell>
          <cell r="AQ654" t="str">
            <v>40177087</v>
          </cell>
          <cell r="AR654" t="str">
            <v>70000022</v>
          </cell>
          <cell r="AS654" t="str">
            <v>014.</v>
          </cell>
          <cell r="AT654" t="str">
            <v>TECNICO COMERCIAL</v>
          </cell>
          <cell r="AU654" t="str">
            <v>1</v>
          </cell>
          <cell r="AV654" t="str">
            <v>00040376</v>
          </cell>
          <cell r="AW654" t="str">
            <v>J20464280430</v>
          </cell>
          <cell r="AX654" t="str">
            <v>AS-LJBJA-LOJA BEJA</v>
          </cell>
          <cell r="AY654" t="str">
            <v>68905705</v>
          </cell>
          <cell r="AZ654" t="str">
            <v>Lj Beja</v>
          </cell>
          <cell r="BA654" t="str">
            <v>6890</v>
          </cell>
          <cell r="BB654" t="str">
            <v>EDP Outsourcing Comercial</v>
          </cell>
          <cell r="BC654" t="str">
            <v>6890</v>
          </cell>
          <cell r="BD654" t="str">
            <v>6890</v>
          </cell>
          <cell r="BE654" t="str">
            <v>2800</v>
          </cell>
          <cell r="BF654" t="str">
            <v>6890</v>
          </cell>
          <cell r="BG654" t="str">
            <v>EDP Outsourcing Comercial,SA</v>
          </cell>
          <cell r="BH654" t="str">
            <v>1010</v>
          </cell>
          <cell r="BI654">
            <v>1339</v>
          </cell>
          <cell r="BJ654" t="str">
            <v>12</v>
          </cell>
          <cell r="BK654">
            <v>23</v>
          </cell>
          <cell r="BL654">
            <v>232.53</v>
          </cell>
          <cell r="BM654" t="str">
            <v>NÍVEL 4</v>
          </cell>
          <cell r="BN654" t="str">
            <v>01</v>
          </cell>
          <cell r="BO654" t="str">
            <v>06</v>
          </cell>
          <cell r="BP654" t="str">
            <v>20040101</v>
          </cell>
          <cell r="BQ654" t="str">
            <v>21</v>
          </cell>
          <cell r="BR654" t="str">
            <v>EVOLUCAO AUTOMATICA</v>
          </cell>
          <cell r="BS654" t="str">
            <v>20050101</v>
          </cell>
          <cell r="BW654">
            <v>0</v>
          </cell>
          <cell r="BX654">
            <v>0</v>
          </cell>
          <cell r="BY654">
            <v>0</v>
          </cell>
          <cell r="BZ654">
            <v>0</v>
          </cell>
          <cell r="CA654">
            <v>0</v>
          </cell>
          <cell r="CC654">
            <v>0</v>
          </cell>
          <cell r="CG654">
            <v>0</v>
          </cell>
          <cell r="CK654">
            <v>0</v>
          </cell>
          <cell r="CO654">
            <v>0</v>
          </cell>
          <cell r="CT654">
            <v>0</v>
          </cell>
          <cell r="CU654">
            <v>0</v>
          </cell>
          <cell r="CV654">
            <v>0</v>
          </cell>
          <cell r="CW654">
            <v>0</v>
          </cell>
          <cell r="CX654">
            <v>1</v>
          </cell>
          <cell r="CY654" t="str">
            <v>6010</v>
          </cell>
          <cell r="CZ654">
            <v>39.54</v>
          </cell>
          <cell r="DC654">
            <v>0</v>
          </cell>
          <cell r="DF654">
            <v>0</v>
          </cell>
          <cell r="DI654">
            <v>0</v>
          </cell>
          <cell r="DK654">
            <v>0</v>
          </cell>
          <cell r="DL654">
            <v>0</v>
          </cell>
          <cell r="DN654" t="str">
            <v>21D12</v>
          </cell>
          <cell r="DO654" t="str">
            <v>Flex.T.Int."Act.Ind."</v>
          </cell>
          <cell r="DP654">
            <v>2</v>
          </cell>
          <cell r="DQ654">
            <v>100</v>
          </cell>
          <cell r="DR654" t="str">
            <v>LX01</v>
          </cell>
          <cell r="DT654" t="str">
            <v>00330000</v>
          </cell>
          <cell r="DU654" t="str">
            <v>BANCO COMERCIAL PORTUGUES, SA</v>
          </cell>
        </row>
        <row r="655">
          <cell r="A655" t="str">
            <v>297860</v>
          </cell>
          <cell r="B655" t="str">
            <v>Maria Luisa Silvestre Nunes Nicolau Goncalves</v>
          </cell>
          <cell r="C655" t="str">
            <v>1984</v>
          </cell>
          <cell r="D655">
            <v>21</v>
          </cell>
          <cell r="E655">
            <v>21</v>
          </cell>
          <cell r="F655" t="str">
            <v>19610923</v>
          </cell>
          <cell r="G655" t="str">
            <v>43</v>
          </cell>
          <cell r="H655" t="str">
            <v>1</v>
          </cell>
          <cell r="I655" t="str">
            <v>Casado</v>
          </cell>
          <cell r="J655" t="str">
            <v>feminino</v>
          </cell>
          <cell r="K655">
            <v>0</v>
          </cell>
          <cell r="L655" t="str">
            <v>R Herois de Dadra, 29</v>
          </cell>
          <cell r="M655" t="str">
            <v>7800-000</v>
          </cell>
          <cell r="N655" t="str">
            <v>BEJA</v>
          </cell>
          <cell r="O655" t="str">
            <v>00231021</v>
          </cell>
          <cell r="P655" t="str">
            <v>CURSO GERAL DOS LICEUS</v>
          </cell>
          <cell r="R655" t="str">
            <v>6083276</v>
          </cell>
          <cell r="S655" t="str">
            <v>19871031</v>
          </cell>
          <cell r="T655" t="str">
            <v>LISBOA</v>
          </cell>
          <cell r="U655" t="str">
            <v>9803</v>
          </cell>
          <cell r="V655" t="str">
            <v>S.NAC IND ENERGIA-SINDEL</v>
          </cell>
          <cell r="W655" t="str">
            <v>178927309</v>
          </cell>
          <cell r="X655" t="str">
            <v>0248</v>
          </cell>
          <cell r="Y655" t="str">
            <v>0.0</v>
          </cell>
          <cell r="Z655">
            <v>0</v>
          </cell>
          <cell r="AA655" t="str">
            <v>00</v>
          </cell>
          <cell r="AC655" t="str">
            <v>X</v>
          </cell>
          <cell r="AD655" t="str">
            <v>100</v>
          </cell>
          <cell r="AE655" t="str">
            <v>11131757099</v>
          </cell>
          <cell r="AF655" t="str">
            <v>02</v>
          </cell>
          <cell r="AG655" t="str">
            <v>19840210</v>
          </cell>
          <cell r="AH655" t="str">
            <v>DT.Adm.Corr.Antiguid</v>
          </cell>
          <cell r="AI655" t="str">
            <v>1</v>
          </cell>
          <cell r="AJ655" t="str">
            <v>ACTIVOS</v>
          </cell>
          <cell r="AK655" t="str">
            <v>AA</v>
          </cell>
          <cell r="AL655" t="str">
            <v>ACTIVO TEMP.INTEIRO</v>
          </cell>
          <cell r="AM655" t="str">
            <v>J300</v>
          </cell>
          <cell r="AN655" t="str">
            <v>EDPOutsourcing Comercial-S</v>
          </cell>
          <cell r="AO655" t="str">
            <v>J328</v>
          </cell>
          <cell r="AP655" t="str">
            <v>EDPOC-BEJA-ABrr</v>
          </cell>
          <cell r="AQ655" t="str">
            <v>40177090</v>
          </cell>
          <cell r="AR655" t="str">
            <v>70000060</v>
          </cell>
          <cell r="AS655" t="str">
            <v>025.</v>
          </cell>
          <cell r="AT655" t="str">
            <v>ESCRITURARIO COMERCIAL</v>
          </cell>
          <cell r="AU655" t="str">
            <v>1</v>
          </cell>
          <cell r="AV655" t="str">
            <v>00040376</v>
          </cell>
          <cell r="AW655" t="str">
            <v>J20464280430</v>
          </cell>
          <cell r="AX655" t="str">
            <v>AS-LJBJA-LOJA BEJA</v>
          </cell>
          <cell r="AY655" t="str">
            <v>68905705</v>
          </cell>
          <cell r="AZ655" t="str">
            <v>Lj Beja</v>
          </cell>
          <cell r="BA655" t="str">
            <v>6890</v>
          </cell>
          <cell r="BB655" t="str">
            <v>EDP Outsourcing Comercial</v>
          </cell>
          <cell r="BC655" t="str">
            <v>6890</v>
          </cell>
          <cell r="BD655" t="str">
            <v>6890</v>
          </cell>
          <cell r="BE655" t="str">
            <v>2800</v>
          </cell>
          <cell r="BF655" t="str">
            <v>6890</v>
          </cell>
          <cell r="BG655" t="str">
            <v>EDP Outsourcing Comercial,SA</v>
          </cell>
          <cell r="BH655" t="str">
            <v>1010</v>
          </cell>
          <cell r="BI655">
            <v>1160</v>
          </cell>
          <cell r="BJ655" t="str">
            <v>10</v>
          </cell>
          <cell r="BK655">
            <v>21</v>
          </cell>
          <cell r="BL655">
            <v>212.31</v>
          </cell>
          <cell r="BM655" t="str">
            <v>NÍVEL 5</v>
          </cell>
          <cell r="BN655" t="str">
            <v>00</v>
          </cell>
          <cell r="BO655" t="str">
            <v>07</v>
          </cell>
          <cell r="BP655" t="str">
            <v>20050101</v>
          </cell>
          <cell r="BQ655" t="str">
            <v>21</v>
          </cell>
          <cell r="BR655" t="str">
            <v>EVOLUCAO AUTOMATICA</v>
          </cell>
          <cell r="BS655" t="str">
            <v>20050101</v>
          </cell>
          <cell r="BW655">
            <v>0</v>
          </cell>
          <cell r="BX655">
            <v>0</v>
          </cell>
          <cell r="BY655">
            <v>0</v>
          </cell>
          <cell r="BZ655">
            <v>0</v>
          </cell>
          <cell r="CA655">
            <v>0</v>
          </cell>
          <cell r="CC655">
            <v>0</v>
          </cell>
          <cell r="CG655">
            <v>0</v>
          </cell>
          <cell r="CK655">
            <v>0</v>
          </cell>
          <cell r="CO655">
            <v>0</v>
          </cell>
          <cell r="CT655">
            <v>0</v>
          </cell>
          <cell r="CU655">
            <v>0</v>
          </cell>
          <cell r="CV655">
            <v>0</v>
          </cell>
          <cell r="CW655">
            <v>0</v>
          </cell>
          <cell r="CX655">
            <v>1</v>
          </cell>
          <cell r="CY655" t="str">
            <v>6010</v>
          </cell>
          <cell r="CZ655">
            <v>39.54</v>
          </cell>
          <cell r="DC655">
            <v>0</v>
          </cell>
          <cell r="DF655">
            <v>0</v>
          </cell>
          <cell r="DI655">
            <v>0</v>
          </cell>
          <cell r="DK655">
            <v>0</v>
          </cell>
          <cell r="DL655">
            <v>0</v>
          </cell>
          <cell r="DN655" t="str">
            <v>21D12</v>
          </cell>
          <cell r="DO655" t="str">
            <v>Flex.T.Int."Act.Ind."</v>
          </cell>
          <cell r="DP655">
            <v>2</v>
          </cell>
          <cell r="DQ655">
            <v>100</v>
          </cell>
          <cell r="DR655" t="str">
            <v>LX01</v>
          </cell>
          <cell r="DT655" t="str">
            <v>00330000</v>
          </cell>
          <cell r="DU655" t="str">
            <v>BANCO COMERCIAL PORTUGUES, SA</v>
          </cell>
        </row>
        <row r="656">
          <cell r="A656" t="str">
            <v>288713</v>
          </cell>
          <cell r="B656" t="str">
            <v>Maria Augusta Silvestre Testa Lampreia</v>
          </cell>
          <cell r="C656" t="str">
            <v>1984</v>
          </cell>
          <cell r="D656">
            <v>21</v>
          </cell>
          <cell r="E656">
            <v>21</v>
          </cell>
          <cell r="F656" t="str">
            <v>19600722</v>
          </cell>
          <cell r="G656" t="str">
            <v>44</v>
          </cell>
          <cell r="H656" t="str">
            <v>1</v>
          </cell>
          <cell r="I656" t="str">
            <v>Casado</v>
          </cell>
          <cell r="J656" t="str">
            <v>feminino</v>
          </cell>
          <cell r="K656">
            <v>1</v>
          </cell>
          <cell r="L656" t="str">
            <v>R Miguel Fernandes, 92  Penedo Gordo</v>
          </cell>
          <cell r="M656" t="str">
            <v>7800-361</v>
          </cell>
          <cell r="N656" t="str">
            <v>BEJA</v>
          </cell>
          <cell r="O656" t="str">
            <v>00243403</v>
          </cell>
          <cell r="P656" t="str">
            <v>12.ANO - 3. CURSO</v>
          </cell>
          <cell r="R656" t="str">
            <v>5404621</v>
          </cell>
          <cell r="S656" t="str">
            <v>19870326</v>
          </cell>
          <cell r="T656" t="str">
            <v>LISBOA</v>
          </cell>
          <cell r="U656" t="str">
            <v>9803</v>
          </cell>
          <cell r="V656" t="str">
            <v>S.NAC IND ENERGIA-SINDEL</v>
          </cell>
          <cell r="W656" t="str">
            <v>109572807</v>
          </cell>
          <cell r="X656" t="str">
            <v>0248</v>
          </cell>
          <cell r="Y656" t="str">
            <v>0.0</v>
          </cell>
          <cell r="Z656">
            <v>1</v>
          </cell>
          <cell r="AA656" t="str">
            <v>00</v>
          </cell>
          <cell r="AC656" t="str">
            <v>X</v>
          </cell>
          <cell r="AD656" t="str">
            <v>100</v>
          </cell>
          <cell r="AE656" t="str">
            <v>11131701824</v>
          </cell>
          <cell r="AF656" t="str">
            <v>02</v>
          </cell>
          <cell r="AG656" t="str">
            <v>19840217</v>
          </cell>
          <cell r="AH656" t="str">
            <v>DT.Adm.Corr.Antiguid</v>
          </cell>
          <cell r="AI656" t="str">
            <v>1</v>
          </cell>
          <cell r="AJ656" t="str">
            <v>ACTIVOS</v>
          </cell>
          <cell r="AK656" t="str">
            <v>AA</v>
          </cell>
          <cell r="AL656" t="str">
            <v>ACTIVO TEMP.INTEIRO</v>
          </cell>
          <cell r="AM656" t="str">
            <v>J300</v>
          </cell>
          <cell r="AN656" t="str">
            <v>EDPOutsourcing Comercial-S</v>
          </cell>
          <cell r="AO656" t="str">
            <v>J328</v>
          </cell>
          <cell r="AP656" t="str">
            <v>EDPOC-BEJA-ABrr</v>
          </cell>
          <cell r="AQ656" t="str">
            <v>40177088</v>
          </cell>
          <cell r="AR656" t="str">
            <v>70000022</v>
          </cell>
          <cell r="AS656" t="str">
            <v>014.</v>
          </cell>
          <cell r="AT656" t="str">
            <v>TECNICO COMERCIAL</v>
          </cell>
          <cell r="AU656" t="str">
            <v>1</v>
          </cell>
          <cell r="AV656" t="str">
            <v>00040376</v>
          </cell>
          <cell r="AW656" t="str">
            <v>J20464280430</v>
          </cell>
          <cell r="AX656" t="str">
            <v>AS-LJBJA-LOJA BEJA</v>
          </cell>
          <cell r="AY656" t="str">
            <v>68905705</v>
          </cell>
          <cell r="AZ656" t="str">
            <v>Lj Beja</v>
          </cell>
          <cell r="BA656" t="str">
            <v>6890</v>
          </cell>
          <cell r="BB656" t="str">
            <v>EDP Outsourcing Comercial</v>
          </cell>
          <cell r="BC656" t="str">
            <v>6890</v>
          </cell>
          <cell r="BD656" t="str">
            <v>6890</v>
          </cell>
          <cell r="BE656" t="str">
            <v>2800</v>
          </cell>
          <cell r="BF656" t="str">
            <v>6890</v>
          </cell>
          <cell r="BG656" t="str">
            <v>EDP Outsourcing Comercial,SA</v>
          </cell>
          <cell r="BH656" t="str">
            <v>1010</v>
          </cell>
          <cell r="BI656">
            <v>1247</v>
          </cell>
          <cell r="BJ656" t="str">
            <v>11</v>
          </cell>
          <cell r="BK656">
            <v>21</v>
          </cell>
          <cell r="BL656">
            <v>212.31</v>
          </cell>
          <cell r="BM656" t="str">
            <v>NÍVEL 4</v>
          </cell>
          <cell r="BN656" t="str">
            <v>02</v>
          </cell>
          <cell r="BO656" t="str">
            <v>05</v>
          </cell>
          <cell r="BP656" t="str">
            <v>20030101</v>
          </cell>
          <cell r="BQ656" t="str">
            <v>21</v>
          </cell>
          <cell r="BR656" t="str">
            <v>EVOLUCAO AUTOMATICA</v>
          </cell>
          <cell r="BS656" t="str">
            <v>20050101</v>
          </cell>
          <cell r="BW656">
            <v>0</v>
          </cell>
          <cell r="BX656">
            <v>0</v>
          </cell>
          <cell r="BY656">
            <v>0</v>
          </cell>
          <cell r="BZ656">
            <v>0</v>
          </cell>
          <cell r="CA656">
            <v>0</v>
          </cell>
          <cell r="CC656">
            <v>0</v>
          </cell>
          <cell r="CG656">
            <v>0</v>
          </cell>
          <cell r="CK656">
            <v>0</v>
          </cell>
          <cell r="CO656">
            <v>0</v>
          </cell>
          <cell r="CT656">
            <v>0</v>
          </cell>
          <cell r="CU656">
            <v>0</v>
          </cell>
          <cell r="CV656">
            <v>0</v>
          </cell>
          <cell r="CW656">
            <v>0</v>
          </cell>
          <cell r="CX656">
            <v>1</v>
          </cell>
          <cell r="CY656" t="str">
            <v>6010</v>
          </cell>
          <cell r="CZ656">
            <v>39.54</v>
          </cell>
          <cell r="DC656">
            <v>0</v>
          </cell>
          <cell r="DF656">
            <v>0</v>
          </cell>
          <cell r="DI656">
            <v>0</v>
          </cell>
          <cell r="DK656">
            <v>0</v>
          </cell>
          <cell r="DL656">
            <v>0</v>
          </cell>
          <cell r="DN656" t="str">
            <v>21D12</v>
          </cell>
          <cell r="DO656" t="str">
            <v>Flex.T.Int."Act.Ind."</v>
          </cell>
          <cell r="DP656">
            <v>2</v>
          </cell>
          <cell r="DQ656">
            <v>100</v>
          </cell>
          <cell r="DR656" t="str">
            <v>LX01</v>
          </cell>
          <cell r="DT656" t="str">
            <v>00210000</v>
          </cell>
          <cell r="DU656" t="str">
            <v>CREDITO PREDIAL PORTUGUES, SA</v>
          </cell>
        </row>
        <row r="657">
          <cell r="A657" t="str">
            <v>127671</v>
          </cell>
          <cell r="B657" t="str">
            <v>Manuel Estevão Martins</v>
          </cell>
          <cell r="C657" t="str">
            <v>1970</v>
          </cell>
          <cell r="D657">
            <v>35</v>
          </cell>
          <cell r="E657">
            <v>35</v>
          </cell>
          <cell r="F657" t="str">
            <v>19570115</v>
          </cell>
          <cell r="G657" t="str">
            <v>48</v>
          </cell>
          <cell r="H657" t="str">
            <v>1</v>
          </cell>
          <cell r="I657" t="str">
            <v>Casado</v>
          </cell>
          <cell r="J657" t="str">
            <v>masculino</v>
          </cell>
          <cell r="K657">
            <v>1</v>
          </cell>
          <cell r="L657" t="str">
            <v>Monte Alto-Caixa Postal 2973</v>
          </cell>
          <cell r="M657" t="str">
            <v>7750-376</v>
          </cell>
          <cell r="N657" t="str">
            <v>MÉRTOLA</v>
          </cell>
          <cell r="O657" t="str">
            <v>00123042</v>
          </cell>
          <cell r="P657" t="str">
            <v>2. CICLO ENSINO BASICO</v>
          </cell>
          <cell r="R657" t="str">
            <v>5575430</v>
          </cell>
          <cell r="S657" t="str">
            <v>20010122</v>
          </cell>
          <cell r="T657" t="str">
            <v>BEJA</v>
          </cell>
          <cell r="U657" t="str">
            <v>9803</v>
          </cell>
          <cell r="V657" t="str">
            <v>S.NAC IND ENERGIA-SINDEL</v>
          </cell>
          <cell r="W657" t="str">
            <v>135794935</v>
          </cell>
          <cell r="X657" t="str">
            <v>0280</v>
          </cell>
          <cell r="Y657" t="str">
            <v>0.0</v>
          </cell>
          <cell r="Z657">
            <v>1</v>
          </cell>
          <cell r="AA657" t="str">
            <v>00</v>
          </cell>
          <cell r="AD657" t="str">
            <v>100</v>
          </cell>
          <cell r="AE657" t="str">
            <v>11130907540</v>
          </cell>
          <cell r="AF657" t="str">
            <v>02</v>
          </cell>
          <cell r="AG657" t="str">
            <v>19701211</v>
          </cell>
          <cell r="AH657" t="str">
            <v>DT.Adm.Corr.Antiguid</v>
          </cell>
          <cell r="AI657" t="str">
            <v>1</v>
          </cell>
          <cell r="AJ657" t="str">
            <v>ACTIVOS</v>
          </cell>
          <cell r="AK657" t="str">
            <v>AA</v>
          </cell>
          <cell r="AL657" t="str">
            <v>ACTIVO TEMP.INTEIRO</v>
          </cell>
          <cell r="AM657" t="str">
            <v>J300</v>
          </cell>
          <cell r="AN657" t="str">
            <v>EDPOutsourcing Comercial-S</v>
          </cell>
          <cell r="AO657" t="str">
            <v>J328</v>
          </cell>
          <cell r="AP657" t="str">
            <v>EDPOC-BEJA-ABrr</v>
          </cell>
          <cell r="AQ657" t="str">
            <v>40177089</v>
          </cell>
          <cell r="AR657" t="str">
            <v>70000060</v>
          </cell>
          <cell r="AS657" t="str">
            <v>025.</v>
          </cell>
          <cell r="AT657" t="str">
            <v>ESCRITURARIO COMERCIAL</v>
          </cell>
          <cell r="AU657" t="str">
            <v>1</v>
          </cell>
          <cell r="AV657" t="str">
            <v>00040376</v>
          </cell>
          <cell r="AW657" t="str">
            <v>J20464280430</v>
          </cell>
          <cell r="AX657" t="str">
            <v>AS-LJBJA-LOJA BEJA</v>
          </cell>
          <cell r="AY657" t="str">
            <v>68905705</v>
          </cell>
          <cell r="AZ657" t="str">
            <v>Lj Beja</v>
          </cell>
          <cell r="BA657" t="str">
            <v>6890</v>
          </cell>
          <cell r="BB657" t="str">
            <v>EDP Outsourcing Comercial</v>
          </cell>
          <cell r="BC657" t="str">
            <v>6890</v>
          </cell>
          <cell r="BD657" t="str">
            <v>6890</v>
          </cell>
          <cell r="BE657" t="str">
            <v>2800</v>
          </cell>
          <cell r="BF657" t="str">
            <v>6890</v>
          </cell>
          <cell r="BG657" t="str">
            <v>EDP Outsourcing Comercial,SA</v>
          </cell>
          <cell r="BH657" t="str">
            <v>1010</v>
          </cell>
          <cell r="BI657">
            <v>1079</v>
          </cell>
          <cell r="BJ657" t="str">
            <v>09</v>
          </cell>
          <cell r="BK657">
            <v>35</v>
          </cell>
          <cell r="BL657">
            <v>353.85</v>
          </cell>
          <cell r="BM657" t="str">
            <v>NÍVEL 5</v>
          </cell>
          <cell r="BN657" t="str">
            <v>01</v>
          </cell>
          <cell r="BO657" t="str">
            <v>06</v>
          </cell>
          <cell r="BP657" t="str">
            <v>20030110</v>
          </cell>
          <cell r="BQ657" t="str">
            <v>22</v>
          </cell>
          <cell r="BR657" t="str">
            <v>ACELERACAO DE CARREIRA</v>
          </cell>
          <cell r="BS657" t="str">
            <v>20050101</v>
          </cell>
          <cell r="BT657" t="str">
            <v>20031001</v>
          </cell>
          <cell r="BW657">
            <v>0</v>
          </cell>
          <cell r="BX657">
            <v>0</v>
          </cell>
          <cell r="BY657">
            <v>0</v>
          </cell>
          <cell r="BZ657">
            <v>0</v>
          </cell>
          <cell r="CA657">
            <v>0</v>
          </cell>
          <cell r="CC657">
            <v>0</v>
          </cell>
          <cell r="CG657">
            <v>0</v>
          </cell>
          <cell r="CK657">
            <v>0</v>
          </cell>
          <cell r="CO657">
            <v>0</v>
          </cell>
          <cell r="CT657">
            <v>0</v>
          </cell>
          <cell r="CU657">
            <v>0</v>
          </cell>
          <cell r="CV657">
            <v>0</v>
          </cell>
          <cell r="CW657">
            <v>0</v>
          </cell>
          <cell r="CX657">
            <v>1</v>
          </cell>
          <cell r="CY657" t="str">
            <v>6010</v>
          </cell>
          <cell r="CZ657">
            <v>39.54</v>
          </cell>
          <cell r="DC657">
            <v>0</v>
          </cell>
          <cell r="DF657">
            <v>0</v>
          </cell>
          <cell r="DI657">
            <v>0</v>
          </cell>
          <cell r="DK657">
            <v>0</v>
          </cell>
          <cell r="DL657">
            <v>0</v>
          </cell>
          <cell r="DN657" t="str">
            <v>21D12</v>
          </cell>
          <cell r="DO657" t="str">
            <v>Flex.T.Int."Act.Ind."</v>
          </cell>
          <cell r="DP657">
            <v>2</v>
          </cell>
          <cell r="DQ657">
            <v>100</v>
          </cell>
          <cell r="DR657" t="str">
            <v>LX01</v>
          </cell>
          <cell r="DT657" t="str">
            <v>00330000</v>
          </cell>
          <cell r="DU657" t="str">
            <v>BANCO COMERCIAL PORTUGUES, SA</v>
          </cell>
        </row>
        <row r="658">
          <cell r="A658" t="str">
            <v>214272</v>
          </cell>
          <cell r="B658" t="str">
            <v>Francisco Jose Derrica Felix</v>
          </cell>
          <cell r="C658" t="str">
            <v>1981</v>
          </cell>
          <cell r="D658">
            <v>24</v>
          </cell>
          <cell r="E658">
            <v>24</v>
          </cell>
          <cell r="F658" t="str">
            <v>19580630</v>
          </cell>
          <cell r="G658" t="str">
            <v>47</v>
          </cell>
          <cell r="H658" t="str">
            <v>1</v>
          </cell>
          <cell r="I658" t="str">
            <v>Casado</v>
          </cell>
          <cell r="J658" t="str">
            <v>masculino</v>
          </cell>
          <cell r="K658">
            <v>2</v>
          </cell>
          <cell r="L658" t="str">
            <v>R Nova do Carmo, 68</v>
          </cell>
          <cell r="M658" t="str">
            <v>7860-102</v>
          </cell>
          <cell r="N658" t="str">
            <v>MOURA</v>
          </cell>
          <cell r="O658" t="str">
            <v>00232213</v>
          </cell>
          <cell r="P658" t="str">
            <v>C.GERAL ADMINISTRACAO COMERCIO</v>
          </cell>
          <cell r="R658" t="str">
            <v>5073040</v>
          </cell>
          <cell r="S658" t="str">
            <v>20000203</v>
          </cell>
          <cell r="T658" t="str">
            <v>BEJA</v>
          </cell>
          <cell r="U658" t="str">
            <v>9802</v>
          </cell>
          <cell r="V658" t="str">
            <v>SIND IND ELéCT SUL ILHAS</v>
          </cell>
          <cell r="W658" t="str">
            <v>123084474</v>
          </cell>
          <cell r="X658" t="str">
            <v>0299</v>
          </cell>
          <cell r="Y658" t="str">
            <v>0.0</v>
          </cell>
          <cell r="Z658">
            <v>2</v>
          </cell>
          <cell r="AA658" t="str">
            <v>00</v>
          </cell>
          <cell r="AD658" t="str">
            <v>100</v>
          </cell>
          <cell r="AE658" t="str">
            <v>11130651386</v>
          </cell>
          <cell r="AF658" t="str">
            <v>02</v>
          </cell>
          <cell r="AG658" t="str">
            <v>19810720</v>
          </cell>
          <cell r="AH658" t="str">
            <v>DT.Adm.Corr.Antiguid</v>
          </cell>
          <cell r="AI658" t="str">
            <v>1</v>
          </cell>
          <cell r="AJ658" t="str">
            <v>ACTIVOS</v>
          </cell>
          <cell r="AK658" t="str">
            <v>AA</v>
          </cell>
          <cell r="AL658" t="str">
            <v>ACTIVO TEMP.INTEIRO</v>
          </cell>
          <cell r="AM658" t="str">
            <v>J300</v>
          </cell>
          <cell r="AN658" t="str">
            <v>EDPOutsourcing Comercial-S</v>
          </cell>
          <cell r="AO658" t="str">
            <v>J329</v>
          </cell>
          <cell r="AP658" t="str">
            <v>EDPOC-BEJA-ASAR</v>
          </cell>
          <cell r="AQ658" t="str">
            <v>40176829</v>
          </cell>
          <cell r="AR658" t="str">
            <v>70000060</v>
          </cell>
          <cell r="AS658" t="str">
            <v>025.</v>
          </cell>
          <cell r="AT658" t="str">
            <v>ESCRITURARIO COMERCIAL</v>
          </cell>
          <cell r="AU658" t="str">
            <v>1</v>
          </cell>
          <cell r="AV658" t="str">
            <v>00040530</v>
          </cell>
          <cell r="AW658" t="str">
            <v>J20460000630</v>
          </cell>
          <cell r="AX658" t="str">
            <v>AS-LE-GA LOJAS E EQUIPAS</v>
          </cell>
          <cell r="AY658" t="str">
            <v>68905057</v>
          </cell>
          <cell r="AZ658" t="str">
            <v>Apoio à Rede Sul</v>
          </cell>
          <cell r="BA658" t="str">
            <v>6890</v>
          </cell>
          <cell r="BB658" t="str">
            <v>EDP Outsourcing Comercial</v>
          </cell>
          <cell r="BC658" t="str">
            <v>6890</v>
          </cell>
          <cell r="BD658" t="str">
            <v>6890</v>
          </cell>
          <cell r="BE658" t="str">
            <v>2800</v>
          </cell>
          <cell r="BF658" t="str">
            <v>6890</v>
          </cell>
          <cell r="BG658" t="str">
            <v>EDP Outsourcing Comercial,SA</v>
          </cell>
          <cell r="BH658" t="str">
            <v>1010</v>
          </cell>
          <cell r="BI658">
            <v>1247</v>
          </cell>
          <cell r="BJ658" t="str">
            <v>11</v>
          </cell>
          <cell r="BK658">
            <v>24</v>
          </cell>
          <cell r="BL658">
            <v>242.64</v>
          </cell>
          <cell r="BM658" t="str">
            <v>NÍVEL 5</v>
          </cell>
          <cell r="BN658" t="str">
            <v>00</v>
          </cell>
          <cell r="BO658" t="str">
            <v>08</v>
          </cell>
          <cell r="BP658" t="str">
            <v>20050101</v>
          </cell>
          <cell r="BQ658" t="str">
            <v>21</v>
          </cell>
          <cell r="BR658" t="str">
            <v>EVOLUCAO AUTOMATICA</v>
          </cell>
          <cell r="BS658" t="str">
            <v>20050101</v>
          </cell>
          <cell r="BW658">
            <v>0</v>
          </cell>
          <cell r="BX658">
            <v>0</v>
          </cell>
          <cell r="BY658">
            <v>0</v>
          </cell>
          <cell r="BZ658">
            <v>0</v>
          </cell>
          <cell r="CA658">
            <v>0</v>
          </cell>
          <cell r="CC658">
            <v>0</v>
          </cell>
          <cell r="CG658">
            <v>0</v>
          </cell>
          <cell r="CK658">
            <v>0</v>
          </cell>
          <cell r="CO658">
            <v>0</v>
          </cell>
          <cell r="CT658">
            <v>0</v>
          </cell>
          <cell r="CU658">
            <v>0</v>
          </cell>
          <cell r="CV658">
            <v>0</v>
          </cell>
          <cell r="CW658">
            <v>0</v>
          </cell>
          <cell r="CX658">
            <v>0</v>
          </cell>
          <cell r="CZ658">
            <v>0</v>
          </cell>
          <cell r="DC658">
            <v>0</v>
          </cell>
          <cell r="DF658">
            <v>0</v>
          </cell>
          <cell r="DI658">
            <v>0</v>
          </cell>
          <cell r="DK658">
            <v>0</v>
          </cell>
          <cell r="DL658">
            <v>0</v>
          </cell>
          <cell r="DN658" t="str">
            <v>21D12</v>
          </cell>
          <cell r="DO658" t="str">
            <v>Flex.T.Int."Act.Ind."</v>
          </cell>
          <cell r="DP658">
            <v>2</v>
          </cell>
          <cell r="DQ658">
            <v>100</v>
          </cell>
          <cell r="DR658" t="str">
            <v>LX01</v>
          </cell>
          <cell r="DT658" t="str">
            <v>00070213</v>
          </cell>
          <cell r="DU658" t="str">
            <v>BANCO ESPIRITO SANTO, SA</v>
          </cell>
        </row>
        <row r="659">
          <cell r="A659" t="str">
            <v>259721</v>
          </cell>
          <cell r="B659" t="str">
            <v>Eduardo Mariano Guerreiro Mestre</v>
          </cell>
          <cell r="C659" t="str">
            <v>1983</v>
          </cell>
          <cell r="D659">
            <v>22</v>
          </cell>
          <cell r="E659">
            <v>22</v>
          </cell>
          <cell r="F659" t="str">
            <v>19600405</v>
          </cell>
          <cell r="G659" t="str">
            <v>45</v>
          </cell>
          <cell r="H659" t="str">
            <v>1</v>
          </cell>
          <cell r="I659" t="str">
            <v>Casado</v>
          </cell>
          <cell r="J659" t="str">
            <v>masculino</v>
          </cell>
          <cell r="K659">
            <v>1</v>
          </cell>
          <cell r="L659" t="str">
            <v>R Joaquim Romão Julio, 20</v>
          </cell>
          <cell r="M659" t="str">
            <v>7780-196</v>
          </cell>
          <cell r="N659" t="str">
            <v>CASTRO VERDE</v>
          </cell>
          <cell r="O659" t="str">
            <v>00243403</v>
          </cell>
          <cell r="P659" t="str">
            <v>12.ANO - 3. CURSO</v>
          </cell>
          <cell r="R659" t="str">
            <v>6096023</v>
          </cell>
          <cell r="S659" t="str">
            <v>20010420</v>
          </cell>
          <cell r="T659" t="str">
            <v>BEJA</v>
          </cell>
          <cell r="U659" t="str">
            <v>9803</v>
          </cell>
          <cell r="V659" t="str">
            <v>S.NAC IND ENERGIA-SINDEL</v>
          </cell>
          <cell r="W659" t="str">
            <v>120608480</v>
          </cell>
          <cell r="X659" t="str">
            <v>0256</v>
          </cell>
          <cell r="Y659" t="str">
            <v>0.0</v>
          </cell>
          <cell r="Z659">
            <v>1</v>
          </cell>
          <cell r="AA659" t="str">
            <v>00</v>
          </cell>
          <cell r="AC659" t="str">
            <v>X</v>
          </cell>
          <cell r="AD659" t="str">
            <v>100</v>
          </cell>
          <cell r="AE659" t="str">
            <v>11073124478</v>
          </cell>
          <cell r="AF659" t="str">
            <v>02</v>
          </cell>
          <cell r="AG659" t="str">
            <v>19831017</v>
          </cell>
          <cell r="AH659" t="str">
            <v>DT.Adm.Corr.Antiguid</v>
          </cell>
          <cell r="AI659" t="str">
            <v>1</v>
          </cell>
          <cell r="AJ659" t="str">
            <v>ACTIVOS</v>
          </cell>
          <cell r="AK659" t="str">
            <v>AA</v>
          </cell>
          <cell r="AL659" t="str">
            <v>ACTIVO TEMP.INTEIRO</v>
          </cell>
          <cell r="AM659" t="str">
            <v>J300</v>
          </cell>
          <cell r="AN659" t="str">
            <v>EDPOutsourcing Comercial-S</v>
          </cell>
          <cell r="AO659" t="str">
            <v>J329</v>
          </cell>
          <cell r="AP659" t="str">
            <v>EDPOC-BEJA-ASAR</v>
          </cell>
          <cell r="AQ659" t="str">
            <v>40176832</v>
          </cell>
          <cell r="AR659" t="str">
            <v>70000060</v>
          </cell>
          <cell r="AS659" t="str">
            <v>025.</v>
          </cell>
          <cell r="AT659" t="str">
            <v>ESCRITURARIO COMERCIAL</v>
          </cell>
          <cell r="AU659" t="str">
            <v>1</v>
          </cell>
          <cell r="AV659" t="str">
            <v>00040530</v>
          </cell>
          <cell r="AW659" t="str">
            <v>J20460000630</v>
          </cell>
          <cell r="AX659" t="str">
            <v>AS-LE-GA LOJAS E EQUIPAS</v>
          </cell>
          <cell r="AY659" t="str">
            <v>68905057</v>
          </cell>
          <cell r="AZ659" t="str">
            <v>Apoio à Rede Sul</v>
          </cell>
          <cell r="BA659" t="str">
            <v>6890</v>
          </cell>
          <cell r="BB659" t="str">
            <v>EDP Outsourcing Comercial</v>
          </cell>
          <cell r="BC659" t="str">
            <v>6890</v>
          </cell>
          <cell r="BD659" t="str">
            <v>6890</v>
          </cell>
          <cell r="BE659" t="str">
            <v>2800</v>
          </cell>
          <cell r="BF659" t="str">
            <v>6890</v>
          </cell>
          <cell r="BG659" t="str">
            <v>EDP Outsourcing Comercial,SA</v>
          </cell>
          <cell r="BH659" t="str">
            <v>1010</v>
          </cell>
          <cell r="BI659">
            <v>1079</v>
          </cell>
          <cell r="BJ659" t="str">
            <v>09</v>
          </cell>
          <cell r="BK659">
            <v>22</v>
          </cell>
          <cell r="BL659">
            <v>222.42</v>
          </cell>
          <cell r="BM659" t="str">
            <v>NÍVEL 5</v>
          </cell>
          <cell r="BN659" t="str">
            <v>02</v>
          </cell>
          <cell r="BO659" t="str">
            <v>06</v>
          </cell>
          <cell r="BP659" t="str">
            <v>20030101</v>
          </cell>
          <cell r="BQ659" t="str">
            <v>21</v>
          </cell>
          <cell r="BR659" t="str">
            <v>EVOLUCAO AUTOMATICA</v>
          </cell>
          <cell r="BS659" t="str">
            <v>20050101</v>
          </cell>
          <cell r="BW659">
            <v>0</v>
          </cell>
          <cell r="BX659">
            <v>0</v>
          </cell>
          <cell r="BY659">
            <v>0</v>
          </cell>
          <cell r="BZ659">
            <v>0</v>
          </cell>
          <cell r="CA659">
            <v>0</v>
          </cell>
          <cell r="CC659">
            <v>0</v>
          </cell>
          <cell r="CG659">
            <v>0</v>
          </cell>
          <cell r="CK659">
            <v>0</v>
          </cell>
          <cell r="CO659">
            <v>0</v>
          </cell>
          <cell r="CT659">
            <v>0</v>
          </cell>
          <cell r="CU659">
            <v>0</v>
          </cell>
          <cell r="CV659">
            <v>0</v>
          </cell>
          <cell r="CW659">
            <v>0</v>
          </cell>
          <cell r="CX659">
            <v>0</v>
          </cell>
          <cell r="CZ659">
            <v>0</v>
          </cell>
          <cell r="DC659">
            <v>0</v>
          </cell>
          <cell r="DF659">
            <v>0</v>
          </cell>
          <cell r="DI659">
            <v>0</v>
          </cell>
          <cell r="DK659">
            <v>0</v>
          </cell>
          <cell r="DL659">
            <v>0</v>
          </cell>
          <cell r="DN659" t="str">
            <v>21D12</v>
          </cell>
          <cell r="DO659" t="str">
            <v>Flex.T.Int."Act.Ind."</v>
          </cell>
          <cell r="DP659">
            <v>2</v>
          </cell>
          <cell r="DQ659">
            <v>100</v>
          </cell>
          <cell r="DR659" t="str">
            <v>LX01</v>
          </cell>
          <cell r="DT659" t="str">
            <v>00180000</v>
          </cell>
          <cell r="DU659" t="str">
            <v>BANCO TOTTA &amp; ACORES, SA</v>
          </cell>
        </row>
        <row r="660">
          <cell r="A660" t="str">
            <v>139670</v>
          </cell>
          <cell r="B660" t="str">
            <v>Antonio Manuel Flores Moreira</v>
          </cell>
          <cell r="C660" t="str">
            <v>1975</v>
          </cell>
          <cell r="D660">
            <v>30</v>
          </cell>
          <cell r="E660">
            <v>30</v>
          </cell>
          <cell r="F660" t="str">
            <v>19581020</v>
          </cell>
          <cell r="G660" t="str">
            <v>46</v>
          </cell>
          <cell r="H660" t="str">
            <v>1</v>
          </cell>
          <cell r="I660" t="str">
            <v>Casado</v>
          </cell>
          <cell r="J660" t="str">
            <v>masculino</v>
          </cell>
          <cell r="K660">
            <v>1</v>
          </cell>
          <cell r="L660" t="str">
            <v>R MOURASOL LOTE 64  - MOURA</v>
          </cell>
          <cell r="M660" t="str">
            <v>7860-000</v>
          </cell>
          <cell r="N660" t="str">
            <v>MOURA</v>
          </cell>
          <cell r="O660" t="str">
            <v>00232273</v>
          </cell>
          <cell r="P660" t="str">
            <v>CURSO GERAL DE MECANICA</v>
          </cell>
          <cell r="R660" t="str">
            <v>4315109</v>
          </cell>
          <cell r="S660" t="str">
            <v>20030122</v>
          </cell>
          <cell r="T660" t="str">
            <v>BEJA</v>
          </cell>
          <cell r="U660" t="str">
            <v>9802</v>
          </cell>
          <cell r="V660" t="str">
            <v>SIND IND ELéCT SUL ILHAS</v>
          </cell>
          <cell r="W660" t="str">
            <v>106638998</v>
          </cell>
          <cell r="X660" t="str">
            <v>0299</v>
          </cell>
          <cell r="Y660" t="str">
            <v>0.0</v>
          </cell>
          <cell r="Z660">
            <v>1</v>
          </cell>
          <cell r="AA660" t="str">
            <v>00</v>
          </cell>
          <cell r="AD660" t="str">
            <v>100</v>
          </cell>
          <cell r="AE660" t="str">
            <v>11201189020</v>
          </cell>
          <cell r="AF660" t="str">
            <v>02</v>
          </cell>
          <cell r="AG660" t="str">
            <v>19750401</v>
          </cell>
          <cell r="AH660" t="str">
            <v>DT.Adm.Corr.Antiguid</v>
          </cell>
          <cell r="AI660" t="str">
            <v>1</v>
          </cell>
          <cell r="AJ660" t="str">
            <v>ACTIVOS</v>
          </cell>
          <cell r="AK660" t="str">
            <v>AA</v>
          </cell>
          <cell r="AL660" t="str">
            <v>ACTIVO TEMP.INTEIRO</v>
          </cell>
          <cell r="AM660" t="str">
            <v>J300</v>
          </cell>
          <cell r="AN660" t="str">
            <v>EDPOutsourcing Comercial-S</v>
          </cell>
          <cell r="AO660" t="str">
            <v>J329</v>
          </cell>
          <cell r="AP660" t="str">
            <v>EDPOC-BEJA-ASAR</v>
          </cell>
          <cell r="AQ660" t="str">
            <v>40176826</v>
          </cell>
          <cell r="AR660" t="str">
            <v>70000060</v>
          </cell>
          <cell r="AS660" t="str">
            <v>025.</v>
          </cell>
          <cell r="AT660" t="str">
            <v>ESCRITURARIO COMERCIAL</v>
          </cell>
          <cell r="AU660" t="str">
            <v>1</v>
          </cell>
          <cell r="AV660" t="str">
            <v>00040530</v>
          </cell>
          <cell r="AW660" t="str">
            <v>J20460000630</v>
          </cell>
          <cell r="AX660" t="str">
            <v>AS-LE-GA LOJAS E EQUIPAS</v>
          </cell>
          <cell r="AY660" t="str">
            <v>68905057</v>
          </cell>
          <cell r="AZ660" t="str">
            <v>Apoio à Rede Sul</v>
          </cell>
          <cell r="BA660" t="str">
            <v>6890</v>
          </cell>
          <cell r="BB660" t="str">
            <v>EDP Outsourcing Comercial</v>
          </cell>
          <cell r="BC660" t="str">
            <v>6890</v>
          </cell>
          <cell r="BD660" t="str">
            <v>6890</v>
          </cell>
          <cell r="BE660" t="str">
            <v>2800</v>
          </cell>
          <cell r="BF660" t="str">
            <v>6890</v>
          </cell>
          <cell r="BG660" t="str">
            <v>EDP Outsourcing Comercial,SA</v>
          </cell>
          <cell r="BH660" t="str">
            <v>1010</v>
          </cell>
          <cell r="BI660">
            <v>1247</v>
          </cell>
          <cell r="BJ660" t="str">
            <v>11</v>
          </cell>
          <cell r="BK660">
            <v>30</v>
          </cell>
          <cell r="BL660">
            <v>303.3</v>
          </cell>
          <cell r="BM660" t="str">
            <v>NÍVEL 5</v>
          </cell>
          <cell r="BN660" t="str">
            <v>02</v>
          </cell>
          <cell r="BO660" t="str">
            <v>08</v>
          </cell>
          <cell r="BP660" t="str">
            <v>20030101</v>
          </cell>
          <cell r="BQ660" t="str">
            <v>21</v>
          </cell>
          <cell r="BR660" t="str">
            <v>EVOLUCAO AUTOMATICA</v>
          </cell>
          <cell r="BS660" t="str">
            <v>20050101</v>
          </cell>
          <cell r="BW660">
            <v>0</v>
          </cell>
          <cell r="BX660">
            <v>0</v>
          </cell>
          <cell r="BY660">
            <v>0</v>
          </cell>
          <cell r="BZ660">
            <v>0</v>
          </cell>
          <cell r="CA660">
            <v>0</v>
          </cell>
          <cell r="CC660">
            <v>0</v>
          </cell>
          <cell r="CG660">
            <v>0</v>
          </cell>
          <cell r="CK660">
            <v>0</v>
          </cell>
          <cell r="CO660">
            <v>0</v>
          </cell>
          <cell r="CT660">
            <v>0</v>
          </cell>
          <cell r="CU660">
            <v>0</v>
          </cell>
          <cell r="CV660">
            <v>0</v>
          </cell>
          <cell r="CW660">
            <v>0</v>
          </cell>
          <cell r="CX660">
            <v>0</v>
          </cell>
          <cell r="CZ660">
            <v>0</v>
          </cell>
          <cell r="DC660">
            <v>0</v>
          </cell>
          <cell r="DF660">
            <v>0</v>
          </cell>
          <cell r="DI660">
            <v>0</v>
          </cell>
          <cell r="DK660">
            <v>0</v>
          </cell>
          <cell r="DL660">
            <v>0</v>
          </cell>
          <cell r="DN660" t="str">
            <v>21D12</v>
          </cell>
          <cell r="DO660" t="str">
            <v>Flex.T.Int."Act.Ind."</v>
          </cell>
          <cell r="DP660">
            <v>2</v>
          </cell>
          <cell r="DQ660">
            <v>100</v>
          </cell>
          <cell r="DR660" t="str">
            <v>LX01</v>
          </cell>
          <cell r="DT660" t="str">
            <v>00210000</v>
          </cell>
          <cell r="DU660" t="str">
            <v>CREDITO PREDIAL PORTUGUES, SA</v>
          </cell>
        </row>
        <row r="661">
          <cell r="A661" t="str">
            <v>246735</v>
          </cell>
          <cell r="B661" t="str">
            <v>Jacinto da Palma Nobre</v>
          </cell>
          <cell r="C661" t="str">
            <v>1983</v>
          </cell>
          <cell r="D661">
            <v>22</v>
          </cell>
          <cell r="E661">
            <v>22</v>
          </cell>
          <cell r="F661" t="str">
            <v>19510616</v>
          </cell>
          <cell r="G661" t="str">
            <v>54</v>
          </cell>
          <cell r="H661" t="str">
            <v>1</v>
          </cell>
          <cell r="I661" t="str">
            <v>Casado</v>
          </cell>
          <cell r="J661" t="str">
            <v>masculino</v>
          </cell>
          <cell r="K661">
            <v>2</v>
          </cell>
          <cell r="L661" t="str">
            <v>R da Gaia, 11</v>
          </cell>
          <cell r="M661" t="str">
            <v>7600-018</v>
          </cell>
          <cell r="N661" t="str">
            <v>ALJUSTREL</v>
          </cell>
          <cell r="O661" t="str">
            <v>00231023</v>
          </cell>
          <cell r="P661" t="str">
            <v>CURSO GERAL DOS LICEUS</v>
          </cell>
          <cell r="R661" t="str">
            <v>2328998-8</v>
          </cell>
          <cell r="S661" t="str">
            <v>20041130</v>
          </cell>
          <cell r="T661" t="str">
            <v>BEJA</v>
          </cell>
          <cell r="U661" t="str">
            <v>9803</v>
          </cell>
          <cell r="V661" t="str">
            <v>S.NAC IND ENERGIA-SINDEL</v>
          </cell>
          <cell r="W661" t="str">
            <v>109210220</v>
          </cell>
          <cell r="X661" t="str">
            <v>0205</v>
          </cell>
          <cell r="Y661" t="str">
            <v>0.0</v>
          </cell>
          <cell r="Z661">
            <v>2</v>
          </cell>
          <cell r="AA661" t="str">
            <v>00</v>
          </cell>
          <cell r="AC661" t="str">
            <v>X</v>
          </cell>
          <cell r="AD661" t="str">
            <v>100</v>
          </cell>
          <cell r="AE661" t="str">
            <v>11130377953</v>
          </cell>
          <cell r="AF661" t="str">
            <v>02</v>
          </cell>
          <cell r="AG661" t="str">
            <v>19830106</v>
          </cell>
          <cell r="AH661" t="str">
            <v>DT.Adm.Corr.Antiguid</v>
          </cell>
          <cell r="AI661" t="str">
            <v>1</v>
          </cell>
          <cell r="AJ661" t="str">
            <v>ACTIVOS</v>
          </cell>
          <cell r="AK661" t="str">
            <v>AA</v>
          </cell>
          <cell r="AL661" t="str">
            <v>ACTIVO TEMP.INTEIRO</v>
          </cell>
          <cell r="AM661" t="str">
            <v>J300</v>
          </cell>
          <cell r="AN661" t="str">
            <v>EDPOutsourcing Comercial-S</v>
          </cell>
          <cell r="AO661" t="str">
            <v>J329</v>
          </cell>
          <cell r="AP661" t="str">
            <v>EDPOC-BEJA-ASAR</v>
          </cell>
          <cell r="AQ661" t="str">
            <v>40176830</v>
          </cell>
          <cell r="AR661" t="str">
            <v>70000060</v>
          </cell>
          <cell r="AS661" t="str">
            <v>025.</v>
          </cell>
          <cell r="AT661" t="str">
            <v>ESCRITURARIO COMERCIAL</v>
          </cell>
          <cell r="AU661" t="str">
            <v>1</v>
          </cell>
          <cell r="AV661" t="str">
            <v>00040530</v>
          </cell>
          <cell r="AW661" t="str">
            <v>J20460000630</v>
          </cell>
          <cell r="AX661" t="str">
            <v>AS-LE-GA LOJAS E EQUIPAS</v>
          </cell>
          <cell r="AY661" t="str">
            <v>68905057</v>
          </cell>
          <cell r="AZ661" t="str">
            <v>Apoio à Rede Sul</v>
          </cell>
          <cell r="BA661" t="str">
            <v>6890</v>
          </cell>
          <cell r="BB661" t="str">
            <v>EDP Outsourcing Comercial</v>
          </cell>
          <cell r="BC661" t="str">
            <v>6890</v>
          </cell>
          <cell r="BD661" t="str">
            <v>6890</v>
          </cell>
          <cell r="BE661" t="str">
            <v>2800</v>
          </cell>
          <cell r="BF661" t="str">
            <v>6890</v>
          </cell>
          <cell r="BG661" t="str">
            <v>EDP Outsourcing Comercial,SA</v>
          </cell>
          <cell r="BH661" t="str">
            <v>1010</v>
          </cell>
          <cell r="BI661">
            <v>1160</v>
          </cell>
          <cell r="BJ661" t="str">
            <v>10</v>
          </cell>
          <cell r="BK661">
            <v>22</v>
          </cell>
          <cell r="BL661">
            <v>222.42</v>
          </cell>
          <cell r="BM661" t="str">
            <v>NÍVEL 5</v>
          </cell>
          <cell r="BN661" t="str">
            <v>01</v>
          </cell>
          <cell r="BO661" t="str">
            <v>07</v>
          </cell>
          <cell r="BP661" t="str">
            <v>20040101</v>
          </cell>
          <cell r="BQ661" t="str">
            <v>21</v>
          </cell>
          <cell r="BR661" t="str">
            <v>EVOLUCAO AUTOMATICA</v>
          </cell>
          <cell r="BS661" t="str">
            <v>20050101</v>
          </cell>
          <cell r="BW661">
            <v>0</v>
          </cell>
          <cell r="BX661">
            <v>0</v>
          </cell>
          <cell r="BY661">
            <v>0</v>
          </cell>
          <cell r="BZ661">
            <v>0</v>
          </cell>
          <cell r="CA661">
            <v>0</v>
          </cell>
          <cell r="CC661">
            <v>0</v>
          </cell>
          <cell r="CG661">
            <v>0</v>
          </cell>
          <cell r="CK661">
            <v>0</v>
          </cell>
          <cell r="CO661">
            <v>0</v>
          </cell>
          <cell r="CT661">
            <v>0</v>
          </cell>
          <cell r="CU661">
            <v>0</v>
          </cell>
          <cell r="CV661">
            <v>0</v>
          </cell>
          <cell r="CW661">
            <v>0</v>
          </cell>
          <cell r="CX661">
            <v>1</v>
          </cell>
          <cell r="CY661" t="str">
            <v>6010</v>
          </cell>
          <cell r="CZ661">
            <v>39.54</v>
          </cell>
          <cell r="DC661">
            <v>0</v>
          </cell>
          <cell r="DF661">
            <v>0</v>
          </cell>
          <cell r="DI661">
            <v>0</v>
          </cell>
          <cell r="DK661">
            <v>0</v>
          </cell>
          <cell r="DL661">
            <v>0</v>
          </cell>
          <cell r="DN661" t="str">
            <v>21D12</v>
          </cell>
          <cell r="DO661" t="str">
            <v>Flex.T.Int."Act.Ind."</v>
          </cell>
          <cell r="DP661">
            <v>2</v>
          </cell>
          <cell r="DQ661">
            <v>100</v>
          </cell>
          <cell r="DR661" t="str">
            <v>LX01</v>
          </cell>
          <cell r="DT661" t="str">
            <v>00456040</v>
          </cell>
          <cell r="DU661" t="str">
            <v>CAIXAS DE CREDITO AGRICOLA MUT</v>
          </cell>
        </row>
        <row r="662">
          <cell r="A662" t="str">
            <v>254401</v>
          </cell>
          <cell r="B662" t="str">
            <v>Manuel Guerreiro Cristina</v>
          </cell>
          <cell r="C662" t="str">
            <v>1983</v>
          </cell>
          <cell r="D662">
            <v>22</v>
          </cell>
          <cell r="E662">
            <v>22</v>
          </cell>
          <cell r="F662" t="str">
            <v>19611015</v>
          </cell>
          <cell r="G662" t="str">
            <v>43</v>
          </cell>
          <cell r="H662" t="str">
            <v>1</v>
          </cell>
          <cell r="I662" t="str">
            <v>Casado</v>
          </cell>
          <cell r="J662" t="str">
            <v>masculino</v>
          </cell>
          <cell r="K662">
            <v>1</v>
          </cell>
          <cell r="L662" t="str">
            <v>R Carlos Pinhão, 8-2.Dto</v>
          </cell>
          <cell r="M662" t="str">
            <v>7800-141</v>
          </cell>
          <cell r="N662" t="str">
            <v>BEJA</v>
          </cell>
          <cell r="O662" t="str">
            <v>00233243</v>
          </cell>
          <cell r="P662" t="str">
            <v>3.CICLO ENSINO BASICO</v>
          </cell>
          <cell r="R662" t="str">
            <v>6082239</v>
          </cell>
          <cell r="S662" t="str">
            <v>20010903</v>
          </cell>
          <cell r="T662" t="str">
            <v>BEJA</v>
          </cell>
          <cell r="W662" t="str">
            <v>105157694</v>
          </cell>
          <cell r="X662" t="str">
            <v>0248</v>
          </cell>
          <cell r="Y662" t="str">
            <v>60.0</v>
          </cell>
          <cell r="Z662">
            <v>1</v>
          </cell>
          <cell r="AA662" t="str">
            <v>00</v>
          </cell>
          <cell r="AC662" t="str">
            <v>X</v>
          </cell>
          <cell r="AD662" t="str">
            <v>100</v>
          </cell>
          <cell r="AE662" t="str">
            <v>11130776394</v>
          </cell>
          <cell r="AF662" t="str">
            <v>02</v>
          </cell>
          <cell r="AG662" t="str">
            <v>19830314</v>
          </cell>
          <cell r="AH662" t="str">
            <v>DT.Adm.Corr.Antiguid</v>
          </cell>
          <cell r="AI662" t="str">
            <v>1</v>
          </cell>
          <cell r="AJ662" t="str">
            <v>ACTIVOS</v>
          </cell>
          <cell r="AK662" t="str">
            <v>AA</v>
          </cell>
          <cell r="AL662" t="str">
            <v>ACTIVO TEMP.INTEIRO</v>
          </cell>
          <cell r="AM662" t="str">
            <v>J300</v>
          </cell>
          <cell r="AN662" t="str">
            <v>EDPOutsourcing Comercial-S</v>
          </cell>
          <cell r="AO662" t="str">
            <v>J329</v>
          </cell>
          <cell r="AP662" t="str">
            <v>EDPOC-BEJA-ASAR</v>
          </cell>
          <cell r="AQ662" t="str">
            <v>40177295</v>
          </cell>
          <cell r="AR662" t="str">
            <v>70000060</v>
          </cell>
          <cell r="AS662" t="str">
            <v>025.</v>
          </cell>
          <cell r="AT662" t="str">
            <v>ESCRITURARIO COMERCIAL</v>
          </cell>
          <cell r="AU662" t="str">
            <v>1</v>
          </cell>
          <cell r="AV662" t="str">
            <v>00040526</v>
          </cell>
          <cell r="AW662" t="str">
            <v>J20460000830</v>
          </cell>
          <cell r="AX662" t="str">
            <v>AS-RA-GA REDE DE AGENTES - II</v>
          </cell>
          <cell r="AY662" t="str">
            <v>68905059</v>
          </cell>
          <cell r="AZ662" t="str">
            <v>Eq Contacto Directo</v>
          </cell>
          <cell r="BA662" t="str">
            <v>6890</v>
          </cell>
          <cell r="BB662" t="str">
            <v>EDP Outsourcing Comercial</v>
          </cell>
          <cell r="BC662" t="str">
            <v>6890</v>
          </cell>
          <cell r="BD662" t="str">
            <v>6890</v>
          </cell>
          <cell r="BE662" t="str">
            <v>2800</v>
          </cell>
          <cell r="BF662" t="str">
            <v>6890</v>
          </cell>
          <cell r="BG662" t="str">
            <v>EDP Outsourcing Comercial,SA</v>
          </cell>
          <cell r="BH662" t="str">
            <v>1010</v>
          </cell>
          <cell r="BI662">
            <v>1079</v>
          </cell>
          <cell r="BJ662" t="str">
            <v>09</v>
          </cell>
          <cell r="BK662">
            <v>22</v>
          </cell>
          <cell r="BL662">
            <v>222.42</v>
          </cell>
          <cell r="BM662" t="str">
            <v>NÍVEL 5</v>
          </cell>
          <cell r="BN662" t="str">
            <v>02</v>
          </cell>
          <cell r="BO662" t="str">
            <v>06</v>
          </cell>
          <cell r="BP662" t="str">
            <v>20030101</v>
          </cell>
          <cell r="BQ662" t="str">
            <v>21</v>
          </cell>
          <cell r="BR662" t="str">
            <v>EVOLUCAO AUTOMATICA</v>
          </cell>
          <cell r="BS662" t="str">
            <v>20050101</v>
          </cell>
          <cell r="BW662">
            <v>0</v>
          </cell>
          <cell r="BX662">
            <v>0</v>
          </cell>
          <cell r="BY662">
            <v>0</v>
          </cell>
          <cell r="BZ662">
            <v>0</v>
          </cell>
          <cell r="CA662">
            <v>0</v>
          </cell>
          <cell r="CC662">
            <v>0</v>
          </cell>
          <cell r="CG662">
            <v>0</v>
          </cell>
          <cell r="CK662">
            <v>0</v>
          </cell>
          <cell r="CO662">
            <v>0</v>
          </cell>
          <cell r="CT662">
            <v>0</v>
          </cell>
          <cell r="CU662">
            <v>0</v>
          </cell>
          <cell r="CV662">
            <v>0</v>
          </cell>
          <cell r="CW662">
            <v>0</v>
          </cell>
          <cell r="CX662">
            <v>0</v>
          </cell>
          <cell r="CZ662">
            <v>0</v>
          </cell>
          <cell r="DC662">
            <v>0</v>
          </cell>
          <cell r="DF662">
            <v>0</v>
          </cell>
          <cell r="DI662">
            <v>0</v>
          </cell>
          <cell r="DK662">
            <v>0</v>
          </cell>
          <cell r="DL662">
            <v>0</v>
          </cell>
          <cell r="DN662" t="str">
            <v>21D11</v>
          </cell>
          <cell r="DO662" t="str">
            <v>Flex.T.Int."Escrit"</v>
          </cell>
          <cell r="DP662">
            <v>2</v>
          </cell>
          <cell r="DQ662">
            <v>100</v>
          </cell>
          <cell r="DR662" t="str">
            <v>LX01</v>
          </cell>
          <cell r="DT662" t="str">
            <v>00350147</v>
          </cell>
          <cell r="DU662" t="str">
            <v>CAIXA GERAL DE DEPOSITOS, SA</v>
          </cell>
        </row>
        <row r="663">
          <cell r="A663" t="str">
            <v>307386</v>
          </cell>
          <cell r="B663" t="str">
            <v>Manuela Rosa Crispim Ascensão Reis</v>
          </cell>
          <cell r="C663" t="str">
            <v>1986</v>
          </cell>
          <cell r="D663">
            <v>19</v>
          </cell>
          <cell r="E663">
            <v>19</v>
          </cell>
          <cell r="F663" t="str">
            <v>19631006</v>
          </cell>
          <cell r="G663" t="str">
            <v>41</v>
          </cell>
          <cell r="H663" t="str">
            <v>1</v>
          </cell>
          <cell r="I663" t="str">
            <v>Casado</v>
          </cell>
          <cell r="J663" t="str">
            <v>feminino</v>
          </cell>
          <cell r="K663">
            <v>2</v>
          </cell>
          <cell r="L663" t="str">
            <v>Rua António Aleixo,  2</v>
          </cell>
          <cell r="M663" t="str">
            <v>7800-651</v>
          </cell>
          <cell r="N663" t="str">
            <v>NOSSA SENHORA DAS NEVES</v>
          </cell>
          <cell r="O663" t="str">
            <v>00244143</v>
          </cell>
          <cell r="P663" t="str">
            <v>12.ANO-TECNICO CONTABILIDADE</v>
          </cell>
          <cell r="R663" t="str">
            <v>6200084</v>
          </cell>
          <cell r="S663" t="str">
            <v>20040507</v>
          </cell>
          <cell r="T663" t="str">
            <v>BEJA</v>
          </cell>
          <cell r="U663" t="str">
            <v>9803</v>
          </cell>
          <cell r="V663" t="str">
            <v>S.NAC IND ENERGIA-SINDEL</v>
          </cell>
          <cell r="W663" t="str">
            <v>175223750</v>
          </cell>
          <cell r="X663" t="str">
            <v>0302</v>
          </cell>
          <cell r="Y663" t="str">
            <v>0.0</v>
          </cell>
          <cell r="Z663">
            <v>2</v>
          </cell>
          <cell r="AA663" t="str">
            <v>00</v>
          </cell>
          <cell r="AC663" t="str">
            <v>X</v>
          </cell>
          <cell r="AD663" t="str">
            <v>100</v>
          </cell>
          <cell r="AE663" t="str">
            <v>11131732917</v>
          </cell>
          <cell r="AF663" t="str">
            <v>02</v>
          </cell>
          <cell r="AG663" t="str">
            <v>19860901</v>
          </cell>
          <cell r="AH663" t="str">
            <v>DT.Adm.Corr.Antiguid</v>
          </cell>
          <cell r="AI663" t="str">
            <v>1</v>
          </cell>
          <cell r="AJ663" t="str">
            <v>ACTIVOS</v>
          </cell>
          <cell r="AK663" t="str">
            <v>AA</v>
          </cell>
          <cell r="AL663" t="str">
            <v>ACTIVO TEMP.INTEIRO</v>
          </cell>
          <cell r="AM663" t="str">
            <v>J300</v>
          </cell>
          <cell r="AN663" t="str">
            <v>EDPOutsourcing Comercial-S</v>
          </cell>
          <cell r="AO663" t="str">
            <v>J329</v>
          </cell>
          <cell r="AP663" t="str">
            <v>EDPOC-BEJA-ASAR</v>
          </cell>
          <cell r="AQ663" t="str">
            <v>40177302</v>
          </cell>
          <cell r="AR663" t="str">
            <v>70000060</v>
          </cell>
          <cell r="AS663" t="str">
            <v>025.</v>
          </cell>
          <cell r="AT663" t="str">
            <v>ESCRITURARIO COMERCIAL</v>
          </cell>
          <cell r="AU663" t="str">
            <v>1</v>
          </cell>
          <cell r="AV663" t="str">
            <v>00040526</v>
          </cell>
          <cell r="AW663" t="str">
            <v>J20460000830</v>
          </cell>
          <cell r="AX663" t="str">
            <v>AS-RA-GA REDE DE AGENTES - II</v>
          </cell>
          <cell r="AY663" t="str">
            <v>68905059</v>
          </cell>
          <cell r="AZ663" t="str">
            <v>Eq Contacto Directo</v>
          </cell>
          <cell r="BA663" t="str">
            <v>6890</v>
          </cell>
          <cell r="BB663" t="str">
            <v>EDP Outsourcing Comercial</v>
          </cell>
          <cell r="BC663" t="str">
            <v>6890</v>
          </cell>
          <cell r="BD663" t="str">
            <v>6890</v>
          </cell>
          <cell r="BE663" t="str">
            <v>2800</v>
          </cell>
          <cell r="BF663" t="str">
            <v>6890</v>
          </cell>
          <cell r="BG663" t="str">
            <v>EDP Outsourcing Comercial,SA</v>
          </cell>
          <cell r="BH663" t="str">
            <v>1010</v>
          </cell>
          <cell r="BI663">
            <v>1160</v>
          </cell>
          <cell r="BJ663" t="str">
            <v>10</v>
          </cell>
          <cell r="BK663">
            <v>19</v>
          </cell>
          <cell r="BL663">
            <v>192.09</v>
          </cell>
          <cell r="BM663" t="str">
            <v>NÍVEL 5</v>
          </cell>
          <cell r="BN663" t="str">
            <v>00</v>
          </cell>
          <cell r="BO663" t="str">
            <v>07</v>
          </cell>
          <cell r="BP663" t="str">
            <v>20050101</v>
          </cell>
          <cell r="BQ663" t="str">
            <v>21</v>
          </cell>
          <cell r="BR663" t="str">
            <v>EVOLUCAO AUTOMATICA</v>
          </cell>
          <cell r="BS663" t="str">
            <v>20050101</v>
          </cell>
          <cell r="BW663">
            <v>0</v>
          </cell>
          <cell r="BX663">
            <v>0</v>
          </cell>
          <cell r="BY663">
            <v>0</v>
          </cell>
          <cell r="BZ663">
            <v>0</v>
          </cell>
          <cell r="CA663">
            <v>0</v>
          </cell>
          <cell r="CC663">
            <v>0</v>
          </cell>
          <cell r="CG663">
            <v>0</v>
          </cell>
          <cell r="CK663">
            <v>0</v>
          </cell>
          <cell r="CO663">
            <v>0</v>
          </cell>
          <cell r="CT663">
            <v>0</v>
          </cell>
          <cell r="CU663">
            <v>0</v>
          </cell>
          <cell r="CV663">
            <v>0</v>
          </cell>
          <cell r="CW663">
            <v>0</v>
          </cell>
          <cell r="CX663">
            <v>0</v>
          </cell>
          <cell r="CZ663">
            <v>0</v>
          </cell>
          <cell r="DC663">
            <v>0</v>
          </cell>
          <cell r="DF663">
            <v>0</v>
          </cell>
          <cell r="DI663">
            <v>0</v>
          </cell>
          <cell r="DK663">
            <v>0</v>
          </cell>
          <cell r="DL663">
            <v>0</v>
          </cell>
          <cell r="DN663" t="str">
            <v>21D12</v>
          </cell>
          <cell r="DO663" t="str">
            <v>Flex.T.Int."Act.Ind."</v>
          </cell>
          <cell r="DP663">
            <v>2</v>
          </cell>
          <cell r="DQ663">
            <v>100</v>
          </cell>
          <cell r="DR663" t="str">
            <v>LX01</v>
          </cell>
          <cell r="DT663" t="str">
            <v>00350546</v>
          </cell>
          <cell r="DU663" t="str">
            <v>CAIXA GERAL DE DEPOSITOS, SA</v>
          </cell>
        </row>
        <row r="664">
          <cell r="A664" t="str">
            <v>252867</v>
          </cell>
          <cell r="B664" t="str">
            <v>Manuela Maria Valadas Soares</v>
          </cell>
          <cell r="C664" t="str">
            <v>1983</v>
          </cell>
          <cell r="D664">
            <v>22</v>
          </cell>
          <cell r="E664">
            <v>22</v>
          </cell>
          <cell r="F664" t="str">
            <v>19581122</v>
          </cell>
          <cell r="G664" t="str">
            <v>46</v>
          </cell>
          <cell r="H664" t="str">
            <v>1</v>
          </cell>
          <cell r="I664" t="str">
            <v>Casado</v>
          </cell>
          <cell r="J664" t="str">
            <v>feminino</v>
          </cell>
          <cell r="K664">
            <v>2</v>
          </cell>
          <cell r="L664" t="str">
            <v>R D.Afonso Henriques, 19</v>
          </cell>
          <cell r="M664" t="str">
            <v>7800-000</v>
          </cell>
          <cell r="N664" t="str">
            <v>BEJA</v>
          </cell>
          <cell r="O664" t="str">
            <v>00242072</v>
          </cell>
          <cell r="P664" t="str">
            <v>CC CONTABILIDADE ADMINISTRACAO</v>
          </cell>
          <cell r="R664" t="str">
            <v>5512556</v>
          </cell>
          <cell r="S664" t="str">
            <v>20001121</v>
          </cell>
          <cell r="T664" t="str">
            <v>BEJA</v>
          </cell>
          <cell r="U664" t="str">
            <v>9803</v>
          </cell>
          <cell r="V664" t="str">
            <v>S.NAC IND ENERGIA-SINDEL</v>
          </cell>
          <cell r="W664" t="str">
            <v>117825883</v>
          </cell>
          <cell r="X664" t="str">
            <v>0248</v>
          </cell>
          <cell r="Y664" t="str">
            <v>0.0</v>
          </cell>
          <cell r="Z664">
            <v>2</v>
          </cell>
          <cell r="AA664" t="str">
            <v>00</v>
          </cell>
          <cell r="AC664" t="str">
            <v>X</v>
          </cell>
          <cell r="AD664" t="str">
            <v>100</v>
          </cell>
          <cell r="AE664" t="str">
            <v>11130893645</v>
          </cell>
          <cell r="AF664" t="str">
            <v>02</v>
          </cell>
          <cell r="AG664" t="str">
            <v>19830516</v>
          </cell>
          <cell r="AH664" t="str">
            <v>DT.Adm.Corr.Antiguid</v>
          </cell>
          <cell r="AI664" t="str">
            <v>1</v>
          </cell>
          <cell r="AJ664" t="str">
            <v>ACTIVOS</v>
          </cell>
          <cell r="AK664" t="str">
            <v>AA</v>
          </cell>
          <cell r="AL664" t="str">
            <v>ACTIVO TEMP.INTEIRO</v>
          </cell>
          <cell r="AM664" t="str">
            <v>J300</v>
          </cell>
          <cell r="AN664" t="str">
            <v>EDPOutsourcing Comercial-S</v>
          </cell>
          <cell r="AO664" t="str">
            <v>J329</v>
          </cell>
          <cell r="AP664" t="str">
            <v>EDPOC-BEJA-ASAR</v>
          </cell>
          <cell r="AQ664" t="str">
            <v>40177280</v>
          </cell>
          <cell r="AR664" t="str">
            <v>70000022</v>
          </cell>
          <cell r="AS664" t="str">
            <v>014.</v>
          </cell>
          <cell r="AT664" t="str">
            <v>TECNICO COMERCIAL</v>
          </cell>
          <cell r="AU664" t="str">
            <v>1</v>
          </cell>
          <cell r="AV664" t="str">
            <v>00040526</v>
          </cell>
          <cell r="AW664" t="str">
            <v>J20460000830</v>
          </cell>
          <cell r="AX664" t="str">
            <v>AS-RA-GA REDE DE AGENTES - II</v>
          </cell>
          <cell r="AY664" t="str">
            <v>68905059</v>
          </cell>
          <cell r="AZ664" t="str">
            <v>Eq Contacto Directo</v>
          </cell>
          <cell r="BA664" t="str">
            <v>6890</v>
          </cell>
          <cell r="BB664" t="str">
            <v>EDP Outsourcing Comercial</v>
          </cell>
          <cell r="BC664" t="str">
            <v>6890</v>
          </cell>
          <cell r="BD664" t="str">
            <v>6890</v>
          </cell>
          <cell r="BE664" t="str">
            <v>2800</v>
          </cell>
          <cell r="BF664" t="str">
            <v>6890</v>
          </cell>
          <cell r="BG664" t="str">
            <v>EDP Outsourcing Comercial,SA</v>
          </cell>
          <cell r="BH664" t="str">
            <v>1010</v>
          </cell>
          <cell r="BI664">
            <v>1339</v>
          </cell>
          <cell r="BJ664" t="str">
            <v>12</v>
          </cell>
          <cell r="BK664">
            <v>22</v>
          </cell>
          <cell r="BL664">
            <v>222.42</v>
          </cell>
          <cell r="BM664" t="str">
            <v>NÍVEL 4</v>
          </cell>
          <cell r="BN664" t="str">
            <v>00</v>
          </cell>
          <cell r="BO664" t="str">
            <v>06</v>
          </cell>
          <cell r="BP664" t="str">
            <v>20050101</v>
          </cell>
          <cell r="BQ664" t="str">
            <v>21</v>
          </cell>
          <cell r="BR664" t="str">
            <v>EVOLUCAO AUTOMATICA</v>
          </cell>
          <cell r="BS664" t="str">
            <v>20050101</v>
          </cell>
          <cell r="BW664">
            <v>0</v>
          </cell>
          <cell r="BX664">
            <v>0</v>
          </cell>
          <cell r="BY664">
            <v>0</v>
          </cell>
          <cell r="BZ664">
            <v>0</v>
          </cell>
          <cell r="CA664">
            <v>0</v>
          </cell>
          <cell r="CC664">
            <v>0</v>
          </cell>
          <cell r="CG664">
            <v>0</v>
          </cell>
          <cell r="CK664">
            <v>0</v>
          </cell>
          <cell r="CO664">
            <v>0</v>
          </cell>
          <cell r="CT664">
            <v>0</v>
          </cell>
          <cell r="CU664">
            <v>0</v>
          </cell>
          <cell r="CV664">
            <v>0</v>
          </cell>
          <cell r="CW664">
            <v>0</v>
          </cell>
          <cell r="CX664">
            <v>0</v>
          </cell>
          <cell r="CZ664">
            <v>0</v>
          </cell>
          <cell r="DC664">
            <v>0</v>
          </cell>
          <cell r="DF664">
            <v>0</v>
          </cell>
          <cell r="DI664">
            <v>0</v>
          </cell>
          <cell r="DK664">
            <v>0</v>
          </cell>
          <cell r="DL664">
            <v>0</v>
          </cell>
          <cell r="DN664" t="str">
            <v>21D12</v>
          </cell>
          <cell r="DO664" t="str">
            <v>Flex.T.Int."Act.Ind."</v>
          </cell>
          <cell r="DP664">
            <v>2</v>
          </cell>
          <cell r="DQ664">
            <v>100</v>
          </cell>
          <cell r="DR664" t="str">
            <v>LX01</v>
          </cell>
          <cell r="DT664" t="str">
            <v>00330000</v>
          </cell>
          <cell r="DU664" t="str">
            <v>BANCO COMERCIAL PORTUGUES, SA</v>
          </cell>
        </row>
        <row r="665">
          <cell r="A665" t="str">
            <v>291420</v>
          </cell>
          <cell r="B665" t="str">
            <v>Maria Eduarda Raposo de Jesus Crispiniano Vieira</v>
          </cell>
          <cell r="C665" t="str">
            <v>1985</v>
          </cell>
          <cell r="D665">
            <v>20</v>
          </cell>
          <cell r="E665">
            <v>20</v>
          </cell>
          <cell r="F665" t="str">
            <v>19630720</v>
          </cell>
          <cell r="G665" t="str">
            <v>41</v>
          </cell>
          <cell r="H665" t="str">
            <v>1</v>
          </cell>
          <cell r="I665" t="str">
            <v>Casado</v>
          </cell>
          <cell r="J665" t="str">
            <v>feminino</v>
          </cell>
          <cell r="K665">
            <v>0</v>
          </cell>
          <cell r="L665" t="str">
            <v>Rua David Mourão Ferreira,1</v>
          </cell>
          <cell r="M665" t="str">
            <v>7800-381</v>
          </cell>
          <cell r="N665" t="str">
            <v>BEJA</v>
          </cell>
          <cell r="O665" t="str">
            <v>00244093</v>
          </cell>
          <cell r="P665" t="str">
            <v>12.ANO-SECRETARIO</v>
          </cell>
          <cell r="R665" t="str">
            <v>6639034</v>
          </cell>
          <cell r="S665" t="str">
            <v>20040513</v>
          </cell>
          <cell r="T665" t="str">
            <v>BEJA</v>
          </cell>
          <cell r="U665" t="str">
            <v>9803</v>
          </cell>
          <cell r="V665" t="str">
            <v>S.NAC IND ENERGIA-SINDEL</v>
          </cell>
          <cell r="W665" t="str">
            <v>129901598</v>
          </cell>
          <cell r="X665" t="str">
            <v>0248</v>
          </cell>
          <cell r="Y665" t="str">
            <v>0.0</v>
          </cell>
          <cell r="Z665">
            <v>2</v>
          </cell>
          <cell r="AA665" t="str">
            <v>00</v>
          </cell>
          <cell r="AC665" t="str">
            <v>X</v>
          </cell>
          <cell r="AD665" t="str">
            <v>100</v>
          </cell>
          <cell r="AE665" t="str">
            <v>11131718741</v>
          </cell>
          <cell r="AF665" t="str">
            <v>02</v>
          </cell>
          <cell r="AG665" t="str">
            <v>19850201</v>
          </cell>
          <cell r="AH665" t="str">
            <v>DT.Adm.Corr.Antiguid</v>
          </cell>
          <cell r="AI665" t="str">
            <v>1</v>
          </cell>
          <cell r="AJ665" t="str">
            <v>ACTIVOS</v>
          </cell>
          <cell r="AK665" t="str">
            <v>AA</v>
          </cell>
          <cell r="AL665" t="str">
            <v>ACTIVO TEMP.INTEIRO</v>
          </cell>
          <cell r="AM665" t="str">
            <v>J300</v>
          </cell>
          <cell r="AN665" t="str">
            <v>EDPOutsourcing Comercial-S</v>
          </cell>
          <cell r="AO665" t="str">
            <v>J329</v>
          </cell>
          <cell r="AP665" t="str">
            <v>EDPOC-BEJA-ASAR</v>
          </cell>
          <cell r="AQ665" t="str">
            <v>40177285</v>
          </cell>
          <cell r="AR665" t="str">
            <v>70000022</v>
          </cell>
          <cell r="AS665" t="str">
            <v>014.</v>
          </cell>
          <cell r="AT665" t="str">
            <v>TECNICO COMERCIAL</v>
          </cell>
          <cell r="AU665" t="str">
            <v>1</v>
          </cell>
          <cell r="AV665" t="str">
            <v>00040526</v>
          </cell>
          <cell r="AW665" t="str">
            <v>J20460000830</v>
          </cell>
          <cell r="AX665" t="str">
            <v>AS-RA-GA REDE DE AGENTES - II</v>
          </cell>
          <cell r="AY665" t="str">
            <v>68905059</v>
          </cell>
          <cell r="AZ665" t="str">
            <v>Eq Contacto Directo</v>
          </cell>
          <cell r="BA665" t="str">
            <v>6890</v>
          </cell>
          <cell r="BB665" t="str">
            <v>EDP Outsourcing Comercial</v>
          </cell>
          <cell r="BC665" t="str">
            <v>6890</v>
          </cell>
          <cell r="BD665" t="str">
            <v>6890</v>
          </cell>
          <cell r="BE665" t="str">
            <v>2800</v>
          </cell>
          <cell r="BF665" t="str">
            <v>6890</v>
          </cell>
          <cell r="BG665" t="str">
            <v>EDP Outsourcing Comercial,SA</v>
          </cell>
          <cell r="BH665" t="str">
            <v>1010</v>
          </cell>
          <cell r="BI665">
            <v>1339</v>
          </cell>
          <cell r="BJ665" t="str">
            <v>12</v>
          </cell>
          <cell r="BK665">
            <v>20</v>
          </cell>
          <cell r="BL665">
            <v>202.2</v>
          </cell>
          <cell r="BM665" t="str">
            <v>NÍVEL 4</v>
          </cell>
          <cell r="BN665" t="str">
            <v>00</v>
          </cell>
          <cell r="BO665" t="str">
            <v>06</v>
          </cell>
          <cell r="BP665" t="str">
            <v>20050101</v>
          </cell>
          <cell r="BQ665" t="str">
            <v>21</v>
          </cell>
          <cell r="BR665" t="str">
            <v>EVOLUCAO AUTOMATICA</v>
          </cell>
          <cell r="BS665" t="str">
            <v>20050101</v>
          </cell>
          <cell r="BW665">
            <v>0</v>
          </cell>
          <cell r="BX665">
            <v>0</v>
          </cell>
          <cell r="BY665">
            <v>0</v>
          </cell>
          <cell r="BZ665">
            <v>0</v>
          </cell>
          <cell r="CA665">
            <v>0</v>
          </cell>
          <cell r="CC665">
            <v>0</v>
          </cell>
          <cell r="CG665">
            <v>0</v>
          </cell>
          <cell r="CK665">
            <v>0</v>
          </cell>
          <cell r="CO665">
            <v>0</v>
          </cell>
          <cell r="CT665">
            <v>0</v>
          </cell>
          <cell r="CU665">
            <v>0</v>
          </cell>
          <cell r="CV665">
            <v>0</v>
          </cell>
          <cell r="CW665">
            <v>0</v>
          </cell>
          <cell r="CX665">
            <v>0</v>
          </cell>
          <cell r="CZ665">
            <v>0</v>
          </cell>
          <cell r="DC665">
            <v>0</v>
          </cell>
          <cell r="DF665">
            <v>0</v>
          </cell>
          <cell r="DI665">
            <v>0</v>
          </cell>
          <cell r="DK665">
            <v>0</v>
          </cell>
          <cell r="DL665">
            <v>0</v>
          </cell>
          <cell r="DN665" t="str">
            <v>21D11</v>
          </cell>
          <cell r="DO665" t="str">
            <v>Flex.T.Int."Escrit"</v>
          </cell>
          <cell r="DP665">
            <v>2</v>
          </cell>
          <cell r="DQ665">
            <v>100</v>
          </cell>
          <cell r="DR665" t="str">
            <v>LX01</v>
          </cell>
          <cell r="DT665" t="str">
            <v>00330000</v>
          </cell>
          <cell r="DU665" t="str">
            <v>BANCO COMERCIAL PORTUGUES, SA</v>
          </cell>
        </row>
        <row r="666">
          <cell r="A666" t="str">
            <v>259713</v>
          </cell>
          <cell r="B666" t="str">
            <v>Antonio Francisco Ribeiro Chaveiro Rita Vilhena</v>
          </cell>
          <cell r="C666" t="str">
            <v>1983</v>
          </cell>
          <cell r="D666">
            <v>22</v>
          </cell>
          <cell r="E666">
            <v>22</v>
          </cell>
          <cell r="F666" t="str">
            <v>19601214</v>
          </cell>
          <cell r="G666" t="str">
            <v>44</v>
          </cell>
          <cell r="H666" t="str">
            <v>1</v>
          </cell>
          <cell r="I666" t="str">
            <v>Casado</v>
          </cell>
          <cell r="J666" t="str">
            <v>masculino</v>
          </cell>
          <cell r="K666">
            <v>4</v>
          </cell>
          <cell r="L666" t="str">
            <v>R Entradas, 43</v>
          </cell>
          <cell r="M666" t="str">
            <v>7780-000</v>
          </cell>
          <cell r="N666" t="str">
            <v>CASTRO VERDE</v>
          </cell>
          <cell r="O666" t="str">
            <v>00233033</v>
          </cell>
          <cell r="P666" t="str">
            <v>C.GERAL UNIF.ADMINIST.COMERCIO</v>
          </cell>
          <cell r="R666" t="str">
            <v>5567609</v>
          </cell>
          <cell r="S666" t="str">
            <v>19970925</v>
          </cell>
          <cell r="T666" t="str">
            <v>BEJA</v>
          </cell>
          <cell r="U666" t="str">
            <v>9803</v>
          </cell>
          <cell r="V666" t="str">
            <v>S.NAC IND ENERGIA-SINDEL</v>
          </cell>
          <cell r="W666" t="str">
            <v>179303660</v>
          </cell>
          <cell r="X666" t="str">
            <v>0256</v>
          </cell>
          <cell r="Y666" t="str">
            <v>0.0</v>
          </cell>
          <cell r="Z666">
            <v>4</v>
          </cell>
          <cell r="AA666" t="str">
            <v>01</v>
          </cell>
          <cell r="AC666" t="str">
            <v>X</v>
          </cell>
          <cell r="AD666" t="str">
            <v>100</v>
          </cell>
          <cell r="AE666" t="str">
            <v>11131693602</v>
          </cell>
          <cell r="AF666" t="str">
            <v>02</v>
          </cell>
          <cell r="AG666" t="str">
            <v>19831017</v>
          </cell>
          <cell r="AH666" t="str">
            <v>DT.Adm.Corr.Antiguid</v>
          </cell>
          <cell r="AI666" t="str">
            <v>1</v>
          </cell>
          <cell r="AJ666" t="str">
            <v>ACTIVOS</v>
          </cell>
          <cell r="AK666" t="str">
            <v>AA</v>
          </cell>
          <cell r="AL666" t="str">
            <v>ACTIVO TEMP.INTEIRO</v>
          </cell>
          <cell r="AM666" t="str">
            <v>J300</v>
          </cell>
          <cell r="AN666" t="str">
            <v>EDPOutsourcing Comercial-S</v>
          </cell>
          <cell r="AO666" t="str">
            <v>J329</v>
          </cell>
          <cell r="AP666" t="str">
            <v>EDPOC-BEJA-ASAR</v>
          </cell>
          <cell r="AQ666" t="str">
            <v>40177281</v>
          </cell>
          <cell r="AR666" t="str">
            <v>70000022</v>
          </cell>
          <cell r="AS666" t="str">
            <v>014.</v>
          </cell>
          <cell r="AT666" t="str">
            <v>TECNICO COMERCIAL</v>
          </cell>
          <cell r="AU666" t="str">
            <v>1</v>
          </cell>
          <cell r="AV666" t="str">
            <v>00040526</v>
          </cell>
          <cell r="AW666" t="str">
            <v>J20460000830</v>
          </cell>
          <cell r="AX666" t="str">
            <v>AS-RA-GA REDE DE AGENTES - II</v>
          </cell>
          <cell r="AY666" t="str">
            <v>68905059</v>
          </cell>
          <cell r="AZ666" t="str">
            <v>Eq Contacto Directo</v>
          </cell>
          <cell r="BA666" t="str">
            <v>6890</v>
          </cell>
          <cell r="BB666" t="str">
            <v>EDP Outsourcing Comercial</v>
          </cell>
          <cell r="BC666" t="str">
            <v>6890</v>
          </cell>
          <cell r="BD666" t="str">
            <v>6890</v>
          </cell>
          <cell r="BE666" t="str">
            <v>2800</v>
          </cell>
          <cell r="BF666" t="str">
            <v>6890</v>
          </cell>
          <cell r="BG666" t="str">
            <v>EDP Outsourcing Comercial,SA</v>
          </cell>
          <cell r="BH666" t="str">
            <v>1010</v>
          </cell>
          <cell r="BI666">
            <v>1520</v>
          </cell>
          <cell r="BJ666" t="str">
            <v>14</v>
          </cell>
          <cell r="BK666">
            <v>22</v>
          </cell>
          <cell r="BL666">
            <v>222.42</v>
          </cell>
          <cell r="BM666" t="str">
            <v>NÍVEL 4</v>
          </cell>
          <cell r="BN666" t="str">
            <v>03</v>
          </cell>
          <cell r="BO666" t="str">
            <v>08</v>
          </cell>
          <cell r="BP666" t="str">
            <v>20040110</v>
          </cell>
          <cell r="BQ666" t="str">
            <v>22</v>
          </cell>
          <cell r="BR666" t="str">
            <v>ACELERACAO DE CARREIRA</v>
          </cell>
          <cell r="BS666" t="str">
            <v>20050101</v>
          </cell>
          <cell r="BT666" t="str">
            <v>20020101</v>
          </cell>
          <cell r="BW666">
            <v>0</v>
          </cell>
          <cell r="BX666">
            <v>0</v>
          </cell>
          <cell r="BY666">
            <v>0</v>
          </cell>
          <cell r="BZ666">
            <v>0</v>
          </cell>
          <cell r="CA666">
            <v>0</v>
          </cell>
          <cell r="CC666">
            <v>0</v>
          </cell>
          <cell r="CG666">
            <v>0</v>
          </cell>
          <cell r="CK666">
            <v>0</v>
          </cell>
          <cell r="CO666">
            <v>0</v>
          </cell>
          <cell r="CT666">
            <v>0</v>
          </cell>
          <cell r="CU666">
            <v>0</v>
          </cell>
          <cell r="CV666">
            <v>0</v>
          </cell>
          <cell r="CW666">
            <v>0</v>
          </cell>
          <cell r="CX666">
            <v>0</v>
          </cell>
          <cell r="CZ666">
            <v>0</v>
          </cell>
          <cell r="DC666">
            <v>0</v>
          </cell>
          <cell r="DF666">
            <v>0</v>
          </cell>
          <cell r="DI666">
            <v>0</v>
          </cell>
          <cell r="DK666">
            <v>0</v>
          </cell>
          <cell r="DL666">
            <v>0</v>
          </cell>
          <cell r="DN666" t="str">
            <v>21D12</v>
          </cell>
          <cell r="DO666" t="str">
            <v>Flex.T.Int."Act.Ind."</v>
          </cell>
          <cell r="DP666">
            <v>2</v>
          </cell>
          <cell r="DQ666">
            <v>100</v>
          </cell>
          <cell r="DR666" t="str">
            <v>LX01</v>
          </cell>
          <cell r="DT666" t="str">
            <v>00330000</v>
          </cell>
          <cell r="DU666" t="str">
            <v>BANCO COMERCIAL PORTUGUES, SA</v>
          </cell>
        </row>
        <row r="667">
          <cell r="A667" t="str">
            <v>292885</v>
          </cell>
          <cell r="B667" t="str">
            <v>Luciano Eurico Dias Gomes de Matos</v>
          </cell>
          <cell r="C667" t="str">
            <v>1986</v>
          </cell>
          <cell r="D667">
            <v>19</v>
          </cell>
          <cell r="E667">
            <v>19</v>
          </cell>
          <cell r="F667" t="str">
            <v>19571206</v>
          </cell>
          <cell r="G667" t="str">
            <v>47</v>
          </cell>
          <cell r="H667" t="str">
            <v>1</v>
          </cell>
          <cell r="I667" t="str">
            <v>Casado</v>
          </cell>
          <cell r="J667" t="str">
            <v>masculino</v>
          </cell>
          <cell r="K667">
            <v>2</v>
          </cell>
          <cell r="L667" t="str">
            <v>R Sto Antonio Piedade, 45-1.E Qta Sta Catarina</v>
          </cell>
          <cell r="M667" t="str">
            <v>7000-930</v>
          </cell>
          <cell r="N667" t="str">
            <v>ÉVORA</v>
          </cell>
          <cell r="O667" t="str">
            <v>00743315</v>
          </cell>
          <cell r="P667" t="str">
            <v>ENERGIA E SISTEMAS POTENCIA</v>
          </cell>
          <cell r="R667" t="str">
            <v>5074421</v>
          </cell>
          <cell r="S667" t="str">
            <v>19950220</v>
          </cell>
          <cell r="T667" t="str">
            <v>EVORA</v>
          </cell>
          <cell r="W667" t="str">
            <v>115679952</v>
          </cell>
          <cell r="X667" t="str">
            <v>0914</v>
          </cell>
          <cell r="Y667" t="str">
            <v>0.0</v>
          </cell>
          <cell r="Z667">
            <v>1</v>
          </cell>
          <cell r="AA667" t="str">
            <v>00</v>
          </cell>
          <cell r="AC667" t="str">
            <v>X</v>
          </cell>
          <cell r="AD667" t="str">
            <v>100</v>
          </cell>
          <cell r="AE667" t="str">
            <v>11218149981</v>
          </cell>
          <cell r="AF667" t="str">
            <v>02</v>
          </cell>
          <cell r="AG667" t="str">
            <v>19860507</v>
          </cell>
          <cell r="AH667" t="str">
            <v>DT.Adm.Corr.Antiguid</v>
          </cell>
          <cell r="AI667" t="str">
            <v>1</v>
          </cell>
          <cell r="AJ667" t="str">
            <v>ACTIVOS</v>
          </cell>
          <cell r="AK667" t="str">
            <v>AA</v>
          </cell>
          <cell r="AL667" t="str">
            <v>ACTIVO TEMP.INTEIRO</v>
          </cell>
          <cell r="AM667" t="str">
            <v>J300</v>
          </cell>
          <cell r="AN667" t="str">
            <v>EDPOutsourcing Comercial-S</v>
          </cell>
          <cell r="AO667" t="str">
            <v>J331</v>
          </cell>
          <cell r="AP667" t="str">
            <v>EDPOC-EVORA</v>
          </cell>
          <cell r="AQ667" t="str">
            <v>40177263</v>
          </cell>
          <cell r="AR667" t="str">
            <v>70000168</v>
          </cell>
          <cell r="AS667" t="str">
            <v>080I</v>
          </cell>
          <cell r="AT667" t="str">
            <v>SUBDIRECTOR (D1)</v>
          </cell>
          <cell r="AU667" t="str">
            <v>1</v>
          </cell>
          <cell r="AV667" t="str">
            <v>00040336</v>
          </cell>
          <cell r="AW667" t="str">
            <v>J20460000130</v>
          </cell>
          <cell r="AX667" t="str">
            <v>AS-CH-CHEFIA</v>
          </cell>
          <cell r="AY667" t="str">
            <v>68905050</v>
          </cell>
          <cell r="AZ667" t="str">
            <v>Dep Comercial Sul</v>
          </cell>
          <cell r="BA667" t="str">
            <v>6890</v>
          </cell>
          <cell r="BB667" t="str">
            <v>EDP Outsourcing Comercial</v>
          </cell>
          <cell r="BC667" t="str">
            <v>6890</v>
          </cell>
          <cell r="BD667" t="str">
            <v>6890</v>
          </cell>
          <cell r="BE667" t="str">
            <v>2800</v>
          </cell>
          <cell r="BF667" t="str">
            <v>6890</v>
          </cell>
          <cell r="BG667" t="str">
            <v>EDP Outsourcing Comercial,SA</v>
          </cell>
          <cell r="BH667" t="str">
            <v>1010</v>
          </cell>
          <cell r="BI667">
            <v>3242</v>
          </cell>
          <cell r="BJ667" t="str">
            <v>Q</v>
          </cell>
          <cell r="BK667">
            <v>19</v>
          </cell>
          <cell r="BL667">
            <v>192.09</v>
          </cell>
          <cell r="BM667" t="str">
            <v>SUB DIR</v>
          </cell>
          <cell r="BN667" t="str">
            <v>00</v>
          </cell>
          <cell r="BO667" t="str">
            <v>Q</v>
          </cell>
          <cell r="BP667" t="str">
            <v>20040107</v>
          </cell>
          <cell r="BQ667" t="str">
            <v>22</v>
          </cell>
          <cell r="BR667" t="str">
            <v>ACELERACAO DE CARREIRA</v>
          </cell>
          <cell r="BS667" t="str">
            <v>20050101</v>
          </cell>
          <cell r="BU667" t="str">
            <v>SUB DIR</v>
          </cell>
          <cell r="BV667" t="str">
            <v>Q</v>
          </cell>
          <cell r="BW667">
            <v>0</v>
          </cell>
          <cell r="BX667">
            <v>25</v>
          </cell>
          <cell r="BY667">
            <v>858.52</v>
          </cell>
          <cell r="BZ667">
            <v>0</v>
          </cell>
          <cell r="CA667">
            <v>0</v>
          </cell>
          <cell r="CC667">
            <v>0</v>
          </cell>
          <cell r="CG667">
            <v>0</v>
          </cell>
          <cell r="CK667">
            <v>0</v>
          </cell>
          <cell r="CO667">
            <v>0</v>
          </cell>
          <cell r="CT667">
            <v>0</v>
          </cell>
          <cell r="CU667">
            <v>0</v>
          </cell>
          <cell r="CV667">
            <v>0</v>
          </cell>
          <cell r="CW667">
            <v>0</v>
          </cell>
          <cell r="CX667">
            <v>0</v>
          </cell>
          <cell r="CZ667">
            <v>0</v>
          </cell>
          <cell r="DC667">
            <v>0</v>
          </cell>
          <cell r="DF667">
            <v>0</v>
          </cell>
          <cell r="DI667">
            <v>0</v>
          </cell>
          <cell r="DK667">
            <v>0</v>
          </cell>
          <cell r="DL667">
            <v>0</v>
          </cell>
          <cell r="DN667" t="str">
            <v>50001</v>
          </cell>
          <cell r="DO667" t="str">
            <v>IHT_TEMPO INTEIRO</v>
          </cell>
          <cell r="DP667">
            <v>9</v>
          </cell>
          <cell r="DQ667">
            <v>100</v>
          </cell>
          <cell r="DR667" t="str">
            <v>LX01</v>
          </cell>
          <cell r="DT667" t="str">
            <v>00180000</v>
          </cell>
          <cell r="DU667" t="str">
            <v>BANCO TOTTA &amp; ACORES, SA</v>
          </cell>
        </row>
        <row r="668">
          <cell r="A668" t="str">
            <v>174475</v>
          </cell>
          <cell r="B668" t="str">
            <v>Rita Maria Mateus Viola Andrade</v>
          </cell>
          <cell r="C668" t="str">
            <v>1974</v>
          </cell>
          <cell r="D668">
            <v>31</v>
          </cell>
          <cell r="E668">
            <v>31</v>
          </cell>
          <cell r="F668" t="str">
            <v>19551104</v>
          </cell>
          <cell r="G668" t="str">
            <v>49</v>
          </cell>
          <cell r="H668" t="str">
            <v>1</v>
          </cell>
          <cell r="I668" t="str">
            <v>Casado</v>
          </cell>
          <cell r="J668" t="str">
            <v>feminino</v>
          </cell>
          <cell r="K668">
            <v>2</v>
          </cell>
          <cell r="L668" t="str">
            <v>Casais Mira Sé Letra B</v>
          </cell>
          <cell r="M668" t="str">
            <v>7000-176</v>
          </cell>
          <cell r="N668" t="str">
            <v>ÉVORA</v>
          </cell>
          <cell r="O668" t="str">
            <v>00774105</v>
          </cell>
          <cell r="P668" t="str">
            <v>ECONOMIA</v>
          </cell>
          <cell r="R668" t="str">
            <v>4719155</v>
          </cell>
          <cell r="S668" t="str">
            <v>19970603</v>
          </cell>
          <cell r="T668" t="str">
            <v>EVORA</v>
          </cell>
          <cell r="W668" t="str">
            <v>131143336</v>
          </cell>
          <cell r="X668" t="str">
            <v>0914</v>
          </cell>
          <cell r="Y668" t="str">
            <v>0.0</v>
          </cell>
          <cell r="Z668">
            <v>1</v>
          </cell>
          <cell r="AA668" t="str">
            <v>00</v>
          </cell>
          <cell r="AD668" t="str">
            <v>100</v>
          </cell>
          <cell r="AE668" t="str">
            <v>11170628431</v>
          </cell>
          <cell r="AF668" t="str">
            <v>02</v>
          </cell>
          <cell r="AG668" t="str">
            <v>19741230</v>
          </cell>
          <cell r="AH668" t="str">
            <v>DT.Adm.Corr.Antiguid</v>
          </cell>
          <cell r="AI668" t="str">
            <v>1</v>
          </cell>
          <cell r="AJ668" t="str">
            <v>ACTIVOS</v>
          </cell>
          <cell r="AK668" t="str">
            <v>AA</v>
          </cell>
          <cell r="AL668" t="str">
            <v>ACTIVO TEMP.INTEIRO</v>
          </cell>
          <cell r="AM668" t="str">
            <v>J300</v>
          </cell>
          <cell r="AN668" t="str">
            <v>EDPOutsourcing Comercial-S</v>
          </cell>
          <cell r="AO668" t="str">
            <v>J331</v>
          </cell>
          <cell r="AP668" t="str">
            <v>EDPOC-EVORA</v>
          </cell>
          <cell r="AQ668" t="str">
            <v>40177264</v>
          </cell>
          <cell r="AR668" t="str">
            <v>70000042</v>
          </cell>
          <cell r="AS668" t="str">
            <v>01L2</v>
          </cell>
          <cell r="AT668" t="str">
            <v>LICENCIADO II</v>
          </cell>
          <cell r="AU668" t="str">
            <v>1</v>
          </cell>
          <cell r="AV668" t="str">
            <v>00041836</v>
          </cell>
          <cell r="AW668" t="str">
            <v>J20460000230</v>
          </cell>
          <cell r="AX668" t="str">
            <v>AS-AP-APOIO</v>
          </cell>
          <cell r="AY668" t="str">
            <v>68905050</v>
          </cell>
          <cell r="AZ668" t="str">
            <v>Dep Comercial Sul</v>
          </cell>
          <cell r="BA668" t="str">
            <v>6890</v>
          </cell>
          <cell r="BB668" t="str">
            <v>EDP Outsourcing Comercial</v>
          </cell>
          <cell r="BC668" t="str">
            <v>6890</v>
          </cell>
          <cell r="BD668" t="str">
            <v>6890</v>
          </cell>
          <cell r="BE668" t="str">
            <v>2800</v>
          </cell>
          <cell r="BF668" t="str">
            <v>6890</v>
          </cell>
          <cell r="BG668" t="str">
            <v>EDP Outsourcing Comercial,SA</v>
          </cell>
          <cell r="BH668" t="str">
            <v>1010</v>
          </cell>
          <cell r="BI668">
            <v>2533</v>
          </cell>
          <cell r="BJ668" t="str">
            <v>L</v>
          </cell>
          <cell r="BK668">
            <v>31</v>
          </cell>
          <cell r="BL668">
            <v>313.41000000000003</v>
          </cell>
          <cell r="BM668" t="str">
            <v>LIC 2</v>
          </cell>
          <cell r="BN668" t="str">
            <v>03</v>
          </cell>
          <cell r="BO668" t="str">
            <v>L</v>
          </cell>
          <cell r="BP668" t="str">
            <v>20020101</v>
          </cell>
          <cell r="BQ668" t="str">
            <v>46</v>
          </cell>
          <cell r="BR668" t="str">
            <v>DECISAO CA (CATEG.PROPRIA)</v>
          </cell>
          <cell r="BS668" t="str">
            <v>20050101</v>
          </cell>
          <cell r="BW668">
            <v>0</v>
          </cell>
          <cell r="BX668">
            <v>21</v>
          </cell>
          <cell r="BY668">
            <v>597.75</v>
          </cell>
          <cell r="BZ668">
            <v>0</v>
          </cell>
          <cell r="CA668">
            <v>0</v>
          </cell>
          <cell r="CC668">
            <v>0</v>
          </cell>
          <cell r="CG668">
            <v>0</v>
          </cell>
          <cell r="CJ668" t="str">
            <v>1390</v>
          </cell>
          <cell r="CK668">
            <v>13.01</v>
          </cell>
          <cell r="CL668" t="str">
            <v>51</v>
          </cell>
          <cell r="CM668" t="str">
            <v>02052003</v>
          </cell>
          <cell r="CO668">
            <v>0</v>
          </cell>
          <cell r="CT668">
            <v>0</v>
          </cell>
          <cell r="CU668">
            <v>0</v>
          </cell>
          <cell r="CV668">
            <v>0</v>
          </cell>
          <cell r="CW668">
            <v>0</v>
          </cell>
          <cell r="CX668">
            <v>0</v>
          </cell>
          <cell r="CZ668">
            <v>0</v>
          </cell>
          <cell r="DC668">
            <v>0</v>
          </cell>
          <cell r="DF668">
            <v>0</v>
          </cell>
          <cell r="DI668">
            <v>0</v>
          </cell>
          <cell r="DK668">
            <v>0</v>
          </cell>
          <cell r="DL668">
            <v>0</v>
          </cell>
          <cell r="DN668" t="str">
            <v>50001</v>
          </cell>
          <cell r="DO668" t="str">
            <v>IHT_TEMPO INTEIRO</v>
          </cell>
          <cell r="DP668">
            <v>2</v>
          </cell>
          <cell r="DQ668">
            <v>100</v>
          </cell>
          <cell r="DR668" t="str">
            <v>LX01</v>
          </cell>
          <cell r="DT668" t="str">
            <v>00100000</v>
          </cell>
          <cell r="DU668" t="str">
            <v>BANCO BPI, SA</v>
          </cell>
        </row>
        <row r="669">
          <cell r="A669" t="str">
            <v>257419</v>
          </cell>
          <cell r="B669" t="str">
            <v>Maria Graca Viola dos Santos Safara</v>
          </cell>
          <cell r="C669" t="str">
            <v>1982</v>
          </cell>
          <cell r="D669">
            <v>23</v>
          </cell>
          <cell r="E669">
            <v>23</v>
          </cell>
          <cell r="F669" t="str">
            <v>19591123</v>
          </cell>
          <cell r="G669" t="str">
            <v>45</v>
          </cell>
          <cell r="H669" t="str">
            <v>1</v>
          </cell>
          <cell r="I669" t="str">
            <v>Casado</v>
          </cell>
          <cell r="J669" t="str">
            <v>feminino</v>
          </cell>
          <cell r="K669">
            <v>2</v>
          </cell>
          <cell r="L669" t="str">
            <v>Urb. Quinta Nova Lt 6</v>
          </cell>
          <cell r="M669" t="str">
            <v>7200-000</v>
          </cell>
          <cell r="N669" t="str">
            <v>REGUENGOS DE MONSARAZ</v>
          </cell>
          <cell r="O669" t="str">
            <v>00121021</v>
          </cell>
          <cell r="P669" t="str">
            <v>1. CICLO LICEAL (2 ANOS)</v>
          </cell>
          <cell r="R669" t="str">
            <v>5406422</v>
          </cell>
          <cell r="S669" t="str">
            <v>19991111</v>
          </cell>
          <cell r="T669" t="str">
            <v>EVORA</v>
          </cell>
          <cell r="U669" t="str">
            <v>9803</v>
          </cell>
          <cell r="V669" t="str">
            <v>S.NAC IND ENERGIA-SINDEL</v>
          </cell>
          <cell r="W669" t="str">
            <v>108241700</v>
          </cell>
          <cell r="X669" t="str">
            <v>0973</v>
          </cell>
          <cell r="Y669" t="str">
            <v>0.0</v>
          </cell>
          <cell r="Z669">
            <v>1</v>
          </cell>
          <cell r="AA669" t="str">
            <v>00</v>
          </cell>
          <cell r="AC669" t="str">
            <v>X</v>
          </cell>
          <cell r="AD669" t="str">
            <v>100</v>
          </cell>
          <cell r="AE669" t="str">
            <v>11219159436</v>
          </cell>
          <cell r="AF669" t="str">
            <v>02</v>
          </cell>
          <cell r="AG669" t="str">
            <v>19820414</v>
          </cell>
          <cell r="AH669" t="str">
            <v>DT.Adm.Corr.Antiguid</v>
          </cell>
          <cell r="AI669" t="str">
            <v>1</v>
          </cell>
          <cell r="AJ669" t="str">
            <v>ACTIVOS</v>
          </cell>
          <cell r="AK669" t="str">
            <v>AA</v>
          </cell>
          <cell r="AL669" t="str">
            <v>ACTIVO TEMP.INTEIRO</v>
          </cell>
          <cell r="AM669" t="str">
            <v>J300</v>
          </cell>
          <cell r="AN669" t="str">
            <v>EDPOutsourcing Comercial-S</v>
          </cell>
          <cell r="AO669" t="str">
            <v>J331</v>
          </cell>
          <cell r="AP669" t="str">
            <v>EDPOC-EVORA</v>
          </cell>
          <cell r="AQ669" t="str">
            <v>40177296</v>
          </cell>
          <cell r="AR669" t="str">
            <v>70000060</v>
          </cell>
          <cell r="AS669" t="str">
            <v>025.</v>
          </cell>
          <cell r="AT669" t="str">
            <v>ESCRITURARIO COMERCIAL</v>
          </cell>
          <cell r="AU669" t="str">
            <v>1</v>
          </cell>
          <cell r="AV669" t="str">
            <v>00041836</v>
          </cell>
          <cell r="AW669" t="str">
            <v>J20460000230</v>
          </cell>
          <cell r="AX669" t="str">
            <v>AS-AP-APOIO</v>
          </cell>
          <cell r="AY669" t="str">
            <v>68905050</v>
          </cell>
          <cell r="AZ669" t="str">
            <v>Dep Comercial Sul</v>
          </cell>
          <cell r="BA669" t="str">
            <v>6890</v>
          </cell>
          <cell r="BB669" t="str">
            <v>EDP Outsourcing Comercial</v>
          </cell>
          <cell r="BC669" t="str">
            <v>6890</v>
          </cell>
          <cell r="BD669" t="str">
            <v>6890</v>
          </cell>
          <cell r="BE669" t="str">
            <v>2800</v>
          </cell>
          <cell r="BF669" t="str">
            <v>6890</v>
          </cell>
          <cell r="BG669" t="str">
            <v>EDP Outsourcing Comercial,SA</v>
          </cell>
          <cell r="BH669" t="str">
            <v>1010</v>
          </cell>
          <cell r="BI669">
            <v>1160</v>
          </cell>
          <cell r="BJ669" t="str">
            <v>10</v>
          </cell>
          <cell r="BK669">
            <v>23</v>
          </cell>
          <cell r="BL669">
            <v>232.53</v>
          </cell>
          <cell r="BM669" t="str">
            <v>NÍVEL 5</v>
          </cell>
          <cell r="BN669" t="str">
            <v>01</v>
          </cell>
          <cell r="BO669" t="str">
            <v>07</v>
          </cell>
          <cell r="BP669" t="str">
            <v>20040101</v>
          </cell>
          <cell r="BQ669" t="str">
            <v>21</v>
          </cell>
          <cell r="BR669" t="str">
            <v>EVOLUCAO AUTOMATICA</v>
          </cell>
          <cell r="BS669" t="str">
            <v>20050101</v>
          </cell>
          <cell r="BW669">
            <v>0</v>
          </cell>
          <cell r="BX669">
            <v>0</v>
          </cell>
          <cell r="BY669">
            <v>0</v>
          </cell>
          <cell r="BZ669">
            <v>0</v>
          </cell>
          <cell r="CA669">
            <v>0</v>
          </cell>
          <cell r="CC669">
            <v>0</v>
          </cell>
          <cell r="CG669">
            <v>0</v>
          </cell>
          <cell r="CK669">
            <v>0</v>
          </cell>
          <cell r="CO669">
            <v>0</v>
          </cell>
          <cell r="CT669">
            <v>0</v>
          </cell>
          <cell r="CU669">
            <v>0</v>
          </cell>
          <cell r="CV669">
            <v>0</v>
          </cell>
          <cell r="CW669">
            <v>0</v>
          </cell>
          <cell r="CX669">
            <v>0</v>
          </cell>
          <cell r="CZ669">
            <v>0</v>
          </cell>
          <cell r="DC669">
            <v>0</v>
          </cell>
          <cell r="DF669">
            <v>0</v>
          </cell>
          <cell r="DI669">
            <v>0</v>
          </cell>
          <cell r="DK669">
            <v>0</v>
          </cell>
          <cell r="DL669">
            <v>0</v>
          </cell>
          <cell r="DN669" t="str">
            <v>21D12</v>
          </cell>
          <cell r="DO669" t="str">
            <v>Flex.T.Int."Act.Ind."</v>
          </cell>
          <cell r="DP669">
            <v>2</v>
          </cell>
          <cell r="DQ669">
            <v>100</v>
          </cell>
          <cell r="DR669" t="str">
            <v>LX01</v>
          </cell>
          <cell r="DT669" t="str">
            <v>00330000</v>
          </cell>
          <cell r="DU669" t="str">
            <v>BANCO COMERCIAL PORTUGUES, SA</v>
          </cell>
        </row>
        <row r="670">
          <cell r="A670" t="str">
            <v>194050</v>
          </cell>
          <cell r="B670" t="str">
            <v>Maria João Silva Dias Crespo</v>
          </cell>
          <cell r="C670" t="str">
            <v>1980</v>
          </cell>
          <cell r="D670">
            <v>25</v>
          </cell>
          <cell r="E670">
            <v>25</v>
          </cell>
          <cell r="F670" t="str">
            <v>19560415</v>
          </cell>
          <cell r="G670" t="str">
            <v>49</v>
          </cell>
          <cell r="H670" t="str">
            <v>1</v>
          </cell>
          <cell r="I670" t="str">
            <v>Casado</v>
          </cell>
          <cell r="J670" t="str">
            <v>feminino</v>
          </cell>
          <cell r="K670">
            <v>2</v>
          </cell>
          <cell r="L670" t="str">
            <v>Apartado 199</v>
          </cell>
          <cell r="M670" t="str">
            <v>7050-000</v>
          </cell>
          <cell r="N670" t="str">
            <v>MONTEMOR-O-NOVO</v>
          </cell>
          <cell r="O670" t="str">
            <v>00241132</v>
          </cell>
          <cell r="P670" t="str">
            <v>CURSO COMPLEMENTAR DOS LICEUS</v>
          </cell>
          <cell r="R670" t="str">
            <v>4733042</v>
          </cell>
          <cell r="S670" t="str">
            <v>20010601</v>
          </cell>
          <cell r="T670" t="str">
            <v>EVORA</v>
          </cell>
          <cell r="U670" t="str">
            <v>9803</v>
          </cell>
          <cell r="V670" t="str">
            <v>S.NAC IND ENERGIA-SINDEL</v>
          </cell>
          <cell r="W670" t="str">
            <v>126019177</v>
          </cell>
          <cell r="X670" t="str">
            <v>0922</v>
          </cell>
          <cell r="Y670" t="str">
            <v>0.0</v>
          </cell>
          <cell r="Z670">
            <v>2</v>
          </cell>
          <cell r="AA670" t="str">
            <v>00</v>
          </cell>
          <cell r="AC670" t="str">
            <v>X</v>
          </cell>
          <cell r="AD670" t="str">
            <v>100</v>
          </cell>
          <cell r="AE670" t="str">
            <v>11054620301</v>
          </cell>
          <cell r="AF670" t="str">
            <v>02</v>
          </cell>
          <cell r="AG670" t="str">
            <v>19800701</v>
          </cell>
          <cell r="AH670" t="str">
            <v>DT.Adm.Corr.Antiguid</v>
          </cell>
          <cell r="AI670" t="str">
            <v>1</v>
          </cell>
          <cell r="AJ670" t="str">
            <v>ACTIVOS</v>
          </cell>
          <cell r="AK670" t="str">
            <v>AA</v>
          </cell>
          <cell r="AL670" t="str">
            <v>ACTIVO TEMP.INTEIRO</v>
          </cell>
          <cell r="AM670" t="str">
            <v>J300</v>
          </cell>
          <cell r="AN670" t="str">
            <v>EDPOutsourcing Comercial-S</v>
          </cell>
          <cell r="AO670" t="str">
            <v>J331</v>
          </cell>
          <cell r="AP670" t="str">
            <v>EDPOC-EVORA</v>
          </cell>
          <cell r="AQ670" t="str">
            <v>40177290</v>
          </cell>
          <cell r="AR670" t="str">
            <v>70000060</v>
          </cell>
          <cell r="AS670" t="str">
            <v>025.</v>
          </cell>
          <cell r="AT670" t="str">
            <v>ESCRITURARIO COMERCIAL</v>
          </cell>
          <cell r="AU670" t="str">
            <v>1</v>
          </cell>
          <cell r="AV670" t="str">
            <v>00040526</v>
          </cell>
          <cell r="AW670" t="str">
            <v>J20460000830</v>
          </cell>
          <cell r="AX670" t="str">
            <v>AS-RA-GA REDE DE AGENTES - II</v>
          </cell>
          <cell r="AY670" t="str">
            <v>68905059</v>
          </cell>
          <cell r="AZ670" t="str">
            <v>Eq Contacto Directo</v>
          </cell>
          <cell r="BA670" t="str">
            <v>6890</v>
          </cell>
          <cell r="BB670" t="str">
            <v>EDP Outsourcing Comercial</v>
          </cell>
          <cell r="BC670" t="str">
            <v>6890</v>
          </cell>
          <cell r="BD670" t="str">
            <v>6890</v>
          </cell>
          <cell r="BE670" t="str">
            <v>2800</v>
          </cell>
          <cell r="BF670" t="str">
            <v>6890</v>
          </cell>
          <cell r="BG670" t="str">
            <v>EDP Outsourcing Comercial,SA</v>
          </cell>
          <cell r="BH670" t="str">
            <v>1010</v>
          </cell>
          <cell r="BI670">
            <v>1247</v>
          </cell>
          <cell r="BJ670" t="str">
            <v>11</v>
          </cell>
          <cell r="BK670">
            <v>25</v>
          </cell>
          <cell r="BL670">
            <v>252.75</v>
          </cell>
          <cell r="BM670" t="str">
            <v>NÍVEL 5</v>
          </cell>
          <cell r="BN670" t="str">
            <v>02</v>
          </cell>
          <cell r="BO670" t="str">
            <v>08</v>
          </cell>
          <cell r="BP670" t="str">
            <v>20030101</v>
          </cell>
          <cell r="BQ670" t="str">
            <v>21</v>
          </cell>
          <cell r="BR670" t="str">
            <v>EVOLUCAO AUTOMATICA</v>
          </cell>
          <cell r="BS670" t="str">
            <v>20050101</v>
          </cell>
          <cell r="BW670">
            <v>0</v>
          </cell>
          <cell r="BX670">
            <v>0</v>
          </cell>
          <cell r="BY670">
            <v>0</v>
          </cell>
          <cell r="BZ670">
            <v>0</v>
          </cell>
          <cell r="CA670">
            <v>0</v>
          </cell>
          <cell r="CC670">
            <v>0</v>
          </cell>
          <cell r="CG670">
            <v>0</v>
          </cell>
          <cell r="CK670">
            <v>0</v>
          </cell>
          <cell r="CO670">
            <v>0</v>
          </cell>
          <cell r="CT670">
            <v>0</v>
          </cell>
          <cell r="CU670">
            <v>0</v>
          </cell>
          <cell r="CV670">
            <v>0</v>
          </cell>
          <cell r="CW670">
            <v>0</v>
          </cell>
          <cell r="CX670">
            <v>0</v>
          </cell>
          <cell r="CZ670">
            <v>0</v>
          </cell>
          <cell r="DC670">
            <v>0</v>
          </cell>
          <cell r="DF670">
            <v>0</v>
          </cell>
          <cell r="DI670">
            <v>0</v>
          </cell>
          <cell r="DK670">
            <v>0</v>
          </cell>
          <cell r="DL670">
            <v>0</v>
          </cell>
          <cell r="DN670" t="str">
            <v>21D12</v>
          </cell>
          <cell r="DO670" t="str">
            <v>Flex.T.Int."Act.Ind."</v>
          </cell>
          <cell r="DP670">
            <v>2</v>
          </cell>
          <cell r="DQ670">
            <v>100</v>
          </cell>
          <cell r="DR670" t="str">
            <v>LX01</v>
          </cell>
          <cell r="DT670" t="str">
            <v>00070219</v>
          </cell>
          <cell r="DU670" t="str">
            <v>BANCO ESPIRITO SANTO, SA</v>
          </cell>
        </row>
        <row r="671">
          <cell r="A671" t="str">
            <v>172316</v>
          </cell>
          <cell r="B671" t="str">
            <v>Gabriel Fortunato Barreto Fonseca</v>
          </cell>
          <cell r="C671" t="str">
            <v>1971</v>
          </cell>
          <cell r="D671">
            <v>34</v>
          </cell>
          <cell r="E671">
            <v>34</v>
          </cell>
          <cell r="F671" t="str">
            <v>19521015</v>
          </cell>
          <cell r="G671" t="str">
            <v>52</v>
          </cell>
          <cell r="H671" t="str">
            <v>1</v>
          </cell>
          <cell r="I671" t="str">
            <v>Casado</v>
          </cell>
          <cell r="J671" t="str">
            <v>masculino</v>
          </cell>
          <cell r="K671">
            <v>3</v>
          </cell>
          <cell r="L671" t="str">
            <v>R Antonio Aleixo, 41          Br Malagueira</v>
          </cell>
          <cell r="M671" t="str">
            <v>7000-706</v>
          </cell>
          <cell r="N671" t="str">
            <v>ÉVORA</v>
          </cell>
          <cell r="O671" t="str">
            <v>00233131</v>
          </cell>
          <cell r="P671" t="str">
            <v>CURSO GERAL ENSINO SECUNDARIO</v>
          </cell>
          <cell r="R671" t="str">
            <v>2217707</v>
          </cell>
          <cell r="S671" t="str">
            <v>19971103</v>
          </cell>
          <cell r="T671" t="str">
            <v>EVORA</v>
          </cell>
          <cell r="U671" t="str">
            <v>9803</v>
          </cell>
          <cell r="V671" t="str">
            <v>S.NAC IND ENERGIA-SINDEL</v>
          </cell>
          <cell r="W671" t="str">
            <v>112023908</v>
          </cell>
          <cell r="X671" t="str">
            <v>0914</v>
          </cell>
          <cell r="Y671" t="str">
            <v>0.0</v>
          </cell>
          <cell r="Z671">
            <v>2</v>
          </cell>
          <cell r="AA671" t="str">
            <v>00</v>
          </cell>
          <cell r="AD671" t="str">
            <v>100</v>
          </cell>
          <cell r="AE671" t="str">
            <v>11171162493</v>
          </cell>
          <cell r="AF671" t="str">
            <v>02</v>
          </cell>
          <cell r="AG671" t="str">
            <v>19710601</v>
          </cell>
          <cell r="AH671" t="str">
            <v>DT.Adm.Corr.Antiguid</v>
          </cell>
          <cell r="AI671" t="str">
            <v>1</v>
          </cell>
          <cell r="AJ671" t="str">
            <v>ACTIVOS</v>
          </cell>
          <cell r="AK671" t="str">
            <v>AA</v>
          </cell>
          <cell r="AL671" t="str">
            <v>ACTIVO TEMP.INTEIRO</v>
          </cell>
          <cell r="AM671" t="str">
            <v>J300</v>
          </cell>
          <cell r="AN671" t="str">
            <v>EDPOutsourcing Comercial-S</v>
          </cell>
          <cell r="AO671" t="str">
            <v>J331</v>
          </cell>
          <cell r="AP671" t="str">
            <v>EDPOC-EVORA</v>
          </cell>
          <cell r="AQ671" t="str">
            <v>40177273</v>
          </cell>
          <cell r="AR671" t="str">
            <v>70000078</v>
          </cell>
          <cell r="AS671" t="str">
            <v>033.</v>
          </cell>
          <cell r="AT671" t="str">
            <v>TECNICO PRINCIPAL DE GESTAO</v>
          </cell>
          <cell r="AU671" t="str">
            <v>1</v>
          </cell>
          <cell r="AV671" t="str">
            <v>00040526</v>
          </cell>
          <cell r="AW671" t="str">
            <v>J20460000830</v>
          </cell>
          <cell r="AX671" t="str">
            <v>AS-RA-GA REDE DE AGENTES - II</v>
          </cell>
          <cell r="AY671" t="str">
            <v>68905059</v>
          </cell>
          <cell r="AZ671" t="str">
            <v>Eq Contacto Directo</v>
          </cell>
          <cell r="BA671" t="str">
            <v>6890</v>
          </cell>
          <cell r="BB671" t="str">
            <v>EDP Outsourcing Comercial</v>
          </cell>
          <cell r="BC671" t="str">
            <v>6890</v>
          </cell>
          <cell r="BD671" t="str">
            <v>6890</v>
          </cell>
          <cell r="BE671" t="str">
            <v>2800</v>
          </cell>
          <cell r="BF671" t="str">
            <v>6890</v>
          </cell>
          <cell r="BG671" t="str">
            <v>EDP Outsourcing Comercial,SA</v>
          </cell>
          <cell r="BH671" t="str">
            <v>1010</v>
          </cell>
          <cell r="BI671">
            <v>1799</v>
          </cell>
          <cell r="BJ671" t="str">
            <v>17</v>
          </cell>
          <cell r="BK671">
            <v>34</v>
          </cell>
          <cell r="BL671">
            <v>343.74</v>
          </cell>
          <cell r="BM671" t="str">
            <v>NÍVEL 3</v>
          </cell>
          <cell r="BN671" t="str">
            <v>02</v>
          </cell>
          <cell r="BO671" t="str">
            <v>08</v>
          </cell>
          <cell r="BP671" t="str">
            <v>20030101</v>
          </cell>
          <cell r="BQ671" t="str">
            <v>21</v>
          </cell>
          <cell r="BR671" t="str">
            <v>EVOLUCAO AUTOMATICA</v>
          </cell>
          <cell r="BS671" t="str">
            <v>20050101</v>
          </cell>
          <cell r="BW671">
            <v>0</v>
          </cell>
          <cell r="BX671">
            <v>0</v>
          </cell>
          <cell r="BY671">
            <v>0</v>
          </cell>
          <cell r="BZ671">
            <v>0</v>
          </cell>
          <cell r="CA671">
            <v>0</v>
          </cell>
          <cell r="CC671">
            <v>0</v>
          </cell>
          <cell r="CG671">
            <v>0</v>
          </cell>
          <cell r="CK671">
            <v>0</v>
          </cell>
          <cell r="CO671">
            <v>0</v>
          </cell>
          <cell r="CT671">
            <v>0</v>
          </cell>
          <cell r="CU671">
            <v>0</v>
          </cell>
          <cell r="CV671">
            <v>0</v>
          </cell>
          <cell r="CW671">
            <v>0</v>
          </cell>
          <cell r="CX671">
            <v>0</v>
          </cell>
          <cell r="CZ671">
            <v>0</v>
          </cell>
          <cell r="DC671">
            <v>0</v>
          </cell>
          <cell r="DF671">
            <v>0</v>
          </cell>
          <cell r="DI671">
            <v>0</v>
          </cell>
          <cell r="DK671">
            <v>0</v>
          </cell>
          <cell r="DL671">
            <v>0</v>
          </cell>
          <cell r="DN671" t="str">
            <v>21D12</v>
          </cell>
          <cell r="DO671" t="str">
            <v>Flex.T.Int."Act.Ind."</v>
          </cell>
          <cell r="DP671">
            <v>2</v>
          </cell>
          <cell r="DQ671">
            <v>100</v>
          </cell>
          <cell r="DR671" t="str">
            <v>LX01</v>
          </cell>
          <cell r="DT671" t="str">
            <v>00070226</v>
          </cell>
          <cell r="DU671" t="str">
            <v>BANCO ESPIRITO SANTO, SA</v>
          </cell>
        </row>
        <row r="672">
          <cell r="A672" t="str">
            <v>200662</v>
          </cell>
          <cell r="B672" t="str">
            <v>João Jose Simões Moreira</v>
          </cell>
          <cell r="C672" t="str">
            <v>1980</v>
          </cell>
          <cell r="D672">
            <v>25</v>
          </cell>
          <cell r="E672">
            <v>25</v>
          </cell>
          <cell r="F672" t="str">
            <v>19600908</v>
          </cell>
          <cell r="G672" t="str">
            <v>44</v>
          </cell>
          <cell r="H672" t="str">
            <v>1</v>
          </cell>
          <cell r="I672" t="str">
            <v>Casado</v>
          </cell>
          <cell r="J672" t="str">
            <v>masculino</v>
          </cell>
          <cell r="K672">
            <v>1</v>
          </cell>
          <cell r="L672" t="str">
            <v>Urb Fonte Godinha lt 2 Fonte Imperador</v>
          </cell>
          <cell r="M672" t="str">
            <v>7100-052</v>
          </cell>
          <cell r="N672" t="str">
            <v>ESTREMOZ</v>
          </cell>
          <cell r="O672" t="str">
            <v>00241132</v>
          </cell>
          <cell r="P672" t="str">
            <v>CURSO COMPLEMENTAR DOS LICEUS</v>
          </cell>
          <cell r="R672" t="str">
            <v>5559975</v>
          </cell>
          <cell r="S672" t="str">
            <v>20020725</v>
          </cell>
          <cell r="T672" t="str">
            <v>EVORA</v>
          </cell>
          <cell r="U672" t="str">
            <v>9802</v>
          </cell>
          <cell r="V672" t="str">
            <v>SIND IND ELéCT SUL ILHAS</v>
          </cell>
          <cell r="W672" t="str">
            <v>103050264</v>
          </cell>
          <cell r="X672" t="str">
            <v>0906</v>
          </cell>
          <cell r="Y672" t="str">
            <v>0.0</v>
          </cell>
          <cell r="Z672">
            <v>1</v>
          </cell>
          <cell r="AA672" t="str">
            <v>00</v>
          </cell>
          <cell r="AC672" t="str">
            <v>X</v>
          </cell>
          <cell r="AD672" t="str">
            <v>100</v>
          </cell>
          <cell r="AE672" t="str">
            <v>11171161503</v>
          </cell>
          <cell r="AF672" t="str">
            <v>02</v>
          </cell>
          <cell r="AG672" t="str">
            <v>19800811</v>
          </cell>
          <cell r="AH672" t="str">
            <v>DT.Adm.Corr.Antiguid</v>
          </cell>
          <cell r="AI672" t="str">
            <v>1</v>
          </cell>
          <cell r="AJ672" t="str">
            <v>ACTIVOS</v>
          </cell>
          <cell r="AK672" t="str">
            <v>AA</v>
          </cell>
          <cell r="AL672" t="str">
            <v>ACTIVO TEMP.INTEIRO</v>
          </cell>
          <cell r="AM672" t="str">
            <v>J300</v>
          </cell>
          <cell r="AN672" t="str">
            <v>EDPOutsourcing Comercial-S</v>
          </cell>
          <cell r="AO672" t="str">
            <v>J331</v>
          </cell>
          <cell r="AP672" t="str">
            <v>EDPOC-EVORA</v>
          </cell>
          <cell r="AQ672" t="str">
            <v>40177277</v>
          </cell>
          <cell r="AR672" t="str">
            <v>70000022</v>
          </cell>
          <cell r="AS672" t="str">
            <v>014.</v>
          </cell>
          <cell r="AT672" t="str">
            <v>TECNICO COMERCIAL</v>
          </cell>
          <cell r="AU672" t="str">
            <v>1</v>
          </cell>
          <cell r="AV672" t="str">
            <v>00040526</v>
          </cell>
          <cell r="AW672" t="str">
            <v>J20460000830</v>
          </cell>
          <cell r="AX672" t="str">
            <v>AS-RA-GA REDE DE AGENTES - II</v>
          </cell>
          <cell r="AY672" t="str">
            <v>68905059</v>
          </cell>
          <cell r="AZ672" t="str">
            <v>Eq Contacto Directo</v>
          </cell>
          <cell r="BA672" t="str">
            <v>6890</v>
          </cell>
          <cell r="BB672" t="str">
            <v>EDP Outsourcing Comercial</v>
          </cell>
          <cell r="BC672" t="str">
            <v>6890</v>
          </cell>
          <cell r="BD672" t="str">
            <v>6890</v>
          </cell>
          <cell r="BE672" t="str">
            <v>2800</v>
          </cell>
          <cell r="BF672" t="str">
            <v>6890</v>
          </cell>
          <cell r="BG672" t="str">
            <v>EDP Outsourcing Comercial,SA</v>
          </cell>
          <cell r="BH672" t="str">
            <v>1010</v>
          </cell>
          <cell r="BI672">
            <v>1339</v>
          </cell>
          <cell r="BJ672" t="str">
            <v>12</v>
          </cell>
          <cell r="BK672">
            <v>25</v>
          </cell>
          <cell r="BL672">
            <v>252.75</v>
          </cell>
          <cell r="BM672" t="str">
            <v>NÍVEL 4</v>
          </cell>
          <cell r="BN672" t="str">
            <v>00</v>
          </cell>
          <cell r="BO672" t="str">
            <v>06</v>
          </cell>
          <cell r="BP672" t="str">
            <v>20040110</v>
          </cell>
          <cell r="BQ672" t="str">
            <v>33</v>
          </cell>
          <cell r="BR672" t="str">
            <v>NOMEACAO</v>
          </cell>
          <cell r="BS672" t="str">
            <v>20050101</v>
          </cell>
          <cell r="BW672">
            <v>0</v>
          </cell>
          <cell r="BX672">
            <v>0</v>
          </cell>
          <cell r="BY672">
            <v>0</v>
          </cell>
          <cell r="BZ672">
            <v>0</v>
          </cell>
          <cell r="CA672">
            <v>0</v>
          </cell>
          <cell r="CC672">
            <v>0</v>
          </cell>
          <cell r="CG672">
            <v>0</v>
          </cell>
          <cell r="CK672">
            <v>0</v>
          </cell>
          <cell r="CO672">
            <v>0</v>
          </cell>
          <cell r="CT672">
            <v>0</v>
          </cell>
          <cell r="CU672">
            <v>0</v>
          </cell>
          <cell r="CV672">
            <v>0</v>
          </cell>
          <cell r="CW672">
            <v>0</v>
          </cell>
          <cell r="CX672">
            <v>0</v>
          </cell>
          <cell r="CZ672">
            <v>0</v>
          </cell>
          <cell r="DC672">
            <v>0</v>
          </cell>
          <cell r="DF672">
            <v>0</v>
          </cell>
          <cell r="DI672">
            <v>0</v>
          </cell>
          <cell r="DK672">
            <v>0</v>
          </cell>
          <cell r="DL672">
            <v>0</v>
          </cell>
          <cell r="DN672" t="str">
            <v>21D12</v>
          </cell>
          <cell r="DO672" t="str">
            <v>Flex.T.Int."Act.Ind."</v>
          </cell>
          <cell r="DP672">
            <v>2</v>
          </cell>
          <cell r="DQ672">
            <v>100</v>
          </cell>
          <cell r="DR672" t="str">
            <v>LX01</v>
          </cell>
          <cell r="DT672" t="str">
            <v>00330000</v>
          </cell>
          <cell r="DU672" t="str">
            <v>BANCO COMERCIAL PORTUGUES, SA</v>
          </cell>
        </row>
        <row r="673">
          <cell r="A673" t="str">
            <v>279056</v>
          </cell>
          <cell r="B673" t="str">
            <v>Joaquim Jose Silva Saiote</v>
          </cell>
          <cell r="C673" t="str">
            <v>1984</v>
          </cell>
          <cell r="D673">
            <v>21</v>
          </cell>
          <cell r="E673">
            <v>21</v>
          </cell>
          <cell r="F673" t="str">
            <v>19540215</v>
          </cell>
          <cell r="G673" t="str">
            <v>51</v>
          </cell>
          <cell r="H673" t="str">
            <v>1</v>
          </cell>
          <cell r="I673" t="str">
            <v>Casado</v>
          </cell>
          <cell r="J673" t="str">
            <v>masculino</v>
          </cell>
          <cell r="K673">
            <v>2</v>
          </cell>
          <cell r="L673" t="str">
            <v>R Jose Regio, 31              Br Bacelo</v>
          </cell>
          <cell r="M673" t="str">
            <v>7005-537</v>
          </cell>
          <cell r="N673" t="str">
            <v>ÉVORA</v>
          </cell>
          <cell r="O673" t="str">
            <v>00774105</v>
          </cell>
          <cell r="P673" t="str">
            <v>ECONOMIA</v>
          </cell>
          <cell r="R673" t="str">
            <v>2313826</v>
          </cell>
          <cell r="S673" t="str">
            <v>19951018</v>
          </cell>
          <cell r="T673" t="str">
            <v>EVORA</v>
          </cell>
          <cell r="U673" t="str">
            <v>9804</v>
          </cell>
          <cell r="V673" t="str">
            <v>SIND ENERGIA - SINERGIA</v>
          </cell>
          <cell r="W673" t="str">
            <v>130045993</v>
          </cell>
          <cell r="X673" t="str">
            <v>0914</v>
          </cell>
          <cell r="Y673" t="str">
            <v>0.0</v>
          </cell>
          <cell r="Z673">
            <v>2</v>
          </cell>
          <cell r="AA673" t="str">
            <v>00</v>
          </cell>
          <cell r="AD673" t="str">
            <v>100</v>
          </cell>
          <cell r="AE673" t="str">
            <v>11170334835</v>
          </cell>
          <cell r="AF673" t="str">
            <v>02</v>
          </cell>
          <cell r="AG673" t="str">
            <v>19840601</v>
          </cell>
          <cell r="AH673" t="str">
            <v>DT.Adm.Corr.Antiguid</v>
          </cell>
          <cell r="AI673" t="str">
            <v>1</v>
          </cell>
          <cell r="AJ673" t="str">
            <v>ACTIVOS</v>
          </cell>
          <cell r="AK673" t="str">
            <v>AA</v>
          </cell>
          <cell r="AL673" t="str">
            <v>ACTIVO TEMP.INTEIRO</v>
          </cell>
          <cell r="AM673" t="str">
            <v>J300</v>
          </cell>
          <cell r="AN673" t="str">
            <v>EDPOutsourcing Comercial-S</v>
          </cell>
          <cell r="AO673" t="str">
            <v>J331</v>
          </cell>
          <cell r="AP673" t="str">
            <v>EDPOC-EVORA</v>
          </cell>
          <cell r="AQ673" t="str">
            <v>40177267</v>
          </cell>
          <cell r="AR673" t="str">
            <v>70000041</v>
          </cell>
          <cell r="AS673" t="str">
            <v>01L1</v>
          </cell>
          <cell r="AT673" t="str">
            <v>LICENCIADO I</v>
          </cell>
          <cell r="AU673" t="str">
            <v>1</v>
          </cell>
          <cell r="AV673" t="str">
            <v>00040526</v>
          </cell>
          <cell r="AW673" t="str">
            <v>J20460000830</v>
          </cell>
          <cell r="AX673" t="str">
            <v>AS-RA-GA REDE DE AGENTES - II</v>
          </cell>
          <cell r="AY673" t="str">
            <v>68905059</v>
          </cell>
          <cell r="AZ673" t="str">
            <v>Eq Contacto Directo</v>
          </cell>
          <cell r="BA673" t="str">
            <v>6890</v>
          </cell>
          <cell r="BB673" t="str">
            <v>EDP Outsourcing Comercial</v>
          </cell>
          <cell r="BC673" t="str">
            <v>6890</v>
          </cell>
          <cell r="BD673" t="str">
            <v>6890</v>
          </cell>
          <cell r="BE673" t="str">
            <v>2800</v>
          </cell>
          <cell r="BF673" t="str">
            <v>6890</v>
          </cell>
          <cell r="BG673" t="str">
            <v>EDP Outsourcing Comercial,SA</v>
          </cell>
          <cell r="BH673" t="str">
            <v>1010</v>
          </cell>
          <cell r="BI673">
            <v>1799</v>
          </cell>
          <cell r="BJ673" t="str">
            <v>F</v>
          </cell>
          <cell r="BK673">
            <v>21</v>
          </cell>
          <cell r="BL673">
            <v>212.31</v>
          </cell>
          <cell r="BM673" t="str">
            <v>LIC 1</v>
          </cell>
          <cell r="BN673" t="str">
            <v>00</v>
          </cell>
          <cell r="BO673" t="str">
            <v>F</v>
          </cell>
          <cell r="BP673" t="str">
            <v>20040110</v>
          </cell>
          <cell r="BQ673" t="str">
            <v>22</v>
          </cell>
          <cell r="BR673" t="str">
            <v>ACELERACAO DE CARREIRA</v>
          </cell>
          <cell r="BS673" t="str">
            <v>20050101</v>
          </cell>
          <cell r="BW673">
            <v>0</v>
          </cell>
          <cell r="BX673">
            <v>0</v>
          </cell>
          <cell r="BY673">
            <v>0</v>
          </cell>
          <cell r="BZ673">
            <v>0</v>
          </cell>
          <cell r="CA673">
            <v>0</v>
          </cell>
          <cell r="CC673">
            <v>0</v>
          </cell>
          <cell r="CG673">
            <v>0</v>
          </cell>
          <cell r="CK673">
            <v>0</v>
          </cell>
          <cell r="CO673">
            <v>0</v>
          </cell>
          <cell r="CT673">
            <v>0</v>
          </cell>
          <cell r="CU673">
            <v>0</v>
          </cell>
          <cell r="CV673">
            <v>0</v>
          </cell>
          <cell r="CW673">
            <v>0</v>
          </cell>
          <cell r="CX673">
            <v>0</v>
          </cell>
          <cell r="CZ673">
            <v>0</v>
          </cell>
          <cell r="DC673">
            <v>0</v>
          </cell>
          <cell r="DF673">
            <v>0</v>
          </cell>
          <cell r="DI673">
            <v>0</v>
          </cell>
          <cell r="DK673">
            <v>0</v>
          </cell>
          <cell r="DL673">
            <v>0</v>
          </cell>
          <cell r="DN673" t="str">
            <v>21D11</v>
          </cell>
          <cell r="DO673" t="str">
            <v>Flex.T.Int."Escrit"</v>
          </cell>
          <cell r="DP673">
            <v>2</v>
          </cell>
          <cell r="DQ673">
            <v>100</v>
          </cell>
          <cell r="DR673" t="str">
            <v>LX01</v>
          </cell>
          <cell r="DT673" t="str">
            <v>00180000</v>
          </cell>
          <cell r="DU673" t="str">
            <v>BANCO TOTTA &amp; ACORES, SA</v>
          </cell>
        </row>
        <row r="674">
          <cell r="A674" t="str">
            <v>172723</v>
          </cell>
          <cell r="B674" t="str">
            <v>João Manuel Chaveiro Balesteros</v>
          </cell>
          <cell r="C674" t="str">
            <v>1974</v>
          </cell>
          <cell r="D674">
            <v>31</v>
          </cell>
          <cell r="E674">
            <v>31</v>
          </cell>
          <cell r="F674" t="str">
            <v>19550504</v>
          </cell>
          <cell r="G674" t="str">
            <v>50</v>
          </cell>
          <cell r="H674" t="str">
            <v>1</v>
          </cell>
          <cell r="I674" t="str">
            <v>Casado</v>
          </cell>
          <cell r="J674" t="str">
            <v>masculino</v>
          </cell>
          <cell r="K674">
            <v>1</v>
          </cell>
          <cell r="L674" t="str">
            <v>Av Batalha do Salado,421</v>
          </cell>
          <cell r="M674" t="str">
            <v>7000-741</v>
          </cell>
          <cell r="N674" t="str">
            <v>ÉVORA</v>
          </cell>
          <cell r="O674" t="str">
            <v>00231013</v>
          </cell>
          <cell r="P674" t="str">
            <v>2. CICLO LICEAL</v>
          </cell>
          <cell r="R674" t="str">
            <v>6864276</v>
          </cell>
          <cell r="S674" t="str">
            <v>19960619</v>
          </cell>
          <cell r="T674" t="str">
            <v>EVORA</v>
          </cell>
          <cell r="U674" t="str">
            <v>9803</v>
          </cell>
          <cell r="V674" t="str">
            <v>S.NAC IND ENERGIA-SINDEL</v>
          </cell>
          <cell r="W674" t="str">
            <v>112024459</v>
          </cell>
          <cell r="X674" t="str">
            <v>0914</v>
          </cell>
          <cell r="Y674" t="str">
            <v>0.0</v>
          </cell>
          <cell r="Z674">
            <v>1</v>
          </cell>
          <cell r="AA674" t="str">
            <v>00</v>
          </cell>
          <cell r="AC674" t="str">
            <v>X</v>
          </cell>
          <cell r="AD674" t="str">
            <v>100</v>
          </cell>
          <cell r="AE674" t="str">
            <v>11171161032</v>
          </cell>
          <cell r="AF674" t="str">
            <v>02</v>
          </cell>
          <cell r="AG674" t="str">
            <v>19740709</v>
          </cell>
          <cell r="AH674" t="str">
            <v>DT.Adm.Corr.Antiguid</v>
          </cell>
          <cell r="AI674" t="str">
            <v>1</v>
          </cell>
          <cell r="AJ674" t="str">
            <v>ACTIVOS</v>
          </cell>
          <cell r="AK674" t="str">
            <v>AA</v>
          </cell>
          <cell r="AL674" t="str">
            <v>ACTIVO TEMP.INTEIRO</v>
          </cell>
          <cell r="AM674" t="str">
            <v>J300</v>
          </cell>
          <cell r="AN674" t="str">
            <v>EDPOutsourcing Comercial-S</v>
          </cell>
          <cell r="AO674" t="str">
            <v>J331</v>
          </cell>
          <cell r="AP674" t="str">
            <v>EDPOC-EVORA</v>
          </cell>
          <cell r="AQ674" t="str">
            <v>40177432</v>
          </cell>
          <cell r="AR674" t="str">
            <v>70000022</v>
          </cell>
          <cell r="AS674" t="str">
            <v>014.</v>
          </cell>
          <cell r="AT674" t="str">
            <v>TECNICO COMERCIAL</v>
          </cell>
          <cell r="AU674" t="str">
            <v>1</v>
          </cell>
          <cell r="AV674" t="str">
            <v>00040531</v>
          </cell>
          <cell r="AW674" t="str">
            <v>J20600002430</v>
          </cell>
          <cell r="AX674" t="str">
            <v>ACTS-GA CONTACTOS TECNICOS SUL</v>
          </cell>
          <cell r="AY674" t="str">
            <v>68908200</v>
          </cell>
          <cell r="AZ674" t="str">
            <v>GC - GA Gestão Conta</v>
          </cell>
          <cell r="BA674" t="str">
            <v>6890</v>
          </cell>
          <cell r="BB674" t="str">
            <v>EDP Outsourcing Comercial</v>
          </cell>
          <cell r="BC674" t="str">
            <v>6890</v>
          </cell>
          <cell r="BD674" t="str">
            <v>6890</v>
          </cell>
          <cell r="BE674" t="str">
            <v>2800</v>
          </cell>
          <cell r="BF674" t="str">
            <v>6890</v>
          </cell>
          <cell r="BG674" t="str">
            <v>EDP Outsourcing Comercial,SA</v>
          </cell>
          <cell r="BH674" t="str">
            <v>1010</v>
          </cell>
          <cell r="BI674">
            <v>1520</v>
          </cell>
          <cell r="BJ674" t="str">
            <v>14</v>
          </cell>
          <cell r="BK674">
            <v>31</v>
          </cell>
          <cell r="BL674">
            <v>313.41000000000003</v>
          </cell>
          <cell r="BM674" t="str">
            <v>NÍVEL 4</v>
          </cell>
          <cell r="BN674" t="str">
            <v>01</v>
          </cell>
          <cell r="BO674" t="str">
            <v>08</v>
          </cell>
          <cell r="BP674" t="str">
            <v>20040101</v>
          </cell>
          <cell r="BQ674" t="str">
            <v>21</v>
          </cell>
          <cell r="BR674" t="str">
            <v>EVOLUCAO AUTOMATICA</v>
          </cell>
          <cell r="BS674" t="str">
            <v>20050101</v>
          </cell>
          <cell r="BW674">
            <v>0</v>
          </cell>
          <cell r="BX674">
            <v>0</v>
          </cell>
          <cell r="BY674">
            <v>0</v>
          </cell>
          <cell r="BZ674">
            <v>0</v>
          </cell>
          <cell r="CA674">
            <v>0</v>
          </cell>
          <cell r="CC674">
            <v>0</v>
          </cell>
          <cell r="CG674">
            <v>0</v>
          </cell>
          <cell r="CK674">
            <v>0</v>
          </cell>
          <cell r="CO674">
            <v>0</v>
          </cell>
          <cell r="CT674">
            <v>0</v>
          </cell>
          <cell r="CU674">
            <v>0</v>
          </cell>
          <cell r="CV674">
            <v>0</v>
          </cell>
          <cell r="CW674">
            <v>0</v>
          </cell>
          <cell r="CX674">
            <v>0</v>
          </cell>
          <cell r="CZ674">
            <v>0</v>
          </cell>
          <cell r="DC674">
            <v>0</v>
          </cell>
          <cell r="DF674">
            <v>0</v>
          </cell>
          <cell r="DI674">
            <v>0</v>
          </cell>
          <cell r="DK674">
            <v>0</v>
          </cell>
          <cell r="DL674">
            <v>0</v>
          </cell>
          <cell r="DN674" t="str">
            <v>21D11</v>
          </cell>
          <cell r="DO674" t="str">
            <v>Flex.T.Int."Escrit"</v>
          </cell>
          <cell r="DP674">
            <v>2</v>
          </cell>
          <cell r="DQ674">
            <v>100</v>
          </cell>
          <cell r="DR674" t="str">
            <v>LX01</v>
          </cell>
          <cell r="DT674" t="str">
            <v>00190044</v>
          </cell>
          <cell r="DU674" t="str">
            <v>BANCO BILBAO VIZCAYA ARGENTARI</v>
          </cell>
        </row>
        <row r="675">
          <cell r="A675" t="str">
            <v>173541</v>
          </cell>
          <cell r="B675" t="str">
            <v>Jose Orlando Rebocho Rodrigues</v>
          </cell>
          <cell r="C675" t="str">
            <v>1971</v>
          </cell>
          <cell r="D675">
            <v>34</v>
          </cell>
          <cell r="E675">
            <v>34</v>
          </cell>
          <cell r="F675" t="str">
            <v>19500117</v>
          </cell>
          <cell r="G675" t="str">
            <v>55</v>
          </cell>
          <cell r="H675" t="str">
            <v>1</v>
          </cell>
          <cell r="I675" t="str">
            <v>Casado</v>
          </cell>
          <cell r="J675" t="str">
            <v>masculino</v>
          </cell>
          <cell r="K675">
            <v>3</v>
          </cell>
          <cell r="L675" t="str">
            <v>R da Juventude, 21 Br do Bacelo Sul</v>
          </cell>
          <cell r="M675" t="str">
            <v>7005-364</v>
          </cell>
          <cell r="N675" t="str">
            <v>ÉVORA</v>
          </cell>
          <cell r="O675" t="str">
            <v>00774105</v>
          </cell>
          <cell r="P675" t="str">
            <v>ECONOMIA</v>
          </cell>
          <cell r="R675" t="str">
            <v>1290404</v>
          </cell>
          <cell r="S675" t="str">
            <v>20050126</v>
          </cell>
          <cell r="T675" t="str">
            <v>EVORA</v>
          </cell>
          <cell r="U675" t="str">
            <v>9803</v>
          </cell>
          <cell r="V675" t="str">
            <v>S.NAC IND ENERGIA-SINDEL</v>
          </cell>
          <cell r="W675" t="str">
            <v>120619075</v>
          </cell>
          <cell r="X675" t="str">
            <v>0914</v>
          </cell>
          <cell r="Y675" t="str">
            <v>0.0</v>
          </cell>
          <cell r="Z675">
            <v>1</v>
          </cell>
          <cell r="AA675" t="str">
            <v>00</v>
          </cell>
          <cell r="AC675" t="str">
            <v>X</v>
          </cell>
          <cell r="AD675" t="str">
            <v>100</v>
          </cell>
          <cell r="AE675" t="str">
            <v>11171161244</v>
          </cell>
          <cell r="AF675" t="str">
            <v>02</v>
          </cell>
          <cell r="AG675" t="str">
            <v>19710212</v>
          </cell>
          <cell r="AH675" t="str">
            <v>DT.Adm.Corr.Antiguid</v>
          </cell>
          <cell r="AI675" t="str">
            <v>1</v>
          </cell>
          <cell r="AJ675" t="str">
            <v>ACTIVOS</v>
          </cell>
          <cell r="AK675" t="str">
            <v>AA</v>
          </cell>
          <cell r="AL675" t="str">
            <v>ACTIVO TEMP.INTEIRO</v>
          </cell>
          <cell r="AM675" t="str">
            <v>J300</v>
          </cell>
          <cell r="AN675" t="str">
            <v>EDPOutsourcing Comercial-S</v>
          </cell>
          <cell r="AO675" t="str">
            <v>J331</v>
          </cell>
          <cell r="AP675" t="str">
            <v>EDPOC-EVORA</v>
          </cell>
          <cell r="AQ675" t="str">
            <v>40177419</v>
          </cell>
          <cell r="AR675" t="str">
            <v>70000042</v>
          </cell>
          <cell r="AS675" t="str">
            <v>01L2</v>
          </cell>
          <cell r="AT675" t="str">
            <v>LICENCIADO II</v>
          </cell>
          <cell r="AU675" t="str">
            <v>1</v>
          </cell>
          <cell r="AV675" t="str">
            <v>00040531</v>
          </cell>
          <cell r="AW675" t="str">
            <v>J20600002430</v>
          </cell>
          <cell r="AX675" t="str">
            <v>ACTS-GA CONTACTOS TECNICOS SUL</v>
          </cell>
          <cell r="AY675" t="str">
            <v>68908200</v>
          </cell>
          <cell r="AZ675" t="str">
            <v>GC - GA Gestão Conta</v>
          </cell>
          <cell r="BA675" t="str">
            <v>6890</v>
          </cell>
          <cell r="BB675" t="str">
            <v>EDP Outsourcing Comercial</v>
          </cell>
          <cell r="BC675" t="str">
            <v>6890</v>
          </cell>
          <cell r="BD675" t="str">
            <v>6890</v>
          </cell>
          <cell r="BE675" t="str">
            <v>2800</v>
          </cell>
          <cell r="BF675" t="str">
            <v>6890</v>
          </cell>
          <cell r="BG675" t="str">
            <v>EDP Outsourcing Comercial,SA</v>
          </cell>
          <cell r="BH675" t="str">
            <v>1010</v>
          </cell>
          <cell r="BI675">
            <v>2283</v>
          </cell>
          <cell r="BJ675" t="str">
            <v>J</v>
          </cell>
          <cell r="BK675">
            <v>34</v>
          </cell>
          <cell r="BL675">
            <v>343.74</v>
          </cell>
          <cell r="BM675" t="str">
            <v>LIC 2</v>
          </cell>
          <cell r="BN675" t="str">
            <v>00</v>
          </cell>
          <cell r="BO675" t="str">
            <v>J</v>
          </cell>
          <cell r="BP675" t="str">
            <v>20050101</v>
          </cell>
          <cell r="BQ675" t="str">
            <v>21</v>
          </cell>
          <cell r="BR675" t="str">
            <v>EVOLUCAO AUTOMATICA</v>
          </cell>
          <cell r="BS675" t="str">
            <v>20050101</v>
          </cell>
          <cell r="BW675">
            <v>0</v>
          </cell>
          <cell r="BX675">
            <v>21</v>
          </cell>
          <cell r="BY675">
            <v>551.62</v>
          </cell>
          <cell r="BZ675">
            <v>0</v>
          </cell>
          <cell r="CA675">
            <v>0</v>
          </cell>
          <cell r="CC675">
            <v>0</v>
          </cell>
          <cell r="CG675">
            <v>0</v>
          </cell>
          <cell r="CK675">
            <v>0</v>
          </cell>
          <cell r="CO675">
            <v>0</v>
          </cell>
          <cell r="CT675">
            <v>0</v>
          </cell>
          <cell r="CU675">
            <v>0</v>
          </cell>
          <cell r="CV675">
            <v>0</v>
          </cell>
          <cell r="CW675">
            <v>0</v>
          </cell>
          <cell r="CX675">
            <v>0</v>
          </cell>
          <cell r="CZ675">
            <v>0</v>
          </cell>
          <cell r="DC675">
            <v>0</v>
          </cell>
          <cell r="DF675">
            <v>0</v>
          </cell>
          <cell r="DI675">
            <v>0</v>
          </cell>
          <cell r="DK675">
            <v>0</v>
          </cell>
          <cell r="DL675">
            <v>0</v>
          </cell>
          <cell r="DN675" t="str">
            <v>50001</v>
          </cell>
          <cell r="DO675" t="str">
            <v>IHT_TEMPO INTEIRO</v>
          </cell>
          <cell r="DP675">
            <v>2</v>
          </cell>
          <cell r="DQ675">
            <v>100</v>
          </cell>
          <cell r="DR675" t="str">
            <v>LX01</v>
          </cell>
          <cell r="DT675" t="str">
            <v>00070226</v>
          </cell>
          <cell r="DU675" t="str">
            <v>BANCO ESPIRITO SANTO, SA</v>
          </cell>
        </row>
        <row r="676">
          <cell r="A676" t="str">
            <v>279269</v>
          </cell>
          <cell r="B676" t="str">
            <v>Vitor Manuel Palma Agosto</v>
          </cell>
          <cell r="C676" t="str">
            <v>1981</v>
          </cell>
          <cell r="D676">
            <v>24</v>
          </cell>
          <cell r="E676">
            <v>24</v>
          </cell>
          <cell r="F676" t="str">
            <v>19620121</v>
          </cell>
          <cell r="G676" t="str">
            <v>43</v>
          </cell>
          <cell r="H676" t="str">
            <v>1</v>
          </cell>
          <cell r="I676" t="str">
            <v>Casado</v>
          </cell>
          <cell r="J676" t="str">
            <v>masculino</v>
          </cell>
          <cell r="K676">
            <v>2</v>
          </cell>
          <cell r="L676" t="str">
            <v>BARROCAL DE QUARTEIRA CX. POSTAL 157 Z</v>
          </cell>
          <cell r="M676" t="str">
            <v>8125-015</v>
          </cell>
          <cell r="N676" t="str">
            <v>QUARTEIRA</v>
          </cell>
          <cell r="O676" t="str">
            <v>00233023</v>
          </cell>
          <cell r="P676" t="str">
            <v>C.GERAL UNIFICADO(9 ANO ESCOL)</v>
          </cell>
          <cell r="R676" t="str">
            <v>7155504</v>
          </cell>
          <cell r="S676" t="str">
            <v>20020116</v>
          </cell>
          <cell r="T676" t="str">
            <v>LISBOA</v>
          </cell>
          <cell r="U676" t="str">
            <v>9802</v>
          </cell>
          <cell r="V676" t="str">
            <v>SIND IND ELéCT SUL ILHAS</v>
          </cell>
          <cell r="W676" t="str">
            <v>170820882</v>
          </cell>
          <cell r="X676" t="str">
            <v>3859</v>
          </cell>
          <cell r="Y676" t="str">
            <v>0.0</v>
          </cell>
          <cell r="Z676">
            <v>2</v>
          </cell>
          <cell r="AA676" t="str">
            <v>00</v>
          </cell>
          <cell r="AC676" t="str">
            <v>X</v>
          </cell>
          <cell r="AD676" t="str">
            <v>100</v>
          </cell>
          <cell r="AE676" t="str">
            <v>11202231550</v>
          </cell>
          <cell r="AF676" t="str">
            <v>02</v>
          </cell>
          <cell r="AG676" t="str">
            <v>19810801</v>
          </cell>
          <cell r="AH676" t="str">
            <v>DT.Adm.Corr.Antiguid</v>
          </cell>
          <cell r="AI676" t="str">
            <v>1</v>
          </cell>
          <cell r="AJ676" t="str">
            <v>ACTIVOS</v>
          </cell>
          <cell r="AK676" t="str">
            <v>AA</v>
          </cell>
          <cell r="AL676" t="str">
            <v>ACTIVO TEMP.INTEIRO</v>
          </cell>
          <cell r="AM676" t="str">
            <v>J300</v>
          </cell>
          <cell r="AN676" t="str">
            <v>EDPOutsourcing Comercial-S</v>
          </cell>
          <cell r="AO676" t="str">
            <v>J332</v>
          </cell>
          <cell r="AP676" t="str">
            <v>EDPOC-ALBFR-Urb</v>
          </cell>
          <cell r="AQ676" t="str">
            <v>40177082</v>
          </cell>
          <cell r="AR676" t="str">
            <v>70000022</v>
          </cell>
          <cell r="AS676" t="str">
            <v>014.</v>
          </cell>
          <cell r="AT676" t="str">
            <v>TECNICO COMERCIAL</v>
          </cell>
          <cell r="AU676" t="str">
            <v>1</v>
          </cell>
          <cell r="AV676" t="str">
            <v>00040373</v>
          </cell>
          <cell r="AW676" t="str">
            <v>J20464220130</v>
          </cell>
          <cell r="AX676" t="str">
            <v>AS-LJABF-LOJA ALBUFEIRA</v>
          </cell>
          <cell r="AY676" t="str">
            <v>68905703</v>
          </cell>
          <cell r="AZ676" t="str">
            <v>Lj Albufeira</v>
          </cell>
          <cell r="BA676" t="str">
            <v>6890</v>
          </cell>
          <cell r="BB676" t="str">
            <v>EDP Outsourcing Comercial</v>
          </cell>
          <cell r="BC676" t="str">
            <v>6890</v>
          </cell>
          <cell r="BD676" t="str">
            <v>6890</v>
          </cell>
          <cell r="BE676" t="str">
            <v>2800</v>
          </cell>
          <cell r="BF676" t="str">
            <v>6890</v>
          </cell>
          <cell r="BG676" t="str">
            <v>EDP Outsourcing Comercial,SA</v>
          </cell>
          <cell r="BH676" t="str">
            <v>1010</v>
          </cell>
          <cell r="BI676">
            <v>1247</v>
          </cell>
          <cell r="BJ676" t="str">
            <v>11</v>
          </cell>
          <cell r="BK676">
            <v>24</v>
          </cell>
          <cell r="BL676">
            <v>242.64</v>
          </cell>
          <cell r="BM676" t="str">
            <v>NÍVEL 4</v>
          </cell>
          <cell r="BN676" t="str">
            <v>00</v>
          </cell>
          <cell r="BO676" t="str">
            <v>05</v>
          </cell>
          <cell r="BP676" t="str">
            <v>20050101</v>
          </cell>
          <cell r="BQ676" t="str">
            <v>21</v>
          </cell>
          <cell r="BR676" t="str">
            <v>EVOLUCAO AUTOMATICA</v>
          </cell>
          <cell r="BS676" t="str">
            <v>20050101</v>
          </cell>
          <cell r="BW676">
            <v>0</v>
          </cell>
          <cell r="BX676">
            <v>0</v>
          </cell>
          <cell r="BY676">
            <v>0</v>
          </cell>
          <cell r="BZ676">
            <v>0</v>
          </cell>
          <cell r="CA676">
            <v>0</v>
          </cell>
          <cell r="CC676">
            <v>0</v>
          </cell>
          <cell r="CG676">
            <v>0</v>
          </cell>
          <cell r="CK676">
            <v>0</v>
          </cell>
          <cell r="CO676">
            <v>0</v>
          </cell>
          <cell r="CT676">
            <v>0</v>
          </cell>
          <cell r="CU676">
            <v>0</v>
          </cell>
          <cell r="CV676">
            <v>0</v>
          </cell>
          <cell r="CW676">
            <v>0</v>
          </cell>
          <cell r="CX676">
            <v>1</v>
          </cell>
          <cell r="CY676" t="str">
            <v>6010</v>
          </cell>
          <cell r="CZ676">
            <v>39.54</v>
          </cell>
          <cell r="DC676">
            <v>0</v>
          </cell>
          <cell r="DF676">
            <v>0</v>
          </cell>
          <cell r="DI676">
            <v>0</v>
          </cell>
          <cell r="DK676">
            <v>0</v>
          </cell>
          <cell r="DL676">
            <v>0</v>
          </cell>
          <cell r="DN676" t="str">
            <v>21D12</v>
          </cell>
          <cell r="DO676" t="str">
            <v>Flex.T.Int."Act.Ind."</v>
          </cell>
          <cell r="DP676">
            <v>2</v>
          </cell>
          <cell r="DQ676">
            <v>100</v>
          </cell>
          <cell r="DR676" t="str">
            <v>LX01</v>
          </cell>
          <cell r="DT676" t="str">
            <v>00350018</v>
          </cell>
          <cell r="DU676" t="str">
            <v>CAIXA GERAL DE DEPOSITOS, SA</v>
          </cell>
        </row>
        <row r="677">
          <cell r="A677" t="str">
            <v>309931</v>
          </cell>
          <cell r="B677" t="str">
            <v>Julieta Maria de Oliveira Carvalho</v>
          </cell>
          <cell r="C677" t="str">
            <v>1988</v>
          </cell>
          <cell r="D677">
            <v>17</v>
          </cell>
          <cell r="E677">
            <v>17</v>
          </cell>
          <cell r="F677" t="str">
            <v>19490413</v>
          </cell>
          <cell r="G677" t="str">
            <v>56</v>
          </cell>
          <cell r="H677" t="str">
            <v>4</v>
          </cell>
          <cell r="I677" t="str">
            <v>Divorc</v>
          </cell>
          <cell r="J677" t="str">
            <v>feminino</v>
          </cell>
          <cell r="K677">
            <v>1</v>
          </cell>
          <cell r="L677" t="str">
            <v>Urb Vale Azinheira, Lt E3 Olhos d' Agua</v>
          </cell>
          <cell r="M677" t="str">
            <v>8200-599</v>
          </cell>
          <cell r="N677" t="str">
            <v>ALBUFEIRA</v>
          </cell>
          <cell r="O677" t="str">
            <v>00778804</v>
          </cell>
          <cell r="P677" t="str">
            <v>SECRETARIADO E ADMINISTRACAO</v>
          </cell>
          <cell r="R677" t="str">
            <v>10108455</v>
          </cell>
          <cell r="S677" t="str">
            <v>19940704</v>
          </cell>
          <cell r="T677" t="str">
            <v>LISBOA</v>
          </cell>
          <cell r="U677" t="str">
            <v>9803</v>
          </cell>
          <cell r="V677" t="str">
            <v>S.NAC IND ENERGIA-SINDEL</v>
          </cell>
          <cell r="W677" t="str">
            <v>168236460</v>
          </cell>
          <cell r="X677" t="str">
            <v>1007</v>
          </cell>
          <cell r="Y677" t="str">
            <v>0.0</v>
          </cell>
          <cell r="Z677">
            <v>1</v>
          </cell>
          <cell r="AA677" t="str">
            <v>00</v>
          </cell>
          <cell r="AD677" t="str">
            <v>100</v>
          </cell>
          <cell r="AE677" t="str">
            <v>10190944378</v>
          </cell>
          <cell r="AF677" t="str">
            <v>02</v>
          </cell>
          <cell r="AG677" t="str">
            <v>19880928</v>
          </cell>
          <cell r="AH677" t="str">
            <v>DT.Adm.Corr.Antiguid</v>
          </cell>
          <cell r="AI677" t="str">
            <v>1</v>
          </cell>
          <cell r="AJ677" t="str">
            <v>ACTIVOS</v>
          </cell>
          <cell r="AK677" t="str">
            <v>AA</v>
          </cell>
          <cell r="AL677" t="str">
            <v>ACTIVO TEMP.INTEIRO</v>
          </cell>
          <cell r="AM677" t="str">
            <v>J300</v>
          </cell>
          <cell r="AN677" t="str">
            <v>EDPOutsourcing Comercial-S</v>
          </cell>
          <cell r="AO677" t="str">
            <v>J332</v>
          </cell>
          <cell r="AP677" t="str">
            <v>EDPOC-ALBFR-Urb</v>
          </cell>
          <cell r="AQ677" t="str">
            <v>40177085</v>
          </cell>
          <cell r="AR677" t="str">
            <v>70000060</v>
          </cell>
          <cell r="AS677" t="str">
            <v>025.</v>
          </cell>
          <cell r="AT677" t="str">
            <v>ESCRITURARIO COMERCIAL</v>
          </cell>
          <cell r="AU677" t="str">
            <v>1</v>
          </cell>
          <cell r="AV677" t="str">
            <v>00040373</v>
          </cell>
          <cell r="AW677" t="str">
            <v>J20464220130</v>
          </cell>
          <cell r="AX677" t="str">
            <v>AS-LJABF-LOJA ALBUFEIRA</v>
          </cell>
          <cell r="AY677" t="str">
            <v>68905703</v>
          </cell>
          <cell r="AZ677" t="str">
            <v>Lj Albufeira</v>
          </cell>
          <cell r="BA677" t="str">
            <v>6890</v>
          </cell>
          <cell r="BB677" t="str">
            <v>EDP Outsourcing Comercial</v>
          </cell>
          <cell r="BC677" t="str">
            <v>6890</v>
          </cell>
          <cell r="BD677" t="str">
            <v>6890</v>
          </cell>
          <cell r="BE677" t="str">
            <v>2800</v>
          </cell>
          <cell r="BF677" t="str">
            <v>6890</v>
          </cell>
          <cell r="BG677" t="str">
            <v>EDP Outsourcing Comercial,SA</v>
          </cell>
          <cell r="BH677" t="str">
            <v>1010</v>
          </cell>
          <cell r="BI677">
            <v>1339</v>
          </cell>
          <cell r="BJ677" t="str">
            <v>12</v>
          </cell>
          <cell r="BK677">
            <v>17</v>
          </cell>
          <cell r="BL677">
            <v>171.87</v>
          </cell>
          <cell r="BM677" t="str">
            <v>NÍVEL 5</v>
          </cell>
          <cell r="BN677" t="str">
            <v>01</v>
          </cell>
          <cell r="BO677" t="str">
            <v>09</v>
          </cell>
          <cell r="BP677" t="str">
            <v>20040101</v>
          </cell>
          <cell r="BQ677" t="str">
            <v>21</v>
          </cell>
          <cell r="BR677" t="str">
            <v>EVOLUCAO AUTOMATICA</v>
          </cell>
          <cell r="BS677" t="str">
            <v>20050101</v>
          </cell>
          <cell r="BW677">
            <v>0</v>
          </cell>
          <cell r="BX677">
            <v>0</v>
          </cell>
          <cell r="BY677">
            <v>0</v>
          </cell>
          <cell r="BZ677">
            <v>0</v>
          </cell>
          <cell r="CA677">
            <v>0</v>
          </cell>
          <cell r="CC677">
            <v>0</v>
          </cell>
          <cell r="CG677">
            <v>0</v>
          </cell>
          <cell r="CK677">
            <v>0</v>
          </cell>
          <cell r="CO677">
            <v>0</v>
          </cell>
          <cell r="CT677">
            <v>0</v>
          </cell>
          <cell r="CU677">
            <v>0</v>
          </cell>
          <cell r="CV677">
            <v>0</v>
          </cell>
          <cell r="CW677">
            <v>0</v>
          </cell>
          <cell r="CX677">
            <v>1</v>
          </cell>
          <cell r="CY677" t="str">
            <v>6010</v>
          </cell>
          <cell r="CZ677">
            <v>39.54</v>
          </cell>
          <cell r="DC677">
            <v>0</v>
          </cell>
          <cell r="DF677">
            <v>0</v>
          </cell>
          <cell r="DI677">
            <v>0</v>
          </cell>
          <cell r="DK677">
            <v>0</v>
          </cell>
          <cell r="DL677">
            <v>0</v>
          </cell>
          <cell r="DN677" t="str">
            <v>21D12</v>
          </cell>
          <cell r="DO677" t="str">
            <v>Flex.T.Int."Act.Ind."</v>
          </cell>
          <cell r="DP677">
            <v>2</v>
          </cell>
          <cell r="DQ677">
            <v>100</v>
          </cell>
          <cell r="DR677" t="str">
            <v>LX01</v>
          </cell>
          <cell r="DT677" t="str">
            <v>00330000</v>
          </cell>
          <cell r="DU677" t="str">
            <v>BANCO COMERCIAL PORTUGUES, SA</v>
          </cell>
        </row>
        <row r="678">
          <cell r="A678" t="str">
            <v>279277</v>
          </cell>
          <cell r="B678" t="str">
            <v>Jose Otilio Aboim Diogo Guia</v>
          </cell>
          <cell r="C678" t="str">
            <v>1982</v>
          </cell>
          <cell r="D678">
            <v>23</v>
          </cell>
          <cell r="E678">
            <v>23</v>
          </cell>
          <cell r="F678" t="str">
            <v>19600725</v>
          </cell>
          <cell r="G678" t="str">
            <v>44</v>
          </cell>
          <cell r="H678" t="str">
            <v>1</v>
          </cell>
          <cell r="I678" t="str">
            <v>Casado</v>
          </cell>
          <cell r="J678" t="str">
            <v>masculino</v>
          </cell>
          <cell r="K678">
            <v>2</v>
          </cell>
          <cell r="L678" t="str">
            <v>Texugueiras, Cx Postal 316 Z  Ferreiras</v>
          </cell>
          <cell r="M678" t="str">
            <v>8200-565</v>
          </cell>
          <cell r="N678" t="str">
            <v>FERREIRAS</v>
          </cell>
          <cell r="O678" t="str">
            <v>00232273</v>
          </cell>
          <cell r="P678" t="str">
            <v>CURSO GERAL DE MECANICA</v>
          </cell>
          <cell r="R678" t="str">
            <v>5534192</v>
          </cell>
          <cell r="S678" t="str">
            <v>20000223</v>
          </cell>
          <cell r="T678" t="str">
            <v>LISBOA</v>
          </cell>
          <cell r="U678" t="str">
            <v>9803</v>
          </cell>
          <cell r="V678" t="str">
            <v>S.NAC IND ENERGIA-SINDEL</v>
          </cell>
          <cell r="W678" t="str">
            <v>107030225</v>
          </cell>
          <cell r="X678" t="str">
            <v>1007</v>
          </cell>
          <cell r="Y678" t="str">
            <v>0.0</v>
          </cell>
          <cell r="Z678">
            <v>2</v>
          </cell>
          <cell r="AA678" t="str">
            <v>00</v>
          </cell>
          <cell r="AC678" t="str">
            <v>X</v>
          </cell>
          <cell r="AD678" t="str">
            <v>100</v>
          </cell>
          <cell r="AE678" t="str">
            <v>11201399851</v>
          </cell>
          <cell r="AF678" t="str">
            <v>02</v>
          </cell>
          <cell r="AG678" t="str">
            <v>19820501</v>
          </cell>
          <cell r="AH678" t="str">
            <v>DT.Adm.Corr.Antiguid</v>
          </cell>
          <cell r="AI678" t="str">
            <v>1</v>
          </cell>
          <cell r="AJ678" t="str">
            <v>ACTIVOS</v>
          </cell>
          <cell r="AK678" t="str">
            <v>AA</v>
          </cell>
          <cell r="AL678" t="str">
            <v>ACTIVO TEMP.INTEIRO</v>
          </cell>
          <cell r="AM678" t="str">
            <v>J300</v>
          </cell>
          <cell r="AN678" t="str">
            <v>EDPOutsourcing Comercial-S</v>
          </cell>
          <cell r="AO678" t="str">
            <v>J332</v>
          </cell>
          <cell r="AP678" t="str">
            <v>EDPOC-ALBFR-Urb</v>
          </cell>
          <cell r="AQ678" t="str">
            <v>40177083</v>
          </cell>
          <cell r="AR678" t="str">
            <v>70000060</v>
          </cell>
          <cell r="AS678" t="str">
            <v>025.</v>
          </cell>
          <cell r="AT678" t="str">
            <v>ESCRITURARIO COMERCIAL</v>
          </cell>
          <cell r="AU678" t="str">
            <v>1</v>
          </cell>
          <cell r="AV678" t="str">
            <v>00040373</v>
          </cell>
          <cell r="AW678" t="str">
            <v>J20464220130</v>
          </cell>
          <cell r="AX678" t="str">
            <v>AS-LJABF-LOJA ALBUFEIRA</v>
          </cell>
          <cell r="AY678" t="str">
            <v>68905703</v>
          </cell>
          <cell r="AZ678" t="str">
            <v>Lj Albufeira</v>
          </cell>
          <cell r="BA678" t="str">
            <v>6890</v>
          </cell>
          <cell r="BB678" t="str">
            <v>EDP Outsourcing Comercial</v>
          </cell>
          <cell r="BC678" t="str">
            <v>6890</v>
          </cell>
          <cell r="BD678" t="str">
            <v>6890</v>
          </cell>
          <cell r="BE678" t="str">
            <v>2800</v>
          </cell>
          <cell r="BF678" t="str">
            <v>6890</v>
          </cell>
          <cell r="BG678" t="str">
            <v>EDP Outsourcing Comercial,SA</v>
          </cell>
          <cell r="BH678" t="str">
            <v>1010</v>
          </cell>
          <cell r="BI678">
            <v>1160</v>
          </cell>
          <cell r="BJ678" t="str">
            <v>10</v>
          </cell>
          <cell r="BK678">
            <v>23</v>
          </cell>
          <cell r="BL678">
            <v>232.53</v>
          </cell>
          <cell r="BM678" t="str">
            <v>NÍVEL 5</v>
          </cell>
          <cell r="BN678" t="str">
            <v>01</v>
          </cell>
          <cell r="BO678" t="str">
            <v>07</v>
          </cell>
          <cell r="BP678" t="str">
            <v>20040101</v>
          </cell>
          <cell r="BQ678" t="str">
            <v>21</v>
          </cell>
          <cell r="BR678" t="str">
            <v>EVOLUCAO AUTOMATICA</v>
          </cell>
          <cell r="BS678" t="str">
            <v>20050101</v>
          </cell>
          <cell r="BW678">
            <v>0</v>
          </cell>
          <cell r="BX678">
            <v>0</v>
          </cell>
          <cell r="BY678">
            <v>0</v>
          </cell>
          <cell r="BZ678">
            <v>0</v>
          </cell>
          <cell r="CA678">
            <v>0</v>
          </cell>
          <cell r="CC678">
            <v>0</v>
          </cell>
          <cell r="CG678">
            <v>0</v>
          </cell>
          <cell r="CK678">
            <v>0</v>
          </cell>
          <cell r="CO678">
            <v>0</v>
          </cell>
          <cell r="CT678">
            <v>0</v>
          </cell>
          <cell r="CU678">
            <v>0</v>
          </cell>
          <cell r="CV678">
            <v>0</v>
          </cell>
          <cell r="CW678">
            <v>0</v>
          </cell>
          <cell r="CX678">
            <v>1</v>
          </cell>
          <cell r="CY678" t="str">
            <v>6010</v>
          </cell>
          <cell r="CZ678">
            <v>39.54</v>
          </cell>
          <cell r="DC678">
            <v>0</v>
          </cell>
          <cell r="DF678">
            <v>0</v>
          </cell>
          <cell r="DI678">
            <v>0</v>
          </cell>
          <cell r="DK678">
            <v>0</v>
          </cell>
          <cell r="DL678">
            <v>0</v>
          </cell>
          <cell r="DN678" t="str">
            <v>21D12</v>
          </cell>
          <cell r="DO678" t="str">
            <v>Flex.T.Int."Act.Ind."</v>
          </cell>
          <cell r="DP678">
            <v>2</v>
          </cell>
          <cell r="DQ678">
            <v>100</v>
          </cell>
          <cell r="DR678" t="str">
            <v>LX01</v>
          </cell>
          <cell r="DT678" t="str">
            <v>00350018</v>
          </cell>
          <cell r="DU678" t="str">
            <v>CAIXA GERAL DE DEPOSITOS, SA</v>
          </cell>
        </row>
        <row r="679">
          <cell r="A679" t="str">
            <v>279439</v>
          </cell>
          <cell r="B679" t="str">
            <v>João Manuel da Conceição Lourenco</v>
          </cell>
          <cell r="C679" t="str">
            <v>1983</v>
          </cell>
          <cell r="D679">
            <v>22</v>
          </cell>
          <cell r="E679">
            <v>22</v>
          </cell>
          <cell r="F679" t="str">
            <v>19590409</v>
          </cell>
          <cell r="G679" t="str">
            <v>46</v>
          </cell>
          <cell r="H679" t="str">
            <v>1</v>
          </cell>
          <cell r="I679" t="str">
            <v>Casado</v>
          </cell>
          <cell r="J679" t="str">
            <v>masculino</v>
          </cell>
          <cell r="K679">
            <v>2</v>
          </cell>
          <cell r="L679" t="str">
            <v>Br Che Enxerim, Lt 136</v>
          </cell>
          <cell r="M679" t="str">
            <v>8300-102</v>
          </cell>
          <cell r="N679" t="str">
            <v>SILVES</v>
          </cell>
          <cell r="O679" t="str">
            <v>00244143</v>
          </cell>
          <cell r="P679" t="str">
            <v>12.ANO-TECNICO CONTABILIDADE</v>
          </cell>
          <cell r="R679" t="str">
            <v>6183152</v>
          </cell>
          <cell r="S679" t="str">
            <v>20020108</v>
          </cell>
          <cell r="T679" t="str">
            <v>LISBOA</v>
          </cell>
          <cell r="U679" t="str">
            <v>9803</v>
          </cell>
          <cell r="V679" t="str">
            <v>S.NAC IND ENERGIA-SINDEL</v>
          </cell>
          <cell r="W679" t="str">
            <v>148237975</v>
          </cell>
          <cell r="X679" t="str">
            <v>1120</v>
          </cell>
          <cell r="Y679" t="str">
            <v>0.0</v>
          </cell>
          <cell r="Z679">
            <v>2</v>
          </cell>
          <cell r="AA679" t="str">
            <v>01</v>
          </cell>
          <cell r="AC679" t="str">
            <v>X</v>
          </cell>
          <cell r="AD679" t="str">
            <v>100</v>
          </cell>
          <cell r="AE679" t="str">
            <v>11201826460</v>
          </cell>
          <cell r="AF679" t="str">
            <v>02</v>
          </cell>
          <cell r="AG679" t="str">
            <v>19830117</v>
          </cell>
          <cell r="AH679" t="str">
            <v>DT.Adm.Corr.Antiguid</v>
          </cell>
          <cell r="AI679" t="str">
            <v>1</v>
          </cell>
          <cell r="AJ679" t="str">
            <v>ACTIVOS</v>
          </cell>
          <cell r="AK679" t="str">
            <v>AA</v>
          </cell>
          <cell r="AL679" t="str">
            <v>ACTIVO TEMP.INTEIRO</v>
          </cell>
          <cell r="AM679" t="str">
            <v>J300</v>
          </cell>
          <cell r="AN679" t="str">
            <v>EDPOutsourcing Comercial-S</v>
          </cell>
          <cell r="AO679" t="str">
            <v>J332</v>
          </cell>
          <cell r="AP679" t="str">
            <v>EDPOC-ALBFR-Urb</v>
          </cell>
          <cell r="AQ679" t="str">
            <v>40177084</v>
          </cell>
          <cell r="AR679" t="str">
            <v>70000060</v>
          </cell>
          <cell r="AS679" t="str">
            <v>025.</v>
          </cell>
          <cell r="AT679" t="str">
            <v>ESCRITURARIO COMERCIAL</v>
          </cell>
          <cell r="AU679" t="str">
            <v>1</v>
          </cell>
          <cell r="AV679" t="str">
            <v>00040373</v>
          </cell>
          <cell r="AW679" t="str">
            <v>J20464220130</v>
          </cell>
          <cell r="AX679" t="str">
            <v>AS-LJABF-LOJA ALBUFEIRA</v>
          </cell>
          <cell r="AY679" t="str">
            <v>68905703</v>
          </cell>
          <cell r="AZ679" t="str">
            <v>Lj Albufeira</v>
          </cell>
          <cell r="BA679" t="str">
            <v>6890</v>
          </cell>
          <cell r="BB679" t="str">
            <v>EDP Outsourcing Comercial</v>
          </cell>
          <cell r="BC679" t="str">
            <v>6890</v>
          </cell>
          <cell r="BD679" t="str">
            <v>6890</v>
          </cell>
          <cell r="BE679" t="str">
            <v>2800</v>
          </cell>
          <cell r="BF679" t="str">
            <v>6890</v>
          </cell>
          <cell r="BG679" t="str">
            <v>EDP Outsourcing Comercial,SA</v>
          </cell>
          <cell r="BH679" t="str">
            <v>1010</v>
          </cell>
          <cell r="BI679">
            <v>1160</v>
          </cell>
          <cell r="BJ679" t="str">
            <v>10</v>
          </cell>
          <cell r="BK679">
            <v>22</v>
          </cell>
          <cell r="BL679">
            <v>222.42</v>
          </cell>
          <cell r="BM679" t="str">
            <v>NÍVEL 5</v>
          </cell>
          <cell r="BN679" t="str">
            <v>01</v>
          </cell>
          <cell r="BO679" t="str">
            <v>07</v>
          </cell>
          <cell r="BP679" t="str">
            <v>20040101</v>
          </cell>
          <cell r="BQ679" t="str">
            <v>21</v>
          </cell>
          <cell r="BR679" t="str">
            <v>EVOLUCAO AUTOMATICA</v>
          </cell>
          <cell r="BS679" t="str">
            <v>20050101</v>
          </cell>
          <cell r="BW679">
            <v>0</v>
          </cell>
          <cell r="BX679">
            <v>0</v>
          </cell>
          <cell r="BY679">
            <v>0</v>
          </cell>
          <cell r="BZ679">
            <v>0</v>
          </cell>
          <cell r="CA679">
            <v>0</v>
          </cell>
          <cell r="CC679">
            <v>0</v>
          </cell>
          <cell r="CG679">
            <v>0</v>
          </cell>
          <cell r="CK679">
            <v>0</v>
          </cell>
          <cell r="CO679">
            <v>0</v>
          </cell>
          <cell r="CT679">
            <v>0</v>
          </cell>
          <cell r="CU679">
            <v>0</v>
          </cell>
          <cell r="CV679">
            <v>0</v>
          </cell>
          <cell r="CW679">
            <v>0</v>
          </cell>
          <cell r="CX679">
            <v>1</v>
          </cell>
          <cell r="CY679" t="str">
            <v>6010</v>
          </cell>
          <cell r="CZ679">
            <v>39.54</v>
          </cell>
          <cell r="DC679">
            <v>0</v>
          </cell>
          <cell r="DF679">
            <v>0</v>
          </cell>
          <cell r="DI679">
            <v>0</v>
          </cell>
          <cell r="DK679">
            <v>0</v>
          </cell>
          <cell r="DL679">
            <v>0</v>
          </cell>
          <cell r="DN679" t="str">
            <v>21D12</v>
          </cell>
          <cell r="DO679" t="str">
            <v>Flex.T.Int."Act.Ind."</v>
          </cell>
          <cell r="DP679">
            <v>2</v>
          </cell>
          <cell r="DQ679">
            <v>100</v>
          </cell>
          <cell r="DR679" t="str">
            <v>LX01</v>
          </cell>
          <cell r="DT679" t="str">
            <v>00350780</v>
          </cell>
          <cell r="DU679" t="str">
            <v>CAIXA GERAL DE DEPOSITOS, SA</v>
          </cell>
        </row>
        <row r="680">
          <cell r="A680" t="str">
            <v>279412</v>
          </cell>
          <cell r="B680" t="str">
            <v>Mario Ramos Afonso Maximino</v>
          </cell>
          <cell r="C680" t="str">
            <v>1979</v>
          </cell>
          <cell r="D680">
            <v>26</v>
          </cell>
          <cell r="E680">
            <v>26</v>
          </cell>
          <cell r="F680" t="str">
            <v>19590316</v>
          </cell>
          <cell r="G680" t="str">
            <v>46</v>
          </cell>
          <cell r="H680" t="str">
            <v>1</v>
          </cell>
          <cell r="I680" t="str">
            <v>Casado</v>
          </cell>
          <cell r="J680" t="str">
            <v>masculino</v>
          </cell>
          <cell r="K680">
            <v>1</v>
          </cell>
          <cell r="L680" t="str">
            <v>Sítio da Torre, caixa postal 608 E Quinta Casimiro da</v>
          </cell>
          <cell r="M680" t="str">
            <v>8365-184</v>
          </cell>
          <cell r="N680" t="str">
            <v>ARMAÇÃO DE PÊRA</v>
          </cell>
          <cell r="O680" t="str">
            <v>00776604</v>
          </cell>
          <cell r="P680" t="str">
            <v>GESTAO DE RECURSOS HUMANOS</v>
          </cell>
          <cell r="R680" t="str">
            <v>5544373</v>
          </cell>
          <cell r="S680" t="str">
            <v>20020702</v>
          </cell>
          <cell r="T680" t="str">
            <v>LISBOA</v>
          </cell>
          <cell r="U680" t="str">
            <v>9803</v>
          </cell>
          <cell r="V680" t="str">
            <v>S.NAC IND ENERGIA-SINDEL</v>
          </cell>
          <cell r="W680" t="str">
            <v>162344651</v>
          </cell>
          <cell r="X680" t="str">
            <v>1120</v>
          </cell>
          <cell r="Y680" t="str">
            <v>0.0</v>
          </cell>
          <cell r="Z680">
            <v>1</v>
          </cell>
          <cell r="AA680" t="str">
            <v>00</v>
          </cell>
          <cell r="AC680" t="str">
            <v>X</v>
          </cell>
          <cell r="AD680" t="str">
            <v>100</v>
          </cell>
          <cell r="AE680" t="str">
            <v>11201392733</v>
          </cell>
          <cell r="AF680" t="str">
            <v>02</v>
          </cell>
          <cell r="AG680" t="str">
            <v>19790901</v>
          </cell>
          <cell r="AH680" t="str">
            <v>DT.Adm.Corr.Antiguid</v>
          </cell>
          <cell r="AI680" t="str">
            <v>1</v>
          </cell>
          <cell r="AJ680" t="str">
            <v>ACTIVOS</v>
          </cell>
          <cell r="AK680" t="str">
            <v>AA</v>
          </cell>
          <cell r="AL680" t="str">
            <v>ACTIVO TEMP.INTEIRO</v>
          </cell>
          <cell r="AM680" t="str">
            <v>J300</v>
          </cell>
          <cell r="AN680" t="str">
            <v>EDPOutsourcing Comercial-S</v>
          </cell>
          <cell r="AO680" t="str">
            <v>J333</v>
          </cell>
          <cell r="AP680" t="str">
            <v>EDPOC-FARO-EPnh</v>
          </cell>
          <cell r="AQ680" t="str">
            <v>40177268</v>
          </cell>
          <cell r="AR680" t="str">
            <v>70000041</v>
          </cell>
          <cell r="AS680" t="str">
            <v>01L1</v>
          </cell>
          <cell r="AT680" t="str">
            <v>LICENCIADO I</v>
          </cell>
          <cell r="AU680" t="str">
            <v>1</v>
          </cell>
          <cell r="AV680" t="str">
            <v>00040339</v>
          </cell>
          <cell r="AW680" t="str">
            <v>J20460000830</v>
          </cell>
          <cell r="AX680" t="str">
            <v>AS-RA-GA REDE DE AGENTES - I</v>
          </cell>
          <cell r="AY680" t="str">
            <v>68905059</v>
          </cell>
          <cell r="AZ680" t="str">
            <v>Eq Contacto Directo</v>
          </cell>
          <cell r="BA680" t="str">
            <v>6890</v>
          </cell>
          <cell r="BB680" t="str">
            <v>EDP Outsourcing Comercial</v>
          </cell>
          <cell r="BC680" t="str">
            <v>6890</v>
          </cell>
          <cell r="BD680" t="str">
            <v>6890</v>
          </cell>
          <cell r="BE680" t="str">
            <v>2800</v>
          </cell>
          <cell r="BF680" t="str">
            <v>6890</v>
          </cell>
          <cell r="BG680" t="str">
            <v>EDP Outsourcing Comercial,SA</v>
          </cell>
          <cell r="BH680" t="str">
            <v>1010</v>
          </cell>
          <cell r="BI680">
            <v>1907</v>
          </cell>
          <cell r="BJ680" t="str">
            <v>G</v>
          </cell>
          <cell r="BK680">
            <v>26</v>
          </cell>
          <cell r="BL680">
            <v>262.86</v>
          </cell>
          <cell r="BM680" t="str">
            <v>LIC 1</v>
          </cell>
          <cell r="BN680" t="str">
            <v>00</v>
          </cell>
          <cell r="BO680" t="str">
            <v>G</v>
          </cell>
          <cell r="BP680" t="str">
            <v>20050101</v>
          </cell>
          <cell r="BQ680" t="str">
            <v>21</v>
          </cell>
          <cell r="BR680" t="str">
            <v>EVOLUCAO AUTOMATICA</v>
          </cell>
          <cell r="BS680" t="str">
            <v>20050101</v>
          </cell>
          <cell r="BW680">
            <v>0</v>
          </cell>
          <cell r="BX680">
            <v>0</v>
          </cell>
          <cell r="BY680">
            <v>0</v>
          </cell>
          <cell r="BZ680">
            <v>0</v>
          </cell>
          <cell r="CA680">
            <v>0</v>
          </cell>
          <cell r="CC680">
            <v>0</v>
          </cell>
          <cell r="CG680">
            <v>0</v>
          </cell>
          <cell r="CK680">
            <v>0</v>
          </cell>
          <cell r="CO680">
            <v>0</v>
          </cell>
          <cell r="CT680">
            <v>0</v>
          </cell>
          <cell r="CU680">
            <v>0</v>
          </cell>
          <cell r="CV680">
            <v>0</v>
          </cell>
          <cell r="CW680">
            <v>0</v>
          </cell>
          <cell r="CX680">
            <v>0</v>
          </cell>
          <cell r="CZ680">
            <v>0</v>
          </cell>
          <cell r="DC680">
            <v>0</v>
          </cell>
          <cell r="DF680">
            <v>0</v>
          </cell>
          <cell r="DI680">
            <v>0</v>
          </cell>
          <cell r="DK680">
            <v>0</v>
          </cell>
          <cell r="DL680">
            <v>0</v>
          </cell>
          <cell r="DN680" t="str">
            <v>21D12</v>
          </cell>
          <cell r="DO680" t="str">
            <v>Flex.T.Int."Act.Ind."</v>
          </cell>
          <cell r="DP680">
            <v>2</v>
          </cell>
          <cell r="DQ680">
            <v>100</v>
          </cell>
          <cell r="DR680" t="str">
            <v>LX01</v>
          </cell>
          <cell r="DT680" t="str">
            <v>00350780</v>
          </cell>
          <cell r="DU680" t="str">
            <v>CAIXA GERAL DE DEPOSITOS, SA</v>
          </cell>
        </row>
        <row r="681">
          <cell r="A681" t="str">
            <v>279994</v>
          </cell>
          <cell r="B681" t="str">
            <v>Mario da Silva Ribeiro</v>
          </cell>
          <cell r="C681" t="str">
            <v>1978</v>
          </cell>
          <cell r="D681">
            <v>27</v>
          </cell>
          <cell r="E681">
            <v>27</v>
          </cell>
          <cell r="F681" t="str">
            <v>19560314</v>
          </cell>
          <cell r="G681" t="str">
            <v>49</v>
          </cell>
          <cell r="H681" t="str">
            <v>1</v>
          </cell>
          <cell r="I681" t="str">
            <v>Casado</v>
          </cell>
          <cell r="J681" t="str">
            <v>masculino</v>
          </cell>
          <cell r="K681">
            <v>2</v>
          </cell>
          <cell r="L681" t="str">
            <v>R Conselheiro Sebastião Teles 13-3 Dt.</v>
          </cell>
          <cell r="M681" t="str">
            <v>8000-256</v>
          </cell>
          <cell r="N681" t="str">
            <v>FARO</v>
          </cell>
          <cell r="O681" t="str">
            <v>00231023</v>
          </cell>
          <cell r="P681" t="str">
            <v>CURSO GERAL DOS LICEUS</v>
          </cell>
          <cell r="R681" t="str">
            <v>5216558</v>
          </cell>
          <cell r="S681" t="str">
            <v>19961227</v>
          </cell>
          <cell r="T681" t="str">
            <v>FARO</v>
          </cell>
          <cell r="W681" t="str">
            <v>123093341</v>
          </cell>
          <cell r="X681" t="str">
            <v>1058</v>
          </cell>
          <cell r="Y681" t="str">
            <v>0.0</v>
          </cell>
          <cell r="Z681">
            <v>2</v>
          </cell>
          <cell r="AA681" t="str">
            <v>00</v>
          </cell>
          <cell r="AC681" t="str">
            <v>X</v>
          </cell>
          <cell r="AD681" t="str">
            <v>100</v>
          </cell>
          <cell r="AE681" t="str">
            <v>11200705447</v>
          </cell>
          <cell r="AF681" t="str">
            <v>02</v>
          </cell>
          <cell r="AG681" t="str">
            <v>19780202</v>
          </cell>
          <cell r="AH681" t="str">
            <v>DT.Adm.Corr.Antiguid</v>
          </cell>
          <cell r="AI681" t="str">
            <v>1</v>
          </cell>
          <cell r="AJ681" t="str">
            <v>ACTIVOS</v>
          </cell>
          <cell r="AK681" t="str">
            <v>AA</v>
          </cell>
          <cell r="AL681" t="str">
            <v>ACTIVO TEMP.INTEIRO</v>
          </cell>
          <cell r="AM681" t="str">
            <v>J300</v>
          </cell>
          <cell r="AN681" t="str">
            <v>EDPOutsourcing Comercial-S</v>
          </cell>
          <cell r="AO681" t="str">
            <v>J333</v>
          </cell>
          <cell r="AP681" t="str">
            <v>EDPOC-FARO-EPnh</v>
          </cell>
          <cell r="AQ681" t="str">
            <v>40177284</v>
          </cell>
          <cell r="AR681" t="str">
            <v>70000022</v>
          </cell>
          <cell r="AS681" t="str">
            <v>014.</v>
          </cell>
          <cell r="AT681" t="str">
            <v>TECNICO COMERCIAL</v>
          </cell>
          <cell r="AU681" t="str">
            <v>1</v>
          </cell>
          <cell r="AV681" t="str">
            <v>00040339</v>
          </cell>
          <cell r="AW681" t="str">
            <v>J20460000830</v>
          </cell>
          <cell r="AX681" t="str">
            <v>AS-RA-GA REDE DE AGENTES - I</v>
          </cell>
          <cell r="AY681" t="str">
            <v>68905059</v>
          </cell>
          <cell r="AZ681" t="str">
            <v>Eq Contacto Directo</v>
          </cell>
          <cell r="BA681" t="str">
            <v>6890</v>
          </cell>
          <cell r="BB681" t="str">
            <v>EDP Outsourcing Comercial</v>
          </cell>
          <cell r="BC681" t="str">
            <v>6890</v>
          </cell>
          <cell r="BD681" t="str">
            <v>6890</v>
          </cell>
          <cell r="BE681" t="str">
            <v>2800</v>
          </cell>
          <cell r="BF681" t="str">
            <v>6890</v>
          </cell>
          <cell r="BG681" t="str">
            <v>EDP Outsourcing Comercial,SA</v>
          </cell>
          <cell r="BH681" t="str">
            <v>1010</v>
          </cell>
          <cell r="BI681">
            <v>1520</v>
          </cell>
          <cell r="BJ681" t="str">
            <v>14</v>
          </cell>
          <cell r="BK681">
            <v>27</v>
          </cell>
          <cell r="BL681">
            <v>272.97000000000003</v>
          </cell>
          <cell r="BM681" t="str">
            <v>NÍVEL 4</v>
          </cell>
          <cell r="BN681" t="str">
            <v>01</v>
          </cell>
          <cell r="BO681" t="str">
            <v>08</v>
          </cell>
          <cell r="BP681" t="str">
            <v>20040101</v>
          </cell>
          <cell r="BQ681" t="str">
            <v>21</v>
          </cell>
          <cell r="BR681" t="str">
            <v>EVOLUCAO AUTOMATICA</v>
          </cell>
          <cell r="BS681" t="str">
            <v>20050101</v>
          </cell>
          <cell r="BW681">
            <v>0</v>
          </cell>
          <cell r="BX681">
            <v>0</v>
          </cell>
          <cell r="BY681">
            <v>0</v>
          </cell>
          <cell r="BZ681">
            <v>0</v>
          </cell>
          <cell r="CA681">
            <v>0</v>
          </cell>
          <cell r="CC681">
            <v>0</v>
          </cell>
          <cell r="CG681">
            <v>0</v>
          </cell>
          <cell r="CK681">
            <v>0</v>
          </cell>
          <cell r="CO681">
            <v>0</v>
          </cell>
          <cell r="CT681">
            <v>0</v>
          </cell>
          <cell r="CU681">
            <v>0</v>
          </cell>
          <cell r="CV681">
            <v>0</v>
          </cell>
          <cell r="CW681">
            <v>0</v>
          </cell>
          <cell r="CX681">
            <v>0</v>
          </cell>
          <cell r="CZ681">
            <v>0</v>
          </cell>
          <cell r="DC681">
            <v>0</v>
          </cell>
          <cell r="DF681">
            <v>0</v>
          </cell>
          <cell r="DI681">
            <v>0</v>
          </cell>
          <cell r="DK681">
            <v>0</v>
          </cell>
          <cell r="DL681">
            <v>0</v>
          </cell>
          <cell r="DN681" t="str">
            <v>21D11</v>
          </cell>
          <cell r="DO681" t="str">
            <v>Flex.T.Int."Escrit"</v>
          </cell>
          <cell r="DP681">
            <v>2</v>
          </cell>
          <cell r="DQ681">
            <v>100</v>
          </cell>
          <cell r="DR681" t="str">
            <v>LX01</v>
          </cell>
          <cell r="DT681" t="str">
            <v>00360032</v>
          </cell>
          <cell r="DU681" t="str">
            <v>CAIXA ECONOMICA MONTEPIO GERAL</v>
          </cell>
        </row>
        <row r="682">
          <cell r="A682" t="str">
            <v>280410</v>
          </cell>
          <cell r="B682" t="str">
            <v>Ilda Maria Palma Cavaco Reis</v>
          </cell>
          <cell r="C682" t="str">
            <v>1983</v>
          </cell>
          <cell r="D682">
            <v>22</v>
          </cell>
          <cell r="E682">
            <v>22</v>
          </cell>
          <cell r="F682" t="str">
            <v>19580524</v>
          </cell>
          <cell r="G682" t="str">
            <v>47</v>
          </cell>
          <cell r="H682" t="str">
            <v>1</v>
          </cell>
          <cell r="I682" t="str">
            <v>Casado</v>
          </cell>
          <cell r="J682" t="str">
            <v>feminino</v>
          </cell>
          <cell r="K682">
            <v>1</v>
          </cell>
          <cell r="L682" t="str">
            <v>Urb Sta. Catarina, Lt 94</v>
          </cell>
          <cell r="M682" t="str">
            <v>8100-265</v>
          </cell>
          <cell r="N682" t="str">
            <v>LOULÉ</v>
          </cell>
          <cell r="O682" t="str">
            <v>00232263</v>
          </cell>
          <cell r="P682" t="str">
            <v>CURSO GERAL FORMACAO FEMININA</v>
          </cell>
          <cell r="R682" t="str">
            <v>5066843</v>
          </cell>
          <cell r="S682" t="str">
            <v>19990503</v>
          </cell>
          <cell r="T682" t="str">
            <v>LISBOA</v>
          </cell>
          <cell r="U682" t="str">
            <v>9803</v>
          </cell>
          <cell r="V682" t="str">
            <v>S.NAC IND ENERGIA-SINDEL</v>
          </cell>
          <cell r="W682" t="str">
            <v>118086499</v>
          </cell>
          <cell r="X682" t="str">
            <v>1082</v>
          </cell>
          <cell r="Y682" t="str">
            <v>0.0</v>
          </cell>
          <cell r="Z682">
            <v>1</v>
          </cell>
          <cell r="AA682" t="str">
            <v>00</v>
          </cell>
          <cell r="AC682" t="str">
            <v>X</v>
          </cell>
          <cell r="AD682" t="str">
            <v>100</v>
          </cell>
          <cell r="AE682" t="str">
            <v>11202488485</v>
          </cell>
          <cell r="AF682" t="str">
            <v>02</v>
          </cell>
          <cell r="AG682" t="str">
            <v>19830301</v>
          </cell>
          <cell r="AH682" t="str">
            <v>DT.Adm.Corr.Antiguid</v>
          </cell>
          <cell r="AI682" t="str">
            <v>1</v>
          </cell>
          <cell r="AJ682" t="str">
            <v>ACTIVOS</v>
          </cell>
          <cell r="AK682" t="str">
            <v>AA</v>
          </cell>
          <cell r="AL682" t="str">
            <v>ACTIVO TEMP.INTEIRO</v>
          </cell>
          <cell r="AM682" t="str">
            <v>J300</v>
          </cell>
          <cell r="AN682" t="str">
            <v>EDPOutsourcing Comercial-S</v>
          </cell>
          <cell r="AO682" t="str">
            <v>J333</v>
          </cell>
          <cell r="AP682" t="str">
            <v>EDPOC-FARO-EPnh</v>
          </cell>
          <cell r="AQ682" t="str">
            <v>40177297</v>
          </cell>
          <cell r="AR682" t="str">
            <v>70000060</v>
          </cell>
          <cell r="AS682" t="str">
            <v>025.</v>
          </cell>
          <cell r="AT682" t="str">
            <v>ESCRITURARIO COMERCIAL</v>
          </cell>
          <cell r="AU682" t="str">
            <v>1</v>
          </cell>
          <cell r="AV682" t="str">
            <v>00040379</v>
          </cell>
          <cell r="AW682" t="str">
            <v>J20464360430</v>
          </cell>
          <cell r="AX682" t="str">
            <v>AS-LJFAR-LOJA FARO</v>
          </cell>
          <cell r="AY682" t="str">
            <v>68905708</v>
          </cell>
          <cell r="AZ682" t="str">
            <v>Lj Faro</v>
          </cell>
          <cell r="BA682" t="str">
            <v>6890</v>
          </cell>
          <cell r="BB682" t="str">
            <v>EDP Outsourcing Comercial</v>
          </cell>
          <cell r="BC682" t="str">
            <v>6890</v>
          </cell>
          <cell r="BD682" t="str">
            <v>6890</v>
          </cell>
          <cell r="BE682" t="str">
            <v>2800</v>
          </cell>
          <cell r="BF682" t="str">
            <v>6890</v>
          </cell>
          <cell r="BG682" t="str">
            <v>EDP Outsourcing Comercial,SA</v>
          </cell>
          <cell r="BH682" t="str">
            <v>1010</v>
          </cell>
          <cell r="BI682">
            <v>1160</v>
          </cell>
          <cell r="BJ682" t="str">
            <v>10</v>
          </cell>
          <cell r="BK682">
            <v>22</v>
          </cell>
          <cell r="BL682">
            <v>222.42</v>
          </cell>
          <cell r="BM682" t="str">
            <v>NÍVEL 5</v>
          </cell>
          <cell r="BN682" t="str">
            <v>01</v>
          </cell>
          <cell r="BO682" t="str">
            <v>07</v>
          </cell>
          <cell r="BP682" t="str">
            <v>20040101</v>
          </cell>
          <cell r="BQ682" t="str">
            <v>21</v>
          </cell>
          <cell r="BR682" t="str">
            <v>EVOLUCAO AUTOMATICA</v>
          </cell>
          <cell r="BS682" t="str">
            <v>20050101</v>
          </cell>
          <cell r="BW682">
            <v>0</v>
          </cell>
          <cell r="BX682">
            <v>0</v>
          </cell>
          <cell r="BY682">
            <v>0</v>
          </cell>
          <cell r="BZ682">
            <v>0</v>
          </cell>
          <cell r="CA682">
            <v>0</v>
          </cell>
          <cell r="CC682">
            <v>0</v>
          </cell>
          <cell r="CG682">
            <v>0</v>
          </cell>
          <cell r="CK682">
            <v>0</v>
          </cell>
          <cell r="CO682">
            <v>0</v>
          </cell>
          <cell r="CT682">
            <v>0</v>
          </cell>
          <cell r="CU682">
            <v>0</v>
          </cell>
          <cell r="CV682">
            <v>0</v>
          </cell>
          <cell r="CW682">
            <v>0</v>
          </cell>
          <cell r="CX682">
            <v>1</v>
          </cell>
          <cell r="CY682" t="str">
            <v>6010</v>
          </cell>
          <cell r="CZ682">
            <v>39.54</v>
          </cell>
          <cell r="DC682">
            <v>0</v>
          </cell>
          <cell r="DF682">
            <v>0</v>
          </cell>
          <cell r="DI682">
            <v>0</v>
          </cell>
          <cell r="DK682">
            <v>0</v>
          </cell>
          <cell r="DL682">
            <v>0</v>
          </cell>
          <cell r="DN682" t="str">
            <v>21D12</v>
          </cell>
          <cell r="DO682" t="str">
            <v>Flex.T.Int."Act.Ind."</v>
          </cell>
          <cell r="DP682">
            <v>2</v>
          </cell>
          <cell r="DQ682">
            <v>100</v>
          </cell>
          <cell r="DR682" t="str">
            <v>LX01</v>
          </cell>
          <cell r="DT682" t="str">
            <v>00330000</v>
          </cell>
          <cell r="DU682" t="str">
            <v>BANCO COMERCIAL PORTUGUES, SA</v>
          </cell>
        </row>
        <row r="683">
          <cell r="A683" t="str">
            <v>280518</v>
          </cell>
          <cell r="B683" t="str">
            <v>Henrique Gravato Rodrigues</v>
          </cell>
          <cell r="C683" t="str">
            <v>1983</v>
          </cell>
          <cell r="D683">
            <v>22</v>
          </cell>
          <cell r="E683">
            <v>22</v>
          </cell>
          <cell r="F683" t="str">
            <v>19620226</v>
          </cell>
          <cell r="G683" t="str">
            <v>43</v>
          </cell>
          <cell r="H683" t="str">
            <v>1</v>
          </cell>
          <cell r="I683" t="str">
            <v>Casado</v>
          </cell>
          <cell r="J683" t="str">
            <v>masculino</v>
          </cell>
          <cell r="K683">
            <v>2</v>
          </cell>
          <cell r="L683" t="str">
            <v>R Afonso Albuquerque, 89-2 Dt</v>
          </cell>
          <cell r="M683" t="str">
            <v>8100-000</v>
          </cell>
          <cell r="N683" t="str">
            <v>LOULÉ</v>
          </cell>
          <cell r="O683" t="str">
            <v>00241132</v>
          </cell>
          <cell r="P683" t="str">
            <v>CURSO COMPLEMENTAR DOS LICEUS</v>
          </cell>
          <cell r="R683" t="str">
            <v>7955103</v>
          </cell>
          <cell r="S683" t="str">
            <v>19870216</v>
          </cell>
          <cell r="T683" t="str">
            <v>LISBOA</v>
          </cell>
          <cell r="U683" t="str">
            <v>9803</v>
          </cell>
          <cell r="V683" t="str">
            <v>S.NAC IND ENERGIA-SINDEL</v>
          </cell>
          <cell r="W683" t="str">
            <v>168848996</v>
          </cell>
          <cell r="X683" t="str">
            <v>1082</v>
          </cell>
          <cell r="Y683" t="str">
            <v>0.0</v>
          </cell>
          <cell r="Z683">
            <v>2</v>
          </cell>
          <cell r="AA683" t="str">
            <v>00</v>
          </cell>
          <cell r="AD683" t="str">
            <v>100</v>
          </cell>
          <cell r="AE683" t="str">
            <v>11201916490</v>
          </cell>
          <cell r="AF683" t="str">
            <v>02</v>
          </cell>
          <cell r="AG683" t="str">
            <v>19830301</v>
          </cell>
          <cell r="AH683" t="str">
            <v>DT.Adm.Corr.Antiguid</v>
          </cell>
          <cell r="AI683" t="str">
            <v>1</v>
          </cell>
          <cell r="AJ683" t="str">
            <v>ACTIVOS</v>
          </cell>
          <cell r="AK683" t="str">
            <v>AA</v>
          </cell>
          <cell r="AL683" t="str">
            <v>ACTIVO TEMP.INTEIRO</v>
          </cell>
          <cell r="AM683" t="str">
            <v>J300</v>
          </cell>
          <cell r="AN683" t="str">
            <v>EDPOutsourcing Comercial-S</v>
          </cell>
          <cell r="AO683" t="str">
            <v>J333</v>
          </cell>
          <cell r="AP683" t="str">
            <v>EDPOC-FARO-EPnh</v>
          </cell>
          <cell r="AQ683" t="str">
            <v>40177298</v>
          </cell>
          <cell r="AR683" t="str">
            <v>70000060</v>
          </cell>
          <cell r="AS683" t="str">
            <v>025.</v>
          </cell>
          <cell r="AT683" t="str">
            <v>ESCRITURARIO COMERCIAL</v>
          </cell>
          <cell r="AU683" t="str">
            <v>1</v>
          </cell>
          <cell r="AV683" t="str">
            <v>00040379</v>
          </cell>
          <cell r="AW683" t="str">
            <v>J20464360430</v>
          </cell>
          <cell r="AX683" t="str">
            <v>AS-LJFAR-LOJA FARO</v>
          </cell>
          <cell r="AY683" t="str">
            <v>68905708</v>
          </cell>
          <cell r="AZ683" t="str">
            <v>Lj Faro</v>
          </cell>
          <cell r="BA683" t="str">
            <v>6890</v>
          </cell>
          <cell r="BB683" t="str">
            <v>EDP Outsourcing Comercial</v>
          </cell>
          <cell r="BC683" t="str">
            <v>6890</v>
          </cell>
          <cell r="BD683" t="str">
            <v>6890</v>
          </cell>
          <cell r="BE683" t="str">
            <v>2800</v>
          </cell>
          <cell r="BF683" t="str">
            <v>6890</v>
          </cell>
          <cell r="BG683" t="str">
            <v>EDP Outsourcing Comercial,SA</v>
          </cell>
          <cell r="BH683" t="str">
            <v>1010</v>
          </cell>
          <cell r="BI683">
            <v>1160</v>
          </cell>
          <cell r="BJ683" t="str">
            <v>10</v>
          </cell>
          <cell r="BK683">
            <v>22</v>
          </cell>
          <cell r="BL683">
            <v>222.42</v>
          </cell>
          <cell r="BM683" t="str">
            <v>NÍVEL 5</v>
          </cell>
          <cell r="BN683" t="str">
            <v>01</v>
          </cell>
          <cell r="BO683" t="str">
            <v>07</v>
          </cell>
          <cell r="BP683" t="str">
            <v>20040101</v>
          </cell>
          <cell r="BQ683" t="str">
            <v>21</v>
          </cell>
          <cell r="BR683" t="str">
            <v>EVOLUCAO AUTOMATICA</v>
          </cell>
          <cell r="BS683" t="str">
            <v>20050101</v>
          </cell>
          <cell r="BW683">
            <v>0</v>
          </cell>
          <cell r="BX683">
            <v>0</v>
          </cell>
          <cell r="BY683">
            <v>0</v>
          </cell>
          <cell r="BZ683">
            <v>0</v>
          </cell>
          <cell r="CA683">
            <v>0</v>
          </cell>
          <cell r="CC683">
            <v>0</v>
          </cell>
          <cell r="CG683">
            <v>0</v>
          </cell>
          <cell r="CK683">
            <v>0</v>
          </cell>
          <cell r="CO683">
            <v>0</v>
          </cell>
          <cell r="CT683">
            <v>0</v>
          </cell>
          <cell r="CU683">
            <v>0</v>
          </cell>
          <cell r="CV683">
            <v>0</v>
          </cell>
          <cell r="CW683">
            <v>0</v>
          </cell>
          <cell r="CX683">
            <v>1</v>
          </cell>
          <cell r="CY683" t="str">
            <v>6010</v>
          </cell>
          <cell r="CZ683">
            <v>39.54</v>
          </cell>
          <cell r="DC683">
            <v>0</v>
          </cell>
          <cell r="DF683">
            <v>0</v>
          </cell>
          <cell r="DI683">
            <v>0</v>
          </cell>
          <cell r="DK683">
            <v>0</v>
          </cell>
          <cell r="DL683">
            <v>0</v>
          </cell>
          <cell r="DN683" t="str">
            <v>21D12</v>
          </cell>
          <cell r="DO683" t="str">
            <v>Flex.T.Int."Act.Ind."</v>
          </cell>
          <cell r="DP683">
            <v>2</v>
          </cell>
          <cell r="DQ683">
            <v>100</v>
          </cell>
          <cell r="DR683" t="str">
            <v>LX01</v>
          </cell>
          <cell r="DT683" t="str">
            <v>00100000</v>
          </cell>
          <cell r="DU683" t="str">
            <v>BANCO BPI, SA</v>
          </cell>
        </row>
        <row r="684">
          <cell r="A684" t="str">
            <v>280178</v>
          </cell>
          <cell r="B684" t="str">
            <v>Fernando Picarra Agostinho</v>
          </cell>
          <cell r="C684" t="str">
            <v>1984</v>
          </cell>
          <cell r="D684">
            <v>21</v>
          </cell>
          <cell r="E684">
            <v>21</v>
          </cell>
          <cell r="F684" t="str">
            <v>19610815</v>
          </cell>
          <cell r="G684" t="str">
            <v>43</v>
          </cell>
          <cell r="H684" t="str">
            <v>1</v>
          </cell>
          <cell r="I684" t="str">
            <v>Casado</v>
          </cell>
          <cell r="J684" t="str">
            <v>masculino</v>
          </cell>
          <cell r="K684">
            <v>2</v>
          </cell>
          <cell r="L684" t="str">
            <v>Pct Cabo Verde, Lt 8      4 Fte</v>
          </cell>
          <cell r="M684" t="str">
            <v>8000-177</v>
          </cell>
          <cell r="N684" t="str">
            <v>FARO</v>
          </cell>
          <cell r="O684" t="str">
            <v>00233093</v>
          </cell>
          <cell r="P684" t="str">
            <v>CURSO GERAL UNIF. MECANOTECNIA</v>
          </cell>
          <cell r="R684" t="str">
            <v>6192551</v>
          </cell>
          <cell r="S684" t="str">
            <v>20000218</v>
          </cell>
          <cell r="T684" t="str">
            <v>Faro</v>
          </cell>
          <cell r="U684" t="str">
            <v>9802</v>
          </cell>
          <cell r="V684" t="str">
            <v>SIND IND ELéCT SUL ILHAS</v>
          </cell>
          <cell r="W684" t="str">
            <v>118928503</v>
          </cell>
          <cell r="X684" t="str">
            <v>1058</v>
          </cell>
          <cell r="Y684" t="str">
            <v>0.0</v>
          </cell>
          <cell r="Z684">
            <v>2</v>
          </cell>
          <cell r="AA684" t="str">
            <v>00</v>
          </cell>
          <cell r="AC684" t="str">
            <v>X</v>
          </cell>
          <cell r="AD684" t="str">
            <v>100</v>
          </cell>
          <cell r="AE684" t="str">
            <v>11201886222</v>
          </cell>
          <cell r="AF684" t="str">
            <v>02</v>
          </cell>
          <cell r="AG684" t="str">
            <v>19840206</v>
          </cell>
          <cell r="AH684" t="str">
            <v>DT.Adm.Corr.Antiguid</v>
          </cell>
          <cell r="AI684" t="str">
            <v>1</v>
          </cell>
          <cell r="AJ684" t="str">
            <v>ACTIVOS</v>
          </cell>
          <cell r="AK684" t="str">
            <v>AA</v>
          </cell>
          <cell r="AL684" t="str">
            <v>ACTIVO TEMP.INTEIRO</v>
          </cell>
          <cell r="AM684" t="str">
            <v>J300</v>
          </cell>
          <cell r="AN684" t="str">
            <v>EDPOutsourcing Comercial-S</v>
          </cell>
          <cell r="AO684" t="str">
            <v>J333</v>
          </cell>
          <cell r="AP684" t="str">
            <v>EDPOC-FARO-EPnh</v>
          </cell>
          <cell r="AQ684" t="str">
            <v>40177435</v>
          </cell>
          <cell r="AR684" t="str">
            <v>70000022</v>
          </cell>
          <cell r="AS684" t="str">
            <v>014.</v>
          </cell>
          <cell r="AT684" t="str">
            <v>TECNICO COMERCIAL</v>
          </cell>
          <cell r="AU684" t="str">
            <v>1</v>
          </cell>
          <cell r="AV684" t="str">
            <v>00040449</v>
          </cell>
          <cell r="AW684" t="str">
            <v>J20600002230</v>
          </cell>
          <cell r="AX684" t="str">
            <v>ACCS-CONTACTOS COMERCIAIS SUL</v>
          </cell>
          <cell r="AY684" t="str">
            <v>68908200</v>
          </cell>
          <cell r="AZ684" t="str">
            <v>GC - GA Gestão Conta</v>
          </cell>
          <cell r="BA684" t="str">
            <v>6890</v>
          </cell>
          <cell r="BB684" t="str">
            <v>EDP Outsourcing Comercial</v>
          </cell>
          <cell r="BC684" t="str">
            <v>6890</v>
          </cell>
          <cell r="BD684" t="str">
            <v>6890</v>
          </cell>
          <cell r="BE684" t="str">
            <v>2800</v>
          </cell>
          <cell r="BF684" t="str">
            <v>6890</v>
          </cell>
          <cell r="BG684" t="str">
            <v>EDP Outsourcing Comercial,SA</v>
          </cell>
          <cell r="BH684" t="str">
            <v>1010</v>
          </cell>
          <cell r="BI684">
            <v>1339</v>
          </cell>
          <cell r="BJ684" t="str">
            <v>12</v>
          </cell>
          <cell r="BK684">
            <v>21</v>
          </cell>
          <cell r="BL684">
            <v>212.31</v>
          </cell>
          <cell r="BM684" t="str">
            <v>NÍVEL 4</v>
          </cell>
          <cell r="BN684" t="str">
            <v>00</v>
          </cell>
          <cell r="BO684" t="str">
            <v>06</v>
          </cell>
          <cell r="BP684" t="str">
            <v>20050101</v>
          </cell>
          <cell r="BQ684" t="str">
            <v>21</v>
          </cell>
          <cell r="BR684" t="str">
            <v>EVOLUCAO AUTOMATICA</v>
          </cell>
          <cell r="BS684" t="str">
            <v>20050101</v>
          </cell>
          <cell r="BW684">
            <v>0</v>
          </cell>
          <cell r="BX684">
            <v>0</v>
          </cell>
          <cell r="BY684">
            <v>0</v>
          </cell>
          <cell r="BZ684">
            <v>0</v>
          </cell>
          <cell r="CA684">
            <v>0</v>
          </cell>
          <cell r="CC684">
            <v>0</v>
          </cell>
          <cell r="CG684">
            <v>0</v>
          </cell>
          <cell r="CK684">
            <v>0</v>
          </cell>
          <cell r="CO684">
            <v>0</v>
          </cell>
          <cell r="CT684">
            <v>0</v>
          </cell>
          <cell r="CU684">
            <v>0</v>
          </cell>
          <cell r="CV684">
            <v>0</v>
          </cell>
          <cell r="CW684">
            <v>0</v>
          </cell>
          <cell r="CX684">
            <v>0</v>
          </cell>
          <cell r="CZ684">
            <v>0</v>
          </cell>
          <cell r="DC684">
            <v>0</v>
          </cell>
          <cell r="DF684">
            <v>0</v>
          </cell>
          <cell r="DI684">
            <v>0</v>
          </cell>
          <cell r="DK684">
            <v>0</v>
          </cell>
          <cell r="DL684">
            <v>0</v>
          </cell>
          <cell r="DN684" t="str">
            <v>21D12</v>
          </cell>
          <cell r="DO684" t="str">
            <v>Flex.T.Int."Act.Ind."</v>
          </cell>
          <cell r="DP684">
            <v>2</v>
          </cell>
          <cell r="DQ684">
            <v>100</v>
          </cell>
          <cell r="DR684" t="str">
            <v>LX01</v>
          </cell>
          <cell r="DT684" t="str">
            <v>00180000</v>
          </cell>
          <cell r="DU684" t="str">
            <v>BANCO TOTTA &amp; ACORES, SA</v>
          </cell>
        </row>
        <row r="685">
          <cell r="A685" t="str">
            <v>138096</v>
          </cell>
          <cell r="B685" t="str">
            <v>Luis Manuel Teixeira Alves de Moura</v>
          </cell>
          <cell r="C685" t="str">
            <v>1974</v>
          </cell>
          <cell r="D685">
            <v>31</v>
          </cell>
          <cell r="E685">
            <v>31</v>
          </cell>
          <cell r="F685" t="str">
            <v>19560816</v>
          </cell>
          <cell r="G685" t="str">
            <v>48</v>
          </cell>
          <cell r="H685" t="str">
            <v>1</v>
          </cell>
          <cell r="I685" t="str">
            <v>Casado</v>
          </cell>
          <cell r="J685" t="str">
            <v>masculino</v>
          </cell>
          <cell r="K685">
            <v>3</v>
          </cell>
          <cell r="L685" t="str">
            <v>Praceta do Regedor Bloco  E 4    -  Apartamento 9</v>
          </cell>
          <cell r="M685" t="str">
            <v>8125-264</v>
          </cell>
          <cell r="N685" t="str">
            <v>QUARTEIRA</v>
          </cell>
          <cell r="O685" t="str">
            <v>00787314</v>
          </cell>
          <cell r="P685" t="str">
            <v>ESTUDOS PORTUGUESES E INGLESES</v>
          </cell>
          <cell r="R685" t="str">
            <v>4069745</v>
          </cell>
          <cell r="S685" t="str">
            <v>20031003</v>
          </cell>
          <cell r="T685" t="str">
            <v>LISBOA</v>
          </cell>
          <cell r="U685" t="str">
            <v>9803</v>
          </cell>
          <cell r="V685" t="str">
            <v>S.NAC IND ENERGIA-SINDEL</v>
          </cell>
          <cell r="W685" t="str">
            <v>115362266</v>
          </cell>
          <cell r="X685" t="str">
            <v>3859</v>
          </cell>
          <cell r="Y685" t="str">
            <v>0.0</v>
          </cell>
          <cell r="Z685">
            <v>7</v>
          </cell>
          <cell r="AA685" t="str">
            <v>00</v>
          </cell>
          <cell r="AD685" t="str">
            <v>100</v>
          </cell>
          <cell r="AE685" t="str">
            <v>11201137009</v>
          </cell>
          <cell r="AF685" t="str">
            <v>02</v>
          </cell>
          <cell r="AG685" t="str">
            <v>19741014</v>
          </cell>
          <cell r="AH685" t="str">
            <v>DT.Adm.Corr.Antiguid</v>
          </cell>
          <cell r="AI685" t="str">
            <v>1</v>
          </cell>
          <cell r="AJ685" t="str">
            <v>ACTIVOS</v>
          </cell>
          <cell r="AK685" t="str">
            <v>AA</v>
          </cell>
          <cell r="AL685" t="str">
            <v>ACTIVO TEMP.INTEIRO</v>
          </cell>
          <cell r="AM685" t="str">
            <v>J300</v>
          </cell>
          <cell r="AN685" t="str">
            <v>EDPOutsourcing Comercial-S</v>
          </cell>
          <cell r="AO685" t="str">
            <v>J333</v>
          </cell>
          <cell r="AP685" t="str">
            <v>EDPOC-FARO-EPnh</v>
          </cell>
          <cell r="AQ685" t="str">
            <v>40177424</v>
          </cell>
          <cell r="AR685" t="str">
            <v>70000041</v>
          </cell>
          <cell r="AS685" t="str">
            <v>01L1</v>
          </cell>
          <cell r="AT685" t="str">
            <v>LICENCIADO I</v>
          </cell>
          <cell r="AU685" t="str">
            <v>1</v>
          </cell>
          <cell r="AV685" t="str">
            <v>00040449</v>
          </cell>
          <cell r="AW685" t="str">
            <v>J20600002230</v>
          </cell>
          <cell r="AX685" t="str">
            <v>ACCS-CONTACTOS COMERCIAIS SUL</v>
          </cell>
          <cell r="AY685" t="str">
            <v>68908200</v>
          </cell>
          <cell r="AZ685" t="str">
            <v>GC - GA Gestão Conta</v>
          </cell>
          <cell r="BA685" t="str">
            <v>6890</v>
          </cell>
          <cell r="BB685" t="str">
            <v>EDP Outsourcing Comercial</v>
          </cell>
          <cell r="BC685" t="str">
            <v>6890</v>
          </cell>
          <cell r="BD685" t="str">
            <v>6890</v>
          </cell>
          <cell r="BE685" t="str">
            <v>2800</v>
          </cell>
          <cell r="BF685" t="str">
            <v>6890</v>
          </cell>
          <cell r="BG685" t="str">
            <v>EDP Outsourcing Comercial,SA</v>
          </cell>
          <cell r="BH685" t="str">
            <v>1010</v>
          </cell>
          <cell r="BI685">
            <v>2034</v>
          </cell>
          <cell r="BJ685" t="str">
            <v>H</v>
          </cell>
          <cell r="BK685">
            <v>31</v>
          </cell>
          <cell r="BL685">
            <v>313.41000000000003</v>
          </cell>
          <cell r="BM685" t="str">
            <v>LIC 1</v>
          </cell>
          <cell r="BN685" t="str">
            <v>00</v>
          </cell>
          <cell r="BO685" t="str">
            <v>H</v>
          </cell>
          <cell r="BP685" t="str">
            <v>20050101</v>
          </cell>
          <cell r="BQ685" t="str">
            <v>21</v>
          </cell>
          <cell r="BR685" t="str">
            <v>EVOLUCAO AUTOMATICA</v>
          </cell>
          <cell r="BS685" t="str">
            <v>20050101</v>
          </cell>
          <cell r="BW685">
            <v>0</v>
          </cell>
          <cell r="BX685">
            <v>0</v>
          </cell>
          <cell r="BY685">
            <v>0</v>
          </cell>
          <cell r="BZ685">
            <v>0</v>
          </cell>
          <cell r="CA685">
            <v>0</v>
          </cell>
          <cell r="CC685">
            <v>0</v>
          </cell>
          <cell r="CG685">
            <v>0</v>
          </cell>
          <cell r="CK685">
            <v>0</v>
          </cell>
          <cell r="CO685">
            <v>0</v>
          </cell>
          <cell r="CT685">
            <v>0</v>
          </cell>
          <cell r="CU685">
            <v>0</v>
          </cell>
          <cell r="CV685">
            <v>0</v>
          </cell>
          <cell r="CW685">
            <v>0</v>
          </cell>
          <cell r="CX685">
            <v>0</v>
          </cell>
          <cell r="CZ685">
            <v>0</v>
          </cell>
          <cell r="DC685">
            <v>0</v>
          </cell>
          <cell r="DF685">
            <v>0</v>
          </cell>
          <cell r="DI685">
            <v>0</v>
          </cell>
          <cell r="DK685">
            <v>0</v>
          </cell>
          <cell r="DL685">
            <v>0</v>
          </cell>
          <cell r="DN685" t="str">
            <v>21D12</v>
          </cell>
          <cell r="DO685" t="str">
            <v>Flex.T.Int."Act.Ind."</v>
          </cell>
          <cell r="DP685">
            <v>2</v>
          </cell>
          <cell r="DQ685">
            <v>100</v>
          </cell>
          <cell r="DR685" t="str">
            <v>LX01</v>
          </cell>
          <cell r="DT685" t="str">
            <v>00350674</v>
          </cell>
          <cell r="DU685" t="str">
            <v>CAIXA GERAL DE DEPOSITOS, SA</v>
          </cell>
        </row>
        <row r="686">
          <cell r="A686" t="str">
            <v>218804</v>
          </cell>
          <cell r="B686" t="str">
            <v>Antonio Manuel Correia Mascarenhas</v>
          </cell>
          <cell r="C686" t="str">
            <v>1982</v>
          </cell>
          <cell r="D686">
            <v>23</v>
          </cell>
          <cell r="E686">
            <v>23</v>
          </cell>
          <cell r="F686" t="str">
            <v>19551119</v>
          </cell>
          <cell r="G686" t="str">
            <v>49</v>
          </cell>
          <cell r="H686" t="str">
            <v>1</v>
          </cell>
          <cell r="I686" t="str">
            <v>Casado</v>
          </cell>
          <cell r="J686" t="str">
            <v>masculino</v>
          </cell>
          <cell r="K686">
            <v>2</v>
          </cell>
          <cell r="L686" t="str">
            <v>R.Dr.Antonio Passos, 59</v>
          </cell>
          <cell r="M686" t="str">
            <v>8900-000</v>
          </cell>
          <cell r="N686" t="str">
            <v>VILA REAL SANTO ANTÓNIO</v>
          </cell>
          <cell r="O686" t="str">
            <v>00232083</v>
          </cell>
          <cell r="P686" t="str">
            <v>CURSO DE ELECTROMECANICO</v>
          </cell>
          <cell r="R686" t="str">
            <v>4729034</v>
          </cell>
          <cell r="S686" t="str">
            <v>20000516</v>
          </cell>
          <cell r="T686" t="str">
            <v>Lisboa</v>
          </cell>
          <cell r="U686" t="str">
            <v>9803</v>
          </cell>
          <cell r="V686" t="str">
            <v>S.NAC IND ENERGIA-SINDEL</v>
          </cell>
          <cell r="W686" t="str">
            <v>104971401</v>
          </cell>
          <cell r="X686" t="str">
            <v>1155</v>
          </cell>
          <cell r="Y686" t="str">
            <v>0.0</v>
          </cell>
          <cell r="Z686">
            <v>2</v>
          </cell>
          <cell r="AA686" t="str">
            <v>00</v>
          </cell>
          <cell r="AD686" t="str">
            <v>100</v>
          </cell>
          <cell r="AE686" t="str">
            <v>11201869954</v>
          </cell>
          <cell r="AF686" t="str">
            <v>02</v>
          </cell>
          <cell r="AG686" t="str">
            <v>19820104</v>
          </cell>
          <cell r="AH686" t="str">
            <v>DT.Adm.Corr.Antiguid</v>
          </cell>
          <cell r="AI686" t="str">
            <v>1</v>
          </cell>
          <cell r="AJ686" t="str">
            <v>ACTIVOS</v>
          </cell>
          <cell r="AK686" t="str">
            <v>AA</v>
          </cell>
          <cell r="AL686" t="str">
            <v>ACTIVO TEMP.INTEIRO</v>
          </cell>
          <cell r="AM686" t="str">
            <v>J300</v>
          </cell>
          <cell r="AN686" t="str">
            <v>EDPOutsourcing Comercial-S</v>
          </cell>
          <cell r="AO686" t="str">
            <v>J334</v>
          </cell>
          <cell r="AP686" t="str">
            <v>EDPOC-FARO-J C</v>
          </cell>
          <cell r="AQ686" t="str">
            <v>40177091</v>
          </cell>
          <cell r="AR686" t="str">
            <v>70000045</v>
          </cell>
          <cell r="AS686" t="str">
            <v>01S3</v>
          </cell>
          <cell r="AT686" t="str">
            <v>CHEFIA SECCAO ESCALAO III</v>
          </cell>
          <cell r="AU686" t="str">
            <v>1</v>
          </cell>
          <cell r="AV686" t="str">
            <v>00040378</v>
          </cell>
          <cell r="AW686" t="str">
            <v>J20464360130</v>
          </cell>
          <cell r="AX686" t="str">
            <v>AS-LJFAR-CH-CHEFIA</v>
          </cell>
          <cell r="AY686" t="str">
            <v>68905708</v>
          </cell>
          <cell r="AZ686" t="str">
            <v>Lj Faro</v>
          </cell>
          <cell r="BA686" t="str">
            <v>6890</v>
          </cell>
          <cell r="BB686" t="str">
            <v>EDP Outsourcing Comercial</v>
          </cell>
          <cell r="BC686" t="str">
            <v>6890</v>
          </cell>
          <cell r="BD686" t="str">
            <v>6890</v>
          </cell>
          <cell r="BE686" t="str">
            <v>2800</v>
          </cell>
          <cell r="BF686" t="str">
            <v>6890</v>
          </cell>
          <cell r="BG686" t="str">
            <v>EDP Outsourcing Comercial,SA</v>
          </cell>
          <cell r="BH686" t="str">
            <v>1010</v>
          </cell>
          <cell r="BI686">
            <v>1799</v>
          </cell>
          <cell r="BJ686" t="str">
            <v>17</v>
          </cell>
          <cell r="BK686">
            <v>23</v>
          </cell>
          <cell r="BL686">
            <v>232.53</v>
          </cell>
          <cell r="BM686" t="str">
            <v>C SECÇ3</v>
          </cell>
          <cell r="BN686" t="str">
            <v>02</v>
          </cell>
          <cell r="BO686" t="str">
            <v>I</v>
          </cell>
          <cell r="BP686" t="str">
            <v>20030101</v>
          </cell>
          <cell r="BQ686" t="str">
            <v>21</v>
          </cell>
          <cell r="BR686" t="str">
            <v>EVOLUCAO AUTOMATICA</v>
          </cell>
          <cell r="BS686" t="str">
            <v>20050101</v>
          </cell>
          <cell r="BW686">
            <v>0</v>
          </cell>
          <cell r="BX686">
            <v>0</v>
          </cell>
          <cell r="BY686">
            <v>0</v>
          </cell>
          <cell r="BZ686">
            <v>0</v>
          </cell>
          <cell r="CA686">
            <v>0</v>
          </cell>
          <cell r="CC686">
            <v>0</v>
          </cell>
          <cell r="CG686">
            <v>0</v>
          </cell>
          <cell r="CK686">
            <v>0</v>
          </cell>
          <cell r="CO686">
            <v>0</v>
          </cell>
          <cell r="CT686">
            <v>0</v>
          </cell>
          <cell r="CU686">
            <v>0</v>
          </cell>
          <cell r="CV686">
            <v>0</v>
          </cell>
          <cell r="CW686">
            <v>0</v>
          </cell>
          <cell r="CX686">
            <v>0</v>
          </cell>
          <cell r="CZ686">
            <v>0</v>
          </cell>
          <cell r="DC686">
            <v>0</v>
          </cell>
          <cell r="DF686">
            <v>0</v>
          </cell>
          <cell r="DI686">
            <v>0</v>
          </cell>
          <cell r="DK686">
            <v>0</v>
          </cell>
          <cell r="DL686">
            <v>0</v>
          </cell>
          <cell r="DN686" t="str">
            <v>21D12</v>
          </cell>
          <cell r="DO686" t="str">
            <v>Flex.T.Int."Act.Ind."</v>
          </cell>
          <cell r="DP686">
            <v>2</v>
          </cell>
          <cell r="DQ686">
            <v>100</v>
          </cell>
          <cell r="DR686" t="str">
            <v>LX01</v>
          </cell>
          <cell r="DT686" t="str">
            <v>00330000</v>
          </cell>
          <cell r="DU686" t="str">
            <v>BANCO COMERCIAL PORTUGUES, SA</v>
          </cell>
        </row>
        <row r="687">
          <cell r="A687" t="str">
            <v>279790</v>
          </cell>
          <cell r="B687" t="str">
            <v>Fernando Manuel Raminhos Cadete</v>
          </cell>
          <cell r="C687" t="str">
            <v>1979</v>
          </cell>
          <cell r="D687">
            <v>26</v>
          </cell>
          <cell r="E687">
            <v>26</v>
          </cell>
          <cell r="F687" t="str">
            <v>19540809</v>
          </cell>
          <cell r="G687" t="str">
            <v>50</v>
          </cell>
          <cell r="H687" t="str">
            <v>1</v>
          </cell>
          <cell r="I687" t="str">
            <v>Casado</v>
          </cell>
          <cell r="J687" t="str">
            <v>masculino</v>
          </cell>
          <cell r="K687">
            <v>2</v>
          </cell>
          <cell r="L687" t="str">
            <v>R Visconde de Estoi, 46</v>
          </cell>
          <cell r="M687" t="str">
            <v>8005-480</v>
          </cell>
          <cell r="N687" t="str">
            <v>FARO</v>
          </cell>
          <cell r="O687" t="str">
            <v>00110024</v>
          </cell>
          <cell r="P687" t="str">
            <v>CICLO ELEMENTAR (4.CLASSE)</v>
          </cell>
          <cell r="R687" t="str">
            <v>4644049</v>
          </cell>
          <cell r="S687" t="str">
            <v>19960522</v>
          </cell>
          <cell r="T687" t="str">
            <v>FARO</v>
          </cell>
          <cell r="U687" t="str">
            <v>9803</v>
          </cell>
          <cell r="V687" t="str">
            <v>S.NAC IND ENERGIA-SINDEL</v>
          </cell>
          <cell r="W687" t="str">
            <v>151539995</v>
          </cell>
          <cell r="X687" t="str">
            <v>1058</v>
          </cell>
          <cell r="Y687" t="str">
            <v>0.0</v>
          </cell>
          <cell r="Z687">
            <v>2</v>
          </cell>
          <cell r="AA687" t="str">
            <v>00</v>
          </cell>
          <cell r="AD687" t="str">
            <v>100</v>
          </cell>
          <cell r="AE687" t="str">
            <v>11202117987</v>
          </cell>
          <cell r="AF687" t="str">
            <v>02</v>
          </cell>
          <cell r="AG687" t="str">
            <v>19790301</v>
          </cell>
          <cell r="AH687" t="str">
            <v>DT.Adm.Corr.Antiguid</v>
          </cell>
          <cell r="AI687" t="str">
            <v>1</v>
          </cell>
          <cell r="AJ687" t="str">
            <v>ACTIVOS</v>
          </cell>
          <cell r="AK687" t="str">
            <v>AA</v>
          </cell>
          <cell r="AL687" t="str">
            <v>ACTIVO TEMP.INTEIRO</v>
          </cell>
          <cell r="AM687" t="str">
            <v>J300</v>
          </cell>
          <cell r="AN687" t="str">
            <v>EDPOutsourcing Comercial-S</v>
          </cell>
          <cell r="AO687" t="str">
            <v>J334</v>
          </cell>
          <cell r="AP687" t="str">
            <v>EDPOC-FARO-J C</v>
          </cell>
          <cell r="AQ687" t="str">
            <v>40177095</v>
          </cell>
          <cell r="AR687" t="str">
            <v>70000060</v>
          </cell>
          <cell r="AS687" t="str">
            <v>025.</v>
          </cell>
          <cell r="AT687" t="str">
            <v>ESCRITURARIO COMERCIAL</v>
          </cell>
          <cell r="AU687" t="str">
            <v>1</v>
          </cell>
          <cell r="AV687" t="str">
            <v>00040379</v>
          </cell>
          <cell r="AW687" t="str">
            <v>J20464360430</v>
          </cell>
          <cell r="AX687" t="str">
            <v>AS-LJFAR-LOJA FARO</v>
          </cell>
          <cell r="AY687" t="str">
            <v>68905708</v>
          </cell>
          <cell r="AZ687" t="str">
            <v>Lj Faro</v>
          </cell>
          <cell r="BA687" t="str">
            <v>6890</v>
          </cell>
          <cell r="BB687" t="str">
            <v>EDP Outsourcing Comercial</v>
          </cell>
          <cell r="BC687" t="str">
            <v>6890</v>
          </cell>
          <cell r="BD687" t="str">
            <v>6890</v>
          </cell>
          <cell r="BE687" t="str">
            <v>2800</v>
          </cell>
          <cell r="BF687" t="str">
            <v>6890</v>
          </cell>
          <cell r="BG687" t="str">
            <v>EDP Outsourcing Comercial,SA</v>
          </cell>
          <cell r="BH687" t="str">
            <v>1010</v>
          </cell>
          <cell r="BI687">
            <v>1247</v>
          </cell>
          <cell r="BJ687" t="str">
            <v>11</v>
          </cell>
          <cell r="BK687">
            <v>26</v>
          </cell>
          <cell r="BL687">
            <v>262.86</v>
          </cell>
          <cell r="BM687" t="str">
            <v>NÍVEL 5</v>
          </cell>
          <cell r="BN687" t="str">
            <v>01</v>
          </cell>
          <cell r="BO687" t="str">
            <v>08</v>
          </cell>
          <cell r="BP687" t="str">
            <v>20040101</v>
          </cell>
          <cell r="BQ687" t="str">
            <v>21</v>
          </cell>
          <cell r="BR687" t="str">
            <v>EVOLUCAO AUTOMATICA</v>
          </cell>
          <cell r="BS687" t="str">
            <v>20050101</v>
          </cell>
          <cell r="BW687">
            <v>0</v>
          </cell>
          <cell r="BX687">
            <v>0</v>
          </cell>
          <cell r="BY687">
            <v>0</v>
          </cell>
          <cell r="BZ687">
            <v>0</v>
          </cell>
          <cell r="CA687">
            <v>0</v>
          </cell>
          <cell r="CC687">
            <v>0</v>
          </cell>
          <cell r="CG687">
            <v>0</v>
          </cell>
          <cell r="CK687">
            <v>0</v>
          </cell>
          <cell r="CO687">
            <v>0</v>
          </cell>
          <cell r="CT687">
            <v>0</v>
          </cell>
          <cell r="CU687">
            <v>0</v>
          </cell>
          <cell r="CV687">
            <v>0</v>
          </cell>
          <cell r="CW687">
            <v>0</v>
          </cell>
          <cell r="CX687">
            <v>1</v>
          </cell>
          <cell r="CY687" t="str">
            <v>6010</v>
          </cell>
          <cell r="CZ687">
            <v>39.54</v>
          </cell>
          <cell r="DC687">
            <v>0</v>
          </cell>
          <cell r="DF687">
            <v>0</v>
          </cell>
          <cell r="DI687">
            <v>0</v>
          </cell>
          <cell r="DK687">
            <v>0</v>
          </cell>
          <cell r="DL687">
            <v>0</v>
          </cell>
          <cell r="DN687" t="str">
            <v>21D12</v>
          </cell>
          <cell r="DO687" t="str">
            <v>Flex.T.Int."Act.Ind."</v>
          </cell>
          <cell r="DP687">
            <v>2</v>
          </cell>
          <cell r="DQ687">
            <v>100</v>
          </cell>
          <cell r="DR687" t="str">
            <v>LX01</v>
          </cell>
          <cell r="DT687" t="str">
            <v>00100000</v>
          </cell>
          <cell r="DU687" t="str">
            <v>BANCO BPI, SA</v>
          </cell>
        </row>
        <row r="688">
          <cell r="A688" t="str">
            <v>280160</v>
          </cell>
          <cell r="B688" t="str">
            <v>Jose Antonio Verissimo Dias</v>
          </cell>
          <cell r="C688" t="str">
            <v>1982</v>
          </cell>
          <cell r="D688">
            <v>23</v>
          </cell>
          <cell r="E688">
            <v>23</v>
          </cell>
          <cell r="F688" t="str">
            <v>19600125</v>
          </cell>
          <cell r="G688" t="str">
            <v>45</v>
          </cell>
          <cell r="H688" t="str">
            <v>4</v>
          </cell>
          <cell r="I688" t="str">
            <v>Divorc</v>
          </cell>
          <cell r="J688" t="str">
            <v>masculino</v>
          </cell>
          <cell r="K688">
            <v>1</v>
          </cell>
          <cell r="L688" t="str">
            <v>Rua Antero de Quental, 54 -Rc .Dto</v>
          </cell>
          <cell r="M688" t="str">
            <v>8000-000</v>
          </cell>
          <cell r="N688" t="str">
            <v>FARO</v>
          </cell>
          <cell r="O688" t="str">
            <v>00231023</v>
          </cell>
          <cell r="P688" t="str">
            <v>CURSO GERAL DOS LICEUS</v>
          </cell>
          <cell r="R688" t="str">
            <v>5387535</v>
          </cell>
          <cell r="S688" t="str">
            <v>19970716</v>
          </cell>
          <cell r="T688" t="str">
            <v>FARO</v>
          </cell>
          <cell r="U688" t="str">
            <v>9803</v>
          </cell>
          <cell r="V688" t="str">
            <v>S.NAC IND ENERGIA-SINDEL</v>
          </cell>
          <cell r="W688" t="str">
            <v>176149945</v>
          </cell>
          <cell r="X688" t="str">
            <v>1058</v>
          </cell>
          <cell r="Y688" t="str">
            <v>0.0</v>
          </cell>
          <cell r="Z688">
            <v>1</v>
          </cell>
          <cell r="AA688" t="str">
            <v>00</v>
          </cell>
          <cell r="AD688" t="str">
            <v>100</v>
          </cell>
          <cell r="AE688" t="str">
            <v>11202347900</v>
          </cell>
          <cell r="AF688" t="str">
            <v>02</v>
          </cell>
          <cell r="AG688" t="str">
            <v>19821001</v>
          </cell>
          <cell r="AH688" t="str">
            <v>DT.Adm.Corr.Antiguid</v>
          </cell>
          <cell r="AI688" t="str">
            <v>1</v>
          </cell>
          <cell r="AJ688" t="str">
            <v>ACTIVOS</v>
          </cell>
          <cell r="AK688" t="str">
            <v>AA</v>
          </cell>
          <cell r="AL688" t="str">
            <v>ACTIVO TEMP.INTEIRO</v>
          </cell>
          <cell r="AM688" t="str">
            <v>J300</v>
          </cell>
          <cell r="AN688" t="str">
            <v>EDPOutsourcing Comercial-S</v>
          </cell>
          <cell r="AO688" t="str">
            <v>J334</v>
          </cell>
          <cell r="AP688" t="str">
            <v>EDPOC-FARO-J C</v>
          </cell>
          <cell r="AQ688" t="str">
            <v>40177096</v>
          </cell>
          <cell r="AR688" t="str">
            <v>70000060</v>
          </cell>
          <cell r="AS688" t="str">
            <v>025.</v>
          </cell>
          <cell r="AT688" t="str">
            <v>ESCRITURARIO COMERCIAL</v>
          </cell>
          <cell r="AU688" t="str">
            <v>1</v>
          </cell>
          <cell r="AV688" t="str">
            <v>00040379</v>
          </cell>
          <cell r="AW688" t="str">
            <v>J20464360430</v>
          </cell>
          <cell r="AX688" t="str">
            <v>AS-LJFAR-LOJA FARO</v>
          </cell>
          <cell r="AY688" t="str">
            <v>68905708</v>
          </cell>
          <cell r="AZ688" t="str">
            <v>Lj Faro</v>
          </cell>
          <cell r="BA688" t="str">
            <v>6890</v>
          </cell>
          <cell r="BB688" t="str">
            <v>EDP Outsourcing Comercial</v>
          </cell>
          <cell r="BC688" t="str">
            <v>6890</v>
          </cell>
          <cell r="BD688" t="str">
            <v>6890</v>
          </cell>
          <cell r="BE688" t="str">
            <v>2800</v>
          </cell>
          <cell r="BF688" t="str">
            <v>6890</v>
          </cell>
          <cell r="BG688" t="str">
            <v>EDP Outsourcing Comercial,SA</v>
          </cell>
          <cell r="BH688" t="str">
            <v>1010</v>
          </cell>
          <cell r="BI688">
            <v>1160</v>
          </cell>
          <cell r="BJ688" t="str">
            <v>10</v>
          </cell>
          <cell r="BK688">
            <v>23</v>
          </cell>
          <cell r="BL688">
            <v>232.53</v>
          </cell>
          <cell r="BM688" t="str">
            <v>NÍVEL 5</v>
          </cell>
          <cell r="BN688" t="str">
            <v>02</v>
          </cell>
          <cell r="BO688" t="str">
            <v>07</v>
          </cell>
          <cell r="BP688" t="str">
            <v>20030101</v>
          </cell>
          <cell r="BQ688" t="str">
            <v>21</v>
          </cell>
          <cell r="BR688" t="str">
            <v>EVOLUCAO AUTOMATICA</v>
          </cell>
          <cell r="BS688" t="str">
            <v>20050101</v>
          </cell>
          <cell r="BW688">
            <v>0</v>
          </cell>
          <cell r="BX688">
            <v>0</v>
          </cell>
          <cell r="BY688">
            <v>0</v>
          </cell>
          <cell r="BZ688">
            <v>0</v>
          </cell>
          <cell r="CA688">
            <v>0</v>
          </cell>
          <cell r="CC688">
            <v>0</v>
          </cell>
          <cell r="CG688">
            <v>0</v>
          </cell>
          <cell r="CK688">
            <v>0</v>
          </cell>
          <cell r="CO688">
            <v>0</v>
          </cell>
          <cell r="CT688">
            <v>0</v>
          </cell>
          <cell r="CU688">
            <v>0</v>
          </cell>
          <cell r="CV688">
            <v>0</v>
          </cell>
          <cell r="CW688">
            <v>0</v>
          </cell>
          <cell r="CX688">
            <v>1</v>
          </cell>
          <cell r="CY688" t="str">
            <v>6010</v>
          </cell>
          <cell r="CZ688">
            <v>39.54</v>
          </cell>
          <cell r="DC688">
            <v>0</v>
          </cell>
          <cell r="DF688">
            <v>0</v>
          </cell>
          <cell r="DI688">
            <v>0</v>
          </cell>
          <cell r="DK688">
            <v>0</v>
          </cell>
          <cell r="DL688">
            <v>0</v>
          </cell>
          <cell r="DN688" t="str">
            <v>21D12</v>
          </cell>
          <cell r="DO688" t="str">
            <v>Flex.T.Int."Act.Ind."</v>
          </cell>
          <cell r="DP688">
            <v>2</v>
          </cell>
          <cell r="DQ688">
            <v>100</v>
          </cell>
          <cell r="DR688" t="str">
            <v>LX01</v>
          </cell>
          <cell r="DT688" t="str">
            <v>00350199</v>
          </cell>
          <cell r="DU688" t="str">
            <v>CAIXA GERAL DE DEPOSITOS, SA</v>
          </cell>
        </row>
        <row r="689">
          <cell r="A689" t="str">
            <v>281085</v>
          </cell>
          <cell r="B689" t="str">
            <v>Francisco Jose Cortez Ferreira</v>
          </cell>
          <cell r="C689" t="str">
            <v>1964</v>
          </cell>
          <cell r="D689">
            <v>41</v>
          </cell>
          <cell r="E689">
            <v>41</v>
          </cell>
          <cell r="F689" t="str">
            <v>19490329</v>
          </cell>
          <cell r="G689" t="str">
            <v>56</v>
          </cell>
          <cell r="H689" t="str">
            <v>1</v>
          </cell>
          <cell r="I689" t="str">
            <v>Casado</v>
          </cell>
          <cell r="J689" t="str">
            <v>masculino</v>
          </cell>
          <cell r="K689">
            <v>1</v>
          </cell>
          <cell r="L689" t="str">
            <v>Sitio do Areeiro - Cx Postal 356 Z</v>
          </cell>
          <cell r="M689" t="str">
            <v>8100-225</v>
          </cell>
          <cell r="N689" t="str">
            <v>LOULÉ</v>
          </cell>
          <cell r="O689" t="str">
            <v>00122174</v>
          </cell>
          <cell r="P689" t="str">
            <v>CURSO COMPL.APRENDIZ-COMERCIO</v>
          </cell>
          <cell r="R689" t="str">
            <v>2378789</v>
          </cell>
          <cell r="S689" t="str">
            <v>19870427</v>
          </cell>
          <cell r="T689" t="str">
            <v>LISBOA</v>
          </cell>
          <cell r="U689" t="str">
            <v>9803</v>
          </cell>
          <cell r="V689" t="str">
            <v>S.NAC IND ENERGIA-SINDEL</v>
          </cell>
          <cell r="W689" t="str">
            <v>184727243</v>
          </cell>
          <cell r="X689" t="str">
            <v>1082</v>
          </cell>
          <cell r="Y689" t="str">
            <v>0.0</v>
          </cell>
          <cell r="Z689">
            <v>1</v>
          </cell>
          <cell r="AA689" t="str">
            <v>00</v>
          </cell>
          <cell r="AC689" t="str">
            <v>X</v>
          </cell>
          <cell r="AD689" t="str">
            <v>100</v>
          </cell>
          <cell r="AE689" t="str">
            <v>11201085827</v>
          </cell>
          <cell r="AF689" t="str">
            <v>02</v>
          </cell>
          <cell r="AG689" t="str">
            <v>19640601</v>
          </cell>
          <cell r="AH689" t="str">
            <v>DT.Adm.Corr.Antiguid</v>
          </cell>
          <cell r="AI689" t="str">
            <v>1</v>
          </cell>
          <cell r="AJ689" t="str">
            <v>ACTIVOS</v>
          </cell>
          <cell r="AK689" t="str">
            <v>AA</v>
          </cell>
          <cell r="AL689" t="str">
            <v>ACTIVO TEMP.INTEIRO</v>
          </cell>
          <cell r="AM689" t="str">
            <v>J300</v>
          </cell>
          <cell r="AN689" t="str">
            <v>EDPOutsourcing Comercial-S</v>
          </cell>
          <cell r="AO689" t="str">
            <v>J334</v>
          </cell>
          <cell r="AP689" t="str">
            <v>EDPOC-FARO-J C</v>
          </cell>
          <cell r="AQ689" t="str">
            <v>40177098</v>
          </cell>
          <cell r="AR689" t="str">
            <v>70000060</v>
          </cell>
          <cell r="AS689" t="str">
            <v>025.</v>
          </cell>
          <cell r="AT689" t="str">
            <v>ESCRITURARIO COMERCIAL</v>
          </cell>
          <cell r="AU689" t="str">
            <v>1</v>
          </cell>
          <cell r="AV689" t="str">
            <v>00040379</v>
          </cell>
          <cell r="AW689" t="str">
            <v>J20464360430</v>
          </cell>
          <cell r="AX689" t="str">
            <v>AS-LJFAR-LOJA FARO</v>
          </cell>
          <cell r="AY689" t="str">
            <v>68905708</v>
          </cell>
          <cell r="AZ689" t="str">
            <v>Lj Faro</v>
          </cell>
          <cell r="BA689" t="str">
            <v>6890</v>
          </cell>
          <cell r="BB689" t="str">
            <v>EDP Outsourcing Comercial</v>
          </cell>
          <cell r="BC689" t="str">
            <v>6890</v>
          </cell>
          <cell r="BD689" t="str">
            <v>6890</v>
          </cell>
          <cell r="BE689" t="str">
            <v>2800</v>
          </cell>
          <cell r="BF689" t="str">
            <v>6890</v>
          </cell>
          <cell r="BG689" t="str">
            <v>EDP Outsourcing Comercial,SA</v>
          </cell>
          <cell r="BH689" t="str">
            <v>1010</v>
          </cell>
          <cell r="BI689">
            <v>1339</v>
          </cell>
          <cell r="BJ689" t="str">
            <v>12</v>
          </cell>
          <cell r="BK689">
            <v>41</v>
          </cell>
          <cell r="BL689">
            <v>414.51</v>
          </cell>
          <cell r="BM689" t="str">
            <v>NÍVEL 5</v>
          </cell>
          <cell r="BN689" t="str">
            <v>00</v>
          </cell>
          <cell r="BO689" t="str">
            <v>09</v>
          </cell>
          <cell r="BP689" t="str">
            <v>20040110</v>
          </cell>
          <cell r="BQ689" t="str">
            <v>22</v>
          </cell>
          <cell r="BR689" t="str">
            <v>ACELERACAO DE CARREIRA</v>
          </cell>
          <cell r="BS689" t="str">
            <v>20050101</v>
          </cell>
          <cell r="BW689">
            <v>0</v>
          </cell>
          <cell r="BX689">
            <v>0</v>
          </cell>
          <cell r="BY689">
            <v>0</v>
          </cell>
          <cell r="BZ689">
            <v>0</v>
          </cell>
          <cell r="CA689">
            <v>0</v>
          </cell>
          <cell r="CC689">
            <v>0</v>
          </cell>
          <cell r="CG689">
            <v>0</v>
          </cell>
          <cell r="CK689">
            <v>0</v>
          </cell>
          <cell r="CO689">
            <v>0</v>
          </cell>
          <cell r="CT689">
            <v>0</v>
          </cell>
          <cell r="CU689">
            <v>0</v>
          </cell>
          <cell r="CV689">
            <v>0</v>
          </cell>
          <cell r="CW689">
            <v>0</v>
          </cell>
          <cell r="CX689">
            <v>1</v>
          </cell>
          <cell r="CY689" t="str">
            <v>6010</v>
          </cell>
          <cell r="CZ689">
            <v>39.54</v>
          </cell>
          <cell r="DC689">
            <v>0</v>
          </cell>
          <cell r="DF689">
            <v>0</v>
          </cell>
          <cell r="DI689">
            <v>0</v>
          </cell>
          <cell r="DK689">
            <v>0</v>
          </cell>
          <cell r="DL689">
            <v>0</v>
          </cell>
          <cell r="DN689" t="str">
            <v>21D12</v>
          </cell>
          <cell r="DO689" t="str">
            <v>Flex.T.Int."Act.Ind."</v>
          </cell>
          <cell r="DP689">
            <v>2</v>
          </cell>
          <cell r="DQ689">
            <v>100</v>
          </cell>
          <cell r="DR689" t="str">
            <v>LX01</v>
          </cell>
          <cell r="DT689" t="str">
            <v>00350399</v>
          </cell>
          <cell r="DU689" t="str">
            <v>CAIXA GERAL DE DEPOSITOS, SA</v>
          </cell>
        </row>
        <row r="690">
          <cell r="A690" t="str">
            <v>279765</v>
          </cell>
          <cell r="B690" t="str">
            <v>Maria Manuela Correia Seita Guerreiro</v>
          </cell>
          <cell r="C690" t="str">
            <v>1974</v>
          </cell>
          <cell r="D690">
            <v>31</v>
          </cell>
          <cell r="E690">
            <v>31</v>
          </cell>
          <cell r="F690" t="str">
            <v>19550719</v>
          </cell>
          <cell r="G690" t="str">
            <v>49</v>
          </cell>
          <cell r="H690" t="str">
            <v>1</v>
          </cell>
          <cell r="I690" t="str">
            <v>Casado</v>
          </cell>
          <cell r="J690" t="str">
            <v>feminino</v>
          </cell>
          <cell r="K690">
            <v>2</v>
          </cell>
          <cell r="L690" t="str">
            <v>R Francisco Correia da Silva, Lt 94    Urb Monte da Ri</v>
          </cell>
          <cell r="M690" t="str">
            <v>8000-000</v>
          </cell>
          <cell r="N690" t="str">
            <v>FARO</v>
          </cell>
          <cell r="O690" t="str">
            <v>00122142</v>
          </cell>
          <cell r="P690" t="str">
            <v>CICLO PREPARATORIO ELEMENTAR</v>
          </cell>
          <cell r="R690" t="str">
            <v>4876422</v>
          </cell>
          <cell r="S690" t="str">
            <v>19941014</v>
          </cell>
          <cell r="T690" t="str">
            <v>FARO</v>
          </cell>
          <cell r="U690" t="str">
            <v>9803</v>
          </cell>
          <cell r="V690" t="str">
            <v>S.NAC IND ENERGIA-SINDEL</v>
          </cell>
          <cell r="W690" t="str">
            <v>138830754</v>
          </cell>
          <cell r="X690" t="str">
            <v>1058</v>
          </cell>
          <cell r="Y690" t="str">
            <v>0.0</v>
          </cell>
          <cell r="Z690">
            <v>2</v>
          </cell>
          <cell r="AA690" t="str">
            <v>00</v>
          </cell>
          <cell r="AC690" t="str">
            <v>X</v>
          </cell>
          <cell r="AD690" t="str">
            <v>100</v>
          </cell>
          <cell r="AE690" t="str">
            <v>11202179723</v>
          </cell>
          <cell r="AF690" t="str">
            <v>02</v>
          </cell>
          <cell r="AG690" t="str">
            <v>19740702</v>
          </cell>
          <cell r="AH690" t="str">
            <v>DT.Adm.Corr.Antiguid</v>
          </cell>
          <cell r="AI690" t="str">
            <v>1</v>
          </cell>
          <cell r="AJ690" t="str">
            <v>ACTIVOS</v>
          </cell>
          <cell r="AK690" t="str">
            <v>AA</v>
          </cell>
          <cell r="AL690" t="str">
            <v>ACTIVO TEMP.INTEIRO</v>
          </cell>
          <cell r="AM690" t="str">
            <v>J300</v>
          </cell>
          <cell r="AN690" t="str">
            <v>EDPOutsourcing Comercial-S</v>
          </cell>
          <cell r="AO690" t="str">
            <v>J334</v>
          </cell>
          <cell r="AP690" t="str">
            <v>EDPOC-FARO-J C</v>
          </cell>
          <cell r="AQ690" t="str">
            <v>40177094</v>
          </cell>
          <cell r="AR690" t="str">
            <v>70000060</v>
          </cell>
          <cell r="AS690" t="str">
            <v>025.</v>
          </cell>
          <cell r="AT690" t="str">
            <v>ESCRITURARIO COMERCIAL</v>
          </cell>
          <cell r="AU690" t="str">
            <v>1</v>
          </cell>
          <cell r="AV690" t="str">
            <v>00040379</v>
          </cell>
          <cell r="AW690" t="str">
            <v>J20464360430</v>
          </cell>
          <cell r="AX690" t="str">
            <v>AS-LJFAR-LOJA FARO</v>
          </cell>
          <cell r="AY690" t="str">
            <v>68905708</v>
          </cell>
          <cell r="AZ690" t="str">
            <v>Lj Faro</v>
          </cell>
          <cell r="BA690" t="str">
            <v>6890</v>
          </cell>
          <cell r="BB690" t="str">
            <v>EDP Outsourcing Comercial</v>
          </cell>
          <cell r="BC690" t="str">
            <v>6890</v>
          </cell>
          <cell r="BD690" t="str">
            <v>6890</v>
          </cell>
          <cell r="BE690" t="str">
            <v>2800</v>
          </cell>
          <cell r="BF690" t="str">
            <v>6890</v>
          </cell>
          <cell r="BG690" t="str">
            <v>EDP Outsourcing Comercial,SA</v>
          </cell>
          <cell r="BH690" t="str">
            <v>1010</v>
          </cell>
          <cell r="BI690">
            <v>1247</v>
          </cell>
          <cell r="BJ690" t="str">
            <v>11</v>
          </cell>
          <cell r="BK690">
            <v>31</v>
          </cell>
          <cell r="BL690">
            <v>313.41000000000003</v>
          </cell>
          <cell r="BM690" t="str">
            <v>NÍVEL 5</v>
          </cell>
          <cell r="BN690" t="str">
            <v>02</v>
          </cell>
          <cell r="BO690" t="str">
            <v>08</v>
          </cell>
          <cell r="BP690" t="str">
            <v>20030101</v>
          </cell>
          <cell r="BQ690" t="str">
            <v>21</v>
          </cell>
          <cell r="BR690" t="str">
            <v>EVOLUCAO AUTOMATICA</v>
          </cell>
          <cell r="BS690" t="str">
            <v>20050101</v>
          </cell>
          <cell r="BW690">
            <v>0</v>
          </cell>
          <cell r="BX690">
            <v>0</v>
          </cell>
          <cell r="BY690">
            <v>0</v>
          </cell>
          <cell r="BZ690">
            <v>0</v>
          </cell>
          <cell r="CA690">
            <v>0</v>
          </cell>
          <cell r="CC690">
            <v>0</v>
          </cell>
          <cell r="CG690">
            <v>0</v>
          </cell>
          <cell r="CK690">
            <v>0</v>
          </cell>
          <cell r="CO690">
            <v>0</v>
          </cell>
          <cell r="CT690">
            <v>0</v>
          </cell>
          <cell r="CU690">
            <v>0</v>
          </cell>
          <cell r="CV690">
            <v>0</v>
          </cell>
          <cell r="CW690">
            <v>0</v>
          </cell>
          <cell r="CX690">
            <v>1</v>
          </cell>
          <cell r="CY690" t="str">
            <v>6010</v>
          </cell>
          <cell r="CZ690">
            <v>39.54</v>
          </cell>
          <cell r="DC690">
            <v>0</v>
          </cell>
          <cell r="DF690">
            <v>0</v>
          </cell>
          <cell r="DI690">
            <v>0</v>
          </cell>
          <cell r="DK690">
            <v>0</v>
          </cell>
          <cell r="DL690">
            <v>0</v>
          </cell>
          <cell r="DN690" t="str">
            <v>21D12</v>
          </cell>
          <cell r="DO690" t="str">
            <v>Flex.T.Int."Act.Ind."</v>
          </cell>
          <cell r="DP690">
            <v>2</v>
          </cell>
          <cell r="DQ690">
            <v>100</v>
          </cell>
          <cell r="DR690" t="str">
            <v>LX01</v>
          </cell>
          <cell r="DT690" t="str">
            <v>00100000</v>
          </cell>
          <cell r="DU690" t="str">
            <v>BANCO BPI, SA</v>
          </cell>
        </row>
        <row r="691">
          <cell r="A691" t="str">
            <v>280496</v>
          </cell>
          <cell r="B691" t="str">
            <v>Eleuterio Manuel Goncalves João</v>
          </cell>
          <cell r="C691" t="str">
            <v>1980</v>
          </cell>
          <cell r="D691">
            <v>25</v>
          </cell>
          <cell r="E691">
            <v>25</v>
          </cell>
          <cell r="F691" t="str">
            <v>19580227</v>
          </cell>
          <cell r="G691" t="str">
            <v>47</v>
          </cell>
          <cell r="H691" t="str">
            <v>1</v>
          </cell>
          <cell r="I691" t="str">
            <v>Casado</v>
          </cell>
          <cell r="J691" t="str">
            <v>masculino</v>
          </cell>
          <cell r="K691">
            <v>1</v>
          </cell>
          <cell r="L691" t="str">
            <v>Ribeiro Boliqueime</v>
          </cell>
          <cell r="M691" t="str">
            <v>8100-000</v>
          </cell>
          <cell r="N691" t="str">
            <v>LOULÉ</v>
          </cell>
          <cell r="O691" t="str">
            <v>00243403</v>
          </cell>
          <cell r="P691" t="str">
            <v>12.ANO - 3. CURSO</v>
          </cell>
          <cell r="R691" t="str">
            <v>5203884</v>
          </cell>
          <cell r="S691" t="str">
            <v>19870922</v>
          </cell>
          <cell r="T691" t="str">
            <v>LISBOA</v>
          </cell>
          <cell r="U691" t="str">
            <v>9803</v>
          </cell>
          <cell r="V691" t="str">
            <v>S.NAC IND ENERGIA-SINDEL</v>
          </cell>
          <cell r="W691" t="str">
            <v>112733735</v>
          </cell>
          <cell r="X691" t="str">
            <v>1082</v>
          </cell>
          <cell r="Y691" t="str">
            <v>0.0</v>
          </cell>
          <cell r="Z691">
            <v>1</v>
          </cell>
          <cell r="AA691" t="str">
            <v>00</v>
          </cell>
          <cell r="AC691" t="str">
            <v>X</v>
          </cell>
          <cell r="AD691" t="str">
            <v>100</v>
          </cell>
          <cell r="AE691" t="str">
            <v>11201147507</v>
          </cell>
          <cell r="AF691" t="str">
            <v>02</v>
          </cell>
          <cell r="AG691" t="str">
            <v>19801117</v>
          </cell>
          <cell r="AH691" t="str">
            <v>DT.Adm.Corr.Antiguid</v>
          </cell>
          <cell r="AI691" t="str">
            <v>1</v>
          </cell>
          <cell r="AJ691" t="str">
            <v>ACTIVOS</v>
          </cell>
          <cell r="AK691" t="str">
            <v>AA</v>
          </cell>
          <cell r="AL691" t="str">
            <v>ACTIVO TEMP.INTEIRO</v>
          </cell>
          <cell r="AM691" t="str">
            <v>J300</v>
          </cell>
          <cell r="AN691" t="str">
            <v>EDPOutsourcing Comercial-S</v>
          </cell>
          <cell r="AO691" t="str">
            <v>J334</v>
          </cell>
          <cell r="AP691" t="str">
            <v>EDPOC-FARO-J C</v>
          </cell>
          <cell r="AQ691" t="str">
            <v>40177097</v>
          </cell>
          <cell r="AR691" t="str">
            <v>70000060</v>
          </cell>
          <cell r="AS691" t="str">
            <v>025.</v>
          </cell>
          <cell r="AT691" t="str">
            <v>ESCRITURARIO COMERCIAL</v>
          </cell>
          <cell r="AU691" t="str">
            <v>1</v>
          </cell>
          <cell r="AV691" t="str">
            <v>00040379</v>
          </cell>
          <cell r="AW691" t="str">
            <v>J20464360430</v>
          </cell>
          <cell r="AX691" t="str">
            <v>AS-LJFAR-LOJA FARO</v>
          </cell>
          <cell r="AY691" t="str">
            <v>68905708</v>
          </cell>
          <cell r="AZ691" t="str">
            <v>Lj Faro</v>
          </cell>
          <cell r="BA691" t="str">
            <v>6890</v>
          </cell>
          <cell r="BB691" t="str">
            <v>EDP Outsourcing Comercial</v>
          </cell>
          <cell r="BC691" t="str">
            <v>6890</v>
          </cell>
          <cell r="BD691" t="str">
            <v>6890</v>
          </cell>
          <cell r="BE691" t="str">
            <v>2800</v>
          </cell>
          <cell r="BF691" t="str">
            <v>6890</v>
          </cell>
          <cell r="BG691" t="str">
            <v>EDP Outsourcing Comercial,SA</v>
          </cell>
          <cell r="BH691" t="str">
            <v>1010</v>
          </cell>
          <cell r="BI691">
            <v>1247</v>
          </cell>
          <cell r="BJ691" t="str">
            <v>11</v>
          </cell>
          <cell r="BK691">
            <v>25</v>
          </cell>
          <cell r="BL691">
            <v>252.75</v>
          </cell>
          <cell r="BM691" t="str">
            <v>NÍVEL 5</v>
          </cell>
          <cell r="BN691" t="str">
            <v>03</v>
          </cell>
          <cell r="BO691" t="str">
            <v>08</v>
          </cell>
          <cell r="BP691" t="str">
            <v>20040110</v>
          </cell>
          <cell r="BQ691" t="str">
            <v>22</v>
          </cell>
          <cell r="BR691" t="str">
            <v>ACELERACAO DE CARREIRA</v>
          </cell>
          <cell r="BS691" t="str">
            <v>20050101</v>
          </cell>
          <cell r="BT691" t="str">
            <v>20020101</v>
          </cell>
          <cell r="BW691">
            <v>0</v>
          </cell>
          <cell r="BX691">
            <v>0</v>
          </cell>
          <cell r="BY691">
            <v>0</v>
          </cell>
          <cell r="BZ691">
            <v>0</v>
          </cell>
          <cell r="CA691">
            <v>0</v>
          </cell>
          <cell r="CC691">
            <v>0</v>
          </cell>
          <cell r="CG691">
            <v>0</v>
          </cell>
          <cell r="CK691">
            <v>0</v>
          </cell>
          <cell r="CO691">
            <v>0</v>
          </cell>
          <cell r="CT691">
            <v>0</v>
          </cell>
          <cell r="CU691">
            <v>0</v>
          </cell>
          <cell r="CV691">
            <v>0</v>
          </cell>
          <cell r="CW691">
            <v>0</v>
          </cell>
          <cell r="CX691">
            <v>1</v>
          </cell>
          <cell r="CY691" t="str">
            <v>6010</v>
          </cell>
          <cell r="CZ691">
            <v>39.54</v>
          </cell>
          <cell r="DC691">
            <v>0</v>
          </cell>
          <cell r="DF691">
            <v>0</v>
          </cell>
          <cell r="DI691">
            <v>0</v>
          </cell>
          <cell r="DK691">
            <v>0</v>
          </cell>
          <cell r="DL691">
            <v>0</v>
          </cell>
          <cell r="DN691" t="str">
            <v>21D12</v>
          </cell>
          <cell r="DO691" t="str">
            <v>Flex.T.Int."Act.Ind."</v>
          </cell>
          <cell r="DP691">
            <v>2</v>
          </cell>
          <cell r="DQ691">
            <v>100</v>
          </cell>
          <cell r="DR691" t="str">
            <v>LX01</v>
          </cell>
          <cell r="DT691" t="str">
            <v>00070297</v>
          </cell>
          <cell r="DU691" t="str">
            <v>BANCO ESPIRITO SANTO, SA</v>
          </cell>
        </row>
        <row r="692">
          <cell r="A692" t="str">
            <v>138495</v>
          </cell>
          <cell r="B692" t="str">
            <v>Celina Maria de Sousa Lopes</v>
          </cell>
          <cell r="C692" t="str">
            <v>1974</v>
          </cell>
          <cell r="D692">
            <v>31</v>
          </cell>
          <cell r="E692">
            <v>31</v>
          </cell>
          <cell r="F692" t="str">
            <v>19550814</v>
          </cell>
          <cell r="G692" t="str">
            <v>49</v>
          </cell>
          <cell r="H692" t="str">
            <v>1</v>
          </cell>
          <cell r="I692" t="str">
            <v>Casado</v>
          </cell>
          <cell r="J692" t="str">
            <v>feminino</v>
          </cell>
          <cell r="K692">
            <v>1</v>
          </cell>
          <cell r="L692" t="str">
            <v>Urb Pinheiros Marim, Lt G-6 B</v>
          </cell>
          <cell r="M692" t="str">
            <v>8700-000</v>
          </cell>
          <cell r="N692" t="str">
            <v>OLHÃO</v>
          </cell>
          <cell r="O692" t="str">
            <v>00232113</v>
          </cell>
          <cell r="P692" t="str">
            <v>CURSO DE FORMACAO FEMININA</v>
          </cell>
          <cell r="R692" t="str">
            <v>4738125</v>
          </cell>
          <cell r="S692" t="str">
            <v>19881011</v>
          </cell>
          <cell r="T692" t="str">
            <v>LISBOA</v>
          </cell>
          <cell r="U692" t="str">
            <v>9803</v>
          </cell>
          <cell r="V692" t="str">
            <v>S.NAC IND ENERGIA-SINDEL</v>
          </cell>
          <cell r="W692" t="str">
            <v>102511977</v>
          </cell>
          <cell r="X692" t="str">
            <v>1104</v>
          </cell>
          <cell r="Y692" t="str">
            <v>0.0</v>
          </cell>
          <cell r="Z692">
            <v>1</v>
          </cell>
          <cell r="AA692" t="str">
            <v>00</v>
          </cell>
          <cell r="AC692" t="str">
            <v>X</v>
          </cell>
          <cell r="AD692" t="str">
            <v>100</v>
          </cell>
          <cell r="AE692" t="str">
            <v>11201142544</v>
          </cell>
          <cell r="AF692" t="str">
            <v>02</v>
          </cell>
          <cell r="AG692" t="str">
            <v>19741201</v>
          </cell>
          <cell r="AH692" t="str">
            <v>DT.Adm.Corr.Antiguid</v>
          </cell>
          <cell r="AI692" t="str">
            <v>1</v>
          </cell>
          <cell r="AJ692" t="str">
            <v>ACTIVOS</v>
          </cell>
          <cell r="AK692" t="str">
            <v>AA</v>
          </cell>
          <cell r="AL692" t="str">
            <v>ACTIVO TEMP.INTEIRO</v>
          </cell>
          <cell r="AM692" t="str">
            <v>J300</v>
          </cell>
          <cell r="AN692" t="str">
            <v>EDPOutsourcing Comercial-S</v>
          </cell>
          <cell r="AO692" t="str">
            <v>J334</v>
          </cell>
          <cell r="AP692" t="str">
            <v>EDPOC-FARO-J C</v>
          </cell>
          <cell r="AQ692" t="str">
            <v>40177092</v>
          </cell>
          <cell r="AR692" t="str">
            <v>70000060</v>
          </cell>
          <cell r="AS692" t="str">
            <v>025.</v>
          </cell>
          <cell r="AT692" t="str">
            <v>ESCRITURARIO COMERCIAL</v>
          </cell>
          <cell r="AU692" t="str">
            <v>1</v>
          </cell>
          <cell r="AV692" t="str">
            <v>00040379</v>
          </cell>
          <cell r="AW692" t="str">
            <v>J20464360430</v>
          </cell>
          <cell r="AX692" t="str">
            <v>AS-LJFAR-LOJA FARO</v>
          </cell>
          <cell r="AY692" t="str">
            <v>68905708</v>
          </cell>
          <cell r="AZ692" t="str">
            <v>Lj Faro</v>
          </cell>
          <cell r="BA692" t="str">
            <v>6890</v>
          </cell>
          <cell r="BB692" t="str">
            <v>EDP Outsourcing Comercial</v>
          </cell>
          <cell r="BC692" t="str">
            <v>6890</v>
          </cell>
          <cell r="BD692" t="str">
            <v>6890</v>
          </cell>
          <cell r="BE692" t="str">
            <v>2800</v>
          </cell>
          <cell r="BF692" t="str">
            <v>6890</v>
          </cell>
          <cell r="BG692" t="str">
            <v>EDP Outsourcing Comercial,SA</v>
          </cell>
          <cell r="BH692" t="str">
            <v>1010</v>
          </cell>
          <cell r="BI692">
            <v>1247</v>
          </cell>
          <cell r="BJ692" t="str">
            <v>11</v>
          </cell>
          <cell r="BK692">
            <v>31</v>
          </cell>
          <cell r="BL692">
            <v>313.41000000000003</v>
          </cell>
          <cell r="BM692" t="str">
            <v>NÍVEL 5</v>
          </cell>
          <cell r="BN692" t="str">
            <v>03</v>
          </cell>
          <cell r="BO692" t="str">
            <v>08</v>
          </cell>
          <cell r="BP692" t="str">
            <v>20020101</v>
          </cell>
          <cell r="BQ692" t="str">
            <v>21</v>
          </cell>
          <cell r="BR692" t="str">
            <v>EVOLUCAO AUTOMATICA</v>
          </cell>
          <cell r="BS692" t="str">
            <v>20050101</v>
          </cell>
          <cell r="BW692">
            <v>0</v>
          </cell>
          <cell r="BX692">
            <v>0</v>
          </cell>
          <cell r="BY692">
            <v>0</v>
          </cell>
          <cell r="BZ692">
            <v>0</v>
          </cell>
          <cell r="CA692">
            <v>0</v>
          </cell>
          <cell r="CC692">
            <v>0</v>
          </cell>
          <cell r="CG692">
            <v>0</v>
          </cell>
          <cell r="CK692">
            <v>0</v>
          </cell>
          <cell r="CO692">
            <v>0</v>
          </cell>
          <cell r="CT692">
            <v>0</v>
          </cell>
          <cell r="CU692">
            <v>0</v>
          </cell>
          <cell r="CV692">
            <v>0</v>
          </cell>
          <cell r="CW692">
            <v>0</v>
          </cell>
          <cell r="CX692">
            <v>1</v>
          </cell>
          <cell r="CY692" t="str">
            <v>6010</v>
          </cell>
          <cell r="CZ692">
            <v>39.54</v>
          </cell>
          <cell r="DC692">
            <v>0</v>
          </cell>
          <cell r="DF692">
            <v>0</v>
          </cell>
          <cell r="DI692">
            <v>0</v>
          </cell>
          <cell r="DK692">
            <v>0</v>
          </cell>
          <cell r="DL692">
            <v>0</v>
          </cell>
          <cell r="DN692" t="str">
            <v>21D12</v>
          </cell>
          <cell r="DO692" t="str">
            <v>Flex.T.Int."Act.Ind."</v>
          </cell>
          <cell r="DP692">
            <v>2</v>
          </cell>
          <cell r="DQ692">
            <v>100</v>
          </cell>
          <cell r="DR692" t="str">
            <v>LX01</v>
          </cell>
          <cell r="DT692" t="str">
            <v>00100000</v>
          </cell>
          <cell r="DU692" t="str">
            <v>BANCO BPI, SA</v>
          </cell>
        </row>
        <row r="693">
          <cell r="A693" t="str">
            <v>200530</v>
          </cell>
          <cell r="B693" t="str">
            <v>Carlos Filipe Gabriel Sousa</v>
          </cell>
          <cell r="C693" t="str">
            <v>1980</v>
          </cell>
          <cell r="D693">
            <v>25</v>
          </cell>
          <cell r="E693">
            <v>25</v>
          </cell>
          <cell r="F693" t="str">
            <v>19570924</v>
          </cell>
          <cell r="G693" t="str">
            <v>47</v>
          </cell>
          <cell r="H693" t="str">
            <v>0</v>
          </cell>
          <cell r="I693" t="str">
            <v>Solt.</v>
          </cell>
          <cell r="J693" t="str">
            <v>masculino</v>
          </cell>
          <cell r="K693">
            <v>0</v>
          </cell>
          <cell r="L693" t="str">
            <v>PRACETA DIOGO SOUSA LOTE 30 RC / DT</v>
          </cell>
          <cell r="M693" t="str">
            <v>8100-527</v>
          </cell>
          <cell r="N693" t="str">
            <v>LOULÉ</v>
          </cell>
          <cell r="O693" t="str">
            <v>00232213</v>
          </cell>
          <cell r="P693" t="str">
            <v>C.GERAL ADMINISTRACAO COMERCIO</v>
          </cell>
          <cell r="R693" t="str">
            <v>5203523</v>
          </cell>
          <cell r="S693" t="str">
            <v>20030526</v>
          </cell>
          <cell r="T693" t="str">
            <v>LISBOA</v>
          </cell>
          <cell r="U693" t="str">
            <v>9803</v>
          </cell>
          <cell r="V693" t="str">
            <v>S.NAC IND ENERGIA-SINDEL</v>
          </cell>
          <cell r="W693" t="str">
            <v>118086251</v>
          </cell>
          <cell r="X693" t="str">
            <v>1082</v>
          </cell>
          <cell r="Y693" t="str">
            <v>0.0</v>
          </cell>
          <cell r="Z693">
            <v>0</v>
          </cell>
          <cell r="AA693" t="str">
            <v>00</v>
          </cell>
          <cell r="AD693" t="str">
            <v>100</v>
          </cell>
          <cell r="AE693" t="str">
            <v>11218257933</v>
          </cell>
          <cell r="AF693" t="str">
            <v>02</v>
          </cell>
          <cell r="AG693" t="str">
            <v>19800801</v>
          </cell>
          <cell r="AH693" t="str">
            <v>DT.Adm.Corr.Antiguid</v>
          </cell>
          <cell r="AI693" t="str">
            <v>1</v>
          </cell>
          <cell r="AJ693" t="str">
            <v>ACTIVOS</v>
          </cell>
          <cell r="AK693" t="str">
            <v>AA</v>
          </cell>
          <cell r="AL693" t="str">
            <v>ACTIVO TEMP.INTEIRO</v>
          </cell>
          <cell r="AM693" t="str">
            <v>J300</v>
          </cell>
          <cell r="AN693" t="str">
            <v>EDPOutsourcing Comercial-S</v>
          </cell>
          <cell r="AO693" t="str">
            <v>J334</v>
          </cell>
          <cell r="AP693" t="str">
            <v>EDPOC-FARO-J C</v>
          </cell>
          <cell r="AQ693" t="str">
            <v>40177093</v>
          </cell>
          <cell r="AR693" t="str">
            <v>70000060</v>
          </cell>
          <cell r="AS693" t="str">
            <v>025.</v>
          </cell>
          <cell r="AT693" t="str">
            <v>ESCRITURARIO COMERCIAL</v>
          </cell>
          <cell r="AU693" t="str">
            <v>1</v>
          </cell>
          <cell r="AV693" t="str">
            <v>00040379</v>
          </cell>
          <cell r="AW693" t="str">
            <v>J20464360430</v>
          </cell>
          <cell r="AX693" t="str">
            <v>AS-LJFAR-LOJA FARO</v>
          </cell>
          <cell r="AY693" t="str">
            <v>68905708</v>
          </cell>
          <cell r="AZ693" t="str">
            <v>Lj Faro</v>
          </cell>
          <cell r="BA693" t="str">
            <v>6890</v>
          </cell>
          <cell r="BB693" t="str">
            <v>EDP Outsourcing Comercial</v>
          </cell>
          <cell r="BC693" t="str">
            <v>6890</v>
          </cell>
          <cell r="BD693" t="str">
            <v>6890</v>
          </cell>
          <cell r="BE693" t="str">
            <v>2800</v>
          </cell>
          <cell r="BF693" t="str">
            <v>6890</v>
          </cell>
          <cell r="BG693" t="str">
            <v>EDP Outsourcing Comercial,SA</v>
          </cell>
          <cell r="BH693" t="str">
            <v>1010</v>
          </cell>
          <cell r="BI693">
            <v>1160</v>
          </cell>
          <cell r="BJ693" t="str">
            <v>10</v>
          </cell>
          <cell r="BK693">
            <v>25</v>
          </cell>
          <cell r="BL693">
            <v>252.75</v>
          </cell>
          <cell r="BM693" t="str">
            <v>NÍVEL 5</v>
          </cell>
          <cell r="BN693" t="str">
            <v>02</v>
          </cell>
          <cell r="BO693" t="str">
            <v>07</v>
          </cell>
          <cell r="BP693" t="str">
            <v>20030101</v>
          </cell>
          <cell r="BQ693" t="str">
            <v>21</v>
          </cell>
          <cell r="BR693" t="str">
            <v>EVOLUCAO AUTOMATICA</v>
          </cell>
          <cell r="BS693" t="str">
            <v>20050101</v>
          </cell>
          <cell r="BW693">
            <v>0</v>
          </cell>
          <cell r="BX693">
            <v>0</v>
          </cell>
          <cell r="BY693">
            <v>0</v>
          </cell>
          <cell r="BZ693">
            <v>0</v>
          </cell>
          <cell r="CA693">
            <v>0</v>
          </cell>
          <cell r="CC693">
            <v>0</v>
          </cell>
          <cell r="CG693">
            <v>0</v>
          </cell>
          <cell r="CK693">
            <v>0</v>
          </cell>
          <cell r="CO693">
            <v>0</v>
          </cell>
          <cell r="CT693">
            <v>0</v>
          </cell>
          <cell r="CU693">
            <v>0</v>
          </cell>
          <cell r="CV693">
            <v>0</v>
          </cell>
          <cell r="CW693">
            <v>0</v>
          </cell>
          <cell r="CX693">
            <v>1</v>
          </cell>
          <cell r="CY693" t="str">
            <v>6010</v>
          </cell>
          <cell r="CZ693">
            <v>39.54</v>
          </cell>
          <cell r="DC693">
            <v>0</v>
          </cell>
          <cell r="DF693">
            <v>0</v>
          </cell>
          <cell r="DI693">
            <v>0</v>
          </cell>
          <cell r="DK693">
            <v>0</v>
          </cell>
          <cell r="DL693">
            <v>0</v>
          </cell>
          <cell r="DN693" t="str">
            <v>21D12</v>
          </cell>
          <cell r="DO693" t="str">
            <v>Flex.T.Int."Act.Ind."</v>
          </cell>
          <cell r="DP693">
            <v>2</v>
          </cell>
          <cell r="DQ693">
            <v>100</v>
          </cell>
          <cell r="DR693" t="str">
            <v>LX01</v>
          </cell>
          <cell r="DT693" t="str">
            <v>00330000</v>
          </cell>
          <cell r="DU693" t="str">
            <v>BANCO COMERCIAL PORTUGUES, SA</v>
          </cell>
        </row>
        <row r="694">
          <cell r="A694" t="str">
            <v>173452</v>
          </cell>
          <cell r="B694" t="str">
            <v>Jose Maria Alegria Cordeiro</v>
          </cell>
          <cell r="C694" t="str">
            <v>1971</v>
          </cell>
          <cell r="D694">
            <v>34</v>
          </cell>
          <cell r="E694">
            <v>34</v>
          </cell>
          <cell r="F694" t="str">
            <v>19530528</v>
          </cell>
          <cell r="G694" t="str">
            <v>52</v>
          </cell>
          <cell r="H694" t="str">
            <v>1</v>
          </cell>
          <cell r="I694" t="str">
            <v>Casado</v>
          </cell>
          <cell r="J694" t="str">
            <v>masculino</v>
          </cell>
          <cell r="K694">
            <v>1</v>
          </cell>
          <cell r="L694" t="str">
            <v>R Armando Miranda Torre 1 -10G</v>
          </cell>
          <cell r="M694" t="str">
            <v>8500-564</v>
          </cell>
          <cell r="N694" t="str">
            <v>PORTIMÃO</v>
          </cell>
          <cell r="O694" t="str">
            <v>00232133</v>
          </cell>
          <cell r="P694" t="str">
            <v>CURSO GERAL DO COMERCIO</v>
          </cell>
          <cell r="R694" t="str">
            <v>2217706</v>
          </cell>
          <cell r="S694" t="str">
            <v>19981106</v>
          </cell>
          <cell r="T694" t="str">
            <v>Évora</v>
          </cell>
          <cell r="U694" t="str">
            <v>9803</v>
          </cell>
          <cell r="V694" t="str">
            <v>S.NAC IND ENERGIA-SINDEL</v>
          </cell>
          <cell r="W694" t="str">
            <v>120618974</v>
          </cell>
          <cell r="X694" t="str">
            <v>0914</v>
          </cell>
          <cell r="Y694" t="str">
            <v>0.0</v>
          </cell>
          <cell r="Z694">
            <v>1</v>
          </cell>
          <cell r="AA694" t="str">
            <v>00</v>
          </cell>
          <cell r="AD694" t="str">
            <v>100</v>
          </cell>
          <cell r="AE694" t="str">
            <v>11171161202</v>
          </cell>
          <cell r="AF694" t="str">
            <v>02</v>
          </cell>
          <cell r="AG694" t="str">
            <v>19710531</v>
          </cell>
          <cell r="AH694" t="str">
            <v>DT.Adm.Corr.Antiguid</v>
          </cell>
          <cell r="AI694" t="str">
            <v>1</v>
          </cell>
          <cell r="AJ694" t="str">
            <v>ACTIVOS</v>
          </cell>
          <cell r="AK694" t="str">
            <v>AA</v>
          </cell>
          <cell r="AL694" t="str">
            <v>ACTIVO TEMP.INTEIRO</v>
          </cell>
          <cell r="AM694" t="str">
            <v>J300</v>
          </cell>
          <cell r="AN694" t="str">
            <v>EDPOutsourcing Comercial-S</v>
          </cell>
          <cell r="AO694" t="str">
            <v>J335</v>
          </cell>
          <cell r="AP694" t="str">
            <v>EDPOC-PRTMAO</v>
          </cell>
          <cell r="AQ694" t="str">
            <v>40177274</v>
          </cell>
          <cell r="AR694" t="str">
            <v>70000078</v>
          </cell>
          <cell r="AS694" t="str">
            <v>033.</v>
          </cell>
          <cell r="AT694" t="str">
            <v>TECNICO PRINCIPAL DE GESTAO</v>
          </cell>
          <cell r="AU694" t="str">
            <v>1</v>
          </cell>
          <cell r="AV694" t="str">
            <v>00040339</v>
          </cell>
          <cell r="AW694" t="str">
            <v>J20460000830</v>
          </cell>
          <cell r="AX694" t="str">
            <v>AS-RA-GA REDE DE AGENTES - I</v>
          </cell>
          <cell r="AY694" t="str">
            <v>68905059</v>
          </cell>
          <cell r="AZ694" t="str">
            <v>Eq Contacto Directo</v>
          </cell>
          <cell r="BA694" t="str">
            <v>6890</v>
          </cell>
          <cell r="BB694" t="str">
            <v>EDP Outsourcing Comercial</v>
          </cell>
          <cell r="BC694" t="str">
            <v>6890</v>
          </cell>
          <cell r="BD694" t="str">
            <v>6890</v>
          </cell>
          <cell r="BE694" t="str">
            <v>2800</v>
          </cell>
          <cell r="BF694" t="str">
            <v>6890</v>
          </cell>
          <cell r="BG694" t="str">
            <v>EDP Outsourcing Comercial,SA</v>
          </cell>
          <cell r="BH694" t="str">
            <v>1010</v>
          </cell>
          <cell r="BI694">
            <v>1799</v>
          </cell>
          <cell r="BJ694" t="str">
            <v>17</v>
          </cell>
          <cell r="BK694">
            <v>34</v>
          </cell>
          <cell r="BL694">
            <v>343.74</v>
          </cell>
          <cell r="BM694" t="str">
            <v>NÍVEL 3</v>
          </cell>
          <cell r="BN694" t="str">
            <v>02</v>
          </cell>
          <cell r="BO694" t="str">
            <v>08</v>
          </cell>
          <cell r="BP694" t="str">
            <v>20040103</v>
          </cell>
          <cell r="BQ694" t="str">
            <v>63</v>
          </cell>
          <cell r="BR694" t="str">
            <v>REQUALIFICACAO</v>
          </cell>
          <cell r="BS694" t="str">
            <v>20050101</v>
          </cell>
          <cell r="BT694" t="str">
            <v>20030101</v>
          </cell>
          <cell r="BW694">
            <v>0</v>
          </cell>
          <cell r="BX694">
            <v>0</v>
          </cell>
          <cell r="BY694">
            <v>0</v>
          </cell>
          <cell r="BZ694">
            <v>0</v>
          </cell>
          <cell r="CA694">
            <v>0</v>
          </cell>
          <cell r="CC694">
            <v>0</v>
          </cell>
          <cell r="CG694">
            <v>0</v>
          </cell>
          <cell r="CK694">
            <v>0</v>
          </cell>
          <cell r="CO694">
            <v>0</v>
          </cell>
          <cell r="CT694">
            <v>0</v>
          </cell>
          <cell r="CU694">
            <v>0</v>
          </cell>
          <cell r="CV694">
            <v>0</v>
          </cell>
          <cell r="CW694">
            <v>0</v>
          </cell>
          <cell r="CX694">
            <v>0</v>
          </cell>
          <cell r="CZ694">
            <v>0</v>
          </cell>
          <cell r="DC694">
            <v>0</v>
          </cell>
          <cell r="DF694">
            <v>0</v>
          </cell>
          <cell r="DI694">
            <v>0</v>
          </cell>
          <cell r="DK694">
            <v>0</v>
          </cell>
          <cell r="DL694">
            <v>0</v>
          </cell>
          <cell r="DN694" t="str">
            <v>21D12</v>
          </cell>
          <cell r="DO694" t="str">
            <v>Flex.T.Int."Act.Ind."</v>
          </cell>
          <cell r="DP694">
            <v>2</v>
          </cell>
          <cell r="DQ694">
            <v>100</v>
          </cell>
          <cell r="DR694" t="str">
            <v>LX01</v>
          </cell>
          <cell r="DT694" t="str">
            <v>00350297</v>
          </cell>
          <cell r="DU694" t="str">
            <v>CAIXA GERAL DE DEPOSITOS, SA</v>
          </cell>
        </row>
        <row r="695">
          <cell r="A695" t="str">
            <v>156540</v>
          </cell>
          <cell r="B695" t="str">
            <v>Carlos Alberto Encarnação Cabrita Rio</v>
          </cell>
          <cell r="C695" t="str">
            <v>1978</v>
          </cell>
          <cell r="D695">
            <v>27</v>
          </cell>
          <cell r="E695">
            <v>27</v>
          </cell>
          <cell r="F695" t="str">
            <v>19550429</v>
          </cell>
          <cell r="G695" t="str">
            <v>50</v>
          </cell>
          <cell r="H695" t="str">
            <v>1</v>
          </cell>
          <cell r="I695" t="str">
            <v>Casado</v>
          </cell>
          <cell r="J695" t="str">
            <v>masculino</v>
          </cell>
          <cell r="K695">
            <v>1</v>
          </cell>
          <cell r="L695" t="str">
            <v>Est Nacional 125  Cx Postal   336-A  Porches</v>
          </cell>
          <cell r="M695" t="str">
            <v>8400-489</v>
          </cell>
          <cell r="N695" t="str">
            <v>PORCHES</v>
          </cell>
          <cell r="O695" t="str">
            <v>00232253</v>
          </cell>
          <cell r="P695" t="str">
            <v>CURSO GERAL DE ELECTRICIDADE</v>
          </cell>
          <cell r="R695" t="str">
            <v>5247502</v>
          </cell>
          <cell r="S695" t="str">
            <v>19950529</v>
          </cell>
          <cell r="T695" t="str">
            <v>LISBOA</v>
          </cell>
          <cell r="U695" t="str">
            <v>9803</v>
          </cell>
          <cell r="V695" t="str">
            <v>S.NAC IND ENERGIA-SINDEL</v>
          </cell>
          <cell r="W695" t="str">
            <v>115409840</v>
          </cell>
          <cell r="X695" t="str">
            <v>1066</v>
          </cell>
          <cell r="Y695" t="str">
            <v>0.0</v>
          </cell>
          <cell r="Z695">
            <v>1</v>
          </cell>
          <cell r="AA695" t="str">
            <v>00</v>
          </cell>
          <cell r="AC695" t="str">
            <v>X</v>
          </cell>
          <cell r="AD695" t="str">
            <v>100</v>
          </cell>
          <cell r="AE695" t="str">
            <v>11201715706</v>
          </cell>
          <cell r="AF695" t="str">
            <v>02</v>
          </cell>
          <cell r="AG695" t="str">
            <v>19780320</v>
          </cell>
          <cell r="AH695" t="str">
            <v>DT.Adm.Corr.Antiguid</v>
          </cell>
          <cell r="AI695" t="str">
            <v>1</v>
          </cell>
          <cell r="AJ695" t="str">
            <v>ACTIVOS</v>
          </cell>
          <cell r="AK695" t="str">
            <v>AA</v>
          </cell>
          <cell r="AL695" t="str">
            <v>ACTIVO TEMP.INTEIRO</v>
          </cell>
          <cell r="AM695" t="str">
            <v>J300</v>
          </cell>
          <cell r="AN695" t="str">
            <v>EDPOutsourcing Comercial-S</v>
          </cell>
          <cell r="AO695" t="str">
            <v>J335</v>
          </cell>
          <cell r="AP695" t="str">
            <v>EDPOC-PRTMAO</v>
          </cell>
          <cell r="AQ695" t="str">
            <v>40177288</v>
          </cell>
          <cell r="AR695" t="str">
            <v>70000060</v>
          </cell>
          <cell r="AS695" t="str">
            <v>025.</v>
          </cell>
          <cell r="AT695" t="str">
            <v>ESCRITURARIO COMERCIAL</v>
          </cell>
          <cell r="AU695" t="str">
            <v>1</v>
          </cell>
          <cell r="AV695" t="str">
            <v>00040339</v>
          </cell>
          <cell r="AW695" t="str">
            <v>J20460000830</v>
          </cell>
          <cell r="AX695" t="str">
            <v>AS-RA-GA REDE DE AGENTES - I</v>
          </cell>
          <cell r="AY695" t="str">
            <v>68905059</v>
          </cell>
          <cell r="AZ695" t="str">
            <v>Eq Contacto Directo</v>
          </cell>
          <cell r="BA695" t="str">
            <v>6890</v>
          </cell>
          <cell r="BB695" t="str">
            <v>EDP Outsourcing Comercial</v>
          </cell>
          <cell r="BC695" t="str">
            <v>6890</v>
          </cell>
          <cell r="BD695" t="str">
            <v>6890</v>
          </cell>
          <cell r="BE695" t="str">
            <v>2800</v>
          </cell>
          <cell r="BF695" t="str">
            <v>6890</v>
          </cell>
          <cell r="BG695" t="str">
            <v>EDP Outsourcing Comercial,SA</v>
          </cell>
          <cell r="BH695" t="str">
            <v>1010</v>
          </cell>
          <cell r="BI695">
            <v>1247</v>
          </cell>
          <cell r="BJ695" t="str">
            <v>11</v>
          </cell>
          <cell r="BK695">
            <v>27</v>
          </cell>
          <cell r="BL695">
            <v>272.97000000000003</v>
          </cell>
          <cell r="BM695" t="str">
            <v>NÍVEL 5</v>
          </cell>
          <cell r="BN695" t="str">
            <v>00</v>
          </cell>
          <cell r="BO695" t="str">
            <v>08</v>
          </cell>
          <cell r="BP695" t="str">
            <v>20040110</v>
          </cell>
          <cell r="BQ695" t="str">
            <v>22</v>
          </cell>
          <cell r="BR695" t="str">
            <v>ACELERACAO DE CARREIRA</v>
          </cell>
          <cell r="BS695" t="str">
            <v>20050101</v>
          </cell>
          <cell r="BW695">
            <v>0</v>
          </cell>
          <cell r="BX695">
            <v>0</v>
          </cell>
          <cell r="BY695">
            <v>0</v>
          </cell>
          <cell r="BZ695">
            <v>0</v>
          </cell>
          <cell r="CA695">
            <v>0</v>
          </cell>
          <cell r="CC695">
            <v>0</v>
          </cell>
          <cell r="CG695">
            <v>0</v>
          </cell>
          <cell r="CK695">
            <v>0</v>
          </cell>
          <cell r="CO695">
            <v>0</v>
          </cell>
          <cell r="CT695">
            <v>0</v>
          </cell>
          <cell r="CU695">
            <v>0</v>
          </cell>
          <cell r="CV695">
            <v>0</v>
          </cell>
          <cell r="CW695">
            <v>0</v>
          </cell>
          <cell r="CX695">
            <v>0</v>
          </cell>
          <cell r="CZ695">
            <v>0</v>
          </cell>
          <cell r="DC695">
            <v>0</v>
          </cell>
          <cell r="DF695">
            <v>0</v>
          </cell>
          <cell r="DI695">
            <v>0</v>
          </cell>
          <cell r="DK695">
            <v>0</v>
          </cell>
          <cell r="DL695">
            <v>0</v>
          </cell>
          <cell r="DN695" t="str">
            <v>21D12</v>
          </cell>
          <cell r="DO695" t="str">
            <v>Flex.T.Int."Act.Ind."</v>
          </cell>
          <cell r="DP695">
            <v>2</v>
          </cell>
          <cell r="DQ695">
            <v>100</v>
          </cell>
          <cell r="DR695" t="str">
            <v>LX01</v>
          </cell>
          <cell r="DT695" t="str">
            <v>00350384</v>
          </cell>
          <cell r="DU695" t="str">
            <v>CAIXA GERAL DE DEPOSITOS, SA</v>
          </cell>
        </row>
        <row r="696">
          <cell r="A696" t="str">
            <v>221325</v>
          </cell>
          <cell r="B696" t="str">
            <v>Sergio Henrique Ribeiro de Oliveira</v>
          </cell>
          <cell r="C696" t="str">
            <v>1969</v>
          </cell>
          <cell r="D696">
            <v>36</v>
          </cell>
          <cell r="E696">
            <v>36</v>
          </cell>
          <cell r="F696" t="str">
            <v>19470318</v>
          </cell>
          <cell r="G696" t="str">
            <v>58</v>
          </cell>
          <cell r="H696" t="str">
            <v>1</v>
          </cell>
          <cell r="I696" t="str">
            <v>Casado</v>
          </cell>
          <cell r="J696" t="str">
            <v>masculino</v>
          </cell>
          <cell r="K696">
            <v>2</v>
          </cell>
          <cell r="L696" t="str">
            <v>Urb Nurial ,   B  20</v>
          </cell>
          <cell r="M696" t="str">
            <v>8500-000</v>
          </cell>
          <cell r="N696" t="str">
            <v>PORTIMÃO</v>
          </cell>
          <cell r="O696" t="str">
            <v>00241132</v>
          </cell>
          <cell r="P696" t="str">
            <v>CURSO COMPLEMENTAR DOS LICEUS</v>
          </cell>
          <cell r="R696" t="str">
            <v>731832</v>
          </cell>
          <cell r="S696" t="str">
            <v>19980305</v>
          </cell>
          <cell r="T696" t="str">
            <v>LISBOA</v>
          </cell>
          <cell r="W696" t="str">
            <v>152450769</v>
          </cell>
          <cell r="X696" t="str">
            <v>1112</v>
          </cell>
          <cell r="Y696" t="str">
            <v>0.0</v>
          </cell>
          <cell r="Z696">
            <v>2</v>
          </cell>
          <cell r="AA696" t="str">
            <v>00</v>
          </cell>
          <cell r="AC696" t="str">
            <v>X</v>
          </cell>
          <cell r="AD696" t="str">
            <v>100</v>
          </cell>
          <cell r="AE696" t="str">
            <v>11202370441</v>
          </cell>
          <cell r="AF696" t="str">
            <v>02</v>
          </cell>
          <cell r="AG696" t="str">
            <v>19690301</v>
          </cell>
          <cell r="AH696" t="str">
            <v>DT.Adm.Corr.Antiguid</v>
          </cell>
          <cell r="AI696" t="str">
            <v>1</v>
          </cell>
          <cell r="AJ696" t="str">
            <v>ACTIVOS</v>
          </cell>
          <cell r="AK696" t="str">
            <v>AA</v>
          </cell>
          <cell r="AL696" t="str">
            <v>ACTIVO TEMP.INTEIRO</v>
          </cell>
          <cell r="AM696" t="str">
            <v>J300</v>
          </cell>
          <cell r="AN696" t="str">
            <v>EDPOutsourcing Comercial-S</v>
          </cell>
          <cell r="AO696" t="str">
            <v>J335</v>
          </cell>
          <cell r="AP696" t="str">
            <v>EDPOC-PRTMAO</v>
          </cell>
          <cell r="AQ696" t="str">
            <v>40177099</v>
          </cell>
          <cell r="AR696" t="str">
            <v>70000053</v>
          </cell>
          <cell r="AS696" t="str">
            <v>022.</v>
          </cell>
          <cell r="AT696" t="str">
            <v>ASSISTENTE GESTAO</v>
          </cell>
          <cell r="AU696" t="str">
            <v>1</v>
          </cell>
          <cell r="AV696" t="str">
            <v>00040381</v>
          </cell>
          <cell r="AW696" t="str">
            <v>J20464540130</v>
          </cell>
          <cell r="AX696" t="str">
            <v>AS-LJPTM-CH-CHEFIA</v>
          </cell>
          <cell r="AY696" t="str">
            <v>68905715</v>
          </cell>
          <cell r="AZ696" t="str">
            <v>Lj Portimão</v>
          </cell>
          <cell r="BA696" t="str">
            <v>6890</v>
          </cell>
          <cell r="BB696" t="str">
            <v>EDP Outsourcing Comercial</v>
          </cell>
          <cell r="BC696" t="str">
            <v>6890</v>
          </cell>
          <cell r="BD696" t="str">
            <v>6890</v>
          </cell>
          <cell r="BE696" t="str">
            <v>2800</v>
          </cell>
          <cell r="BF696" t="str">
            <v>6890</v>
          </cell>
          <cell r="BG696" t="str">
            <v>EDP Outsourcing Comercial,SA</v>
          </cell>
          <cell r="BH696" t="str">
            <v>1010</v>
          </cell>
          <cell r="BI696">
            <v>2077</v>
          </cell>
          <cell r="BJ696" t="str">
            <v>20</v>
          </cell>
          <cell r="BK696">
            <v>36</v>
          </cell>
          <cell r="BL696">
            <v>363.96</v>
          </cell>
          <cell r="BM696" t="str">
            <v>NÍVEL 2</v>
          </cell>
          <cell r="BN696" t="str">
            <v>02</v>
          </cell>
          <cell r="BO696" t="str">
            <v>08</v>
          </cell>
          <cell r="BP696" t="str">
            <v>20030101</v>
          </cell>
          <cell r="BQ696" t="str">
            <v>21</v>
          </cell>
          <cell r="BR696" t="str">
            <v>EVOLUCAO AUTOMATICA</v>
          </cell>
          <cell r="BS696" t="str">
            <v>20050101</v>
          </cell>
          <cell r="BW696">
            <v>0</v>
          </cell>
          <cell r="BX696">
            <v>0</v>
          </cell>
          <cell r="BY696">
            <v>0</v>
          </cell>
          <cell r="BZ696">
            <v>0</v>
          </cell>
          <cell r="CA696">
            <v>0</v>
          </cell>
          <cell r="CC696">
            <v>0</v>
          </cell>
          <cell r="CG696">
            <v>0</v>
          </cell>
          <cell r="CK696">
            <v>0</v>
          </cell>
          <cell r="CO696">
            <v>0</v>
          </cell>
          <cell r="CT696">
            <v>0</v>
          </cell>
          <cell r="CU696">
            <v>0</v>
          </cell>
          <cell r="CV696">
            <v>0</v>
          </cell>
          <cell r="CW696">
            <v>0</v>
          </cell>
          <cell r="CX696">
            <v>0</v>
          </cell>
          <cell r="CZ696">
            <v>0</v>
          </cell>
          <cell r="DC696">
            <v>0</v>
          </cell>
          <cell r="DF696">
            <v>0</v>
          </cell>
          <cell r="DI696">
            <v>0</v>
          </cell>
          <cell r="DK696">
            <v>0</v>
          </cell>
          <cell r="DL696">
            <v>0</v>
          </cell>
          <cell r="DN696" t="str">
            <v>21D12</v>
          </cell>
          <cell r="DO696" t="str">
            <v>Flex.T.Int."Act.Ind."</v>
          </cell>
          <cell r="DP696">
            <v>2</v>
          </cell>
          <cell r="DQ696">
            <v>100</v>
          </cell>
          <cell r="DR696" t="str">
            <v>LX01</v>
          </cell>
          <cell r="DT696" t="str">
            <v>00070248</v>
          </cell>
          <cell r="DU696" t="str">
            <v>BANCO ESPIRITO SANTO, SA</v>
          </cell>
        </row>
        <row r="697">
          <cell r="A697" t="str">
            <v>221457</v>
          </cell>
          <cell r="B697" t="str">
            <v>Deolinda Maria da Silva Mateus Albano</v>
          </cell>
          <cell r="C697" t="str">
            <v>1981</v>
          </cell>
          <cell r="D697">
            <v>24</v>
          </cell>
          <cell r="E697">
            <v>24</v>
          </cell>
          <cell r="F697" t="str">
            <v>19591001</v>
          </cell>
          <cell r="G697" t="str">
            <v>45</v>
          </cell>
          <cell r="H697" t="str">
            <v>1</v>
          </cell>
          <cell r="I697" t="str">
            <v>Casado</v>
          </cell>
          <cell r="J697" t="str">
            <v>feminino</v>
          </cell>
          <cell r="K697">
            <v>2</v>
          </cell>
          <cell r="L697" t="str">
            <v>Urb Cerro Convento LT-7 2.b</v>
          </cell>
          <cell r="M697" t="str">
            <v>8600-644</v>
          </cell>
          <cell r="N697" t="str">
            <v>LAGOS</v>
          </cell>
          <cell r="O697" t="str">
            <v>00232213</v>
          </cell>
          <cell r="P697" t="str">
            <v>C.GERAL ADMINISTRACAO COMERCIO</v>
          </cell>
          <cell r="R697" t="str">
            <v>5393196</v>
          </cell>
          <cell r="S697" t="str">
            <v>19991213</v>
          </cell>
          <cell r="T697" t="str">
            <v>LISBOA</v>
          </cell>
          <cell r="U697" t="str">
            <v>9803</v>
          </cell>
          <cell r="V697" t="str">
            <v>S.NAC IND ENERGIA-SINDEL</v>
          </cell>
          <cell r="W697" t="str">
            <v>140925074</v>
          </cell>
          <cell r="X697" t="str">
            <v>1074</v>
          </cell>
          <cell r="Y697" t="str">
            <v>0.0</v>
          </cell>
          <cell r="Z697">
            <v>2</v>
          </cell>
          <cell r="AA697" t="str">
            <v>00</v>
          </cell>
          <cell r="AC697" t="str">
            <v>X</v>
          </cell>
          <cell r="AD697" t="str">
            <v>100</v>
          </cell>
          <cell r="AE697" t="str">
            <v>11201959976</v>
          </cell>
          <cell r="AF697" t="str">
            <v>02</v>
          </cell>
          <cell r="AG697" t="str">
            <v>19810505</v>
          </cell>
          <cell r="AH697" t="str">
            <v>DT.Adm.Corr.Antiguid</v>
          </cell>
          <cell r="AI697" t="str">
            <v>1</v>
          </cell>
          <cell r="AJ697" t="str">
            <v>ACTIVOS</v>
          </cell>
          <cell r="AK697" t="str">
            <v>AA</v>
          </cell>
          <cell r="AL697" t="str">
            <v>ACTIVO TEMP.INTEIRO</v>
          </cell>
          <cell r="AM697" t="str">
            <v>J300</v>
          </cell>
          <cell r="AN697" t="str">
            <v>EDPOutsourcing Comercial-S</v>
          </cell>
          <cell r="AO697" t="str">
            <v>J335</v>
          </cell>
          <cell r="AP697" t="str">
            <v>EDPOC-PRTMAO</v>
          </cell>
          <cell r="AQ697" t="str">
            <v>40177127</v>
          </cell>
          <cell r="AR697" t="str">
            <v>70000060</v>
          </cell>
          <cell r="AS697" t="str">
            <v>025.</v>
          </cell>
          <cell r="AT697" t="str">
            <v>ESCRITURARIO COMERCIAL</v>
          </cell>
          <cell r="AU697" t="str">
            <v>1</v>
          </cell>
          <cell r="AV697" t="str">
            <v>00040382</v>
          </cell>
          <cell r="AW697" t="str">
            <v>J20464540430</v>
          </cell>
          <cell r="AX697" t="str">
            <v>AS-LJPTM-LOJA PORTIMÃO</v>
          </cell>
          <cell r="AY697" t="str">
            <v>68905715</v>
          </cell>
          <cell r="AZ697" t="str">
            <v>Lj Portimão</v>
          </cell>
          <cell r="BA697" t="str">
            <v>6890</v>
          </cell>
          <cell r="BB697" t="str">
            <v>EDP Outsourcing Comercial</v>
          </cell>
          <cell r="BC697" t="str">
            <v>6890</v>
          </cell>
          <cell r="BD697" t="str">
            <v>6890</v>
          </cell>
          <cell r="BE697" t="str">
            <v>2800</v>
          </cell>
          <cell r="BF697" t="str">
            <v>6890</v>
          </cell>
          <cell r="BG697" t="str">
            <v>EDP Outsourcing Comercial,SA</v>
          </cell>
          <cell r="BH697" t="str">
            <v>1010</v>
          </cell>
          <cell r="BI697">
            <v>1247</v>
          </cell>
          <cell r="BJ697" t="str">
            <v>11</v>
          </cell>
          <cell r="BK697">
            <v>24</v>
          </cell>
          <cell r="BL697">
            <v>242.64</v>
          </cell>
          <cell r="BM697" t="str">
            <v>NÍVEL 5</v>
          </cell>
          <cell r="BN697" t="str">
            <v>01</v>
          </cell>
          <cell r="BO697" t="str">
            <v>08</v>
          </cell>
          <cell r="BP697" t="str">
            <v>20040101</v>
          </cell>
          <cell r="BQ697" t="str">
            <v>21</v>
          </cell>
          <cell r="BR697" t="str">
            <v>EVOLUCAO AUTOMATICA</v>
          </cell>
          <cell r="BS697" t="str">
            <v>20050101</v>
          </cell>
          <cell r="BW697">
            <v>0</v>
          </cell>
          <cell r="BX697">
            <v>0</v>
          </cell>
          <cell r="BY697">
            <v>0</v>
          </cell>
          <cell r="BZ697">
            <v>0</v>
          </cell>
          <cell r="CA697">
            <v>0</v>
          </cell>
          <cell r="CC697">
            <v>0</v>
          </cell>
          <cell r="CG697">
            <v>0</v>
          </cell>
          <cell r="CK697">
            <v>0</v>
          </cell>
          <cell r="CO697">
            <v>0</v>
          </cell>
          <cell r="CT697">
            <v>0</v>
          </cell>
          <cell r="CU697">
            <v>0</v>
          </cell>
          <cell r="CV697">
            <v>0</v>
          </cell>
          <cell r="CW697">
            <v>0</v>
          </cell>
          <cell r="CX697">
            <v>1</v>
          </cell>
          <cell r="CY697" t="str">
            <v>6010</v>
          </cell>
          <cell r="CZ697">
            <v>39.54</v>
          </cell>
          <cell r="DC697">
            <v>0</v>
          </cell>
          <cell r="DF697">
            <v>0</v>
          </cell>
          <cell r="DI697">
            <v>0</v>
          </cell>
          <cell r="DK697">
            <v>0</v>
          </cell>
          <cell r="DL697">
            <v>0</v>
          </cell>
          <cell r="DN697" t="str">
            <v>21D12</v>
          </cell>
          <cell r="DO697" t="str">
            <v>Flex.T.Int."Act.Ind."</v>
          </cell>
          <cell r="DP697">
            <v>2</v>
          </cell>
          <cell r="DQ697">
            <v>100</v>
          </cell>
          <cell r="DR697" t="str">
            <v>LX01</v>
          </cell>
          <cell r="DT697" t="str">
            <v>00100000</v>
          </cell>
          <cell r="DU697" t="str">
            <v>BANCO BPI, SA</v>
          </cell>
        </row>
        <row r="698">
          <cell r="A698" t="str">
            <v>194590</v>
          </cell>
          <cell r="B698" t="str">
            <v>Manuel Alberto Santinhos Cristo</v>
          </cell>
          <cell r="C698" t="str">
            <v>1980</v>
          </cell>
          <cell r="D698">
            <v>25</v>
          </cell>
          <cell r="E698">
            <v>25</v>
          </cell>
          <cell r="F698" t="str">
            <v>19550605</v>
          </cell>
          <cell r="G698" t="str">
            <v>50</v>
          </cell>
          <cell r="H698" t="str">
            <v>1</v>
          </cell>
          <cell r="I698" t="str">
            <v>Casado</v>
          </cell>
          <cell r="J698" t="str">
            <v>masculino</v>
          </cell>
          <cell r="K698">
            <v>1</v>
          </cell>
          <cell r="L698" t="str">
            <v>Sector H  Lote 66</v>
          </cell>
          <cell r="M698" t="str">
            <v>8670-156</v>
          </cell>
          <cell r="N698" t="str">
            <v>ALJEZUR</v>
          </cell>
          <cell r="O698" t="str">
            <v>00232191</v>
          </cell>
          <cell r="P698" t="str">
            <v>SECCAO PREP.INSTIT. COMERCIAIS</v>
          </cell>
          <cell r="R698" t="str">
            <v>4727844</v>
          </cell>
          <cell r="S698" t="str">
            <v>19990526</v>
          </cell>
          <cell r="T698" t="str">
            <v>FARO</v>
          </cell>
          <cell r="U698" t="str">
            <v>9803</v>
          </cell>
          <cell r="V698" t="str">
            <v>S.NAC IND ENERGIA-SINDEL</v>
          </cell>
          <cell r="W698" t="str">
            <v>144695308</v>
          </cell>
          <cell r="X698" t="str">
            <v>1023</v>
          </cell>
          <cell r="Y698" t="str">
            <v>0.0</v>
          </cell>
          <cell r="Z698">
            <v>1</v>
          </cell>
          <cell r="AA698" t="str">
            <v>00</v>
          </cell>
          <cell r="AD698" t="str">
            <v>100</v>
          </cell>
          <cell r="AE698" t="str">
            <v>11120393574</v>
          </cell>
          <cell r="AF698" t="str">
            <v>02</v>
          </cell>
          <cell r="AG698" t="str">
            <v>19800601</v>
          </cell>
          <cell r="AH698" t="str">
            <v>DT.Adm.Corr.Antiguid</v>
          </cell>
          <cell r="AI698" t="str">
            <v>1</v>
          </cell>
          <cell r="AJ698" t="str">
            <v>ACTIVOS</v>
          </cell>
          <cell r="AK698" t="str">
            <v>AA</v>
          </cell>
          <cell r="AL698" t="str">
            <v>ACTIVO TEMP.INTEIRO</v>
          </cell>
          <cell r="AM698" t="str">
            <v>J300</v>
          </cell>
          <cell r="AN698" t="str">
            <v>EDPOutsourcing Comercial-S</v>
          </cell>
          <cell r="AO698" t="str">
            <v>J335</v>
          </cell>
          <cell r="AP698" t="str">
            <v>EDPOC-PRTMAO</v>
          </cell>
          <cell r="AQ698" t="str">
            <v>40177100</v>
          </cell>
          <cell r="AR698" t="str">
            <v>70000060</v>
          </cell>
          <cell r="AS698" t="str">
            <v>025.</v>
          </cell>
          <cell r="AT698" t="str">
            <v>ESCRITURARIO COMERCIAL</v>
          </cell>
          <cell r="AU698" t="str">
            <v>1</v>
          </cell>
          <cell r="AV698" t="str">
            <v>00040382</v>
          </cell>
          <cell r="AW698" t="str">
            <v>J20464540430</v>
          </cell>
          <cell r="AX698" t="str">
            <v>AS-LJPTM-LOJA PORTIMÃO</v>
          </cell>
          <cell r="AY698" t="str">
            <v>68905715</v>
          </cell>
          <cell r="AZ698" t="str">
            <v>Lj Portimão</v>
          </cell>
          <cell r="BA698" t="str">
            <v>6890</v>
          </cell>
          <cell r="BB698" t="str">
            <v>EDP Outsourcing Comercial</v>
          </cell>
          <cell r="BC698" t="str">
            <v>6890</v>
          </cell>
          <cell r="BD698" t="str">
            <v>6890</v>
          </cell>
          <cell r="BE698" t="str">
            <v>2800</v>
          </cell>
          <cell r="BF698" t="str">
            <v>6890</v>
          </cell>
          <cell r="BG698" t="str">
            <v>EDP Outsourcing Comercial,SA</v>
          </cell>
          <cell r="BH698" t="str">
            <v>1010</v>
          </cell>
          <cell r="BI698">
            <v>1339</v>
          </cell>
          <cell r="BJ698" t="str">
            <v>12</v>
          </cell>
          <cell r="BK698">
            <v>25</v>
          </cell>
          <cell r="BL698">
            <v>252.75</v>
          </cell>
          <cell r="BM698" t="str">
            <v>NÍVEL 5</v>
          </cell>
          <cell r="BN698" t="str">
            <v>01</v>
          </cell>
          <cell r="BO698" t="str">
            <v>09</v>
          </cell>
          <cell r="BP698" t="str">
            <v>20040101</v>
          </cell>
          <cell r="BQ698" t="str">
            <v>21</v>
          </cell>
          <cell r="BR698" t="str">
            <v>EVOLUCAO AUTOMATICA</v>
          </cell>
          <cell r="BS698" t="str">
            <v>20050101</v>
          </cell>
          <cell r="BW698">
            <v>0</v>
          </cell>
          <cell r="BX698">
            <v>0</v>
          </cell>
          <cell r="BY698">
            <v>0</v>
          </cell>
          <cell r="BZ698">
            <v>0</v>
          </cell>
          <cell r="CA698">
            <v>0</v>
          </cell>
          <cell r="CC698">
            <v>0</v>
          </cell>
          <cell r="CG698">
            <v>0</v>
          </cell>
          <cell r="CK698">
            <v>0</v>
          </cell>
          <cell r="CO698">
            <v>0</v>
          </cell>
          <cell r="CT698">
            <v>0</v>
          </cell>
          <cell r="CU698">
            <v>0</v>
          </cell>
          <cell r="CV698">
            <v>0</v>
          </cell>
          <cell r="CW698">
            <v>0</v>
          </cell>
          <cell r="CX698">
            <v>1</v>
          </cell>
          <cell r="CY698" t="str">
            <v>6010</v>
          </cell>
          <cell r="CZ698">
            <v>39.54</v>
          </cell>
          <cell r="DC698">
            <v>0</v>
          </cell>
          <cell r="DF698">
            <v>0</v>
          </cell>
          <cell r="DI698">
            <v>0</v>
          </cell>
          <cell r="DK698">
            <v>0</v>
          </cell>
          <cell r="DL698">
            <v>0</v>
          </cell>
          <cell r="DN698" t="str">
            <v>21D12</v>
          </cell>
          <cell r="DO698" t="str">
            <v>Flex.T.Int."Act.Ind."</v>
          </cell>
          <cell r="DP698">
            <v>2</v>
          </cell>
          <cell r="DQ698">
            <v>100</v>
          </cell>
          <cell r="DR698" t="str">
            <v>LX01</v>
          </cell>
          <cell r="DT698" t="str">
            <v>00350048</v>
          </cell>
          <cell r="DU698" t="str">
            <v>CAIXA GERAL DE DEPOSITOS, SA</v>
          </cell>
        </row>
        <row r="699">
          <cell r="A699" t="str">
            <v>221317</v>
          </cell>
          <cell r="B699" t="str">
            <v>Delia Maria da Gloria Correia Marques</v>
          </cell>
          <cell r="C699" t="str">
            <v>1978</v>
          </cell>
          <cell r="D699">
            <v>27</v>
          </cell>
          <cell r="E699">
            <v>27</v>
          </cell>
          <cell r="F699" t="str">
            <v>19580116</v>
          </cell>
          <cell r="G699" t="str">
            <v>47</v>
          </cell>
          <cell r="H699" t="str">
            <v>1</v>
          </cell>
          <cell r="I699" t="str">
            <v>Casado</v>
          </cell>
          <cell r="J699" t="str">
            <v>feminino</v>
          </cell>
          <cell r="K699">
            <v>2</v>
          </cell>
          <cell r="L699" t="str">
            <v>Moinho Azeite,Beco Moinho, Lt 3-a, Fracção A</v>
          </cell>
          <cell r="M699" t="str">
            <v>8600-719</v>
          </cell>
          <cell r="N699" t="str">
            <v>LAGOS</v>
          </cell>
          <cell r="O699" t="str">
            <v>00241132</v>
          </cell>
          <cell r="P699" t="str">
            <v>CURSO COMPLEMENTAR DOS LICEUS</v>
          </cell>
          <cell r="R699" t="str">
            <v>5080242</v>
          </cell>
          <cell r="S699" t="str">
            <v>19990408</v>
          </cell>
          <cell r="T699" t="str">
            <v>LISBOA</v>
          </cell>
          <cell r="U699" t="str">
            <v>9803</v>
          </cell>
          <cell r="V699" t="str">
            <v>S.NAC IND ENERGIA-SINDEL</v>
          </cell>
          <cell r="W699" t="str">
            <v>112904491</v>
          </cell>
          <cell r="X699" t="str">
            <v>1074</v>
          </cell>
          <cell r="Y699" t="str">
            <v>0.0</v>
          </cell>
          <cell r="Z699">
            <v>2</v>
          </cell>
          <cell r="AA699" t="str">
            <v>00</v>
          </cell>
          <cell r="AD699" t="str">
            <v>100</v>
          </cell>
          <cell r="AE699" t="str">
            <v>11201018017</v>
          </cell>
          <cell r="AF699" t="str">
            <v>02</v>
          </cell>
          <cell r="AG699" t="str">
            <v>19780102</v>
          </cell>
          <cell r="AH699" t="str">
            <v>DT.Adm.Corr.Antiguid</v>
          </cell>
          <cell r="AI699" t="str">
            <v>1</v>
          </cell>
          <cell r="AJ699" t="str">
            <v>ACTIVOS</v>
          </cell>
          <cell r="AK699" t="str">
            <v>AA</v>
          </cell>
          <cell r="AL699" t="str">
            <v>ACTIVO TEMP.INTEIRO</v>
          </cell>
          <cell r="AM699" t="str">
            <v>J300</v>
          </cell>
          <cell r="AN699" t="str">
            <v>EDPOutsourcing Comercial-S</v>
          </cell>
          <cell r="AO699" t="str">
            <v>J335</v>
          </cell>
          <cell r="AP699" t="str">
            <v>EDPOC-PRTMAO</v>
          </cell>
          <cell r="AQ699" t="str">
            <v>40177126</v>
          </cell>
          <cell r="AR699" t="str">
            <v>70000060</v>
          </cell>
          <cell r="AS699" t="str">
            <v>025.</v>
          </cell>
          <cell r="AT699" t="str">
            <v>ESCRITURARIO COMERCIAL</v>
          </cell>
          <cell r="AU699" t="str">
            <v>1</v>
          </cell>
          <cell r="AV699" t="str">
            <v>00040382</v>
          </cell>
          <cell r="AW699" t="str">
            <v>J20464540430</v>
          </cell>
          <cell r="AX699" t="str">
            <v>AS-LJPTM-LOJA PORTIMÃO</v>
          </cell>
          <cell r="AY699" t="str">
            <v>68905715</v>
          </cell>
          <cell r="AZ699" t="str">
            <v>Lj Portimão</v>
          </cell>
          <cell r="BA699" t="str">
            <v>6890</v>
          </cell>
          <cell r="BB699" t="str">
            <v>EDP Outsourcing Comercial</v>
          </cell>
          <cell r="BC699" t="str">
            <v>6890</v>
          </cell>
          <cell r="BD699" t="str">
            <v>6890</v>
          </cell>
          <cell r="BE699" t="str">
            <v>2800</v>
          </cell>
          <cell r="BF699" t="str">
            <v>6890</v>
          </cell>
          <cell r="BG699" t="str">
            <v>EDP Outsourcing Comercial,SA</v>
          </cell>
          <cell r="BH699" t="str">
            <v>1010</v>
          </cell>
          <cell r="BI699">
            <v>1247</v>
          </cell>
          <cell r="BJ699" t="str">
            <v>11</v>
          </cell>
          <cell r="BK699">
            <v>27</v>
          </cell>
          <cell r="BL699">
            <v>272.97000000000003</v>
          </cell>
          <cell r="BM699" t="str">
            <v>NÍVEL 5</v>
          </cell>
          <cell r="BN699" t="str">
            <v>02</v>
          </cell>
          <cell r="BO699" t="str">
            <v>08</v>
          </cell>
          <cell r="BP699" t="str">
            <v>20030101</v>
          </cell>
          <cell r="BQ699" t="str">
            <v>21</v>
          </cell>
          <cell r="BR699" t="str">
            <v>EVOLUCAO AUTOMATICA</v>
          </cell>
          <cell r="BS699" t="str">
            <v>20050101</v>
          </cell>
          <cell r="BW699">
            <v>0</v>
          </cell>
          <cell r="BX699">
            <v>0</v>
          </cell>
          <cell r="BY699">
            <v>0</v>
          </cell>
          <cell r="BZ699">
            <v>0</v>
          </cell>
          <cell r="CA699">
            <v>0</v>
          </cell>
          <cell r="CC699">
            <v>0</v>
          </cell>
          <cell r="CG699">
            <v>0</v>
          </cell>
          <cell r="CK699">
            <v>0</v>
          </cell>
          <cell r="CO699">
            <v>0</v>
          </cell>
          <cell r="CT699">
            <v>0</v>
          </cell>
          <cell r="CU699">
            <v>0</v>
          </cell>
          <cell r="CV699">
            <v>0</v>
          </cell>
          <cell r="CW699">
            <v>0</v>
          </cell>
          <cell r="CX699">
            <v>1</v>
          </cell>
          <cell r="CY699" t="str">
            <v>6010</v>
          </cell>
          <cell r="CZ699">
            <v>39.54</v>
          </cell>
          <cell r="DC699">
            <v>0</v>
          </cell>
          <cell r="DF699">
            <v>0</v>
          </cell>
          <cell r="DI699">
            <v>0</v>
          </cell>
          <cell r="DK699">
            <v>0</v>
          </cell>
          <cell r="DL699">
            <v>0</v>
          </cell>
          <cell r="DN699" t="str">
            <v>21D12</v>
          </cell>
          <cell r="DO699" t="str">
            <v>Flex.T.Int."Act.Ind."</v>
          </cell>
          <cell r="DP699">
            <v>2</v>
          </cell>
          <cell r="DQ699">
            <v>100</v>
          </cell>
          <cell r="DR699" t="str">
            <v>LX01</v>
          </cell>
          <cell r="DT699" t="str">
            <v>00352063</v>
          </cell>
          <cell r="DU699" t="str">
            <v>CAIXA GERAL DE DEPOSITOS, SA</v>
          </cell>
        </row>
        <row r="700">
          <cell r="A700" t="str">
            <v>221473</v>
          </cell>
          <cell r="B700" t="str">
            <v>Maria Paula Pacheco Teixeira Ventura Marreiros</v>
          </cell>
          <cell r="C700" t="str">
            <v>1981</v>
          </cell>
          <cell r="D700">
            <v>24</v>
          </cell>
          <cell r="E700">
            <v>24</v>
          </cell>
          <cell r="F700" t="str">
            <v>19620810</v>
          </cell>
          <cell r="G700" t="str">
            <v>42</v>
          </cell>
          <cell r="H700" t="str">
            <v>1</v>
          </cell>
          <cell r="I700" t="str">
            <v>Casado</v>
          </cell>
          <cell r="J700" t="str">
            <v>feminino</v>
          </cell>
          <cell r="K700">
            <v>3</v>
          </cell>
          <cell r="L700" t="str">
            <v>R Dr.Alberto Iria, Lt 8 R/C   Esq</v>
          </cell>
          <cell r="M700" t="str">
            <v>8600-000</v>
          </cell>
          <cell r="N700" t="str">
            <v>LAGOS</v>
          </cell>
          <cell r="O700" t="str">
            <v>00243022</v>
          </cell>
          <cell r="P700" t="str">
            <v>11 ANO INDUSTRIAS ALIMENTARES</v>
          </cell>
          <cell r="R700" t="str">
            <v>6125661</v>
          </cell>
          <cell r="S700" t="str">
            <v>19860318</v>
          </cell>
          <cell r="T700" t="str">
            <v>LISBOA</v>
          </cell>
          <cell r="U700" t="str">
            <v>9803</v>
          </cell>
          <cell r="V700" t="str">
            <v>S.NAC IND ENERGIA-SINDEL</v>
          </cell>
          <cell r="W700" t="str">
            <v>140925090</v>
          </cell>
          <cell r="X700" t="str">
            <v>1074</v>
          </cell>
          <cell r="Y700" t="str">
            <v>0.0</v>
          </cell>
          <cell r="Z700">
            <v>3</v>
          </cell>
          <cell r="AA700" t="str">
            <v>00</v>
          </cell>
          <cell r="AC700" t="str">
            <v>X</v>
          </cell>
          <cell r="AD700" t="str">
            <v>100</v>
          </cell>
          <cell r="AE700" t="str">
            <v>11202367663</v>
          </cell>
          <cell r="AF700" t="str">
            <v>02</v>
          </cell>
          <cell r="AG700" t="str">
            <v>19810505</v>
          </cell>
          <cell r="AH700" t="str">
            <v>DT.Adm.Corr.Antiguid</v>
          </cell>
          <cell r="AI700" t="str">
            <v>1</v>
          </cell>
          <cell r="AJ700" t="str">
            <v>ACTIVOS</v>
          </cell>
          <cell r="AK700" t="str">
            <v>AA</v>
          </cell>
          <cell r="AL700" t="str">
            <v>ACTIVO TEMP.INTEIRO</v>
          </cell>
          <cell r="AM700" t="str">
            <v>J300</v>
          </cell>
          <cell r="AN700" t="str">
            <v>EDPOutsourcing Comercial-S</v>
          </cell>
          <cell r="AO700" t="str">
            <v>J335</v>
          </cell>
          <cell r="AP700" t="str">
            <v>EDPOC-PRTMAO</v>
          </cell>
          <cell r="AQ700" t="str">
            <v>40177128</v>
          </cell>
          <cell r="AR700" t="str">
            <v>70000060</v>
          </cell>
          <cell r="AS700" t="str">
            <v>025.</v>
          </cell>
          <cell r="AT700" t="str">
            <v>ESCRITURARIO COMERCIAL</v>
          </cell>
          <cell r="AU700" t="str">
            <v>1</v>
          </cell>
          <cell r="AV700" t="str">
            <v>00040382</v>
          </cell>
          <cell r="AW700" t="str">
            <v>J20464540430</v>
          </cell>
          <cell r="AX700" t="str">
            <v>AS-LJPTM-LOJA PORTIMÃO</v>
          </cell>
          <cell r="AY700" t="str">
            <v>68905715</v>
          </cell>
          <cell r="AZ700" t="str">
            <v>Lj Portimão</v>
          </cell>
          <cell r="BA700" t="str">
            <v>6890</v>
          </cell>
          <cell r="BB700" t="str">
            <v>EDP Outsourcing Comercial</v>
          </cell>
          <cell r="BC700" t="str">
            <v>6890</v>
          </cell>
          <cell r="BD700" t="str">
            <v>6890</v>
          </cell>
          <cell r="BE700" t="str">
            <v>2800</v>
          </cell>
          <cell r="BF700" t="str">
            <v>6890</v>
          </cell>
          <cell r="BG700" t="str">
            <v>EDP Outsourcing Comercial,SA</v>
          </cell>
          <cell r="BH700" t="str">
            <v>1010</v>
          </cell>
          <cell r="BI700">
            <v>1247</v>
          </cell>
          <cell r="BJ700" t="str">
            <v>11</v>
          </cell>
          <cell r="BK700">
            <v>24</v>
          </cell>
          <cell r="BL700">
            <v>242.64</v>
          </cell>
          <cell r="BM700" t="str">
            <v>NÍVEL 5</v>
          </cell>
          <cell r="BN700" t="str">
            <v>00</v>
          </cell>
          <cell r="BO700" t="str">
            <v>08</v>
          </cell>
          <cell r="BP700" t="str">
            <v>20050101</v>
          </cell>
          <cell r="BQ700" t="str">
            <v>21</v>
          </cell>
          <cell r="BR700" t="str">
            <v>EVOLUCAO AUTOMATICA</v>
          </cell>
          <cell r="BS700" t="str">
            <v>20050101</v>
          </cell>
          <cell r="BW700">
            <v>0</v>
          </cell>
          <cell r="BX700">
            <v>0</v>
          </cell>
          <cell r="BY700">
            <v>0</v>
          </cell>
          <cell r="BZ700">
            <v>0</v>
          </cell>
          <cell r="CA700">
            <v>0</v>
          </cell>
          <cell r="CC700">
            <v>0</v>
          </cell>
          <cell r="CG700">
            <v>0</v>
          </cell>
          <cell r="CK700">
            <v>0</v>
          </cell>
          <cell r="CO700">
            <v>0</v>
          </cell>
          <cell r="CT700">
            <v>0</v>
          </cell>
          <cell r="CU700">
            <v>0</v>
          </cell>
          <cell r="CV700">
            <v>0</v>
          </cell>
          <cell r="CW700">
            <v>0</v>
          </cell>
          <cell r="CX700">
            <v>1</v>
          </cell>
          <cell r="CY700" t="str">
            <v>6010</v>
          </cell>
          <cell r="CZ700">
            <v>39.54</v>
          </cell>
          <cell r="DC700">
            <v>0</v>
          </cell>
          <cell r="DF700">
            <v>0</v>
          </cell>
          <cell r="DI700">
            <v>0</v>
          </cell>
          <cell r="DK700">
            <v>0</v>
          </cell>
          <cell r="DL700">
            <v>0</v>
          </cell>
          <cell r="DN700" t="str">
            <v>21D12</v>
          </cell>
          <cell r="DO700" t="str">
            <v>Flex.T.Int."Act.Ind."</v>
          </cell>
          <cell r="DP700">
            <v>2</v>
          </cell>
          <cell r="DQ700">
            <v>100</v>
          </cell>
          <cell r="DR700" t="str">
            <v>LX01</v>
          </cell>
          <cell r="DT700" t="str">
            <v>00350387</v>
          </cell>
          <cell r="DU700" t="str">
            <v>CAIXA GERAL DE DEPOSITOS, SA</v>
          </cell>
        </row>
        <row r="701">
          <cell r="A701" t="str">
            <v>279315</v>
          </cell>
          <cell r="B701" t="str">
            <v>Fernanda Paula Infante Silva Goncalves Matias</v>
          </cell>
          <cell r="C701" t="str">
            <v>1983</v>
          </cell>
          <cell r="D701">
            <v>22</v>
          </cell>
          <cell r="E701">
            <v>22</v>
          </cell>
          <cell r="F701" t="str">
            <v>19640409</v>
          </cell>
          <cell r="G701" t="str">
            <v>41</v>
          </cell>
          <cell r="H701" t="str">
            <v>1</v>
          </cell>
          <cell r="I701" t="str">
            <v>Casado</v>
          </cell>
          <cell r="J701" t="str">
            <v>feminino</v>
          </cell>
          <cell r="K701">
            <v>2</v>
          </cell>
          <cell r="L701" t="str">
            <v>R. Policarpo Dias, 29-2</v>
          </cell>
          <cell r="M701" t="str">
            <v>8300-176</v>
          </cell>
          <cell r="N701" t="str">
            <v>SILVES</v>
          </cell>
          <cell r="O701" t="str">
            <v>00243272</v>
          </cell>
          <cell r="P701" t="str">
            <v>11 ANO ADMINISTRACAO PUBLICA</v>
          </cell>
          <cell r="R701" t="str">
            <v>6515762</v>
          </cell>
          <cell r="S701" t="str">
            <v>20040312</v>
          </cell>
          <cell r="T701" t="str">
            <v>LISBOA</v>
          </cell>
          <cell r="U701" t="str">
            <v>9803</v>
          </cell>
          <cell r="V701" t="str">
            <v>S.NAC IND ENERGIA-SINDEL</v>
          </cell>
          <cell r="W701" t="str">
            <v>158310900</v>
          </cell>
          <cell r="X701" t="str">
            <v>1120</v>
          </cell>
          <cell r="Y701" t="str">
            <v>0.0</v>
          </cell>
          <cell r="Z701">
            <v>2</v>
          </cell>
          <cell r="AA701" t="str">
            <v>00</v>
          </cell>
          <cell r="AC701" t="str">
            <v>X</v>
          </cell>
          <cell r="AD701" t="str">
            <v>100</v>
          </cell>
          <cell r="AE701" t="str">
            <v>11202159612</v>
          </cell>
          <cell r="AF701" t="str">
            <v>02</v>
          </cell>
          <cell r="AG701" t="str">
            <v>19830117</v>
          </cell>
          <cell r="AH701" t="str">
            <v>DT.Adm.Corr.Antiguid</v>
          </cell>
          <cell r="AI701" t="str">
            <v>1</v>
          </cell>
          <cell r="AJ701" t="str">
            <v>ACTIVOS</v>
          </cell>
          <cell r="AK701" t="str">
            <v>AA</v>
          </cell>
          <cell r="AL701" t="str">
            <v>ACTIVO TEMP.INTEIRO</v>
          </cell>
          <cell r="AM701" t="str">
            <v>J300</v>
          </cell>
          <cell r="AN701" t="str">
            <v>EDPOutsourcing Comercial-S</v>
          </cell>
          <cell r="AO701" t="str">
            <v>J335</v>
          </cell>
          <cell r="AP701" t="str">
            <v>EDPOC-PRTMAO</v>
          </cell>
          <cell r="AQ701" t="str">
            <v>40177129</v>
          </cell>
          <cell r="AR701" t="str">
            <v>70000060</v>
          </cell>
          <cell r="AS701" t="str">
            <v>025.</v>
          </cell>
          <cell r="AT701" t="str">
            <v>ESCRITURARIO COMERCIAL</v>
          </cell>
          <cell r="AU701" t="str">
            <v>1</v>
          </cell>
          <cell r="AV701" t="str">
            <v>00040382</v>
          </cell>
          <cell r="AW701" t="str">
            <v>J20464540430</v>
          </cell>
          <cell r="AX701" t="str">
            <v>AS-LJPTM-LOJA PORTIMÃO</v>
          </cell>
          <cell r="AY701" t="str">
            <v>68905715</v>
          </cell>
          <cell r="AZ701" t="str">
            <v>Lj Portimão</v>
          </cell>
          <cell r="BA701" t="str">
            <v>6890</v>
          </cell>
          <cell r="BB701" t="str">
            <v>EDP Outsourcing Comercial</v>
          </cell>
          <cell r="BC701" t="str">
            <v>6890</v>
          </cell>
          <cell r="BD701" t="str">
            <v>6890</v>
          </cell>
          <cell r="BE701" t="str">
            <v>2800</v>
          </cell>
          <cell r="BF701" t="str">
            <v>6890</v>
          </cell>
          <cell r="BG701" t="str">
            <v>EDP Outsourcing Comercial,SA</v>
          </cell>
          <cell r="BH701" t="str">
            <v>1010</v>
          </cell>
          <cell r="BI701">
            <v>1160</v>
          </cell>
          <cell r="BJ701" t="str">
            <v>10</v>
          </cell>
          <cell r="BK701">
            <v>22</v>
          </cell>
          <cell r="BL701">
            <v>222.42</v>
          </cell>
          <cell r="BM701" t="str">
            <v>NÍVEL 5</v>
          </cell>
          <cell r="BN701" t="str">
            <v>02</v>
          </cell>
          <cell r="BO701" t="str">
            <v>07</v>
          </cell>
          <cell r="BP701" t="str">
            <v>20030101</v>
          </cell>
          <cell r="BQ701" t="str">
            <v>21</v>
          </cell>
          <cell r="BR701" t="str">
            <v>EVOLUCAO AUTOMATICA</v>
          </cell>
          <cell r="BS701" t="str">
            <v>20050101</v>
          </cell>
          <cell r="BW701">
            <v>0</v>
          </cell>
          <cell r="BX701">
            <v>0</v>
          </cell>
          <cell r="BY701">
            <v>0</v>
          </cell>
          <cell r="BZ701">
            <v>0</v>
          </cell>
          <cell r="CA701">
            <v>0</v>
          </cell>
          <cell r="CC701">
            <v>0</v>
          </cell>
          <cell r="CG701">
            <v>0</v>
          </cell>
          <cell r="CK701">
            <v>0</v>
          </cell>
          <cell r="CO701">
            <v>0</v>
          </cell>
          <cell r="CT701">
            <v>0</v>
          </cell>
          <cell r="CU701">
            <v>0</v>
          </cell>
          <cell r="CV701">
            <v>0</v>
          </cell>
          <cell r="CW701">
            <v>0</v>
          </cell>
          <cell r="CX701">
            <v>1</v>
          </cell>
          <cell r="CY701" t="str">
            <v>6010</v>
          </cell>
          <cell r="CZ701">
            <v>39.54</v>
          </cell>
          <cell r="DC701">
            <v>0</v>
          </cell>
          <cell r="DF701">
            <v>0</v>
          </cell>
          <cell r="DI701">
            <v>0</v>
          </cell>
          <cell r="DK701">
            <v>0</v>
          </cell>
          <cell r="DL701">
            <v>0</v>
          </cell>
          <cell r="DN701" t="str">
            <v>21D12</v>
          </cell>
          <cell r="DO701" t="str">
            <v>Flex.T.Int."Act.Ind."</v>
          </cell>
          <cell r="DP701">
            <v>2</v>
          </cell>
          <cell r="DQ701">
            <v>100</v>
          </cell>
          <cell r="DR701" t="str">
            <v>LX01</v>
          </cell>
          <cell r="DT701" t="str">
            <v>00350780</v>
          </cell>
          <cell r="DU701" t="str">
            <v>CAIXA GERAL DE DEPOSITOS, SA</v>
          </cell>
        </row>
        <row r="702">
          <cell r="A702" t="str">
            <v>279323</v>
          </cell>
          <cell r="B702" t="str">
            <v>Maria da Piedade Pacheco Catarino Silva</v>
          </cell>
          <cell r="C702" t="str">
            <v>1983</v>
          </cell>
          <cell r="D702">
            <v>22</v>
          </cell>
          <cell r="E702">
            <v>22</v>
          </cell>
          <cell r="F702" t="str">
            <v>19620109</v>
          </cell>
          <cell r="G702" t="str">
            <v>43</v>
          </cell>
          <cell r="H702" t="str">
            <v>1</v>
          </cell>
          <cell r="I702" t="str">
            <v>Casado</v>
          </cell>
          <cell r="J702" t="str">
            <v>feminino</v>
          </cell>
          <cell r="K702">
            <v>2</v>
          </cell>
          <cell r="L702" t="str">
            <v>R Dr. Nobre Oliveira, 13-4 Esq</v>
          </cell>
          <cell r="M702" t="str">
            <v>8300-000</v>
          </cell>
          <cell r="N702" t="str">
            <v>SILVES</v>
          </cell>
          <cell r="O702" t="str">
            <v>00243403</v>
          </cell>
          <cell r="P702" t="str">
            <v>12.ANO - 3. CURSO</v>
          </cell>
          <cell r="R702" t="str">
            <v>6068909</v>
          </cell>
          <cell r="S702" t="str">
            <v>20010118</v>
          </cell>
          <cell r="T702" t="str">
            <v>LISBOA</v>
          </cell>
          <cell r="U702" t="str">
            <v>9803</v>
          </cell>
          <cell r="V702" t="str">
            <v>S.NAC IND ENERGIA-SINDEL</v>
          </cell>
          <cell r="W702" t="str">
            <v>142878707</v>
          </cell>
          <cell r="X702" t="str">
            <v>1120</v>
          </cell>
          <cell r="Y702" t="str">
            <v>0.0</v>
          </cell>
          <cell r="Z702">
            <v>2</v>
          </cell>
          <cell r="AA702" t="str">
            <v>00</v>
          </cell>
          <cell r="AC702" t="str">
            <v>X</v>
          </cell>
          <cell r="AD702" t="str">
            <v>100</v>
          </cell>
          <cell r="AE702" t="str">
            <v>11202041733</v>
          </cell>
          <cell r="AF702" t="str">
            <v>02</v>
          </cell>
          <cell r="AG702" t="str">
            <v>19830117</v>
          </cell>
          <cell r="AH702" t="str">
            <v>DT.Adm.Corr.Antiguid</v>
          </cell>
          <cell r="AI702" t="str">
            <v>1</v>
          </cell>
          <cell r="AJ702" t="str">
            <v>ACTIVOS</v>
          </cell>
          <cell r="AK702" t="str">
            <v>AA</v>
          </cell>
          <cell r="AL702" t="str">
            <v>ACTIVO TEMP.INTEIRO</v>
          </cell>
          <cell r="AM702" t="str">
            <v>J300</v>
          </cell>
          <cell r="AN702" t="str">
            <v>EDPOutsourcing Comercial-S</v>
          </cell>
          <cell r="AO702" t="str">
            <v>J335</v>
          </cell>
          <cell r="AP702" t="str">
            <v>EDPOC-PRTMAO</v>
          </cell>
          <cell r="AQ702" t="str">
            <v>40177130</v>
          </cell>
          <cell r="AR702" t="str">
            <v>70000060</v>
          </cell>
          <cell r="AS702" t="str">
            <v>025.</v>
          </cell>
          <cell r="AT702" t="str">
            <v>ESCRITURARIO COMERCIAL</v>
          </cell>
          <cell r="AU702" t="str">
            <v>1</v>
          </cell>
          <cell r="AV702" t="str">
            <v>00040382</v>
          </cell>
          <cell r="AW702" t="str">
            <v>J20464540430</v>
          </cell>
          <cell r="AX702" t="str">
            <v>AS-LJPTM-LOJA PORTIMÃO</v>
          </cell>
          <cell r="AY702" t="str">
            <v>68905715</v>
          </cell>
          <cell r="AZ702" t="str">
            <v>Lj Portimão</v>
          </cell>
          <cell r="BA702" t="str">
            <v>6890</v>
          </cell>
          <cell r="BB702" t="str">
            <v>EDP Outsourcing Comercial</v>
          </cell>
          <cell r="BC702" t="str">
            <v>6890</v>
          </cell>
          <cell r="BD702" t="str">
            <v>6890</v>
          </cell>
          <cell r="BE702" t="str">
            <v>2800</v>
          </cell>
          <cell r="BF702" t="str">
            <v>6890</v>
          </cell>
          <cell r="BG702" t="str">
            <v>EDP Outsourcing Comercial,SA</v>
          </cell>
          <cell r="BH702" t="str">
            <v>1010</v>
          </cell>
          <cell r="BI702">
            <v>1160</v>
          </cell>
          <cell r="BJ702" t="str">
            <v>10</v>
          </cell>
          <cell r="BK702">
            <v>22</v>
          </cell>
          <cell r="BL702">
            <v>222.42</v>
          </cell>
          <cell r="BM702" t="str">
            <v>NÍVEL 5</v>
          </cell>
          <cell r="BN702" t="str">
            <v>02</v>
          </cell>
          <cell r="BO702" t="str">
            <v>07</v>
          </cell>
          <cell r="BP702" t="str">
            <v>20030101</v>
          </cell>
          <cell r="BQ702" t="str">
            <v>21</v>
          </cell>
          <cell r="BR702" t="str">
            <v>EVOLUCAO AUTOMATICA</v>
          </cell>
          <cell r="BS702" t="str">
            <v>20050101</v>
          </cell>
          <cell r="BW702">
            <v>0</v>
          </cell>
          <cell r="BX702">
            <v>0</v>
          </cell>
          <cell r="BY702">
            <v>0</v>
          </cell>
          <cell r="BZ702">
            <v>0</v>
          </cell>
          <cell r="CA702">
            <v>0</v>
          </cell>
          <cell r="CC702">
            <v>0</v>
          </cell>
          <cell r="CG702">
            <v>0</v>
          </cell>
          <cell r="CK702">
            <v>0</v>
          </cell>
          <cell r="CO702">
            <v>0</v>
          </cell>
          <cell r="CT702">
            <v>0</v>
          </cell>
          <cell r="CU702">
            <v>0</v>
          </cell>
          <cell r="CV702">
            <v>0</v>
          </cell>
          <cell r="CW702">
            <v>0</v>
          </cell>
          <cell r="CX702">
            <v>1</v>
          </cell>
          <cell r="CY702" t="str">
            <v>6010</v>
          </cell>
          <cell r="CZ702">
            <v>39.54</v>
          </cell>
          <cell r="DC702">
            <v>0</v>
          </cell>
          <cell r="DF702">
            <v>0</v>
          </cell>
          <cell r="DI702">
            <v>0</v>
          </cell>
          <cell r="DK702">
            <v>0</v>
          </cell>
          <cell r="DL702">
            <v>0</v>
          </cell>
          <cell r="DN702" t="str">
            <v>21D12</v>
          </cell>
          <cell r="DO702" t="str">
            <v>Flex.T.Int."Act.Ind."</v>
          </cell>
          <cell r="DP702">
            <v>2</v>
          </cell>
          <cell r="DQ702">
            <v>100</v>
          </cell>
          <cell r="DR702" t="str">
            <v>LX01</v>
          </cell>
          <cell r="DT702" t="str">
            <v>00350780</v>
          </cell>
          <cell r="DU702" t="str">
            <v>CAIXA GERAL DE DEPOSITOS, SA</v>
          </cell>
        </row>
        <row r="703">
          <cell r="A703" t="str">
            <v>238937</v>
          </cell>
          <cell r="B703" t="str">
            <v>Jorge Manuel de Campos Inacio</v>
          </cell>
          <cell r="C703" t="str">
            <v>1982</v>
          </cell>
          <cell r="D703">
            <v>23</v>
          </cell>
          <cell r="E703">
            <v>23</v>
          </cell>
          <cell r="F703" t="str">
            <v>19631210</v>
          </cell>
          <cell r="G703" t="str">
            <v>41</v>
          </cell>
          <cell r="H703" t="str">
            <v>1</v>
          </cell>
          <cell r="I703" t="str">
            <v>Casado</v>
          </cell>
          <cell r="J703" t="str">
            <v>masculino</v>
          </cell>
          <cell r="K703">
            <v>2</v>
          </cell>
          <cell r="L703" t="str">
            <v>R Armazens Municipais Lt10-Coca Maravilhas</v>
          </cell>
          <cell r="M703" t="str">
            <v>8500-000</v>
          </cell>
          <cell r="N703" t="str">
            <v>PORTIMÃO</v>
          </cell>
          <cell r="O703" t="str">
            <v>00776000</v>
          </cell>
          <cell r="P703" t="str">
            <v>GESTAO</v>
          </cell>
          <cell r="R703" t="str">
            <v>6405994</v>
          </cell>
          <cell r="S703" t="str">
            <v>19980603</v>
          </cell>
          <cell r="T703" t="str">
            <v>LISBOA</v>
          </cell>
          <cell r="U703" t="str">
            <v>9803</v>
          </cell>
          <cell r="V703" t="str">
            <v>S.NAC IND ENERGIA-SINDEL</v>
          </cell>
          <cell r="W703" t="str">
            <v>170753204</v>
          </cell>
          <cell r="X703" t="str">
            <v>1112</v>
          </cell>
          <cell r="Y703" t="str">
            <v>0.0</v>
          </cell>
          <cell r="Z703">
            <v>2</v>
          </cell>
          <cell r="AA703" t="str">
            <v>00</v>
          </cell>
          <cell r="AD703" t="str">
            <v>100</v>
          </cell>
          <cell r="AE703" t="str">
            <v>11202279900</v>
          </cell>
          <cell r="AF703" t="str">
            <v>02</v>
          </cell>
          <cell r="AG703" t="str">
            <v>19821102</v>
          </cell>
          <cell r="AH703" t="str">
            <v>DT.Adm.Corr.Antiguid</v>
          </cell>
          <cell r="AI703" t="str">
            <v>1</v>
          </cell>
          <cell r="AJ703" t="str">
            <v>ACTIVOS</v>
          </cell>
          <cell r="AK703" t="str">
            <v>AA</v>
          </cell>
          <cell r="AL703" t="str">
            <v>ACTIVO TEMP.INTEIRO</v>
          </cell>
          <cell r="AM703" t="str">
            <v>J300</v>
          </cell>
          <cell r="AN703" t="str">
            <v>EDPOutsourcing Comercial-S</v>
          </cell>
          <cell r="AO703" t="str">
            <v>J335</v>
          </cell>
          <cell r="AP703" t="str">
            <v>EDPOC-PRTMAO</v>
          </cell>
          <cell r="AQ703" t="str">
            <v>40177428</v>
          </cell>
          <cell r="AR703" t="str">
            <v>70000041</v>
          </cell>
          <cell r="AS703" t="str">
            <v>01L1</v>
          </cell>
          <cell r="AT703" t="str">
            <v>LICENCIADO I</v>
          </cell>
          <cell r="AU703" t="str">
            <v>1</v>
          </cell>
          <cell r="AV703" t="str">
            <v>00040449</v>
          </cell>
          <cell r="AW703" t="str">
            <v>J20600002230</v>
          </cell>
          <cell r="AX703" t="str">
            <v>ACCS-CONTACTOS COMERCIAIS SUL</v>
          </cell>
          <cell r="AY703" t="str">
            <v>68908200</v>
          </cell>
          <cell r="AZ703" t="str">
            <v>GC - GA Gestão Conta</v>
          </cell>
          <cell r="BA703" t="str">
            <v>6890</v>
          </cell>
          <cell r="BB703" t="str">
            <v>EDP Outsourcing Comercial</v>
          </cell>
          <cell r="BC703" t="str">
            <v>6890</v>
          </cell>
          <cell r="BD703" t="str">
            <v>6890</v>
          </cell>
          <cell r="BE703" t="str">
            <v>2800</v>
          </cell>
          <cell r="BF703" t="str">
            <v>6890</v>
          </cell>
          <cell r="BG703" t="str">
            <v>EDP Outsourcing Comercial,SA</v>
          </cell>
          <cell r="BH703" t="str">
            <v>1010</v>
          </cell>
          <cell r="BI703">
            <v>1799</v>
          </cell>
          <cell r="BJ703" t="str">
            <v>F</v>
          </cell>
          <cell r="BK703">
            <v>23</v>
          </cell>
          <cell r="BL703">
            <v>232.53</v>
          </cell>
          <cell r="BM703" t="str">
            <v>LIC 1</v>
          </cell>
          <cell r="BN703" t="str">
            <v>01</v>
          </cell>
          <cell r="BO703" t="str">
            <v>F</v>
          </cell>
          <cell r="BP703" t="str">
            <v>20040101</v>
          </cell>
          <cell r="BQ703" t="str">
            <v>21</v>
          </cell>
          <cell r="BR703" t="str">
            <v>EVOLUCAO AUTOMATICA</v>
          </cell>
          <cell r="BS703" t="str">
            <v>20050101</v>
          </cell>
          <cell r="BW703">
            <v>0</v>
          </cell>
          <cell r="BX703">
            <v>0</v>
          </cell>
          <cell r="BY703">
            <v>0</v>
          </cell>
          <cell r="BZ703">
            <v>0</v>
          </cell>
          <cell r="CA703">
            <v>0</v>
          </cell>
          <cell r="CC703">
            <v>0</v>
          </cell>
          <cell r="CG703">
            <v>0</v>
          </cell>
          <cell r="CK703">
            <v>0</v>
          </cell>
          <cell r="CO703">
            <v>0</v>
          </cell>
          <cell r="CT703">
            <v>0</v>
          </cell>
          <cell r="CU703">
            <v>0</v>
          </cell>
          <cell r="CV703">
            <v>0</v>
          </cell>
          <cell r="CW703">
            <v>0</v>
          </cell>
          <cell r="CX703">
            <v>0</v>
          </cell>
          <cell r="CZ703">
            <v>0</v>
          </cell>
          <cell r="DC703">
            <v>0</v>
          </cell>
          <cell r="DF703">
            <v>0</v>
          </cell>
          <cell r="DI703">
            <v>0</v>
          </cell>
          <cell r="DK703">
            <v>0</v>
          </cell>
          <cell r="DL703">
            <v>0</v>
          </cell>
          <cell r="DN703" t="str">
            <v>21D12</v>
          </cell>
          <cell r="DO703" t="str">
            <v>Flex.T.Int."Act.Ind."</v>
          </cell>
          <cell r="DP703">
            <v>2</v>
          </cell>
          <cell r="DQ703">
            <v>100</v>
          </cell>
          <cell r="DR703" t="str">
            <v>LX01</v>
          </cell>
          <cell r="DT703" t="str">
            <v>00070248</v>
          </cell>
          <cell r="DU703" t="str">
            <v>BANCO ESPIRITO SANTO, SA</v>
          </cell>
        </row>
        <row r="704">
          <cell r="A704" t="str">
            <v>189685</v>
          </cell>
          <cell r="B704" t="str">
            <v>João Carlos Campos Guimarães</v>
          </cell>
          <cell r="C704" t="str">
            <v>1980</v>
          </cell>
          <cell r="D704">
            <v>25</v>
          </cell>
          <cell r="E704">
            <v>0</v>
          </cell>
          <cell r="F704" t="str">
            <v>19540817</v>
          </cell>
          <cell r="G704" t="str">
            <v>50</v>
          </cell>
          <cell r="H704" t="str">
            <v>1</v>
          </cell>
          <cell r="I704" t="str">
            <v>Casado</v>
          </cell>
          <cell r="J704" t="str">
            <v>masculino</v>
          </cell>
          <cell r="K704">
            <v>1</v>
          </cell>
          <cell r="L704" t="str">
            <v>Praceta João Villaret, 161-5º Dto. Tras.</v>
          </cell>
          <cell r="M704" t="str">
            <v>4460-337</v>
          </cell>
          <cell r="N704" t="str">
            <v>SENHORA DA HORA</v>
          </cell>
          <cell r="O704" t="str">
            <v>00743205</v>
          </cell>
          <cell r="P704" t="str">
            <v>ENG. ELECTROTECNICA</v>
          </cell>
          <cell r="R704" t="str">
            <v>3024096</v>
          </cell>
          <cell r="S704" t="str">
            <v>19951124</v>
          </cell>
          <cell r="T704" t="str">
            <v>LISBOA</v>
          </cell>
          <cell r="W704" t="str">
            <v>127598472</v>
          </cell>
          <cell r="X704" t="str">
            <v>1821</v>
          </cell>
          <cell r="Y704" t="str">
            <v>0.0</v>
          </cell>
          <cell r="Z704">
            <v>0</v>
          </cell>
          <cell r="AA704" t="str">
            <v>01</v>
          </cell>
          <cell r="AD704" t="str">
            <v>100</v>
          </cell>
          <cell r="AE704" t="str">
            <v>11290348495</v>
          </cell>
          <cell r="AF704" t="str">
            <v>02</v>
          </cell>
          <cell r="AG704" t="str">
            <v>19800301</v>
          </cell>
          <cell r="AH704" t="str">
            <v>DT.Adm.Corr.Antiguid</v>
          </cell>
          <cell r="AK704" t="str">
            <v>AA</v>
          </cell>
          <cell r="AL704" t="str">
            <v>ACTIVO TEMP.INTEIRO</v>
          </cell>
          <cell r="AM704" t="str">
            <v>J1AD</v>
          </cell>
          <cell r="AN704" t="str">
            <v>EDPOutsourcing Comercial-N</v>
          </cell>
          <cell r="AO704" t="str">
            <v>J1A1</v>
          </cell>
          <cell r="AP704" t="str">
            <v>EDPOC-PRT-GnçCr</v>
          </cell>
          <cell r="AQ704" t="str">
            <v>40176763</v>
          </cell>
          <cell r="AR704" t="str">
            <v>70000073</v>
          </cell>
          <cell r="AS704" t="str">
            <v>030I</v>
          </cell>
          <cell r="AT704" t="str">
            <v>DIRECTOR</v>
          </cell>
          <cell r="AU704" t="str">
            <v>1</v>
          </cell>
          <cell r="AV704" t="str">
            <v>00040112</v>
          </cell>
          <cell r="AW704" t="str">
            <v>J20300000110</v>
          </cell>
          <cell r="AX704" t="str">
            <v>PCDR - DIRECTOR</v>
          </cell>
          <cell r="AY704" t="str">
            <v>68904000</v>
          </cell>
          <cell r="AZ704" t="str">
            <v>Área Suporte - Apoio</v>
          </cell>
          <cell r="BA704" t="str">
            <v>6890</v>
          </cell>
          <cell r="BB704" t="str">
            <v>EDP Outsourcing Comercial</v>
          </cell>
          <cell r="BC704" t="str">
            <v>6890</v>
          </cell>
          <cell r="BD704" t="str">
            <v>6890</v>
          </cell>
          <cell r="BE704" t="str">
            <v>2800</v>
          </cell>
          <cell r="BF704" t="str">
            <v>6890</v>
          </cell>
          <cell r="BG704" t="str">
            <v>EDP Outsourcing Comercial,SA</v>
          </cell>
          <cell r="BI704">
            <v>0</v>
          </cell>
          <cell r="BK704">
            <v>0</v>
          </cell>
          <cell r="BL704">
            <v>0</v>
          </cell>
          <cell r="BW704">
            <v>0</v>
          </cell>
          <cell r="BX704">
            <v>0</v>
          </cell>
          <cell r="BY704">
            <v>0</v>
          </cell>
          <cell r="BZ704">
            <v>0</v>
          </cell>
          <cell r="CA704">
            <v>0</v>
          </cell>
          <cell r="CC704">
            <v>0</v>
          </cell>
          <cell r="CG704">
            <v>0</v>
          </cell>
          <cell r="CK704">
            <v>0</v>
          </cell>
          <cell r="CO704">
            <v>0</v>
          </cell>
          <cell r="CT704">
            <v>0</v>
          </cell>
          <cell r="CU704">
            <v>0</v>
          </cell>
          <cell r="CV704">
            <v>0</v>
          </cell>
          <cell r="CW704">
            <v>0</v>
          </cell>
          <cell r="CX704">
            <v>0</v>
          </cell>
          <cell r="CZ704">
            <v>0</v>
          </cell>
          <cell r="DC704">
            <v>0</v>
          </cell>
          <cell r="DF704">
            <v>0</v>
          </cell>
          <cell r="DI704">
            <v>0</v>
          </cell>
          <cell r="DK704">
            <v>0</v>
          </cell>
          <cell r="DL704">
            <v>0</v>
          </cell>
          <cell r="DP704">
            <v>9</v>
          </cell>
          <cell r="DQ704">
            <v>100</v>
          </cell>
          <cell r="DR704" t="str">
            <v>ADMI</v>
          </cell>
          <cell r="DT704" t="str">
            <v>00100000</v>
          </cell>
          <cell r="DU704" t="str">
            <v>BANCO BPI, SA</v>
          </cell>
        </row>
        <row r="705">
          <cell r="A705" t="str">
            <v>117501</v>
          </cell>
          <cell r="B705" t="str">
            <v>Fernando Pinto Carvalho</v>
          </cell>
          <cell r="C705" t="str">
            <v>1967</v>
          </cell>
          <cell r="D705">
            <v>38</v>
          </cell>
          <cell r="E705">
            <v>0</v>
          </cell>
          <cell r="F705" t="str">
            <v>19490725</v>
          </cell>
          <cell r="G705" t="str">
            <v>55</v>
          </cell>
          <cell r="H705" t="str">
            <v>1</v>
          </cell>
          <cell r="I705" t="str">
            <v>Casado</v>
          </cell>
          <cell r="J705" t="str">
            <v>masculino</v>
          </cell>
          <cell r="K705">
            <v>2</v>
          </cell>
          <cell r="L705" t="str">
            <v>Qt Vale Gemil,4</v>
          </cell>
          <cell r="M705" t="str">
            <v>3040-322</v>
          </cell>
          <cell r="N705" t="str">
            <v>COIMBRA</v>
          </cell>
          <cell r="O705" t="str">
            <v>00743355</v>
          </cell>
          <cell r="P705" t="str">
            <v>"AUTOMACAO,ENERGIA,ELECTRONICA"</v>
          </cell>
          <cell r="R705" t="str">
            <v>973575</v>
          </cell>
          <cell r="S705" t="str">
            <v>19920121</v>
          </cell>
          <cell r="T705" t="str">
            <v>COIMBRA</v>
          </cell>
          <cell r="W705" t="str">
            <v>159154480</v>
          </cell>
          <cell r="X705" t="str">
            <v>0728</v>
          </cell>
          <cell r="Y705" t="str">
            <v>0.0</v>
          </cell>
          <cell r="Z705">
            <v>0</v>
          </cell>
          <cell r="AA705" t="str">
            <v>00</v>
          </cell>
          <cell r="AD705" t="str">
            <v>100</v>
          </cell>
          <cell r="AE705" t="str">
            <v>11264392130</v>
          </cell>
          <cell r="AF705" t="str">
            <v>02</v>
          </cell>
          <cell r="AG705" t="str">
            <v>19670801</v>
          </cell>
          <cell r="AH705" t="str">
            <v>DT.Adm.Corr.Antiguid</v>
          </cell>
          <cell r="AK705" t="str">
            <v>AA</v>
          </cell>
          <cell r="AL705" t="str">
            <v>ACTIVO TEMP.INTEIRO</v>
          </cell>
          <cell r="AM705" t="str">
            <v>J2AD</v>
          </cell>
          <cell r="AN705" t="str">
            <v>EDPOutsourcingComercial-Ce</v>
          </cell>
          <cell r="AO705" t="str">
            <v>J2A1</v>
          </cell>
          <cell r="AP705" t="str">
            <v>EDPOC-CMBR-UrbD</v>
          </cell>
          <cell r="AQ705" t="str">
            <v>40177164</v>
          </cell>
          <cell r="AR705" t="str">
            <v>70000073</v>
          </cell>
          <cell r="AS705" t="str">
            <v>030I</v>
          </cell>
          <cell r="AT705" t="str">
            <v>DIRECTOR</v>
          </cell>
          <cell r="AU705" t="str">
            <v>1</v>
          </cell>
          <cell r="AV705" t="str">
            <v>00040401</v>
          </cell>
          <cell r="AW705" t="str">
            <v>J20500000120</v>
          </cell>
          <cell r="AX705" t="str">
            <v>OCDR-DIRECTOR</v>
          </cell>
          <cell r="AY705" t="str">
            <v>68907000</v>
          </cell>
          <cell r="AZ705" t="str">
            <v>Operações Comerciais</v>
          </cell>
          <cell r="BA705" t="str">
            <v>6890</v>
          </cell>
          <cell r="BB705" t="str">
            <v>EDP Outsourcing Comercial</v>
          </cell>
          <cell r="BC705" t="str">
            <v>6890</v>
          </cell>
          <cell r="BD705" t="str">
            <v>6890</v>
          </cell>
          <cell r="BE705" t="str">
            <v>2800</v>
          </cell>
          <cell r="BF705" t="str">
            <v>6890</v>
          </cell>
          <cell r="BG705" t="str">
            <v>EDP Outsourcing Comercial,SA</v>
          </cell>
          <cell r="BI705">
            <v>0</v>
          </cell>
          <cell r="BK705">
            <v>0</v>
          </cell>
          <cell r="BL705">
            <v>0</v>
          </cell>
          <cell r="BW705">
            <v>0</v>
          </cell>
          <cell r="BX705">
            <v>0</v>
          </cell>
          <cell r="BY705">
            <v>0</v>
          </cell>
          <cell r="BZ705">
            <v>0</v>
          </cell>
          <cell r="CA705">
            <v>0</v>
          </cell>
          <cell r="CC705">
            <v>0</v>
          </cell>
          <cell r="CG705">
            <v>0</v>
          </cell>
          <cell r="CK705">
            <v>0</v>
          </cell>
          <cell r="CO705">
            <v>0</v>
          </cell>
          <cell r="CT705">
            <v>0</v>
          </cell>
          <cell r="CU705">
            <v>0</v>
          </cell>
          <cell r="CV705">
            <v>0</v>
          </cell>
          <cell r="CW705">
            <v>0</v>
          </cell>
          <cell r="CX705">
            <v>0</v>
          </cell>
          <cell r="CZ705">
            <v>0</v>
          </cell>
          <cell r="DC705">
            <v>0</v>
          </cell>
          <cell r="DF705">
            <v>0</v>
          </cell>
          <cell r="DI705">
            <v>0</v>
          </cell>
          <cell r="DK705">
            <v>0</v>
          </cell>
          <cell r="DL705">
            <v>0</v>
          </cell>
          <cell r="DP705">
            <v>9</v>
          </cell>
          <cell r="DQ705">
            <v>100</v>
          </cell>
          <cell r="DR705" t="str">
            <v>ADMI</v>
          </cell>
          <cell r="DT705" t="str">
            <v>00330000</v>
          </cell>
          <cell r="DU705" t="str">
            <v>BANCO COMERCIAL PORTUGUES, SA</v>
          </cell>
        </row>
        <row r="706">
          <cell r="A706" t="str">
            <v>125806</v>
          </cell>
          <cell r="B706" t="str">
            <v>Jose Alberto Marcos Silva</v>
          </cell>
          <cell r="C706" t="str">
            <v>1970</v>
          </cell>
          <cell r="D706">
            <v>35</v>
          </cell>
          <cell r="E706">
            <v>0</v>
          </cell>
          <cell r="F706" t="str">
            <v>19440210</v>
          </cell>
          <cell r="G706" t="str">
            <v>61</v>
          </cell>
          <cell r="H706" t="str">
            <v>1</v>
          </cell>
          <cell r="I706" t="str">
            <v>Casado</v>
          </cell>
          <cell r="J706" t="str">
            <v>masculino</v>
          </cell>
          <cell r="K706">
            <v>1</v>
          </cell>
          <cell r="L706" t="str">
            <v>Av.D João II, lte 1.01.2.2-6º</v>
          </cell>
          <cell r="M706" t="str">
            <v>1990-095</v>
          </cell>
          <cell r="N706" t="str">
            <v>LISBOA</v>
          </cell>
          <cell r="O706" t="str">
            <v>00743106</v>
          </cell>
          <cell r="P706" t="str">
            <v>ENG. ELECTROTECNICA</v>
          </cell>
          <cell r="R706" t="str">
            <v>2514983</v>
          </cell>
          <cell r="S706" t="str">
            <v>19990415</v>
          </cell>
          <cell r="T706" t="str">
            <v>LISBOA</v>
          </cell>
          <cell r="W706" t="str">
            <v>101793758</v>
          </cell>
          <cell r="X706" t="str">
            <v>3336</v>
          </cell>
          <cell r="Y706" t="str">
            <v>0.0</v>
          </cell>
          <cell r="Z706">
            <v>0</v>
          </cell>
          <cell r="AA706" t="str">
            <v>00</v>
          </cell>
          <cell r="AC706" t="str">
            <v>X</v>
          </cell>
          <cell r="AD706" t="str">
            <v>100</v>
          </cell>
          <cell r="AE706" t="str">
            <v>10940063907</v>
          </cell>
          <cell r="AF706" t="str">
            <v>02</v>
          </cell>
          <cell r="AG706" t="str">
            <v>19700301</v>
          </cell>
          <cell r="AH706" t="str">
            <v>DT.Adm.Corr.Antiguid</v>
          </cell>
          <cell r="AK706" t="str">
            <v>AB</v>
          </cell>
          <cell r="AL706" t="str">
            <v>MEMB.ADM.GRUPO EDP</v>
          </cell>
          <cell r="AM706" t="str">
            <v>J3AD</v>
          </cell>
          <cell r="AN706" t="str">
            <v>EDPOutsourcing Comercial-S</v>
          </cell>
          <cell r="AO706" t="str">
            <v>J3A1</v>
          </cell>
          <cell r="AP706" t="str">
            <v>EDPOC-LSB-CCB43</v>
          </cell>
          <cell r="AQ706" t="str">
            <v>40178886</v>
          </cell>
          <cell r="AR706" t="str">
            <v>70000255</v>
          </cell>
          <cell r="AS706" t="str">
            <v>140M</v>
          </cell>
          <cell r="AT706" t="str">
            <v>ADMINISTRADOR DELEGADO</v>
          </cell>
          <cell r="AU706" t="str">
            <v>1</v>
          </cell>
          <cell r="AV706" t="str">
            <v>00040102</v>
          </cell>
          <cell r="AW706" t="str">
            <v>J20</v>
          </cell>
          <cell r="AX706" t="str">
            <v>CA-CONSELHO ADMINISTRAÇÃO</v>
          </cell>
          <cell r="AY706" t="str">
            <v>68900100</v>
          </cell>
          <cell r="AZ706" t="str">
            <v>Orgãos Sociais</v>
          </cell>
          <cell r="BA706" t="str">
            <v>6890</v>
          </cell>
          <cell r="BB706" t="str">
            <v>EDP Outsourcing Comercial</v>
          </cell>
          <cell r="BC706" t="str">
            <v>6890</v>
          </cell>
          <cell r="BD706" t="str">
            <v>2800</v>
          </cell>
          <cell r="BF706" t="str">
            <v>6890</v>
          </cell>
          <cell r="BG706" t="str">
            <v>EDP Outsourcing Comercial,SA</v>
          </cell>
          <cell r="BI706">
            <v>0</v>
          </cell>
          <cell r="BK706">
            <v>0</v>
          </cell>
          <cell r="BL706">
            <v>0</v>
          </cell>
          <cell r="BW706">
            <v>0</v>
          </cell>
          <cell r="BX706">
            <v>0</v>
          </cell>
          <cell r="BY706">
            <v>0</v>
          </cell>
          <cell r="BZ706">
            <v>0</v>
          </cell>
          <cell r="CA706">
            <v>0</v>
          </cell>
          <cell r="CC706">
            <v>0</v>
          </cell>
          <cell r="CG706">
            <v>0</v>
          </cell>
          <cell r="CK706">
            <v>0</v>
          </cell>
          <cell r="CO706">
            <v>0</v>
          </cell>
          <cell r="CT706">
            <v>0</v>
          </cell>
          <cell r="CU706">
            <v>0</v>
          </cell>
          <cell r="CV706">
            <v>0</v>
          </cell>
          <cell r="CW706">
            <v>0</v>
          </cell>
          <cell r="CX706">
            <v>0</v>
          </cell>
          <cell r="CZ706">
            <v>0</v>
          </cell>
          <cell r="DC706">
            <v>0</v>
          </cell>
          <cell r="DF706">
            <v>0</v>
          </cell>
          <cell r="DI706">
            <v>0</v>
          </cell>
          <cell r="DK706">
            <v>0</v>
          </cell>
          <cell r="DL706">
            <v>0</v>
          </cell>
          <cell r="DP706">
            <v>0</v>
          </cell>
          <cell r="DQ706">
            <v>100</v>
          </cell>
          <cell r="DR706" t="str">
            <v>ADMI</v>
          </cell>
          <cell r="DT706" t="str">
            <v>00100000</v>
          </cell>
          <cell r="DU706" t="str">
            <v>BANCO BPI, SA</v>
          </cell>
        </row>
        <row r="707">
          <cell r="A707" t="str">
            <v>333771</v>
          </cell>
          <cell r="B707" t="str">
            <v>Antonio Manuel Barreto Pita de Abreu</v>
          </cell>
          <cell r="C707"/>
          <cell r="D707" t="e">
            <v>#VALUE!</v>
          </cell>
          <cell r="E707">
            <v>0</v>
          </cell>
          <cell r="F707" t="str">
            <v>19500317</v>
          </cell>
          <cell r="G707" t="str">
            <v>55</v>
          </cell>
          <cell r="H707" t="str">
            <v>1</v>
          </cell>
          <cell r="I707" t="str">
            <v>Casado</v>
          </cell>
          <cell r="J707" t="str">
            <v>masculino</v>
          </cell>
          <cell r="K707">
            <v>2</v>
          </cell>
          <cell r="L707" t="str">
            <v>R Campolide,351 - Edifício III, 19º D</v>
          </cell>
          <cell r="M707" t="str">
            <v>1070-034</v>
          </cell>
          <cell r="N707" t="str">
            <v>LISBOA</v>
          </cell>
          <cell r="O707" t="str">
            <v>00000000</v>
          </cell>
          <cell r="W707" t="str">
            <v>100944590</v>
          </cell>
          <cell r="X707" t="str">
            <v>3107</v>
          </cell>
          <cell r="Y707" t="str">
            <v>0.0</v>
          </cell>
          <cell r="Z707">
            <v>0</v>
          </cell>
          <cell r="AA707" t="str">
            <v>00</v>
          </cell>
          <cell r="AC707" t="str">
            <v>X</v>
          </cell>
          <cell r="AD707" t="str">
            <v>100</v>
          </cell>
          <cell r="AE707" t="str">
            <v>11218257446</v>
          </cell>
          <cell r="AK707" t="str">
            <v>AW</v>
          </cell>
          <cell r="AL707" t="str">
            <v>MEMB.CA-G.EDP-N.SUB</v>
          </cell>
          <cell r="AM707" t="str">
            <v>J3AD</v>
          </cell>
          <cell r="AN707" t="str">
            <v>EDPOutsourcing Comercial-S</v>
          </cell>
          <cell r="AO707" t="str">
            <v>J3A1</v>
          </cell>
          <cell r="AP707" t="str">
            <v>EDPOC-LSB-CCB43</v>
          </cell>
          <cell r="AQ707" t="str">
            <v>40178885</v>
          </cell>
          <cell r="AR707" t="str">
            <v>70002076</v>
          </cell>
          <cell r="AS707" t="str">
            <v>410M</v>
          </cell>
          <cell r="AT707" t="str">
            <v>VOGAL CA N/E</v>
          </cell>
          <cell r="AU707" t="str">
            <v>0</v>
          </cell>
          <cell r="AV707" t="str">
            <v>00040102</v>
          </cell>
          <cell r="AW707" t="str">
            <v>J20</v>
          </cell>
          <cell r="AX707" t="str">
            <v>CA-CONSELHO ADMINISTRAÇÃO</v>
          </cell>
          <cell r="AY707" t="str">
            <v>68900100</v>
          </cell>
          <cell r="AZ707" t="str">
            <v>Orgãos Sociais</v>
          </cell>
          <cell r="BA707" t="str">
            <v>6890</v>
          </cell>
          <cell r="BB707" t="str">
            <v>EDP Outsourcing Comercial</v>
          </cell>
          <cell r="BC707" t="str">
            <v>6890</v>
          </cell>
          <cell r="BF707" t="str">
            <v>6890</v>
          </cell>
          <cell r="BG707" t="str">
            <v>EDP Outsourcing Comercial,SA</v>
          </cell>
          <cell r="BI707">
            <v>0</v>
          </cell>
          <cell r="BK707">
            <v>0</v>
          </cell>
          <cell r="BL707">
            <v>0</v>
          </cell>
          <cell r="BW707">
            <v>0</v>
          </cell>
          <cell r="BX707">
            <v>0</v>
          </cell>
          <cell r="BY707">
            <v>0</v>
          </cell>
          <cell r="BZ707">
            <v>0</v>
          </cell>
          <cell r="CA707">
            <v>0</v>
          </cell>
          <cell r="CC707">
            <v>0</v>
          </cell>
          <cell r="CG707">
            <v>0</v>
          </cell>
          <cell r="CK707">
            <v>0</v>
          </cell>
          <cell r="CO707">
            <v>0</v>
          </cell>
          <cell r="CT707">
            <v>0</v>
          </cell>
          <cell r="CU707">
            <v>0</v>
          </cell>
          <cell r="CV707">
            <v>0</v>
          </cell>
          <cell r="CW707">
            <v>0</v>
          </cell>
          <cell r="CX707">
            <v>0</v>
          </cell>
          <cell r="CZ707">
            <v>0</v>
          </cell>
          <cell r="DC707">
            <v>0</v>
          </cell>
          <cell r="DF707">
            <v>0</v>
          </cell>
          <cell r="DI707">
            <v>0</v>
          </cell>
          <cell r="DK707">
            <v>0</v>
          </cell>
          <cell r="DL707">
            <v>0</v>
          </cell>
          <cell r="DP707">
            <v>0</v>
          </cell>
          <cell r="DQ707">
            <v>100</v>
          </cell>
          <cell r="DR707" t="str">
            <v>ADMS</v>
          </cell>
        </row>
      </sheetData>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OUTPUT"/>
      <sheetName val="Cover II"/>
      <sheetName val="Key Assumptions"/>
      <sheetName val="Séries Macro "/>
      <sheetName val="Cover III"/>
      <sheetName val="P.Operacionais"/>
      <sheetName val="Activo Fixo"/>
      <sheetName val="Desvios"/>
      <sheetName val="DR Reg."/>
      <sheetName val="Dívida"/>
      <sheetName val="Fundo Maneio"/>
      <sheetName val="IRC"/>
      <sheetName val="Cover IV"/>
      <sheetName val="RAB"/>
      <sheetName val="ALLOWED REVENUES"/>
      <sheetName val="IS"/>
      <sheetName val="NWC"/>
      <sheetName val="Dívida (2)"/>
      <sheetName val="Cover V"/>
      <sheetName val="Mapas - Electricidade"/>
      <sheetName val="Mapas - Gás"/>
      <sheetName val="Cover VI"/>
      <sheetName val="Notas"/>
      <sheetName val="Questões"/>
    </sheetNames>
    <sheetDataSet>
      <sheetData sheetId="0"/>
      <sheetData sheetId="1"/>
      <sheetData sheetId="2"/>
      <sheetData sheetId="3"/>
      <sheetData sheetId="4"/>
      <sheetData sheetId="5"/>
      <sheetData sheetId="6">
        <row r="4">
          <cell r="F4">
            <v>3</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OUTPUT"/>
      <sheetName val="Cover II"/>
      <sheetName val="Key Assumptions"/>
      <sheetName val="Séries Macro "/>
      <sheetName val="Cover III"/>
      <sheetName val="P.Operacionais"/>
      <sheetName val="Activo Fixo"/>
      <sheetName val="Desvios"/>
      <sheetName val="DR Reg."/>
      <sheetName val="Dívida"/>
      <sheetName val="Fundo Maneio"/>
      <sheetName val="IRC"/>
      <sheetName val="Cover IV"/>
      <sheetName val="RAB"/>
      <sheetName val="ALLOWED REVENUES"/>
      <sheetName val="IS"/>
      <sheetName val="NWC"/>
      <sheetName val="Dívida (2)"/>
      <sheetName val="Cover V"/>
      <sheetName val="Mapas - Electricidade"/>
      <sheetName val="Mapas - Gás"/>
      <sheetName val="Cover VI"/>
      <sheetName val="Notas"/>
      <sheetName val="Questões"/>
    </sheetNames>
    <sheetDataSet>
      <sheetData sheetId="0"/>
      <sheetData sheetId="1"/>
      <sheetData sheetId="2"/>
      <sheetData sheetId="3"/>
      <sheetData sheetId="4"/>
      <sheetData sheetId="5"/>
      <sheetData sheetId="6">
        <row r="4">
          <cell r="F4">
            <v>3</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ima_TG"/>
      <sheetName val="estima_PG"/>
      <sheetName val="indices"/>
      <sheetName val="indices_TG"/>
      <sheetName val="indices_PG"/>
      <sheetName val="CAE_HIDR"/>
      <sheetName val="CAE_TERM"/>
      <sheetName val="CAE_PG"/>
      <sheetName val="CAE_TG"/>
      <sheetName val="enc_unit"/>
      <sheetName val="base_hidr"/>
      <sheetName val="base_term"/>
      <sheetName val="Emissao"/>
      <sheetName val="comp_vapor"/>
      <sheetName val="preco_medio"/>
      <sheetName val="fichdados"/>
      <sheetName val="combustivel"/>
      <sheetName val="mapa2"/>
      <sheetName val="mapa (2)"/>
      <sheetName val="mapa"/>
      <sheetName val="aux_PG"/>
      <sheetName val="CAE_02"/>
    </sheetNames>
    <sheetDataSet>
      <sheetData sheetId="0" refreshError="1"/>
      <sheetData sheetId="1" refreshError="1"/>
      <sheetData sheetId="2" refreshError="1"/>
      <sheetData sheetId="3" refreshError="1"/>
      <sheetData sheetId="4" refreshError="1"/>
      <sheetData sheetId="5" refreshError="1"/>
      <sheetData sheetId="6"/>
      <sheetData sheetId="7"/>
      <sheetData sheetId="8"/>
      <sheetData sheetId="9" refreshError="1"/>
      <sheetData sheetId="10" refreshError="1"/>
      <sheetData sheetId="11" refreshError="1"/>
      <sheetData sheetId="12"/>
      <sheetData sheetId="13" refreshError="1"/>
      <sheetData sheetId="14" refreshError="1"/>
      <sheetData sheetId="15" refreshError="1"/>
      <sheetData sheetId="16">
        <row r="3">
          <cell r="C3" t="str">
            <v>CTO</v>
          </cell>
          <cell r="D3" t="str">
            <v>CCGf</v>
          </cell>
          <cell r="E3" t="str">
            <v>CCGg</v>
          </cell>
          <cell r="F3" t="str">
            <v>CAM</v>
          </cell>
          <cell r="G3" t="str">
            <v>CBR</v>
          </cell>
          <cell r="H3" t="str">
            <v>CSB</v>
          </cell>
          <cell r="I3" t="str">
            <v>CTA</v>
          </cell>
          <cell r="J3" t="str">
            <v>CTB</v>
          </cell>
          <cell r="K3" t="str">
            <v>CSN</v>
          </cell>
          <cell r="L3" t="str">
            <v>CPGb</v>
          </cell>
          <cell r="M3" t="str">
            <v>CPGs</v>
          </cell>
          <cell r="N3" t="str">
            <v>CTG</v>
          </cell>
        </row>
        <row r="5">
          <cell r="L5">
            <v>2044345.1874909999</v>
          </cell>
          <cell r="M5">
            <v>0</v>
          </cell>
          <cell r="N5">
            <v>1611920.933</v>
          </cell>
        </row>
        <row r="6">
          <cell r="L6">
            <v>2039165.229208</v>
          </cell>
          <cell r="M6">
            <v>0</v>
          </cell>
          <cell r="N6">
            <v>1616917.9140000001</v>
          </cell>
        </row>
        <row r="7">
          <cell r="N7">
            <v>1635696.943</v>
          </cell>
        </row>
        <row r="11">
          <cell r="B11" t="str">
            <v>JAN</v>
          </cell>
          <cell r="C11">
            <v>309498.80554299999</v>
          </cell>
          <cell r="D11">
            <v>3549814.6136249998</v>
          </cell>
          <cell r="E11">
            <v>0</v>
          </cell>
          <cell r="F11">
            <v>58.706415</v>
          </cell>
          <cell r="G11">
            <v>384206.91301999998</v>
          </cell>
          <cell r="H11">
            <v>5488104.8784310007</v>
          </cell>
          <cell r="I11">
            <v>0</v>
          </cell>
          <cell r="J11">
            <v>4502.6106589999999</v>
          </cell>
          <cell r="K11">
            <v>8562877.3229129985</v>
          </cell>
          <cell r="L11">
            <v>4083510.4166989997</v>
          </cell>
          <cell r="M11">
            <v>0</v>
          </cell>
          <cell r="N11">
            <v>4864535.79</v>
          </cell>
        </row>
        <row r="12">
          <cell r="L12">
            <v>1846858.8653289999</v>
          </cell>
          <cell r="M12">
            <v>0</v>
          </cell>
          <cell r="N12">
            <v>1457610.0490000001</v>
          </cell>
        </row>
        <row r="13">
          <cell r="L13">
            <v>1793884.067397</v>
          </cell>
          <cell r="M13">
            <v>0</v>
          </cell>
          <cell r="N13">
            <v>1469742.2520000001</v>
          </cell>
        </row>
        <row r="14">
          <cell r="N14">
            <v>1470574.737</v>
          </cell>
        </row>
        <row r="18">
          <cell r="B18" t="str">
            <v>FEV</v>
          </cell>
          <cell r="C18">
            <v>48375.199646000001</v>
          </cell>
          <cell r="D18">
            <v>2472220.2891259999</v>
          </cell>
          <cell r="E18">
            <v>0</v>
          </cell>
          <cell r="F18">
            <v>0</v>
          </cell>
          <cell r="G18">
            <v>325254.39632</v>
          </cell>
          <cell r="H18">
            <v>4524956.5740189999</v>
          </cell>
          <cell r="I18">
            <v>0</v>
          </cell>
          <cell r="J18">
            <v>0</v>
          </cell>
          <cell r="K18">
            <v>7628695.5203519994</v>
          </cell>
          <cell r="L18">
            <v>3640742.932726</v>
          </cell>
          <cell r="M18">
            <v>0</v>
          </cell>
          <cell r="N18">
            <v>4397927.0379999997</v>
          </cell>
        </row>
        <row r="19">
          <cell r="L19">
            <v>2012244.5188120001</v>
          </cell>
          <cell r="M19">
            <v>0</v>
          </cell>
          <cell r="N19">
            <v>1163519.4990000001</v>
          </cell>
        </row>
        <row r="20">
          <cell r="L20">
            <v>2036232.8295829999</v>
          </cell>
          <cell r="M20">
            <v>0</v>
          </cell>
          <cell r="N20">
            <v>1504557.9620000001</v>
          </cell>
        </row>
        <row r="21">
          <cell r="N21">
            <v>1489026.801</v>
          </cell>
        </row>
        <row r="25">
          <cell r="B25" t="str">
            <v>MAR</v>
          </cell>
          <cell r="C25">
            <v>0</v>
          </cell>
          <cell r="D25">
            <v>1359618.434812</v>
          </cell>
          <cell r="E25">
            <v>0</v>
          </cell>
          <cell r="F25">
            <v>0</v>
          </cell>
          <cell r="G25">
            <v>257554.93971100001</v>
          </cell>
          <cell r="H25">
            <v>4014597.1256569996</v>
          </cell>
          <cell r="I25">
            <v>0</v>
          </cell>
          <cell r="J25">
            <v>1845.988486</v>
          </cell>
          <cell r="K25">
            <v>8485649.4834109992</v>
          </cell>
          <cell r="L25">
            <v>4048477.3483950002</v>
          </cell>
          <cell r="M25">
            <v>0</v>
          </cell>
          <cell r="N25">
            <v>4157104.2620000001</v>
          </cell>
        </row>
        <row r="26">
          <cell r="L26">
            <v>1979780.1164249999</v>
          </cell>
          <cell r="M26">
            <v>0</v>
          </cell>
          <cell r="N26">
            <v>1565468.09</v>
          </cell>
        </row>
        <row r="27">
          <cell r="L27">
            <v>1772117.401936</v>
          </cell>
          <cell r="M27">
            <v>0</v>
          </cell>
          <cell r="N27">
            <v>1532002.159</v>
          </cell>
        </row>
        <row r="28">
          <cell r="N28">
            <v>1472513.196</v>
          </cell>
        </row>
        <row r="32">
          <cell r="B32" t="str">
            <v>ABR</v>
          </cell>
          <cell r="C32">
            <v>0</v>
          </cell>
          <cell r="D32">
            <v>603281.31366300001</v>
          </cell>
          <cell r="E32">
            <v>0</v>
          </cell>
          <cell r="F32">
            <v>364.29137800000001</v>
          </cell>
          <cell r="G32">
            <v>240641.38623900001</v>
          </cell>
          <cell r="H32">
            <v>4388529.3634299999</v>
          </cell>
          <cell r="I32">
            <v>0</v>
          </cell>
          <cell r="J32">
            <v>595.33702700000003</v>
          </cell>
          <cell r="K32">
            <v>8135574.7916120002</v>
          </cell>
          <cell r="L32">
            <v>3751897.5183609999</v>
          </cell>
          <cell r="M32">
            <v>0</v>
          </cell>
          <cell r="N32">
            <v>4569983.4450000003</v>
          </cell>
        </row>
        <row r="33">
          <cell r="L33">
            <v>2044851.5900119999</v>
          </cell>
          <cell r="M33">
            <v>0</v>
          </cell>
          <cell r="N33">
            <v>1608986.834</v>
          </cell>
        </row>
        <row r="34">
          <cell r="L34">
            <v>2040948.409119</v>
          </cell>
          <cell r="M34">
            <v>0</v>
          </cell>
          <cell r="N34">
            <v>1071375.746</v>
          </cell>
        </row>
        <row r="35">
          <cell r="N35">
            <v>1603706.5220000001</v>
          </cell>
        </row>
        <row r="39">
          <cell r="B39" t="str">
            <v>MAI</v>
          </cell>
          <cell r="C39">
            <v>0</v>
          </cell>
          <cell r="D39">
            <v>1864997.440587</v>
          </cell>
          <cell r="E39">
            <v>435257.13425600005</v>
          </cell>
          <cell r="F39">
            <v>0</v>
          </cell>
          <cell r="G39">
            <v>284885.544711</v>
          </cell>
          <cell r="H39">
            <v>4931022.4423150001</v>
          </cell>
          <cell r="I39">
            <v>0</v>
          </cell>
          <cell r="J39">
            <v>5573.9608349999999</v>
          </cell>
          <cell r="K39">
            <v>6548018.3394289995</v>
          </cell>
          <cell r="L39">
            <v>4085799.9991309997</v>
          </cell>
          <cell r="M39">
            <v>0</v>
          </cell>
          <cell r="N39">
            <v>4284069.102</v>
          </cell>
        </row>
        <row r="40">
          <cell r="L40">
            <v>1979611.4696299999</v>
          </cell>
          <cell r="M40">
            <v>0</v>
          </cell>
          <cell r="N40">
            <v>1520699.7690000001</v>
          </cell>
        </row>
        <row r="41">
          <cell r="L41">
            <v>1974179.4689730001</v>
          </cell>
          <cell r="M41">
            <v>0</v>
          </cell>
          <cell r="N41">
            <v>631923.93500000006</v>
          </cell>
        </row>
        <row r="42">
          <cell r="N42">
            <v>1528102.304</v>
          </cell>
        </row>
        <row r="46">
          <cell r="B46" t="str">
            <v>JUN</v>
          </cell>
          <cell r="C46">
            <v>0</v>
          </cell>
          <cell r="D46">
            <v>2312915.3505190001</v>
          </cell>
          <cell r="E46">
            <v>703518.70307100005</v>
          </cell>
          <cell r="F46">
            <v>3590.1796839999997</v>
          </cell>
          <cell r="G46">
            <v>293994.10883500002</v>
          </cell>
          <cell r="H46">
            <v>5616065.4571400005</v>
          </cell>
          <cell r="I46">
            <v>1084.8635899999999</v>
          </cell>
          <cell r="J46">
            <v>23802.734770000003</v>
          </cell>
          <cell r="K46">
            <v>6471258.429397</v>
          </cell>
          <cell r="L46">
            <v>3953790.9386029998</v>
          </cell>
          <cell r="M46">
            <v>0</v>
          </cell>
          <cell r="N46">
            <v>3680726.0079999999</v>
          </cell>
        </row>
        <row r="47">
          <cell r="L47">
            <v>1878235.759696</v>
          </cell>
          <cell r="M47">
            <v>0</v>
          </cell>
          <cell r="N47">
            <v>1550261.8559999999</v>
          </cell>
        </row>
        <row r="48">
          <cell r="L48">
            <v>2026068.4453390001</v>
          </cell>
          <cell r="M48">
            <v>0</v>
          </cell>
          <cell r="N48">
            <v>1552177.024</v>
          </cell>
        </row>
        <row r="49">
          <cell r="N49">
            <v>1491855.8759999999</v>
          </cell>
        </row>
        <row r="53">
          <cell r="B53" t="str">
            <v>JUL</v>
          </cell>
          <cell r="C53">
            <v>188747.56327700001</v>
          </cell>
          <cell r="D53">
            <v>2520501.6568630002</v>
          </cell>
          <cell r="E53">
            <v>689703.31931599998</v>
          </cell>
          <cell r="F53">
            <v>245.17573200000001</v>
          </cell>
          <cell r="G53">
            <v>7946.2403439999998</v>
          </cell>
          <cell r="H53">
            <v>5877519.7676729998</v>
          </cell>
          <cell r="I53">
            <v>2634.0979649999999</v>
          </cell>
          <cell r="J53">
            <v>83476.536970000001</v>
          </cell>
          <cell r="K53">
            <v>8419997.1011429988</v>
          </cell>
          <cell r="L53">
            <v>3904304.2050350001</v>
          </cell>
          <cell r="M53">
            <v>0</v>
          </cell>
          <cell r="N53">
            <v>4594294.7560000001</v>
          </cell>
        </row>
        <row r="54">
          <cell r="L54">
            <v>2034643.4399910001</v>
          </cell>
          <cell r="M54">
            <v>0</v>
          </cell>
          <cell r="N54">
            <v>825288.755</v>
          </cell>
        </row>
        <row r="55">
          <cell r="L55">
            <v>2011924.6242170001</v>
          </cell>
          <cell r="M55">
            <v>0</v>
          </cell>
          <cell r="N55">
            <v>1518801.486</v>
          </cell>
        </row>
        <row r="56">
          <cell r="N56">
            <v>1166584.183</v>
          </cell>
        </row>
        <row r="60">
          <cell r="B60" t="str">
            <v>AGO</v>
          </cell>
          <cell r="C60">
            <v>19011.840569</v>
          </cell>
          <cell r="D60">
            <v>1370971.5023429999</v>
          </cell>
          <cell r="E60">
            <v>1201910.9063949999</v>
          </cell>
          <cell r="F60">
            <v>0</v>
          </cell>
          <cell r="G60">
            <v>1828.3347120000001</v>
          </cell>
          <cell r="H60">
            <v>3470840.6382520003</v>
          </cell>
          <cell r="I60">
            <v>0</v>
          </cell>
          <cell r="J60">
            <v>0</v>
          </cell>
          <cell r="K60">
            <v>8285632.805168</v>
          </cell>
          <cell r="L60">
            <v>4046568.064208</v>
          </cell>
          <cell r="M60">
            <v>0</v>
          </cell>
          <cell r="N60">
            <v>3510674.4239999996</v>
          </cell>
        </row>
        <row r="61">
          <cell r="L61">
            <v>127712.16</v>
          </cell>
          <cell r="M61">
            <v>3628527.84</v>
          </cell>
          <cell r="N61">
            <v>4354680</v>
          </cell>
        </row>
        <row r="62">
          <cell r="L62">
            <v>0</v>
          </cell>
          <cell r="M62">
            <v>0</v>
          </cell>
          <cell r="N62">
            <v>0</v>
          </cell>
        </row>
        <row r="63">
          <cell r="N63">
            <v>0</v>
          </cell>
        </row>
        <row r="67">
          <cell r="B67" t="str">
            <v>SET</v>
          </cell>
          <cell r="C67">
            <v>0</v>
          </cell>
          <cell r="D67">
            <v>1651545.0000000002</v>
          </cell>
          <cell r="E67">
            <v>0</v>
          </cell>
          <cell r="F67">
            <v>14000</v>
          </cell>
          <cell r="G67">
            <v>63074</v>
          </cell>
          <cell r="H67">
            <v>4539556</v>
          </cell>
          <cell r="I67">
            <v>3630</v>
          </cell>
          <cell r="J67">
            <v>0</v>
          </cell>
          <cell r="K67">
            <v>7851816.0000000009</v>
          </cell>
          <cell r="L67">
            <v>127712.16</v>
          </cell>
          <cell r="M67">
            <v>3628527.84</v>
          </cell>
          <cell r="N67">
            <v>4354680</v>
          </cell>
        </row>
        <row r="68">
          <cell r="L68">
            <v>0</v>
          </cell>
          <cell r="M68">
            <v>3863400</v>
          </cell>
          <cell r="N68">
            <v>4615380</v>
          </cell>
        </row>
        <row r="69">
          <cell r="L69">
            <v>0</v>
          </cell>
          <cell r="M69">
            <v>0</v>
          </cell>
          <cell r="N69">
            <v>0</v>
          </cell>
        </row>
        <row r="70">
          <cell r="N70">
            <v>0</v>
          </cell>
        </row>
        <row r="74">
          <cell r="B74" t="str">
            <v>OUT</v>
          </cell>
          <cell r="C74">
            <v>0</v>
          </cell>
          <cell r="D74">
            <v>494982.00000000006</v>
          </cell>
          <cell r="E74">
            <v>0</v>
          </cell>
          <cell r="F74">
            <v>14000</v>
          </cell>
          <cell r="G74">
            <v>65142</v>
          </cell>
          <cell r="H74">
            <v>3980025</v>
          </cell>
          <cell r="I74">
            <v>3630</v>
          </cell>
          <cell r="J74">
            <v>0</v>
          </cell>
          <cell r="K74">
            <v>8189100.0000000009</v>
          </cell>
          <cell r="L74">
            <v>0</v>
          </cell>
          <cell r="M74">
            <v>3863400</v>
          </cell>
          <cell r="N74">
            <v>4615380</v>
          </cell>
        </row>
        <row r="75">
          <cell r="L75">
            <v>0</v>
          </cell>
          <cell r="M75">
            <v>3600200</v>
          </cell>
          <cell r="N75">
            <v>4447740</v>
          </cell>
        </row>
        <row r="76">
          <cell r="L76">
            <v>0</v>
          </cell>
          <cell r="M76">
            <v>0</v>
          </cell>
          <cell r="N76">
            <v>0</v>
          </cell>
        </row>
        <row r="77">
          <cell r="N77">
            <v>0</v>
          </cell>
        </row>
        <row r="81">
          <cell r="B81" t="str">
            <v>NOV</v>
          </cell>
          <cell r="C81">
            <v>0</v>
          </cell>
          <cell r="D81">
            <v>255770.59280400001</v>
          </cell>
          <cell r="E81">
            <v>299971.84019400005</v>
          </cell>
          <cell r="F81">
            <v>14000</v>
          </cell>
          <cell r="G81">
            <v>74448</v>
          </cell>
          <cell r="H81">
            <v>2690590</v>
          </cell>
          <cell r="I81">
            <v>3630</v>
          </cell>
          <cell r="J81">
            <v>0</v>
          </cell>
          <cell r="K81">
            <v>7824600.0000000009</v>
          </cell>
          <cell r="L81">
            <v>0</v>
          </cell>
          <cell r="M81">
            <v>3600200</v>
          </cell>
          <cell r="N81">
            <v>4447740</v>
          </cell>
        </row>
        <row r="82">
          <cell r="L82">
            <v>0</v>
          </cell>
          <cell r="M82">
            <v>3496800</v>
          </cell>
          <cell r="N82">
            <v>4372500</v>
          </cell>
        </row>
        <row r="83">
          <cell r="L83">
            <v>0</v>
          </cell>
          <cell r="M83">
            <v>0</v>
          </cell>
          <cell r="N83">
            <v>0</v>
          </cell>
        </row>
        <row r="84">
          <cell r="N84">
            <v>0</v>
          </cell>
        </row>
        <row r="88">
          <cell r="B88" t="str">
            <v>DEZ</v>
          </cell>
          <cell r="C88">
            <v>0</v>
          </cell>
          <cell r="D88">
            <v>518094.00000000006</v>
          </cell>
          <cell r="E88">
            <v>866700.00000000012</v>
          </cell>
          <cell r="F88">
            <v>135800</v>
          </cell>
          <cell r="G88">
            <v>87890</v>
          </cell>
          <cell r="H88">
            <v>2434565</v>
          </cell>
          <cell r="I88">
            <v>3630</v>
          </cell>
          <cell r="J88">
            <v>0</v>
          </cell>
          <cell r="K88">
            <v>8113284.0000000009</v>
          </cell>
          <cell r="L88">
            <v>0</v>
          </cell>
          <cell r="M88">
            <v>3496800</v>
          </cell>
          <cell r="N88">
            <v>4372500</v>
          </cell>
        </row>
        <row r="94">
          <cell r="C94" t="str">
            <v>CTO</v>
          </cell>
          <cell r="D94" t="str">
            <v>CCGf</v>
          </cell>
          <cell r="E94" t="str">
            <v>CCGg</v>
          </cell>
          <cell r="F94" t="str">
            <v>CAM</v>
          </cell>
          <cell r="G94" t="str">
            <v>CBR</v>
          </cell>
          <cell r="H94" t="str">
            <v>CSB</v>
          </cell>
          <cell r="I94" t="str">
            <v>CTA</v>
          </cell>
          <cell r="J94" t="str">
            <v>CTB</v>
          </cell>
          <cell r="K94" t="str">
            <v>CSN</v>
          </cell>
        </row>
        <row r="96">
          <cell r="B96" t="str">
            <v>JAN</v>
          </cell>
          <cell r="C96">
            <v>3.4864806069999998</v>
          </cell>
          <cell r="D96">
            <v>3.2265587099999999</v>
          </cell>
          <cell r="E96">
            <v>4.5817867540000004</v>
          </cell>
          <cell r="F96">
            <v>4.1884695020000002</v>
          </cell>
          <cell r="G96">
            <v>3.1226230830000001</v>
          </cell>
          <cell r="H96">
            <v>3.0178796939999999</v>
          </cell>
          <cell r="I96">
            <v>15.31628813</v>
          </cell>
          <cell r="J96">
            <v>15.31628813</v>
          </cell>
          <cell r="K96">
            <v>1.658361974</v>
          </cell>
        </row>
        <row r="97">
          <cell r="B97" t="str">
            <v>FEV</v>
          </cell>
          <cell r="C97">
            <v>3.5248139090000001</v>
          </cell>
          <cell r="D97">
            <v>3.3463566</v>
          </cell>
          <cell r="E97">
            <v>4.1348311029999998</v>
          </cell>
          <cell r="F97">
            <v>4.1957792219999996</v>
          </cell>
          <cell r="G97">
            <v>3.2422395850000001</v>
          </cell>
          <cell r="H97">
            <v>3.1369349660000001</v>
          </cell>
          <cell r="I97">
            <v>15.31628813</v>
          </cell>
          <cell r="J97">
            <v>15.31628813</v>
          </cell>
          <cell r="K97">
            <v>1.673273021</v>
          </cell>
        </row>
        <row r="98">
          <cell r="B98" t="str">
            <v>MAR</v>
          </cell>
          <cell r="C98">
            <v>3.5248139090000001</v>
          </cell>
          <cell r="D98">
            <v>3.7070237189999999</v>
          </cell>
          <cell r="E98">
            <v>4.5645496940000001</v>
          </cell>
          <cell r="F98">
            <v>4.1844814642000001</v>
          </cell>
          <cell r="G98">
            <v>3.603178787</v>
          </cell>
          <cell r="H98">
            <v>3.498262612</v>
          </cell>
          <cell r="I98">
            <v>15.31628813</v>
          </cell>
          <cell r="J98">
            <v>15.31628813</v>
          </cell>
          <cell r="K98">
            <v>1.7097659650000001</v>
          </cell>
        </row>
        <row r="99">
          <cell r="B99" t="str">
            <v>ABR</v>
          </cell>
          <cell r="C99">
            <v>3.8637526520000001</v>
          </cell>
          <cell r="D99">
            <v>4.059140889</v>
          </cell>
          <cell r="E99">
            <v>4.5853598980000001</v>
          </cell>
          <cell r="F99">
            <v>4.2030889419999999</v>
          </cell>
          <cell r="G99">
            <v>3.9548424849999999</v>
          </cell>
          <cell r="H99">
            <v>3.849918701</v>
          </cell>
          <cell r="I99">
            <v>15.31628813</v>
          </cell>
          <cell r="J99">
            <v>15.31628813</v>
          </cell>
          <cell r="K99">
            <v>1.700403425</v>
          </cell>
        </row>
        <row r="100">
          <cell r="B100" t="str">
            <v>MAI</v>
          </cell>
          <cell r="C100">
            <v>3.8637526520000001</v>
          </cell>
          <cell r="D100">
            <v>4.1133136370000001</v>
          </cell>
          <cell r="E100">
            <v>4.4126158950000001</v>
          </cell>
          <cell r="F100">
            <v>4.2359826810000003</v>
          </cell>
          <cell r="G100">
            <v>4.0081989849999999</v>
          </cell>
          <cell r="H100">
            <v>3.9036438740000001</v>
          </cell>
          <cell r="I100">
            <v>15.31628813</v>
          </cell>
          <cell r="J100">
            <v>15.31628813</v>
          </cell>
          <cell r="K100">
            <v>1.684355088</v>
          </cell>
        </row>
        <row r="101">
          <cell r="B101" t="str">
            <v>JUN</v>
          </cell>
          <cell r="C101">
            <v>3.8637526520000001</v>
          </cell>
          <cell r="D101">
            <v>3.804446408</v>
          </cell>
          <cell r="E101">
            <v>4.4070587059999999</v>
          </cell>
          <cell r="F101">
            <v>4.2652215609999997</v>
          </cell>
          <cell r="G101">
            <v>3.6986062020000001</v>
          </cell>
          <cell r="H101">
            <v>3.5946172540000001</v>
          </cell>
          <cell r="I101">
            <v>15.31628813</v>
          </cell>
          <cell r="J101">
            <v>15.31628813</v>
          </cell>
          <cell r="K101">
            <v>1.6186863549999999</v>
          </cell>
        </row>
        <row r="102">
          <cell r="B102" t="str">
            <v>JUL</v>
          </cell>
          <cell r="C102">
            <v>4.4545877740000002</v>
          </cell>
          <cell r="D102">
            <v>3.8173389649999998</v>
          </cell>
          <cell r="E102">
            <v>4.4120274610000001</v>
          </cell>
          <cell r="F102">
            <v>4.2798410010000003</v>
          </cell>
          <cell r="G102">
            <v>3.711135981</v>
          </cell>
          <cell r="H102">
            <v>3.607863365</v>
          </cell>
          <cell r="I102">
            <v>16.024096532000002</v>
          </cell>
          <cell r="J102">
            <v>16.024096532000002</v>
          </cell>
          <cell r="K102">
            <v>1.557969344</v>
          </cell>
        </row>
        <row r="103">
          <cell r="B103" t="str">
            <v>AGO</v>
          </cell>
          <cell r="C103">
            <v>4.115368932</v>
          </cell>
          <cell r="D103">
            <v>3.9757452679999998</v>
          </cell>
          <cell r="E103">
            <v>4.0206495609999999</v>
          </cell>
          <cell r="F103">
            <v>4.2871507199999996</v>
          </cell>
          <cell r="G103">
            <v>3.8693608959999999</v>
          </cell>
          <cell r="H103">
            <v>3.7655824660000001</v>
          </cell>
          <cell r="I103">
            <v>15.559629957</v>
          </cell>
          <cell r="J103">
            <v>15.559629957</v>
          </cell>
          <cell r="K103">
            <v>1.498215056</v>
          </cell>
        </row>
        <row r="104">
          <cell r="B104" t="str">
            <v>SET</v>
          </cell>
          <cell r="C104">
            <v>4.3624213890472801</v>
          </cell>
          <cell r="D104">
            <v>4.0481668830000004</v>
          </cell>
          <cell r="E104">
            <v>4.3454516315623266</v>
          </cell>
          <cell r="F104">
            <v>4.2871507199999996</v>
          </cell>
          <cell r="G104">
            <v>4.62504575</v>
          </cell>
          <cell r="H104">
            <v>3.8380643289999998</v>
          </cell>
          <cell r="I104">
            <v>15.559629957</v>
          </cell>
          <cell r="J104">
            <v>15.559629957</v>
          </cell>
          <cell r="K104">
            <v>1.5325643470000001</v>
          </cell>
        </row>
        <row r="105">
          <cell r="B105" t="str">
            <v>OUT</v>
          </cell>
          <cell r="C105">
            <v>4.4695031111427888</v>
          </cell>
          <cell r="D105">
            <v>4.1508759770000001</v>
          </cell>
          <cell r="E105">
            <v>4.896251790432812</v>
          </cell>
          <cell r="F105">
            <v>4.2871507199999996</v>
          </cell>
          <cell r="G105">
            <v>4.0444916050000002</v>
          </cell>
          <cell r="H105">
            <v>3.9407734219999999</v>
          </cell>
          <cell r="I105">
            <v>15.559629957</v>
          </cell>
          <cell r="J105">
            <v>15.559629957</v>
          </cell>
          <cell r="K105">
            <v>1.550945928</v>
          </cell>
        </row>
        <row r="106">
          <cell r="B106" t="str">
            <v>NOV</v>
          </cell>
          <cell r="C106">
            <v>4.4564796584461863</v>
          </cell>
          <cell r="D106">
            <v>4.3255830560000001</v>
          </cell>
          <cell r="E106">
            <v>4.896251790432812</v>
          </cell>
          <cell r="F106">
            <v>4.3017701600000002</v>
          </cell>
          <cell r="G106">
            <v>4.2188359069999999</v>
          </cell>
          <cell r="H106">
            <v>4.1148516879999999</v>
          </cell>
          <cell r="I106">
            <v>15.559629957</v>
          </cell>
          <cell r="J106">
            <v>15.559629957</v>
          </cell>
          <cell r="K106">
            <v>1.5968642959999999</v>
          </cell>
        </row>
        <row r="107">
          <cell r="B107" t="str">
            <v>DEZ</v>
          </cell>
          <cell r="C107">
            <v>4.4362209542646704</v>
          </cell>
          <cell r="D107">
            <v>4.3066516669999997</v>
          </cell>
          <cell r="E107">
            <v>4.896251790432812</v>
          </cell>
          <cell r="F107">
            <v>4.3310090399999996</v>
          </cell>
          <cell r="G107">
            <v>4.1991789639999997</v>
          </cell>
          <cell r="H107">
            <v>4.094662671</v>
          </cell>
          <cell r="I107">
            <v>15.559629957</v>
          </cell>
          <cell r="J107">
            <v>15.559629957</v>
          </cell>
          <cell r="K107">
            <v>1.593803071</v>
          </cell>
        </row>
      </sheetData>
      <sheetData sheetId="17" refreshError="1"/>
      <sheetData sheetId="18" refreshError="1"/>
      <sheetData sheetId="19" refreshError="1"/>
      <sheetData sheetId="20" refreshError="1"/>
      <sheetData sheetId="21"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Secção Pessoal"/>
      <sheetName val="Saídas 2005"/>
      <sheetName val="Pivot"/>
      <sheetName val="Falecimentos 2005"/>
      <sheetName val="Mútuo Acordo 2005"/>
      <sheetName val="Reforma 2005"/>
      <sheetName val="Demissão 2005"/>
      <sheetName val="Rescisão de Contrato 2005"/>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ima_TG"/>
      <sheetName val="estima_PG"/>
      <sheetName val="indices"/>
      <sheetName val="indices_TG"/>
      <sheetName val="indices_PG"/>
      <sheetName val="CAE_HIDR"/>
      <sheetName val="CAE_TERM"/>
      <sheetName val="CAE_PG"/>
      <sheetName val="CAE_TG"/>
      <sheetName val="enc_unit"/>
      <sheetName val="base_hidr"/>
      <sheetName val="base_term"/>
      <sheetName val="Emissao"/>
      <sheetName val="comp_vapor"/>
      <sheetName val="preco_medio"/>
      <sheetName val="fichdados"/>
      <sheetName val="combustivel"/>
      <sheetName val="mapa2"/>
      <sheetName val="mapa (2)"/>
      <sheetName val="mapa"/>
      <sheetName val="aux_PG"/>
      <sheetName val="CAE_02"/>
    </sheetNames>
    <sheetDataSet>
      <sheetData sheetId="0" refreshError="1"/>
      <sheetData sheetId="1" refreshError="1"/>
      <sheetData sheetId="2" refreshError="1"/>
      <sheetData sheetId="3" refreshError="1"/>
      <sheetData sheetId="4" refreshError="1"/>
      <sheetData sheetId="5" refreshError="1"/>
      <sheetData sheetId="6"/>
      <sheetData sheetId="7"/>
      <sheetData sheetId="8"/>
      <sheetData sheetId="9" refreshError="1"/>
      <sheetData sheetId="10" refreshError="1"/>
      <sheetData sheetId="11" refreshError="1"/>
      <sheetData sheetId="12"/>
      <sheetData sheetId="13" refreshError="1"/>
      <sheetData sheetId="14" refreshError="1"/>
      <sheetData sheetId="15" refreshError="1"/>
      <sheetData sheetId="16">
        <row r="3">
          <cell r="C3" t="str">
            <v>CTO</v>
          </cell>
          <cell r="D3" t="str">
            <v>CCGf</v>
          </cell>
          <cell r="E3" t="str">
            <v>CCGg</v>
          </cell>
          <cell r="F3" t="str">
            <v>CAM</v>
          </cell>
          <cell r="G3" t="str">
            <v>CBR</v>
          </cell>
          <cell r="H3" t="str">
            <v>CSB</v>
          </cell>
          <cell r="I3" t="str">
            <v>CTA</v>
          </cell>
          <cell r="J3" t="str">
            <v>CTB</v>
          </cell>
          <cell r="K3" t="str">
            <v>CSN</v>
          </cell>
          <cell r="L3" t="str">
            <v>CPGb</v>
          </cell>
          <cell r="M3" t="str">
            <v>CPGs</v>
          </cell>
          <cell r="N3" t="str">
            <v>CTG</v>
          </cell>
        </row>
        <row r="5">
          <cell r="L5">
            <v>2044345.1874909999</v>
          </cell>
          <cell r="M5">
            <v>0</v>
          </cell>
          <cell r="N5">
            <v>1611920.933</v>
          </cell>
        </row>
        <row r="6">
          <cell r="L6">
            <v>2039165.229208</v>
          </cell>
          <cell r="M6">
            <v>0</v>
          </cell>
          <cell r="N6">
            <v>1616917.9140000001</v>
          </cell>
        </row>
        <row r="7">
          <cell r="N7">
            <v>1635696.943</v>
          </cell>
        </row>
        <row r="11">
          <cell r="B11" t="str">
            <v>JAN</v>
          </cell>
          <cell r="C11">
            <v>309498.80554299999</v>
          </cell>
          <cell r="D11">
            <v>3549814.6136249998</v>
          </cell>
          <cell r="E11">
            <v>0</v>
          </cell>
          <cell r="F11">
            <v>58.706415</v>
          </cell>
          <cell r="G11">
            <v>384206.91301999998</v>
          </cell>
          <cell r="H11">
            <v>5488104.8784310007</v>
          </cell>
          <cell r="I11">
            <v>0</v>
          </cell>
          <cell r="J11">
            <v>4502.6106589999999</v>
          </cell>
          <cell r="K11">
            <v>8562877.3229129985</v>
          </cell>
          <cell r="L11">
            <v>4083510.4166989997</v>
          </cell>
          <cell r="M11">
            <v>0</v>
          </cell>
          <cell r="N11">
            <v>4864535.79</v>
          </cell>
        </row>
        <row r="12">
          <cell r="L12">
            <v>1846858.8653289999</v>
          </cell>
          <cell r="M12">
            <v>0</v>
          </cell>
          <cell r="N12">
            <v>1457610.0490000001</v>
          </cell>
        </row>
        <row r="13">
          <cell r="L13">
            <v>1793884.067397</v>
          </cell>
          <cell r="M13">
            <v>0</v>
          </cell>
          <cell r="N13">
            <v>1469742.2520000001</v>
          </cell>
        </row>
        <row r="14">
          <cell r="N14">
            <v>1470574.737</v>
          </cell>
        </row>
        <row r="18">
          <cell r="B18" t="str">
            <v>FEV</v>
          </cell>
          <cell r="C18">
            <v>48375.199646000001</v>
          </cell>
          <cell r="D18">
            <v>2472220.2891259999</v>
          </cell>
          <cell r="E18">
            <v>0</v>
          </cell>
          <cell r="F18">
            <v>0</v>
          </cell>
          <cell r="G18">
            <v>325254.39632</v>
          </cell>
          <cell r="H18">
            <v>4524956.5740189999</v>
          </cell>
          <cell r="I18">
            <v>0</v>
          </cell>
          <cell r="J18">
            <v>0</v>
          </cell>
          <cell r="K18">
            <v>7628695.5203519994</v>
          </cell>
          <cell r="L18">
            <v>3640742.932726</v>
          </cell>
          <cell r="M18">
            <v>0</v>
          </cell>
          <cell r="N18">
            <v>4397927.0379999997</v>
          </cell>
        </row>
        <row r="19">
          <cell r="L19">
            <v>2012244.5188120001</v>
          </cell>
          <cell r="M19">
            <v>0</v>
          </cell>
          <cell r="N19">
            <v>1163519.4990000001</v>
          </cell>
        </row>
        <row r="20">
          <cell r="L20">
            <v>2036232.8295829999</v>
          </cell>
          <cell r="M20">
            <v>0</v>
          </cell>
          <cell r="N20">
            <v>1504557.9620000001</v>
          </cell>
        </row>
        <row r="21">
          <cell r="N21">
            <v>1489026.801</v>
          </cell>
        </row>
        <row r="25">
          <cell r="B25" t="str">
            <v>MAR</v>
          </cell>
          <cell r="C25">
            <v>0</v>
          </cell>
          <cell r="D25">
            <v>1359618.434812</v>
          </cell>
          <cell r="E25">
            <v>0</v>
          </cell>
          <cell r="F25">
            <v>0</v>
          </cell>
          <cell r="G25">
            <v>257554.93971100001</v>
          </cell>
          <cell r="H25">
            <v>4014597.1256569996</v>
          </cell>
          <cell r="I25">
            <v>0</v>
          </cell>
          <cell r="J25">
            <v>1845.988486</v>
          </cell>
          <cell r="K25">
            <v>8485649.4834109992</v>
          </cell>
          <cell r="L25">
            <v>4048477.3483950002</v>
          </cell>
          <cell r="M25">
            <v>0</v>
          </cell>
          <cell r="N25">
            <v>4157104.2620000001</v>
          </cell>
        </row>
        <row r="26">
          <cell r="L26">
            <v>1979780.1164249999</v>
          </cell>
          <cell r="M26">
            <v>0</v>
          </cell>
          <cell r="N26">
            <v>1565468.09</v>
          </cell>
        </row>
        <row r="27">
          <cell r="L27">
            <v>1772117.401936</v>
          </cell>
          <cell r="M27">
            <v>0</v>
          </cell>
          <cell r="N27">
            <v>1532002.159</v>
          </cell>
        </row>
        <row r="28">
          <cell r="N28">
            <v>1472513.196</v>
          </cell>
        </row>
        <row r="32">
          <cell r="B32" t="str">
            <v>ABR</v>
          </cell>
          <cell r="C32">
            <v>0</v>
          </cell>
          <cell r="D32">
            <v>603281.31366300001</v>
          </cell>
          <cell r="E32">
            <v>0</v>
          </cell>
          <cell r="F32">
            <v>364.29137800000001</v>
          </cell>
          <cell r="G32">
            <v>240641.38623900001</v>
          </cell>
          <cell r="H32">
            <v>4388529.3634299999</v>
          </cell>
          <cell r="I32">
            <v>0</v>
          </cell>
          <cell r="J32">
            <v>595.33702700000003</v>
          </cell>
          <cell r="K32">
            <v>8135574.7916120002</v>
          </cell>
          <cell r="L32">
            <v>3751897.5183609999</v>
          </cell>
          <cell r="M32">
            <v>0</v>
          </cell>
          <cell r="N32">
            <v>4569983.4450000003</v>
          </cell>
        </row>
        <row r="33">
          <cell r="L33">
            <v>2044851.5900119999</v>
          </cell>
          <cell r="M33">
            <v>0</v>
          </cell>
          <cell r="N33">
            <v>1608986.834</v>
          </cell>
        </row>
        <row r="34">
          <cell r="L34">
            <v>2040948.409119</v>
          </cell>
          <cell r="M34">
            <v>0</v>
          </cell>
          <cell r="N34">
            <v>1071375.746</v>
          </cell>
        </row>
        <row r="35">
          <cell r="N35">
            <v>1603706.5220000001</v>
          </cell>
        </row>
        <row r="39">
          <cell r="B39" t="str">
            <v>MAI</v>
          </cell>
          <cell r="C39">
            <v>0</v>
          </cell>
          <cell r="D39">
            <v>1864997.440587</v>
          </cell>
          <cell r="E39">
            <v>435257.13425600005</v>
          </cell>
          <cell r="F39">
            <v>0</v>
          </cell>
          <cell r="G39">
            <v>284885.544711</v>
          </cell>
          <cell r="H39">
            <v>4931022.4423150001</v>
          </cell>
          <cell r="I39">
            <v>0</v>
          </cell>
          <cell r="J39">
            <v>5573.9608349999999</v>
          </cell>
          <cell r="K39">
            <v>6548018.3394289995</v>
          </cell>
          <cell r="L39">
            <v>4085799.9991309997</v>
          </cell>
          <cell r="M39">
            <v>0</v>
          </cell>
          <cell r="N39">
            <v>4284069.102</v>
          </cell>
        </row>
        <row r="40">
          <cell r="L40">
            <v>1979611.4696299999</v>
          </cell>
          <cell r="M40">
            <v>0</v>
          </cell>
          <cell r="N40">
            <v>1520699.7690000001</v>
          </cell>
        </row>
        <row r="41">
          <cell r="L41">
            <v>1974179.4689730001</v>
          </cell>
          <cell r="M41">
            <v>0</v>
          </cell>
          <cell r="N41">
            <v>631923.93500000006</v>
          </cell>
        </row>
        <row r="42">
          <cell r="N42">
            <v>1528102.304</v>
          </cell>
        </row>
        <row r="46">
          <cell r="B46" t="str">
            <v>JUN</v>
          </cell>
          <cell r="C46">
            <v>0</v>
          </cell>
          <cell r="D46">
            <v>2312915.3505190001</v>
          </cell>
          <cell r="E46">
            <v>703518.70307100005</v>
          </cell>
          <cell r="F46">
            <v>3590.1796839999997</v>
          </cell>
          <cell r="G46">
            <v>293994.10883500002</v>
          </cell>
          <cell r="H46">
            <v>5616065.4571400005</v>
          </cell>
          <cell r="I46">
            <v>1084.8635899999999</v>
          </cell>
          <cell r="J46">
            <v>23802.734770000003</v>
          </cell>
          <cell r="K46">
            <v>6471258.429397</v>
          </cell>
          <cell r="L46">
            <v>3953790.9386029998</v>
          </cell>
          <cell r="M46">
            <v>0</v>
          </cell>
          <cell r="N46">
            <v>3680726.0079999999</v>
          </cell>
        </row>
        <row r="47">
          <cell r="L47">
            <v>1878235.759696</v>
          </cell>
          <cell r="M47">
            <v>0</v>
          </cell>
          <cell r="N47">
            <v>1550261.8559999999</v>
          </cell>
        </row>
        <row r="48">
          <cell r="L48">
            <v>2026068.4453390001</v>
          </cell>
          <cell r="M48">
            <v>0</v>
          </cell>
          <cell r="N48">
            <v>1552177.024</v>
          </cell>
        </row>
        <row r="49">
          <cell r="N49">
            <v>1491855.8759999999</v>
          </cell>
        </row>
        <row r="53">
          <cell r="B53" t="str">
            <v>JUL</v>
          </cell>
          <cell r="C53">
            <v>188747.56327700001</v>
          </cell>
          <cell r="D53">
            <v>2520501.6568630002</v>
          </cell>
          <cell r="E53">
            <v>689703.31931599998</v>
          </cell>
          <cell r="F53">
            <v>245.17573200000001</v>
          </cell>
          <cell r="G53">
            <v>7946.2403439999998</v>
          </cell>
          <cell r="H53">
            <v>5877519.7676729998</v>
          </cell>
          <cell r="I53">
            <v>2634.0979649999999</v>
          </cell>
          <cell r="J53">
            <v>83476.536970000001</v>
          </cell>
          <cell r="K53">
            <v>8419997.1011429988</v>
          </cell>
          <cell r="L53">
            <v>3904304.2050350001</v>
          </cell>
          <cell r="M53">
            <v>0</v>
          </cell>
          <cell r="N53">
            <v>4594294.7560000001</v>
          </cell>
        </row>
        <row r="54">
          <cell r="L54">
            <v>2034643.4399910001</v>
          </cell>
          <cell r="M54">
            <v>0</v>
          </cell>
          <cell r="N54">
            <v>825288.755</v>
          </cell>
        </row>
        <row r="55">
          <cell r="L55">
            <v>2011924.6242170001</v>
          </cell>
          <cell r="M55">
            <v>0</v>
          </cell>
          <cell r="N55">
            <v>1518801.486</v>
          </cell>
        </row>
        <row r="56">
          <cell r="N56">
            <v>1166584.183</v>
          </cell>
        </row>
        <row r="60">
          <cell r="B60" t="str">
            <v>AGO</v>
          </cell>
          <cell r="C60">
            <v>19011.840569</v>
          </cell>
          <cell r="D60">
            <v>1370971.5023429999</v>
          </cell>
          <cell r="E60">
            <v>1201910.9063949999</v>
          </cell>
          <cell r="F60">
            <v>0</v>
          </cell>
          <cell r="G60">
            <v>1828.3347120000001</v>
          </cell>
          <cell r="H60">
            <v>3470840.6382520003</v>
          </cell>
          <cell r="I60">
            <v>0</v>
          </cell>
          <cell r="J60">
            <v>0</v>
          </cell>
          <cell r="K60">
            <v>8285632.805168</v>
          </cell>
          <cell r="L60">
            <v>4046568.064208</v>
          </cell>
          <cell r="M60">
            <v>0</v>
          </cell>
          <cell r="N60">
            <v>3510674.4239999996</v>
          </cell>
        </row>
        <row r="61">
          <cell r="L61">
            <v>127712.16</v>
          </cell>
          <cell r="M61">
            <v>3628527.84</v>
          </cell>
          <cell r="N61">
            <v>4354680</v>
          </cell>
        </row>
        <row r="62">
          <cell r="L62">
            <v>0</v>
          </cell>
          <cell r="M62">
            <v>0</v>
          </cell>
          <cell r="N62">
            <v>0</v>
          </cell>
        </row>
        <row r="63">
          <cell r="N63">
            <v>0</v>
          </cell>
        </row>
        <row r="67">
          <cell r="B67" t="str">
            <v>SET</v>
          </cell>
          <cell r="C67">
            <v>0</v>
          </cell>
          <cell r="D67">
            <v>1651545.0000000002</v>
          </cell>
          <cell r="E67">
            <v>0</v>
          </cell>
          <cell r="F67">
            <v>14000</v>
          </cell>
          <cell r="G67">
            <v>63074</v>
          </cell>
          <cell r="H67">
            <v>4539556</v>
          </cell>
          <cell r="I67">
            <v>3630</v>
          </cell>
          <cell r="J67">
            <v>0</v>
          </cell>
          <cell r="K67">
            <v>7851816.0000000009</v>
          </cell>
          <cell r="L67">
            <v>127712.16</v>
          </cell>
          <cell r="M67">
            <v>3628527.84</v>
          </cell>
          <cell r="N67">
            <v>4354680</v>
          </cell>
        </row>
        <row r="68">
          <cell r="L68">
            <v>0</v>
          </cell>
          <cell r="M68">
            <v>3863400</v>
          </cell>
          <cell r="N68">
            <v>4615380</v>
          </cell>
        </row>
        <row r="69">
          <cell r="L69">
            <v>0</v>
          </cell>
          <cell r="M69">
            <v>0</v>
          </cell>
          <cell r="N69">
            <v>0</v>
          </cell>
        </row>
        <row r="70">
          <cell r="N70">
            <v>0</v>
          </cell>
        </row>
        <row r="74">
          <cell r="B74" t="str">
            <v>OUT</v>
          </cell>
          <cell r="C74">
            <v>0</v>
          </cell>
          <cell r="D74">
            <v>494982.00000000006</v>
          </cell>
          <cell r="E74">
            <v>0</v>
          </cell>
          <cell r="F74">
            <v>14000</v>
          </cell>
          <cell r="G74">
            <v>65142</v>
          </cell>
          <cell r="H74">
            <v>3980025</v>
          </cell>
          <cell r="I74">
            <v>3630</v>
          </cell>
          <cell r="J74">
            <v>0</v>
          </cell>
          <cell r="K74">
            <v>8189100.0000000009</v>
          </cell>
          <cell r="L74">
            <v>0</v>
          </cell>
          <cell r="M74">
            <v>3863400</v>
          </cell>
          <cell r="N74">
            <v>4615380</v>
          </cell>
        </row>
        <row r="75">
          <cell r="L75">
            <v>0</v>
          </cell>
          <cell r="M75">
            <v>3600200</v>
          </cell>
          <cell r="N75">
            <v>4447740</v>
          </cell>
        </row>
        <row r="76">
          <cell r="L76">
            <v>0</v>
          </cell>
          <cell r="M76">
            <v>0</v>
          </cell>
          <cell r="N76">
            <v>0</v>
          </cell>
        </row>
        <row r="77">
          <cell r="N77">
            <v>0</v>
          </cell>
        </row>
        <row r="81">
          <cell r="B81" t="str">
            <v>NOV</v>
          </cell>
          <cell r="C81">
            <v>0</v>
          </cell>
          <cell r="D81">
            <v>255770.59280400001</v>
          </cell>
          <cell r="E81">
            <v>299971.84019400005</v>
          </cell>
          <cell r="F81">
            <v>14000</v>
          </cell>
          <cell r="G81">
            <v>74448</v>
          </cell>
          <cell r="H81">
            <v>2690590</v>
          </cell>
          <cell r="I81">
            <v>3630</v>
          </cell>
          <cell r="J81">
            <v>0</v>
          </cell>
          <cell r="K81">
            <v>7824600.0000000009</v>
          </cell>
          <cell r="L81">
            <v>0</v>
          </cell>
          <cell r="M81">
            <v>3600200</v>
          </cell>
          <cell r="N81">
            <v>4447740</v>
          </cell>
        </row>
        <row r="82">
          <cell r="L82">
            <v>0</v>
          </cell>
          <cell r="M82">
            <v>3496800</v>
          </cell>
          <cell r="N82">
            <v>4372500</v>
          </cell>
        </row>
        <row r="83">
          <cell r="L83">
            <v>0</v>
          </cell>
          <cell r="M83">
            <v>0</v>
          </cell>
          <cell r="N83">
            <v>0</v>
          </cell>
        </row>
        <row r="84">
          <cell r="N84">
            <v>0</v>
          </cell>
        </row>
        <row r="88">
          <cell r="B88" t="str">
            <v>DEZ</v>
          </cell>
          <cell r="C88">
            <v>0</v>
          </cell>
          <cell r="D88">
            <v>518094.00000000006</v>
          </cell>
          <cell r="E88">
            <v>866700.00000000012</v>
          </cell>
          <cell r="F88">
            <v>135800</v>
          </cell>
          <cell r="G88">
            <v>87890</v>
          </cell>
          <cell r="H88">
            <v>2434565</v>
          </cell>
          <cell r="I88">
            <v>3630</v>
          </cell>
          <cell r="J88">
            <v>0</v>
          </cell>
          <cell r="K88">
            <v>8113284.0000000009</v>
          </cell>
          <cell r="L88">
            <v>0</v>
          </cell>
          <cell r="M88">
            <v>3496800</v>
          </cell>
          <cell r="N88">
            <v>4372500</v>
          </cell>
        </row>
        <row r="94">
          <cell r="C94" t="str">
            <v>CTO</v>
          </cell>
          <cell r="D94" t="str">
            <v>CCGf</v>
          </cell>
          <cell r="E94" t="str">
            <v>CCGg</v>
          </cell>
          <cell r="F94" t="str">
            <v>CAM</v>
          </cell>
          <cell r="G94" t="str">
            <v>CBR</v>
          </cell>
          <cell r="H94" t="str">
            <v>CSB</v>
          </cell>
          <cell r="I94" t="str">
            <v>CTA</v>
          </cell>
          <cell r="J94" t="str">
            <v>CTB</v>
          </cell>
          <cell r="K94" t="str">
            <v>CSN</v>
          </cell>
        </row>
        <row r="96">
          <cell r="B96" t="str">
            <v>JAN</v>
          </cell>
          <cell r="C96">
            <v>3.4864806069999998</v>
          </cell>
          <cell r="D96">
            <v>3.2265587099999999</v>
          </cell>
          <cell r="E96">
            <v>4.5817867540000004</v>
          </cell>
          <cell r="F96">
            <v>4.1884695020000002</v>
          </cell>
          <cell r="G96">
            <v>3.1226230830000001</v>
          </cell>
          <cell r="H96">
            <v>3.0178796939999999</v>
          </cell>
          <cell r="I96">
            <v>15.31628813</v>
          </cell>
          <cell r="J96">
            <v>15.31628813</v>
          </cell>
          <cell r="K96">
            <v>1.658361974</v>
          </cell>
        </row>
        <row r="97">
          <cell r="B97" t="str">
            <v>FEV</v>
          </cell>
          <cell r="C97">
            <v>3.5248139090000001</v>
          </cell>
          <cell r="D97">
            <v>3.3463566</v>
          </cell>
          <cell r="E97">
            <v>4.1348311029999998</v>
          </cell>
          <cell r="F97">
            <v>4.1957792219999996</v>
          </cell>
          <cell r="G97">
            <v>3.2422395850000001</v>
          </cell>
          <cell r="H97">
            <v>3.1369349660000001</v>
          </cell>
          <cell r="I97">
            <v>15.31628813</v>
          </cell>
          <cell r="J97">
            <v>15.31628813</v>
          </cell>
          <cell r="K97">
            <v>1.673273021</v>
          </cell>
        </row>
        <row r="98">
          <cell r="B98" t="str">
            <v>MAR</v>
          </cell>
          <cell r="C98">
            <v>3.5248139090000001</v>
          </cell>
          <cell r="D98">
            <v>3.7070237189999999</v>
          </cell>
          <cell r="E98">
            <v>4.5645496940000001</v>
          </cell>
          <cell r="F98">
            <v>4.1844814642000001</v>
          </cell>
          <cell r="G98">
            <v>3.603178787</v>
          </cell>
          <cell r="H98">
            <v>3.498262612</v>
          </cell>
          <cell r="I98">
            <v>15.31628813</v>
          </cell>
          <cell r="J98">
            <v>15.31628813</v>
          </cell>
          <cell r="K98">
            <v>1.7097659650000001</v>
          </cell>
        </row>
        <row r="99">
          <cell r="B99" t="str">
            <v>ABR</v>
          </cell>
          <cell r="C99">
            <v>3.8637526520000001</v>
          </cell>
          <cell r="D99">
            <v>4.059140889</v>
          </cell>
          <cell r="E99">
            <v>4.5853598980000001</v>
          </cell>
          <cell r="F99">
            <v>4.2030889419999999</v>
          </cell>
          <cell r="G99">
            <v>3.9548424849999999</v>
          </cell>
          <cell r="H99">
            <v>3.849918701</v>
          </cell>
          <cell r="I99">
            <v>15.31628813</v>
          </cell>
          <cell r="J99">
            <v>15.31628813</v>
          </cell>
          <cell r="K99">
            <v>1.700403425</v>
          </cell>
        </row>
        <row r="100">
          <cell r="B100" t="str">
            <v>MAI</v>
          </cell>
          <cell r="C100">
            <v>3.8637526520000001</v>
          </cell>
          <cell r="D100">
            <v>4.1133136370000001</v>
          </cell>
          <cell r="E100">
            <v>4.4126158950000001</v>
          </cell>
          <cell r="F100">
            <v>4.2359826810000003</v>
          </cell>
          <cell r="G100">
            <v>4.0081989849999999</v>
          </cell>
          <cell r="H100">
            <v>3.9036438740000001</v>
          </cell>
          <cell r="I100">
            <v>15.31628813</v>
          </cell>
          <cell r="J100">
            <v>15.31628813</v>
          </cell>
          <cell r="K100">
            <v>1.684355088</v>
          </cell>
        </row>
        <row r="101">
          <cell r="B101" t="str">
            <v>JUN</v>
          </cell>
          <cell r="C101">
            <v>3.8637526520000001</v>
          </cell>
          <cell r="D101">
            <v>3.804446408</v>
          </cell>
          <cell r="E101">
            <v>4.4070587059999999</v>
          </cell>
          <cell r="F101">
            <v>4.2652215609999997</v>
          </cell>
          <cell r="G101">
            <v>3.6986062020000001</v>
          </cell>
          <cell r="H101">
            <v>3.5946172540000001</v>
          </cell>
          <cell r="I101">
            <v>15.31628813</v>
          </cell>
          <cell r="J101">
            <v>15.31628813</v>
          </cell>
          <cell r="K101">
            <v>1.6186863549999999</v>
          </cell>
        </row>
        <row r="102">
          <cell r="B102" t="str">
            <v>JUL</v>
          </cell>
          <cell r="C102">
            <v>4.4545877740000002</v>
          </cell>
          <cell r="D102">
            <v>3.8173389649999998</v>
          </cell>
          <cell r="E102">
            <v>4.4120274610000001</v>
          </cell>
          <cell r="F102">
            <v>4.2798410010000003</v>
          </cell>
          <cell r="G102">
            <v>3.711135981</v>
          </cell>
          <cell r="H102">
            <v>3.607863365</v>
          </cell>
          <cell r="I102">
            <v>16.024096532000002</v>
          </cell>
          <cell r="J102">
            <v>16.024096532000002</v>
          </cell>
          <cell r="K102">
            <v>1.557969344</v>
          </cell>
        </row>
        <row r="103">
          <cell r="B103" t="str">
            <v>AGO</v>
          </cell>
          <cell r="C103">
            <v>4.115368932</v>
          </cell>
          <cell r="D103">
            <v>3.9757452679999998</v>
          </cell>
          <cell r="E103">
            <v>4.0206495609999999</v>
          </cell>
          <cell r="F103">
            <v>4.2871507199999996</v>
          </cell>
          <cell r="G103">
            <v>3.8693608959999999</v>
          </cell>
          <cell r="H103">
            <v>3.7655824660000001</v>
          </cell>
          <cell r="I103">
            <v>15.559629957</v>
          </cell>
          <cell r="J103">
            <v>15.559629957</v>
          </cell>
          <cell r="K103">
            <v>1.498215056</v>
          </cell>
        </row>
        <row r="104">
          <cell r="B104" t="str">
            <v>SET</v>
          </cell>
          <cell r="C104">
            <v>4.3624213890472801</v>
          </cell>
          <cell r="D104">
            <v>4.0481668830000004</v>
          </cell>
          <cell r="E104">
            <v>4.3454516315623266</v>
          </cell>
          <cell r="F104">
            <v>4.2871507199999996</v>
          </cell>
          <cell r="G104">
            <v>4.62504575</v>
          </cell>
          <cell r="H104">
            <v>3.8380643289999998</v>
          </cell>
          <cell r="I104">
            <v>15.559629957</v>
          </cell>
          <cell r="J104">
            <v>15.559629957</v>
          </cell>
          <cell r="K104">
            <v>1.5325643470000001</v>
          </cell>
        </row>
        <row r="105">
          <cell r="B105" t="str">
            <v>OUT</v>
          </cell>
          <cell r="C105">
            <v>4.4695031111427888</v>
          </cell>
          <cell r="D105">
            <v>4.1508759770000001</v>
          </cell>
          <cell r="E105">
            <v>4.896251790432812</v>
          </cell>
          <cell r="F105">
            <v>4.2871507199999996</v>
          </cell>
          <cell r="G105">
            <v>4.0444916050000002</v>
          </cell>
          <cell r="H105">
            <v>3.9407734219999999</v>
          </cell>
          <cell r="I105">
            <v>15.559629957</v>
          </cell>
          <cell r="J105">
            <v>15.559629957</v>
          </cell>
          <cell r="K105">
            <v>1.550945928</v>
          </cell>
        </row>
        <row r="106">
          <cell r="B106" t="str">
            <v>NOV</v>
          </cell>
          <cell r="C106">
            <v>4.4564796584461863</v>
          </cell>
          <cell r="D106">
            <v>4.3255830560000001</v>
          </cell>
          <cell r="E106">
            <v>4.896251790432812</v>
          </cell>
          <cell r="F106">
            <v>4.3017701600000002</v>
          </cell>
          <cell r="G106">
            <v>4.2188359069999999</v>
          </cell>
          <cell r="H106">
            <v>4.1148516879999999</v>
          </cell>
          <cell r="I106">
            <v>15.559629957</v>
          </cell>
          <cell r="J106">
            <v>15.559629957</v>
          </cell>
          <cell r="K106">
            <v>1.5968642959999999</v>
          </cell>
        </row>
        <row r="107">
          <cell r="B107" t="str">
            <v>DEZ</v>
          </cell>
          <cell r="C107">
            <v>4.4362209542646704</v>
          </cell>
          <cell r="D107">
            <v>4.3066516669999997</v>
          </cell>
          <cell r="E107">
            <v>4.896251790432812</v>
          </cell>
          <cell r="F107">
            <v>4.3310090399999996</v>
          </cell>
          <cell r="G107">
            <v>4.1991789639999997</v>
          </cell>
          <cell r="H107">
            <v>4.094662671</v>
          </cell>
          <cell r="I107">
            <v>15.559629957</v>
          </cell>
          <cell r="J107">
            <v>15.559629957</v>
          </cell>
          <cell r="K107">
            <v>1.593803071</v>
          </cell>
        </row>
      </sheetData>
      <sheetData sheetId="17" refreshError="1"/>
      <sheetData sheetId="18" refreshError="1"/>
      <sheetData sheetId="19" refreshError="1"/>
      <sheetData sheetId="20" refreshError="1"/>
      <sheetData sheetId="21"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entários-"/>
      <sheetName val="Tarifário EE"/>
      <sheetName val="COG-OpçõesConcepção"/>
      <sheetName val="Cálculo Preço Gás Tarifa"/>
      <sheetName val="Dados Refinaria"/>
      <sheetName val="DADOS PROD&amp;CONS"/>
      <sheetName val="Cálc. Energ. Detalhe "/>
      <sheetName val="Custos Evitados"/>
      <sheetName val="RESUMO_PROJ"/>
      <sheetName val="Integrado"/>
      <sheetName val="Pressupostos"/>
      <sheetName val="Resumo Fin"/>
      <sheetName val="Receitas"/>
      <sheetName val="Custos"/>
      <sheetName val="PlaFin"/>
      <sheetName val="BS"/>
      <sheetName val="DR"/>
      <sheetName val="Capex"/>
      <sheetName val="Fin"/>
      <sheetName val="Rácios"/>
      <sheetName val="IVA"/>
      <sheetName val="FM"/>
      <sheetName val="Res"/>
      <sheetName val="Amort"/>
      <sheetName val="IRC"/>
      <sheetName val="Capit"/>
      <sheetName val="Ind"/>
      <sheetName val="Subs"/>
      <sheetName val="Prod&amp;Cons"/>
      <sheetName val="Graf"/>
    </sheetNames>
    <sheetDataSet>
      <sheetData sheetId="0" refreshError="1"/>
      <sheetData sheetId="1" refreshError="1"/>
      <sheetData sheetId="2" refreshError="1"/>
      <sheetData sheetId="3" refreshError="1"/>
      <sheetData sheetId="4" refreshError="1"/>
      <sheetData sheetId="5" refreshError="1">
        <row r="139">
          <cell r="H139">
            <v>0.5</v>
          </cell>
          <cell r="N139">
            <v>2</v>
          </cell>
        </row>
      </sheetData>
      <sheetData sheetId="6" refreshError="1"/>
      <sheetData sheetId="7" refreshError="1"/>
      <sheetData sheetId="8" refreshError="1">
        <row r="6">
          <cell r="Q6">
            <v>1</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scr ERSE"/>
      <sheetName val="notas"/>
      <sheetName val="valid transf"/>
      <sheetName val="Zam"/>
      <sheetName val="ot não liq"/>
      <sheetName val="TPE"/>
      <sheetName val="TPE detalhe"/>
      <sheetName val="valid novos"/>
      <sheetName val="bal"/>
      <sheetName val="ctrl bal"/>
      <sheetName val="Imo base"/>
      <sheetName val="Crit de repart finais"/>
      <sheetName val="im dir"/>
      <sheetName val="im ind"/>
      <sheetName val="valid repart"/>
      <sheetName val="Ind final"/>
      <sheetName val="Mudam1"/>
      <sheetName val="Mudam2"/>
      <sheetName val="Imob ERSE 2005"/>
      <sheetName val="Modelo 2005"/>
      <sheetName val="descr_ERSE"/>
      <sheetName val="valid_transf"/>
      <sheetName val="ot_não_liq"/>
      <sheetName val="TPE_detalhe"/>
      <sheetName val="valid_novos"/>
      <sheetName val="ctrl_bal"/>
      <sheetName val="Imo_base"/>
      <sheetName val="Crit_de_repart_finais"/>
      <sheetName val="im_dir"/>
      <sheetName val="im_ind"/>
      <sheetName val="valid_repart"/>
      <sheetName val="Ind_final"/>
      <sheetName val="Imob_ERSE_2005"/>
      <sheetName val="Modelo_2005"/>
    </sheetNames>
    <sheetDataSet>
      <sheetData sheetId="0" refreshError="1"/>
      <sheetData sheetId="1" refreshError="1"/>
      <sheetData sheetId="2"/>
      <sheetData sheetId="3"/>
      <sheetData sheetId="4" refreshError="1"/>
      <sheetData sheetId="5" refreshError="1"/>
      <sheetData sheetId="6" refreshError="1"/>
      <sheetData sheetId="7" refreshError="1"/>
      <sheetData sheetId="8"/>
      <sheetData sheetId="9" refreshError="1"/>
      <sheetData sheetId="10"/>
      <sheetData sheetId="11" refreshError="1"/>
      <sheetData sheetId="12"/>
      <sheetData sheetId="13" refreshError="1"/>
      <sheetData sheetId="14" refreshError="1"/>
      <sheetData sheetId="15"/>
      <sheetData sheetId="16"/>
      <sheetData sheetId="17"/>
      <sheetData sheetId="18" refreshError="1"/>
      <sheetData sheetId="19" refreshError="1"/>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latório"/>
      <sheetName val="Dados SAP"/>
      <sheetName val="Balanço Completo"/>
      <sheetName val="Balanço R"/>
      <sheetName val="Balanço O"/>
      <sheetName val="Orc.Expl. R"/>
      <sheetName val="Orc.Expl. O"/>
      <sheetName val="Impacte corr.tar"/>
      <sheetName val="Resultado Permitido"/>
      <sheetName val="Orc.Tes_Fin R"/>
      <sheetName val="Orc.Tes_Fin O"/>
      <sheetName val="Controlo Orçamental"/>
      <sheetName val="Controlo Orçamental2"/>
      <sheetName val="Novo03"/>
      <sheetName val="Oferta R"/>
      <sheetName val="Oferta O"/>
      <sheetName val="Oferta Dec.Desv"/>
      <sheetName val="Procura R"/>
      <sheetName val="Procura R2"/>
      <sheetName val="Procura O"/>
      <sheetName val="Desvio Vendas"/>
      <sheetName val="DesviosBalFunc"/>
      <sheetName val="Balanço APOIO TESOURARIA"/>
      <sheetName val="Det 27"/>
      <sheetName val="Indicadores R"/>
      <sheetName val="RCP"/>
      <sheetName val="KPI's"/>
      <sheetName val="KPI's Cálculo"/>
      <sheetName val="KPI's Dados"/>
      <sheetName val="IndicadoresDefin"/>
      <sheetName val="FontesEnerg"/>
      <sheetName val="DesvTarDados"/>
      <sheetName val="DesvTarAgrega"/>
      <sheetName val="DesvTarMostra"/>
      <sheetName val="DesvTarMostra (2)"/>
      <sheetName val="DesvTarMostra (3)"/>
    </sheetNames>
    <sheetDataSet>
      <sheetData sheetId="0"/>
      <sheetData sheetId="1"/>
      <sheetData sheetId="2"/>
      <sheetData sheetId="3"/>
      <sheetData sheetId="4"/>
      <sheetData sheetId="5">
        <row r="5">
          <cell r="B5" t="str">
            <v>Orçamento de exploração (MEur)</v>
          </cell>
        </row>
        <row r="6">
          <cell r="F6" t="str">
            <v>Ano Curso</v>
          </cell>
          <cell r="G6" t="str">
            <v>Jan</v>
          </cell>
          <cell r="H6" t="str">
            <v>Fev</v>
          </cell>
          <cell r="I6" t="str">
            <v>Mar</v>
          </cell>
          <cell r="J6" t="str">
            <v>Abr</v>
          </cell>
          <cell r="K6" t="str">
            <v>Mai</v>
          </cell>
          <cell r="L6" t="str">
            <v>Jun</v>
          </cell>
          <cell r="M6" t="str">
            <v>Jul</v>
          </cell>
          <cell r="N6" t="str">
            <v>Ago</v>
          </cell>
          <cell r="O6" t="str">
            <v>Set</v>
          </cell>
          <cell r="P6" t="str">
            <v>Out</v>
          </cell>
          <cell r="Q6" t="str">
            <v>Nov</v>
          </cell>
          <cell r="R6" t="str">
            <v>Dez</v>
          </cell>
        </row>
        <row r="7">
          <cell r="B7" t="str">
            <v>Proveitos operacionais</v>
          </cell>
          <cell r="F7">
            <v>2027.0967711800001</v>
          </cell>
          <cell r="G7">
            <v>199.76774455</v>
          </cell>
          <cell r="H7">
            <v>191.91515043999999</v>
          </cell>
          <cell r="I7">
            <v>193.64081213</v>
          </cell>
          <cell r="J7">
            <v>196.5630146</v>
          </cell>
          <cell r="K7">
            <v>190.01591250999999</v>
          </cell>
          <cell r="L7">
            <v>206.94315237999999</v>
          </cell>
          <cell r="M7">
            <v>211.94621563000001</v>
          </cell>
          <cell r="N7">
            <v>206.44293985000002</v>
          </cell>
          <cell r="O7">
            <v>211.85727018999998</v>
          </cell>
          <cell r="P7">
            <v>218.00455890000001</v>
          </cell>
          <cell r="Q7">
            <v>0</v>
          </cell>
          <cell r="R7">
            <v>0</v>
          </cell>
        </row>
        <row r="8">
          <cell r="B8" t="str">
            <v xml:space="preserve">  Vendas de electricidade</v>
          </cell>
          <cell r="F8">
            <v>2014.7010837700002</v>
          </cell>
          <cell r="G8">
            <v>198.76093882000001</v>
          </cell>
          <cell r="H8">
            <v>191.04211351999999</v>
          </cell>
          <cell r="I8">
            <v>192.10683784</v>
          </cell>
          <cell r="J8">
            <v>195.48052823</v>
          </cell>
          <cell r="K8">
            <v>188.83923114000001</v>
          </cell>
          <cell r="L8">
            <v>205.63798241999999</v>
          </cell>
          <cell r="M8">
            <v>210.78130099000001</v>
          </cell>
          <cell r="N8">
            <v>205.28062313000001</v>
          </cell>
          <cell r="O8">
            <v>210.08116276999999</v>
          </cell>
          <cell r="P8">
            <v>216.69036491</v>
          </cell>
          <cell r="Q8">
            <v>0</v>
          </cell>
          <cell r="R8">
            <v>0</v>
          </cell>
        </row>
        <row r="9">
          <cell r="B9" t="str">
            <v xml:space="preserve">    Vendas de electricidade a centrais do SEP</v>
          </cell>
          <cell r="F9">
            <v>2.6231635000000004</v>
          </cell>
          <cell r="G9">
            <v>0.25411275999999999</v>
          </cell>
          <cell r="H9">
            <v>0.31147553</v>
          </cell>
          <cell r="I9">
            <v>0.21458031</v>
          </cell>
          <cell r="J9">
            <v>0.25984101999999998</v>
          </cell>
          <cell r="K9">
            <v>0.22723729000000001</v>
          </cell>
          <cell r="L9">
            <v>0.22571909000000001</v>
          </cell>
          <cell r="M9">
            <v>0.33012399999999997</v>
          </cell>
          <cell r="N9">
            <v>0.22845662999999999</v>
          </cell>
          <cell r="O9">
            <v>0.22673863999999999</v>
          </cell>
          <cell r="P9">
            <v>0.34487823000000001</v>
          </cell>
          <cell r="Q9">
            <v>0</v>
          </cell>
          <cell r="R9">
            <v>0</v>
          </cell>
        </row>
        <row r="10">
          <cell r="B10" t="str">
            <v xml:space="preserve">    Exportação de electricidade</v>
          </cell>
          <cell r="F10">
            <v>32.351110540000001</v>
          </cell>
          <cell r="G10">
            <v>3.3614966100000001</v>
          </cell>
          <cell r="H10">
            <v>3.6217528300000001</v>
          </cell>
          <cell r="I10">
            <v>5.2221765700000002</v>
          </cell>
          <cell r="J10">
            <v>1.2532804799999999</v>
          </cell>
          <cell r="K10">
            <v>2.3540287499999999</v>
          </cell>
          <cell r="L10">
            <v>1.63844627</v>
          </cell>
          <cell r="M10">
            <v>3.5391892600000001</v>
          </cell>
          <cell r="N10">
            <v>1.79916093</v>
          </cell>
          <cell r="O10">
            <v>5.6694541000000003</v>
          </cell>
          <cell r="P10">
            <v>3.8921247399999999</v>
          </cell>
          <cell r="Q10">
            <v>0</v>
          </cell>
          <cell r="R10">
            <v>0</v>
          </cell>
        </row>
        <row r="11">
          <cell r="B11" t="str">
            <v xml:space="preserve">    Exportação de electricidade - Contratos Financeir.</v>
          </cell>
          <cell r="F11">
            <v>7.9802399999999996E-2</v>
          </cell>
          <cell r="G11">
            <v>0</v>
          </cell>
          <cell r="H11">
            <v>0</v>
          </cell>
          <cell r="I11">
            <v>3.1083E-2</v>
          </cell>
          <cell r="J11">
            <v>4.2646200000000002E-2</v>
          </cell>
          <cell r="K11">
            <v>0</v>
          </cell>
          <cell r="L11">
            <v>0</v>
          </cell>
          <cell r="M11">
            <v>4.7831999999999996E-3</v>
          </cell>
          <cell r="N11">
            <v>1.2899999999999999E-3</v>
          </cell>
          <cell r="O11">
            <v>0</v>
          </cell>
          <cell r="P11">
            <v>0</v>
          </cell>
          <cell r="Q11">
            <v>0</v>
          </cell>
          <cell r="R11">
            <v>0</v>
          </cell>
        </row>
        <row r="12">
          <cell r="B12" t="str">
            <v xml:space="preserve">    Tarifa Transfronteiriça (CBT)</v>
          </cell>
          <cell r="F12">
            <v>1.42585257</v>
          </cell>
          <cell r="G12">
            <v>0.13</v>
          </cell>
          <cell r="H12">
            <v>0.13</v>
          </cell>
          <cell r="I12">
            <v>-0.26</v>
          </cell>
          <cell r="J12">
            <v>0.83994159000000002</v>
          </cell>
          <cell r="K12">
            <v>0</v>
          </cell>
          <cell r="L12">
            <v>0</v>
          </cell>
          <cell r="M12">
            <v>0</v>
          </cell>
          <cell r="N12">
            <v>0.58591097999999997</v>
          </cell>
          <cell r="O12">
            <v>0</v>
          </cell>
          <cell r="P12">
            <v>0</v>
          </cell>
          <cell r="Q12">
            <v>0</v>
          </cell>
          <cell r="R12">
            <v>0</v>
          </cell>
        </row>
        <row r="13">
          <cell r="B13" t="str">
            <v xml:space="preserve">    Facturação de AEE - Encargo fixo base</v>
          </cell>
          <cell r="F13">
            <v>1152.0093799999997</v>
          </cell>
          <cell r="G13">
            <v>115.20093799999999</v>
          </cell>
          <cell r="H13">
            <v>115.20093799999999</v>
          </cell>
          <cell r="I13">
            <v>115.20093799999999</v>
          </cell>
          <cell r="J13">
            <v>115.20093799999999</v>
          </cell>
          <cell r="K13">
            <v>115.20093799999999</v>
          </cell>
          <cell r="L13">
            <v>115.20093799999999</v>
          </cell>
          <cell r="M13">
            <v>115.20093799999999</v>
          </cell>
          <cell r="N13">
            <v>115.20093799999999</v>
          </cell>
          <cell r="O13">
            <v>115.20093799999999</v>
          </cell>
          <cell r="P13">
            <v>115.20093799999999</v>
          </cell>
          <cell r="Q13">
            <v>0</v>
          </cell>
          <cell r="R13">
            <v>0</v>
          </cell>
        </row>
        <row r="14">
          <cell r="B14" t="str">
            <v xml:space="preserve">    Facturação de AEE - Encargo variável base</v>
          </cell>
          <cell r="F14">
            <v>358.75626299999999</v>
          </cell>
          <cell r="G14">
            <v>31.186430000000001</v>
          </cell>
          <cell r="H14">
            <v>26.727079</v>
          </cell>
          <cell r="I14">
            <v>29.374271</v>
          </cell>
          <cell r="J14">
            <v>28.018405999999999</v>
          </cell>
          <cell r="K14">
            <v>33.558796999999998</v>
          </cell>
          <cell r="L14">
            <v>36.398618999999997</v>
          </cell>
          <cell r="M14">
            <v>43.943272</v>
          </cell>
          <cell r="N14">
            <v>42.150818999999998</v>
          </cell>
          <cell r="O14">
            <v>43.888148999999999</v>
          </cell>
          <cell r="P14">
            <v>43.510421000000001</v>
          </cell>
          <cell r="Q14">
            <v>0</v>
          </cell>
          <cell r="R14">
            <v>0</v>
          </cell>
        </row>
        <row r="15">
          <cell r="B15" t="str">
            <v xml:space="preserve">    Desvios de AEE fixos - gerados</v>
          </cell>
          <cell r="F15">
            <v>193.51366486999999</v>
          </cell>
          <cell r="G15">
            <v>27.17525053</v>
          </cell>
          <cell r="H15">
            <v>24.114488900000001</v>
          </cell>
          <cell r="I15">
            <v>21.335618650000001</v>
          </cell>
          <cell r="J15">
            <v>24.32404511</v>
          </cell>
          <cell r="K15">
            <v>17.812435199999999</v>
          </cell>
          <cell r="L15">
            <v>15.213798110000001</v>
          </cell>
          <cell r="M15">
            <v>-3.7015404900000002</v>
          </cell>
          <cell r="N15">
            <v>29.09562051</v>
          </cell>
          <cell r="O15">
            <v>15.68925241</v>
          </cell>
          <cell r="P15">
            <v>22.454695940000001</v>
          </cell>
          <cell r="Q15">
            <v>0</v>
          </cell>
          <cell r="R15">
            <v>0</v>
          </cell>
        </row>
        <row r="16">
          <cell r="B16" t="str">
            <v xml:space="preserve">    Desvios de AEE fixos - recuperados de 2001</v>
          </cell>
          <cell r="F16">
            <v>-1.8154899999999998</v>
          </cell>
          <cell r="G16">
            <v>-0.18154899999999999</v>
          </cell>
          <cell r="H16">
            <v>-0.18154899999999999</v>
          </cell>
          <cell r="I16">
            <v>-0.18154899999999999</v>
          </cell>
          <cell r="J16">
            <v>-0.18154899999999999</v>
          </cell>
          <cell r="K16">
            <v>-0.18154899999999999</v>
          </cell>
          <cell r="L16">
            <v>-0.18154899999999999</v>
          </cell>
          <cell r="M16">
            <v>-0.18154899999999999</v>
          </cell>
          <cell r="N16">
            <v>-0.18154899999999999</v>
          </cell>
          <cell r="O16">
            <v>-0.18154899999999999</v>
          </cell>
          <cell r="P16">
            <v>-0.18154899999999999</v>
          </cell>
          <cell r="Q16">
            <v>0</v>
          </cell>
          <cell r="R16">
            <v>0</v>
          </cell>
        </row>
        <row r="17">
          <cell r="B17" t="str">
            <v xml:space="preserve">    Desvio de combustível - gerado NBT</v>
          </cell>
          <cell r="F17">
            <v>24.636807999999998</v>
          </cell>
          <cell r="G17">
            <v>-0.212475</v>
          </cell>
          <cell r="H17">
            <v>3.2924000000000002E-2</v>
          </cell>
          <cell r="I17">
            <v>0.85739799999999999</v>
          </cell>
          <cell r="J17">
            <v>1.8156369999999999</v>
          </cell>
          <cell r="K17">
            <v>1.591226</v>
          </cell>
          <cell r="L17">
            <v>5.1019839999999999</v>
          </cell>
          <cell r="M17">
            <v>1.830476</v>
          </cell>
          <cell r="N17">
            <v>3.8088549999999999</v>
          </cell>
          <cell r="O17">
            <v>3.0879829999999999</v>
          </cell>
          <cell r="P17">
            <v>6.7228000000000003</v>
          </cell>
          <cell r="Q17">
            <v>0</v>
          </cell>
          <cell r="R17">
            <v>0</v>
          </cell>
        </row>
        <row r="18">
          <cell r="B18" t="str">
            <v xml:space="preserve">    Desvio de combustível - recuperado NBT</v>
          </cell>
          <cell r="F18">
            <v>0.37753900000000096</v>
          </cell>
          <cell r="G18">
            <v>0.78544199999999997</v>
          </cell>
          <cell r="H18">
            <v>0.78544199999999997</v>
          </cell>
          <cell r="I18">
            <v>0.78544199999999997</v>
          </cell>
          <cell r="J18">
            <v>0.26570199999999999</v>
          </cell>
          <cell r="K18">
            <v>0.26570199999999999</v>
          </cell>
          <cell r="L18">
            <v>0.26570199999999999</v>
          </cell>
          <cell r="M18">
            <v>-0.178482</v>
          </cell>
          <cell r="N18">
            <v>-0.178482</v>
          </cell>
          <cell r="O18">
            <v>-0.178482</v>
          </cell>
          <cell r="P18">
            <v>-2.2404470000000001</v>
          </cell>
          <cell r="Q18">
            <v>0</v>
          </cell>
          <cell r="R18">
            <v>0</v>
          </cell>
        </row>
        <row r="19">
          <cell r="B19" t="str">
            <v xml:space="preserve">    Desvio de combustível - gerado BT</v>
          </cell>
          <cell r="F19">
            <v>58.458096000000005</v>
          </cell>
          <cell r="G19">
            <v>-0.35361300000000001</v>
          </cell>
          <cell r="H19">
            <v>5.4793000000000001E-2</v>
          </cell>
          <cell r="I19">
            <v>1.426925</v>
          </cell>
          <cell r="J19">
            <v>3.0216750000000001</v>
          </cell>
          <cell r="K19">
            <v>2.6482000000000001</v>
          </cell>
          <cell r="L19">
            <v>8.4909829999999999</v>
          </cell>
          <cell r="M19">
            <v>10.852522</v>
          </cell>
          <cell r="N19">
            <v>9.0376329999999996</v>
          </cell>
          <cell r="O19">
            <v>7.3271509999999997</v>
          </cell>
          <cell r="P19">
            <v>15.951827</v>
          </cell>
          <cell r="Q19">
            <v>0</v>
          </cell>
          <cell r="R19">
            <v>0</v>
          </cell>
        </row>
        <row r="20">
          <cell r="B20" t="str">
            <v xml:space="preserve">    Desvio de combustível - recuperado BT</v>
          </cell>
          <cell r="F20">
            <v>3.5084789999999995</v>
          </cell>
          <cell r="G20">
            <v>1.3071729999999999</v>
          </cell>
          <cell r="H20">
            <v>1.3071729999999999</v>
          </cell>
          <cell r="I20">
            <v>1.3071729999999999</v>
          </cell>
          <cell r="J20">
            <v>0.442195</v>
          </cell>
          <cell r="K20">
            <v>0.442195</v>
          </cell>
          <cell r="L20">
            <v>0.442195</v>
          </cell>
          <cell r="M20">
            <v>0</v>
          </cell>
          <cell r="N20">
            <v>0</v>
          </cell>
          <cell r="O20">
            <v>0</v>
          </cell>
          <cell r="P20">
            <v>-1.739625</v>
          </cell>
          <cell r="Q20">
            <v>0</v>
          </cell>
          <cell r="R20">
            <v>0</v>
          </cell>
        </row>
        <row r="21">
          <cell r="B21" t="str">
            <v xml:space="preserve">    Facturação de AEE - Encargo Variável - Aju.Quant.</v>
          </cell>
          <cell r="F21">
            <v>-4.6829900000000002</v>
          </cell>
          <cell r="G21">
            <v>-0.99904000000000004</v>
          </cell>
          <cell r="H21">
            <v>-1.68302</v>
          </cell>
          <cell r="I21">
            <v>1.3419000000000001</v>
          </cell>
          <cell r="J21">
            <v>1.4065000000000001</v>
          </cell>
          <cell r="K21">
            <v>-0.19264000000000001</v>
          </cell>
          <cell r="L21">
            <v>5.9615999999999998</v>
          </cell>
          <cell r="M21">
            <v>1.6336999999999999</v>
          </cell>
          <cell r="N21">
            <v>-2.9811999999999999</v>
          </cell>
          <cell r="O21">
            <v>-3.0981200000000002</v>
          </cell>
          <cell r="P21">
            <v>-6.0726699999999996</v>
          </cell>
          <cell r="Q21">
            <v>0</v>
          </cell>
          <cell r="R21">
            <v>0</v>
          </cell>
        </row>
        <row r="22">
          <cell r="B22" t="str">
            <v xml:space="preserve">    Desvios de AEE fixos - recuperados de 2002</v>
          </cell>
          <cell r="F22">
            <v>-202.34401109999996</v>
          </cell>
          <cell r="G22">
            <v>-20.23440111</v>
          </cell>
          <cell r="H22">
            <v>-20.23440111</v>
          </cell>
          <cell r="I22">
            <v>-20.23440111</v>
          </cell>
          <cell r="J22">
            <v>-20.23440111</v>
          </cell>
          <cell r="K22">
            <v>-20.23440111</v>
          </cell>
          <cell r="L22">
            <v>-20.23440111</v>
          </cell>
          <cell r="M22">
            <v>-20.23440111</v>
          </cell>
          <cell r="N22">
            <v>-20.23440111</v>
          </cell>
          <cell r="O22">
            <v>-20.23440111</v>
          </cell>
          <cell r="P22">
            <v>-20.23440111</v>
          </cell>
          <cell r="Q22">
            <v>0</v>
          </cell>
          <cell r="R22">
            <v>0</v>
          </cell>
        </row>
        <row r="23">
          <cell r="B23" t="str">
            <v xml:space="preserve">    Enc.Var.base 2002 Rec.</v>
          </cell>
          <cell r="F23">
            <v>-8.766359999999997</v>
          </cell>
          <cell r="G23">
            <v>0</v>
          </cell>
          <cell r="H23">
            <v>-1.7532719999999999</v>
          </cell>
          <cell r="I23">
            <v>-0.87663599999999997</v>
          </cell>
          <cell r="J23">
            <v>-0.87663599999999997</v>
          </cell>
          <cell r="K23">
            <v>-0.87663599999999997</v>
          </cell>
          <cell r="L23">
            <v>-0.87663599999999997</v>
          </cell>
          <cell r="M23">
            <v>-0.87663599999999997</v>
          </cell>
          <cell r="N23">
            <v>-0.87663599999999997</v>
          </cell>
          <cell r="O23">
            <v>-0.87663599999999997</v>
          </cell>
          <cell r="P23">
            <v>-0.87663599999999997</v>
          </cell>
          <cell r="Q23">
            <v>0</v>
          </cell>
          <cell r="R23">
            <v>0</v>
          </cell>
        </row>
        <row r="24">
          <cell r="B24" t="str">
            <v xml:space="preserve">    Uso Global do Sistema</v>
          </cell>
          <cell r="F24">
            <v>201.35068687</v>
          </cell>
          <cell r="G24">
            <v>22.175333200000001</v>
          </cell>
          <cell r="H24">
            <v>20.669972900000001</v>
          </cell>
          <cell r="I24">
            <v>21.05215832</v>
          </cell>
          <cell r="J24">
            <v>19.222200319999999</v>
          </cell>
          <cell r="K24">
            <v>19.62238816</v>
          </cell>
          <cell r="L24">
            <v>19.733175540000001</v>
          </cell>
          <cell r="M24">
            <v>20.596000289999999</v>
          </cell>
          <cell r="N24">
            <v>18.786458920000001</v>
          </cell>
          <cell r="O24">
            <v>19.62088262</v>
          </cell>
          <cell r="P24">
            <v>19.872116599999998</v>
          </cell>
          <cell r="Q24">
            <v>0</v>
          </cell>
          <cell r="R24">
            <v>0</v>
          </cell>
        </row>
        <row r="25">
          <cell r="B25" t="str">
            <v xml:space="preserve">    Desvios de UGS gerados</v>
          </cell>
          <cell r="F25">
            <v>50.215562529999993</v>
          </cell>
          <cell r="G25">
            <v>5.7530557299999998</v>
          </cell>
          <cell r="H25">
            <v>5.8768824000000004</v>
          </cell>
          <cell r="I25">
            <v>1.29329812</v>
          </cell>
          <cell r="J25">
            <v>6.5813605199999996</v>
          </cell>
          <cell r="K25">
            <v>2.55745786</v>
          </cell>
          <cell r="L25">
            <v>1.14755878</v>
          </cell>
          <cell r="M25">
            <v>23.53755365</v>
          </cell>
          <cell r="N25">
            <v>-6.2675044299999998</v>
          </cell>
          <cell r="O25">
            <v>4.6219876500000003</v>
          </cell>
          <cell r="P25">
            <v>5.1139122500000003</v>
          </cell>
          <cell r="Q25">
            <v>0</v>
          </cell>
          <cell r="R25">
            <v>0</v>
          </cell>
        </row>
        <row r="26">
          <cell r="B26" t="str">
            <v xml:space="preserve">    Desvios de UGS recuperados</v>
          </cell>
          <cell r="F26">
            <v>-2.9935706500000001</v>
          </cell>
          <cell r="G26">
            <v>-0.34954060999999997</v>
          </cell>
          <cell r="H26">
            <v>-0.30413794</v>
          </cell>
          <cell r="I26">
            <v>-0.31378672000000002</v>
          </cell>
          <cell r="J26">
            <v>-0.28087410000000002</v>
          </cell>
          <cell r="K26">
            <v>-0.28483215000000001</v>
          </cell>
          <cell r="L26">
            <v>-0.28379747</v>
          </cell>
          <cell r="M26">
            <v>-0.30848194000000001</v>
          </cell>
          <cell r="N26">
            <v>-0.27926459999999997</v>
          </cell>
          <cell r="O26">
            <v>-0.29298639999999998</v>
          </cell>
          <cell r="P26">
            <v>-0.29586871999999997</v>
          </cell>
          <cell r="Q26">
            <v>0</v>
          </cell>
          <cell r="R26">
            <v>0</v>
          </cell>
        </row>
        <row r="27">
          <cell r="B27" t="str">
            <v xml:space="preserve">    Uso da Rede de transporte - MAT</v>
          </cell>
          <cell r="F27">
            <v>1.5851002700000001</v>
          </cell>
          <cell r="G27">
            <v>0.13588665</v>
          </cell>
          <cell r="H27">
            <v>0.20102059</v>
          </cell>
          <cell r="I27">
            <v>0.22635333999999999</v>
          </cell>
          <cell r="J27">
            <v>0.16188225000000001</v>
          </cell>
          <cell r="K27">
            <v>0.16702640999999999</v>
          </cell>
          <cell r="L27">
            <v>0.12016693000000001</v>
          </cell>
          <cell r="M27">
            <v>0.15137117</v>
          </cell>
          <cell r="N27">
            <v>0.13361832000000001</v>
          </cell>
          <cell r="O27">
            <v>0.14393784000000001</v>
          </cell>
          <cell r="P27">
            <v>0.14383677</v>
          </cell>
          <cell r="Q27">
            <v>0</v>
          </cell>
          <cell r="R27">
            <v>0</v>
          </cell>
        </row>
        <row r="28">
          <cell r="B28" t="str">
            <v xml:space="preserve">    Uso da Rede de transporte - AT</v>
          </cell>
          <cell r="F28">
            <v>110.92926643999999</v>
          </cell>
          <cell r="G28">
            <v>11.933223399999999</v>
          </cell>
          <cell r="H28">
            <v>11.75844083</v>
          </cell>
          <cell r="I28">
            <v>11.319921389999999</v>
          </cell>
          <cell r="J28">
            <v>11.22651595</v>
          </cell>
          <cell r="K28">
            <v>10.617471289999999</v>
          </cell>
          <cell r="L28">
            <v>11.248531160000001</v>
          </cell>
          <cell r="M28">
            <v>11.21741684</v>
          </cell>
          <cell r="N28">
            <v>9.9768472799999994</v>
          </cell>
          <cell r="O28">
            <v>10.830656319999999</v>
          </cell>
          <cell r="P28">
            <v>10.800241979999999</v>
          </cell>
          <cell r="Q28">
            <v>0</v>
          </cell>
          <cell r="R28">
            <v>0</v>
          </cell>
        </row>
        <row r="29">
          <cell r="B29" t="str">
            <v xml:space="preserve">    Desvios de TEE - gerados</v>
          </cell>
          <cell r="F29">
            <v>6.7932189300000001</v>
          </cell>
          <cell r="G29">
            <v>-1.5832088099999999</v>
          </cell>
          <cell r="H29">
            <v>-1.2357536200000001</v>
          </cell>
          <cell r="I29">
            <v>0.84131529000000005</v>
          </cell>
          <cell r="J29">
            <v>9.4214759999999995E-2</v>
          </cell>
          <cell r="K29">
            <v>1.5949272400000001</v>
          </cell>
          <cell r="L29">
            <v>1.4556180400000001</v>
          </cell>
          <cell r="M29">
            <v>0.77920712000000003</v>
          </cell>
          <cell r="N29">
            <v>2.06369187</v>
          </cell>
          <cell r="O29">
            <v>1.2770688400000001</v>
          </cell>
          <cell r="P29">
            <v>1.5061382000000001</v>
          </cell>
          <cell r="Q29">
            <v>0</v>
          </cell>
          <cell r="R29">
            <v>0</v>
          </cell>
        </row>
        <row r="30">
          <cell r="B30" t="str">
            <v xml:space="preserve">    Desvios de TEE - recuperados</v>
          </cell>
          <cell r="F30">
            <v>11.573187219999999</v>
          </cell>
          <cell r="G30">
            <v>1.3513290099999999</v>
          </cell>
          <cell r="H30">
            <v>1.17580164</v>
          </cell>
          <cell r="I30">
            <v>1.2131039800000001</v>
          </cell>
          <cell r="J30">
            <v>1.0858633</v>
          </cell>
          <cell r="K30">
            <v>1.1011652000000001</v>
          </cell>
          <cell r="L30">
            <v>1.0971651200000001</v>
          </cell>
          <cell r="M30">
            <v>1.19259563</v>
          </cell>
          <cell r="N30">
            <v>1.0796409600000001</v>
          </cell>
          <cell r="O30">
            <v>1.1326896500000001</v>
          </cell>
          <cell r="P30">
            <v>1.14383273</v>
          </cell>
          <cell r="Q30">
            <v>0</v>
          </cell>
          <cell r="R30">
            <v>0</v>
          </cell>
        </row>
        <row r="31">
          <cell r="B31" t="str">
            <v xml:space="preserve">    Vendas da REN ao SENV</v>
          </cell>
          <cell r="F31">
            <v>0.51079764999999999</v>
          </cell>
          <cell r="G31">
            <v>0.25708588999999998</v>
          </cell>
          <cell r="H31">
            <v>0</v>
          </cell>
          <cell r="I31">
            <v>0.17424129999999999</v>
          </cell>
          <cell r="J31">
            <v>0</v>
          </cell>
          <cell r="K31">
            <v>7.8063850000000004E-2</v>
          </cell>
          <cell r="L31">
            <v>9.3068000000000003E-4</v>
          </cell>
          <cell r="M31">
            <v>4.7593000000000001E-4</v>
          </cell>
          <cell r="N31">
            <v>0</v>
          </cell>
          <cell r="O31">
            <v>0</v>
          </cell>
          <cell r="P31">
            <v>0</v>
          </cell>
          <cell r="Q31">
            <v>0</v>
          </cell>
          <cell r="R31">
            <v>0</v>
          </cell>
        </row>
        <row r="32">
          <cell r="B32" t="str">
            <v xml:space="preserve">    Desvios recuperados  (2002 e 2003)</v>
          </cell>
          <cell r="F32">
            <v>-200.46022653000003</v>
          </cell>
          <cell r="G32">
            <v>-17.32154671</v>
          </cell>
          <cell r="H32">
            <v>-19.204943410000002</v>
          </cell>
          <cell r="I32">
            <v>-18.300653850000003</v>
          </cell>
          <cell r="J32">
            <v>-19.779699910000001</v>
          </cell>
          <cell r="K32">
            <v>-19.768356060000002</v>
          </cell>
          <cell r="L32">
            <v>-19.771321460000003</v>
          </cell>
          <cell r="M32">
            <v>-20.586954420000001</v>
          </cell>
          <cell r="N32">
            <v>-20.670691750000003</v>
          </cell>
          <cell r="O32">
            <v>-20.631364860000001</v>
          </cell>
          <cell r="P32">
            <v>-24.424694100000004</v>
          </cell>
          <cell r="Q32">
            <v>0</v>
          </cell>
          <cell r="R32">
            <v>0</v>
          </cell>
        </row>
        <row r="33">
          <cell r="B33" t="str">
            <v xml:space="preserve">    Outras vendas</v>
          </cell>
          <cell r="F33">
            <v>24.605526729999696</v>
          </cell>
          <cell r="G33">
            <v>1.6680095699999811</v>
          </cell>
          <cell r="H33">
            <v>4.4660625699999628</v>
          </cell>
          <cell r="I33">
            <v>0.75531339999997726</v>
          </cell>
          <cell r="J33">
            <v>1.7911439400000404</v>
          </cell>
          <cell r="K33">
            <v>0.77003014999996822</v>
          </cell>
          <cell r="L33">
            <v>3.4712352799999735</v>
          </cell>
          <cell r="M33">
            <v>1.4527664400000049</v>
          </cell>
          <cell r="N33">
            <v>2.3307188699999699</v>
          </cell>
          <cell r="O33">
            <v>6.2264482099999441</v>
          </cell>
          <cell r="P33">
            <v>1.6737982999998735</v>
          </cell>
          <cell r="Q33">
            <v>0</v>
          </cell>
          <cell r="R33">
            <v>0</v>
          </cell>
        </row>
      </sheetData>
      <sheetData sheetId="6"/>
      <sheetData sheetId="7"/>
      <sheetData sheetId="8"/>
      <sheetData sheetId="9"/>
      <sheetData sheetId="10"/>
      <sheetData sheetId="11">
        <row r="5">
          <cell r="B5" t="str">
            <v>GWh</v>
          </cell>
        </row>
        <row r="6">
          <cell r="C6" t="str">
            <v>Valores do mês</v>
          </cell>
          <cell r="G6" t="str">
            <v xml:space="preserve">Valores acumulados </v>
          </cell>
        </row>
        <row r="7">
          <cell r="C7" t="str">
            <v>Real</v>
          </cell>
          <cell r="D7" t="str">
            <v>Orçamento</v>
          </cell>
          <cell r="E7" t="str">
            <v>Desvio</v>
          </cell>
          <cell r="G7" t="str">
            <v>Real</v>
          </cell>
          <cell r="H7" t="str">
            <v>Orçamento</v>
          </cell>
          <cell r="I7" t="str">
            <v>Desvio</v>
          </cell>
        </row>
        <row r="8">
          <cell r="C8" t="str">
            <v>Out</v>
          </cell>
          <cell r="E8" t="str">
            <v>Absoluto</v>
          </cell>
          <cell r="F8" t="str">
            <v>%</v>
          </cell>
          <cell r="G8" t="str">
            <v>Out</v>
          </cell>
          <cell r="I8" t="str">
            <v>Absoluto</v>
          </cell>
          <cell r="J8" t="str">
            <v>%</v>
          </cell>
        </row>
        <row r="9">
          <cell r="B9" t="str">
            <v>CPPE Hidr</v>
          </cell>
          <cell r="C9">
            <v>611.63273300000003</v>
          </cell>
          <cell r="D9">
            <v>651.6</v>
          </cell>
          <cell r="E9">
            <v>-39.967266999999993</v>
          </cell>
          <cell r="F9">
            <v>-6.1337119398403916E-2</v>
          </cell>
          <cell r="G9">
            <v>7339.1649280000001</v>
          </cell>
          <cell r="H9">
            <v>8306.2999999999993</v>
          </cell>
          <cell r="I9">
            <v>-967.13507199999913</v>
          </cell>
          <cell r="J9">
            <v>-0.11643392027737975</v>
          </cell>
        </row>
        <row r="10">
          <cell r="B10" t="str">
            <v>CPPE Term</v>
          </cell>
          <cell r="C10">
            <v>930.18099000000007</v>
          </cell>
          <cell r="D10">
            <v>947.80957365333336</v>
          </cell>
          <cell r="E10">
            <v>-17.628583653333294</v>
          </cell>
          <cell r="F10">
            <v>-1.8599288447133877E-2</v>
          </cell>
          <cell r="G10">
            <v>9532.59339</v>
          </cell>
          <cell r="H10">
            <v>9092.8778308933342</v>
          </cell>
          <cell r="I10">
            <v>439.71555910666575</v>
          </cell>
          <cell r="J10">
            <v>4.835823897388325E-2</v>
          </cell>
        </row>
        <row r="11">
          <cell r="B11" t="str">
            <v>Tejoenergia</v>
          </cell>
          <cell r="C11">
            <v>373.5172</v>
          </cell>
          <cell r="D11">
            <v>397.73333333333329</v>
          </cell>
          <cell r="E11">
            <v>-24.216133333333289</v>
          </cell>
          <cell r="F11">
            <v>-6.0885350318471199E-2</v>
          </cell>
          <cell r="G11">
            <v>3599.4881999999998</v>
          </cell>
          <cell r="H11">
            <v>3413.7333333333331</v>
          </cell>
          <cell r="I11">
            <v>185.75486666666666</v>
          </cell>
          <cell r="J11">
            <v>5.4413994453774928E-2</v>
          </cell>
        </row>
        <row r="12">
          <cell r="B12" t="str">
            <v>Turbogás</v>
          </cell>
          <cell r="C12">
            <v>370.78629999999998</v>
          </cell>
          <cell r="D12">
            <v>640.15</v>
          </cell>
          <cell r="E12">
            <v>-269.36369999999999</v>
          </cell>
          <cell r="F12">
            <v>-0.42078216043114891</v>
          </cell>
          <cell r="G12">
            <v>5122.3226999999988</v>
          </cell>
          <cell r="H12">
            <v>5140.3999999999996</v>
          </cell>
          <cell r="I12">
            <v>-18.077300000000832</v>
          </cell>
          <cell r="J12">
            <v>-3.5167107618085947E-3</v>
          </cell>
        </row>
        <row r="13">
          <cell r="B13" t="str">
            <v>PRE</v>
          </cell>
          <cell r="C13">
            <v>432.58197699999999</v>
          </cell>
          <cell r="D13">
            <v>322</v>
          </cell>
          <cell r="E13">
            <v>110.58197699999999</v>
          </cell>
          <cell r="F13">
            <v>0.34342228881987569</v>
          </cell>
          <cell r="G13">
            <v>3541.7309499999992</v>
          </cell>
          <cell r="H13">
            <v>3459.6</v>
          </cell>
          <cell r="I13">
            <v>82.130949999999302</v>
          </cell>
          <cell r="J13">
            <v>2.3740013296334572E-2</v>
          </cell>
        </row>
        <row r="14">
          <cell r="B14" t="str">
            <v>Importação</v>
          </cell>
          <cell r="C14">
            <v>177.6105</v>
          </cell>
          <cell r="D14">
            <v>0</v>
          </cell>
          <cell r="E14">
            <v>177.6105</v>
          </cell>
          <cell r="F14" t="e">
            <v>#DIV/0!</v>
          </cell>
          <cell r="G14">
            <v>1247.4226000000001</v>
          </cell>
          <cell r="H14">
            <v>0.2</v>
          </cell>
          <cell r="I14">
            <v>1247.2226000000001</v>
          </cell>
          <cell r="J14">
            <v>6236.1130000000003</v>
          </cell>
        </row>
        <row r="15">
          <cell r="B15" t="str">
            <v>Total</v>
          </cell>
          <cell r="C15">
            <v>2896.3096999999998</v>
          </cell>
          <cell r="D15">
            <v>2959.2929069866668</v>
          </cell>
          <cell r="E15">
            <v>-62.983206986667028</v>
          </cell>
          <cell r="F15">
            <v>-2.1283194657064297E-2</v>
          </cell>
          <cell r="G15">
            <v>30382.722767999996</v>
          </cell>
          <cell r="H15">
            <v>29413.111164226666</v>
          </cell>
          <cell r="I15">
            <v>969.61160377332999</v>
          </cell>
          <cell r="J15">
            <v>3.2965285391251209E-2</v>
          </cell>
        </row>
        <row r="35">
          <cell r="B35" t="str">
            <v>Procura de Energia Eléctrica</v>
          </cell>
        </row>
        <row r="36">
          <cell r="B36" t="str">
            <v>GWh</v>
          </cell>
        </row>
        <row r="37">
          <cell r="C37" t="str">
            <v>Valores mensais</v>
          </cell>
          <cell r="G37" t="str">
            <v xml:space="preserve">Valores acumulados </v>
          </cell>
        </row>
        <row r="38">
          <cell r="C38" t="str">
            <v>Real</v>
          </cell>
          <cell r="D38" t="str">
            <v>Orçamento</v>
          </cell>
          <cell r="E38" t="str">
            <v>Desvio</v>
          </cell>
          <cell r="F38" t="str">
            <v>Desvio</v>
          </cell>
          <cell r="G38" t="str">
            <v>Real</v>
          </cell>
          <cell r="H38" t="str">
            <v>Orçamento</v>
          </cell>
          <cell r="I38" t="str">
            <v>Desvio</v>
          </cell>
          <cell r="J38" t="str">
            <v>Desvio</v>
          </cell>
        </row>
        <row r="39">
          <cell r="B39" t="str">
            <v>Janeiro</v>
          </cell>
          <cell r="C39">
            <v>4092.8233730000002</v>
          </cell>
          <cell r="D39">
            <v>4169.1507085372596</v>
          </cell>
          <cell r="E39">
            <v>-76.327335537259387</v>
          </cell>
          <cell r="F39">
            <v>-1.8307646058695393E-2</v>
          </cell>
          <cell r="G39">
            <v>4092.8233730000002</v>
          </cell>
          <cell r="H39">
            <v>4169.1507085372596</v>
          </cell>
          <cell r="I39">
            <v>-76.327335537259387</v>
          </cell>
          <cell r="J39">
            <v>-1.8307646058695393E-2</v>
          </cell>
        </row>
        <row r="40">
          <cell r="B40" t="str">
            <v>Fevereiro</v>
          </cell>
          <cell r="C40">
            <v>3737.4788040000003</v>
          </cell>
          <cell r="D40">
            <v>3769.9629935051807</v>
          </cell>
          <cell r="E40">
            <v>-32.484189505180439</v>
          </cell>
          <cell r="F40">
            <v>-8.6165804707217797E-3</v>
          </cell>
          <cell r="G40">
            <v>7830.3021770000005</v>
          </cell>
          <cell r="H40">
            <v>7939.1137020424403</v>
          </cell>
          <cell r="I40">
            <v>-108.81152504243983</v>
          </cell>
          <cell r="J40">
            <v>-1.370575219428416E-2</v>
          </cell>
        </row>
        <row r="41">
          <cell r="B41" t="str">
            <v>Março</v>
          </cell>
          <cell r="C41">
            <v>3967.4022370000002</v>
          </cell>
          <cell r="D41">
            <v>3827.726287755494</v>
          </cell>
          <cell r="E41">
            <v>139.67594924450623</v>
          </cell>
          <cell r="F41">
            <v>3.6490579196144513E-2</v>
          </cell>
          <cell r="G41">
            <v>11797.704414</v>
          </cell>
          <cell r="H41">
            <v>11766.839989797934</v>
          </cell>
          <cell r="I41">
            <v>30.864424202065493</v>
          </cell>
          <cell r="J41">
            <v>2.6230002472054093E-3</v>
          </cell>
        </row>
        <row r="42">
          <cell r="B42" t="str">
            <v>Abril</v>
          </cell>
          <cell r="C42">
            <v>3519.266697</v>
          </cell>
          <cell r="D42">
            <v>3412.4867039358028</v>
          </cell>
          <cell r="E42">
            <v>106.77999306419724</v>
          </cell>
          <cell r="F42">
            <v>3.12909623768034E-2</v>
          </cell>
          <cell r="G42">
            <v>15316.971110999999</v>
          </cell>
          <cell r="H42">
            <v>15179.326693733738</v>
          </cell>
          <cell r="I42">
            <v>137.64441726626137</v>
          </cell>
          <cell r="J42">
            <v>9.0678868729456852E-3</v>
          </cell>
        </row>
        <row r="43">
          <cell r="B43" t="str">
            <v>Maio</v>
          </cell>
          <cell r="C43">
            <v>3587.2889060000002</v>
          </cell>
          <cell r="D43">
            <v>3553.9071829624295</v>
          </cell>
          <cell r="E43">
            <v>33.381723037570737</v>
          </cell>
          <cell r="F43">
            <v>9.3929642275420999E-3</v>
          </cell>
          <cell r="G43">
            <v>18904.260017000001</v>
          </cell>
          <cell r="H43">
            <v>18733.233876696166</v>
          </cell>
          <cell r="I43">
            <v>171.02614030383484</v>
          </cell>
          <cell r="J43">
            <v>9.1295577383778692E-3</v>
          </cell>
        </row>
        <row r="44">
          <cell r="B44" t="str">
            <v>Junho</v>
          </cell>
          <cell r="C44">
            <v>3652.0522590000005</v>
          </cell>
          <cell r="D44">
            <v>3469.8984974097443</v>
          </cell>
          <cell r="E44">
            <v>182.15376159025618</v>
          </cell>
          <cell r="F44">
            <v>5.2495414988718681E-2</v>
          </cell>
          <cell r="G44">
            <v>22556.312276000001</v>
          </cell>
          <cell r="H44">
            <v>22203.13237410591</v>
          </cell>
          <cell r="I44">
            <v>353.17990189409102</v>
          </cell>
          <cell r="J44">
            <v>1.5906760178846735E-2</v>
          </cell>
        </row>
        <row r="45">
          <cell r="B45" t="str">
            <v>Julho</v>
          </cell>
          <cell r="C45">
            <v>3859.3167090000006</v>
          </cell>
          <cell r="D45">
            <v>3771.837664312493</v>
          </cell>
          <cell r="E45">
            <v>87.479044687507667</v>
          </cell>
          <cell r="F45">
            <v>2.3192685495242005E-2</v>
          </cell>
          <cell r="G45">
            <v>26415.628985000003</v>
          </cell>
          <cell r="H45">
            <v>25974.970038418403</v>
          </cell>
          <cell r="I45">
            <v>440.65894658159959</v>
          </cell>
          <cell r="J45">
            <v>1.6964752834357055E-2</v>
          </cell>
        </row>
        <row r="46">
          <cell r="B46" t="str">
            <v>Agosto</v>
          </cell>
          <cell r="C46">
            <v>3475.3211659999997</v>
          </cell>
          <cell r="D46">
            <v>3465.4461542423774</v>
          </cell>
          <cell r="E46">
            <v>9.8750117576223602</v>
          </cell>
          <cell r="F46">
            <v>2.8495643325847642E-3</v>
          </cell>
          <cell r="G46">
            <v>29890.950151000005</v>
          </cell>
          <cell r="H46">
            <v>29440.416192660781</v>
          </cell>
          <cell r="I46">
            <v>450.53395833922332</v>
          </cell>
          <cell r="J46">
            <v>1.5303246917125257E-2</v>
          </cell>
        </row>
        <row r="47">
          <cell r="B47" t="str">
            <v>Setembro</v>
          </cell>
          <cell r="C47">
            <v>3621.4381439999988</v>
          </cell>
          <cell r="D47">
            <v>3582.4959127739435</v>
          </cell>
          <cell r="E47">
            <v>38.942231226055355</v>
          </cell>
          <cell r="F47">
            <v>1.0870139750111418E-2</v>
          </cell>
          <cell r="G47">
            <v>33512.388295000004</v>
          </cell>
          <cell r="H47">
            <v>33022.912105434727</v>
          </cell>
          <cell r="I47">
            <v>489.47618956527731</v>
          </cell>
          <cell r="J47">
            <v>1.4822320575559544E-2</v>
          </cell>
        </row>
        <row r="48">
          <cell r="B48" t="str">
            <v>Outubro</v>
          </cell>
          <cell r="C48">
            <v>3719.2385250000002</v>
          </cell>
          <cell r="D48">
            <v>3656.8969104391535</v>
          </cell>
          <cell r="E48">
            <v>62.341614560846665</v>
          </cell>
          <cell r="F48">
            <v>1.704768170600679E-2</v>
          </cell>
          <cell r="G48">
            <v>37231.626820000005</v>
          </cell>
          <cell r="H48">
            <v>36679.809015873878</v>
          </cell>
          <cell r="I48">
            <v>551.81780412612716</v>
          </cell>
          <cell r="J48">
            <v>1.5044184223732326E-2</v>
          </cell>
        </row>
        <row r="49">
          <cell r="B49" t="str">
            <v>Novembro</v>
          </cell>
          <cell r="C49">
            <v>0</v>
          </cell>
          <cell r="D49">
            <v>3769.4943258033527</v>
          </cell>
          <cell r="E49">
            <v>-3769.4943258033527</v>
          </cell>
          <cell r="F49">
            <v>-1</v>
          </cell>
          <cell r="G49">
            <v>37231.626820000005</v>
          </cell>
          <cell r="H49">
            <v>40449.30334167723</v>
          </cell>
          <cell r="I49">
            <v>-3217.6765216772255</v>
          </cell>
          <cell r="J49">
            <v>-7.9548379226642152E-2</v>
          </cell>
        </row>
        <row r="50">
          <cell r="B50" t="str">
            <v>Dezembro</v>
          </cell>
          <cell r="C50">
            <v>0</v>
          </cell>
          <cell r="D50">
            <v>4050.8121138256661</v>
          </cell>
          <cell r="E50">
            <v>-4050.8121138256661</v>
          </cell>
          <cell r="F50">
            <v>-1</v>
          </cell>
          <cell r="G50">
            <v>37231.626820000005</v>
          </cell>
          <cell r="H50">
            <v>44500.115455502899</v>
          </cell>
          <cell r="I50">
            <v>-7268.4886355028939</v>
          </cell>
          <cell r="J50">
            <v>-0.16333639949251122</v>
          </cell>
        </row>
        <row r="56">
          <cell r="B56" t="str">
            <v>M€</v>
          </cell>
        </row>
        <row r="57">
          <cell r="C57" t="str">
            <v>Vendas</v>
          </cell>
          <cell r="E57" t="str">
            <v>Desvio</v>
          </cell>
          <cell r="I57" t="str">
            <v>Vendas acumuladas</v>
          </cell>
          <cell r="K57" t="str">
            <v>Desvio acumulado</v>
          </cell>
        </row>
        <row r="58">
          <cell r="C58" t="str">
            <v>Real</v>
          </cell>
          <cell r="D58" t="str">
            <v>Orçamentado</v>
          </cell>
          <cell r="E58" t="str">
            <v>Total</v>
          </cell>
          <cell r="F58" t="str">
            <v>Volume</v>
          </cell>
          <cell r="G58" t="str">
            <v>Preço</v>
          </cell>
          <cell r="H58" t="str">
            <v>Outros</v>
          </cell>
          <cell r="I58" t="str">
            <v>Real</v>
          </cell>
          <cell r="J58" t="str">
            <v>Orçamentado</v>
          </cell>
          <cell r="K58" t="str">
            <v>Total</v>
          </cell>
          <cell r="L58" t="str">
            <v>Volume</v>
          </cell>
          <cell r="M58" t="str">
            <v>Preço</v>
          </cell>
          <cell r="N58" t="str">
            <v>Outros</v>
          </cell>
        </row>
        <row r="59">
          <cell r="B59" t="str">
            <v>TEP</v>
          </cell>
          <cell r="C59">
            <v>152.638689</v>
          </cell>
          <cell r="D59">
            <v>162.61910261947565</v>
          </cell>
          <cell r="E59">
            <v>-9.9804136194756659</v>
          </cell>
          <cell r="F59">
            <v>7.7172901537274514</v>
          </cell>
          <cell r="G59">
            <v>-17.697703773203116</v>
          </cell>
          <cell r="H59">
            <v>0</v>
          </cell>
          <cell r="I59">
            <v>1506.0826529999999</v>
          </cell>
          <cell r="J59">
            <v>1595.8436618132328</v>
          </cell>
          <cell r="K59">
            <v>-89.761008813232564</v>
          </cell>
          <cell r="L59">
            <v>178.88669002700382</v>
          </cell>
          <cell r="M59">
            <v>-268.64769884023639</v>
          </cell>
          <cell r="N59">
            <v>0</v>
          </cell>
        </row>
        <row r="60">
          <cell r="B60" t="str">
            <v>UGS</v>
          </cell>
          <cell r="C60">
            <v>19.872116600000002</v>
          </cell>
          <cell r="D60">
            <v>19.451625367698238</v>
          </cell>
          <cell r="E60">
            <v>0.42049123230176522</v>
          </cell>
          <cell r="F60">
            <v>0.11603941952296488</v>
          </cell>
          <cell r="G60">
            <v>0.30445181277880035</v>
          </cell>
          <cell r="H60">
            <v>0</v>
          </cell>
          <cell r="I60">
            <v>201.35068687999998</v>
          </cell>
          <cell r="J60">
            <v>198.15425959186837</v>
          </cell>
          <cell r="K60">
            <v>3.1964272881316198</v>
          </cell>
          <cell r="L60">
            <v>3.2873279603878887</v>
          </cell>
          <cell r="M60">
            <v>-9.09006722562688E-2</v>
          </cell>
          <cell r="N60">
            <v>0</v>
          </cell>
        </row>
        <row r="61">
          <cell r="B61" t="str">
            <v>URT</v>
          </cell>
          <cell r="C61">
            <v>10.944078770000001</v>
          </cell>
          <cell r="D61">
            <v>12.414073468063046</v>
          </cell>
          <cell r="E61">
            <v>-1.4699946980630447</v>
          </cell>
          <cell r="F61">
            <v>7.4056632899255556E-2</v>
          </cell>
          <cell r="G61">
            <v>-1.5440513309623003</v>
          </cell>
          <cell r="H61">
            <v>0</v>
          </cell>
          <cell r="I61">
            <v>112.51436676</v>
          </cell>
          <cell r="J61">
            <v>124.42832300487269</v>
          </cell>
          <cell r="K61">
            <v>-11.913956244872672</v>
          </cell>
          <cell r="L61">
            <v>2.0276069498756391</v>
          </cell>
          <cell r="M61">
            <v>-13.941563194748312</v>
          </cell>
          <cell r="N61">
            <v>0</v>
          </cell>
        </row>
        <row r="62">
          <cell r="B62" t="str">
            <v>O.Vendas</v>
          </cell>
          <cell r="C62">
            <v>33.235480539999998</v>
          </cell>
          <cell r="D62">
            <v>0.26460039554144466</v>
          </cell>
          <cell r="E62">
            <v>32.970880144458555</v>
          </cell>
          <cell r="F62">
            <v>0</v>
          </cell>
          <cell r="G62">
            <v>0</v>
          </cell>
          <cell r="H62">
            <v>32.970880144458555</v>
          </cell>
          <cell r="I62">
            <v>194.75337713000025</v>
          </cell>
          <cell r="J62">
            <v>2.7180526212405454</v>
          </cell>
          <cell r="K62">
            <v>192.03532450875969</v>
          </cell>
          <cell r="L62">
            <v>0</v>
          </cell>
          <cell r="M62">
            <v>0</v>
          </cell>
          <cell r="N62">
            <v>192.03532450875969</v>
          </cell>
        </row>
        <row r="63">
          <cell r="B63" t="str">
            <v>Total</v>
          </cell>
          <cell r="C63">
            <v>216.69036491</v>
          </cell>
          <cell r="D63">
            <v>194.74940185077836</v>
          </cell>
          <cell r="E63">
            <v>21.940963059221609</v>
          </cell>
          <cell r="F63">
            <v>7.9073862061496714</v>
          </cell>
          <cell r="G63">
            <v>-18.937303291386616</v>
          </cell>
          <cell r="H63">
            <v>32.970880144458555</v>
          </cell>
          <cell r="I63">
            <v>2014.7010837700002</v>
          </cell>
          <cell r="J63">
            <v>1921.1442970312144</v>
          </cell>
          <cell r="K63">
            <v>93.556786738786059</v>
          </cell>
          <cell r="L63">
            <v>184.20162493726735</v>
          </cell>
          <cell r="M63">
            <v>-282.68016270724098</v>
          </cell>
          <cell r="N63">
            <v>192.03532450875969</v>
          </cell>
        </row>
        <row r="64">
          <cell r="B64" t="str">
            <v>Desvio de volume = (Vr - Vo) x Po</v>
          </cell>
        </row>
        <row r="65">
          <cell r="B65" t="str">
            <v>Desvio de preço = Vr x (Pr - Po)</v>
          </cell>
        </row>
        <row r="66">
          <cell r="B66" t="str">
            <v>Desvio total = Desvio de volume + Desvio de preço</v>
          </cell>
        </row>
        <row r="67">
          <cell r="B67" t="str">
            <v xml:space="preserve">                    =  Vendas reais - Vendas orçamentadas</v>
          </cell>
        </row>
        <row r="68">
          <cell r="B68" t="str">
            <v>O.Vendas - Inclui desvios nas 3 actividades</v>
          </cell>
        </row>
        <row r="72">
          <cell r="B72" t="str">
            <v>M€</v>
          </cell>
        </row>
        <row r="73">
          <cell r="C73" t="str">
            <v>Custo</v>
          </cell>
          <cell r="E73" t="str">
            <v>Desvio</v>
          </cell>
        </row>
        <row r="74">
          <cell r="C74" t="str">
            <v>Real</v>
          </cell>
          <cell r="D74" t="str">
            <v>Orçamentado</v>
          </cell>
          <cell r="E74" t="str">
            <v>Total</v>
          </cell>
          <cell r="F74" t="str">
            <v>Volume</v>
          </cell>
          <cell r="G74" t="str">
            <v>Mix</v>
          </cell>
          <cell r="H74" t="str">
            <v>Preço</v>
          </cell>
          <cell r="I74" t="str">
            <v>Outros</v>
          </cell>
        </row>
        <row r="75">
          <cell r="B75" t="str">
            <v>CPPE Term</v>
          </cell>
          <cell r="C75">
            <v>25.280872039999995</v>
          </cell>
          <cell r="D75">
            <v>18.480598035443734</v>
          </cell>
          <cell r="E75">
            <v>6.8002740045562629</v>
          </cell>
          <cell r="F75">
            <v>-0.22103439614931636</v>
          </cell>
          <cell r="G75">
            <v>-0.12269157738743473</v>
          </cell>
          <cell r="H75">
            <v>7.1439999780930137</v>
          </cell>
          <cell r="I75">
            <v>0</v>
          </cell>
        </row>
        <row r="76">
          <cell r="B76" t="str">
            <v xml:space="preserve">  Tapada do Outeiro</v>
          </cell>
          <cell r="C76">
            <v>0</v>
          </cell>
          <cell r="D76">
            <v>0</v>
          </cell>
          <cell r="E76">
            <v>0</v>
          </cell>
          <cell r="F76">
            <v>0</v>
          </cell>
          <cell r="G76">
            <v>0</v>
          </cell>
          <cell r="H76">
            <v>0</v>
          </cell>
        </row>
        <row r="77">
          <cell r="B77" t="str">
            <v xml:space="preserve">  Carregado</v>
          </cell>
          <cell r="C77">
            <v>0.20653147000000002</v>
          </cell>
          <cell r="D77">
            <v>0.33691212126111653</v>
          </cell>
          <cell r="E77">
            <v>0.12147365485639883</v>
          </cell>
          <cell r="F77">
            <v>-4.0295864417110618E-3</v>
          </cell>
          <cell r="G77">
            <v>0</v>
          </cell>
          <cell r="H77">
            <v>0.12550324129810989</v>
          </cell>
        </row>
        <row r="78">
          <cell r="B78" t="str">
            <v xml:space="preserve">  Barreiro</v>
          </cell>
          <cell r="C78">
            <v>0.87614446000000001</v>
          </cell>
          <cell r="D78">
            <v>0.23560766101572639</v>
          </cell>
          <cell r="E78">
            <v>0.14232181868236979</v>
          </cell>
          <cell r="F78">
            <v>-2.8179497752662142E-3</v>
          </cell>
          <cell r="G78">
            <v>0</v>
          </cell>
          <cell r="H78">
            <v>0.14513976845763601</v>
          </cell>
        </row>
        <row r="79">
          <cell r="B79" t="str">
            <v xml:space="preserve">  Setúbal</v>
          </cell>
          <cell r="C79">
            <v>6.41238419</v>
          </cell>
          <cell r="D79">
            <v>2.8241227910893265</v>
          </cell>
          <cell r="E79">
            <v>0.98259160400265511</v>
          </cell>
          <cell r="F79">
            <v>-3.3777493270658814E-2</v>
          </cell>
          <cell r="G79">
            <v>0</v>
          </cell>
          <cell r="H79">
            <v>1.0163690972733139</v>
          </cell>
        </row>
        <row r="80">
          <cell r="B80" t="str">
            <v xml:space="preserve">  Sines</v>
          </cell>
          <cell r="C80">
            <v>17.756720039999994</v>
          </cell>
          <cell r="D80">
            <v>15.083747021859773</v>
          </cell>
          <cell r="E80">
            <v>4.1617999952226077</v>
          </cell>
          <cell r="F80">
            <v>-0.18040687364399852</v>
          </cell>
          <cell r="G80">
            <v>0</v>
          </cell>
          <cell r="H80">
            <v>4.3422068688666062</v>
          </cell>
        </row>
        <row r="81">
          <cell r="B81" t="str">
            <v xml:space="preserve">  Turbinas a gás</v>
          </cell>
          <cell r="C81">
            <v>2.9091879999999994E-2</v>
          </cell>
          <cell r="D81">
            <v>0</v>
          </cell>
          <cell r="E81" t="e">
            <v>#VALUE!</v>
          </cell>
          <cell r="F81" t="e">
            <v>#VALUE!</v>
          </cell>
          <cell r="G81">
            <v>0</v>
          </cell>
          <cell r="H81">
            <v>0</v>
          </cell>
        </row>
        <row r="82">
          <cell r="B82" t="str">
            <v>TejoEnergia</v>
          </cell>
          <cell r="C82">
            <v>10.141866289999999</v>
          </cell>
          <cell r="D82">
            <v>8.1499126172536478</v>
          </cell>
          <cell r="E82">
            <v>1.9919536727463525</v>
          </cell>
          <cell r="F82">
            <v>-9.7475796539129772E-2</v>
          </cell>
          <cell r="G82">
            <v>-0.39873448822728641</v>
          </cell>
          <cell r="H82">
            <v>2.4881639575127688</v>
          </cell>
          <cell r="I82">
            <v>0</v>
          </cell>
        </row>
        <row r="83">
          <cell r="B83" t="str">
            <v>Turbogás</v>
          </cell>
          <cell r="C83">
            <v>14.24146322</v>
          </cell>
          <cell r="D83">
            <v>18.738124845761003</v>
          </cell>
          <cell r="E83">
            <v>-4.4966616257610035</v>
          </cell>
          <cell r="F83">
            <v>-0.224114506592797</v>
          </cell>
          <cell r="G83">
            <v>-7.660554148435109</v>
          </cell>
          <cell r="H83">
            <v>3.3880070292669027</v>
          </cell>
          <cell r="I83">
            <v>0</v>
          </cell>
        </row>
        <row r="84">
          <cell r="B84" t="str">
            <v>PRE</v>
          </cell>
          <cell r="C84">
            <v>35.153303280000003</v>
          </cell>
          <cell r="D84">
            <v>24.882330000000003</v>
          </cell>
          <cell r="E84">
            <v>10.270973280000003</v>
          </cell>
          <cell r="F84">
            <v>-0.29760134254259074</v>
          </cell>
          <cell r="G84">
            <v>8.8427480623140511</v>
          </cell>
          <cell r="H84">
            <v>1.7258265602285427</v>
          </cell>
          <cell r="I84">
            <v>0</v>
          </cell>
        </row>
        <row r="85">
          <cell r="B85" t="str">
            <v>Importação</v>
          </cell>
          <cell r="C85">
            <v>3.9435597010000003</v>
          </cell>
          <cell r="D85">
            <v>0</v>
          </cell>
          <cell r="E85">
            <v>3.9435597010000003</v>
          </cell>
          <cell r="H85">
            <v>0</v>
          </cell>
          <cell r="I85">
            <v>3.9435597010000003</v>
          </cell>
        </row>
        <row r="86">
          <cell r="B86" t="str">
            <v>Corr. Hidraulicidade</v>
          </cell>
          <cell r="C86">
            <v>6.4580171799999997</v>
          </cell>
          <cell r="D86">
            <v>0</v>
          </cell>
          <cell r="E86">
            <v>6.4580171799999997</v>
          </cell>
          <cell r="F86">
            <v>0</v>
          </cell>
          <cell r="G86">
            <v>0</v>
          </cell>
          <cell r="H86">
            <v>0</v>
          </cell>
          <cell r="I86">
            <v>6.4580171799999997</v>
          </cell>
        </row>
        <row r="87">
          <cell r="B87" t="str">
            <v>O.Custos</v>
          </cell>
          <cell r="C87">
            <v>-5.3314211009999966</v>
          </cell>
          <cell r="D87">
            <v>5.5578720626638045E-2</v>
          </cell>
          <cell r="E87">
            <v>-5.3869998216266346</v>
          </cell>
          <cell r="F87">
            <v>0</v>
          </cell>
          <cell r="G87">
            <v>0</v>
          </cell>
          <cell r="H87">
            <v>0</v>
          </cell>
          <cell r="I87">
            <v>-5.3869998216266346</v>
          </cell>
        </row>
        <row r="88">
          <cell r="B88" t="str">
            <v>Total</v>
          </cell>
          <cell r="C88">
            <v>89.887660609999998</v>
          </cell>
          <cell r="D88">
            <v>70.306544219085026</v>
          </cell>
          <cell r="E88">
            <v>19.581116390914982</v>
          </cell>
          <cell r="F88">
            <v>-0.84022604182383387</v>
          </cell>
          <cell r="G88">
            <v>0.66076784826422141</v>
          </cell>
          <cell r="H88">
            <v>14.745997525101226</v>
          </cell>
          <cell r="I88">
            <v>5.0145770593733658</v>
          </cell>
        </row>
        <row r="89">
          <cell r="B89" t="str">
            <v>Desvio de volume = (Vr - Vo) x MIXo x Po</v>
          </cell>
        </row>
        <row r="90">
          <cell r="B90" t="str">
            <v>Desvio de mix = Vr x (MIXr - MIXo) x Po</v>
          </cell>
        </row>
        <row r="91">
          <cell r="B91" t="str">
            <v>Desvio de preço = Vr x MIXr x (Pr - Po)</v>
          </cell>
        </row>
        <row r="92">
          <cell r="B92" t="str">
            <v>Desvio total = Desvio de volume + Desvio de mix + Desvio de preço</v>
          </cell>
        </row>
        <row r="93">
          <cell r="B93" t="str">
            <v xml:space="preserve">                    =  Custo real - Custo Orçamentado</v>
          </cell>
        </row>
        <row r="96">
          <cell r="B96" t="str">
            <v>M€</v>
          </cell>
        </row>
        <row r="97">
          <cell r="C97" t="str">
            <v>Custo acumulado</v>
          </cell>
          <cell r="E97" t="str">
            <v>Desvio acumulado</v>
          </cell>
        </row>
        <row r="98">
          <cell r="C98" t="str">
            <v>Real</v>
          </cell>
          <cell r="D98" t="str">
            <v>Orçamentado</v>
          </cell>
          <cell r="E98" t="str">
            <v>Total</v>
          </cell>
          <cell r="F98" t="str">
            <v>Volume</v>
          </cell>
          <cell r="G98" t="str">
            <v>Mix</v>
          </cell>
          <cell r="H98" t="str">
            <v>Preço</v>
          </cell>
          <cell r="I98" t="str">
            <v>Outros</v>
          </cell>
        </row>
        <row r="99">
          <cell r="B99" t="str">
            <v>CPPE Term</v>
          </cell>
          <cell r="C99">
            <v>224.65593293000003</v>
          </cell>
          <cell r="D99">
            <v>186.25213841927888</v>
          </cell>
          <cell r="E99">
            <v>38.403794510721127</v>
          </cell>
          <cell r="F99">
            <v>7.0678473318567567</v>
          </cell>
          <cell r="G99">
            <v>1.402066899607697</v>
          </cell>
          <cell r="H99">
            <v>29.93388027925667</v>
          </cell>
          <cell r="I99">
            <v>0</v>
          </cell>
        </row>
        <row r="100">
          <cell r="B100" t="str">
            <v xml:space="preserve">  Tapada do Outeiro</v>
          </cell>
          <cell r="C100">
            <v>0.34685763000000003</v>
          </cell>
          <cell r="D100">
            <v>1.8554943839981762E-2</v>
          </cell>
          <cell r="E100">
            <v>0.72206316652045788</v>
          </cell>
          <cell r="F100">
            <v>7.4376660023766272E-4</v>
          </cell>
          <cell r="G100">
            <v>0</v>
          </cell>
          <cell r="H100">
            <v>0.72131939992022021</v>
          </cell>
        </row>
        <row r="101">
          <cell r="B101" t="str">
            <v xml:space="preserve">  Carregado</v>
          </cell>
          <cell r="C101">
            <v>15.117547550000001</v>
          </cell>
          <cell r="D101">
            <v>8.5405542150154083</v>
          </cell>
          <cell r="E101">
            <v>5.6859066000808749</v>
          </cell>
          <cell r="F101">
            <v>0.31626036563245474</v>
          </cell>
          <cell r="G101">
            <v>0</v>
          </cell>
          <cell r="H101">
            <v>5.3696462344484202</v>
          </cell>
        </row>
        <row r="102">
          <cell r="B102" t="str">
            <v xml:space="preserve">  Barreiro</v>
          </cell>
          <cell r="C102">
            <v>6.8261892999999985</v>
          </cell>
          <cell r="D102">
            <v>2.5083332635344711</v>
          </cell>
          <cell r="E102">
            <v>1.9155628863083238</v>
          </cell>
          <cell r="F102">
            <v>0.10034565657460628</v>
          </cell>
          <cell r="G102">
            <v>0</v>
          </cell>
          <cell r="H102">
            <v>1.8152172297337175</v>
          </cell>
        </row>
        <row r="103">
          <cell r="B103" t="str">
            <v xml:space="preserve">  Setúbal</v>
          </cell>
          <cell r="C103">
            <v>47.570189690000007</v>
          </cell>
          <cell r="D103">
            <v>42.198688948514587</v>
          </cell>
          <cell r="E103">
            <v>250.14855021964959</v>
          </cell>
          <cell r="F103">
            <v>1.7583886964617648</v>
          </cell>
          <cell r="G103">
            <v>0</v>
          </cell>
          <cell r="H103">
            <v>248.39016152318783</v>
          </cell>
        </row>
        <row r="104">
          <cell r="B104" t="str">
            <v xml:space="preserve">  Sines</v>
          </cell>
          <cell r="C104">
            <v>153.62758685000003</v>
          </cell>
          <cell r="D104">
            <v>132.98393788362571</v>
          </cell>
          <cell r="E104">
            <v>29.468914532269686</v>
          </cell>
          <cell r="F104">
            <v>4.8920270468457616</v>
          </cell>
          <cell r="G104">
            <v>0</v>
          </cell>
          <cell r="H104">
            <v>24.576887485423924</v>
          </cell>
        </row>
        <row r="105">
          <cell r="B105" t="str">
            <v xml:space="preserve">  Turbinas a gás</v>
          </cell>
          <cell r="C105">
            <v>1.1675619099999999</v>
          </cell>
          <cell r="D105">
            <v>8.2418863999073099E-4</v>
          </cell>
          <cell r="E105" t="e">
            <v>#VALUE!</v>
          </cell>
          <cell r="F105" t="e">
            <v>#VALUE!</v>
          </cell>
          <cell r="G105">
            <v>0</v>
          </cell>
          <cell r="H105">
            <v>0.56099037542145314</v>
          </cell>
        </row>
        <row r="106">
          <cell r="B106" t="str">
            <v>TejoEnergia</v>
          </cell>
          <cell r="C106">
            <v>77.879359300000004</v>
          </cell>
          <cell r="D106">
            <v>69.081581117830922</v>
          </cell>
          <cell r="E106">
            <v>8.7977781821690897</v>
          </cell>
          <cell r="F106">
            <v>2.4437020910625504</v>
          </cell>
          <cell r="G106">
            <v>1.1500787762705107</v>
          </cell>
          <cell r="H106">
            <v>5.2039973148360295</v>
          </cell>
          <cell r="I106">
            <v>0</v>
          </cell>
        </row>
        <row r="107">
          <cell r="B107" t="str">
            <v>Turbogás</v>
          </cell>
          <cell r="C107">
            <v>158.99306128000001</v>
          </cell>
          <cell r="D107">
            <v>154.08868783848735</v>
          </cell>
          <cell r="E107">
            <v>4.9043734415126812</v>
          </cell>
          <cell r="F107">
            <v>5.9166205895529771</v>
          </cell>
          <cell r="G107">
            <v>-6.1790642059491399</v>
          </cell>
          <cell r="H107">
            <v>5.1668170579088439</v>
          </cell>
          <cell r="I107">
            <v>0</v>
          </cell>
        </row>
        <row r="108">
          <cell r="B108" t="str">
            <v>PRE</v>
          </cell>
          <cell r="C108">
            <v>283.51675557999999</v>
          </cell>
          <cell r="D108">
            <v>272.71876000000003</v>
          </cell>
          <cell r="E108">
            <v>10.797995579999991</v>
          </cell>
          <cell r="F108">
            <v>11.16533785860239</v>
          </cell>
          <cell r="G108">
            <v>-4.8886877062192369</v>
          </cell>
          <cell r="H108">
            <v>4.5213454276168381</v>
          </cell>
          <cell r="I108">
            <v>0</v>
          </cell>
        </row>
        <row r="109">
          <cell r="B109" t="str">
            <v>Importação</v>
          </cell>
          <cell r="C109">
            <v>25.506930039999997</v>
          </cell>
          <cell r="D109">
            <v>1.2600000000000002E-2</v>
          </cell>
          <cell r="E109">
            <v>25.494330039999998</v>
          </cell>
          <cell r="H109">
            <v>-6.3082561090000002</v>
          </cell>
          <cell r="I109">
            <v>25.494330039999998</v>
          </cell>
        </row>
        <row r="110">
          <cell r="B110" t="str">
            <v>Corr. Hidraulicidade</v>
          </cell>
          <cell r="C110">
            <v>-6.4845806999999995</v>
          </cell>
          <cell r="D110">
            <v>0</v>
          </cell>
          <cell r="E110">
            <v>-6.4845806999999995</v>
          </cell>
          <cell r="F110">
            <v>0</v>
          </cell>
          <cell r="G110">
            <v>0</v>
          </cell>
          <cell r="H110">
            <v>0</v>
          </cell>
          <cell r="I110">
            <v>-6.4845806999999995</v>
          </cell>
        </row>
        <row r="111">
          <cell r="B111" t="str">
            <v>O.Custos</v>
          </cell>
          <cell r="C111">
            <v>6.8280247099999656</v>
          </cell>
          <cell r="D111">
            <v>0.64851225364232945</v>
          </cell>
          <cell r="E111">
            <v>6.179512456357636</v>
          </cell>
          <cell r="F111">
            <v>0</v>
          </cell>
          <cell r="G111">
            <v>0</v>
          </cell>
          <cell r="H111">
            <v>0</v>
          </cell>
          <cell r="I111">
            <v>6.179512456357636</v>
          </cell>
        </row>
        <row r="112">
          <cell r="B112" t="str">
            <v>Total</v>
          </cell>
          <cell r="C112">
            <v>770.89548314000001</v>
          </cell>
          <cell r="D112">
            <v>682.80227962923959</v>
          </cell>
          <cell r="E112">
            <v>88.093203510760532</v>
          </cell>
          <cell r="F112">
            <v>26.593507871074674</v>
          </cell>
          <cell r="G112">
            <v>-8.5156062362901679</v>
          </cell>
          <cell r="H112">
            <v>38.517783970618382</v>
          </cell>
          <cell r="I112">
            <v>25.189261796357634</v>
          </cell>
        </row>
        <row r="117">
          <cell r="C117" t="str">
            <v>Out</v>
          </cell>
          <cell r="D117" t="str">
            <v>Acumulado</v>
          </cell>
          <cell r="E117" t="str">
            <v>Orç. acum.</v>
          </cell>
          <cell r="F117" t="str">
            <v>Desvio</v>
          </cell>
        </row>
        <row r="118">
          <cell r="B118" t="str">
            <v>CPPE Hidr</v>
          </cell>
          <cell r="C118">
            <v>42.226563610000007</v>
          </cell>
          <cell r="D118">
            <v>421.17025119000004</v>
          </cell>
          <cell r="E118">
            <v>421.69839214000007</v>
          </cell>
          <cell r="F118">
            <v>-0.52814095000002226</v>
          </cell>
          <cell r="G118">
            <v>-1.2524139523507616E-3</v>
          </cell>
        </row>
        <row r="119">
          <cell r="B119" t="str">
            <v>CPPE Term</v>
          </cell>
          <cell r="C119">
            <v>32.269456779999999</v>
          </cell>
          <cell r="D119">
            <v>319.76264073999999</v>
          </cell>
          <cell r="E119">
            <v>320.72690299999994</v>
          </cell>
          <cell r="F119">
            <v>-0.96426225999994131</v>
          </cell>
          <cell r="G119">
            <v>-3.0064901041367831E-3</v>
          </cell>
        </row>
        <row r="120">
          <cell r="B120" t="str">
            <v xml:space="preserve">  Tapada do Outeiro</v>
          </cell>
          <cell r="C120">
            <v>0.47251779999999999</v>
          </cell>
          <cell r="D120">
            <v>4.5039096399999998</v>
          </cell>
          <cell r="E120">
            <v>5.0220779999999996</v>
          </cell>
          <cell r="F120">
            <v>-0.51816835999999977</v>
          </cell>
          <cell r="G120">
            <v>-0.10317807887491992</v>
          </cell>
        </row>
        <row r="121">
          <cell r="B121" t="str">
            <v xml:space="preserve">  Carregado</v>
          </cell>
          <cell r="C121">
            <v>7.84687907</v>
          </cell>
          <cell r="D121">
            <v>77.898635490000004</v>
          </cell>
          <cell r="E121">
            <v>77.721155999999993</v>
          </cell>
          <cell r="F121">
            <v>0.17747949000001029</v>
          </cell>
          <cell r="G121">
            <v>2.2835415623516653E-3</v>
          </cell>
        </row>
        <row r="122">
          <cell r="B122" t="str">
            <v xml:space="preserve">  Barreiro</v>
          </cell>
          <cell r="C122">
            <v>1.8579177199999999</v>
          </cell>
          <cell r="D122">
            <v>19.028397130000002</v>
          </cell>
          <cell r="E122">
            <v>19.427690000000002</v>
          </cell>
          <cell r="F122">
            <v>-0.39929287000000002</v>
          </cell>
          <cell r="G122">
            <v>-2.0552771327934538E-2</v>
          </cell>
        </row>
        <row r="123">
          <cell r="B123" t="str">
            <v xml:space="preserve">  Setúbal</v>
          </cell>
          <cell r="C123">
            <v>8.4815907799999994</v>
          </cell>
          <cell r="D123">
            <v>82.837078579999996</v>
          </cell>
          <cell r="E123">
            <v>82.867165999999997</v>
          </cell>
          <cell r="F123">
            <v>-3.0087420000000975E-2</v>
          </cell>
          <cell r="G123">
            <v>-3.6308011305707932E-4</v>
          </cell>
        </row>
        <row r="124">
          <cell r="B124" t="str">
            <v xml:space="preserve">  Sines</v>
          </cell>
          <cell r="C124">
            <v>13.06334517</v>
          </cell>
          <cell r="D124">
            <v>130.06722944000001</v>
          </cell>
          <cell r="E124">
            <v>130.24774500000001</v>
          </cell>
          <cell r="F124">
            <v>-0.18051556000000346</v>
          </cell>
          <cell r="G124">
            <v>-1.3859400022626644E-3</v>
          </cell>
        </row>
        <row r="125">
          <cell r="B125" t="str">
            <v xml:space="preserve">  Turbinas a gás</v>
          </cell>
          <cell r="C125">
            <v>0.54720623999999995</v>
          </cell>
          <cell r="D125">
            <v>5.4273904599999998</v>
          </cell>
          <cell r="E125">
            <v>5.4410680000000005</v>
          </cell>
          <cell r="F125">
            <v>-1.3677540000000654E-2</v>
          </cell>
          <cell r="G125">
            <v>-2.5137601662027498E-3</v>
          </cell>
        </row>
        <row r="126">
          <cell r="B126" t="str">
            <v>TejoEnergia</v>
          </cell>
          <cell r="C126">
            <v>12.990945550000001</v>
          </cell>
          <cell r="D126">
            <v>128.06114694999999</v>
          </cell>
          <cell r="E126">
            <v>129.97018784251773</v>
          </cell>
          <cell r="F126">
            <v>-1.9090408925177371</v>
          </cell>
          <cell r="G126">
            <v>-1.468829832600449E-2</v>
          </cell>
        </row>
        <row r="127">
          <cell r="B127" t="str">
            <v>Turbogás</v>
          </cell>
          <cell r="C127">
            <v>8.4219853999999987</v>
          </cell>
          <cell r="D127">
            <v>85.497331519999989</v>
          </cell>
          <cell r="E127">
            <v>83.881726501940989</v>
          </cell>
          <cell r="F127">
            <v>1.615605018059</v>
          </cell>
          <cell r="G127">
            <v>1.926051221682501E-2</v>
          </cell>
        </row>
        <row r="128">
          <cell r="B128" t="str">
            <v>Total</v>
          </cell>
          <cell r="C128">
            <v>95.908951340000016</v>
          </cell>
          <cell r="D128">
            <v>954.49137040000005</v>
          </cell>
          <cell r="E128">
            <v>956.27720948445869</v>
          </cell>
          <cell r="F128">
            <v>-1.7858390844586438</v>
          </cell>
          <cell r="G128">
            <v>-1.8674910023437352E-3</v>
          </cell>
        </row>
        <row r="132">
          <cell r="C132" t="str">
            <v>Out</v>
          </cell>
          <cell r="D132" t="str">
            <v>Acumulado</v>
          </cell>
          <cell r="E132" t="str">
            <v>Orç. acum.</v>
          </cell>
          <cell r="F132" t="str">
            <v>Desvio</v>
          </cell>
        </row>
        <row r="133">
          <cell r="B133" t="str">
            <v>CPPE Hidr</v>
          </cell>
          <cell r="C133">
            <v>0</v>
          </cell>
          <cell r="D133">
            <v>0</v>
          </cell>
          <cell r="E133">
            <v>0</v>
          </cell>
          <cell r="F133">
            <v>0</v>
          </cell>
        </row>
        <row r="134">
          <cell r="B134" t="str">
            <v>CPPE Term</v>
          </cell>
          <cell r="C134">
            <v>25.280872039999995</v>
          </cell>
          <cell r="D134">
            <v>224.65593293000003</v>
          </cell>
          <cell r="E134">
            <v>186.25213841927888</v>
          </cell>
          <cell r="F134">
            <v>38.403794510721156</v>
          </cell>
          <cell r="G134">
            <v>0.20619250246818099</v>
          </cell>
        </row>
        <row r="135">
          <cell r="B135" t="str">
            <v xml:space="preserve">  Tapada do Outeiro</v>
          </cell>
          <cell r="C135">
            <v>0</v>
          </cell>
          <cell r="D135">
            <v>0.34685763000000003</v>
          </cell>
          <cell r="E135">
            <v>1.8554943839981762E-2</v>
          </cell>
          <cell r="F135">
            <v>0.32830268616001829</v>
          </cell>
        </row>
        <row r="136">
          <cell r="B136" t="str">
            <v xml:space="preserve">  Carregado</v>
          </cell>
          <cell r="C136">
            <v>0.20653147000000002</v>
          </cell>
          <cell r="D136">
            <v>15.117547550000001</v>
          </cell>
          <cell r="E136">
            <v>8.5405542150154083</v>
          </cell>
          <cell r="F136">
            <v>6.5769933349845928</v>
          </cell>
          <cell r="G136">
            <v>0.77008975874438934</v>
          </cell>
        </row>
        <row r="137">
          <cell r="B137" t="str">
            <v xml:space="preserve">  Barreiro</v>
          </cell>
          <cell r="C137">
            <v>0.87614446000000001</v>
          </cell>
          <cell r="D137">
            <v>6.8261893000000002</v>
          </cell>
          <cell r="E137">
            <v>2.5083332635344711</v>
          </cell>
          <cell r="F137">
            <v>4.3178560364655292</v>
          </cell>
          <cell r="G137">
            <v>1.7214044478209707</v>
          </cell>
        </row>
        <row r="138">
          <cell r="B138" t="str">
            <v xml:space="preserve">  Setúbal</v>
          </cell>
          <cell r="C138">
            <v>6.41238419</v>
          </cell>
          <cell r="D138">
            <v>47.570189690000007</v>
          </cell>
          <cell r="E138">
            <v>42.198688948514587</v>
          </cell>
          <cell r="F138">
            <v>5.3715007414854199</v>
          </cell>
          <cell r="G138">
            <v>0.12729070204145532</v>
          </cell>
        </row>
        <row r="139">
          <cell r="B139" t="str">
            <v xml:space="preserve">  Sines</v>
          </cell>
          <cell r="C139">
            <v>17.756720039999998</v>
          </cell>
          <cell r="D139">
            <v>153.62758685000003</v>
          </cell>
          <cell r="E139">
            <v>132.98393788362571</v>
          </cell>
          <cell r="F139">
            <v>20.643648966374315</v>
          </cell>
          <cell r="G139">
            <v>0.15523415304816424</v>
          </cell>
        </row>
        <row r="140">
          <cell r="B140" t="str">
            <v xml:space="preserve">  Turbinas a gás</v>
          </cell>
          <cell r="C140">
            <v>2.9091880000000001E-2</v>
          </cell>
          <cell r="D140">
            <v>1.1675619100000001</v>
          </cell>
          <cell r="E140">
            <v>2.0691647487039166E-3</v>
          </cell>
          <cell r="F140">
            <v>1.1654927452512962</v>
          </cell>
        </row>
        <row r="141">
          <cell r="B141" t="str">
            <v>TejoEnergia</v>
          </cell>
          <cell r="C141">
            <v>10.141866289999999</v>
          </cell>
          <cell r="D141">
            <v>77.879359300000004</v>
          </cell>
          <cell r="E141">
            <v>69.081581117830922</v>
          </cell>
          <cell r="F141">
            <v>8.7977781821690826</v>
          </cell>
          <cell r="G141">
            <v>0.12735345717063007</v>
          </cell>
        </row>
        <row r="142">
          <cell r="B142" t="str">
            <v>Turbogás</v>
          </cell>
          <cell r="C142">
            <v>14.241463220000002</v>
          </cell>
          <cell r="D142">
            <v>158.99306128000003</v>
          </cell>
          <cell r="E142">
            <v>154.08868783848735</v>
          </cell>
          <cell r="F142">
            <v>4.9043734415126892</v>
          </cell>
          <cell r="G142">
            <v>3.1828251056646994E-2</v>
          </cell>
        </row>
        <row r="143">
          <cell r="B143" t="str">
            <v>PRE</v>
          </cell>
          <cell r="C143">
            <v>35.153303280000003</v>
          </cell>
          <cell r="D143">
            <v>283.51675557999999</v>
          </cell>
          <cell r="E143">
            <v>272.71876000000003</v>
          </cell>
          <cell r="F143">
            <v>10.797995579999963</v>
          </cell>
          <cell r="G143">
            <v>3.9593886317171423E-2</v>
          </cell>
        </row>
        <row r="144">
          <cell r="B144" t="str">
            <v>Importação</v>
          </cell>
          <cell r="C144">
            <v>3.9435597010000003</v>
          </cell>
          <cell r="D144">
            <v>25.506930040000004</v>
          </cell>
          <cell r="E144">
            <v>1.26E-2</v>
          </cell>
          <cell r="F144">
            <v>25.494330040000005</v>
          </cell>
          <cell r="G144">
            <v>2023.3595269841273</v>
          </cell>
        </row>
        <row r="145">
          <cell r="B145" t="str">
            <v>SENV desvios</v>
          </cell>
          <cell r="C145">
            <v>0.79986800000000002</v>
          </cell>
          <cell r="D145">
            <v>5.5345970000000007</v>
          </cell>
          <cell r="E145">
            <v>0</v>
          </cell>
          <cell r="F145">
            <v>5.5345970000000007</v>
          </cell>
        </row>
        <row r="146">
          <cell r="B146" t="str">
            <v>Total</v>
          </cell>
          <cell r="C146">
            <v>89.560932530999992</v>
          </cell>
          <cell r="D146">
            <v>776.0866361300001</v>
          </cell>
          <cell r="E146">
            <v>682.15376737559723</v>
          </cell>
          <cell r="F146">
            <v>93.932868754402875</v>
          </cell>
          <cell r="G146">
            <v>0.13770043243444108</v>
          </cell>
        </row>
        <row r="152">
          <cell r="B152" t="str">
            <v>M€</v>
          </cell>
        </row>
        <row r="153">
          <cell r="E153" t="str">
            <v>Real</v>
          </cell>
          <cell r="G153" t="str">
            <v>Orç.Acum.</v>
          </cell>
          <cell r="H153" t="str">
            <v>Desvio acumulado</v>
          </cell>
        </row>
        <row r="154">
          <cell r="E154" t="str">
            <v>Out</v>
          </cell>
          <cell r="F154" t="str">
            <v>Acum.</v>
          </cell>
          <cell r="H154" t="str">
            <v>Absoluto</v>
          </cell>
          <cell r="I154" t="str">
            <v>%</v>
          </cell>
        </row>
        <row r="155">
          <cell r="B155" t="str">
            <v>Encargos fixos</v>
          </cell>
          <cell r="E155">
            <v>95.908951340000016</v>
          </cell>
          <cell r="F155">
            <v>954.49137040000005</v>
          </cell>
          <cell r="G155">
            <v>956.27720948445869</v>
          </cell>
          <cell r="H155">
            <v>-1.7858390844586438</v>
          </cell>
          <cell r="I155">
            <v>-1.8674910023437352E-3</v>
          </cell>
        </row>
        <row r="157">
          <cell r="B157" t="str">
            <v>Encargos variáveis</v>
          </cell>
          <cell r="E157">
            <v>89.560932530999992</v>
          </cell>
          <cell r="F157">
            <v>776.0866361300001</v>
          </cell>
          <cell r="G157">
            <v>682.15376737559723</v>
          </cell>
          <cell r="H157">
            <v>93.932868754402875</v>
          </cell>
          <cell r="I157">
            <v>0.13770043243444108</v>
          </cell>
        </row>
        <row r="159">
          <cell r="B159" t="str">
            <v>Total</v>
          </cell>
          <cell r="E159">
            <v>185.46988387100001</v>
          </cell>
          <cell r="F159">
            <v>1730.57800653</v>
          </cell>
          <cell r="G159">
            <v>1638.430976860056</v>
          </cell>
          <cell r="H159">
            <v>92.147029669944232</v>
          </cell>
          <cell r="I159">
            <v>5.6241020202473013E-2</v>
          </cell>
        </row>
        <row r="161">
          <cell r="B161" t="str">
            <v>Correcção de hidraulicidade</v>
          </cell>
          <cell r="E161">
            <v>6.4580171799999997</v>
          </cell>
          <cell r="F161">
            <v>-6.4845806999999995</v>
          </cell>
          <cell r="G161">
            <v>0</v>
          </cell>
          <cell r="H161">
            <v>-6.4845806999999995</v>
          </cell>
          <cell r="I161" t="str">
            <v/>
          </cell>
        </row>
        <row r="163">
          <cell r="B163" t="str">
            <v>Total com Correcção de hidraulicidade</v>
          </cell>
          <cell r="E163">
            <v>191.92790105100002</v>
          </cell>
          <cell r="F163">
            <v>1724.0934258300001</v>
          </cell>
          <cell r="G163">
            <v>1638.430976860056</v>
          </cell>
          <cell r="H163">
            <v>85.662448969944236</v>
          </cell>
          <cell r="I163">
            <v>5.2283221069288066E-2</v>
          </cell>
        </row>
      </sheetData>
      <sheetData sheetId="12">
        <row r="6">
          <cell r="O6">
            <v>8.2351411699999879</v>
          </cell>
        </row>
        <row r="7">
          <cell r="O7">
            <v>70.653068709999971</v>
          </cell>
        </row>
        <row r="8">
          <cell r="O8">
            <v>9.0004866709633973</v>
          </cell>
        </row>
        <row r="10">
          <cell r="O10">
            <v>216.69036491</v>
          </cell>
        </row>
        <row r="11">
          <cell r="O11">
            <v>21.940963059221616</v>
          </cell>
        </row>
        <row r="12">
          <cell r="O12">
            <v>89.887660609999998</v>
          </cell>
        </row>
        <row r="13">
          <cell r="O13">
            <v>70.306544219085026</v>
          </cell>
        </row>
        <row r="14">
          <cell r="O14">
            <v>19.581116390914971</v>
          </cell>
        </row>
        <row r="15">
          <cell r="O15">
            <v>0.27851057975339355</v>
          </cell>
        </row>
        <row r="16">
          <cell r="O16">
            <v>126.8027043</v>
          </cell>
        </row>
        <row r="17">
          <cell r="O17">
            <v>2.3598466683066448</v>
          </cell>
        </row>
        <row r="18">
          <cell r="O18">
            <v>22.773919299999985</v>
          </cell>
        </row>
        <row r="19">
          <cell r="O19">
            <v>3.3634091466870117</v>
          </cell>
        </row>
        <row r="20">
          <cell r="O20">
            <v>10.917145480000004</v>
          </cell>
        </row>
        <row r="21">
          <cell r="O21">
            <v>1.7743127065606039</v>
          </cell>
        </row>
        <row r="22">
          <cell r="O22">
            <v>-0.15508027666666702</v>
          </cell>
        </row>
        <row r="23">
          <cell r="O23">
            <v>1.4339836617930768</v>
          </cell>
        </row>
        <row r="24">
          <cell r="O24">
            <v>2.3893088381270449</v>
          </cell>
        </row>
        <row r="25">
          <cell r="O25">
            <v>0.65648114573310368</v>
          </cell>
        </row>
        <row r="26">
          <cell r="O26">
            <v>5.845832331872943</v>
          </cell>
        </row>
        <row r="27">
          <cell r="O27">
            <v>93.556786738785831</v>
          </cell>
        </row>
        <row r="28">
          <cell r="O28">
            <v>88.093203510760532</v>
          </cell>
        </row>
        <row r="29">
          <cell r="O29">
            <v>5.4635832280248451</v>
          </cell>
        </row>
        <row r="30">
          <cell r="O30">
            <v>13.594829612916044</v>
          </cell>
        </row>
        <row r="31">
          <cell r="O31">
            <v>6.7448498815576841</v>
          </cell>
        </row>
        <row r="32">
          <cell r="O32">
            <v>1.3863965033333372</v>
          </cell>
        </row>
        <row r="33">
          <cell r="O33">
            <v>0.16101559165187496</v>
          </cell>
        </row>
        <row r="34">
          <cell r="O34">
            <v>-2.2970552566666651</v>
          </cell>
        </row>
        <row r="35">
          <cell r="O35">
            <v>7.6118477079308562</v>
          </cell>
        </row>
        <row r="36">
          <cell r="O36">
            <v>3.0808920999999927</v>
          </cell>
        </row>
        <row r="37">
          <cell r="O37">
            <v>0.44401895666666669</v>
          </cell>
        </row>
        <row r="38">
          <cell r="O38">
            <v>7.3562087609779852</v>
          </cell>
        </row>
        <row r="39">
          <cell r="O39">
            <v>1.4832623183333338</v>
          </cell>
        </row>
        <row r="40">
          <cell r="O40">
            <v>4.9799442611896172E-2</v>
          </cell>
        </row>
        <row r="43">
          <cell r="P43">
            <v>0.74621407071771695</v>
          </cell>
        </row>
        <row r="44">
          <cell r="P44">
            <v>2.2916754540300843</v>
          </cell>
        </row>
        <row r="45">
          <cell r="P45">
            <v>25.241987249999966</v>
          </cell>
        </row>
        <row r="46">
          <cell r="P46">
            <v>1.3747262418749711</v>
          </cell>
        </row>
        <row r="47">
          <cell r="P47">
            <v>38.217467665783033</v>
          </cell>
        </row>
        <row r="49">
          <cell r="P49">
            <v>1.2593131835205995</v>
          </cell>
        </row>
        <row r="50">
          <cell r="P50">
            <v>1.3329410574694014</v>
          </cell>
        </row>
        <row r="51">
          <cell r="P51">
            <v>7.8736326253076028E-3</v>
          </cell>
        </row>
        <row r="116">
          <cell r="O116">
            <v>-1.4369999999999834</v>
          </cell>
        </row>
        <row r="117">
          <cell r="O117">
            <v>-2.8959999999999835</v>
          </cell>
        </row>
        <row r="118">
          <cell r="O118">
            <v>-3.4600000000000364</v>
          </cell>
        </row>
        <row r="119">
          <cell r="O119">
            <v>-9.4399999999998272</v>
          </cell>
        </row>
        <row r="126">
          <cell r="O126">
            <v>85.200999999999794</v>
          </cell>
        </row>
        <row r="127">
          <cell r="O127">
            <v>101.48899999999979</v>
          </cell>
        </row>
        <row r="128">
          <cell r="O128">
            <v>287.12099999999919</v>
          </cell>
        </row>
      </sheetData>
      <sheetData sheetId="13">
        <row r="362">
          <cell r="U362" t="str">
            <v>Valores Realizados</v>
          </cell>
        </row>
        <row r="363">
          <cell r="V363" t="str">
            <v>Compra</v>
          </cell>
          <cell r="W363" t="str">
            <v>C. Variáv.</v>
          </cell>
          <cell r="X363" t="str">
            <v>C. Fixos</v>
          </cell>
          <cell r="Y363" t="str">
            <v>C. Total</v>
          </cell>
          <cell r="AA363" t="str">
            <v>C.Variáv. Méd.</v>
          </cell>
          <cell r="AB363" t="str">
            <v>C. Fixo Médio</v>
          </cell>
          <cell r="AC363" t="str">
            <v>C. Total Médio</v>
          </cell>
        </row>
        <row r="364">
          <cell r="V364" t="str">
            <v>GWh</v>
          </cell>
          <cell r="W364" t="str">
            <v>M€</v>
          </cell>
          <cell r="X364" t="str">
            <v>M€</v>
          </cell>
          <cell r="Y364" t="str">
            <v>M€</v>
          </cell>
          <cell r="AA364" t="str">
            <v>cent/kWh</v>
          </cell>
          <cell r="AB364" t="str">
            <v>cent/kWh</v>
          </cell>
          <cell r="AC364" t="str">
            <v>cent/kWh</v>
          </cell>
        </row>
        <row r="365">
          <cell r="U365" t="str">
            <v>CPPE Hidr</v>
          </cell>
          <cell r="V365">
            <v>7339.1649280000001</v>
          </cell>
          <cell r="W365" t="str">
            <v>-</v>
          </cell>
          <cell r="X365">
            <v>421.17025119000004</v>
          </cell>
          <cell r="Y365">
            <v>421.17025119000004</v>
          </cell>
          <cell r="AA365" t="str">
            <v>-</v>
          </cell>
          <cell r="AB365">
            <v>5.7386672097144622</v>
          </cell>
          <cell r="AC365">
            <v>5.7386672097144622</v>
          </cell>
        </row>
        <row r="366">
          <cell r="U366" t="str">
            <v>CPPE Term</v>
          </cell>
          <cell r="V366">
            <v>9532.59339</v>
          </cell>
          <cell r="W366">
            <v>224.65593293000003</v>
          </cell>
          <cell r="X366">
            <v>319.76264074000005</v>
          </cell>
          <cell r="Y366">
            <v>544.41857367000011</v>
          </cell>
          <cell r="AA366">
            <v>2.3567136847111447</v>
          </cell>
          <cell r="AB366">
            <v>3.3544139318419002</v>
          </cell>
          <cell r="AC366">
            <v>5.7111276165530453</v>
          </cell>
        </row>
        <row r="367">
          <cell r="U367" t="str">
            <v xml:space="preserve">      carvão</v>
          </cell>
          <cell r="V367">
            <v>7866.5962799999998</v>
          </cell>
          <cell r="W367">
            <v>153.97444448000002</v>
          </cell>
          <cell r="X367">
            <v>134.57113908000002</v>
          </cell>
          <cell r="Y367">
            <v>288.54558356000007</v>
          </cell>
          <cell r="AA367">
            <v>1.9573197733747181</v>
          </cell>
          <cell r="AB367">
            <v>1.710665379156842</v>
          </cell>
          <cell r="AC367">
            <v>3.667985152531561</v>
          </cell>
        </row>
        <row r="368">
          <cell r="U368" t="str">
            <v xml:space="preserve">      outras</v>
          </cell>
          <cell r="V368">
            <v>1665.9971100000002</v>
          </cell>
          <cell r="W368">
            <v>70.681488450000018</v>
          </cell>
          <cell r="X368">
            <v>185.19150166000003</v>
          </cell>
          <cell r="Y368">
            <v>255.87299011000005</v>
          </cell>
          <cell r="AA368">
            <v>4.2425937011379329</v>
          </cell>
          <cell r="AB368">
            <v>11.11595575697007</v>
          </cell>
          <cell r="AC368">
            <v>15.358549458108003</v>
          </cell>
        </row>
        <row r="369">
          <cell r="U369" t="str">
            <v>TejoEnergia</v>
          </cell>
          <cell r="V369">
            <v>3599.4881999999998</v>
          </cell>
          <cell r="W369">
            <v>77.879359300000004</v>
          </cell>
          <cell r="X369">
            <v>128.06114694999999</v>
          </cell>
          <cell r="Y369">
            <v>205.94050625</v>
          </cell>
          <cell r="AA369">
            <v>2.1636231311995968</v>
          </cell>
          <cell r="AB369">
            <v>3.5577598768069305</v>
          </cell>
          <cell r="AC369">
            <v>5.7213830080065273</v>
          </cell>
        </row>
        <row r="370">
          <cell r="U370" t="str">
            <v>Turbogás</v>
          </cell>
          <cell r="V370">
            <v>5122.3226999999988</v>
          </cell>
          <cell r="W370">
            <v>158.99306128000003</v>
          </cell>
          <cell r="X370">
            <v>85.497331519999989</v>
          </cell>
          <cell r="Y370">
            <v>244.49039280000002</v>
          </cell>
          <cell r="AA370">
            <v>3.1039251252171223</v>
          </cell>
          <cell r="AB370">
            <v>1.6691125594254341</v>
          </cell>
          <cell r="AC370">
            <v>4.7730376846425564</v>
          </cell>
        </row>
        <row r="371">
          <cell r="U371" t="str">
            <v>PRE</v>
          </cell>
          <cell r="V371">
            <v>3541.7309499999992</v>
          </cell>
          <cell r="W371">
            <v>283.51675557999999</v>
          </cell>
          <cell r="X371" t="str">
            <v>-</v>
          </cell>
          <cell r="Y371">
            <v>283.51675557999999</v>
          </cell>
          <cell r="AA371">
            <v>8.005033685012128</v>
          </cell>
          <cell r="AB371" t="str">
            <v>-</v>
          </cell>
          <cell r="AC371">
            <v>8.005033685012128</v>
          </cell>
        </row>
        <row r="372">
          <cell r="U372" t="str">
            <v>Corr. Hidraulicidade</v>
          </cell>
          <cell r="V372" t="str">
            <v>-</v>
          </cell>
          <cell r="W372">
            <v>-6.4845806999999995</v>
          </cell>
          <cell r="X372" t="str">
            <v>-</v>
          </cell>
          <cell r="Y372">
            <v>-6.4845806999999995</v>
          </cell>
          <cell r="AA372" t="str">
            <v>-</v>
          </cell>
          <cell r="AB372" t="str">
            <v>-</v>
          </cell>
          <cell r="AC372" t="str">
            <v>-</v>
          </cell>
        </row>
        <row r="373">
          <cell r="U373" t="str">
            <v>Total Real</v>
          </cell>
          <cell r="V373">
            <v>29135.300167999998</v>
          </cell>
          <cell r="W373">
            <v>738.56052838999994</v>
          </cell>
          <cell r="X373">
            <v>954.49137040000005</v>
          </cell>
          <cell r="Y373">
            <v>1693.05189879</v>
          </cell>
          <cell r="AA373">
            <v>3.3884930528170099</v>
          </cell>
          <cell r="AB373">
            <v>3.7294187546483544</v>
          </cell>
          <cell r="AC373">
            <v>5.8109986477830073</v>
          </cell>
        </row>
        <row r="374">
          <cell r="U374" t="str">
            <v>Total orçamentado</v>
          </cell>
          <cell r="V374">
            <v>29412.911164226665</v>
          </cell>
          <cell r="W374">
            <v>682.14116737559721</v>
          </cell>
          <cell r="X374">
            <v>956.27720948445835</v>
          </cell>
          <cell r="Y374">
            <v>1638.4183768600558</v>
          </cell>
          <cell r="AA374">
            <v>3.2318838967941463</v>
          </cell>
          <cell r="AB374">
            <v>3.6846058039891445</v>
          </cell>
          <cell r="AC374">
            <v>5.5704053492425993</v>
          </cell>
        </row>
        <row r="375">
          <cell r="U375" t="str">
            <v xml:space="preserve">Desvio </v>
          </cell>
          <cell r="V375">
            <v>-277.61099622666734</v>
          </cell>
          <cell r="W375">
            <v>56.419361014402739</v>
          </cell>
          <cell r="X375">
            <v>-1.7858390844583028</v>
          </cell>
          <cell r="Y375">
            <v>54.633521929944209</v>
          </cell>
          <cell r="AA375">
            <v>0.15660915602286352</v>
          </cell>
          <cell r="AB375">
            <v>4.4812950659209871E-2</v>
          </cell>
          <cell r="AC375">
            <v>0.24059329854040801</v>
          </cell>
        </row>
        <row r="376">
          <cell r="U376" t="str">
            <v>Desvio (%)</v>
          </cell>
          <cell r="V376">
            <v>-9.438405966571306E-3</v>
          </cell>
          <cell r="W376">
            <v>8.2709215793946411E-2</v>
          </cell>
          <cell r="X376">
            <v>-1.8674910023434022E-3</v>
          </cell>
          <cell r="Y376">
            <v>3.334528146263005E-2</v>
          </cell>
          <cell r="AA376">
            <v>4.8457543966295091E-2</v>
          </cell>
          <cell r="AB376">
            <v>1.2162210299591081E-2</v>
          </cell>
          <cell r="AC376">
            <v>4.3191344876386983E-2</v>
          </cell>
        </row>
        <row r="1281">
          <cell r="H1281">
            <v>4.3519501362570101E-2</v>
          </cell>
        </row>
        <row r="1282">
          <cell r="H1282">
            <v>4.0357559904363516E-2</v>
          </cell>
        </row>
        <row r="1549">
          <cell r="H1549">
            <v>0.1146215971340997</v>
          </cell>
        </row>
        <row r="1639">
          <cell r="H1639">
            <v>4.98035429665451E-2</v>
          </cell>
        </row>
      </sheetData>
      <sheetData sheetId="14">
        <row r="5">
          <cell r="B5" t="str">
            <v>Compras da REN reais (GWh)</v>
          </cell>
        </row>
        <row r="6">
          <cell r="E6" t="str">
            <v>Ano Ant.</v>
          </cell>
          <cell r="F6" t="str">
            <v>Ano Curso</v>
          </cell>
          <cell r="G6" t="str">
            <v>Jan</v>
          </cell>
          <cell r="H6" t="str">
            <v>Fev</v>
          </cell>
          <cell r="I6" t="str">
            <v>Mar</v>
          </cell>
          <cell r="J6" t="str">
            <v>Abr</v>
          </cell>
          <cell r="K6" t="str">
            <v>Mai</v>
          </cell>
          <cell r="L6" t="str">
            <v>Jun</v>
          </cell>
          <cell r="M6" t="str">
            <v>Jul</v>
          </cell>
          <cell r="N6" t="str">
            <v>Ago</v>
          </cell>
          <cell r="O6" t="str">
            <v>Set</v>
          </cell>
          <cell r="P6" t="str">
            <v>Out</v>
          </cell>
          <cell r="Q6" t="str">
            <v>Nov</v>
          </cell>
          <cell r="R6" t="str">
            <v>Dez</v>
          </cell>
        </row>
        <row r="7">
          <cell r="B7" t="str">
            <v>CPPE Hidr</v>
          </cell>
          <cell r="E7">
            <v>12115.355489000001</v>
          </cell>
          <cell r="F7">
            <v>7339.1649280000001</v>
          </cell>
          <cell r="G7">
            <v>1222.7413919999999</v>
          </cell>
          <cell r="H7">
            <v>1255.7247949999999</v>
          </cell>
          <cell r="I7">
            <v>947.17409299999974</v>
          </cell>
          <cell r="J7">
            <v>709.29213500000003</v>
          </cell>
          <cell r="K7">
            <v>700.27414000000022</v>
          </cell>
          <cell r="L7">
            <v>493.30435799999987</v>
          </cell>
          <cell r="M7">
            <v>408.10345500000005</v>
          </cell>
          <cell r="N7">
            <v>403.95881099999991</v>
          </cell>
          <cell r="O7">
            <v>586.95901600000013</v>
          </cell>
          <cell r="P7">
            <v>611.63273300000003</v>
          </cell>
        </row>
        <row r="8">
          <cell r="B8" t="str">
            <v>CPPE Term</v>
          </cell>
          <cell r="E8">
            <v>14421.091719999999</v>
          </cell>
          <cell r="F8">
            <v>9532.59339</v>
          </cell>
          <cell r="G8">
            <v>936.63501999999994</v>
          </cell>
          <cell r="H8">
            <v>805.28201000000001</v>
          </cell>
          <cell r="I8">
            <v>951.55513999999994</v>
          </cell>
          <cell r="J8">
            <v>800.66647999999998</v>
          </cell>
          <cell r="K8">
            <v>884.41494999999998</v>
          </cell>
          <cell r="L8">
            <v>1091.26731</v>
          </cell>
          <cell r="M8">
            <v>1222.89355</v>
          </cell>
          <cell r="N8">
            <v>859.0782099999999</v>
          </cell>
          <cell r="O8">
            <v>1050.6197300000001</v>
          </cell>
          <cell r="P8">
            <v>930.18099000000007</v>
          </cell>
        </row>
        <row r="9">
          <cell r="B9" t="str">
            <v xml:space="preserve">  Tapada do Outeiro</v>
          </cell>
          <cell r="E9">
            <v>31.412999999999997</v>
          </cell>
          <cell r="F9">
            <v>6.0896799999999995</v>
          </cell>
          <cell r="G9">
            <v>0</v>
          </cell>
          <cell r="H9">
            <v>0</v>
          </cell>
          <cell r="I9">
            <v>0</v>
          </cell>
          <cell r="J9">
            <v>0</v>
          </cell>
          <cell r="K9">
            <v>0</v>
          </cell>
          <cell r="L9">
            <v>0</v>
          </cell>
          <cell r="M9">
            <v>2.9484299999999997</v>
          </cell>
          <cell r="N9">
            <v>1.1382300000000001</v>
          </cell>
          <cell r="O9">
            <v>2.0030199999999998</v>
          </cell>
          <cell r="P9">
            <v>0</v>
          </cell>
        </row>
        <row r="10">
          <cell r="B10" t="str">
            <v xml:space="preserve">  Carregado</v>
          </cell>
          <cell r="E10">
            <v>1552.1862999999998</v>
          </cell>
          <cell r="F10">
            <v>296.67540000000002</v>
          </cell>
          <cell r="G10">
            <v>23.257099999999998</v>
          </cell>
          <cell r="H10">
            <v>36.447199999999995</v>
          </cell>
          <cell r="I10">
            <v>33.705500000000001</v>
          </cell>
          <cell r="J10">
            <v>21.4863</v>
          </cell>
          <cell r="K10">
            <v>4.798</v>
          </cell>
          <cell r="L10">
            <v>57.360900000000001</v>
          </cell>
          <cell r="M10">
            <v>78.300200000000004</v>
          </cell>
          <cell r="N10">
            <v>3.3254000000000001</v>
          </cell>
          <cell r="O10">
            <v>33.848500000000001</v>
          </cell>
          <cell r="P10">
            <v>4.1463000000000001</v>
          </cell>
        </row>
        <row r="11">
          <cell r="B11" t="str">
            <v xml:space="preserve">  Barreiro</v>
          </cell>
          <cell r="E11">
            <v>211.66151000000002</v>
          </cell>
          <cell r="F11">
            <v>152.46082000000001</v>
          </cell>
          <cell r="G11">
            <v>7.7088799999999997</v>
          </cell>
          <cell r="H11">
            <v>14.627180000000001</v>
          </cell>
          <cell r="I11">
            <v>19.01444</v>
          </cell>
          <cell r="J11">
            <v>8.0721799999999995</v>
          </cell>
          <cell r="K11">
            <v>7.5420600000000002</v>
          </cell>
          <cell r="L11">
            <v>13.71152</v>
          </cell>
          <cell r="M11">
            <v>18.985569999999999</v>
          </cell>
          <cell r="N11">
            <v>13.479379999999999</v>
          </cell>
          <cell r="O11">
            <v>30.149819999999998</v>
          </cell>
          <cell r="P11">
            <v>19.169790000000003</v>
          </cell>
        </row>
        <row r="12">
          <cell r="B12" t="str">
            <v xml:space="preserve">  Setúbal</v>
          </cell>
          <cell r="E12">
            <v>3883.0452000000005</v>
          </cell>
          <cell r="F12">
            <v>1211.4395</v>
          </cell>
          <cell r="G12">
            <v>33.755199999999995</v>
          </cell>
          <cell r="H12">
            <v>25.283799999999999</v>
          </cell>
          <cell r="I12">
            <v>64.020200000000003</v>
          </cell>
          <cell r="J12">
            <v>14.465299999999999</v>
          </cell>
          <cell r="K12">
            <v>1.3386</v>
          </cell>
          <cell r="L12">
            <v>187.43439999999998</v>
          </cell>
          <cell r="M12">
            <v>250.35660000000001</v>
          </cell>
          <cell r="N12">
            <v>140.1831</v>
          </cell>
          <cell r="O12">
            <v>336.18309999999997</v>
          </cell>
          <cell r="P12">
            <v>158.41920000000002</v>
          </cell>
        </row>
        <row r="13">
          <cell r="B13" t="str">
            <v xml:space="preserve">  Sines</v>
          </cell>
          <cell r="E13">
            <v>8691.0837300000003</v>
          </cell>
          <cell r="F13">
            <v>7860.5065999999997</v>
          </cell>
          <cell r="G13">
            <v>871.75559999999996</v>
          </cell>
          <cell r="H13">
            <v>727.27509999999995</v>
          </cell>
          <cell r="I13">
            <v>834.71659999999997</v>
          </cell>
          <cell r="J13">
            <v>756.64149999999995</v>
          </cell>
          <cell r="K13">
            <v>870.73619999999994</v>
          </cell>
          <cell r="L13">
            <v>829.32680000000005</v>
          </cell>
          <cell r="M13">
            <v>872.23559999999998</v>
          </cell>
          <cell r="N13">
            <v>700.952</v>
          </cell>
          <cell r="O13">
            <v>648.42160000000001</v>
          </cell>
          <cell r="P13">
            <v>748.44560000000001</v>
          </cell>
        </row>
        <row r="14">
          <cell r="B14" t="str">
            <v xml:space="preserve">  Turbinas a gás</v>
          </cell>
          <cell r="E14">
            <v>51.701979999999992</v>
          </cell>
          <cell r="F14">
            <v>5.4213899999999988</v>
          </cell>
          <cell r="G14">
            <v>0.15824000000000002</v>
          </cell>
          <cell r="H14">
            <v>1.64873</v>
          </cell>
          <cell r="I14">
            <v>9.8400000000000001E-2</v>
          </cell>
          <cell r="J14">
            <v>1.1999999999999999E-3</v>
          </cell>
          <cell r="K14">
            <v>8.9999999999999992E-5</v>
          </cell>
          <cell r="L14">
            <v>3.4336899999999995</v>
          </cell>
          <cell r="M14">
            <v>6.7149999999999987E-2</v>
          </cell>
          <cell r="N14">
            <v>1E-4</v>
          </cell>
          <cell r="O14">
            <v>1.3690000000000001E-2</v>
          </cell>
          <cell r="P14">
            <v>1E-4</v>
          </cell>
        </row>
        <row r="15">
          <cell r="B15" t="str">
            <v>Tejoenergia</v>
          </cell>
          <cell r="E15">
            <v>4030.3675499999999</v>
          </cell>
          <cell r="F15">
            <v>3599.4881999999998</v>
          </cell>
          <cell r="G15">
            <v>383.29329999999999</v>
          </cell>
          <cell r="H15">
            <v>205.1987</v>
          </cell>
          <cell r="I15">
            <v>345.91919999999999</v>
          </cell>
          <cell r="J15">
            <v>240.7912</v>
          </cell>
          <cell r="K15">
            <v>387.6413</v>
          </cell>
          <cell r="L15">
            <v>415.78280000000001</v>
          </cell>
          <cell r="M15">
            <v>411.18779999999998</v>
          </cell>
          <cell r="N15">
            <v>424.18950000000001</v>
          </cell>
          <cell r="O15">
            <v>411.96719999999999</v>
          </cell>
          <cell r="P15">
            <v>373.5172</v>
          </cell>
        </row>
        <row r="16">
          <cell r="B16" t="str">
            <v>Turbogás</v>
          </cell>
          <cell r="E16">
            <v>5958.3292999999994</v>
          </cell>
          <cell r="F16">
            <v>5122.3226999999988</v>
          </cell>
          <cell r="G16">
            <v>475.48770000000002</v>
          </cell>
          <cell r="H16">
            <v>431.83100000000002</v>
          </cell>
          <cell r="I16">
            <v>543.72590000000002</v>
          </cell>
          <cell r="J16">
            <v>515.68740000000003</v>
          </cell>
          <cell r="K16">
            <v>471.3125</v>
          </cell>
          <cell r="L16">
            <v>614.35380000000009</v>
          </cell>
          <cell r="M16">
            <v>619.29849999999999</v>
          </cell>
          <cell r="N16">
            <v>594.93419999999992</v>
          </cell>
          <cell r="O16">
            <v>484.90540000000004</v>
          </cell>
          <cell r="P16">
            <v>370.78629999999998</v>
          </cell>
        </row>
        <row r="17">
          <cell r="B17" t="str">
            <v>PRE</v>
          </cell>
          <cell r="E17">
            <v>2536.2458073990001</v>
          </cell>
          <cell r="F17">
            <v>3541.7309499999992</v>
          </cell>
          <cell r="G17">
            <v>433.48859299999998</v>
          </cell>
          <cell r="H17">
            <v>389.23559599999999</v>
          </cell>
          <cell r="I17">
            <v>401.61398300000002</v>
          </cell>
          <cell r="J17">
            <v>373.034109</v>
          </cell>
          <cell r="K17">
            <v>317.36821700000002</v>
          </cell>
          <cell r="L17">
            <v>252.00334100000001</v>
          </cell>
          <cell r="M17">
            <v>302.49256200000002</v>
          </cell>
          <cell r="N17">
            <v>319.12513799999999</v>
          </cell>
          <cell r="O17">
            <v>320.78743400000002</v>
          </cell>
          <cell r="P17">
            <v>432.58197699999999</v>
          </cell>
        </row>
        <row r="18">
          <cell r="B18" t="str">
            <v>Importação</v>
          </cell>
          <cell r="E18">
            <v>922.91759999999999</v>
          </cell>
          <cell r="F18">
            <v>1247.4226000000001</v>
          </cell>
          <cell r="G18">
            <v>33.674999999999997</v>
          </cell>
          <cell r="H18">
            <v>31.1249</v>
          </cell>
          <cell r="I18">
            <v>76.642799999999994</v>
          </cell>
          <cell r="J18">
            <v>180.2191</v>
          </cell>
          <cell r="K18">
            <v>80.446299999999994</v>
          </cell>
          <cell r="L18">
            <v>115.4644</v>
          </cell>
          <cell r="M18">
            <v>224.32859999999999</v>
          </cell>
          <cell r="N18">
            <v>168.48480000000001</v>
          </cell>
          <cell r="O18">
            <v>159.42619999999999</v>
          </cell>
          <cell r="P18">
            <v>177.6105</v>
          </cell>
        </row>
        <row r="19">
          <cell r="B19" t="str">
            <v>SENV desvios</v>
          </cell>
          <cell r="E19">
            <v>97.538097999999991</v>
          </cell>
          <cell r="F19">
            <v>200.73314700000003</v>
          </cell>
          <cell r="G19">
            <v>25.337782000000001</v>
          </cell>
          <cell r="H19">
            <v>26.218454000000001</v>
          </cell>
          <cell r="I19">
            <v>21.401793999999999</v>
          </cell>
          <cell r="J19">
            <v>24.586030000000001</v>
          </cell>
          <cell r="K19">
            <v>16.364616000000002</v>
          </cell>
          <cell r="L19">
            <v>12.664251999999999</v>
          </cell>
          <cell r="M19">
            <v>13.716004</v>
          </cell>
          <cell r="N19">
            <v>21.188984999999999</v>
          </cell>
          <cell r="O19">
            <v>11.666198</v>
          </cell>
          <cell r="P19">
            <v>27.589032</v>
          </cell>
        </row>
        <row r="20">
          <cell r="B20" t="str">
            <v>Total</v>
          </cell>
          <cell r="E20">
            <v>40081.845564398995</v>
          </cell>
          <cell r="F20">
            <v>30583.455914999995</v>
          </cell>
          <cell r="G20">
            <v>3510.6587869999998</v>
          </cell>
          <cell r="H20">
            <v>3144.6154549999997</v>
          </cell>
          <cell r="I20">
            <v>3288.0329099999994</v>
          </cell>
          <cell r="J20">
            <v>2844.2764539999998</v>
          </cell>
          <cell r="K20">
            <v>2857.8220230000002</v>
          </cell>
          <cell r="L20">
            <v>2994.8402609999998</v>
          </cell>
          <cell r="M20">
            <v>3202.0204709999998</v>
          </cell>
          <cell r="N20">
            <v>2790.9596439999996</v>
          </cell>
          <cell r="O20">
            <v>3026.3311779999999</v>
          </cell>
          <cell r="P20">
            <v>2923.8987319999997</v>
          </cell>
          <cell r="Q20">
            <v>0</v>
          </cell>
          <cell r="R20">
            <v>0</v>
          </cell>
        </row>
        <row r="41">
          <cell r="B41" t="str">
            <v>Encargos fixos reais da REN (MEur)</v>
          </cell>
        </row>
        <row r="42">
          <cell r="E42" t="str">
            <v>Ano Ant.</v>
          </cell>
          <cell r="F42" t="str">
            <v>Ano Curso</v>
          </cell>
          <cell r="G42" t="str">
            <v>Jan</v>
          </cell>
          <cell r="H42" t="str">
            <v>Fev</v>
          </cell>
          <cell r="I42" t="str">
            <v>Mar</v>
          </cell>
          <cell r="J42" t="str">
            <v>Abr</v>
          </cell>
          <cell r="K42" t="str">
            <v>Mai</v>
          </cell>
          <cell r="L42" t="str">
            <v>Jun</v>
          </cell>
          <cell r="M42" t="str">
            <v>Jul</v>
          </cell>
          <cell r="N42" t="str">
            <v>Ago</v>
          </cell>
          <cell r="O42" t="str">
            <v>Set</v>
          </cell>
          <cell r="P42" t="str">
            <v>Out</v>
          </cell>
          <cell r="Q42" t="str">
            <v>Nov</v>
          </cell>
          <cell r="R42" t="str">
            <v>Dez</v>
          </cell>
        </row>
        <row r="43">
          <cell r="B43" t="str">
            <v>CPPE Hidr</v>
          </cell>
          <cell r="E43">
            <v>471.6241854081664</v>
          </cell>
          <cell r="F43">
            <v>421.17025119000004</v>
          </cell>
          <cell r="G43">
            <v>41.857280190000004</v>
          </cell>
          <cell r="H43">
            <v>41.838229149999997</v>
          </cell>
          <cell r="I43">
            <v>41.724553570000005</v>
          </cell>
          <cell r="J43">
            <v>41.76582917999999</v>
          </cell>
          <cell r="K43">
            <v>42.089527069999995</v>
          </cell>
          <cell r="L43">
            <v>42.378373850000003</v>
          </cell>
          <cell r="M43">
            <v>42.517016189999978</v>
          </cell>
          <cell r="N43">
            <v>42.455865370000012</v>
          </cell>
          <cell r="O43">
            <v>42.317013009999989</v>
          </cell>
          <cell r="P43">
            <v>42.226563610000007</v>
          </cell>
        </row>
        <row r="44">
          <cell r="B44" t="str">
            <v>CPPE Term</v>
          </cell>
          <cell r="E44">
            <v>376.06975638921006</v>
          </cell>
          <cell r="F44">
            <v>319.76264073999999</v>
          </cell>
          <cell r="G44">
            <v>31.626130779999997</v>
          </cell>
          <cell r="H44">
            <v>31.62550074</v>
          </cell>
          <cell r="I44">
            <v>31.682600019999999</v>
          </cell>
          <cell r="J44">
            <v>31.708777210000001</v>
          </cell>
          <cell r="K44">
            <v>32.010708729999998</v>
          </cell>
          <cell r="L44">
            <v>32.318108039999998</v>
          </cell>
          <cell r="M44">
            <v>32.027119630000001</v>
          </cell>
          <cell r="N44">
            <v>32.199963600000004</v>
          </cell>
          <cell r="O44">
            <v>32.294275210000002</v>
          </cell>
          <cell r="P44">
            <v>32.269456779999999</v>
          </cell>
        </row>
        <row r="45">
          <cell r="B45" t="str">
            <v xml:space="preserve">  Tapada do Outeiro</v>
          </cell>
          <cell r="E45">
            <v>8.0630646719519952</v>
          </cell>
          <cell r="F45">
            <v>4.5039096399999998</v>
          </cell>
          <cell r="G45">
            <v>0.50034796999999998</v>
          </cell>
          <cell r="H45">
            <v>0.50385194999999994</v>
          </cell>
          <cell r="I45">
            <v>0.50356319999999999</v>
          </cell>
          <cell r="J45">
            <v>0.50367159000000006</v>
          </cell>
          <cell r="K45">
            <v>0.50537894999999999</v>
          </cell>
          <cell r="L45">
            <v>0.50831770999999992</v>
          </cell>
          <cell r="M45">
            <v>0.20438584000000001</v>
          </cell>
          <cell r="N45">
            <v>0.30181086000000001</v>
          </cell>
          <cell r="O45">
            <v>0.50006377000000002</v>
          </cell>
          <cell r="P45">
            <v>0.47251779999999999</v>
          </cell>
        </row>
        <row r="46">
          <cell r="B46" t="str">
            <v xml:space="preserve">  Carregado</v>
          </cell>
          <cell r="E46">
            <v>89.344922314568507</v>
          </cell>
          <cell r="F46">
            <v>77.898635490000004</v>
          </cell>
          <cell r="G46">
            <v>7.6811329000000006</v>
          </cell>
          <cell r="H46">
            <v>7.7022941200000004</v>
          </cell>
          <cell r="I46">
            <v>7.7044821700000004</v>
          </cell>
          <cell r="J46">
            <v>7.7132932499999995</v>
          </cell>
          <cell r="K46">
            <v>7.7669246299999992</v>
          </cell>
          <cell r="L46">
            <v>7.8626473399999997</v>
          </cell>
          <cell r="M46">
            <v>7.8696064400000001</v>
          </cell>
          <cell r="N46">
            <v>7.8924910899999992</v>
          </cell>
          <cell r="O46">
            <v>7.8588844799999995</v>
          </cell>
          <cell r="P46">
            <v>7.84687907</v>
          </cell>
        </row>
        <row r="47">
          <cell r="B47" t="str">
            <v xml:space="preserve">  Barreiro</v>
          </cell>
          <cell r="E47">
            <v>20.900336784316298</v>
          </cell>
          <cell r="F47">
            <v>19.028397130000002</v>
          </cell>
          <cell r="G47">
            <v>1.9619168199999999</v>
          </cell>
          <cell r="H47">
            <v>1.9034718500000001</v>
          </cell>
          <cell r="I47">
            <v>1.9273401100000001</v>
          </cell>
          <cell r="J47">
            <v>1.8588893800000001</v>
          </cell>
          <cell r="K47">
            <v>1.9196362600000001</v>
          </cell>
          <cell r="L47">
            <v>1.9530772599999999</v>
          </cell>
          <cell r="M47">
            <v>1.8609175099999999</v>
          </cell>
          <cell r="N47">
            <v>1.89174829</v>
          </cell>
          <cell r="O47">
            <v>1.8934819299999999</v>
          </cell>
          <cell r="P47">
            <v>1.8579177199999999</v>
          </cell>
        </row>
        <row r="48">
          <cell r="B48" t="str">
            <v xml:space="preserve">  Setúbal</v>
          </cell>
          <cell r="E48">
            <v>96.063763720164502</v>
          </cell>
          <cell r="F48">
            <v>82.837078579999996</v>
          </cell>
          <cell r="G48">
            <v>8.1034749599999998</v>
          </cell>
          <cell r="H48">
            <v>8.1283762999999993</v>
          </cell>
          <cell r="I48">
            <v>8.1492677399999991</v>
          </cell>
          <cell r="J48">
            <v>8.1804238700000003</v>
          </cell>
          <cell r="K48">
            <v>8.255060030000001</v>
          </cell>
          <cell r="L48">
            <v>8.3281853199999993</v>
          </cell>
          <cell r="M48">
            <v>8.3882659700000008</v>
          </cell>
          <cell r="N48">
            <v>8.4124551600000004</v>
          </cell>
          <cell r="O48">
            <v>8.4099784499999988</v>
          </cell>
          <cell r="P48">
            <v>8.4815907799999994</v>
          </cell>
        </row>
        <row r="49">
          <cell r="B49" t="str">
            <v xml:space="preserve">  Sines</v>
          </cell>
          <cell r="E49">
            <v>149.65241877036345</v>
          </cell>
          <cell r="F49">
            <v>130.06722944000001</v>
          </cell>
          <cell r="G49">
            <v>12.842246519999998</v>
          </cell>
          <cell r="H49">
            <v>12.850305149999999</v>
          </cell>
          <cell r="I49">
            <v>12.861404220000001</v>
          </cell>
          <cell r="J49">
            <v>12.91478648</v>
          </cell>
          <cell r="K49">
            <v>13.01895494</v>
          </cell>
          <cell r="L49">
            <v>13.119617499999999</v>
          </cell>
          <cell r="M49">
            <v>13.156017780000001</v>
          </cell>
          <cell r="N49">
            <v>13.153892760000002</v>
          </cell>
          <cell r="O49">
            <v>13.086658920000001</v>
          </cell>
          <cell r="P49">
            <v>13.06334517</v>
          </cell>
        </row>
        <row r="50">
          <cell r="B50" t="str">
            <v xml:space="preserve">  Turbinas a gás</v>
          </cell>
          <cell r="E50">
            <v>12.045250127845291</v>
          </cell>
          <cell r="F50">
            <v>5.4273904599999998</v>
          </cell>
          <cell r="G50">
            <v>0.53701160999999997</v>
          </cell>
          <cell r="H50">
            <v>0.53720137000000001</v>
          </cell>
          <cell r="I50">
            <v>0.53654257999999999</v>
          </cell>
          <cell r="J50">
            <v>0.53771263999999996</v>
          </cell>
          <cell r="K50">
            <v>0.54475391999999989</v>
          </cell>
          <cell r="L50">
            <v>0.54626291000000005</v>
          </cell>
          <cell r="M50">
            <v>0.54792608999999992</v>
          </cell>
          <cell r="N50">
            <v>0.54756543999999996</v>
          </cell>
          <cell r="O50">
            <v>0.54520765999999998</v>
          </cell>
          <cell r="P50">
            <v>0.54720623999999995</v>
          </cell>
        </row>
        <row r="51">
          <cell r="B51" t="str">
            <v>TejoEnergia</v>
          </cell>
          <cell r="E51">
            <v>164.91319107936908</v>
          </cell>
          <cell r="F51">
            <v>128.06114694999999</v>
          </cell>
          <cell r="G51">
            <v>12.696653659999999</v>
          </cell>
          <cell r="H51">
            <v>12.678234509999999</v>
          </cell>
          <cell r="I51">
            <v>12.800732389999999</v>
          </cell>
          <cell r="J51">
            <v>12.598009529999999</v>
          </cell>
          <cell r="K51">
            <v>12.58052734</v>
          </cell>
          <cell r="L51">
            <v>12.970943169999998</v>
          </cell>
          <cell r="M51">
            <v>12.93242302</v>
          </cell>
          <cell r="N51">
            <v>12.92026779</v>
          </cell>
          <cell r="O51">
            <v>12.892409990000001</v>
          </cell>
          <cell r="P51">
            <v>12.990945550000001</v>
          </cell>
        </row>
        <row r="52">
          <cell r="B52" t="str">
            <v>Turbogás</v>
          </cell>
          <cell r="E52">
            <v>91.290870896140305</v>
          </cell>
          <cell r="F52">
            <v>85.497331519999989</v>
          </cell>
          <cell r="G52">
            <v>8.5080112200000002</v>
          </cell>
          <cell r="H52">
            <v>8.5042262899999983</v>
          </cell>
          <cell r="I52">
            <v>8.4245192499999995</v>
          </cell>
          <cell r="J52">
            <v>8.4848045899999995</v>
          </cell>
          <cell r="K52">
            <v>8.6170463599999998</v>
          </cell>
          <cell r="L52">
            <v>8.6513575700000001</v>
          </cell>
          <cell r="M52">
            <v>8.6347476300000015</v>
          </cell>
          <cell r="N52">
            <v>8.6777900199999998</v>
          </cell>
          <cell r="O52">
            <v>8.5728431900000004</v>
          </cell>
          <cell r="P52">
            <v>8.4219853999999987</v>
          </cell>
        </row>
        <row r="53">
          <cell r="B53" t="str">
            <v>PRE</v>
          </cell>
        </row>
        <row r="54">
          <cell r="B54" t="str">
            <v>Importação</v>
          </cell>
        </row>
        <row r="55">
          <cell r="B55" t="str">
            <v>SENV desvios</v>
          </cell>
        </row>
        <row r="56">
          <cell r="B56" t="str">
            <v>Total</v>
          </cell>
          <cell r="E56">
            <v>1103.8980037728859</v>
          </cell>
          <cell r="F56">
            <v>954.49137040000005</v>
          </cell>
          <cell r="G56">
            <v>94.68807584999999</v>
          </cell>
          <cell r="H56">
            <v>94.646190689999997</v>
          </cell>
          <cell r="I56">
            <v>94.632405230000003</v>
          </cell>
          <cell r="J56">
            <v>94.557420509999986</v>
          </cell>
          <cell r="K56">
            <v>95.2978095</v>
          </cell>
          <cell r="L56">
            <v>96.318782630000001</v>
          </cell>
          <cell r="M56">
            <v>96.111306469999988</v>
          </cell>
          <cell r="N56">
            <v>96.253886780000016</v>
          </cell>
          <cell r="O56">
            <v>96.076541399999996</v>
          </cell>
          <cell r="P56">
            <v>95.908951340000016</v>
          </cell>
          <cell r="Q56">
            <v>0</v>
          </cell>
          <cell r="R56">
            <v>0</v>
          </cell>
        </row>
        <row r="59">
          <cell r="B59" t="str">
            <v>Encargos variáveis reais da REN (MEur)</v>
          </cell>
        </row>
        <row r="60">
          <cell r="E60" t="str">
            <v>Ano Ant.</v>
          </cell>
          <cell r="F60" t="str">
            <v>Ano Curso</v>
          </cell>
          <cell r="G60" t="str">
            <v>Jan</v>
          </cell>
          <cell r="H60" t="str">
            <v>Fev</v>
          </cell>
          <cell r="I60" t="str">
            <v>Mar</v>
          </cell>
          <cell r="J60" t="str">
            <v>Abr</v>
          </cell>
          <cell r="K60" t="str">
            <v>Mai</v>
          </cell>
          <cell r="L60" t="str">
            <v>Jun</v>
          </cell>
          <cell r="M60" t="str">
            <v>Jul</v>
          </cell>
          <cell r="N60" t="str">
            <v>Ago</v>
          </cell>
          <cell r="O60" t="str">
            <v>Set</v>
          </cell>
          <cell r="P60" t="str">
            <v>Out</v>
          </cell>
          <cell r="Q60" t="str">
            <v>Nov</v>
          </cell>
          <cell r="R60" t="str">
            <v>Dez</v>
          </cell>
        </row>
        <row r="61">
          <cell r="B61" t="str">
            <v>CPPE Hidr</v>
          </cell>
          <cell r="G61">
            <v>0</v>
          </cell>
          <cell r="H61">
            <v>0</v>
          </cell>
          <cell r="I61">
            <v>0</v>
          </cell>
          <cell r="J61">
            <v>0</v>
          </cell>
          <cell r="K61">
            <v>0</v>
          </cell>
          <cell r="L61">
            <v>0</v>
          </cell>
          <cell r="M61">
            <v>0</v>
          </cell>
          <cell r="N61">
            <v>0</v>
          </cell>
          <cell r="O61">
            <v>0</v>
          </cell>
          <cell r="P61">
            <v>0</v>
          </cell>
        </row>
        <row r="62">
          <cell r="B62" t="str">
            <v>CPPE Term</v>
          </cell>
          <cell r="E62">
            <v>359.9459042239381</v>
          </cell>
          <cell r="F62">
            <v>224.65593293000003</v>
          </cell>
          <cell r="G62">
            <v>18.21162992</v>
          </cell>
          <cell r="H62">
            <v>18.745146680000001</v>
          </cell>
          <cell r="I62">
            <v>20.565516260000003</v>
          </cell>
          <cell r="J62">
            <v>16.731725230000002</v>
          </cell>
          <cell r="K62">
            <v>17.784021279999997</v>
          </cell>
          <cell r="L62">
            <v>27.424691580000001</v>
          </cell>
          <cell r="M62">
            <v>31.315891920000006</v>
          </cell>
          <cell r="N62">
            <v>19.84096267</v>
          </cell>
          <cell r="O62">
            <v>28.755475350000001</v>
          </cell>
          <cell r="P62">
            <v>25.280872039999995</v>
          </cell>
        </row>
        <row r="63">
          <cell r="B63" t="str">
            <v xml:space="preserve">  Tapada do Outeiro</v>
          </cell>
          <cell r="E63">
            <v>1.4745201252674056</v>
          </cell>
          <cell r="F63">
            <v>0.34685763000000003</v>
          </cell>
          <cell r="G63">
            <v>0</v>
          </cell>
          <cell r="H63">
            <v>0</v>
          </cell>
          <cell r="I63">
            <v>0</v>
          </cell>
          <cell r="J63">
            <v>0</v>
          </cell>
          <cell r="K63">
            <v>0</v>
          </cell>
          <cell r="L63">
            <v>0</v>
          </cell>
          <cell r="M63">
            <v>0.17221367000000004</v>
          </cell>
          <cell r="N63">
            <v>6.0091380000000007E-2</v>
          </cell>
          <cell r="O63">
            <v>0.11455258</v>
          </cell>
          <cell r="P63">
            <v>0</v>
          </cell>
        </row>
        <row r="64">
          <cell r="B64" t="str">
            <v xml:space="preserve">  Carregado</v>
          </cell>
          <cell r="E64">
            <v>59.369152545806109</v>
          </cell>
          <cell r="F64">
            <v>15.117547550000001</v>
          </cell>
          <cell r="G64">
            <v>1.2389632000000002</v>
          </cell>
          <cell r="H64">
            <v>1.8720553599999998</v>
          </cell>
          <cell r="I64">
            <v>1.5990853100000002</v>
          </cell>
          <cell r="J64">
            <v>1.1567459200000001</v>
          </cell>
          <cell r="K64">
            <v>0.33486537999999993</v>
          </cell>
          <cell r="L64">
            <v>2.7914736600000003</v>
          </cell>
          <cell r="M64">
            <v>3.9637528999999998</v>
          </cell>
          <cell r="N64">
            <v>0.17939637999999999</v>
          </cell>
          <cell r="O64">
            <v>1.7746779700000002</v>
          </cell>
          <cell r="P64">
            <v>0.20653147000000002</v>
          </cell>
        </row>
        <row r="65">
          <cell r="B65" t="str">
            <v xml:space="preserve">  Barreiro</v>
          </cell>
          <cell r="E65">
            <v>8.180599778090901</v>
          </cell>
          <cell r="F65">
            <v>6.8261893000000002</v>
          </cell>
          <cell r="G65">
            <v>0.37920855999999992</v>
          </cell>
          <cell r="H65">
            <v>0.66803013</v>
          </cell>
          <cell r="I65">
            <v>0.82749304000000001</v>
          </cell>
          <cell r="J65">
            <v>0.41702943999999997</v>
          </cell>
          <cell r="K65">
            <v>0.37946238999999998</v>
          </cell>
          <cell r="L65">
            <v>0.59782674999999996</v>
          </cell>
          <cell r="M65">
            <v>0.80060948999999981</v>
          </cell>
          <cell r="N65">
            <v>0.61678475999999993</v>
          </cell>
          <cell r="O65">
            <v>1.2636002800000001</v>
          </cell>
          <cell r="P65">
            <v>0.87614446000000001</v>
          </cell>
        </row>
        <row r="66">
          <cell r="B66" t="str">
            <v xml:space="preserve">  Setúbal</v>
          </cell>
          <cell r="E66">
            <v>123.72726064717152</v>
          </cell>
          <cell r="F66">
            <v>47.570189690000007</v>
          </cell>
          <cell r="G66">
            <v>1.3759592999999997</v>
          </cell>
          <cell r="H66">
            <v>1.0605703800000001</v>
          </cell>
          <cell r="I66">
            <v>2.5744105600000005</v>
          </cell>
          <cell r="J66">
            <v>0.6110727600000001</v>
          </cell>
          <cell r="K66">
            <v>7.4393620000000008E-2</v>
          </cell>
          <cell r="L66">
            <v>7.3729573300000011</v>
          </cell>
          <cell r="M66">
            <v>9.9327735700000019</v>
          </cell>
          <cell r="N66">
            <v>5.6113655399999995</v>
          </cell>
          <cell r="O66">
            <v>12.544302440000001</v>
          </cell>
          <cell r="P66">
            <v>6.41238419</v>
          </cell>
        </row>
        <row r="67">
          <cell r="B67" t="str">
            <v xml:space="preserve">  Sines</v>
          </cell>
          <cell r="E67">
            <v>156.31491968207212</v>
          </cell>
          <cell r="F67">
            <v>153.62758685000003</v>
          </cell>
          <cell r="G67">
            <v>15.15325281</v>
          </cell>
          <cell r="H67">
            <v>14.72356782</v>
          </cell>
          <cell r="I67">
            <v>15.515835279999999</v>
          </cell>
          <cell r="J67">
            <v>14.519069200000002</v>
          </cell>
          <cell r="K67">
            <v>16.982740289999999</v>
          </cell>
          <cell r="L67">
            <v>16.180215180000001</v>
          </cell>
          <cell r="M67">
            <v>16.418522980000002</v>
          </cell>
          <cell r="N67">
            <v>13.345583769999999</v>
          </cell>
          <cell r="O67">
            <v>13.032079479999998</v>
          </cell>
          <cell r="P67">
            <v>17.756720039999998</v>
          </cell>
        </row>
        <row r="68">
          <cell r="B68" t="str">
            <v xml:space="preserve">  Turbinas a gás</v>
          </cell>
          <cell r="E68">
            <v>10.879451445530073</v>
          </cell>
          <cell r="F68">
            <v>1.1675619100000001</v>
          </cell>
          <cell r="G68">
            <v>6.4246049999999999E-2</v>
          </cell>
          <cell r="H68">
            <v>0.42092299</v>
          </cell>
          <cell r="I68">
            <v>4.8692070000000004E-2</v>
          </cell>
          <cell r="J68">
            <v>2.7807909999999998E-2</v>
          </cell>
          <cell r="K68">
            <v>1.2559599999999997E-2</v>
          </cell>
          <cell r="L68">
            <v>0.48221866000000008</v>
          </cell>
          <cell r="M68">
            <v>2.8019310000000002E-2</v>
          </cell>
          <cell r="N68">
            <v>2.7740839999999999E-2</v>
          </cell>
          <cell r="O68">
            <v>2.6262600000000001E-2</v>
          </cell>
          <cell r="P68">
            <v>2.9091880000000001E-2</v>
          </cell>
        </row>
        <row r="69">
          <cell r="B69" t="str">
            <v>TejoEnergia</v>
          </cell>
          <cell r="E69">
            <v>86.170638195096402</v>
          </cell>
          <cell r="F69">
            <v>77.879359300000004</v>
          </cell>
          <cell r="G69">
            <v>7.7686886800000003</v>
          </cell>
          <cell r="H69">
            <v>4.1789760600000001</v>
          </cell>
          <cell r="I69">
            <v>7.2234452500000002</v>
          </cell>
          <cell r="J69">
            <v>5.0994969700000006</v>
          </cell>
          <cell r="K69">
            <v>8.1712344699999999</v>
          </cell>
          <cell r="L69">
            <v>8.8831167799999999</v>
          </cell>
          <cell r="M69">
            <v>8.5399539700000009</v>
          </cell>
          <cell r="N69">
            <v>8.7456567599999993</v>
          </cell>
          <cell r="O69">
            <v>9.1269240699999994</v>
          </cell>
          <cell r="P69">
            <v>10.141866289999999</v>
          </cell>
        </row>
        <row r="70">
          <cell r="B70" t="str">
            <v>Turbogás</v>
          </cell>
          <cell r="E70">
            <v>214.65050657648217</v>
          </cell>
          <cell r="F70">
            <v>158.99306128000003</v>
          </cell>
          <cell r="G70">
            <v>13.743486120000002</v>
          </cell>
          <cell r="H70">
            <v>12.658084140000001</v>
          </cell>
          <cell r="I70">
            <v>16.2666434</v>
          </cell>
          <cell r="J70">
            <v>16.175385080000002</v>
          </cell>
          <cell r="K70">
            <v>13.160820339999999</v>
          </cell>
          <cell r="L70">
            <v>18.590763980000006</v>
          </cell>
          <cell r="M70">
            <v>19.459176900000003</v>
          </cell>
          <cell r="N70">
            <v>19.213990600000002</v>
          </cell>
          <cell r="O70">
            <v>15.483247500000001</v>
          </cell>
          <cell r="P70">
            <v>14.241463220000002</v>
          </cell>
        </row>
        <row r="71">
          <cell r="B71" t="str">
            <v>PRE</v>
          </cell>
          <cell r="E71">
            <v>153.52540063365581</v>
          </cell>
          <cell r="F71">
            <v>283.51675557999999</v>
          </cell>
          <cell r="G71">
            <v>34.432496860000001</v>
          </cell>
          <cell r="H71">
            <v>30.702029609999997</v>
          </cell>
          <cell r="I71">
            <v>31.628891460000002</v>
          </cell>
          <cell r="J71">
            <v>29.57323907</v>
          </cell>
          <cell r="K71">
            <v>25.121323239999999</v>
          </cell>
          <cell r="L71">
            <v>20.394497509999997</v>
          </cell>
          <cell r="M71">
            <v>24.559868290000001</v>
          </cell>
          <cell r="N71">
            <v>26.044014350000001</v>
          </cell>
          <cell r="O71">
            <v>25.907091909999995</v>
          </cell>
          <cell r="P71">
            <v>35.153303280000003</v>
          </cell>
        </row>
        <row r="72">
          <cell r="B72" t="str">
            <v>Importação</v>
          </cell>
          <cell r="E72">
            <v>21.263441121000003</v>
          </cell>
          <cell r="F72">
            <v>25.506930040000004</v>
          </cell>
          <cell r="G72">
            <v>0.35646138399999999</v>
          </cell>
          <cell r="H72">
            <v>0.38501991999999996</v>
          </cell>
          <cell r="I72">
            <v>1.3395417029999999</v>
          </cell>
          <cell r="J72">
            <v>3.5043463880000001</v>
          </cell>
          <cell r="K72">
            <v>1.4647625049999999</v>
          </cell>
          <cell r="L72">
            <v>2.342464659</v>
          </cell>
          <cell r="M72">
            <v>4.8372902819999997</v>
          </cell>
          <cell r="N72">
            <v>3.5978890069999996</v>
          </cell>
          <cell r="O72">
            <v>3.7355944909999996</v>
          </cell>
          <cell r="P72">
            <v>3.9435597010000003</v>
          </cell>
        </row>
        <row r="73">
          <cell r="B73" t="str">
            <v>SENV desvios</v>
          </cell>
          <cell r="E73">
            <v>3.3977809473484699</v>
          </cell>
          <cell r="F73">
            <v>5.5345970000000007</v>
          </cell>
          <cell r="G73">
            <v>0.66466999999999998</v>
          </cell>
          <cell r="H73">
            <v>0.778061</v>
          </cell>
          <cell r="I73">
            <v>0.60550800000000005</v>
          </cell>
          <cell r="J73">
            <v>0.57147900000000007</v>
          </cell>
          <cell r="K73">
            <v>0.45600299999999999</v>
          </cell>
          <cell r="L73">
            <v>0.35370400000000002</v>
          </cell>
          <cell r="M73">
            <v>0.341997</v>
          </cell>
          <cell r="N73">
            <v>0.59914000000000001</v>
          </cell>
          <cell r="O73">
            <v>0.36416699999999996</v>
          </cell>
          <cell r="P73">
            <v>0.79986800000000002</v>
          </cell>
        </row>
        <row r="74">
          <cell r="B74" t="str">
            <v>Outros (Aquisições ao SENV)</v>
          </cell>
          <cell r="F74">
            <v>0</v>
          </cell>
        </row>
        <row r="75">
          <cell r="B75" t="str">
            <v>Total</v>
          </cell>
          <cell r="E75">
            <v>838.95367169752103</v>
          </cell>
          <cell r="F75">
            <v>776.0866361300001</v>
          </cell>
          <cell r="G75">
            <v>75.177432964000005</v>
          </cell>
          <cell r="H75">
            <v>67.447317409999997</v>
          </cell>
          <cell r="I75">
            <v>77.629546073</v>
          </cell>
          <cell r="J75">
            <v>71.655671737999995</v>
          </cell>
          <cell r="K75">
            <v>66.158164834999994</v>
          </cell>
          <cell r="L75">
            <v>77.989238509000003</v>
          </cell>
          <cell r="M75">
            <v>89.054178362000016</v>
          </cell>
          <cell r="N75">
            <v>78.041653387000011</v>
          </cell>
          <cell r="O75">
            <v>83.37250032099999</v>
          </cell>
          <cell r="P75">
            <v>89.560932530999992</v>
          </cell>
          <cell r="Q75">
            <v>0</v>
          </cell>
          <cell r="R75">
            <v>0</v>
          </cell>
        </row>
      </sheetData>
      <sheetData sheetId="15"/>
      <sheetData sheetId="16"/>
      <sheetData sheetId="17">
        <row r="12">
          <cell r="B12" t="str">
            <v>Vendas da REN reais (GWh)</v>
          </cell>
        </row>
        <row r="13">
          <cell r="E13" t="str">
            <v>Ano Ant.</v>
          </cell>
          <cell r="F13" t="str">
            <v>Ano Curso</v>
          </cell>
          <cell r="G13" t="str">
            <v>Jan</v>
          </cell>
          <cell r="H13" t="str">
            <v>Fev</v>
          </cell>
          <cell r="I13" t="str">
            <v>Mar</v>
          </cell>
          <cell r="J13" t="str">
            <v>Abr</v>
          </cell>
          <cell r="K13" t="str">
            <v>Mai</v>
          </cell>
          <cell r="L13" t="str">
            <v>Jun</v>
          </cell>
          <cell r="M13" t="str">
            <v>Jul</v>
          </cell>
          <cell r="N13" t="str">
            <v>Ago</v>
          </cell>
          <cell r="O13" t="str">
            <v>Set</v>
          </cell>
          <cell r="P13" t="str">
            <v>Out</v>
          </cell>
          <cell r="Q13" t="str">
            <v>Nov</v>
          </cell>
          <cell r="R13" t="str">
            <v>Dez</v>
          </cell>
        </row>
        <row r="14">
          <cell r="B14" t="str">
            <v>TEP</v>
          </cell>
          <cell r="E14">
            <v>34392.593614999998</v>
          </cell>
          <cell r="F14">
            <v>28241.049145000001</v>
          </cell>
          <cell r="G14">
            <v>3231.7260930000002</v>
          </cell>
          <cell r="H14">
            <v>2927.2607830000002</v>
          </cell>
          <cell r="I14">
            <v>2985.75065</v>
          </cell>
          <cell r="J14">
            <v>2725.4491889999999</v>
          </cell>
          <cell r="K14">
            <v>2717.3166209999999</v>
          </cell>
          <cell r="L14">
            <v>2776.565576</v>
          </cell>
          <cell r="M14">
            <v>2916.2032450000002</v>
          </cell>
          <cell r="N14">
            <v>2592.1540479999999</v>
          </cell>
          <cell r="O14">
            <v>2693.9434470000001</v>
          </cell>
          <cell r="P14">
            <v>2674.6794930000001</v>
          </cell>
        </row>
        <row r="15">
          <cell r="B15" t="str">
            <v>UGS</v>
          </cell>
          <cell r="E15">
            <v>39246.228690820462</v>
          </cell>
          <cell r="F15">
            <v>36609.215795000004</v>
          </cell>
          <cell r="G15">
            <v>4031.878764</v>
          </cell>
          <cell r="H15">
            <v>3758.1768900000002</v>
          </cell>
          <cell r="I15">
            <v>3827.6651510000002</v>
          </cell>
          <cell r="J15">
            <v>3494.9455130000001</v>
          </cell>
          <cell r="K15">
            <v>3567.7069369999999</v>
          </cell>
          <cell r="L15">
            <v>3587.8500979999999</v>
          </cell>
          <cell r="M15">
            <v>3744.7273270000001</v>
          </cell>
          <cell r="N15">
            <v>3415.7198020000001</v>
          </cell>
          <cell r="O15">
            <v>3567.4332039999999</v>
          </cell>
          <cell r="P15">
            <v>3613.1121090000001</v>
          </cell>
        </row>
        <row r="16">
          <cell r="B16" t="str">
            <v>URT</v>
          </cell>
          <cell r="E16">
            <v>39246.228690820462</v>
          </cell>
          <cell r="F16">
            <v>36609.215795000004</v>
          </cell>
          <cell r="G16">
            <v>4031.878764</v>
          </cell>
          <cell r="H16">
            <v>3758.1768900000002</v>
          </cell>
          <cell r="I16">
            <v>3827.6651510000002</v>
          </cell>
          <cell r="J16">
            <v>3494.9455130000001</v>
          </cell>
          <cell r="K16">
            <v>3567.7069369999999</v>
          </cell>
          <cell r="L16">
            <v>3587.8500979999999</v>
          </cell>
          <cell r="M16">
            <v>3744.7273270000001</v>
          </cell>
          <cell r="N16">
            <v>3415.7198020000001</v>
          </cell>
          <cell r="O16">
            <v>3567.4332039999999</v>
          </cell>
          <cell r="P16">
            <v>3613.1121090000001</v>
          </cell>
          <cell r="Q16">
            <v>0</v>
          </cell>
          <cell r="R16">
            <v>0</v>
          </cell>
        </row>
        <row r="18">
          <cell r="B18" t="str">
            <v>Prod.SEP</v>
          </cell>
          <cell r="E18">
            <v>119.11558600000001</v>
          </cell>
          <cell r="F18">
            <v>83.985638000000023</v>
          </cell>
          <cell r="G18">
            <v>9.2142970000000002</v>
          </cell>
          <cell r="H18">
            <v>12.080769</v>
          </cell>
          <cell r="I18">
            <v>8.6531869999999991</v>
          </cell>
          <cell r="J18">
            <v>9.9466380000000001</v>
          </cell>
          <cell r="K18">
            <v>7.6561629999999994</v>
          </cell>
          <cell r="L18">
            <v>8.3328659999999992</v>
          </cell>
          <cell r="M18">
            <v>7.6227079999999994</v>
          </cell>
          <cell r="N18">
            <v>5.5428930000000003</v>
          </cell>
          <cell r="O18">
            <v>5.3725270000000007</v>
          </cell>
          <cell r="P18">
            <v>9.5635900000000014</v>
          </cell>
          <cell r="Q18">
            <v>0</v>
          </cell>
          <cell r="R18">
            <v>0</v>
          </cell>
        </row>
        <row r="19">
          <cell r="B19" t="str">
            <v>CPPE</v>
          </cell>
          <cell r="E19">
            <v>103.37728600000001</v>
          </cell>
          <cell r="F19">
            <v>72.736437999999993</v>
          </cell>
          <cell r="G19">
            <v>8.2528970000000008</v>
          </cell>
          <cell r="H19">
            <v>9.3058689999999995</v>
          </cell>
          <cell r="I19">
            <v>7.7792869999999992</v>
          </cell>
          <cell r="J19">
            <v>7.860538</v>
          </cell>
          <cell r="K19">
            <v>6.7968630000000001</v>
          </cell>
          <cell r="L19">
            <v>8.1323659999999993</v>
          </cell>
          <cell r="M19">
            <v>7.1279079999999988</v>
          </cell>
          <cell r="N19">
            <v>5.1432929999999999</v>
          </cell>
          <cell r="O19">
            <v>5.079727000000001</v>
          </cell>
          <cell r="P19">
            <v>7.2576900000000002</v>
          </cell>
        </row>
        <row r="20">
          <cell r="B20" t="str">
            <v>Tejo Energia</v>
          </cell>
          <cell r="E20">
            <v>8.7169999999999987</v>
          </cell>
          <cell r="F20">
            <v>5.4102000000000015</v>
          </cell>
          <cell r="G20">
            <v>0.25030000000000002</v>
          </cell>
          <cell r="H20">
            <v>2.2056</v>
          </cell>
          <cell r="I20">
            <v>0.60070000000000001</v>
          </cell>
          <cell r="J20">
            <v>1.6031</v>
          </cell>
          <cell r="K20">
            <v>0.16059999999999999</v>
          </cell>
          <cell r="L20">
            <v>0</v>
          </cell>
          <cell r="M20">
            <v>0.2041</v>
          </cell>
          <cell r="N20">
            <v>5.28E-2</v>
          </cell>
          <cell r="O20">
            <v>7.7399999999999997E-2</v>
          </cell>
          <cell r="P20">
            <v>0.25559999999999999</v>
          </cell>
        </row>
        <row r="21">
          <cell r="B21" t="str">
            <v>Turbogás</v>
          </cell>
          <cell r="E21">
            <v>7.0212999999999992</v>
          </cell>
          <cell r="F21">
            <v>5.8390000000000004</v>
          </cell>
          <cell r="G21">
            <v>0.71109999999999995</v>
          </cell>
          <cell r="H21">
            <v>0.56930000000000003</v>
          </cell>
          <cell r="I21">
            <v>0.2732</v>
          </cell>
          <cell r="J21">
            <v>0.48299999999999998</v>
          </cell>
          <cell r="K21">
            <v>0.69869999999999999</v>
          </cell>
          <cell r="L21">
            <v>0.20050000000000001</v>
          </cell>
          <cell r="M21">
            <v>0.29070000000000001</v>
          </cell>
          <cell r="N21">
            <v>0.3468</v>
          </cell>
          <cell r="O21">
            <v>0.21540000000000001</v>
          </cell>
          <cell r="P21">
            <v>2.0503</v>
          </cell>
        </row>
        <row r="23">
          <cell r="B23" t="str">
            <v>Exportação</v>
          </cell>
          <cell r="E23">
            <v>1063.9834000000001</v>
          </cell>
          <cell r="F23">
            <v>766.36770000000013</v>
          </cell>
          <cell r="G23">
            <v>85.13</v>
          </cell>
          <cell r="H23">
            <v>73.775899999999993</v>
          </cell>
          <cell r="I23">
            <v>123.44280000000001</v>
          </cell>
          <cell r="J23">
            <v>48.438099999999999</v>
          </cell>
          <cell r="K23">
            <v>64.969300000000004</v>
          </cell>
          <cell r="L23">
            <v>36.740400000000001</v>
          </cell>
          <cell r="M23">
            <v>74.289599999999993</v>
          </cell>
          <cell r="N23">
            <v>45.220799999999997</v>
          </cell>
          <cell r="O23">
            <v>121.0063</v>
          </cell>
          <cell r="P23">
            <v>93.354500000000002</v>
          </cell>
        </row>
        <row r="24">
          <cell r="B24" t="str">
            <v>Bombagem</v>
          </cell>
          <cell r="E24">
            <v>484.943578</v>
          </cell>
          <cell r="F24">
            <v>377.35554000000002</v>
          </cell>
          <cell r="G24">
            <v>36.479489999999998</v>
          </cell>
          <cell r="H24">
            <v>14.27036</v>
          </cell>
          <cell r="I24">
            <v>24.44481</v>
          </cell>
          <cell r="J24">
            <v>24.484110000000001</v>
          </cell>
          <cell r="K24">
            <v>27.278260000000003</v>
          </cell>
          <cell r="L24">
            <v>49.307919999999996</v>
          </cell>
          <cell r="M24">
            <v>74.278790000000015</v>
          </cell>
          <cell r="N24">
            <v>52.929919999999996</v>
          </cell>
          <cell r="O24">
            <v>45.599710000000009</v>
          </cell>
          <cell r="P24">
            <v>28.282169999999997</v>
          </cell>
        </row>
        <row r="25">
          <cell r="B25" t="str">
            <v>SENV</v>
          </cell>
          <cell r="E25">
            <v>374.61890500000015</v>
          </cell>
          <cell r="F25">
            <v>764.76330399999995</v>
          </cell>
          <cell r="G25">
            <v>113.066282</v>
          </cell>
          <cell r="H25">
            <v>164.48044999999999</v>
          </cell>
          <cell r="I25">
            <v>35.012687999999997</v>
          </cell>
          <cell r="J25">
            <v>37.012573000000003</v>
          </cell>
          <cell r="K25">
            <v>48.374628000000001</v>
          </cell>
          <cell r="L25">
            <v>85.343769999999992</v>
          </cell>
          <cell r="M25">
            <v>39.469868000000005</v>
          </cell>
          <cell r="N25">
            <v>59.903180000000006</v>
          </cell>
          <cell r="O25">
            <v>138.19751199999999</v>
          </cell>
          <cell r="P25">
            <v>43.902352999999998</v>
          </cell>
        </row>
        <row r="26">
          <cell r="B26" t="str">
            <v>Total</v>
          </cell>
          <cell r="E26">
            <v>36435.255083999997</v>
          </cell>
          <cell r="F26">
            <v>30233.521327000017</v>
          </cell>
          <cell r="G26">
            <v>3475.6161619999984</v>
          </cell>
          <cell r="H26">
            <v>3191.8682619999986</v>
          </cell>
          <cell r="I26">
            <v>3177.3041350000021</v>
          </cell>
          <cell r="J26">
            <v>2845.3306099999995</v>
          </cell>
          <cell r="K26">
            <v>2865.594971999999</v>
          </cell>
          <cell r="L26">
            <v>2956.2905319999991</v>
          </cell>
          <cell r="M26">
            <v>3111.8642110000005</v>
          </cell>
          <cell r="N26">
            <v>2755.7508409999969</v>
          </cell>
          <cell r="O26">
            <v>3004.1194959999993</v>
          </cell>
          <cell r="P26">
            <v>2849.7821060000019</v>
          </cell>
          <cell r="Q26">
            <v>0</v>
          </cell>
          <cell r="R26">
            <v>0</v>
          </cell>
        </row>
        <row r="83">
          <cell r="B83" t="str">
            <v>Consumo de combustíveis real</v>
          </cell>
        </row>
        <row r="84">
          <cell r="E84" t="str">
            <v>Total 2001</v>
          </cell>
          <cell r="F84" t="str">
            <v>Ano Curso</v>
          </cell>
          <cell r="G84" t="str">
            <v>Jan</v>
          </cell>
          <cell r="H84" t="str">
            <v>Fev</v>
          </cell>
          <cell r="I84" t="str">
            <v>Mar</v>
          </cell>
          <cell r="J84" t="str">
            <v>Abr</v>
          </cell>
          <cell r="K84" t="str">
            <v>Mai</v>
          </cell>
          <cell r="L84" t="str">
            <v>Jun</v>
          </cell>
          <cell r="M84" t="str">
            <v>Jul</v>
          </cell>
          <cell r="N84" t="str">
            <v>Ago</v>
          </cell>
          <cell r="O84" t="str">
            <v>Set</v>
          </cell>
          <cell r="P84" t="str">
            <v>Out</v>
          </cell>
          <cell r="Q84" t="str">
            <v>Nov</v>
          </cell>
          <cell r="R84" t="str">
            <v>Dez</v>
          </cell>
        </row>
        <row r="85">
          <cell r="B85" t="str">
            <v>TO g n</v>
          </cell>
          <cell r="D85" t="str">
            <v>hm3</v>
          </cell>
          <cell r="E85">
            <v>1006505.432</v>
          </cell>
          <cell r="F85">
            <v>865841.04300000006</v>
          </cell>
          <cell r="G85">
            <v>81134.278999999995</v>
          </cell>
          <cell r="H85">
            <v>72704.773000000001</v>
          </cell>
          <cell r="I85">
            <v>91568.231</v>
          </cell>
          <cell r="J85">
            <v>86730.301999999996</v>
          </cell>
          <cell r="K85">
            <v>79947.482000000004</v>
          </cell>
          <cell r="L85">
            <v>102713.28200000001</v>
          </cell>
          <cell r="M85">
            <v>103981.005</v>
          </cell>
          <cell r="N85">
            <v>101205.295</v>
          </cell>
          <cell r="O85">
            <v>81793.77</v>
          </cell>
          <cell r="P85">
            <v>64062.624000000003</v>
          </cell>
        </row>
        <row r="86">
          <cell r="B86" t="str">
            <v>TO fuel</v>
          </cell>
          <cell r="D86" t="str">
            <v>kt</v>
          </cell>
          <cell r="E86">
            <v>9223.31</v>
          </cell>
          <cell r="F86">
            <v>1869.83</v>
          </cell>
          <cell r="G86">
            <v>0</v>
          </cell>
          <cell r="H86">
            <v>0</v>
          </cell>
          <cell r="I86">
            <v>0</v>
          </cell>
          <cell r="J86">
            <v>0</v>
          </cell>
          <cell r="K86">
            <v>0</v>
          </cell>
          <cell r="L86">
            <v>0</v>
          </cell>
          <cell r="M86">
            <v>885.54</v>
          </cell>
          <cell r="N86">
            <v>352.39</v>
          </cell>
          <cell r="O86">
            <v>631.9</v>
          </cell>
          <cell r="P86">
            <v>0</v>
          </cell>
        </row>
        <row r="87">
          <cell r="B87" t="str">
            <v>Cg fuel</v>
          </cell>
          <cell r="D87" t="str">
            <v>kt</v>
          </cell>
          <cell r="E87">
            <v>323849.04600000003</v>
          </cell>
          <cell r="F87">
            <v>16577.433000000001</v>
          </cell>
          <cell r="G87">
            <v>63</v>
          </cell>
          <cell r="H87">
            <v>752.84100000000001</v>
          </cell>
          <cell r="I87">
            <v>630.48200000000008</v>
          </cell>
          <cell r="J87">
            <v>114.49900000000001</v>
          </cell>
          <cell r="K87">
            <v>456.43300000000005</v>
          </cell>
          <cell r="L87">
            <v>3755.663</v>
          </cell>
          <cell r="M87">
            <v>6109.2870000000003</v>
          </cell>
          <cell r="N87">
            <v>500.46700000000004</v>
          </cell>
          <cell r="O87">
            <v>3147.78</v>
          </cell>
          <cell r="P87">
            <v>1046.981</v>
          </cell>
        </row>
        <row r="88">
          <cell r="B88" t="str">
            <v>Cg g n</v>
          </cell>
          <cell r="D88" t="str">
            <v>hm3</v>
          </cell>
          <cell r="E88">
            <v>59972.472000000002</v>
          </cell>
          <cell r="F88">
            <v>64997.018000000004</v>
          </cell>
          <cell r="G88">
            <v>6649.9890000000005</v>
          </cell>
          <cell r="H88">
            <v>9584.4840000000004</v>
          </cell>
          <cell r="I88">
            <v>8217.5480000000007</v>
          </cell>
          <cell r="J88">
            <v>5627.9670000000006</v>
          </cell>
          <cell r="K88">
            <v>1063.0990000000002</v>
          </cell>
          <cell r="L88">
            <v>11358.112000000001</v>
          </cell>
          <cell r="M88">
            <v>15162.978000000001</v>
          </cell>
          <cell r="N88">
            <v>669.47</v>
          </cell>
          <cell r="O88">
            <v>6423.1510000000007</v>
          </cell>
          <cell r="P88">
            <v>240.22</v>
          </cell>
        </row>
        <row r="89">
          <cell r="B89" t="str">
            <v>Bar fuel</v>
          </cell>
          <cell r="D89" t="str">
            <v>kt</v>
          </cell>
          <cell r="E89">
            <v>104387.577</v>
          </cell>
          <cell r="F89">
            <v>81614.453999999998</v>
          </cell>
          <cell r="G89">
            <v>6550.2850000000008</v>
          </cell>
          <cell r="H89">
            <v>7765.8950000000004</v>
          </cell>
          <cell r="I89">
            <v>9184.1640000000007</v>
          </cell>
          <cell r="J89">
            <v>6206.6970000000001</v>
          </cell>
          <cell r="K89">
            <v>6357.8190000000004</v>
          </cell>
          <cell r="L89">
            <v>7922.317</v>
          </cell>
          <cell r="M89">
            <v>8676.0360000000001</v>
          </cell>
          <cell r="N89">
            <v>7814.4480000000003</v>
          </cell>
          <cell r="O89">
            <v>11839.052</v>
          </cell>
          <cell r="P89">
            <v>9297.741</v>
          </cell>
        </row>
        <row r="90">
          <cell r="B90" t="str">
            <v>Set fuel</v>
          </cell>
          <cell r="D90" t="str">
            <v>kt</v>
          </cell>
          <cell r="E90">
            <v>924797.91200000001</v>
          </cell>
          <cell r="F90">
            <v>300068.61600000004</v>
          </cell>
          <cell r="G90">
            <v>9908.5680000000011</v>
          </cell>
          <cell r="H90">
            <v>6579.1469999999999</v>
          </cell>
          <cell r="I90">
            <v>16873.703000000001</v>
          </cell>
          <cell r="J90">
            <v>4443.93</v>
          </cell>
          <cell r="K90">
            <v>922.23099999999999</v>
          </cell>
          <cell r="L90">
            <v>46762.328000000001</v>
          </cell>
          <cell r="M90">
            <v>60065.938000000002</v>
          </cell>
          <cell r="N90">
            <v>35896.415000000001</v>
          </cell>
          <cell r="O90">
            <v>79656.442999999999</v>
          </cell>
          <cell r="P90">
            <v>38959.913</v>
          </cell>
        </row>
        <row r="91">
          <cell r="B91" t="str">
            <v>Sines carv</v>
          </cell>
          <cell r="D91" t="str">
            <v>ktec</v>
          </cell>
          <cell r="E91">
            <v>3262984.074</v>
          </cell>
          <cell r="F91">
            <v>2988915.1</v>
          </cell>
          <cell r="G91">
            <v>334844.79999999999</v>
          </cell>
          <cell r="H91">
            <v>280680.462</v>
          </cell>
          <cell r="I91">
            <v>314821.5</v>
          </cell>
          <cell r="J91">
            <v>289327.59999999998</v>
          </cell>
          <cell r="K91">
            <v>326558.48</v>
          </cell>
          <cell r="L91">
            <v>300259.90000000002</v>
          </cell>
          <cell r="M91">
            <v>331871</v>
          </cell>
          <cell r="N91">
            <v>269516.3</v>
          </cell>
          <cell r="O91">
            <v>254238.538</v>
          </cell>
          <cell r="P91">
            <v>286796.52</v>
          </cell>
        </row>
        <row r="92">
          <cell r="B92" t="str">
            <v>Pego carv</v>
          </cell>
          <cell r="D92" t="str">
            <v>ktec</v>
          </cell>
          <cell r="E92">
            <v>1524979</v>
          </cell>
          <cell r="F92">
            <v>1356405</v>
          </cell>
          <cell r="G92">
            <v>144150</v>
          </cell>
          <cell r="H92">
            <v>79035</v>
          </cell>
          <cell r="I92">
            <v>131667</v>
          </cell>
          <cell r="J92">
            <v>91826</v>
          </cell>
          <cell r="K92">
            <v>146011</v>
          </cell>
          <cell r="L92">
            <v>155527</v>
          </cell>
          <cell r="M92">
            <v>154470</v>
          </cell>
          <cell r="N92">
            <v>158073</v>
          </cell>
          <cell r="O92">
            <v>153981</v>
          </cell>
          <cell r="P92">
            <v>141665</v>
          </cell>
        </row>
        <row r="93">
          <cell r="B93" t="str">
            <v>Turb gás gasól</v>
          </cell>
          <cell r="D93" t="str">
            <v>kl</v>
          </cell>
          <cell r="E93">
            <v>20901.586000000003</v>
          </cell>
          <cell r="F93">
            <v>2058.5830000000005</v>
          </cell>
          <cell r="G93">
            <v>57.51</v>
          </cell>
          <cell r="H93">
            <v>629.62200000000007</v>
          </cell>
          <cell r="I93">
            <v>47.048000000000002</v>
          </cell>
          <cell r="J93">
            <v>2.6870000000000003</v>
          </cell>
          <cell r="K93">
            <v>0.26900000000000002</v>
          </cell>
          <cell r="L93">
            <v>1254.643</v>
          </cell>
          <cell r="M93">
            <v>49.919000000000004</v>
          </cell>
          <cell r="N93">
            <v>0.32500000000000001</v>
          </cell>
          <cell r="O93">
            <v>15.943000000000001</v>
          </cell>
          <cell r="P93">
            <v>0.61699999999999999</v>
          </cell>
        </row>
      </sheetData>
      <sheetData sheetId="18">
        <row r="19">
          <cell r="G19" t="str">
            <v>Jan</v>
          </cell>
          <cell r="H19" t="str">
            <v>Fev</v>
          </cell>
          <cell r="I19" t="str">
            <v>Mar</v>
          </cell>
          <cell r="J19" t="str">
            <v>Abr</v>
          </cell>
          <cell r="K19" t="str">
            <v>Mai</v>
          </cell>
          <cell r="L19" t="str">
            <v>Jun</v>
          </cell>
          <cell r="M19" t="str">
            <v>Jul</v>
          </cell>
          <cell r="N19" t="str">
            <v>Ago</v>
          </cell>
          <cell r="O19" t="str">
            <v>Set</v>
          </cell>
          <cell r="P19" t="str">
            <v>Out</v>
          </cell>
          <cell r="Q19" t="str">
            <v>Nov</v>
          </cell>
          <cell r="R19" t="str">
            <v>Dez</v>
          </cell>
        </row>
        <row r="20">
          <cell r="B20" t="str">
            <v>Consumo SEP+SENV</v>
          </cell>
          <cell r="G20">
            <v>4092.8233730000002</v>
          </cell>
          <cell r="H20">
            <v>3737.4788040000003</v>
          </cell>
          <cell r="I20">
            <v>3967.4022370000002</v>
          </cell>
          <cell r="J20">
            <v>3519.266697</v>
          </cell>
          <cell r="K20">
            <v>3587.2889060000002</v>
          </cell>
          <cell r="L20">
            <v>3652.0522590000005</v>
          </cell>
          <cell r="M20">
            <v>3859.3167090000006</v>
          </cell>
          <cell r="N20">
            <v>3475.3211659999997</v>
          </cell>
          <cell r="O20">
            <v>3621.4381439999988</v>
          </cell>
          <cell r="P20">
            <v>3719.2385250000002</v>
          </cell>
          <cell r="Q20">
            <v>0</v>
          </cell>
          <cell r="R20">
            <v>0</v>
          </cell>
        </row>
        <row r="21">
          <cell r="B21" t="str">
            <v>Consumo acumulado</v>
          </cell>
          <cell r="G21">
            <v>4092.8233730000002</v>
          </cell>
          <cell r="H21">
            <v>7830.3021770000005</v>
          </cell>
          <cell r="I21">
            <v>11797.704414</v>
          </cell>
          <cell r="J21">
            <v>15316.971110999999</v>
          </cell>
          <cell r="K21">
            <v>18904.260017000001</v>
          </cell>
          <cell r="L21">
            <v>22556.312276000001</v>
          </cell>
          <cell r="M21">
            <v>26415.628985000003</v>
          </cell>
          <cell r="N21">
            <v>29890.950151000005</v>
          </cell>
          <cell r="O21">
            <v>33512.388295000004</v>
          </cell>
          <cell r="P21">
            <v>37231.626820000005</v>
          </cell>
          <cell r="Q21">
            <v>37231.626820000005</v>
          </cell>
          <cell r="R21">
            <v>37231.626820000005</v>
          </cell>
        </row>
        <row r="22">
          <cell r="B22" t="str">
            <v>Orçamento acumulado</v>
          </cell>
          <cell r="G22">
            <v>4169.1507085372596</v>
          </cell>
          <cell r="H22">
            <v>7939.1137020424403</v>
          </cell>
          <cell r="I22">
            <v>11766.839989797934</v>
          </cell>
          <cell r="J22">
            <v>15179.326693733738</v>
          </cell>
          <cell r="K22">
            <v>18733.233876696166</v>
          </cell>
          <cell r="L22">
            <v>22203.13237410591</v>
          </cell>
          <cell r="M22">
            <v>25974.970038418403</v>
          </cell>
          <cell r="N22">
            <v>29440.416192660781</v>
          </cell>
          <cell r="O22">
            <v>33022.912105434727</v>
          </cell>
          <cell r="P22">
            <v>36679.809015873878</v>
          </cell>
          <cell r="Q22">
            <v>40449.30334167723</v>
          </cell>
          <cell r="R22">
            <v>44500.115455502899</v>
          </cell>
        </row>
        <row r="23">
          <cell r="B23" t="str">
            <v>Desvio acumulado</v>
          </cell>
          <cell r="G23">
            <v>-76.327335537259387</v>
          </cell>
          <cell r="H23">
            <v>-108.81152504243983</v>
          </cell>
          <cell r="I23">
            <v>30.864424202065493</v>
          </cell>
          <cell r="J23">
            <v>137.64441726626137</v>
          </cell>
          <cell r="K23">
            <v>171.02614030383484</v>
          </cell>
          <cell r="L23">
            <v>353.17990189409102</v>
          </cell>
          <cell r="M23">
            <v>440.65894658159959</v>
          </cell>
          <cell r="N23">
            <v>450.53395833922332</v>
          </cell>
          <cell r="O23">
            <v>489.47618956527731</v>
          </cell>
          <cell r="P23">
            <v>551.81780412612716</v>
          </cell>
          <cell r="Q23">
            <v>-3217.6765216772255</v>
          </cell>
          <cell r="R23">
            <v>-7268.4886355028939</v>
          </cell>
        </row>
        <row r="27">
          <cell r="G27" t="str">
            <v>Jan</v>
          </cell>
          <cell r="H27" t="str">
            <v>Fev</v>
          </cell>
          <cell r="I27" t="str">
            <v>Mar</v>
          </cell>
          <cell r="J27" t="str">
            <v>Abr</v>
          </cell>
          <cell r="K27" t="str">
            <v>Mai</v>
          </cell>
          <cell r="L27" t="str">
            <v>Jun</v>
          </cell>
          <cell r="M27" t="str">
            <v>Jul</v>
          </cell>
          <cell r="N27" t="str">
            <v>Ago</v>
          </cell>
          <cell r="O27" t="str">
            <v>Set</v>
          </cell>
          <cell r="P27" t="str">
            <v>Out</v>
          </cell>
          <cell r="Q27" t="str">
            <v>Nov</v>
          </cell>
          <cell r="R27" t="str">
            <v>Dez</v>
          </cell>
        </row>
        <row r="28">
          <cell r="B28" t="str">
            <v>Consumo SEP+SENV</v>
          </cell>
          <cell r="G28">
            <v>1.557116489546595E-2</v>
          </cell>
          <cell r="H28">
            <v>4.3801055515878096E-2</v>
          </cell>
          <cell r="I28">
            <v>0.12679682316489305</v>
          </cell>
          <cell r="J28">
            <v>7.6538000858316524E-2</v>
          </cell>
          <cell r="K28">
            <v>5.0253196340634521E-2</v>
          </cell>
          <cell r="L28">
            <v>8.092770858221443E-2</v>
          </cell>
          <cell r="M28">
            <v>5.574687290151914E-2</v>
          </cell>
          <cell r="N28">
            <v>2.4409304875448568E-2</v>
          </cell>
          <cell r="O28">
            <v>3.3783231119570711E-2</v>
          </cell>
          <cell r="P28">
            <v>2.3042194364442992E-2</v>
          </cell>
          <cell r="Q28">
            <v>-1</v>
          </cell>
          <cell r="R28">
            <v>-1</v>
          </cell>
        </row>
        <row r="29">
          <cell r="B29" t="str">
            <v>Consumo acumulado</v>
          </cell>
          <cell r="G29">
            <v>1.557116489546595E-2</v>
          </cell>
          <cell r="H29">
            <v>2.8852594882936566E-2</v>
          </cell>
          <cell r="I29">
            <v>5.9832434423652714E-2</v>
          </cell>
          <cell r="J29">
            <v>6.362470699348699E-2</v>
          </cell>
          <cell r="K29">
            <v>6.1061205521275141E-2</v>
          </cell>
          <cell r="L29">
            <v>6.4228061915766022E-2</v>
          </cell>
          <cell r="M29">
            <v>6.2980472480743233E-2</v>
          </cell>
          <cell r="N29">
            <v>5.8347361240964846E-2</v>
          </cell>
          <cell r="O29">
            <v>5.563678197239641E-2</v>
          </cell>
          <cell r="P29">
            <v>5.2287679399574349E-2</v>
          </cell>
          <cell r="Q29">
            <v>-4.7031893218270393E-2</v>
          </cell>
          <cell r="R29">
            <v>-0.13553590408795879</v>
          </cell>
        </row>
        <row r="32">
          <cell r="G32" t="str">
            <v>Jan</v>
          </cell>
          <cell r="H32" t="str">
            <v>Fev</v>
          </cell>
          <cell r="I32" t="str">
            <v>Mar</v>
          </cell>
          <cell r="J32" t="str">
            <v>Abr</v>
          </cell>
          <cell r="K32" t="str">
            <v>Mai</v>
          </cell>
          <cell r="L32" t="str">
            <v>Jun</v>
          </cell>
          <cell r="M32" t="str">
            <v>Jul</v>
          </cell>
          <cell r="N32" t="str">
            <v>Ago</v>
          </cell>
          <cell r="O32" t="str">
            <v>Set</v>
          </cell>
          <cell r="P32" t="str">
            <v>Out</v>
          </cell>
          <cell r="Q32" t="str">
            <v>Nov</v>
          </cell>
          <cell r="R32" t="str">
            <v>Dez</v>
          </cell>
        </row>
        <row r="33">
          <cell r="B33" t="str">
            <v>Soma 12 meses n</v>
          </cell>
          <cell r="G33">
            <v>43131.779119999999</v>
          </cell>
          <cell r="H33">
            <v>43288.615056999995</v>
          </cell>
          <cell r="I33">
            <v>43735.061114999997</v>
          </cell>
          <cell r="J33">
            <v>43985.268387999997</v>
          </cell>
          <cell r="K33">
            <v>44156.915314999998</v>
          </cell>
          <cell r="L33">
            <v>44430.339909999995</v>
          </cell>
          <cell r="M33">
            <v>44634.124400000001</v>
          </cell>
          <cell r="N33">
            <v>44716.933267000008</v>
          </cell>
          <cell r="O33">
            <v>44835.279046000003</v>
          </cell>
          <cell r="P33">
            <v>44919.048237000003</v>
          </cell>
          <cell r="Q33">
            <v>41231.531474000003</v>
          </cell>
          <cell r="R33">
            <v>37231.626820000005</v>
          </cell>
        </row>
        <row r="34">
          <cell r="B34" t="str">
            <v>Soma 12 meses n-1</v>
          </cell>
          <cell r="G34">
            <v>40883.244480999994</v>
          </cell>
          <cell r="H34">
            <v>41234.655348</v>
          </cell>
          <cell r="I34">
            <v>41298.592527000001</v>
          </cell>
          <cell r="J34">
            <v>41352.821950999998</v>
          </cell>
          <cell r="K34">
            <v>41515.827929999999</v>
          </cell>
          <cell r="L34">
            <v>41694.608593999998</v>
          </cell>
          <cell r="M34">
            <v>41850.173813000001</v>
          </cell>
          <cell r="N34">
            <v>42139.462111999994</v>
          </cell>
          <cell r="O34">
            <v>42391.368476999996</v>
          </cell>
          <cell r="P34">
            <v>42557.358810999998</v>
          </cell>
          <cell r="Q34">
            <v>42758.001573999994</v>
          </cell>
          <cell r="R34">
            <v>43069.026227999995</v>
          </cell>
        </row>
        <row r="35">
          <cell r="B35" t="str">
            <v>Taxa de crescimento</v>
          </cell>
          <cell r="G35">
            <v>5.4998928474108366E-2</v>
          </cell>
          <cell r="H35">
            <v>4.9811492097256549E-2</v>
          </cell>
          <cell r="I35">
            <v>5.8996407357153613E-2</v>
          </cell>
          <cell r="J35">
            <v>6.3658205481581076E-2</v>
          </cell>
          <cell r="K35">
            <v>6.3616396846358114E-2</v>
          </cell>
          <cell r="L35">
            <v>6.5613550726404402E-2</v>
          </cell>
          <cell r="M35">
            <v>6.6521840493174222E-2</v>
          </cell>
          <cell r="N35">
            <v>6.1165259968186225E-2</v>
          </cell>
          <cell r="O35">
            <v>5.7651136464867525E-2</v>
          </cell>
          <cell r="P35">
            <v>5.5494266843213236E-2</v>
          </cell>
          <cell r="Q35">
            <v>-3.570022086645408E-2</v>
          </cell>
          <cell r="R35">
            <v>-0.13553590408795879</v>
          </cell>
        </row>
      </sheetData>
      <sheetData sheetId="19"/>
      <sheetData sheetId="20"/>
      <sheetData sheetId="21"/>
      <sheetData sheetId="22"/>
      <sheetData sheetId="23"/>
      <sheetData sheetId="24">
        <row r="5">
          <cell r="W5">
            <v>0.33765322533525105</v>
          </cell>
        </row>
        <row r="6">
          <cell r="W6">
            <v>0.41843220128845138</v>
          </cell>
        </row>
        <row r="7">
          <cell r="W7">
            <v>0.50978315023298237</v>
          </cell>
        </row>
        <row r="8">
          <cell r="W8">
            <v>1.9616183852741651</v>
          </cell>
        </row>
        <row r="9">
          <cell r="W9">
            <v>0.58392071318737682</v>
          </cell>
        </row>
        <row r="10">
          <cell r="W10">
            <v>0.18233011261219959</v>
          </cell>
        </row>
        <row r="13">
          <cell r="W13">
            <v>3.6411102222313245E-2</v>
          </cell>
        </row>
        <row r="14">
          <cell r="W14">
            <v>6.0784596062543446E-2</v>
          </cell>
        </row>
        <row r="15">
          <cell r="W15">
            <v>2.4612461877317329E-2</v>
          </cell>
        </row>
        <row r="18">
          <cell r="W18">
            <v>2.2649143011695898</v>
          </cell>
        </row>
        <row r="19">
          <cell r="W19">
            <v>1.354798878134823</v>
          </cell>
        </row>
        <row r="20">
          <cell r="W20">
            <v>3.0685033542960771</v>
          </cell>
        </row>
        <row r="54">
          <cell r="Z54">
            <v>666.72256318324639</v>
          </cell>
        </row>
        <row r="58">
          <cell r="Z58">
            <v>213.4472332167536</v>
          </cell>
        </row>
        <row r="62">
          <cell r="Z62">
            <v>880.1697964</v>
          </cell>
        </row>
      </sheetData>
      <sheetData sheetId="25">
        <row r="38">
          <cell r="V38">
            <v>6.0784596062543446E-2</v>
          </cell>
        </row>
        <row r="39">
          <cell r="V39">
            <v>0.72238469468738009</v>
          </cell>
        </row>
        <row r="40">
          <cell r="V40">
            <v>16.336280463121678</v>
          </cell>
        </row>
      </sheetData>
      <sheetData sheetId="26">
        <row r="5">
          <cell r="B5" t="str">
            <v>RETURN ON EQUITY</v>
          </cell>
          <cell r="D5" t="str">
            <v>Real</v>
          </cell>
        </row>
        <row r="6">
          <cell r="D6" t="str">
            <v>Jan</v>
          </cell>
          <cell r="E6" t="str">
            <v>Fev</v>
          </cell>
          <cell r="F6" t="str">
            <v>Mar</v>
          </cell>
          <cell r="G6" t="str">
            <v>Abr</v>
          </cell>
          <cell r="H6" t="str">
            <v>Mai</v>
          </cell>
          <cell r="I6" t="str">
            <v>Jun</v>
          </cell>
          <cell r="J6" t="str">
            <v>Jul</v>
          </cell>
          <cell r="K6" t="str">
            <v>Ago</v>
          </cell>
          <cell r="L6" t="str">
            <v>Set</v>
          </cell>
          <cell r="M6" t="str">
            <v>Out</v>
          </cell>
          <cell r="N6" t="str">
            <v>Nov</v>
          </cell>
          <cell r="O6" t="str">
            <v>Dez</v>
          </cell>
        </row>
        <row r="7">
          <cell r="B7" t="str">
            <v>1 - Rendibilidade Operacional do Activo</v>
          </cell>
          <cell r="D7">
            <v>3.7562670877462579E-3</v>
          </cell>
          <cell r="E7">
            <v>7.4659409951815196E-3</v>
          </cell>
          <cell r="F7">
            <v>1.1576967017775767E-2</v>
          </cell>
          <cell r="G7">
            <v>1.5552903872830032E-2</v>
          </cell>
          <cell r="H7">
            <v>1.7755399382125368E-2</v>
          </cell>
          <cell r="I7">
            <v>2.1229609915621634E-2</v>
          </cell>
          <cell r="J7">
            <v>2.498137259247379E-2</v>
          </cell>
          <cell r="K7">
            <v>2.799039685189092E-2</v>
          </cell>
          <cell r="L7">
            <v>3.1511472818478235E-2</v>
          </cell>
          <cell r="M7">
            <v>3.5553767891673776E-2</v>
          </cell>
          <cell r="N7" t="e">
            <v>#DIV/0!</v>
          </cell>
          <cell r="O7" t="e">
            <v>#DIV/0!</v>
          </cell>
        </row>
        <row r="8">
          <cell r="B8" t="str">
            <v>2 - Efeito Aditivo dos Proveitos Financ.</v>
          </cell>
          <cell r="D8">
            <v>1.8583919026929273E-5</v>
          </cell>
          <cell r="E8">
            <v>3.5958384203527524E-5</v>
          </cell>
          <cell r="F8">
            <v>1.0628811081080054E-4</v>
          </cell>
          <cell r="G8">
            <v>1.3721746113760526E-4</v>
          </cell>
          <cell r="H8">
            <v>1.6700868359969712E-4</v>
          </cell>
          <cell r="I8">
            <v>2.3971910817374579E-4</v>
          </cell>
          <cell r="J8">
            <v>2.7175582328726073E-4</v>
          </cell>
          <cell r="K8">
            <v>3.1031739085576708E-4</v>
          </cell>
          <cell r="L8">
            <v>4.2437682529431489E-4</v>
          </cell>
          <cell r="M8">
            <v>4.5226289374670413E-4</v>
          </cell>
          <cell r="N8">
            <v>7.4404194984096731E-3</v>
          </cell>
          <cell r="O8">
            <v>7.4404194984096731E-3</v>
          </cell>
        </row>
        <row r="9">
          <cell r="B9" t="str">
            <v>3 - ROA (inclui Proveitos Financeiros)</v>
          </cell>
          <cell r="D9">
            <v>3.7748510067731871E-3</v>
          </cell>
          <cell r="E9">
            <v>7.5018993793850471E-3</v>
          </cell>
          <cell r="F9">
            <v>1.1683255128586569E-2</v>
          </cell>
          <cell r="G9">
            <v>1.5690121333967636E-2</v>
          </cell>
          <cell r="H9">
            <v>1.7922408065725065E-2</v>
          </cell>
          <cell r="I9">
            <v>2.1469329023795381E-2</v>
          </cell>
          <cell r="J9">
            <v>2.525312841576105E-2</v>
          </cell>
          <cell r="K9">
            <v>2.8300714242746688E-2</v>
          </cell>
          <cell r="L9">
            <v>3.1935849643772551E-2</v>
          </cell>
          <cell r="M9">
            <v>3.600603078542048E-2</v>
          </cell>
          <cell r="N9" t="e">
            <v>#DIV/0!</v>
          </cell>
          <cell r="O9" t="e">
            <v>#DIV/0!</v>
          </cell>
        </row>
        <row r="11">
          <cell r="B11" t="str">
            <v>4 - Spread Margin</v>
          </cell>
          <cell r="D11">
            <v>2.4344066772398801E-3</v>
          </cell>
          <cell r="E11">
            <v>4.8780635418428217E-3</v>
          </cell>
          <cell r="F11">
            <v>7.6568776443370658E-3</v>
          </cell>
          <cell r="G11">
            <v>1.0488938620633681E-2</v>
          </cell>
          <cell r="H11">
            <v>1.1248342356119809E-2</v>
          </cell>
          <cell r="I11">
            <v>1.3308298690856087E-2</v>
          </cell>
          <cell r="J11">
            <v>1.5976500602138732E-2</v>
          </cell>
          <cell r="K11">
            <v>1.7760851924214394E-2</v>
          </cell>
          <cell r="L11">
            <v>1.9646662684979777E-2</v>
          </cell>
          <cell r="M11">
            <v>2.2221137674107185E-2</v>
          </cell>
          <cell r="N11" t="e">
            <v>#DIV/0!</v>
          </cell>
          <cell r="O11" t="e">
            <v>#DIV/0!</v>
          </cell>
        </row>
        <row r="12">
          <cell r="B12" t="str">
            <v xml:space="preserve">5 - Debt to Equity Ratio </v>
          </cell>
          <cell r="D12">
            <v>1.7566803978823333</v>
          </cell>
          <cell r="E12">
            <v>1.7456712398679717</v>
          </cell>
          <cell r="F12">
            <v>1.7348732749781157</v>
          </cell>
          <cell r="G12">
            <v>1.9011333872296328</v>
          </cell>
          <cell r="H12">
            <v>1.9066980421862074</v>
          </cell>
          <cell r="I12">
            <v>1.9187290826030556</v>
          </cell>
          <cell r="J12">
            <v>1.9431689621733894</v>
          </cell>
          <cell r="K12">
            <v>1.9454703366854427</v>
          </cell>
          <cell r="L12">
            <v>1.9646821223548265</v>
          </cell>
          <cell r="M12">
            <v>1.9616183852741651</v>
          </cell>
          <cell r="N12">
            <v>0</v>
          </cell>
          <cell r="O12">
            <v>0</v>
          </cell>
        </row>
        <row r="13">
          <cell r="B13" t="str">
            <v>6 - Efeito Aditivo de Alavanca Financeira (RFL)</v>
          </cell>
          <cell r="D13">
            <v>4.2764744903811616E-3</v>
          </cell>
          <cell r="E13">
            <v>8.5154952312435084E-3</v>
          </cell>
          <cell r="F13">
            <v>1.3283712394937764E-2</v>
          </cell>
          <cell r="G13">
            <v>1.9940871408289023E-2</v>
          </cell>
          <cell r="H13">
            <v>2.1447192348253832E-2</v>
          </cell>
          <cell r="I13">
            <v>2.5535019738113746E-2</v>
          </cell>
          <cell r="J13">
            <v>3.104504009422045E-2</v>
          </cell>
          <cell r="K13">
            <v>3.4553210572821666E-2</v>
          </cell>
          <cell r="L13">
            <v>3.8599446941115445E-2</v>
          </cell>
          <cell r="M13">
            <v>4.3589392203237057E-2</v>
          </cell>
          <cell r="N13" t="e">
            <v>#DIV/0!</v>
          </cell>
          <cell r="O13" t="e">
            <v>#DIV/0!</v>
          </cell>
        </row>
        <row r="15">
          <cell r="B15" t="str">
            <v>7 - RENDIBILIDADE CORRENTE DOS CAPITAIS PRÓPRIOS</v>
          </cell>
          <cell r="D15">
            <v>8.0513254971543487E-3</v>
          </cell>
          <cell r="E15">
            <v>1.6017394610628555E-2</v>
          </cell>
          <cell r="F15">
            <v>2.4966967523524335E-2</v>
          </cell>
          <cell r="G15">
            <v>3.5630992742256659E-2</v>
          </cell>
          <cell r="H15">
            <v>3.9369600413978897E-2</v>
          </cell>
          <cell r="I15">
            <v>4.7004348761909127E-2</v>
          </cell>
          <cell r="J15">
            <v>5.6298168509981497E-2</v>
          </cell>
          <cell r="K15">
            <v>6.2853924815568354E-2</v>
          </cell>
          <cell r="L15">
            <v>7.0535296584887996E-2</v>
          </cell>
          <cell r="M15">
            <v>7.9595422988657544E-2</v>
          </cell>
          <cell r="N15" t="e">
            <v>#DIV/0!</v>
          </cell>
          <cell r="O15" t="e">
            <v>#DIV/0!</v>
          </cell>
        </row>
        <row r="17">
          <cell r="B17" t="str">
            <v>8 - EFEITO DOS RESULTADOS EVENTUAIS</v>
          </cell>
          <cell r="D17">
            <v>1.0439029342411978</v>
          </cell>
          <cell r="E17">
            <v>1.043308651380821</v>
          </cell>
          <cell r="F17">
            <v>1.0386566163116138</v>
          </cell>
          <cell r="G17">
            <v>1.0189140810445481</v>
          </cell>
          <cell r="H17">
            <v>1.0690639218189042</v>
          </cell>
          <cell r="I17">
            <v>1.0570526848960116</v>
          </cell>
          <cell r="J17">
            <v>1.0515200082053582</v>
          </cell>
          <cell r="K17">
            <v>1.0502232036033763</v>
          </cell>
          <cell r="L17">
            <v>1.0469453556339727</v>
          </cell>
          <cell r="M17">
            <v>1.0427858679912734</v>
          </cell>
          <cell r="N17">
            <v>1.0427858679912734</v>
          </cell>
          <cell r="O17">
            <v>1.0427858679912734</v>
          </cell>
        </row>
        <row r="19">
          <cell r="B19" t="str">
            <v>9 - EFEITO FISCAL</v>
          </cell>
          <cell r="D19">
            <v>0.72674824413711814</v>
          </cell>
          <cell r="E19">
            <v>0.72671284818603699</v>
          </cell>
          <cell r="F19">
            <v>0.72656147591299691</v>
          </cell>
          <cell r="G19">
            <v>0.72645774334433322</v>
          </cell>
          <cell r="H19">
            <v>0.72653557382932488</v>
          </cell>
          <cell r="I19">
            <v>0.72651393904848427</v>
          </cell>
          <cell r="J19">
            <v>0.73397234932166833</v>
          </cell>
          <cell r="K19">
            <v>0.73347517685773844</v>
          </cell>
          <cell r="L19">
            <v>0.73292575968151086</v>
          </cell>
          <cell r="M19">
            <v>0.73233586416999652</v>
          </cell>
          <cell r="N19">
            <v>0.73233586416999652</v>
          </cell>
          <cell r="O19">
            <v>0.73233586416999652</v>
          </cell>
        </row>
        <row r="21">
          <cell r="B21" t="str">
            <v>10 - ROE (Return On Equity)</v>
          </cell>
          <cell r="D21">
            <v>6.108175321846398E-3</v>
          </cell>
          <cell r="E21">
            <v>1.2144161172116051E-2</v>
          </cell>
          <cell r="F21">
            <v>1.8841269214374727E-2</v>
          </cell>
          <cell r="G21">
            <v>2.6373990420171012E-2</v>
          </cell>
          <cell r="H21">
            <v>3.0578879261275539E-2</v>
          </cell>
          <cell r="I21">
            <v>3.6097624655081532E-2</v>
          </cell>
          <cell r="J21">
            <v>4.3450172667509002E-2</v>
          </cell>
          <cell r="K21">
            <v>4.841717338777525E-2</v>
          </cell>
          <cell r="L21">
            <v>5.4124076260817111E-2</v>
          </cell>
          <cell r="M21">
            <v>6.078459606254346E-2</v>
          </cell>
          <cell r="N21" t="e">
            <v>#DIV/0!</v>
          </cell>
          <cell r="O21" t="e">
            <v>#DIV/0!</v>
          </cell>
        </row>
        <row r="26">
          <cell r="B26" t="str">
            <v>Definições:</v>
          </cell>
        </row>
        <row r="27">
          <cell r="B27">
            <v>1</v>
          </cell>
          <cell r="C27" t="str">
            <v>Rendibilidade Operacional do Activo (ROA) [RO / A]</v>
          </cell>
        </row>
        <row r="28">
          <cell r="B28">
            <v>2</v>
          </cell>
          <cell r="C28" t="str">
            <v>Efeito Aditivo dos Proveitos Financ. [Proveitos Financeiros / CP]</v>
          </cell>
        </row>
        <row r="29">
          <cell r="B29">
            <v>3</v>
          </cell>
          <cell r="C29" t="str">
            <v>= ROA → inclui Proveitos Financeiros [1 + 2]</v>
          </cell>
        </row>
        <row r="30">
          <cell r="B30">
            <v>4</v>
          </cell>
          <cell r="C30" t="str">
            <v>Spread Margin [ROA - EF/CA]</v>
          </cell>
        </row>
        <row r="31">
          <cell r="B31">
            <v>5</v>
          </cell>
          <cell r="C31" t="str">
            <v>Debt to Equity Ratio [CA / CP]</v>
          </cell>
        </row>
        <row r="32">
          <cell r="B32">
            <v>6</v>
          </cell>
          <cell r="C32" t="str">
            <v>= Efeito Aditivo de Alavanca Financeira [4 X 5]</v>
          </cell>
        </row>
        <row r="33">
          <cell r="B33">
            <v>7</v>
          </cell>
          <cell r="C33" t="str">
            <v>RENDIBILIDADE CORRENTE DOS CAPITAIS PRÓPRIOS [3 + 6 ou RC / CA]</v>
          </cell>
        </row>
        <row r="34">
          <cell r="B34">
            <v>8</v>
          </cell>
          <cell r="C34" t="str">
            <v>EFEITO DOS RESULTADOS EVENTUAIS [RAI / RC]</v>
          </cell>
        </row>
        <row r="35">
          <cell r="B35">
            <v>9</v>
          </cell>
          <cell r="C35" t="str">
            <v>EFEITO FISCAL [RDI / RAI]</v>
          </cell>
        </row>
        <row r="36">
          <cell r="B36">
            <v>10</v>
          </cell>
          <cell r="C36" t="str">
            <v>= Return On Equity (ROE) [7 x 8 x 9]</v>
          </cell>
        </row>
        <row r="37">
          <cell r="B37" t="str">
            <v>Acrónimos:</v>
          </cell>
        </row>
        <row r="38">
          <cell r="C38" t="str">
            <v>RO - Resultado Operacional (sem Enc.Financ. dos TPE's)</v>
          </cell>
        </row>
        <row r="39">
          <cell r="C39" t="str">
            <v>E - Equity (Capital Próprio)</v>
          </cell>
        </row>
        <row r="40">
          <cell r="C40" t="str">
            <v>CA - Capital Alheio (Debt)</v>
          </cell>
        </row>
        <row r="41">
          <cell r="C41" t="str">
            <v>A - Activo (Contabilístico)</v>
          </cell>
        </row>
        <row r="42">
          <cell r="C42" t="str">
            <v>RFL - Return From Leverage</v>
          </cell>
        </row>
        <row r="43">
          <cell r="C43" t="str">
            <v>RC - Resultado Corrente</v>
          </cell>
        </row>
        <row r="44">
          <cell r="C44" t="str">
            <v>EF - Encargos Financeiros (exclui EF imputados ao Investimento, evidenciados nos TPE's)</v>
          </cell>
        </row>
        <row r="45">
          <cell r="C45" t="str">
            <v>RAI - Resultado Antes de Impostos</v>
          </cell>
        </row>
        <row r="46">
          <cell r="C46" t="str">
            <v>RDI - Resultado Depois de Impostos</v>
          </cell>
        </row>
        <row r="47">
          <cell r="C47" t="str">
            <v>ROA - Return On Assets</v>
          </cell>
        </row>
      </sheetData>
      <sheetData sheetId="27"/>
      <sheetData sheetId="28"/>
      <sheetData sheetId="29"/>
      <sheetData sheetId="30">
        <row r="112">
          <cell r="P112" t="str">
            <v>Portugal</v>
          </cell>
          <cell r="Q112" t="str">
            <v>Espanha</v>
          </cell>
          <cell r="R112" t="str">
            <v>Relação</v>
          </cell>
        </row>
        <row r="113">
          <cell r="R113" t="str">
            <v xml:space="preserve"> (Portugal / Espanha)</v>
          </cell>
        </row>
        <row r="114">
          <cell r="O114" t="str">
            <v>G. Hídrica</v>
          </cell>
          <cell r="P114">
            <v>0.24213836477987422</v>
          </cell>
          <cell r="Q114">
            <v>0.12318840579710146</v>
          </cell>
          <cell r="R114">
            <v>1.9655937846836846</v>
          </cell>
        </row>
        <row r="115">
          <cell r="O115" t="str">
            <v>Nuclear</v>
          </cell>
          <cell r="P115" t="str">
            <v xml:space="preserve">---   </v>
          </cell>
          <cell r="Q115">
            <v>0.25507246376811593</v>
          </cell>
          <cell r="R115" t="str">
            <v xml:space="preserve">---   </v>
          </cell>
        </row>
        <row r="116">
          <cell r="O116" t="str">
            <v>Carvão</v>
          </cell>
          <cell r="P116">
            <v>0.35849056603773582</v>
          </cell>
          <cell r="Q116">
            <v>0.30386473429951688</v>
          </cell>
          <cell r="R116">
            <v>1.1797702252752198</v>
          </cell>
        </row>
        <row r="117">
          <cell r="O117" t="str">
            <v>Gás Natural</v>
          </cell>
          <cell r="P117">
            <v>0.24528301886792453</v>
          </cell>
          <cell r="Q117">
            <v>0.13043478260869565</v>
          </cell>
          <cell r="R117">
            <v>1.8805031446540881</v>
          </cell>
        </row>
        <row r="118">
          <cell r="O118" t="str">
            <v>Fuel</v>
          </cell>
          <cell r="P118">
            <v>4.40251572327044E-2</v>
          </cell>
          <cell r="Q118">
            <v>1.4975845410628019E-2</v>
          </cell>
          <cell r="R118">
            <v>2.9397443700547776</v>
          </cell>
        </row>
        <row r="119">
          <cell r="O119" t="str">
            <v>Prod. Reg. Especial</v>
          </cell>
          <cell r="P119">
            <v>0.11006289308176101</v>
          </cell>
          <cell r="Q119">
            <v>0.17246376811594205</v>
          </cell>
          <cell r="R119">
            <v>0.63817980022197551</v>
          </cell>
        </row>
        <row r="120">
          <cell r="P120">
            <v>1</v>
          </cell>
          <cell r="Q120">
            <v>1</v>
          </cell>
        </row>
      </sheetData>
      <sheetData sheetId="31"/>
      <sheetData sheetId="32"/>
      <sheetData sheetId="33">
        <row r="1">
          <cell r="B1" t="str">
            <v xml:space="preserve">EVOLUÇÃO  DOS  DESVIOS  DAS  TARIFAS       (k€)  </v>
          </cell>
        </row>
        <row r="3">
          <cell r="D3" t="str">
            <v>Total</v>
          </cell>
          <cell r="E3" t="str">
            <v>SALDO  MENSAL  DOS  DESVIOS</v>
          </cell>
          <cell r="U3" t="str">
            <v>Total</v>
          </cell>
          <cell r="V3">
            <v>37987</v>
          </cell>
          <cell r="W3">
            <v>38018</v>
          </cell>
          <cell r="X3">
            <v>38047</v>
          </cell>
          <cell r="Y3">
            <v>38078</v>
          </cell>
          <cell r="Z3">
            <v>38108</v>
          </cell>
          <cell r="AA3">
            <v>38139</v>
          </cell>
          <cell r="AB3">
            <v>38169</v>
          </cell>
          <cell r="AC3">
            <v>38200</v>
          </cell>
          <cell r="AD3">
            <v>38231</v>
          </cell>
          <cell r="AE3">
            <v>38261</v>
          </cell>
          <cell r="AF3">
            <v>38292</v>
          </cell>
          <cell r="AG3">
            <v>38322</v>
          </cell>
        </row>
        <row r="4">
          <cell r="D4" t="str">
            <v>anual</v>
          </cell>
          <cell r="E4">
            <v>37987</v>
          </cell>
          <cell r="F4">
            <v>38018</v>
          </cell>
          <cell r="G4">
            <v>38047</v>
          </cell>
          <cell r="H4">
            <v>38078</v>
          </cell>
          <cell r="I4">
            <v>38108</v>
          </cell>
          <cell r="J4">
            <v>38139</v>
          </cell>
          <cell r="K4">
            <v>38169</v>
          </cell>
          <cell r="L4">
            <v>38200</v>
          </cell>
          <cell r="M4">
            <v>38231</v>
          </cell>
          <cell r="N4">
            <v>38261</v>
          </cell>
          <cell r="O4">
            <v>38292</v>
          </cell>
          <cell r="P4">
            <v>38322</v>
          </cell>
          <cell r="U4" t="str">
            <v>anual</v>
          </cell>
        </row>
        <row r="5">
          <cell r="B5" t="str">
            <v>AEE</v>
          </cell>
          <cell r="S5" t="str">
            <v>Saldo inicial (c/27)</v>
          </cell>
          <cell r="T5" t="str">
            <v>+</v>
          </cell>
          <cell r="U5">
            <v>247.02391169000001</v>
          </cell>
          <cell r="V5">
            <v>247.02391169000001</v>
          </cell>
          <cell r="W5">
            <v>260.48137442999996</v>
          </cell>
          <cell r="X5">
            <v>270.11976570000002</v>
          </cell>
          <cell r="Y5">
            <v>277.57366691000004</v>
          </cell>
          <cell r="Z5">
            <v>293.63089938999997</v>
          </cell>
          <cell r="AA5">
            <v>300.06678963000002</v>
          </cell>
          <cell r="AB5">
            <v>311.70541009999999</v>
          </cell>
          <cell r="AC5">
            <v>324.41667395999997</v>
          </cell>
          <cell r="AD5">
            <v>341.48427815999997</v>
          </cell>
          <cell r="AE5">
            <v>352.85635619999999</v>
          </cell>
        </row>
        <row r="6">
          <cell r="B6" t="str">
            <v xml:space="preserve">Diferença Tarifária - ano n-1  </v>
          </cell>
          <cell r="S6" t="str">
            <v xml:space="preserve">    Desvios gerados (c/71)</v>
          </cell>
          <cell r="T6" t="str">
            <v>+</v>
          </cell>
          <cell r="U6">
            <v>333.61735033000002</v>
          </cell>
          <cell r="V6">
            <v>30.77900945</v>
          </cell>
          <cell r="W6">
            <v>28.843334680000005</v>
          </cell>
          <cell r="X6">
            <v>25.754555059999994</v>
          </cell>
          <cell r="Y6">
            <v>35.836932390000001</v>
          </cell>
          <cell r="Z6">
            <v>26.204246299999998</v>
          </cell>
          <cell r="AA6">
            <v>31.409941930000002</v>
          </cell>
          <cell r="AB6">
            <v>33.29821828</v>
          </cell>
          <cell r="AC6">
            <v>37.738295950000008</v>
          </cell>
          <cell r="AD6">
            <v>32.003442899999996</v>
          </cell>
          <cell r="AE6">
            <v>51.749373390000002</v>
          </cell>
        </row>
        <row r="7">
          <cell r="B7" t="str">
            <v xml:space="preserve">    Saldo inicial (c/27)</v>
          </cell>
          <cell r="C7" t="str">
            <v>+</v>
          </cell>
          <cell r="D7">
            <v>244991.40140999999</v>
          </cell>
          <cell r="E7">
            <v>244991.40140999999</v>
          </cell>
          <cell r="F7">
            <v>224575.45129999999</v>
          </cell>
          <cell r="G7">
            <v>204159.50118999998</v>
          </cell>
          <cell r="H7">
            <v>183743.55107999998</v>
          </cell>
          <cell r="I7">
            <v>163327.60096999997</v>
          </cell>
          <cell r="J7">
            <v>142911.65085999997</v>
          </cell>
          <cell r="K7">
            <v>122495.70074999996</v>
          </cell>
          <cell r="L7">
            <v>102079.75063999995</v>
          </cell>
          <cell r="M7">
            <v>81663.80052999995</v>
          </cell>
          <cell r="N7">
            <v>61247.850419999952</v>
          </cell>
          <cell r="O7" t="str">
            <v/>
          </cell>
          <cell r="P7" t="str">
            <v/>
          </cell>
          <cell r="S7" t="str">
            <v xml:space="preserve">    Desvios recuperados (c/71)</v>
          </cell>
          <cell r="T7" t="str">
            <v>-</v>
          </cell>
          <cell r="U7">
            <v>200.46022652999997</v>
          </cell>
          <cell r="V7">
            <v>17.32154671</v>
          </cell>
          <cell r="W7">
            <v>19.204943409999998</v>
          </cell>
          <cell r="X7">
            <v>18.30065385</v>
          </cell>
          <cell r="Y7">
            <v>19.779699909999994</v>
          </cell>
          <cell r="Z7">
            <v>19.768356059999995</v>
          </cell>
          <cell r="AA7">
            <v>19.771321459999996</v>
          </cell>
          <cell r="AB7">
            <v>20.586954419999998</v>
          </cell>
          <cell r="AC7">
            <v>20.670691749999996</v>
          </cell>
          <cell r="AD7">
            <v>20.631364859999998</v>
          </cell>
          <cell r="AE7">
            <v>24.424694099999993</v>
          </cell>
        </row>
        <row r="8">
          <cell r="B8" t="str">
            <v xml:space="preserve">    Desvios gerados (c/71)</v>
          </cell>
          <cell r="C8" t="str">
            <v>+</v>
          </cell>
          <cell r="D8">
            <v>0</v>
          </cell>
          <cell r="E8">
            <v>0</v>
          </cell>
          <cell r="F8">
            <v>0</v>
          </cell>
          <cell r="G8">
            <v>0</v>
          </cell>
          <cell r="H8">
            <v>0</v>
          </cell>
          <cell r="I8">
            <v>0</v>
          </cell>
          <cell r="J8">
            <v>0</v>
          </cell>
          <cell r="K8">
            <v>0</v>
          </cell>
          <cell r="L8">
            <v>0</v>
          </cell>
          <cell r="M8">
            <v>0</v>
          </cell>
          <cell r="N8">
            <v>0</v>
          </cell>
          <cell r="O8" t="str">
            <v/>
          </cell>
          <cell r="P8" t="str">
            <v/>
          </cell>
          <cell r="S8" t="str">
            <v>Saldo final (c/27)</v>
          </cell>
          <cell r="T8" t="str">
            <v>=</v>
          </cell>
          <cell r="U8">
            <v>380.18103549000006</v>
          </cell>
          <cell r="V8">
            <v>260.48137443000002</v>
          </cell>
          <cell r="W8">
            <v>270.11976570000002</v>
          </cell>
          <cell r="X8">
            <v>277.57366691000004</v>
          </cell>
          <cell r="Y8">
            <v>293.63089938999997</v>
          </cell>
          <cell r="Z8">
            <v>300.06678963000002</v>
          </cell>
          <cell r="AA8">
            <v>311.70541009999999</v>
          </cell>
          <cell r="AB8">
            <v>324.41667395999997</v>
          </cell>
          <cell r="AC8">
            <v>341.48427815999997</v>
          </cell>
          <cell r="AD8">
            <v>352.85635619999999</v>
          </cell>
          <cell r="AE8">
            <v>380.18103549</v>
          </cell>
        </row>
        <row r="9">
          <cell r="B9" t="str">
            <v xml:space="preserve">    Desvios recuperados (c/71)</v>
          </cell>
          <cell r="C9" t="str">
            <v>-</v>
          </cell>
          <cell r="D9">
            <v>204159.50110000002</v>
          </cell>
          <cell r="E9">
            <v>20415.950109999998</v>
          </cell>
          <cell r="F9">
            <v>20415.950109999998</v>
          </cell>
          <cell r="G9">
            <v>20415.950109999998</v>
          </cell>
          <cell r="H9">
            <v>20415.950109999998</v>
          </cell>
          <cell r="I9">
            <v>20415.950109999998</v>
          </cell>
          <cell r="J9">
            <v>20415.950109999998</v>
          </cell>
          <cell r="K9">
            <v>20415.950109999998</v>
          </cell>
          <cell r="L9">
            <v>20415.950109999998</v>
          </cell>
          <cell r="M9">
            <v>20415.950109999998</v>
          </cell>
          <cell r="N9">
            <v>20415.950109999998</v>
          </cell>
          <cell r="O9" t="str">
            <v/>
          </cell>
          <cell r="P9" t="str">
            <v/>
          </cell>
        </row>
        <row r="10">
          <cell r="B10" t="str">
            <v xml:space="preserve">    Saldo final (c/27)</v>
          </cell>
          <cell r="C10" t="str">
            <v>=</v>
          </cell>
          <cell r="D10">
            <v>40831.900309999954</v>
          </cell>
          <cell r="E10">
            <v>224575.45129999999</v>
          </cell>
          <cell r="F10">
            <v>204159.50118999998</v>
          </cell>
          <cell r="G10">
            <v>183743.55107999998</v>
          </cell>
          <cell r="H10">
            <v>163327.60096999997</v>
          </cell>
          <cell r="I10">
            <v>142911.65085999997</v>
          </cell>
          <cell r="J10">
            <v>122495.70074999996</v>
          </cell>
          <cell r="K10">
            <v>102079.75063999995</v>
          </cell>
          <cell r="L10">
            <v>81663.80052999995</v>
          </cell>
          <cell r="M10">
            <v>61247.850419999952</v>
          </cell>
          <cell r="N10">
            <v>40831.900309999954</v>
          </cell>
          <cell r="O10" t="str">
            <v/>
          </cell>
          <cell r="P10" t="str">
            <v/>
          </cell>
        </row>
        <row r="11">
          <cell r="B11" t="str">
            <v xml:space="preserve">Desvio de AEE fixos - ano n     </v>
          </cell>
        </row>
        <row r="12">
          <cell r="B12" t="str">
            <v xml:space="preserve">    Saldo inicial (c/27)</v>
          </cell>
          <cell r="C12" t="str">
            <v>+</v>
          </cell>
          <cell r="D12">
            <v>0</v>
          </cell>
          <cell r="E12">
            <v>0</v>
          </cell>
          <cell r="F12">
            <v>27175.250530000001</v>
          </cell>
          <cell r="G12">
            <v>51289.739430000001</v>
          </cell>
          <cell r="H12">
            <v>72625.358080000005</v>
          </cell>
          <cell r="I12">
            <v>96949.403190000012</v>
          </cell>
          <cell r="J12">
            <v>114761.83839000002</v>
          </cell>
          <cell r="K12">
            <v>129975.63650000002</v>
          </cell>
          <cell r="L12">
            <v>126274.09601000002</v>
          </cell>
          <cell r="M12">
            <v>155369.71652000002</v>
          </cell>
          <cell r="N12">
            <v>171058.96893000003</v>
          </cell>
          <cell r="O12" t="str">
            <v/>
          </cell>
          <cell r="P12" t="str">
            <v/>
          </cell>
        </row>
        <row r="13">
          <cell r="B13" t="str">
            <v xml:space="preserve">    Desvios gerados (c/71)</v>
          </cell>
          <cell r="C13" t="str">
            <v>+</v>
          </cell>
          <cell r="D13">
            <v>193513.66487000004</v>
          </cell>
          <cell r="E13">
            <v>27175.250530000001</v>
          </cell>
          <cell r="F13">
            <v>24114.4889</v>
          </cell>
          <cell r="G13">
            <v>21335.618649999997</v>
          </cell>
          <cell r="H13">
            <v>24324.045109999999</v>
          </cell>
          <cell r="I13">
            <v>17812.4352</v>
          </cell>
          <cell r="J13">
            <v>15213.79811</v>
          </cell>
          <cell r="K13">
            <v>-3701.5404900000003</v>
          </cell>
          <cell r="L13">
            <v>29095.620510000001</v>
          </cell>
          <cell r="M13">
            <v>15689.252410000001</v>
          </cell>
          <cell r="N13">
            <v>22454.695940000001</v>
          </cell>
          <cell r="O13" t="str">
            <v/>
          </cell>
          <cell r="P13" t="str">
            <v/>
          </cell>
        </row>
        <row r="14">
          <cell r="B14" t="str">
            <v xml:space="preserve">    Desvios recuperados (c/71)</v>
          </cell>
          <cell r="C14" t="str">
            <v>-</v>
          </cell>
          <cell r="D14">
            <v>0</v>
          </cell>
          <cell r="E14">
            <v>0</v>
          </cell>
          <cell r="F14">
            <v>0</v>
          </cell>
          <cell r="G14">
            <v>0</v>
          </cell>
          <cell r="H14">
            <v>0</v>
          </cell>
          <cell r="I14">
            <v>0</v>
          </cell>
          <cell r="J14">
            <v>0</v>
          </cell>
          <cell r="K14">
            <v>0</v>
          </cell>
          <cell r="L14">
            <v>0</v>
          </cell>
          <cell r="M14">
            <v>0</v>
          </cell>
          <cell r="N14">
            <v>0</v>
          </cell>
          <cell r="O14" t="str">
            <v/>
          </cell>
          <cell r="P14" t="str">
            <v/>
          </cell>
        </row>
        <row r="15">
          <cell r="B15" t="str">
            <v xml:space="preserve">    Saldo final (c/27)</v>
          </cell>
          <cell r="C15" t="str">
            <v>=</v>
          </cell>
          <cell r="D15">
            <v>193513.66487000004</v>
          </cell>
          <cell r="E15">
            <v>27175.250530000001</v>
          </cell>
          <cell r="F15">
            <v>51289.739430000001</v>
          </cell>
          <cell r="G15">
            <v>72625.358080000005</v>
          </cell>
          <cell r="H15">
            <v>96949.403190000012</v>
          </cell>
          <cell r="I15">
            <v>114761.83839000002</v>
          </cell>
          <cell r="J15">
            <v>129975.63650000002</v>
          </cell>
          <cell r="K15">
            <v>126274.09601000002</v>
          </cell>
          <cell r="L15">
            <v>155369.71652000002</v>
          </cell>
          <cell r="M15">
            <v>171058.96893000003</v>
          </cell>
          <cell r="N15">
            <v>193513.66487000004</v>
          </cell>
          <cell r="O15" t="str">
            <v/>
          </cell>
          <cell r="P15" t="str">
            <v/>
          </cell>
        </row>
        <row r="16">
          <cell r="B16" t="str">
            <v>Desvio de AEE, encargos variáveis - ano n-1</v>
          </cell>
        </row>
        <row r="17">
          <cell r="B17" t="str">
            <v xml:space="preserve">    Saldo inicial (c/27)</v>
          </cell>
          <cell r="C17" t="str">
            <v>+</v>
          </cell>
          <cell r="D17">
            <v>10519.631670000001</v>
          </cell>
          <cell r="E17">
            <v>10519.631670000001</v>
          </cell>
          <cell r="F17">
            <v>10519.631670000001</v>
          </cell>
          <cell r="G17">
            <v>8766.3596700000016</v>
          </cell>
          <cell r="H17">
            <v>7889.7236700000012</v>
          </cell>
          <cell r="I17">
            <v>7013.0876700000008</v>
          </cell>
          <cell r="J17">
            <v>6136.4516700000004</v>
          </cell>
          <cell r="K17">
            <v>5259.81567</v>
          </cell>
          <cell r="L17">
            <v>4383.1796699999995</v>
          </cell>
          <cell r="M17">
            <v>3506.5436699999996</v>
          </cell>
          <cell r="N17">
            <v>2629.9076699999996</v>
          </cell>
          <cell r="O17" t="str">
            <v/>
          </cell>
          <cell r="P17" t="str">
            <v/>
          </cell>
        </row>
        <row r="18">
          <cell r="B18" t="str">
            <v xml:space="preserve">    Desvios gerados (c/71)</v>
          </cell>
          <cell r="C18" t="str">
            <v>+</v>
          </cell>
          <cell r="D18">
            <v>0</v>
          </cell>
          <cell r="E18">
            <v>0</v>
          </cell>
          <cell r="F18">
            <v>0</v>
          </cell>
          <cell r="G18">
            <v>0</v>
          </cell>
          <cell r="H18">
            <v>0</v>
          </cell>
          <cell r="I18">
            <v>0</v>
          </cell>
          <cell r="J18">
            <v>0</v>
          </cell>
          <cell r="K18">
            <v>0</v>
          </cell>
          <cell r="L18">
            <v>0</v>
          </cell>
          <cell r="M18">
            <v>0</v>
          </cell>
          <cell r="N18">
            <v>0</v>
          </cell>
          <cell r="O18" t="str">
            <v/>
          </cell>
          <cell r="P18" t="str">
            <v/>
          </cell>
        </row>
        <row r="19">
          <cell r="B19" t="str">
            <v xml:space="preserve">    Desvios recuperados (c/71)</v>
          </cell>
          <cell r="C19" t="str">
            <v>-</v>
          </cell>
          <cell r="D19">
            <v>8766.3600000000024</v>
          </cell>
          <cell r="E19">
            <v>0</v>
          </cell>
          <cell r="F19">
            <v>1753.2719999999999</v>
          </cell>
          <cell r="G19">
            <v>876.63599999999997</v>
          </cell>
          <cell r="H19">
            <v>876.63599999999997</v>
          </cell>
          <cell r="I19">
            <v>876.63599999999997</v>
          </cell>
          <cell r="J19">
            <v>876.63599999999997</v>
          </cell>
          <cell r="K19">
            <v>876.63599999999997</v>
          </cell>
          <cell r="L19">
            <v>876.63599999999997</v>
          </cell>
          <cell r="M19">
            <v>876.63599999999997</v>
          </cell>
          <cell r="N19">
            <v>876.63599999999997</v>
          </cell>
          <cell r="O19" t="str">
            <v/>
          </cell>
          <cell r="P19" t="str">
            <v/>
          </cell>
        </row>
        <row r="20">
          <cell r="B20" t="str">
            <v xml:space="preserve">    Saldo final (c/27)</v>
          </cell>
          <cell r="C20" t="str">
            <v>=</v>
          </cell>
          <cell r="D20">
            <v>1753.2716699999996</v>
          </cell>
          <cell r="E20">
            <v>10519.631670000001</v>
          </cell>
          <cell r="F20">
            <v>8766.3596700000016</v>
          </cell>
          <cell r="G20">
            <v>7889.7236700000012</v>
          </cell>
          <cell r="H20">
            <v>7013.0876700000008</v>
          </cell>
          <cell r="I20">
            <v>6136.4516700000004</v>
          </cell>
          <cell r="J20">
            <v>5259.81567</v>
          </cell>
          <cell r="K20">
            <v>4383.1796699999995</v>
          </cell>
          <cell r="L20">
            <v>3506.5436699999996</v>
          </cell>
          <cell r="M20">
            <v>2629.9076699999996</v>
          </cell>
          <cell r="N20">
            <v>1753.2716699999996</v>
          </cell>
          <cell r="O20" t="str">
            <v/>
          </cell>
          <cell r="P20" t="str">
            <v/>
          </cell>
        </row>
        <row r="21">
          <cell r="B21" t="str">
            <v xml:space="preserve">Desvio de combustível NBT </v>
          </cell>
        </row>
        <row r="22">
          <cell r="B22" t="str">
            <v xml:space="preserve">    Saldo inicial (c/27)</v>
          </cell>
          <cell r="C22" t="str">
            <v>+</v>
          </cell>
          <cell r="D22">
            <v>0</v>
          </cell>
          <cell r="E22">
            <v>0</v>
          </cell>
          <cell r="F22">
            <v>572.96699999999998</v>
          </cell>
          <cell r="G22">
            <v>1391.3330000000001</v>
          </cell>
          <cell r="H22">
            <v>3034.1730000000002</v>
          </cell>
          <cell r="I22">
            <v>5115.5120000000006</v>
          </cell>
          <cell r="J22">
            <v>6972.4400000000014</v>
          </cell>
          <cell r="K22">
            <v>12340.126000000002</v>
          </cell>
          <cell r="L22">
            <v>13992.120000000003</v>
          </cell>
          <cell r="M22">
            <v>17622.493000000002</v>
          </cell>
          <cell r="N22">
            <v>20531.994000000002</v>
          </cell>
          <cell r="O22" t="str">
            <v/>
          </cell>
          <cell r="P22" t="str">
            <v/>
          </cell>
        </row>
        <row r="23">
          <cell r="B23" t="str">
            <v xml:space="preserve">    Desvios gerados (c/71)</v>
          </cell>
          <cell r="C23" t="str">
            <v>+</v>
          </cell>
          <cell r="D23">
            <v>24636.808000000001</v>
          </cell>
          <cell r="E23">
            <v>-212.47499999999999</v>
          </cell>
          <cell r="F23">
            <v>32.923999999999999</v>
          </cell>
          <cell r="G23">
            <v>857.39800000000002</v>
          </cell>
          <cell r="H23">
            <v>1815.6369999999999</v>
          </cell>
          <cell r="I23">
            <v>1591.2260000000001</v>
          </cell>
          <cell r="J23">
            <v>5101.9840000000004</v>
          </cell>
          <cell r="K23">
            <v>1830.4760000000001</v>
          </cell>
          <cell r="L23">
            <v>3808.855</v>
          </cell>
          <cell r="M23">
            <v>3087.9830000000002</v>
          </cell>
          <cell r="N23">
            <v>6722.8</v>
          </cell>
          <cell r="O23" t="str">
            <v/>
          </cell>
          <cell r="P23" t="str">
            <v/>
          </cell>
        </row>
        <row r="24">
          <cell r="B24" t="str">
            <v xml:space="preserve">    Desvios recuperados (c/71)</v>
          </cell>
          <cell r="C24" t="str">
            <v>-</v>
          </cell>
          <cell r="D24">
            <v>-377.53900000000067</v>
          </cell>
          <cell r="E24">
            <v>-785.44200000000001</v>
          </cell>
          <cell r="F24">
            <v>-785.44200000000001</v>
          </cell>
          <cell r="G24">
            <v>-785.44200000000001</v>
          </cell>
          <cell r="H24">
            <v>-265.702</v>
          </cell>
          <cell r="I24">
            <v>-265.702</v>
          </cell>
          <cell r="J24">
            <v>-265.702</v>
          </cell>
          <cell r="K24">
            <v>178.482</v>
          </cell>
          <cell r="L24">
            <v>178.482</v>
          </cell>
          <cell r="M24">
            <v>178.482</v>
          </cell>
          <cell r="N24">
            <v>2240.4470000000001</v>
          </cell>
          <cell r="O24" t="str">
            <v/>
          </cell>
          <cell r="P24" t="str">
            <v/>
          </cell>
        </row>
        <row r="25">
          <cell r="B25" t="str">
            <v xml:space="preserve">    Saldo final (c/27)</v>
          </cell>
          <cell r="C25" t="str">
            <v>=</v>
          </cell>
          <cell r="D25">
            <v>25014.347000000002</v>
          </cell>
          <cell r="E25">
            <v>572.96699999999998</v>
          </cell>
          <cell r="F25">
            <v>1391.3330000000001</v>
          </cell>
          <cell r="G25">
            <v>3034.1730000000002</v>
          </cell>
          <cell r="H25">
            <v>5115.5120000000006</v>
          </cell>
          <cell r="I25">
            <v>6972.4400000000014</v>
          </cell>
          <cell r="J25">
            <v>12340.126000000002</v>
          </cell>
          <cell r="K25">
            <v>13992.120000000003</v>
          </cell>
          <cell r="L25">
            <v>17622.493000000002</v>
          </cell>
          <cell r="M25">
            <v>20531.994000000002</v>
          </cell>
          <cell r="N25">
            <v>25014.347000000002</v>
          </cell>
          <cell r="O25" t="str">
            <v/>
          </cell>
          <cell r="P25" t="str">
            <v/>
          </cell>
        </row>
        <row r="26">
          <cell r="B26" t="str">
            <v>Encargo variável NBT - ano n-1</v>
          </cell>
        </row>
        <row r="27">
          <cell r="B27" t="str">
            <v xml:space="preserve">    Saldo inicial (c/27)</v>
          </cell>
          <cell r="C27" t="str">
            <v>+</v>
          </cell>
          <cell r="D27">
            <v>-8701.1229199999998</v>
          </cell>
          <cell r="E27">
            <v>-8701.1229199999998</v>
          </cell>
          <cell r="F27">
            <v>-8701.1229199999998</v>
          </cell>
          <cell r="G27">
            <v>-8701.1229199999998</v>
          </cell>
          <cell r="H27">
            <v>-8701.1229199999998</v>
          </cell>
          <cell r="I27">
            <v>-8701.1229199999998</v>
          </cell>
          <cell r="J27">
            <v>-8701.1229199999998</v>
          </cell>
          <cell r="K27">
            <v>-8701.1229199999998</v>
          </cell>
          <cell r="L27">
            <v>-8701.1229199999998</v>
          </cell>
          <cell r="M27">
            <v>-8701.1229199999998</v>
          </cell>
          <cell r="N27">
            <v>-8701.1229199999998</v>
          </cell>
          <cell r="O27" t="str">
            <v/>
          </cell>
          <cell r="P27" t="str">
            <v/>
          </cell>
        </row>
        <row r="28">
          <cell r="B28" t="str">
            <v xml:space="preserve">    Desvios gerados (c/71)</v>
          </cell>
          <cell r="C28" t="str">
            <v>+</v>
          </cell>
          <cell r="D28">
            <v>0</v>
          </cell>
          <cell r="E28">
            <v>0</v>
          </cell>
          <cell r="F28">
            <v>0</v>
          </cell>
          <cell r="G28">
            <v>0</v>
          </cell>
          <cell r="H28">
            <v>0</v>
          </cell>
          <cell r="I28">
            <v>0</v>
          </cell>
          <cell r="J28">
            <v>0</v>
          </cell>
          <cell r="K28">
            <v>0</v>
          </cell>
          <cell r="L28">
            <v>0</v>
          </cell>
          <cell r="M28">
            <v>0</v>
          </cell>
          <cell r="N28">
            <v>0</v>
          </cell>
          <cell r="O28" t="str">
            <v/>
          </cell>
          <cell r="P28" t="str">
            <v/>
          </cell>
        </row>
        <row r="29">
          <cell r="B29" t="str">
            <v xml:space="preserve">    Desvios recuperados (c/71)</v>
          </cell>
          <cell r="C29" t="str">
            <v>-</v>
          </cell>
          <cell r="D29">
            <v>0</v>
          </cell>
          <cell r="E29">
            <v>0</v>
          </cell>
          <cell r="F29">
            <v>0</v>
          </cell>
          <cell r="G29">
            <v>0</v>
          </cell>
          <cell r="H29">
            <v>0</v>
          </cell>
          <cell r="I29">
            <v>0</v>
          </cell>
          <cell r="J29">
            <v>0</v>
          </cell>
          <cell r="K29">
            <v>0</v>
          </cell>
          <cell r="L29">
            <v>0</v>
          </cell>
          <cell r="M29">
            <v>0</v>
          </cell>
          <cell r="N29">
            <v>0</v>
          </cell>
          <cell r="O29" t="str">
            <v/>
          </cell>
          <cell r="P29" t="str">
            <v/>
          </cell>
        </row>
        <row r="30">
          <cell r="B30" t="str">
            <v xml:space="preserve">    Saldo final (c/27)</v>
          </cell>
          <cell r="C30" t="str">
            <v>=</v>
          </cell>
          <cell r="D30">
            <v>-8701.1229199999998</v>
          </cell>
          <cell r="E30">
            <v>-8701.1229199999998</v>
          </cell>
          <cell r="F30">
            <v>-8701.1229199999998</v>
          </cell>
          <cell r="G30">
            <v>-8701.1229199999998</v>
          </cell>
          <cell r="H30">
            <v>-8701.1229199999998</v>
          </cell>
          <cell r="I30">
            <v>-8701.1229199999998</v>
          </cell>
          <cell r="J30">
            <v>-8701.1229199999998</v>
          </cell>
          <cell r="K30">
            <v>-8701.1229199999998</v>
          </cell>
          <cell r="L30">
            <v>-8701.1229199999998</v>
          </cell>
          <cell r="M30">
            <v>-8701.1229199999998</v>
          </cell>
          <cell r="N30">
            <v>-8701.1229199999998</v>
          </cell>
          <cell r="O30" t="str">
            <v/>
          </cell>
          <cell r="P30" t="str">
            <v/>
          </cell>
        </row>
        <row r="31">
          <cell r="B31" t="str">
            <v xml:space="preserve">Desvio de combustível BT </v>
          </cell>
        </row>
        <row r="32">
          <cell r="B32" t="str">
            <v xml:space="preserve">    Saldo inicial (c/27)</v>
          </cell>
          <cell r="C32" t="str">
            <v>+</v>
          </cell>
          <cell r="D32">
            <v>0</v>
          </cell>
          <cell r="E32">
            <v>0</v>
          </cell>
          <cell r="F32">
            <v>953.56</v>
          </cell>
          <cell r="G32">
            <v>2315.5259999999998</v>
          </cell>
          <cell r="H32">
            <v>5049.6239999999998</v>
          </cell>
          <cell r="I32">
            <v>8513.4940000000006</v>
          </cell>
          <cell r="J32">
            <v>11603.888999999999</v>
          </cell>
          <cell r="K32">
            <v>20537.066999999999</v>
          </cell>
          <cell r="L32">
            <v>31389.589</v>
          </cell>
          <cell r="M32">
            <v>40427.222000000002</v>
          </cell>
          <cell r="N32">
            <v>47754.373</v>
          </cell>
          <cell r="O32" t="str">
            <v/>
          </cell>
          <cell r="P32" t="str">
            <v/>
          </cell>
        </row>
        <row r="33">
          <cell r="B33" t="str">
            <v xml:space="preserve">    Desvios gerados (c/71)</v>
          </cell>
          <cell r="C33" t="str">
            <v>+</v>
          </cell>
          <cell r="D33">
            <v>58458.095999999998</v>
          </cell>
          <cell r="E33">
            <v>-353.613</v>
          </cell>
          <cell r="F33">
            <v>54.792999999999999</v>
          </cell>
          <cell r="G33">
            <v>1426.925</v>
          </cell>
          <cell r="H33">
            <v>3021.6750000000002</v>
          </cell>
          <cell r="I33">
            <v>2648.2</v>
          </cell>
          <cell r="J33">
            <v>8490.9830000000002</v>
          </cell>
          <cell r="K33">
            <v>10852.522000000001</v>
          </cell>
          <cell r="L33">
            <v>9037.6329999999998</v>
          </cell>
          <cell r="M33">
            <v>7327.1509999999998</v>
          </cell>
          <cell r="N33">
            <v>15951.826999999999</v>
          </cell>
          <cell r="O33" t="str">
            <v/>
          </cell>
          <cell r="P33" t="str">
            <v/>
          </cell>
        </row>
        <row r="34">
          <cell r="B34" t="str">
            <v xml:space="preserve">    Desvios recuperados (c/71)</v>
          </cell>
          <cell r="C34" t="str">
            <v>-</v>
          </cell>
          <cell r="D34">
            <v>-3508.4789999999994</v>
          </cell>
          <cell r="E34">
            <v>-1307.173</v>
          </cell>
          <cell r="F34">
            <v>-1307.173</v>
          </cell>
          <cell r="G34">
            <v>-1307.173</v>
          </cell>
          <cell r="H34">
            <v>-442.19499999999999</v>
          </cell>
          <cell r="I34">
            <v>-442.19499999999999</v>
          </cell>
          <cell r="J34">
            <v>-442.19499999999999</v>
          </cell>
          <cell r="K34">
            <v>0</v>
          </cell>
          <cell r="L34">
            <v>0</v>
          </cell>
          <cell r="M34">
            <v>0</v>
          </cell>
          <cell r="N34">
            <v>1739.625</v>
          </cell>
          <cell r="O34" t="str">
            <v/>
          </cell>
          <cell r="P34" t="str">
            <v/>
          </cell>
        </row>
        <row r="35">
          <cell r="B35" t="str">
            <v xml:space="preserve">    Saldo final (c/27)</v>
          </cell>
          <cell r="C35" t="str">
            <v>=</v>
          </cell>
          <cell r="D35">
            <v>61966.574999999997</v>
          </cell>
          <cell r="E35">
            <v>953.56</v>
          </cell>
          <cell r="F35">
            <v>2315.5259999999998</v>
          </cell>
          <cell r="G35">
            <v>5049.6239999999998</v>
          </cell>
          <cell r="H35">
            <v>8513.4940000000006</v>
          </cell>
          <cell r="I35">
            <v>11603.888999999999</v>
          </cell>
          <cell r="J35">
            <v>20537.066999999999</v>
          </cell>
          <cell r="K35">
            <v>31389.589</v>
          </cell>
          <cell r="L35">
            <v>40427.222000000002</v>
          </cell>
          <cell r="M35">
            <v>47754.373</v>
          </cell>
          <cell r="N35">
            <v>61966.574999999997</v>
          </cell>
          <cell r="O35" t="str">
            <v/>
          </cell>
          <cell r="P35" t="str">
            <v/>
          </cell>
        </row>
        <row r="36">
          <cell r="B36" t="str">
            <v>Encargo variável BT - ano n-1</v>
          </cell>
        </row>
        <row r="37">
          <cell r="B37" t="str">
            <v xml:space="preserve">    Saldo inicial (c/27)</v>
          </cell>
          <cell r="C37" t="str">
            <v>+</v>
          </cell>
          <cell r="D37">
            <v>-20480.853219999997</v>
          </cell>
          <cell r="E37">
            <v>-20480.853219999997</v>
          </cell>
          <cell r="F37">
            <v>-20480.853219999997</v>
          </cell>
          <cell r="G37">
            <v>-20480.853219999997</v>
          </cell>
          <cell r="H37">
            <v>-20480.853219999997</v>
          </cell>
          <cell r="I37">
            <v>-20480.853219999997</v>
          </cell>
          <cell r="J37">
            <v>-20480.853219999997</v>
          </cell>
          <cell r="K37">
            <v>-20480.853219999997</v>
          </cell>
          <cell r="L37">
            <v>-20480.853219999997</v>
          </cell>
          <cell r="M37">
            <v>-20480.853219999997</v>
          </cell>
          <cell r="N37">
            <v>-20480.853219999997</v>
          </cell>
          <cell r="O37" t="str">
            <v/>
          </cell>
          <cell r="P37" t="str">
            <v/>
          </cell>
        </row>
        <row r="38">
          <cell r="B38" t="str">
            <v xml:space="preserve">    Desvios gerados (c/71)</v>
          </cell>
          <cell r="C38" t="str">
            <v>+</v>
          </cell>
          <cell r="D38">
            <v>0</v>
          </cell>
          <cell r="E38">
            <v>0</v>
          </cell>
          <cell r="F38">
            <v>0</v>
          </cell>
          <cell r="G38">
            <v>0</v>
          </cell>
          <cell r="H38">
            <v>0</v>
          </cell>
          <cell r="I38">
            <v>0</v>
          </cell>
          <cell r="J38">
            <v>0</v>
          </cell>
          <cell r="K38">
            <v>0</v>
          </cell>
          <cell r="L38">
            <v>0</v>
          </cell>
          <cell r="M38">
            <v>0</v>
          </cell>
          <cell r="N38">
            <v>0</v>
          </cell>
          <cell r="O38" t="str">
            <v/>
          </cell>
          <cell r="P38" t="str">
            <v/>
          </cell>
        </row>
        <row r="39">
          <cell r="B39" t="str">
            <v xml:space="preserve">    Desvios recuperados (c/71)</v>
          </cell>
          <cell r="C39" t="str">
            <v>-</v>
          </cell>
          <cell r="D39">
            <v>0</v>
          </cell>
          <cell r="E39">
            <v>0</v>
          </cell>
          <cell r="F39">
            <v>0</v>
          </cell>
          <cell r="G39">
            <v>0</v>
          </cell>
          <cell r="H39">
            <v>0</v>
          </cell>
          <cell r="I39">
            <v>0</v>
          </cell>
          <cell r="J39">
            <v>0</v>
          </cell>
          <cell r="K39">
            <v>0</v>
          </cell>
          <cell r="L39">
            <v>0</v>
          </cell>
          <cell r="M39">
            <v>0</v>
          </cell>
          <cell r="N39">
            <v>0</v>
          </cell>
          <cell r="O39" t="str">
            <v/>
          </cell>
          <cell r="P39" t="str">
            <v/>
          </cell>
        </row>
        <row r="40">
          <cell r="B40" t="str">
            <v xml:space="preserve">    Saldo final (c/27)</v>
          </cell>
          <cell r="C40" t="str">
            <v>=</v>
          </cell>
          <cell r="D40">
            <v>-20480.853219999997</v>
          </cell>
          <cell r="E40">
            <v>-20480.853219999997</v>
          </cell>
          <cell r="F40">
            <v>-20480.853219999997</v>
          </cell>
          <cell r="G40">
            <v>-20480.853219999997</v>
          </cell>
          <cell r="H40">
            <v>-20480.853219999997</v>
          </cell>
          <cell r="I40">
            <v>-20480.853219999997</v>
          </cell>
          <cell r="J40">
            <v>-20480.853219999997</v>
          </cell>
          <cell r="K40">
            <v>-20480.853219999997</v>
          </cell>
          <cell r="L40">
            <v>-20480.853219999997</v>
          </cell>
          <cell r="M40">
            <v>-20480.853219999997</v>
          </cell>
          <cell r="N40">
            <v>-20480.853219999997</v>
          </cell>
          <cell r="O40" t="str">
            <v/>
          </cell>
          <cell r="P40" t="str">
            <v/>
          </cell>
        </row>
        <row r="41">
          <cell r="B41" t="str">
            <v>Total AEE</v>
          </cell>
        </row>
        <row r="42">
          <cell r="B42" t="str">
            <v xml:space="preserve">    Saldo inicial (c/27)</v>
          </cell>
          <cell r="C42" t="str">
            <v>+</v>
          </cell>
          <cell r="D42">
            <v>226329.05694000001</v>
          </cell>
          <cell r="E42">
            <v>226329.05694000001</v>
          </cell>
          <cell r="F42">
            <v>234614.88435999997</v>
          </cell>
          <cell r="G42">
            <v>238740.48314999999</v>
          </cell>
          <cell r="H42">
            <v>243160.45368999999</v>
          </cell>
          <cell r="I42">
            <v>251737.12169</v>
          </cell>
          <cell r="J42">
            <v>253204.29378000001</v>
          </cell>
          <cell r="K42">
            <v>261426.36978000001</v>
          </cell>
          <cell r="L42">
            <v>248936.75917999999</v>
          </cell>
          <cell r="M42">
            <v>269407.79957999999</v>
          </cell>
          <cell r="N42">
            <v>274041.11787999998</v>
          </cell>
          <cell r="O42" t="str">
            <v/>
          </cell>
          <cell r="P42" t="str">
            <v/>
          </cell>
        </row>
        <row r="43">
          <cell r="B43" t="str">
            <v xml:space="preserve">    Desvios gerados (c/71)</v>
          </cell>
          <cell r="C43" t="str">
            <v>+</v>
          </cell>
          <cell r="D43">
            <v>276608.56887000002</v>
          </cell>
          <cell r="E43">
            <v>26609.162530000001</v>
          </cell>
          <cell r="F43">
            <v>24202.205900000001</v>
          </cell>
          <cell r="G43">
            <v>23619.941649999997</v>
          </cell>
          <cell r="H43">
            <v>29161.357109999997</v>
          </cell>
          <cell r="I43">
            <v>22051.861199999999</v>
          </cell>
          <cell r="J43">
            <v>28806.76511</v>
          </cell>
          <cell r="K43">
            <v>8981.4575100000002</v>
          </cell>
          <cell r="L43">
            <v>41942.108510000005</v>
          </cell>
          <cell r="M43">
            <v>26104.386409999999</v>
          </cell>
          <cell r="N43">
            <v>45129.322939999998</v>
          </cell>
          <cell r="O43" t="str">
            <v/>
          </cell>
          <cell r="P43" t="str">
            <v/>
          </cell>
        </row>
        <row r="44">
          <cell r="B44" t="str">
            <v xml:space="preserve">    Desvios recuperados (c/71)</v>
          </cell>
          <cell r="C44" t="str">
            <v>-</v>
          </cell>
          <cell r="D44">
            <v>209039.84309999994</v>
          </cell>
          <cell r="E44">
            <v>18323.33511</v>
          </cell>
          <cell r="F44">
            <v>20076.607110000001</v>
          </cell>
          <cell r="G44">
            <v>19199.971109999999</v>
          </cell>
          <cell r="H44">
            <v>20584.689109999996</v>
          </cell>
          <cell r="I44">
            <v>20584.689109999996</v>
          </cell>
          <cell r="J44">
            <v>20584.689109999996</v>
          </cell>
          <cell r="K44">
            <v>21471.068109999997</v>
          </cell>
          <cell r="L44">
            <v>21471.068109999997</v>
          </cell>
          <cell r="M44">
            <v>21471.068109999997</v>
          </cell>
          <cell r="N44">
            <v>25272.658109999997</v>
          </cell>
          <cell r="O44" t="str">
            <v/>
          </cell>
          <cell r="P44" t="str">
            <v/>
          </cell>
        </row>
        <row r="45">
          <cell r="B45" t="str">
            <v xml:space="preserve">    Saldo final (c/27)</v>
          </cell>
          <cell r="C45" t="str">
            <v>=</v>
          </cell>
          <cell r="D45">
            <v>293897.78271000006</v>
          </cell>
          <cell r="E45">
            <v>234614.88436000003</v>
          </cell>
          <cell r="F45">
            <v>238740.48314999999</v>
          </cell>
          <cell r="G45">
            <v>243160.45368999999</v>
          </cell>
          <cell r="H45">
            <v>251737.12169</v>
          </cell>
          <cell r="I45">
            <v>253204.29378000001</v>
          </cell>
          <cell r="J45">
            <v>261426.36978000001</v>
          </cell>
          <cell r="K45">
            <v>248936.75917999999</v>
          </cell>
          <cell r="L45">
            <v>269407.79957999999</v>
          </cell>
          <cell r="M45">
            <v>274041.11787999998</v>
          </cell>
          <cell r="N45">
            <v>293897.78271</v>
          </cell>
          <cell r="O45" t="str">
            <v/>
          </cell>
          <cell r="P45" t="str">
            <v/>
          </cell>
        </row>
        <row r="46">
          <cell r="B46" t="str">
            <v/>
          </cell>
          <cell r="D46" t="str">
            <v/>
          </cell>
        </row>
        <row r="47">
          <cell r="B47" t="str">
            <v>GGS</v>
          </cell>
        </row>
        <row r="48">
          <cell r="B48" t="str">
            <v>Diferença Tarifária GGS - ano n-2</v>
          </cell>
        </row>
        <row r="49">
          <cell r="B49" t="str">
            <v xml:space="preserve">    Saldo inicial (c/27)</v>
          </cell>
          <cell r="C49" t="str">
            <v>+</v>
          </cell>
          <cell r="D49">
            <v>3631.7208099999984</v>
          </cell>
          <cell r="E49">
            <v>3631.7208099999984</v>
          </cell>
          <cell r="F49">
            <v>3282.1801999999984</v>
          </cell>
          <cell r="G49">
            <v>2978.0422599999984</v>
          </cell>
          <cell r="H49">
            <v>2664.2555399999983</v>
          </cell>
          <cell r="I49">
            <v>2383.3814399999983</v>
          </cell>
          <cell r="J49">
            <v>2098.5492899999981</v>
          </cell>
          <cell r="K49">
            <v>1814.7518199999981</v>
          </cell>
          <cell r="L49">
            <v>1506.269879999998</v>
          </cell>
          <cell r="M49">
            <v>1227.005279999998</v>
          </cell>
          <cell r="N49">
            <v>934.01887999999803</v>
          </cell>
          <cell r="O49" t="str">
            <v/>
          </cell>
          <cell r="P49" t="str">
            <v/>
          </cell>
        </row>
        <row r="50">
          <cell r="B50" t="str">
            <v xml:space="preserve">    Desvios gerados (c/71)</v>
          </cell>
          <cell r="C50" t="str">
            <v>+</v>
          </cell>
          <cell r="D50">
            <v>0</v>
          </cell>
          <cell r="E50">
            <v>0</v>
          </cell>
          <cell r="F50">
            <v>0</v>
          </cell>
          <cell r="G50">
            <v>0</v>
          </cell>
          <cell r="H50">
            <v>0</v>
          </cell>
          <cell r="I50">
            <v>0</v>
          </cell>
          <cell r="J50">
            <v>0</v>
          </cell>
          <cell r="K50">
            <v>0</v>
          </cell>
          <cell r="L50">
            <v>0</v>
          </cell>
          <cell r="M50">
            <v>0</v>
          </cell>
          <cell r="N50">
            <v>0</v>
          </cell>
          <cell r="O50" t="str">
            <v/>
          </cell>
          <cell r="P50" t="str">
            <v/>
          </cell>
          <cell r="U50" t="str">
            <v>Total</v>
          </cell>
          <cell r="V50">
            <v>37987</v>
          </cell>
          <cell r="W50">
            <v>38018</v>
          </cell>
          <cell r="X50">
            <v>38047</v>
          </cell>
          <cell r="Y50">
            <v>38078</v>
          </cell>
          <cell r="Z50">
            <v>38108</v>
          </cell>
          <cell r="AA50">
            <v>38139</v>
          </cell>
          <cell r="AB50">
            <v>38169</v>
          </cell>
          <cell r="AC50">
            <v>38200</v>
          </cell>
          <cell r="AD50">
            <v>38231</v>
          </cell>
          <cell r="AE50">
            <v>38261</v>
          </cell>
          <cell r="AF50">
            <v>38292</v>
          </cell>
          <cell r="AG50">
            <v>38322</v>
          </cell>
        </row>
        <row r="51">
          <cell r="B51" t="str">
            <v xml:space="preserve">    Desvios recuperados (c/71)</v>
          </cell>
          <cell r="C51" t="str">
            <v>-</v>
          </cell>
          <cell r="D51">
            <v>2993.5706500000001</v>
          </cell>
          <cell r="E51">
            <v>349.54060999999996</v>
          </cell>
          <cell r="F51">
            <v>304.13794000000001</v>
          </cell>
          <cell r="G51">
            <v>313.78671999999995</v>
          </cell>
          <cell r="H51">
            <v>280.8741</v>
          </cell>
          <cell r="I51">
            <v>284.83215000000001</v>
          </cell>
          <cell r="J51">
            <v>283.79746999999998</v>
          </cell>
          <cell r="K51">
            <v>308.48194000000001</v>
          </cell>
          <cell r="L51">
            <v>279.26459999999997</v>
          </cell>
          <cell r="M51">
            <v>292.9864</v>
          </cell>
          <cell r="N51">
            <v>295.86872</v>
          </cell>
          <cell r="O51" t="str">
            <v/>
          </cell>
          <cell r="P51" t="str">
            <v/>
          </cell>
          <cell r="U51" t="str">
            <v>anual</v>
          </cell>
        </row>
        <row r="52">
          <cell r="B52" t="str">
            <v xml:space="preserve">    Saldo final (c/27)</v>
          </cell>
          <cell r="C52" t="str">
            <v>=</v>
          </cell>
          <cell r="D52">
            <v>638.1501599999981</v>
          </cell>
          <cell r="E52">
            <v>3282.1801999999984</v>
          </cell>
          <cell r="F52">
            <v>2978.0422599999984</v>
          </cell>
          <cell r="G52">
            <v>2664.2555399999983</v>
          </cell>
          <cell r="H52">
            <v>2383.3814399999983</v>
          </cell>
          <cell r="I52">
            <v>2098.5492899999981</v>
          </cell>
          <cell r="J52">
            <v>1814.7518199999981</v>
          </cell>
          <cell r="K52">
            <v>1506.269879999998</v>
          </cell>
          <cell r="L52">
            <v>1227.005279999998</v>
          </cell>
          <cell r="M52">
            <v>934.01887999999803</v>
          </cell>
          <cell r="N52">
            <v>638.1501599999981</v>
          </cell>
          <cell r="O52" t="str">
            <v/>
          </cell>
          <cell r="P52" t="str">
            <v/>
          </cell>
          <cell r="S52" t="str">
            <v>Saldo inicial (c/27)</v>
          </cell>
          <cell r="T52" t="str">
            <v>+</v>
          </cell>
          <cell r="U52">
            <v>20.694854749999998</v>
          </cell>
          <cell r="V52">
            <v>20.694854749999998</v>
          </cell>
          <cell r="W52">
            <v>25.866490070000001</v>
          </cell>
          <cell r="X52">
            <v>31.379282550000003</v>
          </cell>
          <cell r="Y52">
            <v>34.413213220000031</v>
          </cell>
          <cell r="Z52">
            <v>41.89377769999998</v>
          </cell>
          <cell r="AA52">
            <v>46.862495850000009</v>
          </cell>
          <cell r="AB52">
            <v>50.279040319999972</v>
          </cell>
          <cell r="AC52">
            <v>75.479914779999987</v>
          </cell>
          <cell r="AD52">
            <v>72.07647858</v>
          </cell>
          <cell r="AE52">
            <v>78.815238320000006</v>
          </cell>
        </row>
        <row r="53">
          <cell r="B53" t="str">
            <v>Diferença Tarifária  GGS - ano n-1</v>
          </cell>
          <cell r="S53" t="str">
            <v xml:space="preserve">    Desvios gerados (c/71)</v>
          </cell>
          <cell r="T53" t="str">
            <v>+</v>
          </cell>
          <cell r="U53">
            <v>57.008781460000016</v>
          </cell>
          <cell r="V53">
            <v>4.1698469200000003</v>
          </cell>
          <cell r="W53">
            <v>4.6411287800000025</v>
          </cell>
          <cell r="X53">
            <v>2.1346134099999983</v>
          </cell>
          <cell r="Y53">
            <v>6.6755752800000048</v>
          </cell>
          <cell r="Z53">
            <v>4.1523850999999992</v>
          </cell>
          <cell r="AA53">
            <v>2.6031768200000007</v>
          </cell>
          <cell r="AB53">
            <v>24.316760770000002</v>
          </cell>
          <cell r="AC53">
            <v>-4.2038125599999985</v>
          </cell>
          <cell r="AD53">
            <v>5.8990564899999987</v>
          </cell>
          <cell r="AE53">
            <v>6.6200504500000026</v>
          </cell>
        </row>
        <row r="54">
          <cell r="B54" t="str">
            <v xml:space="preserve">    Saldo inicial (c/27)</v>
          </cell>
          <cell r="C54" t="str">
            <v>+</v>
          </cell>
          <cell r="D54">
            <v>26813.151530000003</v>
          </cell>
          <cell r="E54">
            <v>26813.151530000003</v>
          </cell>
          <cell r="F54">
            <v>26813.151530000003</v>
          </cell>
          <cell r="G54">
            <v>26813.151530000003</v>
          </cell>
          <cell r="H54">
            <v>26813.151530000003</v>
          </cell>
          <cell r="I54">
            <v>26813.151530000003</v>
          </cell>
          <cell r="J54">
            <v>26813.151530000003</v>
          </cell>
          <cell r="K54">
            <v>26813.151530000003</v>
          </cell>
          <cell r="L54">
            <v>26813.151530000003</v>
          </cell>
          <cell r="M54">
            <v>26813.151530000003</v>
          </cell>
          <cell r="N54">
            <v>26813.151530000003</v>
          </cell>
          <cell r="O54" t="str">
            <v/>
          </cell>
          <cell r="P54" t="str">
            <v/>
          </cell>
          <cell r="S54" t="str">
            <v xml:space="preserve">    Desvios recuperados (c/71)</v>
          </cell>
          <cell r="T54" t="str">
            <v>-</v>
          </cell>
          <cell r="U54">
            <v>-8.579616570000006</v>
          </cell>
          <cell r="V54">
            <v>-1.0017884000000012</v>
          </cell>
          <cell r="W54">
            <v>-0.87166370000000093</v>
          </cell>
          <cell r="X54">
            <v>-0.89931725999999979</v>
          </cell>
          <cell r="Y54">
            <v>-0.80498919999999996</v>
          </cell>
          <cell r="Z54">
            <v>-0.81633305000000111</v>
          </cell>
          <cell r="AA54">
            <v>-0.81336765000000011</v>
          </cell>
          <cell r="AB54">
            <v>-0.88411368999999829</v>
          </cell>
          <cell r="AC54">
            <v>-0.80037636000000201</v>
          </cell>
          <cell r="AD54">
            <v>-0.83970324999999868</v>
          </cell>
          <cell r="AE54">
            <v>-0.84796401000000332</v>
          </cell>
        </row>
        <row r="55">
          <cell r="B55" t="str">
            <v xml:space="preserve">    Desvios gerados (c/71)</v>
          </cell>
          <cell r="C55" t="str">
            <v>+</v>
          </cell>
          <cell r="D55">
            <v>0</v>
          </cell>
          <cell r="E55">
            <v>0</v>
          </cell>
          <cell r="F55">
            <v>0</v>
          </cell>
          <cell r="G55">
            <v>0</v>
          </cell>
          <cell r="H55">
            <v>0</v>
          </cell>
          <cell r="I55">
            <v>0</v>
          </cell>
          <cell r="J55">
            <v>0</v>
          </cell>
          <cell r="K55">
            <v>0</v>
          </cell>
          <cell r="L55">
            <v>0</v>
          </cell>
          <cell r="M55">
            <v>0</v>
          </cell>
          <cell r="N55">
            <v>0</v>
          </cell>
          <cell r="O55" t="str">
            <v/>
          </cell>
          <cell r="P55" t="str">
            <v/>
          </cell>
          <cell r="S55" t="str">
            <v>Saldo final (c/27)</v>
          </cell>
          <cell r="T55" t="str">
            <v>=</v>
          </cell>
          <cell r="U55">
            <v>86.283252780000026</v>
          </cell>
          <cell r="V55">
            <v>25.866490070000001</v>
          </cell>
          <cell r="W55">
            <v>31.379282550000006</v>
          </cell>
          <cell r="X55">
            <v>34.413213219999996</v>
          </cell>
          <cell r="Y55">
            <v>41.893777700000037</v>
          </cell>
          <cell r="Z55">
            <v>46.862495849999981</v>
          </cell>
          <cell r="AA55">
            <v>50.279040320000014</v>
          </cell>
          <cell r="AB55">
            <v>75.479914779999973</v>
          </cell>
          <cell r="AC55">
            <v>72.076478579999986</v>
          </cell>
          <cell r="AD55">
            <v>78.815238319999992</v>
          </cell>
          <cell r="AE55">
            <v>86.283252780000012</v>
          </cell>
        </row>
        <row r="56">
          <cell r="B56" t="str">
            <v xml:space="preserve">    Desvios recuperados (c/71)</v>
          </cell>
          <cell r="C56" t="str">
            <v>-</v>
          </cell>
          <cell r="D56">
            <v>0</v>
          </cell>
          <cell r="E56">
            <v>0</v>
          </cell>
          <cell r="F56">
            <v>0</v>
          </cell>
          <cell r="G56">
            <v>0</v>
          </cell>
          <cell r="H56">
            <v>0</v>
          </cell>
          <cell r="I56">
            <v>0</v>
          </cell>
          <cell r="J56">
            <v>0</v>
          </cell>
          <cell r="K56">
            <v>0</v>
          </cell>
          <cell r="L56">
            <v>0</v>
          </cell>
          <cell r="M56">
            <v>0</v>
          </cell>
          <cell r="N56">
            <v>0</v>
          </cell>
          <cell r="O56" t="str">
            <v/>
          </cell>
          <cell r="P56" t="str">
            <v/>
          </cell>
        </row>
        <row r="57">
          <cell r="B57" t="str">
            <v xml:space="preserve">    Saldo final (c/27)</v>
          </cell>
          <cell r="C57" t="str">
            <v>=</v>
          </cell>
          <cell r="D57">
            <v>26813.151530000003</v>
          </cell>
          <cell r="E57">
            <v>26813.151530000003</v>
          </cell>
          <cell r="F57">
            <v>26813.151530000003</v>
          </cell>
          <cell r="G57">
            <v>26813.151530000003</v>
          </cell>
          <cell r="H57">
            <v>26813.151530000003</v>
          </cell>
          <cell r="I57">
            <v>26813.151530000003</v>
          </cell>
          <cell r="J57">
            <v>26813.151530000003</v>
          </cell>
          <cell r="K57">
            <v>26813.151530000003</v>
          </cell>
          <cell r="L57">
            <v>26813.151530000003</v>
          </cell>
          <cell r="M57">
            <v>26813.151530000003</v>
          </cell>
          <cell r="N57">
            <v>26813.151530000003</v>
          </cell>
          <cell r="O57" t="str">
            <v/>
          </cell>
          <cell r="P57" t="str">
            <v/>
          </cell>
        </row>
        <row r="58">
          <cell r="B58" t="str">
            <v>Desvios de GGS, Gerados - ano n</v>
          </cell>
        </row>
        <row r="59">
          <cell r="B59" t="str">
            <v xml:space="preserve">    Saldo inicial (c/27)</v>
          </cell>
          <cell r="C59" t="str">
            <v>+</v>
          </cell>
          <cell r="D59">
            <v>0</v>
          </cell>
          <cell r="E59">
            <v>0</v>
          </cell>
          <cell r="F59">
            <v>5753.05573</v>
          </cell>
          <cell r="G59">
            <v>11629.93813</v>
          </cell>
          <cell r="H59">
            <v>12923.23625</v>
          </cell>
          <cell r="I59">
            <v>19504.59677</v>
          </cell>
          <cell r="J59">
            <v>22062.054629999999</v>
          </cell>
          <cell r="K59">
            <v>23209.613409999998</v>
          </cell>
          <cell r="L59">
            <v>46747.167059999992</v>
          </cell>
          <cell r="M59">
            <v>40479.662629999992</v>
          </cell>
          <cell r="N59">
            <v>45101.650279999994</v>
          </cell>
          <cell r="O59" t="str">
            <v/>
          </cell>
          <cell r="P59" t="str">
            <v/>
          </cell>
        </row>
        <row r="60">
          <cell r="B60" t="str">
            <v xml:space="preserve">    Desvios gerados (c/71)</v>
          </cell>
          <cell r="C60" t="str">
            <v>+</v>
          </cell>
          <cell r="D60">
            <v>50215.562529999996</v>
          </cell>
          <cell r="E60">
            <v>5753.05573</v>
          </cell>
          <cell r="F60">
            <v>5876.8824000000004</v>
          </cell>
          <cell r="G60">
            <v>1293.2981200000002</v>
          </cell>
          <cell r="H60">
            <v>6581.3605199999993</v>
          </cell>
          <cell r="I60">
            <v>2557.45786</v>
          </cell>
          <cell r="J60">
            <v>1147.5587800000001</v>
          </cell>
          <cell r="K60">
            <v>23537.553649999998</v>
          </cell>
          <cell r="L60">
            <v>-6267.50443</v>
          </cell>
          <cell r="M60">
            <v>4621.98765</v>
          </cell>
          <cell r="N60">
            <v>5113.9122500000003</v>
          </cell>
          <cell r="O60" t="str">
            <v/>
          </cell>
          <cell r="P60" t="str">
            <v/>
          </cell>
        </row>
        <row r="61">
          <cell r="B61" t="str">
            <v xml:space="preserve">    Desvios recuperados (c/71)</v>
          </cell>
          <cell r="C61" t="str">
            <v>-</v>
          </cell>
          <cell r="D61">
            <v>0</v>
          </cell>
          <cell r="E61">
            <v>0</v>
          </cell>
          <cell r="F61">
            <v>0</v>
          </cell>
          <cell r="G61">
            <v>0</v>
          </cell>
          <cell r="H61">
            <v>0</v>
          </cell>
          <cell r="I61">
            <v>0</v>
          </cell>
          <cell r="J61">
            <v>0</v>
          </cell>
          <cell r="K61">
            <v>0</v>
          </cell>
          <cell r="L61">
            <v>0</v>
          </cell>
          <cell r="M61">
            <v>0</v>
          </cell>
          <cell r="N61">
            <v>0</v>
          </cell>
          <cell r="O61" t="str">
            <v/>
          </cell>
          <cell r="P61" t="str">
            <v/>
          </cell>
        </row>
        <row r="62">
          <cell r="B62" t="str">
            <v xml:space="preserve">    Saldo final (c/27)</v>
          </cell>
          <cell r="C62" t="str">
            <v>=</v>
          </cell>
          <cell r="D62">
            <v>50215.562529999996</v>
          </cell>
          <cell r="E62">
            <v>5753.05573</v>
          </cell>
          <cell r="F62">
            <v>11629.93813</v>
          </cell>
          <cell r="G62">
            <v>12923.23625</v>
          </cell>
          <cell r="H62">
            <v>19504.59677</v>
          </cell>
          <cell r="I62">
            <v>22062.054629999999</v>
          </cell>
          <cell r="J62">
            <v>23209.613409999998</v>
          </cell>
          <cell r="K62">
            <v>46747.167059999992</v>
          </cell>
          <cell r="L62">
            <v>40479.662629999992</v>
          </cell>
          <cell r="M62">
            <v>45101.650279999994</v>
          </cell>
          <cell r="N62">
            <v>50215.562529999996</v>
          </cell>
          <cell r="O62" t="str">
            <v/>
          </cell>
          <cell r="P62" t="str">
            <v/>
          </cell>
        </row>
        <row r="63">
          <cell r="B63" t="str">
            <v>Total GGS</v>
          </cell>
        </row>
        <row r="64">
          <cell r="B64" t="str">
            <v xml:space="preserve">    Saldo inicial (c/27)</v>
          </cell>
          <cell r="C64" t="str">
            <v>+</v>
          </cell>
          <cell r="D64">
            <v>30444.872340000002</v>
          </cell>
          <cell r="E64">
            <v>30444.872340000002</v>
          </cell>
          <cell r="F64">
            <v>35848.387459999998</v>
          </cell>
          <cell r="G64">
            <v>41421.13192</v>
          </cell>
          <cell r="H64">
            <v>42400.643320000003</v>
          </cell>
          <cell r="I64">
            <v>48701.129740000004</v>
          </cell>
          <cell r="J64">
            <v>50973.755449999997</v>
          </cell>
          <cell r="K64">
            <v>51837.516759999999</v>
          </cell>
          <cell r="L64">
            <v>75066.588469999988</v>
          </cell>
          <cell r="M64">
            <v>68519.819439999992</v>
          </cell>
          <cell r="N64">
            <v>72848.820689999993</v>
          </cell>
          <cell r="O64" t="str">
            <v/>
          </cell>
          <cell r="P64" t="str">
            <v/>
          </cell>
        </row>
        <row r="65">
          <cell r="B65" t="str">
            <v xml:space="preserve">    Desvios gerados (c/71)</v>
          </cell>
          <cell r="C65" t="str">
            <v>+</v>
          </cell>
          <cell r="D65">
            <v>50215.562529999996</v>
          </cell>
          <cell r="E65">
            <v>5753.05573</v>
          </cell>
          <cell r="F65">
            <v>5876.8824000000004</v>
          </cell>
          <cell r="G65">
            <v>1293.2981200000002</v>
          </cell>
          <cell r="H65">
            <v>6581.3605199999993</v>
          </cell>
          <cell r="I65">
            <v>2557.45786</v>
          </cell>
          <cell r="J65">
            <v>1147.5587800000001</v>
          </cell>
          <cell r="K65">
            <v>23537.553649999998</v>
          </cell>
          <cell r="L65">
            <v>-6267.50443</v>
          </cell>
          <cell r="M65">
            <v>4621.98765</v>
          </cell>
          <cell r="N65">
            <v>5113.9122500000003</v>
          </cell>
          <cell r="O65" t="str">
            <v/>
          </cell>
          <cell r="P65" t="str">
            <v/>
          </cell>
        </row>
        <row r="66">
          <cell r="B66" t="str">
            <v xml:space="preserve">    Desvios recuperados (c/71)</v>
          </cell>
          <cell r="C66" t="str">
            <v>-</v>
          </cell>
          <cell r="D66">
            <v>2993.5706500000001</v>
          </cell>
          <cell r="E66">
            <v>349.54060999999996</v>
          </cell>
          <cell r="F66">
            <v>304.13794000000001</v>
          </cell>
          <cell r="G66">
            <v>313.78671999999995</v>
          </cell>
          <cell r="H66">
            <v>280.8741</v>
          </cell>
          <cell r="I66">
            <v>284.83215000000001</v>
          </cell>
          <cell r="J66">
            <v>283.79746999999998</v>
          </cell>
          <cell r="K66">
            <v>308.48194000000001</v>
          </cell>
          <cell r="L66">
            <v>279.26459999999997</v>
          </cell>
          <cell r="M66">
            <v>292.9864</v>
          </cell>
          <cell r="N66">
            <v>295.86872</v>
          </cell>
          <cell r="O66" t="str">
            <v/>
          </cell>
          <cell r="P66" t="str">
            <v/>
          </cell>
        </row>
        <row r="67">
          <cell r="B67" t="str">
            <v xml:space="preserve">    Saldo final (c/27)</v>
          </cell>
          <cell r="C67" t="str">
            <v>=</v>
          </cell>
          <cell r="D67">
            <v>77666.864220000003</v>
          </cell>
          <cell r="E67">
            <v>35848.387459999998</v>
          </cell>
          <cell r="F67">
            <v>41421.13192</v>
          </cell>
          <cell r="G67">
            <v>42400.643320000003</v>
          </cell>
          <cell r="H67">
            <v>48701.129740000004</v>
          </cell>
          <cell r="I67">
            <v>50973.755449999997</v>
          </cell>
          <cell r="J67">
            <v>51837.516759999999</v>
          </cell>
          <cell r="K67">
            <v>75066.588469999988</v>
          </cell>
          <cell r="L67">
            <v>68519.819439999992</v>
          </cell>
          <cell r="M67">
            <v>72848.820689999993</v>
          </cell>
          <cell r="N67">
            <v>77666.864219999989</v>
          </cell>
          <cell r="O67" t="str">
            <v/>
          </cell>
          <cell r="P67" t="str">
            <v/>
          </cell>
        </row>
        <row r="68">
          <cell r="B68" t="str">
            <v/>
          </cell>
          <cell r="D68" t="str">
            <v/>
          </cell>
        </row>
        <row r="69">
          <cell r="B69" t="str">
            <v>TEE</v>
          </cell>
        </row>
        <row r="70">
          <cell r="B70" t="str">
            <v>Diferença Tarifária - ano n-2</v>
          </cell>
        </row>
        <row r="71">
          <cell r="B71" t="str">
            <v xml:space="preserve">    Saldo inicial (c/27)</v>
          </cell>
          <cell r="C71" t="str">
            <v>+</v>
          </cell>
          <cell r="D71">
            <v>-14040.28491</v>
          </cell>
          <cell r="E71">
            <v>-14040.28491</v>
          </cell>
          <cell r="F71">
            <v>-12688.955900000001</v>
          </cell>
          <cell r="G71">
            <v>-11513.154260000001</v>
          </cell>
          <cell r="H71">
            <v>-10300.050280000001</v>
          </cell>
          <cell r="I71">
            <v>-9214.1869800000022</v>
          </cell>
          <cell r="J71">
            <v>-8113.0217800000028</v>
          </cell>
          <cell r="K71">
            <v>-7015.8566600000031</v>
          </cell>
          <cell r="L71">
            <v>-5823.2610300000033</v>
          </cell>
          <cell r="M71">
            <v>-4743.6200700000036</v>
          </cell>
          <cell r="N71">
            <v>-3610.9304200000038</v>
          </cell>
          <cell r="O71" t="str">
            <v/>
          </cell>
          <cell r="P71" t="str">
            <v/>
          </cell>
        </row>
        <row r="72">
          <cell r="B72" t="str">
            <v xml:space="preserve">    Desvios gerados (c/71)</v>
          </cell>
          <cell r="C72" t="str">
            <v>+</v>
          </cell>
          <cell r="D72">
            <v>0</v>
          </cell>
          <cell r="E72">
            <v>0</v>
          </cell>
          <cell r="F72">
            <v>0</v>
          </cell>
          <cell r="G72">
            <v>0</v>
          </cell>
          <cell r="H72">
            <v>0</v>
          </cell>
          <cell r="I72">
            <v>0</v>
          </cell>
          <cell r="J72">
            <v>0</v>
          </cell>
          <cell r="K72">
            <v>0</v>
          </cell>
          <cell r="L72">
            <v>0</v>
          </cell>
          <cell r="M72">
            <v>0</v>
          </cell>
          <cell r="N72">
            <v>0</v>
          </cell>
          <cell r="O72" t="str">
            <v/>
          </cell>
          <cell r="P72" t="str">
            <v/>
          </cell>
        </row>
        <row r="73">
          <cell r="B73" t="str">
            <v xml:space="preserve">    Desvios recuperados (c/71)</v>
          </cell>
          <cell r="C73" t="str">
            <v>-</v>
          </cell>
          <cell r="D73">
            <v>-11573.18722</v>
          </cell>
          <cell r="E73">
            <v>-1351.3290099999999</v>
          </cell>
          <cell r="F73">
            <v>-1175.8016399999999</v>
          </cell>
          <cell r="G73">
            <v>-1213.1039800000001</v>
          </cell>
          <cell r="H73">
            <v>-1085.8633</v>
          </cell>
          <cell r="I73">
            <v>-1101.1651999999999</v>
          </cell>
          <cell r="J73">
            <v>-1097.1651200000001</v>
          </cell>
          <cell r="K73">
            <v>-1192.5956299999998</v>
          </cell>
          <cell r="L73">
            <v>-1079.64096</v>
          </cell>
          <cell r="M73">
            <v>-1132.6896499999998</v>
          </cell>
          <cell r="N73">
            <v>-1143.8327300000001</v>
          </cell>
          <cell r="O73" t="str">
            <v/>
          </cell>
          <cell r="P73" t="str">
            <v/>
          </cell>
        </row>
        <row r="74">
          <cell r="B74" t="str">
            <v xml:space="preserve">    Saldo final (c/27)</v>
          </cell>
          <cell r="C74" t="str">
            <v>=</v>
          </cell>
          <cell r="D74">
            <v>-2467.0976900000037</v>
          </cell>
          <cell r="E74">
            <v>-12688.955900000001</v>
          </cell>
          <cell r="F74">
            <v>-11513.154260000001</v>
          </cell>
          <cell r="G74">
            <v>-10300.050280000001</v>
          </cell>
          <cell r="H74">
            <v>-9214.1869800000022</v>
          </cell>
          <cell r="I74">
            <v>-8113.0217800000028</v>
          </cell>
          <cell r="J74">
            <v>-7015.8566600000031</v>
          </cell>
          <cell r="K74">
            <v>-5823.2610300000033</v>
          </cell>
          <cell r="L74">
            <v>-4743.6200700000036</v>
          </cell>
          <cell r="M74">
            <v>-3610.9304200000038</v>
          </cell>
          <cell r="N74">
            <v>-2467.0976900000037</v>
          </cell>
          <cell r="O74" t="str">
            <v/>
          </cell>
          <cell r="P74" t="str">
            <v/>
          </cell>
        </row>
        <row r="75">
          <cell r="B75" t="str">
            <v>Diferença Tarifária - ano n-1                        a)</v>
          </cell>
        </row>
        <row r="76">
          <cell r="B76" t="str">
            <v xml:space="preserve">    Saldo inicial (c/27)</v>
          </cell>
          <cell r="C76" t="str">
            <v>+</v>
          </cell>
          <cell r="D76">
            <v>4290.2673199999999</v>
          </cell>
          <cell r="E76">
            <v>4290.2673199999999</v>
          </cell>
          <cell r="F76">
            <v>4290.2673199999999</v>
          </cell>
          <cell r="G76">
            <v>4290.2673199999999</v>
          </cell>
          <cell r="H76">
            <v>4290.2673199999999</v>
          </cell>
          <cell r="I76">
            <v>4290.2673199999999</v>
          </cell>
          <cell r="J76">
            <v>4290.2673199999999</v>
          </cell>
          <cell r="K76">
            <v>4290.2673199999999</v>
          </cell>
          <cell r="L76">
            <v>4290.2673199999999</v>
          </cell>
          <cell r="M76">
            <v>4290.2673199999999</v>
          </cell>
          <cell r="N76">
            <v>4290.2673199999999</v>
          </cell>
          <cell r="O76" t="str">
            <v/>
          </cell>
          <cell r="P76" t="str">
            <v/>
          </cell>
        </row>
        <row r="77">
          <cell r="B77" t="str">
            <v xml:space="preserve">    Desvios gerados (c/71)</v>
          </cell>
          <cell r="C77" t="str">
            <v>+</v>
          </cell>
          <cell r="D77">
            <v>0</v>
          </cell>
          <cell r="E77">
            <v>0</v>
          </cell>
          <cell r="F77">
            <v>0</v>
          </cell>
          <cell r="G77">
            <v>0</v>
          </cell>
          <cell r="H77">
            <v>0</v>
          </cell>
          <cell r="I77">
            <v>0</v>
          </cell>
          <cell r="J77">
            <v>0</v>
          </cell>
          <cell r="K77">
            <v>0</v>
          </cell>
          <cell r="L77">
            <v>0</v>
          </cell>
          <cell r="M77">
            <v>0</v>
          </cell>
          <cell r="N77">
            <v>0</v>
          </cell>
          <cell r="O77" t="str">
            <v/>
          </cell>
          <cell r="P77" t="str">
            <v/>
          </cell>
        </row>
        <row r="78">
          <cell r="B78" t="str">
            <v xml:space="preserve">    Desvios recuperados (c/71)</v>
          </cell>
          <cell r="C78" t="str">
            <v>-</v>
          </cell>
          <cell r="D78">
            <v>0</v>
          </cell>
          <cell r="E78">
            <v>0</v>
          </cell>
          <cell r="F78">
            <v>0</v>
          </cell>
          <cell r="G78">
            <v>0</v>
          </cell>
          <cell r="H78">
            <v>0</v>
          </cell>
          <cell r="I78">
            <v>0</v>
          </cell>
          <cell r="J78">
            <v>0</v>
          </cell>
          <cell r="K78">
            <v>0</v>
          </cell>
          <cell r="L78">
            <v>0</v>
          </cell>
          <cell r="M78">
            <v>0</v>
          </cell>
          <cell r="N78">
            <v>0</v>
          </cell>
          <cell r="O78" t="str">
            <v/>
          </cell>
          <cell r="P78" t="str">
            <v/>
          </cell>
        </row>
        <row r="79">
          <cell r="B79" t="str">
            <v xml:space="preserve">    Saldo final (c/27)</v>
          </cell>
          <cell r="C79" t="str">
            <v>=</v>
          </cell>
          <cell r="D79">
            <v>4290.2673199999999</v>
          </cell>
          <cell r="E79">
            <v>4290.2673199999999</v>
          </cell>
          <cell r="F79">
            <v>4290.2673199999999</v>
          </cell>
          <cell r="G79">
            <v>4290.2673199999999</v>
          </cell>
          <cell r="H79">
            <v>4290.2673199999999</v>
          </cell>
          <cell r="I79">
            <v>4290.2673199999999</v>
          </cell>
          <cell r="J79">
            <v>4290.2673199999999</v>
          </cell>
          <cell r="K79">
            <v>4290.2673199999999</v>
          </cell>
          <cell r="L79">
            <v>4290.2673199999999</v>
          </cell>
          <cell r="M79">
            <v>4290.2673199999999</v>
          </cell>
          <cell r="N79">
            <v>4290.2673199999999</v>
          </cell>
          <cell r="O79" t="str">
            <v/>
          </cell>
          <cell r="P79" t="str">
            <v/>
          </cell>
        </row>
        <row r="80">
          <cell r="B80" t="str">
            <v>Desvios de TEE, Gerados -ano n</v>
          </cell>
        </row>
        <row r="81">
          <cell r="B81" t="str">
            <v xml:space="preserve">    Saldo inicial (c/27)</v>
          </cell>
          <cell r="C81" t="str">
            <v>+</v>
          </cell>
          <cell r="D81">
            <v>0</v>
          </cell>
          <cell r="E81">
            <v>0</v>
          </cell>
          <cell r="F81">
            <v>-1583.2088100000001</v>
          </cell>
          <cell r="G81">
            <v>-2818.9624300000005</v>
          </cell>
          <cell r="H81">
            <v>-1977.6471400000005</v>
          </cell>
          <cell r="I81">
            <v>-1883.4323800000004</v>
          </cell>
          <cell r="J81">
            <v>-288.50514000000044</v>
          </cell>
          <cell r="K81">
            <v>1167.1128999999996</v>
          </cell>
          <cell r="L81">
            <v>1946.3200199999997</v>
          </cell>
          <cell r="M81">
            <v>4010.0118899999998</v>
          </cell>
          <cell r="N81">
            <v>5287.0807299999997</v>
          </cell>
          <cell r="O81" t="str">
            <v/>
          </cell>
          <cell r="P81" t="str">
            <v/>
          </cell>
        </row>
        <row r="82">
          <cell r="B82" t="str">
            <v xml:space="preserve">    Desvios gerados (c/71)</v>
          </cell>
          <cell r="C82" t="str">
            <v>+</v>
          </cell>
          <cell r="D82">
            <v>6793.2189299999991</v>
          </cell>
          <cell r="E82">
            <v>-1583.2088100000001</v>
          </cell>
          <cell r="F82">
            <v>-1235.7536200000002</v>
          </cell>
          <cell r="G82">
            <v>841.31529</v>
          </cell>
          <cell r="H82">
            <v>94.214759999999998</v>
          </cell>
          <cell r="I82">
            <v>1594.92724</v>
          </cell>
          <cell r="J82">
            <v>1455.6180400000001</v>
          </cell>
          <cell r="K82">
            <v>779.20712000000003</v>
          </cell>
          <cell r="L82">
            <v>2063.6918700000001</v>
          </cell>
          <cell r="M82">
            <v>1277.0688400000001</v>
          </cell>
          <cell r="N82">
            <v>1506.1381999999999</v>
          </cell>
          <cell r="O82" t="str">
            <v/>
          </cell>
          <cell r="P82" t="str">
            <v/>
          </cell>
        </row>
        <row r="83">
          <cell r="B83" t="str">
            <v xml:space="preserve">    Desvios recuperados (c/71)</v>
          </cell>
          <cell r="C83" t="str">
            <v>-</v>
          </cell>
          <cell r="D83">
            <v>0</v>
          </cell>
          <cell r="E83">
            <v>0</v>
          </cell>
          <cell r="F83">
            <v>0</v>
          </cell>
          <cell r="G83">
            <v>0</v>
          </cell>
          <cell r="H83">
            <v>0</v>
          </cell>
          <cell r="I83">
            <v>0</v>
          </cell>
          <cell r="J83">
            <v>0</v>
          </cell>
          <cell r="K83">
            <v>0</v>
          </cell>
          <cell r="L83">
            <v>0</v>
          </cell>
          <cell r="M83">
            <v>0</v>
          </cell>
          <cell r="N83">
            <v>0</v>
          </cell>
          <cell r="O83" t="str">
            <v/>
          </cell>
          <cell r="P83" t="str">
            <v/>
          </cell>
        </row>
        <row r="84">
          <cell r="B84" t="str">
            <v xml:space="preserve">    Saldo final (c/27)</v>
          </cell>
          <cell r="C84" t="str">
            <v>=</v>
          </cell>
          <cell r="D84">
            <v>6793.2189299999991</v>
          </cell>
          <cell r="E84">
            <v>-1583.2088100000001</v>
          </cell>
          <cell r="F84">
            <v>-2818.9624300000005</v>
          </cell>
          <cell r="G84">
            <v>-1977.6471400000005</v>
          </cell>
          <cell r="H84">
            <v>-1883.4323800000004</v>
          </cell>
          <cell r="I84">
            <v>-288.50514000000044</v>
          </cell>
          <cell r="J84">
            <v>1167.1128999999996</v>
          </cell>
          <cell r="K84">
            <v>1946.3200199999997</v>
          </cell>
          <cell r="L84">
            <v>4010.0118899999998</v>
          </cell>
          <cell r="M84">
            <v>5287.0807299999997</v>
          </cell>
          <cell r="N84">
            <v>6793.2189299999991</v>
          </cell>
          <cell r="O84" t="str">
            <v/>
          </cell>
          <cell r="P84" t="str">
            <v/>
          </cell>
        </row>
        <row r="85">
          <cell r="B85" t="str">
            <v>Total TEE</v>
          </cell>
        </row>
        <row r="86">
          <cell r="B86" t="str">
            <v xml:space="preserve">    Saldo inicial (c/27)</v>
          </cell>
          <cell r="C86" t="str">
            <v>+</v>
          </cell>
          <cell r="D86">
            <v>-9750.0175899999995</v>
          </cell>
          <cell r="E86">
            <v>-9750.0175899999995</v>
          </cell>
          <cell r="F86">
            <v>-9981.8973900000019</v>
          </cell>
          <cell r="G86">
            <v>-10041.849370000002</v>
          </cell>
          <cell r="H86">
            <v>-7987.4301000000014</v>
          </cell>
          <cell r="I86">
            <v>-6807.3520400000025</v>
          </cell>
          <cell r="J86">
            <v>-4111.259600000003</v>
          </cell>
          <cell r="K86">
            <v>-1558.4764400000035</v>
          </cell>
          <cell r="L86">
            <v>413.32630999999628</v>
          </cell>
          <cell r="M86">
            <v>3556.6591399999961</v>
          </cell>
          <cell r="N86">
            <v>5966.4176299999963</v>
          </cell>
          <cell r="O86" t="str">
            <v/>
          </cell>
          <cell r="P86" t="str">
            <v/>
          </cell>
        </row>
        <row r="87">
          <cell r="B87" t="str">
            <v xml:space="preserve">    Desvios gerados (c/71)</v>
          </cell>
          <cell r="C87" t="str">
            <v>+</v>
          </cell>
          <cell r="D87">
            <v>6793.2189299999991</v>
          </cell>
          <cell r="E87">
            <v>-1583.2088100000001</v>
          </cell>
          <cell r="F87">
            <v>-1235.7536200000002</v>
          </cell>
          <cell r="G87">
            <v>841.31529</v>
          </cell>
          <cell r="H87">
            <v>94.214759999999998</v>
          </cell>
          <cell r="I87">
            <v>1594.92724</v>
          </cell>
          <cell r="J87">
            <v>1455.6180400000001</v>
          </cell>
          <cell r="K87">
            <v>779.20712000000003</v>
          </cell>
          <cell r="L87">
            <v>2063.6918700000001</v>
          </cell>
          <cell r="M87">
            <v>1277.0688400000001</v>
          </cell>
          <cell r="N87">
            <v>1506.1381999999999</v>
          </cell>
          <cell r="O87" t="str">
            <v/>
          </cell>
          <cell r="P87" t="str">
            <v/>
          </cell>
        </row>
        <row r="88">
          <cell r="B88" t="str">
            <v xml:space="preserve">    Desvios recuperados (c/71)</v>
          </cell>
          <cell r="C88" t="str">
            <v>-</v>
          </cell>
          <cell r="D88">
            <v>-11573.18722</v>
          </cell>
          <cell r="E88">
            <v>-1351.3290099999999</v>
          </cell>
          <cell r="F88">
            <v>-1175.8016399999999</v>
          </cell>
          <cell r="G88">
            <v>-1213.1039800000001</v>
          </cell>
          <cell r="H88">
            <v>-1085.8633</v>
          </cell>
          <cell r="I88">
            <v>-1101.1651999999999</v>
          </cell>
          <cell r="J88">
            <v>-1097.1651200000001</v>
          </cell>
          <cell r="K88">
            <v>-1192.5956299999998</v>
          </cell>
          <cell r="L88">
            <v>-1079.64096</v>
          </cell>
          <cell r="M88">
            <v>-1132.6896499999998</v>
          </cell>
          <cell r="N88">
            <v>-1143.8327300000001</v>
          </cell>
          <cell r="O88" t="str">
            <v/>
          </cell>
          <cell r="P88" t="str">
            <v/>
          </cell>
        </row>
        <row r="89">
          <cell r="B89" t="str">
            <v xml:space="preserve">    Saldo final (c/27)</v>
          </cell>
          <cell r="C89" t="str">
            <v>=</v>
          </cell>
          <cell r="D89">
            <v>8616.3885599999994</v>
          </cell>
          <cell r="E89">
            <v>-9981.8973900000019</v>
          </cell>
          <cell r="F89">
            <v>-10041.849370000002</v>
          </cell>
          <cell r="G89">
            <v>-7987.4301000000014</v>
          </cell>
          <cell r="H89">
            <v>-6807.3520400000025</v>
          </cell>
          <cell r="I89">
            <v>-4111.259600000003</v>
          </cell>
          <cell r="J89">
            <v>-1558.4764400000035</v>
          </cell>
          <cell r="K89">
            <v>413.32630999999628</v>
          </cell>
          <cell r="L89">
            <v>3556.6591399999961</v>
          </cell>
          <cell r="M89">
            <v>5966.4176299999963</v>
          </cell>
          <cell r="N89">
            <v>8616.3885599999958</v>
          </cell>
          <cell r="O89" t="str">
            <v/>
          </cell>
          <cell r="P89" t="str">
            <v/>
          </cell>
        </row>
        <row r="90">
          <cell r="B90" t="str">
            <v/>
          </cell>
          <cell r="D90" t="str">
            <v/>
          </cell>
        </row>
        <row r="91">
          <cell r="B91" t="str">
            <v>Total global</v>
          </cell>
        </row>
        <row r="92">
          <cell r="B92" t="str">
            <v xml:space="preserve">    Saldo inicial (c/27)</v>
          </cell>
          <cell r="C92" t="str">
            <v>+</v>
          </cell>
          <cell r="D92">
            <v>247023.91169000001</v>
          </cell>
          <cell r="E92">
            <v>247023.91169000001</v>
          </cell>
          <cell r="F92">
            <v>260481.37442999997</v>
          </cell>
          <cell r="G92">
            <v>270119.76569999999</v>
          </cell>
          <cell r="H92">
            <v>277573.66691000003</v>
          </cell>
          <cell r="I92">
            <v>293630.89938999998</v>
          </cell>
          <cell r="J92">
            <v>300066.78963000001</v>
          </cell>
          <cell r="K92">
            <v>311705.41009999998</v>
          </cell>
          <cell r="L92">
            <v>324416.67395999999</v>
          </cell>
          <cell r="M92">
            <v>341484.27815999999</v>
          </cell>
          <cell r="N92">
            <v>352856.35619999998</v>
          </cell>
          <cell r="O92" t="str">
            <v/>
          </cell>
          <cell r="P92" t="str">
            <v/>
          </cell>
        </row>
        <row r="93">
          <cell r="B93" t="str">
            <v xml:space="preserve">    Desvios gerados (c/71)</v>
          </cell>
          <cell r="C93" t="str">
            <v>+</v>
          </cell>
          <cell r="D93">
            <v>333617.35033000004</v>
          </cell>
          <cell r="E93">
            <v>30779.009450000001</v>
          </cell>
          <cell r="F93">
            <v>28843.334680000004</v>
          </cell>
          <cell r="G93">
            <v>25754.555059999995</v>
          </cell>
          <cell r="H93">
            <v>35836.932390000002</v>
          </cell>
          <cell r="I93">
            <v>26204.246299999999</v>
          </cell>
          <cell r="J93">
            <v>31409.941930000001</v>
          </cell>
          <cell r="K93">
            <v>33298.218280000001</v>
          </cell>
          <cell r="L93">
            <v>37738.295950000007</v>
          </cell>
          <cell r="M93">
            <v>32003.442899999998</v>
          </cell>
          <cell r="N93">
            <v>51749.373390000001</v>
          </cell>
          <cell r="O93" t="str">
            <v/>
          </cell>
          <cell r="P93" t="str">
            <v/>
          </cell>
        </row>
        <row r="94">
          <cell r="B94" t="str">
            <v xml:space="preserve">    Desvios recuperados (c/71)</v>
          </cell>
          <cell r="C94" t="str">
            <v>-</v>
          </cell>
          <cell r="D94">
            <v>200460.22652999999</v>
          </cell>
          <cell r="E94">
            <v>17321.546709999999</v>
          </cell>
          <cell r="F94">
            <v>19204.94341</v>
          </cell>
          <cell r="G94">
            <v>18300.653849999999</v>
          </cell>
          <cell r="H94">
            <v>19779.699909999996</v>
          </cell>
          <cell r="I94">
            <v>19768.356059999995</v>
          </cell>
          <cell r="J94">
            <v>19771.321459999996</v>
          </cell>
          <cell r="K94">
            <v>20586.954419999998</v>
          </cell>
          <cell r="L94">
            <v>20670.691749999994</v>
          </cell>
          <cell r="M94">
            <v>20631.364859999998</v>
          </cell>
          <cell r="N94">
            <v>24424.694099999993</v>
          </cell>
          <cell r="O94" t="str">
            <v/>
          </cell>
          <cell r="P94" t="str">
            <v/>
          </cell>
        </row>
        <row r="95">
          <cell r="B95" t="str">
            <v xml:space="preserve">    Saldo final (c/27)</v>
          </cell>
          <cell r="C95" t="str">
            <v>=</v>
          </cell>
          <cell r="D95">
            <v>380181.03549000004</v>
          </cell>
          <cell r="E95">
            <v>260481.37443000003</v>
          </cell>
          <cell r="F95">
            <v>270119.76569999999</v>
          </cell>
          <cell r="G95">
            <v>277573.66691000003</v>
          </cell>
          <cell r="H95">
            <v>293630.89938999998</v>
          </cell>
          <cell r="I95">
            <v>300066.78963000001</v>
          </cell>
          <cell r="J95">
            <v>311705.41009999998</v>
          </cell>
          <cell r="K95">
            <v>324416.67395999999</v>
          </cell>
          <cell r="L95">
            <v>341484.27815999999</v>
          </cell>
          <cell r="M95">
            <v>352856.35619999998</v>
          </cell>
          <cell r="N95">
            <v>380181.03548999998</v>
          </cell>
          <cell r="O95" t="str">
            <v/>
          </cell>
          <cell r="P95" t="str">
            <v/>
          </cell>
        </row>
        <row r="96">
          <cell r="B96" t="str">
            <v/>
          </cell>
          <cell r="D96" t="str">
            <v/>
          </cell>
        </row>
      </sheetData>
      <sheetData sheetId="34"/>
      <sheetData sheetId="35"/>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latório"/>
      <sheetName val="Dados SAP"/>
      <sheetName val="Balanço Completo"/>
      <sheetName val="Balanço R"/>
      <sheetName val="Balanço O"/>
      <sheetName val="Orc.Expl. R"/>
      <sheetName val="Orc.Expl. O"/>
      <sheetName val="Impacte corr.tar"/>
      <sheetName val="Resultado Permitido"/>
      <sheetName val="Orc.Tes_Fin R"/>
      <sheetName val="Orc.Tes_Fin O"/>
      <sheetName val="Controlo Orçamental"/>
      <sheetName val="Controlo Orçamental2"/>
      <sheetName val="Novo03"/>
      <sheetName val="Oferta R"/>
      <sheetName val="Oferta O"/>
      <sheetName val="Oferta Dec.Desv"/>
      <sheetName val="Procura R"/>
      <sheetName val="Procura R2"/>
      <sheetName val="Procura O"/>
      <sheetName val="Desvio Vendas"/>
      <sheetName val="DesviosBalFunc"/>
      <sheetName val="Balanço APOIO TESOURARIA"/>
      <sheetName val="Det 27"/>
      <sheetName val="Indicadores R"/>
      <sheetName val="RCP"/>
      <sheetName val="KPI's"/>
      <sheetName val="KPI's Cálculo"/>
      <sheetName val="KPI's Dados"/>
      <sheetName val="IndicadoresDefin"/>
      <sheetName val="FontesEnerg"/>
      <sheetName val="DesvTarDados"/>
      <sheetName val="DesvTarAgrega"/>
      <sheetName val="DesvTarMostra"/>
      <sheetName val="DesvTarMostra (2)"/>
      <sheetName val="DesvTarMostra (3)"/>
    </sheetNames>
    <sheetDataSet>
      <sheetData sheetId="0"/>
      <sheetData sheetId="1"/>
      <sheetData sheetId="2"/>
      <sheetData sheetId="3"/>
      <sheetData sheetId="4"/>
      <sheetData sheetId="5">
        <row r="5">
          <cell r="B5" t="str">
            <v>Orçamento de exploração (MEur)</v>
          </cell>
        </row>
        <row r="6">
          <cell r="F6" t="str">
            <v>Ano Curso</v>
          </cell>
          <cell r="G6" t="str">
            <v>Jan</v>
          </cell>
          <cell r="H6" t="str">
            <v>Fev</v>
          </cell>
          <cell r="I6" t="str">
            <v>Mar</v>
          </cell>
          <cell r="J6" t="str">
            <v>Abr</v>
          </cell>
          <cell r="K6" t="str">
            <v>Mai</v>
          </cell>
          <cell r="L6" t="str">
            <v>Jun</v>
          </cell>
          <cell r="M6" t="str">
            <v>Jul</v>
          </cell>
          <cell r="N6" t="str">
            <v>Ago</v>
          </cell>
          <cell r="O6" t="str">
            <v>Set</v>
          </cell>
          <cell r="P6" t="str">
            <v>Out</v>
          </cell>
          <cell r="Q6" t="str">
            <v>Nov</v>
          </cell>
          <cell r="R6" t="str">
            <v>Dez</v>
          </cell>
        </row>
        <row r="7">
          <cell r="B7" t="str">
            <v>Proveitos operacionais</v>
          </cell>
          <cell r="F7">
            <v>2027.0967711800001</v>
          </cell>
          <cell r="G7">
            <v>199.76774455</v>
          </cell>
          <cell r="H7">
            <v>191.91515043999999</v>
          </cell>
          <cell r="I7">
            <v>193.64081213</v>
          </cell>
          <cell r="J7">
            <v>196.5630146</v>
          </cell>
          <cell r="K7">
            <v>190.01591250999999</v>
          </cell>
          <cell r="L7">
            <v>206.94315237999999</v>
          </cell>
          <cell r="M7">
            <v>211.94621563000001</v>
          </cell>
          <cell r="N7">
            <v>206.44293985000002</v>
          </cell>
          <cell r="O7">
            <v>211.85727018999998</v>
          </cell>
          <cell r="P7">
            <v>218.00455890000001</v>
          </cell>
          <cell r="Q7">
            <v>0</v>
          </cell>
          <cell r="R7">
            <v>0</v>
          </cell>
        </row>
        <row r="8">
          <cell r="B8" t="str">
            <v xml:space="preserve">  Vendas de electricidade</v>
          </cell>
          <cell r="F8">
            <v>2014.7010837700002</v>
          </cell>
          <cell r="G8">
            <v>198.76093882000001</v>
          </cell>
          <cell r="H8">
            <v>191.04211351999999</v>
          </cell>
          <cell r="I8">
            <v>192.10683784</v>
          </cell>
          <cell r="J8">
            <v>195.48052823</v>
          </cell>
          <cell r="K8">
            <v>188.83923114000001</v>
          </cell>
          <cell r="L8">
            <v>205.63798241999999</v>
          </cell>
          <cell r="M8">
            <v>210.78130099000001</v>
          </cell>
          <cell r="N8">
            <v>205.28062313000001</v>
          </cell>
          <cell r="O8">
            <v>210.08116276999999</v>
          </cell>
          <cell r="P8">
            <v>216.69036491</v>
          </cell>
          <cell r="Q8">
            <v>0</v>
          </cell>
          <cell r="R8">
            <v>0</v>
          </cell>
        </row>
        <row r="9">
          <cell r="B9" t="str">
            <v xml:space="preserve">    Vendas de electricidade a centrais do SEP</v>
          </cell>
          <cell r="F9">
            <v>2.6231635000000004</v>
          </cell>
          <cell r="G9">
            <v>0.25411275999999999</v>
          </cell>
          <cell r="H9">
            <v>0.31147553</v>
          </cell>
          <cell r="I9">
            <v>0.21458031</v>
          </cell>
          <cell r="J9">
            <v>0.25984101999999998</v>
          </cell>
          <cell r="K9">
            <v>0.22723729000000001</v>
          </cell>
          <cell r="L9">
            <v>0.22571909000000001</v>
          </cell>
          <cell r="M9">
            <v>0.33012399999999997</v>
          </cell>
          <cell r="N9">
            <v>0.22845662999999999</v>
          </cell>
          <cell r="O9">
            <v>0.22673863999999999</v>
          </cell>
          <cell r="P9">
            <v>0.34487823000000001</v>
          </cell>
          <cell r="Q9">
            <v>0</v>
          </cell>
          <cell r="R9">
            <v>0</v>
          </cell>
        </row>
        <row r="10">
          <cell r="B10" t="str">
            <v xml:space="preserve">    Exportação de electricidade</v>
          </cell>
          <cell r="F10">
            <v>32.351110540000001</v>
          </cell>
          <cell r="G10">
            <v>3.3614966100000001</v>
          </cell>
          <cell r="H10">
            <v>3.6217528300000001</v>
          </cell>
          <cell r="I10">
            <v>5.2221765700000002</v>
          </cell>
          <cell r="J10">
            <v>1.2532804799999999</v>
          </cell>
          <cell r="K10">
            <v>2.3540287499999999</v>
          </cell>
          <cell r="L10">
            <v>1.63844627</v>
          </cell>
          <cell r="M10">
            <v>3.5391892600000001</v>
          </cell>
          <cell r="N10">
            <v>1.79916093</v>
          </cell>
          <cell r="O10">
            <v>5.6694541000000003</v>
          </cell>
          <cell r="P10">
            <v>3.8921247399999999</v>
          </cell>
          <cell r="Q10">
            <v>0</v>
          </cell>
          <cell r="R10">
            <v>0</v>
          </cell>
        </row>
        <row r="11">
          <cell r="B11" t="str">
            <v xml:space="preserve">    Exportação de electricidade - Contratos Financeir.</v>
          </cell>
          <cell r="F11">
            <v>7.9802399999999996E-2</v>
          </cell>
          <cell r="G11">
            <v>0</v>
          </cell>
          <cell r="H11">
            <v>0</v>
          </cell>
          <cell r="I11">
            <v>3.1083E-2</v>
          </cell>
          <cell r="J11">
            <v>4.2646200000000002E-2</v>
          </cell>
          <cell r="K11">
            <v>0</v>
          </cell>
          <cell r="L11">
            <v>0</v>
          </cell>
          <cell r="M11">
            <v>4.7831999999999996E-3</v>
          </cell>
          <cell r="N11">
            <v>1.2899999999999999E-3</v>
          </cell>
          <cell r="O11">
            <v>0</v>
          </cell>
          <cell r="P11">
            <v>0</v>
          </cell>
          <cell r="Q11">
            <v>0</v>
          </cell>
          <cell r="R11">
            <v>0</v>
          </cell>
        </row>
        <row r="12">
          <cell r="B12" t="str">
            <v xml:space="preserve">    Tarifa Transfronteiriça (CBT)</v>
          </cell>
          <cell r="F12">
            <v>1.42585257</v>
          </cell>
          <cell r="G12">
            <v>0.13</v>
          </cell>
          <cell r="H12">
            <v>0.13</v>
          </cell>
          <cell r="I12">
            <v>-0.26</v>
          </cell>
          <cell r="J12">
            <v>0.83994159000000002</v>
          </cell>
          <cell r="K12">
            <v>0</v>
          </cell>
          <cell r="L12">
            <v>0</v>
          </cell>
          <cell r="M12">
            <v>0</v>
          </cell>
          <cell r="N12">
            <v>0.58591097999999997</v>
          </cell>
          <cell r="O12">
            <v>0</v>
          </cell>
          <cell r="P12">
            <v>0</v>
          </cell>
          <cell r="Q12">
            <v>0</v>
          </cell>
          <cell r="R12">
            <v>0</v>
          </cell>
        </row>
        <row r="13">
          <cell r="B13" t="str">
            <v xml:space="preserve">    Facturação de AEE - Encargo fixo base</v>
          </cell>
          <cell r="F13">
            <v>1152.0093799999997</v>
          </cell>
          <cell r="G13">
            <v>115.20093799999999</v>
          </cell>
          <cell r="H13">
            <v>115.20093799999999</v>
          </cell>
          <cell r="I13">
            <v>115.20093799999999</v>
          </cell>
          <cell r="J13">
            <v>115.20093799999999</v>
          </cell>
          <cell r="K13">
            <v>115.20093799999999</v>
          </cell>
          <cell r="L13">
            <v>115.20093799999999</v>
          </cell>
          <cell r="M13">
            <v>115.20093799999999</v>
          </cell>
          <cell r="N13">
            <v>115.20093799999999</v>
          </cell>
          <cell r="O13">
            <v>115.20093799999999</v>
          </cell>
          <cell r="P13">
            <v>115.20093799999999</v>
          </cell>
          <cell r="Q13">
            <v>0</v>
          </cell>
          <cell r="R13">
            <v>0</v>
          </cell>
        </row>
        <row r="14">
          <cell r="B14" t="str">
            <v xml:space="preserve">    Facturação de AEE - Encargo variável base</v>
          </cell>
          <cell r="F14">
            <v>358.75626299999999</v>
          </cell>
          <cell r="G14">
            <v>31.186430000000001</v>
          </cell>
          <cell r="H14">
            <v>26.727079</v>
          </cell>
          <cell r="I14">
            <v>29.374271</v>
          </cell>
          <cell r="J14">
            <v>28.018405999999999</v>
          </cell>
          <cell r="K14">
            <v>33.558796999999998</v>
          </cell>
          <cell r="L14">
            <v>36.398618999999997</v>
          </cell>
          <cell r="M14">
            <v>43.943272</v>
          </cell>
          <cell r="N14">
            <v>42.150818999999998</v>
          </cell>
          <cell r="O14">
            <v>43.888148999999999</v>
          </cell>
          <cell r="P14">
            <v>43.510421000000001</v>
          </cell>
          <cell r="Q14">
            <v>0</v>
          </cell>
          <cell r="R14">
            <v>0</v>
          </cell>
        </row>
        <row r="15">
          <cell r="B15" t="str">
            <v xml:space="preserve">    Desvios de AEE fixos - gerados</v>
          </cell>
          <cell r="F15">
            <v>193.51366486999999</v>
          </cell>
          <cell r="G15">
            <v>27.17525053</v>
          </cell>
          <cell r="H15">
            <v>24.114488900000001</v>
          </cell>
          <cell r="I15">
            <v>21.335618650000001</v>
          </cell>
          <cell r="J15">
            <v>24.32404511</v>
          </cell>
          <cell r="K15">
            <v>17.812435199999999</v>
          </cell>
          <cell r="L15">
            <v>15.213798110000001</v>
          </cell>
          <cell r="M15">
            <v>-3.7015404900000002</v>
          </cell>
          <cell r="N15">
            <v>29.09562051</v>
          </cell>
          <cell r="O15">
            <v>15.68925241</v>
          </cell>
          <cell r="P15">
            <v>22.454695940000001</v>
          </cell>
          <cell r="Q15">
            <v>0</v>
          </cell>
          <cell r="R15">
            <v>0</v>
          </cell>
        </row>
        <row r="16">
          <cell r="B16" t="str">
            <v xml:space="preserve">    Desvios de AEE fixos - recuperados de 2001</v>
          </cell>
          <cell r="F16">
            <v>-1.8154899999999998</v>
          </cell>
          <cell r="G16">
            <v>-0.18154899999999999</v>
          </cell>
          <cell r="H16">
            <v>-0.18154899999999999</v>
          </cell>
          <cell r="I16">
            <v>-0.18154899999999999</v>
          </cell>
          <cell r="J16">
            <v>-0.18154899999999999</v>
          </cell>
          <cell r="K16">
            <v>-0.18154899999999999</v>
          </cell>
          <cell r="L16">
            <v>-0.18154899999999999</v>
          </cell>
          <cell r="M16">
            <v>-0.18154899999999999</v>
          </cell>
          <cell r="N16">
            <v>-0.18154899999999999</v>
          </cell>
          <cell r="O16">
            <v>-0.18154899999999999</v>
          </cell>
          <cell r="P16">
            <v>-0.18154899999999999</v>
          </cell>
          <cell r="Q16">
            <v>0</v>
          </cell>
          <cell r="R16">
            <v>0</v>
          </cell>
        </row>
        <row r="17">
          <cell r="B17" t="str">
            <v xml:space="preserve">    Desvio de combustível - gerado NBT</v>
          </cell>
          <cell r="F17">
            <v>24.636807999999998</v>
          </cell>
          <cell r="G17">
            <v>-0.212475</v>
          </cell>
          <cell r="H17">
            <v>3.2924000000000002E-2</v>
          </cell>
          <cell r="I17">
            <v>0.85739799999999999</v>
          </cell>
          <cell r="J17">
            <v>1.8156369999999999</v>
          </cell>
          <cell r="K17">
            <v>1.591226</v>
          </cell>
          <cell r="L17">
            <v>5.1019839999999999</v>
          </cell>
          <cell r="M17">
            <v>1.830476</v>
          </cell>
          <cell r="N17">
            <v>3.8088549999999999</v>
          </cell>
          <cell r="O17">
            <v>3.0879829999999999</v>
          </cell>
          <cell r="P17">
            <v>6.7228000000000003</v>
          </cell>
          <cell r="Q17">
            <v>0</v>
          </cell>
          <cell r="R17">
            <v>0</v>
          </cell>
        </row>
        <row r="18">
          <cell r="B18" t="str">
            <v xml:space="preserve">    Desvio de combustível - recuperado NBT</v>
          </cell>
          <cell r="F18">
            <v>0.37753900000000096</v>
          </cell>
          <cell r="G18">
            <v>0.78544199999999997</v>
          </cell>
          <cell r="H18">
            <v>0.78544199999999997</v>
          </cell>
          <cell r="I18">
            <v>0.78544199999999997</v>
          </cell>
          <cell r="J18">
            <v>0.26570199999999999</v>
          </cell>
          <cell r="K18">
            <v>0.26570199999999999</v>
          </cell>
          <cell r="L18">
            <v>0.26570199999999999</v>
          </cell>
          <cell r="M18">
            <v>-0.178482</v>
          </cell>
          <cell r="N18">
            <v>-0.178482</v>
          </cell>
          <cell r="O18">
            <v>-0.178482</v>
          </cell>
          <cell r="P18">
            <v>-2.2404470000000001</v>
          </cell>
          <cell r="Q18">
            <v>0</v>
          </cell>
          <cell r="R18">
            <v>0</v>
          </cell>
        </row>
        <row r="19">
          <cell r="B19" t="str">
            <v xml:space="preserve">    Desvio de combustível - gerado BT</v>
          </cell>
          <cell r="F19">
            <v>58.458096000000005</v>
          </cell>
          <cell r="G19">
            <v>-0.35361300000000001</v>
          </cell>
          <cell r="H19">
            <v>5.4793000000000001E-2</v>
          </cell>
          <cell r="I19">
            <v>1.426925</v>
          </cell>
          <cell r="J19">
            <v>3.0216750000000001</v>
          </cell>
          <cell r="K19">
            <v>2.6482000000000001</v>
          </cell>
          <cell r="L19">
            <v>8.4909829999999999</v>
          </cell>
          <cell r="M19">
            <v>10.852522</v>
          </cell>
          <cell r="N19">
            <v>9.0376329999999996</v>
          </cell>
          <cell r="O19">
            <v>7.3271509999999997</v>
          </cell>
          <cell r="P19">
            <v>15.951827</v>
          </cell>
          <cell r="Q19">
            <v>0</v>
          </cell>
          <cell r="R19">
            <v>0</v>
          </cell>
        </row>
        <row r="20">
          <cell r="B20" t="str">
            <v xml:space="preserve">    Desvio de combustível - recuperado BT</v>
          </cell>
          <cell r="F20">
            <v>3.5084789999999995</v>
          </cell>
          <cell r="G20">
            <v>1.3071729999999999</v>
          </cell>
          <cell r="H20">
            <v>1.3071729999999999</v>
          </cell>
          <cell r="I20">
            <v>1.3071729999999999</v>
          </cell>
          <cell r="J20">
            <v>0.442195</v>
          </cell>
          <cell r="K20">
            <v>0.442195</v>
          </cell>
          <cell r="L20">
            <v>0.442195</v>
          </cell>
          <cell r="M20">
            <v>0</v>
          </cell>
          <cell r="N20">
            <v>0</v>
          </cell>
          <cell r="O20">
            <v>0</v>
          </cell>
          <cell r="P20">
            <v>-1.739625</v>
          </cell>
          <cell r="Q20">
            <v>0</v>
          </cell>
          <cell r="R20">
            <v>0</v>
          </cell>
        </row>
        <row r="21">
          <cell r="B21" t="str">
            <v xml:space="preserve">    Facturação de AEE - Encargo Variável - Aju.Quant.</v>
          </cell>
          <cell r="F21">
            <v>-4.6829900000000002</v>
          </cell>
          <cell r="G21">
            <v>-0.99904000000000004</v>
          </cell>
          <cell r="H21">
            <v>-1.68302</v>
          </cell>
          <cell r="I21">
            <v>1.3419000000000001</v>
          </cell>
          <cell r="J21">
            <v>1.4065000000000001</v>
          </cell>
          <cell r="K21">
            <v>-0.19264000000000001</v>
          </cell>
          <cell r="L21">
            <v>5.9615999999999998</v>
          </cell>
          <cell r="M21">
            <v>1.6336999999999999</v>
          </cell>
          <cell r="N21">
            <v>-2.9811999999999999</v>
          </cell>
          <cell r="O21">
            <v>-3.0981200000000002</v>
          </cell>
          <cell r="P21">
            <v>-6.0726699999999996</v>
          </cell>
          <cell r="Q21">
            <v>0</v>
          </cell>
          <cell r="R21">
            <v>0</v>
          </cell>
        </row>
        <row r="22">
          <cell r="B22" t="str">
            <v xml:space="preserve">    Desvios de AEE fixos - recuperados de 2002</v>
          </cell>
          <cell r="F22">
            <v>-202.34401109999996</v>
          </cell>
          <cell r="G22">
            <v>-20.23440111</v>
          </cell>
          <cell r="H22">
            <v>-20.23440111</v>
          </cell>
          <cell r="I22">
            <v>-20.23440111</v>
          </cell>
          <cell r="J22">
            <v>-20.23440111</v>
          </cell>
          <cell r="K22">
            <v>-20.23440111</v>
          </cell>
          <cell r="L22">
            <v>-20.23440111</v>
          </cell>
          <cell r="M22">
            <v>-20.23440111</v>
          </cell>
          <cell r="N22">
            <v>-20.23440111</v>
          </cell>
          <cell r="O22">
            <v>-20.23440111</v>
          </cell>
          <cell r="P22">
            <v>-20.23440111</v>
          </cell>
          <cell r="Q22">
            <v>0</v>
          </cell>
          <cell r="R22">
            <v>0</v>
          </cell>
        </row>
        <row r="23">
          <cell r="B23" t="str">
            <v xml:space="preserve">    Enc.Var.base 2002 Rec.</v>
          </cell>
          <cell r="F23">
            <v>-8.766359999999997</v>
          </cell>
          <cell r="G23">
            <v>0</v>
          </cell>
          <cell r="H23">
            <v>-1.7532719999999999</v>
          </cell>
          <cell r="I23">
            <v>-0.87663599999999997</v>
          </cell>
          <cell r="J23">
            <v>-0.87663599999999997</v>
          </cell>
          <cell r="K23">
            <v>-0.87663599999999997</v>
          </cell>
          <cell r="L23">
            <v>-0.87663599999999997</v>
          </cell>
          <cell r="M23">
            <v>-0.87663599999999997</v>
          </cell>
          <cell r="N23">
            <v>-0.87663599999999997</v>
          </cell>
          <cell r="O23">
            <v>-0.87663599999999997</v>
          </cell>
          <cell r="P23">
            <v>-0.87663599999999997</v>
          </cell>
          <cell r="Q23">
            <v>0</v>
          </cell>
          <cell r="R23">
            <v>0</v>
          </cell>
        </row>
        <row r="24">
          <cell r="B24" t="str">
            <v xml:space="preserve">    Uso Global do Sistema</v>
          </cell>
          <cell r="F24">
            <v>201.35068687</v>
          </cell>
          <cell r="G24">
            <v>22.175333200000001</v>
          </cell>
          <cell r="H24">
            <v>20.669972900000001</v>
          </cell>
          <cell r="I24">
            <v>21.05215832</v>
          </cell>
          <cell r="J24">
            <v>19.222200319999999</v>
          </cell>
          <cell r="K24">
            <v>19.62238816</v>
          </cell>
          <cell r="L24">
            <v>19.733175540000001</v>
          </cell>
          <cell r="M24">
            <v>20.596000289999999</v>
          </cell>
          <cell r="N24">
            <v>18.786458920000001</v>
          </cell>
          <cell r="O24">
            <v>19.62088262</v>
          </cell>
          <cell r="P24">
            <v>19.872116599999998</v>
          </cell>
          <cell r="Q24">
            <v>0</v>
          </cell>
          <cell r="R24">
            <v>0</v>
          </cell>
        </row>
        <row r="25">
          <cell r="B25" t="str">
            <v xml:space="preserve">    Desvios de UGS gerados</v>
          </cell>
          <cell r="F25">
            <v>50.215562529999993</v>
          </cell>
          <cell r="G25">
            <v>5.7530557299999998</v>
          </cell>
          <cell r="H25">
            <v>5.8768824000000004</v>
          </cell>
          <cell r="I25">
            <v>1.29329812</v>
          </cell>
          <cell r="J25">
            <v>6.5813605199999996</v>
          </cell>
          <cell r="K25">
            <v>2.55745786</v>
          </cell>
          <cell r="L25">
            <v>1.14755878</v>
          </cell>
          <cell r="M25">
            <v>23.53755365</v>
          </cell>
          <cell r="N25">
            <v>-6.2675044299999998</v>
          </cell>
          <cell r="O25">
            <v>4.6219876500000003</v>
          </cell>
          <cell r="P25">
            <v>5.1139122500000003</v>
          </cell>
          <cell r="Q25">
            <v>0</v>
          </cell>
          <cell r="R25">
            <v>0</v>
          </cell>
        </row>
        <row r="26">
          <cell r="B26" t="str">
            <v xml:space="preserve">    Desvios de UGS recuperados</v>
          </cell>
          <cell r="F26">
            <v>-2.9935706500000001</v>
          </cell>
          <cell r="G26">
            <v>-0.34954060999999997</v>
          </cell>
          <cell r="H26">
            <v>-0.30413794</v>
          </cell>
          <cell r="I26">
            <v>-0.31378672000000002</v>
          </cell>
          <cell r="J26">
            <v>-0.28087410000000002</v>
          </cell>
          <cell r="K26">
            <v>-0.28483215000000001</v>
          </cell>
          <cell r="L26">
            <v>-0.28379747</v>
          </cell>
          <cell r="M26">
            <v>-0.30848194000000001</v>
          </cell>
          <cell r="N26">
            <v>-0.27926459999999997</v>
          </cell>
          <cell r="O26">
            <v>-0.29298639999999998</v>
          </cell>
          <cell r="P26">
            <v>-0.29586871999999997</v>
          </cell>
          <cell r="Q26">
            <v>0</v>
          </cell>
          <cell r="R26">
            <v>0</v>
          </cell>
        </row>
        <row r="27">
          <cell r="B27" t="str">
            <v xml:space="preserve">    Uso da Rede de transporte - MAT</v>
          </cell>
          <cell r="F27">
            <v>1.5851002700000001</v>
          </cell>
          <cell r="G27">
            <v>0.13588665</v>
          </cell>
          <cell r="H27">
            <v>0.20102059</v>
          </cell>
          <cell r="I27">
            <v>0.22635333999999999</v>
          </cell>
          <cell r="J27">
            <v>0.16188225000000001</v>
          </cell>
          <cell r="K27">
            <v>0.16702640999999999</v>
          </cell>
          <cell r="L27">
            <v>0.12016693000000001</v>
          </cell>
          <cell r="M27">
            <v>0.15137117</v>
          </cell>
          <cell r="N27">
            <v>0.13361832000000001</v>
          </cell>
          <cell r="O27">
            <v>0.14393784000000001</v>
          </cell>
          <cell r="P27">
            <v>0.14383677</v>
          </cell>
          <cell r="Q27">
            <v>0</v>
          </cell>
          <cell r="R27">
            <v>0</v>
          </cell>
        </row>
        <row r="28">
          <cell r="B28" t="str">
            <v xml:space="preserve">    Uso da Rede de transporte - AT</v>
          </cell>
          <cell r="F28">
            <v>110.92926643999999</v>
          </cell>
          <cell r="G28">
            <v>11.933223399999999</v>
          </cell>
          <cell r="H28">
            <v>11.75844083</v>
          </cell>
          <cell r="I28">
            <v>11.319921389999999</v>
          </cell>
          <cell r="J28">
            <v>11.22651595</v>
          </cell>
          <cell r="K28">
            <v>10.617471289999999</v>
          </cell>
          <cell r="L28">
            <v>11.248531160000001</v>
          </cell>
          <cell r="M28">
            <v>11.21741684</v>
          </cell>
          <cell r="N28">
            <v>9.9768472799999994</v>
          </cell>
          <cell r="O28">
            <v>10.830656319999999</v>
          </cell>
          <cell r="P28">
            <v>10.800241979999999</v>
          </cell>
          <cell r="Q28">
            <v>0</v>
          </cell>
          <cell r="R28">
            <v>0</v>
          </cell>
        </row>
        <row r="29">
          <cell r="B29" t="str">
            <v xml:space="preserve">    Desvios de TEE - gerados</v>
          </cell>
          <cell r="F29">
            <v>6.7932189300000001</v>
          </cell>
          <cell r="G29">
            <v>-1.5832088099999999</v>
          </cell>
          <cell r="H29">
            <v>-1.2357536200000001</v>
          </cell>
          <cell r="I29">
            <v>0.84131529000000005</v>
          </cell>
          <cell r="J29">
            <v>9.4214759999999995E-2</v>
          </cell>
          <cell r="K29">
            <v>1.5949272400000001</v>
          </cell>
          <cell r="L29">
            <v>1.4556180400000001</v>
          </cell>
          <cell r="M29">
            <v>0.77920712000000003</v>
          </cell>
          <cell r="N29">
            <v>2.06369187</v>
          </cell>
          <cell r="O29">
            <v>1.2770688400000001</v>
          </cell>
          <cell r="P29">
            <v>1.5061382000000001</v>
          </cell>
          <cell r="Q29">
            <v>0</v>
          </cell>
          <cell r="R29">
            <v>0</v>
          </cell>
        </row>
        <row r="30">
          <cell r="B30" t="str">
            <v xml:space="preserve">    Desvios de TEE - recuperados</v>
          </cell>
          <cell r="F30">
            <v>11.573187219999999</v>
          </cell>
          <cell r="G30">
            <v>1.3513290099999999</v>
          </cell>
          <cell r="H30">
            <v>1.17580164</v>
          </cell>
          <cell r="I30">
            <v>1.2131039800000001</v>
          </cell>
          <cell r="J30">
            <v>1.0858633</v>
          </cell>
          <cell r="K30">
            <v>1.1011652000000001</v>
          </cell>
          <cell r="L30">
            <v>1.0971651200000001</v>
          </cell>
          <cell r="M30">
            <v>1.19259563</v>
          </cell>
          <cell r="N30">
            <v>1.0796409600000001</v>
          </cell>
          <cell r="O30">
            <v>1.1326896500000001</v>
          </cell>
          <cell r="P30">
            <v>1.14383273</v>
          </cell>
          <cell r="Q30">
            <v>0</v>
          </cell>
          <cell r="R30">
            <v>0</v>
          </cell>
        </row>
        <row r="31">
          <cell r="B31" t="str">
            <v xml:space="preserve">    Vendas da REN ao SENV</v>
          </cell>
          <cell r="F31">
            <v>0.51079764999999999</v>
          </cell>
          <cell r="G31">
            <v>0.25708588999999998</v>
          </cell>
          <cell r="H31">
            <v>0</v>
          </cell>
          <cell r="I31">
            <v>0.17424129999999999</v>
          </cell>
          <cell r="J31">
            <v>0</v>
          </cell>
          <cell r="K31">
            <v>7.8063850000000004E-2</v>
          </cell>
          <cell r="L31">
            <v>9.3068000000000003E-4</v>
          </cell>
          <cell r="M31">
            <v>4.7593000000000001E-4</v>
          </cell>
          <cell r="N31">
            <v>0</v>
          </cell>
          <cell r="O31">
            <v>0</v>
          </cell>
          <cell r="P31">
            <v>0</v>
          </cell>
          <cell r="Q31">
            <v>0</v>
          </cell>
          <cell r="R31">
            <v>0</v>
          </cell>
        </row>
        <row r="32">
          <cell r="B32" t="str">
            <v xml:space="preserve">    Desvios recuperados  (2002 e 2003)</v>
          </cell>
          <cell r="F32">
            <v>-200.46022653000003</v>
          </cell>
          <cell r="G32">
            <v>-17.32154671</v>
          </cell>
          <cell r="H32">
            <v>-19.204943410000002</v>
          </cell>
          <cell r="I32">
            <v>-18.300653850000003</v>
          </cell>
          <cell r="J32">
            <v>-19.779699910000001</v>
          </cell>
          <cell r="K32">
            <v>-19.768356060000002</v>
          </cell>
          <cell r="L32">
            <v>-19.771321460000003</v>
          </cell>
          <cell r="M32">
            <v>-20.586954420000001</v>
          </cell>
          <cell r="N32">
            <v>-20.670691750000003</v>
          </cell>
          <cell r="O32">
            <v>-20.631364860000001</v>
          </cell>
          <cell r="P32">
            <v>-24.424694100000004</v>
          </cell>
          <cell r="Q32">
            <v>0</v>
          </cell>
          <cell r="R32">
            <v>0</v>
          </cell>
        </row>
        <row r="33">
          <cell r="B33" t="str">
            <v xml:space="preserve">    Outras vendas</v>
          </cell>
          <cell r="F33">
            <v>24.605526729999696</v>
          </cell>
          <cell r="G33">
            <v>1.6680095699999811</v>
          </cell>
          <cell r="H33">
            <v>4.4660625699999628</v>
          </cell>
          <cell r="I33">
            <v>0.75531339999997726</v>
          </cell>
          <cell r="J33">
            <v>1.7911439400000404</v>
          </cell>
          <cell r="K33">
            <v>0.77003014999996822</v>
          </cell>
          <cell r="L33">
            <v>3.4712352799999735</v>
          </cell>
          <cell r="M33">
            <v>1.4527664400000049</v>
          </cell>
          <cell r="N33">
            <v>2.3307188699999699</v>
          </cell>
          <cell r="O33">
            <v>6.2264482099999441</v>
          </cell>
          <cell r="P33">
            <v>1.6737982999998735</v>
          </cell>
          <cell r="Q33">
            <v>0</v>
          </cell>
          <cell r="R33">
            <v>0</v>
          </cell>
        </row>
      </sheetData>
      <sheetData sheetId="6"/>
      <sheetData sheetId="7"/>
      <sheetData sheetId="8"/>
      <sheetData sheetId="9"/>
      <sheetData sheetId="10"/>
      <sheetData sheetId="11">
        <row r="5">
          <cell r="B5" t="str">
            <v>GWh</v>
          </cell>
        </row>
        <row r="6">
          <cell r="C6" t="str">
            <v>Valores do mês</v>
          </cell>
          <cell r="G6" t="str">
            <v xml:space="preserve">Valores acumulados </v>
          </cell>
        </row>
        <row r="7">
          <cell r="C7" t="str">
            <v>Real</v>
          </cell>
          <cell r="D7" t="str">
            <v>Orçamento</v>
          </cell>
          <cell r="E7" t="str">
            <v>Desvio</v>
          </cell>
          <cell r="G7" t="str">
            <v>Real</v>
          </cell>
          <cell r="H7" t="str">
            <v>Orçamento</v>
          </cell>
          <cell r="I7" t="str">
            <v>Desvio</v>
          </cell>
        </row>
        <row r="8">
          <cell r="C8" t="str">
            <v>Out</v>
          </cell>
          <cell r="E8" t="str">
            <v>Absoluto</v>
          </cell>
          <cell r="F8" t="str">
            <v>%</v>
          </cell>
          <cell r="G8" t="str">
            <v>Out</v>
          </cell>
          <cell r="I8" t="str">
            <v>Absoluto</v>
          </cell>
          <cell r="J8" t="str">
            <v>%</v>
          </cell>
        </row>
        <row r="9">
          <cell r="B9" t="str">
            <v>CPPE Hidr</v>
          </cell>
          <cell r="C9">
            <v>611.63273300000003</v>
          </cell>
          <cell r="D9">
            <v>651.6</v>
          </cell>
          <cell r="E9">
            <v>-39.967266999999993</v>
          </cell>
          <cell r="F9">
            <v>-6.1337119398403916E-2</v>
          </cell>
          <cell r="G9">
            <v>7339.1649280000001</v>
          </cell>
          <cell r="H9">
            <v>8306.2999999999993</v>
          </cell>
          <cell r="I9">
            <v>-967.13507199999913</v>
          </cell>
          <cell r="J9">
            <v>-0.11643392027737975</v>
          </cell>
        </row>
        <row r="10">
          <cell r="B10" t="str">
            <v>CPPE Term</v>
          </cell>
          <cell r="C10">
            <v>930.18099000000007</v>
          </cell>
          <cell r="D10">
            <v>947.80957365333336</v>
          </cell>
          <cell r="E10">
            <v>-17.628583653333294</v>
          </cell>
          <cell r="F10">
            <v>-1.8599288447133877E-2</v>
          </cell>
          <cell r="G10">
            <v>9532.59339</v>
          </cell>
          <cell r="H10">
            <v>9092.8778308933342</v>
          </cell>
          <cell r="I10">
            <v>439.71555910666575</v>
          </cell>
          <cell r="J10">
            <v>4.835823897388325E-2</v>
          </cell>
        </row>
        <row r="11">
          <cell r="B11" t="str">
            <v>Tejoenergia</v>
          </cell>
          <cell r="C11">
            <v>373.5172</v>
          </cell>
          <cell r="D11">
            <v>397.73333333333329</v>
          </cell>
          <cell r="E11">
            <v>-24.216133333333289</v>
          </cell>
          <cell r="F11">
            <v>-6.0885350318471199E-2</v>
          </cell>
          <cell r="G11">
            <v>3599.4881999999998</v>
          </cell>
          <cell r="H11">
            <v>3413.7333333333331</v>
          </cell>
          <cell r="I11">
            <v>185.75486666666666</v>
          </cell>
          <cell r="J11">
            <v>5.4413994453774928E-2</v>
          </cell>
        </row>
        <row r="12">
          <cell r="B12" t="str">
            <v>Turbogás</v>
          </cell>
          <cell r="C12">
            <v>370.78629999999998</v>
          </cell>
          <cell r="D12">
            <v>640.15</v>
          </cell>
          <cell r="E12">
            <v>-269.36369999999999</v>
          </cell>
          <cell r="F12">
            <v>-0.42078216043114891</v>
          </cell>
          <cell r="G12">
            <v>5122.3226999999988</v>
          </cell>
          <cell r="H12">
            <v>5140.3999999999996</v>
          </cell>
          <cell r="I12">
            <v>-18.077300000000832</v>
          </cell>
          <cell r="J12">
            <v>-3.5167107618085947E-3</v>
          </cell>
        </row>
        <row r="13">
          <cell r="B13" t="str">
            <v>PRE</v>
          </cell>
          <cell r="C13">
            <v>432.58197699999999</v>
          </cell>
          <cell r="D13">
            <v>322</v>
          </cell>
          <cell r="E13">
            <v>110.58197699999999</v>
          </cell>
          <cell r="F13">
            <v>0.34342228881987569</v>
          </cell>
          <cell r="G13">
            <v>3541.7309499999992</v>
          </cell>
          <cell r="H13">
            <v>3459.6</v>
          </cell>
          <cell r="I13">
            <v>82.130949999999302</v>
          </cell>
          <cell r="J13">
            <v>2.3740013296334572E-2</v>
          </cell>
        </row>
        <row r="14">
          <cell r="B14" t="str">
            <v>Importação</v>
          </cell>
          <cell r="C14">
            <v>177.6105</v>
          </cell>
          <cell r="D14">
            <v>0</v>
          </cell>
          <cell r="E14">
            <v>177.6105</v>
          </cell>
          <cell r="F14" t="e">
            <v>#DIV/0!</v>
          </cell>
          <cell r="G14">
            <v>1247.4226000000001</v>
          </cell>
          <cell r="H14">
            <v>0.2</v>
          </cell>
          <cell r="I14">
            <v>1247.2226000000001</v>
          </cell>
          <cell r="J14">
            <v>6236.1130000000003</v>
          </cell>
        </row>
        <row r="15">
          <cell r="B15" t="str">
            <v>Total</v>
          </cell>
          <cell r="C15">
            <v>2896.3096999999998</v>
          </cell>
          <cell r="D15">
            <v>2959.2929069866668</v>
          </cell>
          <cell r="E15">
            <v>-62.983206986667028</v>
          </cell>
          <cell r="F15">
            <v>-2.1283194657064297E-2</v>
          </cell>
          <cell r="G15">
            <v>30382.722767999996</v>
          </cell>
          <cell r="H15">
            <v>29413.111164226666</v>
          </cell>
          <cell r="I15">
            <v>969.61160377332999</v>
          </cell>
          <cell r="J15">
            <v>3.2965285391251209E-2</v>
          </cell>
        </row>
        <row r="35">
          <cell r="B35" t="str">
            <v>Procura de Energia Eléctrica</v>
          </cell>
        </row>
        <row r="36">
          <cell r="B36" t="str">
            <v>GWh</v>
          </cell>
        </row>
        <row r="37">
          <cell r="C37" t="str">
            <v>Valores mensais</v>
          </cell>
          <cell r="G37" t="str">
            <v xml:space="preserve">Valores acumulados </v>
          </cell>
        </row>
        <row r="38">
          <cell r="C38" t="str">
            <v>Real</v>
          </cell>
          <cell r="D38" t="str">
            <v>Orçamento</v>
          </cell>
          <cell r="E38" t="str">
            <v>Desvio</v>
          </cell>
          <cell r="F38" t="str">
            <v>Desvio</v>
          </cell>
          <cell r="G38" t="str">
            <v>Real</v>
          </cell>
          <cell r="H38" t="str">
            <v>Orçamento</v>
          </cell>
          <cell r="I38" t="str">
            <v>Desvio</v>
          </cell>
          <cell r="J38" t="str">
            <v>Desvio</v>
          </cell>
        </row>
        <row r="39">
          <cell r="B39" t="str">
            <v>Janeiro</v>
          </cell>
          <cell r="C39">
            <v>4092.8233730000002</v>
          </cell>
          <cell r="D39">
            <v>4169.1507085372596</v>
          </cell>
          <cell r="E39">
            <v>-76.327335537259387</v>
          </cell>
          <cell r="F39">
            <v>-1.8307646058695393E-2</v>
          </cell>
          <cell r="G39">
            <v>4092.8233730000002</v>
          </cell>
          <cell r="H39">
            <v>4169.1507085372596</v>
          </cell>
          <cell r="I39">
            <v>-76.327335537259387</v>
          </cell>
          <cell r="J39">
            <v>-1.8307646058695393E-2</v>
          </cell>
        </row>
        <row r="40">
          <cell r="B40" t="str">
            <v>Fevereiro</v>
          </cell>
          <cell r="C40">
            <v>3737.4788040000003</v>
          </cell>
          <cell r="D40">
            <v>3769.9629935051807</v>
          </cell>
          <cell r="E40">
            <v>-32.484189505180439</v>
          </cell>
          <cell r="F40">
            <v>-8.6165804707217797E-3</v>
          </cell>
          <cell r="G40">
            <v>7830.3021770000005</v>
          </cell>
          <cell r="H40">
            <v>7939.1137020424403</v>
          </cell>
          <cell r="I40">
            <v>-108.81152504243983</v>
          </cell>
          <cell r="J40">
            <v>-1.370575219428416E-2</v>
          </cell>
        </row>
        <row r="41">
          <cell r="B41" t="str">
            <v>Março</v>
          </cell>
          <cell r="C41">
            <v>3967.4022370000002</v>
          </cell>
          <cell r="D41">
            <v>3827.726287755494</v>
          </cell>
          <cell r="E41">
            <v>139.67594924450623</v>
          </cell>
          <cell r="F41">
            <v>3.6490579196144513E-2</v>
          </cell>
          <cell r="G41">
            <v>11797.704414</v>
          </cell>
          <cell r="H41">
            <v>11766.839989797934</v>
          </cell>
          <cell r="I41">
            <v>30.864424202065493</v>
          </cell>
          <cell r="J41">
            <v>2.6230002472054093E-3</v>
          </cell>
        </row>
        <row r="42">
          <cell r="B42" t="str">
            <v>Abril</v>
          </cell>
          <cell r="C42">
            <v>3519.266697</v>
          </cell>
          <cell r="D42">
            <v>3412.4867039358028</v>
          </cell>
          <cell r="E42">
            <v>106.77999306419724</v>
          </cell>
          <cell r="F42">
            <v>3.12909623768034E-2</v>
          </cell>
          <cell r="G42">
            <v>15316.971110999999</v>
          </cell>
          <cell r="H42">
            <v>15179.326693733738</v>
          </cell>
          <cell r="I42">
            <v>137.64441726626137</v>
          </cell>
          <cell r="J42">
            <v>9.0678868729456852E-3</v>
          </cell>
        </row>
        <row r="43">
          <cell r="B43" t="str">
            <v>Maio</v>
          </cell>
          <cell r="C43">
            <v>3587.2889060000002</v>
          </cell>
          <cell r="D43">
            <v>3553.9071829624295</v>
          </cell>
          <cell r="E43">
            <v>33.381723037570737</v>
          </cell>
          <cell r="F43">
            <v>9.3929642275420999E-3</v>
          </cell>
          <cell r="G43">
            <v>18904.260017000001</v>
          </cell>
          <cell r="H43">
            <v>18733.233876696166</v>
          </cell>
          <cell r="I43">
            <v>171.02614030383484</v>
          </cell>
          <cell r="J43">
            <v>9.1295577383778692E-3</v>
          </cell>
        </row>
        <row r="44">
          <cell r="B44" t="str">
            <v>Junho</v>
          </cell>
          <cell r="C44">
            <v>3652.0522590000005</v>
          </cell>
          <cell r="D44">
            <v>3469.8984974097443</v>
          </cell>
          <cell r="E44">
            <v>182.15376159025618</v>
          </cell>
          <cell r="F44">
            <v>5.2495414988718681E-2</v>
          </cell>
          <cell r="G44">
            <v>22556.312276000001</v>
          </cell>
          <cell r="H44">
            <v>22203.13237410591</v>
          </cell>
          <cell r="I44">
            <v>353.17990189409102</v>
          </cell>
          <cell r="J44">
            <v>1.5906760178846735E-2</v>
          </cell>
        </row>
        <row r="45">
          <cell r="B45" t="str">
            <v>Julho</v>
          </cell>
          <cell r="C45">
            <v>3859.3167090000006</v>
          </cell>
          <cell r="D45">
            <v>3771.837664312493</v>
          </cell>
          <cell r="E45">
            <v>87.479044687507667</v>
          </cell>
          <cell r="F45">
            <v>2.3192685495242005E-2</v>
          </cell>
          <cell r="G45">
            <v>26415.628985000003</v>
          </cell>
          <cell r="H45">
            <v>25974.970038418403</v>
          </cell>
          <cell r="I45">
            <v>440.65894658159959</v>
          </cell>
          <cell r="J45">
            <v>1.6964752834357055E-2</v>
          </cell>
        </row>
        <row r="46">
          <cell r="B46" t="str">
            <v>Agosto</v>
          </cell>
          <cell r="C46">
            <v>3475.3211659999997</v>
          </cell>
          <cell r="D46">
            <v>3465.4461542423774</v>
          </cell>
          <cell r="E46">
            <v>9.8750117576223602</v>
          </cell>
          <cell r="F46">
            <v>2.8495643325847642E-3</v>
          </cell>
          <cell r="G46">
            <v>29890.950151000005</v>
          </cell>
          <cell r="H46">
            <v>29440.416192660781</v>
          </cell>
          <cell r="I46">
            <v>450.53395833922332</v>
          </cell>
          <cell r="J46">
            <v>1.5303246917125257E-2</v>
          </cell>
        </row>
        <row r="47">
          <cell r="B47" t="str">
            <v>Setembro</v>
          </cell>
          <cell r="C47">
            <v>3621.4381439999988</v>
          </cell>
          <cell r="D47">
            <v>3582.4959127739435</v>
          </cell>
          <cell r="E47">
            <v>38.942231226055355</v>
          </cell>
          <cell r="F47">
            <v>1.0870139750111418E-2</v>
          </cell>
          <cell r="G47">
            <v>33512.388295000004</v>
          </cell>
          <cell r="H47">
            <v>33022.912105434727</v>
          </cell>
          <cell r="I47">
            <v>489.47618956527731</v>
          </cell>
          <cell r="J47">
            <v>1.4822320575559544E-2</v>
          </cell>
        </row>
        <row r="48">
          <cell r="B48" t="str">
            <v>Outubro</v>
          </cell>
          <cell r="C48">
            <v>3719.2385250000002</v>
          </cell>
          <cell r="D48">
            <v>3656.8969104391535</v>
          </cell>
          <cell r="E48">
            <v>62.341614560846665</v>
          </cell>
          <cell r="F48">
            <v>1.704768170600679E-2</v>
          </cell>
          <cell r="G48">
            <v>37231.626820000005</v>
          </cell>
          <cell r="H48">
            <v>36679.809015873878</v>
          </cell>
          <cell r="I48">
            <v>551.81780412612716</v>
          </cell>
          <cell r="J48">
            <v>1.5044184223732326E-2</v>
          </cell>
        </row>
        <row r="49">
          <cell r="B49" t="str">
            <v>Novembro</v>
          </cell>
          <cell r="C49">
            <v>0</v>
          </cell>
          <cell r="D49">
            <v>3769.4943258033527</v>
          </cell>
          <cell r="E49">
            <v>-3769.4943258033527</v>
          </cell>
          <cell r="F49">
            <v>-1</v>
          </cell>
          <cell r="G49">
            <v>37231.626820000005</v>
          </cell>
          <cell r="H49">
            <v>40449.30334167723</v>
          </cell>
          <cell r="I49">
            <v>-3217.6765216772255</v>
          </cell>
          <cell r="J49">
            <v>-7.9548379226642152E-2</v>
          </cell>
        </row>
        <row r="50">
          <cell r="B50" t="str">
            <v>Dezembro</v>
          </cell>
          <cell r="C50">
            <v>0</v>
          </cell>
          <cell r="D50">
            <v>4050.8121138256661</v>
          </cell>
          <cell r="E50">
            <v>-4050.8121138256661</v>
          </cell>
          <cell r="F50">
            <v>-1</v>
          </cell>
          <cell r="G50">
            <v>37231.626820000005</v>
          </cell>
          <cell r="H50">
            <v>44500.115455502899</v>
          </cell>
          <cell r="I50">
            <v>-7268.4886355028939</v>
          </cell>
          <cell r="J50">
            <v>-0.16333639949251122</v>
          </cell>
        </row>
        <row r="56">
          <cell r="B56" t="str">
            <v>M€</v>
          </cell>
        </row>
        <row r="57">
          <cell r="C57" t="str">
            <v>Vendas</v>
          </cell>
          <cell r="E57" t="str">
            <v>Desvio</v>
          </cell>
          <cell r="I57" t="str">
            <v>Vendas acumuladas</v>
          </cell>
          <cell r="K57" t="str">
            <v>Desvio acumulado</v>
          </cell>
        </row>
        <row r="58">
          <cell r="C58" t="str">
            <v>Real</v>
          </cell>
          <cell r="D58" t="str">
            <v>Orçamentado</v>
          </cell>
          <cell r="E58" t="str">
            <v>Total</v>
          </cell>
          <cell r="F58" t="str">
            <v>Volume</v>
          </cell>
          <cell r="G58" t="str">
            <v>Preço</v>
          </cell>
          <cell r="H58" t="str">
            <v>Outros</v>
          </cell>
          <cell r="I58" t="str">
            <v>Real</v>
          </cell>
          <cell r="J58" t="str">
            <v>Orçamentado</v>
          </cell>
          <cell r="K58" t="str">
            <v>Total</v>
          </cell>
          <cell r="L58" t="str">
            <v>Volume</v>
          </cell>
          <cell r="M58" t="str">
            <v>Preço</v>
          </cell>
          <cell r="N58" t="str">
            <v>Outros</v>
          </cell>
        </row>
        <row r="59">
          <cell r="B59" t="str">
            <v>TEP</v>
          </cell>
          <cell r="C59">
            <v>152.638689</v>
          </cell>
          <cell r="D59">
            <v>162.61910261947565</v>
          </cell>
          <cell r="E59">
            <v>-9.9804136194756659</v>
          </cell>
          <cell r="F59">
            <v>7.7172901537274514</v>
          </cell>
          <cell r="G59">
            <v>-17.697703773203116</v>
          </cell>
          <cell r="H59">
            <v>0</v>
          </cell>
          <cell r="I59">
            <v>1506.0826529999999</v>
          </cell>
          <cell r="J59">
            <v>1595.8436618132328</v>
          </cell>
          <cell r="K59">
            <v>-89.761008813232564</v>
          </cell>
          <cell r="L59">
            <v>178.88669002700382</v>
          </cell>
          <cell r="M59">
            <v>-268.64769884023639</v>
          </cell>
          <cell r="N59">
            <v>0</v>
          </cell>
        </row>
        <row r="60">
          <cell r="B60" t="str">
            <v>UGS</v>
          </cell>
          <cell r="C60">
            <v>19.872116600000002</v>
          </cell>
          <cell r="D60">
            <v>19.451625367698238</v>
          </cell>
          <cell r="E60">
            <v>0.42049123230176522</v>
          </cell>
          <cell r="F60">
            <v>0.11603941952296488</v>
          </cell>
          <cell r="G60">
            <v>0.30445181277880035</v>
          </cell>
          <cell r="H60">
            <v>0</v>
          </cell>
          <cell r="I60">
            <v>201.35068687999998</v>
          </cell>
          <cell r="J60">
            <v>198.15425959186837</v>
          </cell>
          <cell r="K60">
            <v>3.1964272881316198</v>
          </cell>
          <cell r="L60">
            <v>3.2873279603878887</v>
          </cell>
          <cell r="M60">
            <v>-9.09006722562688E-2</v>
          </cell>
          <cell r="N60">
            <v>0</v>
          </cell>
        </row>
        <row r="61">
          <cell r="B61" t="str">
            <v>URT</v>
          </cell>
          <cell r="C61">
            <v>10.944078770000001</v>
          </cell>
          <cell r="D61">
            <v>12.414073468063046</v>
          </cell>
          <cell r="E61">
            <v>-1.4699946980630447</v>
          </cell>
          <cell r="F61">
            <v>7.4056632899255556E-2</v>
          </cell>
          <cell r="G61">
            <v>-1.5440513309623003</v>
          </cell>
          <cell r="H61">
            <v>0</v>
          </cell>
          <cell r="I61">
            <v>112.51436676</v>
          </cell>
          <cell r="J61">
            <v>124.42832300487269</v>
          </cell>
          <cell r="K61">
            <v>-11.913956244872672</v>
          </cell>
          <cell r="L61">
            <v>2.0276069498756391</v>
          </cell>
          <cell r="M61">
            <v>-13.941563194748312</v>
          </cell>
          <cell r="N61">
            <v>0</v>
          </cell>
        </row>
        <row r="62">
          <cell r="B62" t="str">
            <v>O.Vendas</v>
          </cell>
          <cell r="C62">
            <v>33.235480539999998</v>
          </cell>
          <cell r="D62">
            <v>0.26460039554144466</v>
          </cell>
          <cell r="E62">
            <v>32.970880144458555</v>
          </cell>
          <cell r="F62">
            <v>0</v>
          </cell>
          <cell r="G62">
            <v>0</v>
          </cell>
          <cell r="H62">
            <v>32.970880144458555</v>
          </cell>
          <cell r="I62">
            <v>194.75337713000025</v>
          </cell>
          <cell r="J62">
            <v>2.7180526212405454</v>
          </cell>
          <cell r="K62">
            <v>192.03532450875969</v>
          </cell>
          <cell r="L62">
            <v>0</v>
          </cell>
          <cell r="M62">
            <v>0</v>
          </cell>
          <cell r="N62">
            <v>192.03532450875969</v>
          </cell>
        </row>
        <row r="63">
          <cell r="B63" t="str">
            <v>Total</v>
          </cell>
          <cell r="C63">
            <v>216.69036491</v>
          </cell>
          <cell r="D63">
            <v>194.74940185077836</v>
          </cell>
          <cell r="E63">
            <v>21.940963059221609</v>
          </cell>
          <cell r="F63">
            <v>7.9073862061496714</v>
          </cell>
          <cell r="G63">
            <v>-18.937303291386616</v>
          </cell>
          <cell r="H63">
            <v>32.970880144458555</v>
          </cell>
          <cell r="I63">
            <v>2014.7010837700002</v>
          </cell>
          <cell r="J63">
            <v>1921.1442970312144</v>
          </cell>
          <cell r="K63">
            <v>93.556786738786059</v>
          </cell>
          <cell r="L63">
            <v>184.20162493726735</v>
          </cell>
          <cell r="M63">
            <v>-282.68016270724098</v>
          </cell>
          <cell r="N63">
            <v>192.03532450875969</v>
          </cell>
        </row>
        <row r="64">
          <cell r="B64" t="str">
            <v>Desvio de volume = (Vr - Vo) x Po</v>
          </cell>
        </row>
        <row r="65">
          <cell r="B65" t="str">
            <v>Desvio de preço = Vr x (Pr - Po)</v>
          </cell>
        </row>
        <row r="66">
          <cell r="B66" t="str">
            <v>Desvio total = Desvio de volume + Desvio de preço</v>
          </cell>
        </row>
        <row r="67">
          <cell r="B67" t="str">
            <v xml:space="preserve">                    =  Vendas reais - Vendas orçamentadas</v>
          </cell>
        </row>
        <row r="68">
          <cell r="B68" t="str">
            <v>O.Vendas - Inclui desvios nas 3 actividades</v>
          </cell>
        </row>
        <row r="72">
          <cell r="B72" t="str">
            <v>M€</v>
          </cell>
        </row>
        <row r="73">
          <cell r="C73" t="str">
            <v>Custo</v>
          </cell>
          <cell r="E73" t="str">
            <v>Desvio</v>
          </cell>
        </row>
        <row r="74">
          <cell r="C74" t="str">
            <v>Real</v>
          </cell>
          <cell r="D74" t="str">
            <v>Orçamentado</v>
          </cell>
          <cell r="E74" t="str">
            <v>Total</v>
          </cell>
          <cell r="F74" t="str">
            <v>Volume</v>
          </cell>
          <cell r="G74" t="str">
            <v>Mix</v>
          </cell>
          <cell r="H74" t="str">
            <v>Preço</v>
          </cell>
          <cell r="I74" t="str">
            <v>Outros</v>
          </cell>
        </row>
        <row r="75">
          <cell r="B75" t="str">
            <v>CPPE Term</v>
          </cell>
          <cell r="C75">
            <v>25.280872039999995</v>
          </cell>
          <cell r="D75">
            <v>18.480598035443734</v>
          </cell>
          <cell r="E75">
            <v>6.8002740045562629</v>
          </cell>
          <cell r="F75">
            <v>-0.22103439614931636</v>
          </cell>
          <cell r="G75">
            <v>-0.12269157738743473</v>
          </cell>
          <cell r="H75">
            <v>7.1439999780930137</v>
          </cell>
          <cell r="I75">
            <v>0</v>
          </cell>
        </row>
        <row r="76">
          <cell r="B76" t="str">
            <v xml:space="preserve">  Tapada do Outeiro</v>
          </cell>
          <cell r="C76">
            <v>0</v>
          </cell>
          <cell r="D76">
            <v>0</v>
          </cell>
          <cell r="E76">
            <v>0</v>
          </cell>
          <cell r="F76">
            <v>0</v>
          </cell>
          <cell r="G76">
            <v>0</v>
          </cell>
          <cell r="H76">
            <v>0</v>
          </cell>
        </row>
        <row r="77">
          <cell r="B77" t="str">
            <v xml:space="preserve">  Carregado</v>
          </cell>
          <cell r="C77">
            <v>0.20653147000000002</v>
          </cell>
          <cell r="D77">
            <v>0.33691212126111653</v>
          </cell>
          <cell r="E77">
            <v>0.12147365485639883</v>
          </cell>
          <cell r="F77">
            <v>-4.0295864417110618E-3</v>
          </cell>
          <cell r="G77">
            <v>0</v>
          </cell>
          <cell r="H77">
            <v>0.12550324129810989</v>
          </cell>
        </row>
        <row r="78">
          <cell r="B78" t="str">
            <v xml:space="preserve">  Barreiro</v>
          </cell>
          <cell r="C78">
            <v>0.87614446000000001</v>
          </cell>
          <cell r="D78">
            <v>0.23560766101572639</v>
          </cell>
          <cell r="E78">
            <v>0.14232181868236979</v>
          </cell>
          <cell r="F78">
            <v>-2.8179497752662142E-3</v>
          </cell>
          <cell r="G78">
            <v>0</v>
          </cell>
          <cell r="H78">
            <v>0.14513976845763601</v>
          </cell>
        </row>
        <row r="79">
          <cell r="B79" t="str">
            <v xml:space="preserve">  Setúbal</v>
          </cell>
          <cell r="C79">
            <v>6.41238419</v>
          </cell>
          <cell r="D79">
            <v>2.8241227910893265</v>
          </cell>
          <cell r="E79">
            <v>0.98259160400265511</v>
          </cell>
          <cell r="F79">
            <v>-3.3777493270658814E-2</v>
          </cell>
          <cell r="G79">
            <v>0</v>
          </cell>
          <cell r="H79">
            <v>1.0163690972733139</v>
          </cell>
        </row>
        <row r="80">
          <cell r="B80" t="str">
            <v xml:space="preserve">  Sines</v>
          </cell>
          <cell r="C80">
            <v>17.756720039999994</v>
          </cell>
          <cell r="D80">
            <v>15.083747021859773</v>
          </cell>
          <cell r="E80">
            <v>4.1617999952226077</v>
          </cell>
          <cell r="F80">
            <v>-0.18040687364399852</v>
          </cell>
          <cell r="G80">
            <v>0</v>
          </cell>
          <cell r="H80">
            <v>4.3422068688666062</v>
          </cell>
        </row>
        <row r="81">
          <cell r="B81" t="str">
            <v xml:space="preserve">  Turbinas a gás</v>
          </cell>
          <cell r="C81">
            <v>2.9091879999999994E-2</v>
          </cell>
          <cell r="D81">
            <v>0</v>
          </cell>
          <cell r="E81" t="e">
            <v>#VALUE!</v>
          </cell>
          <cell r="F81" t="e">
            <v>#VALUE!</v>
          </cell>
          <cell r="G81">
            <v>0</v>
          </cell>
          <cell r="H81">
            <v>0</v>
          </cell>
        </row>
        <row r="82">
          <cell r="B82" t="str">
            <v>TejoEnergia</v>
          </cell>
          <cell r="C82">
            <v>10.141866289999999</v>
          </cell>
          <cell r="D82">
            <v>8.1499126172536478</v>
          </cell>
          <cell r="E82">
            <v>1.9919536727463525</v>
          </cell>
          <cell r="F82">
            <v>-9.7475796539129772E-2</v>
          </cell>
          <cell r="G82">
            <v>-0.39873448822728641</v>
          </cell>
          <cell r="H82">
            <v>2.4881639575127688</v>
          </cell>
          <cell r="I82">
            <v>0</v>
          </cell>
        </row>
        <row r="83">
          <cell r="B83" t="str">
            <v>Turbogás</v>
          </cell>
          <cell r="C83">
            <v>14.24146322</v>
          </cell>
          <cell r="D83">
            <v>18.738124845761003</v>
          </cell>
          <cell r="E83">
            <v>-4.4966616257610035</v>
          </cell>
          <cell r="F83">
            <v>-0.224114506592797</v>
          </cell>
          <cell r="G83">
            <v>-7.660554148435109</v>
          </cell>
          <cell r="H83">
            <v>3.3880070292669027</v>
          </cell>
          <cell r="I83">
            <v>0</v>
          </cell>
        </row>
        <row r="84">
          <cell r="B84" t="str">
            <v>PRE</v>
          </cell>
          <cell r="C84">
            <v>35.153303280000003</v>
          </cell>
          <cell r="D84">
            <v>24.882330000000003</v>
          </cell>
          <cell r="E84">
            <v>10.270973280000003</v>
          </cell>
          <cell r="F84">
            <v>-0.29760134254259074</v>
          </cell>
          <cell r="G84">
            <v>8.8427480623140511</v>
          </cell>
          <cell r="H84">
            <v>1.7258265602285427</v>
          </cell>
          <cell r="I84">
            <v>0</v>
          </cell>
        </row>
        <row r="85">
          <cell r="B85" t="str">
            <v>Importação</v>
          </cell>
          <cell r="C85">
            <v>3.9435597010000003</v>
          </cell>
          <cell r="D85">
            <v>0</v>
          </cell>
          <cell r="E85">
            <v>3.9435597010000003</v>
          </cell>
          <cell r="H85">
            <v>0</v>
          </cell>
          <cell r="I85">
            <v>3.9435597010000003</v>
          </cell>
        </row>
        <row r="86">
          <cell r="B86" t="str">
            <v>Corr. Hidraulicidade</v>
          </cell>
          <cell r="C86">
            <v>6.4580171799999997</v>
          </cell>
          <cell r="D86">
            <v>0</v>
          </cell>
          <cell r="E86">
            <v>6.4580171799999997</v>
          </cell>
          <cell r="F86">
            <v>0</v>
          </cell>
          <cell r="G86">
            <v>0</v>
          </cell>
          <cell r="H86">
            <v>0</v>
          </cell>
          <cell r="I86">
            <v>6.4580171799999997</v>
          </cell>
        </row>
        <row r="87">
          <cell r="B87" t="str">
            <v>O.Custos</v>
          </cell>
          <cell r="C87">
            <v>-5.3314211009999966</v>
          </cell>
          <cell r="D87">
            <v>5.5578720626638045E-2</v>
          </cell>
          <cell r="E87">
            <v>-5.3869998216266346</v>
          </cell>
          <cell r="F87">
            <v>0</v>
          </cell>
          <cell r="G87">
            <v>0</v>
          </cell>
          <cell r="H87">
            <v>0</v>
          </cell>
          <cell r="I87">
            <v>-5.3869998216266346</v>
          </cell>
        </row>
        <row r="88">
          <cell r="B88" t="str">
            <v>Total</v>
          </cell>
          <cell r="C88">
            <v>89.887660609999998</v>
          </cell>
          <cell r="D88">
            <v>70.306544219085026</v>
          </cell>
          <cell r="E88">
            <v>19.581116390914982</v>
          </cell>
          <cell r="F88">
            <v>-0.84022604182383387</v>
          </cell>
          <cell r="G88">
            <v>0.66076784826422141</v>
          </cell>
          <cell r="H88">
            <v>14.745997525101226</v>
          </cell>
          <cell r="I88">
            <v>5.0145770593733658</v>
          </cell>
        </row>
        <row r="89">
          <cell r="B89" t="str">
            <v>Desvio de volume = (Vr - Vo) x MIXo x Po</v>
          </cell>
        </row>
        <row r="90">
          <cell r="B90" t="str">
            <v>Desvio de mix = Vr x (MIXr - MIXo) x Po</v>
          </cell>
        </row>
        <row r="91">
          <cell r="B91" t="str">
            <v>Desvio de preço = Vr x MIXr x (Pr - Po)</v>
          </cell>
        </row>
        <row r="92">
          <cell r="B92" t="str">
            <v>Desvio total = Desvio de volume + Desvio de mix + Desvio de preço</v>
          </cell>
        </row>
        <row r="93">
          <cell r="B93" t="str">
            <v xml:space="preserve">                    =  Custo real - Custo Orçamentado</v>
          </cell>
        </row>
        <row r="96">
          <cell r="B96" t="str">
            <v>M€</v>
          </cell>
        </row>
        <row r="97">
          <cell r="C97" t="str">
            <v>Custo acumulado</v>
          </cell>
          <cell r="E97" t="str">
            <v>Desvio acumulado</v>
          </cell>
        </row>
        <row r="98">
          <cell r="C98" t="str">
            <v>Real</v>
          </cell>
          <cell r="D98" t="str">
            <v>Orçamentado</v>
          </cell>
          <cell r="E98" t="str">
            <v>Total</v>
          </cell>
          <cell r="F98" t="str">
            <v>Volume</v>
          </cell>
          <cell r="G98" t="str">
            <v>Mix</v>
          </cell>
          <cell r="H98" t="str">
            <v>Preço</v>
          </cell>
          <cell r="I98" t="str">
            <v>Outros</v>
          </cell>
        </row>
        <row r="99">
          <cell r="B99" t="str">
            <v>CPPE Term</v>
          </cell>
          <cell r="C99">
            <v>224.65593293000003</v>
          </cell>
          <cell r="D99">
            <v>186.25213841927888</v>
          </cell>
          <cell r="E99">
            <v>38.403794510721127</v>
          </cell>
          <cell r="F99">
            <v>7.0678473318567567</v>
          </cell>
          <cell r="G99">
            <v>1.402066899607697</v>
          </cell>
          <cell r="H99">
            <v>29.93388027925667</v>
          </cell>
          <cell r="I99">
            <v>0</v>
          </cell>
        </row>
        <row r="100">
          <cell r="B100" t="str">
            <v xml:space="preserve">  Tapada do Outeiro</v>
          </cell>
          <cell r="C100">
            <v>0.34685763000000003</v>
          </cell>
          <cell r="D100">
            <v>1.8554943839981762E-2</v>
          </cell>
          <cell r="E100">
            <v>0.72206316652045788</v>
          </cell>
          <cell r="F100">
            <v>7.4376660023766272E-4</v>
          </cell>
          <cell r="G100">
            <v>0</v>
          </cell>
          <cell r="H100">
            <v>0.72131939992022021</v>
          </cell>
        </row>
        <row r="101">
          <cell r="B101" t="str">
            <v xml:space="preserve">  Carregado</v>
          </cell>
          <cell r="C101">
            <v>15.117547550000001</v>
          </cell>
          <cell r="D101">
            <v>8.5405542150154083</v>
          </cell>
          <cell r="E101">
            <v>5.6859066000808749</v>
          </cell>
          <cell r="F101">
            <v>0.31626036563245474</v>
          </cell>
          <cell r="G101">
            <v>0</v>
          </cell>
          <cell r="H101">
            <v>5.3696462344484202</v>
          </cell>
        </row>
        <row r="102">
          <cell r="B102" t="str">
            <v xml:space="preserve">  Barreiro</v>
          </cell>
          <cell r="C102">
            <v>6.8261892999999985</v>
          </cell>
          <cell r="D102">
            <v>2.5083332635344711</v>
          </cell>
          <cell r="E102">
            <v>1.9155628863083238</v>
          </cell>
          <cell r="F102">
            <v>0.10034565657460628</v>
          </cell>
          <cell r="G102">
            <v>0</v>
          </cell>
          <cell r="H102">
            <v>1.8152172297337175</v>
          </cell>
        </row>
        <row r="103">
          <cell r="B103" t="str">
            <v xml:space="preserve">  Setúbal</v>
          </cell>
          <cell r="C103">
            <v>47.570189690000007</v>
          </cell>
          <cell r="D103">
            <v>42.198688948514587</v>
          </cell>
          <cell r="E103">
            <v>250.14855021964959</v>
          </cell>
          <cell r="F103">
            <v>1.7583886964617648</v>
          </cell>
          <cell r="G103">
            <v>0</v>
          </cell>
          <cell r="H103">
            <v>248.39016152318783</v>
          </cell>
        </row>
        <row r="104">
          <cell r="B104" t="str">
            <v xml:space="preserve">  Sines</v>
          </cell>
          <cell r="C104">
            <v>153.62758685000003</v>
          </cell>
          <cell r="D104">
            <v>132.98393788362571</v>
          </cell>
          <cell r="E104">
            <v>29.468914532269686</v>
          </cell>
          <cell r="F104">
            <v>4.8920270468457616</v>
          </cell>
          <cell r="G104">
            <v>0</v>
          </cell>
          <cell r="H104">
            <v>24.576887485423924</v>
          </cell>
        </row>
        <row r="105">
          <cell r="B105" t="str">
            <v xml:space="preserve">  Turbinas a gás</v>
          </cell>
          <cell r="C105">
            <v>1.1675619099999999</v>
          </cell>
          <cell r="D105">
            <v>8.2418863999073099E-4</v>
          </cell>
          <cell r="E105" t="e">
            <v>#VALUE!</v>
          </cell>
          <cell r="F105" t="e">
            <v>#VALUE!</v>
          </cell>
          <cell r="G105">
            <v>0</v>
          </cell>
          <cell r="H105">
            <v>0.56099037542145314</v>
          </cell>
        </row>
        <row r="106">
          <cell r="B106" t="str">
            <v>TejoEnergia</v>
          </cell>
          <cell r="C106">
            <v>77.879359300000004</v>
          </cell>
          <cell r="D106">
            <v>69.081581117830922</v>
          </cell>
          <cell r="E106">
            <v>8.7977781821690897</v>
          </cell>
          <cell r="F106">
            <v>2.4437020910625504</v>
          </cell>
          <cell r="G106">
            <v>1.1500787762705107</v>
          </cell>
          <cell r="H106">
            <v>5.2039973148360295</v>
          </cell>
          <cell r="I106">
            <v>0</v>
          </cell>
        </row>
        <row r="107">
          <cell r="B107" t="str">
            <v>Turbogás</v>
          </cell>
          <cell r="C107">
            <v>158.99306128000001</v>
          </cell>
          <cell r="D107">
            <v>154.08868783848735</v>
          </cell>
          <cell r="E107">
            <v>4.9043734415126812</v>
          </cell>
          <cell r="F107">
            <v>5.9166205895529771</v>
          </cell>
          <cell r="G107">
            <v>-6.1790642059491399</v>
          </cell>
          <cell r="H107">
            <v>5.1668170579088439</v>
          </cell>
          <cell r="I107">
            <v>0</v>
          </cell>
        </row>
        <row r="108">
          <cell r="B108" t="str">
            <v>PRE</v>
          </cell>
          <cell r="C108">
            <v>283.51675557999999</v>
          </cell>
          <cell r="D108">
            <v>272.71876000000003</v>
          </cell>
          <cell r="E108">
            <v>10.797995579999991</v>
          </cell>
          <cell r="F108">
            <v>11.16533785860239</v>
          </cell>
          <cell r="G108">
            <v>-4.8886877062192369</v>
          </cell>
          <cell r="H108">
            <v>4.5213454276168381</v>
          </cell>
          <cell r="I108">
            <v>0</v>
          </cell>
        </row>
        <row r="109">
          <cell r="B109" t="str">
            <v>Importação</v>
          </cell>
          <cell r="C109">
            <v>25.506930039999997</v>
          </cell>
          <cell r="D109">
            <v>1.2600000000000002E-2</v>
          </cell>
          <cell r="E109">
            <v>25.494330039999998</v>
          </cell>
          <cell r="H109">
            <v>-6.3082561090000002</v>
          </cell>
          <cell r="I109">
            <v>25.494330039999998</v>
          </cell>
        </row>
        <row r="110">
          <cell r="B110" t="str">
            <v>Corr. Hidraulicidade</v>
          </cell>
          <cell r="C110">
            <v>-6.4845806999999995</v>
          </cell>
          <cell r="D110">
            <v>0</v>
          </cell>
          <cell r="E110">
            <v>-6.4845806999999995</v>
          </cell>
          <cell r="F110">
            <v>0</v>
          </cell>
          <cell r="G110">
            <v>0</v>
          </cell>
          <cell r="H110">
            <v>0</v>
          </cell>
          <cell r="I110">
            <v>-6.4845806999999995</v>
          </cell>
        </row>
        <row r="111">
          <cell r="B111" t="str">
            <v>O.Custos</v>
          </cell>
          <cell r="C111">
            <v>6.8280247099999656</v>
          </cell>
          <cell r="D111">
            <v>0.64851225364232945</v>
          </cell>
          <cell r="E111">
            <v>6.179512456357636</v>
          </cell>
          <cell r="F111">
            <v>0</v>
          </cell>
          <cell r="G111">
            <v>0</v>
          </cell>
          <cell r="H111">
            <v>0</v>
          </cell>
          <cell r="I111">
            <v>6.179512456357636</v>
          </cell>
        </row>
        <row r="112">
          <cell r="B112" t="str">
            <v>Total</v>
          </cell>
          <cell r="C112">
            <v>770.89548314000001</v>
          </cell>
          <cell r="D112">
            <v>682.80227962923959</v>
          </cell>
          <cell r="E112">
            <v>88.093203510760532</v>
          </cell>
          <cell r="F112">
            <v>26.593507871074674</v>
          </cell>
          <cell r="G112">
            <v>-8.5156062362901679</v>
          </cell>
          <cell r="H112">
            <v>38.517783970618382</v>
          </cell>
          <cell r="I112">
            <v>25.189261796357634</v>
          </cell>
        </row>
        <row r="117">
          <cell r="C117" t="str">
            <v>Out</v>
          </cell>
          <cell r="D117" t="str">
            <v>Acumulado</v>
          </cell>
          <cell r="E117" t="str">
            <v>Orç. acum.</v>
          </cell>
          <cell r="F117" t="str">
            <v>Desvio</v>
          </cell>
        </row>
        <row r="118">
          <cell r="B118" t="str">
            <v>CPPE Hidr</v>
          </cell>
          <cell r="C118">
            <v>42.226563610000007</v>
          </cell>
          <cell r="D118">
            <v>421.17025119000004</v>
          </cell>
          <cell r="E118">
            <v>421.69839214000007</v>
          </cell>
          <cell r="F118">
            <v>-0.52814095000002226</v>
          </cell>
          <cell r="G118">
            <v>-1.2524139523507616E-3</v>
          </cell>
        </row>
        <row r="119">
          <cell r="B119" t="str">
            <v>CPPE Term</v>
          </cell>
          <cell r="C119">
            <v>32.269456779999999</v>
          </cell>
          <cell r="D119">
            <v>319.76264073999999</v>
          </cell>
          <cell r="E119">
            <v>320.72690299999994</v>
          </cell>
          <cell r="F119">
            <v>-0.96426225999994131</v>
          </cell>
          <cell r="G119">
            <v>-3.0064901041367831E-3</v>
          </cell>
        </row>
        <row r="120">
          <cell r="B120" t="str">
            <v xml:space="preserve">  Tapada do Outeiro</v>
          </cell>
          <cell r="C120">
            <v>0.47251779999999999</v>
          </cell>
          <cell r="D120">
            <v>4.5039096399999998</v>
          </cell>
          <cell r="E120">
            <v>5.0220779999999996</v>
          </cell>
          <cell r="F120">
            <v>-0.51816835999999977</v>
          </cell>
          <cell r="G120">
            <v>-0.10317807887491992</v>
          </cell>
        </row>
        <row r="121">
          <cell r="B121" t="str">
            <v xml:space="preserve">  Carregado</v>
          </cell>
          <cell r="C121">
            <v>7.84687907</v>
          </cell>
          <cell r="D121">
            <v>77.898635490000004</v>
          </cell>
          <cell r="E121">
            <v>77.721155999999993</v>
          </cell>
          <cell r="F121">
            <v>0.17747949000001029</v>
          </cell>
          <cell r="G121">
            <v>2.2835415623516653E-3</v>
          </cell>
        </row>
        <row r="122">
          <cell r="B122" t="str">
            <v xml:space="preserve">  Barreiro</v>
          </cell>
          <cell r="C122">
            <v>1.8579177199999999</v>
          </cell>
          <cell r="D122">
            <v>19.028397130000002</v>
          </cell>
          <cell r="E122">
            <v>19.427690000000002</v>
          </cell>
          <cell r="F122">
            <v>-0.39929287000000002</v>
          </cell>
          <cell r="G122">
            <v>-2.0552771327934538E-2</v>
          </cell>
        </row>
        <row r="123">
          <cell r="B123" t="str">
            <v xml:space="preserve">  Setúbal</v>
          </cell>
          <cell r="C123">
            <v>8.4815907799999994</v>
          </cell>
          <cell r="D123">
            <v>82.837078579999996</v>
          </cell>
          <cell r="E123">
            <v>82.867165999999997</v>
          </cell>
          <cell r="F123">
            <v>-3.0087420000000975E-2</v>
          </cell>
          <cell r="G123">
            <v>-3.6308011305707932E-4</v>
          </cell>
        </row>
        <row r="124">
          <cell r="B124" t="str">
            <v xml:space="preserve">  Sines</v>
          </cell>
          <cell r="C124">
            <v>13.06334517</v>
          </cell>
          <cell r="D124">
            <v>130.06722944000001</v>
          </cell>
          <cell r="E124">
            <v>130.24774500000001</v>
          </cell>
          <cell r="F124">
            <v>-0.18051556000000346</v>
          </cell>
          <cell r="G124">
            <v>-1.3859400022626644E-3</v>
          </cell>
        </row>
        <row r="125">
          <cell r="B125" t="str">
            <v xml:space="preserve">  Turbinas a gás</v>
          </cell>
          <cell r="C125">
            <v>0.54720623999999995</v>
          </cell>
          <cell r="D125">
            <v>5.4273904599999998</v>
          </cell>
          <cell r="E125">
            <v>5.4410680000000005</v>
          </cell>
          <cell r="F125">
            <v>-1.3677540000000654E-2</v>
          </cell>
          <cell r="G125">
            <v>-2.5137601662027498E-3</v>
          </cell>
        </row>
        <row r="126">
          <cell r="B126" t="str">
            <v>TejoEnergia</v>
          </cell>
          <cell r="C126">
            <v>12.990945550000001</v>
          </cell>
          <cell r="D126">
            <v>128.06114694999999</v>
          </cell>
          <cell r="E126">
            <v>129.97018784251773</v>
          </cell>
          <cell r="F126">
            <v>-1.9090408925177371</v>
          </cell>
          <cell r="G126">
            <v>-1.468829832600449E-2</v>
          </cell>
        </row>
        <row r="127">
          <cell r="B127" t="str">
            <v>Turbogás</v>
          </cell>
          <cell r="C127">
            <v>8.4219853999999987</v>
          </cell>
          <cell r="D127">
            <v>85.497331519999989</v>
          </cell>
          <cell r="E127">
            <v>83.881726501940989</v>
          </cell>
          <cell r="F127">
            <v>1.615605018059</v>
          </cell>
          <cell r="G127">
            <v>1.926051221682501E-2</v>
          </cell>
        </row>
        <row r="128">
          <cell r="B128" t="str">
            <v>Total</v>
          </cell>
          <cell r="C128">
            <v>95.908951340000016</v>
          </cell>
          <cell r="D128">
            <v>954.49137040000005</v>
          </cell>
          <cell r="E128">
            <v>956.27720948445869</v>
          </cell>
          <cell r="F128">
            <v>-1.7858390844586438</v>
          </cell>
          <cell r="G128">
            <v>-1.8674910023437352E-3</v>
          </cell>
        </row>
        <row r="132">
          <cell r="C132" t="str">
            <v>Out</v>
          </cell>
          <cell r="D132" t="str">
            <v>Acumulado</v>
          </cell>
          <cell r="E132" t="str">
            <v>Orç. acum.</v>
          </cell>
          <cell r="F132" t="str">
            <v>Desvio</v>
          </cell>
        </row>
        <row r="133">
          <cell r="B133" t="str">
            <v>CPPE Hidr</v>
          </cell>
          <cell r="C133">
            <v>0</v>
          </cell>
          <cell r="D133">
            <v>0</v>
          </cell>
          <cell r="E133">
            <v>0</v>
          </cell>
          <cell r="F133">
            <v>0</v>
          </cell>
        </row>
        <row r="134">
          <cell r="B134" t="str">
            <v>CPPE Term</v>
          </cell>
          <cell r="C134">
            <v>25.280872039999995</v>
          </cell>
          <cell r="D134">
            <v>224.65593293000003</v>
          </cell>
          <cell r="E134">
            <v>186.25213841927888</v>
          </cell>
          <cell r="F134">
            <v>38.403794510721156</v>
          </cell>
          <cell r="G134">
            <v>0.20619250246818099</v>
          </cell>
        </row>
        <row r="135">
          <cell r="B135" t="str">
            <v xml:space="preserve">  Tapada do Outeiro</v>
          </cell>
          <cell r="C135">
            <v>0</v>
          </cell>
          <cell r="D135">
            <v>0.34685763000000003</v>
          </cell>
          <cell r="E135">
            <v>1.8554943839981762E-2</v>
          </cell>
          <cell r="F135">
            <v>0.32830268616001829</v>
          </cell>
        </row>
        <row r="136">
          <cell r="B136" t="str">
            <v xml:space="preserve">  Carregado</v>
          </cell>
          <cell r="C136">
            <v>0.20653147000000002</v>
          </cell>
          <cell r="D136">
            <v>15.117547550000001</v>
          </cell>
          <cell r="E136">
            <v>8.5405542150154083</v>
          </cell>
          <cell r="F136">
            <v>6.5769933349845928</v>
          </cell>
          <cell r="G136">
            <v>0.77008975874438934</v>
          </cell>
        </row>
        <row r="137">
          <cell r="B137" t="str">
            <v xml:space="preserve">  Barreiro</v>
          </cell>
          <cell r="C137">
            <v>0.87614446000000001</v>
          </cell>
          <cell r="D137">
            <v>6.8261893000000002</v>
          </cell>
          <cell r="E137">
            <v>2.5083332635344711</v>
          </cell>
          <cell r="F137">
            <v>4.3178560364655292</v>
          </cell>
          <cell r="G137">
            <v>1.7214044478209707</v>
          </cell>
        </row>
        <row r="138">
          <cell r="B138" t="str">
            <v xml:space="preserve">  Setúbal</v>
          </cell>
          <cell r="C138">
            <v>6.41238419</v>
          </cell>
          <cell r="D138">
            <v>47.570189690000007</v>
          </cell>
          <cell r="E138">
            <v>42.198688948514587</v>
          </cell>
          <cell r="F138">
            <v>5.3715007414854199</v>
          </cell>
          <cell r="G138">
            <v>0.12729070204145532</v>
          </cell>
        </row>
        <row r="139">
          <cell r="B139" t="str">
            <v xml:space="preserve">  Sines</v>
          </cell>
          <cell r="C139">
            <v>17.756720039999998</v>
          </cell>
          <cell r="D139">
            <v>153.62758685000003</v>
          </cell>
          <cell r="E139">
            <v>132.98393788362571</v>
          </cell>
          <cell r="F139">
            <v>20.643648966374315</v>
          </cell>
          <cell r="G139">
            <v>0.15523415304816424</v>
          </cell>
        </row>
        <row r="140">
          <cell r="B140" t="str">
            <v xml:space="preserve">  Turbinas a gás</v>
          </cell>
          <cell r="C140">
            <v>2.9091880000000001E-2</v>
          </cell>
          <cell r="D140">
            <v>1.1675619100000001</v>
          </cell>
          <cell r="E140">
            <v>2.0691647487039166E-3</v>
          </cell>
          <cell r="F140">
            <v>1.1654927452512962</v>
          </cell>
        </row>
        <row r="141">
          <cell r="B141" t="str">
            <v>TejoEnergia</v>
          </cell>
          <cell r="C141">
            <v>10.141866289999999</v>
          </cell>
          <cell r="D141">
            <v>77.879359300000004</v>
          </cell>
          <cell r="E141">
            <v>69.081581117830922</v>
          </cell>
          <cell r="F141">
            <v>8.7977781821690826</v>
          </cell>
          <cell r="G141">
            <v>0.12735345717063007</v>
          </cell>
        </row>
        <row r="142">
          <cell r="B142" t="str">
            <v>Turbogás</v>
          </cell>
          <cell r="C142">
            <v>14.241463220000002</v>
          </cell>
          <cell r="D142">
            <v>158.99306128000003</v>
          </cell>
          <cell r="E142">
            <v>154.08868783848735</v>
          </cell>
          <cell r="F142">
            <v>4.9043734415126892</v>
          </cell>
          <cell r="G142">
            <v>3.1828251056646994E-2</v>
          </cell>
        </row>
        <row r="143">
          <cell r="B143" t="str">
            <v>PRE</v>
          </cell>
          <cell r="C143">
            <v>35.153303280000003</v>
          </cell>
          <cell r="D143">
            <v>283.51675557999999</v>
          </cell>
          <cell r="E143">
            <v>272.71876000000003</v>
          </cell>
          <cell r="F143">
            <v>10.797995579999963</v>
          </cell>
          <cell r="G143">
            <v>3.9593886317171423E-2</v>
          </cell>
        </row>
        <row r="144">
          <cell r="B144" t="str">
            <v>Importação</v>
          </cell>
          <cell r="C144">
            <v>3.9435597010000003</v>
          </cell>
          <cell r="D144">
            <v>25.506930040000004</v>
          </cell>
          <cell r="E144">
            <v>1.26E-2</v>
          </cell>
          <cell r="F144">
            <v>25.494330040000005</v>
          </cell>
          <cell r="G144">
            <v>2023.3595269841273</v>
          </cell>
        </row>
        <row r="145">
          <cell r="B145" t="str">
            <v>SENV desvios</v>
          </cell>
          <cell r="C145">
            <v>0.79986800000000002</v>
          </cell>
          <cell r="D145">
            <v>5.5345970000000007</v>
          </cell>
          <cell r="E145">
            <v>0</v>
          </cell>
          <cell r="F145">
            <v>5.5345970000000007</v>
          </cell>
        </row>
        <row r="146">
          <cell r="B146" t="str">
            <v>Total</v>
          </cell>
          <cell r="C146">
            <v>89.560932530999992</v>
          </cell>
          <cell r="D146">
            <v>776.0866361300001</v>
          </cell>
          <cell r="E146">
            <v>682.15376737559723</v>
          </cell>
          <cell r="F146">
            <v>93.932868754402875</v>
          </cell>
          <cell r="G146">
            <v>0.13770043243444108</v>
          </cell>
        </row>
        <row r="152">
          <cell r="B152" t="str">
            <v>M€</v>
          </cell>
        </row>
        <row r="153">
          <cell r="E153" t="str">
            <v>Real</v>
          </cell>
          <cell r="G153" t="str">
            <v>Orç.Acum.</v>
          </cell>
          <cell r="H153" t="str">
            <v>Desvio acumulado</v>
          </cell>
        </row>
        <row r="154">
          <cell r="E154" t="str">
            <v>Out</v>
          </cell>
          <cell r="F154" t="str">
            <v>Acum.</v>
          </cell>
          <cell r="H154" t="str">
            <v>Absoluto</v>
          </cell>
          <cell r="I154" t="str">
            <v>%</v>
          </cell>
        </row>
        <row r="155">
          <cell r="B155" t="str">
            <v>Encargos fixos</v>
          </cell>
          <cell r="E155">
            <v>95.908951340000016</v>
          </cell>
          <cell r="F155">
            <v>954.49137040000005</v>
          </cell>
          <cell r="G155">
            <v>956.27720948445869</v>
          </cell>
          <cell r="H155">
            <v>-1.7858390844586438</v>
          </cell>
          <cell r="I155">
            <v>-1.8674910023437352E-3</v>
          </cell>
        </row>
        <row r="157">
          <cell r="B157" t="str">
            <v>Encargos variáveis</v>
          </cell>
          <cell r="E157">
            <v>89.560932530999992</v>
          </cell>
          <cell r="F157">
            <v>776.0866361300001</v>
          </cell>
          <cell r="G157">
            <v>682.15376737559723</v>
          </cell>
          <cell r="H157">
            <v>93.932868754402875</v>
          </cell>
          <cell r="I157">
            <v>0.13770043243444108</v>
          </cell>
        </row>
        <row r="159">
          <cell r="B159" t="str">
            <v>Total</v>
          </cell>
          <cell r="E159">
            <v>185.46988387100001</v>
          </cell>
          <cell r="F159">
            <v>1730.57800653</v>
          </cell>
          <cell r="G159">
            <v>1638.430976860056</v>
          </cell>
          <cell r="H159">
            <v>92.147029669944232</v>
          </cell>
          <cell r="I159">
            <v>5.6241020202473013E-2</v>
          </cell>
        </row>
        <row r="161">
          <cell r="B161" t="str">
            <v>Correcção de hidraulicidade</v>
          </cell>
          <cell r="E161">
            <v>6.4580171799999997</v>
          </cell>
          <cell r="F161">
            <v>-6.4845806999999995</v>
          </cell>
          <cell r="G161">
            <v>0</v>
          </cell>
          <cell r="H161">
            <v>-6.4845806999999995</v>
          </cell>
          <cell r="I161">
            <v>0</v>
          </cell>
        </row>
        <row r="163">
          <cell r="B163" t="str">
            <v>Total com Correcção de hidraulicidade</v>
          </cell>
          <cell r="E163">
            <v>191.92790105100002</v>
          </cell>
          <cell r="F163">
            <v>1724.0934258300001</v>
          </cell>
          <cell r="G163">
            <v>1638.430976860056</v>
          </cell>
          <cell r="H163">
            <v>85.662448969944236</v>
          </cell>
          <cell r="I163">
            <v>5.2283221069288066E-2</v>
          </cell>
        </row>
      </sheetData>
      <sheetData sheetId="12">
        <row r="6">
          <cell r="O6">
            <v>8.2351411699999879</v>
          </cell>
        </row>
        <row r="7">
          <cell r="O7">
            <v>70.653068709999971</v>
          </cell>
        </row>
        <row r="8">
          <cell r="O8">
            <v>9.0004866709633973</v>
          </cell>
        </row>
        <row r="10">
          <cell r="O10">
            <v>216.69036491</v>
          </cell>
        </row>
        <row r="11">
          <cell r="O11">
            <v>21.940963059221616</v>
          </cell>
        </row>
        <row r="12">
          <cell r="O12">
            <v>89.887660609999998</v>
          </cell>
        </row>
        <row r="13">
          <cell r="O13">
            <v>70.306544219085026</v>
          </cell>
        </row>
        <row r="14">
          <cell r="O14">
            <v>19.581116390914971</v>
          </cell>
        </row>
        <row r="15">
          <cell r="O15">
            <v>0.27851057975339355</v>
          </cell>
        </row>
        <row r="16">
          <cell r="O16">
            <v>126.8027043</v>
          </cell>
        </row>
        <row r="17">
          <cell r="O17">
            <v>2.3598466683066448</v>
          </cell>
        </row>
        <row r="18">
          <cell r="O18">
            <v>22.773919299999985</v>
          </cell>
        </row>
        <row r="19">
          <cell r="O19">
            <v>3.3634091466870117</v>
          </cell>
        </row>
        <row r="20">
          <cell r="O20">
            <v>10.917145480000004</v>
          </cell>
        </row>
        <row r="21">
          <cell r="O21">
            <v>1.7743127065606039</v>
          </cell>
        </row>
        <row r="22">
          <cell r="O22">
            <v>-0.15508027666666702</v>
          </cell>
        </row>
        <row r="23">
          <cell r="O23">
            <v>1.4339836617930768</v>
          </cell>
        </row>
        <row r="24">
          <cell r="O24">
            <v>2.3893088381270449</v>
          </cell>
        </row>
        <row r="25">
          <cell r="O25">
            <v>0.65648114573310368</v>
          </cell>
        </row>
        <row r="26">
          <cell r="O26">
            <v>5.845832331872943</v>
          </cell>
        </row>
        <row r="27">
          <cell r="O27">
            <v>93.556786738785831</v>
          </cell>
        </row>
        <row r="28">
          <cell r="O28">
            <v>88.093203510760532</v>
          </cell>
        </row>
        <row r="29">
          <cell r="O29">
            <v>5.4635832280248451</v>
          </cell>
        </row>
        <row r="30">
          <cell r="O30">
            <v>13.594829612916044</v>
          </cell>
        </row>
        <row r="31">
          <cell r="O31">
            <v>6.7448498815576841</v>
          </cell>
        </row>
        <row r="32">
          <cell r="O32">
            <v>1.3863965033333372</v>
          </cell>
        </row>
        <row r="33">
          <cell r="O33">
            <v>0.16101559165187496</v>
          </cell>
        </row>
        <row r="34">
          <cell r="O34">
            <v>-2.2970552566666651</v>
          </cell>
        </row>
        <row r="35">
          <cell r="O35">
            <v>7.6118477079308562</v>
          </cell>
        </row>
        <row r="36">
          <cell r="O36">
            <v>3.0808920999999927</v>
          </cell>
        </row>
        <row r="37">
          <cell r="O37">
            <v>0.44401895666666669</v>
          </cell>
        </row>
        <row r="38">
          <cell r="O38">
            <v>7.3562087609779852</v>
          </cell>
        </row>
        <row r="39">
          <cell r="O39">
            <v>1.4832623183333338</v>
          </cell>
        </row>
        <row r="40">
          <cell r="O40">
            <v>4.9799442611896172E-2</v>
          </cell>
        </row>
        <row r="43">
          <cell r="P43">
            <v>0.74621407071771695</v>
          </cell>
        </row>
        <row r="44">
          <cell r="P44">
            <v>2.2916754540300843</v>
          </cell>
        </row>
        <row r="45">
          <cell r="P45">
            <v>25.241987249999966</v>
          </cell>
        </row>
        <row r="46">
          <cell r="P46">
            <v>1.3747262418749711</v>
          </cell>
        </row>
        <row r="47">
          <cell r="P47">
            <v>38.217467665783033</v>
          </cell>
        </row>
        <row r="49">
          <cell r="P49">
            <v>1.2593131835205995</v>
          </cell>
        </row>
        <row r="50">
          <cell r="P50">
            <v>1.3329410574694014</v>
          </cell>
        </row>
        <row r="51">
          <cell r="P51">
            <v>7.8736326253076028E-3</v>
          </cell>
        </row>
        <row r="116">
          <cell r="O116">
            <v>-1.4369999999999834</v>
          </cell>
        </row>
        <row r="117">
          <cell r="O117">
            <v>-2.8959999999999835</v>
          </cell>
        </row>
        <row r="118">
          <cell r="O118">
            <v>-3.4600000000000364</v>
          </cell>
        </row>
        <row r="119">
          <cell r="O119">
            <v>-9.4399999999998272</v>
          </cell>
        </row>
        <row r="126">
          <cell r="O126">
            <v>85.200999999999794</v>
          </cell>
        </row>
        <row r="127">
          <cell r="O127">
            <v>101.48899999999979</v>
          </cell>
        </row>
        <row r="128">
          <cell r="O128">
            <v>287.12099999999919</v>
          </cell>
        </row>
      </sheetData>
      <sheetData sheetId="13">
        <row r="362">
          <cell r="U362" t="str">
            <v>Valores Realizados</v>
          </cell>
        </row>
        <row r="363">
          <cell r="V363" t="str">
            <v>Compra</v>
          </cell>
          <cell r="W363" t="str">
            <v>C. Variáv.</v>
          </cell>
          <cell r="X363" t="str">
            <v>C. Fixos</v>
          </cell>
          <cell r="Y363" t="str">
            <v>C. Total</v>
          </cell>
          <cell r="AA363" t="str">
            <v>C.Variáv. Méd.</v>
          </cell>
          <cell r="AB363" t="str">
            <v>C. Fixo Médio</v>
          </cell>
          <cell r="AC363" t="str">
            <v>C. Total Médio</v>
          </cell>
        </row>
        <row r="364">
          <cell r="V364" t="str">
            <v>GWh</v>
          </cell>
          <cell r="W364" t="str">
            <v>M€</v>
          </cell>
          <cell r="X364" t="str">
            <v>M€</v>
          </cell>
          <cell r="Y364" t="str">
            <v>M€</v>
          </cell>
          <cell r="AA364" t="str">
            <v>cent/kWh</v>
          </cell>
          <cell r="AB364" t="str">
            <v>cent/kWh</v>
          </cell>
          <cell r="AC364" t="str">
            <v>cent/kWh</v>
          </cell>
        </row>
        <row r="365">
          <cell r="U365" t="str">
            <v>CPPE Hidr</v>
          </cell>
          <cell r="V365">
            <v>7339.1649280000001</v>
          </cell>
          <cell r="W365" t="str">
            <v>-</v>
          </cell>
          <cell r="X365">
            <v>421.17025119000004</v>
          </cell>
          <cell r="Y365">
            <v>421.17025119000004</v>
          </cell>
          <cell r="AA365" t="str">
            <v>-</v>
          </cell>
          <cell r="AB365">
            <v>5.7386672097144622</v>
          </cell>
          <cell r="AC365">
            <v>5.7386672097144622</v>
          </cell>
        </row>
        <row r="366">
          <cell r="U366" t="str">
            <v>CPPE Term</v>
          </cell>
          <cell r="V366">
            <v>9532.59339</v>
          </cell>
          <cell r="W366">
            <v>224.65593293000003</v>
          </cell>
          <cell r="X366">
            <v>319.76264074000005</v>
          </cell>
          <cell r="Y366">
            <v>544.41857367000011</v>
          </cell>
          <cell r="AA366">
            <v>2.3567136847111447</v>
          </cell>
          <cell r="AB366">
            <v>3.3544139318419002</v>
          </cell>
          <cell r="AC366">
            <v>5.7111276165530453</v>
          </cell>
        </row>
        <row r="367">
          <cell r="U367" t="str">
            <v xml:space="preserve">      carvão</v>
          </cell>
          <cell r="V367">
            <v>7866.5962799999998</v>
          </cell>
          <cell r="W367">
            <v>153.97444448000002</v>
          </cell>
          <cell r="X367">
            <v>134.57113908000002</v>
          </cell>
          <cell r="Y367">
            <v>288.54558356000007</v>
          </cell>
          <cell r="AA367">
            <v>1.9573197733747181</v>
          </cell>
          <cell r="AB367">
            <v>1.710665379156842</v>
          </cell>
          <cell r="AC367">
            <v>3.667985152531561</v>
          </cell>
        </row>
        <row r="368">
          <cell r="U368" t="str">
            <v xml:space="preserve">      outras</v>
          </cell>
          <cell r="V368">
            <v>1665.9971100000002</v>
          </cell>
          <cell r="W368">
            <v>70.681488450000018</v>
          </cell>
          <cell r="X368">
            <v>185.19150166000003</v>
          </cell>
          <cell r="Y368">
            <v>255.87299011000005</v>
          </cell>
          <cell r="AA368">
            <v>4.2425937011379329</v>
          </cell>
          <cell r="AB368">
            <v>11.11595575697007</v>
          </cell>
          <cell r="AC368">
            <v>15.358549458108003</v>
          </cell>
        </row>
        <row r="369">
          <cell r="U369" t="str">
            <v>TejoEnergia</v>
          </cell>
          <cell r="V369">
            <v>3599.4881999999998</v>
          </cell>
          <cell r="W369">
            <v>77.879359300000004</v>
          </cell>
          <cell r="X369">
            <v>128.06114694999999</v>
          </cell>
          <cell r="Y369">
            <v>205.94050625</v>
          </cell>
          <cell r="AA369">
            <v>2.1636231311995968</v>
          </cell>
          <cell r="AB369">
            <v>3.5577598768069305</v>
          </cell>
          <cell r="AC369">
            <v>5.7213830080065273</v>
          </cell>
        </row>
        <row r="370">
          <cell r="U370" t="str">
            <v>Turbogás</v>
          </cell>
          <cell r="V370">
            <v>5122.3226999999988</v>
          </cell>
          <cell r="W370">
            <v>158.99306128000003</v>
          </cell>
          <cell r="X370">
            <v>85.497331519999989</v>
          </cell>
          <cell r="Y370">
            <v>244.49039280000002</v>
          </cell>
          <cell r="AA370">
            <v>3.1039251252171223</v>
          </cell>
          <cell r="AB370">
            <v>1.6691125594254341</v>
          </cell>
          <cell r="AC370">
            <v>4.7730376846425564</v>
          </cell>
        </row>
        <row r="371">
          <cell r="U371" t="str">
            <v>PRE</v>
          </cell>
          <cell r="V371">
            <v>3541.7309499999992</v>
          </cell>
          <cell r="W371">
            <v>283.51675557999999</v>
          </cell>
          <cell r="X371" t="str">
            <v>-</v>
          </cell>
          <cell r="Y371">
            <v>283.51675557999999</v>
          </cell>
          <cell r="AA371">
            <v>8.005033685012128</v>
          </cell>
          <cell r="AB371" t="str">
            <v>-</v>
          </cell>
          <cell r="AC371">
            <v>8.005033685012128</v>
          </cell>
        </row>
        <row r="372">
          <cell r="U372" t="str">
            <v>Corr. Hidraulicidade</v>
          </cell>
          <cell r="V372" t="str">
            <v>-</v>
          </cell>
          <cell r="W372">
            <v>-6.4845806999999995</v>
          </cell>
          <cell r="X372" t="str">
            <v>-</v>
          </cell>
          <cell r="Y372">
            <v>-6.4845806999999995</v>
          </cell>
          <cell r="AA372" t="str">
            <v>-</v>
          </cell>
          <cell r="AB372" t="str">
            <v>-</v>
          </cell>
          <cell r="AC372" t="str">
            <v>-</v>
          </cell>
        </row>
        <row r="373">
          <cell r="U373" t="str">
            <v>Total Real</v>
          </cell>
          <cell r="V373">
            <v>29135.300167999998</v>
          </cell>
          <cell r="W373">
            <v>738.56052838999994</v>
          </cell>
          <cell r="X373">
            <v>954.49137040000005</v>
          </cell>
          <cell r="Y373">
            <v>1693.05189879</v>
          </cell>
          <cell r="AA373">
            <v>3.3884930528170099</v>
          </cell>
          <cell r="AB373">
            <v>3.7294187546483544</v>
          </cell>
          <cell r="AC373">
            <v>5.8109986477830073</v>
          </cell>
        </row>
        <row r="374">
          <cell r="U374" t="str">
            <v>Total orçamentado</v>
          </cell>
          <cell r="V374">
            <v>29412.911164226665</v>
          </cell>
          <cell r="W374">
            <v>682.14116737559721</v>
          </cell>
          <cell r="X374">
            <v>956.27720948445835</v>
          </cell>
          <cell r="Y374">
            <v>1638.4183768600558</v>
          </cell>
          <cell r="AA374">
            <v>3.2318838967941463</v>
          </cell>
          <cell r="AB374">
            <v>3.6846058039891445</v>
          </cell>
          <cell r="AC374">
            <v>5.5704053492425993</v>
          </cell>
        </row>
        <row r="375">
          <cell r="U375" t="str">
            <v xml:space="preserve">Desvio </v>
          </cell>
          <cell r="V375">
            <v>-277.61099622666734</v>
          </cell>
          <cell r="W375">
            <v>56.419361014402739</v>
          </cell>
          <cell r="X375">
            <v>-1.7858390844583028</v>
          </cell>
          <cell r="Y375">
            <v>54.633521929944209</v>
          </cell>
          <cell r="AA375">
            <v>0.15660915602286352</v>
          </cell>
          <cell r="AB375">
            <v>4.4812950659209871E-2</v>
          </cell>
          <cell r="AC375">
            <v>0.24059329854040801</v>
          </cell>
        </row>
        <row r="376">
          <cell r="U376" t="str">
            <v>Desvio (%)</v>
          </cell>
          <cell r="V376">
            <v>-9.438405966571306E-3</v>
          </cell>
          <cell r="W376">
            <v>8.2709215793946411E-2</v>
          </cell>
          <cell r="X376">
            <v>-1.8674910023434022E-3</v>
          </cell>
          <cell r="Y376">
            <v>3.334528146263005E-2</v>
          </cell>
          <cell r="AA376">
            <v>4.8457543966295091E-2</v>
          </cell>
          <cell r="AB376">
            <v>1.2162210299591081E-2</v>
          </cell>
          <cell r="AC376">
            <v>4.3191344876386983E-2</v>
          </cell>
        </row>
        <row r="1281">
          <cell r="H1281">
            <v>4.3519501362570101E-2</v>
          </cell>
        </row>
        <row r="1282">
          <cell r="H1282">
            <v>4.0357559904363516E-2</v>
          </cell>
        </row>
        <row r="1549">
          <cell r="H1549">
            <v>0.1146215971340997</v>
          </cell>
        </row>
        <row r="1639">
          <cell r="H1639">
            <v>4.98035429665451E-2</v>
          </cell>
        </row>
      </sheetData>
      <sheetData sheetId="14">
        <row r="5">
          <cell r="B5" t="str">
            <v>Compras da REN reais (GWh)</v>
          </cell>
        </row>
        <row r="6">
          <cell r="E6" t="str">
            <v>Ano Ant.</v>
          </cell>
          <cell r="F6" t="str">
            <v>Ano Curso</v>
          </cell>
          <cell r="G6" t="str">
            <v>Jan</v>
          </cell>
          <cell r="H6" t="str">
            <v>Fev</v>
          </cell>
          <cell r="I6" t="str">
            <v>Mar</v>
          </cell>
          <cell r="J6" t="str">
            <v>Abr</v>
          </cell>
          <cell r="K6" t="str">
            <v>Mai</v>
          </cell>
          <cell r="L6" t="str">
            <v>Jun</v>
          </cell>
          <cell r="M6" t="str">
            <v>Jul</v>
          </cell>
          <cell r="N6" t="str">
            <v>Ago</v>
          </cell>
          <cell r="O6" t="str">
            <v>Set</v>
          </cell>
          <cell r="P6" t="str">
            <v>Out</v>
          </cell>
          <cell r="Q6" t="str">
            <v>Nov</v>
          </cell>
          <cell r="R6" t="str">
            <v>Dez</v>
          </cell>
        </row>
        <row r="7">
          <cell r="B7" t="str">
            <v>CPPE Hidr</v>
          </cell>
          <cell r="E7">
            <v>12115.355489000001</v>
          </cell>
          <cell r="F7">
            <v>7339.1649280000001</v>
          </cell>
          <cell r="G7">
            <v>1222.7413919999999</v>
          </cell>
          <cell r="H7">
            <v>1255.7247949999999</v>
          </cell>
          <cell r="I7">
            <v>947.17409299999974</v>
          </cell>
          <cell r="J7">
            <v>709.29213500000003</v>
          </cell>
          <cell r="K7">
            <v>700.27414000000022</v>
          </cell>
          <cell r="L7">
            <v>493.30435799999987</v>
          </cell>
          <cell r="M7">
            <v>408.10345500000005</v>
          </cell>
          <cell r="N7">
            <v>403.95881099999991</v>
          </cell>
          <cell r="O7">
            <v>586.95901600000013</v>
          </cell>
          <cell r="P7">
            <v>611.63273300000003</v>
          </cell>
        </row>
        <row r="8">
          <cell r="B8" t="str">
            <v>CPPE Term</v>
          </cell>
          <cell r="E8">
            <v>14421.091719999999</v>
          </cell>
          <cell r="F8">
            <v>9532.59339</v>
          </cell>
          <cell r="G8">
            <v>936.63501999999994</v>
          </cell>
          <cell r="H8">
            <v>805.28201000000001</v>
          </cell>
          <cell r="I8">
            <v>951.55513999999994</v>
          </cell>
          <cell r="J8">
            <v>800.66647999999998</v>
          </cell>
          <cell r="K8">
            <v>884.41494999999998</v>
          </cell>
          <cell r="L8">
            <v>1091.26731</v>
          </cell>
          <cell r="M8">
            <v>1222.89355</v>
          </cell>
          <cell r="N8">
            <v>859.0782099999999</v>
          </cell>
          <cell r="O8">
            <v>1050.6197300000001</v>
          </cell>
          <cell r="P8">
            <v>930.18099000000007</v>
          </cell>
        </row>
        <row r="9">
          <cell r="B9" t="str">
            <v xml:space="preserve">  Tapada do Outeiro</v>
          </cell>
          <cell r="E9">
            <v>31.412999999999997</v>
          </cell>
          <cell r="F9">
            <v>6.0896799999999995</v>
          </cell>
          <cell r="G9">
            <v>0</v>
          </cell>
          <cell r="H9">
            <v>0</v>
          </cell>
          <cell r="I9">
            <v>0</v>
          </cell>
          <cell r="J9">
            <v>0</v>
          </cell>
          <cell r="K9">
            <v>0</v>
          </cell>
          <cell r="L9">
            <v>0</v>
          </cell>
          <cell r="M9">
            <v>2.9484299999999997</v>
          </cell>
          <cell r="N9">
            <v>1.1382300000000001</v>
          </cell>
          <cell r="O9">
            <v>2.0030199999999998</v>
          </cell>
          <cell r="P9">
            <v>0</v>
          </cell>
        </row>
        <row r="10">
          <cell r="B10" t="str">
            <v xml:space="preserve">  Carregado</v>
          </cell>
          <cell r="E10">
            <v>1552.1862999999998</v>
          </cell>
          <cell r="F10">
            <v>296.67540000000002</v>
          </cell>
          <cell r="G10">
            <v>23.257099999999998</v>
          </cell>
          <cell r="H10">
            <v>36.447199999999995</v>
          </cell>
          <cell r="I10">
            <v>33.705500000000001</v>
          </cell>
          <cell r="J10">
            <v>21.4863</v>
          </cell>
          <cell r="K10">
            <v>4.798</v>
          </cell>
          <cell r="L10">
            <v>57.360900000000001</v>
          </cell>
          <cell r="M10">
            <v>78.300200000000004</v>
          </cell>
          <cell r="N10">
            <v>3.3254000000000001</v>
          </cell>
          <cell r="O10">
            <v>33.848500000000001</v>
          </cell>
          <cell r="P10">
            <v>4.1463000000000001</v>
          </cell>
        </row>
        <row r="11">
          <cell r="B11" t="str">
            <v xml:space="preserve">  Barreiro</v>
          </cell>
          <cell r="E11">
            <v>211.66151000000002</v>
          </cell>
          <cell r="F11">
            <v>152.46082000000001</v>
          </cell>
          <cell r="G11">
            <v>7.7088799999999997</v>
          </cell>
          <cell r="H11">
            <v>14.627180000000001</v>
          </cell>
          <cell r="I11">
            <v>19.01444</v>
          </cell>
          <cell r="J11">
            <v>8.0721799999999995</v>
          </cell>
          <cell r="K11">
            <v>7.5420600000000002</v>
          </cell>
          <cell r="L11">
            <v>13.71152</v>
          </cell>
          <cell r="M11">
            <v>18.985569999999999</v>
          </cell>
          <cell r="N11">
            <v>13.479379999999999</v>
          </cell>
          <cell r="O11">
            <v>30.149819999999998</v>
          </cell>
          <cell r="P11">
            <v>19.169790000000003</v>
          </cell>
        </row>
        <row r="12">
          <cell r="B12" t="str">
            <v xml:space="preserve">  Setúbal</v>
          </cell>
          <cell r="E12">
            <v>3883.0452000000005</v>
          </cell>
          <cell r="F12">
            <v>1211.4395</v>
          </cell>
          <cell r="G12">
            <v>33.755199999999995</v>
          </cell>
          <cell r="H12">
            <v>25.283799999999999</v>
          </cell>
          <cell r="I12">
            <v>64.020200000000003</v>
          </cell>
          <cell r="J12">
            <v>14.465299999999999</v>
          </cell>
          <cell r="K12">
            <v>1.3386</v>
          </cell>
          <cell r="L12">
            <v>187.43439999999998</v>
          </cell>
          <cell r="M12">
            <v>250.35660000000001</v>
          </cell>
          <cell r="N12">
            <v>140.1831</v>
          </cell>
          <cell r="O12">
            <v>336.18309999999997</v>
          </cell>
          <cell r="P12">
            <v>158.41920000000002</v>
          </cell>
        </row>
        <row r="13">
          <cell r="B13" t="str">
            <v xml:space="preserve">  Sines</v>
          </cell>
          <cell r="E13">
            <v>8691.0837300000003</v>
          </cell>
          <cell r="F13">
            <v>7860.5065999999997</v>
          </cell>
          <cell r="G13">
            <v>871.75559999999996</v>
          </cell>
          <cell r="H13">
            <v>727.27509999999995</v>
          </cell>
          <cell r="I13">
            <v>834.71659999999997</v>
          </cell>
          <cell r="J13">
            <v>756.64149999999995</v>
          </cell>
          <cell r="K13">
            <v>870.73619999999994</v>
          </cell>
          <cell r="L13">
            <v>829.32680000000005</v>
          </cell>
          <cell r="M13">
            <v>872.23559999999998</v>
          </cell>
          <cell r="N13">
            <v>700.952</v>
          </cell>
          <cell r="O13">
            <v>648.42160000000001</v>
          </cell>
          <cell r="P13">
            <v>748.44560000000001</v>
          </cell>
        </row>
        <row r="14">
          <cell r="B14" t="str">
            <v xml:space="preserve">  Turbinas a gás</v>
          </cell>
          <cell r="E14">
            <v>51.701979999999992</v>
          </cell>
          <cell r="F14">
            <v>5.4213899999999988</v>
          </cell>
          <cell r="G14">
            <v>0.15824000000000002</v>
          </cell>
          <cell r="H14">
            <v>1.64873</v>
          </cell>
          <cell r="I14">
            <v>9.8400000000000001E-2</v>
          </cell>
          <cell r="J14">
            <v>1.1999999999999999E-3</v>
          </cell>
          <cell r="K14">
            <v>8.9999999999999992E-5</v>
          </cell>
          <cell r="L14">
            <v>3.4336899999999995</v>
          </cell>
          <cell r="M14">
            <v>6.7149999999999987E-2</v>
          </cell>
          <cell r="N14">
            <v>1E-4</v>
          </cell>
          <cell r="O14">
            <v>1.3690000000000001E-2</v>
          </cell>
          <cell r="P14">
            <v>1E-4</v>
          </cell>
        </row>
        <row r="15">
          <cell r="B15" t="str">
            <v>Tejoenergia</v>
          </cell>
          <cell r="E15">
            <v>4030.3675499999999</v>
          </cell>
          <cell r="F15">
            <v>3599.4881999999998</v>
          </cell>
          <cell r="G15">
            <v>383.29329999999999</v>
          </cell>
          <cell r="H15">
            <v>205.1987</v>
          </cell>
          <cell r="I15">
            <v>345.91919999999999</v>
          </cell>
          <cell r="J15">
            <v>240.7912</v>
          </cell>
          <cell r="K15">
            <v>387.6413</v>
          </cell>
          <cell r="L15">
            <v>415.78280000000001</v>
          </cell>
          <cell r="M15">
            <v>411.18779999999998</v>
          </cell>
          <cell r="N15">
            <v>424.18950000000001</v>
          </cell>
          <cell r="O15">
            <v>411.96719999999999</v>
          </cell>
          <cell r="P15">
            <v>373.5172</v>
          </cell>
        </row>
        <row r="16">
          <cell r="B16" t="str">
            <v>Turbogás</v>
          </cell>
          <cell r="E16">
            <v>5958.3292999999994</v>
          </cell>
          <cell r="F16">
            <v>5122.3226999999988</v>
          </cell>
          <cell r="G16">
            <v>475.48770000000002</v>
          </cell>
          <cell r="H16">
            <v>431.83100000000002</v>
          </cell>
          <cell r="I16">
            <v>543.72590000000002</v>
          </cell>
          <cell r="J16">
            <v>515.68740000000003</v>
          </cell>
          <cell r="K16">
            <v>471.3125</v>
          </cell>
          <cell r="L16">
            <v>614.35380000000009</v>
          </cell>
          <cell r="M16">
            <v>619.29849999999999</v>
          </cell>
          <cell r="N16">
            <v>594.93419999999992</v>
          </cell>
          <cell r="O16">
            <v>484.90540000000004</v>
          </cell>
          <cell r="P16">
            <v>370.78629999999998</v>
          </cell>
        </row>
        <row r="17">
          <cell r="B17" t="str">
            <v>PRE</v>
          </cell>
          <cell r="E17">
            <v>2536.2458073990001</v>
          </cell>
          <cell r="F17">
            <v>3541.7309499999992</v>
          </cell>
          <cell r="G17">
            <v>433.48859299999998</v>
          </cell>
          <cell r="H17">
            <v>389.23559599999999</v>
          </cell>
          <cell r="I17">
            <v>401.61398300000002</v>
          </cell>
          <cell r="J17">
            <v>373.034109</v>
          </cell>
          <cell r="K17">
            <v>317.36821700000002</v>
          </cell>
          <cell r="L17">
            <v>252.00334100000001</v>
          </cell>
          <cell r="M17">
            <v>302.49256200000002</v>
          </cell>
          <cell r="N17">
            <v>319.12513799999999</v>
          </cell>
          <cell r="O17">
            <v>320.78743400000002</v>
          </cell>
          <cell r="P17">
            <v>432.58197699999999</v>
          </cell>
        </row>
        <row r="18">
          <cell r="B18" t="str">
            <v>Importação</v>
          </cell>
          <cell r="E18">
            <v>922.91759999999999</v>
          </cell>
          <cell r="F18">
            <v>1247.4226000000001</v>
          </cell>
          <cell r="G18">
            <v>33.674999999999997</v>
          </cell>
          <cell r="H18">
            <v>31.1249</v>
          </cell>
          <cell r="I18">
            <v>76.642799999999994</v>
          </cell>
          <cell r="J18">
            <v>180.2191</v>
          </cell>
          <cell r="K18">
            <v>80.446299999999994</v>
          </cell>
          <cell r="L18">
            <v>115.4644</v>
          </cell>
          <cell r="M18">
            <v>224.32859999999999</v>
          </cell>
          <cell r="N18">
            <v>168.48480000000001</v>
          </cell>
          <cell r="O18">
            <v>159.42619999999999</v>
          </cell>
          <cell r="P18">
            <v>177.6105</v>
          </cell>
        </row>
        <row r="19">
          <cell r="B19" t="str">
            <v>SENV desvios</v>
          </cell>
          <cell r="E19">
            <v>97.538097999999991</v>
          </cell>
          <cell r="F19">
            <v>200.73314700000003</v>
          </cell>
          <cell r="G19">
            <v>25.337782000000001</v>
          </cell>
          <cell r="H19">
            <v>26.218454000000001</v>
          </cell>
          <cell r="I19">
            <v>21.401793999999999</v>
          </cell>
          <cell r="J19">
            <v>24.586030000000001</v>
          </cell>
          <cell r="K19">
            <v>16.364616000000002</v>
          </cell>
          <cell r="L19">
            <v>12.664251999999999</v>
          </cell>
          <cell r="M19">
            <v>13.716004</v>
          </cell>
          <cell r="N19">
            <v>21.188984999999999</v>
          </cell>
          <cell r="O19">
            <v>11.666198</v>
          </cell>
          <cell r="P19">
            <v>27.589032</v>
          </cell>
        </row>
        <row r="20">
          <cell r="B20" t="str">
            <v>Total</v>
          </cell>
          <cell r="E20">
            <v>40081.845564398995</v>
          </cell>
          <cell r="F20">
            <v>30583.455914999995</v>
          </cell>
          <cell r="G20">
            <v>3510.6587869999998</v>
          </cell>
          <cell r="H20">
            <v>3144.6154549999997</v>
          </cell>
          <cell r="I20">
            <v>3288.0329099999994</v>
          </cell>
          <cell r="J20">
            <v>2844.2764539999998</v>
          </cell>
          <cell r="K20">
            <v>2857.8220230000002</v>
          </cell>
          <cell r="L20">
            <v>2994.8402609999998</v>
          </cell>
          <cell r="M20">
            <v>3202.0204709999998</v>
          </cell>
          <cell r="N20">
            <v>2790.9596439999996</v>
          </cell>
          <cell r="O20">
            <v>3026.3311779999999</v>
          </cell>
          <cell r="P20">
            <v>2923.8987319999997</v>
          </cell>
          <cell r="Q20">
            <v>0</v>
          </cell>
          <cell r="R20">
            <v>0</v>
          </cell>
        </row>
        <row r="41">
          <cell r="B41" t="str">
            <v>Encargos fixos reais da REN (MEur)</v>
          </cell>
        </row>
        <row r="42">
          <cell r="E42" t="str">
            <v>Ano Ant.</v>
          </cell>
          <cell r="F42" t="str">
            <v>Ano Curso</v>
          </cell>
          <cell r="G42" t="str">
            <v>Jan</v>
          </cell>
          <cell r="H42" t="str">
            <v>Fev</v>
          </cell>
          <cell r="I42" t="str">
            <v>Mar</v>
          </cell>
          <cell r="J42" t="str">
            <v>Abr</v>
          </cell>
          <cell r="K42" t="str">
            <v>Mai</v>
          </cell>
          <cell r="L42" t="str">
            <v>Jun</v>
          </cell>
          <cell r="M42" t="str">
            <v>Jul</v>
          </cell>
          <cell r="N42" t="str">
            <v>Ago</v>
          </cell>
          <cell r="O42" t="str">
            <v>Set</v>
          </cell>
          <cell r="P42" t="str">
            <v>Out</v>
          </cell>
          <cell r="Q42" t="str">
            <v>Nov</v>
          </cell>
          <cell r="R42" t="str">
            <v>Dez</v>
          </cell>
        </row>
        <row r="43">
          <cell r="B43" t="str">
            <v>CPPE Hidr</v>
          </cell>
          <cell r="E43">
            <v>471.6241854081664</v>
          </cell>
          <cell r="F43">
            <v>421.17025119000004</v>
          </cell>
          <cell r="G43">
            <v>41.857280190000004</v>
          </cell>
          <cell r="H43">
            <v>41.838229149999997</v>
          </cell>
          <cell r="I43">
            <v>41.724553570000005</v>
          </cell>
          <cell r="J43">
            <v>41.76582917999999</v>
          </cell>
          <cell r="K43">
            <v>42.089527069999995</v>
          </cell>
          <cell r="L43">
            <v>42.378373850000003</v>
          </cell>
          <cell r="M43">
            <v>42.517016189999978</v>
          </cell>
          <cell r="N43">
            <v>42.455865370000012</v>
          </cell>
          <cell r="O43">
            <v>42.317013009999989</v>
          </cell>
          <cell r="P43">
            <v>42.226563610000007</v>
          </cell>
        </row>
        <row r="44">
          <cell r="B44" t="str">
            <v>CPPE Term</v>
          </cell>
          <cell r="E44">
            <v>376.06975638921006</v>
          </cell>
          <cell r="F44">
            <v>319.76264073999999</v>
          </cell>
          <cell r="G44">
            <v>31.626130779999997</v>
          </cell>
          <cell r="H44">
            <v>31.62550074</v>
          </cell>
          <cell r="I44">
            <v>31.682600019999999</v>
          </cell>
          <cell r="J44">
            <v>31.708777210000001</v>
          </cell>
          <cell r="K44">
            <v>32.010708729999998</v>
          </cell>
          <cell r="L44">
            <v>32.318108039999998</v>
          </cell>
          <cell r="M44">
            <v>32.027119630000001</v>
          </cell>
          <cell r="N44">
            <v>32.199963600000004</v>
          </cell>
          <cell r="O44">
            <v>32.294275210000002</v>
          </cell>
          <cell r="P44">
            <v>32.269456779999999</v>
          </cell>
        </row>
        <row r="45">
          <cell r="B45" t="str">
            <v xml:space="preserve">  Tapada do Outeiro</v>
          </cell>
          <cell r="E45">
            <v>8.0630646719519952</v>
          </cell>
          <cell r="F45">
            <v>4.5039096399999998</v>
          </cell>
          <cell r="G45">
            <v>0.50034796999999998</v>
          </cell>
          <cell r="H45">
            <v>0.50385194999999994</v>
          </cell>
          <cell r="I45">
            <v>0.50356319999999999</v>
          </cell>
          <cell r="J45">
            <v>0.50367159000000006</v>
          </cell>
          <cell r="K45">
            <v>0.50537894999999999</v>
          </cell>
          <cell r="L45">
            <v>0.50831770999999992</v>
          </cell>
          <cell r="M45">
            <v>0.20438584000000001</v>
          </cell>
          <cell r="N45">
            <v>0.30181086000000001</v>
          </cell>
          <cell r="O45">
            <v>0.50006377000000002</v>
          </cell>
          <cell r="P45">
            <v>0.47251779999999999</v>
          </cell>
        </row>
        <row r="46">
          <cell r="B46" t="str">
            <v xml:space="preserve">  Carregado</v>
          </cell>
          <cell r="E46">
            <v>89.344922314568507</v>
          </cell>
          <cell r="F46">
            <v>77.898635490000004</v>
          </cell>
          <cell r="G46">
            <v>7.6811329000000006</v>
          </cell>
          <cell r="H46">
            <v>7.7022941200000004</v>
          </cell>
          <cell r="I46">
            <v>7.7044821700000004</v>
          </cell>
          <cell r="J46">
            <v>7.7132932499999995</v>
          </cell>
          <cell r="K46">
            <v>7.7669246299999992</v>
          </cell>
          <cell r="L46">
            <v>7.8626473399999997</v>
          </cell>
          <cell r="M46">
            <v>7.8696064400000001</v>
          </cell>
          <cell r="N46">
            <v>7.8924910899999992</v>
          </cell>
          <cell r="O46">
            <v>7.8588844799999995</v>
          </cell>
          <cell r="P46">
            <v>7.84687907</v>
          </cell>
        </row>
        <row r="47">
          <cell r="B47" t="str">
            <v xml:space="preserve">  Barreiro</v>
          </cell>
          <cell r="E47">
            <v>20.900336784316298</v>
          </cell>
          <cell r="F47">
            <v>19.028397130000002</v>
          </cell>
          <cell r="G47">
            <v>1.9619168199999999</v>
          </cell>
          <cell r="H47">
            <v>1.9034718500000001</v>
          </cell>
          <cell r="I47">
            <v>1.9273401100000001</v>
          </cell>
          <cell r="J47">
            <v>1.8588893800000001</v>
          </cell>
          <cell r="K47">
            <v>1.9196362600000001</v>
          </cell>
          <cell r="L47">
            <v>1.9530772599999999</v>
          </cell>
          <cell r="M47">
            <v>1.8609175099999999</v>
          </cell>
          <cell r="N47">
            <v>1.89174829</v>
          </cell>
          <cell r="O47">
            <v>1.8934819299999999</v>
          </cell>
          <cell r="P47">
            <v>1.8579177199999999</v>
          </cell>
        </row>
        <row r="48">
          <cell r="B48" t="str">
            <v xml:space="preserve">  Setúbal</v>
          </cell>
          <cell r="E48">
            <v>96.063763720164502</v>
          </cell>
          <cell r="F48">
            <v>82.837078579999996</v>
          </cell>
          <cell r="G48">
            <v>8.1034749599999998</v>
          </cell>
          <cell r="H48">
            <v>8.1283762999999993</v>
          </cell>
          <cell r="I48">
            <v>8.1492677399999991</v>
          </cell>
          <cell r="J48">
            <v>8.1804238700000003</v>
          </cell>
          <cell r="K48">
            <v>8.255060030000001</v>
          </cell>
          <cell r="L48">
            <v>8.3281853199999993</v>
          </cell>
          <cell r="M48">
            <v>8.3882659700000008</v>
          </cell>
          <cell r="N48">
            <v>8.4124551600000004</v>
          </cell>
          <cell r="O48">
            <v>8.4099784499999988</v>
          </cell>
          <cell r="P48">
            <v>8.4815907799999994</v>
          </cell>
        </row>
        <row r="49">
          <cell r="B49" t="str">
            <v xml:space="preserve">  Sines</v>
          </cell>
          <cell r="E49">
            <v>149.65241877036345</v>
          </cell>
          <cell r="F49">
            <v>130.06722944000001</v>
          </cell>
          <cell r="G49">
            <v>12.842246519999998</v>
          </cell>
          <cell r="H49">
            <v>12.850305149999999</v>
          </cell>
          <cell r="I49">
            <v>12.861404220000001</v>
          </cell>
          <cell r="J49">
            <v>12.91478648</v>
          </cell>
          <cell r="K49">
            <v>13.01895494</v>
          </cell>
          <cell r="L49">
            <v>13.119617499999999</v>
          </cell>
          <cell r="M49">
            <v>13.156017780000001</v>
          </cell>
          <cell r="N49">
            <v>13.153892760000002</v>
          </cell>
          <cell r="O49">
            <v>13.086658920000001</v>
          </cell>
          <cell r="P49">
            <v>13.06334517</v>
          </cell>
        </row>
        <row r="50">
          <cell r="B50" t="str">
            <v xml:space="preserve">  Turbinas a gás</v>
          </cell>
          <cell r="E50">
            <v>12.045250127845291</v>
          </cell>
          <cell r="F50">
            <v>5.4273904599999998</v>
          </cell>
          <cell r="G50">
            <v>0.53701160999999997</v>
          </cell>
          <cell r="H50">
            <v>0.53720137000000001</v>
          </cell>
          <cell r="I50">
            <v>0.53654257999999999</v>
          </cell>
          <cell r="J50">
            <v>0.53771263999999996</v>
          </cell>
          <cell r="K50">
            <v>0.54475391999999989</v>
          </cell>
          <cell r="L50">
            <v>0.54626291000000005</v>
          </cell>
          <cell r="M50">
            <v>0.54792608999999992</v>
          </cell>
          <cell r="N50">
            <v>0.54756543999999996</v>
          </cell>
          <cell r="O50">
            <v>0.54520765999999998</v>
          </cell>
          <cell r="P50">
            <v>0.54720623999999995</v>
          </cell>
        </row>
        <row r="51">
          <cell r="B51" t="str">
            <v>TejoEnergia</v>
          </cell>
          <cell r="E51">
            <v>164.91319107936908</v>
          </cell>
          <cell r="F51">
            <v>128.06114694999999</v>
          </cell>
          <cell r="G51">
            <v>12.696653659999999</v>
          </cell>
          <cell r="H51">
            <v>12.678234509999999</v>
          </cell>
          <cell r="I51">
            <v>12.800732389999999</v>
          </cell>
          <cell r="J51">
            <v>12.598009529999999</v>
          </cell>
          <cell r="K51">
            <v>12.58052734</v>
          </cell>
          <cell r="L51">
            <v>12.970943169999998</v>
          </cell>
          <cell r="M51">
            <v>12.93242302</v>
          </cell>
          <cell r="N51">
            <v>12.92026779</v>
          </cell>
          <cell r="O51">
            <v>12.892409990000001</v>
          </cell>
          <cell r="P51">
            <v>12.990945550000001</v>
          </cell>
        </row>
        <row r="52">
          <cell r="B52" t="str">
            <v>Turbogás</v>
          </cell>
          <cell r="E52">
            <v>91.290870896140305</v>
          </cell>
          <cell r="F52">
            <v>85.497331519999989</v>
          </cell>
          <cell r="G52">
            <v>8.5080112200000002</v>
          </cell>
          <cell r="H52">
            <v>8.5042262899999983</v>
          </cell>
          <cell r="I52">
            <v>8.4245192499999995</v>
          </cell>
          <cell r="J52">
            <v>8.4848045899999995</v>
          </cell>
          <cell r="K52">
            <v>8.6170463599999998</v>
          </cell>
          <cell r="L52">
            <v>8.6513575700000001</v>
          </cell>
          <cell r="M52">
            <v>8.6347476300000015</v>
          </cell>
          <cell r="N52">
            <v>8.6777900199999998</v>
          </cell>
          <cell r="O52">
            <v>8.5728431900000004</v>
          </cell>
          <cell r="P52">
            <v>8.4219853999999987</v>
          </cell>
        </row>
        <row r="53">
          <cell r="B53" t="str">
            <v>PRE</v>
          </cell>
        </row>
        <row r="54">
          <cell r="B54" t="str">
            <v>Importação</v>
          </cell>
        </row>
        <row r="55">
          <cell r="B55" t="str">
            <v>SENV desvios</v>
          </cell>
        </row>
        <row r="56">
          <cell r="B56" t="str">
            <v>Total</v>
          </cell>
          <cell r="E56">
            <v>1103.8980037728859</v>
          </cell>
          <cell r="F56">
            <v>954.49137040000005</v>
          </cell>
          <cell r="G56">
            <v>94.68807584999999</v>
          </cell>
          <cell r="H56">
            <v>94.646190689999997</v>
          </cell>
          <cell r="I56">
            <v>94.632405230000003</v>
          </cell>
          <cell r="J56">
            <v>94.557420509999986</v>
          </cell>
          <cell r="K56">
            <v>95.2978095</v>
          </cell>
          <cell r="L56">
            <v>96.318782630000001</v>
          </cell>
          <cell r="M56">
            <v>96.111306469999988</v>
          </cell>
          <cell r="N56">
            <v>96.253886780000016</v>
          </cell>
          <cell r="O56">
            <v>96.076541399999996</v>
          </cell>
          <cell r="P56">
            <v>95.908951340000016</v>
          </cell>
          <cell r="Q56">
            <v>0</v>
          </cell>
          <cell r="R56">
            <v>0</v>
          </cell>
        </row>
        <row r="59">
          <cell r="B59" t="str">
            <v>Encargos variáveis reais da REN (MEur)</v>
          </cell>
        </row>
        <row r="60">
          <cell r="E60" t="str">
            <v>Ano Ant.</v>
          </cell>
          <cell r="F60" t="str">
            <v>Ano Curso</v>
          </cell>
          <cell r="G60" t="str">
            <v>Jan</v>
          </cell>
          <cell r="H60" t="str">
            <v>Fev</v>
          </cell>
          <cell r="I60" t="str">
            <v>Mar</v>
          </cell>
          <cell r="J60" t="str">
            <v>Abr</v>
          </cell>
          <cell r="K60" t="str">
            <v>Mai</v>
          </cell>
          <cell r="L60" t="str">
            <v>Jun</v>
          </cell>
          <cell r="M60" t="str">
            <v>Jul</v>
          </cell>
          <cell r="N60" t="str">
            <v>Ago</v>
          </cell>
          <cell r="O60" t="str">
            <v>Set</v>
          </cell>
          <cell r="P60" t="str">
            <v>Out</v>
          </cell>
          <cell r="Q60" t="str">
            <v>Nov</v>
          </cell>
          <cell r="R60" t="str">
            <v>Dez</v>
          </cell>
        </row>
        <row r="61">
          <cell r="B61" t="str">
            <v>CPPE Hidr</v>
          </cell>
          <cell r="G61">
            <v>0</v>
          </cell>
          <cell r="H61">
            <v>0</v>
          </cell>
          <cell r="I61">
            <v>0</v>
          </cell>
          <cell r="J61">
            <v>0</v>
          </cell>
          <cell r="K61">
            <v>0</v>
          </cell>
          <cell r="L61">
            <v>0</v>
          </cell>
          <cell r="M61">
            <v>0</v>
          </cell>
          <cell r="N61">
            <v>0</v>
          </cell>
          <cell r="O61">
            <v>0</v>
          </cell>
          <cell r="P61">
            <v>0</v>
          </cell>
        </row>
        <row r="62">
          <cell r="B62" t="str">
            <v>CPPE Term</v>
          </cell>
          <cell r="E62">
            <v>359.9459042239381</v>
          </cell>
          <cell r="F62">
            <v>224.65593293000003</v>
          </cell>
          <cell r="G62">
            <v>18.21162992</v>
          </cell>
          <cell r="H62">
            <v>18.745146680000001</v>
          </cell>
          <cell r="I62">
            <v>20.565516260000003</v>
          </cell>
          <cell r="J62">
            <v>16.731725230000002</v>
          </cell>
          <cell r="K62">
            <v>17.784021279999997</v>
          </cell>
          <cell r="L62">
            <v>27.424691580000001</v>
          </cell>
          <cell r="M62">
            <v>31.315891920000006</v>
          </cell>
          <cell r="N62">
            <v>19.84096267</v>
          </cell>
          <cell r="O62">
            <v>28.755475350000001</v>
          </cell>
          <cell r="P62">
            <v>25.280872039999995</v>
          </cell>
        </row>
        <row r="63">
          <cell r="B63" t="str">
            <v xml:space="preserve">  Tapada do Outeiro</v>
          </cell>
          <cell r="E63">
            <v>1.4745201252674056</v>
          </cell>
          <cell r="F63">
            <v>0.34685763000000003</v>
          </cell>
          <cell r="G63">
            <v>0</v>
          </cell>
          <cell r="H63">
            <v>0</v>
          </cell>
          <cell r="I63">
            <v>0</v>
          </cell>
          <cell r="J63">
            <v>0</v>
          </cell>
          <cell r="K63">
            <v>0</v>
          </cell>
          <cell r="L63">
            <v>0</v>
          </cell>
          <cell r="M63">
            <v>0.17221367000000004</v>
          </cell>
          <cell r="N63">
            <v>6.0091380000000007E-2</v>
          </cell>
          <cell r="O63">
            <v>0.11455258</v>
          </cell>
          <cell r="P63">
            <v>0</v>
          </cell>
        </row>
        <row r="64">
          <cell r="B64" t="str">
            <v xml:space="preserve">  Carregado</v>
          </cell>
          <cell r="E64">
            <v>59.369152545806109</v>
          </cell>
          <cell r="F64">
            <v>15.117547550000001</v>
          </cell>
          <cell r="G64">
            <v>1.2389632000000002</v>
          </cell>
          <cell r="H64">
            <v>1.8720553599999998</v>
          </cell>
          <cell r="I64">
            <v>1.5990853100000002</v>
          </cell>
          <cell r="J64">
            <v>1.1567459200000001</v>
          </cell>
          <cell r="K64">
            <v>0.33486537999999993</v>
          </cell>
          <cell r="L64">
            <v>2.7914736600000003</v>
          </cell>
          <cell r="M64">
            <v>3.9637528999999998</v>
          </cell>
          <cell r="N64">
            <v>0.17939637999999999</v>
          </cell>
          <cell r="O64">
            <v>1.7746779700000002</v>
          </cell>
          <cell r="P64">
            <v>0.20653147000000002</v>
          </cell>
        </row>
        <row r="65">
          <cell r="B65" t="str">
            <v xml:space="preserve">  Barreiro</v>
          </cell>
          <cell r="E65">
            <v>8.180599778090901</v>
          </cell>
          <cell r="F65">
            <v>6.8261893000000002</v>
          </cell>
          <cell r="G65">
            <v>0.37920855999999992</v>
          </cell>
          <cell r="H65">
            <v>0.66803013</v>
          </cell>
          <cell r="I65">
            <v>0.82749304000000001</v>
          </cell>
          <cell r="J65">
            <v>0.41702943999999997</v>
          </cell>
          <cell r="K65">
            <v>0.37946238999999998</v>
          </cell>
          <cell r="L65">
            <v>0.59782674999999996</v>
          </cell>
          <cell r="M65">
            <v>0.80060948999999981</v>
          </cell>
          <cell r="N65">
            <v>0.61678475999999993</v>
          </cell>
          <cell r="O65">
            <v>1.2636002800000001</v>
          </cell>
          <cell r="P65">
            <v>0.87614446000000001</v>
          </cell>
        </row>
        <row r="66">
          <cell r="B66" t="str">
            <v xml:space="preserve">  Setúbal</v>
          </cell>
          <cell r="E66">
            <v>123.72726064717152</v>
          </cell>
          <cell r="F66">
            <v>47.570189690000007</v>
          </cell>
          <cell r="G66">
            <v>1.3759592999999997</v>
          </cell>
          <cell r="H66">
            <v>1.0605703800000001</v>
          </cell>
          <cell r="I66">
            <v>2.5744105600000005</v>
          </cell>
          <cell r="J66">
            <v>0.6110727600000001</v>
          </cell>
          <cell r="K66">
            <v>7.4393620000000008E-2</v>
          </cell>
          <cell r="L66">
            <v>7.3729573300000011</v>
          </cell>
          <cell r="M66">
            <v>9.9327735700000019</v>
          </cell>
          <cell r="N66">
            <v>5.6113655399999995</v>
          </cell>
          <cell r="O66">
            <v>12.544302440000001</v>
          </cell>
          <cell r="P66">
            <v>6.41238419</v>
          </cell>
        </row>
        <row r="67">
          <cell r="B67" t="str">
            <v xml:space="preserve">  Sines</v>
          </cell>
          <cell r="E67">
            <v>156.31491968207212</v>
          </cell>
          <cell r="F67">
            <v>153.62758685000003</v>
          </cell>
          <cell r="G67">
            <v>15.15325281</v>
          </cell>
          <cell r="H67">
            <v>14.72356782</v>
          </cell>
          <cell r="I67">
            <v>15.515835279999999</v>
          </cell>
          <cell r="J67">
            <v>14.519069200000002</v>
          </cell>
          <cell r="K67">
            <v>16.982740289999999</v>
          </cell>
          <cell r="L67">
            <v>16.180215180000001</v>
          </cell>
          <cell r="M67">
            <v>16.418522980000002</v>
          </cell>
          <cell r="N67">
            <v>13.345583769999999</v>
          </cell>
          <cell r="O67">
            <v>13.032079479999998</v>
          </cell>
          <cell r="P67">
            <v>17.756720039999998</v>
          </cell>
        </row>
        <row r="68">
          <cell r="B68" t="str">
            <v xml:space="preserve">  Turbinas a gás</v>
          </cell>
          <cell r="E68">
            <v>10.879451445530073</v>
          </cell>
          <cell r="F68">
            <v>1.1675619100000001</v>
          </cell>
          <cell r="G68">
            <v>6.4246049999999999E-2</v>
          </cell>
          <cell r="H68">
            <v>0.42092299</v>
          </cell>
          <cell r="I68">
            <v>4.8692070000000004E-2</v>
          </cell>
          <cell r="J68">
            <v>2.7807909999999998E-2</v>
          </cell>
          <cell r="K68">
            <v>1.2559599999999997E-2</v>
          </cell>
          <cell r="L68">
            <v>0.48221866000000008</v>
          </cell>
          <cell r="M68">
            <v>2.8019310000000002E-2</v>
          </cell>
          <cell r="N68">
            <v>2.7740839999999999E-2</v>
          </cell>
          <cell r="O68">
            <v>2.6262600000000001E-2</v>
          </cell>
          <cell r="P68">
            <v>2.9091880000000001E-2</v>
          </cell>
        </row>
        <row r="69">
          <cell r="B69" t="str">
            <v>TejoEnergia</v>
          </cell>
          <cell r="E69">
            <v>86.170638195096402</v>
          </cell>
          <cell r="F69">
            <v>77.879359300000004</v>
          </cell>
          <cell r="G69">
            <v>7.7686886800000003</v>
          </cell>
          <cell r="H69">
            <v>4.1789760600000001</v>
          </cell>
          <cell r="I69">
            <v>7.2234452500000002</v>
          </cell>
          <cell r="J69">
            <v>5.0994969700000006</v>
          </cell>
          <cell r="K69">
            <v>8.1712344699999999</v>
          </cell>
          <cell r="L69">
            <v>8.8831167799999999</v>
          </cell>
          <cell r="M69">
            <v>8.5399539700000009</v>
          </cell>
          <cell r="N69">
            <v>8.7456567599999993</v>
          </cell>
          <cell r="O69">
            <v>9.1269240699999994</v>
          </cell>
          <cell r="P69">
            <v>10.141866289999999</v>
          </cell>
        </row>
        <row r="70">
          <cell r="B70" t="str">
            <v>Turbogás</v>
          </cell>
          <cell r="E70">
            <v>214.65050657648217</v>
          </cell>
          <cell r="F70">
            <v>158.99306128000003</v>
          </cell>
          <cell r="G70">
            <v>13.743486120000002</v>
          </cell>
          <cell r="H70">
            <v>12.658084140000001</v>
          </cell>
          <cell r="I70">
            <v>16.2666434</v>
          </cell>
          <cell r="J70">
            <v>16.175385080000002</v>
          </cell>
          <cell r="K70">
            <v>13.160820339999999</v>
          </cell>
          <cell r="L70">
            <v>18.590763980000006</v>
          </cell>
          <cell r="M70">
            <v>19.459176900000003</v>
          </cell>
          <cell r="N70">
            <v>19.213990600000002</v>
          </cell>
          <cell r="O70">
            <v>15.483247500000001</v>
          </cell>
          <cell r="P70">
            <v>14.241463220000002</v>
          </cell>
        </row>
        <row r="71">
          <cell r="B71" t="str">
            <v>PRE</v>
          </cell>
          <cell r="E71">
            <v>153.52540063365581</v>
          </cell>
          <cell r="F71">
            <v>283.51675557999999</v>
          </cell>
          <cell r="G71">
            <v>34.432496860000001</v>
          </cell>
          <cell r="H71">
            <v>30.702029609999997</v>
          </cell>
          <cell r="I71">
            <v>31.628891460000002</v>
          </cell>
          <cell r="J71">
            <v>29.57323907</v>
          </cell>
          <cell r="K71">
            <v>25.121323239999999</v>
          </cell>
          <cell r="L71">
            <v>20.394497509999997</v>
          </cell>
          <cell r="M71">
            <v>24.559868290000001</v>
          </cell>
          <cell r="N71">
            <v>26.044014350000001</v>
          </cell>
          <cell r="O71">
            <v>25.907091909999995</v>
          </cell>
          <cell r="P71">
            <v>35.153303280000003</v>
          </cell>
        </row>
        <row r="72">
          <cell r="B72" t="str">
            <v>Importação</v>
          </cell>
          <cell r="E72">
            <v>21.263441121000003</v>
          </cell>
          <cell r="F72">
            <v>25.506930040000004</v>
          </cell>
          <cell r="G72">
            <v>0.35646138399999999</v>
          </cell>
          <cell r="H72">
            <v>0.38501991999999996</v>
          </cell>
          <cell r="I72">
            <v>1.3395417029999999</v>
          </cell>
          <cell r="J72">
            <v>3.5043463880000001</v>
          </cell>
          <cell r="K72">
            <v>1.4647625049999999</v>
          </cell>
          <cell r="L72">
            <v>2.342464659</v>
          </cell>
          <cell r="M72">
            <v>4.8372902819999997</v>
          </cell>
          <cell r="N72">
            <v>3.5978890069999996</v>
          </cell>
          <cell r="O72">
            <v>3.7355944909999996</v>
          </cell>
          <cell r="P72">
            <v>3.9435597010000003</v>
          </cell>
        </row>
        <row r="73">
          <cell r="B73" t="str">
            <v>SENV desvios</v>
          </cell>
          <cell r="E73">
            <v>3.3977809473484699</v>
          </cell>
          <cell r="F73">
            <v>5.5345970000000007</v>
          </cell>
          <cell r="G73">
            <v>0.66466999999999998</v>
          </cell>
          <cell r="H73">
            <v>0.778061</v>
          </cell>
          <cell r="I73">
            <v>0.60550800000000005</v>
          </cell>
          <cell r="J73">
            <v>0.57147900000000007</v>
          </cell>
          <cell r="K73">
            <v>0.45600299999999999</v>
          </cell>
          <cell r="L73">
            <v>0.35370400000000002</v>
          </cell>
          <cell r="M73">
            <v>0.341997</v>
          </cell>
          <cell r="N73">
            <v>0.59914000000000001</v>
          </cell>
          <cell r="O73">
            <v>0.36416699999999996</v>
          </cell>
          <cell r="P73">
            <v>0.79986800000000002</v>
          </cell>
        </row>
        <row r="74">
          <cell r="B74" t="str">
            <v>Outros (Aquisições ao SENV)</v>
          </cell>
          <cell r="F74">
            <v>0</v>
          </cell>
        </row>
        <row r="75">
          <cell r="B75" t="str">
            <v>Total</v>
          </cell>
          <cell r="E75">
            <v>838.95367169752103</v>
          </cell>
          <cell r="F75">
            <v>776.0866361300001</v>
          </cell>
          <cell r="G75">
            <v>75.177432964000005</v>
          </cell>
          <cell r="H75">
            <v>67.447317409999997</v>
          </cell>
          <cell r="I75">
            <v>77.629546073</v>
          </cell>
          <cell r="J75">
            <v>71.655671737999995</v>
          </cell>
          <cell r="K75">
            <v>66.158164834999994</v>
          </cell>
          <cell r="L75">
            <v>77.989238509000003</v>
          </cell>
          <cell r="M75">
            <v>89.054178362000016</v>
          </cell>
          <cell r="N75">
            <v>78.041653387000011</v>
          </cell>
          <cell r="O75">
            <v>83.37250032099999</v>
          </cell>
          <cell r="P75">
            <v>89.560932530999992</v>
          </cell>
          <cell r="Q75">
            <v>0</v>
          </cell>
          <cell r="R75">
            <v>0</v>
          </cell>
        </row>
      </sheetData>
      <sheetData sheetId="15"/>
      <sheetData sheetId="16"/>
      <sheetData sheetId="17">
        <row r="12">
          <cell r="B12" t="str">
            <v>Vendas da REN reais (GWh)</v>
          </cell>
        </row>
        <row r="13">
          <cell r="E13" t="str">
            <v>Ano Ant.</v>
          </cell>
          <cell r="F13" t="str">
            <v>Ano Curso</v>
          </cell>
          <cell r="G13" t="str">
            <v>Jan</v>
          </cell>
          <cell r="H13" t="str">
            <v>Fev</v>
          </cell>
          <cell r="I13" t="str">
            <v>Mar</v>
          </cell>
          <cell r="J13" t="str">
            <v>Abr</v>
          </cell>
          <cell r="K13" t="str">
            <v>Mai</v>
          </cell>
          <cell r="L13" t="str">
            <v>Jun</v>
          </cell>
          <cell r="M13" t="str">
            <v>Jul</v>
          </cell>
          <cell r="N13" t="str">
            <v>Ago</v>
          </cell>
          <cell r="O13" t="str">
            <v>Set</v>
          </cell>
          <cell r="P13" t="str">
            <v>Out</v>
          </cell>
          <cell r="Q13" t="str">
            <v>Nov</v>
          </cell>
          <cell r="R13" t="str">
            <v>Dez</v>
          </cell>
        </row>
        <row r="14">
          <cell r="B14" t="str">
            <v>TEP</v>
          </cell>
          <cell r="E14">
            <v>34392.593614999998</v>
          </cell>
          <cell r="F14">
            <v>28241.049145000001</v>
          </cell>
          <cell r="G14">
            <v>3231.7260930000002</v>
          </cell>
          <cell r="H14">
            <v>2927.2607830000002</v>
          </cell>
          <cell r="I14">
            <v>2985.75065</v>
          </cell>
          <cell r="J14">
            <v>2725.4491889999999</v>
          </cell>
          <cell r="K14">
            <v>2717.3166209999999</v>
          </cell>
          <cell r="L14">
            <v>2776.565576</v>
          </cell>
          <cell r="M14">
            <v>2916.2032450000002</v>
          </cell>
          <cell r="N14">
            <v>2592.1540479999999</v>
          </cell>
          <cell r="O14">
            <v>2693.9434470000001</v>
          </cell>
          <cell r="P14">
            <v>2674.6794930000001</v>
          </cell>
        </row>
        <row r="15">
          <cell r="B15" t="str">
            <v>UGS</v>
          </cell>
          <cell r="E15">
            <v>39246.228690820462</v>
          </cell>
          <cell r="F15">
            <v>36609.215795000004</v>
          </cell>
          <cell r="G15">
            <v>4031.878764</v>
          </cell>
          <cell r="H15">
            <v>3758.1768900000002</v>
          </cell>
          <cell r="I15">
            <v>3827.6651510000002</v>
          </cell>
          <cell r="J15">
            <v>3494.9455130000001</v>
          </cell>
          <cell r="K15">
            <v>3567.7069369999999</v>
          </cell>
          <cell r="L15">
            <v>3587.8500979999999</v>
          </cell>
          <cell r="M15">
            <v>3744.7273270000001</v>
          </cell>
          <cell r="N15">
            <v>3415.7198020000001</v>
          </cell>
          <cell r="O15">
            <v>3567.4332039999999</v>
          </cell>
          <cell r="P15">
            <v>3613.1121090000001</v>
          </cell>
        </row>
        <row r="16">
          <cell r="B16" t="str">
            <v>URT</v>
          </cell>
          <cell r="E16">
            <v>39246.228690820462</v>
          </cell>
          <cell r="F16">
            <v>36609.215795000004</v>
          </cell>
          <cell r="G16">
            <v>4031.878764</v>
          </cell>
          <cell r="H16">
            <v>3758.1768900000002</v>
          </cell>
          <cell r="I16">
            <v>3827.6651510000002</v>
          </cell>
          <cell r="J16">
            <v>3494.9455130000001</v>
          </cell>
          <cell r="K16">
            <v>3567.7069369999999</v>
          </cell>
          <cell r="L16">
            <v>3587.8500979999999</v>
          </cell>
          <cell r="M16">
            <v>3744.7273270000001</v>
          </cell>
          <cell r="N16">
            <v>3415.7198020000001</v>
          </cell>
          <cell r="O16">
            <v>3567.4332039999999</v>
          </cell>
          <cell r="P16">
            <v>3613.1121090000001</v>
          </cell>
          <cell r="Q16">
            <v>0</v>
          </cell>
          <cell r="R16">
            <v>0</v>
          </cell>
        </row>
        <row r="18">
          <cell r="B18" t="str">
            <v>Prod.SEP</v>
          </cell>
          <cell r="E18">
            <v>119.11558600000001</v>
          </cell>
          <cell r="F18">
            <v>83.985638000000023</v>
          </cell>
          <cell r="G18">
            <v>9.2142970000000002</v>
          </cell>
          <cell r="H18">
            <v>12.080769</v>
          </cell>
          <cell r="I18">
            <v>8.6531869999999991</v>
          </cell>
          <cell r="J18">
            <v>9.9466380000000001</v>
          </cell>
          <cell r="K18">
            <v>7.6561629999999994</v>
          </cell>
          <cell r="L18">
            <v>8.3328659999999992</v>
          </cell>
          <cell r="M18">
            <v>7.6227079999999994</v>
          </cell>
          <cell r="N18">
            <v>5.5428930000000003</v>
          </cell>
          <cell r="O18">
            <v>5.3725270000000007</v>
          </cell>
          <cell r="P18">
            <v>9.5635900000000014</v>
          </cell>
          <cell r="Q18">
            <v>0</v>
          </cell>
          <cell r="R18">
            <v>0</v>
          </cell>
        </row>
        <row r="19">
          <cell r="B19" t="str">
            <v>CPPE</v>
          </cell>
          <cell r="E19">
            <v>103.37728600000001</v>
          </cell>
          <cell r="F19">
            <v>72.736437999999993</v>
          </cell>
          <cell r="G19">
            <v>8.2528970000000008</v>
          </cell>
          <cell r="H19">
            <v>9.3058689999999995</v>
          </cell>
          <cell r="I19">
            <v>7.7792869999999992</v>
          </cell>
          <cell r="J19">
            <v>7.860538</v>
          </cell>
          <cell r="K19">
            <v>6.7968630000000001</v>
          </cell>
          <cell r="L19">
            <v>8.1323659999999993</v>
          </cell>
          <cell r="M19">
            <v>7.1279079999999988</v>
          </cell>
          <cell r="N19">
            <v>5.1432929999999999</v>
          </cell>
          <cell r="O19">
            <v>5.079727000000001</v>
          </cell>
          <cell r="P19">
            <v>7.2576900000000002</v>
          </cell>
        </row>
        <row r="20">
          <cell r="B20" t="str">
            <v>Tejo Energia</v>
          </cell>
          <cell r="E20">
            <v>8.7169999999999987</v>
          </cell>
          <cell r="F20">
            <v>5.4102000000000015</v>
          </cell>
          <cell r="G20">
            <v>0.25030000000000002</v>
          </cell>
          <cell r="H20">
            <v>2.2056</v>
          </cell>
          <cell r="I20">
            <v>0.60070000000000001</v>
          </cell>
          <cell r="J20">
            <v>1.6031</v>
          </cell>
          <cell r="K20">
            <v>0.16059999999999999</v>
          </cell>
          <cell r="L20">
            <v>0</v>
          </cell>
          <cell r="M20">
            <v>0.2041</v>
          </cell>
          <cell r="N20">
            <v>5.28E-2</v>
          </cell>
          <cell r="O20">
            <v>7.7399999999999997E-2</v>
          </cell>
          <cell r="P20">
            <v>0.25559999999999999</v>
          </cell>
        </row>
        <row r="21">
          <cell r="B21" t="str">
            <v>Turbogás</v>
          </cell>
          <cell r="E21">
            <v>7.0212999999999992</v>
          </cell>
          <cell r="F21">
            <v>5.8390000000000004</v>
          </cell>
          <cell r="G21">
            <v>0.71109999999999995</v>
          </cell>
          <cell r="H21">
            <v>0.56930000000000003</v>
          </cell>
          <cell r="I21">
            <v>0.2732</v>
          </cell>
          <cell r="J21">
            <v>0.48299999999999998</v>
          </cell>
          <cell r="K21">
            <v>0.69869999999999999</v>
          </cell>
          <cell r="L21">
            <v>0.20050000000000001</v>
          </cell>
          <cell r="M21">
            <v>0.29070000000000001</v>
          </cell>
          <cell r="N21">
            <v>0.3468</v>
          </cell>
          <cell r="O21">
            <v>0.21540000000000001</v>
          </cell>
          <cell r="P21">
            <v>2.0503</v>
          </cell>
        </row>
        <row r="23">
          <cell r="B23" t="str">
            <v>Exportação</v>
          </cell>
          <cell r="E23">
            <v>1063.9834000000001</v>
          </cell>
          <cell r="F23">
            <v>766.36770000000013</v>
          </cell>
          <cell r="G23">
            <v>85.13</v>
          </cell>
          <cell r="H23">
            <v>73.775899999999993</v>
          </cell>
          <cell r="I23">
            <v>123.44280000000001</v>
          </cell>
          <cell r="J23">
            <v>48.438099999999999</v>
          </cell>
          <cell r="K23">
            <v>64.969300000000004</v>
          </cell>
          <cell r="L23">
            <v>36.740400000000001</v>
          </cell>
          <cell r="M23">
            <v>74.289599999999993</v>
          </cell>
          <cell r="N23">
            <v>45.220799999999997</v>
          </cell>
          <cell r="O23">
            <v>121.0063</v>
          </cell>
          <cell r="P23">
            <v>93.354500000000002</v>
          </cell>
        </row>
        <row r="24">
          <cell r="B24" t="str">
            <v>Bombagem</v>
          </cell>
          <cell r="E24">
            <v>484.943578</v>
          </cell>
          <cell r="F24">
            <v>377.35554000000002</v>
          </cell>
          <cell r="G24">
            <v>36.479489999999998</v>
          </cell>
          <cell r="H24">
            <v>14.27036</v>
          </cell>
          <cell r="I24">
            <v>24.44481</v>
          </cell>
          <cell r="J24">
            <v>24.484110000000001</v>
          </cell>
          <cell r="K24">
            <v>27.278260000000003</v>
          </cell>
          <cell r="L24">
            <v>49.307919999999996</v>
          </cell>
          <cell r="M24">
            <v>74.278790000000015</v>
          </cell>
          <cell r="N24">
            <v>52.929919999999996</v>
          </cell>
          <cell r="O24">
            <v>45.599710000000009</v>
          </cell>
          <cell r="P24">
            <v>28.282169999999997</v>
          </cell>
        </row>
        <row r="25">
          <cell r="B25" t="str">
            <v>SENV</v>
          </cell>
          <cell r="E25">
            <v>374.61890500000015</v>
          </cell>
          <cell r="F25">
            <v>764.76330399999995</v>
          </cell>
          <cell r="G25">
            <v>113.066282</v>
          </cell>
          <cell r="H25">
            <v>164.48044999999999</v>
          </cell>
          <cell r="I25">
            <v>35.012687999999997</v>
          </cell>
          <cell r="J25">
            <v>37.012573000000003</v>
          </cell>
          <cell r="K25">
            <v>48.374628000000001</v>
          </cell>
          <cell r="L25">
            <v>85.343769999999992</v>
          </cell>
          <cell r="M25">
            <v>39.469868000000005</v>
          </cell>
          <cell r="N25">
            <v>59.903180000000006</v>
          </cell>
          <cell r="O25">
            <v>138.19751199999999</v>
          </cell>
          <cell r="P25">
            <v>43.902352999999998</v>
          </cell>
        </row>
        <row r="26">
          <cell r="B26" t="str">
            <v>Total</v>
          </cell>
          <cell r="E26">
            <v>36435.255083999997</v>
          </cell>
          <cell r="F26">
            <v>30233.521327000017</v>
          </cell>
          <cell r="G26">
            <v>3475.6161619999984</v>
          </cell>
          <cell r="H26">
            <v>3191.8682619999986</v>
          </cell>
          <cell r="I26">
            <v>3177.3041350000021</v>
          </cell>
          <cell r="J26">
            <v>2845.3306099999995</v>
          </cell>
          <cell r="K26">
            <v>2865.594971999999</v>
          </cell>
          <cell r="L26">
            <v>2956.2905319999991</v>
          </cell>
          <cell r="M26">
            <v>3111.8642110000005</v>
          </cell>
          <cell r="N26">
            <v>2755.7508409999969</v>
          </cell>
          <cell r="O26">
            <v>3004.1194959999993</v>
          </cell>
          <cell r="P26">
            <v>2849.7821060000019</v>
          </cell>
          <cell r="Q26">
            <v>0</v>
          </cell>
          <cell r="R26">
            <v>0</v>
          </cell>
        </row>
        <row r="83">
          <cell r="B83" t="str">
            <v>Consumo de combustíveis real</v>
          </cell>
        </row>
        <row r="84">
          <cell r="E84" t="str">
            <v>Total 2001</v>
          </cell>
          <cell r="F84" t="str">
            <v>Ano Curso</v>
          </cell>
          <cell r="G84" t="str">
            <v>Jan</v>
          </cell>
          <cell r="H84" t="str">
            <v>Fev</v>
          </cell>
          <cell r="I84" t="str">
            <v>Mar</v>
          </cell>
          <cell r="J84" t="str">
            <v>Abr</v>
          </cell>
          <cell r="K84" t="str">
            <v>Mai</v>
          </cell>
          <cell r="L84" t="str">
            <v>Jun</v>
          </cell>
          <cell r="M84" t="str">
            <v>Jul</v>
          </cell>
          <cell r="N84" t="str">
            <v>Ago</v>
          </cell>
          <cell r="O84" t="str">
            <v>Set</v>
          </cell>
          <cell r="P84" t="str">
            <v>Out</v>
          </cell>
          <cell r="Q84" t="str">
            <v>Nov</v>
          </cell>
          <cell r="R84" t="str">
            <v>Dez</v>
          </cell>
        </row>
        <row r="85">
          <cell r="B85" t="str">
            <v>TO g n</v>
          </cell>
          <cell r="D85" t="str">
            <v>hm3</v>
          </cell>
          <cell r="E85">
            <v>1006505.432</v>
          </cell>
          <cell r="F85">
            <v>865841.04300000006</v>
          </cell>
          <cell r="G85">
            <v>81134.278999999995</v>
          </cell>
          <cell r="H85">
            <v>72704.773000000001</v>
          </cell>
          <cell r="I85">
            <v>91568.231</v>
          </cell>
          <cell r="J85">
            <v>86730.301999999996</v>
          </cell>
          <cell r="K85">
            <v>79947.482000000004</v>
          </cell>
          <cell r="L85">
            <v>102713.28200000001</v>
          </cell>
          <cell r="M85">
            <v>103981.005</v>
          </cell>
          <cell r="N85">
            <v>101205.295</v>
          </cell>
          <cell r="O85">
            <v>81793.77</v>
          </cell>
          <cell r="P85">
            <v>64062.624000000003</v>
          </cell>
        </row>
        <row r="86">
          <cell r="B86" t="str">
            <v>TO fuel</v>
          </cell>
          <cell r="D86" t="str">
            <v>kt</v>
          </cell>
          <cell r="E86">
            <v>9223.31</v>
          </cell>
          <cell r="F86">
            <v>1869.83</v>
          </cell>
          <cell r="G86">
            <v>0</v>
          </cell>
          <cell r="H86">
            <v>0</v>
          </cell>
          <cell r="I86">
            <v>0</v>
          </cell>
          <cell r="J86">
            <v>0</v>
          </cell>
          <cell r="K86">
            <v>0</v>
          </cell>
          <cell r="L86">
            <v>0</v>
          </cell>
          <cell r="M86">
            <v>885.54</v>
          </cell>
          <cell r="N86">
            <v>352.39</v>
          </cell>
          <cell r="O86">
            <v>631.9</v>
          </cell>
          <cell r="P86">
            <v>0</v>
          </cell>
        </row>
        <row r="87">
          <cell r="B87" t="str">
            <v>Cg fuel</v>
          </cell>
          <cell r="D87" t="str">
            <v>kt</v>
          </cell>
          <cell r="E87">
            <v>323849.04600000003</v>
          </cell>
          <cell r="F87">
            <v>16577.433000000001</v>
          </cell>
          <cell r="G87">
            <v>63</v>
          </cell>
          <cell r="H87">
            <v>752.84100000000001</v>
          </cell>
          <cell r="I87">
            <v>630.48200000000008</v>
          </cell>
          <cell r="J87">
            <v>114.49900000000001</v>
          </cell>
          <cell r="K87">
            <v>456.43300000000005</v>
          </cell>
          <cell r="L87">
            <v>3755.663</v>
          </cell>
          <cell r="M87">
            <v>6109.2870000000003</v>
          </cell>
          <cell r="N87">
            <v>500.46700000000004</v>
          </cell>
          <cell r="O87">
            <v>3147.78</v>
          </cell>
          <cell r="P87">
            <v>1046.981</v>
          </cell>
        </row>
        <row r="88">
          <cell r="B88" t="str">
            <v>Cg g n</v>
          </cell>
          <cell r="D88" t="str">
            <v>hm3</v>
          </cell>
          <cell r="E88">
            <v>59972.472000000002</v>
          </cell>
          <cell r="F88">
            <v>64997.018000000004</v>
          </cell>
          <cell r="G88">
            <v>6649.9890000000005</v>
          </cell>
          <cell r="H88">
            <v>9584.4840000000004</v>
          </cell>
          <cell r="I88">
            <v>8217.5480000000007</v>
          </cell>
          <cell r="J88">
            <v>5627.9670000000006</v>
          </cell>
          <cell r="K88">
            <v>1063.0990000000002</v>
          </cell>
          <cell r="L88">
            <v>11358.112000000001</v>
          </cell>
          <cell r="M88">
            <v>15162.978000000001</v>
          </cell>
          <cell r="N88">
            <v>669.47</v>
          </cell>
          <cell r="O88">
            <v>6423.1510000000007</v>
          </cell>
          <cell r="P88">
            <v>240.22</v>
          </cell>
        </row>
        <row r="89">
          <cell r="B89" t="str">
            <v>Bar fuel</v>
          </cell>
          <cell r="D89" t="str">
            <v>kt</v>
          </cell>
          <cell r="E89">
            <v>104387.577</v>
          </cell>
          <cell r="F89">
            <v>81614.453999999998</v>
          </cell>
          <cell r="G89">
            <v>6550.2850000000008</v>
          </cell>
          <cell r="H89">
            <v>7765.8950000000004</v>
          </cell>
          <cell r="I89">
            <v>9184.1640000000007</v>
          </cell>
          <cell r="J89">
            <v>6206.6970000000001</v>
          </cell>
          <cell r="K89">
            <v>6357.8190000000004</v>
          </cell>
          <cell r="L89">
            <v>7922.317</v>
          </cell>
          <cell r="M89">
            <v>8676.0360000000001</v>
          </cell>
          <cell r="N89">
            <v>7814.4480000000003</v>
          </cell>
          <cell r="O89">
            <v>11839.052</v>
          </cell>
          <cell r="P89">
            <v>9297.741</v>
          </cell>
        </row>
        <row r="90">
          <cell r="B90" t="str">
            <v>Set fuel</v>
          </cell>
          <cell r="D90" t="str">
            <v>kt</v>
          </cell>
          <cell r="E90">
            <v>924797.91200000001</v>
          </cell>
          <cell r="F90">
            <v>300068.61600000004</v>
          </cell>
          <cell r="G90">
            <v>9908.5680000000011</v>
          </cell>
          <cell r="H90">
            <v>6579.1469999999999</v>
          </cell>
          <cell r="I90">
            <v>16873.703000000001</v>
          </cell>
          <cell r="J90">
            <v>4443.93</v>
          </cell>
          <cell r="K90">
            <v>922.23099999999999</v>
          </cell>
          <cell r="L90">
            <v>46762.328000000001</v>
          </cell>
          <cell r="M90">
            <v>60065.938000000002</v>
          </cell>
          <cell r="N90">
            <v>35896.415000000001</v>
          </cell>
          <cell r="O90">
            <v>79656.442999999999</v>
          </cell>
          <cell r="P90">
            <v>38959.913</v>
          </cell>
        </row>
        <row r="91">
          <cell r="B91" t="str">
            <v>Sines carv</v>
          </cell>
          <cell r="D91" t="str">
            <v>ktec</v>
          </cell>
          <cell r="E91">
            <v>3262984.074</v>
          </cell>
          <cell r="F91">
            <v>2988915.1</v>
          </cell>
          <cell r="G91">
            <v>334844.79999999999</v>
          </cell>
          <cell r="H91">
            <v>280680.462</v>
          </cell>
          <cell r="I91">
            <v>314821.5</v>
          </cell>
          <cell r="J91">
            <v>289327.59999999998</v>
          </cell>
          <cell r="K91">
            <v>326558.48</v>
          </cell>
          <cell r="L91">
            <v>300259.90000000002</v>
          </cell>
          <cell r="M91">
            <v>331871</v>
          </cell>
          <cell r="N91">
            <v>269516.3</v>
          </cell>
          <cell r="O91">
            <v>254238.538</v>
          </cell>
          <cell r="P91">
            <v>286796.52</v>
          </cell>
        </row>
        <row r="92">
          <cell r="B92" t="str">
            <v>Pego carv</v>
          </cell>
          <cell r="D92" t="str">
            <v>ktec</v>
          </cell>
          <cell r="E92">
            <v>1524979</v>
          </cell>
          <cell r="F92">
            <v>1356405</v>
          </cell>
          <cell r="G92">
            <v>144150</v>
          </cell>
          <cell r="H92">
            <v>79035</v>
          </cell>
          <cell r="I92">
            <v>131667</v>
          </cell>
          <cell r="J92">
            <v>91826</v>
          </cell>
          <cell r="K92">
            <v>146011</v>
          </cell>
          <cell r="L92">
            <v>155527</v>
          </cell>
          <cell r="M92">
            <v>154470</v>
          </cell>
          <cell r="N92">
            <v>158073</v>
          </cell>
          <cell r="O92">
            <v>153981</v>
          </cell>
          <cell r="P92">
            <v>141665</v>
          </cell>
        </row>
        <row r="93">
          <cell r="B93" t="str">
            <v>Turb gás gasól</v>
          </cell>
          <cell r="D93" t="str">
            <v>kl</v>
          </cell>
          <cell r="E93">
            <v>20901.586000000003</v>
          </cell>
          <cell r="F93">
            <v>2058.5830000000005</v>
          </cell>
          <cell r="G93">
            <v>57.51</v>
          </cell>
          <cell r="H93">
            <v>629.62200000000007</v>
          </cell>
          <cell r="I93">
            <v>47.048000000000002</v>
          </cell>
          <cell r="J93">
            <v>2.6870000000000003</v>
          </cell>
          <cell r="K93">
            <v>0.26900000000000002</v>
          </cell>
          <cell r="L93">
            <v>1254.643</v>
          </cell>
          <cell r="M93">
            <v>49.919000000000004</v>
          </cell>
          <cell r="N93">
            <v>0.32500000000000001</v>
          </cell>
          <cell r="O93">
            <v>15.943000000000001</v>
          </cell>
          <cell r="P93">
            <v>0.61699999999999999</v>
          </cell>
        </row>
      </sheetData>
      <sheetData sheetId="18">
        <row r="19">
          <cell r="G19" t="str">
            <v>Jan</v>
          </cell>
          <cell r="H19" t="str">
            <v>Fev</v>
          </cell>
          <cell r="I19" t="str">
            <v>Mar</v>
          </cell>
          <cell r="J19" t="str">
            <v>Abr</v>
          </cell>
          <cell r="K19" t="str">
            <v>Mai</v>
          </cell>
          <cell r="L19" t="str">
            <v>Jun</v>
          </cell>
          <cell r="M19" t="str">
            <v>Jul</v>
          </cell>
          <cell r="N19" t="str">
            <v>Ago</v>
          </cell>
          <cell r="O19" t="str">
            <v>Set</v>
          </cell>
          <cell r="P19" t="str">
            <v>Out</v>
          </cell>
          <cell r="Q19" t="str">
            <v>Nov</v>
          </cell>
          <cell r="R19" t="str">
            <v>Dez</v>
          </cell>
        </row>
        <row r="20">
          <cell r="B20" t="str">
            <v>Consumo SEP+SENV</v>
          </cell>
          <cell r="G20">
            <v>4092.8233730000002</v>
          </cell>
          <cell r="H20">
            <v>3737.4788040000003</v>
          </cell>
          <cell r="I20">
            <v>3967.4022370000002</v>
          </cell>
          <cell r="J20">
            <v>3519.266697</v>
          </cell>
          <cell r="K20">
            <v>3587.2889060000002</v>
          </cell>
          <cell r="L20">
            <v>3652.0522590000005</v>
          </cell>
          <cell r="M20">
            <v>3859.3167090000006</v>
          </cell>
          <cell r="N20">
            <v>3475.3211659999997</v>
          </cell>
          <cell r="O20">
            <v>3621.4381439999988</v>
          </cell>
          <cell r="P20">
            <v>3719.2385250000002</v>
          </cell>
          <cell r="Q20">
            <v>0</v>
          </cell>
          <cell r="R20">
            <v>0</v>
          </cell>
        </row>
        <row r="21">
          <cell r="B21" t="str">
            <v>Consumo acumulado</v>
          </cell>
          <cell r="G21">
            <v>4092.8233730000002</v>
          </cell>
          <cell r="H21">
            <v>7830.3021770000005</v>
          </cell>
          <cell r="I21">
            <v>11797.704414</v>
          </cell>
          <cell r="J21">
            <v>15316.971110999999</v>
          </cell>
          <cell r="K21">
            <v>18904.260017000001</v>
          </cell>
          <cell r="L21">
            <v>22556.312276000001</v>
          </cell>
          <cell r="M21">
            <v>26415.628985000003</v>
          </cell>
          <cell r="N21">
            <v>29890.950151000005</v>
          </cell>
          <cell r="O21">
            <v>33512.388295000004</v>
          </cell>
          <cell r="P21">
            <v>37231.626820000005</v>
          </cell>
          <cell r="Q21">
            <v>37231.626820000005</v>
          </cell>
          <cell r="R21">
            <v>37231.626820000005</v>
          </cell>
        </row>
        <row r="22">
          <cell r="B22" t="str">
            <v>Orçamento acumulado</v>
          </cell>
          <cell r="G22">
            <v>4169.1507085372596</v>
          </cell>
          <cell r="H22">
            <v>7939.1137020424403</v>
          </cell>
          <cell r="I22">
            <v>11766.839989797934</v>
          </cell>
          <cell r="J22">
            <v>15179.326693733738</v>
          </cell>
          <cell r="K22">
            <v>18733.233876696166</v>
          </cell>
          <cell r="L22">
            <v>22203.13237410591</v>
          </cell>
          <cell r="M22">
            <v>25974.970038418403</v>
          </cell>
          <cell r="N22">
            <v>29440.416192660781</v>
          </cell>
          <cell r="O22">
            <v>33022.912105434727</v>
          </cell>
          <cell r="P22">
            <v>36679.809015873878</v>
          </cell>
          <cell r="Q22">
            <v>40449.30334167723</v>
          </cell>
          <cell r="R22">
            <v>44500.115455502899</v>
          </cell>
        </row>
        <row r="23">
          <cell r="B23" t="str">
            <v>Desvio acumulado</v>
          </cell>
          <cell r="G23">
            <v>-76.327335537259387</v>
          </cell>
          <cell r="H23">
            <v>-108.81152504243983</v>
          </cell>
          <cell r="I23">
            <v>30.864424202065493</v>
          </cell>
          <cell r="J23">
            <v>137.64441726626137</v>
          </cell>
          <cell r="K23">
            <v>171.02614030383484</v>
          </cell>
          <cell r="L23">
            <v>353.17990189409102</v>
          </cell>
          <cell r="M23">
            <v>440.65894658159959</v>
          </cell>
          <cell r="N23">
            <v>450.53395833922332</v>
          </cell>
          <cell r="O23">
            <v>489.47618956527731</v>
          </cell>
          <cell r="P23">
            <v>551.81780412612716</v>
          </cell>
          <cell r="Q23">
            <v>-3217.6765216772255</v>
          </cell>
          <cell r="R23">
            <v>-7268.4886355028939</v>
          </cell>
        </row>
        <row r="27">
          <cell r="G27" t="str">
            <v>Jan</v>
          </cell>
          <cell r="H27" t="str">
            <v>Fev</v>
          </cell>
          <cell r="I27" t="str">
            <v>Mar</v>
          </cell>
          <cell r="J27" t="str">
            <v>Abr</v>
          </cell>
          <cell r="K27" t="str">
            <v>Mai</v>
          </cell>
          <cell r="L27" t="str">
            <v>Jun</v>
          </cell>
          <cell r="M27" t="str">
            <v>Jul</v>
          </cell>
          <cell r="N27" t="str">
            <v>Ago</v>
          </cell>
          <cell r="O27" t="str">
            <v>Set</v>
          </cell>
          <cell r="P27" t="str">
            <v>Out</v>
          </cell>
          <cell r="Q27" t="str">
            <v>Nov</v>
          </cell>
          <cell r="R27" t="str">
            <v>Dez</v>
          </cell>
        </row>
        <row r="28">
          <cell r="B28" t="str">
            <v>Consumo SEP+SENV</v>
          </cell>
          <cell r="G28">
            <v>1.557116489546595E-2</v>
          </cell>
          <cell r="H28">
            <v>4.3801055515878096E-2</v>
          </cell>
          <cell r="I28">
            <v>0.12679682316489305</v>
          </cell>
          <cell r="J28">
            <v>7.6538000858316524E-2</v>
          </cell>
          <cell r="K28">
            <v>5.0253196340634521E-2</v>
          </cell>
          <cell r="L28">
            <v>8.092770858221443E-2</v>
          </cell>
          <cell r="M28">
            <v>5.574687290151914E-2</v>
          </cell>
          <cell r="N28">
            <v>2.4409304875448568E-2</v>
          </cell>
          <cell r="O28">
            <v>3.3783231119570711E-2</v>
          </cell>
          <cell r="P28">
            <v>2.3042194364442992E-2</v>
          </cell>
          <cell r="Q28">
            <v>-1</v>
          </cell>
          <cell r="R28">
            <v>-1</v>
          </cell>
        </row>
        <row r="29">
          <cell r="B29" t="str">
            <v>Consumo acumulado</v>
          </cell>
          <cell r="G29">
            <v>1.557116489546595E-2</v>
          </cell>
          <cell r="H29">
            <v>2.8852594882936566E-2</v>
          </cell>
          <cell r="I29">
            <v>5.9832434423652714E-2</v>
          </cell>
          <cell r="J29">
            <v>6.362470699348699E-2</v>
          </cell>
          <cell r="K29">
            <v>6.1061205521275141E-2</v>
          </cell>
          <cell r="L29">
            <v>6.4228061915766022E-2</v>
          </cell>
          <cell r="M29">
            <v>6.2980472480743233E-2</v>
          </cell>
          <cell r="N29">
            <v>5.8347361240964846E-2</v>
          </cell>
          <cell r="O29">
            <v>5.563678197239641E-2</v>
          </cell>
          <cell r="P29">
            <v>5.2287679399574349E-2</v>
          </cell>
          <cell r="Q29">
            <v>-4.7031893218270393E-2</v>
          </cell>
          <cell r="R29">
            <v>-0.13553590408795879</v>
          </cell>
        </row>
        <row r="32">
          <cell r="G32" t="str">
            <v>Jan</v>
          </cell>
          <cell r="H32" t="str">
            <v>Fev</v>
          </cell>
          <cell r="I32" t="str">
            <v>Mar</v>
          </cell>
          <cell r="J32" t="str">
            <v>Abr</v>
          </cell>
          <cell r="K32" t="str">
            <v>Mai</v>
          </cell>
          <cell r="L32" t="str">
            <v>Jun</v>
          </cell>
          <cell r="M32" t="str">
            <v>Jul</v>
          </cell>
          <cell r="N32" t="str">
            <v>Ago</v>
          </cell>
          <cell r="O32" t="str">
            <v>Set</v>
          </cell>
          <cell r="P32" t="str">
            <v>Out</v>
          </cell>
          <cell r="Q32" t="str">
            <v>Nov</v>
          </cell>
          <cell r="R32" t="str">
            <v>Dez</v>
          </cell>
        </row>
        <row r="33">
          <cell r="B33" t="str">
            <v>Soma 12 meses n</v>
          </cell>
          <cell r="G33">
            <v>43131.779119999999</v>
          </cell>
          <cell r="H33">
            <v>43288.615056999995</v>
          </cell>
          <cell r="I33">
            <v>43735.061114999997</v>
          </cell>
          <cell r="J33">
            <v>43985.268387999997</v>
          </cell>
          <cell r="K33">
            <v>44156.915314999998</v>
          </cell>
          <cell r="L33">
            <v>44430.339909999995</v>
          </cell>
          <cell r="M33">
            <v>44634.124400000001</v>
          </cell>
          <cell r="N33">
            <v>44716.933267000008</v>
          </cell>
          <cell r="O33">
            <v>44835.279046000003</v>
          </cell>
          <cell r="P33">
            <v>44919.048237000003</v>
          </cell>
          <cell r="Q33">
            <v>41231.531474000003</v>
          </cell>
          <cell r="R33">
            <v>37231.626820000005</v>
          </cell>
        </row>
        <row r="34">
          <cell r="B34" t="str">
            <v>Soma 12 meses n-1</v>
          </cell>
          <cell r="G34">
            <v>40883.244480999994</v>
          </cell>
          <cell r="H34">
            <v>41234.655348</v>
          </cell>
          <cell r="I34">
            <v>41298.592527000001</v>
          </cell>
          <cell r="J34">
            <v>41352.821950999998</v>
          </cell>
          <cell r="K34">
            <v>41515.827929999999</v>
          </cell>
          <cell r="L34">
            <v>41694.608593999998</v>
          </cell>
          <cell r="M34">
            <v>41850.173813000001</v>
          </cell>
          <cell r="N34">
            <v>42139.462111999994</v>
          </cell>
          <cell r="O34">
            <v>42391.368476999996</v>
          </cell>
          <cell r="P34">
            <v>42557.358810999998</v>
          </cell>
          <cell r="Q34">
            <v>42758.001573999994</v>
          </cell>
          <cell r="R34">
            <v>43069.026227999995</v>
          </cell>
        </row>
        <row r="35">
          <cell r="B35" t="str">
            <v>Taxa de crescimento</v>
          </cell>
          <cell r="G35">
            <v>5.4998928474108366E-2</v>
          </cell>
          <cell r="H35">
            <v>4.9811492097256549E-2</v>
          </cell>
          <cell r="I35">
            <v>5.8996407357153613E-2</v>
          </cell>
          <cell r="J35">
            <v>6.3658205481581076E-2</v>
          </cell>
          <cell r="K35">
            <v>6.3616396846358114E-2</v>
          </cell>
          <cell r="L35">
            <v>6.5613550726404402E-2</v>
          </cell>
          <cell r="M35">
            <v>6.6521840493174222E-2</v>
          </cell>
          <cell r="N35">
            <v>6.1165259968186225E-2</v>
          </cell>
          <cell r="O35">
            <v>5.7651136464867525E-2</v>
          </cell>
          <cell r="P35">
            <v>5.5494266843213236E-2</v>
          </cell>
          <cell r="Q35">
            <v>-3.570022086645408E-2</v>
          </cell>
          <cell r="R35">
            <v>-0.13553590408795879</v>
          </cell>
        </row>
      </sheetData>
      <sheetData sheetId="19"/>
      <sheetData sheetId="20"/>
      <sheetData sheetId="21"/>
      <sheetData sheetId="22"/>
      <sheetData sheetId="23"/>
      <sheetData sheetId="24">
        <row r="5">
          <cell r="W5">
            <v>0.33765322533525105</v>
          </cell>
        </row>
        <row r="6">
          <cell r="W6">
            <v>0.41843220128845138</v>
          </cell>
        </row>
        <row r="7">
          <cell r="W7">
            <v>0.50978315023298237</v>
          </cell>
        </row>
        <row r="8">
          <cell r="W8">
            <v>1.9616183852741651</v>
          </cell>
        </row>
        <row r="9">
          <cell r="W9">
            <v>0.58392071318737682</v>
          </cell>
        </row>
        <row r="10">
          <cell r="W10">
            <v>0.18233011261219959</v>
          </cell>
        </row>
        <row r="13">
          <cell r="W13">
            <v>3.6411102222313245E-2</v>
          </cell>
        </row>
        <row r="14">
          <cell r="W14">
            <v>6.0784596062543446E-2</v>
          </cell>
        </row>
        <row r="15">
          <cell r="W15">
            <v>2.4612461877317329E-2</v>
          </cell>
        </row>
        <row r="18">
          <cell r="W18">
            <v>2.2649143011695898</v>
          </cell>
        </row>
        <row r="19">
          <cell r="W19">
            <v>1.354798878134823</v>
          </cell>
        </row>
        <row r="20">
          <cell r="W20">
            <v>3.0685033542960771</v>
          </cell>
        </row>
        <row r="54">
          <cell r="Z54">
            <v>666.72256318324639</v>
          </cell>
        </row>
        <row r="58">
          <cell r="Z58">
            <v>213.4472332167536</v>
          </cell>
        </row>
        <row r="62">
          <cell r="Z62">
            <v>880.1697964</v>
          </cell>
        </row>
      </sheetData>
      <sheetData sheetId="25">
        <row r="38">
          <cell r="V38">
            <v>6.0784596062543446E-2</v>
          </cell>
        </row>
        <row r="39">
          <cell r="V39">
            <v>0.72238469468738009</v>
          </cell>
        </row>
        <row r="40">
          <cell r="V40">
            <v>16.336280463121678</v>
          </cell>
        </row>
      </sheetData>
      <sheetData sheetId="26">
        <row r="5">
          <cell r="B5" t="str">
            <v>RETURN ON EQUITY</v>
          </cell>
          <cell r="D5" t="str">
            <v>Real</v>
          </cell>
        </row>
        <row r="6">
          <cell r="D6" t="str">
            <v>Jan</v>
          </cell>
          <cell r="E6" t="str">
            <v>Fev</v>
          </cell>
          <cell r="F6" t="str">
            <v>Mar</v>
          </cell>
          <cell r="G6" t="str">
            <v>Abr</v>
          </cell>
          <cell r="H6" t="str">
            <v>Mai</v>
          </cell>
          <cell r="I6" t="str">
            <v>Jun</v>
          </cell>
          <cell r="J6" t="str">
            <v>Jul</v>
          </cell>
          <cell r="K6" t="str">
            <v>Ago</v>
          </cell>
          <cell r="L6" t="str">
            <v>Set</v>
          </cell>
          <cell r="M6" t="str">
            <v>Out</v>
          </cell>
          <cell r="N6" t="str">
            <v>Nov</v>
          </cell>
          <cell r="O6" t="str">
            <v>Dez</v>
          </cell>
        </row>
        <row r="7">
          <cell r="B7" t="str">
            <v>1 - Rendibilidade Operacional do Activo</v>
          </cell>
          <cell r="D7">
            <v>3.7562670877462579E-3</v>
          </cell>
          <cell r="E7">
            <v>7.4659409951815196E-3</v>
          </cell>
          <cell r="F7">
            <v>1.1576967017775767E-2</v>
          </cell>
          <cell r="G7">
            <v>1.5552903872830032E-2</v>
          </cell>
          <cell r="H7">
            <v>1.7755399382125368E-2</v>
          </cell>
          <cell r="I7">
            <v>2.1229609915621634E-2</v>
          </cell>
          <cell r="J7">
            <v>2.498137259247379E-2</v>
          </cell>
          <cell r="K7">
            <v>2.799039685189092E-2</v>
          </cell>
          <cell r="L7">
            <v>3.1511472818478235E-2</v>
          </cell>
          <cell r="M7">
            <v>3.5553767891673776E-2</v>
          </cell>
          <cell r="N7" t="e">
            <v>#DIV/0!</v>
          </cell>
          <cell r="O7" t="e">
            <v>#DIV/0!</v>
          </cell>
        </row>
        <row r="8">
          <cell r="B8" t="str">
            <v>2 - Efeito Aditivo dos Proveitos Financ.</v>
          </cell>
          <cell r="D8">
            <v>1.8583919026929273E-5</v>
          </cell>
          <cell r="E8">
            <v>3.5958384203527524E-5</v>
          </cell>
          <cell r="F8">
            <v>1.0628811081080054E-4</v>
          </cell>
          <cell r="G8">
            <v>1.3721746113760526E-4</v>
          </cell>
          <cell r="H8">
            <v>1.6700868359969712E-4</v>
          </cell>
          <cell r="I8">
            <v>2.3971910817374579E-4</v>
          </cell>
          <cell r="J8">
            <v>2.7175582328726073E-4</v>
          </cell>
          <cell r="K8">
            <v>3.1031739085576708E-4</v>
          </cell>
          <cell r="L8">
            <v>4.2437682529431489E-4</v>
          </cell>
          <cell r="M8">
            <v>4.5226289374670413E-4</v>
          </cell>
          <cell r="N8">
            <v>7.4404194984096731E-3</v>
          </cell>
          <cell r="O8">
            <v>7.4404194984096731E-3</v>
          </cell>
        </row>
        <row r="9">
          <cell r="B9" t="str">
            <v>3 - ROA (inclui Proveitos Financeiros)</v>
          </cell>
          <cell r="D9">
            <v>3.7748510067731871E-3</v>
          </cell>
          <cell r="E9">
            <v>7.5018993793850471E-3</v>
          </cell>
          <cell r="F9">
            <v>1.1683255128586569E-2</v>
          </cell>
          <cell r="G9">
            <v>1.5690121333967636E-2</v>
          </cell>
          <cell r="H9">
            <v>1.7922408065725065E-2</v>
          </cell>
          <cell r="I9">
            <v>2.1469329023795381E-2</v>
          </cell>
          <cell r="J9">
            <v>2.525312841576105E-2</v>
          </cell>
          <cell r="K9">
            <v>2.8300714242746688E-2</v>
          </cell>
          <cell r="L9">
            <v>3.1935849643772551E-2</v>
          </cell>
          <cell r="M9">
            <v>3.600603078542048E-2</v>
          </cell>
          <cell r="N9" t="e">
            <v>#DIV/0!</v>
          </cell>
          <cell r="O9" t="e">
            <v>#DIV/0!</v>
          </cell>
        </row>
        <row r="11">
          <cell r="B11" t="str">
            <v>4 - Spread Margin</v>
          </cell>
          <cell r="D11">
            <v>2.4344066772398801E-3</v>
          </cell>
          <cell r="E11">
            <v>4.8780635418428217E-3</v>
          </cell>
          <cell r="F11">
            <v>7.6568776443370658E-3</v>
          </cell>
          <cell r="G11">
            <v>1.0488938620633681E-2</v>
          </cell>
          <cell r="H11">
            <v>1.1248342356119809E-2</v>
          </cell>
          <cell r="I11">
            <v>1.3308298690856087E-2</v>
          </cell>
          <cell r="J11">
            <v>1.5976500602138732E-2</v>
          </cell>
          <cell r="K11">
            <v>1.7760851924214394E-2</v>
          </cell>
          <cell r="L11">
            <v>1.9646662684979777E-2</v>
          </cell>
          <cell r="M11">
            <v>2.2221137674107185E-2</v>
          </cell>
          <cell r="N11" t="e">
            <v>#DIV/0!</v>
          </cell>
          <cell r="O11" t="e">
            <v>#DIV/0!</v>
          </cell>
        </row>
        <row r="12">
          <cell r="B12" t="str">
            <v xml:space="preserve">5 - Debt to Equity Ratio </v>
          </cell>
          <cell r="D12">
            <v>1.7566803978823333</v>
          </cell>
          <cell r="E12">
            <v>1.7456712398679717</v>
          </cell>
          <cell r="F12">
            <v>1.7348732749781157</v>
          </cell>
          <cell r="G12">
            <v>1.9011333872296328</v>
          </cell>
          <cell r="H12">
            <v>1.9066980421862074</v>
          </cell>
          <cell r="I12">
            <v>1.9187290826030556</v>
          </cell>
          <cell r="J12">
            <v>1.9431689621733894</v>
          </cell>
          <cell r="K12">
            <v>1.9454703366854427</v>
          </cell>
          <cell r="L12">
            <v>1.9646821223548265</v>
          </cell>
          <cell r="M12">
            <v>1.9616183852741651</v>
          </cell>
          <cell r="N12">
            <v>0</v>
          </cell>
          <cell r="O12">
            <v>0</v>
          </cell>
        </row>
        <row r="13">
          <cell r="B13" t="str">
            <v>6 - Efeito Aditivo de Alavanca Financeira (RFL)</v>
          </cell>
          <cell r="D13">
            <v>4.2764744903811616E-3</v>
          </cell>
          <cell r="E13">
            <v>8.5154952312435084E-3</v>
          </cell>
          <cell r="F13">
            <v>1.3283712394937764E-2</v>
          </cell>
          <cell r="G13">
            <v>1.9940871408289023E-2</v>
          </cell>
          <cell r="H13">
            <v>2.1447192348253832E-2</v>
          </cell>
          <cell r="I13">
            <v>2.5535019738113746E-2</v>
          </cell>
          <cell r="J13">
            <v>3.104504009422045E-2</v>
          </cell>
          <cell r="K13">
            <v>3.4553210572821666E-2</v>
          </cell>
          <cell r="L13">
            <v>3.8599446941115445E-2</v>
          </cell>
          <cell r="M13">
            <v>4.3589392203237057E-2</v>
          </cell>
          <cell r="N13" t="e">
            <v>#DIV/0!</v>
          </cell>
          <cell r="O13" t="e">
            <v>#DIV/0!</v>
          </cell>
        </row>
        <row r="15">
          <cell r="B15" t="str">
            <v>7 - RENDIBILIDADE CORRENTE DOS CAPITAIS PRÓPRIOS</v>
          </cell>
          <cell r="D15">
            <v>8.0513254971543487E-3</v>
          </cell>
          <cell r="E15">
            <v>1.6017394610628555E-2</v>
          </cell>
          <cell r="F15">
            <v>2.4966967523524335E-2</v>
          </cell>
          <cell r="G15">
            <v>3.5630992742256659E-2</v>
          </cell>
          <cell r="H15">
            <v>3.9369600413978897E-2</v>
          </cell>
          <cell r="I15">
            <v>4.7004348761909127E-2</v>
          </cell>
          <cell r="J15">
            <v>5.6298168509981497E-2</v>
          </cell>
          <cell r="K15">
            <v>6.2853924815568354E-2</v>
          </cell>
          <cell r="L15">
            <v>7.0535296584887996E-2</v>
          </cell>
          <cell r="M15">
            <v>7.9595422988657544E-2</v>
          </cell>
          <cell r="N15" t="e">
            <v>#DIV/0!</v>
          </cell>
          <cell r="O15" t="e">
            <v>#DIV/0!</v>
          </cell>
        </row>
        <row r="17">
          <cell r="B17" t="str">
            <v>8 - EFEITO DOS RESULTADOS EVENTUAIS</v>
          </cell>
          <cell r="D17">
            <v>1.0439029342411978</v>
          </cell>
          <cell r="E17">
            <v>1.043308651380821</v>
          </cell>
          <cell r="F17">
            <v>1.0386566163116138</v>
          </cell>
          <cell r="G17">
            <v>1.0189140810445481</v>
          </cell>
          <cell r="H17">
            <v>1.0690639218189042</v>
          </cell>
          <cell r="I17">
            <v>1.0570526848960116</v>
          </cell>
          <cell r="J17">
            <v>1.0515200082053582</v>
          </cell>
          <cell r="K17">
            <v>1.0502232036033763</v>
          </cell>
          <cell r="L17">
            <v>1.0469453556339727</v>
          </cell>
          <cell r="M17">
            <v>1.0427858679912734</v>
          </cell>
          <cell r="N17">
            <v>1.0427858679912734</v>
          </cell>
          <cell r="O17">
            <v>1.0427858679912734</v>
          </cell>
        </row>
        <row r="19">
          <cell r="B19" t="str">
            <v>9 - EFEITO FISCAL</v>
          </cell>
          <cell r="D19">
            <v>0.72674824413711814</v>
          </cell>
          <cell r="E19">
            <v>0.72671284818603699</v>
          </cell>
          <cell r="F19">
            <v>0.72656147591299691</v>
          </cell>
          <cell r="G19">
            <v>0.72645774334433322</v>
          </cell>
          <cell r="H19">
            <v>0.72653557382932488</v>
          </cell>
          <cell r="I19">
            <v>0.72651393904848427</v>
          </cell>
          <cell r="J19">
            <v>0.73397234932166833</v>
          </cell>
          <cell r="K19">
            <v>0.73347517685773844</v>
          </cell>
          <cell r="L19">
            <v>0.73292575968151086</v>
          </cell>
          <cell r="M19">
            <v>0.73233586416999652</v>
          </cell>
          <cell r="N19">
            <v>0.73233586416999652</v>
          </cell>
          <cell r="O19">
            <v>0.73233586416999652</v>
          </cell>
        </row>
        <row r="21">
          <cell r="B21" t="str">
            <v>10 - ROE (Return On Equity)</v>
          </cell>
          <cell r="D21">
            <v>6.108175321846398E-3</v>
          </cell>
          <cell r="E21">
            <v>1.2144161172116051E-2</v>
          </cell>
          <cell r="F21">
            <v>1.8841269214374727E-2</v>
          </cell>
          <cell r="G21">
            <v>2.6373990420171012E-2</v>
          </cell>
          <cell r="H21">
            <v>3.0578879261275539E-2</v>
          </cell>
          <cell r="I21">
            <v>3.6097624655081532E-2</v>
          </cell>
          <cell r="J21">
            <v>4.3450172667509002E-2</v>
          </cell>
          <cell r="K21">
            <v>4.841717338777525E-2</v>
          </cell>
          <cell r="L21">
            <v>5.4124076260817111E-2</v>
          </cell>
          <cell r="M21">
            <v>6.078459606254346E-2</v>
          </cell>
          <cell r="N21" t="e">
            <v>#DIV/0!</v>
          </cell>
          <cell r="O21" t="e">
            <v>#DIV/0!</v>
          </cell>
        </row>
        <row r="26">
          <cell r="B26" t="str">
            <v>Definições:</v>
          </cell>
        </row>
        <row r="27">
          <cell r="B27">
            <v>1</v>
          </cell>
          <cell r="C27" t="str">
            <v>Rendibilidade Operacional do Activo (ROA) [RO / A]</v>
          </cell>
        </row>
        <row r="28">
          <cell r="B28">
            <v>2</v>
          </cell>
          <cell r="C28" t="str">
            <v>Efeito Aditivo dos Proveitos Financ. [Proveitos Financeiros / CP]</v>
          </cell>
        </row>
        <row r="29">
          <cell r="B29">
            <v>3</v>
          </cell>
          <cell r="C29" t="str">
            <v>= ROA → inclui Proveitos Financeiros [1 + 2]</v>
          </cell>
        </row>
        <row r="30">
          <cell r="B30">
            <v>4</v>
          </cell>
          <cell r="C30" t="str">
            <v>Spread Margin [ROA - EF/CA]</v>
          </cell>
        </row>
        <row r="31">
          <cell r="B31">
            <v>5</v>
          </cell>
          <cell r="C31" t="str">
            <v>Debt to Equity Ratio [CA / CP]</v>
          </cell>
        </row>
        <row r="32">
          <cell r="B32">
            <v>6</v>
          </cell>
          <cell r="C32" t="str">
            <v>= Efeito Aditivo de Alavanca Financeira [4 X 5]</v>
          </cell>
        </row>
        <row r="33">
          <cell r="B33">
            <v>7</v>
          </cell>
          <cell r="C33" t="str">
            <v>RENDIBILIDADE CORRENTE DOS CAPITAIS PRÓPRIOS [3 + 6 ou RC / CA]</v>
          </cell>
        </row>
        <row r="34">
          <cell r="B34">
            <v>8</v>
          </cell>
          <cell r="C34" t="str">
            <v>EFEITO DOS RESULTADOS EVENTUAIS [RAI / RC]</v>
          </cell>
        </row>
        <row r="35">
          <cell r="B35">
            <v>9</v>
          </cell>
          <cell r="C35" t="str">
            <v>EFEITO FISCAL [RDI / RAI]</v>
          </cell>
        </row>
        <row r="36">
          <cell r="B36">
            <v>10</v>
          </cell>
          <cell r="C36" t="str">
            <v>= Return On Equity (ROE) [7 x 8 x 9]</v>
          </cell>
        </row>
        <row r="37">
          <cell r="B37" t="str">
            <v>Acrónimos:</v>
          </cell>
        </row>
        <row r="38">
          <cell r="C38" t="str">
            <v>RO - Resultado Operacional (sem Enc.Financ. dos TPE's)</v>
          </cell>
        </row>
        <row r="39">
          <cell r="C39" t="str">
            <v>E - Equity (Capital Próprio)</v>
          </cell>
        </row>
        <row r="40">
          <cell r="C40" t="str">
            <v>CA - Capital Alheio (Debt)</v>
          </cell>
        </row>
        <row r="41">
          <cell r="C41" t="str">
            <v>A - Activo (Contabilístico)</v>
          </cell>
        </row>
        <row r="42">
          <cell r="C42" t="str">
            <v>RFL - Return From Leverage</v>
          </cell>
        </row>
        <row r="43">
          <cell r="C43" t="str">
            <v>RC - Resultado Corrente</v>
          </cell>
        </row>
        <row r="44">
          <cell r="C44" t="str">
            <v>EF - Encargos Financeiros (exclui EF imputados ao Investimento, evidenciados nos TPE's)</v>
          </cell>
        </row>
        <row r="45">
          <cell r="C45" t="str">
            <v>RAI - Resultado Antes de Impostos</v>
          </cell>
        </row>
        <row r="46">
          <cell r="C46" t="str">
            <v>RDI - Resultado Depois de Impostos</v>
          </cell>
        </row>
        <row r="47">
          <cell r="C47" t="str">
            <v>ROA - Return On Assets</v>
          </cell>
        </row>
      </sheetData>
      <sheetData sheetId="27"/>
      <sheetData sheetId="28"/>
      <sheetData sheetId="29"/>
      <sheetData sheetId="30">
        <row r="112">
          <cell r="P112" t="str">
            <v>Portugal</v>
          </cell>
          <cell r="Q112" t="str">
            <v>Espanha</v>
          </cell>
          <cell r="R112" t="str">
            <v>Relação</v>
          </cell>
        </row>
        <row r="113">
          <cell r="R113" t="str">
            <v xml:space="preserve"> (Portugal / Espanha)</v>
          </cell>
        </row>
        <row r="114">
          <cell r="O114" t="str">
            <v>G. Hídrica</v>
          </cell>
          <cell r="P114">
            <v>0.24213836477987422</v>
          </cell>
          <cell r="Q114">
            <v>0.12318840579710146</v>
          </cell>
          <cell r="R114">
            <v>1.9655937846836846</v>
          </cell>
        </row>
        <row r="115">
          <cell r="O115" t="str">
            <v>Nuclear</v>
          </cell>
          <cell r="P115" t="str">
            <v xml:space="preserve">---   </v>
          </cell>
          <cell r="Q115">
            <v>0.25507246376811593</v>
          </cell>
          <cell r="R115" t="str">
            <v xml:space="preserve">---   </v>
          </cell>
        </row>
        <row r="116">
          <cell r="O116" t="str">
            <v>Carvão</v>
          </cell>
          <cell r="P116">
            <v>0.35849056603773582</v>
          </cell>
          <cell r="Q116">
            <v>0.30386473429951688</v>
          </cell>
          <cell r="R116">
            <v>1.1797702252752198</v>
          </cell>
        </row>
        <row r="117">
          <cell r="O117" t="str">
            <v>Gás Natural</v>
          </cell>
          <cell r="P117">
            <v>0.24528301886792453</v>
          </cell>
          <cell r="Q117">
            <v>0.13043478260869565</v>
          </cell>
          <cell r="R117">
            <v>1.8805031446540881</v>
          </cell>
        </row>
        <row r="118">
          <cell r="O118" t="str">
            <v>Fuel</v>
          </cell>
          <cell r="P118">
            <v>4.40251572327044E-2</v>
          </cell>
          <cell r="Q118">
            <v>1.4975845410628019E-2</v>
          </cell>
          <cell r="R118">
            <v>2.9397443700547776</v>
          </cell>
        </row>
        <row r="119">
          <cell r="O119" t="str">
            <v>Prod. Reg. Especial</v>
          </cell>
          <cell r="P119">
            <v>0.11006289308176101</v>
          </cell>
          <cell r="Q119">
            <v>0.17246376811594205</v>
          </cell>
          <cell r="R119">
            <v>0.63817980022197551</v>
          </cell>
        </row>
        <row r="120">
          <cell r="P120">
            <v>1</v>
          </cell>
          <cell r="Q120">
            <v>1</v>
          </cell>
        </row>
      </sheetData>
      <sheetData sheetId="31"/>
      <sheetData sheetId="32"/>
      <sheetData sheetId="33">
        <row r="1">
          <cell r="B1" t="str">
            <v xml:space="preserve">EVOLUÇÃO  DOS  DESVIOS  DAS  TARIFAS       (k€)  </v>
          </cell>
        </row>
        <row r="3">
          <cell r="D3" t="str">
            <v>Total</v>
          </cell>
          <cell r="E3" t="str">
            <v>SALDO  MENSAL  DOS  DESVIOS</v>
          </cell>
          <cell r="U3" t="str">
            <v>Total</v>
          </cell>
          <cell r="V3">
            <v>37987</v>
          </cell>
          <cell r="W3">
            <v>38018</v>
          </cell>
          <cell r="X3">
            <v>38047</v>
          </cell>
          <cell r="Y3">
            <v>38078</v>
          </cell>
          <cell r="Z3">
            <v>38108</v>
          </cell>
          <cell r="AA3">
            <v>38139</v>
          </cell>
          <cell r="AB3">
            <v>38169</v>
          </cell>
          <cell r="AC3">
            <v>38200</v>
          </cell>
          <cell r="AD3">
            <v>38231</v>
          </cell>
          <cell r="AE3">
            <v>38261</v>
          </cell>
          <cell r="AF3">
            <v>38292</v>
          </cell>
          <cell r="AG3">
            <v>38322</v>
          </cell>
        </row>
        <row r="4">
          <cell r="D4" t="str">
            <v>anual</v>
          </cell>
          <cell r="E4">
            <v>37987</v>
          </cell>
          <cell r="F4">
            <v>38018</v>
          </cell>
          <cell r="G4">
            <v>38047</v>
          </cell>
          <cell r="H4">
            <v>38078</v>
          </cell>
          <cell r="I4">
            <v>38108</v>
          </cell>
          <cell r="J4">
            <v>38139</v>
          </cell>
          <cell r="K4">
            <v>38169</v>
          </cell>
          <cell r="L4">
            <v>38200</v>
          </cell>
          <cell r="M4">
            <v>38231</v>
          </cell>
          <cell r="N4">
            <v>38261</v>
          </cell>
          <cell r="O4">
            <v>38292</v>
          </cell>
          <cell r="P4">
            <v>38322</v>
          </cell>
          <cell r="U4" t="str">
            <v>anual</v>
          </cell>
        </row>
        <row r="5">
          <cell r="B5" t="str">
            <v>AEE</v>
          </cell>
          <cell r="S5" t="str">
            <v>Saldo inicial (c/27)</v>
          </cell>
          <cell r="T5" t="str">
            <v>+</v>
          </cell>
          <cell r="U5">
            <v>247.02391169000001</v>
          </cell>
          <cell r="V5">
            <v>247.02391169000001</v>
          </cell>
          <cell r="W5">
            <v>260.48137442999996</v>
          </cell>
          <cell r="X5">
            <v>270.11976570000002</v>
          </cell>
          <cell r="Y5">
            <v>277.57366691000004</v>
          </cell>
          <cell r="Z5">
            <v>293.63089938999997</v>
          </cell>
          <cell r="AA5">
            <v>300.06678963000002</v>
          </cell>
          <cell r="AB5">
            <v>311.70541009999999</v>
          </cell>
          <cell r="AC5">
            <v>324.41667395999997</v>
          </cell>
          <cell r="AD5">
            <v>341.48427815999997</v>
          </cell>
          <cell r="AE5">
            <v>352.85635619999999</v>
          </cell>
        </row>
        <row r="6">
          <cell r="B6" t="str">
            <v xml:space="preserve">Diferença Tarifária - ano n-1  </v>
          </cell>
          <cell r="S6" t="str">
            <v xml:space="preserve">    Desvios gerados (c/71)</v>
          </cell>
          <cell r="T6" t="str">
            <v>+</v>
          </cell>
          <cell r="U6">
            <v>333.61735033000002</v>
          </cell>
          <cell r="V6">
            <v>30.77900945</v>
          </cell>
          <cell r="W6">
            <v>28.843334680000005</v>
          </cell>
          <cell r="X6">
            <v>25.754555059999994</v>
          </cell>
          <cell r="Y6">
            <v>35.836932390000001</v>
          </cell>
          <cell r="Z6">
            <v>26.204246299999998</v>
          </cell>
          <cell r="AA6">
            <v>31.409941930000002</v>
          </cell>
          <cell r="AB6">
            <v>33.29821828</v>
          </cell>
          <cell r="AC6">
            <v>37.738295950000008</v>
          </cell>
          <cell r="AD6">
            <v>32.003442899999996</v>
          </cell>
          <cell r="AE6">
            <v>51.749373390000002</v>
          </cell>
        </row>
        <row r="7">
          <cell r="B7" t="str">
            <v xml:space="preserve">    Saldo inicial (c/27)</v>
          </cell>
          <cell r="C7" t="str">
            <v>+</v>
          </cell>
          <cell r="D7">
            <v>244991.40140999999</v>
          </cell>
          <cell r="E7">
            <v>244991.40140999999</v>
          </cell>
          <cell r="F7">
            <v>224575.45129999999</v>
          </cell>
          <cell r="G7">
            <v>204159.50118999998</v>
          </cell>
          <cell r="H7">
            <v>183743.55107999998</v>
          </cell>
          <cell r="I7">
            <v>163327.60096999997</v>
          </cell>
          <cell r="J7">
            <v>142911.65085999997</v>
          </cell>
          <cell r="K7">
            <v>122495.70074999996</v>
          </cell>
          <cell r="L7">
            <v>102079.75063999995</v>
          </cell>
          <cell r="M7">
            <v>81663.80052999995</v>
          </cell>
          <cell r="N7">
            <v>61247.850419999952</v>
          </cell>
          <cell r="O7">
            <v>0</v>
          </cell>
          <cell r="P7">
            <v>0</v>
          </cell>
          <cell r="S7" t="str">
            <v xml:space="preserve">    Desvios recuperados (c/71)</v>
          </cell>
          <cell r="T7" t="str">
            <v>-</v>
          </cell>
          <cell r="U7">
            <v>200.46022652999997</v>
          </cell>
          <cell r="V7">
            <v>17.32154671</v>
          </cell>
          <cell r="W7">
            <v>19.204943409999998</v>
          </cell>
          <cell r="X7">
            <v>18.30065385</v>
          </cell>
          <cell r="Y7">
            <v>19.779699909999994</v>
          </cell>
          <cell r="Z7">
            <v>19.768356059999995</v>
          </cell>
          <cell r="AA7">
            <v>19.771321459999996</v>
          </cell>
          <cell r="AB7">
            <v>20.586954419999998</v>
          </cell>
          <cell r="AC7">
            <v>20.670691749999996</v>
          </cell>
          <cell r="AD7">
            <v>20.631364859999998</v>
          </cell>
          <cell r="AE7">
            <v>24.424694099999993</v>
          </cell>
        </row>
        <row r="8">
          <cell r="B8" t="str">
            <v xml:space="preserve">    Desvios gerados (c/71)</v>
          </cell>
          <cell r="C8" t="str">
            <v>+</v>
          </cell>
          <cell r="D8">
            <v>0</v>
          </cell>
          <cell r="E8">
            <v>0</v>
          </cell>
          <cell r="F8">
            <v>0</v>
          </cell>
          <cell r="G8">
            <v>0</v>
          </cell>
          <cell r="H8">
            <v>0</v>
          </cell>
          <cell r="I8">
            <v>0</v>
          </cell>
          <cell r="J8">
            <v>0</v>
          </cell>
          <cell r="K8">
            <v>0</v>
          </cell>
          <cell r="L8">
            <v>0</v>
          </cell>
          <cell r="M8">
            <v>0</v>
          </cell>
          <cell r="N8">
            <v>0</v>
          </cell>
          <cell r="O8">
            <v>0</v>
          </cell>
          <cell r="P8">
            <v>0</v>
          </cell>
          <cell r="S8" t="str">
            <v>Saldo final (c/27)</v>
          </cell>
          <cell r="T8" t="str">
            <v>=</v>
          </cell>
          <cell r="U8">
            <v>380.18103549000006</v>
          </cell>
          <cell r="V8">
            <v>260.48137443000002</v>
          </cell>
          <cell r="W8">
            <v>270.11976570000002</v>
          </cell>
          <cell r="X8">
            <v>277.57366691000004</v>
          </cell>
          <cell r="Y8">
            <v>293.63089938999997</v>
          </cell>
          <cell r="Z8">
            <v>300.06678963000002</v>
          </cell>
          <cell r="AA8">
            <v>311.70541009999999</v>
          </cell>
          <cell r="AB8">
            <v>324.41667395999997</v>
          </cell>
          <cell r="AC8">
            <v>341.48427815999997</v>
          </cell>
          <cell r="AD8">
            <v>352.85635619999999</v>
          </cell>
          <cell r="AE8">
            <v>380.18103549</v>
          </cell>
        </row>
        <row r="9">
          <cell r="B9" t="str">
            <v xml:space="preserve">    Desvios recuperados (c/71)</v>
          </cell>
          <cell r="C9" t="str">
            <v>-</v>
          </cell>
          <cell r="D9">
            <v>204159.50110000002</v>
          </cell>
          <cell r="E9">
            <v>20415.950109999998</v>
          </cell>
          <cell r="F9">
            <v>20415.950109999998</v>
          </cell>
          <cell r="G9">
            <v>20415.950109999998</v>
          </cell>
          <cell r="H9">
            <v>20415.950109999998</v>
          </cell>
          <cell r="I9">
            <v>20415.950109999998</v>
          </cell>
          <cell r="J9">
            <v>20415.950109999998</v>
          </cell>
          <cell r="K9">
            <v>20415.950109999998</v>
          </cell>
          <cell r="L9">
            <v>20415.950109999998</v>
          </cell>
          <cell r="M9">
            <v>20415.950109999998</v>
          </cell>
          <cell r="N9">
            <v>20415.950109999998</v>
          </cell>
          <cell r="O9">
            <v>0</v>
          </cell>
          <cell r="P9">
            <v>0</v>
          </cell>
        </row>
        <row r="10">
          <cell r="B10" t="str">
            <v xml:space="preserve">    Saldo final (c/27)</v>
          </cell>
          <cell r="C10" t="str">
            <v>=</v>
          </cell>
          <cell r="D10">
            <v>40831.900309999954</v>
          </cell>
          <cell r="E10">
            <v>224575.45129999999</v>
          </cell>
          <cell r="F10">
            <v>204159.50118999998</v>
          </cell>
          <cell r="G10">
            <v>183743.55107999998</v>
          </cell>
          <cell r="H10">
            <v>163327.60096999997</v>
          </cell>
          <cell r="I10">
            <v>142911.65085999997</v>
          </cell>
          <cell r="J10">
            <v>122495.70074999996</v>
          </cell>
          <cell r="K10">
            <v>102079.75063999995</v>
          </cell>
          <cell r="L10">
            <v>81663.80052999995</v>
          </cell>
          <cell r="M10">
            <v>61247.850419999952</v>
          </cell>
          <cell r="N10">
            <v>40831.900309999954</v>
          </cell>
          <cell r="O10">
            <v>0</v>
          </cell>
          <cell r="P10">
            <v>0</v>
          </cell>
        </row>
        <row r="11">
          <cell r="B11" t="str">
            <v xml:space="preserve">Desvio de AEE fixos - ano n     </v>
          </cell>
        </row>
        <row r="12">
          <cell r="B12" t="str">
            <v xml:space="preserve">    Saldo inicial (c/27)</v>
          </cell>
          <cell r="C12" t="str">
            <v>+</v>
          </cell>
          <cell r="D12">
            <v>0</v>
          </cell>
          <cell r="E12">
            <v>0</v>
          </cell>
          <cell r="F12">
            <v>27175.250530000001</v>
          </cell>
          <cell r="G12">
            <v>51289.739430000001</v>
          </cell>
          <cell r="H12">
            <v>72625.358080000005</v>
          </cell>
          <cell r="I12">
            <v>96949.403190000012</v>
          </cell>
          <cell r="J12">
            <v>114761.83839000002</v>
          </cell>
          <cell r="K12">
            <v>129975.63650000002</v>
          </cell>
          <cell r="L12">
            <v>126274.09601000002</v>
          </cell>
          <cell r="M12">
            <v>155369.71652000002</v>
          </cell>
          <cell r="N12">
            <v>171058.96893000003</v>
          </cell>
          <cell r="O12">
            <v>0</v>
          </cell>
          <cell r="P12">
            <v>0</v>
          </cell>
        </row>
        <row r="13">
          <cell r="B13" t="str">
            <v xml:space="preserve">    Desvios gerados (c/71)</v>
          </cell>
          <cell r="C13" t="str">
            <v>+</v>
          </cell>
          <cell r="D13">
            <v>193513.66487000004</v>
          </cell>
          <cell r="E13">
            <v>27175.250530000001</v>
          </cell>
          <cell r="F13">
            <v>24114.4889</v>
          </cell>
          <cell r="G13">
            <v>21335.618649999997</v>
          </cell>
          <cell r="H13">
            <v>24324.045109999999</v>
          </cell>
          <cell r="I13">
            <v>17812.4352</v>
          </cell>
          <cell r="J13">
            <v>15213.79811</v>
          </cell>
          <cell r="K13">
            <v>-3701.5404900000003</v>
          </cell>
          <cell r="L13">
            <v>29095.620510000001</v>
          </cell>
          <cell r="M13">
            <v>15689.252410000001</v>
          </cell>
          <cell r="N13">
            <v>22454.695940000001</v>
          </cell>
          <cell r="O13">
            <v>0</v>
          </cell>
          <cell r="P13">
            <v>0</v>
          </cell>
        </row>
        <row r="14">
          <cell r="B14" t="str">
            <v xml:space="preserve">    Desvios recuperados (c/71)</v>
          </cell>
          <cell r="C14" t="str">
            <v>-</v>
          </cell>
          <cell r="D14">
            <v>0</v>
          </cell>
          <cell r="E14">
            <v>0</v>
          </cell>
          <cell r="F14">
            <v>0</v>
          </cell>
          <cell r="G14">
            <v>0</v>
          </cell>
          <cell r="H14">
            <v>0</v>
          </cell>
          <cell r="I14">
            <v>0</v>
          </cell>
          <cell r="J14">
            <v>0</v>
          </cell>
          <cell r="K14">
            <v>0</v>
          </cell>
          <cell r="L14">
            <v>0</v>
          </cell>
          <cell r="M14">
            <v>0</v>
          </cell>
          <cell r="N14">
            <v>0</v>
          </cell>
          <cell r="O14">
            <v>0</v>
          </cell>
          <cell r="P14">
            <v>0</v>
          </cell>
        </row>
        <row r="15">
          <cell r="B15" t="str">
            <v xml:space="preserve">    Saldo final (c/27)</v>
          </cell>
          <cell r="C15" t="str">
            <v>=</v>
          </cell>
          <cell r="D15">
            <v>193513.66487000004</v>
          </cell>
          <cell r="E15">
            <v>27175.250530000001</v>
          </cell>
          <cell r="F15">
            <v>51289.739430000001</v>
          </cell>
          <cell r="G15">
            <v>72625.358080000005</v>
          </cell>
          <cell r="H15">
            <v>96949.403190000012</v>
          </cell>
          <cell r="I15">
            <v>114761.83839000002</v>
          </cell>
          <cell r="J15">
            <v>129975.63650000002</v>
          </cell>
          <cell r="K15">
            <v>126274.09601000002</v>
          </cell>
          <cell r="L15">
            <v>155369.71652000002</v>
          </cell>
          <cell r="M15">
            <v>171058.96893000003</v>
          </cell>
          <cell r="N15">
            <v>193513.66487000004</v>
          </cell>
          <cell r="O15">
            <v>0</v>
          </cell>
          <cell r="P15">
            <v>0</v>
          </cell>
        </row>
        <row r="16">
          <cell r="B16" t="str">
            <v>Desvio de AEE, encargos variáveis - ano n-1</v>
          </cell>
        </row>
        <row r="17">
          <cell r="B17" t="str">
            <v xml:space="preserve">    Saldo inicial (c/27)</v>
          </cell>
          <cell r="C17" t="str">
            <v>+</v>
          </cell>
          <cell r="D17">
            <v>10519.631670000001</v>
          </cell>
          <cell r="E17">
            <v>10519.631670000001</v>
          </cell>
          <cell r="F17">
            <v>10519.631670000001</v>
          </cell>
          <cell r="G17">
            <v>8766.3596700000016</v>
          </cell>
          <cell r="H17">
            <v>7889.7236700000012</v>
          </cell>
          <cell r="I17">
            <v>7013.0876700000008</v>
          </cell>
          <cell r="J17">
            <v>6136.4516700000004</v>
          </cell>
          <cell r="K17">
            <v>5259.81567</v>
          </cell>
          <cell r="L17">
            <v>4383.1796699999995</v>
          </cell>
          <cell r="M17">
            <v>3506.5436699999996</v>
          </cell>
          <cell r="N17">
            <v>2629.9076699999996</v>
          </cell>
          <cell r="O17">
            <v>0</v>
          </cell>
          <cell r="P17">
            <v>0</v>
          </cell>
        </row>
        <row r="18">
          <cell r="B18" t="str">
            <v xml:space="preserve">    Desvios gerados (c/71)</v>
          </cell>
          <cell r="C18" t="str">
            <v>+</v>
          </cell>
          <cell r="D18">
            <v>0</v>
          </cell>
          <cell r="E18">
            <v>0</v>
          </cell>
          <cell r="F18">
            <v>0</v>
          </cell>
          <cell r="G18">
            <v>0</v>
          </cell>
          <cell r="H18">
            <v>0</v>
          </cell>
          <cell r="I18">
            <v>0</v>
          </cell>
          <cell r="J18">
            <v>0</v>
          </cell>
          <cell r="K18">
            <v>0</v>
          </cell>
          <cell r="L18">
            <v>0</v>
          </cell>
          <cell r="M18">
            <v>0</v>
          </cell>
          <cell r="N18">
            <v>0</v>
          </cell>
          <cell r="O18">
            <v>0</v>
          </cell>
          <cell r="P18">
            <v>0</v>
          </cell>
        </row>
        <row r="19">
          <cell r="B19" t="str">
            <v xml:space="preserve">    Desvios recuperados (c/71)</v>
          </cell>
          <cell r="C19" t="str">
            <v>-</v>
          </cell>
          <cell r="D19">
            <v>8766.3600000000024</v>
          </cell>
          <cell r="E19">
            <v>0</v>
          </cell>
          <cell r="F19">
            <v>1753.2719999999999</v>
          </cell>
          <cell r="G19">
            <v>876.63599999999997</v>
          </cell>
          <cell r="H19">
            <v>876.63599999999997</v>
          </cell>
          <cell r="I19">
            <v>876.63599999999997</v>
          </cell>
          <cell r="J19">
            <v>876.63599999999997</v>
          </cell>
          <cell r="K19">
            <v>876.63599999999997</v>
          </cell>
          <cell r="L19">
            <v>876.63599999999997</v>
          </cell>
          <cell r="M19">
            <v>876.63599999999997</v>
          </cell>
          <cell r="N19">
            <v>876.63599999999997</v>
          </cell>
          <cell r="O19">
            <v>0</v>
          </cell>
          <cell r="P19">
            <v>0</v>
          </cell>
        </row>
        <row r="20">
          <cell r="B20" t="str">
            <v xml:space="preserve">    Saldo final (c/27)</v>
          </cell>
          <cell r="C20" t="str">
            <v>=</v>
          </cell>
          <cell r="D20">
            <v>1753.2716699999996</v>
          </cell>
          <cell r="E20">
            <v>10519.631670000001</v>
          </cell>
          <cell r="F20">
            <v>8766.3596700000016</v>
          </cell>
          <cell r="G20">
            <v>7889.7236700000012</v>
          </cell>
          <cell r="H20">
            <v>7013.0876700000008</v>
          </cell>
          <cell r="I20">
            <v>6136.4516700000004</v>
          </cell>
          <cell r="J20">
            <v>5259.81567</v>
          </cell>
          <cell r="K20">
            <v>4383.1796699999995</v>
          </cell>
          <cell r="L20">
            <v>3506.5436699999996</v>
          </cell>
          <cell r="M20">
            <v>2629.9076699999996</v>
          </cell>
          <cell r="N20">
            <v>1753.2716699999996</v>
          </cell>
          <cell r="O20">
            <v>0</v>
          </cell>
          <cell r="P20">
            <v>0</v>
          </cell>
        </row>
        <row r="21">
          <cell r="B21" t="str">
            <v xml:space="preserve">Desvio de combustível NBT </v>
          </cell>
        </row>
        <row r="22">
          <cell r="B22" t="str">
            <v xml:space="preserve">    Saldo inicial (c/27)</v>
          </cell>
          <cell r="C22" t="str">
            <v>+</v>
          </cell>
          <cell r="D22">
            <v>0</v>
          </cell>
          <cell r="E22">
            <v>0</v>
          </cell>
          <cell r="F22">
            <v>572.96699999999998</v>
          </cell>
          <cell r="G22">
            <v>1391.3330000000001</v>
          </cell>
          <cell r="H22">
            <v>3034.1730000000002</v>
          </cell>
          <cell r="I22">
            <v>5115.5120000000006</v>
          </cell>
          <cell r="J22">
            <v>6972.4400000000014</v>
          </cell>
          <cell r="K22">
            <v>12340.126000000002</v>
          </cell>
          <cell r="L22">
            <v>13992.120000000003</v>
          </cell>
          <cell r="M22">
            <v>17622.493000000002</v>
          </cell>
          <cell r="N22">
            <v>20531.994000000002</v>
          </cell>
          <cell r="O22">
            <v>0</v>
          </cell>
          <cell r="P22">
            <v>0</v>
          </cell>
        </row>
        <row r="23">
          <cell r="B23" t="str">
            <v xml:space="preserve">    Desvios gerados (c/71)</v>
          </cell>
          <cell r="C23" t="str">
            <v>+</v>
          </cell>
          <cell r="D23">
            <v>24636.808000000001</v>
          </cell>
          <cell r="E23">
            <v>-212.47499999999999</v>
          </cell>
          <cell r="F23">
            <v>32.923999999999999</v>
          </cell>
          <cell r="G23">
            <v>857.39800000000002</v>
          </cell>
          <cell r="H23">
            <v>1815.6369999999999</v>
          </cell>
          <cell r="I23">
            <v>1591.2260000000001</v>
          </cell>
          <cell r="J23">
            <v>5101.9840000000004</v>
          </cell>
          <cell r="K23">
            <v>1830.4760000000001</v>
          </cell>
          <cell r="L23">
            <v>3808.855</v>
          </cell>
          <cell r="M23">
            <v>3087.9830000000002</v>
          </cell>
          <cell r="N23">
            <v>6722.8</v>
          </cell>
          <cell r="O23">
            <v>0</v>
          </cell>
          <cell r="P23">
            <v>0</v>
          </cell>
        </row>
        <row r="24">
          <cell r="B24" t="str">
            <v xml:space="preserve">    Desvios recuperados (c/71)</v>
          </cell>
          <cell r="C24" t="str">
            <v>-</v>
          </cell>
          <cell r="D24">
            <v>-377.53900000000067</v>
          </cell>
          <cell r="E24">
            <v>-785.44200000000001</v>
          </cell>
          <cell r="F24">
            <v>-785.44200000000001</v>
          </cell>
          <cell r="G24">
            <v>-785.44200000000001</v>
          </cell>
          <cell r="H24">
            <v>-265.702</v>
          </cell>
          <cell r="I24">
            <v>-265.702</v>
          </cell>
          <cell r="J24">
            <v>-265.702</v>
          </cell>
          <cell r="K24">
            <v>178.482</v>
          </cell>
          <cell r="L24">
            <v>178.482</v>
          </cell>
          <cell r="M24">
            <v>178.482</v>
          </cell>
          <cell r="N24">
            <v>2240.4470000000001</v>
          </cell>
          <cell r="O24">
            <v>0</v>
          </cell>
          <cell r="P24">
            <v>0</v>
          </cell>
        </row>
        <row r="25">
          <cell r="B25" t="str">
            <v xml:space="preserve">    Saldo final (c/27)</v>
          </cell>
          <cell r="C25" t="str">
            <v>=</v>
          </cell>
          <cell r="D25">
            <v>25014.347000000002</v>
          </cell>
          <cell r="E25">
            <v>572.96699999999998</v>
          </cell>
          <cell r="F25">
            <v>1391.3330000000001</v>
          </cell>
          <cell r="G25">
            <v>3034.1730000000002</v>
          </cell>
          <cell r="H25">
            <v>5115.5120000000006</v>
          </cell>
          <cell r="I25">
            <v>6972.4400000000014</v>
          </cell>
          <cell r="J25">
            <v>12340.126000000002</v>
          </cell>
          <cell r="K25">
            <v>13992.120000000003</v>
          </cell>
          <cell r="L25">
            <v>17622.493000000002</v>
          </cell>
          <cell r="M25">
            <v>20531.994000000002</v>
          </cell>
          <cell r="N25">
            <v>25014.347000000002</v>
          </cell>
          <cell r="O25">
            <v>0</v>
          </cell>
          <cell r="P25">
            <v>0</v>
          </cell>
        </row>
        <row r="26">
          <cell r="B26" t="str">
            <v>Encargo variável NBT - ano n-1</v>
          </cell>
        </row>
        <row r="27">
          <cell r="B27" t="str">
            <v xml:space="preserve">    Saldo inicial (c/27)</v>
          </cell>
          <cell r="C27" t="str">
            <v>+</v>
          </cell>
          <cell r="D27">
            <v>-8701.1229199999998</v>
          </cell>
          <cell r="E27">
            <v>-8701.1229199999998</v>
          </cell>
          <cell r="F27">
            <v>-8701.1229199999998</v>
          </cell>
          <cell r="G27">
            <v>-8701.1229199999998</v>
          </cell>
          <cell r="H27">
            <v>-8701.1229199999998</v>
          </cell>
          <cell r="I27">
            <v>-8701.1229199999998</v>
          </cell>
          <cell r="J27">
            <v>-8701.1229199999998</v>
          </cell>
          <cell r="K27">
            <v>-8701.1229199999998</v>
          </cell>
          <cell r="L27">
            <v>-8701.1229199999998</v>
          </cell>
          <cell r="M27">
            <v>-8701.1229199999998</v>
          </cell>
          <cell r="N27">
            <v>-8701.1229199999998</v>
          </cell>
          <cell r="O27">
            <v>0</v>
          </cell>
          <cell r="P27">
            <v>0</v>
          </cell>
        </row>
        <row r="28">
          <cell r="B28" t="str">
            <v xml:space="preserve">    Desvios gerados (c/71)</v>
          </cell>
          <cell r="C28" t="str">
            <v>+</v>
          </cell>
          <cell r="D28">
            <v>0</v>
          </cell>
          <cell r="E28">
            <v>0</v>
          </cell>
          <cell r="F28">
            <v>0</v>
          </cell>
          <cell r="G28">
            <v>0</v>
          </cell>
          <cell r="H28">
            <v>0</v>
          </cell>
          <cell r="I28">
            <v>0</v>
          </cell>
          <cell r="J28">
            <v>0</v>
          </cell>
          <cell r="K28">
            <v>0</v>
          </cell>
          <cell r="L28">
            <v>0</v>
          </cell>
          <cell r="M28">
            <v>0</v>
          </cell>
          <cell r="N28">
            <v>0</v>
          </cell>
          <cell r="O28">
            <v>0</v>
          </cell>
          <cell r="P28">
            <v>0</v>
          </cell>
        </row>
        <row r="29">
          <cell r="B29" t="str">
            <v xml:space="preserve">    Desvios recuperados (c/71)</v>
          </cell>
          <cell r="C29" t="str">
            <v>-</v>
          </cell>
          <cell r="D29">
            <v>0</v>
          </cell>
          <cell r="E29">
            <v>0</v>
          </cell>
          <cell r="F29">
            <v>0</v>
          </cell>
          <cell r="G29">
            <v>0</v>
          </cell>
          <cell r="H29">
            <v>0</v>
          </cell>
          <cell r="I29">
            <v>0</v>
          </cell>
          <cell r="J29">
            <v>0</v>
          </cell>
          <cell r="K29">
            <v>0</v>
          </cell>
          <cell r="L29">
            <v>0</v>
          </cell>
          <cell r="M29">
            <v>0</v>
          </cell>
          <cell r="N29">
            <v>0</v>
          </cell>
          <cell r="O29">
            <v>0</v>
          </cell>
          <cell r="P29">
            <v>0</v>
          </cell>
        </row>
        <row r="30">
          <cell r="B30" t="str">
            <v xml:space="preserve">    Saldo final (c/27)</v>
          </cell>
          <cell r="C30" t="str">
            <v>=</v>
          </cell>
          <cell r="D30">
            <v>-8701.1229199999998</v>
          </cell>
          <cell r="E30">
            <v>-8701.1229199999998</v>
          </cell>
          <cell r="F30">
            <v>-8701.1229199999998</v>
          </cell>
          <cell r="G30">
            <v>-8701.1229199999998</v>
          </cell>
          <cell r="H30">
            <v>-8701.1229199999998</v>
          </cell>
          <cell r="I30">
            <v>-8701.1229199999998</v>
          </cell>
          <cell r="J30">
            <v>-8701.1229199999998</v>
          </cell>
          <cell r="K30">
            <v>-8701.1229199999998</v>
          </cell>
          <cell r="L30">
            <v>-8701.1229199999998</v>
          </cell>
          <cell r="M30">
            <v>-8701.1229199999998</v>
          </cell>
          <cell r="N30">
            <v>-8701.1229199999998</v>
          </cell>
          <cell r="O30">
            <v>0</v>
          </cell>
          <cell r="P30">
            <v>0</v>
          </cell>
        </row>
        <row r="31">
          <cell r="B31" t="str">
            <v xml:space="preserve">Desvio de combustível BT </v>
          </cell>
        </row>
        <row r="32">
          <cell r="B32" t="str">
            <v xml:space="preserve">    Saldo inicial (c/27)</v>
          </cell>
          <cell r="C32" t="str">
            <v>+</v>
          </cell>
          <cell r="D32">
            <v>0</v>
          </cell>
          <cell r="E32">
            <v>0</v>
          </cell>
          <cell r="F32">
            <v>953.56</v>
          </cell>
          <cell r="G32">
            <v>2315.5259999999998</v>
          </cell>
          <cell r="H32">
            <v>5049.6239999999998</v>
          </cell>
          <cell r="I32">
            <v>8513.4940000000006</v>
          </cell>
          <cell r="J32">
            <v>11603.888999999999</v>
          </cell>
          <cell r="K32">
            <v>20537.066999999999</v>
          </cell>
          <cell r="L32">
            <v>31389.589</v>
          </cell>
          <cell r="M32">
            <v>40427.222000000002</v>
          </cell>
          <cell r="N32">
            <v>47754.373</v>
          </cell>
          <cell r="O32">
            <v>0</v>
          </cell>
          <cell r="P32">
            <v>0</v>
          </cell>
        </row>
        <row r="33">
          <cell r="B33" t="str">
            <v xml:space="preserve">    Desvios gerados (c/71)</v>
          </cell>
          <cell r="C33" t="str">
            <v>+</v>
          </cell>
          <cell r="D33">
            <v>58458.095999999998</v>
          </cell>
          <cell r="E33">
            <v>-353.613</v>
          </cell>
          <cell r="F33">
            <v>54.792999999999999</v>
          </cell>
          <cell r="G33">
            <v>1426.925</v>
          </cell>
          <cell r="H33">
            <v>3021.6750000000002</v>
          </cell>
          <cell r="I33">
            <v>2648.2</v>
          </cell>
          <cell r="J33">
            <v>8490.9830000000002</v>
          </cell>
          <cell r="K33">
            <v>10852.522000000001</v>
          </cell>
          <cell r="L33">
            <v>9037.6329999999998</v>
          </cell>
          <cell r="M33">
            <v>7327.1509999999998</v>
          </cell>
          <cell r="N33">
            <v>15951.826999999999</v>
          </cell>
          <cell r="O33">
            <v>0</v>
          </cell>
          <cell r="P33">
            <v>0</v>
          </cell>
        </row>
        <row r="34">
          <cell r="B34" t="str">
            <v xml:space="preserve">    Desvios recuperados (c/71)</v>
          </cell>
          <cell r="C34" t="str">
            <v>-</v>
          </cell>
          <cell r="D34">
            <v>-3508.4789999999994</v>
          </cell>
          <cell r="E34">
            <v>-1307.173</v>
          </cell>
          <cell r="F34">
            <v>-1307.173</v>
          </cell>
          <cell r="G34">
            <v>-1307.173</v>
          </cell>
          <cell r="H34">
            <v>-442.19499999999999</v>
          </cell>
          <cell r="I34">
            <v>-442.19499999999999</v>
          </cell>
          <cell r="J34">
            <v>-442.19499999999999</v>
          </cell>
          <cell r="K34">
            <v>0</v>
          </cell>
          <cell r="L34">
            <v>0</v>
          </cell>
          <cell r="M34">
            <v>0</v>
          </cell>
          <cell r="N34">
            <v>1739.625</v>
          </cell>
          <cell r="O34">
            <v>0</v>
          </cell>
          <cell r="P34">
            <v>0</v>
          </cell>
        </row>
        <row r="35">
          <cell r="B35" t="str">
            <v xml:space="preserve">    Saldo final (c/27)</v>
          </cell>
          <cell r="C35" t="str">
            <v>=</v>
          </cell>
          <cell r="D35">
            <v>61966.574999999997</v>
          </cell>
          <cell r="E35">
            <v>953.56</v>
          </cell>
          <cell r="F35">
            <v>2315.5259999999998</v>
          </cell>
          <cell r="G35">
            <v>5049.6239999999998</v>
          </cell>
          <cell r="H35">
            <v>8513.4940000000006</v>
          </cell>
          <cell r="I35">
            <v>11603.888999999999</v>
          </cell>
          <cell r="J35">
            <v>20537.066999999999</v>
          </cell>
          <cell r="K35">
            <v>31389.589</v>
          </cell>
          <cell r="L35">
            <v>40427.222000000002</v>
          </cell>
          <cell r="M35">
            <v>47754.373</v>
          </cell>
          <cell r="N35">
            <v>61966.574999999997</v>
          </cell>
          <cell r="O35">
            <v>0</v>
          </cell>
          <cell r="P35">
            <v>0</v>
          </cell>
        </row>
        <row r="36">
          <cell r="B36" t="str">
            <v>Encargo variável BT - ano n-1</v>
          </cell>
        </row>
        <row r="37">
          <cell r="B37" t="str">
            <v xml:space="preserve">    Saldo inicial (c/27)</v>
          </cell>
          <cell r="C37" t="str">
            <v>+</v>
          </cell>
          <cell r="D37">
            <v>-20480.853219999997</v>
          </cell>
          <cell r="E37">
            <v>-20480.853219999997</v>
          </cell>
          <cell r="F37">
            <v>-20480.853219999997</v>
          </cell>
          <cell r="G37">
            <v>-20480.853219999997</v>
          </cell>
          <cell r="H37">
            <v>-20480.853219999997</v>
          </cell>
          <cell r="I37">
            <v>-20480.853219999997</v>
          </cell>
          <cell r="J37">
            <v>-20480.853219999997</v>
          </cell>
          <cell r="K37">
            <v>-20480.853219999997</v>
          </cell>
          <cell r="L37">
            <v>-20480.853219999997</v>
          </cell>
          <cell r="M37">
            <v>-20480.853219999997</v>
          </cell>
          <cell r="N37">
            <v>-20480.853219999997</v>
          </cell>
          <cell r="O37">
            <v>0</v>
          </cell>
          <cell r="P37">
            <v>0</v>
          </cell>
        </row>
        <row r="38">
          <cell r="B38" t="str">
            <v xml:space="preserve">    Desvios gerados (c/71)</v>
          </cell>
          <cell r="C38" t="str">
            <v>+</v>
          </cell>
          <cell r="D38">
            <v>0</v>
          </cell>
          <cell r="E38">
            <v>0</v>
          </cell>
          <cell r="F38">
            <v>0</v>
          </cell>
          <cell r="G38">
            <v>0</v>
          </cell>
          <cell r="H38">
            <v>0</v>
          </cell>
          <cell r="I38">
            <v>0</v>
          </cell>
          <cell r="J38">
            <v>0</v>
          </cell>
          <cell r="K38">
            <v>0</v>
          </cell>
          <cell r="L38">
            <v>0</v>
          </cell>
          <cell r="M38">
            <v>0</v>
          </cell>
          <cell r="N38">
            <v>0</v>
          </cell>
          <cell r="O38">
            <v>0</v>
          </cell>
          <cell r="P38">
            <v>0</v>
          </cell>
        </row>
        <row r="39">
          <cell r="B39" t="str">
            <v xml:space="preserve">    Desvios recuperados (c/71)</v>
          </cell>
          <cell r="C39" t="str">
            <v>-</v>
          </cell>
          <cell r="D39">
            <v>0</v>
          </cell>
          <cell r="E39">
            <v>0</v>
          </cell>
          <cell r="F39">
            <v>0</v>
          </cell>
          <cell r="G39">
            <v>0</v>
          </cell>
          <cell r="H39">
            <v>0</v>
          </cell>
          <cell r="I39">
            <v>0</v>
          </cell>
          <cell r="J39">
            <v>0</v>
          </cell>
          <cell r="K39">
            <v>0</v>
          </cell>
          <cell r="L39">
            <v>0</v>
          </cell>
          <cell r="M39">
            <v>0</v>
          </cell>
          <cell r="N39">
            <v>0</v>
          </cell>
          <cell r="O39">
            <v>0</v>
          </cell>
          <cell r="P39">
            <v>0</v>
          </cell>
        </row>
        <row r="40">
          <cell r="B40" t="str">
            <v xml:space="preserve">    Saldo final (c/27)</v>
          </cell>
          <cell r="C40" t="str">
            <v>=</v>
          </cell>
          <cell r="D40">
            <v>-20480.853219999997</v>
          </cell>
          <cell r="E40">
            <v>-20480.853219999997</v>
          </cell>
          <cell r="F40">
            <v>-20480.853219999997</v>
          </cell>
          <cell r="G40">
            <v>-20480.853219999997</v>
          </cell>
          <cell r="H40">
            <v>-20480.853219999997</v>
          </cell>
          <cell r="I40">
            <v>-20480.853219999997</v>
          </cell>
          <cell r="J40">
            <v>-20480.853219999997</v>
          </cell>
          <cell r="K40">
            <v>-20480.853219999997</v>
          </cell>
          <cell r="L40">
            <v>-20480.853219999997</v>
          </cell>
          <cell r="M40">
            <v>-20480.853219999997</v>
          </cell>
          <cell r="N40">
            <v>-20480.853219999997</v>
          </cell>
          <cell r="O40">
            <v>0</v>
          </cell>
          <cell r="P40">
            <v>0</v>
          </cell>
        </row>
        <row r="41">
          <cell r="B41" t="str">
            <v>Total AEE</v>
          </cell>
        </row>
        <row r="42">
          <cell r="B42" t="str">
            <v xml:space="preserve">    Saldo inicial (c/27)</v>
          </cell>
          <cell r="C42" t="str">
            <v>+</v>
          </cell>
          <cell r="D42">
            <v>226329.05694000001</v>
          </cell>
          <cell r="E42">
            <v>226329.05694000001</v>
          </cell>
          <cell r="F42">
            <v>234614.88435999997</v>
          </cell>
          <cell r="G42">
            <v>238740.48314999999</v>
          </cell>
          <cell r="H42">
            <v>243160.45368999999</v>
          </cell>
          <cell r="I42">
            <v>251737.12169</v>
          </cell>
          <cell r="J42">
            <v>253204.29378000001</v>
          </cell>
          <cell r="K42">
            <v>261426.36978000001</v>
          </cell>
          <cell r="L42">
            <v>248936.75917999999</v>
          </cell>
          <cell r="M42">
            <v>269407.79957999999</v>
          </cell>
          <cell r="N42">
            <v>274041.11787999998</v>
          </cell>
          <cell r="O42">
            <v>0</v>
          </cell>
          <cell r="P42">
            <v>0</v>
          </cell>
        </row>
        <row r="43">
          <cell r="B43" t="str">
            <v xml:space="preserve">    Desvios gerados (c/71)</v>
          </cell>
          <cell r="C43" t="str">
            <v>+</v>
          </cell>
          <cell r="D43">
            <v>276608.56887000002</v>
          </cell>
          <cell r="E43">
            <v>26609.162530000001</v>
          </cell>
          <cell r="F43">
            <v>24202.205900000001</v>
          </cell>
          <cell r="G43">
            <v>23619.941649999997</v>
          </cell>
          <cell r="H43">
            <v>29161.357109999997</v>
          </cell>
          <cell r="I43">
            <v>22051.861199999999</v>
          </cell>
          <cell r="J43">
            <v>28806.76511</v>
          </cell>
          <cell r="K43">
            <v>8981.4575100000002</v>
          </cell>
          <cell r="L43">
            <v>41942.108510000005</v>
          </cell>
          <cell r="M43">
            <v>26104.386409999999</v>
          </cell>
          <cell r="N43">
            <v>45129.322939999998</v>
          </cell>
          <cell r="O43">
            <v>0</v>
          </cell>
          <cell r="P43">
            <v>0</v>
          </cell>
        </row>
        <row r="44">
          <cell r="B44" t="str">
            <v xml:space="preserve">    Desvios recuperados (c/71)</v>
          </cell>
          <cell r="C44" t="str">
            <v>-</v>
          </cell>
          <cell r="D44">
            <v>209039.84309999994</v>
          </cell>
          <cell r="E44">
            <v>18323.33511</v>
          </cell>
          <cell r="F44">
            <v>20076.607110000001</v>
          </cell>
          <cell r="G44">
            <v>19199.971109999999</v>
          </cell>
          <cell r="H44">
            <v>20584.689109999996</v>
          </cell>
          <cell r="I44">
            <v>20584.689109999996</v>
          </cell>
          <cell r="J44">
            <v>20584.689109999996</v>
          </cell>
          <cell r="K44">
            <v>21471.068109999997</v>
          </cell>
          <cell r="L44">
            <v>21471.068109999997</v>
          </cell>
          <cell r="M44">
            <v>21471.068109999997</v>
          </cell>
          <cell r="N44">
            <v>25272.658109999997</v>
          </cell>
          <cell r="O44">
            <v>0</v>
          </cell>
          <cell r="P44">
            <v>0</v>
          </cell>
        </row>
        <row r="45">
          <cell r="B45" t="str">
            <v xml:space="preserve">    Saldo final (c/27)</v>
          </cell>
          <cell r="C45" t="str">
            <v>=</v>
          </cell>
          <cell r="D45">
            <v>293897.78271000006</v>
          </cell>
          <cell r="E45">
            <v>234614.88436000003</v>
          </cell>
          <cell r="F45">
            <v>238740.48314999999</v>
          </cell>
          <cell r="G45">
            <v>243160.45368999999</v>
          </cell>
          <cell r="H45">
            <v>251737.12169</v>
          </cell>
          <cell r="I45">
            <v>253204.29378000001</v>
          </cell>
          <cell r="J45">
            <v>261426.36978000001</v>
          </cell>
          <cell r="K45">
            <v>248936.75917999999</v>
          </cell>
          <cell r="L45">
            <v>269407.79957999999</v>
          </cell>
          <cell r="M45">
            <v>274041.11787999998</v>
          </cell>
          <cell r="N45">
            <v>293897.78271</v>
          </cell>
          <cell r="O45">
            <v>0</v>
          </cell>
          <cell r="P45">
            <v>0</v>
          </cell>
        </row>
        <row r="46">
          <cell r="B46">
            <v>0</v>
          </cell>
          <cell r="D46">
            <v>0</v>
          </cell>
        </row>
        <row r="47">
          <cell r="B47" t="str">
            <v>GGS</v>
          </cell>
        </row>
        <row r="48">
          <cell r="B48" t="str">
            <v>Diferença Tarifária GGS - ano n-2</v>
          </cell>
        </row>
        <row r="49">
          <cell r="B49" t="str">
            <v xml:space="preserve">    Saldo inicial (c/27)</v>
          </cell>
          <cell r="C49" t="str">
            <v>+</v>
          </cell>
          <cell r="D49">
            <v>3631.7208099999984</v>
          </cell>
          <cell r="E49">
            <v>3631.7208099999984</v>
          </cell>
          <cell r="F49">
            <v>3282.1801999999984</v>
          </cell>
          <cell r="G49">
            <v>2978.0422599999984</v>
          </cell>
          <cell r="H49">
            <v>2664.2555399999983</v>
          </cell>
          <cell r="I49">
            <v>2383.3814399999983</v>
          </cell>
          <cell r="J49">
            <v>2098.5492899999981</v>
          </cell>
          <cell r="K49">
            <v>1814.7518199999981</v>
          </cell>
          <cell r="L49">
            <v>1506.269879999998</v>
          </cell>
          <cell r="M49">
            <v>1227.005279999998</v>
          </cell>
          <cell r="N49">
            <v>934.01887999999803</v>
          </cell>
          <cell r="O49">
            <v>0</v>
          </cell>
          <cell r="P49">
            <v>0</v>
          </cell>
        </row>
        <row r="50">
          <cell r="B50" t="str">
            <v xml:space="preserve">    Desvios gerados (c/71)</v>
          </cell>
          <cell r="C50" t="str">
            <v>+</v>
          </cell>
          <cell r="D50">
            <v>0</v>
          </cell>
          <cell r="E50">
            <v>0</v>
          </cell>
          <cell r="F50">
            <v>0</v>
          </cell>
          <cell r="G50">
            <v>0</v>
          </cell>
          <cell r="H50">
            <v>0</v>
          </cell>
          <cell r="I50">
            <v>0</v>
          </cell>
          <cell r="J50">
            <v>0</v>
          </cell>
          <cell r="K50">
            <v>0</v>
          </cell>
          <cell r="L50">
            <v>0</v>
          </cell>
          <cell r="M50">
            <v>0</v>
          </cell>
          <cell r="N50">
            <v>0</v>
          </cell>
          <cell r="O50">
            <v>0</v>
          </cell>
          <cell r="P50">
            <v>0</v>
          </cell>
          <cell r="U50" t="str">
            <v>Total</v>
          </cell>
          <cell r="V50">
            <v>37987</v>
          </cell>
          <cell r="W50">
            <v>38018</v>
          </cell>
          <cell r="X50">
            <v>38047</v>
          </cell>
          <cell r="Y50">
            <v>38078</v>
          </cell>
          <cell r="Z50">
            <v>38108</v>
          </cell>
          <cell r="AA50">
            <v>38139</v>
          </cell>
          <cell r="AB50">
            <v>38169</v>
          </cell>
          <cell r="AC50">
            <v>38200</v>
          </cell>
          <cell r="AD50">
            <v>38231</v>
          </cell>
          <cell r="AE50">
            <v>38261</v>
          </cell>
          <cell r="AF50">
            <v>38292</v>
          </cell>
          <cell r="AG50">
            <v>38322</v>
          </cell>
        </row>
        <row r="51">
          <cell r="B51" t="str">
            <v xml:space="preserve">    Desvios recuperados (c/71)</v>
          </cell>
          <cell r="C51" t="str">
            <v>-</v>
          </cell>
          <cell r="D51">
            <v>2993.5706500000001</v>
          </cell>
          <cell r="E51">
            <v>349.54060999999996</v>
          </cell>
          <cell r="F51">
            <v>304.13794000000001</v>
          </cell>
          <cell r="G51">
            <v>313.78671999999995</v>
          </cell>
          <cell r="H51">
            <v>280.8741</v>
          </cell>
          <cell r="I51">
            <v>284.83215000000001</v>
          </cell>
          <cell r="J51">
            <v>283.79746999999998</v>
          </cell>
          <cell r="K51">
            <v>308.48194000000001</v>
          </cell>
          <cell r="L51">
            <v>279.26459999999997</v>
          </cell>
          <cell r="M51">
            <v>292.9864</v>
          </cell>
          <cell r="N51">
            <v>295.86872</v>
          </cell>
          <cell r="O51">
            <v>0</v>
          </cell>
          <cell r="P51">
            <v>0</v>
          </cell>
          <cell r="U51" t="str">
            <v>anual</v>
          </cell>
        </row>
        <row r="52">
          <cell r="B52" t="str">
            <v xml:space="preserve">    Saldo final (c/27)</v>
          </cell>
          <cell r="C52" t="str">
            <v>=</v>
          </cell>
          <cell r="D52">
            <v>638.1501599999981</v>
          </cell>
          <cell r="E52">
            <v>3282.1801999999984</v>
          </cell>
          <cell r="F52">
            <v>2978.0422599999984</v>
          </cell>
          <cell r="G52">
            <v>2664.2555399999983</v>
          </cell>
          <cell r="H52">
            <v>2383.3814399999983</v>
          </cell>
          <cell r="I52">
            <v>2098.5492899999981</v>
          </cell>
          <cell r="J52">
            <v>1814.7518199999981</v>
          </cell>
          <cell r="K52">
            <v>1506.269879999998</v>
          </cell>
          <cell r="L52">
            <v>1227.005279999998</v>
          </cell>
          <cell r="M52">
            <v>934.01887999999803</v>
          </cell>
          <cell r="N52">
            <v>638.1501599999981</v>
          </cell>
          <cell r="O52">
            <v>0</v>
          </cell>
          <cell r="P52">
            <v>0</v>
          </cell>
          <cell r="S52" t="str">
            <v>Saldo inicial (c/27)</v>
          </cell>
          <cell r="T52" t="str">
            <v>+</v>
          </cell>
          <cell r="U52">
            <v>20.694854749999998</v>
          </cell>
          <cell r="V52">
            <v>20.694854749999998</v>
          </cell>
          <cell r="W52">
            <v>25.866490070000001</v>
          </cell>
          <cell r="X52">
            <v>31.379282550000003</v>
          </cell>
          <cell r="Y52">
            <v>34.413213220000031</v>
          </cell>
          <cell r="Z52">
            <v>41.89377769999998</v>
          </cell>
          <cell r="AA52">
            <v>46.862495850000009</v>
          </cell>
          <cell r="AB52">
            <v>50.279040319999972</v>
          </cell>
          <cell r="AC52">
            <v>75.479914779999987</v>
          </cell>
          <cell r="AD52">
            <v>72.07647858</v>
          </cell>
          <cell r="AE52">
            <v>78.815238320000006</v>
          </cell>
        </row>
        <row r="53">
          <cell r="B53" t="str">
            <v>Diferença Tarifária  GGS - ano n-1</v>
          </cell>
          <cell r="S53" t="str">
            <v xml:space="preserve">    Desvios gerados (c/71)</v>
          </cell>
          <cell r="T53" t="str">
            <v>+</v>
          </cell>
          <cell r="U53">
            <v>57.008781460000016</v>
          </cell>
          <cell r="V53">
            <v>4.1698469200000003</v>
          </cell>
          <cell r="W53">
            <v>4.6411287800000025</v>
          </cell>
          <cell r="X53">
            <v>2.1346134099999983</v>
          </cell>
          <cell r="Y53">
            <v>6.6755752800000048</v>
          </cell>
          <cell r="Z53">
            <v>4.1523850999999992</v>
          </cell>
          <cell r="AA53">
            <v>2.6031768200000007</v>
          </cell>
          <cell r="AB53">
            <v>24.316760770000002</v>
          </cell>
          <cell r="AC53">
            <v>-4.2038125599999985</v>
          </cell>
          <cell r="AD53">
            <v>5.8990564899999987</v>
          </cell>
          <cell r="AE53">
            <v>6.6200504500000026</v>
          </cell>
        </row>
        <row r="54">
          <cell r="B54" t="str">
            <v xml:space="preserve">    Saldo inicial (c/27)</v>
          </cell>
          <cell r="C54" t="str">
            <v>+</v>
          </cell>
          <cell r="D54">
            <v>26813.151530000003</v>
          </cell>
          <cell r="E54">
            <v>26813.151530000003</v>
          </cell>
          <cell r="F54">
            <v>26813.151530000003</v>
          </cell>
          <cell r="G54">
            <v>26813.151530000003</v>
          </cell>
          <cell r="H54">
            <v>26813.151530000003</v>
          </cell>
          <cell r="I54">
            <v>26813.151530000003</v>
          </cell>
          <cell r="J54">
            <v>26813.151530000003</v>
          </cell>
          <cell r="K54">
            <v>26813.151530000003</v>
          </cell>
          <cell r="L54">
            <v>26813.151530000003</v>
          </cell>
          <cell r="M54">
            <v>26813.151530000003</v>
          </cell>
          <cell r="N54">
            <v>26813.151530000003</v>
          </cell>
          <cell r="O54">
            <v>0</v>
          </cell>
          <cell r="P54">
            <v>0</v>
          </cell>
          <cell r="S54" t="str">
            <v xml:space="preserve">    Desvios recuperados (c/71)</v>
          </cell>
          <cell r="T54" t="str">
            <v>-</v>
          </cell>
          <cell r="U54">
            <v>-8.579616570000006</v>
          </cell>
          <cell r="V54">
            <v>-1.0017884000000012</v>
          </cell>
          <cell r="W54">
            <v>-0.87166370000000093</v>
          </cell>
          <cell r="X54">
            <v>-0.89931725999999979</v>
          </cell>
          <cell r="Y54">
            <v>-0.80498919999999996</v>
          </cell>
          <cell r="Z54">
            <v>-0.81633305000000111</v>
          </cell>
          <cell r="AA54">
            <v>-0.81336765000000011</v>
          </cell>
          <cell r="AB54">
            <v>-0.88411368999999829</v>
          </cell>
          <cell r="AC54">
            <v>-0.80037636000000201</v>
          </cell>
          <cell r="AD54">
            <v>-0.83970324999999868</v>
          </cell>
          <cell r="AE54">
            <v>-0.84796401000000332</v>
          </cell>
        </row>
        <row r="55">
          <cell r="B55" t="str">
            <v xml:space="preserve">    Desvios gerados (c/71)</v>
          </cell>
          <cell r="C55" t="str">
            <v>+</v>
          </cell>
          <cell r="D55">
            <v>0</v>
          </cell>
          <cell r="E55">
            <v>0</v>
          </cell>
          <cell r="F55">
            <v>0</v>
          </cell>
          <cell r="G55">
            <v>0</v>
          </cell>
          <cell r="H55">
            <v>0</v>
          </cell>
          <cell r="I55">
            <v>0</v>
          </cell>
          <cell r="J55">
            <v>0</v>
          </cell>
          <cell r="K55">
            <v>0</v>
          </cell>
          <cell r="L55">
            <v>0</v>
          </cell>
          <cell r="M55">
            <v>0</v>
          </cell>
          <cell r="N55">
            <v>0</v>
          </cell>
          <cell r="O55">
            <v>0</v>
          </cell>
          <cell r="P55">
            <v>0</v>
          </cell>
          <cell r="S55" t="str">
            <v>Saldo final (c/27)</v>
          </cell>
          <cell r="T55" t="str">
            <v>=</v>
          </cell>
          <cell r="U55">
            <v>86.283252780000026</v>
          </cell>
          <cell r="V55">
            <v>25.866490070000001</v>
          </cell>
          <cell r="W55">
            <v>31.379282550000006</v>
          </cell>
          <cell r="X55">
            <v>34.413213219999996</v>
          </cell>
          <cell r="Y55">
            <v>41.893777700000037</v>
          </cell>
          <cell r="Z55">
            <v>46.862495849999981</v>
          </cell>
          <cell r="AA55">
            <v>50.279040320000014</v>
          </cell>
          <cell r="AB55">
            <v>75.479914779999973</v>
          </cell>
          <cell r="AC55">
            <v>72.076478579999986</v>
          </cell>
          <cell r="AD55">
            <v>78.815238319999992</v>
          </cell>
          <cell r="AE55">
            <v>86.283252780000012</v>
          </cell>
        </row>
        <row r="56">
          <cell r="B56" t="str">
            <v xml:space="preserve">    Desvios recuperados (c/71)</v>
          </cell>
          <cell r="C56" t="str">
            <v>-</v>
          </cell>
          <cell r="D56">
            <v>0</v>
          </cell>
          <cell r="E56">
            <v>0</v>
          </cell>
          <cell r="F56">
            <v>0</v>
          </cell>
          <cell r="G56">
            <v>0</v>
          </cell>
          <cell r="H56">
            <v>0</v>
          </cell>
          <cell r="I56">
            <v>0</v>
          </cell>
          <cell r="J56">
            <v>0</v>
          </cell>
          <cell r="K56">
            <v>0</v>
          </cell>
          <cell r="L56">
            <v>0</v>
          </cell>
          <cell r="M56">
            <v>0</v>
          </cell>
          <cell r="N56">
            <v>0</v>
          </cell>
          <cell r="O56">
            <v>0</v>
          </cell>
          <cell r="P56">
            <v>0</v>
          </cell>
        </row>
        <row r="57">
          <cell r="B57" t="str">
            <v xml:space="preserve">    Saldo final (c/27)</v>
          </cell>
          <cell r="C57" t="str">
            <v>=</v>
          </cell>
          <cell r="D57">
            <v>26813.151530000003</v>
          </cell>
          <cell r="E57">
            <v>26813.151530000003</v>
          </cell>
          <cell r="F57">
            <v>26813.151530000003</v>
          </cell>
          <cell r="G57">
            <v>26813.151530000003</v>
          </cell>
          <cell r="H57">
            <v>26813.151530000003</v>
          </cell>
          <cell r="I57">
            <v>26813.151530000003</v>
          </cell>
          <cell r="J57">
            <v>26813.151530000003</v>
          </cell>
          <cell r="K57">
            <v>26813.151530000003</v>
          </cell>
          <cell r="L57">
            <v>26813.151530000003</v>
          </cell>
          <cell r="M57">
            <v>26813.151530000003</v>
          </cell>
          <cell r="N57">
            <v>26813.151530000003</v>
          </cell>
          <cell r="O57">
            <v>0</v>
          </cell>
          <cell r="P57">
            <v>0</v>
          </cell>
        </row>
        <row r="58">
          <cell r="B58" t="str">
            <v>Desvios de GGS, Gerados - ano n</v>
          </cell>
        </row>
        <row r="59">
          <cell r="B59" t="str">
            <v xml:space="preserve">    Saldo inicial (c/27)</v>
          </cell>
          <cell r="C59" t="str">
            <v>+</v>
          </cell>
          <cell r="D59">
            <v>0</v>
          </cell>
          <cell r="E59">
            <v>0</v>
          </cell>
          <cell r="F59">
            <v>5753.05573</v>
          </cell>
          <cell r="G59">
            <v>11629.93813</v>
          </cell>
          <cell r="H59">
            <v>12923.23625</v>
          </cell>
          <cell r="I59">
            <v>19504.59677</v>
          </cell>
          <cell r="J59">
            <v>22062.054629999999</v>
          </cell>
          <cell r="K59">
            <v>23209.613409999998</v>
          </cell>
          <cell r="L59">
            <v>46747.167059999992</v>
          </cell>
          <cell r="M59">
            <v>40479.662629999992</v>
          </cell>
          <cell r="N59">
            <v>45101.650279999994</v>
          </cell>
          <cell r="O59">
            <v>0</v>
          </cell>
          <cell r="P59">
            <v>0</v>
          </cell>
        </row>
        <row r="60">
          <cell r="B60" t="str">
            <v xml:space="preserve">    Desvios gerados (c/71)</v>
          </cell>
          <cell r="C60" t="str">
            <v>+</v>
          </cell>
          <cell r="D60">
            <v>50215.562529999996</v>
          </cell>
          <cell r="E60">
            <v>5753.05573</v>
          </cell>
          <cell r="F60">
            <v>5876.8824000000004</v>
          </cell>
          <cell r="G60">
            <v>1293.2981200000002</v>
          </cell>
          <cell r="H60">
            <v>6581.3605199999993</v>
          </cell>
          <cell r="I60">
            <v>2557.45786</v>
          </cell>
          <cell r="J60">
            <v>1147.5587800000001</v>
          </cell>
          <cell r="K60">
            <v>23537.553649999998</v>
          </cell>
          <cell r="L60">
            <v>-6267.50443</v>
          </cell>
          <cell r="M60">
            <v>4621.98765</v>
          </cell>
          <cell r="N60">
            <v>5113.9122500000003</v>
          </cell>
          <cell r="O60">
            <v>0</v>
          </cell>
          <cell r="P60">
            <v>0</v>
          </cell>
        </row>
        <row r="61">
          <cell r="B61" t="str">
            <v xml:space="preserve">    Desvios recuperados (c/71)</v>
          </cell>
          <cell r="C61" t="str">
            <v>-</v>
          </cell>
          <cell r="D61">
            <v>0</v>
          </cell>
          <cell r="E61">
            <v>0</v>
          </cell>
          <cell r="F61">
            <v>0</v>
          </cell>
          <cell r="G61">
            <v>0</v>
          </cell>
          <cell r="H61">
            <v>0</v>
          </cell>
          <cell r="I61">
            <v>0</v>
          </cell>
          <cell r="J61">
            <v>0</v>
          </cell>
          <cell r="K61">
            <v>0</v>
          </cell>
          <cell r="L61">
            <v>0</v>
          </cell>
          <cell r="M61">
            <v>0</v>
          </cell>
          <cell r="N61">
            <v>0</v>
          </cell>
          <cell r="O61">
            <v>0</v>
          </cell>
          <cell r="P61">
            <v>0</v>
          </cell>
        </row>
        <row r="62">
          <cell r="B62" t="str">
            <v xml:space="preserve">    Saldo final (c/27)</v>
          </cell>
          <cell r="C62" t="str">
            <v>=</v>
          </cell>
          <cell r="D62">
            <v>50215.562529999996</v>
          </cell>
          <cell r="E62">
            <v>5753.05573</v>
          </cell>
          <cell r="F62">
            <v>11629.93813</v>
          </cell>
          <cell r="G62">
            <v>12923.23625</v>
          </cell>
          <cell r="H62">
            <v>19504.59677</v>
          </cell>
          <cell r="I62">
            <v>22062.054629999999</v>
          </cell>
          <cell r="J62">
            <v>23209.613409999998</v>
          </cell>
          <cell r="K62">
            <v>46747.167059999992</v>
          </cell>
          <cell r="L62">
            <v>40479.662629999992</v>
          </cell>
          <cell r="M62">
            <v>45101.650279999994</v>
          </cell>
          <cell r="N62">
            <v>50215.562529999996</v>
          </cell>
          <cell r="O62">
            <v>0</v>
          </cell>
          <cell r="P62">
            <v>0</v>
          </cell>
        </row>
        <row r="63">
          <cell r="B63" t="str">
            <v>Total GGS</v>
          </cell>
        </row>
        <row r="64">
          <cell r="B64" t="str">
            <v xml:space="preserve">    Saldo inicial (c/27)</v>
          </cell>
          <cell r="C64" t="str">
            <v>+</v>
          </cell>
          <cell r="D64">
            <v>30444.872340000002</v>
          </cell>
          <cell r="E64">
            <v>30444.872340000002</v>
          </cell>
          <cell r="F64">
            <v>35848.387459999998</v>
          </cell>
          <cell r="G64">
            <v>41421.13192</v>
          </cell>
          <cell r="H64">
            <v>42400.643320000003</v>
          </cell>
          <cell r="I64">
            <v>48701.129740000004</v>
          </cell>
          <cell r="J64">
            <v>50973.755449999997</v>
          </cell>
          <cell r="K64">
            <v>51837.516759999999</v>
          </cell>
          <cell r="L64">
            <v>75066.588469999988</v>
          </cell>
          <cell r="M64">
            <v>68519.819439999992</v>
          </cell>
          <cell r="N64">
            <v>72848.820689999993</v>
          </cell>
          <cell r="O64">
            <v>0</v>
          </cell>
          <cell r="P64">
            <v>0</v>
          </cell>
        </row>
        <row r="65">
          <cell r="B65" t="str">
            <v xml:space="preserve">    Desvios gerados (c/71)</v>
          </cell>
          <cell r="C65" t="str">
            <v>+</v>
          </cell>
          <cell r="D65">
            <v>50215.562529999996</v>
          </cell>
          <cell r="E65">
            <v>5753.05573</v>
          </cell>
          <cell r="F65">
            <v>5876.8824000000004</v>
          </cell>
          <cell r="G65">
            <v>1293.2981200000002</v>
          </cell>
          <cell r="H65">
            <v>6581.3605199999993</v>
          </cell>
          <cell r="I65">
            <v>2557.45786</v>
          </cell>
          <cell r="J65">
            <v>1147.5587800000001</v>
          </cell>
          <cell r="K65">
            <v>23537.553649999998</v>
          </cell>
          <cell r="L65">
            <v>-6267.50443</v>
          </cell>
          <cell r="M65">
            <v>4621.98765</v>
          </cell>
          <cell r="N65">
            <v>5113.9122500000003</v>
          </cell>
          <cell r="O65">
            <v>0</v>
          </cell>
          <cell r="P65">
            <v>0</v>
          </cell>
        </row>
        <row r="66">
          <cell r="B66" t="str">
            <v xml:space="preserve">    Desvios recuperados (c/71)</v>
          </cell>
          <cell r="C66" t="str">
            <v>-</v>
          </cell>
          <cell r="D66">
            <v>2993.5706500000001</v>
          </cell>
          <cell r="E66">
            <v>349.54060999999996</v>
          </cell>
          <cell r="F66">
            <v>304.13794000000001</v>
          </cell>
          <cell r="G66">
            <v>313.78671999999995</v>
          </cell>
          <cell r="H66">
            <v>280.8741</v>
          </cell>
          <cell r="I66">
            <v>284.83215000000001</v>
          </cell>
          <cell r="J66">
            <v>283.79746999999998</v>
          </cell>
          <cell r="K66">
            <v>308.48194000000001</v>
          </cell>
          <cell r="L66">
            <v>279.26459999999997</v>
          </cell>
          <cell r="M66">
            <v>292.9864</v>
          </cell>
          <cell r="N66">
            <v>295.86872</v>
          </cell>
          <cell r="O66">
            <v>0</v>
          </cell>
          <cell r="P66">
            <v>0</v>
          </cell>
        </row>
        <row r="67">
          <cell r="B67" t="str">
            <v xml:space="preserve">    Saldo final (c/27)</v>
          </cell>
          <cell r="C67" t="str">
            <v>=</v>
          </cell>
          <cell r="D67">
            <v>77666.864220000003</v>
          </cell>
          <cell r="E67">
            <v>35848.387459999998</v>
          </cell>
          <cell r="F67">
            <v>41421.13192</v>
          </cell>
          <cell r="G67">
            <v>42400.643320000003</v>
          </cell>
          <cell r="H67">
            <v>48701.129740000004</v>
          </cell>
          <cell r="I67">
            <v>50973.755449999997</v>
          </cell>
          <cell r="J67">
            <v>51837.516759999999</v>
          </cell>
          <cell r="K67">
            <v>75066.588469999988</v>
          </cell>
          <cell r="L67">
            <v>68519.819439999992</v>
          </cell>
          <cell r="M67">
            <v>72848.820689999993</v>
          </cell>
          <cell r="N67">
            <v>77666.864219999989</v>
          </cell>
          <cell r="O67">
            <v>0</v>
          </cell>
          <cell r="P67">
            <v>0</v>
          </cell>
        </row>
        <row r="68">
          <cell r="B68">
            <v>0</v>
          </cell>
          <cell r="D68">
            <v>0</v>
          </cell>
        </row>
        <row r="69">
          <cell r="B69" t="str">
            <v>TEE</v>
          </cell>
        </row>
        <row r="70">
          <cell r="B70" t="str">
            <v>Diferença Tarifária - ano n-2</v>
          </cell>
        </row>
        <row r="71">
          <cell r="B71" t="str">
            <v xml:space="preserve">    Saldo inicial (c/27)</v>
          </cell>
          <cell r="C71" t="str">
            <v>+</v>
          </cell>
          <cell r="D71">
            <v>-14040.28491</v>
          </cell>
          <cell r="E71">
            <v>-14040.28491</v>
          </cell>
          <cell r="F71">
            <v>-12688.955900000001</v>
          </cell>
          <cell r="G71">
            <v>-11513.154260000001</v>
          </cell>
          <cell r="H71">
            <v>-10300.050280000001</v>
          </cell>
          <cell r="I71">
            <v>-9214.1869800000022</v>
          </cell>
          <cell r="J71">
            <v>-8113.0217800000028</v>
          </cell>
          <cell r="K71">
            <v>-7015.8566600000031</v>
          </cell>
          <cell r="L71">
            <v>-5823.2610300000033</v>
          </cell>
          <cell r="M71">
            <v>-4743.6200700000036</v>
          </cell>
          <cell r="N71">
            <v>-3610.9304200000038</v>
          </cell>
          <cell r="O71">
            <v>0</v>
          </cell>
          <cell r="P71">
            <v>0</v>
          </cell>
        </row>
        <row r="72">
          <cell r="B72" t="str">
            <v xml:space="preserve">    Desvios gerados (c/71)</v>
          </cell>
          <cell r="C72" t="str">
            <v>+</v>
          </cell>
          <cell r="D72">
            <v>0</v>
          </cell>
          <cell r="E72">
            <v>0</v>
          </cell>
          <cell r="F72">
            <v>0</v>
          </cell>
          <cell r="G72">
            <v>0</v>
          </cell>
          <cell r="H72">
            <v>0</v>
          </cell>
          <cell r="I72">
            <v>0</v>
          </cell>
          <cell r="J72">
            <v>0</v>
          </cell>
          <cell r="K72">
            <v>0</v>
          </cell>
          <cell r="L72">
            <v>0</v>
          </cell>
          <cell r="M72">
            <v>0</v>
          </cell>
          <cell r="N72">
            <v>0</v>
          </cell>
          <cell r="O72">
            <v>0</v>
          </cell>
          <cell r="P72">
            <v>0</v>
          </cell>
        </row>
        <row r="73">
          <cell r="B73" t="str">
            <v xml:space="preserve">    Desvios recuperados (c/71)</v>
          </cell>
          <cell r="C73" t="str">
            <v>-</v>
          </cell>
          <cell r="D73">
            <v>-11573.18722</v>
          </cell>
          <cell r="E73">
            <v>-1351.3290099999999</v>
          </cell>
          <cell r="F73">
            <v>-1175.8016399999999</v>
          </cell>
          <cell r="G73">
            <v>-1213.1039800000001</v>
          </cell>
          <cell r="H73">
            <v>-1085.8633</v>
          </cell>
          <cell r="I73">
            <v>-1101.1651999999999</v>
          </cell>
          <cell r="J73">
            <v>-1097.1651200000001</v>
          </cell>
          <cell r="K73">
            <v>-1192.5956299999998</v>
          </cell>
          <cell r="L73">
            <v>-1079.64096</v>
          </cell>
          <cell r="M73">
            <v>-1132.6896499999998</v>
          </cell>
          <cell r="N73">
            <v>-1143.8327300000001</v>
          </cell>
          <cell r="O73">
            <v>0</v>
          </cell>
          <cell r="P73">
            <v>0</v>
          </cell>
        </row>
        <row r="74">
          <cell r="B74" t="str">
            <v xml:space="preserve">    Saldo final (c/27)</v>
          </cell>
          <cell r="C74" t="str">
            <v>=</v>
          </cell>
          <cell r="D74">
            <v>-2467.0976900000037</v>
          </cell>
          <cell r="E74">
            <v>-12688.955900000001</v>
          </cell>
          <cell r="F74">
            <v>-11513.154260000001</v>
          </cell>
          <cell r="G74">
            <v>-10300.050280000001</v>
          </cell>
          <cell r="H74">
            <v>-9214.1869800000022</v>
          </cell>
          <cell r="I74">
            <v>-8113.0217800000028</v>
          </cell>
          <cell r="J74">
            <v>-7015.8566600000031</v>
          </cell>
          <cell r="K74">
            <v>-5823.2610300000033</v>
          </cell>
          <cell r="L74">
            <v>-4743.6200700000036</v>
          </cell>
          <cell r="M74">
            <v>-3610.9304200000038</v>
          </cell>
          <cell r="N74">
            <v>-2467.0976900000037</v>
          </cell>
          <cell r="O74">
            <v>0</v>
          </cell>
          <cell r="P74">
            <v>0</v>
          </cell>
        </row>
        <row r="75">
          <cell r="B75" t="str">
            <v>Diferença Tarifária - ano n-1                        a)</v>
          </cell>
        </row>
        <row r="76">
          <cell r="B76" t="str">
            <v xml:space="preserve">    Saldo inicial (c/27)</v>
          </cell>
          <cell r="C76" t="str">
            <v>+</v>
          </cell>
          <cell r="D76">
            <v>4290.2673199999999</v>
          </cell>
          <cell r="E76">
            <v>4290.2673199999999</v>
          </cell>
          <cell r="F76">
            <v>4290.2673199999999</v>
          </cell>
          <cell r="G76">
            <v>4290.2673199999999</v>
          </cell>
          <cell r="H76">
            <v>4290.2673199999999</v>
          </cell>
          <cell r="I76">
            <v>4290.2673199999999</v>
          </cell>
          <cell r="J76">
            <v>4290.2673199999999</v>
          </cell>
          <cell r="K76">
            <v>4290.2673199999999</v>
          </cell>
          <cell r="L76">
            <v>4290.2673199999999</v>
          </cell>
          <cell r="M76">
            <v>4290.2673199999999</v>
          </cell>
          <cell r="N76">
            <v>4290.2673199999999</v>
          </cell>
          <cell r="O76">
            <v>0</v>
          </cell>
          <cell r="P76">
            <v>0</v>
          </cell>
        </row>
        <row r="77">
          <cell r="B77" t="str">
            <v xml:space="preserve">    Desvios gerados (c/71)</v>
          </cell>
          <cell r="C77" t="str">
            <v>+</v>
          </cell>
          <cell r="D77">
            <v>0</v>
          </cell>
          <cell r="E77">
            <v>0</v>
          </cell>
          <cell r="F77">
            <v>0</v>
          </cell>
          <cell r="G77">
            <v>0</v>
          </cell>
          <cell r="H77">
            <v>0</v>
          </cell>
          <cell r="I77">
            <v>0</v>
          </cell>
          <cell r="J77">
            <v>0</v>
          </cell>
          <cell r="K77">
            <v>0</v>
          </cell>
          <cell r="L77">
            <v>0</v>
          </cell>
          <cell r="M77">
            <v>0</v>
          </cell>
          <cell r="N77">
            <v>0</v>
          </cell>
          <cell r="O77">
            <v>0</v>
          </cell>
          <cell r="P77">
            <v>0</v>
          </cell>
        </row>
        <row r="78">
          <cell r="B78" t="str">
            <v xml:space="preserve">    Desvios recuperados (c/71)</v>
          </cell>
          <cell r="C78" t="str">
            <v>-</v>
          </cell>
          <cell r="D78">
            <v>0</v>
          </cell>
          <cell r="E78">
            <v>0</v>
          </cell>
          <cell r="F78">
            <v>0</v>
          </cell>
          <cell r="G78">
            <v>0</v>
          </cell>
          <cell r="H78">
            <v>0</v>
          </cell>
          <cell r="I78">
            <v>0</v>
          </cell>
          <cell r="J78">
            <v>0</v>
          </cell>
          <cell r="K78">
            <v>0</v>
          </cell>
          <cell r="L78">
            <v>0</v>
          </cell>
          <cell r="M78">
            <v>0</v>
          </cell>
          <cell r="N78">
            <v>0</v>
          </cell>
          <cell r="O78">
            <v>0</v>
          </cell>
          <cell r="P78">
            <v>0</v>
          </cell>
        </row>
        <row r="79">
          <cell r="B79" t="str">
            <v xml:space="preserve">    Saldo final (c/27)</v>
          </cell>
          <cell r="C79" t="str">
            <v>=</v>
          </cell>
          <cell r="D79">
            <v>4290.2673199999999</v>
          </cell>
          <cell r="E79">
            <v>4290.2673199999999</v>
          </cell>
          <cell r="F79">
            <v>4290.2673199999999</v>
          </cell>
          <cell r="G79">
            <v>4290.2673199999999</v>
          </cell>
          <cell r="H79">
            <v>4290.2673199999999</v>
          </cell>
          <cell r="I79">
            <v>4290.2673199999999</v>
          </cell>
          <cell r="J79">
            <v>4290.2673199999999</v>
          </cell>
          <cell r="K79">
            <v>4290.2673199999999</v>
          </cell>
          <cell r="L79">
            <v>4290.2673199999999</v>
          </cell>
          <cell r="M79">
            <v>4290.2673199999999</v>
          </cell>
          <cell r="N79">
            <v>4290.2673199999999</v>
          </cell>
          <cell r="O79">
            <v>0</v>
          </cell>
          <cell r="P79">
            <v>0</v>
          </cell>
        </row>
        <row r="80">
          <cell r="B80" t="str">
            <v>Desvios de TEE, Gerados -ano n</v>
          </cell>
        </row>
        <row r="81">
          <cell r="B81" t="str">
            <v xml:space="preserve">    Saldo inicial (c/27)</v>
          </cell>
          <cell r="C81" t="str">
            <v>+</v>
          </cell>
          <cell r="D81">
            <v>0</v>
          </cell>
          <cell r="E81">
            <v>0</v>
          </cell>
          <cell r="F81">
            <v>-1583.2088100000001</v>
          </cell>
          <cell r="G81">
            <v>-2818.9624300000005</v>
          </cell>
          <cell r="H81">
            <v>-1977.6471400000005</v>
          </cell>
          <cell r="I81">
            <v>-1883.4323800000004</v>
          </cell>
          <cell r="J81">
            <v>-288.50514000000044</v>
          </cell>
          <cell r="K81">
            <v>1167.1128999999996</v>
          </cell>
          <cell r="L81">
            <v>1946.3200199999997</v>
          </cell>
          <cell r="M81">
            <v>4010.0118899999998</v>
          </cell>
          <cell r="N81">
            <v>5287.0807299999997</v>
          </cell>
          <cell r="O81">
            <v>0</v>
          </cell>
          <cell r="P81">
            <v>0</v>
          </cell>
        </row>
        <row r="82">
          <cell r="B82" t="str">
            <v xml:space="preserve">    Desvios gerados (c/71)</v>
          </cell>
          <cell r="C82" t="str">
            <v>+</v>
          </cell>
          <cell r="D82">
            <v>6793.2189299999991</v>
          </cell>
          <cell r="E82">
            <v>-1583.2088100000001</v>
          </cell>
          <cell r="F82">
            <v>-1235.7536200000002</v>
          </cell>
          <cell r="G82">
            <v>841.31529</v>
          </cell>
          <cell r="H82">
            <v>94.214759999999998</v>
          </cell>
          <cell r="I82">
            <v>1594.92724</v>
          </cell>
          <cell r="J82">
            <v>1455.6180400000001</v>
          </cell>
          <cell r="K82">
            <v>779.20712000000003</v>
          </cell>
          <cell r="L82">
            <v>2063.6918700000001</v>
          </cell>
          <cell r="M82">
            <v>1277.0688400000001</v>
          </cell>
          <cell r="N82">
            <v>1506.1381999999999</v>
          </cell>
          <cell r="O82">
            <v>0</v>
          </cell>
          <cell r="P82">
            <v>0</v>
          </cell>
        </row>
        <row r="83">
          <cell r="B83" t="str">
            <v xml:space="preserve">    Desvios recuperados (c/71)</v>
          </cell>
          <cell r="C83" t="str">
            <v>-</v>
          </cell>
          <cell r="D83">
            <v>0</v>
          </cell>
          <cell r="E83">
            <v>0</v>
          </cell>
          <cell r="F83">
            <v>0</v>
          </cell>
          <cell r="G83">
            <v>0</v>
          </cell>
          <cell r="H83">
            <v>0</v>
          </cell>
          <cell r="I83">
            <v>0</v>
          </cell>
          <cell r="J83">
            <v>0</v>
          </cell>
          <cell r="K83">
            <v>0</v>
          </cell>
          <cell r="L83">
            <v>0</v>
          </cell>
          <cell r="M83">
            <v>0</v>
          </cell>
          <cell r="N83">
            <v>0</v>
          </cell>
          <cell r="O83">
            <v>0</v>
          </cell>
          <cell r="P83">
            <v>0</v>
          </cell>
        </row>
        <row r="84">
          <cell r="B84" t="str">
            <v xml:space="preserve">    Saldo final (c/27)</v>
          </cell>
          <cell r="C84" t="str">
            <v>=</v>
          </cell>
          <cell r="D84">
            <v>6793.2189299999991</v>
          </cell>
          <cell r="E84">
            <v>-1583.2088100000001</v>
          </cell>
          <cell r="F84">
            <v>-2818.9624300000005</v>
          </cell>
          <cell r="G84">
            <v>-1977.6471400000005</v>
          </cell>
          <cell r="H84">
            <v>-1883.4323800000004</v>
          </cell>
          <cell r="I84">
            <v>-288.50514000000044</v>
          </cell>
          <cell r="J84">
            <v>1167.1128999999996</v>
          </cell>
          <cell r="K84">
            <v>1946.3200199999997</v>
          </cell>
          <cell r="L84">
            <v>4010.0118899999998</v>
          </cell>
          <cell r="M84">
            <v>5287.0807299999997</v>
          </cell>
          <cell r="N84">
            <v>6793.2189299999991</v>
          </cell>
          <cell r="O84">
            <v>0</v>
          </cell>
          <cell r="P84">
            <v>0</v>
          </cell>
        </row>
        <row r="85">
          <cell r="B85" t="str">
            <v>Total TEE</v>
          </cell>
        </row>
        <row r="86">
          <cell r="B86" t="str">
            <v xml:space="preserve">    Saldo inicial (c/27)</v>
          </cell>
          <cell r="C86" t="str">
            <v>+</v>
          </cell>
          <cell r="D86">
            <v>-9750.0175899999995</v>
          </cell>
          <cell r="E86">
            <v>-9750.0175899999995</v>
          </cell>
          <cell r="F86">
            <v>-9981.8973900000019</v>
          </cell>
          <cell r="G86">
            <v>-10041.849370000002</v>
          </cell>
          <cell r="H86">
            <v>-7987.4301000000014</v>
          </cell>
          <cell r="I86">
            <v>-6807.3520400000025</v>
          </cell>
          <cell r="J86">
            <v>-4111.259600000003</v>
          </cell>
          <cell r="K86">
            <v>-1558.4764400000035</v>
          </cell>
          <cell r="L86">
            <v>413.32630999999628</v>
          </cell>
          <cell r="M86">
            <v>3556.6591399999961</v>
          </cell>
          <cell r="N86">
            <v>5966.4176299999963</v>
          </cell>
          <cell r="O86">
            <v>0</v>
          </cell>
          <cell r="P86">
            <v>0</v>
          </cell>
        </row>
        <row r="87">
          <cell r="B87" t="str">
            <v xml:space="preserve">    Desvios gerados (c/71)</v>
          </cell>
          <cell r="C87" t="str">
            <v>+</v>
          </cell>
          <cell r="D87">
            <v>6793.2189299999991</v>
          </cell>
          <cell r="E87">
            <v>-1583.2088100000001</v>
          </cell>
          <cell r="F87">
            <v>-1235.7536200000002</v>
          </cell>
          <cell r="G87">
            <v>841.31529</v>
          </cell>
          <cell r="H87">
            <v>94.214759999999998</v>
          </cell>
          <cell r="I87">
            <v>1594.92724</v>
          </cell>
          <cell r="J87">
            <v>1455.6180400000001</v>
          </cell>
          <cell r="K87">
            <v>779.20712000000003</v>
          </cell>
          <cell r="L87">
            <v>2063.6918700000001</v>
          </cell>
          <cell r="M87">
            <v>1277.0688400000001</v>
          </cell>
          <cell r="N87">
            <v>1506.1381999999999</v>
          </cell>
          <cell r="O87">
            <v>0</v>
          </cell>
          <cell r="P87">
            <v>0</v>
          </cell>
        </row>
        <row r="88">
          <cell r="B88" t="str">
            <v xml:space="preserve">    Desvios recuperados (c/71)</v>
          </cell>
          <cell r="C88" t="str">
            <v>-</v>
          </cell>
          <cell r="D88">
            <v>-11573.18722</v>
          </cell>
          <cell r="E88">
            <v>-1351.3290099999999</v>
          </cell>
          <cell r="F88">
            <v>-1175.8016399999999</v>
          </cell>
          <cell r="G88">
            <v>-1213.1039800000001</v>
          </cell>
          <cell r="H88">
            <v>-1085.8633</v>
          </cell>
          <cell r="I88">
            <v>-1101.1651999999999</v>
          </cell>
          <cell r="J88">
            <v>-1097.1651200000001</v>
          </cell>
          <cell r="K88">
            <v>-1192.5956299999998</v>
          </cell>
          <cell r="L88">
            <v>-1079.64096</v>
          </cell>
          <cell r="M88">
            <v>-1132.6896499999998</v>
          </cell>
          <cell r="N88">
            <v>-1143.8327300000001</v>
          </cell>
          <cell r="O88">
            <v>0</v>
          </cell>
          <cell r="P88">
            <v>0</v>
          </cell>
        </row>
        <row r="89">
          <cell r="B89" t="str">
            <v xml:space="preserve">    Saldo final (c/27)</v>
          </cell>
          <cell r="C89" t="str">
            <v>=</v>
          </cell>
          <cell r="D89">
            <v>8616.3885599999994</v>
          </cell>
          <cell r="E89">
            <v>-9981.8973900000019</v>
          </cell>
          <cell r="F89">
            <v>-10041.849370000002</v>
          </cell>
          <cell r="G89">
            <v>-7987.4301000000014</v>
          </cell>
          <cell r="H89">
            <v>-6807.3520400000025</v>
          </cell>
          <cell r="I89">
            <v>-4111.259600000003</v>
          </cell>
          <cell r="J89">
            <v>-1558.4764400000035</v>
          </cell>
          <cell r="K89">
            <v>413.32630999999628</v>
          </cell>
          <cell r="L89">
            <v>3556.6591399999961</v>
          </cell>
          <cell r="M89">
            <v>5966.4176299999963</v>
          </cell>
          <cell r="N89">
            <v>8616.3885599999958</v>
          </cell>
          <cell r="O89">
            <v>0</v>
          </cell>
          <cell r="P89">
            <v>0</v>
          </cell>
        </row>
        <row r="90">
          <cell r="B90">
            <v>0</v>
          </cell>
          <cell r="D90">
            <v>0</v>
          </cell>
        </row>
        <row r="91">
          <cell r="B91" t="str">
            <v>Total global</v>
          </cell>
        </row>
        <row r="92">
          <cell r="B92" t="str">
            <v xml:space="preserve">    Saldo inicial (c/27)</v>
          </cell>
          <cell r="C92" t="str">
            <v>+</v>
          </cell>
          <cell r="D92">
            <v>247023.91169000001</v>
          </cell>
          <cell r="E92">
            <v>247023.91169000001</v>
          </cell>
          <cell r="F92">
            <v>260481.37442999997</v>
          </cell>
          <cell r="G92">
            <v>270119.76569999999</v>
          </cell>
          <cell r="H92">
            <v>277573.66691000003</v>
          </cell>
          <cell r="I92">
            <v>293630.89938999998</v>
          </cell>
          <cell r="J92">
            <v>300066.78963000001</v>
          </cell>
          <cell r="K92">
            <v>311705.41009999998</v>
          </cell>
          <cell r="L92">
            <v>324416.67395999999</v>
          </cell>
          <cell r="M92">
            <v>341484.27815999999</v>
          </cell>
          <cell r="N92">
            <v>352856.35619999998</v>
          </cell>
          <cell r="O92">
            <v>0</v>
          </cell>
          <cell r="P92">
            <v>0</v>
          </cell>
        </row>
        <row r="93">
          <cell r="B93" t="str">
            <v xml:space="preserve">    Desvios gerados (c/71)</v>
          </cell>
          <cell r="C93" t="str">
            <v>+</v>
          </cell>
          <cell r="D93">
            <v>333617.35033000004</v>
          </cell>
          <cell r="E93">
            <v>30779.009450000001</v>
          </cell>
          <cell r="F93">
            <v>28843.334680000004</v>
          </cell>
          <cell r="G93">
            <v>25754.555059999995</v>
          </cell>
          <cell r="H93">
            <v>35836.932390000002</v>
          </cell>
          <cell r="I93">
            <v>26204.246299999999</v>
          </cell>
          <cell r="J93">
            <v>31409.941930000001</v>
          </cell>
          <cell r="K93">
            <v>33298.218280000001</v>
          </cell>
          <cell r="L93">
            <v>37738.295950000007</v>
          </cell>
          <cell r="M93">
            <v>32003.442899999998</v>
          </cell>
          <cell r="N93">
            <v>51749.373390000001</v>
          </cell>
          <cell r="O93">
            <v>0</v>
          </cell>
          <cell r="P93">
            <v>0</v>
          </cell>
        </row>
        <row r="94">
          <cell r="B94" t="str">
            <v xml:space="preserve">    Desvios recuperados (c/71)</v>
          </cell>
          <cell r="C94" t="str">
            <v>-</v>
          </cell>
          <cell r="D94">
            <v>200460.22652999999</v>
          </cell>
          <cell r="E94">
            <v>17321.546709999999</v>
          </cell>
          <cell r="F94">
            <v>19204.94341</v>
          </cell>
          <cell r="G94">
            <v>18300.653849999999</v>
          </cell>
          <cell r="H94">
            <v>19779.699909999996</v>
          </cell>
          <cell r="I94">
            <v>19768.356059999995</v>
          </cell>
          <cell r="J94">
            <v>19771.321459999996</v>
          </cell>
          <cell r="K94">
            <v>20586.954419999998</v>
          </cell>
          <cell r="L94">
            <v>20670.691749999994</v>
          </cell>
          <cell r="M94">
            <v>20631.364859999998</v>
          </cell>
          <cell r="N94">
            <v>24424.694099999993</v>
          </cell>
          <cell r="O94">
            <v>0</v>
          </cell>
          <cell r="P94">
            <v>0</v>
          </cell>
        </row>
        <row r="95">
          <cell r="B95" t="str">
            <v xml:space="preserve">    Saldo final (c/27)</v>
          </cell>
          <cell r="C95" t="str">
            <v>=</v>
          </cell>
          <cell r="D95">
            <v>380181.03549000004</v>
          </cell>
          <cell r="E95">
            <v>260481.37443000003</v>
          </cell>
          <cell r="F95">
            <v>270119.76569999999</v>
          </cell>
          <cell r="G95">
            <v>277573.66691000003</v>
          </cell>
          <cell r="H95">
            <v>293630.89938999998</v>
          </cell>
          <cell r="I95">
            <v>300066.78963000001</v>
          </cell>
          <cell r="J95">
            <v>311705.41009999998</v>
          </cell>
          <cell r="K95">
            <v>324416.67395999999</v>
          </cell>
          <cell r="L95">
            <v>341484.27815999999</v>
          </cell>
          <cell r="M95">
            <v>352856.35619999998</v>
          </cell>
          <cell r="N95">
            <v>380181.03548999998</v>
          </cell>
          <cell r="O95">
            <v>0</v>
          </cell>
          <cell r="P95">
            <v>0</v>
          </cell>
        </row>
        <row r="96">
          <cell r="B96">
            <v>0</v>
          </cell>
          <cell r="D96">
            <v>0</v>
          </cell>
        </row>
      </sheetData>
      <sheetData sheetId="34"/>
      <sheetData sheetId="35"/>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1) Principais elementos"/>
      <sheetName val="Cash-Flow Ajustado"/>
      <sheetName val="2.1) Prod-Balanço Energético"/>
      <sheetName val="2.2) Prod-DR Operacional"/>
      <sheetName val="2.3) Prod-Prov Vendas"/>
      <sheetName val="2.4) Prod-Compras combust"/>
      <sheetName val="2.5) Prod-Pessoal Corrigido"/>
      <sheetName val="2.6) Prod-Indicadores"/>
      <sheetName val="2.7) FSEs"/>
      <sheetName val="2.8)Prod-Balanço"/>
      <sheetName val="3.1)Distrib-Vendas Energ (GWh)"/>
      <sheetName val="3.2)Distrib-N.Clientes"/>
      <sheetName val="3.3) Distrib-V. Energia Euros"/>
      <sheetName val="3.4) Distrib-DR Operacional"/>
      <sheetName val="3.5) Distrib-Pessoal Corrigido"/>
      <sheetName val="3.7)Distrib-indicadores"/>
      <sheetName val="3.8) Distrib-Balanço"/>
      <sheetName val="3.9) FSEs"/>
      <sheetName val="3.10) Análise de Margem Bruta"/>
      <sheetName val="3.11) Qualidade do Serviço"/>
      <sheetName val="EDP Energia"/>
      <sheetName val="EDP Energia - DR"/>
      <sheetName val="EDP Energia - BS"/>
      <sheetName val="4.1)Hidrocant-DR Operacional"/>
      <sheetName val="4.2)Hidrocant-Fin + Ext"/>
      <sheetName val="4.3)Hidrocant-Balanço"/>
      <sheetName val="4.4)Hidrocant-Indicadores"/>
      <sheetName val="4.5)Hidrocant-Vendas (GWh+€ths)"/>
      <sheetName val="4.6)Hidrocant-Produção (GWh)"/>
      <sheetName val="5.1.1) Bandeirante-Main"/>
      <sheetName val="5.1.2) Bandeirante-Inv e Div"/>
      <sheetName val="5.1.3) Bandeirante-Balanço"/>
      <sheetName val="5.1.4) Bandeirante-Reavaliação"/>
      <sheetName val="5.2.1) Escelsa-Main"/>
      <sheetName val="5.2.2) Escelsa-Inv e Div"/>
      <sheetName val="5.1.3) Escelsa-Balanço"/>
      <sheetName val="5.3.1) Enersul-Main"/>
      <sheetName val="5.3.2) Enersul-Inv e Div"/>
      <sheetName val="5.3.3) Enersul-Balanço"/>
      <sheetName val="6.1)Telecoms-DR Operacional"/>
      <sheetName val="6.2)Telecoms-indicadores"/>
      <sheetName val="6.3)Análise Mg Bruta"/>
      <sheetName val="6.4)Fixo PT-Fixo ES-Móvel"/>
      <sheetName val="6.5)Dados ONI"/>
      <sheetName val="6.6)Telecoms-Balanço"/>
      <sheetName val="7.1)SI-DR Operacional"/>
      <sheetName val="7.2)SI-indicadores"/>
      <sheetName val="7.3)SI-Balanço"/>
      <sheetName val="8.1) Result Operac por Negócio"/>
      <sheetName val="9.1) DR Result Financ"/>
      <sheetName val="9.2) C Financ-impacto consolid"/>
      <sheetName val="11.1) Hidraulicidade"/>
      <sheetName val="12.1)Investimento Operacional"/>
      <sheetName val="13.1)DR Consolidada"/>
      <sheetName val="DR"/>
      <sheetName val="13.2) Balanço Consolidado"/>
      <sheetName val="BALAN"/>
      <sheetName val="Balanço 1T2001"/>
      <sheetName val="13.3) Dívida Consolidada"/>
      <sheetName val="14.1) Balanço Energético total"/>
      <sheetName val="14.2) Outras vendas"/>
      <sheetName val="14.3) D Result Financeiros"/>
      <sheetName val="14.4) D Result Extraordin"/>
      <sheetName val="14.5) TPE"/>
      <sheetName val="14.6)Movimento dos Cap. Prop."/>
      <sheetName val="14.7)Fundo de Pensões"/>
      <sheetName val="14,8)Nº Empregados"/>
      <sheetName val="15) DR Decomposição por neg"/>
      <sheetName val="15 b) DR Dec. por Neg prev year"/>
      <sheetName val="16) Balanç Decomposição por neg"/>
      <sheetName val="17)Balanç Decomposição 2001"/>
      <sheetName val="5.1)Band-vendas energia (GWh)"/>
      <sheetName val="5.2.1)Band-DR Operacional"/>
      <sheetName val="5.2.2)Band-DR Operacional R$"/>
      <sheetName val="5.3)Bandeir-DR completa"/>
      <sheetName val="5.4)Bandeir-indicadores"/>
      <sheetName val="5.5)Bandeir-Balanço"/>
      <sheetName val="5.6)Bandeir-Fin e Ext"/>
      <sheetName val="5.7)Bandeir-Gross Margin"/>
      <sheetName val="5.6) Impacto Racionamento"/>
      <sheetName val="5.9)Bandeir-Dívida R$"/>
      <sheetName val="6.4)Fixo PT - FixoES - Móvel   "/>
      <sheetName val="Dados ONI"/>
      <sheetName val="1)_Principais_elementos"/>
      <sheetName val="Cash-Flow_Ajustado"/>
      <sheetName val="2_1)_Prod-Balanço_Energético"/>
      <sheetName val="2_2)_Prod-DR_Operacional"/>
      <sheetName val="2_3)_Prod-Prov_Vendas"/>
      <sheetName val="2_4)_Prod-Compras_combust"/>
      <sheetName val="2_5)_Prod-Pessoal_Corrigido"/>
      <sheetName val="2_6)_Prod-Indicadores"/>
      <sheetName val="2_7)_FSEs"/>
      <sheetName val="2_8)Prod-Balanço"/>
      <sheetName val="3_1)Distrib-Vendas_Energ_(GWh)"/>
      <sheetName val="3_2)Distrib-N_Clientes"/>
      <sheetName val="3_3)_Distrib-V__Energia_Euros"/>
      <sheetName val="3_4)_Distrib-DR_Operacional"/>
      <sheetName val="3_5)_Distrib-Pessoal_Corrigido"/>
      <sheetName val="3_7)Distrib-indicadores"/>
      <sheetName val="3_8)_Distrib-Balanço"/>
      <sheetName val="3_9)_FSEs"/>
      <sheetName val="3_10)_Análise_de_Margem_Bruta"/>
      <sheetName val="3_11)_Qualidade_do_Serviço"/>
      <sheetName val="EDP_Energia"/>
      <sheetName val="EDP_Energia_-_DR"/>
      <sheetName val="EDP_Energia_-_BS"/>
      <sheetName val="4_1)Hidrocant-DR_Operacional"/>
      <sheetName val="4_2)Hidrocant-Fin_+_Ext"/>
      <sheetName val="4_3)Hidrocant-Balanço"/>
      <sheetName val="4_4)Hidrocant-Indicadores"/>
      <sheetName val="4_5)Hidrocant-Vendas_(GWh+€ths)"/>
      <sheetName val="4_6)Hidrocant-Produção_(GWh)"/>
      <sheetName val="5_1_1)_Bandeirante-Main"/>
      <sheetName val="5_1_2)_Bandeirante-Inv_e_Div"/>
      <sheetName val="5_1_3)_Bandeirante-Balanço"/>
      <sheetName val="5_1_4)_Bandeirante-Reavaliação"/>
      <sheetName val="5_2_1)_Escelsa-Main"/>
      <sheetName val="5_2_2)_Escelsa-Inv_e_Div"/>
      <sheetName val="5_1_3)_Escelsa-Balanço"/>
      <sheetName val="5_3_1)_Enersul-Main"/>
      <sheetName val="5_3_2)_Enersul-Inv_e_Div"/>
      <sheetName val="5_3_3)_Enersul-Balanço"/>
      <sheetName val="6_1)Telecoms-DR_Operacional"/>
      <sheetName val="6_2)Telecoms-indicadores"/>
      <sheetName val="6_3)Análise_Mg_Bruta"/>
      <sheetName val="6_4)Fixo_PT-Fixo_ES-Móvel"/>
      <sheetName val="6_5)Dados_ONI"/>
      <sheetName val="6_6)Telecoms-Balanço"/>
      <sheetName val="7_1)SI-DR_Operacional"/>
      <sheetName val="7_2)SI-indicadores"/>
      <sheetName val="7_3)SI-Balanço"/>
      <sheetName val="8_1)_Result_Operac_por_Negócio"/>
      <sheetName val="9_1)_DR_Result_Financ"/>
      <sheetName val="9_2)_C_Financ-impacto_consolid"/>
      <sheetName val="11_1)_Hidraulicidade"/>
      <sheetName val="12_1)Investimento_Operacional"/>
      <sheetName val="13_1)DR_Consolidada"/>
      <sheetName val="13_2)_Balanço_Consolidado"/>
      <sheetName val="Balanço_1T2001"/>
      <sheetName val="13_3)_Dívida_Consolidada"/>
      <sheetName val="14_1)_Balanço_Energético_total"/>
      <sheetName val="14_2)_Outras_vendas"/>
      <sheetName val="14_3)_D_Result_Financeiros"/>
      <sheetName val="14_4)_D_Result_Extraordin"/>
      <sheetName val="14_5)_TPE"/>
      <sheetName val="14_6)Movimento_dos_Cap__Prop_"/>
      <sheetName val="14_7)Fundo_de_Pensões"/>
      <sheetName val="14,8)Nº_Empregados"/>
      <sheetName val="15)_DR_Decomposição_por_neg"/>
      <sheetName val="15_b)_DR_Dec__por_Neg_prev_year"/>
      <sheetName val="16)_Balanç_Decomposição_por_neg"/>
      <sheetName val="17)Balanç_Decomposição_2001"/>
      <sheetName val="5_1)Band-vendas_energia_(GWh)"/>
      <sheetName val="5_2_1)Band-DR_Operacional"/>
      <sheetName val="5_2_2)Band-DR_Operacional_R$"/>
      <sheetName val="5_3)Bandeir-DR_completa"/>
      <sheetName val="5_4)Bandeir-indicadores"/>
      <sheetName val="5_5)Bandeir-Balanço"/>
      <sheetName val="5_6)Bandeir-Fin_e_Ext"/>
      <sheetName val="5_7)Bandeir-Gross_Margin"/>
      <sheetName val="5_6)_Impacto_Racionamento"/>
      <sheetName val="5_9)Bandeir-Dívida_R$"/>
      <sheetName val="6_4)Fixo_PT_-_FixoES_-_Móvel___"/>
      <sheetName val="Dados_ONI"/>
      <sheetName val=""/>
      <sheetName val="Construction_Actual"/>
      <sheetName val="Construction_Budget"/>
      <sheetName val="1)_Principais_elementos1"/>
      <sheetName val="Cash-Flow_Ajustado1"/>
      <sheetName val="2_1)_Prod-Balanço_Energético1"/>
      <sheetName val="2_2)_Prod-DR_Operacional1"/>
      <sheetName val="2_3)_Prod-Prov_Vendas1"/>
      <sheetName val="2_4)_Prod-Compras_combust1"/>
      <sheetName val="2_5)_Prod-Pessoal_Corrigido1"/>
      <sheetName val="2_6)_Prod-Indicadores1"/>
      <sheetName val="2_7)_FSEs1"/>
      <sheetName val="2_8)Prod-Balanço1"/>
      <sheetName val="3_1)Distrib-Vendas_Energ_(GWh)1"/>
      <sheetName val="3_2)Distrib-N_Clientes1"/>
      <sheetName val="3_3)_Distrib-V__Energia_Euros1"/>
      <sheetName val="3_4)_Distrib-DR_Operacional1"/>
      <sheetName val="3_5)_Distrib-Pessoal_Corrigido1"/>
      <sheetName val="3_7)Distrib-indicadores1"/>
      <sheetName val="3_8)_Distrib-Balanço1"/>
      <sheetName val="3_9)_FSEs1"/>
      <sheetName val="3_10)_Análise_de_Margem_Bruta1"/>
      <sheetName val="3_11)_Qualidade_do_Serviço1"/>
      <sheetName val="EDP_Energia1"/>
      <sheetName val="EDP_Energia_-_DR1"/>
      <sheetName val="EDP_Energia_-_BS1"/>
      <sheetName val="4_1)Hidrocant-DR_Operacional1"/>
      <sheetName val="4_2)Hidrocant-Fin_+_Ext1"/>
      <sheetName val="4_3)Hidrocant-Balanço1"/>
      <sheetName val="4_4)Hidrocant-Indicadores1"/>
      <sheetName val="4_5)Hidrocant-Vendas_(GWh+€ths1"/>
      <sheetName val="4_6)Hidrocant-Produção_(GWh)1"/>
      <sheetName val="5_1_1)_Bandeirante-Main1"/>
      <sheetName val="5_1_2)_Bandeirante-Inv_e_Div1"/>
      <sheetName val="5_1_3)_Bandeirante-Balanço1"/>
      <sheetName val="5_1_4)_Bandeirante-Reavaliação1"/>
      <sheetName val="5_2_1)_Escelsa-Main1"/>
      <sheetName val="5_2_2)_Escelsa-Inv_e_Div1"/>
      <sheetName val="5_1_3)_Escelsa-Balanço1"/>
      <sheetName val="5_3_1)_Enersul-Main1"/>
      <sheetName val="5_3_2)_Enersul-Inv_e_Div1"/>
      <sheetName val="5_3_3)_Enersul-Balanço1"/>
      <sheetName val="6_1)Telecoms-DR_Operacional1"/>
      <sheetName val="6_2)Telecoms-indicadores1"/>
      <sheetName val="6_3)Análise_Mg_Bruta1"/>
      <sheetName val="6_4)Fixo_PT-Fixo_ES-Móvel1"/>
      <sheetName val="6_5)Dados_ONI1"/>
      <sheetName val="6_6)Telecoms-Balanço1"/>
      <sheetName val="7_1)SI-DR_Operacional1"/>
      <sheetName val="7_2)SI-indicadores1"/>
      <sheetName val="7_3)SI-Balanço1"/>
      <sheetName val="8_1)_Result_Operac_por_Negócio1"/>
      <sheetName val="9_1)_DR_Result_Financ1"/>
      <sheetName val="9_2)_C_Financ-impacto_consolid1"/>
      <sheetName val="11_1)_Hidraulicidade1"/>
      <sheetName val="12_1)Investimento_Operacional1"/>
      <sheetName val="13_1)DR_Consolidada1"/>
      <sheetName val="13_2)_Balanço_Consolidado1"/>
      <sheetName val="Balanço_1T20011"/>
      <sheetName val="13_3)_Dívida_Consolidada1"/>
      <sheetName val="14_1)_Balanço_Energético_total1"/>
      <sheetName val="14_2)_Outras_vendas1"/>
      <sheetName val="14_3)_D_Result_Financeiros1"/>
      <sheetName val="14_4)_D_Result_Extraordin1"/>
      <sheetName val="14_5)_TPE1"/>
      <sheetName val="14_6)Movimento_dos_Cap__Prop_1"/>
      <sheetName val="14_7)Fundo_de_Pensões1"/>
      <sheetName val="14,8)Nº_Empregados1"/>
      <sheetName val="15)_DR_Decomposição_por_neg1"/>
      <sheetName val="15_b)_DR_Dec__por_Neg_prev_yea1"/>
      <sheetName val="16)_Balanç_Decomposição_por_ne1"/>
      <sheetName val="17)Balanç_Decomposição_20011"/>
      <sheetName val="5_1)Band-vendas_energia_(GWh)1"/>
      <sheetName val="5_2_1)Band-DR_Operacional1"/>
      <sheetName val="5_2_2)Band-DR_Operacional_R$1"/>
      <sheetName val="5_3)Bandeir-DR_completa1"/>
      <sheetName val="5_4)Bandeir-indicadores1"/>
      <sheetName val="5_5)Bandeir-Balanço1"/>
      <sheetName val="5_6)Bandeir-Fin_e_Ext1"/>
      <sheetName val="5_7)Bandeir-Gross_Margin1"/>
      <sheetName val="5_6)_Impacto_Racionamento1"/>
      <sheetName val="5_9)Bandeir-Dívida_R$1"/>
      <sheetName val="6_4)Fixo_PT_-_FixoES_-_Móvel__1"/>
      <sheetName val="Dados_ONI1"/>
      <sheetName val="1)_Principais_elementos7"/>
      <sheetName val="Cash-Flow_Ajustado7"/>
      <sheetName val="2_1)_Prod-Balanço_Energético7"/>
      <sheetName val="2_2)_Prod-DR_Operacional7"/>
      <sheetName val="2_3)_Prod-Prov_Vendas7"/>
      <sheetName val="2_4)_Prod-Compras_combust7"/>
      <sheetName val="2_5)_Prod-Pessoal_Corrigido7"/>
      <sheetName val="2_6)_Prod-Indicadores7"/>
      <sheetName val="2_7)_FSEs7"/>
      <sheetName val="2_8)Prod-Balanço7"/>
      <sheetName val="3_1)Distrib-Vendas_Energ_(GWh)7"/>
      <sheetName val="3_2)Distrib-N_Clientes7"/>
      <sheetName val="3_3)_Distrib-V__Energia_Euros7"/>
      <sheetName val="3_4)_Distrib-DR_Operacional7"/>
      <sheetName val="3_5)_Distrib-Pessoal_Corrigido7"/>
      <sheetName val="3_7)Distrib-indicadores7"/>
      <sheetName val="3_8)_Distrib-Balanço7"/>
      <sheetName val="3_9)_FSEs7"/>
      <sheetName val="3_10)_Análise_de_Margem_Bruta7"/>
      <sheetName val="3_11)_Qualidade_do_Serviço7"/>
      <sheetName val="EDP_Energia7"/>
      <sheetName val="EDP_Energia_-_DR7"/>
      <sheetName val="EDP_Energia_-_BS7"/>
      <sheetName val="4_1)Hidrocant-DR_Operacional7"/>
      <sheetName val="4_2)Hidrocant-Fin_+_Ext7"/>
      <sheetName val="4_3)Hidrocant-Balanço7"/>
      <sheetName val="4_4)Hidrocant-Indicadores7"/>
      <sheetName val="4_5)Hidrocant-Vendas_(GWh+€ths7"/>
      <sheetName val="4_6)Hidrocant-Produção_(GWh)7"/>
      <sheetName val="5_1_1)_Bandeirante-Main7"/>
      <sheetName val="5_1_2)_Bandeirante-Inv_e_Div7"/>
      <sheetName val="5_1_3)_Bandeirante-Balanço7"/>
      <sheetName val="5_1_4)_Bandeirante-Reavaliação7"/>
      <sheetName val="5_2_1)_Escelsa-Main7"/>
      <sheetName val="5_2_2)_Escelsa-Inv_e_Div7"/>
      <sheetName val="5_1_3)_Escelsa-Balanço7"/>
      <sheetName val="5_3_1)_Enersul-Main7"/>
      <sheetName val="5_3_2)_Enersul-Inv_e_Div7"/>
      <sheetName val="5_3_3)_Enersul-Balanço7"/>
      <sheetName val="6_1)Telecoms-DR_Operacional7"/>
      <sheetName val="6_2)Telecoms-indicadores7"/>
      <sheetName val="6_3)Análise_Mg_Bruta7"/>
      <sheetName val="6_4)Fixo_PT-Fixo_ES-Móvel7"/>
      <sheetName val="6_5)Dados_ONI7"/>
      <sheetName val="6_6)Telecoms-Balanço7"/>
      <sheetName val="7_1)SI-DR_Operacional7"/>
      <sheetName val="7_2)SI-indicadores7"/>
      <sheetName val="7_3)SI-Balanço7"/>
      <sheetName val="8_1)_Result_Operac_por_Negócio7"/>
      <sheetName val="9_1)_DR_Result_Financ7"/>
      <sheetName val="9_2)_C_Financ-impacto_consolid7"/>
      <sheetName val="11_1)_Hidraulicidade7"/>
      <sheetName val="12_1)Investimento_Operacional7"/>
      <sheetName val="13_1)DR_Consolidada7"/>
      <sheetName val="1)_Principais_elementos3"/>
      <sheetName val="Cash-Flow_Ajustado3"/>
      <sheetName val="2_1)_Prod-Balanço_Energético3"/>
      <sheetName val="2_2)_Prod-DR_Operacional3"/>
      <sheetName val="2_3)_Prod-Prov_Vendas3"/>
      <sheetName val="2_4)_Prod-Compras_combust3"/>
      <sheetName val="2_5)_Prod-Pessoal_Corrigido3"/>
      <sheetName val="2_6)_Prod-Indicadores3"/>
      <sheetName val="2_7)_FSEs3"/>
      <sheetName val="2_8)Prod-Balanço3"/>
      <sheetName val="3_1)Distrib-Vendas_Energ_(GWh)3"/>
      <sheetName val="3_2)Distrib-N_Clientes3"/>
      <sheetName val="3_3)_Distrib-V__Energia_Euros3"/>
      <sheetName val="3_4)_Distrib-DR_Operacional3"/>
      <sheetName val="3_5)_Distrib-Pessoal_Corrigido3"/>
      <sheetName val="3_7)Distrib-indicadores3"/>
      <sheetName val="3_8)_Distrib-Balanço3"/>
      <sheetName val="3_9)_FSEs3"/>
      <sheetName val="3_10)_Análise_de_Margem_Bruta3"/>
      <sheetName val="3_11)_Qualidade_do_Serviço3"/>
      <sheetName val="EDP_Energia3"/>
      <sheetName val="EDP_Energia_-_DR3"/>
      <sheetName val="EDP_Energia_-_BS3"/>
      <sheetName val="4_1)Hidrocant-DR_Operacional3"/>
      <sheetName val="4_2)Hidrocant-Fin_+_Ext3"/>
      <sheetName val="4_3)Hidrocant-Balanço3"/>
      <sheetName val="4_4)Hidrocant-Indicadores3"/>
      <sheetName val="4_5)Hidrocant-Vendas_(GWh+€ths3"/>
      <sheetName val="4_6)Hidrocant-Produção_(GWh)3"/>
      <sheetName val="5_1_1)_Bandeirante-Main3"/>
      <sheetName val="5_1_2)_Bandeirante-Inv_e_Div3"/>
      <sheetName val="5_1_3)_Bandeirante-Balanço3"/>
      <sheetName val="5_1_4)_Bandeirante-Reavaliação3"/>
      <sheetName val="5_2_1)_Escelsa-Main3"/>
      <sheetName val="5_2_2)_Escelsa-Inv_e_Div3"/>
      <sheetName val="5_1_3)_Escelsa-Balanço3"/>
      <sheetName val="5_3_1)_Enersul-Main3"/>
      <sheetName val="5_3_2)_Enersul-Inv_e_Div3"/>
      <sheetName val="5_3_3)_Enersul-Balanço3"/>
      <sheetName val="6_1)Telecoms-DR_Operacional3"/>
      <sheetName val="6_2)Telecoms-indicadores3"/>
      <sheetName val="6_3)Análise_Mg_Bruta3"/>
      <sheetName val="6_4)Fixo_PT-Fixo_ES-Móvel3"/>
      <sheetName val="6_5)Dados_ONI3"/>
      <sheetName val="6_6)Telecoms-Balanço3"/>
      <sheetName val="7_1)SI-DR_Operacional3"/>
      <sheetName val="7_2)SI-indicadores3"/>
      <sheetName val="7_3)SI-Balanço3"/>
      <sheetName val="8_1)_Result_Operac_por_Negócio3"/>
      <sheetName val="9_1)_DR_Result_Financ3"/>
      <sheetName val="9_2)_C_Financ-impacto_consolid3"/>
      <sheetName val="11_1)_Hidraulicidade3"/>
      <sheetName val="12_1)Investimento_Operacional3"/>
      <sheetName val="13_1)DR_Consolidada3"/>
      <sheetName val="13_2)_Balanço_Consolidado3"/>
      <sheetName val="Balanço_1T20013"/>
      <sheetName val="13_3)_Dívida_Consolidada3"/>
      <sheetName val="14_1)_Balanço_Energético_total3"/>
      <sheetName val="14_2)_Outras_vendas3"/>
      <sheetName val="14_3)_D_Result_Financeiros3"/>
      <sheetName val="14_4)_D_Result_Extraordin3"/>
      <sheetName val="14_5)_TPE3"/>
      <sheetName val="14_6)Movimento_dos_Cap__Prop_3"/>
      <sheetName val="14_7)Fundo_de_Pensões3"/>
      <sheetName val="14,8)Nº_Empregados3"/>
      <sheetName val="15)_DR_Decomposição_por_neg3"/>
      <sheetName val="15_b)_DR_Dec__por_Neg_prev_yea3"/>
      <sheetName val="16)_Balanç_Decomposição_por_ne3"/>
      <sheetName val="17)Balanç_Decomposição_20013"/>
      <sheetName val="5_1)Band-vendas_energia_(GWh)3"/>
      <sheetName val="5_2_1)Band-DR_Operacional3"/>
      <sheetName val="5_2_2)Band-DR_Operacional_R$3"/>
      <sheetName val="5_3)Bandeir-DR_completa3"/>
      <sheetName val="5_4)Bandeir-indicadores3"/>
      <sheetName val="5_5)Bandeir-Balanço3"/>
      <sheetName val="5_6)Bandeir-Fin_e_Ext3"/>
      <sheetName val="5_7)Bandeir-Gross_Margin3"/>
      <sheetName val="5_6)_Impacto_Racionamento3"/>
      <sheetName val="5_9)Bandeir-Dívida_R$3"/>
      <sheetName val="6_4)Fixo_PT_-_FixoES_-_Móvel__3"/>
      <sheetName val="Dados_ONI3"/>
      <sheetName val="1)_Principais_elementos2"/>
      <sheetName val="Cash-Flow_Ajustado2"/>
      <sheetName val="2_1)_Prod-Balanço_Energético2"/>
      <sheetName val="2_2)_Prod-DR_Operacional2"/>
      <sheetName val="2_3)_Prod-Prov_Vendas2"/>
      <sheetName val="2_4)_Prod-Compras_combust2"/>
      <sheetName val="2_5)_Prod-Pessoal_Corrigido2"/>
      <sheetName val="2_6)_Prod-Indicadores2"/>
      <sheetName val="2_7)_FSEs2"/>
      <sheetName val="2_8)Prod-Balanço2"/>
      <sheetName val="3_1)Distrib-Vendas_Energ_(GWh)2"/>
      <sheetName val="3_2)Distrib-N_Clientes2"/>
      <sheetName val="3_3)_Distrib-V__Energia_Euros2"/>
      <sheetName val="3_4)_Distrib-DR_Operacional2"/>
      <sheetName val="3_5)_Distrib-Pessoal_Corrigido2"/>
      <sheetName val="3_7)Distrib-indicadores2"/>
      <sheetName val="3_8)_Distrib-Balanço2"/>
      <sheetName val="3_9)_FSEs2"/>
      <sheetName val="3_10)_Análise_de_Margem_Bruta2"/>
      <sheetName val="3_11)_Qualidade_do_Serviço2"/>
      <sheetName val="EDP_Energia2"/>
      <sheetName val="EDP_Energia_-_DR2"/>
      <sheetName val="EDP_Energia_-_BS2"/>
      <sheetName val="4_1)Hidrocant-DR_Operacional2"/>
      <sheetName val="4_2)Hidrocant-Fin_+_Ext2"/>
      <sheetName val="4_3)Hidrocant-Balanço2"/>
      <sheetName val="4_4)Hidrocant-Indicadores2"/>
      <sheetName val="4_5)Hidrocant-Vendas_(GWh+€ths2"/>
      <sheetName val="4_6)Hidrocant-Produção_(GWh)2"/>
      <sheetName val="5_1_1)_Bandeirante-Main2"/>
      <sheetName val="5_1_2)_Bandeirante-Inv_e_Div2"/>
      <sheetName val="5_1_3)_Bandeirante-Balanço2"/>
      <sheetName val="5_1_4)_Bandeirante-Reavaliação2"/>
      <sheetName val="5_2_1)_Escelsa-Main2"/>
      <sheetName val="5_2_2)_Escelsa-Inv_e_Div2"/>
      <sheetName val="5_1_3)_Escelsa-Balanço2"/>
      <sheetName val="5_3_1)_Enersul-Main2"/>
      <sheetName val="5_3_2)_Enersul-Inv_e_Div2"/>
      <sheetName val="5_3_3)_Enersul-Balanço2"/>
      <sheetName val="6_1)Telecoms-DR_Operacional2"/>
      <sheetName val="6_2)Telecoms-indicadores2"/>
      <sheetName val="6_3)Análise_Mg_Bruta2"/>
      <sheetName val="6_4)Fixo_PT-Fixo_ES-Móvel2"/>
      <sheetName val="6_5)Dados_ONI2"/>
      <sheetName val="6_6)Telecoms-Balanço2"/>
      <sheetName val="7_1)SI-DR_Operacional2"/>
      <sheetName val="7_2)SI-indicadores2"/>
      <sheetName val="7_3)SI-Balanço2"/>
      <sheetName val="8_1)_Result_Operac_por_Negócio2"/>
      <sheetName val="9_1)_DR_Result_Financ2"/>
      <sheetName val="9_2)_C_Financ-impacto_consolid2"/>
      <sheetName val="11_1)_Hidraulicidade2"/>
      <sheetName val="13_2)_Balanço_Consolidado7"/>
      <sheetName val="Balanço_1T20017"/>
      <sheetName val="13_3)_Dívida_Consolidada7"/>
      <sheetName val="14_1)_Balanço_Energético_total7"/>
      <sheetName val="14_2)_Outras_vendas7"/>
      <sheetName val="14_3)_D_Result_Financeiros7"/>
      <sheetName val="14_4)_D_Result_Extraordin7"/>
      <sheetName val="14_5)_TPE7"/>
      <sheetName val="14_6)Movimento_dos_Cap__Prop_7"/>
      <sheetName val="14_7)Fundo_de_Pensões7"/>
      <sheetName val="14,8)Nº_Empregados7"/>
      <sheetName val="15)_DR_Decomposição_por_neg7"/>
      <sheetName val="15_b)_DR_Dec__por_Neg_prev_yea7"/>
      <sheetName val="16)_Balanç_Decomposição_por_ne7"/>
      <sheetName val="17)Balanç_Decomposição_20017"/>
      <sheetName val="5_1)Band-vendas_energia_(GWh)7"/>
      <sheetName val="5_2_1)Band-DR_Operacional7"/>
      <sheetName val="5_2_2)Band-DR_Operacional_R$7"/>
      <sheetName val="5_3)Bandeir-DR_completa7"/>
      <sheetName val="5_4)Bandeir-indicadores7"/>
      <sheetName val="5_5)Bandeir-Balanço7"/>
      <sheetName val="5_6)Bandeir-Fin_e_Ext7"/>
      <sheetName val="5_7)Bandeir-Gross_Margin7"/>
      <sheetName val="5_6)_Impacto_Racionamento7"/>
      <sheetName val="5_9)Bandeir-Dívida_R$7"/>
      <sheetName val="6_4)Fixo_PT_-_FixoES_-_Móvel__7"/>
      <sheetName val="Dados_ONI7"/>
      <sheetName val="1)_Principais_elementos6"/>
      <sheetName val="Cash-Flow_Ajustado6"/>
      <sheetName val="2_1)_Prod-Balanço_Energético6"/>
      <sheetName val="2_2)_Prod-DR_Operacional6"/>
      <sheetName val="2_3)_Prod-Prov_Vendas6"/>
      <sheetName val="2_4)_Prod-Compras_combust6"/>
      <sheetName val="2_5)_Prod-Pessoal_Corrigido6"/>
      <sheetName val="2_6)_Prod-Indicadores6"/>
      <sheetName val="2_7)_FSEs6"/>
      <sheetName val="2_8)Prod-Balanço6"/>
      <sheetName val="3_1)Distrib-Vendas_Energ_(GWh)6"/>
      <sheetName val="3_2)Distrib-N_Clientes6"/>
      <sheetName val="3_3)_Distrib-V__Energia_Euros6"/>
      <sheetName val="3_4)_Distrib-DR_Operacional6"/>
      <sheetName val="3_5)_Distrib-Pessoal_Corrigido6"/>
      <sheetName val="3_7)Distrib-indicadores6"/>
      <sheetName val="3_8)_Distrib-Balanço6"/>
      <sheetName val="3_9)_FSEs6"/>
      <sheetName val="3_10)_Análise_de_Margem_Bruta6"/>
      <sheetName val="3_11)_Qualidade_do_Serviço6"/>
      <sheetName val="EDP_Energia6"/>
      <sheetName val="EDP_Energia_-_DR6"/>
      <sheetName val="EDP_Energia_-_BS6"/>
      <sheetName val="4_1)Hidrocant-DR_Operacional6"/>
      <sheetName val="4_2)Hidrocant-Fin_+_Ext6"/>
      <sheetName val="4_3)Hidrocant-Balanço6"/>
      <sheetName val="4_4)Hidrocant-Indicadores6"/>
      <sheetName val="4_5)Hidrocant-Vendas_(GWh+€ths6"/>
      <sheetName val="4_6)Hidrocant-Produção_(GWh)6"/>
      <sheetName val="5_1_1)_Bandeirante-Main6"/>
      <sheetName val="5_1_2)_Bandeirante-Inv_e_Div6"/>
      <sheetName val="5_1_3)_Bandeirante-Balanço6"/>
      <sheetName val="5_1_4)_Bandeirante-Reavaliação6"/>
      <sheetName val="5_2_1)_Escelsa-Main6"/>
      <sheetName val="5_2_2)_Escelsa-Inv_e_Div6"/>
      <sheetName val="5_1_3)_Escelsa-Balanço6"/>
      <sheetName val="5_3_1)_Enersul-Main6"/>
      <sheetName val="5_3_2)_Enersul-Inv_e_Div6"/>
      <sheetName val="5_3_3)_Enersul-Balanço6"/>
      <sheetName val="6_1)Telecoms-DR_Operacional6"/>
      <sheetName val="6_2)Telecoms-indicadores6"/>
      <sheetName val="6_3)Análise_Mg_Bruta6"/>
      <sheetName val="6_4)Fixo_PT-Fixo_ES-Móvel6"/>
      <sheetName val="6_5)Dados_ONI6"/>
      <sheetName val="6_6)Telecoms-Balanço6"/>
      <sheetName val="7_1)SI-DR_Operacional6"/>
      <sheetName val="7_2)SI-indicadores6"/>
      <sheetName val="7_3)SI-Balanço6"/>
      <sheetName val="8_1)_Result_Operac_por_Negócio6"/>
      <sheetName val="9_1)_DR_Result_Financ6"/>
      <sheetName val="9_2)_C_Financ-impacto_consolid6"/>
      <sheetName val="11_1)_Hidraulicidade6"/>
      <sheetName val="12_1)Investimento_Operacional6"/>
      <sheetName val="13_1)DR_Consolidada6"/>
      <sheetName val="13_2)_Balanço_Consolidado6"/>
      <sheetName val="Balanço_1T20016"/>
      <sheetName val="13_3)_Dívida_Consolidada6"/>
      <sheetName val="14_1)_Balanço_Energético_total6"/>
      <sheetName val="14_2)_Outras_vendas6"/>
      <sheetName val="14_3)_D_Result_Financeiros6"/>
      <sheetName val="14_4)_D_Result_Extraordin6"/>
      <sheetName val="14_5)_TPE6"/>
      <sheetName val="14_6)Movimento_dos_Cap__Prop_6"/>
      <sheetName val="14_7)Fundo_de_Pensões6"/>
      <sheetName val="14,8)Nº_Empregados6"/>
      <sheetName val="15)_DR_Decomposição_por_neg6"/>
      <sheetName val="15_b)_DR_Dec__por_Neg_prev_yea6"/>
      <sheetName val="16)_Balanç_Decomposição_por_ne6"/>
      <sheetName val="17)Balanç_Decomposição_20016"/>
      <sheetName val="5_1)Band-vendas_energia_(GWh)6"/>
      <sheetName val="5_2_1)Band-DR_Operacional6"/>
      <sheetName val="5_2_2)Band-DR_Operacional_R$6"/>
      <sheetName val="5_3)Bandeir-DR_completa6"/>
      <sheetName val="5_4)Bandeir-indicadores6"/>
      <sheetName val="5_5)Bandeir-Balanço6"/>
      <sheetName val="5_6)Bandeir-Fin_e_Ext6"/>
      <sheetName val="5_7)Bandeir-Gross_Margin6"/>
      <sheetName val="5_6)_Impacto_Racionamento6"/>
      <sheetName val="5_9)Bandeir-Dívida_R$6"/>
      <sheetName val="6_4)Fixo_PT_-_FixoES_-_Móvel__6"/>
      <sheetName val="Dados_ONI6"/>
      <sheetName val="1)_Principais_elementos5"/>
      <sheetName val="Cash-Flow_Ajustado5"/>
      <sheetName val="2_1)_Prod-Balanço_Energético5"/>
      <sheetName val="2_2)_Prod-DR_Operacional5"/>
      <sheetName val="2_3)_Prod-Prov_Vendas5"/>
      <sheetName val="2_4)_Prod-Compras_combust5"/>
      <sheetName val="2_5)_Prod-Pessoal_Corrigido5"/>
      <sheetName val="2_6)_Prod-Indicadores5"/>
      <sheetName val="2_7)_FSEs5"/>
      <sheetName val="2_8)Prod-Balanço5"/>
      <sheetName val="3_1)Distrib-Vendas_Energ_(GWh)5"/>
      <sheetName val="3_2)Distrib-N_Clientes5"/>
      <sheetName val="3_3)_Distrib-V__Energia_Euros5"/>
      <sheetName val="3_4)_Distrib-DR_Operacional5"/>
      <sheetName val="3_5)_Distrib-Pessoal_Corrigido5"/>
      <sheetName val="3_7)Distrib-indicadores5"/>
      <sheetName val="3_8)_Distrib-Balanço5"/>
      <sheetName val="3_9)_FSEs5"/>
      <sheetName val="3_10)_Análise_de_Margem_Bruta5"/>
      <sheetName val="3_11)_Qualidade_do_Serviço5"/>
      <sheetName val="EDP_Energia5"/>
      <sheetName val="EDP_Energia_-_DR5"/>
      <sheetName val="EDP_Energia_-_BS5"/>
      <sheetName val="4_1)Hidrocant-DR_Operacional5"/>
      <sheetName val="4_2)Hidrocant-Fin_+_Ext5"/>
      <sheetName val="4_3)Hidrocant-Balanço5"/>
      <sheetName val="4_4)Hidrocant-Indicadores5"/>
      <sheetName val="4_5)Hidrocant-Vendas_(GWh+€ths5"/>
      <sheetName val="4_6)Hidrocant-Produção_(GWh)5"/>
      <sheetName val="5_1_1)_Bandeirante-Main5"/>
      <sheetName val="5_1_2)_Bandeirante-Inv_e_Div5"/>
      <sheetName val="5_1_3)_Bandeirante-Balanço5"/>
      <sheetName val="5_1_4)_Bandeirante-Reavaliação5"/>
      <sheetName val="5_2_1)_Escelsa-Main5"/>
      <sheetName val="5_2_2)_Escelsa-Inv_e_Div5"/>
      <sheetName val="5_1_3)_Escelsa-Balanço5"/>
      <sheetName val="5_3_1)_Enersul-Main5"/>
      <sheetName val="5_3_2)_Enersul-Inv_e_Div5"/>
      <sheetName val="5_3_3)_Enersul-Balanço5"/>
      <sheetName val="6_1)Telecoms-DR_Operacional5"/>
      <sheetName val="6_2)Telecoms-indicadores5"/>
      <sheetName val="6_3)Análise_Mg_Bruta5"/>
      <sheetName val="6_4)Fixo_PT-Fixo_ES-Móvel5"/>
      <sheetName val="6_5)Dados_ONI5"/>
      <sheetName val="6_6)Telecoms-Balanço5"/>
      <sheetName val="7_1)SI-DR_Operacional5"/>
      <sheetName val="7_2)SI-indicadores5"/>
      <sheetName val="7_3)SI-Balanço5"/>
      <sheetName val="8_1)_Result_Operac_por_Negócio5"/>
      <sheetName val="9_1)_DR_Result_Financ5"/>
      <sheetName val="9_2)_C_Financ-impacto_consolid5"/>
      <sheetName val="11_1)_Hidraulicidade5"/>
      <sheetName val="12_1)Investimento_Operacional5"/>
      <sheetName val="13_1)DR_Consolidada5"/>
      <sheetName val="13_2)_Balanço_Consolidado5"/>
      <sheetName val="Balanço_1T20015"/>
      <sheetName val="13_3)_Dívida_Consolidada5"/>
      <sheetName val="14_1)_Balanço_Energético_total5"/>
      <sheetName val="14_2)_Outras_vendas5"/>
      <sheetName val="14_3)_D_Result_Financeiros5"/>
      <sheetName val="14_4)_D_Result_Extraordin5"/>
      <sheetName val="14_5)_TPE5"/>
      <sheetName val="14_6)Movimento_dos_Cap__Prop_5"/>
      <sheetName val="14_7)Fundo_de_Pensões5"/>
      <sheetName val="14,8)Nº_Empregados5"/>
      <sheetName val="15)_DR_Decomposição_por_neg5"/>
      <sheetName val="15_b)_DR_Dec__por_Neg_prev_yea5"/>
      <sheetName val="16)_Balanç_Decomposição_por_ne5"/>
      <sheetName val="17)Balanç_Decomposição_20015"/>
      <sheetName val="5_1)Band-vendas_energia_(GWh)5"/>
      <sheetName val="5_2_1)Band-DR_Operacional5"/>
      <sheetName val="5_2_2)Band-DR_Operacional_R$5"/>
      <sheetName val="5_3)Bandeir-DR_completa5"/>
      <sheetName val="5_4)Bandeir-indicadores5"/>
      <sheetName val="5_5)Bandeir-Balanço5"/>
      <sheetName val="5_6)Bandeir-Fin_e_Ext5"/>
      <sheetName val="5_7)Bandeir-Gross_Margin5"/>
      <sheetName val="5_6)_Impacto_Racionamento5"/>
      <sheetName val="5_9)Bandeir-Dívida_R$5"/>
      <sheetName val="6_4)Fixo_PT_-_FixoES_-_Móvel__5"/>
      <sheetName val="Dados_ONI5"/>
      <sheetName val="12_1)Investimento_Operacional2"/>
      <sheetName val="13_1)DR_Consolidada2"/>
      <sheetName val="13_2)_Balanço_Consolidado2"/>
      <sheetName val="Balanço_1T20012"/>
      <sheetName val="13_3)_Dívida_Consolidada2"/>
      <sheetName val="14_1)_Balanço_Energético_total2"/>
      <sheetName val="14_2)_Outras_vendas2"/>
      <sheetName val="14_3)_D_Result_Financeiros2"/>
      <sheetName val="14_4)_D_Result_Extraordin2"/>
      <sheetName val="14_5)_TPE2"/>
      <sheetName val="14_6)Movimento_dos_Cap__Prop_2"/>
      <sheetName val="14_7)Fundo_de_Pensões2"/>
      <sheetName val="14,8)Nº_Empregados2"/>
      <sheetName val="15)_DR_Decomposição_por_neg2"/>
      <sheetName val="15_b)_DR_Dec__por_Neg_prev_yea2"/>
      <sheetName val="16)_Balanç_Decomposição_por_ne2"/>
      <sheetName val="17)Balanç_Decomposição_20012"/>
      <sheetName val="5_1)Band-vendas_energia_(GWh)2"/>
      <sheetName val="5_2_1)Band-DR_Operacional2"/>
      <sheetName val="5_2_2)Band-DR_Operacional_R$2"/>
      <sheetName val="5_3)Bandeir-DR_completa2"/>
      <sheetName val="5_4)Bandeir-indicadores2"/>
      <sheetName val="5_5)Bandeir-Balanço2"/>
      <sheetName val="5_6)Bandeir-Fin_e_Ext2"/>
      <sheetName val="5_7)Bandeir-Gross_Margin2"/>
      <sheetName val="5_6)_Impacto_Racionamento2"/>
      <sheetName val="5_9)Bandeir-Dívida_R$2"/>
      <sheetName val="6_4)Fixo_PT_-_FixoES_-_Móvel__2"/>
      <sheetName val="Dados_ONI2"/>
      <sheetName val="1)_Principais_elementos4"/>
      <sheetName val="Cash-Flow_Ajustado4"/>
      <sheetName val="2_1)_Prod-Balanço_Energético4"/>
      <sheetName val="2_2)_Prod-DR_Operacional4"/>
      <sheetName val="2_3)_Prod-Prov_Vendas4"/>
      <sheetName val="2_4)_Prod-Compras_combust4"/>
      <sheetName val="2_5)_Prod-Pessoal_Corrigido4"/>
      <sheetName val="2_6)_Prod-Indicadores4"/>
      <sheetName val="2_7)_FSEs4"/>
      <sheetName val="2_8)Prod-Balanço4"/>
      <sheetName val="3_1)Distrib-Vendas_Energ_(GWh)4"/>
      <sheetName val="3_2)Distrib-N_Clientes4"/>
      <sheetName val="3_3)_Distrib-V__Energia_Euros4"/>
      <sheetName val="3_4)_Distrib-DR_Operacional4"/>
      <sheetName val="3_5)_Distrib-Pessoal_Corrigido4"/>
      <sheetName val="3_7)Distrib-indicadores4"/>
      <sheetName val="3_8)_Distrib-Balanço4"/>
      <sheetName val="3_9)_FSEs4"/>
      <sheetName val="3_10)_Análise_de_Margem_Bruta4"/>
      <sheetName val="3_11)_Qualidade_do_Serviço4"/>
      <sheetName val="EDP_Energia4"/>
      <sheetName val="EDP_Energia_-_DR4"/>
      <sheetName val="EDP_Energia_-_BS4"/>
      <sheetName val="4_1)Hidrocant-DR_Operacional4"/>
      <sheetName val="4_2)Hidrocant-Fin_+_Ext4"/>
      <sheetName val="4_3)Hidrocant-Balanço4"/>
      <sheetName val="4_4)Hidrocant-Indicadores4"/>
      <sheetName val="4_5)Hidrocant-Vendas_(GWh+€ths4"/>
      <sheetName val="4_6)Hidrocant-Produção_(GWh)4"/>
      <sheetName val="5_1_1)_Bandeirante-Main4"/>
      <sheetName val="5_1_2)_Bandeirante-Inv_e_Div4"/>
      <sheetName val="5_1_3)_Bandeirante-Balanço4"/>
      <sheetName val="5_1_4)_Bandeirante-Reavaliação4"/>
      <sheetName val="5_2_1)_Escelsa-Main4"/>
      <sheetName val="5_2_2)_Escelsa-Inv_e_Div4"/>
      <sheetName val="5_1_3)_Escelsa-Balanço4"/>
      <sheetName val="5_3_1)_Enersul-Main4"/>
      <sheetName val="5_3_2)_Enersul-Inv_e_Div4"/>
      <sheetName val="5_3_3)_Enersul-Balanço4"/>
      <sheetName val="6_1)Telecoms-DR_Operacional4"/>
      <sheetName val="6_2)Telecoms-indicadores4"/>
      <sheetName val="6_3)Análise_Mg_Bruta4"/>
      <sheetName val="6_4)Fixo_PT-Fixo_ES-Móvel4"/>
      <sheetName val="6_5)Dados_ONI4"/>
      <sheetName val="6_6)Telecoms-Balanço4"/>
      <sheetName val="7_1)SI-DR_Operacional4"/>
      <sheetName val="7_2)SI-indicadores4"/>
      <sheetName val="7_3)SI-Balanço4"/>
      <sheetName val="8_1)_Result_Operac_por_Negócio4"/>
      <sheetName val="9_1)_DR_Result_Financ4"/>
      <sheetName val="9_2)_C_Financ-impacto_consolid4"/>
      <sheetName val="11_1)_Hidraulicidade4"/>
      <sheetName val="12_1)Investimento_Operacional4"/>
      <sheetName val="13_1)DR_Consolidada4"/>
      <sheetName val="13_2)_Balanço_Consolidado4"/>
      <sheetName val="Balanço_1T20014"/>
      <sheetName val="13_3)_Dívida_Consolidada4"/>
      <sheetName val="14_1)_Balanço_Energético_total4"/>
      <sheetName val="14_2)_Outras_vendas4"/>
      <sheetName val="14_3)_D_Result_Financeiros4"/>
      <sheetName val="14_4)_D_Result_Extraordin4"/>
      <sheetName val="14_5)_TPE4"/>
      <sheetName val="14_6)Movimento_dos_Cap__Prop_4"/>
      <sheetName val="14_7)Fundo_de_Pensões4"/>
      <sheetName val="14,8)Nº_Empregados4"/>
      <sheetName val="15)_DR_Decomposição_por_neg4"/>
      <sheetName val="15_b)_DR_Dec__por_Neg_prev_yea4"/>
      <sheetName val="16)_Balanç_Decomposição_por_ne4"/>
      <sheetName val="17)Balanç_Decomposição_20014"/>
      <sheetName val="5_1)Band-vendas_energia_(GWh)4"/>
      <sheetName val="5_2_1)Band-DR_Operacional4"/>
      <sheetName val="5_2_2)Band-DR_Operacional_R$4"/>
      <sheetName val="5_3)Bandeir-DR_completa4"/>
      <sheetName val="5_4)Bandeir-indicadores4"/>
      <sheetName val="5_5)Bandeir-Balanço4"/>
      <sheetName val="5_6)Bandeir-Fin_e_Ext4"/>
      <sheetName val="5_7)Bandeir-Gross_Margin4"/>
      <sheetName val="5_6)_Impacto_Racionamento4"/>
      <sheetName val="5_9)Bandeir-Dívida_R$4"/>
      <sheetName val="6_4)Fixo_PT_-_FixoES_-_Móvel__4"/>
      <sheetName val="Dados_ONI4"/>
    </sheetNames>
    <sheetDataSet>
      <sheetData sheetId="0" refreshError="1">
        <row r="2">
          <cell r="H2">
            <v>2001</v>
          </cell>
        </row>
        <row r="3">
          <cell r="H3">
            <v>2002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refreshError="1"/>
      <sheetData sheetId="167" refreshError="1"/>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sheetData sheetId="725"/>
      <sheetData sheetId="726"/>
      <sheetData sheetId="727"/>
      <sheetData sheetId="728"/>
      <sheetData sheetId="729"/>
      <sheetData sheetId="730"/>
      <sheetData sheetId="731"/>
      <sheetData sheetId="732"/>
      <sheetData sheetId="733"/>
      <sheetData sheetId="734"/>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s"/>
      <sheetName val="indices_TG"/>
      <sheetName val="indices_PG"/>
      <sheetName val="CAE_HIDR"/>
      <sheetName val="CAE_TERM"/>
      <sheetName val="CAE_PG"/>
      <sheetName val="CAE_TG"/>
      <sheetName val="enc_unit"/>
      <sheetName val="base_hidr"/>
      <sheetName val="base_term"/>
      <sheetName val="Emissao"/>
      <sheetName val="comp_vapor"/>
      <sheetName val="preco_medio"/>
      <sheetName val="fichdados"/>
      <sheetName val="combustivel"/>
      <sheetName val="mapa2"/>
      <sheetName val="mapa (2)"/>
      <sheetName val="mapa"/>
      <sheetName val="aux_P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3">
          <cell r="C3" t="str">
            <v>CTO</v>
          </cell>
          <cell r="D3" t="str">
            <v>CCGf</v>
          </cell>
          <cell r="E3" t="str">
            <v>CCGg</v>
          </cell>
          <cell r="F3" t="str">
            <v>CAM</v>
          </cell>
          <cell r="G3" t="str">
            <v>CBR</v>
          </cell>
          <cell r="H3" t="str">
            <v>CSB</v>
          </cell>
          <cell r="I3" t="str">
            <v>CTA</v>
          </cell>
          <cell r="J3" t="str">
            <v>CTB</v>
          </cell>
          <cell r="K3" t="str">
            <v>CSN</v>
          </cell>
          <cell r="L3" t="str">
            <v>CPGb</v>
          </cell>
          <cell r="M3" t="str">
            <v>CPGs</v>
          </cell>
          <cell r="N3" t="str">
            <v>CTG</v>
          </cell>
        </row>
        <row r="5">
          <cell r="L5">
            <v>1906990.2285800001</v>
          </cell>
          <cell r="M5">
            <v>0</v>
          </cell>
          <cell r="N5">
            <v>1046243.76</v>
          </cell>
        </row>
        <row r="6">
          <cell r="L6">
            <v>1733620.778042</v>
          </cell>
          <cell r="M6">
            <v>0</v>
          </cell>
          <cell r="N6">
            <v>1154751.608</v>
          </cell>
        </row>
        <row r="7">
          <cell r="N7">
            <v>1002992.737</v>
          </cell>
        </row>
        <row r="11">
          <cell r="B11" t="str">
            <v>JAN</v>
          </cell>
          <cell r="C11">
            <v>0</v>
          </cell>
          <cell r="D11">
            <v>0</v>
          </cell>
          <cell r="E11">
            <v>250664.16131299999</v>
          </cell>
          <cell r="F11">
            <v>0</v>
          </cell>
          <cell r="G11">
            <v>95890.981125999999</v>
          </cell>
          <cell r="H11">
            <v>331251.127179</v>
          </cell>
          <cell r="I11">
            <v>0</v>
          </cell>
          <cell r="J11">
            <v>2142.9423820000002</v>
          </cell>
          <cell r="K11">
            <v>8525963.6808330007</v>
          </cell>
          <cell r="L11">
            <v>3640611.0066220001</v>
          </cell>
          <cell r="M11">
            <v>0</v>
          </cell>
          <cell r="N11">
            <v>3203988.1049999995</v>
          </cell>
        </row>
        <row r="12">
          <cell r="L12">
            <v>962390.47433</v>
          </cell>
          <cell r="M12">
            <v>0</v>
          </cell>
          <cell r="N12">
            <v>729156.72900000005</v>
          </cell>
        </row>
        <row r="13">
          <cell r="L13">
            <v>1009414.412698</v>
          </cell>
          <cell r="M13">
            <v>0</v>
          </cell>
          <cell r="N13">
            <v>1173784.3929999999</v>
          </cell>
        </row>
        <row r="14">
          <cell r="N14">
            <v>999391.05</v>
          </cell>
        </row>
        <row r="18">
          <cell r="B18" t="str">
            <v>FEV</v>
          </cell>
          <cell r="C18">
            <v>0</v>
          </cell>
          <cell r="D18">
            <v>28236.208452999999</v>
          </cell>
          <cell r="E18">
            <v>365550.58429000003</v>
          </cell>
          <cell r="F18">
            <v>0</v>
          </cell>
          <cell r="G18">
            <v>167176.31079300001</v>
          </cell>
          <cell r="H18">
            <v>245739.25716599997</v>
          </cell>
          <cell r="I18">
            <v>0</v>
          </cell>
          <cell r="J18">
            <v>23835.359325999998</v>
          </cell>
          <cell r="K18">
            <v>7136435.6829909999</v>
          </cell>
          <cell r="L18">
            <v>1971804.8870279999</v>
          </cell>
          <cell r="M18">
            <v>0</v>
          </cell>
          <cell r="N18">
            <v>2902332.1720000003</v>
          </cell>
        </row>
        <row r="19">
          <cell r="L19">
            <v>1703027.840656</v>
          </cell>
          <cell r="M19">
            <v>0</v>
          </cell>
          <cell r="N19">
            <v>488900.728</v>
          </cell>
        </row>
        <row r="20">
          <cell r="L20">
            <v>1600755.8895729999</v>
          </cell>
          <cell r="M20">
            <v>0</v>
          </cell>
          <cell r="N20">
            <v>1556237.4010000001</v>
          </cell>
        </row>
        <row r="21">
          <cell r="N21">
            <v>1569926.463</v>
          </cell>
        </row>
        <row r="25">
          <cell r="B25" t="str">
            <v>MAR</v>
          </cell>
          <cell r="C25">
            <v>0</v>
          </cell>
          <cell r="D25">
            <v>21911.895414999999</v>
          </cell>
          <cell r="E25">
            <v>320112.74413100001</v>
          </cell>
          <cell r="F25">
            <v>0</v>
          </cell>
          <cell r="G25">
            <v>210699.41422499999</v>
          </cell>
          <cell r="H25">
            <v>617769.925468</v>
          </cell>
          <cell r="I25">
            <v>0</v>
          </cell>
          <cell r="J25">
            <v>1947.3104249999999</v>
          </cell>
          <cell r="K25">
            <v>8161511.0347480001</v>
          </cell>
          <cell r="L25">
            <v>3303783.7302289996</v>
          </cell>
          <cell r="M25">
            <v>0</v>
          </cell>
          <cell r="N25">
            <v>3615064.5920000002</v>
          </cell>
        </row>
        <row r="26">
          <cell r="L26">
            <v>1167553.673592</v>
          </cell>
          <cell r="M26">
            <v>0</v>
          </cell>
          <cell r="N26">
            <v>1259806.4439999999</v>
          </cell>
        </row>
        <row r="27">
          <cell r="L27">
            <v>1154606.735237</v>
          </cell>
          <cell r="M27">
            <v>0</v>
          </cell>
          <cell r="N27">
            <v>952512.00800000003</v>
          </cell>
        </row>
        <row r="28">
          <cell r="N28">
            <v>1249102.182</v>
          </cell>
        </row>
        <row r="32">
          <cell r="B32" t="str">
            <v>ABR</v>
          </cell>
          <cell r="C32">
            <v>0</v>
          </cell>
          <cell r="D32">
            <v>3148.4693889999999</v>
          </cell>
          <cell r="E32">
            <v>216454.94652500001</v>
          </cell>
          <cell r="F32">
            <v>0</v>
          </cell>
          <cell r="G32">
            <v>107010.092607</v>
          </cell>
          <cell r="H32">
            <v>140105.12231000001</v>
          </cell>
          <cell r="I32">
            <v>176.70241300000001</v>
          </cell>
          <cell r="J32">
            <v>0</v>
          </cell>
          <cell r="K32">
            <v>7414888.8035130007</v>
          </cell>
          <cell r="L32">
            <v>2322160.4088289998</v>
          </cell>
          <cell r="M32">
            <v>0</v>
          </cell>
          <cell r="N32">
            <v>3461420.6340000001</v>
          </cell>
        </row>
        <row r="33">
          <cell r="L33">
            <v>3368396</v>
          </cell>
          <cell r="M33">
            <v>0</v>
          </cell>
          <cell r="N33">
            <v>1762860</v>
          </cell>
        </row>
        <row r="34">
          <cell r="L34">
            <v>0</v>
          </cell>
          <cell r="M34">
            <v>0</v>
          </cell>
          <cell r="N34">
            <v>0</v>
          </cell>
        </row>
        <row r="35">
          <cell r="N35">
            <v>0</v>
          </cell>
        </row>
        <row r="39">
          <cell r="B39" t="str">
            <v>MAI</v>
          </cell>
          <cell r="C39">
            <v>0</v>
          </cell>
          <cell r="D39">
            <v>19620</v>
          </cell>
          <cell r="E39">
            <v>13734</v>
          </cell>
          <cell r="F39">
            <v>0</v>
          </cell>
          <cell r="G39">
            <v>65224</v>
          </cell>
          <cell r="H39">
            <v>7528</v>
          </cell>
          <cell r="I39">
            <v>3630</v>
          </cell>
          <cell r="J39">
            <v>0</v>
          </cell>
          <cell r="K39">
            <v>8184329</v>
          </cell>
          <cell r="L39">
            <v>3368396</v>
          </cell>
          <cell r="M39">
            <v>0</v>
          </cell>
          <cell r="N39">
            <v>1762860</v>
          </cell>
        </row>
        <row r="40">
          <cell r="L40">
            <v>3758798</v>
          </cell>
          <cell r="M40">
            <v>0</v>
          </cell>
          <cell r="N40">
            <v>2598420</v>
          </cell>
        </row>
        <row r="41">
          <cell r="L41">
            <v>0</v>
          </cell>
          <cell r="M41">
            <v>0</v>
          </cell>
          <cell r="N41">
            <v>0</v>
          </cell>
        </row>
        <row r="42">
          <cell r="N42">
            <v>0</v>
          </cell>
        </row>
        <row r="46">
          <cell r="B46" t="str">
            <v>JUN</v>
          </cell>
          <cell r="C46">
            <v>0</v>
          </cell>
          <cell r="D46">
            <v>19620</v>
          </cell>
          <cell r="E46">
            <v>76518</v>
          </cell>
          <cell r="F46">
            <v>0</v>
          </cell>
          <cell r="G46">
            <v>63120</v>
          </cell>
          <cell r="H46">
            <v>0</v>
          </cell>
          <cell r="I46">
            <v>3630</v>
          </cell>
          <cell r="J46">
            <v>0</v>
          </cell>
          <cell r="K46">
            <v>7968412</v>
          </cell>
          <cell r="L46">
            <v>3758798</v>
          </cell>
          <cell r="M46">
            <v>0</v>
          </cell>
          <cell r="N46">
            <v>2598420</v>
          </cell>
        </row>
        <row r="47">
          <cell r="L47">
            <v>4024724</v>
          </cell>
          <cell r="M47">
            <v>0</v>
          </cell>
          <cell r="N47">
            <v>4378440</v>
          </cell>
        </row>
        <row r="48">
          <cell r="L48">
            <v>0</v>
          </cell>
          <cell r="M48">
            <v>0</v>
          </cell>
          <cell r="N48">
            <v>0</v>
          </cell>
        </row>
        <row r="49">
          <cell r="N49">
            <v>0</v>
          </cell>
        </row>
        <row r="53">
          <cell r="B53" t="str">
            <v>JUL</v>
          </cell>
          <cell r="C53">
            <v>143091</v>
          </cell>
          <cell r="D53">
            <v>19620</v>
          </cell>
          <cell r="E53">
            <v>468918</v>
          </cell>
          <cell r="F53">
            <v>0</v>
          </cell>
          <cell r="G53">
            <v>65224</v>
          </cell>
          <cell r="H53">
            <v>276654</v>
          </cell>
          <cell r="I53">
            <v>3630</v>
          </cell>
          <cell r="J53">
            <v>0</v>
          </cell>
          <cell r="K53">
            <v>8263466</v>
          </cell>
          <cell r="L53">
            <v>4024724</v>
          </cell>
          <cell r="M53">
            <v>0</v>
          </cell>
          <cell r="N53">
            <v>4378440</v>
          </cell>
        </row>
        <row r="54">
          <cell r="L54">
            <v>4026610</v>
          </cell>
          <cell r="M54">
            <v>0</v>
          </cell>
          <cell r="N54">
            <v>4441800</v>
          </cell>
        </row>
        <row r="55">
          <cell r="L55">
            <v>0</v>
          </cell>
          <cell r="M55">
            <v>0</v>
          </cell>
          <cell r="N55">
            <v>0</v>
          </cell>
        </row>
        <row r="56">
          <cell r="N56">
            <v>0</v>
          </cell>
        </row>
        <row r="60">
          <cell r="B60" t="str">
            <v>AGO</v>
          </cell>
          <cell r="C60">
            <v>0</v>
          </cell>
          <cell r="D60">
            <v>19620</v>
          </cell>
          <cell r="E60">
            <v>145188</v>
          </cell>
          <cell r="F60">
            <v>0</v>
          </cell>
          <cell r="G60">
            <v>65224</v>
          </cell>
          <cell r="H60">
            <v>876071</v>
          </cell>
          <cell r="I60">
            <v>3630</v>
          </cell>
          <cell r="J60">
            <v>0</v>
          </cell>
          <cell r="K60">
            <v>6562509</v>
          </cell>
          <cell r="L60">
            <v>4026610</v>
          </cell>
          <cell r="M60">
            <v>0</v>
          </cell>
          <cell r="N60">
            <v>4441800</v>
          </cell>
        </row>
        <row r="61">
          <cell r="L61">
            <v>3896476</v>
          </cell>
          <cell r="M61">
            <v>0</v>
          </cell>
          <cell r="N61">
            <v>3358740</v>
          </cell>
        </row>
        <row r="62">
          <cell r="L62">
            <v>0</v>
          </cell>
          <cell r="M62">
            <v>0</v>
          </cell>
          <cell r="N62">
            <v>0</v>
          </cell>
        </row>
        <row r="63">
          <cell r="N63">
            <v>0</v>
          </cell>
        </row>
        <row r="67">
          <cell r="B67" t="str">
            <v>SET</v>
          </cell>
          <cell r="C67">
            <v>0</v>
          </cell>
          <cell r="D67">
            <v>58860</v>
          </cell>
          <cell r="E67">
            <v>725940</v>
          </cell>
          <cell r="F67">
            <v>0</v>
          </cell>
          <cell r="G67">
            <v>63120</v>
          </cell>
          <cell r="H67">
            <v>2696906</v>
          </cell>
          <cell r="I67">
            <v>3630</v>
          </cell>
          <cell r="J67">
            <v>0</v>
          </cell>
          <cell r="K67">
            <v>6704174</v>
          </cell>
          <cell r="L67">
            <v>3896476</v>
          </cell>
          <cell r="M67">
            <v>0</v>
          </cell>
          <cell r="N67">
            <v>3358740</v>
          </cell>
        </row>
        <row r="68">
          <cell r="L68">
            <v>4013408</v>
          </cell>
          <cell r="M68">
            <v>0</v>
          </cell>
          <cell r="N68">
            <v>3553440</v>
          </cell>
        </row>
        <row r="69">
          <cell r="L69">
            <v>0</v>
          </cell>
          <cell r="M69">
            <v>0</v>
          </cell>
          <cell r="N69">
            <v>0</v>
          </cell>
        </row>
        <row r="70">
          <cell r="N70">
            <v>0</v>
          </cell>
        </row>
        <row r="74">
          <cell r="B74" t="str">
            <v>OUT</v>
          </cell>
          <cell r="C74">
            <v>0</v>
          </cell>
          <cell r="D74">
            <v>19620</v>
          </cell>
          <cell r="E74">
            <v>179523</v>
          </cell>
          <cell r="F74">
            <v>0</v>
          </cell>
          <cell r="G74">
            <v>65224</v>
          </cell>
          <cell r="H74">
            <v>794204</v>
          </cell>
          <cell r="I74">
            <v>3630</v>
          </cell>
          <cell r="J74">
            <v>0</v>
          </cell>
          <cell r="K74">
            <v>8258581</v>
          </cell>
          <cell r="L74">
            <v>4013408</v>
          </cell>
          <cell r="M74">
            <v>0</v>
          </cell>
          <cell r="N74">
            <v>3553440</v>
          </cell>
        </row>
        <row r="75">
          <cell r="L75">
            <v>3703161</v>
          </cell>
          <cell r="M75">
            <v>0</v>
          </cell>
          <cell r="N75">
            <v>3268980</v>
          </cell>
        </row>
        <row r="76">
          <cell r="L76">
            <v>0</v>
          </cell>
          <cell r="M76">
            <v>0</v>
          </cell>
          <cell r="N76">
            <v>0</v>
          </cell>
        </row>
        <row r="77">
          <cell r="N77">
            <v>0</v>
          </cell>
        </row>
        <row r="81">
          <cell r="B81" t="str">
            <v>NOV</v>
          </cell>
          <cell r="C81">
            <v>0</v>
          </cell>
          <cell r="D81">
            <v>38504.25</v>
          </cell>
          <cell r="E81">
            <v>1716.75</v>
          </cell>
          <cell r="F81">
            <v>0</v>
          </cell>
          <cell r="G81">
            <v>63120</v>
          </cell>
          <cell r="H81">
            <v>817729</v>
          </cell>
          <cell r="I81">
            <v>3630</v>
          </cell>
          <cell r="J81">
            <v>0</v>
          </cell>
          <cell r="K81">
            <v>7826747</v>
          </cell>
          <cell r="L81">
            <v>3703161</v>
          </cell>
          <cell r="M81">
            <v>0</v>
          </cell>
          <cell r="N81">
            <v>3268980</v>
          </cell>
        </row>
        <row r="82">
          <cell r="L82">
            <v>3474955</v>
          </cell>
          <cell r="M82">
            <v>0</v>
          </cell>
          <cell r="N82">
            <v>2630760</v>
          </cell>
        </row>
        <row r="83">
          <cell r="L83">
            <v>0</v>
          </cell>
          <cell r="M83">
            <v>0</v>
          </cell>
          <cell r="N83">
            <v>0</v>
          </cell>
        </row>
        <row r="84">
          <cell r="N84">
            <v>0</v>
          </cell>
        </row>
        <row r="88">
          <cell r="B88" t="str">
            <v>DEZ</v>
          </cell>
          <cell r="C88">
            <v>0</v>
          </cell>
          <cell r="D88">
            <v>194950.23287671231</v>
          </cell>
          <cell r="E88">
            <v>12040.767123287671</v>
          </cell>
          <cell r="F88">
            <v>0</v>
          </cell>
          <cell r="G88">
            <v>69432</v>
          </cell>
          <cell r="H88">
            <v>1202598</v>
          </cell>
          <cell r="I88">
            <v>9680</v>
          </cell>
          <cell r="J88">
            <v>0</v>
          </cell>
          <cell r="K88">
            <v>7828701</v>
          </cell>
          <cell r="L88">
            <v>3474955</v>
          </cell>
          <cell r="M88">
            <v>0</v>
          </cell>
          <cell r="N88">
            <v>2630760</v>
          </cell>
        </row>
      </sheetData>
      <sheetData sheetId="15" refreshError="1"/>
      <sheetData sheetId="16" refreshError="1"/>
      <sheetData sheetId="17" refreshError="1"/>
      <sheetData sheetId="18"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 fisico"/>
      <sheetName val="MReg. mensal"/>
      <sheetName val="SENV"/>
      <sheetName val="DADBAL"/>
      <sheetName val="NEWBALAN"/>
      <sheetName val="output1"/>
      <sheetName val="balmes"/>
      <sheetName val="selectes"/>
    </sheetNames>
    <sheetDataSet>
      <sheetData sheetId="0"/>
      <sheetData sheetId="1"/>
      <sheetData sheetId="2"/>
      <sheetData sheetId="3">
        <row r="7">
          <cell r="E7">
            <v>3381328008</v>
          </cell>
          <cell r="F7">
            <v>3006490152</v>
          </cell>
          <cell r="G7">
            <v>2850388857</v>
          </cell>
          <cell r="H7">
            <v>2630692972</v>
          </cell>
          <cell r="I7">
            <v>2834249872.5599999</v>
          </cell>
          <cell r="J7">
            <v>3121300397.5684114</v>
          </cell>
          <cell r="AB7" t="e">
            <v>#REF!</v>
          </cell>
        </row>
        <row r="8">
          <cell r="D8" t="str">
            <v>dist_sub</v>
          </cell>
          <cell r="E8">
            <v>3167529960</v>
          </cell>
          <cell r="F8">
            <v>2905601021</v>
          </cell>
          <cell r="G8">
            <v>2816638633</v>
          </cell>
          <cell r="H8">
            <v>2555709667</v>
          </cell>
          <cell r="I8">
            <v>3044620377.5599999</v>
          </cell>
          <cell r="J8">
            <v>2871296914.2592678</v>
          </cell>
          <cell r="K8">
            <v>3193833386.5840607</v>
          </cell>
          <cell r="L8">
            <v>2900532651.1116676</v>
          </cell>
          <cell r="M8">
            <v>2993410000</v>
          </cell>
          <cell r="N8">
            <v>3066518000</v>
          </cell>
          <cell r="O8">
            <v>3087391999.9999995</v>
          </cell>
          <cell r="P8">
            <v>3323866000</v>
          </cell>
          <cell r="Q8">
            <v>3167529960</v>
          </cell>
          <cell r="R8">
            <v>6073130981</v>
          </cell>
          <cell r="S8">
            <v>8889769614</v>
          </cell>
          <cell r="T8">
            <v>11445479281</v>
          </cell>
          <cell r="U8">
            <v>14490099658.559999</v>
          </cell>
          <cell r="V8">
            <v>17361396572.819267</v>
          </cell>
          <cell r="W8">
            <v>20555229959.403328</v>
          </cell>
          <cell r="X8">
            <v>23455762610.514996</v>
          </cell>
          <cell r="Y8">
            <v>26449172610.514996</v>
          </cell>
          <cell r="Z8">
            <v>29515690610.514996</v>
          </cell>
          <cell r="AA8">
            <v>32603082610.514996</v>
          </cell>
          <cell r="AB8">
            <v>35926948610.514999</v>
          </cell>
          <cell r="AC8">
            <v>8889769614</v>
          </cell>
          <cell r="AD8">
            <v>8471626958.8192673</v>
          </cell>
          <cell r="AE8">
            <v>9087776037.6957283</v>
          </cell>
          <cell r="AF8">
            <v>9477776000</v>
          </cell>
        </row>
        <row r="9">
          <cell r="D9" t="str">
            <v>dist_cmat</v>
          </cell>
          <cell r="E9">
            <v>88723474</v>
          </cell>
          <cell r="F9">
            <v>87056833</v>
          </cell>
          <cell r="G9">
            <v>95533592</v>
          </cell>
          <cell r="H9">
            <v>87639481</v>
          </cell>
          <cell r="I9">
            <v>0</v>
          </cell>
          <cell r="J9">
            <v>0</v>
          </cell>
          <cell r="K9">
            <v>0</v>
          </cell>
          <cell r="L9">
            <v>0</v>
          </cell>
          <cell r="M9">
            <v>0</v>
          </cell>
          <cell r="N9">
            <v>0</v>
          </cell>
          <cell r="O9">
            <v>0</v>
          </cell>
          <cell r="P9">
            <v>0</v>
          </cell>
          <cell r="Q9">
            <v>88723474</v>
          </cell>
          <cell r="R9">
            <v>175780307</v>
          </cell>
          <cell r="S9">
            <v>271313899</v>
          </cell>
          <cell r="T9">
            <v>358953380</v>
          </cell>
          <cell r="U9">
            <v>358953380</v>
          </cell>
          <cell r="V9">
            <v>358953380</v>
          </cell>
          <cell r="W9">
            <v>358953380</v>
          </cell>
          <cell r="X9">
            <v>358953380</v>
          </cell>
          <cell r="Y9">
            <v>358953380</v>
          </cell>
          <cell r="Z9">
            <v>358953380</v>
          </cell>
          <cell r="AA9">
            <v>358953380</v>
          </cell>
          <cell r="AB9">
            <v>358953380</v>
          </cell>
          <cell r="AC9">
            <v>271313899</v>
          </cell>
          <cell r="AD9">
            <v>87639481</v>
          </cell>
          <cell r="AE9">
            <v>0</v>
          </cell>
          <cell r="AF9">
            <v>0</v>
          </cell>
        </row>
        <row r="10">
          <cell r="D10" t="str">
            <v>dist_pv</v>
          </cell>
          <cell r="E10">
            <v>130340889</v>
          </cell>
          <cell r="F10">
            <v>104231520</v>
          </cell>
          <cell r="G10">
            <v>99495540</v>
          </cell>
          <cell r="H10">
            <v>96913280</v>
          </cell>
          <cell r="I10">
            <v>0</v>
          </cell>
          <cell r="J10">
            <v>0</v>
          </cell>
          <cell r="K10">
            <v>0</v>
          </cell>
          <cell r="L10">
            <v>0</v>
          </cell>
          <cell r="M10">
            <v>0</v>
          </cell>
          <cell r="N10">
            <v>0</v>
          </cell>
          <cell r="O10">
            <v>0</v>
          </cell>
          <cell r="P10">
            <v>0</v>
          </cell>
          <cell r="Q10">
            <v>130340889</v>
          </cell>
          <cell r="R10">
            <v>234572409</v>
          </cell>
          <cell r="S10">
            <v>334067949</v>
          </cell>
          <cell r="T10">
            <v>430981229</v>
          </cell>
          <cell r="U10">
            <v>430981229</v>
          </cell>
          <cell r="V10">
            <v>430981229</v>
          </cell>
          <cell r="W10">
            <v>430981229</v>
          </cell>
          <cell r="X10">
            <v>430981229</v>
          </cell>
          <cell r="Y10">
            <v>430981229</v>
          </cell>
          <cell r="Z10">
            <v>430981229</v>
          </cell>
          <cell r="AA10">
            <v>430981229</v>
          </cell>
          <cell r="AB10">
            <v>430981229</v>
          </cell>
          <cell r="AC10">
            <v>334067949</v>
          </cell>
          <cell r="AD10">
            <v>96913280</v>
          </cell>
          <cell r="AE10">
            <v>0</v>
          </cell>
          <cell r="AF10">
            <v>0</v>
          </cell>
        </row>
        <row r="11">
          <cell r="D11" t="str">
            <v>dist_pre_ren</v>
          </cell>
          <cell r="E11">
            <v>67606375</v>
          </cell>
          <cell r="F11">
            <v>63091530</v>
          </cell>
          <cell r="G11">
            <v>82382125</v>
          </cell>
          <cell r="H11">
            <v>87046365</v>
          </cell>
          <cell r="I11">
            <v>49415595</v>
          </cell>
          <cell r="J11">
            <v>39018867.924528301</v>
          </cell>
          <cell r="K11">
            <v>39196226.415094346</v>
          </cell>
          <cell r="L11">
            <v>39196226.415094346</v>
          </cell>
          <cell r="M11">
            <v>42249526.508929051</v>
          </cell>
          <cell r="N11">
            <v>42506922.96809078</v>
          </cell>
          <cell r="O11">
            <v>42289678.445189938</v>
          </cell>
          <cell r="P11">
            <v>42499622.616043344</v>
          </cell>
          <cell r="Q11">
            <v>3386594323</v>
          </cell>
          <cell r="R11">
            <v>6483483697</v>
          </cell>
          <cell r="S11">
            <v>9495151462</v>
          </cell>
          <cell r="T11">
            <v>12235413890</v>
          </cell>
          <cell r="U11">
            <v>15280034267.559999</v>
          </cell>
          <cell r="V11">
            <v>18151331181.819267</v>
          </cell>
          <cell r="W11">
            <v>21345164568.403328</v>
          </cell>
          <cell r="X11">
            <v>24245697219.514996</v>
          </cell>
          <cell r="Y11">
            <v>27239107219.514996</v>
          </cell>
          <cell r="Z11">
            <v>30305625219.514996</v>
          </cell>
          <cell r="AA11">
            <v>33393017219.514996</v>
          </cell>
          <cell r="AB11">
            <v>36716883219.514999</v>
          </cell>
          <cell r="AC11">
            <v>213080030</v>
          </cell>
          <cell r="AD11">
            <v>175480827.9245283</v>
          </cell>
          <cell r="AE11">
            <v>120641979.33911774</v>
          </cell>
          <cell r="AF11">
            <v>127296224.02932407</v>
          </cell>
        </row>
        <row r="12">
          <cell r="D12" t="str">
            <v>dist_pre_edis</v>
          </cell>
          <cell r="E12">
            <v>343256941</v>
          </cell>
          <cell r="F12">
            <v>258808579</v>
          </cell>
          <cell r="G12">
            <v>273758447</v>
          </cell>
          <cell r="H12">
            <v>276521931</v>
          </cell>
          <cell r="I12">
            <v>192416299.99999997</v>
          </cell>
          <cell r="J12">
            <v>210984615.38461539</v>
          </cell>
          <cell r="K12">
            <v>184803846.15384614</v>
          </cell>
          <cell r="L12">
            <v>176907692.30769229</v>
          </cell>
          <cell r="M12">
            <v>174650473.49107096</v>
          </cell>
          <cell r="N12">
            <v>203693077.0319092</v>
          </cell>
          <cell r="O12">
            <v>249710321.55481005</v>
          </cell>
          <cell r="P12">
            <v>278000377.38395667</v>
          </cell>
          <cell r="Q12">
            <v>343256941</v>
          </cell>
          <cell r="R12">
            <v>602065520</v>
          </cell>
          <cell r="S12">
            <v>875823967</v>
          </cell>
          <cell r="T12">
            <v>1152345898</v>
          </cell>
          <cell r="U12">
            <v>1344762198</v>
          </cell>
          <cell r="V12">
            <v>1555746813.3846154</v>
          </cell>
          <cell r="W12">
            <v>1740550659.5384617</v>
          </cell>
          <cell r="X12">
            <v>1917458351.846154</v>
          </cell>
          <cell r="Y12">
            <v>2092108825.337225</v>
          </cell>
          <cell r="Z12">
            <v>2295801902.3691339</v>
          </cell>
          <cell r="AA12">
            <v>2545512223.923944</v>
          </cell>
          <cell r="AB12">
            <v>2823512601.3079004</v>
          </cell>
          <cell r="AC12">
            <v>875823967</v>
          </cell>
          <cell r="AD12">
            <v>679922846.38461542</v>
          </cell>
          <cell r="AE12">
            <v>536362011.95260942</v>
          </cell>
          <cell r="AF12">
            <v>731403775.97067595</v>
          </cell>
        </row>
        <row r="13">
          <cell r="D13" t="str">
            <v>dist_lt</v>
          </cell>
          <cell r="E13">
            <v>13647954</v>
          </cell>
          <cell r="F13">
            <v>11687560</v>
          </cell>
          <cell r="G13">
            <v>10654060</v>
          </cell>
          <cell r="H13">
            <v>9517740</v>
          </cell>
          <cell r="I13">
            <v>8880899.9999999963</v>
          </cell>
          <cell r="J13">
            <v>0</v>
          </cell>
          <cell r="K13">
            <v>0</v>
          </cell>
          <cell r="L13">
            <v>0</v>
          </cell>
          <cell r="M13">
            <v>0</v>
          </cell>
          <cell r="N13">
            <v>0</v>
          </cell>
          <cell r="O13">
            <v>0</v>
          </cell>
          <cell r="P13">
            <v>0</v>
          </cell>
          <cell r="Q13">
            <v>13647954</v>
          </cell>
          <cell r="R13">
            <v>25335514</v>
          </cell>
          <cell r="S13">
            <v>35989574</v>
          </cell>
          <cell r="T13">
            <v>45507314</v>
          </cell>
          <cell r="U13">
            <v>54388214</v>
          </cell>
          <cell r="V13">
            <v>54388214</v>
          </cell>
          <cell r="W13">
            <v>54388214</v>
          </cell>
          <cell r="X13">
            <v>54388214</v>
          </cell>
          <cell r="Y13">
            <v>54388214</v>
          </cell>
          <cell r="Z13">
            <v>54388214</v>
          </cell>
          <cell r="AA13">
            <v>54388214</v>
          </cell>
          <cell r="AB13">
            <v>54388214</v>
          </cell>
          <cell r="AC13">
            <v>35989574</v>
          </cell>
          <cell r="AD13">
            <v>18398639.999999996</v>
          </cell>
          <cell r="AE13">
            <v>0</v>
          </cell>
          <cell r="AF13">
            <v>0</v>
          </cell>
        </row>
        <row r="14">
          <cell r="D14" t="str">
            <v>dist_pnv_go</v>
          </cell>
          <cell r="E14">
            <v>137201201</v>
          </cell>
          <cell r="F14">
            <v>82436682</v>
          </cell>
          <cell r="G14">
            <v>71730334</v>
          </cell>
          <cell r="H14">
            <v>88142009</v>
          </cell>
          <cell r="I14">
            <v>0</v>
          </cell>
          <cell r="J14">
            <v>9477078.4753363244</v>
          </cell>
          <cell r="K14">
            <v>8563137.4439461883</v>
          </cell>
          <cell r="L14">
            <v>6422086.0986547088</v>
          </cell>
          <cell r="M14">
            <v>0</v>
          </cell>
          <cell r="N14">
            <v>0</v>
          </cell>
          <cell r="O14">
            <v>0</v>
          </cell>
          <cell r="P14">
            <v>0</v>
          </cell>
          <cell r="Q14">
            <v>137201201</v>
          </cell>
          <cell r="R14">
            <v>219637883</v>
          </cell>
          <cell r="S14">
            <v>291368217</v>
          </cell>
          <cell r="T14">
            <v>379510226</v>
          </cell>
          <cell r="U14">
            <v>379510226</v>
          </cell>
          <cell r="V14">
            <v>388987304.47533631</v>
          </cell>
          <cell r="W14">
            <v>397550441.9192825</v>
          </cell>
          <cell r="X14">
            <v>403972528.01793718</v>
          </cell>
          <cell r="Y14">
            <v>403972528.01793718</v>
          </cell>
          <cell r="Z14">
            <v>403972528.01793718</v>
          </cell>
          <cell r="AA14">
            <v>403972528.01793718</v>
          </cell>
          <cell r="AB14">
            <v>403972528.01793718</v>
          </cell>
          <cell r="AC14">
            <v>291368217</v>
          </cell>
          <cell r="AD14">
            <v>97619087.475336328</v>
          </cell>
          <cell r="AE14">
            <v>14985223.542600896</v>
          </cell>
          <cell r="AF14">
            <v>0</v>
          </cell>
        </row>
        <row r="15">
          <cell r="D15" t="str">
            <v>distugs</v>
          </cell>
          <cell r="E15">
            <v>3948306794</v>
          </cell>
          <cell r="F15">
            <v>3512913725</v>
          </cell>
          <cell r="G15">
            <v>3450192731</v>
          </cell>
          <cell r="H15">
            <v>3201490473</v>
          </cell>
          <cell r="I15">
            <v>3295333172.5599999</v>
          </cell>
          <cell r="J15">
            <v>3130777476.0437479</v>
          </cell>
          <cell r="K15">
            <v>3426396596.5969477</v>
          </cell>
          <cell r="L15">
            <v>3123058655.9331093</v>
          </cell>
          <cell r="M15">
            <v>3210310000</v>
          </cell>
          <cell r="N15">
            <v>3312718000</v>
          </cell>
          <cell r="O15">
            <v>3379391999.9999995</v>
          </cell>
          <cell r="P15">
            <v>3644366000</v>
          </cell>
          <cell r="Q15">
            <v>3948306794</v>
          </cell>
          <cell r="R15">
            <v>7461220519</v>
          </cell>
          <cell r="S15">
            <v>10911413250</v>
          </cell>
          <cell r="T15">
            <v>14112903723</v>
          </cell>
          <cell r="U15">
            <v>17408236895.560001</v>
          </cell>
          <cell r="V15">
            <v>20539014371.603748</v>
          </cell>
          <cell r="W15">
            <v>23965410968.200695</v>
          </cell>
          <cell r="X15">
            <v>27088469624.133804</v>
          </cell>
          <cell r="Y15">
            <v>30298779624.133804</v>
          </cell>
          <cell r="Z15">
            <v>33611497624.133804</v>
          </cell>
          <cell r="AA15">
            <v>36990889624.133804</v>
          </cell>
          <cell r="AB15">
            <v>40635255624.133804</v>
          </cell>
        </row>
        <row r="16">
          <cell r="D16" t="str">
            <v>distfisica</v>
          </cell>
          <cell r="E16">
            <v>3400242277</v>
          </cell>
          <cell r="F16">
            <v>3108576934</v>
          </cell>
          <cell r="G16">
            <v>3022321825</v>
          </cell>
          <cell r="H16">
            <v>2749780168</v>
          </cell>
          <cell r="I16">
            <v>3053501277.5599999</v>
          </cell>
          <cell r="J16">
            <v>2871296914.2592678</v>
          </cell>
          <cell r="K16">
            <v>3193833386.5840607</v>
          </cell>
          <cell r="L16">
            <v>2900532651.1116676</v>
          </cell>
          <cell r="M16">
            <v>2993410000</v>
          </cell>
          <cell r="N16">
            <v>3066518000</v>
          </cell>
          <cell r="O16">
            <v>3087391999.9999995</v>
          </cell>
          <cell r="P16">
            <v>3323866000</v>
          </cell>
        </row>
        <row r="17">
          <cell r="E17">
            <v>-417231596.10700524</v>
          </cell>
          <cell r="F17">
            <v>-412530705</v>
          </cell>
          <cell r="G17">
            <v>-515024096</v>
          </cell>
          <cell r="H17">
            <v>-469680435.88863748</v>
          </cell>
          <cell r="I17">
            <v>-289000000</v>
          </cell>
          <cell r="J17">
            <v>0</v>
          </cell>
          <cell r="K17">
            <v>0</v>
          </cell>
          <cell r="L17">
            <v>0</v>
          </cell>
          <cell r="M17">
            <v>0</v>
          </cell>
          <cell r="N17">
            <v>0</v>
          </cell>
          <cell r="O17">
            <v>0</v>
          </cell>
          <cell r="P17">
            <v>0</v>
          </cell>
        </row>
        <row r="18">
          <cell r="D18" t="str">
            <v>disttep</v>
          </cell>
          <cell r="E18">
            <v>3393873996.8929949</v>
          </cell>
          <cell r="F18">
            <v>3017946338</v>
          </cell>
          <cell r="G18">
            <v>2863438301</v>
          </cell>
          <cell r="H18">
            <v>2643668028.1113625</v>
          </cell>
          <cell r="I18">
            <v>3006333172.5599999</v>
          </cell>
          <cell r="J18">
            <v>3121300397.5684114</v>
          </cell>
          <cell r="K18">
            <v>3417833459.1530013</v>
          </cell>
          <cell r="L18">
            <v>3116636569.8344545</v>
          </cell>
          <cell r="M18">
            <v>3210310000</v>
          </cell>
          <cell r="N18">
            <v>3312718000</v>
          </cell>
          <cell r="O18">
            <v>3379391999.9999995</v>
          </cell>
          <cell r="P18">
            <v>3644366000</v>
          </cell>
          <cell r="Q18">
            <v>3393873996.8929949</v>
          </cell>
          <cell r="R18">
            <v>6411820334.8929949</v>
          </cell>
          <cell r="S18">
            <v>9275258635.8929939</v>
          </cell>
          <cell r="T18">
            <v>11918926664.004356</v>
          </cell>
          <cell r="U18">
            <v>14925259836.564356</v>
          </cell>
          <cell r="V18">
            <v>18046560234.132767</v>
          </cell>
          <cell r="W18">
            <v>21464393693.285767</v>
          </cell>
          <cell r="X18">
            <v>24581030263.12022</v>
          </cell>
          <cell r="Y18">
            <v>27791340263.12022</v>
          </cell>
          <cell r="Z18">
            <v>31104058263.12022</v>
          </cell>
          <cell r="AA18">
            <v>34483450263.120216</v>
          </cell>
          <cell r="AB18">
            <v>38127816263.120216</v>
          </cell>
          <cell r="AC18">
            <v>9275258635.8929939</v>
          </cell>
          <cell r="AD18">
            <v>8771301598.2397728</v>
          </cell>
          <cell r="AE18">
            <v>9744780028.9874554</v>
          </cell>
          <cell r="AF18">
            <v>10336476000</v>
          </cell>
        </row>
        <row r="19">
          <cell r="D19" t="str">
            <v>disttep_base$</v>
          </cell>
          <cell r="E19">
            <v>114306907.91666667</v>
          </cell>
          <cell r="F19">
            <v>114306907.91666667</v>
          </cell>
          <cell r="G19">
            <v>114306907.92</v>
          </cell>
          <cell r="H19">
            <v>114306907.92</v>
          </cell>
          <cell r="I19">
            <v>114306907.92</v>
          </cell>
          <cell r="J19">
            <v>114306907.91666666</v>
          </cell>
          <cell r="K19">
            <v>114306907.91666666</v>
          </cell>
          <cell r="L19">
            <v>114306907.91666666</v>
          </cell>
          <cell r="M19">
            <v>114306907.91666666</v>
          </cell>
          <cell r="N19">
            <v>114306907.91666666</v>
          </cell>
          <cell r="O19">
            <v>114306907.91666666</v>
          </cell>
          <cell r="P19">
            <v>117797422.58333333</v>
          </cell>
        </row>
        <row r="20">
          <cell r="D20" t="str">
            <v>disttep_var$</v>
          </cell>
          <cell r="E20">
            <v>55915880</v>
          </cell>
          <cell r="F20">
            <v>44635951</v>
          </cell>
          <cell r="G20">
            <v>49962584</v>
          </cell>
          <cell r="H20">
            <v>47854039</v>
          </cell>
          <cell r="I20">
            <v>54872264</v>
          </cell>
          <cell r="J20">
            <v>60577000</v>
          </cell>
          <cell r="K20">
            <v>73622000</v>
          </cell>
          <cell r="L20">
            <v>68560000</v>
          </cell>
          <cell r="M20">
            <v>69684000</v>
          </cell>
          <cell r="N20">
            <v>64859000</v>
          </cell>
          <cell r="O20">
            <v>60306000</v>
          </cell>
          <cell r="P20">
            <v>58952000</v>
          </cell>
        </row>
        <row r="21">
          <cell r="D21" t="str">
            <v>distdeltav_BT$</v>
          </cell>
          <cell r="E21">
            <v>3175025</v>
          </cell>
          <cell r="F21">
            <v>3175025</v>
          </cell>
          <cell r="G21">
            <v>3175025</v>
          </cell>
          <cell r="H21">
            <v>6447506</v>
          </cell>
          <cell r="I21">
            <v>6447506</v>
          </cell>
          <cell r="J21">
            <v>0</v>
          </cell>
          <cell r="K21">
            <v>0</v>
          </cell>
          <cell r="L21">
            <v>0</v>
          </cell>
          <cell r="M21">
            <v>0</v>
          </cell>
          <cell r="N21">
            <v>0</v>
          </cell>
          <cell r="O21">
            <v>0</v>
          </cell>
          <cell r="P21">
            <v>0</v>
          </cell>
        </row>
        <row r="22">
          <cell r="D22" t="str">
            <v>distdeltav_NT$</v>
          </cell>
          <cell r="E22">
            <v>1950705</v>
          </cell>
          <cell r="F22">
            <v>1950705</v>
          </cell>
          <cell r="G22">
            <v>1950705</v>
          </cell>
          <cell r="H22">
            <v>3961287</v>
          </cell>
          <cell r="I22">
            <v>3961287</v>
          </cell>
          <cell r="J22">
            <v>0</v>
          </cell>
          <cell r="K22">
            <v>0</v>
          </cell>
          <cell r="L22">
            <v>0</v>
          </cell>
          <cell r="M22">
            <v>0</v>
          </cell>
          <cell r="N22">
            <v>0</v>
          </cell>
          <cell r="O22">
            <v>0</v>
          </cell>
          <cell r="P22">
            <v>0</v>
          </cell>
        </row>
        <row r="23">
          <cell r="D23" t="str">
            <v>distajust_men$</v>
          </cell>
          <cell r="E23">
            <v>-16699300.000000007</v>
          </cell>
          <cell r="F23">
            <v>-8041600.0000000056</v>
          </cell>
          <cell r="G23">
            <v>-19958400</v>
          </cell>
          <cell r="H23">
            <v>-16028099.999999994</v>
          </cell>
          <cell r="I23">
            <v>-9606400</v>
          </cell>
          <cell r="J23">
            <v>-12522400000000.002</v>
          </cell>
          <cell r="K23">
            <v>-14190000000000.002</v>
          </cell>
          <cell r="L23">
            <v>-13510199999999.998</v>
          </cell>
          <cell r="M23">
            <v>-19416600000000</v>
          </cell>
          <cell r="N23">
            <v>-14229000000000</v>
          </cell>
          <cell r="O23">
            <v>-12652000000000</v>
          </cell>
          <cell r="P23">
            <v>-12387600000000</v>
          </cell>
        </row>
        <row r="24">
          <cell r="D24" t="str">
            <v>disttep$</v>
          </cell>
          <cell r="E24">
            <v>158649217.91666669</v>
          </cell>
          <cell r="F24">
            <v>156026988.91666669</v>
          </cell>
          <cell r="G24">
            <v>149436821.92000002</v>
          </cell>
          <cell r="H24">
            <v>156541639.92000002</v>
          </cell>
          <cell r="I24">
            <v>169981564.92000002</v>
          </cell>
          <cell r="J24">
            <v>-12522225116092.086</v>
          </cell>
          <cell r="K24">
            <v>-14189812071092.086</v>
          </cell>
          <cell r="L24">
            <v>-13510017133092.082</v>
          </cell>
          <cell r="M24">
            <v>-19416416009092.082</v>
          </cell>
          <cell r="N24">
            <v>-14228820834092.084</v>
          </cell>
          <cell r="O24">
            <v>-12651825387092.084</v>
          </cell>
          <cell r="P24">
            <v>-12387423250577.416</v>
          </cell>
          <cell r="Q24">
            <v>158649217.91666669</v>
          </cell>
          <cell r="R24">
            <v>314676206.83333337</v>
          </cell>
          <cell r="S24">
            <v>464113028.75333339</v>
          </cell>
          <cell r="T24">
            <v>620654668.67333341</v>
          </cell>
          <cell r="U24">
            <v>790636233.59333348</v>
          </cell>
          <cell r="V24">
            <v>-12521434479858.492</v>
          </cell>
          <cell r="W24">
            <v>-26711246550950.578</v>
          </cell>
          <cell r="X24">
            <v>-40221263684042.656</v>
          </cell>
          <cell r="Y24">
            <v>-59637679693134.734</v>
          </cell>
          <cell r="Z24">
            <v>-73866500527226.813</v>
          </cell>
          <cell r="AA24">
            <v>-86518325914318.891</v>
          </cell>
          <cell r="AB24">
            <v>-98905749164896.313</v>
          </cell>
          <cell r="AC24" t="e">
            <v>#REF!</v>
          </cell>
          <cell r="AD24" t="e">
            <v>#REF!</v>
          </cell>
          <cell r="AE24" t="e">
            <v>#REF!</v>
          </cell>
          <cell r="AF24" t="e">
            <v>#REF!</v>
          </cell>
        </row>
        <row r="25">
          <cell r="D25" t="str">
            <v>distugs$</v>
          </cell>
          <cell r="E25">
            <v>20136364.649999999</v>
          </cell>
          <cell r="F25">
            <v>17915860</v>
          </cell>
          <cell r="G25">
            <v>17595982.93</v>
          </cell>
          <cell r="H25">
            <v>16327601.41</v>
          </cell>
          <cell r="I25">
            <v>16915044.598956</v>
          </cell>
          <cell r="J25">
            <v>16127615.127823116</v>
          </cell>
          <cell r="K25">
            <v>17550102.642644435</v>
          </cell>
          <cell r="L25">
            <v>15981659.145258857</v>
          </cell>
          <cell r="M25">
            <v>16421031.000000002</v>
          </cell>
          <cell r="N25">
            <v>17001961.800000001</v>
          </cell>
          <cell r="O25">
            <v>17438389.199999999</v>
          </cell>
          <cell r="P25">
            <v>18862176.600000001</v>
          </cell>
          <cell r="Q25">
            <v>20136364.649999999</v>
          </cell>
          <cell r="R25">
            <v>38052224.649999999</v>
          </cell>
          <cell r="S25">
            <v>55648207.579999998</v>
          </cell>
          <cell r="T25">
            <v>71975808.989999995</v>
          </cell>
          <cell r="U25">
            <v>88890853.588955998</v>
          </cell>
          <cell r="V25">
            <v>105018468.71677911</v>
          </cell>
          <cell r="W25">
            <v>122568571.35942355</v>
          </cell>
          <cell r="X25">
            <v>138550230.50468239</v>
          </cell>
          <cell r="Y25">
            <v>154971261.50468239</v>
          </cell>
          <cell r="Z25">
            <v>171973223.3046824</v>
          </cell>
          <cell r="AA25">
            <v>189411612.50468239</v>
          </cell>
          <cell r="AB25">
            <v>208273789.10468239</v>
          </cell>
          <cell r="AC25">
            <v>55648207.579999998</v>
          </cell>
          <cell r="AD25">
            <v>49370261.136779115</v>
          </cell>
          <cell r="AE25">
            <v>49952792.787903294</v>
          </cell>
          <cell r="AF25">
            <v>53302527.600000001</v>
          </cell>
        </row>
        <row r="26">
          <cell r="D26" t="str">
            <v>disturt$</v>
          </cell>
          <cell r="E26">
            <v>11746065.470000001</v>
          </cell>
          <cell r="F26">
            <v>11458808.670000002</v>
          </cell>
          <cell r="G26">
            <v>10310696.82</v>
          </cell>
          <cell r="H26">
            <v>9610958.4005736951</v>
          </cell>
          <cell r="I26">
            <v>9945175.0168536771</v>
          </cell>
          <cell r="J26">
            <v>9482207.0442875046</v>
          </cell>
          <cell r="K26">
            <v>10318556.437954513</v>
          </cell>
          <cell r="L26">
            <v>9396392.4439850021</v>
          </cell>
          <cell r="M26">
            <v>9654720.4647783972</v>
          </cell>
          <cell r="N26">
            <v>9996277.8544075917</v>
          </cell>
          <cell r="O26">
            <v>10252874.687466977</v>
          </cell>
          <cell r="P26">
            <v>11089988.346668623</v>
          </cell>
          <cell r="Q26">
            <v>11746065.470000001</v>
          </cell>
          <cell r="R26">
            <v>23204874.140000001</v>
          </cell>
          <cell r="S26">
            <v>33515570.960000001</v>
          </cell>
          <cell r="T26">
            <v>43126529.360573694</v>
          </cell>
          <cell r="U26">
            <v>53071704.377427369</v>
          </cell>
          <cell r="V26">
            <v>62553911.421714872</v>
          </cell>
          <cell r="W26">
            <v>72872467.859669387</v>
          </cell>
          <cell r="X26">
            <v>82268860.303654388</v>
          </cell>
          <cell r="Y26">
            <v>91923580.768432781</v>
          </cell>
          <cell r="Z26">
            <v>101919858.62284037</v>
          </cell>
          <cell r="AA26">
            <v>112172733.31030735</v>
          </cell>
          <cell r="AB26">
            <v>123262721.65697598</v>
          </cell>
          <cell r="AC26">
            <v>33515570.960000001</v>
          </cell>
          <cell r="AD26">
            <v>29038340.461714879</v>
          </cell>
          <cell r="AE26">
            <v>29369669.346717913</v>
          </cell>
          <cell r="AF26">
            <v>31339140.888543192</v>
          </cell>
        </row>
        <row r="28">
          <cell r="D28" t="str">
            <v>distv$</v>
          </cell>
          <cell r="E28">
            <v>188407437.88666669</v>
          </cell>
          <cell r="F28">
            <v>183208804.84666669</v>
          </cell>
          <cell r="G28">
            <v>175313813.68000001</v>
          </cell>
          <cell r="H28">
            <v>180315547.38057372</v>
          </cell>
          <cell r="I28">
            <v>194726784.5358097</v>
          </cell>
          <cell r="J28">
            <v>-12522201806269.914</v>
          </cell>
          <cell r="K28">
            <v>-14189786502433.006</v>
          </cell>
          <cell r="L28">
            <v>-13509994055040.494</v>
          </cell>
          <cell r="M28">
            <v>-19416392233340.617</v>
          </cell>
          <cell r="N28">
            <v>-14228796135852.43</v>
          </cell>
          <cell r="O28">
            <v>-12651799995828.197</v>
          </cell>
          <cell r="P28">
            <v>-12387395598412.471</v>
          </cell>
          <cell r="Q28">
            <v>188407437.88666669</v>
          </cell>
          <cell r="R28">
            <v>371616242.73333335</v>
          </cell>
          <cell r="S28">
            <v>546930056.41333342</v>
          </cell>
          <cell r="T28">
            <v>727245603.79390717</v>
          </cell>
          <cell r="U28">
            <v>921972388.32971692</v>
          </cell>
          <cell r="V28">
            <v>-12521279833881.584</v>
          </cell>
          <cell r="W28">
            <v>-26711066336314.59</v>
          </cell>
          <cell r="X28">
            <v>-40221060391355.086</v>
          </cell>
          <cell r="Y28">
            <v>-59637452624695.703</v>
          </cell>
          <cell r="Z28">
            <v>-73866248760548.125</v>
          </cell>
          <cell r="AA28">
            <v>-86518048756376.328</v>
          </cell>
          <cell r="AB28">
            <v>-98905444354788.797</v>
          </cell>
          <cell r="AC28">
            <v>546930056.41333342</v>
          </cell>
          <cell r="AD28">
            <v>-12521826763937.998</v>
          </cell>
          <cell r="AE28">
            <v>-47116172790814.117</v>
          </cell>
          <cell r="AF28">
            <v>-39267991730093.094</v>
          </cell>
        </row>
        <row r="32">
          <cell r="D32" t="str">
            <v>distcs</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row>
        <row r="33">
          <cell r="E33">
            <v>3389804580.9999995</v>
          </cell>
          <cell r="F33">
            <v>3074321742</v>
          </cell>
          <cell r="G33">
            <v>2976558715</v>
          </cell>
          <cell r="H33">
            <v>2633120077</v>
          </cell>
          <cell r="I33">
            <v>2829204076.0000005</v>
          </cell>
          <cell r="J33">
            <v>0</v>
          </cell>
          <cell r="K33">
            <v>0</v>
          </cell>
          <cell r="L33">
            <v>0</v>
          </cell>
          <cell r="M33">
            <v>0</v>
          </cell>
          <cell r="N33">
            <v>0</v>
          </cell>
          <cell r="O33">
            <v>0</v>
          </cell>
          <cell r="P33">
            <v>0</v>
          </cell>
        </row>
        <row r="34">
          <cell r="M34" t="e">
            <v>#DIV/0!</v>
          </cell>
          <cell r="N34" t="e">
            <v>#DIV/0!</v>
          </cell>
        </row>
        <row r="35">
          <cell r="D35" t="str">
            <v>tec</v>
          </cell>
          <cell r="E35">
            <v>211512900</v>
          </cell>
          <cell r="F35">
            <v>330742400</v>
          </cell>
          <cell r="G35">
            <v>335647800</v>
          </cell>
          <cell r="H35">
            <v>340424600</v>
          </cell>
          <cell r="I35">
            <v>389322100</v>
          </cell>
          <cell r="J35">
            <v>0</v>
          </cell>
          <cell r="K35">
            <v>0</v>
          </cell>
          <cell r="L35">
            <v>0</v>
          </cell>
          <cell r="M35">
            <v>0</v>
          </cell>
          <cell r="N35">
            <v>0</v>
          </cell>
          <cell r="O35">
            <v>0</v>
          </cell>
          <cell r="P35">
            <v>0</v>
          </cell>
          <cell r="Q35">
            <v>211512900</v>
          </cell>
          <cell r="R35">
            <v>542255300</v>
          </cell>
          <cell r="S35">
            <v>877903100</v>
          </cell>
          <cell r="T35">
            <v>1218327700</v>
          </cell>
          <cell r="U35">
            <v>1607649800</v>
          </cell>
          <cell r="V35">
            <v>1607649800</v>
          </cell>
          <cell r="W35">
            <v>1607649800</v>
          </cell>
          <cell r="X35">
            <v>1607649800</v>
          </cell>
          <cell r="Y35">
            <v>1607649800</v>
          </cell>
          <cell r="Z35">
            <v>1607649800</v>
          </cell>
          <cell r="AA35">
            <v>1607649800</v>
          </cell>
          <cell r="AB35">
            <v>1607649800</v>
          </cell>
          <cell r="AC35">
            <v>877903100</v>
          </cell>
          <cell r="AD35">
            <v>729746700</v>
          </cell>
          <cell r="AE35">
            <v>0</v>
          </cell>
          <cell r="AF35">
            <v>0</v>
          </cell>
        </row>
        <row r="36">
          <cell r="D36" t="str">
            <v>tev</v>
          </cell>
          <cell r="E36">
            <v>2474800</v>
          </cell>
          <cell r="F36">
            <v>465300</v>
          </cell>
          <cell r="G36">
            <v>1114900</v>
          </cell>
          <cell r="H36">
            <v>697600</v>
          </cell>
          <cell r="I36">
            <v>398300</v>
          </cell>
          <cell r="J36">
            <v>0</v>
          </cell>
          <cell r="K36">
            <v>0</v>
          </cell>
          <cell r="L36">
            <v>0</v>
          </cell>
          <cell r="M36">
            <v>0</v>
          </cell>
          <cell r="N36">
            <v>0</v>
          </cell>
          <cell r="O36">
            <v>0</v>
          </cell>
          <cell r="P36">
            <v>0</v>
          </cell>
          <cell r="Q36">
            <v>2474800</v>
          </cell>
          <cell r="R36">
            <v>2940100</v>
          </cell>
          <cell r="S36">
            <v>4055000</v>
          </cell>
          <cell r="T36">
            <v>4752600</v>
          </cell>
          <cell r="U36">
            <v>5150900</v>
          </cell>
          <cell r="V36">
            <v>5150900</v>
          </cell>
          <cell r="W36">
            <v>5150900</v>
          </cell>
          <cell r="X36">
            <v>5150900</v>
          </cell>
          <cell r="Y36">
            <v>5150900</v>
          </cell>
          <cell r="Z36">
            <v>5150900</v>
          </cell>
          <cell r="AA36">
            <v>5150900</v>
          </cell>
          <cell r="AB36">
            <v>5150900</v>
          </cell>
          <cell r="AC36">
            <v>4055000</v>
          </cell>
          <cell r="AD36">
            <v>1095900</v>
          </cell>
          <cell r="AE36">
            <v>0</v>
          </cell>
          <cell r="AF36">
            <v>0</v>
          </cell>
        </row>
        <row r="37">
          <cell r="D37" t="str">
            <v>tecf$</v>
          </cell>
          <cell r="E37">
            <v>13140808.199999999</v>
          </cell>
          <cell r="F37">
            <v>13158894.800000001</v>
          </cell>
          <cell r="G37">
            <v>13189734.18</v>
          </cell>
          <cell r="H37">
            <v>13146357.029999999</v>
          </cell>
          <cell r="I37">
            <v>13170501.720000001</v>
          </cell>
          <cell r="J37">
            <v>0</v>
          </cell>
          <cell r="K37">
            <v>0</v>
          </cell>
          <cell r="L37">
            <v>0</v>
          </cell>
          <cell r="M37">
            <v>0</v>
          </cell>
          <cell r="N37">
            <v>0</v>
          </cell>
          <cell r="O37">
            <v>0</v>
          </cell>
          <cell r="P37">
            <v>0</v>
          </cell>
          <cell r="Q37">
            <v>13140808.199999999</v>
          </cell>
          <cell r="R37">
            <v>26299703</v>
          </cell>
          <cell r="S37">
            <v>39489437.18</v>
          </cell>
          <cell r="T37">
            <v>52635794.210000001</v>
          </cell>
          <cell r="U37">
            <v>65806295.93</v>
          </cell>
          <cell r="V37">
            <v>65806295.93</v>
          </cell>
          <cell r="W37">
            <v>65806295.93</v>
          </cell>
          <cell r="X37">
            <v>65806295.93</v>
          </cell>
          <cell r="Y37">
            <v>65806295.93</v>
          </cell>
          <cell r="Z37">
            <v>65806295.93</v>
          </cell>
          <cell r="AA37">
            <v>65806295.93</v>
          </cell>
          <cell r="AB37">
            <v>65806295.93</v>
          </cell>
        </row>
        <row r="38">
          <cell r="D38" t="str">
            <v>tecv$</v>
          </cell>
          <cell r="E38">
            <v>3956130.6799999997</v>
          </cell>
          <cell r="F38">
            <v>5656060.29</v>
          </cell>
          <cell r="G38">
            <v>5991356.0300000003</v>
          </cell>
          <cell r="H38">
            <v>5754796.2800000003</v>
          </cell>
          <cell r="I38">
            <v>6524517.1000000006</v>
          </cell>
          <cell r="J38">
            <v>0</v>
          </cell>
          <cell r="K38">
            <v>0</v>
          </cell>
          <cell r="L38">
            <v>0</v>
          </cell>
          <cell r="M38">
            <v>0</v>
          </cell>
          <cell r="N38">
            <v>0</v>
          </cell>
          <cell r="O38">
            <v>0</v>
          </cell>
          <cell r="P38">
            <v>0</v>
          </cell>
          <cell r="Q38">
            <v>3956130.6799999997</v>
          </cell>
          <cell r="R38">
            <v>9612190.9699999988</v>
          </cell>
          <cell r="S38">
            <v>15603547</v>
          </cell>
          <cell r="T38">
            <v>21358343.280000001</v>
          </cell>
          <cell r="U38">
            <v>27882860.380000003</v>
          </cell>
          <cell r="V38">
            <v>27882860.380000003</v>
          </cell>
          <cell r="W38">
            <v>27882860.380000003</v>
          </cell>
          <cell r="X38">
            <v>27882860.380000003</v>
          </cell>
          <cell r="Y38">
            <v>27882860.380000003</v>
          </cell>
          <cell r="Z38">
            <v>27882860.380000003</v>
          </cell>
          <cell r="AA38">
            <v>27882860.380000003</v>
          </cell>
          <cell r="AB38">
            <v>27882860.380000003</v>
          </cell>
        </row>
        <row r="39">
          <cell r="D39" t="str">
            <v>tec$</v>
          </cell>
          <cell r="E39">
            <v>17096938.879999999</v>
          </cell>
          <cell r="F39">
            <v>18814955.09</v>
          </cell>
          <cell r="G39">
            <v>19181090.210000001</v>
          </cell>
          <cell r="H39">
            <v>18901153.309999999</v>
          </cell>
          <cell r="I39">
            <v>19695018.82</v>
          </cell>
          <cell r="J39">
            <v>0</v>
          </cell>
          <cell r="K39">
            <v>0</v>
          </cell>
          <cell r="L39">
            <v>0</v>
          </cell>
          <cell r="M39">
            <v>0</v>
          </cell>
          <cell r="N39">
            <v>0</v>
          </cell>
          <cell r="O39">
            <v>0</v>
          </cell>
          <cell r="P39">
            <v>0</v>
          </cell>
          <cell r="Q39">
            <v>17096938.879999999</v>
          </cell>
          <cell r="R39">
            <v>35911893.969999999</v>
          </cell>
          <cell r="S39">
            <v>55092984.18</v>
          </cell>
          <cell r="T39">
            <v>73994137.489999995</v>
          </cell>
          <cell r="U39">
            <v>93689156.310000002</v>
          </cell>
          <cell r="V39">
            <v>93689156.310000002</v>
          </cell>
          <cell r="W39">
            <v>93689156.310000002</v>
          </cell>
          <cell r="X39">
            <v>93689156.310000002</v>
          </cell>
          <cell r="Y39">
            <v>93689156.310000002</v>
          </cell>
          <cell r="Z39">
            <v>93689156.310000002</v>
          </cell>
          <cell r="AA39">
            <v>93689156.310000002</v>
          </cell>
          <cell r="AB39">
            <v>93689156.310000002</v>
          </cell>
          <cell r="AC39">
            <v>55092984.18</v>
          </cell>
          <cell r="AD39">
            <v>38596172.129999995</v>
          </cell>
          <cell r="AE39">
            <v>0</v>
          </cell>
          <cell r="AF39">
            <v>0</v>
          </cell>
        </row>
        <row r="40">
          <cell r="D40" t="str">
            <v>tev$</v>
          </cell>
          <cell r="E40">
            <v>44350.62</v>
          </cell>
          <cell r="F40">
            <v>7402.13</v>
          </cell>
          <cell r="G40">
            <v>18347.04</v>
          </cell>
          <cell r="H40">
            <v>11555.7</v>
          </cell>
          <cell r="I40">
            <v>6451.8</v>
          </cell>
          <cell r="J40">
            <v>0</v>
          </cell>
          <cell r="K40">
            <v>0</v>
          </cell>
          <cell r="L40">
            <v>0</v>
          </cell>
          <cell r="M40">
            <v>0</v>
          </cell>
          <cell r="N40">
            <v>0</v>
          </cell>
          <cell r="O40">
            <v>0</v>
          </cell>
          <cell r="P40">
            <v>0</v>
          </cell>
          <cell r="Q40">
            <v>44350.62</v>
          </cell>
          <cell r="R40">
            <v>51752.75</v>
          </cell>
          <cell r="S40">
            <v>70099.790000000008</v>
          </cell>
          <cell r="T40">
            <v>81655.490000000005</v>
          </cell>
          <cell r="U40">
            <v>88107.290000000008</v>
          </cell>
          <cell r="V40">
            <v>88107.290000000008</v>
          </cell>
          <cell r="W40">
            <v>88107.290000000008</v>
          </cell>
          <cell r="X40">
            <v>88107.290000000008</v>
          </cell>
          <cell r="Y40">
            <v>88107.290000000008</v>
          </cell>
          <cell r="Z40">
            <v>88107.290000000008</v>
          </cell>
          <cell r="AA40">
            <v>88107.290000000008</v>
          </cell>
          <cell r="AB40">
            <v>88107.290000000008</v>
          </cell>
        </row>
        <row r="43">
          <cell r="D43" t="str">
            <v>tgc</v>
          </cell>
          <cell r="E43">
            <v>240511600</v>
          </cell>
          <cell r="F43">
            <v>325814400</v>
          </cell>
          <cell r="G43">
            <v>330240800</v>
          </cell>
          <cell r="H43">
            <v>181207500</v>
          </cell>
          <cell r="I43">
            <v>362259100</v>
          </cell>
          <cell r="J43">
            <v>0</v>
          </cell>
          <cell r="K43">
            <v>0</v>
          </cell>
          <cell r="L43">
            <v>0</v>
          </cell>
          <cell r="M43">
            <v>0</v>
          </cell>
          <cell r="N43">
            <v>0</v>
          </cell>
          <cell r="O43">
            <v>0</v>
          </cell>
          <cell r="P43">
            <v>0</v>
          </cell>
          <cell r="Q43">
            <v>240511600</v>
          </cell>
          <cell r="R43">
            <v>566326000</v>
          </cell>
          <cell r="S43">
            <v>896566800</v>
          </cell>
          <cell r="T43">
            <v>1077774300</v>
          </cell>
          <cell r="U43">
            <v>1440033400</v>
          </cell>
          <cell r="V43">
            <v>1440033400</v>
          </cell>
          <cell r="W43">
            <v>1440033400</v>
          </cell>
          <cell r="X43">
            <v>1440033400</v>
          </cell>
          <cell r="Y43">
            <v>1440033400</v>
          </cell>
          <cell r="Z43">
            <v>1440033400</v>
          </cell>
          <cell r="AA43">
            <v>1440033400</v>
          </cell>
          <cell r="AB43">
            <v>1440033400</v>
          </cell>
          <cell r="AC43">
            <v>896566800</v>
          </cell>
          <cell r="AD43">
            <v>543466600</v>
          </cell>
          <cell r="AE43">
            <v>0</v>
          </cell>
          <cell r="AF43">
            <v>0</v>
          </cell>
        </row>
        <row r="44">
          <cell r="D44" t="str">
            <v>tgv</v>
          </cell>
          <cell r="E44">
            <v>1878300</v>
          </cell>
          <cell r="F44">
            <v>1054900</v>
          </cell>
          <cell r="G44">
            <v>1262300</v>
          </cell>
          <cell r="H44">
            <v>1403200</v>
          </cell>
          <cell r="I44">
            <v>976000</v>
          </cell>
          <cell r="J44">
            <v>0</v>
          </cell>
          <cell r="K44">
            <v>0</v>
          </cell>
          <cell r="L44">
            <v>0</v>
          </cell>
          <cell r="M44">
            <v>0</v>
          </cell>
          <cell r="N44">
            <v>0</v>
          </cell>
          <cell r="O44">
            <v>0</v>
          </cell>
          <cell r="P44">
            <v>0</v>
          </cell>
          <cell r="Q44">
            <v>1878300</v>
          </cell>
          <cell r="R44">
            <v>2933200</v>
          </cell>
          <cell r="S44">
            <v>4195500</v>
          </cell>
          <cell r="T44">
            <v>5598700</v>
          </cell>
          <cell r="U44">
            <v>6574700</v>
          </cell>
          <cell r="V44">
            <v>6574700</v>
          </cell>
          <cell r="W44">
            <v>6574700</v>
          </cell>
          <cell r="X44">
            <v>6574700</v>
          </cell>
          <cell r="Y44">
            <v>6574700</v>
          </cell>
          <cell r="Z44">
            <v>6574700</v>
          </cell>
          <cell r="AA44">
            <v>6574700</v>
          </cell>
          <cell r="AB44">
            <v>6574700</v>
          </cell>
          <cell r="AC44">
            <v>4195500</v>
          </cell>
          <cell r="AD44">
            <v>2379200</v>
          </cell>
          <cell r="AE44">
            <v>0</v>
          </cell>
          <cell r="AF44">
            <v>0</v>
          </cell>
        </row>
        <row r="45">
          <cell r="D45" t="str">
            <v>tgcf$</v>
          </cell>
          <cell r="E45">
            <v>8321312.0099999998</v>
          </cell>
          <cell r="F45">
            <v>8202761.7800000003</v>
          </cell>
          <cell r="G45">
            <v>8248043.4199999999</v>
          </cell>
          <cell r="H45">
            <v>8201994.2300000004</v>
          </cell>
          <cell r="I45">
            <v>8182720.9500000002</v>
          </cell>
          <cell r="J45">
            <v>0</v>
          </cell>
          <cell r="K45">
            <v>0</v>
          </cell>
          <cell r="L45">
            <v>0</v>
          </cell>
          <cell r="M45">
            <v>0</v>
          </cell>
          <cell r="N45">
            <v>0</v>
          </cell>
          <cell r="O45">
            <v>0</v>
          </cell>
          <cell r="P45">
            <v>0</v>
          </cell>
          <cell r="Q45">
            <v>8321312.0099999998</v>
          </cell>
          <cell r="R45">
            <v>16524073.789999999</v>
          </cell>
          <cell r="S45">
            <v>24772117.210000001</v>
          </cell>
          <cell r="T45">
            <v>32974111.440000001</v>
          </cell>
          <cell r="U45">
            <v>41156832.390000001</v>
          </cell>
          <cell r="V45">
            <v>41156832.390000001</v>
          </cell>
          <cell r="W45">
            <v>41156832.390000001</v>
          </cell>
          <cell r="X45">
            <v>41156832.390000001</v>
          </cell>
          <cell r="Y45">
            <v>41156832.390000001</v>
          </cell>
          <cell r="Z45">
            <v>41156832.390000001</v>
          </cell>
          <cell r="AA45">
            <v>41156832.390000001</v>
          </cell>
          <cell r="AB45">
            <v>41156832.390000001</v>
          </cell>
        </row>
        <row r="46">
          <cell r="D46" t="str">
            <v>tgcv$</v>
          </cell>
          <cell r="E46">
            <v>7954495.3999999994</v>
          </cell>
          <cell r="F46">
            <v>10321293.319999998</v>
          </cell>
          <cell r="G46">
            <v>10429191.089999998</v>
          </cell>
          <cell r="H46">
            <v>5999013.0600000005</v>
          </cell>
          <cell r="I46">
            <v>11732438.870000001</v>
          </cell>
          <cell r="J46">
            <v>0</v>
          </cell>
          <cell r="K46">
            <v>0</v>
          </cell>
          <cell r="L46">
            <v>0</v>
          </cell>
          <cell r="M46">
            <v>0</v>
          </cell>
          <cell r="N46">
            <v>0</v>
          </cell>
          <cell r="O46">
            <v>0</v>
          </cell>
          <cell r="P46">
            <v>0</v>
          </cell>
          <cell r="Q46">
            <v>7954495.3999999994</v>
          </cell>
          <cell r="R46">
            <v>18275788.719999999</v>
          </cell>
          <cell r="S46">
            <v>28704979.809999995</v>
          </cell>
          <cell r="T46">
            <v>34703992.869999997</v>
          </cell>
          <cell r="U46">
            <v>46436431.739999995</v>
          </cell>
          <cell r="V46">
            <v>46436431.739999995</v>
          </cell>
          <cell r="W46">
            <v>46436431.739999995</v>
          </cell>
          <cell r="X46">
            <v>46436431.739999995</v>
          </cell>
          <cell r="Y46">
            <v>46436431.739999995</v>
          </cell>
          <cell r="Z46">
            <v>46436431.739999995</v>
          </cell>
          <cell r="AA46">
            <v>46436431.739999995</v>
          </cell>
          <cell r="AB46">
            <v>46436431.739999995</v>
          </cell>
        </row>
        <row r="47">
          <cell r="D47" t="str">
            <v>tgc$</v>
          </cell>
          <cell r="E47">
            <v>16275807.41</v>
          </cell>
          <cell r="F47">
            <v>18524055.099999998</v>
          </cell>
          <cell r="G47">
            <v>18677234.509999998</v>
          </cell>
          <cell r="H47">
            <v>14201007.290000001</v>
          </cell>
          <cell r="I47">
            <v>19915159.82</v>
          </cell>
          <cell r="J47">
            <v>0</v>
          </cell>
          <cell r="K47">
            <v>0</v>
          </cell>
          <cell r="L47">
            <v>0</v>
          </cell>
          <cell r="M47">
            <v>0</v>
          </cell>
          <cell r="N47">
            <v>0</v>
          </cell>
          <cell r="O47">
            <v>0</v>
          </cell>
          <cell r="P47">
            <v>0</v>
          </cell>
          <cell r="Q47">
            <v>16275807.41</v>
          </cell>
          <cell r="R47">
            <v>34799862.509999998</v>
          </cell>
          <cell r="S47">
            <v>53477097.019999996</v>
          </cell>
          <cell r="T47">
            <v>67678104.310000002</v>
          </cell>
          <cell r="U47">
            <v>87593264.129999995</v>
          </cell>
          <cell r="V47">
            <v>87593264.129999995</v>
          </cell>
          <cell r="W47">
            <v>87593264.129999995</v>
          </cell>
          <cell r="X47">
            <v>87593264.129999995</v>
          </cell>
          <cell r="Y47">
            <v>87593264.129999995</v>
          </cell>
          <cell r="Z47">
            <v>87593264.129999995</v>
          </cell>
          <cell r="AA47">
            <v>87593264.129999995</v>
          </cell>
          <cell r="AB47">
            <v>87593264.129999995</v>
          </cell>
          <cell r="AC47">
            <v>53477097.019999996</v>
          </cell>
          <cell r="AD47">
            <v>34116167.109999999</v>
          </cell>
          <cell r="AE47">
            <v>0</v>
          </cell>
          <cell r="AF47">
            <v>0</v>
          </cell>
        </row>
        <row r="48">
          <cell r="D48" t="str">
            <v>tgv$</v>
          </cell>
          <cell r="E48">
            <v>58079.01</v>
          </cell>
          <cell r="F48">
            <v>30704.400000000001</v>
          </cell>
          <cell r="G48">
            <v>37777.29</v>
          </cell>
          <cell r="H48">
            <v>45259.839999999997</v>
          </cell>
          <cell r="I48">
            <v>30469.51</v>
          </cell>
          <cell r="J48">
            <v>0</v>
          </cell>
          <cell r="K48">
            <v>0</v>
          </cell>
          <cell r="L48">
            <v>0</v>
          </cell>
          <cell r="M48">
            <v>0</v>
          </cell>
          <cell r="N48">
            <v>0</v>
          </cell>
          <cell r="O48">
            <v>0</v>
          </cell>
          <cell r="P48">
            <v>0</v>
          </cell>
          <cell r="Q48">
            <v>58079.01</v>
          </cell>
          <cell r="R48">
            <v>88783.41</v>
          </cell>
          <cell r="S48">
            <v>126560.70000000001</v>
          </cell>
          <cell r="T48">
            <v>171820.54</v>
          </cell>
          <cell r="U48">
            <v>202290.05000000002</v>
          </cell>
          <cell r="V48">
            <v>202290.05000000002</v>
          </cell>
          <cell r="W48">
            <v>202290.05000000002</v>
          </cell>
          <cell r="X48">
            <v>202290.05000000002</v>
          </cell>
          <cell r="Y48">
            <v>202290.05000000002</v>
          </cell>
          <cell r="Z48">
            <v>202290.05000000002</v>
          </cell>
          <cell r="AA48">
            <v>202290.05000000002</v>
          </cell>
          <cell r="AB48">
            <v>202290.05000000002</v>
          </cell>
        </row>
        <row r="50">
          <cell r="M50" t="e">
            <v>#DIV/0!</v>
          </cell>
          <cell r="N50" t="e">
            <v>#DIV/0!</v>
          </cell>
        </row>
        <row r="51">
          <cell r="D51" t="str">
            <v>hidr</v>
          </cell>
          <cell r="E51">
            <v>2215673679.9999995</v>
          </cell>
          <cell r="F51">
            <v>1619007278.9999998</v>
          </cell>
          <cell r="G51">
            <v>1674999815.9999998</v>
          </cell>
          <cell r="H51">
            <v>1375975103</v>
          </cell>
          <cell r="I51">
            <v>1074539430.0000005</v>
          </cell>
          <cell r="J51">
            <v>0</v>
          </cell>
          <cell r="K51">
            <v>0</v>
          </cell>
          <cell r="L51">
            <v>0</v>
          </cell>
          <cell r="M51">
            <v>0</v>
          </cell>
          <cell r="N51">
            <v>0</v>
          </cell>
          <cell r="O51">
            <v>0</v>
          </cell>
          <cell r="P51">
            <v>0</v>
          </cell>
          <cell r="Q51">
            <v>2215673679.9999995</v>
          </cell>
          <cell r="R51">
            <v>3834680958.999999</v>
          </cell>
          <cell r="S51">
            <v>5509680774.999999</v>
          </cell>
          <cell r="T51">
            <v>6885655877.999999</v>
          </cell>
          <cell r="U51">
            <v>7960195308</v>
          </cell>
          <cell r="V51">
            <v>7960195308</v>
          </cell>
          <cell r="W51">
            <v>7960195308</v>
          </cell>
          <cell r="X51">
            <v>7960195308</v>
          </cell>
          <cell r="Y51">
            <v>7960195308</v>
          </cell>
          <cell r="Z51">
            <v>7960195308</v>
          </cell>
          <cell r="AA51">
            <v>7960195308</v>
          </cell>
          <cell r="AB51">
            <v>7960195308</v>
          </cell>
          <cell r="AC51">
            <v>5509680774.999999</v>
          </cell>
          <cell r="AD51">
            <v>2450514533.0000005</v>
          </cell>
          <cell r="AE51">
            <v>0</v>
          </cell>
          <cell r="AF51">
            <v>0</v>
          </cell>
        </row>
        <row r="52">
          <cell r="D52" t="str">
            <v>hidrc</v>
          </cell>
          <cell r="E52">
            <v>2228162084</v>
          </cell>
          <cell r="F52">
            <v>1658170559.9999998</v>
          </cell>
          <cell r="G52">
            <v>1714980434</v>
          </cell>
          <cell r="H52">
            <v>1407660691</v>
          </cell>
          <cell r="I52">
            <v>1111798829.0000005</v>
          </cell>
          <cell r="J52">
            <v>0</v>
          </cell>
          <cell r="K52">
            <v>0</v>
          </cell>
          <cell r="L52">
            <v>0</v>
          </cell>
          <cell r="M52">
            <v>0</v>
          </cell>
          <cell r="N52">
            <v>0</v>
          </cell>
          <cell r="O52">
            <v>0</v>
          </cell>
          <cell r="P52">
            <v>0</v>
          </cell>
          <cell r="Q52">
            <v>2228162084</v>
          </cell>
          <cell r="R52">
            <v>3886332644</v>
          </cell>
          <cell r="S52">
            <v>5601313078</v>
          </cell>
          <cell r="T52">
            <v>7008973769</v>
          </cell>
          <cell r="U52">
            <v>8120772598</v>
          </cell>
          <cell r="V52">
            <v>8120772598</v>
          </cell>
          <cell r="W52">
            <v>8120772598</v>
          </cell>
          <cell r="X52">
            <v>8120772598</v>
          </cell>
          <cell r="Y52">
            <v>8120772598</v>
          </cell>
          <cell r="Z52">
            <v>8120772598</v>
          </cell>
          <cell r="AA52">
            <v>8120772598</v>
          </cell>
          <cell r="AB52">
            <v>8120772598</v>
          </cell>
          <cell r="AC52">
            <v>5601313078</v>
          </cell>
          <cell r="AD52">
            <v>2519459520.0000005</v>
          </cell>
          <cell r="AE52">
            <v>0</v>
          </cell>
          <cell r="AF52">
            <v>0</v>
          </cell>
        </row>
        <row r="53">
          <cell r="D53" t="str">
            <v>hidrv</v>
          </cell>
          <cell r="E53">
            <v>12488404</v>
          </cell>
          <cell r="F53">
            <v>39163281</v>
          </cell>
          <cell r="G53">
            <v>39980617.999999993</v>
          </cell>
          <cell r="H53">
            <v>31685588</v>
          </cell>
          <cell r="I53">
            <v>37259399.000000007</v>
          </cell>
          <cell r="J53">
            <v>0</v>
          </cell>
          <cell r="K53">
            <v>0</v>
          </cell>
          <cell r="L53">
            <v>0</v>
          </cell>
          <cell r="M53">
            <v>0</v>
          </cell>
          <cell r="N53">
            <v>0</v>
          </cell>
          <cell r="O53">
            <v>0</v>
          </cell>
          <cell r="P53">
            <v>0</v>
          </cell>
          <cell r="Q53">
            <v>12488404</v>
          </cell>
          <cell r="R53">
            <v>51651685</v>
          </cell>
          <cell r="S53">
            <v>91632303</v>
          </cell>
          <cell r="T53">
            <v>123317891</v>
          </cell>
          <cell r="U53">
            <v>160577290</v>
          </cell>
          <cell r="V53">
            <v>160577290</v>
          </cell>
          <cell r="W53">
            <v>160577290</v>
          </cell>
          <cell r="X53">
            <v>160577290</v>
          </cell>
          <cell r="Y53">
            <v>160577290</v>
          </cell>
          <cell r="Z53">
            <v>160577290</v>
          </cell>
          <cell r="AA53">
            <v>160577290</v>
          </cell>
          <cell r="AB53">
            <v>160577290</v>
          </cell>
          <cell r="AC53">
            <v>91632303</v>
          </cell>
          <cell r="AD53">
            <v>68944987</v>
          </cell>
          <cell r="AE53">
            <v>0</v>
          </cell>
          <cell r="AF53">
            <v>0</v>
          </cell>
        </row>
        <row r="54">
          <cell r="D54" t="str">
            <v>hidrp$</v>
          </cell>
          <cell r="E54">
            <v>41027884.970000006</v>
          </cell>
          <cell r="F54">
            <v>41265953.290000014</v>
          </cell>
          <cell r="G54">
            <v>41238482.399999991</v>
          </cell>
          <cell r="H54">
            <v>41332701.230000004</v>
          </cell>
          <cell r="I54">
            <v>41664509.899999991</v>
          </cell>
          <cell r="J54">
            <v>0</v>
          </cell>
          <cell r="K54">
            <v>0</v>
          </cell>
          <cell r="L54">
            <v>0</v>
          </cell>
          <cell r="M54">
            <v>0</v>
          </cell>
          <cell r="N54">
            <v>0</v>
          </cell>
          <cell r="O54">
            <v>0</v>
          </cell>
          <cell r="P54">
            <v>0</v>
          </cell>
          <cell r="Q54">
            <v>41027884.970000006</v>
          </cell>
          <cell r="R54">
            <v>82293838.26000002</v>
          </cell>
          <cell r="S54">
            <v>123532320.66000001</v>
          </cell>
          <cell r="T54">
            <v>164865021.89000002</v>
          </cell>
          <cell r="U54">
            <v>206529531.79000002</v>
          </cell>
          <cell r="V54">
            <v>206529531.79000002</v>
          </cell>
          <cell r="W54">
            <v>206529531.79000002</v>
          </cell>
          <cell r="X54">
            <v>206529531.79000002</v>
          </cell>
          <cell r="Y54">
            <v>206529531.79000002</v>
          </cell>
          <cell r="Z54">
            <v>206529531.79000002</v>
          </cell>
          <cell r="AA54">
            <v>206529531.79000002</v>
          </cell>
          <cell r="AB54">
            <v>206529531.79000002</v>
          </cell>
          <cell r="AC54">
            <v>123532320.66000001</v>
          </cell>
          <cell r="AD54">
            <v>82997211.129999995</v>
          </cell>
          <cell r="AE54">
            <v>0</v>
          </cell>
          <cell r="AF54">
            <v>0</v>
          </cell>
        </row>
        <row r="55">
          <cell r="D55" t="str">
            <v>hidre$</v>
          </cell>
        </row>
        <row r="56">
          <cell r="D56" t="str">
            <v>hidr$</v>
          </cell>
          <cell r="E56">
            <v>41027884.970000006</v>
          </cell>
          <cell r="F56">
            <v>41265953.290000014</v>
          </cell>
          <cell r="G56">
            <v>41238482.399999991</v>
          </cell>
          <cell r="H56">
            <v>41332701.230000004</v>
          </cell>
          <cell r="I56">
            <v>41664509.899999991</v>
          </cell>
          <cell r="J56">
            <v>0</v>
          </cell>
          <cell r="K56">
            <v>0</v>
          </cell>
          <cell r="L56">
            <v>0</v>
          </cell>
          <cell r="M56">
            <v>0</v>
          </cell>
          <cell r="N56">
            <v>0</v>
          </cell>
          <cell r="O56">
            <v>0</v>
          </cell>
          <cell r="P56">
            <v>0</v>
          </cell>
          <cell r="Q56">
            <v>41027884.970000006</v>
          </cell>
          <cell r="R56">
            <v>82293838.26000002</v>
          </cell>
          <cell r="S56">
            <v>123532320.66000001</v>
          </cell>
          <cell r="T56">
            <v>164865021.89000002</v>
          </cell>
          <cell r="U56">
            <v>206529531.79000002</v>
          </cell>
          <cell r="V56">
            <v>206529531.79000002</v>
          </cell>
          <cell r="W56">
            <v>206529531.79000002</v>
          </cell>
          <cell r="X56">
            <v>206529531.79000002</v>
          </cell>
          <cell r="Y56">
            <v>206529531.79000002</v>
          </cell>
          <cell r="Z56">
            <v>206529531.79000002</v>
          </cell>
          <cell r="AA56">
            <v>206529531.79000002</v>
          </cell>
          <cell r="AB56">
            <v>206529531.79000002</v>
          </cell>
          <cell r="AC56">
            <v>123532320.66000001</v>
          </cell>
          <cell r="AD56">
            <v>82997211.129999995</v>
          </cell>
          <cell r="AE56">
            <v>0</v>
          </cell>
          <cell r="AF56">
            <v>0</v>
          </cell>
        </row>
        <row r="57">
          <cell r="D57" t="str">
            <v>termc</v>
          </cell>
          <cell r="E57">
            <v>737926200</v>
          </cell>
          <cell r="F57">
            <v>808038160</v>
          </cell>
          <cell r="G57">
            <v>646637570</v>
          </cell>
          <cell r="H57">
            <v>745937710</v>
          </cell>
          <cell r="I57">
            <v>1013845540</v>
          </cell>
          <cell r="J57">
            <v>0</v>
          </cell>
          <cell r="K57">
            <v>0</v>
          </cell>
          <cell r="L57">
            <v>0</v>
          </cell>
          <cell r="M57">
            <v>0</v>
          </cell>
          <cell r="N57">
            <v>0</v>
          </cell>
          <cell r="O57">
            <v>0</v>
          </cell>
          <cell r="P57">
            <v>0</v>
          </cell>
          <cell r="Q57">
            <v>737926200</v>
          </cell>
          <cell r="R57">
            <v>1545964360</v>
          </cell>
          <cell r="S57">
            <v>2192601930</v>
          </cell>
          <cell r="T57">
            <v>2938539640</v>
          </cell>
          <cell r="U57">
            <v>3952385180</v>
          </cell>
          <cell r="V57">
            <v>3952385180</v>
          </cell>
          <cell r="W57">
            <v>3952385180</v>
          </cell>
          <cell r="X57">
            <v>3952385180</v>
          </cell>
          <cell r="Y57">
            <v>3952385180</v>
          </cell>
          <cell r="Z57">
            <v>3952385180</v>
          </cell>
          <cell r="AA57">
            <v>3952385180</v>
          </cell>
          <cell r="AB57">
            <v>3952385180</v>
          </cell>
          <cell r="AC57">
            <v>2192601930</v>
          </cell>
          <cell r="AD57">
            <v>1759783250</v>
          </cell>
          <cell r="AE57">
            <v>0</v>
          </cell>
          <cell r="AF57">
            <v>0</v>
          </cell>
        </row>
        <row r="58">
          <cell r="D58" t="str">
            <v>termv</v>
          </cell>
          <cell r="E58">
            <v>11466699</v>
          </cell>
          <cell r="F58">
            <v>7760297.0000000009</v>
          </cell>
          <cell r="G58">
            <v>8590071</v>
          </cell>
          <cell r="H58">
            <v>8324035.9999999981</v>
          </cell>
          <cell r="I58">
            <v>9387794</v>
          </cell>
          <cell r="J58">
            <v>0</v>
          </cell>
          <cell r="K58">
            <v>0</v>
          </cell>
          <cell r="L58">
            <v>0</v>
          </cell>
          <cell r="M58">
            <v>0</v>
          </cell>
          <cell r="N58">
            <v>0</v>
          </cell>
          <cell r="O58">
            <v>0</v>
          </cell>
          <cell r="P58">
            <v>0</v>
          </cell>
          <cell r="Q58">
            <v>11466699</v>
          </cell>
          <cell r="R58">
            <v>19226996</v>
          </cell>
          <cell r="S58">
            <v>27817067</v>
          </cell>
          <cell r="T58">
            <v>36141103</v>
          </cell>
          <cell r="U58">
            <v>45528897</v>
          </cell>
          <cell r="V58">
            <v>45528897</v>
          </cell>
          <cell r="W58">
            <v>45528897</v>
          </cell>
          <cell r="X58">
            <v>45528897</v>
          </cell>
          <cell r="Y58">
            <v>45528897</v>
          </cell>
          <cell r="Z58">
            <v>45528897</v>
          </cell>
          <cell r="AA58">
            <v>45528897</v>
          </cell>
          <cell r="AB58">
            <v>45528897</v>
          </cell>
          <cell r="AC58">
            <v>27817067</v>
          </cell>
          <cell r="AD58">
            <v>17711830</v>
          </cell>
          <cell r="AE58">
            <v>0</v>
          </cell>
          <cell r="AF58">
            <v>0</v>
          </cell>
        </row>
        <row r="59">
          <cell r="D59" t="str">
            <v>termp$</v>
          </cell>
          <cell r="E59">
            <v>32032221.979999993</v>
          </cell>
          <cell r="F59">
            <v>32012008.899999995</v>
          </cell>
          <cell r="G59">
            <v>32059705.039999995</v>
          </cell>
          <cell r="H59">
            <v>31990419.039999999</v>
          </cell>
          <cell r="I59">
            <v>32238222.529999997</v>
          </cell>
          <cell r="J59">
            <v>0</v>
          </cell>
          <cell r="K59">
            <v>0</v>
          </cell>
          <cell r="L59">
            <v>0</v>
          </cell>
          <cell r="M59">
            <v>692141.28</v>
          </cell>
          <cell r="N59">
            <v>0</v>
          </cell>
          <cell r="O59">
            <v>0</v>
          </cell>
          <cell r="P59">
            <v>0</v>
          </cell>
          <cell r="Q59">
            <v>32032221.979999993</v>
          </cell>
          <cell r="R59">
            <v>64044230.879999988</v>
          </cell>
          <cell r="S59">
            <v>96103935.919999987</v>
          </cell>
          <cell r="T59">
            <v>128094354.95999998</v>
          </cell>
          <cell r="U59">
            <v>160332577.48999998</v>
          </cell>
          <cell r="V59">
            <v>160332577.48999998</v>
          </cell>
          <cell r="W59">
            <v>160332577.48999998</v>
          </cell>
          <cell r="X59">
            <v>160332577.48999998</v>
          </cell>
          <cell r="Y59">
            <v>161024718.76999998</v>
          </cell>
          <cell r="Z59">
            <v>161024718.76999998</v>
          </cell>
          <cell r="AA59">
            <v>161024718.76999998</v>
          </cell>
          <cell r="AB59">
            <v>161024718.76999998</v>
          </cell>
          <cell r="AC59">
            <v>96103935.919999987</v>
          </cell>
          <cell r="AD59">
            <v>64228641.569999993</v>
          </cell>
          <cell r="AE59">
            <v>692141.28</v>
          </cell>
          <cell r="AF59">
            <v>0</v>
          </cell>
        </row>
        <row r="60">
          <cell r="D60" t="str">
            <v>terme$</v>
          </cell>
          <cell r="E60">
            <v>14944066.700000001</v>
          </cell>
          <cell r="F60">
            <v>13570651.17</v>
          </cell>
          <cell r="G60">
            <v>10521496.630000001</v>
          </cell>
          <cell r="H60">
            <v>11757849.430000002</v>
          </cell>
          <cell r="I60">
            <v>20641912.390000004</v>
          </cell>
          <cell r="J60">
            <v>0</v>
          </cell>
          <cell r="K60">
            <v>0</v>
          </cell>
          <cell r="L60">
            <v>0</v>
          </cell>
          <cell r="M60">
            <v>0</v>
          </cell>
          <cell r="N60">
            <v>0</v>
          </cell>
          <cell r="O60">
            <v>0</v>
          </cell>
          <cell r="P60">
            <v>0</v>
          </cell>
          <cell r="Q60">
            <v>14944066.700000001</v>
          </cell>
          <cell r="R60">
            <v>28514717.870000001</v>
          </cell>
          <cell r="S60">
            <v>39036214.5</v>
          </cell>
          <cell r="T60">
            <v>50794063.93</v>
          </cell>
          <cell r="U60">
            <v>71435976.320000008</v>
          </cell>
          <cell r="V60">
            <v>71435976.320000008</v>
          </cell>
          <cell r="W60">
            <v>71435976.320000008</v>
          </cell>
          <cell r="X60">
            <v>71435976.320000008</v>
          </cell>
          <cell r="Y60">
            <v>71435976.320000008</v>
          </cell>
          <cell r="Z60">
            <v>71435976.320000008</v>
          </cell>
          <cell r="AA60">
            <v>71435976.320000008</v>
          </cell>
          <cell r="AB60">
            <v>71435976.320000008</v>
          </cell>
          <cell r="AC60">
            <v>39036214.5</v>
          </cell>
          <cell r="AD60">
            <v>32399761.820000008</v>
          </cell>
          <cell r="AE60">
            <v>0</v>
          </cell>
          <cell r="AF60">
            <v>0</v>
          </cell>
        </row>
        <row r="61">
          <cell r="D61" t="str">
            <v>termc$</v>
          </cell>
          <cell r="E61">
            <v>46976288.679999992</v>
          </cell>
          <cell r="F61">
            <v>45582660.069999993</v>
          </cell>
          <cell r="G61">
            <v>42581201.669999994</v>
          </cell>
          <cell r="H61">
            <v>43748268.469999999</v>
          </cell>
          <cell r="I61">
            <v>52880134.920000002</v>
          </cell>
          <cell r="J61">
            <v>0</v>
          </cell>
          <cell r="K61">
            <v>0</v>
          </cell>
          <cell r="L61">
            <v>0</v>
          </cell>
          <cell r="M61">
            <v>692141.28</v>
          </cell>
          <cell r="N61">
            <v>0</v>
          </cell>
          <cell r="O61">
            <v>0</v>
          </cell>
          <cell r="P61">
            <v>0</v>
          </cell>
          <cell r="Q61">
            <v>46976288.679999992</v>
          </cell>
          <cell r="R61">
            <v>92558948.749999985</v>
          </cell>
          <cell r="S61">
            <v>135140150.41999999</v>
          </cell>
          <cell r="T61">
            <v>178888418.88999999</v>
          </cell>
          <cell r="U61">
            <v>231768553.81</v>
          </cell>
          <cell r="V61">
            <v>231768553.81</v>
          </cell>
          <cell r="W61">
            <v>231768553.81</v>
          </cell>
          <cell r="X61">
            <v>231768553.81</v>
          </cell>
          <cell r="Y61">
            <v>232460695.09</v>
          </cell>
          <cell r="Z61">
            <v>232460695.09</v>
          </cell>
          <cell r="AA61">
            <v>232460695.09</v>
          </cell>
          <cell r="AB61">
            <v>232460695.09</v>
          </cell>
          <cell r="AC61">
            <v>135140150.41999999</v>
          </cell>
          <cell r="AD61">
            <v>96628403.390000001</v>
          </cell>
          <cell r="AE61">
            <v>692141.28</v>
          </cell>
          <cell r="AF61">
            <v>0</v>
          </cell>
        </row>
        <row r="62">
          <cell r="D62" t="str">
            <v>termv$</v>
          </cell>
          <cell r="E62">
            <v>388447.24000000005</v>
          </cell>
          <cell r="F62">
            <v>297867.53999999998</v>
          </cell>
          <cell r="G62">
            <v>261016.62999999998</v>
          </cell>
          <cell r="H62">
            <v>205423.38000000003</v>
          </cell>
          <cell r="I62">
            <v>265346.27</v>
          </cell>
          <cell r="J62">
            <v>0</v>
          </cell>
          <cell r="K62">
            <v>0</v>
          </cell>
          <cell r="L62">
            <v>0</v>
          </cell>
          <cell r="M62">
            <v>0</v>
          </cell>
          <cell r="N62">
            <v>0</v>
          </cell>
          <cell r="O62">
            <v>0</v>
          </cell>
          <cell r="P62">
            <v>0</v>
          </cell>
          <cell r="Q62">
            <v>388447.24000000005</v>
          </cell>
          <cell r="R62">
            <v>686314.78</v>
          </cell>
          <cell r="S62">
            <v>947331.41</v>
          </cell>
          <cell r="T62">
            <v>1152754.79</v>
          </cell>
          <cell r="U62">
            <v>1418101.06</v>
          </cell>
          <cell r="V62">
            <v>1418101.06</v>
          </cell>
          <cell r="W62">
            <v>1418101.06</v>
          </cell>
          <cell r="X62">
            <v>1418101.06</v>
          </cell>
          <cell r="Y62">
            <v>1418101.06</v>
          </cell>
          <cell r="Z62">
            <v>1418101.06</v>
          </cell>
          <cell r="AA62">
            <v>1418101.06</v>
          </cell>
          <cell r="AB62">
            <v>1418101.06</v>
          </cell>
        </row>
        <row r="63">
          <cell r="D63" t="str">
            <v>hbomb</v>
          </cell>
          <cell r="E63">
            <v>12072.1</v>
          </cell>
          <cell r="F63">
            <v>38078.22</v>
          </cell>
          <cell r="G63">
            <v>38638.94</v>
          </cell>
          <cell r="H63">
            <v>29377.21</v>
          </cell>
          <cell r="I63">
            <v>35409.770000000004</v>
          </cell>
          <cell r="J63">
            <v>0</v>
          </cell>
          <cell r="K63">
            <v>0</v>
          </cell>
          <cell r="L63">
            <v>0</v>
          </cell>
          <cell r="M63">
            <v>0</v>
          </cell>
          <cell r="N63">
            <v>0</v>
          </cell>
          <cell r="O63">
            <v>0</v>
          </cell>
          <cell r="P63">
            <v>0</v>
          </cell>
          <cell r="Q63">
            <v>12072.1</v>
          </cell>
          <cell r="R63">
            <v>50150.32</v>
          </cell>
          <cell r="S63">
            <v>88789.260000000009</v>
          </cell>
          <cell r="T63">
            <v>118166.47</v>
          </cell>
          <cell r="U63">
            <v>153576.24</v>
          </cell>
          <cell r="V63">
            <v>153576.24</v>
          </cell>
          <cell r="W63">
            <v>153576.24</v>
          </cell>
          <cell r="X63">
            <v>153576.24</v>
          </cell>
          <cell r="Y63">
            <v>153576.24</v>
          </cell>
          <cell r="Z63">
            <v>153576.24</v>
          </cell>
          <cell r="AA63">
            <v>153576.24</v>
          </cell>
          <cell r="AB63">
            <v>153576.24</v>
          </cell>
          <cell r="AC63">
            <v>88789.260000000009</v>
          </cell>
          <cell r="AD63">
            <v>64786.98</v>
          </cell>
          <cell r="AE63">
            <v>0</v>
          </cell>
          <cell r="AF63">
            <v>0</v>
          </cell>
        </row>
        <row r="64">
          <cell r="D64" t="str">
            <v>hsinc</v>
          </cell>
          <cell r="E64">
            <v>10.45</v>
          </cell>
          <cell r="F64">
            <v>258.91000000000003</v>
          </cell>
          <cell r="G64">
            <v>0</v>
          </cell>
          <cell r="H64">
            <v>0</v>
          </cell>
          <cell r="I64">
            <v>0</v>
          </cell>
          <cell r="J64">
            <v>0</v>
          </cell>
          <cell r="K64">
            <v>0</v>
          </cell>
          <cell r="L64">
            <v>0</v>
          </cell>
          <cell r="M64">
            <v>0</v>
          </cell>
          <cell r="N64">
            <v>0</v>
          </cell>
          <cell r="O64">
            <v>0</v>
          </cell>
          <cell r="P64">
            <v>0</v>
          </cell>
          <cell r="Q64">
            <v>10.45</v>
          </cell>
          <cell r="R64">
            <v>269.36</v>
          </cell>
          <cell r="S64">
            <v>269.36</v>
          </cell>
          <cell r="T64">
            <v>269.36</v>
          </cell>
          <cell r="U64">
            <v>269.36</v>
          </cell>
          <cell r="V64">
            <v>269.36</v>
          </cell>
          <cell r="W64">
            <v>269.36</v>
          </cell>
          <cell r="X64">
            <v>269.36</v>
          </cell>
          <cell r="Y64">
            <v>269.36</v>
          </cell>
          <cell r="Z64">
            <v>269.36</v>
          </cell>
          <cell r="AA64">
            <v>269.36</v>
          </cell>
          <cell r="AB64">
            <v>269.36</v>
          </cell>
          <cell r="AC64">
            <v>269.36</v>
          </cell>
          <cell r="AD64">
            <v>0</v>
          </cell>
          <cell r="AE64">
            <v>0</v>
          </cell>
          <cell r="AF64">
            <v>0</v>
          </cell>
        </row>
        <row r="65">
          <cell r="D65" t="str">
            <v>tsinc</v>
          </cell>
          <cell r="E65">
            <v>2383.09</v>
          </cell>
          <cell r="F65">
            <v>1753.13</v>
          </cell>
          <cell r="G65">
            <v>2659.96</v>
          </cell>
          <cell r="H65">
            <v>3293.46</v>
          </cell>
          <cell r="I65">
            <v>0</v>
          </cell>
          <cell r="J65">
            <v>0</v>
          </cell>
          <cell r="K65">
            <v>0</v>
          </cell>
          <cell r="L65">
            <v>0</v>
          </cell>
          <cell r="M65">
            <v>0</v>
          </cell>
          <cell r="N65">
            <v>0</v>
          </cell>
          <cell r="O65">
            <v>0</v>
          </cell>
          <cell r="P65">
            <v>0</v>
          </cell>
          <cell r="Q65">
            <v>2383.09</v>
          </cell>
          <cell r="R65">
            <v>4136.22</v>
          </cell>
          <cell r="S65">
            <v>6796.18</v>
          </cell>
          <cell r="T65">
            <v>10089.64</v>
          </cell>
          <cell r="U65">
            <v>10089.64</v>
          </cell>
          <cell r="V65">
            <v>10089.64</v>
          </cell>
          <cell r="W65">
            <v>10089.64</v>
          </cell>
          <cell r="X65">
            <v>10089.64</v>
          </cell>
          <cell r="Y65">
            <v>10089.64</v>
          </cell>
          <cell r="Z65">
            <v>10089.64</v>
          </cell>
          <cell r="AA65">
            <v>10089.64</v>
          </cell>
          <cell r="AB65">
            <v>10089.64</v>
          </cell>
          <cell r="AC65">
            <v>6796.18</v>
          </cell>
          <cell r="AD65">
            <v>3293.46</v>
          </cell>
          <cell r="AE65">
            <v>0</v>
          </cell>
          <cell r="AF65">
            <v>0</v>
          </cell>
        </row>
        <row r="68">
          <cell r="D68" t="str">
            <v>csenv</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row>
        <row r="69">
          <cell r="D69" t="str">
            <v>csenv$</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row>
        <row r="71">
          <cell r="D71" t="str">
            <v>vsenv</v>
          </cell>
          <cell r="E71">
            <v>223999100</v>
          </cell>
          <cell r="F71">
            <v>213332600</v>
          </cell>
          <cell r="G71">
            <v>177500100</v>
          </cell>
          <cell r="H71">
            <v>170582900</v>
          </cell>
          <cell r="I71">
            <v>116655900</v>
          </cell>
          <cell r="J71">
            <v>0</v>
          </cell>
          <cell r="K71">
            <v>0</v>
          </cell>
          <cell r="L71">
            <v>0</v>
          </cell>
          <cell r="M71">
            <v>0</v>
          </cell>
          <cell r="N71">
            <v>0</v>
          </cell>
          <cell r="O71">
            <v>0</v>
          </cell>
          <cell r="P71">
            <v>0</v>
          </cell>
          <cell r="Q71">
            <v>223999100</v>
          </cell>
          <cell r="R71">
            <v>437331700</v>
          </cell>
          <cell r="S71">
            <v>614831800</v>
          </cell>
          <cell r="T71">
            <v>785414700</v>
          </cell>
          <cell r="U71">
            <v>902070600</v>
          </cell>
          <cell r="V71">
            <v>902070600</v>
          </cell>
          <cell r="W71">
            <v>902070600</v>
          </cell>
          <cell r="X71">
            <v>902070600</v>
          </cell>
          <cell r="Y71">
            <v>902070600</v>
          </cell>
          <cell r="Z71">
            <v>902070600</v>
          </cell>
          <cell r="AA71">
            <v>902070600</v>
          </cell>
          <cell r="AB71">
            <v>902070600</v>
          </cell>
          <cell r="AC71">
            <v>614831800</v>
          </cell>
          <cell r="AD71">
            <v>287238800</v>
          </cell>
          <cell r="AE71">
            <v>0</v>
          </cell>
          <cell r="AF71">
            <v>0</v>
          </cell>
        </row>
        <row r="72">
          <cell r="D72" t="str">
            <v>vsenv$</v>
          </cell>
          <cell r="E72">
            <v>3974950.6269999999</v>
          </cell>
          <cell r="F72">
            <v>4462675.6310000001</v>
          </cell>
          <cell r="G72">
            <v>4307572.1780000003</v>
          </cell>
          <cell r="H72">
            <v>3591001.5970000001</v>
          </cell>
          <cell r="I72">
            <v>3277701.63</v>
          </cell>
          <cell r="J72">
            <v>0</v>
          </cell>
          <cell r="K72">
            <v>0</v>
          </cell>
          <cell r="L72">
            <v>0</v>
          </cell>
          <cell r="M72">
            <v>0</v>
          </cell>
          <cell r="N72">
            <v>0</v>
          </cell>
          <cell r="O72">
            <v>0</v>
          </cell>
          <cell r="P72">
            <v>0</v>
          </cell>
          <cell r="Q72">
            <v>3974950.6269999999</v>
          </cell>
          <cell r="R72">
            <v>8437626.2579999994</v>
          </cell>
          <cell r="S72">
            <v>12745198.436000001</v>
          </cell>
          <cell r="T72">
            <v>16336200.033</v>
          </cell>
          <cell r="U72">
            <v>19613901.662999999</v>
          </cell>
          <cell r="V72">
            <v>19613901.662999999</v>
          </cell>
          <cell r="W72">
            <v>19613901.662999999</v>
          </cell>
          <cell r="X72">
            <v>19613901.662999999</v>
          </cell>
          <cell r="Y72">
            <v>19613901.662999999</v>
          </cell>
          <cell r="Z72">
            <v>19613901.662999999</v>
          </cell>
          <cell r="AA72">
            <v>19613901.662999999</v>
          </cell>
          <cell r="AB72">
            <v>19613901.662999999</v>
          </cell>
          <cell r="AC72">
            <v>12745198.436000001</v>
          </cell>
          <cell r="AD72">
            <v>6868703.227</v>
          </cell>
          <cell r="AE72">
            <v>0</v>
          </cell>
          <cell r="AF72">
            <v>0</v>
          </cell>
        </row>
        <row r="74">
          <cell r="D74" t="str">
            <v>validação PRE COMPRA/VENDA</v>
          </cell>
        </row>
        <row r="75">
          <cell r="D75" t="str">
            <v>ap_dist</v>
          </cell>
          <cell r="E75">
            <v>343256941.005</v>
          </cell>
          <cell r="F75">
            <v>258808578.63</v>
          </cell>
          <cell r="G75">
            <v>273758447</v>
          </cell>
          <cell r="H75">
            <v>276521930.63</v>
          </cell>
          <cell r="I75">
            <v>192416299.99999997</v>
          </cell>
          <cell r="J75">
            <v>210984615.38461539</v>
          </cell>
          <cell r="K75">
            <v>184803846.15384614</v>
          </cell>
          <cell r="L75">
            <v>176907692.30769229</v>
          </cell>
          <cell r="M75">
            <v>174650473.49107096</v>
          </cell>
          <cell r="N75">
            <v>203693077.0319092</v>
          </cell>
          <cell r="O75">
            <v>249710321.55481005</v>
          </cell>
          <cell r="P75">
            <v>278000377.38395667</v>
          </cell>
          <cell r="Q75">
            <v>343256941.005</v>
          </cell>
          <cell r="R75">
            <v>602065519.63499999</v>
          </cell>
          <cell r="S75">
            <v>875823966.63499999</v>
          </cell>
          <cell r="T75">
            <v>1152345897.2649999</v>
          </cell>
          <cell r="U75">
            <v>1344762197.2649999</v>
          </cell>
          <cell r="V75">
            <v>1555746812.6496153</v>
          </cell>
          <cell r="W75">
            <v>1740550658.8034616</v>
          </cell>
          <cell r="X75">
            <v>1917458351.1111538</v>
          </cell>
          <cell r="Y75">
            <v>2092108824.6022248</v>
          </cell>
          <cell r="Z75">
            <v>2295801901.6341338</v>
          </cell>
          <cell r="AA75">
            <v>2545512223.1889439</v>
          </cell>
          <cell r="AB75">
            <v>2823512600.5729008</v>
          </cell>
          <cell r="AC75">
            <v>875823966.63499999</v>
          </cell>
          <cell r="AD75">
            <v>679922846.01461542</v>
          </cell>
          <cell r="AE75">
            <v>536362011.95260942</v>
          </cell>
          <cell r="AF75">
            <v>731403775.97067595</v>
          </cell>
        </row>
        <row r="76">
          <cell r="D76" t="str">
            <v>ap_dist_t</v>
          </cell>
          <cell r="E76">
            <v>111059703.02500001</v>
          </cell>
          <cell r="F76">
            <v>103410544.28</v>
          </cell>
          <cell r="G76">
            <v>109569408</v>
          </cell>
          <cell r="H76">
            <v>109063857.5</v>
          </cell>
          <cell r="I76">
            <v>115305763.99999997</v>
          </cell>
          <cell r="J76">
            <v>134584615.38461539</v>
          </cell>
          <cell r="K76">
            <v>135103846.15384614</v>
          </cell>
          <cell r="L76">
            <v>135207692.30769229</v>
          </cell>
          <cell r="M76">
            <v>130150473.49107096</v>
          </cell>
          <cell r="N76">
            <v>131893077.0319092</v>
          </cell>
          <cell r="O76">
            <v>131210321.55481006</v>
          </cell>
          <cell r="P76">
            <v>131700377.38395664</v>
          </cell>
          <cell r="Q76">
            <v>111059703.02500001</v>
          </cell>
          <cell r="R76">
            <v>214470247.30500001</v>
          </cell>
          <cell r="S76">
            <v>324039655.30500001</v>
          </cell>
          <cell r="T76">
            <v>433103512.80500001</v>
          </cell>
          <cell r="U76">
            <v>548409276.80499995</v>
          </cell>
          <cell r="V76">
            <v>682993892.18961537</v>
          </cell>
          <cell r="W76">
            <v>818097738.34346151</v>
          </cell>
          <cell r="X76">
            <v>953305430.6511538</v>
          </cell>
          <cell r="Y76">
            <v>1083455904.1422248</v>
          </cell>
          <cell r="Z76">
            <v>1215348981.174134</v>
          </cell>
          <cell r="AA76">
            <v>1346559302.7289441</v>
          </cell>
          <cell r="AB76">
            <v>1478259680.1129007</v>
          </cell>
          <cell r="AC76">
            <v>324039655.30500001</v>
          </cell>
          <cell r="AD76">
            <v>358954236.88461536</v>
          </cell>
          <cell r="AE76">
            <v>400462011.95260942</v>
          </cell>
          <cell r="AF76">
            <v>394803775.97067595</v>
          </cell>
        </row>
        <row r="77">
          <cell r="D77" t="str">
            <v>ap_dist_h</v>
          </cell>
          <cell r="E77">
            <v>186518223.97999999</v>
          </cell>
          <cell r="F77">
            <v>131860281.84999999</v>
          </cell>
          <cell r="G77">
            <v>137646775</v>
          </cell>
          <cell r="H77">
            <v>131564623.63</v>
          </cell>
          <cell r="I77">
            <v>64605354.000000007</v>
          </cell>
          <cell r="J77">
            <v>44600000</v>
          </cell>
          <cell r="K77">
            <v>17800000</v>
          </cell>
          <cell r="L77">
            <v>9700000</v>
          </cell>
          <cell r="M77">
            <v>13000000</v>
          </cell>
          <cell r="N77">
            <v>39800000</v>
          </cell>
          <cell r="O77">
            <v>86700000</v>
          </cell>
          <cell r="P77">
            <v>114300000</v>
          </cell>
          <cell r="Q77">
            <v>186518223.97999999</v>
          </cell>
          <cell r="R77">
            <v>318378505.82999998</v>
          </cell>
          <cell r="S77">
            <v>456025280.82999998</v>
          </cell>
          <cell r="T77">
            <v>587589904.46000004</v>
          </cell>
          <cell r="U77">
            <v>652195258.46000004</v>
          </cell>
          <cell r="V77">
            <v>696795258.46000004</v>
          </cell>
          <cell r="W77">
            <v>714595258.46000004</v>
          </cell>
          <cell r="X77">
            <v>724295258.46000004</v>
          </cell>
          <cell r="Y77">
            <v>737295258.46000004</v>
          </cell>
          <cell r="Z77">
            <v>777095258.46000004</v>
          </cell>
          <cell r="AA77">
            <v>863795258.46000004</v>
          </cell>
          <cell r="AB77">
            <v>978095258.46000004</v>
          </cell>
          <cell r="AC77">
            <v>456025280.82999998</v>
          </cell>
          <cell r="AD77">
            <v>240769977.63</v>
          </cell>
          <cell r="AE77">
            <v>40500000</v>
          </cell>
          <cell r="AF77">
            <v>240800000</v>
          </cell>
        </row>
        <row r="78">
          <cell r="D78" t="str">
            <v>ap_dist_e</v>
          </cell>
          <cell r="E78">
            <v>45679014</v>
          </cell>
          <cell r="F78">
            <v>23537752.5</v>
          </cell>
          <cell r="G78">
            <v>26542264</v>
          </cell>
          <cell r="H78">
            <v>35893449.5</v>
          </cell>
          <cell r="I78">
            <v>12505182.000000002</v>
          </cell>
          <cell r="J78">
            <v>31800000</v>
          </cell>
          <cell r="K78">
            <v>31900000</v>
          </cell>
          <cell r="L78">
            <v>32000000</v>
          </cell>
          <cell r="M78">
            <v>31500000</v>
          </cell>
          <cell r="N78">
            <v>32000000</v>
          </cell>
          <cell r="O78">
            <v>31800000</v>
          </cell>
          <cell r="P78">
            <v>32000000</v>
          </cell>
          <cell r="Q78">
            <v>45679014</v>
          </cell>
          <cell r="R78">
            <v>69216766.5</v>
          </cell>
          <cell r="S78">
            <v>95759030.5</v>
          </cell>
          <cell r="T78">
            <v>131652480</v>
          </cell>
          <cell r="U78">
            <v>144157662</v>
          </cell>
          <cell r="V78">
            <v>175957662</v>
          </cell>
          <cell r="W78">
            <v>207857662</v>
          </cell>
          <cell r="X78">
            <v>239857662</v>
          </cell>
          <cell r="Y78">
            <v>271357662</v>
          </cell>
          <cell r="Z78">
            <v>303357662</v>
          </cell>
          <cell r="AA78">
            <v>335157662</v>
          </cell>
          <cell r="AB78">
            <v>367157662</v>
          </cell>
          <cell r="AC78">
            <v>95759030.5</v>
          </cell>
          <cell r="AD78">
            <v>80198631.5</v>
          </cell>
          <cell r="AE78">
            <v>95400000</v>
          </cell>
          <cell r="AF78">
            <v>95800000</v>
          </cell>
        </row>
        <row r="79">
          <cell r="D79" t="str">
            <v>ren_ap_dist</v>
          </cell>
          <cell r="E79">
            <v>67606375</v>
          </cell>
          <cell r="F79">
            <v>63091530</v>
          </cell>
          <cell r="G79">
            <v>82382125</v>
          </cell>
          <cell r="H79">
            <v>87046365</v>
          </cell>
          <cell r="I79">
            <v>49415595</v>
          </cell>
          <cell r="J79">
            <v>39018867.924528301</v>
          </cell>
          <cell r="K79">
            <v>39196226.415094346</v>
          </cell>
          <cell r="L79">
            <v>39196226.415094346</v>
          </cell>
          <cell r="M79">
            <v>47118861.32456737</v>
          </cell>
          <cell r="N79">
            <v>47441960.952156</v>
          </cell>
          <cell r="O79">
            <v>47199165.197089143</v>
          </cell>
          <cell r="P79">
            <v>47427360.248061128</v>
          </cell>
          <cell r="Q79">
            <v>67606375</v>
          </cell>
          <cell r="R79">
            <v>130697905</v>
          </cell>
          <cell r="S79">
            <v>213080030</v>
          </cell>
          <cell r="T79">
            <v>300126395</v>
          </cell>
          <cell r="U79">
            <v>349541990</v>
          </cell>
          <cell r="V79">
            <v>388560857.9245283</v>
          </cell>
          <cell r="W79">
            <v>427757084.33962262</v>
          </cell>
          <cell r="X79">
            <v>466953310.75471699</v>
          </cell>
          <cell r="Y79">
            <v>514072172.07928437</v>
          </cell>
          <cell r="Z79">
            <v>561514133.03144038</v>
          </cell>
          <cell r="AA79">
            <v>608713298.22852957</v>
          </cell>
          <cell r="AB79">
            <v>656140658.47659075</v>
          </cell>
          <cell r="AC79">
            <v>213080030</v>
          </cell>
          <cell r="AD79">
            <v>175480827.9245283</v>
          </cell>
          <cell r="AE79">
            <v>125511314.15475607</v>
          </cell>
          <cell r="AF79">
            <v>142068486.39730626</v>
          </cell>
        </row>
        <row r="80">
          <cell r="D80" t="str">
            <v>ap_ren_rsu</v>
          </cell>
          <cell r="E80">
            <v>37584185</v>
          </cell>
          <cell r="F80">
            <v>38190480</v>
          </cell>
          <cell r="G80">
            <v>43128825</v>
          </cell>
          <cell r="H80">
            <v>38094055</v>
          </cell>
          <cell r="I80">
            <v>24931125</v>
          </cell>
          <cell r="J80">
            <v>39018867.924528301</v>
          </cell>
          <cell r="K80">
            <v>39196226.415094346</v>
          </cell>
          <cell r="L80">
            <v>39196226.415094346</v>
          </cell>
          <cell r="M80">
            <v>37380191.693290733</v>
          </cell>
          <cell r="N80">
            <v>37571884.98402556</v>
          </cell>
          <cell r="O80">
            <v>37380191.693290733</v>
          </cell>
          <cell r="P80">
            <v>37571884.98402556</v>
          </cell>
          <cell r="Q80">
            <v>37584185</v>
          </cell>
          <cell r="R80">
            <v>75774665</v>
          </cell>
          <cell r="S80">
            <v>118903490</v>
          </cell>
          <cell r="T80">
            <v>156997545</v>
          </cell>
          <cell r="U80">
            <v>181928670</v>
          </cell>
          <cell r="V80">
            <v>220947537.9245283</v>
          </cell>
          <cell r="W80">
            <v>260143764.33962265</v>
          </cell>
          <cell r="X80">
            <v>299339990.75471699</v>
          </cell>
          <cell r="Y80">
            <v>336720182.4480077</v>
          </cell>
          <cell r="Z80">
            <v>374292067.43203324</v>
          </cell>
          <cell r="AA80">
            <v>411672259.12532395</v>
          </cell>
          <cell r="AB80">
            <v>449244144.10934949</v>
          </cell>
          <cell r="AC80">
            <v>118903490</v>
          </cell>
          <cell r="AD80">
            <v>102044047.9245283</v>
          </cell>
          <cell r="AE80">
            <v>115772644.52347943</v>
          </cell>
          <cell r="AF80">
            <v>112523961.66134185</v>
          </cell>
        </row>
        <row r="81">
          <cell r="D81" t="str">
            <v>ap_ren_t</v>
          </cell>
          <cell r="E81">
            <v>15507350</v>
          </cell>
          <cell r="F81">
            <v>17184730</v>
          </cell>
          <cell r="G81">
            <v>31885020</v>
          </cell>
          <cell r="H81">
            <v>37287620</v>
          </cell>
          <cell r="I81">
            <v>19934150</v>
          </cell>
          <cell r="J81">
            <v>0</v>
          </cell>
          <cell r="K81">
            <v>0</v>
          </cell>
          <cell r="L81">
            <v>0</v>
          </cell>
          <cell r="M81">
            <v>4869334.8156383168</v>
          </cell>
          <cell r="N81">
            <v>4935037.9840652198</v>
          </cell>
          <cell r="O81">
            <v>4909486.7518992024</v>
          </cell>
          <cell r="P81">
            <v>4927737.6320177866</v>
          </cell>
          <cell r="Q81">
            <v>15507350</v>
          </cell>
          <cell r="R81">
            <v>32692080</v>
          </cell>
          <cell r="S81">
            <v>64577100</v>
          </cell>
          <cell r="T81">
            <v>101864720</v>
          </cell>
          <cell r="U81">
            <v>121798870</v>
          </cell>
          <cell r="V81">
            <v>121798870</v>
          </cell>
          <cell r="W81">
            <v>121798870</v>
          </cell>
          <cell r="X81">
            <v>121798870</v>
          </cell>
          <cell r="Y81">
            <v>126668204.81563832</v>
          </cell>
          <cell r="Z81">
            <v>131603242.79970354</v>
          </cell>
          <cell r="AA81">
            <v>136512729.55160275</v>
          </cell>
          <cell r="AB81">
            <v>141440467.18362054</v>
          </cell>
          <cell r="AC81">
            <v>64577100</v>
          </cell>
          <cell r="AD81">
            <v>57221770</v>
          </cell>
          <cell r="AE81">
            <v>4869334.8156383168</v>
          </cell>
          <cell r="AF81">
            <v>14772262.367982209</v>
          </cell>
        </row>
        <row r="82">
          <cell r="D82" t="str">
            <v>ap_ren_e</v>
          </cell>
          <cell r="E82">
            <v>14514840</v>
          </cell>
          <cell r="F82">
            <v>7716320</v>
          </cell>
          <cell r="G82">
            <v>7368280</v>
          </cell>
          <cell r="H82">
            <v>11664690</v>
          </cell>
          <cell r="I82">
            <v>4550320</v>
          </cell>
          <cell r="J82">
            <v>0</v>
          </cell>
          <cell r="K82">
            <v>0</v>
          </cell>
          <cell r="L82">
            <v>0</v>
          </cell>
          <cell r="M82">
            <v>4869334.8156383168</v>
          </cell>
          <cell r="N82">
            <v>4935037.9840652198</v>
          </cell>
          <cell r="O82">
            <v>4909486.7518992024</v>
          </cell>
          <cell r="P82">
            <v>4927737.6320177866</v>
          </cell>
          <cell r="Q82">
            <v>14514840</v>
          </cell>
          <cell r="R82">
            <v>22231160</v>
          </cell>
          <cell r="S82">
            <v>29599440</v>
          </cell>
          <cell r="T82">
            <v>41264130</v>
          </cell>
          <cell r="U82">
            <v>45814450</v>
          </cell>
          <cell r="V82">
            <v>45814450</v>
          </cell>
          <cell r="W82">
            <v>45814450</v>
          </cell>
          <cell r="X82">
            <v>45814450</v>
          </cell>
          <cell r="Y82">
            <v>50683784.815638319</v>
          </cell>
          <cell r="Z82">
            <v>55618822.799703538</v>
          </cell>
          <cell r="AA82">
            <v>60528309.551602744</v>
          </cell>
          <cell r="AB82">
            <v>65456047.183620527</v>
          </cell>
          <cell r="AC82">
            <v>29599440</v>
          </cell>
          <cell r="AD82">
            <v>16215010</v>
          </cell>
          <cell r="AE82">
            <v>4869334.8156383168</v>
          </cell>
          <cell r="AF82">
            <v>14772262.367982209</v>
          </cell>
        </row>
        <row r="83">
          <cell r="D83" t="str">
            <v>auto</v>
          </cell>
          <cell r="E83">
            <v>410863316.005</v>
          </cell>
          <cell r="F83">
            <v>321900108.63</v>
          </cell>
          <cell r="G83">
            <v>356140572</v>
          </cell>
          <cell r="H83">
            <v>363568295.63</v>
          </cell>
          <cell r="I83">
            <v>241831894.99999997</v>
          </cell>
          <cell r="J83">
            <v>250003483.30914369</v>
          </cell>
          <cell r="K83">
            <v>224000072.56894049</v>
          </cell>
          <cell r="L83">
            <v>216103918.72278664</v>
          </cell>
          <cell r="M83">
            <v>221769334.81563833</v>
          </cell>
          <cell r="N83">
            <v>251135037.9840652</v>
          </cell>
          <cell r="O83">
            <v>296909486.75189918</v>
          </cell>
          <cell r="P83">
            <v>325427737.63201779</v>
          </cell>
          <cell r="Q83">
            <v>410863316.005</v>
          </cell>
          <cell r="R83">
            <v>732763424.63499999</v>
          </cell>
          <cell r="S83">
            <v>1088903996.635</v>
          </cell>
          <cell r="T83">
            <v>1452472292.2649999</v>
          </cell>
          <cell r="U83">
            <v>1694304187.2649999</v>
          </cell>
          <cell r="V83">
            <v>1944307670.5741436</v>
          </cell>
          <cell r="W83">
            <v>2168307743.143084</v>
          </cell>
          <cell r="X83">
            <v>2384411661.8658705</v>
          </cell>
          <cell r="Y83">
            <v>2606180996.681509</v>
          </cell>
          <cell r="Z83">
            <v>2857316034.6655741</v>
          </cell>
          <cell r="AA83">
            <v>3154225521.4174733</v>
          </cell>
          <cell r="AB83">
            <v>3479653259.0494909</v>
          </cell>
          <cell r="AC83">
            <v>1088903996.635</v>
          </cell>
          <cell r="AD83">
            <v>855403673.93914366</v>
          </cell>
          <cell r="AE83">
            <v>661873326.10736549</v>
          </cell>
          <cell r="AF83">
            <v>873472262.36798215</v>
          </cell>
        </row>
        <row r="84">
          <cell r="E84">
            <v>26564628.511344802</v>
          </cell>
          <cell r="F84">
            <v>20282122.069873132</v>
          </cell>
          <cell r="G84">
            <v>21570883</v>
          </cell>
          <cell r="H84">
            <v>22053033.78999253</v>
          </cell>
          <cell r="I84">
            <v>15313698.131199999</v>
          </cell>
          <cell r="J84">
            <v>16939649.230769232</v>
          </cell>
          <cell r="K84">
            <v>13553609.230769232</v>
          </cell>
          <cell r="L84">
            <v>12939198.461538462</v>
          </cell>
          <cell r="M84">
            <v>12799433.144374968</v>
          </cell>
          <cell r="N84">
            <v>15048955.392233646</v>
          </cell>
          <cell r="O84">
            <v>18632982.508836705</v>
          </cell>
          <cell r="P84">
            <v>20831566.416876964</v>
          </cell>
          <cell r="AB84">
            <v>216529759.88780966</v>
          </cell>
          <cell r="AC84">
            <v>68417633.58121793</v>
          </cell>
          <cell r="AD84">
            <v>54306381.151961759</v>
          </cell>
          <cell r="AE84">
            <v>39292240.836682662</v>
          </cell>
          <cell r="AF84">
            <v>54513504.317947313</v>
          </cell>
        </row>
        <row r="85">
          <cell r="E85">
            <v>5084859.2799999993</v>
          </cell>
          <cell r="F85">
            <v>4579627.95</v>
          </cell>
          <cell r="G85">
            <v>5967763.6991504226</v>
          </cell>
          <cell r="H85">
            <v>6525266.581326453</v>
          </cell>
          <cell r="I85">
            <v>3551887.5835550702</v>
          </cell>
          <cell r="J85">
            <v>2646903.9802754605</v>
          </cell>
          <cell r="K85">
            <v>2658935.3620039858</v>
          </cell>
          <cell r="L85">
            <v>2658935.3620039858</v>
          </cell>
          <cell r="M85">
            <v>3290488.7935955254</v>
          </cell>
          <cell r="N85">
            <v>3313676.5893025752</v>
          </cell>
          <cell r="O85">
            <v>3296712.343715963</v>
          </cell>
          <cell r="P85">
            <v>3312545.0347352233</v>
          </cell>
          <cell r="AB85">
            <v>46887602.559664667</v>
          </cell>
          <cell r="AC85">
            <v>15632250.929150423</v>
          </cell>
          <cell r="AD85">
            <v>12724058.145156983</v>
          </cell>
          <cell r="AE85">
            <v>8608359.517603498</v>
          </cell>
          <cell r="AF85">
            <v>9922933.9677537605</v>
          </cell>
        </row>
        <row r="86">
          <cell r="D86" t="str">
            <v>auto$</v>
          </cell>
          <cell r="E86">
            <v>31649487.791344799</v>
          </cell>
          <cell r="F86">
            <v>24861750.019873131</v>
          </cell>
          <cell r="G86">
            <v>27538646.699150421</v>
          </cell>
          <cell r="H86">
            <v>28578300.371318981</v>
          </cell>
          <cell r="I86">
            <v>18865585.714755069</v>
          </cell>
          <cell r="J86">
            <v>19586553.211044692</v>
          </cell>
          <cell r="K86">
            <v>16212544.592773218</v>
          </cell>
          <cell r="L86">
            <v>15598133.823542448</v>
          </cell>
          <cell r="M86">
            <v>16089921.937970493</v>
          </cell>
          <cell r="N86">
            <v>18362631.981536221</v>
          </cell>
          <cell r="O86">
            <v>21929694.852552667</v>
          </cell>
          <cell r="P86">
            <v>24144111.451612189</v>
          </cell>
          <cell r="Q86">
            <v>31649487.791344799</v>
          </cell>
          <cell r="R86">
            <v>56511237.811217934</v>
          </cell>
          <cell r="S86">
            <v>84049884.510368347</v>
          </cell>
          <cell r="T86">
            <v>112628184.88168733</v>
          </cell>
          <cell r="U86">
            <v>131493770.5964424</v>
          </cell>
          <cell r="V86">
            <v>151080323.8074871</v>
          </cell>
          <cell r="W86">
            <v>167292868.40026033</v>
          </cell>
          <cell r="X86">
            <v>182891002.22380278</v>
          </cell>
          <cell r="Y86">
            <v>198980924.16177326</v>
          </cell>
          <cell r="Z86">
            <v>217343556.14330947</v>
          </cell>
          <cell r="AA86">
            <v>239273250.99586213</v>
          </cell>
          <cell r="AB86">
            <v>263417362.4474743</v>
          </cell>
          <cell r="AC86">
            <v>84049884.510368347</v>
          </cell>
          <cell r="AD86">
            <v>67030439.297118746</v>
          </cell>
          <cell r="AE86">
            <v>47900600.354286164</v>
          </cell>
          <cell r="AF86">
            <v>64436438.285701081</v>
          </cell>
        </row>
        <row r="87">
          <cell r="E87">
            <v>13510251.03293765</v>
          </cell>
          <cell r="F87">
            <v>15842421.093318807</v>
          </cell>
          <cell r="G87">
            <v>20291106.380929694</v>
          </cell>
          <cell r="H87">
            <v>15332870.362085421</v>
          </cell>
          <cell r="I87">
            <v>13826459.906475592</v>
          </cell>
          <cell r="J87">
            <v>11184463.427847965</v>
          </cell>
          <cell r="K87">
            <v>11245273.859999999</v>
          </cell>
          <cell r="L87">
            <v>10964850.279812992</v>
          </cell>
        </row>
        <row r="89">
          <cell r="D89" t="str">
            <v>int$</v>
          </cell>
          <cell r="E89">
            <v>2124210.15</v>
          </cell>
          <cell r="F89">
            <v>2192852.7400000002</v>
          </cell>
          <cell r="G89">
            <v>2029687.99</v>
          </cell>
          <cell r="H89">
            <v>2164652.35</v>
          </cell>
          <cell r="I89">
            <v>2115000</v>
          </cell>
          <cell r="J89">
            <v>2300000</v>
          </cell>
          <cell r="K89">
            <v>2300000</v>
          </cell>
          <cell r="L89">
            <v>2300000</v>
          </cell>
          <cell r="M89">
            <v>2300000</v>
          </cell>
          <cell r="N89">
            <v>2300000</v>
          </cell>
          <cell r="O89">
            <v>2300000</v>
          </cell>
          <cell r="P89">
            <v>2300000</v>
          </cell>
          <cell r="Q89">
            <v>2124210.15</v>
          </cell>
          <cell r="R89">
            <v>4317062.8900000006</v>
          </cell>
          <cell r="S89">
            <v>6346750.8800000008</v>
          </cell>
          <cell r="T89">
            <v>8511403.2300000004</v>
          </cell>
          <cell r="U89">
            <v>10626403.23</v>
          </cell>
          <cell r="V89">
            <v>12926403.23</v>
          </cell>
          <cell r="W89">
            <v>15226403.23</v>
          </cell>
          <cell r="X89">
            <v>17526403.23</v>
          </cell>
          <cell r="Y89">
            <v>19826403.23</v>
          </cell>
          <cell r="Z89">
            <v>22126403.23</v>
          </cell>
          <cell r="AA89">
            <v>24426403.23</v>
          </cell>
          <cell r="AB89">
            <v>26726403.23</v>
          </cell>
        </row>
        <row r="91">
          <cell r="E91">
            <v>94580000</v>
          </cell>
          <cell r="F91">
            <v>-115172000</v>
          </cell>
          <cell r="G91">
            <v>-252903000</v>
          </cell>
          <cell r="H91">
            <v>-156890000</v>
          </cell>
          <cell r="I91">
            <v>-36299300</v>
          </cell>
          <cell r="J91">
            <v>0</v>
          </cell>
          <cell r="K91">
            <v>0</v>
          </cell>
        </row>
        <row r="92">
          <cell r="D92" t="str">
            <v>Ainda não usado</v>
          </cell>
          <cell r="E92">
            <v>135163800</v>
          </cell>
          <cell r="F92">
            <v>136779500</v>
          </cell>
          <cell r="G92">
            <v>149927200</v>
          </cell>
          <cell r="H92">
            <v>210210500</v>
          </cell>
          <cell r="I92">
            <v>287979400</v>
          </cell>
          <cell r="J92">
            <v>0</v>
          </cell>
          <cell r="K92">
            <v>0</v>
          </cell>
          <cell r="L92">
            <v>0</v>
          </cell>
          <cell r="M92">
            <v>0</v>
          </cell>
          <cell r="N92">
            <v>0</v>
          </cell>
          <cell r="O92">
            <v>0</v>
          </cell>
          <cell r="P92">
            <v>0</v>
          </cell>
          <cell r="Q92">
            <v>135163800</v>
          </cell>
          <cell r="R92">
            <v>271943300</v>
          </cell>
          <cell r="S92">
            <v>421870500</v>
          </cell>
          <cell r="T92">
            <v>632081000</v>
          </cell>
          <cell r="U92">
            <v>920060400</v>
          </cell>
          <cell r="V92">
            <v>920060400</v>
          </cell>
          <cell r="W92">
            <v>920060400</v>
          </cell>
          <cell r="X92">
            <v>920060400</v>
          </cell>
          <cell r="Y92">
            <v>920060400</v>
          </cell>
          <cell r="Z92">
            <v>920060400</v>
          </cell>
          <cell r="AA92">
            <v>920060400</v>
          </cell>
          <cell r="AB92">
            <v>920060400</v>
          </cell>
          <cell r="AC92">
            <v>421870500</v>
          </cell>
          <cell r="AD92">
            <v>498189900</v>
          </cell>
          <cell r="AE92">
            <v>0</v>
          </cell>
          <cell r="AF92">
            <v>0</v>
          </cell>
        </row>
        <row r="93">
          <cell r="D93" t="str">
            <v>Ainda não usado</v>
          </cell>
          <cell r="E93">
            <v>40583800</v>
          </cell>
          <cell r="F93">
            <v>34897500</v>
          </cell>
          <cell r="G93">
            <v>35448200</v>
          </cell>
          <cell r="H93">
            <v>32557500</v>
          </cell>
          <cell r="I93">
            <v>9499700</v>
          </cell>
          <cell r="J93">
            <v>0</v>
          </cell>
          <cell r="K93">
            <v>0</v>
          </cell>
          <cell r="L93">
            <v>0</v>
          </cell>
          <cell r="M93">
            <v>0</v>
          </cell>
          <cell r="N93">
            <v>0</v>
          </cell>
          <cell r="O93">
            <v>0</v>
          </cell>
          <cell r="P93">
            <v>0</v>
          </cell>
          <cell r="Q93">
            <v>40583800</v>
          </cell>
          <cell r="R93">
            <v>75481300</v>
          </cell>
          <cell r="S93">
            <v>110929500</v>
          </cell>
          <cell r="T93">
            <v>143487000</v>
          </cell>
          <cell r="U93">
            <v>152986700</v>
          </cell>
          <cell r="V93">
            <v>152986700</v>
          </cell>
          <cell r="W93">
            <v>152986700</v>
          </cell>
          <cell r="X93">
            <v>152986700</v>
          </cell>
          <cell r="Y93">
            <v>152986700</v>
          </cell>
          <cell r="Z93">
            <v>152986700</v>
          </cell>
          <cell r="AA93">
            <v>152986700</v>
          </cell>
          <cell r="AB93">
            <v>152986700</v>
          </cell>
          <cell r="AC93">
            <v>110929500</v>
          </cell>
          <cell r="AD93">
            <v>42057200</v>
          </cell>
          <cell r="AE93">
            <v>0</v>
          </cell>
          <cell r="AF93">
            <v>0</v>
          </cell>
        </row>
        <row r="94">
          <cell r="D94" t="str">
            <v>imp</v>
          </cell>
          <cell r="E94">
            <v>253544100</v>
          </cell>
          <cell r="F94">
            <v>233339900</v>
          </cell>
          <cell r="G94">
            <v>379420400</v>
          </cell>
          <cell r="H94">
            <v>344347100</v>
          </cell>
          <cell r="I94">
            <v>402356900</v>
          </cell>
          <cell r="J94">
            <v>0</v>
          </cell>
          <cell r="K94">
            <v>0</v>
          </cell>
          <cell r="L94">
            <v>0</v>
          </cell>
          <cell r="M94">
            <v>0</v>
          </cell>
          <cell r="N94">
            <v>0</v>
          </cell>
          <cell r="O94">
            <v>0</v>
          </cell>
          <cell r="P94">
            <v>0</v>
          </cell>
          <cell r="Q94">
            <v>253544100</v>
          </cell>
          <cell r="R94">
            <v>486884000</v>
          </cell>
          <cell r="S94">
            <v>866304400</v>
          </cell>
          <cell r="T94">
            <v>1210651500</v>
          </cell>
          <cell r="U94">
            <v>1613008400</v>
          </cell>
          <cell r="V94">
            <v>1613008400</v>
          </cell>
          <cell r="W94">
            <v>1613008400</v>
          </cell>
          <cell r="X94">
            <v>1613008400</v>
          </cell>
          <cell r="Y94">
            <v>1613008400</v>
          </cell>
          <cell r="Z94">
            <v>1613008400</v>
          </cell>
          <cell r="AA94">
            <v>1613008400</v>
          </cell>
          <cell r="AB94">
            <v>1613008400</v>
          </cell>
          <cell r="AC94">
            <v>866304400</v>
          </cell>
          <cell r="AD94">
            <v>746704000</v>
          </cell>
          <cell r="AE94">
            <v>0</v>
          </cell>
          <cell r="AF94">
            <v>0</v>
          </cell>
        </row>
        <row r="95">
          <cell r="D95" t="str">
            <v>exp</v>
          </cell>
          <cell r="E95">
            <v>158964100</v>
          </cell>
          <cell r="F95">
            <v>131457900</v>
          </cell>
          <cell r="G95">
            <v>264941400</v>
          </cell>
          <cell r="H95">
            <v>166694100</v>
          </cell>
          <cell r="I95">
            <v>123877200</v>
          </cell>
          <cell r="J95">
            <v>0</v>
          </cell>
          <cell r="K95">
            <v>0</v>
          </cell>
          <cell r="L95">
            <v>0</v>
          </cell>
          <cell r="M95">
            <v>0</v>
          </cell>
          <cell r="N95">
            <v>0</v>
          </cell>
          <cell r="O95">
            <v>0</v>
          </cell>
          <cell r="P95">
            <v>0</v>
          </cell>
          <cell r="Q95">
            <v>158964100</v>
          </cell>
          <cell r="R95">
            <v>290422000</v>
          </cell>
          <cell r="S95">
            <v>555363400</v>
          </cell>
          <cell r="T95">
            <v>722057500</v>
          </cell>
          <cell r="U95">
            <v>845934700</v>
          </cell>
          <cell r="V95">
            <v>845934700</v>
          </cell>
          <cell r="W95">
            <v>845934700</v>
          </cell>
          <cell r="X95">
            <v>845934700</v>
          </cell>
          <cell r="Y95">
            <v>845934700</v>
          </cell>
          <cell r="Z95">
            <v>845934700</v>
          </cell>
          <cell r="AA95">
            <v>845934700</v>
          </cell>
          <cell r="AB95">
            <v>845934700</v>
          </cell>
          <cell r="AC95">
            <v>555363400</v>
          </cell>
          <cell r="AD95">
            <v>290571300</v>
          </cell>
          <cell r="AE95">
            <v>0</v>
          </cell>
          <cell r="AF95">
            <v>0</v>
          </cell>
        </row>
        <row r="96">
          <cell r="D96" t="str">
            <v>imp_sep</v>
          </cell>
          <cell r="E96">
            <v>19095100</v>
          </cell>
          <cell r="F96">
            <v>16285900</v>
          </cell>
          <cell r="G96">
            <v>12038400</v>
          </cell>
          <cell r="H96">
            <v>9804100</v>
          </cell>
          <cell r="I96">
            <v>62388900</v>
          </cell>
          <cell r="J96">
            <v>0</v>
          </cell>
          <cell r="K96">
            <v>0</v>
          </cell>
          <cell r="L96">
            <v>0</v>
          </cell>
          <cell r="M96">
            <v>0</v>
          </cell>
          <cell r="N96">
            <v>0</v>
          </cell>
          <cell r="O96">
            <v>0</v>
          </cell>
          <cell r="P96">
            <v>0</v>
          </cell>
          <cell r="Q96">
            <v>19095100</v>
          </cell>
          <cell r="R96">
            <v>35381000</v>
          </cell>
          <cell r="S96">
            <v>47419400</v>
          </cell>
          <cell r="T96">
            <v>57223500</v>
          </cell>
          <cell r="U96">
            <v>119612400</v>
          </cell>
          <cell r="V96">
            <v>119612400</v>
          </cell>
          <cell r="W96">
            <v>119612400</v>
          </cell>
          <cell r="X96">
            <v>119612400</v>
          </cell>
          <cell r="Y96">
            <v>119612400</v>
          </cell>
          <cell r="Z96">
            <v>119612400</v>
          </cell>
          <cell r="AA96">
            <v>119612400</v>
          </cell>
          <cell r="AB96">
            <v>119612400</v>
          </cell>
          <cell r="AC96">
            <v>47419400</v>
          </cell>
          <cell r="AD96">
            <v>72193000</v>
          </cell>
          <cell r="AE96">
            <v>0</v>
          </cell>
          <cell r="AF96">
            <v>0</v>
          </cell>
        </row>
        <row r="97">
          <cell r="D97" t="str">
            <v>exp_sep</v>
          </cell>
          <cell r="E97">
            <v>158964100</v>
          </cell>
          <cell r="F97">
            <v>131457900</v>
          </cell>
          <cell r="G97">
            <v>264941400</v>
          </cell>
          <cell r="H97">
            <v>166694100</v>
          </cell>
          <cell r="I97">
            <v>123877200</v>
          </cell>
          <cell r="J97">
            <v>0</v>
          </cell>
          <cell r="K97">
            <v>0</v>
          </cell>
          <cell r="L97">
            <v>0</v>
          </cell>
          <cell r="M97">
            <v>0</v>
          </cell>
          <cell r="N97">
            <v>0</v>
          </cell>
          <cell r="O97">
            <v>0</v>
          </cell>
          <cell r="P97">
            <v>0</v>
          </cell>
          <cell r="Q97">
            <v>158964100</v>
          </cell>
          <cell r="R97">
            <v>290422000</v>
          </cell>
          <cell r="S97">
            <v>555363400</v>
          </cell>
          <cell r="T97">
            <v>722057500</v>
          </cell>
          <cell r="U97">
            <v>845934700</v>
          </cell>
          <cell r="V97">
            <v>845934700</v>
          </cell>
          <cell r="W97">
            <v>845934700</v>
          </cell>
          <cell r="X97">
            <v>845934700</v>
          </cell>
          <cell r="Y97">
            <v>845934700</v>
          </cell>
          <cell r="Z97">
            <v>845934700</v>
          </cell>
          <cell r="AA97">
            <v>845934700</v>
          </cell>
          <cell r="AB97">
            <v>845934700</v>
          </cell>
          <cell r="AC97">
            <v>555363400</v>
          </cell>
          <cell r="AD97">
            <v>290571300</v>
          </cell>
          <cell r="AE97">
            <v>0</v>
          </cell>
          <cell r="AF97">
            <v>0</v>
          </cell>
        </row>
        <row r="98">
          <cell r="D98" t="str">
            <v>imp_senv</v>
          </cell>
          <cell r="E98">
            <v>234449000</v>
          </cell>
          <cell r="F98">
            <v>217054000</v>
          </cell>
          <cell r="G98">
            <v>367382000</v>
          </cell>
          <cell r="H98">
            <v>334543000</v>
          </cell>
          <cell r="I98">
            <v>339968000</v>
          </cell>
          <cell r="J98">
            <v>0</v>
          </cell>
          <cell r="K98">
            <v>0</v>
          </cell>
          <cell r="L98">
            <v>0</v>
          </cell>
          <cell r="M98">
            <v>0</v>
          </cell>
          <cell r="N98">
            <v>0</v>
          </cell>
          <cell r="O98">
            <v>0</v>
          </cell>
          <cell r="P98">
            <v>0</v>
          </cell>
          <cell r="Q98">
            <v>234449000</v>
          </cell>
          <cell r="R98">
            <v>451503000</v>
          </cell>
          <cell r="S98">
            <v>818885000</v>
          </cell>
          <cell r="T98">
            <v>1153428000</v>
          </cell>
          <cell r="U98">
            <v>1493396000</v>
          </cell>
          <cell r="V98">
            <v>1493396000</v>
          </cell>
          <cell r="W98">
            <v>1493396000</v>
          </cell>
          <cell r="X98">
            <v>1493396000</v>
          </cell>
          <cell r="Y98">
            <v>1493396000</v>
          </cell>
          <cell r="Z98">
            <v>1493396000</v>
          </cell>
          <cell r="AA98">
            <v>1493396000</v>
          </cell>
          <cell r="AB98">
            <v>1493396000</v>
          </cell>
          <cell r="AC98">
            <v>818885000</v>
          </cell>
          <cell r="AD98">
            <v>674511000</v>
          </cell>
          <cell r="AE98">
            <v>0</v>
          </cell>
          <cell r="AF98">
            <v>0</v>
          </cell>
        </row>
        <row r="99">
          <cell r="D99" t="str">
            <v>exp_senv</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row>
        <row r="100">
          <cell r="D100" t="str">
            <v>tst</v>
          </cell>
          <cell r="E100">
            <v>321126200</v>
          </cell>
          <cell r="F100">
            <v>262514500</v>
          </cell>
          <cell r="G100">
            <v>243551800</v>
          </cell>
          <cell r="H100">
            <v>217059500</v>
          </cell>
          <cell r="I100">
            <v>307769000</v>
          </cell>
          <cell r="J100">
            <v>0</v>
          </cell>
          <cell r="K100">
            <v>0</v>
          </cell>
          <cell r="L100">
            <v>0</v>
          </cell>
          <cell r="M100">
            <v>0</v>
          </cell>
          <cell r="N100">
            <v>0</v>
          </cell>
          <cell r="O100">
            <v>0</v>
          </cell>
          <cell r="P100">
            <v>0</v>
          </cell>
          <cell r="Q100">
            <v>321126200</v>
          </cell>
          <cell r="R100">
            <v>583640700</v>
          </cell>
          <cell r="S100">
            <v>827192500</v>
          </cell>
          <cell r="T100">
            <v>1044252000</v>
          </cell>
          <cell r="U100">
            <v>1352021000</v>
          </cell>
          <cell r="V100">
            <v>1352021000</v>
          </cell>
          <cell r="W100">
            <v>1352021000</v>
          </cell>
          <cell r="X100">
            <v>1352021000</v>
          </cell>
          <cell r="Y100">
            <v>1352021000</v>
          </cell>
          <cell r="Z100">
            <v>1352021000</v>
          </cell>
          <cell r="AA100">
            <v>1352021000</v>
          </cell>
          <cell r="AB100">
            <v>1352021000</v>
          </cell>
          <cell r="AC100">
            <v>827192500</v>
          </cell>
          <cell r="AD100">
            <v>524828500</v>
          </cell>
          <cell r="AE100">
            <v>0</v>
          </cell>
          <cell r="AF100">
            <v>0</v>
          </cell>
        </row>
        <row r="101">
          <cell r="D101" t="str">
            <v>com</v>
          </cell>
          <cell r="E101">
            <v>3771000</v>
          </cell>
          <cell r="F101">
            <v>5465000</v>
          </cell>
          <cell r="G101">
            <v>2139000</v>
          </cell>
          <cell r="H101">
            <v>962000</v>
          </cell>
          <cell r="I101">
            <v>53508000</v>
          </cell>
          <cell r="J101">
            <v>9632000</v>
          </cell>
          <cell r="K101">
            <v>0</v>
          </cell>
          <cell r="L101">
            <v>0</v>
          </cell>
          <cell r="M101">
            <v>0</v>
          </cell>
          <cell r="N101">
            <v>0</v>
          </cell>
          <cell r="O101">
            <v>0</v>
          </cell>
          <cell r="P101">
            <v>0</v>
          </cell>
          <cell r="Q101">
            <v>3771000</v>
          </cell>
          <cell r="R101">
            <v>9236000</v>
          </cell>
          <cell r="S101">
            <v>11375000</v>
          </cell>
          <cell r="T101">
            <v>12337000</v>
          </cell>
          <cell r="U101">
            <v>65845000</v>
          </cell>
          <cell r="V101">
            <v>75477000</v>
          </cell>
          <cell r="W101">
            <v>75477000</v>
          </cell>
          <cell r="X101">
            <v>75477000</v>
          </cell>
          <cell r="Y101">
            <v>75477000</v>
          </cell>
          <cell r="Z101">
            <v>75477000</v>
          </cell>
          <cell r="AA101">
            <v>75477000</v>
          </cell>
          <cell r="AB101">
            <v>75477000</v>
          </cell>
          <cell r="AC101">
            <v>11375000</v>
          </cell>
          <cell r="AD101">
            <v>64102000</v>
          </cell>
          <cell r="AE101">
            <v>0</v>
          </cell>
          <cell r="AF101">
            <v>0</v>
          </cell>
        </row>
        <row r="102">
          <cell r="D102" t="str">
            <v>ven</v>
          </cell>
          <cell r="E102">
            <v>145629000</v>
          </cell>
          <cell r="F102">
            <v>118648000</v>
          </cell>
          <cell r="G102">
            <v>254306000</v>
          </cell>
          <cell r="H102">
            <v>157278000</v>
          </cell>
          <cell r="I102">
            <v>114281000</v>
          </cell>
          <cell r="J102">
            <v>24438000</v>
          </cell>
          <cell r="K102">
            <v>0</v>
          </cell>
          <cell r="L102">
            <v>0</v>
          </cell>
          <cell r="M102">
            <v>0</v>
          </cell>
          <cell r="N102">
            <v>0</v>
          </cell>
          <cell r="O102">
            <v>0</v>
          </cell>
          <cell r="P102">
            <v>0</v>
          </cell>
          <cell r="Q102">
            <v>145629000</v>
          </cell>
          <cell r="R102">
            <v>264277000</v>
          </cell>
          <cell r="S102">
            <v>518583000</v>
          </cell>
          <cell r="T102">
            <v>675861000</v>
          </cell>
          <cell r="U102">
            <v>790142000</v>
          </cell>
          <cell r="V102">
            <v>814580000</v>
          </cell>
          <cell r="W102">
            <v>814580000</v>
          </cell>
          <cell r="X102">
            <v>814580000</v>
          </cell>
          <cell r="Y102">
            <v>814580000</v>
          </cell>
          <cell r="Z102">
            <v>814580000</v>
          </cell>
          <cell r="AA102">
            <v>814580000</v>
          </cell>
          <cell r="AB102">
            <v>814580000</v>
          </cell>
          <cell r="AC102">
            <v>518583000</v>
          </cell>
          <cell r="AD102">
            <v>295997000</v>
          </cell>
          <cell r="AE102">
            <v>0</v>
          </cell>
          <cell r="AF102">
            <v>0</v>
          </cell>
        </row>
        <row r="103">
          <cell r="E103">
            <v>47060.209000000003</v>
          </cell>
          <cell r="F103">
            <v>123147.546</v>
          </cell>
          <cell r="G103">
            <v>41054.159</v>
          </cell>
          <cell r="H103">
            <v>22787.315999999999</v>
          </cell>
          <cell r="I103">
            <v>1124613.6390000002</v>
          </cell>
          <cell r="J103">
            <v>207127.78300000002</v>
          </cell>
          <cell r="K103">
            <v>0</v>
          </cell>
          <cell r="L103">
            <v>0</v>
          </cell>
          <cell r="M103">
            <v>0</v>
          </cell>
          <cell r="N103">
            <v>0</v>
          </cell>
          <cell r="O103">
            <v>0</v>
          </cell>
          <cell r="P103">
            <v>0</v>
          </cell>
          <cell r="Q103">
            <v>47060.209000000003</v>
          </cell>
          <cell r="R103">
            <v>170207.755</v>
          </cell>
          <cell r="S103">
            <v>211261.91399999999</v>
          </cell>
          <cell r="T103">
            <v>234049.22999999998</v>
          </cell>
          <cell r="U103">
            <v>1358662.8690000002</v>
          </cell>
          <cell r="V103">
            <v>1565790.6520000002</v>
          </cell>
          <cell r="W103">
            <v>1565790.6520000002</v>
          </cell>
          <cell r="X103">
            <v>1565790.6520000002</v>
          </cell>
          <cell r="Y103">
            <v>1565790.6520000002</v>
          </cell>
          <cell r="Z103">
            <v>1565790.6520000002</v>
          </cell>
          <cell r="AA103">
            <v>1565790.6520000002</v>
          </cell>
          <cell r="AB103">
            <v>1565790.6520000002</v>
          </cell>
        </row>
        <row r="104">
          <cell r="E104">
            <v>3485097.5389999999</v>
          </cell>
          <cell r="F104">
            <v>3867758.2369999997</v>
          </cell>
          <cell r="G104">
            <v>7816098.2089999998</v>
          </cell>
          <cell r="H104">
            <v>3842886.1069999998</v>
          </cell>
          <cell r="I104">
            <v>4082470.6489999997</v>
          </cell>
          <cell r="J104">
            <v>1298136.1640000001</v>
          </cell>
          <cell r="K104">
            <v>0</v>
          </cell>
          <cell r="L104">
            <v>0</v>
          </cell>
          <cell r="M104">
            <v>0</v>
          </cell>
          <cell r="N104">
            <v>0</v>
          </cell>
          <cell r="O104">
            <v>0</v>
          </cell>
          <cell r="P104">
            <v>0</v>
          </cell>
          <cell r="Q104">
            <v>3485097.5389999999</v>
          </cell>
          <cell r="R104">
            <v>7352855.7759999996</v>
          </cell>
          <cell r="S104">
            <v>15168953.984999999</v>
          </cell>
          <cell r="T104">
            <v>19011840.092</v>
          </cell>
          <cell r="U104">
            <v>23094310.741</v>
          </cell>
          <cell r="V104">
            <v>24392446.905000001</v>
          </cell>
          <cell r="W104">
            <v>24392446.905000001</v>
          </cell>
          <cell r="X104">
            <v>24392446.905000001</v>
          </cell>
          <cell r="Y104">
            <v>24392446.905000001</v>
          </cell>
          <cell r="Z104">
            <v>24392446.905000001</v>
          </cell>
          <cell r="AA104">
            <v>24392446.905000001</v>
          </cell>
          <cell r="AB104">
            <v>24392446.905000001</v>
          </cell>
        </row>
        <row r="105">
          <cell r="D105" t="str">
            <v>com$</v>
          </cell>
          <cell r="E105">
            <v>47060.209000000003</v>
          </cell>
          <cell r="F105">
            <v>123147.546</v>
          </cell>
          <cell r="G105">
            <v>41054.159</v>
          </cell>
          <cell r="H105">
            <v>22787.315999999999</v>
          </cell>
          <cell r="I105">
            <v>1124613.6390000002</v>
          </cell>
          <cell r="J105">
            <v>207127.78300000002</v>
          </cell>
          <cell r="K105">
            <v>0</v>
          </cell>
          <cell r="L105">
            <v>0</v>
          </cell>
          <cell r="M105">
            <v>0</v>
          </cell>
          <cell r="N105">
            <v>0</v>
          </cell>
          <cell r="O105">
            <v>0</v>
          </cell>
          <cell r="P105">
            <v>0</v>
          </cell>
          <cell r="Q105">
            <v>47060.209000000003</v>
          </cell>
          <cell r="R105">
            <v>170207.755</v>
          </cell>
          <cell r="S105">
            <v>211261.91399999999</v>
          </cell>
          <cell r="T105">
            <v>234049.22999999998</v>
          </cell>
          <cell r="U105">
            <v>1358662.8690000002</v>
          </cell>
          <cell r="V105">
            <v>1565790.6520000002</v>
          </cell>
          <cell r="W105">
            <v>1565790.6520000002</v>
          </cell>
          <cell r="X105">
            <v>1565790.6520000002</v>
          </cell>
          <cell r="Y105">
            <v>1565790.6520000002</v>
          </cell>
          <cell r="Z105">
            <v>1565790.6520000002</v>
          </cell>
          <cell r="AA105">
            <v>1565790.6520000002</v>
          </cell>
          <cell r="AB105">
            <v>1565790.6520000002</v>
          </cell>
          <cell r="AC105">
            <v>211261.91399999999</v>
          </cell>
          <cell r="AD105">
            <v>1354528.7380000004</v>
          </cell>
          <cell r="AE105">
            <v>0</v>
          </cell>
          <cell r="AF105">
            <v>0</v>
          </cell>
        </row>
        <row r="106">
          <cell r="D106" t="str">
            <v>ven$</v>
          </cell>
          <cell r="E106">
            <v>3485097.5389999999</v>
          </cell>
          <cell r="F106">
            <v>3867758.2369999997</v>
          </cell>
          <cell r="G106">
            <v>7816098.2089999998</v>
          </cell>
          <cell r="H106">
            <v>3842886.1069999998</v>
          </cell>
          <cell r="I106">
            <v>4082470.6489999997</v>
          </cell>
          <cell r="J106">
            <v>1298136.1640000001</v>
          </cell>
          <cell r="K106">
            <v>0</v>
          </cell>
          <cell r="L106">
            <v>0</v>
          </cell>
          <cell r="M106">
            <v>0</v>
          </cell>
          <cell r="N106">
            <v>0</v>
          </cell>
          <cell r="O106">
            <v>0</v>
          </cell>
          <cell r="P106">
            <v>0</v>
          </cell>
          <cell r="Q106">
            <v>3485097.5389999999</v>
          </cell>
          <cell r="R106">
            <v>7352855.7759999996</v>
          </cell>
          <cell r="S106">
            <v>15168953.984999999</v>
          </cell>
          <cell r="T106">
            <v>19011840.092</v>
          </cell>
          <cell r="U106">
            <v>23094310.741</v>
          </cell>
          <cell r="V106">
            <v>24392446.905000001</v>
          </cell>
          <cell r="W106">
            <v>24392446.905000001</v>
          </cell>
          <cell r="X106">
            <v>24392446.905000001</v>
          </cell>
          <cell r="Y106">
            <v>24392446.905000001</v>
          </cell>
          <cell r="Z106">
            <v>24392446.905000001</v>
          </cell>
          <cell r="AA106">
            <v>24392446.905000001</v>
          </cell>
          <cell r="AB106">
            <v>24392446.905000001</v>
          </cell>
          <cell r="AC106">
            <v>15168953.984999999</v>
          </cell>
          <cell r="AD106">
            <v>9223492.9199999999</v>
          </cell>
          <cell r="AE106">
            <v>0</v>
          </cell>
          <cell r="AF106">
            <v>0</v>
          </cell>
        </row>
        <row r="107">
          <cell r="D107" t="str">
            <v>tri$</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row>
        <row r="108">
          <cell r="D108" t="str">
            <v>tre$</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row>
        <row r="109">
          <cell r="D109" t="str">
            <v>cfg_i$</v>
          </cell>
          <cell r="E109">
            <v>0</v>
          </cell>
          <cell r="F109">
            <v>0</v>
          </cell>
          <cell r="G109">
            <v>0</v>
          </cell>
          <cell r="H109">
            <v>-25459.200000000001</v>
          </cell>
          <cell r="I109">
            <v>3898.08</v>
          </cell>
          <cell r="J109">
            <v>0</v>
          </cell>
          <cell r="K109">
            <v>0</v>
          </cell>
          <cell r="L109">
            <v>0</v>
          </cell>
          <cell r="M109">
            <v>0</v>
          </cell>
          <cell r="N109">
            <v>0</v>
          </cell>
          <cell r="O109">
            <v>0</v>
          </cell>
          <cell r="P109">
            <v>0</v>
          </cell>
          <cell r="Q109">
            <v>0</v>
          </cell>
          <cell r="R109">
            <v>0</v>
          </cell>
          <cell r="S109">
            <v>0</v>
          </cell>
          <cell r="T109">
            <v>-25459.200000000001</v>
          </cell>
          <cell r="U109">
            <v>-21561.120000000003</v>
          </cell>
          <cell r="V109">
            <v>-21561.120000000003</v>
          </cell>
          <cell r="W109">
            <v>-21561.120000000003</v>
          </cell>
          <cell r="X109">
            <v>-21561.120000000003</v>
          </cell>
          <cell r="Y109">
            <v>-21561.120000000003</v>
          </cell>
          <cell r="Z109">
            <v>-21561.120000000003</v>
          </cell>
          <cell r="AA109">
            <v>-21561.120000000003</v>
          </cell>
          <cell r="AB109">
            <v>-21561.120000000003</v>
          </cell>
          <cell r="AC109">
            <v>0</v>
          </cell>
          <cell r="AD109">
            <v>-21561.120000000003</v>
          </cell>
          <cell r="AE109">
            <v>0</v>
          </cell>
          <cell r="AF109">
            <v>0</v>
          </cell>
        </row>
        <row r="110">
          <cell r="D110" t="str">
            <v>cfg_e$</v>
          </cell>
          <cell r="E110">
            <v>-6040.5</v>
          </cell>
          <cell r="F110">
            <v>-4272</v>
          </cell>
          <cell r="G110">
            <v>19700.48</v>
          </cell>
          <cell r="H110">
            <v>245671.67999999999</v>
          </cell>
          <cell r="I110">
            <v>201747.39</v>
          </cell>
          <cell r="J110">
            <v>0</v>
          </cell>
          <cell r="K110">
            <v>0</v>
          </cell>
          <cell r="L110">
            <v>0</v>
          </cell>
          <cell r="M110">
            <v>0</v>
          </cell>
          <cell r="N110">
            <v>0</v>
          </cell>
          <cell r="O110">
            <v>0</v>
          </cell>
          <cell r="P110">
            <v>0</v>
          </cell>
          <cell r="Q110">
            <v>-6040.5</v>
          </cell>
          <cell r="R110">
            <v>-10312.5</v>
          </cell>
          <cell r="S110">
            <v>9387.98</v>
          </cell>
          <cell r="T110">
            <v>255059.66</v>
          </cell>
          <cell r="U110">
            <v>456807.05000000005</v>
          </cell>
          <cell r="V110">
            <v>456807.05000000005</v>
          </cell>
          <cell r="W110">
            <v>456807.05000000005</v>
          </cell>
          <cell r="X110">
            <v>456807.05000000005</v>
          </cell>
          <cell r="Y110">
            <v>456807.05000000005</v>
          </cell>
          <cell r="Z110">
            <v>456807.05000000005</v>
          </cell>
          <cell r="AA110">
            <v>456807.05000000005</v>
          </cell>
          <cell r="AB110">
            <v>456807.05000000005</v>
          </cell>
          <cell r="AC110">
            <v>9387.98</v>
          </cell>
          <cell r="AD110">
            <v>447419.07</v>
          </cell>
          <cell r="AE110">
            <v>0</v>
          </cell>
          <cell r="AF110">
            <v>0</v>
          </cell>
        </row>
        <row r="111">
          <cell r="D111" t="str">
            <v>dimp</v>
          </cell>
          <cell r="E111">
            <v>2744300</v>
          </cell>
          <cell r="F111">
            <v>-1340700</v>
          </cell>
          <cell r="G111">
            <v>-141800</v>
          </cell>
          <cell r="H111">
            <v>-42800</v>
          </cell>
          <cell r="I111">
            <v>-181100</v>
          </cell>
          <cell r="J111">
            <v>0</v>
          </cell>
          <cell r="K111">
            <v>0</v>
          </cell>
          <cell r="L111">
            <v>0</v>
          </cell>
          <cell r="M111">
            <v>0</v>
          </cell>
          <cell r="N111">
            <v>0</v>
          </cell>
          <cell r="O111">
            <v>0</v>
          </cell>
          <cell r="P111">
            <v>0</v>
          </cell>
          <cell r="Q111">
            <v>2744300</v>
          </cell>
          <cell r="R111">
            <v>1403600</v>
          </cell>
          <cell r="S111">
            <v>1261800</v>
          </cell>
          <cell r="T111">
            <v>1219000</v>
          </cell>
          <cell r="U111">
            <v>1037900</v>
          </cell>
          <cell r="V111">
            <v>1037900</v>
          </cell>
          <cell r="W111">
            <v>1037900</v>
          </cell>
          <cell r="X111">
            <v>1037900</v>
          </cell>
          <cell r="Y111">
            <v>1037900</v>
          </cell>
          <cell r="Z111">
            <v>1037900</v>
          </cell>
          <cell r="AA111">
            <v>1037900</v>
          </cell>
          <cell r="AB111">
            <v>1037900</v>
          </cell>
          <cell r="AC111">
            <v>1261800</v>
          </cell>
          <cell r="AD111">
            <v>-223900</v>
          </cell>
          <cell r="AE111">
            <v>0</v>
          </cell>
          <cell r="AF111">
            <v>0</v>
          </cell>
        </row>
        <row r="115">
          <cell r="D115" t="str">
            <v>cnv_ger</v>
          </cell>
          <cell r="E115">
            <v>201590599</v>
          </cell>
          <cell r="F115">
            <v>219423251</v>
          </cell>
          <cell r="G115">
            <v>275732479</v>
          </cell>
          <cell r="H115">
            <v>282900613</v>
          </cell>
          <cell r="I115">
            <v>295000000</v>
          </cell>
          <cell r="J115">
            <v>0</v>
          </cell>
          <cell r="K115">
            <v>0</v>
          </cell>
          <cell r="L115">
            <v>0</v>
          </cell>
          <cell r="M115">
            <v>0</v>
          </cell>
          <cell r="N115">
            <v>0</v>
          </cell>
          <cell r="O115">
            <v>0</v>
          </cell>
          <cell r="P115">
            <v>0</v>
          </cell>
          <cell r="Q115">
            <v>201590599</v>
          </cell>
          <cell r="R115">
            <v>421013850</v>
          </cell>
          <cell r="S115">
            <v>696746329</v>
          </cell>
          <cell r="T115">
            <v>979646942</v>
          </cell>
          <cell r="U115">
            <v>1274646942</v>
          </cell>
          <cell r="V115">
            <v>1274646942</v>
          </cell>
          <cell r="W115">
            <v>1274646942</v>
          </cell>
          <cell r="X115">
            <v>1274646942</v>
          </cell>
          <cell r="Y115">
            <v>1274646942</v>
          </cell>
          <cell r="Z115">
            <v>1274646942</v>
          </cell>
          <cell r="AA115">
            <v>1274646942</v>
          </cell>
          <cell r="AB115">
            <v>1274646942</v>
          </cell>
          <cell r="AC115">
            <v>696746329</v>
          </cell>
          <cell r="AD115">
            <v>577900613</v>
          </cell>
          <cell r="AE115">
            <v>0</v>
          </cell>
          <cell r="AF115">
            <v>0</v>
          </cell>
        </row>
        <row r="116">
          <cell r="D116" t="str">
            <v>cnv_TD</v>
          </cell>
          <cell r="E116">
            <v>197168434.34123516</v>
          </cell>
          <cell r="F116">
            <v>214614242</v>
          </cell>
          <cell r="G116">
            <v>269660195</v>
          </cell>
          <cell r="H116">
            <v>276676182.044433</v>
          </cell>
          <cell r="I116">
            <v>289000000</v>
          </cell>
          <cell r="J116">
            <v>0</v>
          </cell>
          <cell r="K116">
            <v>0</v>
          </cell>
          <cell r="L116">
            <v>0</v>
          </cell>
          <cell r="M116">
            <v>0</v>
          </cell>
          <cell r="N116">
            <v>0</v>
          </cell>
          <cell r="O116">
            <v>0</v>
          </cell>
          <cell r="P116">
            <v>0</v>
          </cell>
          <cell r="Q116">
            <v>197168434.34123516</v>
          </cell>
          <cell r="R116">
            <v>411782676.34123516</v>
          </cell>
          <cell r="S116">
            <v>681442871.34123516</v>
          </cell>
          <cell r="T116">
            <v>958119053.38566816</v>
          </cell>
          <cell r="U116">
            <v>1247119053.3856683</v>
          </cell>
          <cell r="V116">
            <v>1247119053.3856683</v>
          </cell>
          <cell r="W116">
            <v>1247119053.3856683</v>
          </cell>
          <cell r="X116">
            <v>1247119053.3856683</v>
          </cell>
          <cell r="Y116">
            <v>1247119053.3856683</v>
          </cell>
          <cell r="Z116">
            <v>1247119053.3856683</v>
          </cell>
          <cell r="AA116">
            <v>1247119053.3856683</v>
          </cell>
          <cell r="AB116">
            <v>1247119053.3856683</v>
          </cell>
          <cell r="AC116">
            <v>681442871.34123516</v>
          </cell>
          <cell r="AD116">
            <v>565676182.044433</v>
          </cell>
          <cell r="AE116">
            <v>0</v>
          </cell>
          <cell r="AF116">
            <v>0</v>
          </cell>
        </row>
        <row r="117">
          <cell r="D117" t="str">
            <v>cnv_con</v>
          </cell>
          <cell r="E117">
            <v>197604823</v>
          </cell>
          <cell r="F117">
            <v>203210340</v>
          </cell>
          <cell r="G117">
            <v>256823028</v>
          </cell>
          <cell r="H117">
            <v>265785682</v>
          </cell>
          <cell r="I117">
            <v>278000000</v>
          </cell>
          <cell r="J117">
            <v>0</v>
          </cell>
          <cell r="K117">
            <v>0</v>
          </cell>
          <cell r="L117">
            <v>0</v>
          </cell>
          <cell r="M117">
            <v>0</v>
          </cell>
          <cell r="N117">
            <v>0</v>
          </cell>
          <cell r="O117">
            <v>0</v>
          </cell>
          <cell r="P117">
            <v>0</v>
          </cell>
          <cell r="Q117">
            <v>197604823</v>
          </cell>
          <cell r="R117">
            <v>400815163</v>
          </cell>
          <cell r="S117">
            <v>657638191</v>
          </cell>
          <cell r="T117">
            <v>923423873</v>
          </cell>
          <cell r="U117">
            <v>1201423873</v>
          </cell>
          <cell r="V117">
            <v>1201423873</v>
          </cell>
          <cell r="W117">
            <v>1201423873</v>
          </cell>
          <cell r="X117">
            <v>1201423873</v>
          </cell>
          <cell r="Y117">
            <v>1201423873</v>
          </cell>
          <cell r="Z117">
            <v>1201423873</v>
          </cell>
          <cell r="AA117">
            <v>1201423873</v>
          </cell>
          <cell r="AB117">
            <v>1201423873</v>
          </cell>
          <cell r="AC117">
            <v>657638191</v>
          </cell>
          <cell r="AD117">
            <v>543785682</v>
          </cell>
          <cell r="AE117">
            <v>0</v>
          </cell>
          <cell r="AF117">
            <v>0</v>
          </cell>
        </row>
        <row r="119">
          <cell r="D119" t="str">
            <v>plgo_ger</v>
          </cell>
          <cell r="E119">
            <v>365545500</v>
          </cell>
          <cell r="F119">
            <v>286868300</v>
          </cell>
          <cell r="G119">
            <v>324136900</v>
          </cell>
          <cell r="H119">
            <v>287394200</v>
          </cell>
          <cell r="I119">
            <v>0</v>
          </cell>
          <cell r="J119">
            <v>0</v>
          </cell>
          <cell r="K119">
            <v>0</v>
          </cell>
          <cell r="L119">
            <v>0</v>
          </cell>
          <cell r="M119">
            <v>0</v>
          </cell>
          <cell r="N119">
            <v>0</v>
          </cell>
          <cell r="O119">
            <v>0</v>
          </cell>
          <cell r="P119">
            <v>0</v>
          </cell>
          <cell r="Q119">
            <v>365545500</v>
          </cell>
          <cell r="R119">
            <v>652413800</v>
          </cell>
          <cell r="S119">
            <v>976550700</v>
          </cell>
          <cell r="T119">
            <v>1263944900</v>
          </cell>
          <cell r="U119">
            <v>1263944900</v>
          </cell>
          <cell r="V119">
            <v>1263944900</v>
          </cell>
          <cell r="W119">
            <v>1263944900</v>
          </cell>
          <cell r="X119">
            <v>1263944900</v>
          </cell>
          <cell r="Y119">
            <v>1263944900</v>
          </cell>
          <cell r="Z119">
            <v>1263944900</v>
          </cell>
          <cell r="AA119">
            <v>1263944900</v>
          </cell>
          <cell r="AB119">
            <v>1263944900</v>
          </cell>
          <cell r="AC119">
            <v>976550700</v>
          </cell>
          <cell r="AD119">
            <v>287394200</v>
          </cell>
          <cell r="AE119">
            <v>0</v>
          </cell>
          <cell r="AF119">
            <v>0</v>
          </cell>
        </row>
        <row r="120">
          <cell r="D120" t="str">
            <v>plo_TD</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row>
        <row r="121">
          <cell r="D121" t="str">
            <v>plgo_TD</v>
          </cell>
          <cell r="E121">
            <v>357267475.76577008</v>
          </cell>
          <cell r="F121">
            <v>280355975</v>
          </cell>
          <cell r="G121">
            <v>317095840</v>
          </cell>
          <cell r="H121">
            <v>281144474.84420449</v>
          </cell>
          <cell r="I121">
            <v>0</v>
          </cell>
          <cell r="J121">
            <v>0</v>
          </cell>
          <cell r="K121">
            <v>0</v>
          </cell>
          <cell r="L121">
            <v>0</v>
          </cell>
          <cell r="M121">
            <v>0</v>
          </cell>
          <cell r="N121">
            <v>0</v>
          </cell>
          <cell r="O121">
            <v>0</v>
          </cell>
          <cell r="P121">
            <v>0</v>
          </cell>
          <cell r="Q121">
            <v>357267475.76577008</v>
          </cell>
          <cell r="R121">
            <v>637623450.76577008</v>
          </cell>
          <cell r="S121">
            <v>954719290.76577008</v>
          </cell>
          <cell r="T121">
            <v>1235863765.6099746</v>
          </cell>
          <cell r="U121">
            <v>1235863765.6099746</v>
          </cell>
          <cell r="V121">
            <v>1235863765.6099746</v>
          </cell>
          <cell r="W121">
            <v>1235863765.6099746</v>
          </cell>
          <cell r="X121">
            <v>1235863765.6099746</v>
          </cell>
          <cell r="Y121">
            <v>1235863765.6099746</v>
          </cell>
          <cell r="Z121">
            <v>1235863765.6099746</v>
          </cell>
          <cell r="AA121">
            <v>1235863765.6099746</v>
          </cell>
          <cell r="AB121">
            <v>1235863765.6099746</v>
          </cell>
          <cell r="AC121">
            <v>954719290.76577008</v>
          </cell>
          <cell r="AD121">
            <v>281144474.84420449</v>
          </cell>
          <cell r="AE121">
            <v>0</v>
          </cell>
          <cell r="AF121">
            <v>0</v>
          </cell>
        </row>
        <row r="122">
          <cell r="D122" t="str">
            <v>pl_TD</v>
          </cell>
          <cell r="E122">
            <v>357267475.76577008</v>
          </cell>
          <cell r="F122">
            <v>280355975</v>
          </cell>
          <cell r="G122">
            <v>317095840</v>
          </cell>
          <cell r="H122">
            <v>281144474.84420449</v>
          </cell>
          <cell r="I122">
            <v>0</v>
          </cell>
          <cell r="J122">
            <v>0</v>
          </cell>
          <cell r="K122">
            <v>0</v>
          </cell>
          <cell r="L122">
            <v>0</v>
          </cell>
          <cell r="M122">
            <v>0</v>
          </cell>
          <cell r="N122">
            <v>0</v>
          </cell>
          <cell r="O122">
            <v>0</v>
          </cell>
          <cell r="P122">
            <v>0</v>
          </cell>
          <cell r="Q122">
            <v>357267475.76577008</v>
          </cell>
          <cell r="R122">
            <v>637623450.76577008</v>
          </cell>
          <cell r="S122">
            <v>954719290.76577008</v>
          </cell>
          <cell r="T122">
            <v>1235863765.6099746</v>
          </cell>
          <cell r="U122">
            <v>1235863765.6099746</v>
          </cell>
          <cell r="V122">
            <v>1235863765.6099746</v>
          </cell>
          <cell r="W122">
            <v>1235863765.6099746</v>
          </cell>
          <cell r="X122">
            <v>1235863765.6099746</v>
          </cell>
          <cell r="Y122">
            <v>1235863765.6099746</v>
          </cell>
          <cell r="Z122">
            <v>1235863765.6099746</v>
          </cell>
          <cell r="AA122">
            <v>1235863765.6099746</v>
          </cell>
          <cell r="AB122">
            <v>1235863765.6099746</v>
          </cell>
          <cell r="AC122">
            <v>954719290.76577008</v>
          </cell>
          <cell r="AD122">
            <v>281144474.84420449</v>
          </cell>
          <cell r="AE122">
            <v>0</v>
          </cell>
          <cell r="AF122">
            <v>0</v>
          </cell>
        </row>
        <row r="125">
          <cell r="D125" t="str">
            <v>pnv</v>
          </cell>
          <cell r="E125">
            <v>137204314</v>
          </cell>
          <cell r="F125">
            <v>82439512</v>
          </cell>
          <cell r="G125">
            <v>71731939</v>
          </cell>
          <cell r="H125">
            <v>88140221</v>
          </cell>
          <cell r="I125">
            <v>0</v>
          </cell>
          <cell r="J125">
            <v>0</v>
          </cell>
          <cell r="K125">
            <v>0</v>
          </cell>
          <cell r="L125">
            <v>0</v>
          </cell>
          <cell r="M125">
            <v>0</v>
          </cell>
          <cell r="N125">
            <v>0</v>
          </cell>
          <cell r="O125">
            <v>0</v>
          </cell>
          <cell r="P125">
            <v>0</v>
          </cell>
          <cell r="Q125">
            <v>137204314</v>
          </cell>
          <cell r="R125">
            <v>219643826</v>
          </cell>
          <cell r="S125">
            <v>291375765</v>
          </cell>
          <cell r="T125">
            <v>379515986</v>
          </cell>
          <cell r="U125">
            <v>379515986</v>
          </cell>
          <cell r="V125">
            <v>379515986</v>
          </cell>
          <cell r="W125">
            <v>379515986</v>
          </cell>
          <cell r="X125">
            <v>379515986</v>
          </cell>
          <cell r="Y125">
            <v>379515986</v>
          </cell>
          <cell r="Z125">
            <v>379515986</v>
          </cell>
          <cell r="AA125">
            <v>379515986</v>
          </cell>
          <cell r="AB125">
            <v>379515986</v>
          </cell>
          <cell r="AC125">
            <v>291375765</v>
          </cell>
          <cell r="AD125">
            <v>88140221</v>
          </cell>
          <cell r="AE125">
            <v>0</v>
          </cell>
          <cell r="AF125">
            <v>0</v>
          </cell>
        </row>
        <row r="128">
          <cell r="D128" t="str">
            <v>dsenv_v</v>
          </cell>
          <cell r="E128">
            <v>2889058</v>
          </cell>
          <cell r="F128">
            <v>8537160</v>
          </cell>
          <cell r="G128">
            <v>9441056</v>
          </cell>
          <cell r="H128">
            <v>8577361</v>
          </cell>
          <cell r="I128">
            <v>7624200</v>
          </cell>
          <cell r="J128">
            <v>0</v>
          </cell>
          <cell r="K128">
            <v>0</v>
          </cell>
          <cell r="L128">
            <v>0</v>
          </cell>
          <cell r="M128">
            <v>0</v>
          </cell>
          <cell r="N128">
            <v>0</v>
          </cell>
          <cell r="O128">
            <v>0</v>
          </cell>
          <cell r="P128">
            <v>0</v>
          </cell>
          <cell r="Q128">
            <v>2889058</v>
          </cell>
          <cell r="R128">
            <v>11426218</v>
          </cell>
          <cell r="S128">
            <v>20867274</v>
          </cell>
          <cell r="T128">
            <v>29444635</v>
          </cell>
          <cell r="U128">
            <v>37068835</v>
          </cell>
          <cell r="V128">
            <v>37068835</v>
          </cell>
          <cell r="W128">
            <v>37068835</v>
          </cell>
          <cell r="X128">
            <v>37068835</v>
          </cell>
          <cell r="Y128">
            <v>37068835</v>
          </cell>
          <cell r="Z128">
            <v>37068835</v>
          </cell>
          <cell r="AA128">
            <v>37068835</v>
          </cell>
          <cell r="AB128">
            <v>37068835</v>
          </cell>
        </row>
        <row r="129">
          <cell r="D129" t="str">
            <v>dsenv_c</v>
          </cell>
          <cell r="E129">
            <v>31559573.000000004</v>
          </cell>
          <cell r="F129">
            <v>14936869</v>
          </cell>
          <cell r="G129">
            <v>26249616</v>
          </cell>
          <cell r="H129">
            <v>31047769</v>
          </cell>
          <cell r="I129">
            <v>3164800</v>
          </cell>
          <cell r="J129">
            <v>0</v>
          </cell>
          <cell r="K129">
            <v>0</v>
          </cell>
          <cell r="L129">
            <v>0</v>
          </cell>
          <cell r="M129">
            <v>0</v>
          </cell>
          <cell r="N129">
            <v>0</v>
          </cell>
          <cell r="O129">
            <v>0</v>
          </cell>
          <cell r="P129">
            <v>0</v>
          </cell>
          <cell r="Q129">
            <v>31559573.000000004</v>
          </cell>
          <cell r="R129">
            <v>46496442</v>
          </cell>
          <cell r="S129">
            <v>72746058</v>
          </cell>
          <cell r="T129">
            <v>103793827</v>
          </cell>
          <cell r="U129">
            <v>106958627</v>
          </cell>
          <cell r="V129">
            <v>106958627</v>
          </cell>
          <cell r="W129">
            <v>106958627</v>
          </cell>
          <cell r="X129">
            <v>106958627</v>
          </cell>
          <cell r="Y129">
            <v>106958627</v>
          </cell>
          <cell r="Z129">
            <v>106958627</v>
          </cell>
          <cell r="AA129">
            <v>106958627</v>
          </cell>
          <cell r="AB129">
            <v>106958627</v>
          </cell>
        </row>
        <row r="130">
          <cell r="D130" t="str">
            <v>dsenv</v>
          </cell>
          <cell r="E130">
            <v>-28670515.000000004</v>
          </cell>
          <cell r="F130">
            <v>-6399709</v>
          </cell>
          <cell r="G130">
            <v>-16808560</v>
          </cell>
          <cell r="H130">
            <v>-22470408</v>
          </cell>
          <cell r="I130">
            <v>4459400</v>
          </cell>
          <cell r="J130">
            <v>0</v>
          </cell>
          <cell r="K130">
            <v>0</v>
          </cell>
          <cell r="L130">
            <v>0</v>
          </cell>
          <cell r="M130">
            <v>0</v>
          </cell>
          <cell r="N130">
            <v>0</v>
          </cell>
          <cell r="O130">
            <v>0</v>
          </cell>
          <cell r="P130">
            <v>0</v>
          </cell>
          <cell r="Q130">
            <v>-28670515.000000004</v>
          </cell>
          <cell r="R130">
            <v>-35070224</v>
          </cell>
          <cell r="S130">
            <v>-51878784</v>
          </cell>
          <cell r="T130">
            <v>-74349192</v>
          </cell>
          <cell r="U130">
            <v>-69889792</v>
          </cell>
          <cell r="V130">
            <v>-69889792</v>
          </cell>
          <cell r="W130">
            <v>-69889792</v>
          </cell>
          <cell r="X130">
            <v>-69889792</v>
          </cell>
          <cell r="Y130">
            <v>-69889792</v>
          </cell>
          <cell r="Z130">
            <v>-69889792</v>
          </cell>
          <cell r="AA130">
            <v>-69889792</v>
          </cell>
          <cell r="AB130">
            <v>-69889792</v>
          </cell>
        </row>
        <row r="131">
          <cell r="D131" t="str">
            <v>dsenv_v$</v>
          </cell>
          <cell r="E131">
            <v>166383.1035000002</v>
          </cell>
          <cell r="F131">
            <v>409988</v>
          </cell>
          <cell r="G131">
            <v>414462.8</v>
          </cell>
          <cell r="H131">
            <v>370911.55</v>
          </cell>
          <cell r="I131">
            <v>0</v>
          </cell>
          <cell r="J131">
            <v>0</v>
          </cell>
          <cell r="K131">
            <v>0</v>
          </cell>
          <cell r="L131">
            <v>0</v>
          </cell>
          <cell r="M131">
            <v>0</v>
          </cell>
          <cell r="N131">
            <v>0</v>
          </cell>
          <cell r="O131">
            <v>0</v>
          </cell>
          <cell r="P131">
            <v>0</v>
          </cell>
          <cell r="Q131">
            <v>166383.1035000002</v>
          </cell>
          <cell r="R131">
            <v>576371.1035000002</v>
          </cell>
          <cell r="S131">
            <v>990833.90350000025</v>
          </cell>
          <cell r="T131">
            <v>1361745.4535000003</v>
          </cell>
          <cell r="U131">
            <v>1361745.4535000003</v>
          </cell>
          <cell r="V131">
            <v>1361745.4535000003</v>
          </cell>
          <cell r="W131">
            <v>1361745.4535000003</v>
          </cell>
          <cell r="X131">
            <v>1361745.4535000003</v>
          </cell>
          <cell r="Y131">
            <v>1361745.4535000003</v>
          </cell>
          <cell r="Z131">
            <v>1361745.4535000003</v>
          </cell>
          <cell r="AA131">
            <v>1361745.4535000003</v>
          </cell>
          <cell r="AB131">
            <v>1361745.4535000003</v>
          </cell>
        </row>
        <row r="132">
          <cell r="D132" t="str">
            <v>dsenv_c$</v>
          </cell>
          <cell r="E132">
            <v>897427.33536000201</v>
          </cell>
          <cell r="F132">
            <v>453537</v>
          </cell>
          <cell r="G132">
            <v>792685</v>
          </cell>
          <cell r="H132">
            <v>898063.99</v>
          </cell>
          <cell r="I132">
            <v>0</v>
          </cell>
          <cell r="J132">
            <v>0</v>
          </cell>
          <cell r="K132">
            <v>0</v>
          </cell>
          <cell r="L132">
            <v>0</v>
          </cell>
          <cell r="M132">
            <v>0</v>
          </cell>
          <cell r="N132">
            <v>0</v>
          </cell>
          <cell r="O132">
            <v>0</v>
          </cell>
          <cell r="P132">
            <v>0</v>
          </cell>
          <cell r="Q132">
            <v>897427.33536000201</v>
          </cell>
          <cell r="R132">
            <v>1350964.335360002</v>
          </cell>
          <cell r="S132">
            <v>2143649.3353600018</v>
          </cell>
          <cell r="T132">
            <v>3041713.325360002</v>
          </cell>
          <cell r="U132">
            <v>3041713.325360002</v>
          </cell>
          <cell r="V132">
            <v>3041713.325360002</v>
          </cell>
          <cell r="W132">
            <v>3041713.325360002</v>
          </cell>
          <cell r="X132">
            <v>3041713.325360002</v>
          </cell>
          <cell r="Y132">
            <v>3041713.325360002</v>
          </cell>
          <cell r="Z132">
            <v>3041713.325360002</v>
          </cell>
          <cell r="AA132">
            <v>3041713.325360002</v>
          </cell>
          <cell r="AB132">
            <v>3041713.325360002</v>
          </cell>
        </row>
        <row r="133">
          <cell r="D133" t="str">
            <v>dsenv$</v>
          </cell>
          <cell r="E133">
            <v>-731044.2318600018</v>
          </cell>
          <cell r="F133">
            <v>-43549</v>
          </cell>
          <cell r="G133">
            <v>-378222.2</v>
          </cell>
          <cell r="H133">
            <v>-527152.43999999994</v>
          </cell>
          <cell r="I133">
            <v>0</v>
          </cell>
          <cell r="J133">
            <v>0</v>
          </cell>
          <cell r="K133">
            <v>0</v>
          </cell>
          <cell r="L133">
            <v>0</v>
          </cell>
          <cell r="M133">
            <v>0</v>
          </cell>
          <cell r="N133">
            <v>0</v>
          </cell>
          <cell r="O133">
            <v>0</v>
          </cell>
          <cell r="P133">
            <v>0</v>
          </cell>
          <cell r="Q133">
            <v>-731044.2318600018</v>
          </cell>
          <cell r="R133">
            <v>-774593.2318600018</v>
          </cell>
          <cell r="S133">
            <v>-1152815.4318600018</v>
          </cell>
          <cell r="T133">
            <v>-1679967.8718600017</v>
          </cell>
          <cell r="U133">
            <v>-1679967.8718600017</v>
          </cell>
          <cell r="V133">
            <v>-1679967.8718600017</v>
          </cell>
          <cell r="W133">
            <v>-1679967.8718600017</v>
          </cell>
          <cell r="X133">
            <v>-1679967.8718600017</v>
          </cell>
          <cell r="Y133">
            <v>-1679967.8718600017</v>
          </cell>
          <cell r="Z133">
            <v>-1679967.8718600017</v>
          </cell>
          <cell r="AA133">
            <v>-1679967.8718600017</v>
          </cell>
          <cell r="AB133">
            <v>-1679967.8718600017</v>
          </cell>
        </row>
        <row r="134">
          <cell r="D134" t="str">
            <v>psenv$</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row>
        <row r="138">
          <cell r="D138" t="str">
            <v>corr_h$</v>
          </cell>
          <cell r="E138">
            <v>18333900</v>
          </cell>
          <cell r="F138">
            <v>4765600</v>
          </cell>
          <cell r="G138">
            <v>8697900</v>
          </cell>
          <cell r="H138">
            <v>14144600</v>
          </cell>
          <cell r="Q138">
            <v>18333900</v>
          </cell>
          <cell r="R138">
            <v>23099500</v>
          </cell>
          <cell r="S138">
            <v>31797400</v>
          </cell>
          <cell r="T138">
            <v>45942000</v>
          </cell>
          <cell r="U138">
            <v>45942000</v>
          </cell>
          <cell r="V138">
            <v>45942000</v>
          </cell>
          <cell r="W138">
            <v>45942000</v>
          </cell>
          <cell r="X138">
            <v>45942000</v>
          </cell>
          <cell r="Y138">
            <v>45942000</v>
          </cell>
          <cell r="Z138">
            <v>45942000</v>
          </cell>
          <cell r="AA138">
            <v>45942000</v>
          </cell>
          <cell r="AB138">
            <v>45942000</v>
          </cell>
          <cell r="AC138">
            <v>31797400</v>
          </cell>
          <cell r="AD138">
            <v>14144600</v>
          </cell>
          <cell r="AE138">
            <v>0</v>
          </cell>
          <cell r="AF138">
            <v>0</v>
          </cell>
        </row>
        <row r="141">
          <cell r="D141" t="str">
            <v>cp_prod</v>
          </cell>
          <cell r="E141">
            <v>591.47599999999989</v>
          </cell>
          <cell r="F141">
            <v>536.69999999999993</v>
          </cell>
          <cell r="G141">
            <v>405.77800000000002</v>
          </cell>
          <cell r="H141">
            <v>0</v>
          </cell>
          <cell r="I141">
            <v>0</v>
          </cell>
          <cell r="J141">
            <v>0</v>
          </cell>
          <cell r="K141">
            <v>0</v>
          </cell>
          <cell r="L141">
            <v>0</v>
          </cell>
          <cell r="M141">
            <v>0</v>
          </cell>
          <cell r="N141">
            <v>0</v>
          </cell>
          <cell r="O141">
            <v>0</v>
          </cell>
          <cell r="P141">
            <v>0</v>
          </cell>
          <cell r="Q141">
            <v>591.47599999999989</v>
          </cell>
          <cell r="R141">
            <v>1128.1759999999999</v>
          </cell>
          <cell r="S141">
            <v>1533.954</v>
          </cell>
          <cell r="T141">
            <v>1533.954</v>
          </cell>
          <cell r="U141">
            <v>1533.954</v>
          </cell>
          <cell r="V141">
            <v>1533.954</v>
          </cell>
          <cell r="W141">
            <v>1533.954</v>
          </cell>
          <cell r="X141">
            <v>1533.954</v>
          </cell>
          <cell r="Y141">
            <v>1533.954</v>
          </cell>
          <cell r="Z141">
            <v>1533.954</v>
          </cell>
          <cell r="AA141">
            <v>1533.954</v>
          </cell>
          <cell r="AB141">
            <v>1533.954</v>
          </cell>
          <cell r="AC141">
            <v>1533.954</v>
          </cell>
          <cell r="AD141">
            <v>0</v>
          </cell>
          <cell r="AE141">
            <v>0</v>
          </cell>
          <cell r="AF141">
            <v>0</v>
          </cell>
        </row>
        <row r="144">
          <cell r="D144" t="str">
            <v>cnaprod</v>
          </cell>
          <cell r="E144">
            <v>324.46199999999999</v>
          </cell>
          <cell r="F144">
            <v>196.07400000000001</v>
          </cell>
          <cell r="G144">
            <v>182.75599999999997</v>
          </cell>
          <cell r="H144">
            <v>0</v>
          </cell>
          <cell r="I144">
            <v>0</v>
          </cell>
          <cell r="J144">
            <v>0</v>
          </cell>
          <cell r="K144">
            <v>0</v>
          </cell>
          <cell r="L144">
            <v>0</v>
          </cell>
          <cell r="M144">
            <v>0</v>
          </cell>
          <cell r="N144">
            <v>0</v>
          </cell>
          <cell r="O144">
            <v>0</v>
          </cell>
          <cell r="P144">
            <v>0</v>
          </cell>
          <cell r="Q144">
            <v>324.46199999999999</v>
          </cell>
          <cell r="R144">
            <v>520.53600000000006</v>
          </cell>
          <cell r="S144">
            <v>703.29200000000003</v>
          </cell>
          <cell r="T144">
            <v>703.29200000000003</v>
          </cell>
          <cell r="U144">
            <v>703.29200000000003</v>
          </cell>
          <cell r="V144">
            <v>703.29200000000003</v>
          </cell>
          <cell r="W144">
            <v>703.29200000000003</v>
          </cell>
          <cell r="X144">
            <v>703.29200000000003</v>
          </cell>
          <cell r="Y144">
            <v>703.29200000000003</v>
          </cell>
          <cell r="Z144">
            <v>703.29200000000003</v>
          </cell>
          <cell r="AA144">
            <v>703.29200000000003</v>
          </cell>
          <cell r="AB144">
            <v>703.29200000000003</v>
          </cell>
          <cell r="AC144">
            <v>703.29200000000003</v>
          </cell>
          <cell r="AD144">
            <v>0</v>
          </cell>
          <cell r="AE144">
            <v>0</v>
          </cell>
          <cell r="AF144">
            <v>0</v>
          </cell>
        </row>
      </sheetData>
      <sheetData sheetId="4"/>
      <sheetData sheetId="5"/>
      <sheetData sheetId="6"/>
      <sheetData sheetId="7"/>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dos_MReg"/>
      <sheetName val="MReg. mensal"/>
      <sheetName val="MReg. mensal (2)"/>
      <sheetName val="distrib07"/>
      <sheetName val="SENV"/>
      <sheetName val="DADBAL"/>
      <sheetName val="output1"/>
      <sheetName val="selectes"/>
      <sheetName val="selectes_distrib"/>
    </sheetNames>
    <sheetDataSet>
      <sheetData sheetId="0">
        <row r="9">
          <cell r="E9" t="str">
            <v>pro_l_rnt</v>
          </cell>
          <cell r="F9">
            <v>3076269449.0000005</v>
          </cell>
          <cell r="G9">
            <v>2514910187</v>
          </cell>
          <cell r="H9">
            <v>2152883564.0000005</v>
          </cell>
          <cell r="I9">
            <v>1917529360</v>
          </cell>
          <cell r="J9">
            <v>2294769909.9999995</v>
          </cell>
          <cell r="K9">
            <v>0</v>
          </cell>
          <cell r="L9">
            <v>0</v>
          </cell>
          <cell r="M9">
            <v>0</v>
          </cell>
          <cell r="N9">
            <v>0</v>
          </cell>
          <cell r="O9">
            <v>0</v>
          </cell>
          <cell r="P9">
            <v>0</v>
          </cell>
          <cell r="Q9">
            <v>0</v>
          </cell>
          <cell r="R9">
            <v>3076269449.0000005</v>
          </cell>
          <cell r="S9">
            <v>5591179636</v>
          </cell>
          <cell r="T9">
            <v>7744063200</v>
          </cell>
          <cell r="U9">
            <v>9661592560</v>
          </cell>
          <cell r="V9">
            <v>11956362470</v>
          </cell>
          <cell r="W9">
            <v>11956362470</v>
          </cell>
          <cell r="X9">
            <v>11956362470</v>
          </cell>
          <cell r="Y9">
            <v>11956362470</v>
          </cell>
          <cell r="Z9">
            <v>11956362470</v>
          </cell>
          <cell r="AA9">
            <v>11956362470</v>
          </cell>
          <cell r="AB9">
            <v>11956362470</v>
          </cell>
          <cell r="AC9">
            <v>11956362470</v>
          </cell>
        </row>
        <row r="10">
          <cell r="E10" t="str">
            <v>pro_edp_l_rnt</v>
          </cell>
          <cell r="F10">
            <v>2192693349.0000005</v>
          </cell>
          <cell r="G10">
            <v>1765553687</v>
          </cell>
          <cell r="H10">
            <v>1532315064.0000005</v>
          </cell>
          <cell r="I10">
            <v>1461278860</v>
          </cell>
          <cell r="J10">
            <v>1729705309.9999995</v>
          </cell>
          <cell r="K10">
            <v>0</v>
          </cell>
          <cell r="L10">
            <v>0</v>
          </cell>
          <cell r="M10">
            <v>0</v>
          </cell>
          <cell r="N10">
            <v>0</v>
          </cell>
          <cell r="O10">
            <v>0</v>
          </cell>
          <cell r="P10">
            <v>0</v>
          </cell>
          <cell r="Q10">
            <v>0</v>
          </cell>
          <cell r="R10">
            <v>2192693349.0000005</v>
          </cell>
          <cell r="S10">
            <v>3958247036.0000005</v>
          </cell>
          <cell r="T10">
            <v>5490562100.000001</v>
          </cell>
          <cell r="U10">
            <v>6951840960.000001</v>
          </cell>
          <cell r="V10">
            <v>8681546270</v>
          </cell>
          <cell r="W10">
            <v>8681546270</v>
          </cell>
          <cell r="X10">
            <v>8681546270</v>
          </cell>
          <cell r="Y10">
            <v>8681546270</v>
          </cell>
          <cell r="Z10">
            <v>8681546270</v>
          </cell>
          <cell r="AA10">
            <v>8681546270</v>
          </cell>
          <cell r="AB10">
            <v>8681546270</v>
          </cell>
          <cell r="AC10">
            <v>8681546270</v>
          </cell>
        </row>
        <row r="11">
          <cell r="E11" t="str">
            <v>pro_cpg</v>
          </cell>
          <cell r="F11">
            <v>399460700</v>
          </cell>
          <cell r="G11">
            <v>334263500</v>
          </cell>
          <cell r="H11">
            <v>243980000</v>
          </cell>
          <cell r="I11">
            <v>126867500</v>
          </cell>
          <cell r="J11">
            <v>27285500</v>
          </cell>
          <cell r="K11">
            <v>0</v>
          </cell>
          <cell r="L11">
            <v>0</v>
          </cell>
          <cell r="M11">
            <v>0</v>
          </cell>
          <cell r="N11">
            <v>0</v>
          </cell>
          <cell r="O11">
            <v>0</v>
          </cell>
          <cell r="P11">
            <v>0</v>
          </cell>
          <cell r="Q11">
            <v>0</v>
          </cell>
          <cell r="R11">
            <v>399460700</v>
          </cell>
          <cell r="S11">
            <v>733724200</v>
          </cell>
          <cell r="T11">
            <v>977704200</v>
          </cell>
          <cell r="U11">
            <v>1104571700</v>
          </cell>
          <cell r="V11">
            <v>1131857200</v>
          </cell>
          <cell r="W11">
            <v>1131857200</v>
          </cell>
          <cell r="X11">
            <v>1131857200</v>
          </cell>
          <cell r="Y11">
            <v>1131857200</v>
          </cell>
          <cell r="Z11">
            <v>1131857200</v>
          </cell>
          <cell r="AA11">
            <v>1131857200</v>
          </cell>
          <cell r="AB11">
            <v>1131857200</v>
          </cell>
          <cell r="AC11">
            <v>1131857200</v>
          </cell>
        </row>
        <row r="12">
          <cell r="E12" t="str">
            <v>pro_ctg</v>
          </cell>
          <cell r="F12">
            <v>484115400</v>
          </cell>
          <cell r="G12">
            <v>415093000</v>
          </cell>
          <cell r="H12">
            <v>376588500</v>
          </cell>
          <cell r="I12">
            <v>329383000</v>
          </cell>
          <cell r="J12">
            <v>537779100</v>
          </cell>
          <cell r="K12">
            <v>0</v>
          </cell>
          <cell r="L12">
            <v>0</v>
          </cell>
          <cell r="M12">
            <v>0</v>
          </cell>
          <cell r="N12">
            <v>0</v>
          </cell>
          <cell r="O12">
            <v>0</v>
          </cell>
          <cell r="P12">
            <v>0</v>
          </cell>
          <cell r="Q12">
            <v>0</v>
          </cell>
          <cell r="R12">
            <v>484115400</v>
          </cell>
          <cell r="S12">
            <v>899208400</v>
          </cell>
          <cell r="T12">
            <v>1275796900</v>
          </cell>
          <cell r="U12">
            <v>1605179900</v>
          </cell>
          <cell r="V12">
            <v>2142959000</v>
          </cell>
          <cell r="W12">
            <v>2142959000</v>
          </cell>
          <cell r="X12">
            <v>2142959000</v>
          </cell>
          <cell r="Y12">
            <v>2142959000</v>
          </cell>
          <cell r="Z12">
            <v>2142959000</v>
          </cell>
          <cell r="AA12">
            <v>2142959000</v>
          </cell>
          <cell r="AB12">
            <v>2142959000</v>
          </cell>
          <cell r="AC12">
            <v>2142959000</v>
          </cell>
        </row>
        <row r="14">
          <cell r="E14" t="str">
            <v>pro_edp_l_edis</v>
          </cell>
          <cell r="F14">
            <v>78094454</v>
          </cell>
          <cell r="G14">
            <v>46990048</v>
          </cell>
          <cell r="H14">
            <v>36880584</v>
          </cell>
          <cell r="I14">
            <v>130489953</v>
          </cell>
          <cell r="J14" t="e">
            <v>#N/A</v>
          </cell>
          <cell r="K14" t="e">
            <v>#N/A</v>
          </cell>
          <cell r="L14" t="e">
            <v>#N/A</v>
          </cell>
          <cell r="M14" t="e">
            <v>#N/A</v>
          </cell>
          <cell r="N14" t="e">
            <v>#N/A</v>
          </cell>
          <cell r="O14" t="e">
            <v>#N/A</v>
          </cell>
          <cell r="P14" t="e">
            <v>#N/A</v>
          </cell>
          <cell r="Q14" t="e">
            <v>#N/A</v>
          </cell>
          <cell r="R14">
            <v>78094454</v>
          </cell>
          <cell r="S14">
            <v>125084502</v>
          </cell>
          <cell r="T14">
            <v>161965086</v>
          </cell>
          <cell r="U14">
            <v>292455039</v>
          </cell>
          <cell r="V14" t="e">
            <v>#N/A</v>
          </cell>
          <cell r="W14" t="e">
            <v>#N/A</v>
          </cell>
          <cell r="X14" t="e">
            <v>#N/A</v>
          </cell>
          <cell r="Y14" t="e">
            <v>#N/A</v>
          </cell>
          <cell r="Z14" t="e">
            <v>#N/A</v>
          </cell>
          <cell r="AA14" t="e">
            <v>#N/A</v>
          </cell>
          <cell r="AB14" t="e">
            <v>#N/A</v>
          </cell>
          <cell r="AC14" t="e">
            <v>#N/A</v>
          </cell>
        </row>
        <row r="15">
          <cell r="F15">
            <v>20670290</v>
          </cell>
          <cell r="G15">
            <v>13730530</v>
          </cell>
          <cell r="H15">
            <v>12270000</v>
          </cell>
          <cell r="I15">
            <v>45155020</v>
          </cell>
          <cell r="J15">
            <v>36413800</v>
          </cell>
          <cell r="K15">
            <v>0</v>
          </cell>
          <cell r="L15">
            <v>0</v>
          </cell>
          <cell r="M15">
            <v>0</v>
          </cell>
          <cell r="N15">
            <v>0</v>
          </cell>
          <cell r="O15">
            <v>0</v>
          </cell>
          <cell r="P15">
            <v>0</v>
          </cell>
          <cell r="Q15">
            <v>0</v>
          </cell>
          <cell r="R15">
            <v>20670290</v>
          </cell>
          <cell r="S15">
            <v>34400820</v>
          </cell>
          <cell r="T15">
            <v>46670820</v>
          </cell>
          <cell r="U15">
            <v>91825840</v>
          </cell>
          <cell r="V15">
            <v>128239640</v>
          </cell>
          <cell r="W15">
            <v>128239640</v>
          </cell>
          <cell r="X15">
            <v>128239640</v>
          </cell>
          <cell r="Y15">
            <v>128239640</v>
          </cell>
          <cell r="Z15">
            <v>128239640</v>
          </cell>
          <cell r="AA15">
            <v>128239640</v>
          </cell>
          <cell r="AB15">
            <v>128239640</v>
          </cell>
          <cell r="AC15">
            <v>128239640</v>
          </cell>
        </row>
        <row r="16">
          <cell r="F16">
            <v>5277200</v>
          </cell>
          <cell r="G16">
            <v>2901320</v>
          </cell>
          <cell r="H16">
            <v>1252270</v>
          </cell>
          <cell r="I16">
            <v>4750540</v>
          </cell>
          <cell r="J16">
            <v>5802630</v>
          </cell>
          <cell r="K16">
            <v>0</v>
          </cell>
          <cell r="L16">
            <v>0</v>
          </cell>
          <cell r="M16">
            <v>0</v>
          </cell>
          <cell r="N16">
            <v>0</v>
          </cell>
          <cell r="O16">
            <v>0</v>
          </cell>
          <cell r="P16">
            <v>0</v>
          </cell>
          <cell r="Q16">
            <v>0</v>
          </cell>
          <cell r="R16">
            <v>5277200</v>
          </cell>
          <cell r="S16">
            <v>8178520</v>
          </cell>
          <cell r="T16">
            <v>9430790</v>
          </cell>
          <cell r="U16">
            <v>14181330</v>
          </cell>
          <cell r="V16">
            <v>19983960</v>
          </cell>
          <cell r="W16">
            <v>19983960</v>
          </cell>
          <cell r="X16">
            <v>19983960</v>
          </cell>
          <cell r="Y16">
            <v>19983960</v>
          </cell>
          <cell r="Z16">
            <v>19983960</v>
          </cell>
          <cell r="AA16">
            <v>19983960</v>
          </cell>
          <cell r="AB16">
            <v>19983960</v>
          </cell>
          <cell r="AC16">
            <v>19983960</v>
          </cell>
        </row>
        <row r="17">
          <cell r="F17">
            <v>2271830</v>
          </cell>
          <cell r="G17">
            <v>1316020</v>
          </cell>
          <cell r="H17">
            <v>1204510</v>
          </cell>
          <cell r="I17">
            <v>5099760</v>
          </cell>
          <cell r="J17">
            <v>1880750</v>
          </cell>
          <cell r="K17">
            <v>0</v>
          </cell>
          <cell r="L17">
            <v>0</v>
          </cell>
          <cell r="M17">
            <v>0</v>
          </cell>
          <cell r="N17">
            <v>0</v>
          </cell>
          <cell r="O17">
            <v>0</v>
          </cell>
          <cell r="P17">
            <v>0</v>
          </cell>
          <cell r="Q17">
            <v>0</v>
          </cell>
          <cell r="R17">
            <v>2271830</v>
          </cell>
          <cell r="S17">
            <v>3587850</v>
          </cell>
          <cell r="T17">
            <v>4792360</v>
          </cell>
          <cell r="U17">
            <v>9892120</v>
          </cell>
          <cell r="V17">
            <v>11772870</v>
          </cell>
          <cell r="W17">
            <v>11772870</v>
          </cell>
          <cell r="X17">
            <v>11772870</v>
          </cell>
          <cell r="Y17">
            <v>11772870</v>
          </cell>
          <cell r="Z17">
            <v>11772870</v>
          </cell>
          <cell r="AA17">
            <v>11772870</v>
          </cell>
          <cell r="AB17">
            <v>11772870</v>
          </cell>
          <cell r="AC17">
            <v>11772870</v>
          </cell>
        </row>
        <row r="18">
          <cell r="F18">
            <v>0</v>
          </cell>
          <cell r="G18">
            <v>1478390</v>
          </cell>
          <cell r="H18">
            <v>950110</v>
          </cell>
          <cell r="I18">
            <v>6373980</v>
          </cell>
          <cell r="J18">
            <v>4231510</v>
          </cell>
          <cell r="K18">
            <v>0</v>
          </cell>
          <cell r="L18">
            <v>0</v>
          </cell>
          <cell r="M18">
            <v>0</v>
          </cell>
          <cell r="N18">
            <v>0</v>
          </cell>
          <cell r="O18">
            <v>0</v>
          </cell>
          <cell r="P18">
            <v>0</v>
          </cell>
          <cell r="Q18">
            <v>0</v>
          </cell>
          <cell r="R18">
            <v>0</v>
          </cell>
          <cell r="S18">
            <v>1478390</v>
          </cell>
          <cell r="T18">
            <v>2428500</v>
          </cell>
          <cell r="U18">
            <v>8802480</v>
          </cell>
          <cell r="V18">
            <v>13033990</v>
          </cell>
          <cell r="W18">
            <v>13033990</v>
          </cell>
          <cell r="X18">
            <v>13033990</v>
          </cell>
          <cell r="Y18">
            <v>13033990</v>
          </cell>
          <cell r="Z18">
            <v>13033990</v>
          </cell>
          <cell r="AA18">
            <v>13033990</v>
          </cell>
          <cell r="AB18">
            <v>13033990</v>
          </cell>
          <cell r="AC18">
            <v>13033990</v>
          </cell>
        </row>
        <row r="19">
          <cell r="F19">
            <v>8532510</v>
          </cell>
          <cell r="G19">
            <v>8021680</v>
          </cell>
          <cell r="H19">
            <v>8372030.0000000009</v>
          </cell>
          <cell r="I19">
            <v>7535690</v>
          </cell>
          <cell r="J19">
            <v>8516220</v>
          </cell>
          <cell r="K19">
            <v>0</v>
          </cell>
          <cell r="L19">
            <v>0</v>
          </cell>
          <cell r="M19">
            <v>0</v>
          </cell>
          <cell r="N19">
            <v>0</v>
          </cell>
          <cell r="O19">
            <v>0</v>
          </cell>
          <cell r="P19">
            <v>0</v>
          </cell>
          <cell r="Q19">
            <v>0</v>
          </cell>
          <cell r="R19">
            <v>8532510</v>
          </cell>
          <cell r="S19">
            <v>16554190</v>
          </cell>
          <cell r="T19">
            <v>24926220</v>
          </cell>
          <cell r="U19">
            <v>32461910</v>
          </cell>
          <cell r="V19">
            <v>40978130</v>
          </cell>
          <cell r="W19">
            <v>40978130</v>
          </cell>
          <cell r="X19">
            <v>40978130</v>
          </cell>
          <cell r="Y19">
            <v>40978130</v>
          </cell>
          <cell r="Z19">
            <v>40978130</v>
          </cell>
          <cell r="AA19">
            <v>40978130</v>
          </cell>
          <cell r="AB19">
            <v>40978130</v>
          </cell>
          <cell r="AC19">
            <v>40978130</v>
          </cell>
        </row>
        <row r="20">
          <cell r="F20">
            <v>4452630</v>
          </cell>
          <cell r="G20">
            <v>4759380</v>
          </cell>
          <cell r="H20">
            <v>1834790</v>
          </cell>
          <cell r="I20">
            <v>9059860</v>
          </cell>
          <cell r="J20">
            <v>1056400</v>
          </cell>
          <cell r="K20">
            <v>0</v>
          </cell>
          <cell r="L20">
            <v>0</v>
          </cell>
          <cell r="M20">
            <v>0</v>
          </cell>
          <cell r="N20">
            <v>0</v>
          </cell>
          <cell r="O20">
            <v>0</v>
          </cell>
          <cell r="P20">
            <v>0</v>
          </cell>
          <cell r="Q20">
            <v>0</v>
          </cell>
          <cell r="R20">
            <v>4452630</v>
          </cell>
          <cell r="S20">
            <v>9212010</v>
          </cell>
          <cell r="T20">
            <v>11046800</v>
          </cell>
          <cell r="U20">
            <v>20106660</v>
          </cell>
          <cell r="V20">
            <v>21163060</v>
          </cell>
          <cell r="W20">
            <v>21163060</v>
          </cell>
          <cell r="X20">
            <v>21163060</v>
          </cell>
          <cell r="Y20">
            <v>21163060</v>
          </cell>
          <cell r="Z20">
            <v>21163060</v>
          </cell>
          <cell r="AA20">
            <v>21163060</v>
          </cell>
          <cell r="AB20">
            <v>21163060</v>
          </cell>
          <cell r="AC20">
            <v>21163060</v>
          </cell>
        </row>
        <row r="21">
          <cell r="F21">
            <v>36889994</v>
          </cell>
          <cell r="G21">
            <v>14782728</v>
          </cell>
          <cell r="H21">
            <v>10996874</v>
          </cell>
          <cell r="I21">
            <v>52515103</v>
          </cell>
          <cell r="J21" t="e">
            <v>#N/A</v>
          </cell>
          <cell r="K21" t="e">
            <v>#N/A</v>
          </cell>
          <cell r="L21" t="e">
            <v>#N/A</v>
          </cell>
          <cell r="M21" t="e">
            <v>#N/A</v>
          </cell>
          <cell r="N21" t="e">
            <v>#N/A</v>
          </cell>
          <cell r="O21" t="e">
            <v>#N/A</v>
          </cell>
          <cell r="P21" t="e">
            <v>#N/A</v>
          </cell>
          <cell r="Q21" t="e">
            <v>#N/A</v>
          </cell>
          <cell r="R21">
            <v>36889994</v>
          </cell>
          <cell r="S21">
            <v>51672722</v>
          </cell>
          <cell r="T21">
            <v>62669596</v>
          </cell>
          <cell r="U21">
            <v>115184699</v>
          </cell>
          <cell r="V21" t="e">
            <v>#N/A</v>
          </cell>
          <cell r="W21" t="e">
            <v>#N/A</v>
          </cell>
          <cell r="X21" t="e">
            <v>#N/A</v>
          </cell>
          <cell r="Y21" t="e">
            <v>#N/A</v>
          </cell>
          <cell r="Z21" t="e">
            <v>#N/A</v>
          </cell>
          <cell r="AA21" t="e">
            <v>#N/A</v>
          </cell>
          <cell r="AB21" t="e">
            <v>#N/A</v>
          </cell>
          <cell r="AC21" t="e">
            <v>#N/A</v>
          </cell>
        </row>
        <row r="23">
          <cell r="E23" t="str">
            <v>pre_l_rnt</v>
          </cell>
          <cell r="F23">
            <v>118853810</v>
          </cell>
          <cell r="G23">
            <v>166062740</v>
          </cell>
          <cell r="H23">
            <v>213374740</v>
          </cell>
          <cell r="I23">
            <v>181442190</v>
          </cell>
          <cell r="J23">
            <v>116059200</v>
          </cell>
          <cell r="K23">
            <v>0</v>
          </cell>
          <cell r="L23">
            <v>0</v>
          </cell>
          <cell r="M23">
            <v>0</v>
          </cell>
          <cell r="N23">
            <v>0</v>
          </cell>
          <cell r="O23">
            <v>0</v>
          </cell>
          <cell r="P23">
            <v>0</v>
          </cell>
          <cell r="Q23">
            <v>0</v>
          </cell>
          <cell r="R23">
            <v>118853810</v>
          </cell>
          <cell r="S23">
            <v>284916550</v>
          </cell>
          <cell r="T23">
            <v>498291290</v>
          </cell>
          <cell r="U23">
            <v>679733480</v>
          </cell>
          <cell r="V23">
            <v>795792680</v>
          </cell>
          <cell r="W23">
            <v>795792680</v>
          </cell>
          <cell r="X23">
            <v>795792680</v>
          </cell>
          <cell r="Y23">
            <v>795792680</v>
          </cell>
          <cell r="Z23">
            <v>795792680</v>
          </cell>
          <cell r="AA23">
            <v>795792680</v>
          </cell>
          <cell r="AB23">
            <v>795792680</v>
          </cell>
          <cell r="AC23">
            <v>795792680</v>
          </cell>
        </row>
        <row r="25">
          <cell r="E25" t="str">
            <v>imp_rnt</v>
          </cell>
          <cell r="F25">
            <v>878660500</v>
          </cell>
          <cell r="G25">
            <v>844636500</v>
          </cell>
          <cell r="H25">
            <v>1065617600</v>
          </cell>
          <cell r="I25">
            <v>946933600</v>
          </cell>
          <cell r="J25">
            <v>849914300</v>
          </cell>
          <cell r="K25" t="e">
            <v>#N/A</v>
          </cell>
          <cell r="L25" t="e">
            <v>#N/A</v>
          </cell>
          <cell r="M25" t="e">
            <v>#N/A</v>
          </cell>
          <cell r="N25" t="e">
            <v>#N/A</v>
          </cell>
          <cell r="O25" t="e">
            <v>#N/A</v>
          </cell>
          <cell r="P25" t="e">
            <v>#N/A</v>
          </cell>
          <cell r="Q25" t="e">
            <v>#N/A</v>
          </cell>
          <cell r="R25">
            <v>878660500</v>
          </cell>
          <cell r="S25">
            <v>1723297000</v>
          </cell>
          <cell r="T25">
            <v>2788914600</v>
          </cell>
          <cell r="U25">
            <v>3735848200</v>
          </cell>
          <cell r="V25">
            <v>4585762500</v>
          </cell>
          <cell r="W25" t="e">
            <v>#N/A</v>
          </cell>
          <cell r="X25" t="e">
            <v>#N/A</v>
          </cell>
          <cell r="Y25" t="e">
            <v>#N/A</v>
          </cell>
          <cell r="Z25" t="e">
            <v>#N/A</v>
          </cell>
          <cell r="AA25" t="e">
            <v>#N/A</v>
          </cell>
          <cell r="AB25" t="e">
            <v>#N/A</v>
          </cell>
          <cell r="AC25" t="e">
            <v>#N/A</v>
          </cell>
        </row>
        <row r="26">
          <cell r="F26">
            <v>894390700</v>
          </cell>
          <cell r="G26">
            <v>858366000</v>
          </cell>
          <cell r="H26">
            <v>1078947600</v>
          </cell>
          <cell r="I26">
            <v>958756800</v>
          </cell>
          <cell r="J26">
            <v>853973200</v>
          </cell>
          <cell r="K26" t="e">
            <v>#N/A</v>
          </cell>
          <cell r="L26" t="e">
            <v>#N/A</v>
          </cell>
          <cell r="M26" t="e">
            <v>#N/A</v>
          </cell>
          <cell r="N26" t="e">
            <v>#N/A</v>
          </cell>
          <cell r="O26" t="e">
            <v>#N/A</v>
          </cell>
          <cell r="P26" t="e">
            <v>#N/A</v>
          </cell>
          <cell r="Q26" t="e">
            <v>#N/A</v>
          </cell>
          <cell r="R26">
            <v>894390700</v>
          </cell>
          <cell r="S26">
            <v>1752756700</v>
          </cell>
          <cell r="T26">
            <v>2831704300</v>
          </cell>
          <cell r="U26">
            <v>3790461100</v>
          </cell>
          <cell r="V26">
            <v>4644434300</v>
          </cell>
          <cell r="W26" t="e">
            <v>#N/A</v>
          </cell>
          <cell r="X26" t="e">
            <v>#N/A</v>
          </cell>
          <cell r="Y26" t="e">
            <v>#N/A</v>
          </cell>
          <cell r="Z26" t="e">
            <v>#N/A</v>
          </cell>
          <cell r="AA26" t="e">
            <v>#N/A</v>
          </cell>
          <cell r="AB26" t="e">
            <v>#N/A</v>
          </cell>
          <cell r="AC26" t="e">
            <v>#N/A</v>
          </cell>
        </row>
        <row r="27">
          <cell r="E27" t="str">
            <v>iebimp</v>
          </cell>
          <cell r="F27">
            <v>15730200</v>
          </cell>
          <cell r="G27">
            <v>13729500</v>
          </cell>
          <cell r="H27">
            <v>13330000</v>
          </cell>
          <cell r="I27">
            <v>11823200</v>
          </cell>
          <cell r="J27">
            <v>4058900</v>
          </cell>
          <cell r="K27">
            <v>0</v>
          </cell>
          <cell r="L27" t="e">
            <v>#N/A</v>
          </cell>
          <cell r="M27" t="e">
            <v>#N/A</v>
          </cell>
          <cell r="N27" t="e">
            <v>#N/A</v>
          </cell>
          <cell r="O27" t="e">
            <v>#N/A</v>
          </cell>
          <cell r="P27" t="e">
            <v>#N/A</v>
          </cell>
          <cell r="Q27" t="e">
            <v>#N/A</v>
          </cell>
          <cell r="R27">
            <v>15730200</v>
          </cell>
          <cell r="S27">
            <v>29459700</v>
          </cell>
          <cell r="T27">
            <v>42789700</v>
          </cell>
          <cell r="U27">
            <v>54612900</v>
          </cell>
          <cell r="V27">
            <v>58671800</v>
          </cell>
          <cell r="W27">
            <v>58671800</v>
          </cell>
          <cell r="X27" t="e">
            <v>#N/A</v>
          </cell>
          <cell r="Y27" t="e">
            <v>#N/A</v>
          </cell>
          <cell r="Z27" t="e">
            <v>#N/A</v>
          </cell>
          <cell r="AA27" t="e">
            <v>#N/A</v>
          </cell>
          <cell r="AB27" t="e">
            <v>#N/A</v>
          </cell>
          <cell r="AC27" t="e">
            <v>#N/A</v>
          </cell>
        </row>
        <row r="28">
          <cell r="E28" t="str">
            <v>imp_programa</v>
          </cell>
          <cell r="F28">
            <v>719687000</v>
          </cell>
          <cell r="G28">
            <v>784672000</v>
          </cell>
          <cell r="H28">
            <v>1041693000</v>
          </cell>
          <cell r="I28">
            <v>900111000</v>
          </cell>
          <cell r="J28">
            <v>773773000</v>
          </cell>
          <cell r="K28">
            <v>170954000</v>
          </cell>
          <cell r="L28">
            <v>0</v>
          </cell>
          <cell r="M28">
            <v>0</v>
          </cell>
          <cell r="N28">
            <v>0</v>
          </cell>
          <cell r="O28">
            <v>0</v>
          </cell>
          <cell r="P28">
            <v>0</v>
          </cell>
          <cell r="Q28">
            <v>0</v>
          </cell>
          <cell r="R28">
            <v>719687000</v>
          </cell>
          <cell r="S28">
            <v>1504359000</v>
          </cell>
          <cell r="T28">
            <v>2546052000</v>
          </cell>
          <cell r="U28">
            <v>3446163000</v>
          </cell>
          <cell r="V28">
            <v>4219936000</v>
          </cell>
          <cell r="W28">
            <v>4390890000</v>
          </cell>
          <cell r="X28">
            <v>4390890000</v>
          </cell>
          <cell r="Y28">
            <v>4390890000</v>
          </cell>
          <cell r="Z28">
            <v>4390890000</v>
          </cell>
          <cell r="AA28">
            <v>4390890000</v>
          </cell>
          <cell r="AB28">
            <v>4390890000</v>
          </cell>
          <cell r="AC28">
            <v>4390890000</v>
          </cell>
        </row>
        <row r="29">
          <cell r="F29">
            <v>174276700</v>
          </cell>
          <cell r="G29">
            <v>74487500</v>
          </cell>
          <cell r="H29">
            <v>37673900</v>
          </cell>
          <cell r="I29">
            <v>59347000</v>
          </cell>
          <cell r="J29">
            <v>79602100</v>
          </cell>
          <cell r="K29">
            <v>0</v>
          </cell>
          <cell r="L29">
            <v>0</v>
          </cell>
          <cell r="M29">
            <v>0</v>
          </cell>
          <cell r="N29">
            <v>0</v>
          </cell>
          <cell r="O29">
            <v>0</v>
          </cell>
          <cell r="P29">
            <v>0</v>
          </cell>
          <cell r="Q29">
            <v>0</v>
          </cell>
          <cell r="R29">
            <v>174276700</v>
          </cell>
          <cell r="S29">
            <v>248764200</v>
          </cell>
          <cell r="T29">
            <v>286438100</v>
          </cell>
          <cell r="U29">
            <v>345785100</v>
          </cell>
          <cell r="V29">
            <v>425387200</v>
          </cell>
          <cell r="W29">
            <v>425387200</v>
          </cell>
          <cell r="X29">
            <v>425387200</v>
          </cell>
          <cell r="Y29">
            <v>425387200</v>
          </cell>
          <cell r="Z29">
            <v>425387200</v>
          </cell>
          <cell r="AA29">
            <v>425387200</v>
          </cell>
          <cell r="AB29">
            <v>425387200</v>
          </cell>
          <cell r="AC29">
            <v>425387200</v>
          </cell>
        </row>
        <row r="36">
          <cell r="E36" t="str">
            <v>rnt_para_cmat</v>
          </cell>
          <cell r="F36">
            <v>145261725</v>
          </cell>
          <cell r="G36">
            <v>130699606</v>
          </cell>
          <cell r="H36">
            <v>147442384</v>
          </cell>
          <cell r="I36">
            <v>153339779</v>
          </cell>
          <cell r="J36" t="e">
            <v>#N/A</v>
          </cell>
          <cell r="K36" t="e">
            <v>#N/A</v>
          </cell>
          <cell r="L36" t="e">
            <v>#N/A</v>
          </cell>
          <cell r="M36" t="e">
            <v>#N/A</v>
          </cell>
          <cell r="N36" t="e">
            <v>#N/A</v>
          </cell>
          <cell r="O36" t="e">
            <v>#N/A</v>
          </cell>
          <cell r="P36" t="e">
            <v>#N/A</v>
          </cell>
          <cell r="Q36" t="e">
            <v>#N/A</v>
          </cell>
          <cell r="R36">
            <v>145261725</v>
          </cell>
          <cell r="S36">
            <v>275961331</v>
          </cell>
          <cell r="T36">
            <v>423403715</v>
          </cell>
          <cell r="U36">
            <v>576743494</v>
          </cell>
          <cell r="V36" t="e">
            <v>#N/A</v>
          </cell>
          <cell r="W36" t="e">
            <v>#N/A</v>
          </cell>
          <cell r="X36" t="e">
            <v>#N/A</v>
          </cell>
          <cell r="Y36" t="e">
            <v>#N/A</v>
          </cell>
          <cell r="Z36" t="e">
            <v>#N/A</v>
          </cell>
          <cell r="AA36" t="e">
            <v>#N/A</v>
          </cell>
          <cell r="AB36" t="e">
            <v>#N/A</v>
          </cell>
          <cell r="AC36" t="e">
            <v>#N/A</v>
          </cell>
        </row>
        <row r="37">
          <cell r="E37" t="str">
            <v>sub_pro(rprd)_pre_l_edis</v>
          </cell>
          <cell r="F37">
            <v>4442614688</v>
          </cell>
          <cell r="G37">
            <v>4095190324</v>
          </cell>
          <cell r="H37">
            <v>4085258257</v>
          </cell>
          <cell r="I37">
            <v>3855438170</v>
          </cell>
          <cell r="J37" t="e">
            <v>#N/A</v>
          </cell>
          <cell r="K37" t="e">
            <v>#N/A</v>
          </cell>
          <cell r="L37" t="e">
            <v>#N/A</v>
          </cell>
          <cell r="M37" t="e">
            <v>#N/A</v>
          </cell>
          <cell r="N37" t="e">
            <v>#N/A</v>
          </cell>
          <cell r="O37" t="e">
            <v>#N/A</v>
          </cell>
          <cell r="P37" t="e">
            <v>#N/A</v>
          </cell>
          <cell r="Q37" t="e">
            <v>#N/A</v>
          </cell>
          <cell r="R37">
            <v>4442614688</v>
          </cell>
          <cell r="S37">
            <v>8537805012</v>
          </cell>
          <cell r="T37">
            <v>12623063269</v>
          </cell>
          <cell r="U37">
            <v>16478501439</v>
          </cell>
          <cell r="V37" t="e">
            <v>#N/A</v>
          </cell>
          <cell r="W37" t="e">
            <v>#N/A</v>
          </cell>
          <cell r="X37" t="e">
            <v>#N/A</v>
          </cell>
          <cell r="Y37" t="e">
            <v>#N/A</v>
          </cell>
          <cell r="Z37" t="e">
            <v>#N/A</v>
          </cell>
          <cell r="AA37" t="e">
            <v>#N/A</v>
          </cell>
          <cell r="AB37" t="e">
            <v>#N/A</v>
          </cell>
          <cell r="AC37" t="e">
            <v>#N/A</v>
          </cell>
        </row>
        <row r="38">
          <cell r="F38">
            <v>3594098481</v>
          </cell>
          <cell r="G38">
            <v>3177337580</v>
          </cell>
          <cell r="H38">
            <v>3141448547</v>
          </cell>
          <cell r="I38">
            <v>2743378793</v>
          </cell>
          <cell r="J38" t="e">
            <v>#N/A</v>
          </cell>
          <cell r="K38" t="e">
            <v>#N/A</v>
          </cell>
          <cell r="L38" t="e">
            <v>#N/A</v>
          </cell>
          <cell r="M38" t="e">
            <v>#N/A</v>
          </cell>
          <cell r="N38" t="e">
            <v>#N/A</v>
          </cell>
          <cell r="O38" t="e">
            <v>#N/A</v>
          </cell>
          <cell r="P38" t="e">
            <v>#N/A</v>
          </cell>
          <cell r="Q38" t="e">
            <v>#N/A</v>
          </cell>
          <cell r="R38">
            <v>3594098481</v>
          </cell>
          <cell r="S38">
            <v>6771436061</v>
          </cell>
          <cell r="T38">
            <v>9912884608</v>
          </cell>
          <cell r="U38">
            <v>12656263401</v>
          </cell>
          <cell r="V38" t="e">
            <v>#N/A</v>
          </cell>
          <cell r="W38" t="e">
            <v>#N/A</v>
          </cell>
          <cell r="X38" t="e">
            <v>#N/A</v>
          </cell>
          <cell r="Y38" t="e">
            <v>#N/A</v>
          </cell>
          <cell r="Z38" t="e">
            <v>#N/A</v>
          </cell>
          <cell r="AA38" t="e">
            <v>#N/A</v>
          </cell>
          <cell r="AB38" t="e">
            <v>#N/A</v>
          </cell>
          <cell r="AC38" t="e">
            <v>#N/A</v>
          </cell>
        </row>
        <row r="39">
          <cell r="F39">
            <v>78084964</v>
          </cell>
          <cell r="G39">
            <v>46978608</v>
          </cell>
          <cell r="H39">
            <v>36867704</v>
          </cell>
          <cell r="I39">
            <v>130451473</v>
          </cell>
          <cell r="J39" t="e">
            <v>#N/A</v>
          </cell>
          <cell r="K39" t="e">
            <v>#N/A</v>
          </cell>
          <cell r="L39" t="e">
            <v>#N/A</v>
          </cell>
          <cell r="M39" t="e">
            <v>#N/A</v>
          </cell>
          <cell r="N39" t="e">
            <v>#N/A</v>
          </cell>
          <cell r="O39" t="e">
            <v>#N/A</v>
          </cell>
          <cell r="P39" t="e">
            <v>#N/A</v>
          </cell>
          <cell r="Q39" t="e">
            <v>#N/A</v>
          </cell>
          <cell r="R39">
            <v>78084964</v>
          </cell>
          <cell r="S39">
            <v>125063572</v>
          </cell>
          <cell r="T39">
            <v>161931276</v>
          </cell>
          <cell r="U39">
            <v>292382749</v>
          </cell>
          <cell r="V39" t="e">
            <v>#N/A</v>
          </cell>
          <cell r="W39" t="e">
            <v>#N/A</v>
          </cell>
          <cell r="X39" t="e">
            <v>#N/A</v>
          </cell>
          <cell r="Y39" t="e">
            <v>#N/A</v>
          </cell>
          <cell r="Z39" t="e">
            <v>#N/A</v>
          </cell>
          <cell r="AA39" t="e">
            <v>#N/A</v>
          </cell>
          <cell r="AB39" t="e">
            <v>#N/A</v>
          </cell>
          <cell r="AC39" t="e">
            <v>#N/A</v>
          </cell>
        </row>
        <row r="40">
          <cell r="F40">
            <v>41194970</v>
          </cell>
          <cell r="G40">
            <v>32195880</v>
          </cell>
          <cell r="H40">
            <v>25870830</v>
          </cell>
          <cell r="I40">
            <v>77936370</v>
          </cell>
          <cell r="J40" t="e">
            <v>#N/A</v>
          </cell>
          <cell r="K40" t="e">
            <v>#N/A</v>
          </cell>
          <cell r="L40" t="e">
            <v>#N/A</v>
          </cell>
          <cell r="M40" t="e">
            <v>#N/A</v>
          </cell>
          <cell r="N40" t="e">
            <v>#N/A</v>
          </cell>
          <cell r="O40" t="e">
            <v>#N/A</v>
          </cell>
          <cell r="P40" t="e">
            <v>#N/A</v>
          </cell>
          <cell r="Q40" t="e">
            <v>#N/A</v>
          </cell>
          <cell r="R40">
            <v>41194970</v>
          </cell>
          <cell r="S40">
            <v>73390850</v>
          </cell>
          <cell r="T40">
            <v>99261680</v>
          </cell>
          <cell r="U40">
            <v>177198050</v>
          </cell>
          <cell r="V40" t="e">
            <v>#N/A</v>
          </cell>
          <cell r="W40" t="e">
            <v>#N/A</v>
          </cell>
          <cell r="X40" t="e">
            <v>#N/A</v>
          </cell>
          <cell r="Y40" t="e">
            <v>#N/A</v>
          </cell>
          <cell r="Z40" t="e">
            <v>#N/A</v>
          </cell>
          <cell r="AA40" t="e">
            <v>#N/A</v>
          </cell>
          <cell r="AB40" t="e">
            <v>#N/A</v>
          </cell>
          <cell r="AC40" t="e">
            <v>#N/A</v>
          </cell>
        </row>
        <row r="41">
          <cell r="F41">
            <v>36889994</v>
          </cell>
          <cell r="G41">
            <v>14782728</v>
          </cell>
          <cell r="H41">
            <v>10996874</v>
          </cell>
          <cell r="I41">
            <v>52515103</v>
          </cell>
          <cell r="J41" t="e">
            <v>#N/A</v>
          </cell>
          <cell r="K41" t="e">
            <v>#N/A</v>
          </cell>
          <cell r="L41" t="e">
            <v>#N/A</v>
          </cell>
          <cell r="M41" t="e">
            <v>#N/A</v>
          </cell>
          <cell r="N41" t="e">
            <v>#N/A</v>
          </cell>
          <cell r="O41" t="e">
            <v>#N/A</v>
          </cell>
          <cell r="P41" t="e">
            <v>#N/A</v>
          </cell>
          <cell r="Q41" t="e">
            <v>#N/A</v>
          </cell>
          <cell r="R41">
            <v>36889994</v>
          </cell>
          <cell r="S41">
            <v>51672722</v>
          </cell>
          <cell r="T41">
            <v>62669596</v>
          </cell>
          <cell r="U41">
            <v>115184699</v>
          </cell>
          <cell r="V41" t="e">
            <v>#N/A</v>
          </cell>
          <cell r="W41" t="e">
            <v>#N/A</v>
          </cell>
          <cell r="X41" t="e">
            <v>#N/A</v>
          </cell>
          <cell r="Y41" t="e">
            <v>#N/A</v>
          </cell>
          <cell r="Z41" t="e">
            <v>#N/A</v>
          </cell>
          <cell r="AA41" t="e">
            <v>#N/A</v>
          </cell>
          <cell r="AB41" t="e">
            <v>#N/A</v>
          </cell>
          <cell r="AC41" t="e">
            <v>#N/A</v>
          </cell>
        </row>
        <row r="42">
          <cell r="E42" t="str">
            <v>pre_l_edis</v>
          </cell>
          <cell r="F42">
            <v>753723929</v>
          </cell>
          <cell r="G42">
            <v>856273665</v>
          </cell>
          <cell r="H42">
            <v>892788390</v>
          </cell>
          <cell r="I42">
            <v>969024833</v>
          </cell>
          <cell r="J42" t="e">
            <v>#N/A</v>
          </cell>
          <cell r="K42" t="e">
            <v>#N/A</v>
          </cell>
          <cell r="L42" t="e">
            <v>#N/A</v>
          </cell>
          <cell r="M42" t="e">
            <v>#N/A</v>
          </cell>
          <cell r="N42" t="e">
            <v>#N/A</v>
          </cell>
          <cell r="O42" t="e">
            <v>#N/A</v>
          </cell>
          <cell r="P42" t="e">
            <v>#N/A</v>
          </cell>
          <cell r="Q42" t="e">
            <v>#N/A</v>
          </cell>
          <cell r="R42">
            <v>753723929</v>
          </cell>
          <cell r="S42">
            <v>1609997594</v>
          </cell>
          <cell r="T42">
            <v>2502785984</v>
          </cell>
          <cell r="U42">
            <v>3471810817</v>
          </cell>
          <cell r="V42" t="e">
            <v>#N/A</v>
          </cell>
          <cell r="W42" t="e">
            <v>#N/A</v>
          </cell>
          <cell r="X42" t="e">
            <v>#N/A</v>
          </cell>
          <cell r="Y42" t="e">
            <v>#N/A</v>
          </cell>
          <cell r="Z42" t="e">
            <v>#N/A</v>
          </cell>
          <cell r="AA42" t="e">
            <v>#N/A</v>
          </cell>
          <cell r="AB42" t="e">
            <v>#N/A</v>
          </cell>
          <cell r="AC42" t="e">
            <v>#N/A</v>
          </cell>
        </row>
        <row r="43">
          <cell r="F43">
            <v>709949948</v>
          </cell>
          <cell r="G43">
            <v>797735137</v>
          </cell>
          <cell r="H43">
            <v>837683535</v>
          </cell>
          <cell r="I43">
            <v>908583334</v>
          </cell>
          <cell r="J43" t="e">
            <v>#N/A</v>
          </cell>
          <cell r="K43" t="e">
            <v>#N/A</v>
          </cell>
          <cell r="L43" t="e">
            <v>#N/A</v>
          </cell>
          <cell r="M43" t="e">
            <v>#N/A</v>
          </cell>
          <cell r="N43" t="e">
            <v>#N/A</v>
          </cell>
          <cell r="O43" t="e">
            <v>#N/A</v>
          </cell>
          <cell r="P43" t="e">
            <v>#N/A</v>
          </cell>
          <cell r="Q43" t="e">
            <v>#N/A</v>
          </cell>
          <cell r="R43">
            <v>709949948</v>
          </cell>
          <cell r="S43">
            <v>1507685085</v>
          </cell>
          <cell r="T43">
            <v>2345368620</v>
          </cell>
          <cell r="U43">
            <v>3253951954</v>
          </cell>
          <cell r="V43" t="e">
            <v>#N/A</v>
          </cell>
          <cell r="W43" t="e">
            <v>#N/A</v>
          </cell>
          <cell r="X43" t="e">
            <v>#N/A</v>
          </cell>
          <cell r="Y43" t="e">
            <v>#N/A</v>
          </cell>
          <cell r="Z43" t="e">
            <v>#N/A</v>
          </cell>
          <cell r="AA43" t="e">
            <v>#N/A</v>
          </cell>
          <cell r="AB43" t="e">
            <v>#N/A</v>
          </cell>
          <cell r="AC43" t="e">
            <v>#N/A</v>
          </cell>
        </row>
        <row r="44">
          <cell r="F44">
            <v>43773981</v>
          </cell>
          <cell r="G44">
            <v>58538528</v>
          </cell>
          <cell r="H44">
            <v>55104855</v>
          </cell>
          <cell r="I44">
            <v>60441499</v>
          </cell>
          <cell r="J44" t="e">
            <v>#N/A</v>
          </cell>
          <cell r="K44" t="e">
            <v>#N/A</v>
          </cell>
          <cell r="L44" t="e">
            <v>#N/A</v>
          </cell>
          <cell r="M44" t="e">
            <v>#N/A</v>
          </cell>
          <cell r="N44" t="e">
            <v>#N/A</v>
          </cell>
          <cell r="O44" t="e">
            <v>#N/A</v>
          </cell>
          <cell r="P44" t="e">
            <v>#N/A</v>
          </cell>
          <cell r="Q44" t="e">
            <v>#N/A</v>
          </cell>
          <cell r="R44">
            <v>43773981</v>
          </cell>
          <cell r="S44">
            <v>102312509</v>
          </cell>
          <cell r="T44">
            <v>157417364</v>
          </cell>
          <cell r="U44">
            <v>217858863</v>
          </cell>
          <cell r="V44" t="e">
            <v>#N/A</v>
          </cell>
          <cell r="W44" t="e">
            <v>#N/A</v>
          </cell>
          <cell r="X44" t="e">
            <v>#N/A</v>
          </cell>
          <cell r="Y44" t="e">
            <v>#N/A</v>
          </cell>
          <cell r="Z44" t="e">
            <v>#N/A</v>
          </cell>
          <cell r="AA44" t="e">
            <v>#N/A</v>
          </cell>
          <cell r="AB44" t="e">
            <v>#N/A</v>
          </cell>
          <cell r="AC44" t="e">
            <v>#N/A</v>
          </cell>
        </row>
        <row r="45">
          <cell r="E45" t="str">
            <v>imp_ieb</v>
          </cell>
          <cell r="F45">
            <v>16707313.999999998</v>
          </cell>
          <cell r="G45">
            <v>14600471.000000002</v>
          </cell>
          <cell r="H45">
            <v>14153616</v>
          </cell>
          <cell r="I45">
            <v>12583071</v>
          </cell>
          <cell r="J45" t="e">
            <v>#N/A</v>
          </cell>
          <cell r="K45" t="e">
            <v>#N/A</v>
          </cell>
          <cell r="L45" t="e">
            <v>#N/A</v>
          </cell>
          <cell r="M45" t="e">
            <v>#N/A</v>
          </cell>
          <cell r="N45" t="e">
            <v>#N/A</v>
          </cell>
          <cell r="O45" t="e">
            <v>#N/A</v>
          </cell>
          <cell r="P45" t="e">
            <v>#N/A</v>
          </cell>
          <cell r="Q45" t="e">
            <v>#N/A</v>
          </cell>
          <cell r="R45">
            <v>16707313.999999998</v>
          </cell>
          <cell r="S45">
            <v>31307785</v>
          </cell>
          <cell r="T45">
            <v>45461401</v>
          </cell>
          <cell r="U45">
            <v>58044472</v>
          </cell>
          <cell r="V45" t="e">
            <v>#N/A</v>
          </cell>
          <cell r="W45" t="e">
            <v>#N/A</v>
          </cell>
          <cell r="X45" t="e">
            <v>#N/A</v>
          </cell>
          <cell r="Y45" t="e">
            <v>#N/A</v>
          </cell>
          <cell r="Z45" t="e">
            <v>#N/A</v>
          </cell>
          <cell r="AA45" t="e">
            <v>#N/A</v>
          </cell>
          <cell r="AB45" t="e">
            <v>#N/A</v>
          </cell>
          <cell r="AC45" t="e">
            <v>#N/A</v>
          </cell>
        </row>
        <row r="47">
          <cell r="E47" t="str">
            <v>exp_rnt</v>
          </cell>
          <cell r="F47">
            <v>180246100</v>
          </cell>
          <cell r="G47">
            <v>82189100</v>
          </cell>
          <cell r="H47">
            <v>37673900</v>
          </cell>
          <cell r="I47">
            <v>60836700</v>
          </cell>
          <cell r="J47">
            <v>80050100</v>
          </cell>
          <cell r="K47" t="e">
            <v>#N/A</v>
          </cell>
          <cell r="L47" t="e">
            <v>#N/A</v>
          </cell>
          <cell r="M47" t="e">
            <v>#N/A</v>
          </cell>
          <cell r="N47" t="e">
            <v>#N/A</v>
          </cell>
          <cell r="O47" t="e">
            <v>#N/A</v>
          </cell>
          <cell r="P47" t="e">
            <v>#N/A</v>
          </cell>
          <cell r="Q47" t="e">
            <v>#N/A</v>
          </cell>
          <cell r="R47">
            <v>180246100</v>
          </cell>
          <cell r="S47">
            <v>262435200</v>
          </cell>
          <cell r="T47">
            <v>300109100</v>
          </cell>
          <cell r="U47">
            <v>360945800</v>
          </cell>
          <cell r="V47">
            <v>440995900</v>
          </cell>
          <cell r="W47" t="e">
            <v>#N/A</v>
          </cell>
          <cell r="X47" t="e">
            <v>#N/A</v>
          </cell>
          <cell r="Y47" t="e">
            <v>#N/A</v>
          </cell>
          <cell r="Z47" t="e">
            <v>#N/A</v>
          </cell>
          <cell r="AA47" t="e">
            <v>#N/A</v>
          </cell>
          <cell r="AB47" t="e">
            <v>#N/A</v>
          </cell>
          <cell r="AC47" t="e">
            <v>#N/A</v>
          </cell>
        </row>
        <row r="48">
          <cell r="F48">
            <v>180246100</v>
          </cell>
          <cell r="G48">
            <v>82189100</v>
          </cell>
          <cell r="H48">
            <v>37673900</v>
          </cell>
          <cell r="I48">
            <v>60836700</v>
          </cell>
          <cell r="J48">
            <v>80050100</v>
          </cell>
          <cell r="K48" t="e">
            <v>#N/A</v>
          </cell>
          <cell r="L48" t="e">
            <v>#N/A</v>
          </cell>
          <cell r="M48" t="e">
            <v>#N/A</v>
          </cell>
          <cell r="N48" t="e">
            <v>#N/A</v>
          </cell>
          <cell r="O48" t="e">
            <v>#N/A</v>
          </cell>
          <cell r="P48" t="e">
            <v>#N/A</v>
          </cell>
          <cell r="Q48" t="e">
            <v>#N/A</v>
          </cell>
          <cell r="R48">
            <v>180246100</v>
          </cell>
          <cell r="S48">
            <v>262435200</v>
          </cell>
          <cell r="T48">
            <v>300109100</v>
          </cell>
          <cell r="U48">
            <v>360945800</v>
          </cell>
          <cell r="V48">
            <v>440995900</v>
          </cell>
          <cell r="W48" t="e">
            <v>#N/A</v>
          </cell>
          <cell r="X48" t="e">
            <v>#N/A</v>
          </cell>
          <cell r="Y48" t="e">
            <v>#N/A</v>
          </cell>
          <cell r="Z48" t="e">
            <v>#N/A</v>
          </cell>
          <cell r="AA48" t="e">
            <v>#N/A</v>
          </cell>
          <cell r="AB48" t="e">
            <v>#N/A</v>
          </cell>
          <cell r="AC48" t="e">
            <v>#N/A</v>
          </cell>
        </row>
        <row r="49">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row>
        <row r="50">
          <cell r="E50" t="str">
            <v>exp_programa</v>
          </cell>
          <cell r="F50">
            <v>5930000</v>
          </cell>
          <cell r="G50">
            <v>7165000</v>
          </cell>
          <cell r="H50">
            <v>0</v>
          </cell>
          <cell r="I50">
            <v>941000</v>
          </cell>
          <cell r="J50">
            <v>445000</v>
          </cell>
          <cell r="K50">
            <v>0</v>
          </cell>
          <cell r="L50">
            <v>0</v>
          </cell>
          <cell r="M50">
            <v>0</v>
          </cell>
          <cell r="N50">
            <v>0</v>
          </cell>
          <cell r="O50">
            <v>0</v>
          </cell>
          <cell r="P50">
            <v>0</v>
          </cell>
          <cell r="Q50">
            <v>0</v>
          </cell>
          <cell r="R50">
            <v>5930000</v>
          </cell>
          <cell r="S50">
            <v>13095000</v>
          </cell>
          <cell r="T50">
            <v>13095000</v>
          </cell>
          <cell r="U50">
            <v>14036000</v>
          </cell>
          <cell r="V50">
            <v>14481000</v>
          </cell>
          <cell r="W50">
            <v>14481000</v>
          </cell>
          <cell r="X50">
            <v>14481000</v>
          </cell>
          <cell r="Y50">
            <v>14481000</v>
          </cell>
          <cell r="Z50">
            <v>14481000</v>
          </cell>
          <cell r="AA50">
            <v>14481000</v>
          </cell>
          <cell r="AB50">
            <v>14481000</v>
          </cell>
          <cell r="AC50">
            <v>14481000</v>
          </cell>
        </row>
        <row r="51">
          <cell r="F51">
            <v>174276700</v>
          </cell>
          <cell r="G51">
            <v>74487500</v>
          </cell>
          <cell r="H51">
            <v>37673900</v>
          </cell>
          <cell r="I51">
            <v>59347000</v>
          </cell>
          <cell r="J51">
            <v>79602100</v>
          </cell>
          <cell r="K51">
            <v>0</v>
          </cell>
          <cell r="L51">
            <v>0</v>
          </cell>
          <cell r="M51">
            <v>0</v>
          </cell>
          <cell r="N51">
            <v>0</v>
          </cell>
          <cell r="O51">
            <v>0</v>
          </cell>
          <cell r="P51">
            <v>0</v>
          </cell>
          <cell r="Q51">
            <v>0</v>
          </cell>
          <cell r="R51">
            <v>174276700</v>
          </cell>
          <cell r="S51">
            <v>248764200</v>
          </cell>
          <cell r="T51">
            <v>286438100</v>
          </cell>
          <cell r="U51">
            <v>345785100</v>
          </cell>
          <cell r="V51">
            <v>425387200</v>
          </cell>
          <cell r="W51">
            <v>425387200</v>
          </cell>
          <cell r="X51">
            <v>425387200</v>
          </cell>
          <cell r="Y51">
            <v>425387200</v>
          </cell>
          <cell r="Z51">
            <v>425387200</v>
          </cell>
          <cell r="AA51">
            <v>425387200</v>
          </cell>
          <cell r="AB51">
            <v>425387200</v>
          </cell>
          <cell r="AC51">
            <v>425387200</v>
          </cell>
        </row>
        <row r="52">
          <cell r="E52" t="str">
            <v>exp_programa_c_dsv</v>
          </cell>
          <cell r="F52">
            <v>22603300</v>
          </cell>
          <cell r="G52">
            <v>22224600</v>
          </cell>
          <cell r="H52">
            <v>14131200</v>
          </cell>
          <cell r="I52">
            <v>14014100</v>
          </cell>
          <cell r="J52">
            <v>4748000</v>
          </cell>
          <cell r="K52">
            <v>0</v>
          </cell>
          <cell r="L52">
            <v>0</v>
          </cell>
          <cell r="M52">
            <v>0</v>
          </cell>
          <cell r="N52">
            <v>0</v>
          </cell>
          <cell r="O52">
            <v>0</v>
          </cell>
          <cell r="P52">
            <v>0</v>
          </cell>
          <cell r="Q52">
            <v>0</v>
          </cell>
          <cell r="R52">
            <v>22603300</v>
          </cell>
          <cell r="S52">
            <v>44827900</v>
          </cell>
          <cell r="T52">
            <v>58959100</v>
          </cell>
          <cell r="U52">
            <v>72973200</v>
          </cell>
          <cell r="V52">
            <v>77721200</v>
          </cell>
          <cell r="W52">
            <v>77721200</v>
          </cell>
          <cell r="X52">
            <v>77721200</v>
          </cell>
          <cell r="Y52">
            <v>77721200</v>
          </cell>
          <cell r="Z52">
            <v>77721200</v>
          </cell>
          <cell r="AA52">
            <v>77721200</v>
          </cell>
          <cell r="AB52">
            <v>77721200</v>
          </cell>
          <cell r="AC52">
            <v>77721200</v>
          </cell>
        </row>
        <row r="56">
          <cell r="E56" t="str">
            <v>pro_bomb</v>
          </cell>
          <cell r="F56">
            <v>105668030</v>
          </cell>
          <cell r="G56">
            <v>93368730</v>
          </cell>
          <cell r="H56">
            <v>55795490</v>
          </cell>
          <cell r="I56">
            <v>38056960</v>
          </cell>
          <cell r="J56">
            <v>33922300</v>
          </cell>
          <cell r="K56">
            <v>0</v>
          </cell>
          <cell r="L56">
            <v>0</v>
          </cell>
          <cell r="M56">
            <v>0</v>
          </cell>
          <cell r="N56">
            <v>0</v>
          </cell>
          <cell r="O56">
            <v>0</v>
          </cell>
          <cell r="P56">
            <v>0</v>
          </cell>
          <cell r="Q56">
            <v>0</v>
          </cell>
          <cell r="R56">
            <v>105668030</v>
          </cell>
          <cell r="S56">
            <v>199036760</v>
          </cell>
          <cell r="T56">
            <v>254832250</v>
          </cell>
          <cell r="U56">
            <v>292889210</v>
          </cell>
          <cell r="V56">
            <v>326811510</v>
          </cell>
          <cell r="W56">
            <v>326811510</v>
          </cell>
          <cell r="X56">
            <v>326811510</v>
          </cell>
          <cell r="Y56">
            <v>326811510</v>
          </cell>
          <cell r="Z56">
            <v>326811510</v>
          </cell>
          <cell r="AA56">
            <v>326811510</v>
          </cell>
          <cell r="AB56">
            <v>326811510</v>
          </cell>
          <cell r="AC56">
            <v>326811510</v>
          </cell>
        </row>
        <row r="57">
          <cell r="F57">
            <v>6324150</v>
          </cell>
          <cell r="G57">
            <v>1177690</v>
          </cell>
          <cell r="H57">
            <v>461670</v>
          </cell>
          <cell r="I57">
            <v>6386680</v>
          </cell>
          <cell r="J57">
            <v>3621940</v>
          </cell>
          <cell r="K57">
            <v>0</v>
          </cell>
          <cell r="L57">
            <v>0</v>
          </cell>
          <cell r="M57">
            <v>0</v>
          </cell>
          <cell r="N57">
            <v>0</v>
          </cell>
          <cell r="O57">
            <v>0</v>
          </cell>
          <cell r="P57">
            <v>0</v>
          </cell>
          <cell r="Q57">
            <v>0</v>
          </cell>
          <cell r="R57">
            <v>6324150</v>
          </cell>
          <cell r="S57">
            <v>7501840</v>
          </cell>
          <cell r="T57">
            <v>7963510</v>
          </cell>
          <cell r="U57">
            <v>14350190</v>
          </cell>
          <cell r="V57">
            <v>17972130</v>
          </cell>
          <cell r="W57">
            <v>17972130</v>
          </cell>
          <cell r="X57">
            <v>17972130</v>
          </cell>
          <cell r="Y57">
            <v>17972130</v>
          </cell>
          <cell r="Z57">
            <v>17972130</v>
          </cell>
          <cell r="AA57">
            <v>17972130</v>
          </cell>
          <cell r="AB57">
            <v>17972130</v>
          </cell>
          <cell r="AC57">
            <v>17972130</v>
          </cell>
        </row>
        <row r="58">
          <cell r="F58">
            <v>22474470</v>
          </cell>
          <cell r="G58">
            <v>26336350</v>
          </cell>
          <cell r="H58">
            <v>19445850</v>
          </cell>
          <cell r="I58">
            <v>9927010</v>
          </cell>
          <cell r="J58">
            <v>7838270</v>
          </cell>
          <cell r="K58">
            <v>0</v>
          </cell>
          <cell r="L58">
            <v>0</v>
          </cell>
          <cell r="M58">
            <v>0</v>
          </cell>
          <cell r="N58">
            <v>0</v>
          </cell>
          <cell r="O58">
            <v>0</v>
          </cell>
          <cell r="P58">
            <v>0</v>
          </cell>
          <cell r="Q58">
            <v>0</v>
          </cell>
          <cell r="R58">
            <v>22474470</v>
          </cell>
          <cell r="S58">
            <v>48810820</v>
          </cell>
          <cell r="T58">
            <v>68256670</v>
          </cell>
          <cell r="U58">
            <v>78183680</v>
          </cell>
          <cell r="V58">
            <v>86021950</v>
          </cell>
          <cell r="W58">
            <v>86021950</v>
          </cell>
          <cell r="X58">
            <v>86021950</v>
          </cell>
          <cell r="Y58">
            <v>86021950</v>
          </cell>
          <cell r="Z58">
            <v>86021950</v>
          </cell>
          <cell r="AA58">
            <v>86021950</v>
          </cell>
          <cell r="AB58">
            <v>86021950</v>
          </cell>
          <cell r="AC58">
            <v>86021950</v>
          </cell>
        </row>
        <row r="59">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row>
        <row r="60">
          <cell r="F60">
            <v>9130770</v>
          </cell>
          <cell r="G60">
            <v>9773150</v>
          </cell>
          <cell r="H60">
            <v>3615260</v>
          </cell>
          <cell r="I60">
            <v>22690</v>
          </cell>
          <cell r="J60">
            <v>3973120</v>
          </cell>
          <cell r="K60">
            <v>0</v>
          </cell>
          <cell r="L60">
            <v>0</v>
          </cell>
          <cell r="M60">
            <v>0</v>
          </cell>
          <cell r="N60">
            <v>0</v>
          </cell>
          <cell r="O60">
            <v>0</v>
          </cell>
          <cell r="P60">
            <v>0</v>
          </cell>
          <cell r="Q60">
            <v>0</v>
          </cell>
          <cell r="R60">
            <v>9130770</v>
          </cell>
          <cell r="S60">
            <v>18903920</v>
          </cell>
          <cell r="T60">
            <v>22519180</v>
          </cell>
          <cell r="U60">
            <v>22541870</v>
          </cell>
          <cell r="V60">
            <v>26514990</v>
          </cell>
          <cell r="W60">
            <v>26514990</v>
          </cell>
          <cell r="X60">
            <v>26514990</v>
          </cell>
          <cell r="Y60">
            <v>26514990</v>
          </cell>
          <cell r="Z60">
            <v>26514990</v>
          </cell>
          <cell r="AA60">
            <v>26514990</v>
          </cell>
          <cell r="AB60">
            <v>26514990</v>
          </cell>
          <cell r="AC60">
            <v>26514990</v>
          </cell>
        </row>
        <row r="61">
          <cell r="F61">
            <v>25353850</v>
          </cell>
          <cell r="G61">
            <v>25066550</v>
          </cell>
          <cell r="H61">
            <v>20800770</v>
          </cell>
          <cell r="I61">
            <v>4996440</v>
          </cell>
          <cell r="J61">
            <v>5073950</v>
          </cell>
          <cell r="K61">
            <v>0</v>
          </cell>
          <cell r="L61">
            <v>0</v>
          </cell>
          <cell r="M61">
            <v>0</v>
          </cell>
          <cell r="N61">
            <v>0</v>
          </cell>
          <cell r="O61">
            <v>0</v>
          </cell>
          <cell r="P61">
            <v>0</v>
          </cell>
          <cell r="Q61">
            <v>0</v>
          </cell>
          <cell r="R61">
            <v>25353850</v>
          </cell>
          <cell r="S61">
            <v>50420400</v>
          </cell>
          <cell r="T61">
            <v>71221170</v>
          </cell>
          <cell r="U61">
            <v>76217610</v>
          </cell>
          <cell r="V61">
            <v>81291560</v>
          </cell>
          <cell r="W61">
            <v>81291560</v>
          </cell>
          <cell r="X61">
            <v>81291560</v>
          </cell>
          <cell r="Y61">
            <v>81291560</v>
          </cell>
          <cell r="Z61">
            <v>81291560</v>
          </cell>
          <cell r="AA61">
            <v>81291560</v>
          </cell>
          <cell r="AB61">
            <v>81291560</v>
          </cell>
          <cell r="AC61">
            <v>81291560</v>
          </cell>
        </row>
        <row r="62">
          <cell r="F62">
            <v>42384790</v>
          </cell>
          <cell r="G62">
            <v>31014990</v>
          </cell>
          <cell r="H62">
            <v>11471940</v>
          </cell>
          <cell r="I62">
            <v>16724140</v>
          </cell>
          <cell r="J62">
            <v>13415020</v>
          </cell>
          <cell r="K62">
            <v>0</v>
          </cell>
          <cell r="L62">
            <v>0</v>
          </cell>
          <cell r="M62">
            <v>0</v>
          </cell>
          <cell r="N62">
            <v>0</v>
          </cell>
          <cell r="O62">
            <v>0</v>
          </cell>
          <cell r="P62">
            <v>0</v>
          </cell>
          <cell r="Q62">
            <v>0</v>
          </cell>
          <cell r="R62">
            <v>42384790</v>
          </cell>
          <cell r="S62">
            <v>73399780</v>
          </cell>
          <cell r="T62">
            <v>84871720</v>
          </cell>
          <cell r="U62">
            <v>101595860</v>
          </cell>
          <cell r="V62">
            <v>115010880</v>
          </cell>
          <cell r="W62">
            <v>115010880</v>
          </cell>
          <cell r="X62">
            <v>115010880</v>
          </cell>
          <cell r="Y62">
            <v>115010880</v>
          </cell>
          <cell r="Z62">
            <v>115010880</v>
          </cell>
          <cell r="AA62">
            <v>115010880</v>
          </cell>
          <cell r="AB62">
            <v>115010880</v>
          </cell>
          <cell r="AC62">
            <v>115010880</v>
          </cell>
        </row>
        <row r="66">
          <cell r="E66" t="str">
            <v>r_cpg</v>
          </cell>
          <cell r="F66">
            <v>24600</v>
          </cell>
          <cell r="G66">
            <v>44500</v>
          </cell>
          <cell r="H66">
            <v>1343600</v>
          </cell>
          <cell r="I66">
            <v>2381400</v>
          </cell>
          <cell r="J66">
            <v>3473600</v>
          </cell>
          <cell r="K66">
            <v>0</v>
          </cell>
          <cell r="L66">
            <v>0</v>
          </cell>
          <cell r="M66">
            <v>0</v>
          </cell>
          <cell r="N66">
            <v>0</v>
          </cell>
          <cell r="O66">
            <v>0</v>
          </cell>
          <cell r="P66">
            <v>0</v>
          </cell>
          <cell r="Q66">
            <v>0</v>
          </cell>
          <cell r="R66">
            <v>24600</v>
          </cell>
          <cell r="S66">
            <v>69100</v>
          </cell>
          <cell r="T66">
            <v>1412700</v>
          </cell>
          <cell r="U66">
            <v>3794100</v>
          </cell>
          <cell r="V66">
            <v>7267700</v>
          </cell>
          <cell r="W66">
            <v>7267700</v>
          </cell>
          <cell r="X66">
            <v>7267700</v>
          </cell>
          <cell r="Y66">
            <v>7267700</v>
          </cell>
          <cell r="Z66">
            <v>7267700</v>
          </cell>
          <cell r="AA66">
            <v>7267700</v>
          </cell>
          <cell r="AB66">
            <v>7267700</v>
          </cell>
          <cell r="AC66">
            <v>7267700</v>
          </cell>
        </row>
        <row r="67">
          <cell r="E67" t="str">
            <v>r_ctg</v>
          </cell>
          <cell r="F67">
            <v>1324300</v>
          </cell>
          <cell r="G67">
            <v>660900</v>
          </cell>
          <cell r="H67">
            <v>1032700</v>
          </cell>
          <cell r="I67">
            <v>1406500</v>
          </cell>
          <cell r="J67">
            <v>485000</v>
          </cell>
          <cell r="K67">
            <v>0</v>
          </cell>
          <cell r="L67">
            <v>0</v>
          </cell>
          <cell r="M67">
            <v>0</v>
          </cell>
          <cell r="N67">
            <v>0</v>
          </cell>
          <cell r="O67">
            <v>0</v>
          </cell>
          <cell r="P67">
            <v>0</v>
          </cell>
          <cell r="Q67">
            <v>0</v>
          </cell>
          <cell r="R67">
            <v>1324300</v>
          </cell>
          <cell r="S67">
            <v>1985200</v>
          </cell>
          <cell r="T67">
            <v>3017900</v>
          </cell>
          <cell r="U67">
            <v>4424400</v>
          </cell>
          <cell r="V67">
            <v>4909400</v>
          </cell>
          <cell r="W67">
            <v>4909400</v>
          </cell>
          <cell r="X67">
            <v>4909400</v>
          </cell>
          <cell r="Y67">
            <v>4909400</v>
          </cell>
          <cell r="Z67">
            <v>4909400</v>
          </cell>
          <cell r="AA67">
            <v>4909400</v>
          </cell>
          <cell r="AB67">
            <v>4909400</v>
          </cell>
          <cell r="AC67">
            <v>4909400</v>
          </cell>
        </row>
        <row r="69">
          <cell r="E69" t="str">
            <v>cp_rnt</v>
          </cell>
          <cell r="F69">
            <v>951208</v>
          </cell>
          <cell r="G69">
            <v>880871</v>
          </cell>
          <cell r="H69">
            <v>900000</v>
          </cell>
          <cell r="I69">
            <v>900000</v>
          </cell>
          <cell r="J69">
            <v>0</v>
          </cell>
          <cell r="K69">
            <v>0</v>
          </cell>
          <cell r="L69">
            <v>0</v>
          </cell>
          <cell r="M69">
            <v>0</v>
          </cell>
          <cell r="N69">
            <v>0</v>
          </cell>
          <cell r="O69">
            <v>0</v>
          </cell>
          <cell r="P69">
            <v>0</v>
          </cell>
          <cell r="Q69">
            <v>0</v>
          </cell>
          <cell r="R69">
            <v>951208</v>
          </cell>
          <cell r="S69">
            <v>1832079</v>
          </cell>
          <cell r="T69">
            <v>2732079</v>
          </cell>
          <cell r="U69">
            <v>3632079</v>
          </cell>
          <cell r="V69">
            <v>3632079</v>
          </cell>
          <cell r="W69">
            <v>3632079</v>
          </cell>
          <cell r="X69">
            <v>3632079</v>
          </cell>
          <cell r="Y69">
            <v>3632079</v>
          </cell>
          <cell r="Z69">
            <v>3632079</v>
          </cell>
          <cell r="AA69">
            <v>3632079</v>
          </cell>
          <cell r="AB69">
            <v>3632079</v>
          </cell>
          <cell r="AC69">
            <v>3632079</v>
          </cell>
        </row>
        <row r="72">
          <cell r="E72" t="str">
            <v>acerto_pre</v>
          </cell>
          <cell r="F72">
            <v>95127621.999999881</v>
          </cell>
          <cell r="G72">
            <v>-87902281</v>
          </cell>
          <cell r="H72">
            <v>3166457</v>
          </cell>
          <cell r="I72">
            <v>3141972.9999997616</v>
          </cell>
          <cell r="J72" t="e">
            <v>#N/A</v>
          </cell>
          <cell r="K72" t="e">
            <v>#N/A</v>
          </cell>
          <cell r="L72" t="e">
            <v>#N/A</v>
          </cell>
          <cell r="M72" t="e">
            <v>#N/A</v>
          </cell>
          <cell r="N72" t="e">
            <v>#N/A</v>
          </cell>
          <cell r="O72" t="e">
            <v>#N/A</v>
          </cell>
          <cell r="P72" t="e">
            <v>#N/A</v>
          </cell>
          <cell r="Q72" t="e">
            <v>#N/A</v>
          </cell>
          <cell r="R72">
            <v>95127621.999999881</v>
          </cell>
          <cell r="S72">
            <v>7225340.9999998808</v>
          </cell>
          <cell r="T72">
            <v>10391797.999999881</v>
          </cell>
          <cell r="U72">
            <v>13533770.999999642</v>
          </cell>
          <cell r="V72" t="e">
            <v>#N/A</v>
          </cell>
          <cell r="W72" t="e">
            <v>#N/A</v>
          </cell>
          <cell r="X72" t="e">
            <v>#N/A</v>
          </cell>
          <cell r="Y72" t="e">
            <v>#N/A</v>
          </cell>
          <cell r="Z72" t="e">
            <v>#N/A</v>
          </cell>
          <cell r="AA72" t="e">
            <v>#N/A</v>
          </cell>
          <cell r="AB72" t="e">
            <v>#N/A</v>
          </cell>
          <cell r="AC72" t="e">
            <v>#N/A</v>
          </cell>
        </row>
        <row r="73">
          <cell r="F73">
            <v>967705360.99999988</v>
          </cell>
          <cell r="G73">
            <v>934434124</v>
          </cell>
          <cell r="H73">
            <v>1109329587</v>
          </cell>
          <cell r="I73">
            <v>1153608995.9999998</v>
          </cell>
          <cell r="J73">
            <v>881144866</v>
          </cell>
          <cell r="K73">
            <v>0</v>
          </cell>
          <cell r="L73">
            <v>0</v>
          </cell>
          <cell r="M73">
            <v>0</v>
          </cell>
          <cell r="N73">
            <v>0</v>
          </cell>
          <cell r="O73">
            <v>0</v>
          </cell>
          <cell r="P73">
            <v>0</v>
          </cell>
          <cell r="Q73">
            <v>0</v>
          </cell>
          <cell r="R73">
            <v>967705360.99999988</v>
          </cell>
          <cell r="S73">
            <v>1902139485</v>
          </cell>
          <cell r="T73">
            <v>3011469072</v>
          </cell>
          <cell r="U73">
            <v>4165078068</v>
          </cell>
          <cell r="V73">
            <v>5046222934</v>
          </cell>
          <cell r="W73">
            <v>5046222934</v>
          </cell>
          <cell r="X73">
            <v>5046222934</v>
          </cell>
          <cell r="Y73">
            <v>5046222934</v>
          </cell>
          <cell r="Z73">
            <v>5046222934</v>
          </cell>
          <cell r="AA73">
            <v>5046222934</v>
          </cell>
          <cell r="AB73">
            <v>5046222934</v>
          </cell>
          <cell r="AC73">
            <v>5046222934</v>
          </cell>
        </row>
        <row r="75">
          <cell r="E75" t="str">
            <v>acerto_l_transf</v>
          </cell>
          <cell r="F75">
            <v>977113.99999999814</v>
          </cell>
          <cell r="G75">
            <v>870971.00000000186</v>
          </cell>
          <cell r="H75">
            <v>823616</v>
          </cell>
          <cell r="I75">
            <v>759871</v>
          </cell>
          <cell r="J75" t="e">
            <v>#N/A</v>
          </cell>
          <cell r="K75" t="e">
            <v>#N/A</v>
          </cell>
          <cell r="L75" t="e">
            <v>#N/A</v>
          </cell>
          <cell r="M75" t="e">
            <v>#N/A</v>
          </cell>
          <cell r="N75" t="e">
            <v>#N/A</v>
          </cell>
          <cell r="O75" t="e">
            <v>#N/A</v>
          </cell>
          <cell r="P75" t="e">
            <v>#N/A</v>
          </cell>
          <cell r="Q75" t="e">
            <v>#N/A</v>
          </cell>
          <cell r="R75">
            <v>977113.99999999814</v>
          </cell>
          <cell r="S75">
            <v>1848085</v>
          </cell>
          <cell r="T75">
            <v>2671701</v>
          </cell>
          <cell r="U75">
            <v>3431572</v>
          </cell>
          <cell r="V75" t="e">
            <v>#N/A</v>
          </cell>
          <cell r="W75" t="e">
            <v>#N/A</v>
          </cell>
          <cell r="X75" t="e">
            <v>#N/A</v>
          </cell>
          <cell r="Y75" t="e">
            <v>#N/A</v>
          </cell>
          <cell r="Z75" t="e">
            <v>#N/A</v>
          </cell>
          <cell r="AA75" t="e">
            <v>#N/A</v>
          </cell>
          <cell r="AB75" t="e">
            <v>#N/A</v>
          </cell>
          <cell r="AC75" t="e">
            <v>#N/A</v>
          </cell>
        </row>
        <row r="78">
          <cell r="H78" t="str">
            <v>SUBST SALDO</v>
          </cell>
          <cell r="I78">
            <v>2738549934</v>
          </cell>
        </row>
        <row r="79">
          <cell r="H79" t="str">
            <v>CLIENTES MAT</v>
          </cell>
          <cell r="I79">
            <v>153338849</v>
          </cell>
        </row>
        <row r="80">
          <cell r="H80" t="str">
            <v xml:space="preserve">PROD. VINC. </v>
          </cell>
          <cell r="I80">
            <v>77936370</v>
          </cell>
        </row>
        <row r="81">
          <cell r="H81" t="str">
            <v>PRE c/telecontagem</v>
          </cell>
          <cell r="I81">
            <v>907387172</v>
          </cell>
        </row>
        <row r="82">
          <cell r="H82" t="str">
            <v>PRE s/telecontagem</v>
          </cell>
          <cell r="I82">
            <v>56381052</v>
          </cell>
        </row>
        <row r="83">
          <cell r="H83" t="str">
            <v>LIG. Transf</v>
          </cell>
          <cell r="I83">
            <v>12375305</v>
          </cell>
        </row>
        <row r="84">
          <cell r="H84" t="str">
            <v>PROD.N.VINC. GO</v>
          </cell>
          <cell r="I84">
            <v>52515103</v>
          </cell>
        </row>
      </sheetData>
      <sheetData sheetId="1"/>
      <sheetData sheetId="2"/>
      <sheetData sheetId="3"/>
      <sheetData sheetId="4"/>
      <sheetData sheetId="5">
        <row r="8">
          <cell r="E8" t="str">
            <v>dist_sub</v>
          </cell>
        </row>
      </sheetData>
      <sheetData sheetId="6"/>
      <sheetData sheetId="7"/>
      <sheetData sheetId="8"/>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dos_MReg"/>
      <sheetName val="MReg. mensal"/>
      <sheetName val="MReg. mensal (2)"/>
      <sheetName val="distrib07"/>
      <sheetName val="SENV"/>
      <sheetName val="DADBAL"/>
      <sheetName val="output1"/>
      <sheetName val="selectes"/>
      <sheetName val="selectes_distrib"/>
    </sheetNames>
    <sheetDataSet>
      <sheetData sheetId="0">
        <row r="9">
          <cell r="E9" t="str">
            <v>pro_l_rnt</v>
          </cell>
          <cell r="F9">
            <v>3076269449.0000005</v>
          </cell>
          <cell r="G9">
            <v>2514910187</v>
          </cell>
          <cell r="H9">
            <v>2152883564.0000005</v>
          </cell>
          <cell r="I9">
            <v>1917529360</v>
          </cell>
          <cell r="J9">
            <v>2294769909.9999995</v>
          </cell>
          <cell r="K9">
            <v>0</v>
          </cell>
          <cell r="L9">
            <v>0</v>
          </cell>
          <cell r="M9">
            <v>0</v>
          </cell>
          <cell r="N9">
            <v>0</v>
          </cell>
          <cell r="O9">
            <v>0</v>
          </cell>
          <cell r="P9">
            <v>0</v>
          </cell>
          <cell r="Q9">
            <v>0</v>
          </cell>
          <cell r="R9">
            <v>3076269449.0000005</v>
          </cell>
          <cell r="S9">
            <v>5591179636</v>
          </cell>
          <cell r="T9">
            <v>7744063200</v>
          </cell>
          <cell r="U9">
            <v>9661592560</v>
          </cell>
          <cell r="V9">
            <v>11956362470</v>
          </cell>
          <cell r="W9">
            <v>11956362470</v>
          </cell>
          <cell r="X9">
            <v>11956362470</v>
          </cell>
          <cell r="Y9">
            <v>11956362470</v>
          </cell>
          <cell r="Z9">
            <v>11956362470</v>
          </cell>
          <cell r="AA9">
            <v>11956362470</v>
          </cell>
          <cell r="AB9">
            <v>11956362470</v>
          </cell>
          <cell r="AC9">
            <v>11956362470</v>
          </cell>
        </row>
        <row r="10">
          <cell r="E10" t="str">
            <v>pro_edp_l_rnt</v>
          </cell>
          <cell r="F10">
            <v>2192693349.0000005</v>
          </cell>
          <cell r="G10">
            <v>1765553687</v>
          </cell>
          <cell r="H10">
            <v>1532315064.0000005</v>
          </cell>
          <cell r="I10">
            <v>1461278860</v>
          </cell>
          <cell r="J10">
            <v>1729705309.9999995</v>
          </cell>
          <cell r="K10">
            <v>0</v>
          </cell>
          <cell r="L10">
            <v>0</v>
          </cell>
          <cell r="M10">
            <v>0</v>
          </cell>
          <cell r="N10">
            <v>0</v>
          </cell>
          <cell r="O10">
            <v>0</v>
          </cell>
          <cell r="P10">
            <v>0</v>
          </cell>
          <cell r="Q10">
            <v>0</v>
          </cell>
          <cell r="R10">
            <v>2192693349.0000005</v>
          </cell>
          <cell r="S10">
            <v>3958247036.0000005</v>
          </cell>
          <cell r="T10">
            <v>5490562100.000001</v>
          </cell>
          <cell r="U10">
            <v>6951840960.000001</v>
          </cell>
          <cell r="V10">
            <v>8681546270</v>
          </cell>
          <cell r="W10">
            <v>8681546270</v>
          </cell>
          <cell r="X10">
            <v>8681546270</v>
          </cell>
          <cell r="Y10">
            <v>8681546270</v>
          </cell>
          <cell r="Z10">
            <v>8681546270</v>
          </cell>
          <cell r="AA10">
            <v>8681546270</v>
          </cell>
          <cell r="AB10">
            <v>8681546270</v>
          </cell>
          <cell r="AC10">
            <v>8681546270</v>
          </cell>
        </row>
        <row r="11">
          <cell r="E11" t="str">
            <v>pro_cpg</v>
          </cell>
          <cell r="F11">
            <v>399460700</v>
          </cell>
          <cell r="G11">
            <v>334263500</v>
          </cell>
          <cell r="H11">
            <v>243980000</v>
          </cell>
          <cell r="I11">
            <v>126867500</v>
          </cell>
          <cell r="J11">
            <v>27285500</v>
          </cell>
          <cell r="K11">
            <v>0</v>
          </cell>
          <cell r="L11">
            <v>0</v>
          </cell>
          <cell r="M11">
            <v>0</v>
          </cell>
          <cell r="N11">
            <v>0</v>
          </cell>
          <cell r="O11">
            <v>0</v>
          </cell>
          <cell r="P11">
            <v>0</v>
          </cell>
          <cell r="Q11">
            <v>0</v>
          </cell>
          <cell r="R11">
            <v>399460700</v>
          </cell>
          <cell r="S11">
            <v>733724200</v>
          </cell>
          <cell r="T11">
            <v>977704200</v>
          </cell>
          <cell r="U11">
            <v>1104571700</v>
          </cell>
          <cell r="V11">
            <v>1131857200</v>
          </cell>
          <cell r="W11">
            <v>1131857200</v>
          </cell>
          <cell r="X11">
            <v>1131857200</v>
          </cell>
          <cell r="Y11">
            <v>1131857200</v>
          </cell>
          <cell r="Z11">
            <v>1131857200</v>
          </cell>
          <cell r="AA11">
            <v>1131857200</v>
          </cell>
          <cell r="AB11">
            <v>1131857200</v>
          </cell>
          <cell r="AC11">
            <v>1131857200</v>
          </cell>
        </row>
        <row r="12">
          <cell r="E12" t="str">
            <v>pro_ctg</v>
          </cell>
          <cell r="F12">
            <v>484115400</v>
          </cell>
          <cell r="G12">
            <v>415093000</v>
          </cell>
          <cell r="H12">
            <v>376588500</v>
          </cell>
          <cell r="I12">
            <v>329383000</v>
          </cell>
          <cell r="J12">
            <v>537779100</v>
          </cell>
          <cell r="K12">
            <v>0</v>
          </cell>
          <cell r="L12">
            <v>0</v>
          </cell>
          <cell r="M12">
            <v>0</v>
          </cell>
          <cell r="N12">
            <v>0</v>
          </cell>
          <cell r="O12">
            <v>0</v>
          </cell>
          <cell r="P12">
            <v>0</v>
          </cell>
          <cell r="Q12">
            <v>0</v>
          </cell>
          <cell r="R12">
            <v>484115400</v>
          </cell>
          <cell r="S12">
            <v>899208400</v>
          </cell>
          <cell r="T12">
            <v>1275796900</v>
          </cell>
          <cell r="U12">
            <v>1605179900</v>
          </cell>
          <cell r="V12">
            <v>2142959000</v>
          </cell>
          <cell r="W12">
            <v>2142959000</v>
          </cell>
          <cell r="X12">
            <v>2142959000</v>
          </cell>
          <cell r="Y12">
            <v>2142959000</v>
          </cell>
          <cell r="Z12">
            <v>2142959000</v>
          </cell>
          <cell r="AA12">
            <v>2142959000</v>
          </cell>
          <cell r="AB12">
            <v>2142959000</v>
          </cell>
          <cell r="AC12">
            <v>2142959000</v>
          </cell>
        </row>
        <row r="14">
          <cell r="E14" t="str">
            <v>pro_edp_l_edis</v>
          </cell>
          <cell r="F14">
            <v>78094454</v>
          </cell>
          <cell r="G14">
            <v>46990048</v>
          </cell>
          <cell r="H14">
            <v>36880584</v>
          </cell>
          <cell r="I14">
            <v>130489953</v>
          </cell>
          <cell r="J14" t="e">
            <v>#N/A</v>
          </cell>
          <cell r="K14" t="e">
            <v>#N/A</v>
          </cell>
          <cell r="L14" t="e">
            <v>#N/A</v>
          </cell>
          <cell r="M14" t="e">
            <v>#N/A</v>
          </cell>
          <cell r="N14" t="e">
            <v>#N/A</v>
          </cell>
          <cell r="O14" t="e">
            <v>#N/A</v>
          </cell>
          <cell r="P14" t="e">
            <v>#N/A</v>
          </cell>
          <cell r="Q14" t="e">
            <v>#N/A</v>
          </cell>
          <cell r="R14">
            <v>78094454</v>
          </cell>
          <cell r="S14">
            <v>125084502</v>
          </cell>
          <cell r="T14">
            <v>161965086</v>
          </cell>
          <cell r="U14">
            <v>292455039</v>
          </cell>
          <cell r="V14" t="e">
            <v>#N/A</v>
          </cell>
          <cell r="W14" t="e">
            <v>#N/A</v>
          </cell>
          <cell r="X14" t="e">
            <v>#N/A</v>
          </cell>
          <cell r="Y14" t="e">
            <v>#N/A</v>
          </cell>
          <cell r="Z14" t="e">
            <v>#N/A</v>
          </cell>
          <cell r="AA14" t="e">
            <v>#N/A</v>
          </cell>
          <cell r="AB14" t="e">
            <v>#N/A</v>
          </cell>
          <cell r="AC14" t="e">
            <v>#N/A</v>
          </cell>
        </row>
        <row r="15">
          <cell r="F15">
            <v>20670290</v>
          </cell>
          <cell r="G15">
            <v>13730530</v>
          </cell>
          <cell r="H15">
            <v>12270000</v>
          </cell>
          <cell r="I15">
            <v>45155020</v>
          </cell>
          <cell r="J15">
            <v>36413800</v>
          </cell>
          <cell r="K15">
            <v>0</v>
          </cell>
          <cell r="L15">
            <v>0</v>
          </cell>
          <cell r="M15">
            <v>0</v>
          </cell>
          <cell r="N15">
            <v>0</v>
          </cell>
          <cell r="O15">
            <v>0</v>
          </cell>
          <cell r="P15">
            <v>0</v>
          </cell>
          <cell r="Q15">
            <v>0</v>
          </cell>
          <cell r="R15">
            <v>20670290</v>
          </cell>
          <cell r="S15">
            <v>34400820</v>
          </cell>
          <cell r="T15">
            <v>46670820</v>
          </cell>
          <cell r="U15">
            <v>91825840</v>
          </cell>
          <cell r="V15">
            <v>128239640</v>
          </cell>
          <cell r="W15">
            <v>128239640</v>
          </cell>
          <cell r="X15">
            <v>128239640</v>
          </cell>
          <cell r="Y15">
            <v>128239640</v>
          </cell>
          <cell r="Z15">
            <v>128239640</v>
          </cell>
          <cell r="AA15">
            <v>128239640</v>
          </cell>
          <cell r="AB15">
            <v>128239640</v>
          </cell>
          <cell r="AC15">
            <v>128239640</v>
          </cell>
        </row>
        <row r="16">
          <cell r="F16">
            <v>5277200</v>
          </cell>
          <cell r="G16">
            <v>2901320</v>
          </cell>
          <cell r="H16">
            <v>1252270</v>
          </cell>
          <cell r="I16">
            <v>4750540</v>
          </cell>
          <cell r="J16">
            <v>5802630</v>
          </cell>
          <cell r="K16">
            <v>0</v>
          </cell>
          <cell r="L16">
            <v>0</v>
          </cell>
          <cell r="M16">
            <v>0</v>
          </cell>
          <cell r="N16">
            <v>0</v>
          </cell>
          <cell r="O16">
            <v>0</v>
          </cell>
          <cell r="P16">
            <v>0</v>
          </cell>
          <cell r="Q16">
            <v>0</v>
          </cell>
          <cell r="R16">
            <v>5277200</v>
          </cell>
          <cell r="S16">
            <v>8178520</v>
          </cell>
          <cell r="T16">
            <v>9430790</v>
          </cell>
          <cell r="U16">
            <v>14181330</v>
          </cell>
          <cell r="V16">
            <v>19983960</v>
          </cell>
          <cell r="W16">
            <v>19983960</v>
          </cell>
          <cell r="X16">
            <v>19983960</v>
          </cell>
          <cell r="Y16">
            <v>19983960</v>
          </cell>
          <cell r="Z16">
            <v>19983960</v>
          </cell>
          <cell r="AA16">
            <v>19983960</v>
          </cell>
          <cell r="AB16">
            <v>19983960</v>
          </cell>
          <cell r="AC16">
            <v>19983960</v>
          </cell>
        </row>
        <row r="17">
          <cell r="F17">
            <v>2271830</v>
          </cell>
          <cell r="G17">
            <v>1316020</v>
          </cell>
          <cell r="H17">
            <v>1204510</v>
          </cell>
          <cell r="I17">
            <v>5099760</v>
          </cell>
          <cell r="J17">
            <v>1880750</v>
          </cell>
          <cell r="K17">
            <v>0</v>
          </cell>
          <cell r="L17">
            <v>0</v>
          </cell>
          <cell r="M17">
            <v>0</v>
          </cell>
          <cell r="N17">
            <v>0</v>
          </cell>
          <cell r="O17">
            <v>0</v>
          </cell>
          <cell r="P17">
            <v>0</v>
          </cell>
          <cell r="Q17">
            <v>0</v>
          </cell>
          <cell r="R17">
            <v>2271830</v>
          </cell>
          <cell r="S17">
            <v>3587850</v>
          </cell>
          <cell r="T17">
            <v>4792360</v>
          </cell>
          <cell r="U17">
            <v>9892120</v>
          </cell>
          <cell r="V17">
            <v>11772870</v>
          </cell>
          <cell r="W17">
            <v>11772870</v>
          </cell>
          <cell r="X17">
            <v>11772870</v>
          </cell>
          <cell r="Y17">
            <v>11772870</v>
          </cell>
          <cell r="Z17">
            <v>11772870</v>
          </cell>
          <cell r="AA17">
            <v>11772870</v>
          </cell>
          <cell r="AB17">
            <v>11772870</v>
          </cell>
          <cell r="AC17">
            <v>11772870</v>
          </cell>
        </row>
        <row r="18">
          <cell r="F18">
            <v>0</v>
          </cell>
          <cell r="G18">
            <v>1478390</v>
          </cell>
          <cell r="H18">
            <v>950110</v>
          </cell>
          <cell r="I18">
            <v>6373980</v>
          </cell>
          <cell r="J18">
            <v>4231510</v>
          </cell>
          <cell r="K18">
            <v>0</v>
          </cell>
          <cell r="L18">
            <v>0</v>
          </cell>
          <cell r="M18">
            <v>0</v>
          </cell>
          <cell r="N18">
            <v>0</v>
          </cell>
          <cell r="O18">
            <v>0</v>
          </cell>
          <cell r="P18">
            <v>0</v>
          </cell>
          <cell r="Q18">
            <v>0</v>
          </cell>
          <cell r="R18">
            <v>0</v>
          </cell>
          <cell r="S18">
            <v>1478390</v>
          </cell>
          <cell r="T18">
            <v>2428500</v>
          </cell>
          <cell r="U18">
            <v>8802480</v>
          </cell>
          <cell r="V18">
            <v>13033990</v>
          </cell>
          <cell r="W18">
            <v>13033990</v>
          </cell>
          <cell r="X18">
            <v>13033990</v>
          </cell>
          <cell r="Y18">
            <v>13033990</v>
          </cell>
          <cell r="Z18">
            <v>13033990</v>
          </cell>
          <cell r="AA18">
            <v>13033990</v>
          </cell>
          <cell r="AB18">
            <v>13033990</v>
          </cell>
          <cell r="AC18">
            <v>13033990</v>
          </cell>
        </row>
        <row r="19">
          <cell r="F19">
            <v>8532510</v>
          </cell>
          <cell r="G19">
            <v>8021680</v>
          </cell>
          <cell r="H19">
            <v>8372030.0000000009</v>
          </cell>
          <cell r="I19">
            <v>7535690</v>
          </cell>
          <cell r="J19">
            <v>8516220</v>
          </cell>
          <cell r="K19">
            <v>0</v>
          </cell>
          <cell r="L19">
            <v>0</v>
          </cell>
          <cell r="M19">
            <v>0</v>
          </cell>
          <cell r="N19">
            <v>0</v>
          </cell>
          <cell r="O19">
            <v>0</v>
          </cell>
          <cell r="P19">
            <v>0</v>
          </cell>
          <cell r="Q19">
            <v>0</v>
          </cell>
          <cell r="R19">
            <v>8532510</v>
          </cell>
          <cell r="S19">
            <v>16554190</v>
          </cell>
          <cell r="T19">
            <v>24926220</v>
          </cell>
          <cell r="U19">
            <v>32461910</v>
          </cell>
          <cell r="V19">
            <v>40978130</v>
          </cell>
          <cell r="W19">
            <v>40978130</v>
          </cell>
          <cell r="X19">
            <v>40978130</v>
          </cell>
          <cell r="Y19">
            <v>40978130</v>
          </cell>
          <cell r="Z19">
            <v>40978130</v>
          </cell>
          <cell r="AA19">
            <v>40978130</v>
          </cell>
          <cell r="AB19">
            <v>40978130</v>
          </cell>
          <cell r="AC19">
            <v>40978130</v>
          </cell>
        </row>
        <row r="20">
          <cell r="F20">
            <v>4452630</v>
          </cell>
          <cell r="G20">
            <v>4759380</v>
          </cell>
          <cell r="H20">
            <v>1834790</v>
          </cell>
          <cell r="I20">
            <v>9059860</v>
          </cell>
          <cell r="J20">
            <v>1056400</v>
          </cell>
          <cell r="K20">
            <v>0</v>
          </cell>
          <cell r="L20">
            <v>0</v>
          </cell>
          <cell r="M20">
            <v>0</v>
          </cell>
          <cell r="N20">
            <v>0</v>
          </cell>
          <cell r="O20">
            <v>0</v>
          </cell>
          <cell r="P20">
            <v>0</v>
          </cell>
          <cell r="Q20">
            <v>0</v>
          </cell>
          <cell r="R20">
            <v>4452630</v>
          </cell>
          <cell r="S20">
            <v>9212010</v>
          </cell>
          <cell r="T20">
            <v>11046800</v>
          </cell>
          <cell r="U20">
            <v>20106660</v>
          </cell>
          <cell r="V20">
            <v>21163060</v>
          </cell>
          <cell r="W20">
            <v>21163060</v>
          </cell>
          <cell r="X20">
            <v>21163060</v>
          </cell>
          <cell r="Y20">
            <v>21163060</v>
          </cell>
          <cell r="Z20">
            <v>21163060</v>
          </cell>
          <cell r="AA20">
            <v>21163060</v>
          </cell>
          <cell r="AB20">
            <v>21163060</v>
          </cell>
          <cell r="AC20">
            <v>21163060</v>
          </cell>
        </row>
        <row r="21">
          <cell r="F21">
            <v>36889994</v>
          </cell>
          <cell r="G21">
            <v>14782728</v>
          </cell>
          <cell r="H21">
            <v>10996874</v>
          </cell>
          <cell r="I21">
            <v>52515103</v>
          </cell>
          <cell r="J21" t="e">
            <v>#N/A</v>
          </cell>
          <cell r="K21" t="e">
            <v>#N/A</v>
          </cell>
          <cell r="L21" t="e">
            <v>#N/A</v>
          </cell>
          <cell r="M21" t="e">
            <v>#N/A</v>
          </cell>
          <cell r="N21" t="e">
            <v>#N/A</v>
          </cell>
          <cell r="O21" t="e">
            <v>#N/A</v>
          </cell>
          <cell r="P21" t="e">
            <v>#N/A</v>
          </cell>
          <cell r="Q21" t="e">
            <v>#N/A</v>
          </cell>
          <cell r="R21">
            <v>36889994</v>
          </cell>
          <cell r="S21">
            <v>51672722</v>
          </cell>
          <cell r="T21">
            <v>62669596</v>
          </cell>
          <cell r="U21">
            <v>115184699</v>
          </cell>
          <cell r="V21" t="e">
            <v>#N/A</v>
          </cell>
          <cell r="W21" t="e">
            <v>#N/A</v>
          </cell>
          <cell r="X21" t="e">
            <v>#N/A</v>
          </cell>
          <cell r="Y21" t="e">
            <v>#N/A</v>
          </cell>
          <cell r="Z21" t="e">
            <v>#N/A</v>
          </cell>
          <cell r="AA21" t="e">
            <v>#N/A</v>
          </cell>
          <cell r="AB21" t="e">
            <v>#N/A</v>
          </cell>
          <cell r="AC21" t="e">
            <v>#N/A</v>
          </cell>
        </row>
        <row r="23">
          <cell r="E23" t="str">
            <v>pre_l_rnt</v>
          </cell>
          <cell r="F23">
            <v>118853810</v>
          </cell>
          <cell r="G23">
            <v>166062740</v>
          </cell>
          <cell r="H23">
            <v>213374740</v>
          </cell>
          <cell r="I23">
            <v>181442190</v>
          </cell>
          <cell r="J23">
            <v>116059200</v>
          </cell>
          <cell r="K23">
            <v>0</v>
          </cell>
          <cell r="L23">
            <v>0</v>
          </cell>
          <cell r="M23">
            <v>0</v>
          </cell>
          <cell r="N23">
            <v>0</v>
          </cell>
          <cell r="O23">
            <v>0</v>
          </cell>
          <cell r="P23">
            <v>0</v>
          </cell>
          <cell r="Q23">
            <v>0</v>
          </cell>
          <cell r="R23">
            <v>118853810</v>
          </cell>
          <cell r="S23">
            <v>284916550</v>
          </cell>
          <cell r="T23">
            <v>498291290</v>
          </cell>
          <cell r="U23">
            <v>679733480</v>
          </cell>
          <cell r="V23">
            <v>795792680</v>
          </cell>
          <cell r="W23">
            <v>795792680</v>
          </cell>
          <cell r="X23">
            <v>795792680</v>
          </cell>
          <cell r="Y23">
            <v>795792680</v>
          </cell>
          <cell r="Z23">
            <v>795792680</v>
          </cell>
          <cell r="AA23">
            <v>795792680</v>
          </cell>
          <cell r="AB23">
            <v>795792680</v>
          </cell>
          <cell r="AC23">
            <v>795792680</v>
          </cell>
        </row>
        <row r="25">
          <cell r="E25" t="str">
            <v>imp_rnt</v>
          </cell>
          <cell r="F25">
            <v>878660500</v>
          </cell>
          <cell r="G25">
            <v>844636500</v>
          </cell>
          <cell r="H25">
            <v>1065617600</v>
          </cell>
          <cell r="I25">
            <v>946933600</v>
          </cell>
          <cell r="J25">
            <v>849914300</v>
          </cell>
          <cell r="K25" t="e">
            <v>#N/A</v>
          </cell>
          <cell r="L25" t="e">
            <v>#N/A</v>
          </cell>
          <cell r="M25" t="e">
            <v>#N/A</v>
          </cell>
          <cell r="N25" t="e">
            <v>#N/A</v>
          </cell>
          <cell r="O25" t="e">
            <v>#N/A</v>
          </cell>
          <cell r="P25" t="e">
            <v>#N/A</v>
          </cell>
          <cell r="Q25" t="e">
            <v>#N/A</v>
          </cell>
          <cell r="R25">
            <v>878660500</v>
          </cell>
          <cell r="S25">
            <v>1723297000</v>
          </cell>
          <cell r="T25">
            <v>2788914600</v>
          </cell>
          <cell r="U25">
            <v>3735848200</v>
          </cell>
          <cell r="V25">
            <v>4585762500</v>
          </cell>
          <cell r="W25" t="e">
            <v>#N/A</v>
          </cell>
          <cell r="X25" t="e">
            <v>#N/A</v>
          </cell>
          <cell r="Y25" t="e">
            <v>#N/A</v>
          </cell>
          <cell r="Z25" t="e">
            <v>#N/A</v>
          </cell>
          <cell r="AA25" t="e">
            <v>#N/A</v>
          </cell>
          <cell r="AB25" t="e">
            <v>#N/A</v>
          </cell>
          <cell r="AC25" t="e">
            <v>#N/A</v>
          </cell>
        </row>
        <row r="26">
          <cell r="F26">
            <v>894390700</v>
          </cell>
          <cell r="G26">
            <v>858366000</v>
          </cell>
          <cell r="H26">
            <v>1078947600</v>
          </cell>
          <cell r="I26">
            <v>958756800</v>
          </cell>
          <cell r="J26">
            <v>853973200</v>
          </cell>
          <cell r="K26" t="e">
            <v>#N/A</v>
          </cell>
          <cell r="L26" t="e">
            <v>#N/A</v>
          </cell>
          <cell r="M26" t="e">
            <v>#N/A</v>
          </cell>
          <cell r="N26" t="e">
            <v>#N/A</v>
          </cell>
          <cell r="O26" t="e">
            <v>#N/A</v>
          </cell>
          <cell r="P26" t="e">
            <v>#N/A</v>
          </cell>
          <cell r="Q26" t="e">
            <v>#N/A</v>
          </cell>
          <cell r="R26">
            <v>894390700</v>
          </cell>
          <cell r="S26">
            <v>1752756700</v>
          </cell>
          <cell r="T26">
            <v>2831704300</v>
          </cell>
          <cell r="U26">
            <v>3790461100</v>
          </cell>
          <cell r="V26">
            <v>4644434300</v>
          </cell>
          <cell r="W26" t="e">
            <v>#N/A</v>
          </cell>
          <cell r="X26" t="e">
            <v>#N/A</v>
          </cell>
          <cell r="Y26" t="e">
            <v>#N/A</v>
          </cell>
          <cell r="Z26" t="e">
            <v>#N/A</v>
          </cell>
          <cell r="AA26" t="e">
            <v>#N/A</v>
          </cell>
          <cell r="AB26" t="e">
            <v>#N/A</v>
          </cell>
          <cell r="AC26" t="e">
            <v>#N/A</v>
          </cell>
        </row>
        <row r="27">
          <cell r="E27" t="str">
            <v>iebimp</v>
          </cell>
          <cell r="F27">
            <v>15730200</v>
          </cell>
          <cell r="G27">
            <v>13729500</v>
          </cell>
          <cell r="H27">
            <v>13330000</v>
          </cell>
          <cell r="I27">
            <v>11823200</v>
          </cell>
          <cell r="J27">
            <v>4058900</v>
          </cell>
          <cell r="K27">
            <v>0</v>
          </cell>
          <cell r="L27" t="e">
            <v>#N/A</v>
          </cell>
          <cell r="M27" t="e">
            <v>#N/A</v>
          </cell>
          <cell r="N27" t="e">
            <v>#N/A</v>
          </cell>
          <cell r="O27" t="e">
            <v>#N/A</v>
          </cell>
          <cell r="P27" t="e">
            <v>#N/A</v>
          </cell>
          <cell r="Q27" t="e">
            <v>#N/A</v>
          </cell>
          <cell r="R27">
            <v>15730200</v>
          </cell>
          <cell r="S27">
            <v>29459700</v>
          </cell>
          <cell r="T27">
            <v>42789700</v>
          </cell>
          <cell r="U27">
            <v>54612900</v>
          </cell>
          <cell r="V27">
            <v>58671800</v>
          </cell>
          <cell r="W27">
            <v>58671800</v>
          </cell>
          <cell r="X27" t="e">
            <v>#N/A</v>
          </cell>
          <cell r="Y27" t="e">
            <v>#N/A</v>
          </cell>
          <cell r="Z27" t="e">
            <v>#N/A</v>
          </cell>
          <cell r="AA27" t="e">
            <v>#N/A</v>
          </cell>
          <cell r="AB27" t="e">
            <v>#N/A</v>
          </cell>
          <cell r="AC27" t="e">
            <v>#N/A</v>
          </cell>
        </row>
        <row r="28">
          <cell r="E28" t="str">
            <v>imp_programa</v>
          </cell>
          <cell r="F28">
            <v>719687000</v>
          </cell>
          <cell r="G28">
            <v>784672000</v>
          </cell>
          <cell r="H28">
            <v>1041693000</v>
          </cell>
          <cell r="I28">
            <v>900111000</v>
          </cell>
          <cell r="J28">
            <v>773773000</v>
          </cell>
          <cell r="K28">
            <v>170954000</v>
          </cell>
          <cell r="L28">
            <v>0</v>
          </cell>
          <cell r="M28">
            <v>0</v>
          </cell>
          <cell r="N28">
            <v>0</v>
          </cell>
          <cell r="O28">
            <v>0</v>
          </cell>
          <cell r="P28">
            <v>0</v>
          </cell>
          <cell r="Q28">
            <v>0</v>
          </cell>
          <cell r="R28">
            <v>719687000</v>
          </cell>
          <cell r="S28">
            <v>1504359000</v>
          </cell>
          <cell r="T28">
            <v>2546052000</v>
          </cell>
          <cell r="U28">
            <v>3446163000</v>
          </cell>
          <cell r="V28">
            <v>4219936000</v>
          </cell>
          <cell r="W28">
            <v>4390890000</v>
          </cell>
          <cell r="X28">
            <v>4390890000</v>
          </cell>
          <cell r="Y28">
            <v>4390890000</v>
          </cell>
          <cell r="Z28">
            <v>4390890000</v>
          </cell>
          <cell r="AA28">
            <v>4390890000</v>
          </cell>
          <cell r="AB28">
            <v>4390890000</v>
          </cell>
          <cell r="AC28">
            <v>4390890000</v>
          </cell>
        </row>
        <row r="29">
          <cell r="F29">
            <v>174276700</v>
          </cell>
          <cell r="G29">
            <v>74487500</v>
          </cell>
          <cell r="H29">
            <v>37673900</v>
          </cell>
          <cell r="I29">
            <v>59347000</v>
          </cell>
          <cell r="J29">
            <v>79602100</v>
          </cell>
          <cell r="K29">
            <v>0</v>
          </cell>
          <cell r="L29">
            <v>0</v>
          </cell>
          <cell r="M29">
            <v>0</v>
          </cell>
          <cell r="N29">
            <v>0</v>
          </cell>
          <cell r="O29">
            <v>0</v>
          </cell>
          <cell r="P29">
            <v>0</v>
          </cell>
          <cell r="Q29">
            <v>0</v>
          </cell>
          <cell r="R29">
            <v>174276700</v>
          </cell>
          <cell r="S29">
            <v>248764200</v>
          </cell>
          <cell r="T29">
            <v>286438100</v>
          </cell>
          <cell r="U29">
            <v>345785100</v>
          </cell>
          <cell r="V29">
            <v>425387200</v>
          </cell>
          <cell r="W29">
            <v>425387200</v>
          </cell>
          <cell r="X29">
            <v>425387200</v>
          </cell>
          <cell r="Y29">
            <v>425387200</v>
          </cell>
          <cell r="Z29">
            <v>425387200</v>
          </cell>
          <cell r="AA29">
            <v>425387200</v>
          </cell>
          <cell r="AB29">
            <v>425387200</v>
          </cell>
          <cell r="AC29">
            <v>425387200</v>
          </cell>
        </row>
        <row r="36">
          <cell r="E36" t="str">
            <v>rnt_para_cmat</v>
          </cell>
          <cell r="F36">
            <v>145261725</v>
          </cell>
          <cell r="G36">
            <v>130699606</v>
          </cell>
          <cell r="H36">
            <v>147442384</v>
          </cell>
          <cell r="I36">
            <v>153339779</v>
          </cell>
          <cell r="J36" t="e">
            <v>#N/A</v>
          </cell>
          <cell r="K36" t="e">
            <v>#N/A</v>
          </cell>
          <cell r="L36" t="e">
            <v>#N/A</v>
          </cell>
          <cell r="M36" t="e">
            <v>#N/A</v>
          </cell>
          <cell r="N36" t="e">
            <v>#N/A</v>
          </cell>
          <cell r="O36" t="e">
            <v>#N/A</v>
          </cell>
          <cell r="P36" t="e">
            <v>#N/A</v>
          </cell>
          <cell r="Q36" t="e">
            <v>#N/A</v>
          </cell>
          <cell r="R36">
            <v>145261725</v>
          </cell>
          <cell r="S36">
            <v>275961331</v>
          </cell>
          <cell r="T36">
            <v>423403715</v>
          </cell>
          <cell r="U36">
            <v>576743494</v>
          </cell>
          <cell r="V36" t="e">
            <v>#N/A</v>
          </cell>
          <cell r="W36" t="e">
            <v>#N/A</v>
          </cell>
          <cell r="X36" t="e">
            <v>#N/A</v>
          </cell>
          <cell r="Y36" t="e">
            <v>#N/A</v>
          </cell>
          <cell r="Z36" t="e">
            <v>#N/A</v>
          </cell>
          <cell r="AA36" t="e">
            <v>#N/A</v>
          </cell>
          <cell r="AB36" t="e">
            <v>#N/A</v>
          </cell>
          <cell r="AC36" t="e">
            <v>#N/A</v>
          </cell>
        </row>
        <row r="37">
          <cell r="E37" t="str">
            <v>sub_pro(rprd)_pre_l_edis</v>
          </cell>
          <cell r="F37">
            <v>4442614688</v>
          </cell>
          <cell r="G37">
            <v>4095190324</v>
          </cell>
          <cell r="H37">
            <v>4085258257</v>
          </cell>
          <cell r="I37">
            <v>3855438170</v>
          </cell>
          <cell r="J37" t="e">
            <v>#N/A</v>
          </cell>
          <cell r="K37" t="e">
            <v>#N/A</v>
          </cell>
          <cell r="L37" t="e">
            <v>#N/A</v>
          </cell>
          <cell r="M37" t="e">
            <v>#N/A</v>
          </cell>
          <cell r="N37" t="e">
            <v>#N/A</v>
          </cell>
          <cell r="O37" t="e">
            <v>#N/A</v>
          </cell>
          <cell r="P37" t="e">
            <v>#N/A</v>
          </cell>
          <cell r="Q37" t="e">
            <v>#N/A</v>
          </cell>
          <cell r="R37">
            <v>4442614688</v>
          </cell>
          <cell r="S37">
            <v>8537805012</v>
          </cell>
          <cell r="T37">
            <v>12623063269</v>
          </cell>
          <cell r="U37">
            <v>16478501439</v>
          </cell>
          <cell r="V37" t="e">
            <v>#N/A</v>
          </cell>
          <cell r="W37" t="e">
            <v>#N/A</v>
          </cell>
          <cell r="X37" t="e">
            <v>#N/A</v>
          </cell>
          <cell r="Y37" t="e">
            <v>#N/A</v>
          </cell>
          <cell r="Z37" t="e">
            <v>#N/A</v>
          </cell>
          <cell r="AA37" t="e">
            <v>#N/A</v>
          </cell>
          <cell r="AB37" t="e">
            <v>#N/A</v>
          </cell>
          <cell r="AC37" t="e">
            <v>#N/A</v>
          </cell>
        </row>
        <row r="38">
          <cell r="F38">
            <v>3594098481</v>
          </cell>
          <cell r="G38">
            <v>3177337580</v>
          </cell>
          <cell r="H38">
            <v>3141448547</v>
          </cell>
          <cell r="I38">
            <v>2743378793</v>
          </cell>
          <cell r="J38" t="e">
            <v>#N/A</v>
          </cell>
          <cell r="K38" t="e">
            <v>#N/A</v>
          </cell>
          <cell r="L38" t="e">
            <v>#N/A</v>
          </cell>
          <cell r="M38" t="e">
            <v>#N/A</v>
          </cell>
          <cell r="N38" t="e">
            <v>#N/A</v>
          </cell>
          <cell r="O38" t="e">
            <v>#N/A</v>
          </cell>
          <cell r="P38" t="e">
            <v>#N/A</v>
          </cell>
          <cell r="Q38" t="e">
            <v>#N/A</v>
          </cell>
          <cell r="R38">
            <v>3594098481</v>
          </cell>
          <cell r="S38">
            <v>6771436061</v>
          </cell>
          <cell r="T38">
            <v>9912884608</v>
          </cell>
          <cell r="U38">
            <v>12656263401</v>
          </cell>
          <cell r="V38" t="e">
            <v>#N/A</v>
          </cell>
          <cell r="W38" t="e">
            <v>#N/A</v>
          </cell>
          <cell r="X38" t="e">
            <v>#N/A</v>
          </cell>
          <cell r="Y38" t="e">
            <v>#N/A</v>
          </cell>
          <cell r="Z38" t="e">
            <v>#N/A</v>
          </cell>
          <cell r="AA38" t="e">
            <v>#N/A</v>
          </cell>
          <cell r="AB38" t="e">
            <v>#N/A</v>
          </cell>
          <cell r="AC38" t="e">
            <v>#N/A</v>
          </cell>
        </row>
        <row r="39">
          <cell r="F39">
            <v>78084964</v>
          </cell>
          <cell r="G39">
            <v>46978608</v>
          </cell>
          <cell r="H39">
            <v>36867704</v>
          </cell>
          <cell r="I39">
            <v>130451473</v>
          </cell>
          <cell r="J39" t="e">
            <v>#N/A</v>
          </cell>
          <cell r="K39" t="e">
            <v>#N/A</v>
          </cell>
          <cell r="L39" t="e">
            <v>#N/A</v>
          </cell>
          <cell r="M39" t="e">
            <v>#N/A</v>
          </cell>
          <cell r="N39" t="e">
            <v>#N/A</v>
          </cell>
          <cell r="O39" t="e">
            <v>#N/A</v>
          </cell>
          <cell r="P39" t="e">
            <v>#N/A</v>
          </cell>
          <cell r="Q39" t="e">
            <v>#N/A</v>
          </cell>
          <cell r="R39">
            <v>78084964</v>
          </cell>
          <cell r="S39">
            <v>125063572</v>
          </cell>
          <cell r="T39">
            <v>161931276</v>
          </cell>
          <cell r="U39">
            <v>292382749</v>
          </cell>
          <cell r="V39" t="e">
            <v>#N/A</v>
          </cell>
          <cell r="W39" t="e">
            <v>#N/A</v>
          </cell>
          <cell r="X39" t="e">
            <v>#N/A</v>
          </cell>
          <cell r="Y39" t="e">
            <v>#N/A</v>
          </cell>
          <cell r="Z39" t="e">
            <v>#N/A</v>
          </cell>
          <cell r="AA39" t="e">
            <v>#N/A</v>
          </cell>
          <cell r="AB39" t="e">
            <v>#N/A</v>
          </cell>
          <cell r="AC39" t="e">
            <v>#N/A</v>
          </cell>
        </row>
        <row r="40">
          <cell r="F40">
            <v>41194970</v>
          </cell>
          <cell r="G40">
            <v>32195880</v>
          </cell>
          <cell r="H40">
            <v>25870830</v>
          </cell>
          <cell r="I40">
            <v>77936370</v>
          </cell>
          <cell r="J40" t="e">
            <v>#N/A</v>
          </cell>
          <cell r="K40" t="e">
            <v>#N/A</v>
          </cell>
          <cell r="L40" t="e">
            <v>#N/A</v>
          </cell>
          <cell r="M40" t="e">
            <v>#N/A</v>
          </cell>
          <cell r="N40" t="e">
            <v>#N/A</v>
          </cell>
          <cell r="O40" t="e">
            <v>#N/A</v>
          </cell>
          <cell r="P40" t="e">
            <v>#N/A</v>
          </cell>
          <cell r="Q40" t="e">
            <v>#N/A</v>
          </cell>
          <cell r="R40">
            <v>41194970</v>
          </cell>
          <cell r="S40">
            <v>73390850</v>
          </cell>
          <cell r="T40">
            <v>99261680</v>
          </cell>
          <cell r="U40">
            <v>177198050</v>
          </cell>
          <cell r="V40" t="e">
            <v>#N/A</v>
          </cell>
          <cell r="W40" t="e">
            <v>#N/A</v>
          </cell>
          <cell r="X40" t="e">
            <v>#N/A</v>
          </cell>
          <cell r="Y40" t="e">
            <v>#N/A</v>
          </cell>
          <cell r="Z40" t="e">
            <v>#N/A</v>
          </cell>
          <cell r="AA40" t="e">
            <v>#N/A</v>
          </cell>
          <cell r="AB40" t="e">
            <v>#N/A</v>
          </cell>
          <cell r="AC40" t="e">
            <v>#N/A</v>
          </cell>
        </row>
        <row r="41">
          <cell r="F41">
            <v>36889994</v>
          </cell>
          <cell r="G41">
            <v>14782728</v>
          </cell>
          <cell r="H41">
            <v>10996874</v>
          </cell>
          <cell r="I41">
            <v>52515103</v>
          </cell>
          <cell r="J41" t="e">
            <v>#N/A</v>
          </cell>
          <cell r="K41" t="e">
            <v>#N/A</v>
          </cell>
          <cell r="L41" t="e">
            <v>#N/A</v>
          </cell>
          <cell r="M41" t="e">
            <v>#N/A</v>
          </cell>
          <cell r="N41" t="e">
            <v>#N/A</v>
          </cell>
          <cell r="O41" t="e">
            <v>#N/A</v>
          </cell>
          <cell r="P41" t="e">
            <v>#N/A</v>
          </cell>
          <cell r="Q41" t="e">
            <v>#N/A</v>
          </cell>
          <cell r="R41">
            <v>36889994</v>
          </cell>
          <cell r="S41">
            <v>51672722</v>
          </cell>
          <cell r="T41">
            <v>62669596</v>
          </cell>
          <cell r="U41">
            <v>115184699</v>
          </cell>
          <cell r="V41" t="e">
            <v>#N/A</v>
          </cell>
          <cell r="W41" t="e">
            <v>#N/A</v>
          </cell>
          <cell r="X41" t="e">
            <v>#N/A</v>
          </cell>
          <cell r="Y41" t="e">
            <v>#N/A</v>
          </cell>
          <cell r="Z41" t="e">
            <v>#N/A</v>
          </cell>
          <cell r="AA41" t="e">
            <v>#N/A</v>
          </cell>
          <cell r="AB41" t="e">
            <v>#N/A</v>
          </cell>
          <cell r="AC41" t="e">
            <v>#N/A</v>
          </cell>
        </row>
        <row r="42">
          <cell r="E42" t="str">
            <v>pre_l_edis</v>
          </cell>
          <cell r="F42">
            <v>753723929</v>
          </cell>
          <cell r="G42">
            <v>856273665</v>
          </cell>
          <cell r="H42">
            <v>892788390</v>
          </cell>
          <cell r="I42">
            <v>969024833</v>
          </cell>
          <cell r="J42" t="e">
            <v>#N/A</v>
          </cell>
          <cell r="K42" t="e">
            <v>#N/A</v>
          </cell>
          <cell r="L42" t="e">
            <v>#N/A</v>
          </cell>
          <cell r="M42" t="e">
            <v>#N/A</v>
          </cell>
          <cell r="N42" t="e">
            <v>#N/A</v>
          </cell>
          <cell r="O42" t="e">
            <v>#N/A</v>
          </cell>
          <cell r="P42" t="e">
            <v>#N/A</v>
          </cell>
          <cell r="Q42" t="e">
            <v>#N/A</v>
          </cell>
          <cell r="R42">
            <v>753723929</v>
          </cell>
          <cell r="S42">
            <v>1609997594</v>
          </cell>
          <cell r="T42">
            <v>2502785984</v>
          </cell>
          <cell r="U42">
            <v>3471810817</v>
          </cell>
          <cell r="V42" t="e">
            <v>#N/A</v>
          </cell>
          <cell r="W42" t="e">
            <v>#N/A</v>
          </cell>
          <cell r="X42" t="e">
            <v>#N/A</v>
          </cell>
          <cell r="Y42" t="e">
            <v>#N/A</v>
          </cell>
          <cell r="Z42" t="e">
            <v>#N/A</v>
          </cell>
          <cell r="AA42" t="e">
            <v>#N/A</v>
          </cell>
          <cell r="AB42" t="e">
            <v>#N/A</v>
          </cell>
          <cell r="AC42" t="e">
            <v>#N/A</v>
          </cell>
        </row>
        <row r="43">
          <cell r="F43">
            <v>709949948</v>
          </cell>
          <cell r="G43">
            <v>797735137</v>
          </cell>
          <cell r="H43">
            <v>837683535</v>
          </cell>
          <cell r="I43">
            <v>908583334</v>
          </cell>
          <cell r="J43" t="e">
            <v>#N/A</v>
          </cell>
          <cell r="K43" t="e">
            <v>#N/A</v>
          </cell>
          <cell r="L43" t="e">
            <v>#N/A</v>
          </cell>
          <cell r="M43" t="e">
            <v>#N/A</v>
          </cell>
          <cell r="N43" t="e">
            <v>#N/A</v>
          </cell>
          <cell r="O43" t="e">
            <v>#N/A</v>
          </cell>
          <cell r="P43" t="e">
            <v>#N/A</v>
          </cell>
          <cell r="Q43" t="e">
            <v>#N/A</v>
          </cell>
          <cell r="R43">
            <v>709949948</v>
          </cell>
          <cell r="S43">
            <v>1507685085</v>
          </cell>
          <cell r="T43">
            <v>2345368620</v>
          </cell>
          <cell r="U43">
            <v>3253951954</v>
          </cell>
          <cell r="V43" t="e">
            <v>#N/A</v>
          </cell>
          <cell r="W43" t="e">
            <v>#N/A</v>
          </cell>
          <cell r="X43" t="e">
            <v>#N/A</v>
          </cell>
          <cell r="Y43" t="e">
            <v>#N/A</v>
          </cell>
          <cell r="Z43" t="e">
            <v>#N/A</v>
          </cell>
          <cell r="AA43" t="e">
            <v>#N/A</v>
          </cell>
          <cell r="AB43" t="e">
            <v>#N/A</v>
          </cell>
          <cell r="AC43" t="e">
            <v>#N/A</v>
          </cell>
        </row>
        <row r="44">
          <cell r="F44">
            <v>43773981</v>
          </cell>
          <cell r="G44">
            <v>58538528</v>
          </cell>
          <cell r="H44">
            <v>55104855</v>
          </cell>
          <cell r="I44">
            <v>60441499</v>
          </cell>
          <cell r="J44" t="e">
            <v>#N/A</v>
          </cell>
          <cell r="K44" t="e">
            <v>#N/A</v>
          </cell>
          <cell r="L44" t="e">
            <v>#N/A</v>
          </cell>
          <cell r="M44" t="e">
            <v>#N/A</v>
          </cell>
          <cell r="N44" t="e">
            <v>#N/A</v>
          </cell>
          <cell r="O44" t="e">
            <v>#N/A</v>
          </cell>
          <cell r="P44" t="e">
            <v>#N/A</v>
          </cell>
          <cell r="Q44" t="e">
            <v>#N/A</v>
          </cell>
          <cell r="R44">
            <v>43773981</v>
          </cell>
          <cell r="S44">
            <v>102312509</v>
          </cell>
          <cell r="T44">
            <v>157417364</v>
          </cell>
          <cell r="U44">
            <v>217858863</v>
          </cell>
          <cell r="V44" t="e">
            <v>#N/A</v>
          </cell>
          <cell r="W44" t="e">
            <v>#N/A</v>
          </cell>
          <cell r="X44" t="e">
            <v>#N/A</v>
          </cell>
          <cell r="Y44" t="e">
            <v>#N/A</v>
          </cell>
          <cell r="Z44" t="e">
            <v>#N/A</v>
          </cell>
          <cell r="AA44" t="e">
            <v>#N/A</v>
          </cell>
          <cell r="AB44" t="e">
            <v>#N/A</v>
          </cell>
          <cell r="AC44" t="e">
            <v>#N/A</v>
          </cell>
        </row>
        <row r="45">
          <cell r="E45" t="str">
            <v>imp_ieb</v>
          </cell>
          <cell r="F45">
            <v>16707313.999999998</v>
          </cell>
          <cell r="G45">
            <v>14600471.000000002</v>
          </cell>
          <cell r="H45">
            <v>14153616</v>
          </cell>
          <cell r="I45">
            <v>12583071</v>
          </cell>
          <cell r="J45" t="e">
            <v>#N/A</v>
          </cell>
          <cell r="K45" t="e">
            <v>#N/A</v>
          </cell>
          <cell r="L45" t="e">
            <v>#N/A</v>
          </cell>
          <cell r="M45" t="e">
            <v>#N/A</v>
          </cell>
          <cell r="N45" t="e">
            <v>#N/A</v>
          </cell>
          <cell r="O45" t="e">
            <v>#N/A</v>
          </cell>
          <cell r="P45" t="e">
            <v>#N/A</v>
          </cell>
          <cell r="Q45" t="e">
            <v>#N/A</v>
          </cell>
          <cell r="R45">
            <v>16707313.999999998</v>
          </cell>
          <cell r="S45">
            <v>31307785</v>
          </cell>
          <cell r="T45">
            <v>45461401</v>
          </cell>
          <cell r="U45">
            <v>58044472</v>
          </cell>
          <cell r="V45" t="e">
            <v>#N/A</v>
          </cell>
          <cell r="W45" t="e">
            <v>#N/A</v>
          </cell>
          <cell r="X45" t="e">
            <v>#N/A</v>
          </cell>
          <cell r="Y45" t="e">
            <v>#N/A</v>
          </cell>
          <cell r="Z45" t="e">
            <v>#N/A</v>
          </cell>
          <cell r="AA45" t="e">
            <v>#N/A</v>
          </cell>
          <cell r="AB45" t="e">
            <v>#N/A</v>
          </cell>
          <cell r="AC45" t="e">
            <v>#N/A</v>
          </cell>
        </row>
        <row r="47">
          <cell r="E47" t="str">
            <v>exp_rnt</v>
          </cell>
          <cell r="F47">
            <v>180246100</v>
          </cell>
          <cell r="G47">
            <v>82189100</v>
          </cell>
          <cell r="H47">
            <v>37673900</v>
          </cell>
          <cell r="I47">
            <v>60836700</v>
          </cell>
          <cell r="J47">
            <v>80050100</v>
          </cell>
          <cell r="K47" t="e">
            <v>#N/A</v>
          </cell>
          <cell r="L47" t="e">
            <v>#N/A</v>
          </cell>
          <cell r="M47" t="e">
            <v>#N/A</v>
          </cell>
          <cell r="N47" t="e">
            <v>#N/A</v>
          </cell>
          <cell r="O47" t="e">
            <v>#N/A</v>
          </cell>
          <cell r="P47" t="e">
            <v>#N/A</v>
          </cell>
          <cell r="Q47" t="e">
            <v>#N/A</v>
          </cell>
          <cell r="R47">
            <v>180246100</v>
          </cell>
          <cell r="S47">
            <v>262435200</v>
          </cell>
          <cell r="T47">
            <v>300109100</v>
          </cell>
          <cell r="U47">
            <v>360945800</v>
          </cell>
          <cell r="V47">
            <v>440995900</v>
          </cell>
          <cell r="W47" t="e">
            <v>#N/A</v>
          </cell>
          <cell r="X47" t="e">
            <v>#N/A</v>
          </cell>
          <cell r="Y47" t="e">
            <v>#N/A</v>
          </cell>
          <cell r="Z47" t="e">
            <v>#N/A</v>
          </cell>
          <cell r="AA47" t="e">
            <v>#N/A</v>
          </cell>
          <cell r="AB47" t="e">
            <v>#N/A</v>
          </cell>
          <cell r="AC47" t="e">
            <v>#N/A</v>
          </cell>
        </row>
        <row r="48">
          <cell r="F48">
            <v>180246100</v>
          </cell>
          <cell r="G48">
            <v>82189100</v>
          </cell>
          <cell r="H48">
            <v>37673900</v>
          </cell>
          <cell r="I48">
            <v>60836700</v>
          </cell>
          <cell r="J48">
            <v>80050100</v>
          </cell>
          <cell r="K48" t="e">
            <v>#N/A</v>
          </cell>
          <cell r="L48" t="e">
            <v>#N/A</v>
          </cell>
          <cell r="M48" t="e">
            <v>#N/A</v>
          </cell>
          <cell r="N48" t="e">
            <v>#N/A</v>
          </cell>
          <cell r="O48" t="e">
            <v>#N/A</v>
          </cell>
          <cell r="P48" t="e">
            <v>#N/A</v>
          </cell>
          <cell r="Q48" t="e">
            <v>#N/A</v>
          </cell>
          <cell r="R48">
            <v>180246100</v>
          </cell>
          <cell r="S48">
            <v>262435200</v>
          </cell>
          <cell r="T48">
            <v>300109100</v>
          </cell>
          <cell r="U48">
            <v>360945800</v>
          </cell>
          <cell r="V48">
            <v>440995900</v>
          </cell>
          <cell r="W48" t="e">
            <v>#N/A</v>
          </cell>
          <cell r="X48" t="e">
            <v>#N/A</v>
          </cell>
          <cell r="Y48" t="e">
            <v>#N/A</v>
          </cell>
          <cell r="Z48" t="e">
            <v>#N/A</v>
          </cell>
          <cell r="AA48" t="e">
            <v>#N/A</v>
          </cell>
          <cell r="AB48" t="e">
            <v>#N/A</v>
          </cell>
          <cell r="AC48" t="e">
            <v>#N/A</v>
          </cell>
        </row>
        <row r="49">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row>
        <row r="50">
          <cell r="E50" t="str">
            <v>exp_programa</v>
          </cell>
          <cell r="F50">
            <v>5930000</v>
          </cell>
          <cell r="G50">
            <v>7165000</v>
          </cell>
          <cell r="H50">
            <v>0</v>
          </cell>
          <cell r="I50">
            <v>941000</v>
          </cell>
          <cell r="J50">
            <v>445000</v>
          </cell>
          <cell r="K50">
            <v>0</v>
          </cell>
          <cell r="L50">
            <v>0</v>
          </cell>
          <cell r="M50">
            <v>0</v>
          </cell>
          <cell r="N50">
            <v>0</v>
          </cell>
          <cell r="O50">
            <v>0</v>
          </cell>
          <cell r="P50">
            <v>0</v>
          </cell>
          <cell r="Q50">
            <v>0</v>
          </cell>
          <cell r="R50">
            <v>5930000</v>
          </cell>
          <cell r="S50">
            <v>13095000</v>
          </cell>
          <cell r="T50">
            <v>13095000</v>
          </cell>
          <cell r="U50">
            <v>14036000</v>
          </cell>
          <cell r="V50">
            <v>14481000</v>
          </cell>
          <cell r="W50">
            <v>14481000</v>
          </cell>
          <cell r="X50">
            <v>14481000</v>
          </cell>
          <cell r="Y50">
            <v>14481000</v>
          </cell>
          <cell r="Z50">
            <v>14481000</v>
          </cell>
          <cell r="AA50">
            <v>14481000</v>
          </cell>
          <cell r="AB50">
            <v>14481000</v>
          </cell>
          <cell r="AC50">
            <v>14481000</v>
          </cell>
        </row>
        <row r="51">
          <cell r="F51">
            <v>174276700</v>
          </cell>
          <cell r="G51">
            <v>74487500</v>
          </cell>
          <cell r="H51">
            <v>37673900</v>
          </cell>
          <cell r="I51">
            <v>59347000</v>
          </cell>
          <cell r="J51">
            <v>79602100</v>
          </cell>
          <cell r="K51">
            <v>0</v>
          </cell>
          <cell r="L51">
            <v>0</v>
          </cell>
          <cell r="M51">
            <v>0</v>
          </cell>
          <cell r="N51">
            <v>0</v>
          </cell>
          <cell r="O51">
            <v>0</v>
          </cell>
          <cell r="P51">
            <v>0</v>
          </cell>
          <cell r="Q51">
            <v>0</v>
          </cell>
          <cell r="R51">
            <v>174276700</v>
          </cell>
          <cell r="S51">
            <v>248764200</v>
          </cell>
          <cell r="T51">
            <v>286438100</v>
          </cell>
          <cell r="U51">
            <v>345785100</v>
          </cell>
          <cell r="V51">
            <v>425387200</v>
          </cell>
          <cell r="W51">
            <v>425387200</v>
          </cell>
          <cell r="X51">
            <v>425387200</v>
          </cell>
          <cell r="Y51">
            <v>425387200</v>
          </cell>
          <cell r="Z51">
            <v>425387200</v>
          </cell>
          <cell r="AA51">
            <v>425387200</v>
          </cell>
          <cell r="AB51">
            <v>425387200</v>
          </cell>
          <cell r="AC51">
            <v>425387200</v>
          </cell>
        </row>
        <row r="52">
          <cell r="E52" t="str">
            <v>exp_programa_c_dsv</v>
          </cell>
          <cell r="F52">
            <v>22603300</v>
          </cell>
          <cell r="G52">
            <v>22224600</v>
          </cell>
          <cell r="H52">
            <v>14131200</v>
          </cell>
          <cell r="I52">
            <v>14014100</v>
          </cell>
          <cell r="J52">
            <v>4748000</v>
          </cell>
          <cell r="K52">
            <v>0</v>
          </cell>
          <cell r="L52">
            <v>0</v>
          </cell>
          <cell r="M52">
            <v>0</v>
          </cell>
          <cell r="N52">
            <v>0</v>
          </cell>
          <cell r="O52">
            <v>0</v>
          </cell>
          <cell r="P52">
            <v>0</v>
          </cell>
          <cell r="Q52">
            <v>0</v>
          </cell>
          <cell r="R52">
            <v>22603300</v>
          </cell>
          <cell r="S52">
            <v>44827900</v>
          </cell>
          <cell r="T52">
            <v>58959100</v>
          </cell>
          <cell r="U52">
            <v>72973200</v>
          </cell>
          <cell r="V52">
            <v>77721200</v>
          </cell>
          <cell r="W52">
            <v>77721200</v>
          </cell>
          <cell r="X52">
            <v>77721200</v>
          </cell>
          <cell r="Y52">
            <v>77721200</v>
          </cell>
          <cell r="Z52">
            <v>77721200</v>
          </cell>
          <cell r="AA52">
            <v>77721200</v>
          </cell>
          <cell r="AB52">
            <v>77721200</v>
          </cell>
          <cell r="AC52">
            <v>77721200</v>
          </cell>
        </row>
        <row r="56">
          <cell r="E56" t="str">
            <v>pro_bomb</v>
          </cell>
          <cell r="F56">
            <v>105668030</v>
          </cell>
          <cell r="G56">
            <v>93368730</v>
          </cell>
          <cell r="H56">
            <v>55795490</v>
          </cell>
          <cell r="I56">
            <v>38056960</v>
          </cell>
          <cell r="J56">
            <v>33922300</v>
          </cell>
          <cell r="K56">
            <v>0</v>
          </cell>
          <cell r="L56">
            <v>0</v>
          </cell>
          <cell r="M56">
            <v>0</v>
          </cell>
          <cell r="N56">
            <v>0</v>
          </cell>
          <cell r="O56">
            <v>0</v>
          </cell>
          <cell r="P56">
            <v>0</v>
          </cell>
          <cell r="Q56">
            <v>0</v>
          </cell>
          <cell r="R56">
            <v>105668030</v>
          </cell>
          <cell r="S56">
            <v>199036760</v>
          </cell>
          <cell r="T56">
            <v>254832250</v>
          </cell>
          <cell r="U56">
            <v>292889210</v>
          </cell>
          <cell r="V56">
            <v>326811510</v>
          </cell>
          <cell r="W56">
            <v>326811510</v>
          </cell>
          <cell r="X56">
            <v>326811510</v>
          </cell>
          <cell r="Y56">
            <v>326811510</v>
          </cell>
          <cell r="Z56">
            <v>326811510</v>
          </cell>
          <cell r="AA56">
            <v>326811510</v>
          </cell>
          <cell r="AB56">
            <v>326811510</v>
          </cell>
          <cell r="AC56">
            <v>326811510</v>
          </cell>
        </row>
        <row r="57">
          <cell r="F57">
            <v>6324150</v>
          </cell>
          <cell r="G57">
            <v>1177690</v>
          </cell>
          <cell r="H57">
            <v>461670</v>
          </cell>
          <cell r="I57">
            <v>6386680</v>
          </cell>
          <cell r="J57">
            <v>3621940</v>
          </cell>
          <cell r="K57">
            <v>0</v>
          </cell>
          <cell r="L57">
            <v>0</v>
          </cell>
          <cell r="M57">
            <v>0</v>
          </cell>
          <cell r="N57">
            <v>0</v>
          </cell>
          <cell r="O57">
            <v>0</v>
          </cell>
          <cell r="P57">
            <v>0</v>
          </cell>
          <cell r="Q57">
            <v>0</v>
          </cell>
          <cell r="R57">
            <v>6324150</v>
          </cell>
          <cell r="S57">
            <v>7501840</v>
          </cell>
          <cell r="T57">
            <v>7963510</v>
          </cell>
          <cell r="U57">
            <v>14350190</v>
          </cell>
          <cell r="V57">
            <v>17972130</v>
          </cell>
          <cell r="W57">
            <v>17972130</v>
          </cell>
          <cell r="X57">
            <v>17972130</v>
          </cell>
          <cell r="Y57">
            <v>17972130</v>
          </cell>
          <cell r="Z57">
            <v>17972130</v>
          </cell>
          <cell r="AA57">
            <v>17972130</v>
          </cell>
          <cell r="AB57">
            <v>17972130</v>
          </cell>
          <cell r="AC57">
            <v>17972130</v>
          </cell>
        </row>
        <row r="58">
          <cell r="F58">
            <v>22474470</v>
          </cell>
          <cell r="G58">
            <v>26336350</v>
          </cell>
          <cell r="H58">
            <v>19445850</v>
          </cell>
          <cell r="I58">
            <v>9927010</v>
          </cell>
          <cell r="J58">
            <v>7838270</v>
          </cell>
          <cell r="K58">
            <v>0</v>
          </cell>
          <cell r="L58">
            <v>0</v>
          </cell>
          <cell r="M58">
            <v>0</v>
          </cell>
          <cell r="N58">
            <v>0</v>
          </cell>
          <cell r="O58">
            <v>0</v>
          </cell>
          <cell r="P58">
            <v>0</v>
          </cell>
          <cell r="Q58">
            <v>0</v>
          </cell>
          <cell r="R58">
            <v>22474470</v>
          </cell>
          <cell r="S58">
            <v>48810820</v>
          </cell>
          <cell r="T58">
            <v>68256670</v>
          </cell>
          <cell r="U58">
            <v>78183680</v>
          </cell>
          <cell r="V58">
            <v>86021950</v>
          </cell>
          <cell r="W58">
            <v>86021950</v>
          </cell>
          <cell r="X58">
            <v>86021950</v>
          </cell>
          <cell r="Y58">
            <v>86021950</v>
          </cell>
          <cell r="Z58">
            <v>86021950</v>
          </cell>
          <cell r="AA58">
            <v>86021950</v>
          </cell>
          <cell r="AB58">
            <v>86021950</v>
          </cell>
          <cell r="AC58">
            <v>86021950</v>
          </cell>
        </row>
        <row r="59">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row>
        <row r="60">
          <cell r="F60">
            <v>9130770</v>
          </cell>
          <cell r="G60">
            <v>9773150</v>
          </cell>
          <cell r="H60">
            <v>3615260</v>
          </cell>
          <cell r="I60">
            <v>22690</v>
          </cell>
          <cell r="J60">
            <v>3973120</v>
          </cell>
          <cell r="K60">
            <v>0</v>
          </cell>
          <cell r="L60">
            <v>0</v>
          </cell>
          <cell r="M60">
            <v>0</v>
          </cell>
          <cell r="N60">
            <v>0</v>
          </cell>
          <cell r="O60">
            <v>0</v>
          </cell>
          <cell r="P60">
            <v>0</v>
          </cell>
          <cell r="Q60">
            <v>0</v>
          </cell>
          <cell r="R60">
            <v>9130770</v>
          </cell>
          <cell r="S60">
            <v>18903920</v>
          </cell>
          <cell r="T60">
            <v>22519180</v>
          </cell>
          <cell r="U60">
            <v>22541870</v>
          </cell>
          <cell r="V60">
            <v>26514990</v>
          </cell>
          <cell r="W60">
            <v>26514990</v>
          </cell>
          <cell r="X60">
            <v>26514990</v>
          </cell>
          <cell r="Y60">
            <v>26514990</v>
          </cell>
          <cell r="Z60">
            <v>26514990</v>
          </cell>
          <cell r="AA60">
            <v>26514990</v>
          </cell>
          <cell r="AB60">
            <v>26514990</v>
          </cell>
          <cell r="AC60">
            <v>26514990</v>
          </cell>
        </row>
        <row r="61">
          <cell r="F61">
            <v>25353850</v>
          </cell>
          <cell r="G61">
            <v>25066550</v>
          </cell>
          <cell r="H61">
            <v>20800770</v>
          </cell>
          <cell r="I61">
            <v>4996440</v>
          </cell>
          <cell r="J61">
            <v>5073950</v>
          </cell>
          <cell r="K61">
            <v>0</v>
          </cell>
          <cell r="L61">
            <v>0</v>
          </cell>
          <cell r="M61">
            <v>0</v>
          </cell>
          <cell r="N61">
            <v>0</v>
          </cell>
          <cell r="O61">
            <v>0</v>
          </cell>
          <cell r="P61">
            <v>0</v>
          </cell>
          <cell r="Q61">
            <v>0</v>
          </cell>
          <cell r="R61">
            <v>25353850</v>
          </cell>
          <cell r="S61">
            <v>50420400</v>
          </cell>
          <cell r="T61">
            <v>71221170</v>
          </cell>
          <cell r="U61">
            <v>76217610</v>
          </cell>
          <cell r="V61">
            <v>81291560</v>
          </cell>
          <cell r="W61">
            <v>81291560</v>
          </cell>
          <cell r="X61">
            <v>81291560</v>
          </cell>
          <cell r="Y61">
            <v>81291560</v>
          </cell>
          <cell r="Z61">
            <v>81291560</v>
          </cell>
          <cell r="AA61">
            <v>81291560</v>
          </cell>
          <cell r="AB61">
            <v>81291560</v>
          </cell>
          <cell r="AC61">
            <v>81291560</v>
          </cell>
        </row>
        <row r="62">
          <cell r="F62">
            <v>42384790</v>
          </cell>
          <cell r="G62">
            <v>31014990</v>
          </cell>
          <cell r="H62">
            <v>11471940</v>
          </cell>
          <cell r="I62">
            <v>16724140</v>
          </cell>
          <cell r="J62">
            <v>13415020</v>
          </cell>
          <cell r="K62">
            <v>0</v>
          </cell>
          <cell r="L62">
            <v>0</v>
          </cell>
          <cell r="M62">
            <v>0</v>
          </cell>
          <cell r="N62">
            <v>0</v>
          </cell>
          <cell r="O62">
            <v>0</v>
          </cell>
          <cell r="P62">
            <v>0</v>
          </cell>
          <cell r="Q62">
            <v>0</v>
          </cell>
          <cell r="R62">
            <v>42384790</v>
          </cell>
          <cell r="S62">
            <v>73399780</v>
          </cell>
          <cell r="T62">
            <v>84871720</v>
          </cell>
          <cell r="U62">
            <v>101595860</v>
          </cell>
          <cell r="V62">
            <v>115010880</v>
          </cell>
          <cell r="W62">
            <v>115010880</v>
          </cell>
          <cell r="X62">
            <v>115010880</v>
          </cell>
          <cell r="Y62">
            <v>115010880</v>
          </cell>
          <cell r="Z62">
            <v>115010880</v>
          </cell>
          <cell r="AA62">
            <v>115010880</v>
          </cell>
          <cell r="AB62">
            <v>115010880</v>
          </cell>
          <cell r="AC62">
            <v>115010880</v>
          </cell>
        </row>
        <row r="66">
          <cell r="E66" t="str">
            <v>r_cpg</v>
          </cell>
          <cell r="F66">
            <v>24600</v>
          </cell>
          <cell r="G66">
            <v>44500</v>
          </cell>
          <cell r="H66">
            <v>1343600</v>
          </cell>
          <cell r="I66">
            <v>2381400</v>
          </cell>
          <cell r="J66">
            <v>3473600</v>
          </cell>
          <cell r="K66">
            <v>0</v>
          </cell>
          <cell r="L66">
            <v>0</v>
          </cell>
          <cell r="M66">
            <v>0</v>
          </cell>
          <cell r="N66">
            <v>0</v>
          </cell>
          <cell r="O66">
            <v>0</v>
          </cell>
          <cell r="P66">
            <v>0</v>
          </cell>
          <cell r="Q66">
            <v>0</v>
          </cell>
          <cell r="R66">
            <v>24600</v>
          </cell>
          <cell r="S66">
            <v>69100</v>
          </cell>
          <cell r="T66">
            <v>1412700</v>
          </cell>
          <cell r="U66">
            <v>3794100</v>
          </cell>
          <cell r="V66">
            <v>7267700</v>
          </cell>
          <cell r="W66">
            <v>7267700</v>
          </cell>
          <cell r="X66">
            <v>7267700</v>
          </cell>
          <cell r="Y66">
            <v>7267700</v>
          </cell>
          <cell r="Z66">
            <v>7267700</v>
          </cell>
          <cell r="AA66">
            <v>7267700</v>
          </cell>
          <cell r="AB66">
            <v>7267700</v>
          </cell>
          <cell r="AC66">
            <v>7267700</v>
          </cell>
        </row>
        <row r="67">
          <cell r="E67" t="str">
            <v>r_ctg</v>
          </cell>
          <cell r="F67">
            <v>1324300</v>
          </cell>
          <cell r="G67">
            <v>660900</v>
          </cell>
          <cell r="H67">
            <v>1032700</v>
          </cell>
          <cell r="I67">
            <v>1406500</v>
          </cell>
          <cell r="J67">
            <v>485000</v>
          </cell>
          <cell r="K67">
            <v>0</v>
          </cell>
          <cell r="L67">
            <v>0</v>
          </cell>
          <cell r="M67">
            <v>0</v>
          </cell>
          <cell r="N67">
            <v>0</v>
          </cell>
          <cell r="O67">
            <v>0</v>
          </cell>
          <cell r="P67">
            <v>0</v>
          </cell>
          <cell r="Q67">
            <v>0</v>
          </cell>
          <cell r="R67">
            <v>1324300</v>
          </cell>
          <cell r="S67">
            <v>1985200</v>
          </cell>
          <cell r="T67">
            <v>3017900</v>
          </cell>
          <cell r="U67">
            <v>4424400</v>
          </cell>
          <cell r="V67">
            <v>4909400</v>
          </cell>
          <cell r="W67">
            <v>4909400</v>
          </cell>
          <cell r="X67">
            <v>4909400</v>
          </cell>
          <cell r="Y67">
            <v>4909400</v>
          </cell>
          <cell r="Z67">
            <v>4909400</v>
          </cell>
          <cell r="AA67">
            <v>4909400</v>
          </cell>
          <cell r="AB67">
            <v>4909400</v>
          </cell>
          <cell r="AC67">
            <v>4909400</v>
          </cell>
        </row>
        <row r="69">
          <cell r="E69" t="str">
            <v>cp_rnt</v>
          </cell>
          <cell r="F69">
            <v>951208</v>
          </cell>
          <cell r="G69">
            <v>880871</v>
          </cell>
          <cell r="H69">
            <v>900000</v>
          </cell>
          <cell r="I69">
            <v>900000</v>
          </cell>
          <cell r="J69">
            <v>0</v>
          </cell>
          <cell r="K69">
            <v>0</v>
          </cell>
          <cell r="L69">
            <v>0</v>
          </cell>
          <cell r="M69">
            <v>0</v>
          </cell>
          <cell r="N69">
            <v>0</v>
          </cell>
          <cell r="O69">
            <v>0</v>
          </cell>
          <cell r="P69">
            <v>0</v>
          </cell>
          <cell r="Q69">
            <v>0</v>
          </cell>
          <cell r="R69">
            <v>951208</v>
          </cell>
          <cell r="S69">
            <v>1832079</v>
          </cell>
          <cell r="T69">
            <v>2732079</v>
          </cell>
          <cell r="U69">
            <v>3632079</v>
          </cell>
          <cell r="V69">
            <v>3632079</v>
          </cell>
          <cell r="W69">
            <v>3632079</v>
          </cell>
          <cell r="X69">
            <v>3632079</v>
          </cell>
          <cell r="Y69">
            <v>3632079</v>
          </cell>
          <cell r="Z69">
            <v>3632079</v>
          </cell>
          <cell r="AA69">
            <v>3632079</v>
          </cell>
          <cell r="AB69">
            <v>3632079</v>
          </cell>
          <cell r="AC69">
            <v>3632079</v>
          </cell>
        </row>
        <row r="72">
          <cell r="E72" t="str">
            <v>acerto_pre</v>
          </cell>
          <cell r="F72">
            <v>95127621.999999881</v>
          </cell>
          <cell r="G72">
            <v>-87902281</v>
          </cell>
          <cell r="H72">
            <v>3166457</v>
          </cell>
          <cell r="I72">
            <v>3141972.9999997616</v>
          </cell>
          <cell r="J72" t="e">
            <v>#N/A</v>
          </cell>
          <cell r="K72" t="e">
            <v>#N/A</v>
          </cell>
          <cell r="L72" t="e">
            <v>#N/A</v>
          </cell>
          <cell r="M72" t="e">
            <v>#N/A</v>
          </cell>
          <cell r="N72" t="e">
            <v>#N/A</v>
          </cell>
          <cell r="O72" t="e">
            <v>#N/A</v>
          </cell>
          <cell r="P72" t="e">
            <v>#N/A</v>
          </cell>
          <cell r="Q72" t="e">
            <v>#N/A</v>
          </cell>
          <cell r="R72">
            <v>95127621.999999881</v>
          </cell>
          <cell r="S72">
            <v>7225340.9999998808</v>
          </cell>
          <cell r="T72">
            <v>10391797.999999881</v>
          </cell>
          <cell r="U72">
            <v>13533770.999999642</v>
          </cell>
          <cell r="V72" t="e">
            <v>#N/A</v>
          </cell>
          <cell r="W72" t="e">
            <v>#N/A</v>
          </cell>
          <cell r="X72" t="e">
            <v>#N/A</v>
          </cell>
          <cell r="Y72" t="e">
            <v>#N/A</v>
          </cell>
          <cell r="Z72" t="e">
            <v>#N/A</v>
          </cell>
          <cell r="AA72" t="e">
            <v>#N/A</v>
          </cell>
          <cell r="AB72" t="e">
            <v>#N/A</v>
          </cell>
          <cell r="AC72" t="e">
            <v>#N/A</v>
          </cell>
        </row>
        <row r="73">
          <cell r="F73">
            <v>967705360.99999988</v>
          </cell>
          <cell r="G73">
            <v>934434124</v>
          </cell>
          <cell r="H73">
            <v>1109329587</v>
          </cell>
          <cell r="I73">
            <v>1153608995.9999998</v>
          </cell>
          <cell r="J73">
            <v>881144866</v>
          </cell>
          <cell r="K73">
            <v>0</v>
          </cell>
          <cell r="L73">
            <v>0</v>
          </cell>
          <cell r="M73">
            <v>0</v>
          </cell>
          <cell r="N73">
            <v>0</v>
          </cell>
          <cell r="O73">
            <v>0</v>
          </cell>
          <cell r="P73">
            <v>0</v>
          </cell>
          <cell r="Q73">
            <v>0</v>
          </cell>
          <cell r="R73">
            <v>967705360.99999988</v>
          </cell>
          <cell r="S73">
            <v>1902139485</v>
          </cell>
          <cell r="T73">
            <v>3011469072</v>
          </cell>
          <cell r="U73">
            <v>4165078068</v>
          </cell>
          <cell r="V73">
            <v>5046222934</v>
          </cell>
          <cell r="W73">
            <v>5046222934</v>
          </cell>
          <cell r="X73">
            <v>5046222934</v>
          </cell>
          <cell r="Y73">
            <v>5046222934</v>
          </cell>
          <cell r="Z73">
            <v>5046222934</v>
          </cell>
          <cell r="AA73">
            <v>5046222934</v>
          </cell>
          <cell r="AB73">
            <v>5046222934</v>
          </cell>
          <cell r="AC73">
            <v>5046222934</v>
          </cell>
        </row>
        <row r="75">
          <cell r="E75" t="str">
            <v>acerto_l_transf</v>
          </cell>
          <cell r="F75">
            <v>977113.99999999814</v>
          </cell>
          <cell r="G75">
            <v>870971.00000000186</v>
          </cell>
          <cell r="H75">
            <v>823616</v>
          </cell>
          <cell r="I75">
            <v>759871</v>
          </cell>
          <cell r="J75" t="e">
            <v>#N/A</v>
          </cell>
          <cell r="K75" t="e">
            <v>#N/A</v>
          </cell>
          <cell r="L75" t="e">
            <v>#N/A</v>
          </cell>
          <cell r="M75" t="e">
            <v>#N/A</v>
          </cell>
          <cell r="N75" t="e">
            <v>#N/A</v>
          </cell>
          <cell r="O75" t="e">
            <v>#N/A</v>
          </cell>
          <cell r="P75" t="e">
            <v>#N/A</v>
          </cell>
          <cell r="Q75" t="e">
            <v>#N/A</v>
          </cell>
          <cell r="R75">
            <v>977113.99999999814</v>
          </cell>
          <cell r="S75">
            <v>1848085</v>
          </cell>
          <cell r="T75">
            <v>2671701</v>
          </cell>
          <cell r="U75">
            <v>3431572</v>
          </cell>
          <cell r="V75" t="e">
            <v>#N/A</v>
          </cell>
          <cell r="W75" t="e">
            <v>#N/A</v>
          </cell>
          <cell r="X75" t="e">
            <v>#N/A</v>
          </cell>
          <cell r="Y75" t="e">
            <v>#N/A</v>
          </cell>
          <cell r="Z75" t="e">
            <v>#N/A</v>
          </cell>
          <cell r="AA75" t="e">
            <v>#N/A</v>
          </cell>
          <cell r="AB75" t="e">
            <v>#N/A</v>
          </cell>
          <cell r="AC75" t="e">
            <v>#N/A</v>
          </cell>
        </row>
        <row r="78">
          <cell r="H78" t="str">
            <v>SUBST SALDO</v>
          </cell>
          <cell r="I78">
            <v>2738549934</v>
          </cell>
        </row>
        <row r="79">
          <cell r="H79" t="str">
            <v>CLIENTES MAT</v>
          </cell>
          <cell r="I79">
            <v>153338849</v>
          </cell>
        </row>
        <row r="80">
          <cell r="H80" t="str">
            <v xml:space="preserve">PROD. VINC. </v>
          </cell>
          <cell r="I80">
            <v>77936370</v>
          </cell>
        </row>
        <row r="81">
          <cell r="H81" t="str">
            <v>PRE c/telecontagem</v>
          </cell>
          <cell r="I81">
            <v>907387172</v>
          </cell>
        </row>
        <row r="82">
          <cell r="H82" t="str">
            <v>PRE s/telecontagem</v>
          </cell>
          <cell r="I82">
            <v>56381052</v>
          </cell>
        </row>
        <row r="83">
          <cell r="H83" t="str">
            <v>LIG. Transf</v>
          </cell>
          <cell r="I83">
            <v>12375305</v>
          </cell>
        </row>
        <row r="84">
          <cell r="H84" t="str">
            <v>PROD.N.VINC. GO</v>
          </cell>
          <cell r="I84">
            <v>52515103</v>
          </cell>
        </row>
      </sheetData>
      <sheetData sheetId="1"/>
      <sheetData sheetId="2"/>
      <sheetData sheetId="3"/>
      <sheetData sheetId="4"/>
      <sheetData sheetId="5">
        <row r="8">
          <cell r="E8" t="str">
            <v>dist_sub</v>
          </cell>
        </row>
      </sheetData>
      <sheetData sheetId="6"/>
      <sheetData sheetId="7"/>
      <sheetData sheetId="8"/>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scr ERSE"/>
      <sheetName val="valid Transf ZAM"/>
      <sheetName val="ZAM2006"/>
      <sheetName val="OT´s Não Liquidadas 2006"/>
      <sheetName val="44999999 2005"/>
      <sheetName val="Pivot 4499 2005"/>
      <sheetName val="SD 4499 2006"/>
      <sheetName val="valid transf total"/>
      <sheetName val="Valid Class ERSE"/>
      <sheetName val="Valid novos"/>
      <sheetName val="bal"/>
      <sheetName val="ctrl bal"/>
      <sheetName val="Imo Base"/>
      <sheetName val="Crit de repart finais"/>
      <sheetName val="Imo dir"/>
      <sheetName val="Imo ind"/>
      <sheetName val="valid repart"/>
      <sheetName val="ind final"/>
      <sheetName val="Mudam 1"/>
      <sheetName val="Mudam 2"/>
      <sheetName val="Imob ERSE 2006"/>
      <sheetName val="CO2"/>
      <sheetName val="Imob ERSE 2006 com licenças co2"/>
      <sheetName val="Modelo 2006 sem licenças CO2"/>
      <sheetName val="Modelo 2006 com licenças CO"/>
      <sheetName val="valid Modelo 2006"/>
    </sheetNames>
    <sheetDataSet>
      <sheetData sheetId="0" refreshError="1"/>
      <sheetData sheetId="1" refreshError="1"/>
      <sheetData sheetId="2"/>
      <sheetData sheetId="3"/>
      <sheetData sheetId="4" refreshError="1"/>
      <sheetData sheetId="5" refreshError="1"/>
      <sheetData sheetId="6" refreshError="1"/>
      <sheetData sheetId="7"/>
      <sheetData sheetId="8" refreshError="1"/>
      <sheetData sheetId="9" refreshError="1"/>
      <sheetData sheetId="10"/>
      <sheetData sheetId="11" refreshError="1"/>
      <sheetData sheetId="12"/>
      <sheetData sheetId="13" refreshError="1"/>
      <sheetData sheetId="14"/>
      <sheetData sheetId="15" refreshError="1"/>
      <sheetData sheetId="16" refreshError="1"/>
      <sheetData sheetId="17"/>
      <sheetData sheetId="18"/>
      <sheetData sheetId="19"/>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lha1"/>
      <sheetName val="update"/>
      <sheetName val="Anotações"/>
      <sheetName val="IN"/>
      <sheetName val="DADOS FP"/>
      <sheetName val="A"/>
      <sheetName val="apoio A"/>
      <sheetName val="M"/>
      <sheetName val="B"/>
      <sheetName val="D"/>
      <sheetName val="DivídaFin"/>
      <sheetName val="CobertFin"/>
      <sheetName val="Prev"/>
      <sheetName val="fluxos caixa"/>
      <sheetName val="KPI's"/>
      <sheetName val="DR Wrd"/>
      <sheetName val="DW"/>
      <sheetName val="MW"/>
      <sheetName val="Gráficos FSE"/>
      <sheetName val="Quadros custos"/>
      <sheetName val="Quadros DR"/>
      <sheetName val="Remun. activo (c compart)"/>
      <sheetName val="Imobilizado"/>
      <sheetName val="APOIO"/>
      <sheetName val="Indicadores"/>
      <sheetName val="Balanço APOIO TESOURARIA"/>
      <sheetName val="P"/>
      <sheetName val="O"/>
      <sheetName val="POW"/>
      <sheetName val="R"/>
      <sheetName val="Investimento"/>
      <sheetName val="Gráficos(Invest)"/>
      <sheetName val="Pessoal-Dados"/>
      <sheetName val="Pessoal-Quadros"/>
      <sheetName val="Prev2006"/>
      <sheetName val="Indicadores (valores médios)"/>
      <sheetName val="EconEnerg"/>
    </sheetNames>
    <sheetDataSet>
      <sheetData sheetId="0"/>
      <sheetData sheetId="1" refreshError="1">
        <row r="3">
          <cell r="B3">
            <v>12.919100667937528</v>
          </cell>
        </row>
        <row r="4">
          <cell r="B4">
            <v>4.4493176601363427E-3</v>
          </cell>
        </row>
        <row r="5">
          <cell r="B5">
            <v>50.488432361280275</v>
          </cell>
        </row>
        <row r="6">
          <cell r="B6">
            <v>3.5955294945678284E-2</v>
          </cell>
        </row>
        <row r="7">
          <cell r="B7">
            <v>1461.8443825835004</v>
          </cell>
        </row>
        <row r="8">
          <cell r="B8">
            <v>2.5056014451263153E-2</v>
          </cell>
        </row>
        <row r="9">
          <cell r="B9">
            <v>31.90114165945937</v>
          </cell>
        </row>
        <row r="10">
          <cell r="B10">
            <v>0.12740847003871281</v>
          </cell>
        </row>
        <row r="11">
          <cell r="B11">
            <v>207.32153861773489</v>
          </cell>
        </row>
        <row r="12">
          <cell r="B12">
            <v>-0.20023690431352748</v>
          </cell>
        </row>
        <row r="13">
          <cell r="B13">
            <v>9.6489587085402118E-4</v>
          </cell>
        </row>
        <row r="14">
          <cell r="B14">
            <v>120.44279185573488</v>
          </cell>
        </row>
        <row r="15">
          <cell r="B15">
            <v>-2.3726320863135442</v>
          </cell>
        </row>
        <row r="16">
          <cell r="B16">
            <v>104.70059761629049</v>
          </cell>
        </row>
        <row r="17">
          <cell r="B17">
            <v>-19.913848783106459</v>
          </cell>
        </row>
        <row r="18">
          <cell r="B18">
            <v>-18.901592383489213</v>
          </cell>
        </row>
        <row r="19">
          <cell r="B19">
            <v>1.3603756866962979</v>
          </cell>
        </row>
        <row r="22">
          <cell r="B22">
            <v>76.038599617635555</v>
          </cell>
        </row>
        <row r="23">
          <cell r="B23">
            <v>90.470088085961976</v>
          </cell>
        </row>
        <row r="24">
          <cell r="B24">
            <v>69.299574329520155</v>
          </cell>
        </row>
        <row r="25">
          <cell r="B25">
            <v>0.41163973682558663</v>
          </cell>
        </row>
        <row r="26">
          <cell r="B26">
            <v>0.5076540632679799</v>
          </cell>
        </row>
        <row r="27">
          <cell r="B27">
            <v>0.91929380009356654</v>
          </cell>
        </row>
        <row r="28">
          <cell r="B28">
            <v>2.9542191672420153E-2</v>
          </cell>
        </row>
        <row r="30">
          <cell r="B30">
            <v>1.7872760067727613E-2</v>
          </cell>
        </row>
        <row r="31">
          <cell r="B31">
            <v>9.6788179511264963E-2</v>
          </cell>
        </row>
        <row r="34">
          <cell r="B34">
            <v>4.2297436077624498E-2</v>
          </cell>
        </row>
        <row r="35">
          <cell r="B35">
            <v>2916.5330151533658</v>
          </cell>
        </row>
        <row r="37">
          <cell r="B37">
            <v>1454.6886325698649</v>
          </cell>
        </row>
        <row r="38">
          <cell r="B38">
            <v>50.488432361280275</v>
          </cell>
        </row>
        <row r="39">
          <cell r="B39">
            <v>3.5955294945678284E-2</v>
          </cell>
        </row>
        <row r="40">
          <cell r="B40">
            <v>0.34832724798314602</v>
          </cell>
        </row>
        <row r="42">
          <cell r="B42">
            <v>0.48948655256723717</v>
          </cell>
        </row>
        <row r="43">
          <cell r="B43">
            <v>6.8535266471978957</v>
          </cell>
        </row>
        <row r="45">
          <cell r="B45">
            <v>1179.5584615623056</v>
          </cell>
        </row>
        <row r="46">
          <cell r="B46">
            <v>18.206824714999996</v>
          </cell>
        </row>
        <row r="47">
          <cell r="B47">
            <v>15.191338099999998</v>
          </cell>
        </row>
        <row r="48">
          <cell r="B48">
            <v>1411.9869750000003</v>
          </cell>
        </row>
        <row r="49">
          <cell r="B49">
            <v>910</v>
          </cell>
        </row>
        <row r="50">
          <cell r="B50">
            <v>451.98700000000002</v>
          </cell>
        </row>
        <row r="51">
          <cell r="B51">
            <v>553.74</v>
          </cell>
        </row>
        <row r="52">
          <cell r="B52">
            <v>0.65228112748820144</v>
          </cell>
        </row>
        <row r="53">
          <cell r="B53">
            <v>0.14230675335586307</v>
          </cell>
        </row>
        <row r="54">
          <cell r="B54">
            <v>0.55579545656865581</v>
          </cell>
        </row>
        <row r="56">
          <cell r="B56">
            <v>7.0577570000000005</v>
          </cell>
        </row>
        <row r="57">
          <cell r="B57">
            <v>0.29738829405383815</v>
          </cell>
        </row>
        <row r="59">
          <cell r="B59">
            <v>2.4910830700000002</v>
          </cell>
        </row>
        <row r="60">
          <cell r="B60">
            <v>8.4927080935923716E-2</v>
          </cell>
        </row>
        <row r="61">
          <cell r="B61">
            <v>0.1121775032324321</v>
          </cell>
        </row>
        <row r="63">
          <cell r="B63">
            <v>0.81818792976055121</v>
          </cell>
        </row>
        <row r="65">
          <cell r="B65">
            <v>0.55579545656865581</v>
          </cell>
        </row>
        <row r="66">
          <cell r="B66">
            <v>0.26239247319189535</v>
          </cell>
        </row>
        <row r="68">
          <cell r="B68">
            <v>0.67377748730539</v>
          </cell>
        </row>
        <row r="69">
          <cell r="B69">
            <v>2708.4779999999996</v>
          </cell>
        </row>
        <row r="70">
          <cell r="B70">
            <v>0.13865597038475028</v>
          </cell>
        </row>
        <row r="71">
          <cell r="B71">
            <v>0.17012017250907213</v>
          </cell>
        </row>
        <row r="72">
          <cell r="B72">
            <v>0.24896102860625477</v>
          </cell>
        </row>
        <row r="73">
          <cell r="B73">
            <v>0.89502329611492815</v>
          </cell>
        </row>
        <row r="75">
          <cell r="B75">
            <v>30.803649760064012</v>
          </cell>
        </row>
        <row r="76">
          <cell r="B76">
            <v>7.0421799813003192</v>
          </cell>
        </row>
        <row r="78">
          <cell r="B78">
            <v>0.19981398463956596</v>
          </cell>
        </row>
        <row r="79">
          <cell r="B79">
            <v>84.653494410000022</v>
          </cell>
        </row>
        <row r="81">
          <cell r="B81">
            <v>2.568953407301322E-2</v>
          </cell>
        </row>
        <row r="82">
          <cell r="B82">
            <v>1.9019312814425362</v>
          </cell>
        </row>
        <row r="83">
          <cell r="B83">
            <v>-0.14510435251737652</v>
          </cell>
        </row>
        <row r="84">
          <cell r="B84">
            <v>-5.5731438655570953E-2</v>
          </cell>
        </row>
        <row r="85">
          <cell r="B85">
            <v>0.41910039437033575</v>
          </cell>
        </row>
        <row r="88">
          <cell r="B88">
            <v>2.225252352</v>
          </cell>
        </row>
        <row r="89">
          <cell r="B89">
            <v>2.5646189943010045E-2</v>
          </cell>
        </row>
        <row r="90">
          <cell r="B90">
            <v>86.87874676200002</v>
          </cell>
        </row>
        <row r="91">
          <cell r="B91">
            <v>32.420716942579979</v>
          </cell>
        </row>
        <row r="92">
          <cell r="B92">
            <v>32.496299359942505</v>
          </cell>
        </row>
        <row r="94">
          <cell r="B94">
            <v>51.214602195447192</v>
          </cell>
        </row>
        <row r="95">
          <cell r="B95">
            <v>32.388592229320508</v>
          </cell>
        </row>
        <row r="96">
          <cell r="B96">
            <v>7.3050668752314571</v>
          </cell>
        </row>
        <row r="97">
          <cell r="B97">
            <v>41.014978381004184</v>
          </cell>
        </row>
        <row r="98">
          <cell r="B98">
            <v>1.9484722600140181</v>
          </cell>
        </row>
        <row r="99">
          <cell r="B99">
            <v>50.268517516249659</v>
          </cell>
        </row>
        <row r="101">
          <cell r="B101">
            <v>50.150830528780517</v>
          </cell>
        </row>
        <row r="102">
          <cell r="B102">
            <v>1.0637716666666668</v>
          </cell>
        </row>
        <row r="103">
          <cell r="B103">
            <v>4.3996989999999991</v>
          </cell>
        </row>
        <row r="104">
          <cell r="B104">
            <v>6.122771560300623</v>
          </cell>
        </row>
        <row r="105">
          <cell r="B105">
            <v>3.9396990000000005</v>
          </cell>
        </row>
        <row r="106">
          <cell r="B106">
            <v>1.3480079865771797</v>
          </cell>
        </row>
        <row r="107">
          <cell r="B107">
            <v>4.4314562335741003</v>
          </cell>
        </row>
        <row r="108">
          <cell r="B108">
            <v>0.76800000000000002</v>
          </cell>
        </row>
        <row r="109">
          <cell r="B109">
            <v>77.073095237554753</v>
          </cell>
        </row>
        <row r="110">
          <cell r="B110">
            <v>2980.3850427669445</v>
          </cell>
        </row>
        <row r="111">
          <cell r="B111">
            <v>2903.3119475293897</v>
          </cell>
        </row>
        <row r="112">
          <cell r="B112">
            <v>0.95014139388945962</v>
          </cell>
        </row>
        <row r="113">
          <cell r="B113">
            <v>4.340219361301622E-2</v>
          </cell>
        </row>
        <row r="114">
          <cell r="B114">
            <v>2.5860113418768621E-2</v>
          </cell>
        </row>
        <row r="116">
          <cell r="B116">
            <v>255.20396962999999</v>
          </cell>
        </row>
        <row r="117">
          <cell r="B117">
            <v>0.5109999999999999</v>
          </cell>
        </row>
        <row r="118">
          <cell r="B118">
            <v>51.332289182916334</v>
          </cell>
        </row>
        <row r="120">
          <cell r="B120">
            <v>1110.7</v>
          </cell>
        </row>
        <row r="121">
          <cell r="B121">
            <v>12866</v>
          </cell>
        </row>
        <row r="122">
          <cell r="B122">
            <v>630.08190070792148</v>
          </cell>
        </row>
        <row r="123">
          <cell r="B123">
            <v>46.705044042980987</v>
          </cell>
        </row>
        <row r="126">
          <cell r="B126">
            <v>77.073095237554753</v>
          </cell>
        </row>
        <row r="127">
          <cell r="B127">
            <v>254.69296962999999</v>
          </cell>
        </row>
        <row r="128">
          <cell r="B128">
            <v>51.332289182916334</v>
          </cell>
        </row>
        <row r="129">
          <cell r="B129">
            <v>46.705044042980987</v>
          </cell>
        </row>
        <row r="130">
          <cell r="B130">
            <v>46.705044042980987</v>
          </cell>
        </row>
        <row r="131">
          <cell r="B131">
            <v>32.420716942579979</v>
          </cell>
        </row>
        <row r="132">
          <cell r="B132">
            <v>243.28525141632235</v>
          </cell>
        </row>
        <row r="133">
          <cell r="B133">
            <v>307.93882469255277</v>
          </cell>
        </row>
        <row r="134">
          <cell r="B134">
            <v>143.38603494000017</v>
          </cell>
        </row>
        <row r="135">
          <cell r="B135">
            <v>158.31418651449235</v>
          </cell>
        </row>
        <row r="136">
          <cell r="B136">
            <v>6.2386032380598522</v>
          </cell>
        </row>
        <row r="140">
          <cell r="B140">
            <v>846.8401865144923</v>
          </cell>
        </row>
        <row r="142">
          <cell r="B142">
            <v>688.52599999999995</v>
          </cell>
        </row>
        <row r="143">
          <cell r="B143">
            <v>668.47967851449232</v>
          </cell>
        </row>
        <row r="144">
          <cell r="B144">
            <v>606.5</v>
          </cell>
        </row>
        <row r="145">
          <cell r="B145">
            <v>73.945999999999998</v>
          </cell>
        </row>
        <row r="147">
          <cell r="B147">
            <v>55.838000000000001</v>
          </cell>
        </row>
        <row r="148">
          <cell r="B148">
            <v>0.23218756670783583</v>
          </cell>
        </row>
        <row r="149">
          <cell r="B149">
            <v>0.25870940530132819</v>
          </cell>
        </row>
        <row r="150">
          <cell r="B150">
            <v>0.28528860195292338</v>
          </cell>
        </row>
        <row r="151">
          <cell r="B151">
            <v>1.9731939364277871</v>
          </cell>
        </row>
        <row r="152">
          <cell r="B152">
            <v>2339.483301433389</v>
          </cell>
        </row>
        <row r="153">
          <cell r="B153">
            <v>1819.9135574620232</v>
          </cell>
        </row>
        <row r="154">
          <cell r="B154">
            <v>-40.904403981333928</v>
          </cell>
        </row>
        <row r="155">
          <cell r="B155">
            <v>328.61157713563125</v>
          </cell>
        </row>
        <row r="157">
          <cell r="B157">
            <v>1.9731939364278048</v>
          </cell>
        </row>
        <row r="158">
          <cell r="B158">
            <v>2574.3392291740065</v>
          </cell>
        </row>
        <row r="159">
          <cell r="B159">
            <v>0.78645980862658227</v>
          </cell>
        </row>
        <row r="160">
          <cell r="B160">
            <v>76.666010333333446</v>
          </cell>
        </row>
        <row r="161">
          <cell r="B161">
            <v>2.3421441561244032E-2</v>
          </cell>
        </row>
        <row r="162">
          <cell r="B162">
            <v>0.76430180070356712</v>
          </cell>
        </row>
        <row r="163">
          <cell r="B163">
            <v>0.17821755620797508</v>
          </cell>
        </row>
        <row r="164">
          <cell r="B164">
            <v>668.47967851449232</v>
          </cell>
        </row>
        <row r="165">
          <cell r="B165">
            <v>73.945999999999998</v>
          </cell>
        </row>
        <row r="166">
          <cell r="B166">
            <v>34.481000000000002</v>
          </cell>
        </row>
        <row r="167">
          <cell r="B167">
            <v>231.88406095269929</v>
          </cell>
        </row>
        <row r="168">
          <cell r="B168">
            <v>-1036.6686774548227</v>
          </cell>
        </row>
        <row r="169">
          <cell r="B169">
            <v>-860.76830819404267</v>
          </cell>
        </row>
        <row r="170">
          <cell r="B170">
            <v>-1447.3706536757636</v>
          </cell>
        </row>
        <row r="172">
          <cell r="B172">
            <v>8.142550256078647E-2</v>
          </cell>
        </row>
        <row r="173">
          <cell r="B173">
            <v>5.607959234451787E-2</v>
          </cell>
        </row>
        <row r="174">
          <cell r="B174">
            <v>1.0137591298884718</v>
          </cell>
        </row>
        <row r="175">
          <cell r="B175">
            <v>1.0300218774152239</v>
          </cell>
        </row>
        <row r="176">
          <cell r="B176">
            <v>-2.7050998874286023</v>
          </cell>
        </row>
        <row r="179">
          <cell r="B179">
            <v>-0.1209664624130169</v>
          </cell>
        </row>
        <row r="180">
          <cell r="B180">
            <v>3.5927205237783401E-2</v>
          </cell>
        </row>
        <row r="181">
          <cell r="B181">
            <v>0.11005981897354525</v>
          </cell>
        </row>
        <row r="183">
          <cell r="B183">
            <v>0.26126737731631805</v>
          </cell>
        </row>
        <row r="184">
          <cell r="B184">
            <v>0.3991661567626657</v>
          </cell>
        </row>
        <row r="185">
          <cell r="B185">
            <v>2.5052224069050402</v>
          </cell>
        </row>
        <row r="186">
          <cell r="B186">
            <v>0.61685652778066569</v>
          </cell>
        </row>
        <row r="187">
          <cell r="B187">
            <v>0.13534746302548256</v>
          </cell>
        </row>
        <row r="188">
          <cell r="B188">
            <v>3.6795234272099082E-2</v>
          </cell>
        </row>
        <row r="189">
          <cell r="B189">
            <v>8.142550256078647E-2</v>
          </cell>
        </row>
        <row r="190">
          <cell r="B190">
            <v>3.4694861509642808E-2</v>
          </cell>
        </row>
        <row r="191">
          <cell r="B191">
            <v>2.3437344541075893</v>
          </cell>
        </row>
        <row r="192">
          <cell r="B192">
            <v>1.1848901860429555</v>
          </cell>
        </row>
        <row r="193">
          <cell r="B193">
            <v>2.7770679533628262</v>
          </cell>
        </row>
        <row r="194">
          <cell r="B194">
            <v>4.4317061875017698</v>
          </cell>
        </row>
        <row r="196">
          <cell r="B196">
            <v>1461.8443825835004</v>
          </cell>
        </row>
        <row r="198">
          <cell r="B198">
            <v>282.28592102119478</v>
          </cell>
        </row>
        <row r="199">
          <cell r="B199">
            <v>31.90114165945937</v>
          </cell>
        </row>
        <row r="200">
          <cell r="B200">
            <v>-0.20023690431352748</v>
          </cell>
        </row>
        <row r="201">
          <cell r="B201">
            <v>-2.3726320863135442</v>
          </cell>
        </row>
        <row r="202">
          <cell r="B202">
            <v>120.44279185573488</v>
          </cell>
        </row>
        <row r="203">
          <cell r="B203">
            <v>-21.27422446980276</v>
          </cell>
        </row>
        <row r="204">
          <cell r="B204">
            <v>3.0516910134228206</v>
          </cell>
        </row>
        <row r="205">
          <cell r="B205">
            <v>1.3603756866962979</v>
          </cell>
        </row>
        <row r="206">
          <cell r="B206">
            <v>-19.913848783106459</v>
          </cell>
        </row>
        <row r="207">
          <cell r="B207">
            <v>104.70059761629049</v>
          </cell>
        </row>
        <row r="208">
          <cell r="B208">
            <v>124.61444639939695</v>
          </cell>
        </row>
        <row r="209">
          <cell r="B209">
            <v>76.038599617635555</v>
          </cell>
        </row>
        <row r="210">
          <cell r="B210">
            <v>-14.431488468326421</v>
          </cell>
        </row>
        <row r="213">
          <cell r="B213">
            <v>77.073095237554753</v>
          </cell>
        </row>
      </sheetData>
      <sheetData sheetId="2"/>
      <sheetData sheetId="3"/>
      <sheetData sheetId="4"/>
      <sheetData sheetId="5"/>
      <sheetData sheetId="6"/>
      <sheetData sheetId="7"/>
      <sheetData sheetId="8"/>
      <sheetData sheetId="9" refreshError="1"/>
      <sheetData sheetId="10"/>
      <sheetData sheetId="11"/>
      <sheetData sheetId="12"/>
      <sheetData sheetId="13"/>
      <sheetData sheetId="14" refreshError="1">
        <row r="3">
          <cell r="D3" t="str">
            <v>Orçamento</v>
          </cell>
          <cell r="E3" t="str">
            <v>Estimativa</v>
          </cell>
          <cell r="F3" t="str">
            <v>Real</v>
          </cell>
        </row>
        <row r="4">
          <cell r="D4">
            <v>2006</v>
          </cell>
          <cell r="E4">
            <v>2005</v>
          </cell>
          <cell r="F4">
            <v>2004</v>
          </cell>
        </row>
        <row r="5">
          <cell r="B5" t="str">
            <v>Rendibilidade Operacional do Activo</v>
          </cell>
          <cell r="D5">
            <v>3.6795234272099298E-2</v>
          </cell>
          <cell r="E5">
            <v>4.1416321880794166E-2</v>
          </cell>
          <cell r="F5">
            <v>4.5058774517408792E-2</v>
          </cell>
        </row>
        <row r="6">
          <cell r="B6" t="str">
            <v>Efeito Aditivo dos Proveitos Financ.</v>
          </cell>
          <cell r="D6">
            <v>3.4717540613653231E-2</v>
          </cell>
          <cell r="E6">
            <v>3.5927205237783401E-2</v>
          </cell>
          <cell r="F6">
            <v>5.7796697898829599E-4</v>
          </cell>
        </row>
        <row r="7">
          <cell r="B7" t="str">
            <v>ROA (inclui Proveitos Financeiros)</v>
          </cell>
          <cell r="D7">
            <v>7.1512774885752528E-2</v>
          </cell>
          <cell r="E7">
            <v>7.734352711857756E-2</v>
          </cell>
          <cell r="F7">
            <v>4.5636741496397092E-2</v>
          </cell>
        </row>
        <row r="9">
          <cell r="B9" t="str">
            <v>Spread Margin</v>
          </cell>
          <cell r="D9">
            <v>1.4903818264099464E-2</v>
          </cell>
          <cell r="E9">
            <v>2.5700441343529369E-2</v>
          </cell>
          <cell r="F9">
            <v>2.813384533659755E-2</v>
          </cell>
        </row>
        <row r="10">
          <cell r="B10" t="str">
            <v xml:space="preserve">Debt to Equity Ratio </v>
          </cell>
          <cell r="D10">
            <v>2.5052224069050402</v>
          </cell>
          <cell r="E10">
            <v>2.2784677244411089</v>
          </cell>
          <cell r="F10">
            <v>2.0563049917128549</v>
          </cell>
        </row>
        <row r="11">
          <cell r="B11" t="str">
            <v>Efeito Aditivo de Alavanca Financeira (RFL)</v>
          </cell>
          <cell r="D11">
            <v>3.7337379463662557E-2</v>
          </cell>
          <cell r="E11">
            <v>5.8557626105123557E-2</v>
          </cell>
          <cell r="F11">
            <v>5.7851766601722962E-2</v>
          </cell>
        </row>
        <row r="13">
          <cell r="B13" t="str">
            <v>RENDIBILIDADE CORRENTE DOS CAPITAIS PRÓPRIOS</v>
          </cell>
          <cell r="D13">
            <v>0.10885015434941508</v>
          </cell>
          <cell r="E13">
            <v>0.13590115322370111</v>
          </cell>
          <cell r="F13">
            <v>0.10348850809812005</v>
          </cell>
        </row>
        <row r="15">
          <cell r="B15" t="str">
            <v>EFEITO DOS RESULTADOS EVENTUAIS</v>
          </cell>
          <cell r="D15">
            <v>1.0300218774152237</v>
          </cell>
          <cell r="E15">
            <v>1.0137591298884718</v>
          </cell>
          <cell r="F15">
            <v>1.0528264005009726</v>
          </cell>
        </row>
        <row r="17">
          <cell r="B17" t="str">
            <v>EFEITO FISCAL</v>
          </cell>
          <cell r="D17">
            <v>0.72624799999999989</v>
          </cell>
          <cell r="E17">
            <v>0.72599999999999987</v>
          </cell>
          <cell r="F17">
            <v>0.73758010535276797</v>
          </cell>
        </row>
        <row r="19">
          <cell r="B19" t="str">
            <v xml:space="preserve"> ROE (Return On Equity)</v>
          </cell>
          <cell r="D19">
            <v>8.1425502560787219E-2</v>
          </cell>
          <cell r="E19">
            <v>0.10002177129594475</v>
          </cell>
          <cell r="F19">
            <v>8.0363360100627057E-2</v>
          </cell>
        </row>
        <row r="23">
          <cell r="B23" t="str">
            <v>Definições:</v>
          </cell>
        </row>
        <row r="24">
          <cell r="B24">
            <v>1</v>
          </cell>
          <cell r="C24" t="str">
            <v>Rendibilidade Operacional do Activo (ROA) [RO / A]</v>
          </cell>
        </row>
        <row r="25">
          <cell r="B25">
            <v>2</v>
          </cell>
          <cell r="C25" t="str">
            <v>Efeito Aditivo dos Proveitos Financ. [Proveitos Financeiros / CP]</v>
          </cell>
        </row>
        <row r="26">
          <cell r="B26">
            <v>3</v>
          </cell>
          <cell r="C26" t="str">
            <v>= ROA → inclui Proveitos Financeiros [1 + 2]</v>
          </cell>
        </row>
        <row r="27">
          <cell r="B27">
            <v>4</v>
          </cell>
          <cell r="C27" t="str">
            <v>Spread Margin [ROA - EF/CA]</v>
          </cell>
        </row>
        <row r="28">
          <cell r="B28">
            <v>5</v>
          </cell>
          <cell r="C28" t="str">
            <v>Debt to Equity Ratio [CA / CP]</v>
          </cell>
        </row>
        <row r="29">
          <cell r="B29">
            <v>6</v>
          </cell>
          <cell r="C29" t="str">
            <v>= Efeito Aditivo de Alavanca Financeira [4 X 5]</v>
          </cell>
        </row>
        <row r="30">
          <cell r="B30">
            <v>7</v>
          </cell>
          <cell r="C30" t="str">
            <v>RENDIBILIDADE CORRENTE DOS CAPITAIS PRÓPRIOS [3 + 6 ou RC / CA]</v>
          </cell>
        </row>
        <row r="31">
          <cell r="B31">
            <v>8</v>
          </cell>
          <cell r="C31" t="str">
            <v>EFEITO DOS RESULTADOS EVENTUAIS [RAI / RC]</v>
          </cell>
        </row>
        <row r="32">
          <cell r="B32">
            <v>9</v>
          </cell>
          <cell r="C32" t="str">
            <v>EFEITO FISCAL [RDI / RAI]</v>
          </cell>
        </row>
        <row r="33">
          <cell r="B33">
            <v>10</v>
          </cell>
          <cell r="C33" t="str">
            <v>= Return On Equity (ROE) [7 x 8 x 9]</v>
          </cell>
        </row>
        <row r="34">
          <cell r="B34" t="str">
            <v>Acrónimos:</v>
          </cell>
        </row>
        <row r="35">
          <cell r="C35" t="str">
            <v xml:space="preserve">RO - Resultado Operacional </v>
          </cell>
        </row>
        <row r="36">
          <cell r="C36" t="str">
            <v>E - Equity (Capital Próprio)</v>
          </cell>
        </row>
        <row r="37">
          <cell r="C37" t="str">
            <v>CA - Capital Alheio (Debt)</v>
          </cell>
        </row>
        <row r="38">
          <cell r="C38" t="str">
            <v>A - Activo (Contabilístico)</v>
          </cell>
        </row>
        <row r="39">
          <cell r="C39" t="str">
            <v>RFL - Return From Leverage</v>
          </cell>
        </row>
        <row r="40">
          <cell r="C40" t="str">
            <v>RC - Resultado Corrente</v>
          </cell>
        </row>
        <row r="41">
          <cell r="C41" t="str">
            <v>EF - Encargos Financeiros</v>
          </cell>
        </row>
        <row r="42">
          <cell r="C42" t="str">
            <v>RAI - Resultado Antes de Impostos</v>
          </cell>
        </row>
        <row r="43">
          <cell r="C43" t="str">
            <v>RDI - Resultado Depois de Impostos</v>
          </cell>
        </row>
        <row r="44">
          <cell r="C44" t="str">
            <v>ROA - Return On Assets</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lha1"/>
      <sheetName val="update"/>
      <sheetName val="Anotações"/>
      <sheetName val="IN"/>
      <sheetName val="DADOS FP"/>
      <sheetName val="A"/>
      <sheetName val="apoio A"/>
      <sheetName val="M"/>
      <sheetName val="B"/>
      <sheetName val="D"/>
      <sheetName val="DivídaFin"/>
      <sheetName val="CobertFin"/>
      <sheetName val="Prev"/>
      <sheetName val="fluxos caixa"/>
      <sheetName val="KPI's"/>
      <sheetName val="DR Wrd"/>
      <sheetName val="DW"/>
      <sheetName val="MW"/>
      <sheetName val="Gráficos FSE"/>
      <sheetName val="Quadros custos"/>
      <sheetName val="Quadros DR"/>
      <sheetName val="Remun. activo (c compart)"/>
      <sheetName val="Imobilizado"/>
      <sheetName val="APOIO"/>
      <sheetName val="Indicadores"/>
      <sheetName val="Balanço APOIO TESOURARIA"/>
      <sheetName val="P"/>
      <sheetName val="O"/>
      <sheetName val="POW"/>
      <sheetName val="R"/>
      <sheetName val="Investimento"/>
      <sheetName val="Gráficos(Invest)"/>
      <sheetName val="Pessoal-Dados"/>
      <sheetName val="Pessoal-Quadros"/>
      <sheetName val="Prev2006"/>
      <sheetName val="Indicadores (valores médios)"/>
      <sheetName val="EconEnerg"/>
    </sheetNames>
    <sheetDataSet>
      <sheetData sheetId="0"/>
      <sheetData sheetId="1" refreshError="1">
        <row r="3">
          <cell r="B3">
            <v>12.919100667937528</v>
          </cell>
        </row>
        <row r="4">
          <cell r="B4">
            <v>4.4493176601363427E-3</v>
          </cell>
        </row>
        <row r="5">
          <cell r="B5">
            <v>50.488432361280275</v>
          </cell>
        </row>
        <row r="6">
          <cell r="B6">
            <v>3.5955294945678284E-2</v>
          </cell>
        </row>
        <row r="7">
          <cell r="B7">
            <v>1461.8443825835004</v>
          </cell>
        </row>
        <row r="8">
          <cell r="B8">
            <v>2.5056014451263153E-2</v>
          </cell>
        </row>
        <row r="9">
          <cell r="B9">
            <v>31.90114165945937</v>
          </cell>
        </row>
        <row r="10">
          <cell r="B10">
            <v>0.12740847003871281</v>
          </cell>
        </row>
        <row r="11">
          <cell r="B11">
            <v>207.32153861773489</v>
          </cell>
        </row>
        <row r="12">
          <cell r="B12">
            <v>-0.20023690431352748</v>
          </cell>
        </row>
        <row r="13">
          <cell r="B13">
            <v>9.6489587085402118E-4</v>
          </cell>
        </row>
        <row r="14">
          <cell r="B14">
            <v>120.44279185573488</v>
          </cell>
        </row>
        <row r="15">
          <cell r="B15">
            <v>-2.3726320863135442</v>
          </cell>
        </row>
        <row r="16">
          <cell r="B16">
            <v>104.70059761629049</v>
          </cell>
        </row>
        <row r="17">
          <cell r="B17">
            <v>-19.913848783106459</v>
          </cell>
        </row>
        <row r="18">
          <cell r="B18">
            <v>-18.901592383489213</v>
          </cell>
        </row>
        <row r="19">
          <cell r="B19">
            <v>1.3603756866962979</v>
          </cell>
        </row>
        <row r="22">
          <cell r="B22">
            <v>76.038599617635555</v>
          </cell>
        </row>
        <row r="23">
          <cell r="B23">
            <v>90.470088085961976</v>
          </cell>
        </row>
        <row r="24">
          <cell r="B24">
            <v>69.299574329520155</v>
          </cell>
        </row>
        <row r="25">
          <cell r="B25">
            <v>0.41163973682558663</v>
          </cell>
        </row>
        <row r="26">
          <cell r="B26">
            <v>0.5076540632679799</v>
          </cell>
        </row>
        <row r="27">
          <cell r="B27">
            <v>0.91929380009356654</v>
          </cell>
        </row>
        <row r="28">
          <cell r="B28">
            <v>2.9542191672420153E-2</v>
          </cell>
        </row>
        <row r="30">
          <cell r="B30">
            <v>1.7872760067727613E-2</v>
          </cell>
        </row>
        <row r="31">
          <cell r="B31">
            <v>9.6788179511264963E-2</v>
          </cell>
        </row>
        <row r="34">
          <cell r="B34">
            <v>4.2297436077624498E-2</v>
          </cell>
        </row>
        <row r="35">
          <cell r="B35">
            <v>2916.5330151533658</v>
          </cell>
        </row>
        <row r="37">
          <cell r="B37">
            <v>1454.6886325698649</v>
          </cell>
        </row>
        <row r="38">
          <cell r="B38">
            <v>50.488432361280275</v>
          </cell>
        </row>
        <row r="39">
          <cell r="B39">
            <v>3.5955294945678284E-2</v>
          </cell>
        </row>
        <row r="40">
          <cell r="B40">
            <v>0.34832724798314602</v>
          </cell>
        </row>
        <row r="42">
          <cell r="B42">
            <v>0.48948655256723717</v>
          </cell>
        </row>
        <row r="43">
          <cell r="B43">
            <v>6.8535266471978957</v>
          </cell>
        </row>
        <row r="45">
          <cell r="B45">
            <v>1179.5584615623056</v>
          </cell>
        </row>
        <row r="46">
          <cell r="B46">
            <v>18.206824714999996</v>
          </cell>
        </row>
        <row r="47">
          <cell r="B47">
            <v>15.191338099999998</v>
          </cell>
        </row>
        <row r="48">
          <cell r="B48">
            <v>1411.9869750000003</v>
          </cell>
        </row>
        <row r="49">
          <cell r="B49">
            <v>910</v>
          </cell>
        </row>
        <row r="50">
          <cell r="B50">
            <v>451.98700000000002</v>
          </cell>
        </row>
        <row r="51">
          <cell r="B51">
            <v>553.74</v>
          </cell>
        </row>
        <row r="52">
          <cell r="B52">
            <v>0.65228112748820144</v>
          </cell>
        </row>
        <row r="53">
          <cell r="B53">
            <v>0.14230675335586307</v>
          </cell>
        </row>
        <row r="54">
          <cell r="B54">
            <v>0.55579545656865581</v>
          </cell>
        </row>
        <row r="56">
          <cell r="B56">
            <v>7.0577570000000005</v>
          </cell>
        </row>
        <row r="57">
          <cell r="B57">
            <v>0.29738829405383815</v>
          </cell>
        </row>
        <row r="59">
          <cell r="B59">
            <v>2.4910830700000002</v>
          </cell>
        </row>
        <row r="60">
          <cell r="B60">
            <v>8.4927080935923716E-2</v>
          </cell>
        </row>
        <row r="61">
          <cell r="B61">
            <v>0.1121775032324321</v>
          </cell>
        </row>
        <row r="63">
          <cell r="B63">
            <v>0.81818792976055121</v>
          </cell>
        </row>
        <row r="65">
          <cell r="B65">
            <v>0.55579545656865581</v>
          </cell>
        </row>
        <row r="66">
          <cell r="B66">
            <v>0.26239247319189535</v>
          </cell>
        </row>
        <row r="68">
          <cell r="B68">
            <v>0.67377748730539</v>
          </cell>
        </row>
        <row r="69">
          <cell r="B69">
            <v>2708.4779999999996</v>
          </cell>
        </row>
        <row r="70">
          <cell r="B70">
            <v>0.13865597038475028</v>
          </cell>
        </row>
        <row r="71">
          <cell r="B71">
            <v>0.17012017250907213</v>
          </cell>
        </row>
        <row r="72">
          <cell r="B72">
            <v>0.24896102860625477</v>
          </cell>
        </row>
        <row r="73">
          <cell r="B73">
            <v>0.89502329611492815</v>
          </cell>
        </row>
        <row r="75">
          <cell r="B75">
            <v>30.803649760064012</v>
          </cell>
        </row>
        <row r="76">
          <cell r="B76">
            <v>7.0421799813003192</v>
          </cell>
        </row>
        <row r="78">
          <cell r="B78">
            <v>0.19981398463956596</v>
          </cell>
        </row>
        <row r="79">
          <cell r="B79">
            <v>84.653494410000022</v>
          </cell>
        </row>
        <row r="81">
          <cell r="B81">
            <v>2.568953407301322E-2</v>
          </cell>
        </row>
        <row r="82">
          <cell r="B82">
            <v>1.9019312814425362</v>
          </cell>
        </row>
        <row r="83">
          <cell r="B83">
            <v>-0.14510435251737652</v>
          </cell>
        </row>
        <row r="84">
          <cell r="B84">
            <v>-5.5731438655570953E-2</v>
          </cell>
        </row>
        <row r="85">
          <cell r="B85">
            <v>0.41910039437033575</v>
          </cell>
        </row>
        <row r="88">
          <cell r="B88">
            <v>2.225252352</v>
          </cell>
        </row>
        <row r="89">
          <cell r="B89">
            <v>2.5646189943010045E-2</v>
          </cell>
        </row>
        <row r="90">
          <cell r="B90">
            <v>86.87874676200002</v>
          </cell>
        </row>
        <row r="91">
          <cell r="B91">
            <v>32.420716942579979</v>
          </cell>
        </row>
        <row r="92">
          <cell r="B92">
            <v>32.496299359942505</v>
          </cell>
        </row>
        <row r="94">
          <cell r="B94">
            <v>51.214602195447192</v>
          </cell>
        </row>
        <row r="95">
          <cell r="B95">
            <v>32.388592229320508</v>
          </cell>
        </row>
        <row r="96">
          <cell r="B96">
            <v>7.3050668752314571</v>
          </cell>
        </row>
        <row r="97">
          <cell r="B97">
            <v>41.014978381004184</v>
          </cell>
        </row>
        <row r="98">
          <cell r="B98">
            <v>1.9484722600140181</v>
          </cell>
        </row>
        <row r="99">
          <cell r="B99">
            <v>50.268517516249659</v>
          </cell>
        </row>
        <row r="101">
          <cell r="B101">
            <v>50.150830528780517</v>
          </cell>
        </row>
        <row r="102">
          <cell r="B102">
            <v>1.0637716666666668</v>
          </cell>
        </row>
        <row r="103">
          <cell r="B103">
            <v>4.3996989999999991</v>
          </cell>
        </row>
        <row r="104">
          <cell r="B104">
            <v>6.122771560300623</v>
          </cell>
        </row>
        <row r="105">
          <cell r="B105">
            <v>3.9396990000000005</v>
          </cell>
        </row>
        <row r="106">
          <cell r="B106">
            <v>1.3480079865771797</v>
          </cell>
        </row>
        <row r="107">
          <cell r="B107">
            <v>4.4314562335741003</v>
          </cell>
        </row>
        <row r="108">
          <cell r="B108">
            <v>0.76800000000000002</v>
          </cell>
        </row>
        <row r="109">
          <cell r="B109">
            <v>77.073095237554753</v>
          </cell>
        </row>
        <row r="110">
          <cell r="B110">
            <v>2980.3850427669445</v>
          </cell>
        </row>
        <row r="111">
          <cell r="B111">
            <v>2903.3119475293897</v>
          </cell>
        </row>
        <row r="112">
          <cell r="B112">
            <v>0.95014139388945962</v>
          </cell>
        </row>
        <row r="113">
          <cell r="B113">
            <v>4.340219361301622E-2</v>
          </cell>
        </row>
        <row r="114">
          <cell r="B114">
            <v>2.5860113418768621E-2</v>
          </cell>
        </row>
        <row r="116">
          <cell r="B116">
            <v>255.20396962999999</v>
          </cell>
        </row>
        <row r="117">
          <cell r="B117">
            <v>0.5109999999999999</v>
          </cell>
        </row>
        <row r="118">
          <cell r="B118">
            <v>51.332289182916334</v>
          </cell>
        </row>
        <row r="120">
          <cell r="B120">
            <v>1110.7</v>
          </cell>
        </row>
        <row r="121">
          <cell r="B121">
            <v>12866</v>
          </cell>
        </row>
        <row r="122">
          <cell r="B122">
            <v>630.08190070792148</v>
          </cell>
        </row>
        <row r="123">
          <cell r="B123">
            <v>46.705044042980987</v>
          </cell>
        </row>
        <row r="126">
          <cell r="B126">
            <v>77.073095237554753</v>
          </cell>
        </row>
        <row r="127">
          <cell r="B127">
            <v>254.69296962999999</v>
          </cell>
        </row>
        <row r="128">
          <cell r="B128">
            <v>51.332289182916334</v>
          </cell>
        </row>
        <row r="129">
          <cell r="B129">
            <v>46.705044042980987</v>
          </cell>
        </row>
        <row r="130">
          <cell r="B130">
            <v>46.705044042980987</v>
          </cell>
        </row>
        <row r="131">
          <cell r="B131">
            <v>32.420716942579979</v>
          </cell>
        </row>
        <row r="132">
          <cell r="B132">
            <v>243.28525141632235</v>
          </cell>
        </row>
        <row r="133">
          <cell r="B133">
            <v>307.93882469255277</v>
          </cell>
        </row>
        <row r="134">
          <cell r="B134">
            <v>143.38603494000017</v>
          </cell>
        </row>
        <row r="135">
          <cell r="B135">
            <v>158.31418651449235</v>
          </cell>
        </row>
        <row r="136">
          <cell r="B136">
            <v>6.2386032380598522</v>
          </cell>
        </row>
        <row r="140">
          <cell r="B140">
            <v>846.8401865144923</v>
          </cell>
        </row>
        <row r="142">
          <cell r="B142">
            <v>688.52599999999995</v>
          </cell>
        </row>
        <row r="143">
          <cell r="B143">
            <v>668.47967851449232</v>
          </cell>
        </row>
        <row r="144">
          <cell r="B144">
            <v>606.5</v>
          </cell>
        </row>
        <row r="145">
          <cell r="B145">
            <v>73.945999999999998</v>
          </cell>
        </row>
        <row r="147">
          <cell r="B147">
            <v>55.838000000000001</v>
          </cell>
        </row>
        <row r="148">
          <cell r="B148">
            <v>0.23218756670783583</v>
          </cell>
        </row>
        <row r="149">
          <cell r="B149">
            <v>0.25870940530132819</v>
          </cell>
        </row>
        <row r="150">
          <cell r="B150">
            <v>0.28528860195292338</v>
          </cell>
        </row>
        <row r="151">
          <cell r="B151">
            <v>1.9731939364277871</v>
          </cell>
        </row>
        <row r="152">
          <cell r="B152">
            <v>2339.483301433389</v>
          </cell>
        </row>
        <row r="153">
          <cell r="B153">
            <v>1819.9135574620232</v>
          </cell>
        </row>
        <row r="154">
          <cell r="B154">
            <v>-40.904403981333928</v>
          </cell>
        </row>
        <row r="155">
          <cell r="B155">
            <v>328.61157713563125</v>
          </cell>
        </row>
        <row r="157">
          <cell r="B157">
            <v>1.9731939364278048</v>
          </cell>
        </row>
        <row r="158">
          <cell r="B158">
            <v>2574.3392291740065</v>
          </cell>
        </row>
        <row r="159">
          <cell r="B159">
            <v>0.78645980862658227</v>
          </cell>
        </row>
        <row r="160">
          <cell r="B160">
            <v>76.666010333333446</v>
          </cell>
        </row>
        <row r="161">
          <cell r="B161">
            <v>2.3421441561244032E-2</v>
          </cell>
        </row>
        <row r="162">
          <cell r="B162">
            <v>0.76430180070356712</v>
          </cell>
        </row>
        <row r="163">
          <cell r="B163">
            <v>0.17821755620797508</v>
          </cell>
        </row>
        <row r="164">
          <cell r="B164">
            <v>668.47967851449232</v>
          </cell>
        </row>
        <row r="165">
          <cell r="B165">
            <v>73.945999999999998</v>
          </cell>
        </row>
        <row r="166">
          <cell r="B166">
            <v>34.481000000000002</v>
          </cell>
        </row>
        <row r="167">
          <cell r="B167">
            <v>231.88406095269929</v>
          </cell>
        </row>
        <row r="168">
          <cell r="B168">
            <v>-1036.6686774548227</v>
          </cell>
        </row>
        <row r="169">
          <cell r="B169">
            <v>-860.76830819404267</v>
          </cell>
        </row>
        <row r="170">
          <cell r="B170">
            <v>-1447.3706536757636</v>
          </cell>
        </row>
        <row r="172">
          <cell r="B172">
            <v>8.142550256078647E-2</v>
          </cell>
        </row>
        <row r="173">
          <cell r="B173">
            <v>5.607959234451787E-2</v>
          </cell>
        </row>
        <row r="174">
          <cell r="B174">
            <v>1.0137591298884718</v>
          </cell>
        </row>
        <row r="175">
          <cell r="B175">
            <v>1.0300218774152239</v>
          </cell>
        </row>
        <row r="176">
          <cell r="B176">
            <v>-2.7050998874286023</v>
          </cell>
        </row>
        <row r="179">
          <cell r="B179">
            <v>-0.1209664624130169</v>
          </cell>
        </row>
        <row r="180">
          <cell r="B180">
            <v>3.5927205237783401E-2</v>
          </cell>
        </row>
        <row r="181">
          <cell r="B181">
            <v>0.11005981897354525</v>
          </cell>
        </row>
        <row r="183">
          <cell r="B183">
            <v>0.26126737731631805</v>
          </cell>
        </row>
        <row r="184">
          <cell r="B184">
            <v>0.3991661567626657</v>
          </cell>
        </row>
        <row r="185">
          <cell r="B185">
            <v>2.5052224069050402</v>
          </cell>
        </row>
        <row r="186">
          <cell r="B186">
            <v>0.61685652778066569</v>
          </cell>
        </row>
        <row r="187">
          <cell r="B187">
            <v>0.13534746302548256</v>
          </cell>
        </row>
        <row r="188">
          <cell r="B188">
            <v>3.6795234272099082E-2</v>
          </cell>
        </row>
        <row r="189">
          <cell r="B189">
            <v>8.142550256078647E-2</v>
          </cell>
        </row>
        <row r="190">
          <cell r="B190">
            <v>3.4694861509642808E-2</v>
          </cell>
        </row>
        <row r="191">
          <cell r="B191">
            <v>2.3437344541075893</v>
          </cell>
        </row>
        <row r="192">
          <cell r="B192">
            <v>1.1848901860429555</v>
          </cell>
        </row>
        <row r="193">
          <cell r="B193">
            <v>2.7770679533628262</v>
          </cell>
        </row>
        <row r="194">
          <cell r="B194">
            <v>4.4317061875017698</v>
          </cell>
        </row>
        <row r="196">
          <cell r="B196">
            <v>1461.8443825835004</v>
          </cell>
        </row>
        <row r="198">
          <cell r="B198">
            <v>282.28592102119478</v>
          </cell>
        </row>
        <row r="199">
          <cell r="B199">
            <v>31.90114165945937</v>
          </cell>
        </row>
        <row r="200">
          <cell r="B200">
            <v>-0.20023690431352748</v>
          </cell>
        </row>
        <row r="201">
          <cell r="B201">
            <v>-2.3726320863135442</v>
          </cell>
        </row>
        <row r="202">
          <cell r="B202">
            <v>120.44279185573488</v>
          </cell>
        </row>
        <row r="203">
          <cell r="B203">
            <v>-21.27422446980276</v>
          </cell>
        </row>
        <row r="204">
          <cell r="B204">
            <v>3.0516910134228206</v>
          </cell>
        </row>
        <row r="205">
          <cell r="B205">
            <v>1.3603756866962979</v>
          </cell>
        </row>
        <row r="206">
          <cell r="B206">
            <v>-19.913848783106459</v>
          </cell>
        </row>
        <row r="207">
          <cell r="B207">
            <v>104.70059761629049</v>
          </cell>
        </row>
        <row r="208">
          <cell r="B208">
            <v>124.61444639939695</v>
          </cell>
        </row>
        <row r="209">
          <cell r="B209">
            <v>76.038599617635555</v>
          </cell>
        </row>
        <row r="210">
          <cell r="B210">
            <v>-14.431488468326421</v>
          </cell>
        </row>
        <row r="213">
          <cell r="B213">
            <v>77.073095237554753</v>
          </cell>
        </row>
      </sheetData>
      <sheetData sheetId="2"/>
      <sheetData sheetId="3"/>
      <sheetData sheetId="4"/>
      <sheetData sheetId="5"/>
      <sheetData sheetId="6"/>
      <sheetData sheetId="7"/>
      <sheetData sheetId="8"/>
      <sheetData sheetId="9" refreshError="1"/>
      <sheetData sheetId="10"/>
      <sheetData sheetId="11"/>
      <sheetData sheetId="12"/>
      <sheetData sheetId="13"/>
      <sheetData sheetId="14" refreshError="1">
        <row r="3">
          <cell r="D3" t="str">
            <v>Orçamento</v>
          </cell>
          <cell r="E3" t="str">
            <v>Estimativa</v>
          </cell>
          <cell r="F3" t="str">
            <v>Real</v>
          </cell>
        </row>
        <row r="4">
          <cell r="D4">
            <v>2006</v>
          </cell>
          <cell r="E4">
            <v>2005</v>
          </cell>
          <cell r="F4">
            <v>2004</v>
          </cell>
        </row>
        <row r="5">
          <cell r="B5" t="str">
            <v>Rendibilidade Operacional do Activo</v>
          </cell>
          <cell r="D5">
            <v>3.6795234272099298E-2</v>
          </cell>
          <cell r="E5">
            <v>4.1416321880794166E-2</v>
          </cell>
          <cell r="F5">
            <v>4.5058774517408792E-2</v>
          </cell>
        </row>
        <row r="6">
          <cell r="B6" t="str">
            <v>Efeito Aditivo dos Proveitos Financ.</v>
          </cell>
          <cell r="D6">
            <v>3.4717540613653231E-2</v>
          </cell>
          <cell r="E6">
            <v>3.5927205237783401E-2</v>
          </cell>
          <cell r="F6">
            <v>5.7796697898829599E-4</v>
          </cell>
        </row>
        <row r="7">
          <cell r="B7" t="str">
            <v>ROA (inclui Proveitos Financeiros)</v>
          </cell>
          <cell r="D7">
            <v>7.1512774885752528E-2</v>
          </cell>
          <cell r="E7">
            <v>7.734352711857756E-2</v>
          </cell>
          <cell r="F7">
            <v>4.5636741496397092E-2</v>
          </cell>
        </row>
        <row r="9">
          <cell r="B9" t="str">
            <v>Spread Margin</v>
          </cell>
          <cell r="D9">
            <v>1.4903818264099464E-2</v>
          </cell>
          <cell r="E9">
            <v>2.5700441343529369E-2</v>
          </cell>
          <cell r="F9">
            <v>2.813384533659755E-2</v>
          </cell>
        </row>
        <row r="10">
          <cell r="B10" t="str">
            <v xml:space="preserve">Debt to Equity Ratio </v>
          </cell>
          <cell r="D10">
            <v>2.5052224069050402</v>
          </cell>
          <cell r="E10">
            <v>2.2784677244411089</v>
          </cell>
          <cell r="F10">
            <v>2.0563049917128549</v>
          </cell>
        </row>
        <row r="11">
          <cell r="B11" t="str">
            <v>Efeito Aditivo de Alavanca Financeira (RFL)</v>
          </cell>
          <cell r="D11">
            <v>3.7337379463662557E-2</v>
          </cell>
          <cell r="E11">
            <v>5.8557626105123557E-2</v>
          </cell>
          <cell r="F11">
            <v>5.7851766601722962E-2</v>
          </cell>
        </row>
        <row r="13">
          <cell r="B13" t="str">
            <v>RENDIBILIDADE CORRENTE DOS CAPITAIS PRÓPRIOS</v>
          </cell>
          <cell r="D13">
            <v>0.10885015434941508</v>
          </cell>
          <cell r="E13">
            <v>0.13590115322370111</v>
          </cell>
          <cell r="F13">
            <v>0.10348850809812005</v>
          </cell>
        </row>
        <row r="15">
          <cell r="B15" t="str">
            <v>EFEITO DOS RESULTADOS EVENTUAIS</v>
          </cell>
          <cell r="D15">
            <v>1.0300218774152237</v>
          </cell>
          <cell r="E15">
            <v>1.0137591298884718</v>
          </cell>
          <cell r="F15">
            <v>1.0528264005009726</v>
          </cell>
        </row>
        <row r="17">
          <cell r="B17" t="str">
            <v>EFEITO FISCAL</v>
          </cell>
          <cell r="D17">
            <v>0.72624799999999989</v>
          </cell>
          <cell r="E17">
            <v>0.72599999999999987</v>
          </cell>
          <cell r="F17">
            <v>0.73758010535276797</v>
          </cell>
        </row>
        <row r="19">
          <cell r="B19" t="str">
            <v xml:space="preserve"> ROE (Return On Equity)</v>
          </cell>
          <cell r="D19">
            <v>8.1425502560787219E-2</v>
          </cell>
          <cell r="E19">
            <v>0.10002177129594475</v>
          </cell>
          <cell r="F19">
            <v>8.0363360100627057E-2</v>
          </cell>
        </row>
        <row r="23">
          <cell r="B23" t="str">
            <v>Definições:</v>
          </cell>
        </row>
        <row r="24">
          <cell r="B24">
            <v>1</v>
          </cell>
          <cell r="C24" t="str">
            <v>Rendibilidade Operacional do Activo (ROA) [RO / A]</v>
          </cell>
        </row>
        <row r="25">
          <cell r="B25">
            <v>2</v>
          </cell>
          <cell r="C25" t="str">
            <v>Efeito Aditivo dos Proveitos Financ. [Proveitos Financeiros / CP]</v>
          </cell>
        </row>
        <row r="26">
          <cell r="B26">
            <v>3</v>
          </cell>
          <cell r="C26" t="str">
            <v>= ROA → inclui Proveitos Financeiros [1 + 2]</v>
          </cell>
        </row>
        <row r="27">
          <cell r="B27">
            <v>4</v>
          </cell>
          <cell r="C27" t="str">
            <v>Spread Margin [ROA - EF/CA]</v>
          </cell>
        </row>
        <row r="28">
          <cell r="B28">
            <v>5</v>
          </cell>
          <cell r="C28" t="str">
            <v>Debt to Equity Ratio [CA / CP]</v>
          </cell>
        </row>
        <row r="29">
          <cell r="B29">
            <v>6</v>
          </cell>
          <cell r="C29" t="str">
            <v>= Efeito Aditivo de Alavanca Financeira [4 X 5]</v>
          </cell>
        </row>
        <row r="30">
          <cell r="B30">
            <v>7</v>
          </cell>
          <cell r="C30" t="str">
            <v>RENDIBILIDADE CORRENTE DOS CAPITAIS PRÓPRIOS [3 + 6 ou RC / CA]</v>
          </cell>
        </row>
        <row r="31">
          <cell r="B31">
            <v>8</v>
          </cell>
          <cell r="C31" t="str">
            <v>EFEITO DOS RESULTADOS EVENTUAIS [RAI / RC]</v>
          </cell>
        </row>
        <row r="32">
          <cell r="B32">
            <v>9</v>
          </cell>
          <cell r="C32" t="str">
            <v>EFEITO FISCAL [RDI / RAI]</v>
          </cell>
        </row>
        <row r="33">
          <cell r="B33">
            <v>10</v>
          </cell>
          <cell r="C33" t="str">
            <v>= Return On Equity (ROE) [7 x 8 x 9]</v>
          </cell>
        </row>
        <row r="34">
          <cell r="B34" t="str">
            <v>Acrónimos:</v>
          </cell>
        </row>
        <row r="35">
          <cell r="C35" t="str">
            <v xml:space="preserve">RO - Resultado Operacional </v>
          </cell>
        </row>
        <row r="36">
          <cell r="C36" t="str">
            <v>E - Equity (Capital Próprio)</v>
          </cell>
        </row>
        <row r="37">
          <cell r="C37" t="str">
            <v>CA - Capital Alheio (Debt)</v>
          </cell>
        </row>
        <row r="38">
          <cell r="C38" t="str">
            <v>A - Activo (Contabilístico)</v>
          </cell>
        </row>
        <row r="39">
          <cell r="C39" t="str">
            <v>RFL - Return From Leverage</v>
          </cell>
        </row>
        <row r="40">
          <cell r="C40" t="str">
            <v>RC - Resultado Corrente</v>
          </cell>
        </row>
        <row r="41">
          <cell r="C41" t="str">
            <v>EF - Encargos Financeiros</v>
          </cell>
        </row>
        <row r="42">
          <cell r="C42" t="str">
            <v>RAI - Resultado Antes de Impostos</v>
          </cell>
        </row>
        <row r="43">
          <cell r="C43" t="str">
            <v>RDI - Resultado Depois de Impostos</v>
          </cell>
        </row>
        <row r="44">
          <cell r="C44" t="str">
            <v>ROA - Return On Assets</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ginal"/>
      <sheetName val="Original com valor"/>
      <sheetName val="OTs abert. e fechadas com valor"/>
      <sheetName val="OTs abert. e fechadas c Va INV"/>
      <sheetName val="OTs ab. e fechadas c Va INV s a"/>
      <sheetName val="OTs INV só valor"/>
      <sheetName val="Distribuição"/>
      <sheetName val="Fact terceiros"/>
      <sheetName val="TD Distribuição"/>
      <sheetName val="INE"/>
      <sheetName val="TD INE"/>
      <sheetName val="Td serviço"/>
      <sheetName val="Produção"/>
      <sheetName val="TD Produção"/>
      <sheetName val="Transporte"/>
      <sheetName val="Td Transporte"/>
      <sheetName val="Produção PI"/>
      <sheetName val="Transporte PI"/>
      <sheetName val="DSD-2006-revisão06"/>
      <sheetName val="Comercialização PI"/>
      <sheetName val="INE PI"/>
    </sheetNames>
    <sheetDataSet>
      <sheetData sheetId="0">
        <row r="8437">
          <cell r="B8437" t="str">
            <v>E504</v>
          </cell>
          <cell r="C8437" t="str">
            <v>CONS.FORT.REDE BT DE SÃO ROQUE DO FAIAL</v>
          </cell>
          <cell r="D8437" t="str">
            <v>D201039-02</v>
          </cell>
          <cell r="E8437" t="str">
            <v>D201039-02</v>
          </cell>
          <cell r="F8437">
            <v>0</v>
          </cell>
          <cell r="G8437">
            <v>0</v>
          </cell>
          <cell r="H8437" t="str">
            <v>EEM1</v>
          </cell>
          <cell r="I8437" t="str">
            <v>02</v>
          </cell>
          <cell r="J8437" t="str">
            <v>B5</v>
          </cell>
          <cell r="K8437">
            <v>0</v>
          </cell>
          <cell r="L8437" t="str">
            <v>X</v>
          </cell>
          <cell r="M8437">
            <v>0</v>
          </cell>
          <cell r="N8437">
            <v>0</v>
          </cell>
          <cell r="O8437" t="str">
            <v>CMANUEL</v>
          </cell>
          <cell r="P8437" t="str">
            <v>14:24:30</v>
          </cell>
          <cell r="Q8437" t="str">
            <v>SFARIA</v>
          </cell>
          <cell r="R8437" t="str">
            <v>16:52:09</v>
          </cell>
          <cell r="S8437" t="str">
            <v>EEM</v>
          </cell>
          <cell r="T8437">
            <v>0</v>
          </cell>
          <cell r="U8437">
            <v>0</v>
          </cell>
          <cell r="V8437">
            <v>0</v>
          </cell>
          <cell r="W8437" t="str">
            <v>EUR</v>
          </cell>
          <cell r="X8437" t="str">
            <v>00</v>
          </cell>
          <cell r="Y8437" t="str">
            <v>00</v>
          </cell>
          <cell r="Z8437">
            <v>0</v>
          </cell>
          <cell r="AA8437" t="str">
            <v>X</v>
          </cell>
          <cell r="AB8437">
            <v>0</v>
          </cell>
          <cell r="AC8437">
            <v>0</v>
          </cell>
          <cell r="AD8437">
            <v>0</v>
          </cell>
          <cell r="AE8437" t="str">
            <v>0000</v>
          </cell>
          <cell r="AF8437">
            <v>0</v>
          </cell>
          <cell r="AG8437">
            <v>0</v>
          </cell>
          <cell r="AH8437">
            <v>0</v>
          </cell>
          <cell r="AI8437" t="str">
            <v>0</v>
          </cell>
          <cell r="AJ8437">
            <v>0</v>
          </cell>
          <cell r="AK8437">
            <v>0</v>
          </cell>
          <cell r="AL8437" t="str">
            <v>56305008004</v>
          </cell>
          <cell r="AM8437">
            <v>0</v>
          </cell>
          <cell r="AN8437">
            <v>0</v>
          </cell>
          <cell r="AO8437">
            <v>0</v>
          </cell>
          <cell r="AP8437">
            <v>0</v>
          </cell>
          <cell r="AQ8437">
            <v>0</v>
          </cell>
          <cell r="AR8437">
            <v>0</v>
          </cell>
          <cell r="AS8437">
            <v>0</v>
          </cell>
          <cell r="AT8437">
            <v>0</v>
          </cell>
          <cell r="AU8437">
            <v>0</v>
          </cell>
          <cell r="AV8437">
            <v>0</v>
          </cell>
          <cell r="AW8437">
            <v>0</v>
          </cell>
          <cell r="AX8437">
            <v>0</v>
          </cell>
          <cell r="AY8437">
            <v>36908</v>
          </cell>
          <cell r="AZ8437">
            <v>38531</v>
          </cell>
          <cell r="BB8437">
            <v>36908</v>
          </cell>
          <cell r="BH8437">
            <v>0</v>
          </cell>
          <cell r="BI8437" t="str">
            <v>EUR</v>
          </cell>
          <cell r="BM8437">
            <v>0</v>
          </cell>
          <cell r="BN8437">
            <v>0</v>
          </cell>
          <cell r="BO8437">
            <v>0</v>
          </cell>
          <cell r="BP8437">
            <v>0</v>
          </cell>
          <cell r="BQ8437">
            <v>0</v>
          </cell>
          <cell r="BR8437">
            <v>0</v>
          </cell>
          <cell r="BS8437">
            <v>0</v>
          </cell>
          <cell r="BT8437">
            <v>0</v>
          </cell>
          <cell r="BU8437">
            <v>0</v>
          </cell>
          <cell r="BV8437">
            <v>0</v>
          </cell>
          <cell r="BW8437">
            <v>0</v>
          </cell>
          <cell r="BX8437">
            <v>0</v>
          </cell>
          <cell r="BY8437">
            <v>0</v>
          </cell>
          <cell r="BZ8437">
            <v>0</v>
          </cell>
          <cell r="CA8437">
            <v>0</v>
          </cell>
          <cell r="CB8437">
            <v>0</v>
          </cell>
        </row>
        <row r="8438">
          <cell r="B8438" t="str">
            <v>E504</v>
          </cell>
          <cell r="C8438" t="str">
            <v>CONS.FORT.REDE BT DO FAIAL</v>
          </cell>
          <cell r="D8438" t="str">
            <v>D201039-02</v>
          </cell>
          <cell r="E8438" t="str">
            <v>D201039-02</v>
          </cell>
          <cell r="F8438">
            <v>0</v>
          </cell>
          <cell r="G8438">
            <v>0</v>
          </cell>
          <cell r="H8438" t="str">
            <v>EEM1</v>
          </cell>
          <cell r="I8438" t="str">
            <v>02</v>
          </cell>
          <cell r="J8438" t="str">
            <v>B5</v>
          </cell>
          <cell r="K8438">
            <v>0</v>
          </cell>
          <cell r="L8438" t="str">
            <v>X</v>
          </cell>
          <cell r="M8438">
            <v>0</v>
          </cell>
          <cell r="N8438">
            <v>0</v>
          </cell>
          <cell r="O8438" t="str">
            <v>CMANUEL</v>
          </cell>
          <cell r="P8438" t="str">
            <v>14:25:18</v>
          </cell>
          <cell r="Q8438" t="str">
            <v>SFARIA</v>
          </cell>
          <cell r="R8438" t="str">
            <v>16:52:41</v>
          </cell>
          <cell r="S8438" t="str">
            <v>EEM</v>
          </cell>
          <cell r="T8438">
            <v>0</v>
          </cell>
          <cell r="U8438">
            <v>0</v>
          </cell>
          <cell r="V8438">
            <v>0</v>
          </cell>
          <cell r="W8438" t="str">
            <v>EUR</v>
          </cell>
          <cell r="X8438" t="str">
            <v>00</v>
          </cell>
          <cell r="Y8438" t="str">
            <v>00</v>
          </cell>
          <cell r="Z8438">
            <v>0</v>
          </cell>
          <cell r="AA8438" t="str">
            <v>X</v>
          </cell>
          <cell r="AB8438">
            <v>0</v>
          </cell>
          <cell r="AC8438">
            <v>0</v>
          </cell>
          <cell r="AD8438">
            <v>0</v>
          </cell>
          <cell r="AE8438" t="str">
            <v>0000</v>
          </cell>
          <cell r="AF8438">
            <v>0</v>
          </cell>
          <cell r="AG8438">
            <v>0</v>
          </cell>
          <cell r="AH8438">
            <v>0</v>
          </cell>
          <cell r="AI8438" t="str">
            <v>0</v>
          </cell>
          <cell r="AJ8438">
            <v>0</v>
          </cell>
          <cell r="AK8438">
            <v>0</v>
          </cell>
          <cell r="AL8438" t="str">
            <v>56305008005</v>
          </cell>
          <cell r="AM8438">
            <v>0</v>
          </cell>
          <cell r="AN8438">
            <v>0</v>
          </cell>
          <cell r="AO8438">
            <v>0</v>
          </cell>
          <cell r="AP8438">
            <v>0</v>
          </cell>
          <cell r="AQ8438">
            <v>0</v>
          </cell>
          <cell r="AR8438">
            <v>0</v>
          </cell>
          <cell r="AS8438">
            <v>0</v>
          </cell>
          <cell r="AT8438">
            <v>0</v>
          </cell>
          <cell r="AU8438">
            <v>0</v>
          </cell>
          <cell r="AV8438">
            <v>0</v>
          </cell>
          <cell r="AW8438">
            <v>0</v>
          </cell>
          <cell r="AX8438">
            <v>0</v>
          </cell>
          <cell r="AY8438">
            <v>36908</v>
          </cell>
          <cell r="AZ8438">
            <v>38531</v>
          </cell>
          <cell r="BB8438">
            <v>36908</v>
          </cell>
          <cell r="BH8438">
            <v>0</v>
          </cell>
          <cell r="BI8438" t="str">
            <v>EUR</v>
          </cell>
          <cell r="BM8438">
            <v>0</v>
          </cell>
          <cell r="BN8438">
            <v>0</v>
          </cell>
          <cell r="BO8438">
            <v>0</v>
          </cell>
          <cell r="BP8438">
            <v>0</v>
          </cell>
          <cell r="BQ8438">
            <v>0</v>
          </cell>
          <cell r="BR8438">
            <v>0</v>
          </cell>
          <cell r="BS8438">
            <v>0</v>
          </cell>
          <cell r="BT8438">
            <v>0</v>
          </cell>
          <cell r="BU8438">
            <v>0</v>
          </cell>
          <cell r="BV8438">
            <v>0</v>
          </cell>
          <cell r="BW8438">
            <v>0</v>
          </cell>
          <cell r="BX8438">
            <v>0</v>
          </cell>
          <cell r="BY8438">
            <v>0</v>
          </cell>
          <cell r="BZ8438">
            <v>0</v>
          </cell>
          <cell r="CA8438">
            <v>0</v>
          </cell>
          <cell r="CB8438">
            <v>0</v>
          </cell>
        </row>
        <row r="8439">
          <cell r="B8439" t="str">
            <v>E504</v>
          </cell>
          <cell r="C8439" t="str">
            <v>CONS.FORT.REDE BT DA ILHA</v>
          </cell>
          <cell r="D8439" t="str">
            <v>D201039-02</v>
          </cell>
          <cell r="E8439" t="str">
            <v>D201039-02</v>
          </cell>
          <cell r="F8439">
            <v>0</v>
          </cell>
          <cell r="G8439">
            <v>0</v>
          </cell>
          <cell r="H8439" t="str">
            <v>EEM1</v>
          </cell>
          <cell r="I8439" t="str">
            <v>02</v>
          </cell>
          <cell r="J8439" t="str">
            <v>B5</v>
          </cell>
          <cell r="K8439">
            <v>0</v>
          </cell>
          <cell r="L8439" t="str">
            <v>X</v>
          </cell>
          <cell r="M8439">
            <v>0</v>
          </cell>
          <cell r="N8439">
            <v>0</v>
          </cell>
          <cell r="O8439" t="str">
            <v>CMANUEL</v>
          </cell>
          <cell r="P8439" t="str">
            <v>14:25:48</v>
          </cell>
          <cell r="Q8439" t="str">
            <v>SFARIA</v>
          </cell>
          <cell r="R8439" t="str">
            <v>16:51:10</v>
          </cell>
          <cell r="S8439" t="str">
            <v>EEM</v>
          </cell>
          <cell r="T8439">
            <v>0</v>
          </cell>
          <cell r="U8439">
            <v>0</v>
          </cell>
          <cell r="V8439">
            <v>0</v>
          </cell>
          <cell r="W8439" t="str">
            <v>EUR</v>
          </cell>
          <cell r="X8439" t="str">
            <v>00</v>
          </cell>
          <cell r="Y8439" t="str">
            <v>00</v>
          </cell>
          <cell r="Z8439">
            <v>0</v>
          </cell>
          <cell r="AA8439" t="str">
            <v>X</v>
          </cell>
          <cell r="AB8439">
            <v>0</v>
          </cell>
          <cell r="AC8439">
            <v>0</v>
          </cell>
          <cell r="AD8439">
            <v>0</v>
          </cell>
          <cell r="AE8439" t="str">
            <v>0000</v>
          </cell>
          <cell r="AF8439">
            <v>0</v>
          </cell>
          <cell r="AG8439">
            <v>0</v>
          </cell>
          <cell r="AH8439">
            <v>0</v>
          </cell>
          <cell r="AI8439" t="str">
            <v>0</v>
          </cell>
          <cell r="AJ8439">
            <v>0</v>
          </cell>
          <cell r="AK8439">
            <v>0</v>
          </cell>
          <cell r="AL8439" t="str">
            <v>56305008006</v>
          </cell>
          <cell r="AM8439">
            <v>0</v>
          </cell>
          <cell r="AN8439">
            <v>0</v>
          </cell>
          <cell r="AO8439">
            <v>0</v>
          </cell>
          <cell r="AP8439">
            <v>0</v>
          </cell>
          <cell r="AQ8439">
            <v>0</v>
          </cell>
          <cell r="AR8439">
            <v>0</v>
          </cell>
          <cell r="AS8439">
            <v>0</v>
          </cell>
          <cell r="AT8439">
            <v>0</v>
          </cell>
          <cell r="AU8439">
            <v>0</v>
          </cell>
          <cell r="AV8439">
            <v>0</v>
          </cell>
          <cell r="AW8439">
            <v>0</v>
          </cell>
          <cell r="AX8439">
            <v>0</v>
          </cell>
          <cell r="AY8439">
            <v>36908</v>
          </cell>
          <cell r="AZ8439">
            <v>38531</v>
          </cell>
          <cell r="BB8439">
            <v>36908</v>
          </cell>
          <cell r="BH8439">
            <v>0</v>
          </cell>
          <cell r="BI8439" t="str">
            <v>EUR</v>
          </cell>
          <cell r="BM8439">
            <v>0</v>
          </cell>
          <cell r="BN8439">
            <v>0</v>
          </cell>
          <cell r="BO8439">
            <v>0</v>
          </cell>
          <cell r="BP8439">
            <v>0</v>
          </cell>
          <cell r="BQ8439">
            <v>0</v>
          </cell>
          <cell r="BR8439">
            <v>0</v>
          </cell>
          <cell r="BS8439">
            <v>0</v>
          </cell>
          <cell r="BT8439">
            <v>0</v>
          </cell>
          <cell r="BU8439">
            <v>0</v>
          </cell>
          <cell r="BV8439">
            <v>0</v>
          </cell>
          <cell r="BW8439">
            <v>0</v>
          </cell>
          <cell r="BX8439">
            <v>0</v>
          </cell>
          <cell r="BY8439">
            <v>0</v>
          </cell>
          <cell r="BZ8439">
            <v>0</v>
          </cell>
          <cell r="CA8439">
            <v>0</v>
          </cell>
          <cell r="CB8439">
            <v>0</v>
          </cell>
        </row>
        <row r="8440">
          <cell r="B8440" t="str">
            <v>E505</v>
          </cell>
          <cell r="C8440" t="str">
            <v>CONS.FORT.I.P.DE SANTANA</v>
          </cell>
          <cell r="D8440" t="str">
            <v>D201039-45</v>
          </cell>
          <cell r="E8440" t="str">
            <v>D201039-45</v>
          </cell>
          <cell r="F8440">
            <v>0</v>
          </cell>
          <cell r="G8440">
            <v>0</v>
          </cell>
          <cell r="H8440" t="str">
            <v>EEM1</v>
          </cell>
          <cell r="I8440" t="str">
            <v>02</v>
          </cell>
          <cell r="J8440" t="str">
            <v>C0</v>
          </cell>
          <cell r="K8440">
            <v>0</v>
          </cell>
          <cell r="L8440" t="str">
            <v>X</v>
          </cell>
          <cell r="M8440">
            <v>0</v>
          </cell>
          <cell r="N8440">
            <v>0</v>
          </cell>
          <cell r="O8440" t="str">
            <v>CMANUEL</v>
          </cell>
          <cell r="P8440" t="str">
            <v>14:32:45</v>
          </cell>
          <cell r="Q8440" t="str">
            <v>SFARIA</v>
          </cell>
          <cell r="R8440" t="str">
            <v>17:09:12</v>
          </cell>
          <cell r="S8440" t="str">
            <v>EEM</v>
          </cell>
          <cell r="T8440">
            <v>0</v>
          </cell>
          <cell r="U8440">
            <v>0</v>
          </cell>
          <cell r="V8440">
            <v>0</v>
          </cell>
          <cell r="W8440" t="str">
            <v>EUR</v>
          </cell>
          <cell r="X8440" t="str">
            <v>00</v>
          </cell>
          <cell r="Y8440" t="str">
            <v>00</v>
          </cell>
          <cell r="Z8440">
            <v>0</v>
          </cell>
          <cell r="AA8440" t="str">
            <v>X</v>
          </cell>
          <cell r="AB8440">
            <v>0</v>
          </cell>
          <cell r="AC8440">
            <v>0</v>
          </cell>
          <cell r="AD8440">
            <v>0</v>
          </cell>
          <cell r="AE8440" t="str">
            <v>0000</v>
          </cell>
          <cell r="AF8440">
            <v>0</v>
          </cell>
          <cell r="AG8440">
            <v>0</v>
          </cell>
          <cell r="AH8440">
            <v>0</v>
          </cell>
          <cell r="AI8440" t="str">
            <v>0</v>
          </cell>
          <cell r="AJ8440">
            <v>0</v>
          </cell>
          <cell r="AK8440">
            <v>0</v>
          </cell>
          <cell r="AL8440" t="str">
            <v>56305010001</v>
          </cell>
          <cell r="AM8440">
            <v>0</v>
          </cell>
          <cell r="AN8440">
            <v>0</v>
          </cell>
          <cell r="AO8440">
            <v>0</v>
          </cell>
          <cell r="AP8440">
            <v>0</v>
          </cell>
          <cell r="AQ8440">
            <v>0</v>
          </cell>
          <cell r="AR8440">
            <v>0</v>
          </cell>
          <cell r="AS8440">
            <v>0</v>
          </cell>
          <cell r="AT8440">
            <v>0</v>
          </cell>
          <cell r="AU8440">
            <v>0</v>
          </cell>
          <cell r="AV8440">
            <v>0</v>
          </cell>
          <cell r="AW8440">
            <v>0</v>
          </cell>
          <cell r="AX8440">
            <v>0</v>
          </cell>
          <cell r="AY8440">
            <v>36908</v>
          </cell>
          <cell r="AZ8440">
            <v>38531</v>
          </cell>
          <cell r="BB8440">
            <v>36908</v>
          </cell>
          <cell r="BH8440">
            <v>0</v>
          </cell>
          <cell r="BI8440" t="str">
            <v>EUR</v>
          </cell>
          <cell r="BM8440">
            <v>0</v>
          </cell>
          <cell r="BN8440">
            <v>0</v>
          </cell>
          <cell r="BO8440">
            <v>0</v>
          </cell>
          <cell r="BP8440">
            <v>0</v>
          </cell>
          <cell r="BQ8440">
            <v>0</v>
          </cell>
          <cell r="BR8440">
            <v>0</v>
          </cell>
          <cell r="BS8440">
            <v>0</v>
          </cell>
          <cell r="BT8440">
            <v>0</v>
          </cell>
          <cell r="BU8440">
            <v>0</v>
          </cell>
          <cell r="BV8440">
            <v>0</v>
          </cell>
          <cell r="BW8440">
            <v>0</v>
          </cell>
          <cell r="BX8440">
            <v>0</v>
          </cell>
          <cell r="BY8440">
            <v>0</v>
          </cell>
          <cell r="BZ8440">
            <v>0</v>
          </cell>
          <cell r="CA8440">
            <v>0</v>
          </cell>
          <cell r="CB8440">
            <v>0</v>
          </cell>
        </row>
        <row r="8441">
          <cell r="B8441" t="str">
            <v>E505</v>
          </cell>
          <cell r="C8441" t="str">
            <v>CONS.FORT.I.P.DE SÃO JORGE</v>
          </cell>
          <cell r="D8441" t="str">
            <v>D201039-45</v>
          </cell>
          <cell r="E8441" t="str">
            <v>D201039-45</v>
          </cell>
          <cell r="F8441">
            <v>0</v>
          </cell>
          <cell r="G8441">
            <v>0</v>
          </cell>
          <cell r="H8441" t="str">
            <v>EEM1</v>
          </cell>
          <cell r="I8441" t="str">
            <v>02</v>
          </cell>
          <cell r="J8441" t="str">
            <v>C0</v>
          </cell>
          <cell r="K8441">
            <v>0</v>
          </cell>
          <cell r="L8441" t="str">
            <v>X</v>
          </cell>
          <cell r="M8441">
            <v>0</v>
          </cell>
          <cell r="N8441">
            <v>0</v>
          </cell>
          <cell r="O8441" t="str">
            <v>CMANUEL</v>
          </cell>
          <cell r="P8441" t="str">
            <v>14:33:55</v>
          </cell>
          <cell r="Q8441" t="str">
            <v>SFARIA</v>
          </cell>
          <cell r="R8441" t="str">
            <v>17:09:32</v>
          </cell>
          <cell r="S8441" t="str">
            <v>EEM</v>
          </cell>
          <cell r="T8441">
            <v>0</v>
          </cell>
          <cell r="U8441">
            <v>0</v>
          </cell>
          <cell r="V8441">
            <v>0</v>
          </cell>
          <cell r="W8441" t="str">
            <v>EUR</v>
          </cell>
          <cell r="X8441" t="str">
            <v>00</v>
          </cell>
          <cell r="Y8441" t="str">
            <v>00</v>
          </cell>
          <cell r="Z8441">
            <v>0</v>
          </cell>
          <cell r="AA8441" t="str">
            <v>X</v>
          </cell>
          <cell r="AB8441">
            <v>0</v>
          </cell>
          <cell r="AC8441">
            <v>0</v>
          </cell>
          <cell r="AD8441">
            <v>0</v>
          </cell>
          <cell r="AE8441" t="str">
            <v>0000</v>
          </cell>
          <cell r="AF8441">
            <v>0</v>
          </cell>
          <cell r="AG8441">
            <v>0</v>
          </cell>
          <cell r="AH8441">
            <v>0</v>
          </cell>
          <cell r="AI8441" t="str">
            <v>0</v>
          </cell>
          <cell r="AJ8441">
            <v>0</v>
          </cell>
          <cell r="AK8441">
            <v>0</v>
          </cell>
          <cell r="AL8441" t="str">
            <v>56305010002</v>
          </cell>
          <cell r="AM8441">
            <v>0</v>
          </cell>
          <cell r="AN8441">
            <v>0</v>
          </cell>
          <cell r="AO8441">
            <v>0</v>
          </cell>
          <cell r="AP8441">
            <v>0</v>
          </cell>
          <cell r="AQ8441">
            <v>0</v>
          </cell>
          <cell r="AR8441">
            <v>0</v>
          </cell>
          <cell r="AS8441">
            <v>0</v>
          </cell>
          <cell r="AT8441">
            <v>0</v>
          </cell>
          <cell r="AU8441">
            <v>0</v>
          </cell>
          <cell r="AV8441">
            <v>0</v>
          </cell>
          <cell r="AW8441">
            <v>0</v>
          </cell>
          <cell r="AX8441">
            <v>0</v>
          </cell>
          <cell r="AY8441">
            <v>36908</v>
          </cell>
          <cell r="AZ8441">
            <v>38531</v>
          </cell>
          <cell r="BB8441">
            <v>36908</v>
          </cell>
          <cell r="BH8441">
            <v>0</v>
          </cell>
          <cell r="BI8441" t="str">
            <v>EUR</v>
          </cell>
          <cell r="BM8441">
            <v>0</v>
          </cell>
          <cell r="BN8441">
            <v>0</v>
          </cell>
          <cell r="BO8441">
            <v>0</v>
          </cell>
          <cell r="BP8441">
            <v>0</v>
          </cell>
          <cell r="BQ8441">
            <v>0</v>
          </cell>
          <cell r="BR8441">
            <v>0</v>
          </cell>
          <cell r="BS8441">
            <v>0</v>
          </cell>
          <cell r="BT8441">
            <v>0</v>
          </cell>
          <cell r="BU8441">
            <v>0</v>
          </cell>
          <cell r="BV8441">
            <v>0</v>
          </cell>
          <cell r="BW8441">
            <v>0</v>
          </cell>
          <cell r="BX8441">
            <v>0</v>
          </cell>
          <cell r="BY8441">
            <v>0</v>
          </cell>
          <cell r="BZ8441">
            <v>0</v>
          </cell>
          <cell r="CA8441">
            <v>0</v>
          </cell>
          <cell r="CB8441">
            <v>0</v>
          </cell>
        </row>
        <row r="8442">
          <cell r="B8442" t="str">
            <v>E505</v>
          </cell>
          <cell r="C8442" t="str">
            <v>CONS.FORT.I.P.DO ARCO DE SÃO JORGE</v>
          </cell>
          <cell r="D8442" t="str">
            <v>D201039-45</v>
          </cell>
          <cell r="E8442" t="str">
            <v>D201039-45</v>
          </cell>
          <cell r="F8442">
            <v>0</v>
          </cell>
          <cell r="G8442">
            <v>0</v>
          </cell>
          <cell r="H8442" t="str">
            <v>EEM1</v>
          </cell>
          <cell r="I8442" t="str">
            <v>02</v>
          </cell>
          <cell r="J8442" t="str">
            <v>C0</v>
          </cell>
          <cell r="K8442">
            <v>0</v>
          </cell>
          <cell r="L8442" t="str">
            <v>X</v>
          </cell>
          <cell r="M8442">
            <v>0</v>
          </cell>
          <cell r="N8442">
            <v>0</v>
          </cell>
          <cell r="O8442" t="str">
            <v>CMANUEL</v>
          </cell>
          <cell r="P8442" t="str">
            <v>14:34:49</v>
          </cell>
          <cell r="Q8442" t="str">
            <v>SFARIA</v>
          </cell>
          <cell r="R8442" t="str">
            <v>17:10:08</v>
          </cell>
          <cell r="S8442" t="str">
            <v>EEM</v>
          </cell>
          <cell r="T8442">
            <v>0</v>
          </cell>
          <cell r="U8442">
            <v>0</v>
          </cell>
          <cell r="V8442">
            <v>0</v>
          </cell>
          <cell r="W8442" t="str">
            <v>EUR</v>
          </cell>
          <cell r="X8442" t="str">
            <v>00</v>
          </cell>
          <cell r="Y8442" t="str">
            <v>00</v>
          </cell>
          <cell r="Z8442">
            <v>0</v>
          </cell>
          <cell r="AA8442" t="str">
            <v>X</v>
          </cell>
          <cell r="AB8442">
            <v>0</v>
          </cell>
          <cell r="AC8442">
            <v>0</v>
          </cell>
          <cell r="AD8442">
            <v>0</v>
          </cell>
          <cell r="AE8442" t="str">
            <v>0000</v>
          </cell>
          <cell r="AF8442">
            <v>0</v>
          </cell>
          <cell r="AG8442">
            <v>0</v>
          </cell>
          <cell r="AH8442">
            <v>0</v>
          </cell>
          <cell r="AI8442" t="str">
            <v>0</v>
          </cell>
          <cell r="AJ8442">
            <v>0</v>
          </cell>
          <cell r="AK8442">
            <v>0</v>
          </cell>
          <cell r="AL8442" t="str">
            <v>56304010003</v>
          </cell>
          <cell r="AM8442">
            <v>0</v>
          </cell>
          <cell r="AN8442">
            <v>0</v>
          </cell>
          <cell r="AO8442">
            <v>0</v>
          </cell>
          <cell r="AP8442">
            <v>0</v>
          </cell>
          <cell r="AQ8442">
            <v>0</v>
          </cell>
          <cell r="AR8442">
            <v>0</v>
          </cell>
          <cell r="AS8442">
            <v>0</v>
          </cell>
          <cell r="AT8442">
            <v>0</v>
          </cell>
          <cell r="AU8442">
            <v>0</v>
          </cell>
          <cell r="AV8442">
            <v>0</v>
          </cell>
          <cell r="AW8442">
            <v>0</v>
          </cell>
          <cell r="AX8442">
            <v>0</v>
          </cell>
          <cell r="AY8442">
            <v>36908</v>
          </cell>
          <cell r="AZ8442">
            <v>38531</v>
          </cell>
          <cell r="BB8442">
            <v>36908</v>
          </cell>
          <cell r="BH8442">
            <v>0</v>
          </cell>
          <cell r="BI8442" t="str">
            <v>EUR</v>
          </cell>
          <cell r="BM8442">
            <v>0</v>
          </cell>
          <cell r="BN8442">
            <v>0</v>
          </cell>
          <cell r="BO8442">
            <v>0</v>
          </cell>
          <cell r="BP8442">
            <v>0</v>
          </cell>
          <cell r="BQ8442">
            <v>0</v>
          </cell>
          <cell r="BR8442">
            <v>0</v>
          </cell>
          <cell r="BS8442">
            <v>0</v>
          </cell>
          <cell r="BT8442">
            <v>0</v>
          </cell>
          <cell r="BU8442">
            <v>0</v>
          </cell>
          <cell r="BV8442">
            <v>0</v>
          </cell>
          <cell r="BW8442">
            <v>0</v>
          </cell>
          <cell r="BX8442">
            <v>0</v>
          </cell>
          <cell r="BY8442">
            <v>0</v>
          </cell>
          <cell r="BZ8442">
            <v>0</v>
          </cell>
          <cell r="CA8442">
            <v>0</v>
          </cell>
          <cell r="CB8442">
            <v>0</v>
          </cell>
        </row>
        <row r="8443">
          <cell r="B8443" t="str">
            <v>E505</v>
          </cell>
          <cell r="C8443" t="str">
            <v>CONS.FORT.I.P.DE SÃO ROQUE DO FAIAL</v>
          </cell>
          <cell r="D8443" t="str">
            <v>D201039-45</v>
          </cell>
          <cell r="E8443" t="str">
            <v>D201039-45</v>
          </cell>
          <cell r="F8443">
            <v>0</v>
          </cell>
          <cell r="G8443">
            <v>0</v>
          </cell>
          <cell r="H8443" t="str">
            <v>EEM1</v>
          </cell>
          <cell r="I8443" t="str">
            <v>02</v>
          </cell>
          <cell r="J8443" t="str">
            <v>C0</v>
          </cell>
          <cell r="K8443">
            <v>0</v>
          </cell>
          <cell r="L8443" t="str">
            <v>X</v>
          </cell>
          <cell r="M8443">
            <v>0</v>
          </cell>
          <cell r="N8443">
            <v>0</v>
          </cell>
          <cell r="O8443" t="str">
            <v>CMANUEL</v>
          </cell>
          <cell r="P8443" t="str">
            <v>14:35:51</v>
          </cell>
          <cell r="Q8443" t="str">
            <v>SFARIA</v>
          </cell>
          <cell r="R8443" t="str">
            <v>17:09:40</v>
          </cell>
          <cell r="S8443" t="str">
            <v>EEM</v>
          </cell>
          <cell r="T8443">
            <v>0</v>
          </cell>
          <cell r="U8443">
            <v>0</v>
          </cell>
          <cell r="V8443">
            <v>0</v>
          </cell>
          <cell r="W8443" t="str">
            <v>EUR</v>
          </cell>
          <cell r="X8443" t="str">
            <v>00</v>
          </cell>
          <cell r="Y8443" t="str">
            <v>00</v>
          </cell>
          <cell r="Z8443">
            <v>0</v>
          </cell>
          <cell r="AA8443" t="str">
            <v>X</v>
          </cell>
          <cell r="AB8443">
            <v>0</v>
          </cell>
          <cell r="AC8443">
            <v>0</v>
          </cell>
          <cell r="AD8443">
            <v>0</v>
          </cell>
          <cell r="AE8443" t="str">
            <v>0000</v>
          </cell>
          <cell r="AF8443">
            <v>0</v>
          </cell>
          <cell r="AG8443">
            <v>0</v>
          </cell>
          <cell r="AH8443">
            <v>0</v>
          </cell>
          <cell r="AI8443" t="str">
            <v>0</v>
          </cell>
          <cell r="AJ8443">
            <v>0</v>
          </cell>
          <cell r="AK8443">
            <v>0</v>
          </cell>
          <cell r="AL8443" t="str">
            <v>56305010004</v>
          </cell>
          <cell r="AM8443">
            <v>0</v>
          </cell>
          <cell r="AN8443">
            <v>0</v>
          </cell>
          <cell r="AO8443">
            <v>0</v>
          </cell>
          <cell r="AP8443">
            <v>0</v>
          </cell>
          <cell r="AQ8443">
            <v>0</v>
          </cell>
          <cell r="AR8443">
            <v>0</v>
          </cell>
          <cell r="AS8443">
            <v>0</v>
          </cell>
          <cell r="AT8443">
            <v>0</v>
          </cell>
          <cell r="AU8443">
            <v>0</v>
          </cell>
          <cell r="AV8443">
            <v>0</v>
          </cell>
          <cell r="AW8443">
            <v>0</v>
          </cell>
          <cell r="AX8443">
            <v>0</v>
          </cell>
          <cell r="AY8443">
            <v>36908</v>
          </cell>
          <cell r="AZ8443">
            <v>38531</v>
          </cell>
          <cell r="BB8443">
            <v>36908</v>
          </cell>
          <cell r="BH8443">
            <v>0</v>
          </cell>
          <cell r="BI8443" t="str">
            <v>EUR</v>
          </cell>
          <cell r="BM8443">
            <v>0</v>
          </cell>
          <cell r="BN8443">
            <v>0</v>
          </cell>
          <cell r="BO8443">
            <v>0</v>
          </cell>
          <cell r="BP8443">
            <v>0</v>
          </cell>
          <cell r="BQ8443">
            <v>0</v>
          </cell>
          <cell r="BR8443">
            <v>0</v>
          </cell>
          <cell r="BS8443">
            <v>0</v>
          </cell>
          <cell r="BT8443">
            <v>0</v>
          </cell>
          <cell r="BU8443">
            <v>0</v>
          </cell>
          <cell r="BV8443">
            <v>0</v>
          </cell>
          <cell r="BW8443">
            <v>0</v>
          </cell>
          <cell r="BX8443">
            <v>0</v>
          </cell>
          <cell r="BY8443">
            <v>0</v>
          </cell>
          <cell r="BZ8443">
            <v>0</v>
          </cell>
          <cell r="CA8443">
            <v>0</v>
          </cell>
          <cell r="CB8443">
            <v>0</v>
          </cell>
        </row>
        <row r="8444">
          <cell r="B8444" t="str">
            <v>E505</v>
          </cell>
          <cell r="C8444" t="str">
            <v>CONS.FORT.I.P.DO FAIAL</v>
          </cell>
          <cell r="D8444" t="str">
            <v>D201039-45</v>
          </cell>
          <cell r="E8444" t="str">
            <v>D201039-45</v>
          </cell>
          <cell r="F8444">
            <v>0</v>
          </cell>
          <cell r="G8444">
            <v>0</v>
          </cell>
          <cell r="H8444" t="str">
            <v>EEM1</v>
          </cell>
          <cell r="I8444" t="str">
            <v>02</v>
          </cell>
          <cell r="J8444" t="str">
            <v>C0</v>
          </cell>
          <cell r="K8444">
            <v>0</v>
          </cell>
          <cell r="L8444" t="str">
            <v>X</v>
          </cell>
          <cell r="M8444">
            <v>0</v>
          </cell>
          <cell r="N8444">
            <v>0</v>
          </cell>
          <cell r="O8444" t="str">
            <v>CMANUEL</v>
          </cell>
          <cell r="P8444" t="str">
            <v>14:36:45</v>
          </cell>
          <cell r="Q8444" t="str">
            <v>SFARIA</v>
          </cell>
          <cell r="R8444" t="str">
            <v>17:10:24</v>
          </cell>
          <cell r="S8444" t="str">
            <v>EEM</v>
          </cell>
          <cell r="T8444">
            <v>0</v>
          </cell>
          <cell r="U8444">
            <v>0</v>
          </cell>
          <cell r="V8444">
            <v>0</v>
          </cell>
          <cell r="W8444" t="str">
            <v>EUR</v>
          </cell>
          <cell r="X8444" t="str">
            <v>00</v>
          </cell>
          <cell r="Y8444" t="str">
            <v>00</v>
          </cell>
          <cell r="Z8444">
            <v>0</v>
          </cell>
          <cell r="AA8444" t="str">
            <v>X</v>
          </cell>
          <cell r="AB8444">
            <v>0</v>
          </cell>
          <cell r="AC8444">
            <v>0</v>
          </cell>
          <cell r="AD8444">
            <v>0</v>
          </cell>
          <cell r="AE8444" t="str">
            <v>0000</v>
          </cell>
          <cell r="AF8444">
            <v>0</v>
          </cell>
          <cell r="AG8444">
            <v>0</v>
          </cell>
          <cell r="AH8444">
            <v>0</v>
          </cell>
          <cell r="AI8444" t="str">
            <v>0</v>
          </cell>
          <cell r="AJ8444">
            <v>0</v>
          </cell>
          <cell r="AK8444">
            <v>0</v>
          </cell>
          <cell r="AL8444" t="str">
            <v>56305010005</v>
          </cell>
          <cell r="AM8444">
            <v>0</v>
          </cell>
          <cell r="AN8444">
            <v>0</v>
          </cell>
          <cell r="AO8444">
            <v>0</v>
          </cell>
          <cell r="AP8444">
            <v>0</v>
          </cell>
          <cell r="AQ8444">
            <v>0</v>
          </cell>
          <cell r="AR8444">
            <v>0</v>
          </cell>
          <cell r="AS8444">
            <v>0</v>
          </cell>
          <cell r="AT8444">
            <v>0</v>
          </cell>
          <cell r="AU8444">
            <v>0</v>
          </cell>
          <cell r="AV8444">
            <v>0</v>
          </cell>
          <cell r="AW8444">
            <v>0</v>
          </cell>
          <cell r="AX8444">
            <v>0</v>
          </cell>
          <cell r="AY8444">
            <v>36908</v>
          </cell>
          <cell r="AZ8444">
            <v>38531</v>
          </cell>
          <cell r="BB8444">
            <v>36908</v>
          </cell>
          <cell r="BH8444">
            <v>0</v>
          </cell>
          <cell r="BI8444" t="str">
            <v>EUR</v>
          </cell>
          <cell r="BM8444">
            <v>0</v>
          </cell>
          <cell r="BN8444">
            <v>0</v>
          </cell>
          <cell r="BO8444">
            <v>0</v>
          </cell>
          <cell r="BP8444">
            <v>0</v>
          </cell>
          <cell r="BQ8444">
            <v>0</v>
          </cell>
          <cell r="BR8444">
            <v>0</v>
          </cell>
          <cell r="BS8444">
            <v>0</v>
          </cell>
          <cell r="BT8444">
            <v>0</v>
          </cell>
          <cell r="BU8444">
            <v>0</v>
          </cell>
          <cell r="BV8444">
            <v>0</v>
          </cell>
          <cell r="BW8444">
            <v>0</v>
          </cell>
          <cell r="BX8444">
            <v>0</v>
          </cell>
          <cell r="BY8444">
            <v>0</v>
          </cell>
          <cell r="BZ8444">
            <v>0</v>
          </cell>
          <cell r="CA8444">
            <v>0</v>
          </cell>
          <cell r="CB8444">
            <v>0</v>
          </cell>
        </row>
        <row r="8445">
          <cell r="B8445" t="str">
            <v>E505</v>
          </cell>
          <cell r="C8445" t="str">
            <v>CONS.FORT.I.P.DA ILHA</v>
          </cell>
          <cell r="D8445" t="str">
            <v>D201039-45</v>
          </cell>
          <cell r="E8445" t="str">
            <v>D201039-45</v>
          </cell>
          <cell r="F8445">
            <v>0</v>
          </cell>
          <cell r="G8445">
            <v>0</v>
          </cell>
          <cell r="H8445" t="str">
            <v>EEM1</v>
          </cell>
          <cell r="I8445" t="str">
            <v>02</v>
          </cell>
          <cell r="J8445" t="str">
            <v>C0</v>
          </cell>
          <cell r="K8445">
            <v>0</v>
          </cell>
          <cell r="L8445" t="str">
            <v>X</v>
          </cell>
          <cell r="M8445">
            <v>0</v>
          </cell>
          <cell r="N8445">
            <v>0</v>
          </cell>
          <cell r="O8445" t="str">
            <v>CMANUEL</v>
          </cell>
          <cell r="P8445" t="str">
            <v>14:38:06</v>
          </cell>
          <cell r="Q8445" t="str">
            <v>SFARIA</v>
          </cell>
          <cell r="R8445" t="str">
            <v>17:08:01</v>
          </cell>
          <cell r="S8445" t="str">
            <v>EEM</v>
          </cell>
          <cell r="T8445">
            <v>0</v>
          </cell>
          <cell r="U8445">
            <v>0</v>
          </cell>
          <cell r="V8445">
            <v>0</v>
          </cell>
          <cell r="W8445" t="str">
            <v>EUR</v>
          </cell>
          <cell r="X8445" t="str">
            <v>00</v>
          </cell>
          <cell r="Y8445" t="str">
            <v>00</v>
          </cell>
          <cell r="Z8445">
            <v>0</v>
          </cell>
          <cell r="AA8445" t="str">
            <v>X</v>
          </cell>
          <cell r="AB8445">
            <v>0</v>
          </cell>
          <cell r="AC8445">
            <v>0</v>
          </cell>
          <cell r="AD8445">
            <v>0</v>
          </cell>
          <cell r="AE8445" t="str">
            <v>0000</v>
          </cell>
          <cell r="AF8445">
            <v>0</v>
          </cell>
          <cell r="AG8445">
            <v>0</v>
          </cell>
          <cell r="AH8445">
            <v>0</v>
          </cell>
          <cell r="AI8445" t="str">
            <v>0</v>
          </cell>
          <cell r="AJ8445">
            <v>0</v>
          </cell>
          <cell r="AK8445">
            <v>0</v>
          </cell>
          <cell r="AL8445" t="str">
            <v>56305010006</v>
          </cell>
          <cell r="AM8445">
            <v>0</v>
          </cell>
          <cell r="AN8445">
            <v>0</v>
          </cell>
          <cell r="AO8445">
            <v>0</v>
          </cell>
          <cell r="AP8445">
            <v>0</v>
          </cell>
          <cell r="AQ8445">
            <v>0</v>
          </cell>
          <cell r="AR8445">
            <v>0</v>
          </cell>
          <cell r="AS8445">
            <v>0</v>
          </cell>
          <cell r="AT8445">
            <v>0</v>
          </cell>
          <cell r="AU8445">
            <v>0</v>
          </cell>
          <cell r="AV8445">
            <v>0</v>
          </cell>
          <cell r="AW8445">
            <v>0</v>
          </cell>
          <cell r="AX8445">
            <v>0</v>
          </cell>
          <cell r="AY8445">
            <v>36908</v>
          </cell>
          <cell r="AZ8445">
            <v>38531</v>
          </cell>
          <cell r="BB8445">
            <v>36908</v>
          </cell>
          <cell r="BH8445">
            <v>0</v>
          </cell>
          <cell r="BI8445" t="str">
            <v>EUR</v>
          </cell>
          <cell r="BM8445">
            <v>0</v>
          </cell>
          <cell r="BN8445">
            <v>0</v>
          </cell>
          <cell r="BO8445">
            <v>0</v>
          </cell>
          <cell r="BP8445">
            <v>0</v>
          </cell>
          <cell r="BQ8445">
            <v>0</v>
          </cell>
          <cell r="BR8445">
            <v>0</v>
          </cell>
          <cell r="BS8445">
            <v>0</v>
          </cell>
          <cell r="BT8445">
            <v>0</v>
          </cell>
          <cell r="BU8445">
            <v>0</v>
          </cell>
          <cell r="BV8445">
            <v>0</v>
          </cell>
          <cell r="BW8445">
            <v>0</v>
          </cell>
          <cell r="BX8445">
            <v>0</v>
          </cell>
          <cell r="BY8445">
            <v>0</v>
          </cell>
          <cell r="BZ8445">
            <v>0</v>
          </cell>
          <cell r="CA8445">
            <v>0</v>
          </cell>
          <cell r="CB8445">
            <v>0</v>
          </cell>
        </row>
        <row r="8446">
          <cell r="B8446" t="str">
            <v>E503</v>
          </cell>
          <cell r="C8446" t="str">
            <v>CONS.FORT.MT DE SANTANA</v>
          </cell>
          <cell r="D8446" t="str">
            <v>D201039-02</v>
          </cell>
          <cell r="E8446" t="str">
            <v>D201039-02</v>
          </cell>
          <cell r="F8446">
            <v>0</v>
          </cell>
          <cell r="G8446">
            <v>0</v>
          </cell>
          <cell r="H8446" t="str">
            <v>EEM1</v>
          </cell>
          <cell r="I8446" t="str">
            <v>02</v>
          </cell>
          <cell r="J8446" t="str">
            <v>70</v>
          </cell>
          <cell r="K8446">
            <v>0</v>
          </cell>
          <cell r="L8446" t="str">
            <v>X</v>
          </cell>
          <cell r="M8446">
            <v>0</v>
          </cell>
          <cell r="N8446">
            <v>0</v>
          </cell>
          <cell r="O8446" t="str">
            <v>CMANUEL</v>
          </cell>
          <cell r="P8446" t="str">
            <v>14:48:41</v>
          </cell>
          <cell r="Q8446" t="str">
            <v>SFARIA</v>
          </cell>
          <cell r="R8446" t="str">
            <v>16:45:47</v>
          </cell>
          <cell r="S8446" t="str">
            <v>EEM</v>
          </cell>
          <cell r="T8446">
            <v>0</v>
          </cell>
          <cell r="U8446">
            <v>0</v>
          </cell>
          <cell r="V8446">
            <v>0</v>
          </cell>
          <cell r="W8446" t="str">
            <v>EUR</v>
          </cell>
          <cell r="X8446" t="str">
            <v>00</v>
          </cell>
          <cell r="Y8446" t="str">
            <v>00</v>
          </cell>
          <cell r="Z8446">
            <v>0</v>
          </cell>
          <cell r="AA8446" t="str">
            <v>X</v>
          </cell>
          <cell r="AB8446">
            <v>0</v>
          </cell>
          <cell r="AC8446">
            <v>0</v>
          </cell>
          <cell r="AD8446">
            <v>0</v>
          </cell>
          <cell r="AE8446" t="str">
            <v>0000</v>
          </cell>
          <cell r="AF8446">
            <v>0</v>
          </cell>
          <cell r="AG8446">
            <v>0</v>
          </cell>
          <cell r="AH8446">
            <v>0</v>
          </cell>
          <cell r="AI8446" t="str">
            <v>0</v>
          </cell>
          <cell r="AJ8446">
            <v>0</v>
          </cell>
          <cell r="AK8446">
            <v>0</v>
          </cell>
          <cell r="AL8446" t="str">
            <v>56305005001</v>
          </cell>
          <cell r="AM8446">
            <v>0</v>
          </cell>
          <cell r="AN8446">
            <v>0</v>
          </cell>
          <cell r="AO8446">
            <v>0</v>
          </cell>
          <cell r="AP8446">
            <v>0</v>
          </cell>
          <cell r="AQ8446">
            <v>0</v>
          </cell>
          <cell r="AR8446">
            <v>0</v>
          </cell>
          <cell r="AS8446">
            <v>0</v>
          </cell>
          <cell r="AT8446">
            <v>0</v>
          </cell>
          <cell r="AU8446">
            <v>0</v>
          </cell>
          <cell r="AV8446">
            <v>0</v>
          </cell>
          <cell r="AW8446">
            <v>0</v>
          </cell>
          <cell r="AX8446">
            <v>0</v>
          </cell>
          <cell r="AY8446">
            <v>36908</v>
          </cell>
          <cell r="AZ8446">
            <v>38531</v>
          </cell>
          <cell r="BB8446">
            <v>36908</v>
          </cell>
          <cell r="BH8446">
            <v>0</v>
          </cell>
          <cell r="BI8446" t="str">
            <v>EUR</v>
          </cell>
          <cell r="BM8446">
            <v>0</v>
          </cell>
          <cell r="BN8446">
            <v>0</v>
          </cell>
          <cell r="BO8446">
            <v>0</v>
          </cell>
          <cell r="BP8446">
            <v>0</v>
          </cell>
          <cell r="BQ8446">
            <v>0</v>
          </cell>
          <cell r="BR8446">
            <v>0</v>
          </cell>
          <cell r="BS8446">
            <v>0</v>
          </cell>
          <cell r="BT8446">
            <v>0</v>
          </cell>
          <cell r="BU8446">
            <v>0</v>
          </cell>
          <cell r="BV8446">
            <v>0</v>
          </cell>
          <cell r="BW8446">
            <v>0</v>
          </cell>
          <cell r="BX8446">
            <v>0</v>
          </cell>
          <cell r="BY8446">
            <v>0</v>
          </cell>
          <cell r="BZ8446">
            <v>0</v>
          </cell>
          <cell r="CA8446">
            <v>0</v>
          </cell>
          <cell r="CB8446">
            <v>0</v>
          </cell>
        </row>
        <row r="8447">
          <cell r="B8447" t="str">
            <v>E503</v>
          </cell>
          <cell r="C8447" t="str">
            <v>CONS.FORT.MT DE SÃO JORGE</v>
          </cell>
          <cell r="D8447" t="str">
            <v>D201039-02</v>
          </cell>
          <cell r="E8447" t="str">
            <v>D201039-02</v>
          </cell>
          <cell r="F8447">
            <v>0</v>
          </cell>
          <cell r="G8447">
            <v>0</v>
          </cell>
          <cell r="H8447" t="str">
            <v>EEM1</v>
          </cell>
          <cell r="I8447" t="str">
            <v>02</v>
          </cell>
          <cell r="J8447" t="str">
            <v>70</v>
          </cell>
          <cell r="K8447">
            <v>0</v>
          </cell>
          <cell r="L8447" t="str">
            <v>X</v>
          </cell>
          <cell r="M8447">
            <v>0</v>
          </cell>
          <cell r="N8447">
            <v>0</v>
          </cell>
          <cell r="O8447" t="str">
            <v>CMANUEL</v>
          </cell>
          <cell r="P8447" t="str">
            <v>14:50:12</v>
          </cell>
          <cell r="Q8447" t="str">
            <v>SFARIA</v>
          </cell>
          <cell r="R8447" t="str">
            <v>16:46:05</v>
          </cell>
          <cell r="S8447" t="str">
            <v>EEM</v>
          </cell>
          <cell r="T8447">
            <v>0</v>
          </cell>
          <cell r="U8447">
            <v>0</v>
          </cell>
          <cell r="V8447">
            <v>0</v>
          </cell>
          <cell r="W8447" t="str">
            <v>EUR</v>
          </cell>
          <cell r="X8447" t="str">
            <v>00</v>
          </cell>
          <cell r="Y8447" t="str">
            <v>00</v>
          </cell>
          <cell r="Z8447">
            <v>0</v>
          </cell>
          <cell r="AA8447" t="str">
            <v>X</v>
          </cell>
          <cell r="AB8447">
            <v>0</v>
          </cell>
          <cell r="AC8447">
            <v>0</v>
          </cell>
          <cell r="AD8447">
            <v>0</v>
          </cell>
          <cell r="AE8447" t="str">
            <v>0000</v>
          </cell>
          <cell r="AF8447">
            <v>0</v>
          </cell>
          <cell r="AG8447">
            <v>0</v>
          </cell>
          <cell r="AH8447">
            <v>0</v>
          </cell>
          <cell r="AI8447" t="str">
            <v>0</v>
          </cell>
          <cell r="AJ8447">
            <v>0</v>
          </cell>
          <cell r="AK8447">
            <v>0</v>
          </cell>
          <cell r="AL8447" t="str">
            <v>56305005002</v>
          </cell>
          <cell r="AM8447">
            <v>0</v>
          </cell>
          <cell r="AN8447">
            <v>0</v>
          </cell>
          <cell r="AO8447">
            <v>0</v>
          </cell>
          <cell r="AP8447">
            <v>0</v>
          </cell>
          <cell r="AQ8447">
            <v>0</v>
          </cell>
          <cell r="AR8447">
            <v>0</v>
          </cell>
          <cell r="AS8447">
            <v>0</v>
          </cell>
          <cell r="AT8447">
            <v>0</v>
          </cell>
          <cell r="AU8447">
            <v>0</v>
          </cell>
          <cell r="AV8447">
            <v>0</v>
          </cell>
          <cell r="AW8447">
            <v>0</v>
          </cell>
          <cell r="AX8447">
            <v>0</v>
          </cell>
          <cell r="AY8447">
            <v>36908</v>
          </cell>
          <cell r="AZ8447">
            <v>38531</v>
          </cell>
          <cell r="BB8447">
            <v>36908</v>
          </cell>
          <cell r="BH8447">
            <v>0</v>
          </cell>
          <cell r="BI8447" t="str">
            <v>EUR</v>
          </cell>
          <cell r="BM8447">
            <v>0</v>
          </cell>
          <cell r="BN8447">
            <v>0</v>
          </cell>
          <cell r="BO8447">
            <v>0</v>
          </cell>
          <cell r="BP8447">
            <v>0</v>
          </cell>
          <cell r="BQ8447">
            <v>0</v>
          </cell>
          <cell r="BR8447">
            <v>0</v>
          </cell>
          <cell r="BS8447">
            <v>0</v>
          </cell>
          <cell r="BT8447">
            <v>0</v>
          </cell>
          <cell r="BU8447">
            <v>0</v>
          </cell>
          <cell r="BV8447">
            <v>0</v>
          </cell>
          <cell r="BW8447">
            <v>0</v>
          </cell>
          <cell r="BX8447">
            <v>0</v>
          </cell>
          <cell r="BY8447">
            <v>0</v>
          </cell>
          <cell r="BZ8447">
            <v>0</v>
          </cell>
          <cell r="CA8447">
            <v>0</v>
          </cell>
          <cell r="CB8447">
            <v>0</v>
          </cell>
        </row>
        <row r="8448">
          <cell r="B8448" t="str">
            <v>E503</v>
          </cell>
          <cell r="C8448" t="str">
            <v>CONS.FORT.MT DO ARCO DE SÃO JORGE</v>
          </cell>
          <cell r="D8448" t="str">
            <v>D201039-02</v>
          </cell>
          <cell r="E8448" t="str">
            <v>D201039-02</v>
          </cell>
          <cell r="F8448">
            <v>0</v>
          </cell>
          <cell r="G8448">
            <v>0</v>
          </cell>
          <cell r="H8448" t="str">
            <v>EEM1</v>
          </cell>
          <cell r="I8448" t="str">
            <v>02</v>
          </cell>
          <cell r="J8448" t="str">
            <v>70</v>
          </cell>
          <cell r="K8448">
            <v>0</v>
          </cell>
          <cell r="L8448" t="str">
            <v>X</v>
          </cell>
          <cell r="M8448">
            <v>0</v>
          </cell>
          <cell r="N8448">
            <v>0</v>
          </cell>
          <cell r="O8448" t="str">
            <v>CMANUEL</v>
          </cell>
          <cell r="P8448" t="str">
            <v>14:50:53</v>
          </cell>
          <cell r="Q8448" t="str">
            <v>SFARIA</v>
          </cell>
          <cell r="R8448" t="str">
            <v>16:47:06</v>
          </cell>
          <cell r="S8448" t="str">
            <v>EEM</v>
          </cell>
          <cell r="T8448">
            <v>0</v>
          </cell>
          <cell r="U8448">
            <v>0</v>
          </cell>
          <cell r="V8448">
            <v>0</v>
          </cell>
          <cell r="W8448" t="str">
            <v>EUR</v>
          </cell>
          <cell r="X8448" t="str">
            <v>00</v>
          </cell>
          <cell r="Y8448" t="str">
            <v>00</v>
          </cell>
          <cell r="Z8448">
            <v>0</v>
          </cell>
          <cell r="AA8448" t="str">
            <v>X</v>
          </cell>
          <cell r="AB8448">
            <v>0</v>
          </cell>
          <cell r="AC8448">
            <v>0</v>
          </cell>
          <cell r="AD8448">
            <v>0</v>
          </cell>
          <cell r="AE8448" t="str">
            <v>0000</v>
          </cell>
          <cell r="AF8448">
            <v>0</v>
          </cell>
          <cell r="AG8448">
            <v>0</v>
          </cell>
          <cell r="AH8448">
            <v>0</v>
          </cell>
          <cell r="AI8448" t="str">
            <v>0</v>
          </cell>
          <cell r="AJ8448">
            <v>0</v>
          </cell>
          <cell r="AK8448">
            <v>0</v>
          </cell>
          <cell r="AL8448" t="str">
            <v>56305005003</v>
          </cell>
          <cell r="AM8448">
            <v>0</v>
          </cell>
          <cell r="AN8448">
            <v>0</v>
          </cell>
          <cell r="AO8448">
            <v>0</v>
          </cell>
          <cell r="AP8448">
            <v>0</v>
          </cell>
          <cell r="AQ8448">
            <v>0</v>
          </cell>
          <cell r="AR8448">
            <v>0</v>
          </cell>
          <cell r="AS8448">
            <v>0</v>
          </cell>
          <cell r="AT8448">
            <v>0</v>
          </cell>
          <cell r="AU8448">
            <v>0</v>
          </cell>
          <cell r="AV8448">
            <v>0</v>
          </cell>
          <cell r="AW8448">
            <v>0</v>
          </cell>
          <cell r="AX8448">
            <v>0</v>
          </cell>
          <cell r="AY8448">
            <v>36908</v>
          </cell>
          <cell r="AZ8448">
            <v>38531</v>
          </cell>
          <cell r="BB8448">
            <v>36908</v>
          </cell>
          <cell r="BH8448">
            <v>0</v>
          </cell>
          <cell r="BI8448" t="str">
            <v>EUR</v>
          </cell>
          <cell r="BM8448">
            <v>0</v>
          </cell>
          <cell r="BN8448">
            <v>0</v>
          </cell>
          <cell r="BO8448">
            <v>0</v>
          </cell>
          <cell r="BP8448">
            <v>0</v>
          </cell>
          <cell r="BQ8448">
            <v>0</v>
          </cell>
          <cell r="BR8448">
            <v>0</v>
          </cell>
          <cell r="BS8448">
            <v>0</v>
          </cell>
          <cell r="BT8448">
            <v>0</v>
          </cell>
          <cell r="BU8448">
            <v>0</v>
          </cell>
          <cell r="BV8448">
            <v>0</v>
          </cell>
          <cell r="BW8448">
            <v>0</v>
          </cell>
          <cell r="BX8448">
            <v>0</v>
          </cell>
          <cell r="BY8448">
            <v>0</v>
          </cell>
          <cell r="BZ8448">
            <v>0</v>
          </cell>
          <cell r="CA8448">
            <v>0</v>
          </cell>
          <cell r="CB8448">
            <v>0</v>
          </cell>
        </row>
        <row r="8449">
          <cell r="B8449" t="str">
            <v>E503</v>
          </cell>
          <cell r="C8449" t="str">
            <v>CONS.FORT.MT DE SÃO ROQUE DO FAIAL</v>
          </cell>
          <cell r="D8449" t="str">
            <v>D201039-02</v>
          </cell>
          <cell r="E8449" t="str">
            <v>D201039-02</v>
          </cell>
          <cell r="F8449">
            <v>0</v>
          </cell>
          <cell r="G8449">
            <v>0</v>
          </cell>
          <cell r="H8449" t="str">
            <v>EEM1</v>
          </cell>
          <cell r="I8449" t="str">
            <v>02</v>
          </cell>
          <cell r="J8449" t="str">
            <v>70</v>
          </cell>
          <cell r="K8449">
            <v>0</v>
          </cell>
          <cell r="L8449" t="str">
            <v>X</v>
          </cell>
          <cell r="M8449">
            <v>0</v>
          </cell>
          <cell r="N8449">
            <v>0</v>
          </cell>
          <cell r="O8449" t="str">
            <v>CMANUEL</v>
          </cell>
          <cell r="P8449" t="str">
            <v>14:51:37</v>
          </cell>
          <cell r="Q8449" t="str">
            <v>SFARIA</v>
          </cell>
          <cell r="R8449" t="str">
            <v>16:46:43</v>
          </cell>
          <cell r="S8449" t="str">
            <v>EEM</v>
          </cell>
          <cell r="T8449">
            <v>0</v>
          </cell>
          <cell r="U8449">
            <v>0</v>
          </cell>
          <cell r="V8449">
            <v>0</v>
          </cell>
          <cell r="W8449" t="str">
            <v>EUR</v>
          </cell>
          <cell r="X8449" t="str">
            <v>00</v>
          </cell>
          <cell r="Y8449" t="str">
            <v>00</v>
          </cell>
          <cell r="Z8449">
            <v>0</v>
          </cell>
          <cell r="AA8449" t="str">
            <v>X</v>
          </cell>
          <cell r="AB8449">
            <v>0</v>
          </cell>
          <cell r="AC8449">
            <v>0</v>
          </cell>
          <cell r="AD8449">
            <v>0</v>
          </cell>
          <cell r="AE8449" t="str">
            <v>0000</v>
          </cell>
          <cell r="AF8449">
            <v>0</v>
          </cell>
          <cell r="AG8449">
            <v>0</v>
          </cell>
          <cell r="AH8449">
            <v>0</v>
          </cell>
          <cell r="AI8449" t="str">
            <v>0</v>
          </cell>
          <cell r="AJ8449">
            <v>0</v>
          </cell>
          <cell r="AK8449">
            <v>0</v>
          </cell>
          <cell r="AL8449" t="str">
            <v>56305005004</v>
          </cell>
          <cell r="AM8449">
            <v>0</v>
          </cell>
          <cell r="AN8449">
            <v>0</v>
          </cell>
          <cell r="AO8449">
            <v>0</v>
          </cell>
          <cell r="AP8449">
            <v>0</v>
          </cell>
          <cell r="AQ8449">
            <v>0</v>
          </cell>
          <cell r="AR8449">
            <v>0</v>
          </cell>
          <cell r="AS8449">
            <v>0</v>
          </cell>
          <cell r="AT8449">
            <v>0</v>
          </cell>
          <cell r="AU8449">
            <v>0</v>
          </cell>
          <cell r="AV8449">
            <v>0</v>
          </cell>
          <cell r="AW8449">
            <v>0</v>
          </cell>
          <cell r="AX8449">
            <v>0</v>
          </cell>
          <cell r="AY8449">
            <v>36908</v>
          </cell>
          <cell r="AZ8449">
            <v>38531</v>
          </cell>
          <cell r="BB8449">
            <v>36908</v>
          </cell>
          <cell r="BH8449">
            <v>0</v>
          </cell>
          <cell r="BI8449" t="str">
            <v>EUR</v>
          </cell>
          <cell r="BM8449">
            <v>0</v>
          </cell>
          <cell r="BN8449">
            <v>0</v>
          </cell>
          <cell r="BO8449">
            <v>0</v>
          </cell>
          <cell r="BP8449">
            <v>0</v>
          </cell>
          <cell r="BQ8449">
            <v>0</v>
          </cell>
          <cell r="BR8449">
            <v>0</v>
          </cell>
          <cell r="BS8449">
            <v>0</v>
          </cell>
          <cell r="BT8449">
            <v>0</v>
          </cell>
          <cell r="BU8449">
            <v>0</v>
          </cell>
          <cell r="BV8449">
            <v>0</v>
          </cell>
          <cell r="BW8449">
            <v>0</v>
          </cell>
          <cell r="BX8449">
            <v>0</v>
          </cell>
          <cell r="BY8449">
            <v>0</v>
          </cell>
          <cell r="BZ8449">
            <v>0</v>
          </cell>
          <cell r="CA8449">
            <v>0</v>
          </cell>
          <cell r="CB8449">
            <v>0</v>
          </cell>
        </row>
        <row r="8450">
          <cell r="B8450" t="str">
            <v>E503</v>
          </cell>
          <cell r="C8450" t="str">
            <v>CONS.FORT.MT DO FAIAL</v>
          </cell>
          <cell r="D8450" t="str">
            <v>D201039-02</v>
          </cell>
          <cell r="E8450" t="str">
            <v>D201039-02</v>
          </cell>
          <cell r="F8450">
            <v>0</v>
          </cell>
          <cell r="G8450">
            <v>0</v>
          </cell>
          <cell r="H8450" t="str">
            <v>EEM1</v>
          </cell>
          <cell r="I8450" t="str">
            <v>02</v>
          </cell>
          <cell r="J8450" t="str">
            <v>70</v>
          </cell>
          <cell r="K8450">
            <v>0</v>
          </cell>
          <cell r="L8450" t="str">
            <v>X</v>
          </cell>
          <cell r="M8450">
            <v>0</v>
          </cell>
          <cell r="N8450">
            <v>0</v>
          </cell>
          <cell r="O8450" t="str">
            <v>CMANUEL</v>
          </cell>
          <cell r="P8450" t="str">
            <v>14:52:27</v>
          </cell>
          <cell r="Q8450" t="str">
            <v>SFARIA</v>
          </cell>
          <cell r="R8450" t="str">
            <v>16:47:24</v>
          </cell>
          <cell r="S8450" t="str">
            <v>EEM</v>
          </cell>
          <cell r="T8450">
            <v>0</v>
          </cell>
          <cell r="U8450">
            <v>0</v>
          </cell>
          <cell r="V8450">
            <v>0</v>
          </cell>
          <cell r="W8450" t="str">
            <v>EUR</v>
          </cell>
          <cell r="X8450" t="str">
            <v>00</v>
          </cell>
          <cell r="Y8450" t="str">
            <v>00</v>
          </cell>
          <cell r="Z8450">
            <v>0</v>
          </cell>
          <cell r="AA8450" t="str">
            <v>X</v>
          </cell>
          <cell r="AB8450">
            <v>0</v>
          </cell>
          <cell r="AC8450">
            <v>0</v>
          </cell>
          <cell r="AD8450">
            <v>0</v>
          </cell>
          <cell r="AE8450" t="str">
            <v>0000</v>
          </cell>
          <cell r="AF8450">
            <v>0</v>
          </cell>
          <cell r="AG8450">
            <v>0</v>
          </cell>
          <cell r="AH8450">
            <v>0</v>
          </cell>
          <cell r="AI8450" t="str">
            <v>0</v>
          </cell>
          <cell r="AJ8450">
            <v>0</v>
          </cell>
          <cell r="AK8450">
            <v>0</v>
          </cell>
          <cell r="AL8450" t="str">
            <v>56305005005</v>
          </cell>
          <cell r="AM8450">
            <v>0</v>
          </cell>
          <cell r="AN8450">
            <v>0</v>
          </cell>
          <cell r="AO8450">
            <v>0</v>
          </cell>
          <cell r="AP8450">
            <v>0</v>
          </cell>
          <cell r="AQ8450">
            <v>0</v>
          </cell>
          <cell r="AR8450">
            <v>0</v>
          </cell>
          <cell r="AS8450">
            <v>0</v>
          </cell>
          <cell r="AT8450">
            <v>0</v>
          </cell>
          <cell r="AU8450">
            <v>0</v>
          </cell>
          <cell r="AV8450">
            <v>0</v>
          </cell>
          <cell r="AW8450">
            <v>0</v>
          </cell>
          <cell r="AX8450">
            <v>0</v>
          </cell>
          <cell r="AY8450">
            <v>36908</v>
          </cell>
          <cell r="AZ8450">
            <v>38531</v>
          </cell>
          <cell r="BB8450">
            <v>36908</v>
          </cell>
          <cell r="BH8450">
            <v>0</v>
          </cell>
          <cell r="BI8450" t="str">
            <v>EUR</v>
          </cell>
          <cell r="BM8450">
            <v>0</v>
          </cell>
          <cell r="BN8450">
            <v>0</v>
          </cell>
          <cell r="BO8450">
            <v>0</v>
          </cell>
          <cell r="BP8450">
            <v>0</v>
          </cell>
          <cell r="BQ8450">
            <v>0</v>
          </cell>
          <cell r="BR8450">
            <v>0</v>
          </cell>
          <cell r="BS8450">
            <v>0</v>
          </cell>
          <cell r="BT8450">
            <v>0</v>
          </cell>
          <cell r="BU8450">
            <v>0</v>
          </cell>
          <cell r="BV8450">
            <v>0</v>
          </cell>
          <cell r="BW8450">
            <v>0</v>
          </cell>
          <cell r="BX8450">
            <v>0</v>
          </cell>
          <cell r="BY8450">
            <v>0</v>
          </cell>
          <cell r="BZ8450">
            <v>0</v>
          </cell>
          <cell r="CA8450">
            <v>0</v>
          </cell>
          <cell r="CB8450">
            <v>0</v>
          </cell>
        </row>
        <row r="8451">
          <cell r="B8451" t="str">
            <v>E503</v>
          </cell>
          <cell r="C8451" t="str">
            <v>CONS.FORT.MT DA ILHA</v>
          </cell>
          <cell r="D8451" t="str">
            <v>D201039-02</v>
          </cell>
          <cell r="E8451" t="str">
            <v>D201039-02</v>
          </cell>
          <cell r="F8451">
            <v>0</v>
          </cell>
          <cell r="G8451">
            <v>0</v>
          </cell>
          <cell r="H8451" t="str">
            <v>EEM1</v>
          </cell>
          <cell r="I8451" t="str">
            <v>02</v>
          </cell>
          <cell r="J8451" t="str">
            <v>70</v>
          </cell>
          <cell r="K8451">
            <v>0</v>
          </cell>
          <cell r="L8451" t="str">
            <v>X</v>
          </cell>
          <cell r="M8451">
            <v>0</v>
          </cell>
          <cell r="N8451">
            <v>0</v>
          </cell>
          <cell r="O8451" t="str">
            <v>CMANUEL</v>
          </cell>
          <cell r="P8451" t="str">
            <v>14:53:02</v>
          </cell>
          <cell r="Q8451" t="str">
            <v>SFARIA</v>
          </cell>
          <cell r="R8451" t="str">
            <v>16:45:26</v>
          </cell>
          <cell r="S8451" t="str">
            <v>EEM</v>
          </cell>
          <cell r="T8451">
            <v>0</v>
          </cell>
          <cell r="U8451">
            <v>0</v>
          </cell>
          <cell r="V8451">
            <v>0</v>
          </cell>
          <cell r="W8451" t="str">
            <v>EUR</v>
          </cell>
          <cell r="X8451" t="str">
            <v>00</v>
          </cell>
          <cell r="Y8451" t="str">
            <v>00</v>
          </cell>
          <cell r="Z8451">
            <v>0</v>
          </cell>
          <cell r="AA8451" t="str">
            <v>X</v>
          </cell>
          <cell r="AB8451">
            <v>0</v>
          </cell>
          <cell r="AC8451">
            <v>0</v>
          </cell>
          <cell r="AD8451">
            <v>0</v>
          </cell>
          <cell r="AE8451" t="str">
            <v>0000</v>
          </cell>
          <cell r="AF8451">
            <v>0</v>
          </cell>
          <cell r="AG8451">
            <v>0</v>
          </cell>
          <cell r="AH8451">
            <v>0</v>
          </cell>
          <cell r="AI8451" t="str">
            <v>0</v>
          </cell>
          <cell r="AJ8451">
            <v>0</v>
          </cell>
          <cell r="AK8451">
            <v>0</v>
          </cell>
          <cell r="AL8451" t="str">
            <v>56305005006</v>
          </cell>
          <cell r="AM8451">
            <v>0</v>
          </cell>
          <cell r="AN8451">
            <v>0</v>
          </cell>
          <cell r="AO8451">
            <v>0</v>
          </cell>
          <cell r="AP8451">
            <v>0</v>
          </cell>
          <cell r="AQ8451">
            <v>0</v>
          </cell>
          <cell r="AR8451">
            <v>0</v>
          </cell>
          <cell r="AS8451">
            <v>0</v>
          </cell>
          <cell r="AT8451">
            <v>0</v>
          </cell>
          <cell r="AU8451">
            <v>0</v>
          </cell>
          <cell r="AV8451">
            <v>0</v>
          </cell>
          <cell r="AW8451">
            <v>0</v>
          </cell>
          <cell r="AX8451">
            <v>0</v>
          </cell>
          <cell r="AY8451">
            <v>36908</v>
          </cell>
          <cell r="AZ8451">
            <v>38531</v>
          </cell>
          <cell r="BB8451">
            <v>36908</v>
          </cell>
          <cell r="BH8451">
            <v>0</v>
          </cell>
          <cell r="BI8451" t="str">
            <v>EUR</v>
          </cell>
          <cell r="BM8451">
            <v>0</v>
          </cell>
          <cell r="BN8451">
            <v>0</v>
          </cell>
          <cell r="BO8451">
            <v>0</v>
          </cell>
          <cell r="BP8451">
            <v>0</v>
          </cell>
          <cell r="BQ8451">
            <v>0</v>
          </cell>
          <cell r="BR8451">
            <v>0</v>
          </cell>
          <cell r="BS8451">
            <v>0</v>
          </cell>
          <cell r="BT8451">
            <v>0</v>
          </cell>
          <cell r="BU8451">
            <v>0</v>
          </cell>
          <cell r="BV8451">
            <v>0</v>
          </cell>
          <cell r="BW8451">
            <v>0</v>
          </cell>
          <cell r="BX8451">
            <v>0</v>
          </cell>
          <cell r="BY8451">
            <v>0</v>
          </cell>
          <cell r="BZ8451">
            <v>0</v>
          </cell>
          <cell r="CA8451">
            <v>0</v>
          </cell>
          <cell r="CB8451">
            <v>0</v>
          </cell>
        </row>
        <row r="8452">
          <cell r="B8452" t="str">
            <v>E504</v>
          </cell>
          <cell r="C8452" t="str">
            <v>CONS.FORT.REDE BT DA CAMACHA</v>
          </cell>
          <cell r="D8452" t="str">
            <v>D202029-02</v>
          </cell>
          <cell r="E8452" t="str">
            <v>D202029-02</v>
          </cell>
          <cell r="F8452">
            <v>0</v>
          </cell>
          <cell r="G8452">
            <v>0</v>
          </cell>
          <cell r="H8452" t="str">
            <v>EEM1</v>
          </cell>
          <cell r="I8452" t="str">
            <v>02</v>
          </cell>
          <cell r="J8452" t="str">
            <v>B5</v>
          </cell>
          <cell r="K8452">
            <v>0</v>
          </cell>
          <cell r="L8452" t="str">
            <v>X</v>
          </cell>
          <cell r="M8452">
            <v>0</v>
          </cell>
          <cell r="N8452">
            <v>0</v>
          </cell>
          <cell r="O8452" t="str">
            <v>CMANUEL</v>
          </cell>
          <cell r="P8452" t="str">
            <v>15:04:57</v>
          </cell>
          <cell r="Q8452" t="str">
            <v>SFARIA</v>
          </cell>
          <cell r="R8452" t="str">
            <v>10:06:49</v>
          </cell>
          <cell r="S8452" t="str">
            <v>EEM</v>
          </cell>
          <cell r="T8452">
            <v>0</v>
          </cell>
          <cell r="U8452">
            <v>0</v>
          </cell>
          <cell r="V8452">
            <v>0</v>
          </cell>
          <cell r="W8452" t="str">
            <v>EUR</v>
          </cell>
          <cell r="X8452" t="str">
            <v>00</v>
          </cell>
          <cell r="Y8452" t="str">
            <v>00</v>
          </cell>
          <cell r="Z8452">
            <v>0</v>
          </cell>
          <cell r="AA8452" t="str">
            <v>X</v>
          </cell>
          <cell r="AB8452">
            <v>0</v>
          </cell>
          <cell r="AC8452">
            <v>0</v>
          </cell>
          <cell r="AD8452">
            <v>0</v>
          </cell>
          <cell r="AE8452" t="str">
            <v>0000</v>
          </cell>
          <cell r="AF8452">
            <v>0</v>
          </cell>
          <cell r="AG8452">
            <v>0</v>
          </cell>
          <cell r="AH8452">
            <v>0</v>
          </cell>
          <cell r="AI8452" t="str">
            <v>0</v>
          </cell>
          <cell r="AJ8452">
            <v>0</v>
          </cell>
          <cell r="AK8452">
            <v>0</v>
          </cell>
          <cell r="AL8452" t="str">
            <v>57205008001</v>
          </cell>
          <cell r="AM8452">
            <v>0</v>
          </cell>
          <cell r="AN8452">
            <v>0</v>
          </cell>
          <cell r="AO8452">
            <v>0</v>
          </cell>
          <cell r="AP8452">
            <v>0</v>
          </cell>
          <cell r="AQ8452">
            <v>0</v>
          </cell>
          <cell r="AR8452">
            <v>0</v>
          </cell>
          <cell r="AS8452">
            <v>0</v>
          </cell>
          <cell r="AT8452">
            <v>0</v>
          </cell>
          <cell r="AU8452">
            <v>0</v>
          </cell>
          <cell r="AV8452">
            <v>0</v>
          </cell>
          <cell r="AW8452">
            <v>0</v>
          </cell>
          <cell r="AX8452">
            <v>0</v>
          </cell>
          <cell r="AY8452">
            <v>36909</v>
          </cell>
          <cell r="AZ8452">
            <v>38532</v>
          </cell>
          <cell r="BB8452">
            <v>36909</v>
          </cell>
          <cell r="BH8452">
            <v>0</v>
          </cell>
          <cell r="BI8452" t="str">
            <v>EUR</v>
          </cell>
          <cell r="BM8452">
            <v>0</v>
          </cell>
          <cell r="BN8452">
            <v>0</v>
          </cell>
          <cell r="BO8452">
            <v>0</v>
          </cell>
          <cell r="BP8452">
            <v>0</v>
          </cell>
          <cell r="BQ8452">
            <v>0</v>
          </cell>
          <cell r="BR8452">
            <v>0</v>
          </cell>
          <cell r="BS8452">
            <v>0</v>
          </cell>
          <cell r="BT8452">
            <v>0</v>
          </cell>
          <cell r="BU8452">
            <v>0</v>
          </cell>
          <cell r="BV8452">
            <v>0</v>
          </cell>
          <cell r="BW8452">
            <v>0</v>
          </cell>
          <cell r="BX8452">
            <v>0</v>
          </cell>
          <cell r="BY8452">
            <v>0</v>
          </cell>
          <cell r="BZ8452">
            <v>0</v>
          </cell>
          <cell r="CA8452">
            <v>0</v>
          </cell>
          <cell r="CB8452">
            <v>0</v>
          </cell>
        </row>
        <row r="8453">
          <cell r="B8453" t="str">
            <v>E504</v>
          </cell>
          <cell r="C8453" t="str">
            <v>CONS.FORT.REDE BT DO SANTO DA SERRA</v>
          </cell>
          <cell r="D8453" t="str">
            <v>D202029-02</v>
          </cell>
          <cell r="E8453" t="str">
            <v>D202029-02</v>
          </cell>
          <cell r="F8453">
            <v>0</v>
          </cell>
          <cell r="G8453">
            <v>0</v>
          </cell>
          <cell r="H8453" t="str">
            <v>EEM1</v>
          </cell>
          <cell r="I8453" t="str">
            <v>02</v>
          </cell>
          <cell r="J8453" t="str">
            <v>B5</v>
          </cell>
          <cell r="K8453">
            <v>0</v>
          </cell>
          <cell r="L8453" t="str">
            <v>X</v>
          </cell>
          <cell r="M8453">
            <v>0</v>
          </cell>
          <cell r="N8453">
            <v>0</v>
          </cell>
          <cell r="O8453" t="str">
            <v>CMANUEL</v>
          </cell>
          <cell r="P8453" t="str">
            <v>15:06:03</v>
          </cell>
          <cell r="Q8453" t="str">
            <v>SFARIA</v>
          </cell>
          <cell r="R8453" t="str">
            <v>10:08:10</v>
          </cell>
          <cell r="S8453" t="str">
            <v>EEM</v>
          </cell>
          <cell r="T8453">
            <v>0</v>
          </cell>
          <cell r="U8453">
            <v>0</v>
          </cell>
          <cell r="V8453">
            <v>0</v>
          </cell>
          <cell r="W8453" t="str">
            <v>EUR</v>
          </cell>
          <cell r="X8453" t="str">
            <v>00</v>
          </cell>
          <cell r="Y8453" t="str">
            <v>00</v>
          </cell>
          <cell r="Z8453">
            <v>0</v>
          </cell>
          <cell r="AA8453" t="str">
            <v>X</v>
          </cell>
          <cell r="AB8453">
            <v>0</v>
          </cell>
          <cell r="AC8453">
            <v>0</v>
          </cell>
          <cell r="AD8453">
            <v>0</v>
          </cell>
          <cell r="AE8453" t="str">
            <v>0000</v>
          </cell>
          <cell r="AF8453">
            <v>0</v>
          </cell>
          <cell r="AG8453">
            <v>0</v>
          </cell>
          <cell r="AH8453">
            <v>0</v>
          </cell>
          <cell r="AI8453" t="str">
            <v>0</v>
          </cell>
          <cell r="AJ8453">
            <v>0</v>
          </cell>
          <cell r="AK8453">
            <v>0</v>
          </cell>
          <cell r="AL8453" t="str">
            <v>57205008002</v>
          </cell>
          <cell r="AM8453">
            <v>0</v>
          </cell>
          <cell r="AN8453">
            <v>0</v>
          </cell>
          <cell r="AO8453">
            <v>0</v>
          </cell>
          <cell r="AP8453">
            <v>0</v>
          </cell>
          <cell r="AQ8453">
            <v>0</v>
          </cell>
          <cell r="AR8453">
            <v>0</v>
          </cell>
          <cell r="AS8453">
            <v>0</v>
          </cell>
          <cell r="AT8453">
            <v>0</v>
          </cell>
          <cell r="AU8453">
            <v>0</v>
          </cell>
          <cell r="AV8453">
            <v>0</v>
          </cell>
          <cell r="AW8453">
            <v>0</v>
          </cell>
          <cell r="AX8453">
            <v>0</v>
          </cell>
          <cell r="AY8453">
            <v>36909</v>
          </cell>
          <cell r="AZ8453">
            <v>38532</v>
          </cell>
          <cell r="BB8453">
            <v>36909</v>
          </cell>
          <cell r="BH8453">
            <v>0</v>
          </cell>
          <cell r="BI8453" t="str">
            <v>EUR</v>
          </cell>
          <cell r="BM8453">
            <v>0</v>
          </cell>
          <cell r="BN8453">
            <v>0</v>
          </cell>
          <cell r="BO8453">
            <v>0</v>
          </cell>
          <cell r="BP8453">
            <v>0</v>
          </cell>
          <cell r="BQ8453">
            <v>0</v>
          </cell>
          <cell r="BR8453">
            <v>0</v>
          </cell>
          <cell r="BS8453">
            <v>0</v>
          </cell>
          <cell r="BT8453">
            <v>0</v>
          </cell>
          <cell r="BU8453">
            <v>0</v>
          </cell>
          <cell r="BV8453">
            <v>0</v>
          </cell>
          <cell r="BW8453">
            <v>0</v>
          </cell>
          <cell r="BX8453">
            <v>0</v>
          </cell>
          <cell r="BY8453">
            <v>0</v>
          </cell>
          <cell r="BZ8453">
            <v>0</v>
          </cell>
          <cell r="CA8453">
            <v>0</v>
          </cell>
          <cell r="CB8453">
            <v>0</v>
          </cell>
        </row>
        <row r="8454">
          <cell r="B8454" t="str">
            <v>E504</v>
          </cell>
          <cell r="C8454" t="str">
            <v>CONS.FORT.REDE BT DO CANIÇO</v>
          </cell>
          <cell r="D8454" t="str">
            <v>D202029-02</v>
          </cell>
          <cell r="E8454" t="str">
            <v>D202029-02</v>
          </cell>
          <cell r="F8454">
            <v>0</v>
          </cell>
          <cell r="G8454">
            <v>0</v>
          </cell>
          <cell r="H8454" t="str">
            <v>EEM1</v>
          </cell>
          <cell r="I8454" t="str">
            <v>02</v>
          </cell>
          <cell r="J8454" t="str">
            <v>B5</v>
          </cell>
          <cell r="K8454">
            <v>0</v>
          </cell>
          <cell r="L8454" t="str">
            <v>X</v>
          </cell>
          <cell r="M8454">
            <v>0</v>
          </cell>
          <cell r="N8454">
            <v>0</v>
          </cell>
          <cell r="O8454" t="str">
            <v>CMANUEL</v>
          </cell>
          <cell r="P8454" t="str">
            <v>15:07:05</v>
          </cell>
          <cell r="Q8454" t="str">
            <v>SFARIA</v>
          </cell>
          <cell r="R8454" t="str">
            <v>10:07:49</v>
          </cell>
          <cell r="S8454" t="str">
            <v>EEM</v>
          </cell>
          <cell r="T8454">
            <v>0</v>
          </cell>
          <cell r="U8454">
            <v>0</v>
          </cell>
          <cell r="V8454">
            <v>0</v>
          </cell>
          <cell r="W8454" t="str">
            <v>EUR</v>
          </cell>
          <cell r="X8454" t="str">
            <v>00</v>
          </cell>
          <cell r="Y8454" t="str">
            <v>00</v>
          </cell>
          <cell r="Z8454">
            <v>0</v>
          </cell>
          <cell r="AA8454" t="str">
            <v>X</v>
          </cell>
          <cell r="AB8454">
            <v>0</v>
          </cell>
          <cell r="AC8454">
            <v>0</v>
          </cell>
          <cell r="AD8454">
            <v>0</v>
          </cell>
          <cell r="AE8454" t="str">
            <v>0000</v>
          </cell>
          <cell r="AF8454">
            <v>0</v>
          </cell>
          <cell r="AG8454">
            <v>0</v>
          </cell>
          <cell r="AH8454">
            <v>0</v>
          </cell>
          <cell r="AI8454" t="str">
            <v>0</v>
          </cell>
          <cell r="AJ8454">
            <v>0</v>
          </cell>
          <cell r="AK8454">
            <v>0</v>
          </cell>
          <cell r="AL8454" t="str">
            <v>57205008003</v>
          </cell>
          <cell r="AM8454">
            <v>0</v>
          </cell>
          <cell r="AN8454">
            <v>0</v>
          </cell>
          <cell r="AO8454">
            <v>0</v>
          </cell>
          <cell r="AP8454">
            <v>0</v>
          </cell>
          <cell r="AQ8454">
            <v>0</v>
          </cell>
          <cell r="AR8454">
            <v>0</v>
          </cell>
          <cell r="AS8454">
            <v>0</v>
          </cell>
          <cell r="AT8454">
            <v>0</v>
          </cell>
          <cell r="AU8454">
            <v>0</v>
          </cell>
          <cell r="AV8454">
            <v>0</v>
          </cell>
          <cell r="AW8454">
            <v>0</v>
          </cell>
          <cell r="AX8454">
            <v>0</v>
          </cell>
          <cell r="AY8454">
            <v>36909</v>
          </cell>
          <cell r="AZ8454">
            <v>38532</v>
          </cell>
          <cell r="BB8454">
            <v>36909</v>
          </cell>
          <cell r="BH8454">
            <v>0</v>
          </cell>
          <cell r="BI8454" t="str">
            <v>EUR</v>
          </cell>
          <cell r="BM8454">
            <v>0</v>
          </cell>
          <cell r="BN8454">
            <v>0</v>
          </cell>
          <cell r="BO8454">
            <v>0</v>
          </cell>
          <cell r="BP8454">
            <v>0</v>
          </cell>
          <cell r="BQ8454">
            <v>0</v>
          </cell>
          <cell r="BR8454">
            <v>0</v>
          </cell>
          <cell r="BS8454">
            <v>0</v>
          </cell>
          <cell r="BT8454">
            <v>0</v>
          </cell>
          <cell r="BU8454">
            <v>0</v>
          </cell>
          <cell r="BV8454">
            <v>0</v>
          </cell>
          <cell r="BW8454">
            <v>0</v>
          </cell>
          <cell r="BX8454">
            <v>0</v>
          </cell>
          <cell r="BY8454">
            <v>0</v>
          </cell>
          <cell r="BZ8454">
            <v>0</v>
          </cell>
          <cell r="CA8454">
            <v>0</v>
          </cell>
          <cell r="CB8454">
            <v>0</v>
          </cell>
        </row>
        <row r="8455">
          <cell r="B8455" t="str">
            <v>E504</v>
          </cell>
          <cell r="C8455" t="str">
            <v>CONS.FORT.REDE BT DE SANTA CRUZ</v>
          </cell>
          <cell r="D8455" t="str">
            <v>D202029-02</v>
          </cell>
          <cell r="E8455" t="str">
            <v>D202029-02</v>
          </cell>
          <cell r="F8455">
            <v>0</v>
          </cell>
          <cell r="G8455">
            <v>0</v>
          </cell>
          <cell r="H8455" t="str">
            <v>EEM1</v>
          </cell>
          <cell r="I8455" t="str">
            <v>02</v>
          </cell>
          <cell r="J8455" t="str">
            <v>B5</v>
          </cell>
          <cell r="K8455">
            <v>0</v>
          </cell>
          <cell r="L8455" t="str">
            <v>X</v>
          </cell>
          <cell r="M8455">
            <v>0</v>
          </cell>
          <cell r="N8455">
            <v>0</v>
          </cell>
          <cell r="O8455" t="str">
            <v>CMANUEL</v>
          </cell>
          <cell r="P8455" t="str">
            <v>15:07:37</v>
          </cell>
          <cell r="Q8455" t="str">
            <v>SFARIA</v>
          </cell>
          <cell r="R8455" t="str">
            <v>10:07:19</v>
          </cell>
          <cell r="S8455" t="str">
            <v>EEM</v>
          </cell>
          <cell r="T8455">
            <v>0</v>
          </cell>
          <cell r="U8455">
            <v>0</v>
          </cell>
          <cell r="V8455">
            <v>0</v>
          </cell>
          <cell r="W8455" t="str">
            <v>EUR</v>
          </cell>
          <cell r="X8455" t="str">
            <v>00</v>
          </cell>
          <cell r="Y8455" t="str">
            <v>00</v>
          </cell>
          <cell r="Z8455">
            <v>0</v>
          </cell>
          <cell r="AA8455" t="str">
            <v>X</v>
          </cell>
          <cell r="AB8455">
            <v>0</v>
          </cell>
          <cell r="AC8455">
            <v>0</v>
          </cell>
          <cell r="AD8455">
            <v>0</v>
          </cell>
          <cell r="AE8455" t="str">
            <v>0000</v>
          </cell>
          <cell r="AF8455">
            <v>0</v>
          </cell>
          <cell r="AG8455">
            <v>0</v>
          </cell>
          <cell r="AH8455">
            <v>0</v>
          </cell>
          <cell r="AI8455" t="str">
            <v>0</v>
          </cell>
          <cell r="AJ8455">
            <v>0</v>
          </cell>
          <cell r="AK8455">
            <v>0</v>
          </cell>
          <cell r="AL8455" t="str">
            <v>57205008004</v>
          </cell>
          <cell r="AM8455">
            <v>0</v>
          </cell>
          <cell r="AN8455">
            <v>0</v>
          </cell>
          <cell r="AO8455">
            <v>0</v>
          </cell>
          <cell r="AP8455">
            <v>0</v>
          </cell>
          <cell r="AQ8455">
            <v>0</v>
          </cell>
          <cell r="AR8455">
            <v>0</v>
          </cell>
          <cell r="AS8455">
            <v>0</v>
          </cell>
          <cell r="AT8455">
            <v>0</v>
          </cell>
          <cell r="AU8455">
            <v>0</v>
          </cell>
          <cell r="AV8455">
            <v>0</v>
          </cell>
          <cell r="AW8455">
            <v>0</v>
          </cell>
          <cell r="AX8455">
            <v>0</v>
          </cell>
          <cell r="AY8455">
            <v>36909</v>
          </cell>
          <cell r="AZ8455">
            <v>38532</v>
          </cell>
          <cell r="BB8455">
            <v>36909</v>
          </cell>
          <cell r="BH8455">
            <v>0</v>
          </cell>
          <cell r="BI8455" t="str">
            <v>EUR</v>
          </cell>
          <cell r="BM8455">
            <v>0</v>
          </cell>
          <cell r="BN8455">
            <v>0</v>
          </cell>
          <cell r="BO8455">
            <v>0</v>
          </cell>
          <cell r="BP8455">
            <v>0</v>
          </cell>
          <cell r="BQ8455">
            <v>0</v>
          </cell>
          <cell r="BR8455">
            <v>0</v>
          </cell>
          <cell r="BS8455">
            <v>0</v>
          </cell>
          <cell r="BT8455">
            <v>0</v>
          </cell>
          <cell r="BU8455">
            <v>0</v>
          </cell>
          <cell r="BV8455">
            <v>0</v>
          </cell>
          <cell r="BW8455">
            <v>0</v>
          </cell>
          <cell r="BX8455">
            <v>0</v>
          </cell>
          <cell r="BY8455">
            <v>0</v>
          </cell>
          <cell r="BZ8455">
            <v>0</v>
          </cell>
          <cell r="CA8455">
            <v>0</v>
          </cell>
          <cell r="CB8455">
            <v>0</v>
          </cell>
        </row>
        <row r="8456">
          <cell r="B8456" t="str">
            <v>E504</v>
          </cell>
          <cell r="C8456" t="str">
            <v>CONS.FORT.REDE BT DE GAULA</v>
          </cell>
          <cell r="D8456" t="str">
            <v>D202029-02</v>
          </cell>
          <cell r="E8456" t="str">
            <v>D202029-02</v>
          </cell>
          <cell r="F8456">
            <v>0</v>
          </cell>
          <cell r="G8456">
            <v>0</v>
          </cell>
          <cell r="H8456" t="str">
            <v>EEM1</v>
          </cell>
          <cell r="I8456" t="str">
            <v>02</v>
          </cell>
          <cell r="J8456" t="str">
            <v>B5</v>
          </cell>
          <cell r="K8456">
            <v>0</v>
          </cell>
          <cell r="L8456" t="str">
            <v>X</v>
          </cell>
          <cell r="M8456">
            <v>0</v>
          </cell>
          <cell r="N8456">
            <v>0</v>
          </cell>
          <cell r="O8456" t="str">
            <v>CMANUEL</v>
          </cell>
          <cell r="P8456" t="str">
            <v>15:08:23</v>
          </cell>
          <cell r="Q8456" t="str">
            <v>SFARIA</v>
          </cell>
          <cell r="R8456" t="str">
            <v>10:07:04</v>
          </cell>
          <cell r="S8456" t="str">
            <v>EEM</v>
          </cell>
          <cell r="T8456">
            <v>0</v>
          </cell>
          <cell r="U8456">
            <v>0</v>
          </cell>
          <cell r="V8456">
            <v>0</v>
          </cell>
          <cell r="W8456" t="str">
            <v>EUR</v>
          </cell>
          <cell r="X8456" t="str">
            <v>00</v>
          </cell>
          <cell r="Y8456" t="str">
            <v>00</v>
          </cell>
          <cell r="Z8456">
            <v>0</v>
          </cell>
          <cell r="AA8456" t="str">
            <v>X</v>
          </cell>
          <cell r="AB8456">
            <v>0</v>
          </cell>
          <cell r="AC8456">
            <v>0</v>
          </cell>
          <cell r="AD8456">
            <v>0</v>
          </cell>
          <cell r="AE8456" t="str">
            <v>0000</v>
          </cell>
          <cell r="AF8456">
            <v>0</v>
          </cell>
          <cell r="AG8456">
            <v>0</v>
          </cell>
          <cell r="AH8456">
            <v>0</v>
          </cell>
          <cell r="AI8456" t="str">
            <v>0</v>
          </cell>
          <cell r="AJ8456">
            <v>0</v>
          </cell>
          <cell r="AK8456">
            <v>0</v>
          </cell>
          <cell r="AL8456" t="str">
            <v>57205008005</v>
          </cell>
          <cell r="AM8456">
            <v>0</v>
          </cell>
          <cell r="AN8456">
            <v>0</v>
          </cell>
          <cell r="AO8456">
            <v>0</v>
          </cell>
          <cell r="AP8456">
            <v>0</v>
          </cell>
          <cell r="AQ8456">
            <v>0</v>
          </cell>
          <cell r="AR8456">
            <v>0</v>
          </cell>
          <cell r="AS8456">
            <v>0</v>
          </cell>
          <cell r="AT8456">
            <v>0</v>
          </cell>
          <cell r="AU8456">
            <v>0</v>
          </cell>
          <cell r="AV8456">
            <v>0</v>
          </cell>
          <cell r="AW8456">
            <v>0</v>
          </cell>
          <cell r="AX8456">
            <v>0</v>
          </cell>
          <cell r="AY8456">
            <v>36909</v>
          </cell>
          <cell r="AZ8456">
            <v>38532</v>
          </cell>
          <cell r="BB8456">
            <v>36909</v>
          </cell>
          <cell r="BH8456">
            <v>0</v>
          </cell>
          <cell r="BI8456" t="str">
            <v>EUR</v>
          </cell>
          <cell r="BM8456">
            <v>0</v>
          </cell>
          <cell r="BN8456">
            <v>0</v>
          </cell>
          <cell r="BO8456">
            <v>0</v>
          </cell>
          <cell r="BP8456">
            <v>0</v>
          </cell>
          <cell r="BQ8456">
            <v>0</v>
          </cell>
          <cell r="BR8456">
            <v>0</v>
          </cell>
          <cell r="BS8456">
            <v>0</v>
          </cell>
          <cell r="BT8456">
            <v>0</v>
          </cell>
          <cell r="BU8456">
            <v>0</v>
          </cell>
          <cell r="BV8456">
            <v>0</v>
          </cell>
          <cell r="BW8456">
            <v>0</v>
          </cell>
          <cell r="BX8456">
            <v>0</v>
          </cell>
          <cell r="BY8456">
            <v>0</v>
          </cell>
          <cell r="BZ8456">
            <v>0</v>
          </cell>
          <cell r="CA8456">
            <v>0</v>
          </cell>
          <cell r="CB8456">
            <v>0</v>
          </cell>
        </row>
        <row r="8457">
          <cell r="B8457" t="str">
            <v>E504</v>
          </cell>
          <cell r="C8457" t="str">
            <v>CONS.FORT.REDE BT DO CANIÇAL</v>
          </cell>
          <cell r="D8457" t="str">
            <v>D202019-02</v>
          </cell>
          <cell r="E8457" t="str">
            <v>D202019-02</v>
          </cell>
          <cell r="F8457">
            <v>0</v>
          </cell>
          <cell r="G8457">
            <v>0</v>
          </cell>
          <cell r="H8457" t="str">
            <v>EEM1</v>
          </cell>
          <cell r="I8457" t="str">
            <v>02</v>
          </cell>
          <cell r="J8457" t="str">
            <v>B5</v>
          </cell>
          <cell r="K8457">
            <v>0</v>
          </cell>
          <cell r="L8457" t="str">
            <v>X</v>
          </cell>
          <cell r="M8457">
            <v>0</v>
          </cell>
          <cell r="N8457">
            <v>0</v>
          </cell>
          <cell r="O8457" t="str">
            <v>CMANUEL</v>
          </cell>
          <cell r="P8457" t="str">
            <v>15:10:55</v>
          </cell>
          <cell r="Q8457" t="str">
            <v>SFARIA</v>
          </cell>
          <cell r="R8457" t="str">
            <v>09:28:15</v>
          </cell>
          <cell r="S8457" t="str">
            <v>EEM</v>
          </cell>
          <cell r="T8457">
            <v>0</v>
          </cell>
          <cell r="U8457">
            <v>0</v>
          </cell>
          <cell r="V8457">
            <v>0</v>
          </cell>
          <cell r="W8457" t="str">
            <v>EUR</v>
          </cell>
          <cell r="X8457" t="str">
            <v>00</v>
          </cell>
          <cell r="Y8457" t="str">
            <v>00</v>
          </cell>
          <cell r="Z8457">
            <v>0</v>
          </cell>
          <cell r="AA8457" t="str">
            <v>X</v>
          </cell>
          <cell r="AB8457">
            <v>0</v>
          </cell>
          <cell r="AC8457">
            <v>0</v>
          </cell>
          <cell r="AD8457">
            <v>0</v>
          </cell>
          <cell r="AE8457" t="str">
            <v>0000</v>
          </cell>
          <cell r="AF8457">
            <v>0</v>
          </cell>
          <cell r="AG8457">
            <v>0</v>
          </cell>
          <cell r="AH8457">
            <v>0</v>
          </cell>
          <cell r="AI8457" t="str">
            <v>0</v>
          </cell>
          <cell r="AJ8457">
            <v>0</v>
          </cell>
          <cell r="AK8457">
            <v>0</v>
          </cell>
          <cell r="AL8457" t="str">
            <v>57105008002</v>
          </cell>
          <cell r="AM8457">
            <v>0</v>
          </cell>
          <cell r="AN8457">
            <v>0</v>
          </cell>
          <cell r="AO8457">
            <v>0</v>
          </cell>
          <cell r="AP8457">
            <v>0</v>
          </cell>
          <cell r="AQ8457">
            <v>0</v>
          </cell>
          <cell r="AR8457">
            <v>0</v>
          </cell>
          <cell r="AS8457">
            <v>0</v>
          </cell>
          <cell r="AT8457">
            <v>0</v>
          </cell>
          <cell r="AU8457">
            <v>0</v>
          </cell>
          <cell r="AV8457">
            <v>0</v>
          </cell>
          <cell r="AW8457">
            <v>0</v>
          </cell>
          <cell r="AX8457">
            <v>0</v>
          </cell>
          <cell r="AY8457">
            <v>36909</v>
          </cell>
          <cell r="AZ8457">
            <v>38532</v>
          </cell>
          <cell r="BB8457">
            <v>36909</v>
          </cell>
          <cell r="BH8457">
            <v>0</v>
          </cell>
          <cell r="BI8457" t="str">
            <v>EUR</v>
          </cell>
          <cell r="BM8457">
            <v>0</v>
          </cell>
          <cell r="BN8457">
            <v>0</v>
          </cell>
          <cell r="BO8457">
            <v>0</v>
          </cell>
          <cell r="BP8457">
            <v>0</v>
          </cell>
          <cell r="BQ8457">
            <v>0</v>
          </cell>
          <cell r="BR8457">
            <v>0</v>
          </cell>
          <cell r="BS8457">
            <v>0</v>
          </cell>
          <cell r="BT8457">
            <v>0</v>
          </cell>
          <cell r="BU8457">
            <v>0</v>
          </cell>
          <cell r="BV8457">
            <v>0</v>
          </cell>
          <cell r="BW8457">
            <v>0</v>
          </cell>
          <cell r="BX8457">
            <v>0</v>
          </cell>
          <cell r="BY8457">
            <v>0</v>
          </cell>
          <cell r="BZ8457">
            <v>0</v>
          </cell>
          <cell r="CA8457">
            <v>0</v>
          </cell>
          <cell r="CB8457">
            <v>0</v>
          </cell>
        </row>
        <row r="8458">
          <cell r="B8458" t="str">
            <v>E504</v>
          </cell>
          <cell r="C8458" t="str">
            <v>CONS.FORT.REDE BT DE ÁGUA DE PENA</v>
          </cell>
          <cell r="D8458" t="str">
            <v>D202019-02</v>
          </cell>
          <cell r="E8458" t="str">
            <v>D202019-02</v>
          </cell>
          <cell r="F8458">
            <v>0</v>
          </cell>
          <cell r="G8458">
            <v>0</v>
          </cell>
          <cell r="H8458" t="str">
            <v>EEM1</v>
          </cell>
          <cell r="I8458" t="str">
            <v>02</v>
          </cell>
          <cell r="J8458" t="str">
            <v>B5</v>
          </cell>
          <cell r="K8458">
            <v>0</v>
          </cell>
          <cell r="L8458" t="str">
            <v>X</v>
          </cell>
          <cell r="M8458">
            <v>0</v>
          </cell>
          <cell r="N8458">
            <v>0</v>
          </cell>
          <cell r="O8458" t="str">
            <v>CMANUEL</v>
          </cell>
          <cell r="P8458" t="str">
            <v>15:11:40</v>
          </cell>
          <cell r="Q8458" t="str">
            <v>SFARIA</v>
          </cell>
          <cell r="R8458" t="str">
            <v>09:27:26</v>
          </cell>
          <cell r="S8458" t="str">
            <v>EEM</v>
          </cell>
          <cell r="T8458">
            <v>0</v>
          </cell>
          <cell r="U8458">
            <v>0</v>
          </cell>
          <cell r="V8458">
            <v>0</v>
          </cell>
          <cell r="W8458" t="str">
            <v>EUR</v>
          </cell>
          <cell r="X8458" t="str">
            <v>00</v>
          </cell>
          <cell r="Y8458" t="str">
            <v>00</v>
          </cell>
          <cell r="Z8458">
            <v>0</v>
          </cell>
          <cell r="AA8458" t="str">
            <v>X</v>
          </cell>
          <cell r="AB8458">
            <v>0</v>
          </cell>
          <cell r="AC8458">
            <v>0</v>
          </cell>
          <cell r="AD8458">
            <v>0</v>
          </cell>
          <cell r="AE8458" t="str">
            <v>0000</v>
          </cell>
          <cell r="AF8458">
            <v>0</v>
          </cell>
          <cell r="AG8458">
            <v>0</v>
          </cell>
          <cell r="AH8458">
            <v>0</v>
          </cell>
          <cell r="AI8458" t="str">
            <v>0</v>
          </cell>
          <cell r="AJ8458">
            <v>0</v>
          </cell>
          <cell r="AK8458">
            <v>0</v>
          </cell>
          <cell r="AL8458" t="str">
            <v>57105008003</v>
          </cell>
          <cell r="AM8458">
            <v>0</v>
          </cell>
          <cell r="AN8458">
            <v>0</v>
          </cell>
          <cell r="AO8458">
            <v>0</v>
          </cell>
          <cell r="AP8458">
            <v>0</v>
          </cell>
          <cell r="AQ8458">
            <v>0</v>
          </cell>
          <cell r="AR8458">
            <v>0</v>
          </cell>
          <cell r="AS8458">
            <v>0</v>
          </cell>
          <cell r="AT8458">
            <v>0</v>
          </cell>
          <cell r="AU8458">
            <v>0</v>
          </cell>
          <cell r="AV8458">
            <v>0</v>
          </cell>
          <cell r="AW8458">
            <v>0</v>
          </cell>
          <cell r="AX8458">
            <v>0</v>
          </cell>
          <cell r="AY8458">
            <v>36909</v>
          </cell>
          <cell r="AZ8458">
            <v>38532</v>
          </cell>
          <cell r="BB8458">
            <v>36909</v>
          </cell>
          <cell r="BH8458">
            <v>0</v>
          </cell>
          <cell r="BI8458" t="str">
            <v>EUR</v>
          </cell>
          <cell r="BM8458">
            <v>0</v>
          </cell>
          <cell r="BN8458">
            <v>0</v>
          </cell>
          <cell r="BO8458">
            <v>0</v>
          </cell>
          <cell r="BP8458">
            <v>0</v>
          </cell>
          <cell r="BQ8458">
            <v>0</v>
          </cell>
          <cell r="BR8458">
            <v>0</v>
          </cell>
          <cell r="BS8458">
            <v>0</v>
          </cell>
          <cell r="BT8458">
            <v>0</v>
          </cell>
          <cell r="BU8458">
            <v>0</v>
          </cell>
          <cell r="BV8458">
            <v>0</v>
          </cell>
          <cell r="BW8458">
            <v>0</v>
          </cell>
          <cell r="BX8458">
            <v>0</v>
          </cell>
          <cell r="BY8458">
            <v>0</v>
          </cell>
          <cell r="BZ8458">
            <v>0</v>
          </cell>
          <cell r="CA8458">
            <v>0</v>
          </cell>
          <cell r="CB8458">
            <v>0</v>
          </cell>
        </row>
        <row r="8459">
          <cell r="B8459" t="str">
            <v>E504</v>
          </cell>
          <cell r="C8459" t="str">
            <v>CONS.FORT.REDE BT DE MACHICO</v>
          </cell>
          <cell r="D8459" t="str">
            <v>D202019-02</v>
          </cell>
          <cell r="E8459" t="str">
            <v>D202019-02</v>
          </cell>
          <cell r="F8459">
            <v>0</v>
          </cell>
          <cell r="G8459">
            <v>0</v>
          </cell>
          <cell r="H8459" t="str">
            <v>EEM1</v>
          </cell>
          <cell r="I8459" t="str">
            <v>02</v>
          </cell>
          <cell r="J8459" t="str">
            <v>B5</v>
          </cell>
          <cell r="K8459">
            <v>0</v>
          </cell>
          <cell r="L8459" t="str">
            <v>X</v>
          </cell>
          <cell r="M8459">
            <v>0</v>
          </cell>
          <cell r="N8459">
            <v>0</v>
          </cell>
          <cell r="O8459" t="str">
            <v>CMANUEL</v>
          </cell>
          <cell r="P8459" t="str">
            <v>15:12:16</v>
          </cell>
          <cell r="Q8459" t="str">
            <v>SFARIA</v>
          </cell>
          <cell r="R8459" t="str">
            <v>09:27:51</v>
          </cell>
          <cell r="S8459" t="str">
            <v>EEM</v>
          </cell>
          <cell r="T8459">
            <v>0</v>
          </cell>
          <cell r="U8459">
            <v>0</v>
          </cell>
          <cell r="V8459">
            <v>0</v>
          </cell>
          <cell r="W8459" t="str">
            <v>EUR</v>
          </cell>
          <cell r="X8459" t="str">
            <v>00</v>
          </cell>
          <cell r="Y8459" t="str">
            <v>00</v>
          </cell>
          <cell r="Z8459">
            <v>0</v>
          </cell>
          <cell r="AA8459" t="str">
            <v>X</v>
          </cell>
          <cell r="AB8459">
            <v>0</v>
          </cell>
          <cell r="AC8459">
            <v>0</v>
          </cell>
          <cell r="AD8459">
            <v>0</v>
          </cell>
          <cell r="AE8459" t="str">
            <v>0000</v>
          </cell>
          <cell r="AF8459">
            <v>0</v>
          </cell>
          <cell r="AG8459">
            <v>0</v>
          </cell>
          <cell r="AH8459">
            <v>0</v>
          </cell>
          <cell r="AI8459" t="str">
            <v>0</v>
          </cell>
          <cell r="AJ8459">
            <v>0</v>
          </cell>
          <cell r="AK8459">
            <v>0</v>
          </cell>
          <cell r="AL8459" t="str">
            <v>57105008004</v>
          </cell>
          <cell r="AM8459">
            <v>0</v>
          </cell>
          <cell r="AN8459">
            <v>0</v>
          </cell>
          <cell r="AO8459">
            <v>0</v>
          </cell>
          <cell r="AP8459">
            <v>0</v>
          </cell>
          <cell r="AQ8459">
            <v>0</v>
          </cell>
          <cell r="AR8459">
            <v>0</v>
          </cell>
          <cell r="AS8459">
            <v>0</v>
          </cell>
          <cell r="AT8459">
            <v>0</v>
          </cell>
          <cell r="AU8459">
            <v>0</v>
          </cell>
          <cell r="AV8459">
            <v>0</v>
          </cell>
          <cell r="AW8459">
            <v>0</v>
          </cell>
          <cell r="AX8459">
            <v>0</v>
          </cell>
          <cell r="AY8459">
            <v>36909</v>
          </cell>
          <cell r="AZ8459">
            <v>38532</v>
          </cell>
          <cell r="BB8459">
            <v>36909</v>
          </cell>
          <cell r="BH8459">
            <v>0</v>
          </cell>
          <cell r="BI8459" t="str">
            <v>EUR</v>
          </cell>
          <cell r="BM8459">
            <v>0</v>
          </cell>
          <cell r="BN8459">
            <v>0</v>
          </cell>
          <cell r="BO8459">
            <v>0</v>
          </cell>
          <cell r="BP8459">
            <v>0</v>
          </cell>
          <cell r="BQ8459">
            <v>0</v>
          </cell>
          <cell r="BR8459">
            <v>0</v>
          </cell>
          <cell r="BS8459">
            <v>0</v>
          </cell>
          <cell r="BT8459">
            <v>0</v>
          </cell>
          <cell r="BU8459">
            <v>0</v>
          </cell>
          <cell r="BV8459">
            <v>0</v>
          </cell>
          <cell r="BW8459">
            <v>0</v>
          </cell>
          <cell r="BX8459">
            <v>0</v>
          </cell>
          <cell r="BY8459">
            <v>0</v>
          </cell>
          <cell r="BZ8459">
            <v>0</v>
          </cell>
          <cell r="CA8459">
            <v>0</v>
          </cell>
          <cell r="CB8459">
            <v>0</v>
          </cell>
        </row>
        <row r="8460">
          <cell r="B8460" t="str">
            <v>E504</v>
          </cell>
          <cell r="C8460" t="str">
            <v>CONS.FORT REDE BT DO PORTO DA CRUZ</v>
          </cell>
          <cell r="D8460" t="str">
            <v>D202019-02</v>
          </cell>
          <cell r="E8460" t="str">
            <v>D202019-02</v>
          </cell>
          <cell r="F8460">
            <v>0</v>
          </cell>
          <cell r="G8460">
            <v>0</v>
          </cell>
          <cell r="H8460" t="str">
            <v>EEM1</v>
          </cell>
          <cell r="I8460" t="str">
            <v>02</v>
          </cell>
          <cell r="J8460" t="str">
            <v>B5</v>
          </cell>
          <cell r="K8460">
            <v>0</v>
          </cell>
          <cell r="L8460" t="str">
            <v>X</v>
          </cell>
          <cell r="M8460">
            <v>0</v>
          </cell>
          <cell r="N8460">
            <v>0</v>
          </cell>
          <cell r="O8460" t="str">
            <v>CMANUEL</v>
          </cell>
          <cell r="P8460" t="str">
            <v>14:32:37</v>
          </cell>
          <cell r="Q8460" t="str">
            <v>SFARIA</v>
          </cell>
          <cell r="R8460" t="str">
            <v>09:27:07</v>
          </cell>
          <cell r="S8460" t="str">
            <v>EEM</v>
          </cell>
          <cell r="T8460">
            <v>0</v>
          </cell>
          <cell r="U8460">
            <v>0</v>
          </cell>
          <cell r="V8460">
            <v>0</v>
          </cell>
          <cell r="W8460" t="str">
            <v>EUR</v>
          </cell>
          <cell r="X8460" t="str">
            <v>00</v>
          </cell>
          <cell r="Y8460" t="str">
            <v>00</v>
          </cell>
          <cell r="Z8460">
            <v>0</v>
          </cell>
          <cell r="AA8460" t="str">
            <v>X</v>
          </cell>
          <cell r="AB8460">
            <v>0</v>
          </cell>
          <cell r="AC8460">
            <v>0</v>
          </cell>
          <cell r="AD8460">
            <v>0</v>
          </cell>
          <cell r="AE8460" t="str">
            <v>0000</v>
          </cell>
          <cell r="AF8460">
            <v>0</v>
          </cell>
          <cell r="AG8460">
            <v>0</v>
          </cell>
          <cell r="AH8460">
            <v>0</v>
          </cell>
          <cell r="AI8460" t="str">
            <v>0</v>
          </cell>
          <cell r="AJ8460">
            <v>0</v>
          </cell>
          <cell r="AK8460">
            <v>0</v>
          </cell>
          <cell r="AL8460" t="str">
            <v>57105008001</v>
          </cell>
          <cell r="AM8460">
            <v>0</v>
          </cell>
          <cell r="AN8460">
            <v>0</v>
          </cell>
          <cell r="AO8460">
            <v>0</v>
          </cell>
          <cell r="AP8460">
            <v>0</v>
          </cell>
          <cell r="AQ8460">
            <v>0</v>
          </cell>
          <cell r="AR8460">
            <v>0</v>
          </cell>
          <cell r="AS8460">
            <v>0</v>
          </cell>
          <cell r="AT8460">
            <v>0</v>
          </cell>
          <cell r="AU8460">
            <v>0</v>
          </cell>
          <cell r="AV8460">
            <v>0</v>
          </cell>
          <cell r="AW8460">
            <v>0</v>
          </cell>
          <cell r="AX8460">
            <v>0</v>
          </cell>
          <cell r="AY8460">
            <v>36910</v>
          </cell>
          <cell r="AZ8460">
            <v>38532</v>
          </cell>
          <cell r="BB8460">
            <v>36910</v>
          </cell>
          <cell r="BH8460">
            <v>0</v>
          </cell>
          <cell r="BI8460" t="str">
            <v>EUR</v>
          </cell>
          <cell r="BM8460">
            <v>0</v>
          </cell>
          <cell r="BN8460">
            <v>0</v>
          </cell>
          <cell r="BO8460">
            <v>0</v>
          </cell>
          <cell r="BP8460">
            <v>0</v>
          </cell>
          <cell r="BQ8460">
            <v>0</v>
          </cell>
          <cell r="BR8460">
            <v>0</v>
          </cell>
          <cell r="BS8460">
            <v>0</v>
          </cell>
          <cell r="BT8460">
            <v>0</v>
          </cell>
          <cell r="BU8460">
            <v>0</v>
          </cell>
          <cell r="BV8460">
            <v>0</v>
          </cell>
          <cell r="BW8460">
            <v>0</v>
          </cell>
          <cell r="BX8460">
            <v>0</v>
          </cell>
          <cell r="BY8460">
            <v>0</v>
          </cell>
          <cell r="BZ8460">
            <v>0</v>
          </cell>
          <cell r="CA8460">
            <v>0</v>
          </cell>
          <cell r="CB8460">
            <v>0</v>
          </cell>
        </row>
        <row r="8461">
          <cell r="B8461" t="str">
            <v>E505</v>
          </cell>
          <cell r="C8461" t="str">
            <v>CONS.FORT.IP DA CAMACHA</v>
          </cell>
          <cell r="D8461" t="str">
            <v>D202029-45</v>
          </cell>
          <cell r="E8461" t="str">
            <v>D202029-45</v>
          </cell>
          <cell r="F8461">
            <v>0</v>
          </cell>
          <cell r="G8461">
            <v>0</v>
          </cell>
          <cell r="H8461" t="str">
            <v>EEM1</v>
          </cell>
          <cell r="I8461" t="str">
            <v>02</v>
          </cell>
          <cell r="J8461" t="str">
            <v>B5</v>
          </cell>
          <cell r="K8461">
            <v>0</v>
          </cell>
          <cell r="L8461" t="str">
            <v>X</v>
          </cell>
          <cell r="M8461">
            <v>0</v>
          </cell>
          <cell r="N8461" t="str">
            <v>2005-IMPREVISTAS</v>
          </cell>
          <cell r="O8461" t="str">
            <v>CMANUEL</v>
          </cell>
          <cell r="P8461" t="str">
            <v>14:41:02</v>
          </cell>
          <cell r="Q8461" t="str">
            <v>SFARIA</v>
          </cell>
          <cell r="R8461" t="str">
            <v>09:43:19</v>
          </cell>
          <cell r="S8461" t="str">
            <v>EEM</v>
          </cell>
          <cell r="T8461">
            <v>0</v>
          </cell>
          <cell r="U8461">
            <v>0</v>
          </cell>
          <cell r="V8461">
            <v>0</v>
          </cell>
          <cell r="W8461" t="str">
            <v>EUR</v>
          </cell>
          <cell r="X8461" t="str">
            <v>00</v>
          </cell>
          <cell r="Y8461" t="str">
            <v>00</v>
          </cell>
          <cell r="Z8461">
            <v>0</v>
          </cell>
          <cell r="AA8461" t="str">
            <v>X</v>
          </cell>
          <cell r="AB8461">
            <v>0</v>
          </cell>
          <cell r="AC8461">
            <v>0</v>
          </cell>
          <cell r="AD8461">
            <v>0</v>
          </cell>
          <cell r="AE8461" t="str">
            <v>0000</v>
          </cell>
          <cell r="AF8461">
            <v>0</v>
          </cell>
          <cell r="AG8461">
            <v>0</v>
          </cell>
          <cell r="AH8461">
            <v>0</v>
          </cell>
          <cell r="AI8461" t="str">
            <v>20050218-JD-04</v>
          </cell>
          <cell r="AJ8461">
            <v>0</v>
          </cell>
          <cell r="AK8461">
            <v>0</v>
          </cell>
          <cell r="AL8461" t="str">
            <v>57205010001</v>
          </cell>
          <cell r="AM8461">
            <v>0</v>
          </cell>
          <cell r="AN8461">
            <v>0</v>
          </cell>
          <cell r="AO8461">
            <v>0</v>
          </cell>
          <cell r="AP8461">
            <v>0</v>
          </cell>
          <cell r="AQ8461">
            <v>0</v>
          </cell>
          <cell r="AR8461">
            <v>0</v>
          </cell>
          <cell r="AS8461">
            <v>0</v>
          </cell>
          <cell r="AT8461">
            <v>0</v>
          </cell>
          <cell r="AU8461">
            <v>0</v>
          </cell>
          <cell r="AV8461">
            <v>0</v>
          </cell>
          <cell r="AW8461">
            <v>0</v>
          </cell>
          <cell r="AX8461">
            <v>0</v>
          </cell>
          <cell r="AY8461">
            <v>36910</v>
          </cell>
          <cell r="AZ8461">
            <v>38532</v>
          </cell>
          <cell r="BB8461">
            <v>36910</v>
          </cell>
          <cell r="BH8461">
            <v>0</v>
          </cell>
          <cell r="BI8461" t="str">
            <v>EUR</v>
          </cell>
          <cell r="BM8461">
            <v>0</v>
          </cell>
          <cell r="BN8461">
            <v>0</v>
          </cell>
          <cell r="BO8461">
            <v>0</v>
          </cell>
          <cell r="BP8461">
            <v>0</v>
          </cell>
          <cell r="BQ8461">
            <v>0</v>
          </cell>
          <cell r="BR8461">
            <v>0</v>
          </cell>
          <cell r="BS8461">
            <v>0</v>
          </cell>
          <cell r="BT8461">
            <v>0</v>
          </cell>
          <cell r="BU8461">
            <v>0</v>
          </cell>
          <cell r="BV8461">
            <v>0</v>
          </cell>
          <cell r="BW8461">
            <v>0</v>
          </cell>
          <cell r="BX8461">
            <v>0</v>
          </cell>
          <cell r="BY8461">
            <v>0</v>
          </cell>
          <cell r="BZ8461">
            <v>0</v>
          </cell>
          <cell r="CA8461">
            <v>0</v>
          </cell>
          <cell r="CB8461">
            <v>0</v>
          </cell>
        </row>
        <row r="8462">
          <cell r="B8462" t="str">
            <v>E505</v>
          </cell>
          <cell r="C8462" t="str">
            <v>CONS.FORT.IP DO SANTO DA SERRA</v>
          </cell>
          <cell r="D8462" t="str">
            <v>D202029-45</v>
          </cell>
          <cell r="E8462" t="str">
            <v>D202029-45</v>
          </cell>
          <cell r="F8462">
            <v>0</v>
          </cell>
          <cell r="G8462">
            <v>0</v>
          </cell>
          <cell r="H8462" t="str">
            <v>EEM1</v>
          </cell>
          <cell r="I8462" t="str">
            <v>02</v>
          </cell>
          <cell r="J8462" t="str">
            <v>C0</v>
          </cell>
          <cell r="K8462">
            <v>0</v>
          </cell>
          <cell r="L8462" t="str">
            <v>X</v>
          </cell>
          <cell r="M8462">
            <v>0</v>
          </cell>
          <cell r="N8462">
            <v>0</v>
          </cell>
          <cell r="O8462" t="str">
            <v>CMANUEL</v>
          </cell>
          <cell r="P8462" t="str">
            <v>14:43:31</v>
          </cell>
          <cell r="Q8462" t="str">
            <v>SFARIA</v>
          </cell>
          <cell r="R8462" t="str">
            <v>10:09:23</v>
          </cell>
          <cell r="S8462" t="str">
            <v>EEM</v>
          </cell>
          <cell r="T8462">
            <v>0</v>
          </cell>
          <cell r="U8462">
            <v>0</v>
          </cell>
          <cell r="V8462">
            <v>0</v>
          </cell>
          <cell r="W8462" t="str">
            <v>EUR</v>
          </cell>
          <cell r="X8462" t="str">
            <v>00</v>
          </cell>
          <cell r="Y8462" t="str">
            <v>00</v>
          </cell>
          <cell r="Z8462">
            <v>0</v>
          </cell>
          <cell r="AA8462" t="str">
            <v>X</v>
          </cell>
          <cell r="AB8462">
            <v>0</v>
          </cell>
          <cell r="AC8462">
            <v>0</v>
          </cell>
          <cell r="AD8462">
            <v>0</v>
          </cell>
          <cell r="AE8462" t="str">
            <v>0000</v>
          </cell>
          <cell r="AF8462">
            <v>0</v>
          </cell>
          <cell r="AG8462">
            <v>0</v>
          </cell>
          <cell r="AH8462">
            <v>0</v>
          </cell>
          <cell r="AI8462" t="str">
            <v>0</v>
          </cell>
          <cell r="AJ8462">
            <v>0</v>
          </cell>
          <cell r="AK8462">
            <v>0</v>
          </cell>
          <cell r="AL8462" t="str">
            <v>57205010002</v>
          </cell>
          <cell r="AM8462">
            <v>0</v>
          </cell>
          <cell r="AN8462">
            <v>0</v>
          </cell>
          <cell r="AO8462">
            <v>0</v>
          </cell>
          <cell r="AP8462">
            <v>0</v>
          </cell>
          <cell r="AQ8462">
            <v>0</v>
          </cell>
          <cell r="AR8462">
            <v>0</v>
          </cell>
          <cell r="AS8462">
            <v>0</v>
          </cell>
          <cell r="AT8462">
            <v>0</v>
          </cell>
          <cell r="AU8462">
            <v>0</v>
          </cell>
          <cell r="AV8462">
            <v>0</v>
          </cell>
          <cell r="AW8462">
            <v>0</v>
          </cell>
          <cell r="AX8462">
            <v>0</v>
          </cell>
          <cell r="AY8462">
            <v>36910</v>
          </cell>
          <cell r="AZ8462">
            <v>38532</v>
          </cell>
          <cell r="BB8462">
            <v>36910</v>
          </cell>
          <cell r="BH8462">
            <v>0</v>
          </cell>
          <cell r="BI8462" t="str">
            <v>EUR</v>
          </cell>
          <cell r="BM8462">
            <v>0</v>
          </cell>
          <cell r="BN8462">
            <v>0</v>
          </cell>
          <cell r="BO8462">
            <v>0</v>
          </cell>
          <cell r="BP8462">
            <v>0</v>
          </cell>
          <cell r="BQ8462">
            <v>0</v>
          </cell>
          <cell r="BR8462">
            <v>0</v>
          </cell>
          <cell r="BS8462">
            <v>0</v>
          </cell>
          <cell r="BT8462">
            <v>0</v>
          </cell>
          <cell r="BU8462">
            <v>0</v>
          </cell>
          <cell r="BV8462">
            <v>0</v>
          </cell>
          <cell r="BW8462">
            <v>0</v>
          </cell>
          <cell r="BX8462">
            <v>0</v>
          </cell>
          <cell r="BY8462">
            <v>0</v>
          </cell>
          <cell r="BZ8462">
            <v>0</v>
          </cell>
          <cell r="CA8462">
            <v>0</v>
          </cell>
          <cell r="CB8462">
            <v>0</v>
          </cell>
        </row>
        <row r="8463">
          <cell r="B8463" t="str">
            <v>E505</v>
          </cell>
          <cell r="C8463" t="str">
            <v>CONS.FORT.IP DO CANIÇO</v>
          </cell>
          <cell r="D8463" t="str">
            <v>D202029-45</v>
          </cell>
          <cell r="E8463" t="str">
            <v>D202029-45</v>
          </cell>
          <cell r="F8463">
            <v>0</v>
          </cell>
          <cell r="G8463">
            <v>0</v>
          </cell>
          <cell r="H8463" t="str">
            <v>EEM1</v>
          </cell>
          <cell r="I8463" t="str">
            <v>02</v>
          </cell>
          <cell r="J8463" t="str">
            <v>C0</v>
          </cell>
          <cell r="K8463">
            <v>0</v>
          </cell>
          <cell r="L8463" t="str">
            <v>X</v>
          </cell>
          <cell r="M8463">
            <v>0</v>
          </cell>
          <cell r="N8463">
            <v>0</v>
          </cell>
          <cell r="O8463" t="str">
            <v>CMANUEL</v>
          </cell>
          <cell r="P8463" t="str">
            <v>14:44:08</v>
          </cell>
          <cell r="Q8463" t="str">
            <v>SFARIA</v>
          </cell>
          <cell r="R8463" t="str">
            <v>10:09:08</v>
          </cell>
          <cell r="S8463" t="str">
            <v>EEM</v>
          </cell>
          <cell r="T8463">
            <v>0</v>
          </cell>
          <cell r="U8463">
            <v>0</v>
          </cell>
          <cell r="V8463">
            <v>0</v>
          </cell>
          <cell r="W8463" t="str">
            <v>EUR</v>
          </cell>
          <cell r="X8463" t="str">
            <v>00</v>
          </cell>
          <cell r="Y8463" t="str">
            <v>00</v>
          </cell>
          <cell r="Z8463">
            <v>0</v>
          </cell>
          <cell r="AA8463" t="str">
            <v>X</v>
          </cell>
          <cell r="AB8463">
            <v>0</v>
          </cell>
          <cell r="AC8463">
            <v>0</v>
          </cell>
          <cell r="AD8463">
            <v>0</v>
          </cell>
          <cell r="AE8463" t="str">
            <v>0000</v>
          </cell>
          <cell r="AF8463">
            <v>0</v>
          </cell>
          <cell r="AG8463">
            <v>0</v>
          </cell>
          <cell r="AH8463">
            <v>0</v>
          </cell>
          <cell r="AI8463" t="str">
            <v>0</v>
          </cell>
          <cell r="AJ8463">
            <v>0</v>
          </cell>
          <cell r="AK8463">
            <v>0</v>
          </cell>
          <cell r="AL8463" t="str">
            <v>57205010003</v>
          </cell>
          <cell r="AM8463">
            <v>0</v>
          </cell>
          <cell r="AN8463">
            <v>0</v>
          </cell>
          <cell r="AO8463">
            <v>0</v>
          </cell>
          <cell r="AP8463">
            <v>0</v>
          </cell>
          <cell r="AQ8463">
            <v>0</v>
          </cell>
          <cell r="AR8463">
            <v>0</v>
          </cell>
          <cell r="AS8463">
            <v>0</v>
          </cell>
          <cell r="AT8463">
            <v>0</v>
          </cell>
          <cell r="AU8463">
            <v>0</v>
          </cell>
          <cell r="AV8463">
            <v>0</v>
          </cell>
          <cell r="AW8463">
            <v>0</v>
          </cell>
          <cell r="AX8463">
            <v>0</v>
          </cell>
          <cell r="AY8463">
            <v>36910</v>
          </cell>
          <cell r="AZ8463">
            <v>38532</v>
          </cell>
          <cell r="BB8463">
            <v>36910</v>
          </cell>
          <cell r="BH8463">
            <v>0</v>
          </cell>
          <cell r="BI8463" t="str">
            <v>EUR</v>
          </cell>
          <cell r="BM8463">
            <v>0</v>
          </cell>
          <cell r="BN8463">
            <v>0</v>
          </cell>
          <cell r="BO8463">
            <v>0</v>
          </cell>
          <cell r="BP8463">
            <v>0</v>
          </cell>
          <cell r="BQ8463">
            <v>0</v>
          </cell>
          <cell r="BR8463">
            <v>0</v>
          </cell>
          <cell r="BS8463">
            <v>0</v>
          </cell>
          <cell r="BT8463">
            <v>0</v>
          </cell>
          <cell r="BU8463">
            <v>0</v>
          </cell>
          <cell r="BV8463">
            <v>0</v>
          </cell>
          <cell r="BW8463">
            <v>0</v>
          </cell>
          <cell r="BX8463">
            <v>0</v>
          </cell>
          <cell r="BY8463">
            <v>0</v>
          </cell>
          <cell r="BZ8463">
            <v>0</v>
          </cell>
          <cell r="CA8463">
            <v>0</v>
          </cell>
          <cell r="CB8463">
            <v>0</v>
          </cell>
        </row>
        <row r="8464">
          <cell r="B8464" t="str">
            <v>E505</v>
          </cell>
          <cell r="C8464" t="str">
            <v>CONS.FORT.IP DE SANTA CRUZ</v>
          </cell>
          <cell r="D8464" t="str">
            <v>D202029-45</v>
          </cell>
          <cell r="E8464" t="str">
            <v>D202029-45</v>
          </cell>
          <cell r="F8464">
            <v>0</v>
          </cell>
          <cell r="G8464">
            <v>0</v>
          </cell>
          <cell r="H8464" t="str">
            <v>EEM1</v>
          </cell>
          <cell r="I8464" t="str">
            <v>02</v>
          </cell>
          <cell r="J8464" t="str">
            <v>C0</v>
          </cell>
          <cell r="K8464">
            <v>0</v>
          </cell>
          <cell r="L8464" t="str">
            <v>X</v>
          </cell>
          <cell r="M8464">
            <v>0</v>
          </cell>
          <cell r="N8464">
            <v>0</v>
          </cell>
          <cell r="O8464" t="str">
            <v>CMANUEL</v>
          </cell>
          <cell r="P8464" t="str">
            <v>14:44:44</v>
          </cell>
          <cell r="Q8464" t="str">
            <v>SFARIA</v>
          </cell>
          <cell r="R8464" t="str">
            <v>10:09:00</v>
          </cell>
          <cell r="S8464" t="str">
            <v>EEM</v>
          </cell>
          <cell r="T8464">
            <v>0</v>
          </cell>
          <cell r="U8464">
            <v>0</v>
          </cell>
          <cell r="V8464">
            <v>0</v>
          </cell>
          <cell r="W8464" t="str">
            <v>EUR</v>
          </cell>
          <cell r="X8464" t="str">
            <v>00</v>
          </cell>
          <cell r="Y8464" t="str">
            <v>00</v>
          </cell>
          <cell r="Z8464">
            <v>0</v>
          </cell>
          <cell r="AA8464" t="str">
            <v>X</v>
          </cell>
          <cell r="AB8464">
            <v>0</v>
          </cell>
          <cell r="AC8464">
            <v>0</v>
          </cell>
          <cell r="AD8464">
            <v>0</v>
          </cell>
          <cell r="AE8464" t="str">
            <v>0000</v>
          </cell>
          <cell r="AF8464">
            <v>0</v>
          </cell>
          <cell r="AG8464">
            <v>0</v>
          </cell>
          <cell r="AH8464">
            <v>0</v>
          </cell>
          <cell r="AI8464" t="str">
            <v>0</v>
          </cell>
          <cell r="AJ8464">
            <v>0</v>
          </cell>
          <cell r="AK8464">
            <v>0</v>
          </cell>
          <cell r="AL8464" t="str">
            <v>57205010004</v>
          </cell>
          <cell r="AM8464">
            <v>0</v>
          </cell>
          <cell r="AN8464">
            <v>0</v>
          </cell>
          <cell r="AO8464">
            <v>0</v>
          </cell>
          <cell r="AP8464">
            <v>0</v>
          </cell>
          <cell r="AQ8464">
            <v>0</v>
          </cell>
          <cell r="AR8464">
            <v>0</v>
          </cell>
          <cell r="AS8464">
            <v>0</v>
          </cell>
          <cell r="AT8464">
            <v>0</v>
          </cell>
          <cell r="AU8464">
            <v>0</v>
          </cell>
          <cell r="AV8464">
            <v>0</v>
          </cell>
          <cell r="AW8464">
            <v>0</v>
          </cell>
          <cell r="AX8464">
            <v>0</v>
          </cell>
          <cell r="AY8464">
            <v>36910</v>
          </cell>
          <cell r="AZ8464">
            <v>38532</v>
          </cell>
          <cell r="BB8464">
            <v>36910</v>
          </cell>
          <cell r="BH8464">
            <v>0</v>
          </cell>
          <cell r="BI8464" t="str">
            <v>EUR</v>
          </cell>
          <cell r="BM8464">
            <v>0</v>
          </cell>
          <cell r="BN8464">
            <v>0</v>
          </cell>
          <cell r="BO8464">
            <v>0</v>
          </cell>
          <cell r="BP8464">
            <v>0</v>
          </cell>
          <cell r="BQ8464">
            <v>0</v>
          </cell>
          <cell r="BR8464">
            <v>0</v>
          </cell>
          <cell r="BS8464">
            <v>0</v>
          </cell>
          <cell r="BT8464">
            <v>0</v>
          </cell>
          <cell r="BU8464">
            <v>0</v>
          </cell>
          <cell r="BV8464">
            <v>0</v>
          </cell>
          <cell r="BW8464">
            <v>0</v>
          </cell>
          <cell r="BX8464">
            <v>0</v>
          </cell>
          <cell r="BY8464">
            <v>0</v>
          </cell>
          <cell r="BZ8464">
            <v>0</v>
          </cell>
          <cell r="CA8464">
            <v>0</v>
          </cell>
          <cell r="CB8464">
            <v>0</v>
          </cell>
        </row>
        <row r="8465">
          <cell r="B8465" t="str">
            <v>E505</v>
          </cell>
          <cell r="C8465" t="str">
            <v>CONS.FORT.IP DE GAULA</v>
          </cell>
          <cell r="D8465" t="str">
            <v>D202029-45</v>
          </cell>
          <cell r="E8465" t="str">
            <v>D202029-45</v>
          </cell>
          <cell r="F8465">
            <v>0</v>
          </cell>
          <cell r="G8465">
            <v>0</v>
          </cell>
          <cell r="H8465" t="str">
            <v>EEM1</v>
          </cell>
          <cell r="I8465" t="str">
            <v>02</v>
          </cell>
          <cell r="J8465" t="str">
            <v>C0</v>
          </cell>
          <cell r="K8465">
            <v>0</v>
          </cell>
          <cell r="L8465" t="str">
            <v>X</v>
          </cell>
          <cell r="M8465">
            <v>0</v>
          </cell>
          <cell r="N8465" t="str">
            <v>2005-IMPREVISTO</v>
          </cell>
          <cell r="O8465" t="str">
            <v>CMANUEL</v>
          </cell>
          <cell r="P8465" t="str">
            <v>14:45:36</v>
          </cell>
          <cell r="Q8465" t="str">
            <v>SFARIA</v>
          </cell>
          <cell r="R8465" t="str">
            <v>09:44:19</v>
          </cell>
          <cell r="S8465" t="str">
            <v>EEM</v>
          </cell>
          <cell r="T8465">
            <v>0</v>
          </cell>
          <cell r="U8465">
            <v>0</v>
          </cell>
          <cell r="V8465">
            <v>0</v>
          </cell>
          <cell r="W8465" t="str">
            <v>EUR</v>
          </cell>
          <cell r="X8465" t="str">
            <v>00</v>
          </cell>
          <cell r="Y8465" t="str">
            <v>00</v>
          </cell>
          <cell r="Z8465">
            <v>0</v>
          </cell>
          <cell r="AA8465" t="str">
            <v>X</v>
          </cell>
          <cell r="AB8465">
            <v>0</v>
          </cell>
          <cell r="AC8465">
            <v>0</v>
          </cell>
          <cell r="AD8465">
            <v>0</v>
          </cell>
          <cell r="AE8465" t="str">
            <v>0000</v>
          </cell>
          <cell r="AF8465">
            <v>0</v>
          </cell>
          <cell r="AG8465">
            <v>0</v>
          </cell>
          <cell r="AH8465">
            <v>0</v>
          </cell>
          <cell r="AI8465" t="str">
            <v>0</v>
          </cell>
          <cell r="AJ8465">
            <v>0</v>
          </cell>
          <cell r="AK8465">
            <v>0</v>
          </cell>
          <cell r="AL8465" t="str">
            <v>57205010005</v>
          </cell>
          <cell r="AM8465">
            <v>0</v>
          </cell>
          <cell r="AN8465">
            <v>0</v>
          </cell>
          <cell r="AO8465">
            <v>0</v>
          </cell>
          <cell r="AP8465">
            <v>0</v>
          </cell>
          <cell r="AQ8465">
            <v>0</v>
          </cell>
          <cell r="AR8465">
            <v>0</v>
          </cell>
          <cell r="AS8465">
            <v>0</v>
          </cell>
          <cell r="AT8465">
            <v>0</v>
          </cell>
          <cell r="AU8465">
            <v>0</v>
          </cell>
          <cell r="AV8465">
            <v>0</v>
          </cell>
          <cell r="AW8465">
            <v>0</v>
          </cell>
          <cell r="AX8465">
            <v>0</v>
          </cell>
          <cell r="AY8465">
            <v>36910</v>
          </cell>
          <cell r="AZ8465">
            <v>38532</v>
          </cell>
          <cell r="BB8465">
            <v>36910</v>
          </cell>
          <cell r="BH8465">
            <v>0</v>
          </cell>
          <cell r="BI8465" t="str">
            <v>EUR</v>
          </cell>
          <cell r="BM8465">
            <v>0</v>
          </cell>
          <cell r="BN8465">
            <v>0</v>
          </cell>
          <cell r="BO8465">
            <v>0</v>
          </cell>
          <cell r="BP8465">
            <v>0</v>
          </cell>
          <cell r="BQ8465">
            <v>0</v>
          </cell>
          <cell r="BR8465">
            <v>0</v>
          </cell>
          <cell r="BS8465">
            <v>0</v>
          </cell>
          <cell r="BT8465">
            <v>0</v>
          </cell>
          <cell r="BU8465">
            <v>0</v>
          </cell>
          <cell r="BV8465">
            <v>0</v>
          </cell>
          <cell r="BW8465">
            <v>0</v>
          </cell>
          <cell r="BX8465">
            <v>0</v>
          </cell>
          <cell r="BY8465">
            <v>0</v>
          </cell>
          <cell r="BZ8465">
            <v>0</v>
          </cell>
          <cell r="CA8465">
            <v>0</v>
          </cell>
          <cell r="CB8465">
            <v>0</v>
          </cell>
        </row>
        <row r="8466">
          <cell r="B8466" t="str">
            <v>E505</v>
          </cell>
          <cell r="C8466" t="str">
            <v>CONS.FORT.IP DO PORTO DA CRUZ</v>
          </cell>
          <cell r="D8466" t="str">
            <v>D202019-45</v>
          </cell>
          <cell r="E8466" t="str">
            <v>D202019-45</v>
          </cell>
          <cell r="F8466">
            <v>0</v>
          </cell>
          <cell r="G8466">
            <v>0</v>
          </cell>
          <cell r="H8466" t="str">
            <v>EEM1</v>
          </cell>
          <cell r="I8466" t="str">
            <v>02</v>
          </cell>
          <cell r="J8466" t="str">
            <v>C0</v>
          </cell>
          <cell r="K8466">
            <v>0</v>
          </cell>
          <cell r="L8466" t="str">
            <v>X</v>
          </cell>
          <cell r="M8466">
            <v>0</v>
          </cell>
          <cell r="N8466">
            <v>0</v>
          </cell>
          <cell r="O8466" t="str">
            <v>CMANUEL</v>
          </cell>
          <cell r="P8466" t="str">
            <v>14:47:32</v>
          </cell>
          <cell r="Q8466" t="str">
            <v>SFARIA</v>
          </cell>
          <cell r="R8466" t="str">
            <v>09:29:55</v>
          </cell>
          <cell r="S8466" t="str">
            <v>EEM</v>
          </cell>
          <cell r="T8466">
            <v>0</v>
          </cell>
          <cell r="U8466">
            <v>0</v>
          </cell>
          <cell r="V8466">
            <v>0</v>
          </cell>
          <cell r="W8466" t="str">
            <v>EUR</v>
          </cell>
          <cell r="X8466" t="str">
            <v>00</v>
          </cell>
          <cell r="Y8466" t="str">
            <v>00</v>
          </cell>
          <cell r="Z8466">
            <v>0</v>
          </cell>
          <cell r="AA8466" t="str">
            <v>X</v>
          </cell>
          <cell r="AB8466">
            <v>0</v>
          </cell>
          <cell r="AC8466">
            <v>0</v>
          </cell>
          <cell r="AD8466">
            <v>0</v>
          </cell>
          <cell r="AE8466" t="str">
            <v>0000</v>
          </cell>
          <cell r="AF8466">
            <v>0</v>
          </cell>
          <cell r="AG8466">
            <v>0</v>
          </cell>
          <cell r="AH8466">
            <v>0</v>
          </cell>
          <cell r="AI8466" t="str">
            <v>0</v>
          </cell>
          <cell r="AJ8466">
            <v>0</v>
          </cell>
          <cell r="AK8466">
            <v>0</v>
          </cell>
          <cell r="AL8466" t="str">
            <v>57105010001</v>
          </cell>
          <cell r="AM8466">
            <v>0</v>
          </cell>
          <cell r="AN8466">
            <v>0</v>
          </cell>
          <cell r="AO8466">
            <v>0</v>
          </cell>
          <cell r="AP8466">
            <v>0</v>
          </cell>
          <cell r="AQ8466">
            <v>0</v>
          </cell>
          <cell r="AR8466">
            <v>0</v>
          </cell>
          <cell r="AS8466">
            <v>0</v>
          </cell>
          <cell r="AT8466">
            <v>0</v>
          </cell>
          <cell r="AU8466">
            <v>0</v>
          </cell>
          <cell r="AV8466">
            <v>0</v>
          </cell>
          <cell r="AW8466">
            <v>0</v>
          </cell>
          <cell r="AX8466">
            <v>0</v>
          </cell>
          <cell r="AY8466">
            <v>36910</v>
          </cell>
          <cell r="AZ8466">
            <v>38532</v>
          </cell>
          <cell r="BB8466">
            <v>36910</v>
          </cell>
          <cell r="BH8466">
            <v>0</v>
          </cell>
          <cell r="BI8466" t="str">
            <v>EUR</v>
          </cell>
          <cell r="BM8466">
            <v>0</v>
          </cell>
          <cell r="BN8466">
            <v>0</v>
          </cell>
          <cell r="BO8466">
            <v>0</v>
          </cell>
          <cell r="BP8466">
            <v>0</v>
          </cell>
          <cell r="BQ8466">
            <v>0</v>
          </cell>
          <cell r="BR8466">
            <v>0</v>
          </cell>
          <cell r="BS8466">
            <v>0</v>
          </cell>
          <cell r="BT8466">
            <v>0</v>
          </cell>
          <cell r="BU8466">
            <v>0</v>
          </cell>
          <cell r="BV8466">
            <v>0</v>
          </cell>
          <cell r="BW8466">
            <v>0</v>
          </cell>
          <cell r="BX8466">
            <v>0</v>
          </cell>
          <cell r="BY8466">
            <v>0</v>
          </cell>
          <cell r="BZ8466">
            <v>0</v>
          </cell>
          <cell r="CA8466">
            <v>0</v>
          </cell>
          <cell r="CB8466">
            <v>0</v>
          </cell>
        </row>
        <row r="8467">
          <cell r="B8467" t="str">
            <v>E505</v>
          </cell>
          <cell r="C8467" t="str">
            <v>CONS.FORT.IP DO CANIÇAL</v>
          </cell>
          <cell r="D8467" t="str">
            <v>D202019-45</v>
          </cell>
          <cell r="E8467" t="str">
            <v>D202019-45</v>
          </cell>
          <cell r="F8467">
            <v>0</v>
          </cell>
          <cell r="G8467">
            <v>0</v>
          </cell>
          <cell r="H8467" t="str">
            <v>EEM1</v>
          </cell>
          <cell r="I8467" t="str">
            <v>02</v>
          </cell>
          <cell r="J8467" t="str">
            <v>C0</v>
          </cell>
          <cell r="K8467">
            <v>0</v>
          </cell>
          <cell r="L8467" t="str">
            <v>X</v>
          </cell>
          <cell r="M8467">
            <v>0</v>
          </cell>
          <cell r="N8467">
            <v>0</v>
          </cell>
          <cell r="O8467" t="str">
            <v>CMANUEL</v>
          </cell>
          <cell r="P8467" t="str">
            <v>14:48:51</v>
          </cell>
          <cell r="Q8467" t="str">
            <v>SFARIA</v>
          </cell>
          <cell r="R8467" t="str">
            <v>09:29:37</v>
          </cell>
          <cell r="S8467" t="str">
            <v>EEM</v>
          </cell>
          <cell r="T8467">
            <v>0</v>
          </cell>
          <cell r="U8467">
            <v>0</v>
          </cell>
          <cell r="V8467">
            <v>0</v>
          </cell>
          <cell r="W8467" t="str">
            <v>EUR</v>
          </cell>
          <cell r="X8467" t="str">
            <v>00</v>
          </cell>
          <cell r="Y8467" t="str">
            <v>00</v>
          </cell>
          <cell r="Z8467">
            <v>0</v>
          </cell>
          <cell r="AA8467" t="str">
            <v>X</v>
          </cell>
          <cell r="AB8467">
            <v>0</v>
          </cell>
          <cell r="AC8467">
            <v>0</v>
          </cell>
          <cell r="AD8467">
            <v>0</v>
          </cell>
          <cell r="AE8467" t="str">
            <v>0000</v>
          </cell>
          <cell r="AF8467">
            <v>0</v>
          </cell>
          <cell r="AG8467">
            <v>0</v>
          </cell>
          <cell r="AH8467">
            <v>0</v>
          </cell>
          <cell r="AI8467" t="str">
            <v>0</v>
          </cell>
          <cell r="AJ8467">
            <v>0</v>
          </cell>
          <cell r="AK8467">
            <v>0</v>
          </cell>
          <cell r="AL8467" t="str">
            <v>57105010002</v>
          </cell>
          <cell r="AM8467">
            <v>0</v>
          </cell>
          <cell r="AN8467">
            <v>0</v>
          </cell>
          <cell r="AO8467">
            <v>0</v>
          </cell>
          <cell r="AP8467">
            <v>0</v>
          </cell>
          <cell r="AQ8467">
            <v>0</v>
          </cell>
          <cell r="AR8467">
            <v>0</v>
          </cell>
          <cell r="AS8467">
            <v>0</v>
          </cell>
          <cell r="AT8467">
            <v>0</v>
          </cell>
          <cell r="AU8467">
            <v>0</v>
          </cell>
          <cell r="AV8467">
            <v>0</v>
          </cell>
          <cell r="AW8467">
            <v>0</v>
          </cell>
          <cell r="AX8467">
            <v>0</v>
          </cell>
          <cell r="AY8467">
            <v>36910</v>
          </cell>
          <cell r="AZ8467">
            <v>38532</v>
          </cell>
          <cell r="BB8467">
            <v>36910</v>
          </cell>
          <cell r="BH8467">
            <v>0</v>
          </cell>
          <cell r="BI8467" t="str">
            <v>EUR</v>
          </cell>
          <cell r="BM8467">
            <v>0</v>
          </cell>
          <cell r="BN8467">
            <v>0</v>
          </cell>
          <cell r="BO8467">
            <v>0</v>
          </cell>
          <cell r="BP8467">
            <v>0</v>
          </cell>
          <cell r="BQ8467">
            <v>0</v>
          </cell>
          <cell r="BR8467">
            <v>0</v>
          </cell>
          <cell r="BS8467">
            <v>0</v>
          </cell>
          <cell r="BT8467">
            <v>0</v>
          </cell>
          <cell r="BU8467">
            <v>0</v>
          </cell>
          <cell r="BV8467">
            <v>0</v>
          </cell>
          <cell r="BW8467">
            <v>0</v>
          </cell>
          <cell r="BX8467">
            <v>0</v>
          </cell>
          <cell r="BY8467">
            <v>0</v>
          </cell>
          <cell r="BZ8467">
            <v>0</v>
          </cell>
          <cell r="CA8467">
            <v>0</v>
          </cell>
          <cell r="CB8467">
            <v>0</v>
          </cell>
        </row>
        <row r="8468">
          <cell r="B8468" t="str">
            <v>E505</v>
          </cell>
          <cell r="C8468" t="str">
            <v>CONS.FORT.IP DE ÁGUA DE PENA</v>
          </cell>
          <cell r="D8468" t="str">
            <v>D202019-45</v>
          </cell>
          <cell r="E8468" t="str">
            <v>D202019-45</v>
          </cell>
          <cell r="F8468">
            <v>0</v>
          </cell>
          <cell r="G8468">
            <v>0</v>
          </cell>
          <cell r="H8468" t="str">
            <v>EEM1</v>
          </cell>
          <cell r="I8468" t="str">
            <v>02</v>
          </cell>
          <cell r="J8468" t="str">
            <v>C0</v>
          </cell>
          <cell r="K8468">
            <v>0</v>
          </cell>
          <cell r="L8468" t="str">
            <v>X</v>
          </cell>
          <cell r="M8468">
            <v>0</v>
          </cell>
          <cell r="N8468">
            <v>0</v>
          </cell>
          <cell r="O8468" t="str">
            <v>CMANUEL</v>
          </cell>
          <cell r="P8468" t="str">
            <v>14:49:24</v>
          </cell>
          <cell r="Q8468" t="str">
            <v>SFARIA</v>
          </cell>
          <cell r="R8468" t="str">
            <v>09:28:57</v>
          </cell>
          <cell r="S8468" t="str">
            <v>EEM</v>
          </cell>
          <cell r="T8468">
            <v>0</v>
          </cell>
          <cell r="U8468">
            <v>0</v>
          </cell>
          <cell r="V8468">
            <v>0</v>
          </cell>
          <cell r="W8468" t="str">
            <v>EUR</v>
          </cell>
          <cell r="X8468" t="str">
            <v>00</v>
          </cell>
          <cell r="Y8468" t="str">
            <v>00</v>
          </cell>
          <cell r="Z8468">
            <v>0</v>
          </cell>
          <cell r="AA8468" t="str">
            <v>X</v>
          </cell>
          <cell r="AB8468">
            <v>0</v>
          </cell>
          <cell r="AC8468">
            <v>0</v>
          </cell>
          <cell r="AD8468">
            <v>0</v>
          </cell>
          <cell r="AE8468" t="str">
            <v>0000</v>
          </cell>
          <cell r="AF8468">
            <v>0</v>
          </cell>
          <cell r="AG8468">
            <v>0</v>
          </cell>
          <cell r="AH8468">
            <v>0</v>
          </cell>
          <cell r="AI8468" t="str">
            <v>0</v>
          </cell>
          <cell r="AJ8468">
            <v>0</v>
          </cell>
          <cell r="AK8468">
            <v>0</v>
          </cell>
          <cell r="AL8468" t="str">
            <v>57105010003</v>
          </cell>
          <cell r="AM8468">
            <v>0</v>
          </cell>
          <cell r="AN8468">
            <v>0</v>
          </cell>
          <cell r="AO8468">
            <v>0</v>
          </cell>
          <cell r="AP8468">
            <v>0</v>
          </cell>
          <cell r="AQ8468">
            <v>0</v>
          </cell>
          <cell r="AR8468">
            <v>0</v>
          </cell>
          <cell r="AS8468">
            <v>0</v>
          </cell>
          <cell r="AT8468">
            <v>0</v>
          </cell>
          <cell r="AU8468">
            <v>0</v>
          </cell>
          <cell r="AV8468">
            <v>0</v>
          </cell>
          <cell r="AW8468">
            <v>0</v>
          </cell>
          <cell r="AX8468">
            <v>0</v>
          </cell>
          <cell r="AY8468">
            <v>36910</v>
          </cell>
          <cell r="AZ8468">
            <v>38532</v>
          </cell>
          <cell r="BB8468">
            <v>36910</v>
          </cell>
          <cell r="BH8468">
            <v>0</v>
          </cell>
          <cell r="BI8468" t="str">
            <v>EUR</v>
          </cell>
          <cell r="BM8468">
            <v>0</v>
          </cell>
          <cell r="BN8468">
            <v>0</v>
          </cell>
          <cell r="BO8468">
            <v>0</v>
          </cell>
          <cell r="BP8468">
            <v>0</v>
          </cell>
          <cell r="BQ8468">
            <v>0</v>
          </cell>
          <cell r="BR8468">
            <v>0</v>
          </cell>
          <cell r="BS8468">
            <v>0</v>
          </cell>
          <cell r="BT8468">
            <v>0</v>
          </cell>
          <cell r="BU8468">
            <v>0</v>
          </cell>
          <cell r="BV8468">
            <v>0</v>
          </cell>
          <cell r="BW8468">
            <v>0</v>
          </cell>
          <cell r="BX8468">
            <v>0</v>
          </cell>
          <cell r="BY8468">
            <v>0</v>
          </cell>
          <cell r="BZ8468">
            <v>0</v>
          </cell>
          <cell r="CA8468">
            <v>0</v>
          </cell>
          <cell r="CB8468">
            <v>0</v>
          </cell>
        </row>
        <row r="8469">
          <cell r="B8469" t="str">
            <v>E505</v>
          </cell>
          <cell r="C8469" t="str">
            <v>CONS.FORT.IP DE MACHICO</v>
          </cell>
          <cell r="D8469" t="str">
            <v>D202019-45</v>
          </cell>
          <cell r="E8469" t="str">
            <v>D202019-45</v>
          </cell>
          <cell r="F8469">
            <v>0</v>
          </cell>
          <cell r="G8469">
            <v>0</v>
          </cell>
          <cell r="H8469" t="str">
            <v>EEM1</v>
          </cell>
          <cell r="I8469" t="str">
            <v>02</v>
          </cell>
          <cell r="J8469" t="str">
            <v>C0</v>
          </cell>
          <cell r="K8469">
            <v>0</v>
          </cell>
          <cell r="L8469" t="str">
            <v>X</v>
          </cell>
          <cell r="M8469">
            <v>0</v>
          </cell>
          <cell r="N8469">
            <v>0</v>
          </cell>
          <cell r="O8469" t="str">
            <v>CMANUEL</v>
          </cell>
          <cell r="P8469" t="str">
            <v>14:50:33</v>
          </cell>
          <cell r="Q8469" t="str">
            <v>SFARIA</v>
          </cell>
          <cell r="R8469" t="str">
            <v>09:29:17</v>
          </cell>
          <cell r="S8469" t="str">
            <v>EEM</v>
          </cell>
          <cell r="T8469">
            <v>0</v>
          </cell>
          <cell r="U8469">
            <v>0</v>
          </cell>
          <cell r="V8469">
            <v>0</v>
          </cell>
          <cell r="W8469" t="str">
            <v>EUR</v>
          </cell>
          <cell r="X8469" t="str">
            <v>00</v>
          </cell>
          <cell r="Y8469" t="str">
            <v>00</v>
          </cell>
          <cell r="Z8469">
            <v>0</v>
          </cell>
          <cell r="AA8469" t="str">
            <v>X</v>
          </cell>
          <cell r="AB8469">
            <v>0</v>
          </cell>
          <cell r="AC8469">
            <v>0</v>
          </cell>
          <cell r="AD8469">
            <v>0</v>
          </cell>
          <cell r="AE8469" t="str">
            <v>0000</v>
          </cell>
          <cell r="AF8469">
            <v>0</v>
          </cell>
          <cell r="AG8469">
            <v>0</v>
          </cell>
          <cell r="AH8469">
            <v>0</v>
          </cell>
          <cell r="AI8469" t="str">
            <v>0</v>
          </cell>
          <cell r="AJ8469">
            <v>0</v>
          </cell>
          <cell r="AK8469">
            <v>0</v>
          </cell>
          <cell r="AL8469" t="str">
            <v>57105010004</v>
          </cell>
          <cell r="AM8469">
            <v>0</v>
          </cell>
          <cell r="AN8469">
            <v>0</v>
          </cell>
          <cell r="AO8469">
            <v>0</v>
          </cell>
          <cell r="AP8469">
            <v>0</v>
          </cell>
          <cell r="AQ8469">
            <v>0</v>
          </cell>
          <cell r="AR8469">
            <v>0</v>
          </cell>
          <cell r="AS8469">
            <v>0</v>
          </cell>
          <cell r="AT8469">
            <v>0</v>
          </cell>
          <cell r="AU8469">
            <v>0</v>
          </cell>
          <cell r="AV8469">
            <v>0</v>
          </cell>
          <cell r="AW8469">
            <v>0</v>
          </cell>
          <cell r="AX8469">
            <v>0</v>
          </cell>
          <cell r="AY8469">
            <v>36910</v>
          </cell>
          <cell r="AZ8469">
            <v>38532</v>
          </cell>
          <cell r="BB8469">
            <v>36910</v>
          </cell>
          <cell r="BH8469">
            <v>0</v>
          </cell>
          <cell r="BI8469" t="str">
            <v>EUR</v>
          </cell>
          <cell r="BM8469">
            <v>0</v>
          </cell>
          <cell r="BN8469">
            <v>0</v>
          </cell>
          <cell r="BO8469">
            <v>0</v>
          </cell>
          <cell r="BP8469">
            <v>0</v>
          </cell>
          <cell r="BQ8469">
            <v>0</v>
          </cell>
          <cell r="BR8469">
            <v>0</v>
          </cell>
          <cell r="BS8469">
            <v>0</v>
          </cell>
          <cell r="BT8469">
            <v>0</v>
          </cell>
          <cell r="BU8469">
            <v>0</v>
          </cell>
          <cell r="BV8469">
            <v>0</v>
          </cell>
          <cell r="BW8469">
            <v>0</v>
          </cell>
          <cell r="BX8469">
            <v>0</v>
          </cell>
          <cell r="BY8469">
            <v>0</v>
          </cell>
          <cell r="BZ8469">
            <v>0</v>
          </cell>
          <cell r="CA8469">
            <v>0</v>
          </cell>
          <cell r="CB8469">
            <v>0</v>
          </cell>
        </row>
        <row r="8470">
          <cell r="B8470" t="str">
            <v>E503</v>
          </cell>
          <cell r="C8470" t="str">
            <v>CONS.FORT.MT DO PORTO DA CRUZ</v>
          </cell>
          <cell r="D8470" t="str">
            <v>D202019-02</v>
          </cell>
          <cell r="E8470" t="str">
            <v>D202019-02</v>
          </cell>
          <cell r="F8470">
            <v>0</v>
          </cell>
          <cell r="G8470">
            <v>0</v>
          </cell>
          <cell r="H8470" t="str">
            <v>EEM1</v>
          </cell>
          <cell r="I8470" t="str">
            <v>02</v>
          </cell>
          <cell r="J8470" t="str">
            <v>70</v>
          </cell>
          <cell r="K8470">
            <v>0</v>
          </cell>
          <cell r="L8470" t="str">
            <v>X</v>
          </cell>
          <cell r="M8470">
            <v>0</v>
          </cell>
          <cell r="N8470">
            <v>0</v>
          </cell>
          <cell r="O8470" t="str">
            <v>CMANUEL</v>
          </cell>
          <cell r="P8470" t="str">
            <v>08:37:30</v>
          </cell>
          <cell r="Q8470" t="str">
            <v>SFARIA</v>
          </cell>
          <cell r="R8470" t="str">
            <v>09:26:50</v>
          </cell>
          <cell r="S8470" t="str">
            <v>EEM</v>
          </cell>
          <cell r="T8470">
            <v>0</v>
          </cell>
          <cell r="U8470">
            <v>0</v>
          </cell>
          <cell r="V8470">
            <v>0</v>
          </cell>
          <cell r="W8470" t="str">
            <v>EUR</v>
          </cell>
          <cell r="X8470" t="str">
            <v>00</v>
          </cell>
          <cell r="Y8470" t="str">
            <v>00</v>
          </cell>
          <cell r="Z8470">
            <v>0</v>
          </cell>
          <cell r="AA8470" t="str">
            <v>X</v>
          </cell>
          <cell r="AB8470">
            <v>0</v>
          </cell>
          <cell r="AC8470">
            <v>0</v>
          </cell>
          <cell r="AD8470">
            <v>0</v>
          </cell>
          <cell r="AE8470" t="str">
            <v>0000</v>
          </cell>
          <cell r="AF8470">
            <v>0</v>
          </cell>
          <cell r="AG8470">
            <v>0</v>
          </cell>
          <cell r="AH8470">
            <v>0</v>
          </cell>
          <cell r="AI8470" t="str">
            <v>0</v>
          </cell>
          <cell r="AJ8470">
            <v>0</v>
          </cell>
          <cell r="AK8470">
            <v>0</v>
          </cell>
          <cell r="AL8470" t="str">
            <v>57105005001</v>
          </cell>
          <cell r="AM8470">
            <v>0</v>
          </cell>
          <cell r="AN8470">
            <v>0</v>
          </cell>
          <cell r="AO8470">
            <v>0</v>
          </cell>
          <cell r="AP8470">
            <v>0</v>
          </cell>
          <cell r="AQ8470">
            <v>0</v>
          </cell>
          <cell r="AR8470">
            <v>0</v>
          </cell>
          <cell r="AS8470">
            <v>0</v>
          </cell>
          <cell r="AT8470">
            <v>0</v>
          </cell>
          <cell r="AU8470">
            <v>0</v>
          </cell>
          <cell r="AV8470">
            <v>0</v>
          </cell>
          <cell r="AW8470">
            <v>0</v>
          </cell>
          <cell r="AX8470">
            <v>0</v>
          </cell>
          <cell r="AY8470">
            <v>36913</v>
          </cell>
          <cell r="AZ8470">
            <v>38532</v>
          </cell>
          <cell r="BB8470">
            <v>36913</v>
          </cell>
          <cell r="BH8470">
            <v>0</v>
          </cell>
          <cell r="BI8470" t="str">
            <v>EUR</v>
          </cell>
          <cell r="BM8470">
            <v>0</v>
          </cell>
          <cell r="BN8470">
            <v>0</v>
          </cell>
          <cell r="BO8470">
            <v>0</v>
          </cell>
          <cell r="BP8470">
            <v>0</v>
          </cell>
          <cell r="BQ8470">
            <v>0</v>
          </cell>
          <cell r="BR8470">
            <v>0</v>
          </cell>
          <cell r="BS8470">
            <v>0</v>
          </cell>
          <cell r="BT8470">
            <v>0</v>
          </cell>
          <cell r="BU8470">
            <v>0</v>
          </cell>
          <cell r="BV8470">
            <v>0</v>
          </cell>
          <cell r="BW8470">
            <v>0</v>
          </cell>
          <cell r="BX8470">
            <v>0</v>
          </cell>
          <cell r="BY8470">
            <v>0</v>
          </cell>
          <cell r="BZ8470">
            <v>0</v>
          </cell>
          <cell r="CA8470">
            <v>0</v>
          </cell>
          <cell r="CB8470">
            <v>0</v>
          </cell>
        </row>
        <row r="8471">
          <cell r="B8471" t="str">
            <v>E503</v>
          </cell>
          <cell r="C8471" t="str">
            <v>CONS.FORT.MT DO CANIÇAL</v>
          </cell>
          <cell r="D8471" t="str">
            <v>D202019-02</v>
          </cell>
          <cell r="E8471" t="str">
            <v>D202019-02</v>
          </cell>
          <cell r="F8471">
            <v>0</v>
          </cell>
          <cell r="G8471">
            <v>0</v>
          </cell>
          <cell r="H8471" t="str">
            <v>EEM1</v>
          </cell>
          <cell r="I8471" t="str">
            <v>02</v>
          </cell>
          <cell r="J8471" t="str">
            <v>70</v>
          </cell>
          <cell r="K8471">
            <v>0</v>
          </cell>
          <cell r="L8471" t="str">
            <v>X</v>
          </cell>
          <cell r="M8471">
            <v>0</v>
          </cell>
          <cell r="N8471">
            <v>0</v>
          </cell>
          <cell r="O8471" t="str">
            <v>CMANUEL</v>
          </cell>
          <cell r="P8471" t="str">
            <v>08:38:29</v>
          </cell>
          <cell r="Q8471" t="str">
            <v>DLUIS</v>
          </cell>
          <cell r="R8471" t="str">
            <v>13:49:37</v>
          </cell>
          <cell r="S8471" t="str">
            <v>EEM</v>
          </cell>
          <cell r="T8471">
            <v>0</v>
          </cell>
          <cell r="U8471">
            <v>0</v>
          </cell>
          <cell r="V8471">
            <v>0</v>
          </cell>
          <cell r="W8471" t="str">
            <v>EUR</v>
          </cell>
          <cell r="X8471" t="str">
            <v>00</v>
          </cell>
          <cell r="Y8471" t="str">
            <v>00</v>
          </cell>
          <cell r="Z8471">
            <v>0</v>
          </cell>
          <cell r="AA8471" t="str">
            <v>X</v>
          </cell>
          <cell r="AB8471">
            <v>0</v>
          </cell>
          <cell r="AC8471">
            <v>0</v>
          </cell>
          <cell r="AD8471">
            <v>0</v>
          </cell>
          <cell r="AE8471" t="str">
            <v>0000</v>
          </cell>
          <cell r="AF8471">
            <v>0</v>
          </cell>
          <cell r="AG8471">
            <v>0</v>
          </cell>
          <cell r="AH8471">
            <v>0</v>
          </cell>
          <cell r="AI8471" t="str">
            <v>0</v>
          </cell>
          <cell r="AJ8471">
            <v>0</v>
          </cell>
          <cell r="AK8471" t="str">
            <v>X</v>
          </cell>
          <cell r="AL8471" t="str">
            <v>57105005002</v>
          </cell>
          <cell r="AM8471">
            <v>0</v>
          </cell>
          <cell r="AN8471">
            <v>0</v>
          </cell>
          <cell r="AO8471">
            <v>0</v>
          </cell>
          <cell r="AP8471">
            <v>0</v>
          </cell>
          <cell r="AQ8471">
            <v>0</v>
          </cell>
          <cell r="AR8471">
            <v>0</v>
          </cell>
          <cell r="AS8471">
            <v>0</v>
          </cell>
          <cell r="AT8471">
            <v>0</v>
          </cell>
          <cell r="AU8471">
            <v>0</v>
          </cell>
          <cell r="AV8471">
            <v>0</v>
          </cell>
          <cell r="AW8471">
            <v>0</v>
          </cell>
          <cell r="AX8471">
            <v>0</v>
          </cell>
          <cell r="AY8471">
            <v>36913</v>
          </cell>
          <cell r="AZ8471">
            <v>38693</v>
          </cell>
          <cell r="BB8471">
            <v>36913</v>
          </cell>
          <cell r="BH8471">
            <v>0</v>
          </cell>
          <cell r="BI8471" t="str">
            <v>EUR</v>
          </cell>
          <cell r="BM8471">
            <v>0</v>
          </cell>
          <cell r="BN8471">
            <v>0</v>
          </cell>
          <cell r="BO8471">
            <v>0</v>
          </cell>
          <cell r="BP8471">
            <v>0</v>
          </cell>
          <cell r="BQ8471">
            <v>0</v>
          </cell>
          <cell r="BR8471">
            <v>0</v>
          </cell>
          <cell r="BS8471">
            <v>0</v>
          </cell>
          <cell r="BT8471">
            <v>0</v>
          </cell>
          <cell r="BU8471">
            <v>0</v>
          </cell>
          <cell r="BV8471">
            <v>0</v>
          </cell>
          <cell r="BW8471">
            <v>0</v>
          </cell>
          <cell r="BX8471">
            <v>0</v>
          </cell>
          <cell r="BY8471">
            <v>0</v>
          </cell>
          <cell r="BZ8471">
            <v>0</v>
          </cell>
          <cell r="CA8471">
            <v>0</v>
          </cell>
          <cell r="CB8471">
            <v>0</v>
          </cell>
        </row>
        <row r="8472">
          <cell r="B8472" t="str">
            <v>E503</v>
          </cell>
          <cell r="C8472" t="str">
            <v>CONS.FORT.MT DE ÁGUA DE PENA</v>
          </cell>
          <cell r="D8472" t="str">
            <v>D202019-02</v>
          </cell>
          <cell r="E8472" t="str">
            <v>D202019-02</v>
          </cell>
          <cell r="F8472" t="str">
            <v>0200</v>
          </cell>
          <cell r="G8472">
            <v>0</v>
          </cell>
          <cell r="H8472" t="str">
            <v>EEM1</v>
          </cell>
          <cell r="I8472" t="str">
            <v>02</v>
          </cell>
          <cell r="J8472" t="str">
            <v>70</v>
          </cell>
          <cell r="K8472">
            <v>0</v>
          </cell>
          <cell r="L8472" t="str">
            <v>X</v>
          </cell>
          <cell r="M8472">
            <v>0</v>
          </cell>
          <cell r="N8472">
            <v>0</v>
          </cell>
          <cell r="O8472" t="str">
            <v>CMANUEL</v>
          </cell>
          <cell r="P8472" t="str">
            <v>08:39:00</v>
          </cell>
          <cell r="Q8472" t="str">
            <v>SFARIA</v>
          </cell>
          <cell r="R8472" t="str">
            <v>09:26:04</v>
          </cell>
          <cell r="S8472" t="str">
            <v>EEM</v>
          </cell>
          <cell r="T8472">
            <v>0</v>
          </cell>
          <cell r="U8472">
            <v>0</v>
          </cell>
          <cell r="V8472">
            <v>0</v>
          </cell>
          <cell r="W8472" t="str">
            <v>EUR</v>
          </cell>
          <cell r="X8472" t="str">
            <v>00</v>
          </cell>
          <cell r="Y8472" t="str">
            <v>00</v>
          </cell>
          <cell r="Z8472">
            <v>0</v>
          </cell>
          <cell r="AA8472" t="str">
            <v>X</v>
          </cell>
          <cell r="AB8472">
            <v>0</v>
          </cell>
          <cell r="AC8472">
            <v>0</v>
          </cell>
          <cell r="AD8472">
            <v>0</v>
          </cell>
          <cell r="AE8472" t="str">
            <v>0000</v>
          </cell>
          <cell r="AF8472">
            <v>0</v>
          </cell>
          <cell r="AG8472">
            <v>0</v>
          </cell>
          <cell r="AH8472">
            <v>0</v>
          </cell>
          <cell r="AI8472" t="str">
            <v>0</v>
          </cell>
          <cell r="AJ8472">
            <v>0</v>
          </cell>
          <cell r="AK8472" t="str">
            <v>X</v>
          </cell>
          <cell r="AL8472" t="str">
            <v>57105005003</v>
          </cell>
          <cell r="AM8472">
            <v>0</v>
          </cell>
          <cell r="AN8472">
            <v>0</v>
          </cell>
          <cell r="AO8472">
            <v>0</v>
          </cell>
          <cell r="AP8472">
            <v>0</v>
          </cell>
          <cell r="AQ8472">
            <v>0</v>
          </cell>
          <cell r="AR8472">
            <v>0</v>
          </cell>
          <cell r="AS8472">
            <v>0</v>
          </cell>
          <cell r="AT8472">
            <v>0</v>
          </cell>
          <cell r="AU8472">
            <v>0</v>
          </cell>
          <cell r="AV8472">
            <v>0</v>
          </cell>
          <cell r="AW8472">
            <v>0</v>
          </cell>
          <cell r="AX8472">
            <v>0</v>
          </cell>
          <cell r="AY8472">
            <v>36913</v>
          </cell>
          <cell r="AZ8472">
            <v>38532</v>
          </cell>
          <cell r="BB8472">
            <v>36913</v>
          </cell>
          <cell r="BH8472">
            <v>0</v>
          </cell>
          <cell r="BI8472" t="str">
            <v>EUR</v>
          </cell>
          <cell r="BM8472">
            <v>0</v>
          </cell>
          <cell r="BN8472">
            <v>0</v>
          </cell>
          <cell r="BO8472">
            <v>0</v>
          </cell>
          <cell r="BP8472">
            <v>0</v>
          </cell>
          <cell r="BQ8472">
            <v>0</v>
          </cell>
          <cell r="BR8472">
            <v>0</v>
          </cell>
          <cell r="BS8472">
            <v>0</v>
          </cell>
          <cell r="BT8472">
            <v>0</v>
          </cell>
          <cell r="BU8472">
            <v>0</v>
          </cell>
          <cell r="BV8472">
            <v>0</v>
          </cell>
          <cell r="BW8472">
            <v>0</v>
          </cell>
          <cell r="BX8472">
            <v>0</v>
          </cell>
          <cell r="BY8472">
            <v>0</v>
          </cell>
          <cell r="BZ8472">
            <v>0</v>
          </cell>
          <cell r="CA8472">
            <v>0</v>
          </cell>
          <cell r="CB8472">
            <v>0</v>
          </cell>
        </row>
        <row r="8473">
          <cell r="B8473" t="str">
            <v>E503</v>
          </cell>
          <cell r="C8473" t="str">
            <v>CONS.FORT.MT DE MACHICO</v>
          </cell>
          <cell r="D8473" t="str">
            <v>D202019-02</v>
          </cell>
          <cell r="E8473" t="str">
            <v>D202019-02</v>
          </cell>
          <cell r="F8473">
            <v>0</v>
          </cell>
          <cell r="G8473">
            <v>0</v>
          </cell>
          <cell r="H8473" t="str">
            <v>EEM1</v>
          </cell>
          <cell r="I8473" t="str">
            <v>02</v>
          </cell>
          <cell r="J8473" t="str">
            <v>70</v>
          </cell>
          <cell r="K8473">
            <v>0</v>
          </cell>
          <cell r="L8473" t="str">
            <v>X</v>
          </cell>
          <cell r="M8473">
            <v>0</v>
          </cell>
          <cell r="N8473">
            <v>0</v>
          </cell>
          <cell r="O8473" t="str">
            <v>CMANUEL</v>
          </cell>
          <cell r="P8473" t="str">
            <v>08:39:47</v>
          </cell>
          <cell r="Q8473" t="str">
            <v>SFARIA</v>
          </cell>
          <cell r="R8473" t="str">
            <v>09:26:13</v>
          </cell>
          <cell r="S8473" t="str">
            <v>EEM</v>
          </cell>
          <cell r="T8473">
            <v>0</v>
          </cell>
          <cell r="U8473">
            <v>0</v>
          </cell>
          <cell r="V8473">
            <v>0</v>
          </cell>
          <cell r="W8473" t="str">
            <v>EUR</v>
          </cell>
          <cell r="X8473" t="str">
            <v>00</v>
          </cell>
          <cell r="Y8473" t="str">
            <v>00</v>
          </cell>
          <cell r="Z8473">
            <v>0</v>
          </cell>
          <cell r="AA8473" t="str">
            <v>X</v>
          </cell>
          <cell r="AB8473">
            <v>0</v>
          </cell>
          <cell r="AC8473">
            <v>0</v>
          </cell>
          <cell r="AD8473">
            <v>0</v>
          </cell>
          <cell r="AE8473" t="str">
            <v>0000</v>
          </cell>
          <cell r="AF8473">
            <v>0</v>
          </cell>
          <cell r="AG8473">
            <v>0</v>
          </cell>
          <cell r="AH8473">
            <v>0</v>
          </cell>
          <cell r="AI8473" t="str">
            <v>0</v>
          </cell>
          <cell r="AJ8473">
            <v>0</v>
          </cell>
          <cell r="AK8473" t="str">
            <v>X</v>
          </cell>
          <cell r="AL8473" t="str">
            <v>57105005004</v>
          </cell>
          <cell r="AM8473">
            <v>0</v>
          </cell>
          <cell r="AN8473">
            <v>0</v>
          </cell>
          <cell r="AO8473">
            <v>0</v>
          </cell>
          <cell r="AP8473">
            <v>0</v>
          </cell>
          <cell r="AQ8473">
            <v>0</v>
          </cell>
          <cell r="AR8473">
            <v>0</v>
          </cell>
          <cell r="AS8473">
            <v>0</v>
          </cell>
          <cell r="AT8473">
            <v>0</v>
          </cell>
          <cell r="AU8473">
            <v>0</v>
          </cell>
          <cell r="AV8473">
            <v>0</v>
          </cell>
          <cell r="AW8473">
            <v>0</v>
          </cell>
          <cell r="AX8473">
            <v>0</v>
          </cell>
          <cell r="AY8473">
            <v>36913</v>
          </cell>
          <cell r="AZ8473">
            <v>38532</v>
          </cell>
          <cell r="BB8473">
            <v>37646</v>
          </cell>
          <cell r="BH8473">
            <v>0</v>
          </cell>
          <cell r="BI8473" t="str">
            <v>EUR</v>
          </cell>
          <cell r="BM8473">
            <v>0</v>
          </cell>
          <cell r="BN8473">
            <v>0</v>
          </cell>
          <cell r="BO8473">
            <v>0</v>
          </cell>
          <cell r="BP8473">
            <v>0</v>
          </cell>
          <cell r="BQ8473">
            <v>0</v>
          </cell>
          <cell r="BR8473">
            <v>0</v>
          </cell>
          <cell r="BS8473">
            <v>0</v>
          </cell>
          <cell r="BT8473">
            <v>0</v>
          </cell>
          <cell r="BU8473">
            <v>0</v>
          </cell>
          <cell r="BV8473">
            <v>0</v>
          </cell>
          <cell r="BW8473">
            <v>0</v>
          </cell>
          <cell r="BX8473">
            <v>0</v>
          </cell>
          <cell r="BY8473">
            <v>0</v>
          </cell>
          <cell r="BZ8473">
            <v>0</v>
          </cell>
          <cell r="CA8473">
            <v>0</v>
          </cell>
          <cell r="CB8473">
            <v>0</v>
          </cell>
        </row>
        <row r="8474">
          <cell r="B8474" t="str">
            <v>E502</v>
          </cell>
          <cell r="C8474" t="str">
            <v>Linha 60 kV Machico - Caniçal</v>
          </cell>
          <cell r="D8474" t="str">
            <v>T101-44</v>
          </cell>
          <cell r="E8474" t="str">
            <v>T101-44</v>
          </cell>
          <cell r="F8474">
            <v>0</v>
          </cell>
          <cell r="G8474">
            <v>0</v>
          </cell>
          <cell r="H8474" t="str">
            <v>EEM1</v>
          </cell>
          <cell r="I8474" t="str">
            <v>02</v>
          </cell>
          <cell r="J8474" t="str">
            <v>15</v>
          </cell>
          <cell r="K8474">
            <v>0</v>
          </cell>
          <cell r="L8474" t="str">
            <v>X</v>
          </cell>
          <cell r="M8474">
            <v>0</v>
          </cell>
          <cell r="N8474" t="str">
            <v>2004 IMPREVISTA</v>
          </cell>
          <cell r="O8474" t="str">
            <v>NELSON</v>
          </cell>
          <cell r="P8474" t="str">
            <v>14:03:52</v>
          </cell>
          <cell r="Q8474" t="str">
            <v>SFARIA</v>
          </cell>
          <cell r="R8474" t="str">
            <v>12:25:09</v>
          </cell>
          <cell r="S8474" t="str">
            <v>EEM</v>
          </cell>
          <cell r="T8474">
            <v>0</v>
          </cell>
          <cell r="U8474">
            <v>0</v>
          </cell>
          <cell r="V8474">
            <v>0</v>
          </cell>
          <cell r="W8474" t="str">
            <v>EUR</v>
          </cell>
          <cell r="X8474" t="str">
            <v>00</v>
          </cell>
          <cell r="Y8474" t="str">
            <v>00</v>
          </cell>
          <cell r="Z8474">
            <v>0</v>
          </cell>
          <cell r="AA8474" t="str">
            <v>X</v>
          </cell>
          <cell r="AB8474">
            <v>0</v>
          </cell>
          <cell r="AC8474">
            <v>0</v>
          </cell>
          <cell r="AD8474">
            <v>0</v>
          </cell>
          <cell r="AE8474" t="str">
            <v>0000</v>
          </cell>
          <cell r="AF8474">
            <v>0</v>
          </cell>
          <cell r="AG8474">
            <v>0</v>
          </cell>
          <cell r="AH8474">
            <v>0</v>
          </cell>
          <cell r="AI8474">
            <v>0</v>
          </cell>
          <cell r="AJ8474">
            <v>0</v>
          </cell>
          <cell r="AK8474">
            <v>0</v>
          </cell>
          <cell r="AL8474" t="str">
            <v>S/CÓDIGO ANTIGO</v>
          </cell>
          <cell r="AM8474">
            <v>0</v>
          </cell>
          <cell r="AN8474">
            <v>0</v>
          </cell>
          <cell r="AO8474">
            <v>0</v>
          </cell>
          <cell r="AP8474">
            <v>0</v>
          </cell>
          <cell r="AQ8474">
            <v>0</v>
          </cell>
          <cell r="AR8474">
            <v>0</v>
          </cell>
          <cell r="AS8474">
            <v>0</v>
          </cell>
          <cell r="AT8474">
            <v>0</v>
          </cell>
          <cell r="AU8474">
            <v>0</v>
          </cell>
          <cell r="AV8474">
            <v>0</v>
          </cell>
          <cell r="AW8474">
            <v>0</v>
          </cell>
          <cell r="AX8474">
            <v>0</v>
          </cell>
          <cell r="AY8474">
            <v>36913</v>
          </cell>
          <cell r="AZ8474">
            <v>38533</v>
          </cell>
          <cell r="BB8474">
            <v>36999</v>
          </cell>
          <cell r="BH8474">
            <v>0</v>
          </cell>
          <cell r="BI8474" t="str">
            <v>EUR</v>
          </cell>
          <cell r="BM8474">
            <v>0</v>
          </cell>
          <cell r="BN8474">
            <v>0</v>
          </cell>
          <cell r="BO8474">
            <v>0</v>
          </cell>
          <cell r="BP8474">
            <v>0</v>
          </cell>
          <cell r="BQ8474">
            <v>0</v>
          </cell>
          <cell r="BR8474">
            <v>0</v>
          </cell>
          <cell r="BS8474">
            <v>0</v>
          </cell>
          <cell r="BT8474">
            <v>0</v>
          </cell>
          <cell r="BU8474">
            <v>0</v>
          </cell>
          <cell r="BV8474">
            <v>0</v>
          </cell>
          <cell r="BW8474">
            <v>0</v>
          </cell>
          <cell r="BX8474">
            <v>0</v>
          </cell>
          <cell r="BY8474">
            <v>0</v>
          </cell>
          <cell r="BZ8474">
            <v>0</v>
          </cell>
          <cell r="CA8474">
            <v>0</v>
          </cell>
          <cell r="CB8474">
            <v>0</v>
          </cell>
        </row>
        <row r="8475">
          <cell r="B8475" t="str">
            <v>E502</v>
          </cell>
          <cell r="C8475" t="str">
            <v>Linha 60 kV (Derv.p/Sub.Alegria)</v>
          </cell>
          <cell r="D8475" t="str">
            <v>T101-44</v>
          </cell>
          <cell r="E8475" t="str">
            <v>T101-44</v>
          </cell>
          <cell r="F8475">
            <v>0</v>
          </cell>
          <cell r="G8475">
            <v>0</v>
          </cell>
          <cell r="H8475" t="str">
            <v>EEM1</v>
          </cell>
          <cell r="I8475" t="str">
            <v>02</v>
          </cell>
          <cell r="J8475" t="str">
            <v>15</v>
          </cell>
          <cell r="K8475">
            <v>0</v>
          </cell>
          <cell r="L8475" t="str">
            <v>X</v>
          </cell>
          <cell r="M8475">
            <v>0</v>
          </cell>
          <cell r="N8475" t="str">
            <v>2004 IMPREVISTA</v>
          </cell>
          <cell r="O8475" t="str">
            <v>NELSON</v>
          </cell>
          <cell r="P8475" t="str">
            <v>14:05:35</v>
          </cell>
          <cell r="Q8475" t="str">
            <v>SFARIA</v>
          </cell>
          <cell r="R8475" t="str">
            <v>10:26:29</v>
          </cell>
          <cell r="S8475" t="str">
            <v>EEM</v>
          </cell>
          <cell r="T8475">
            <v>0</v>
          </cell>
          <cell r="U8475">
            <v>0</v>
          </cell>
          <cell r="V8475">
            <v>0</v>
          </cell>
          <cell r="W8475" t="str">
            <v>EUR</v>
          </cell>
          <cell r="X8475" t="str">
            <v>00</v>
          </cell>
          <cell r="Y8475" t="str">
            <v>00</v>
          </cell>
          <cell r="Z8475">
            <v>0</v>
          </cell>
          <cell r="AA8475" t="str">
            <v>X</v>
          </cell>
          <cell r="AB8475">
            <v>0</v>
          </cell>
          <cell r="AC8475">
            <v>0</v>
          </cell>
          <cell r="AD8475">
            <v>0</v>
          </cell>
          <cell r="AE8475" t="str">
            <v>0000</v>
          </cell>
          <cell r="AF8475">
            <v>0</v>
          </cell>
          <cell r="AG8475">
            <v>0</v>
          </cell>
          <cell r="AH8475">
            <v>0</v>
          </cell>
          <cell r="AI8475">
            <v>0</v>
          </cell>
          <cell r="AJ8475">
            <v>0</v>
          </cell>
          <cell r="AK8475">
            <v>0</v>
          </cell>
          <cell r="AL8475" t="str">
            <v>S/CÓDIGO ANTIGO</v>
          </cell>
          <cell r="AM8475">
            <v>0</v>
          </cell>
          <cell r="AN8475">
            <v>0</v>
          </cell>
          <cell r="AO8475">
            <v>0</v>
          </cell>
          <cell r="AP8475">
            <v>0</v>
          </cell>
          <cell r="AQ8475">
            <v>0</v>
          </cell>
          <cell r="AR8475">
            <v>0</v>
          </cell>
          <cell r="AS8475">
            <v>0</v>
          </cell>
          <cell r="AT8475">
            <v>0</v>
          </cell>
          <cell r="AU8475">
            <v>0</v>
          </cell>
          <cell r="AV8475">
            <v>0</v>
          </cell>
          <cell r="AW8475">
            <v>0</v>
          </cell>
          <cell r="AX8475">
            <v>0</v>
          </cell>
          <cell r="AY8475">
            <v>36913</v>
          </cell>
          <cell r="AZ8475">
            <v>38665</v>
          </cell>
          <cell r="BB8475">
            <v>36999</v>
          </cell>
          <cell r="BH8475">
            <v>0</v>
          </cell>
          <cell r="BI8475" t="str">
            <v>EUR</v>
          </cell>
          <cell r="BM8475">
            <v>0</v>
          </cell>
          <cell r="BN8475">
            <v>0</v>
          </cell>
          <cell r="BO8475">
            <v>0</v>
          </cell>
          <cell r="BP8475">
            <v>0</v>
          </cell>
          <cell r="BQ8475">
            <v>0</v>
          </cell>
          <cell r="BR8475">
            <v>0</v>
          </cell>
          <cell r="BS8475">
            <v>0</v>
          </cell>
          <cell r="BT8475">
            <v>0</v>
          </cell>
          <cell r="BU8475">
            <v>0</v>
          </cell>
          <cell r="BV8475">
            <v>0</v>
          </cell>
          <cell r="BW8475">
            <v>0</v>
          </cell>
          <cell r="BX8475">
            <v>0</v>
          </cell>
          <cell r="BY8475">
            <v>0</v>
          </cell>
          <cell r="BZ8475">
            <v>0</v>
          </cell>
          <cell r="CA8475">
            <v>0</v>
          </cell>
          <cell r="CB8475">
            <v>0</v>
          </cell>
        </row>
        <row r="8476">
          <cell r="B8476" t="str">
            <v>E502</v>
          </cell>
          <cell r="C8476" t="str">
            <v>Linha 60 kV Alegria - Viveiros</v>
          </cell>
          <cell r="D8476" t="str">
            <v>T101-44</v>
          </cell>
          <cell r="E8476" t="str">
            <v>T101-44</v>
          </cell>
          <cell r="F8476">
            <v>0</v>
          </cell>
          <cell r="G8476">
            <v>0</v>
          </cell>
          <cell r="H8476" t="str">
            <v>EEM1</v>
          </cell>
          <cell r="I8476" t="str">
            <v>02</v>
          </cell>
          <cell r="J8476" t="str">
            <v>15</v>
          </cell>
          <cell r="K8476">
            <v>0</v>
          </cell>
          <cell r="L8476" t="str">
            <v>X</v>
          </cell>
          <cell r="M8476">
            <v>0</v>
          </cell>
          <cell r="N8476" t="str">
            <v>2004 IMPREVISTA</v>
          </cell>
          <cell r="O8476" t="str">
            <v>NELSON</v>
          </cell>
          <cell r="P8476" t="str">
            <v>14:07:41</v>
          </cell>
          <cell r="Q8476" t="str">
            <v>SFARIA</v>
          </cell>
          <cell r="R8476" t="str">
            <v>10:26:41</v>
          </cell>
          <cell r="S8476" t="str">
            <v>EEM</v>
          </cell>
          <cell r="T8476">
            <v>0</v>
          </cell>
          <cell r="U8476">
            <v>0</v>
          </cell>
          <cell r="V8476">
            <v>0</v>
          </cell>
          <cell r="W8476" t="str">
            <v>EUR</v>
          </cell>
          <cell r="X8476" t="str">
            <v>00</v>
          </cell>
          <cell r="Y8476" t="str">
            <v>00</v>
          </cell>
          <cell r="Z8476">
            <v>0</v>
          </cell>
          <cell r="AA8476" t="str">
            <v>X</v>
          </cell>
          <cell r="AB8476">
            <v>0</v>
          </cell>
          <cell r="AC8476">
            <v>0</v>
          </cell>
          <cell r="AD8476">
            <v>0</v>
          </cell>
          <cell r="AE8476" t="str">
            <v>0000</v>
          </cell>
          <cell r="AF8476">
            <v>0</v>
          </cell>
          <cell r="AG8476">
            <v>0</v>
          </cell>
          <cell r="AH8476">
            <v>0</v>
          </cell>
          <cell r="AI8476">
            <v>0</v>
          </cell>
          <cell r="AJ8476">
            <v>0</v>
          </cell>
          <cell r="AK8476">
            <v>0</v>
          </cell>
          <cell r="AL8476" t="str">
            <v>S/CÓDIGO ANTIGO</v>
          </cell>
          <cell r="AM8476">
            <v>0</v>
          </cell>
          <cell r="AN8476">
            <v>0</v>
          </cell>
          <cell r="AO8476">
            <v>0</v>
          </cell>
          <cell r="AP8476">
            <v>0</v>
          </cell>
          <cell r="AQ8476">
            <v>0</v>
          </cell>
          <cell r="AR8476">
            <v>0</v>
          </cell>
          <cell r="AS8476">
            <v>0</v>
          </cell>
          <cell r="AT8476">
            <v>0</v>
          </cell>
          <cell r="AU8476">
            <v>0</v>
          </cell>
          <cell r="AV8476">
            <v>0</v>
          </cell>
          <cell r="AW8476">
            <v>0</v>
          </cell>
          <cell r="AX8476">
            <v>0</v>
          </cell>
          <cell r="AY8476">
            <v>36913</v>
          </cell>
          <cell r="AZ8476">
            <v>38665</v>
          </cell>
          <cell r="BB8476">
            <v>36999</v>
          </cell>
          <cell r="BH8476">
            <v>0</v>
          </cell>
          <cell r="BI8476" t="str">
            <v>EUR</v>
          </cell>
          <cell r="BM8476">
            <v>0</v>
          </cell>
          <cell r="BN8476">
            <v>0</v>
          </cell>
          <cell r="BO8476">
            <v>0</v>
          </cell>
          <cell r="BP8476">
            <v>0</v>
          </cell>
          <cell r="BQ8476">
            <v>0</v>
          </cell>
          <cell r="BR8476">
            <v>0</v>
          </cell>
          <cell r="BS8476">
            <v>0</v>
          </cell>
          <cell r="BT8476">
            <v>0</v>
          </cell>
          <cell r="BU8476">
            <v>0</v>
          </cell>
          <cell r="BV8476">
            <v>0</v>
          </cell>
          <cell r="BW8476">
            <v>0</v>
          </cell>
          <cell r="BX8476">
            <v>0</v>
          </cell>
          <cell r="BY8476">
            <v>0</v>
          </cell>
          <cell r="BZ8476">
            <v>0</v>
          </cell>
          <cell r="CA8476">
            <v>0</v>
          </cell>
          <cell r="CB8476">
            <v>0</v>
          </cell>
        </row>
        <row r="8477">
          <cell r="B8477" t="str">
            <v>E502</v>
          </cell>
          <cell r="C8477" t="str">
            <v>Linha 30 kV Lombo do Meio-P.Vermelha</v>
          </cell>
          <cell r="D8477" t="str">
            <v>T101-44</v>
          </cell>
          <cell r="E8477" t="str">
            <v>T101-44</v>
          </cell>
          <cell r="F8477">
            <v>0</v>
          </cell>
          <cell r="G8477">
            <v>0</v>
          </cell>
          <cell r="H8477" t="str">
            <v>EEM1</v>
          </cell>
          <cell r="I8477" t="str">
            <v>02</v>
          </cell>
          <cell r="J8477" t="str">
            <v>15</v>
          </cell>
          <cell r="K8477">
            <v>0</v>
          </cell>
          <cell r="L8477" t="str">
            <v>X</v>
          </cell>
          <cell r="M8477">
            <v>0</v>
          </cell>
          <cell r="N8477" t="str">
            <v>2004 IMPREVISTA</v>
          </cell>
          <cell r="O8477" t="str">
            <v>NELSON</v>
          </cell>
          <cell r="P8477" t="str">
            <v>14:08:51</v>
          </cell>
          <cell r="Q8477" t="str">
            <v>MFERREIRA</v>
          </cell>
          <cell r="R8477" t="str">
            <v>18:44:43</v>
          </cell>
          <cell r="S8477" t="str">
            <v>EEM</v>
          </cell>
          <cell r="T8477">
            <v>0</v>
          </cell>
          <cell r="U8477">
            <v>0</v>
          </cell>
          <cell r="V8477">
            <v>0</v>
          </cell>
          <cell r="W8477" t="str">
            <v>EUR</v>
          </cell>
          <cell r="X8477" t="str">
            <v>00</v>
          </cell>
          <cell r="Y8477" t="str">
            <v>00</v>
          </cell>
          <cell r="Z8477">
            <v>0</v>
          </cell>
          <cell r="AA8477" t="str">
            <v>X</v>
          </cell>
          <cell r="AB8477">
            <v>0</v>
          </cell>
          <cell r="AC8477">
            <v>0</v>
          </cell>
          <cell r="AD8477">
            <v>0</v>
          </cell>
          <cell r="AE8477" t="str">
            <v>0000</v>
          </cell>
          <cell r="AF8477">
            <v>0</v>
          </cell>
          <cell r="AG8477">
            <v>0</v>
          </cell>
          <cell r="AH8477">
            <v>0</v>
          </cell>
          <cell r="AI8477">
            <v>0</v>
          </cell>
          <cell r="AJ8477">
            <v>0</v>
          </cell>
          <cell r="AK8477">
            <v>0</v>
          </cell>
          <cell r="AL8477" t="str">
            <v>S/CÓDIGO ANTIGO</v>
          </cell>
          <cell r="AM8477">
            <v>0</v>
          </cell>
          <cell r="AN8477">
            <v>0</v>
          </cell>
          <cell r="AO8477">
            <v>0</v>
          </cell>
          <cell r="AP8477">
            <v>0</v>
          </cell>
          <cell r="AQ8477">
            <v>0</v>
          </cell>
          <cell r="AR8477">
            <v>0</v>
          </cell>
          <cell r="AS8477">
            <v>0</v>
          </cell>
          <cell r="AT8477">
            <v>0</v>
          </cell>
          <cell r="AU8477">
            <v>0</v>
          </cell>
          <cell r="AV8477">
            <v>0</v>
          </cell>
          <cell r="AW8477">
            <v>0</v>
          </cell>
          <cell r="AX8477">
            <v>0</v>
          </cell>
          <cell r="AY8477">
            <v>36913</v>
          </cell>
          <cell r="AZ8477">
            <v>38719</v>
          </cell>
          <cell r="BB8477">
            <v>36999</v>
          </cell>
          <cell r="BH8477">
            <v>0</v>
          </cell>
          <cell r="BI8477" t="str">
            <v>EUR</v>
          </cell>
          <cell r="BM8477">
            <v>0</v>
          </cell>
          <cell r="BN8477">
            <v>0</v>
          </cell>
          <cell r="BO8477">
            <v>0</v>
          </cell>
          <cell r="BP8477">
            <v>0</v>
          </cell>
          <cell r="BQ8477">
            <v>0</v>
          </cell>
          <cell r="BR8477">
            <v>0</v>
          </cell>
          <cell r="BS8477">
            <v>0</v>
          </cell>
          <cell r="BT8477">
            <v>0</v>
          </cell>
          <cell r="BU8477">
            <v>0</v>
          </cell>
          <cell r="BV8477">
            <v>0</v>
          </cell>
          <cell r="BW8477">
            <v>0</v>
          </cell>
          <cell r="BX8477">
            <v>0</v>
          </cell>
          <cell r="BY8477">
            <v>0</v>
          </cell>
          <cell r="BZ8477">
            <v>0</v>
          </cell>
          <cell r="CA8477">
            <v>0</v>
          </cell>
          <cell r="CB8477">
            <v>0</v>
          </cell>
        </row>
        <row r="8478">
          <cell r="B8478" t="str">
            <v>E502</v>
          </cell>
          <cell r="C8478" t="str">
            <v>Linha 30 kV Vitória - Amparo II-III</v>
          </cell>
          <cell r="D8478" t="str">
            <v>T101-44</v>
          </cell>
          <cell r="E8478" t="str">
            <v>T101-44</v>
          </cell>
          <cell r="F8478">
            <v>0</v>
          </cell>
          <cell r="G8478">
            <v>0</v>
          </cell>
          <cell r="H8478" t="str">
            <v>EEM1</v>
          </cell>
          <cell r="I8478" t="str">
            <v>02</v>
          </cell>
          <cell r="J8478" t="str">
            <v>15</v>
          </cell>
          <cell r="K8478">
            <v>0</v>
          </cell>
          <cell r="L8478" t="str">
            <v>X</v>
          </cell>
          <cell r="M8478">
            <v>0</v>
          </cell>
          <cell r="N8478" t="str">
            <v>2004 IMPREVISTA</v>
          </cell>
          <cell r="O8478" t="str">
            <v>NELSON</v>
          </cell>
          <cell r="P8478" t="str">
            <v>14:10:20</v>
          </cell>
          <cell r="Q8478" t="str">
            <v>SFARIA</v>
          </cell>
          <cell r="R8478" t="str">
            <v>12:24:23</v>
          </cell>
          <cell r="S8478" t="str">
            <v>EEM</v>
          </cell>
          <cell r="T8478">
            <v>0</v>
          </cell>
          <cell r="U8478">
            <v>0</v>
          </cell>
          <cell r="V8478">
            <v>0</v>
          </cell>
          <cell r="W8478" t="str">
            <v>EUR</v>
          </cell>
          <cell r="X8478" t="str">
            <v>00</v>
          </cell>
          <cell r="Y8478" t="str">
            <v>00</v>
          </cell>
          <cell r="Z8478">
            <v>0</v>
          </cell>
          <cell r="AA8478" t="str">
            <v>X</v>
          </cell>
          <cell r="AB8478">
            <v>0</v>
          </cell>
          <cell r="AC8478">
            <v>0</v>
          </cell>
          <cell r="AD8478">
            <v>0</v>
          </cell>
          <cell r="AE8478" t="str">
            <v>0000</v>
          </cell>
          <cell r="AF8478">
            <v>0</v>
          </cell>
          <cell r="AG8478">
            <v>0</v>
          </cell>
          <cell r="AH8478">
            <v>0</v>
          </cell>
          <cell r="AI8478">
            <v>0</v>
          </cell>
          <cell r="AJ8478">
            <v>0</v>
          </cell>
          <cell r="AK8478">
            <v>0</v>
          </cell>
          <cell r="AL8478" t="str">
            <v>S/CÓDIGO ANTIGO</v>
          </cell>
          <cell r="AM8478">
            <v>0</v>
          </cell>
          <cell r="AN8478">
            <v>0</v>
          </cell>
          <cell r="AO8478">
            <v>0</v>
          </cell>
          <cell r="AP8478">
            <v>0</v>
          </cell>
          <cell r="AQ8478">
            <v>0</v>
          </cell>
          <cell r="AR8478">
            <v>0</v>
          </cell>
          <cell r="AS8478">
            <v>0</v>
          </cell>
          <cell r="AT8478">
            <v>0</v>
          </cell>
          <cell r="AU8478">
            <v>0</v>
          </cell>
          <cell r="AV8478">
            <v>0</v>
          </cell>
          <cell r="AW8478">
            <v>0</v>
          </cell>
          <cell r="AX8478">
            <v>0</v>
          </cell>
          <cell r="AY8478">
            <v>36913</v>
          </cell>
          <cell r="AZ8478">
            <v>38533</v>
          </cell>
          <cell r="BB8478">
            <v>36999</v>
          </cell>
          <cell r="BH8478">
            <v>0</v>
          </cell>
          <cell r="BI8478" t="str">
            <v>EUR</v>
          </cell>
          <cell r="BM8478">
            <v>0</v>
          </cell>
          <cell r="BN8478">
            <v>0</v>
          </cell>
          <cell r="BO8478">
            <v>0</v>
          </cell>
          <cell r="BP8478">
            <v>0</v>
          </cell>
          <cell r="BQ8478">
            <v>0</v>
          </cell>
          <cell r="BR8478">
            <v>0</v>
          </cell>
          <cell r="BS8478">
            <v>0</v>
          </cell>
          <cell r="BT8478">
            <v>0</v>
          </cell>
          <cell r="BU8478">
            <v>0</v>
          </cell>
          <cell r="BV8478">
            <v>0</v>
          </cell>
          <cell r="BW8478">
            <v>0</v>
          </cell>
          <cell r="BX8478">
            <v>0</v>
          </cell>
          <cell r="BY8478">
            <v>0</v>
          </cell>
          <cell r="BZ8478">
            <v>0</v>
          </cell>
          <cell r="CA8478">
            <v>0</v>
          </cell>
          <cell r="CB8478">
            <v>0</v>
          </cell>
        </row>
        <row r="8479">
          <cell r="B8479" t="str">
            <v>E502</v>
          </cell>
          <cell r="C8479" t="str">
            <v>Linha 30 kV P.Ferreiro - Assomada</v>
          </cell>
          <cell r="D8479" t="str">
            <v>T101-44</v>
          </cell>
          <cell r="E8479" t="str">
            <v>T101-44</v>
          </cell>
          <cell r="F8479">
            <v>0</v>
          </cell>
          <cell r="G8479">
            <v>0</v>
          </cell>
          <cell r="H8479" t="str">
            <v>EEM1</v>
          </cell>
          <cell r="I8479" t="str">
            <v>02</v>
          </cell>
          <cell r="J8479" t="str">
            <v>15</v>
          </cell>
          <cell r="K8479">
            <v>0</v>
          </cell>
          <cell r="L8479" t="str">
            <v>X</v>
          </cell>
          <cell r="M8479">
            <v>0</v>
          </cell>
          <cell r="N8479" t="str">
            <v>2004 IMPREVISTA</v>
          </cell>
          <cell r="O8479" t="str">
            <v>NELSON</v>
          </cell>
          <cell r="P8479" t="str">
            <v>14:11:50</v>
          </cell>
          <cell r="Q8479" t="str">
            <v>SFARIA</v>
          </cell>
          <cell r="R8479" t="str">
            <v>10:26:52</v>
          </cell>
          <cell r="S8479" t="str">
            <v>EEM</v>
          </cell>
          <cell r="T8479">
            <v>0</v>
          </cell>
          <cell r="U8479">
            <v>0</v>
          </cell>
          <cell r="V8479">
            <v>0</v>
          </cell>
          <cell r="W8479" t="str">
            <v>EUR</v>
          </cell>
          <cell r="X8479" t="str">
            <v>00</v>
          </cell>
          <cell r="Y8479" t="str">
            <v>00</v>
          </cell>
          <cell r="Z8479">
            <v>0</v>
          </cell>
          <cell r="AA8479" t="str">
            <v>X</v>
          </cell>
          <cell r="AB8479">
            <v>0</v>
          </cell>
          <cell r="AC8479">
            <v>0</v>
          </cell>
          <cell r="AD8479">
            <v>0</v>
          </cell>
          <cell r="AE8479" t="str">
            <v>0000</v>
          </cell>
          <cell r="AF8479">
            <v>0</v>
          </cell>
          <cell r="AG8479">
            <v>0</v>
          </cell>
          <cell r="AH8479">
            <v>0</v>
          </cell>
          <cell r="AI8479">
            <v>0</v>
          </cell>
          <cell r="AJ8479">
            <v>0</v>
          </cell>
          <cell r="AK8479">
            <v>0</v>
          </cell>
          <cell r="AL8479" t="str">
            <v>S/CÓDIGO ANTIGO</v>
          </cell>
          <cell r="AM8479">
            <v>0</v>
          </cell>
          <cell r="AN8479">
            <v>0</v>
          </cell>
          <cell r="AO8479">
            <v>0</v>
          </cell>
          <cell r="AP8479">
            <v>0</v>
          </cell>
          <cell r="AQ8479">
            <v>0</v>
          </cell>
          <cell r="AR8479">
            <v>0</v>
          </cell>
          <cell r="AS8479">
            <v>0</v>
          </cell>
          <cell r="AT8479">
            <v>0</v>
          </cell>
          <cell r="AU8479">
            <v>0</v>
          </cell>
          <cell r="AV8479">
            <v>0</v>
          </cell>
          <cell r="AW8479">
            <v>0</v>
          </cell>
          <cell r="AX8479">
            <v>0</v>
          </cell>
          <cell r="AY8479">
            <v>36913</v>
          </cell>
          <cell r="AZ8479">
            <v>38665</v>
          </cell>
          <cell r="BB8479">
            <v>36999</v>
          </cell>
          <cell r="BH8479">
            <v>0</v>
          </cell>
          <cell r="BI8479" t="str">
            <v>EUR</v>
          </cell>
          <cell r="BM8479">
            <v>0</v>
          </cell>
          <cell r="BN8479">
            <v>0</v>
          </cell>
          <cell r="BO8479">
            <v>0</v>
          </cell>
          <cell r="BP8479">
            <v>0</v>
          </cell>
          <cell r="BQ8479">
            <v>0</v>
          </cell>
          <cell r="BR8479">
            <v>0</v>
          </cell>
          <cell r="BS8479">
            <v>0</v>
          </cell>
          <cell r="BT8479">
            <v>0</v>
          </cell>
          <cell r="BU8479">
            <v>0</v>
          </cell>
          <cell r="BV8479">
            <v>0</v>
          </cell>
          <cell r="BW8479">
            <v>0</v>
          </cell>
          <cell r="BX8479">
            <v>0</v>
          </cell>
          <cell r="BY8479">
            <v>0</v>
          </cell>
          <cell r="BZ8479">
            <v>0</v>
          </cell>
          <cell r="CA8479">
            <v>0</v>
          </cell>
          <cell r="CB8479">
            <v>0</v>
          </cell>
        </row>
        <row r="8480">
          <cell r="B8480" t="str">
            <v>E502</v>
          </cell>
          <cell r="C8480" t="str">
            <v>Linha 60 kV P.Ferreiro - Assomada</v>
          </cell>
          <cell r="D8480" t="str">
            <v>T101-44</v>
          </cell>
          <cell r="E8480" t="str">
            <v>T101-44</v>
          </cell>
          <cell r="F8480">
            <v>0</v>
          </cell>
          <cell r="G8480">
            <v>0</v>
          </cell>
          <cell r="H8480" t="str">
            <v>EEM1</v>
          </cell>
          <cell r="I8480" t="str">
            <v>02</v>
          </cell>
          <cell r="J8480" t="str">
            <v>15</v>
          </cell>
          <cell r="K8480">
            <v>0</v>
          </cell>
          <cell r="L8480" t="str">
            <v>X</v>
          </cell>
          <cell r="M8480">
            <v>0</v>
          </cell>
          <cell r="N8480" t="str">
            <v>2004 IMPREVISTA</v>
          </cell>
          <cell r="O8480" t="str">
            <v>NELSON</v>
          </cell>
          <cell r="P8480" t="str">
            <v>14:13:09</v>
          </cell>
          <cell r="Q8480" t="str">
            <v>SFARIA</v>
          </cell>
          <cell r="R8480" t="str">
            <v>10:27:06</v>
          </cell>
          <cell r="S8480" t="str">
            <v>EEM</v>
          </cell>
          <cell r="T8480">
            <v>0</v>
          </cell>
          <cell r="U8480">
            <v>0</v>
          </cell>
          <cell r="V8480">
            <v>0</v>
          </cell>
          <cell r="W8480" t="str">
            <v>EUR</v>
          </cell>
          <cell r="X8480" t="str">
            <v>00</v>
          </cell>
          <cell r="Y8480" t="str">
            <v>00</v>
          </cell>
          <cell r="Z8480">
            <v>0</v>
          </cell>
          <cell r="AA8480" t="str">
            <v>X</v>
          </cell>
          <cell r="AB8480">
            <v>0</v>
          </cell>
          <cell r="AC8480">
            <v>0</v>
          </cell>
          <cell r="AD8480">
            <v>0</v>
          </cell>
          <cell r="AE8480" t="str">
            <v>0000</v>
          </cell>
          <cell r="AF8480">
            <v>0</v>
          </cell>
          <cell r="AG8480">
            <v>0</v>
          </cell>
          <cell r="AH8480">
            <v>0</v>
          </cell>
          <cell r="AI8480">
            <v>0</v>
          </cell>
          <cell r="AJ8480">
            <v>0</v>
          </cell>
          <cell r="AK8480">
            <v>0</v>
          </cell>
          <cell r="AL8480" t="str">
            <v>S/CÓDIGO ANTIGO</v>
          </cell>
          <cell r="AM8480">
            <v>0</v>
          </cell>
          <cell r="AN8480">
            <v>0</v>
          </cell>
          <cell r="AO8480">
            <v>0</v>
          </cell>
          <cell r="AP8480">
            <v>0</v>
          </cell>
          <cell r="AQ8480">
            <v>0</v>
          </cell>
          <cell r="AR8480">
            <v>0</v>
          </cell>
          <cell r="AS8480">
            <v>0</v>
          </cell>
          <cell r="AT8480">
            <v>0</v>
          </cell>
          <cell r="AU8480">
            <v>0</v>
          </cell>
          <cell r="AV8480">
            <v>0</v>
          </cell>
          <cell r="AW8480">
            <v>0</v>
          </cell>
          <cell r="AX8480">
            <v>0</v>
          </cell>
          <cell r="AY8480">
            <v>36913</v>
          </cell>
          <cell r="AZ8480">
            <v>38665</v>
          </cell>
          <cell r="BB8480">
            <v>36999</v>
          </cell>
          <cell r="BH8480">
            <v>0</v>
          </cell>
          <cell r="BI8480" t="str">
            <v>EUR</v>
          </cell>
          <cell r="BM8480">
            <v>0</v>
          </cell>
          <cell r="BN8480">
            <v>0</v>
          </cell>
          <cell r="BO8480">
            <v>0</v>
          </cell>
          <cell r="BP8480">
            <v>0</v>
          </cell>
          <cell r="BQ8480">
            <v>0</v>
          </cell>
          <cell r="BR8480">
            <v>0</v>
          </cell>
          <cell r="BS8480">
            <v>0</v>
          </cell>
          <cell r="BT8480">
            <v>0</v>
          </cell>
          <cell r="BU8480">
            <v>0</v>
          </cell>
          <cell r="BV8480">
            <v>0</v>
          </cell>
          <cell r="BW8480">
            <v>0</v>
          </cell>
          <cell r="BX8480">
            <v>0</v>
          </cell>
          <cell r="BY8480">
            <v>0</v>
          </cell>
          <cell r="BZ8480">
            <v>0</v>
          </cell>
          <cell r="CA8480">
            <v>0</v>
          </cell>
          <cell r="CB8480">
            <v>0</v>
          </cell>
        </row>
        <row r="8481">
          <cell r="B8481" t="str">
            <v>E502</v>
          </cell>
          <cell r="C8481" t="str">
            <v>Linha 30 kV Calheta - Lombo do Meio</v>
          </cell>
          <cell r="D8481" t="str">
            <v>T101-44</v>
          </cell>
          <cell r="E8481" t="str">
            <v>T101-44</v>
          </cell>
          <cell r="F8481">
            <v>0</v>
          </cell>
          <cell r="G8481">
            <v>0</v>
          </cell>
          <cell r="H8481" t="str">
            <v>EEM1</v>
          </cell>
          <cell r="I8481" t="str">
            <v>02</v>
          </cell>
          <cell r="J8481" t="str">
            <v>15</v>
          </cell>
          <cell r="K8481">
            <v>0</v>
          </cell>
          <cell r="L8481" t="str">
            <v>X</v>
          </cell>
          <cell r="M8481">
            <v>0</v>
          </cell>
          <cell r="N8481" t="str">
            <v>2004 IMPREVISTA</v>
          </cell>
          <cell r="O8481" t="str">
            <v>NELSON</v>
          </cell>
          <cell r="P8481" t="str">
            <v>14:14:10</v>
          </cell>
          <cell r="Q8481" t="str">
            <v>SFARIA</v>
          </cell>
          <cell r="R8481" t="str">
            <v>12:23:06</v>
          </cell>
          <cell r="S8481" t="str">
            <v>EEM</v>
          </cell>
          <cell r="T8481">
            <v>0</v>
          </cell>
          <cell r="U8481">
            <v>0</v>
          </cell>
          <cell r="V8481">
            <v>0</v>
          </cell>
          <cell r="W8481" t="str">
            <v>EUR</v>
          </cell>
          <cell r="X8481" t="str">
            <v>00</v>
          </cell>
          <cell r="Y8481" t="str">
            <v>00</v>
          </cell>
          <cell r="Z8481">
            <v>0</v>
          </cell>
          <cell r="AA8481" t="str">
            <v>X</v>
          </cell>
          <cell r="AB8481">
            <v>0</v>
          </cell>
          <cell r="AC8481">
            <v>0</v>
          </cell>
          <cell r="AD8481">
            <v>0</v>
          </cell>
          <cell r="AE8481" t="str">
            <v>0000</v>
          </cell>
          <cell r="AF8481">
            <v>0</v>
          </cell>
          <cell r="AG8481">
            <v>0</v>
          </cell>
          <cell r="AH8481">
            <v>0</v>
          </cell>
          <cell r="AI8481">
            <v>0</v>
          </cell>
          <cell r="AJ8481">
            <v>0</v>
          </cell>
          <cell r="AK8481">
            <v>0</v>
          </cell>
          <cell r="AL8481" t="str">
            <v>S/CÓDIGO ANTIGO</v>
          </cell>
          <cell r="AM8481">
            <v>0</v>
          </cell>
          <cell r="AN8481">
            <v>0</v>
          </cell>
          <cell r="AO8481">
            <v>0</v>
          </cell>
          <cell r="AP8481">
            <v>0</v>
          </cell>
          <cell r="AQ8481">
            <v>0</v>
          </cell>
          <cell r="AR8481">
            <v>0</v>
          </cell>
          <cell r="AS8481">
            <v>0</v>
          </cell>
          <cell r="AT8481">
            <v>0</v>
          </cell>
          <cell r="AU8481">
            <v>0</v>
          </cell>
          <cell r="AV8481">
            <v>0</v>
          </cell>
          <cell r="AW8481">
            <v>0</v>
          </cell>
          <cell r="AX8481">
            <v>0</v>
          </cell>
          <cell r="AY8481">
            <v>36913</v>
          </cell>
          <cell r="AZ8481">
            <v>38533</v>
          </cell>
          <cell r="BB8481">
            <v>36999</v>
          </cell>
          <cell r="BH8481">
            <v>0</v>
          </cell>
          <cell r="BI8481" t="str">
            <v>EUR</v>
          </cell>
          <cell r="BM8481">
            <v>0</v>
          </cell>
          <cell r="BN8481">
            <v>0</v>
          </cell>
          <cell r="BO8481">
            <v>0</v>
          </cell>
          <cell r="BP8481">
            <v>0</v>
          </cell>
          <cell r="BQ8481">
            <v>0</v>
          </cell>
          <cell r="BR8481">
            <v>0</v>
          </cell>
          <cell r="BS8481">
            <v>0</v>
          </cell>
          <cell r="BT8481">
            <v>0</v>
          </cell>
          <cell r="BU8481">
            <v>0</v>
          </cell>
          <cell r="BV8481">
            <v>0</v>
          </cell>
          <cell r="BW8481">
            <v>0</v>
          </cell>
          <cell r="BX8481">
            <v>0</v>
          </cell>
          <cell r="BY8481">
            <v>0</v>
          </cell>
          <cell r="BZ8481">
            <v>0</v>
          </cell>
          <cell r="CA8481">
            <v>0</v>
          </cell>
          <cell r="CB8481">
            <v>0</v>
          </cell>
        </row>
        <row r="8482">
          <cell r="B8482" t="str">
            <v>E502</v>
          </cell>
          <cell r="C8482" t="str">
            <v>Linha 30 kV R.da Janela-Calheta</v>
          </cell>
          <cell r="D8482" t="str">
            <v>T101-44</v>
          </cell>
          <cell r="E8482" t="str">
            <v>T101-44</v>
          </cell>
          <cell r="F8482">
            <v>0</v>
          </cell>
          <cell r="G8482">
            <v>0</v>
          </cell>
          <cell r="H8482" t="str">
            <v>EEM1</v>
          </cell>
          <cell r="I8482" t="str">
            <v>02</v>
          </cell>
          <cell r="J8482" t="str">
            <v>15</v>
          </cell>
          <cell r="K8482">
            <v>0</v>
          </cell>
          <cell r="L8482" t="str">
            <v>X</v>
          </cell>
          <cell r="M8482">
            <v>0</v>
          </cell>
          <cell r="N8482" t="str">
            <v>2004 IMPREVISTA</v>
          </cell>
          <cell r="O8482" t="str">
            <v>NELSON</v>
          </cell>
          <cell r="P8482" t="str">
            <v>14:16:24</v>
          </cell>
          <cell r="Q8482" t="str">
            <v>SFARIA</v>
          </cell>
          <cell r="R8482" t="str">
            <v>12:23:46</v>
          </cell>
          <cell r="S8482" t="str">
            <v>EEM</v>
          </cell>
          <cell r="T8482">
            <v>0</v>
          </cell>
          <cell r="U8482">
            <v>0</v>
          </cell>
          <cell r="V8482">
            <v>0</v>
          </cell>
          <cell r="W8482" t="str">
            <v>EUR</v>
          </cell>
          <cell r="X8482" t="str">
            <v>00</v>
          </cell>
          <cell r="Y8482" t="str">
            <v>00</v>
          </cell>
          <cell r="Z8482">
            <v>0</v>
          </cell>
          <cell r="AA8482" t="str">
            <v>X</v>
          </cell>
          <cell r="AB8482">
            <v>0</v>
          </cell>
          <cell r="AC8482">
            <v>0</v>
          </cell>
          <cell r="AD8482">
            <v>0</v>
          </cell>
          <cell r="AE8482" t="str">
            <v>0000</v>
          </cell>
          <cell r="AF8482">
            <v>0</v>
          </cell>
          <cell r="AG8482">
            <v>0</v>
          </cell>
          <cell r="AH8482">
            <v>0</v>
          </cell>
          <cell r="AI8482">
            <v>0</v>
          </cell>
          <cell r="AJ8482">
            <v>0</v>
          </cell>
          <cell r="AK8482">
            <v>0</v>
          </cell>
          <cell r="AL8482" t="str">
            <v>S/CÓDIGO ANTIGO</v>
          </cell>
          <cell r="AM8482">
            <v>0</v>
          </cell>
          <cell r="AN8482">
            <v>0</v>
          </cell>
          <cell r="AO8482">
            <v>0</v>
          </cell>
          <cell r="AP8482">
            <v>0</v>
          </cell>
          <cell r="AQ8482">
            <v>0</v>
          </cell>
          <cell r="AR8482">
            <v>0</v>
          </cell>
          <cell r="AS8482">
            <v>0</v>
          </cell>
          <cell r="AT8482">
            <v>0</v>
          </cell>
          <cell r="AU8482">
            <v>0</v>
          </cell>
          <cell r="AV8482">
            <v>0</v>
          </cell>
          <cell r="AW8482">
            <v>0</v>
          </cell>
          <cell r="AX8482">
            <v>0</v>
          </cell>
          <cell r="AY8482">
            <v>36913</v>
          </cell>
          <cell r="AZ8482">
            <v>38533</v>
          </cell>
          <cell r="BB8482">
            <v>38323</v>
          </cell>
          <cell r="BH8482">
            <v>0</v>
          </cell>
          <cell r="BI8482" t="str">
            <v>EUR</v>
          </cell>
          <cell r="BM8482">
            <v>0</v>
          </cell>
          <cell r="BN8482">
            <v>0</v>
          </cell>
          <cell r="BO8482">
            <v>0</v>
          </cell>
          <cell r="BP8482">
            <v>0</v>
          </cell>
          <cell r="BQ8482">
            <v>0</v>
          </cell>
          <cell r="BR8482">
            <v>0</v>
          </cell>
          <cell r="BS8482">
            <v>0</v>
          </cell>
          <cell r="BT8482">
            <v>0</v>
          </cell>
          <cell r="BU8482">
            <v>0</v>
          </cell>
          <cell r="BV8482">
            <v>0</v>
          </cell>
          <cell r="BW8482">
            <v>0</v>
          </cell>
          <cell r="BX8482">
            <v>0</v>
          </cell>
          <cell r="BY8482">
            <v>0</v>
          </cell>
          <cell r="BZ8482">
            <v>0</v>
          </cell>
          <cell r="CA8482">
            <v>0</v>
          </cell>
          <cell r="CB8482">
            <v>0</v>
          </cell>
        </row>
        <row r="8483">
          <cell r="B8483" t="str">
            <v>E502</v>
          </cell>
          <cell r="C8483" t="str">
            <v>Linha 30 kV Fonte do Bispo - Calheta</v>
          </cell>
          <cell r="D8483" t="str">
            <v>T101-44</v>
          </cell>
          <cell r="E8483" t="str">
            <v>T101-44</v>
          </cell>
          <cell r="F8483">
            <v>0</v>
          </cell>
          <cell r="G8483">
            <v>0</v>
          </cell>
          <cell r="H8483" t="str">
            <v>EEM1</v>
          </cell>
          <cell r="I8483" t="str">
            <v>02</v>
          </cell>
          <cell r="J8483" t="str">
            <v>15</v>
          </cell>
          <cell r="K8483">
            <v>0</v>
          </cell>
          <cell r="L8483" t="str">
            <v>X</v>
          </cell>
          <cell r="M8483">
            <v>0</v>
          </cell>
          <cell r="N8483" t="str">
            <v>2004 IMPREVISTA</v>
          </cell>
          <cell r="O8483" t="str">
            <v>NELSON</v>
          </cell>
          <cell r="P8483" t="str">
            <v>14:17:24</v>
          </cell>
          <cell r="Q8483" t="str">
            <v>SFARIA</v>
          </cell>
          <cell r="R8483" t="str">
            <v>10:27:17</v>
          </cell>
          <cell r="S8483" t="str">
            <v>EEM</v>
          </cell>
          <cell r="T8483">
            <v>0</v>
          </cell>
          <cell r="U8483">
            <v>0</v>
          </cell>
          <cell r="V8483">
            <v>0</v>
          </cell>
          <cell r="W8483" t="str">
            <v>EUR</v>
          </cell>
          <cell r="X8483" t="str">
            <v>00</v>
          </cell>
          <cell r="Y8483" t="str">
            <v>00</v>
          </cell>
          <cell r="Z8483">
            <v>0</v>
          </cell>
          <cell r="AA8483" t="str">
            <v>X</v>
          </cell>
          <cell r="AB8483">
            <v>0</v>
          </cell>
          <cell r="AC8483">
            <v>0</v>
          </cell>
          <cell r="AD8483">
            <v>0</v>
          </cell>
          <cell r="AE8483" t="str">
            <v>0000</v>
          </cell>
          <cell r="AF8483">
            <v>0</v>
          </cell>
          <cell r="AG8483">
            <v>0</v>
          </cell>
          <cell r="AH8483">
            <v>0</v>
          </cell>
          <cell r="AI8483">
            <v>0</v>
          </cell>
          <cell r="AJ8483">
            <v>0</v>
          </cell>
          <cell r="AK8483">
            <v>0</v>
          </cell>
          <cell r="AL8483" t="str">
            <v>ANULADA NOVA 5-370</v>
          </cell>
          <cell r="AM8483">
            <v>0</v>
          </cell>
          <cell r="AN8483">
            <v>0</v>
          </cell>
          <cell r="AO8483">
            <v>0</v>
          </cell>
          <cell r="AP8483">
            <v>0</v>
          </cell>
          <cell r="AQ8483">
            <v>0</v>
          </cell>
          <cell r="AR8483">
            <v>0</v>
          </cell>
          <cell r="AS8483">
            <v>0</v>
          </cell>
          <cell r="AT8483">
            <v>0</v>
          </cell>
          <cell r="AU8483">
            <v>0</v>
          </cell>
          <cell r="AV8483">
            <v>0</v>
          </cell>
          <cell r="AW8483">
            <v>0</v>
          </cell>
          <cell r="AX8483">
            <v>0</v>
          </cell>
          <cell r="AY8483">
            <v>36913</v>
          </cell>
          <cell r="AZ8483">
            <v>38665</v>
          </cell>
          <cell r="BB8483">
            <v>36999</v>
          </cell>
          <cell r="BH8483">
            <v>0</v>
          </cell>
          <cell r="BI8483" t="str">
            <v>EUR</v>
          </cell>
          <cell r="BM8483">
            <v>0</v>
          </cell>
          <cell r="BN8483">
            <v>0</v>
          </cell>
          <cell r="BO8483">
            <v>0</v>
          </cell>
          <cell r="BP8483">
            <v>0</v>
          </cell>
          <cell r="BQ8483">
            <v>0</v>
          </cell>
          <cell r="BR8483">
            <v>0</v>
          </cell>
          <cell r="BS8483">
            <v>0</v>
          </cell>
          <cell r="BT8483">
            <v>0</v>
          </cell>
          <cell r="BU8483">
            <v>0</v>
          </cell>
          <cell r="BV8483">
            <v>0</v>
          </cell>
          <cell r="BW8483">
            <v>0</v>
          </cell>
          <cell r="BX8483">
            <v>0</v>
          </cell>
          <cell r="BY8483">
            <v>0</v>
          </cell>
          <cell r="BZ8483">
            <v>0</v>
          </cell>
          <cell r="CA8483">
            <v>0</v>
          </cell>
          <cell r="CB8483">
            <v>0</v>
          </cell>
        </row>
        <row r="8484">
          <cell r="B8484" t="str">
            <v>E502</v>
          </cell>
          <cell r="C8484" t="str">
            <v>Linha 30 kV Fonte do Bispo - Prazeres</v>
          </cell>
          <cell r="D8484" t="str">
            <v>T101-44</v>
          </cell>
          <cell r="E8484" t="str">
            <v>T101-44</v>
          </cell>
          <cell r="F8484">
            <v>0</v>
          </cell>
          <cell r="G8484">
            <v>0</v>
          </cell>
          <cell r="H8484" t="str">
            <v>EEM1</v>
          </cell>
          <cell r="I8484" t="str">
            <v>02</v>
          </cell>
          <cell r="J8484" t="str">
            <v>15</v>
          </cell>
          <cell r="K8484">
            <v>0</v>
          </cell>
          <cell r="L8484" t="str">
            <v>X</v>
          </cell>
          <cell r="M8484">
            <v>0</v>
          </cell>
          <cell r="N8484" t="str">
            <v>2004 IMPREVISTA</v>
          </cell>
          <cell r="O8484" t="str">
            <v>NELSON</v>
          </cell>
          <cell r="P8484" t="str">
            <v>14:18:30</v>
          </cell>
          <cell r="Q8484" t="str">
            <v>SFARIA</v>
          </cell>
          <cell r="R8484" t="str">
            <v>12:23:25</v>
          </cell>
          <cell r="S8484" t="str">
            <v>EEM</v>
          </cell>
          <cell r="T8484">
            <v>0</v>
          </cell>
          <cell r="U8484">
            <v>0</v>
          </cell>
          <cell r="V8484">
            <v>0</v>
          </cell>
          <cell r="W8484" t="str">
            <v>EUR</v>
          </cell>
          <cell r="X8484" t="str">
            <v>00</v>
          </cell>
          <cell r="Y8484" t="str">
            <v>00</v>
          </cell>
          <cell r="Z8484">
            <v>0</v>
          </cell>
          <cell r="AA8484" t="str">
            <v>X</v>
          </cell>
          <cell r="AB8484">
            <v>0</v>
          </cell>
          <cell r="AC8484">
            <v>0</v>
          </cell>
          <cell r="AD8484">
            <v>0</v>
          </cell>
          <cell r="AE8484" t="str">
            <v>0000</v>
          </cell>
          <cell r="AF8484">
            <v>0</v>
          </cell>
          <cell r="AG8484">
            <v>0</v>
          </cell>
          <cell r="AH8484">
            <v>0</v>
          </cell>
          <cell r="AI8484">
            <v>0</v>
          </cell>
          <cell r="AJ8484">
            <v>0</v>
          </cell>
          <cell r="AK8484">
            <v>0</v>
          </cell>
          <cell r="AL8484" t="str">
            <v>S/CÓDIGO ANTIGO</v>
          </cell>
          <cell r="AM8484">
            <v>0</v>
          </cell>
          <cell r="AN8484">
            <v>0</v>
          </cell>
          <cell r="AO8484">
            <v>0</v>
          </cell>
          <cell r="AP8484">
            <v>0</v>
          </cell>
          <cell r="AQ8484">
            <v>0</v>
          </cell>
          <cell r="AR8484">
            <v>0</v>
          </cell>
          <cell r="AS8484">
            <v>0</v>
          </cell>
          <cell r="AT8484">
            <v>0</v>
          </cell>
          <cell r="AU8484">
            <v>0</v>
          </cell>
          <cell r="AV8484">
            <v>0</v>
          </cell>
          <cell r="AW8484">
            <v>0</v>
          </cell>
          <cell r="AX8484">
            <v>0</v>
          </cell>
          <cell r="AY8484">
            <v>36913</v>
          </cell>
          <cell r="AZ8484">
            <v>38533</v>
          </cell>
          <cell r="BB8484">
            <v>36999</v>
          </cell>
          <cell r="BH8484">
            <v>0</v>
          </cell>
          <cell r="BI8484" t="str">
            <v>EUR</v>
          </cell>
          <cell r="BM8484">
            <v>0</v>
          </cell>
          <cell r="BN8484">
            <v>0</v>
          </cell>
          <cell r="BO8484">
            <v>0</v>
          </cell>
          <cell r="BP8484">
            <v>0</v>
          </cell>
          <cell r="BQ8484">
            <v>0</v>
          </cell>
          <cell r="BR8484">
            <v>0</v>
          </cell>
          <cell r="BS8484">
            <v>0</v>
          </cell>
          <cell r="BT8484">
            <v>0</v>
          </cell>
          <cell r="BU8484">
            <v>0</v>
          </cell>
          <cell r="BV8484">
            <v>0</v>
          </cell>
          <cell r="BW8484">
            <v>0</v>
          </cell>
          <cell r="BX8484">
            <v>0</v>
          </cell>
          <cell r="BY8484">
            <v>0</v>
          </cell>
          <cell r="BZ8484">
            <v>0</v>
          </cell>
          <cell r="CA8484">
            <v>0</v>
          </cell>
          <cell r="CB8484">
            <v>0</v>
          </cell>
        </row>
        <row r="8485">
          <cell r="B8485" t="str">
            <v>E502</v>
          </cell>
          <cell r="C8485" t="str">
            <v>Linha 30 kV Calheta - Prazeres</v>
          </cell>
          <cell r="D8485" t="str">
            <v>T101-44</v>
          </cell>
          <cell r="E8485" t="str">
            <v>T101-44</v>
          </cell>
          <cell r="F8485">
            <v>0</v>
          </cell>
          <cell r="G8485">
            <v>0</v>
          </cell>
          <cell r="H8485" t="str">
            <v>EEM1</v>
          </cell>
          <cell r="I8485" t="str">
            <v>02</v>
          </cell>
          <cell r="J8485" t="str">
            <v>15</v>
          </cell>
          <cell r="K8485">
            <v>0</v>
          </cell>
          <cell r="L8485" t="str">
            <v>X</v>
          </cell>
          <cell r="M8485">
            <v>0</v>
          </cell>
          <cell r="N8485" t="str">
            <v>2004 IMPREVISTA</v>
          </cell>
          <cell r="O8485" t="str">
            <v>NELSON</v>
          </cell>
          <cell r="P8485" t="str">
            <v>14:19:20</v>
          </cell>
          <cell r="Q8485" t="str">
            <v>SFARIA</v>
          </cell>
          <cell r="R8485" t="str">
            <v>10:27:25</v>
          </cell>
          <cell r="S8485" t="str">
            <v>EEM</v>
          </cell>
          <cell r="T8485">
            <v>0</v>
          </cell>
          <cell r="U8485">
            <v>0</v>
          </cell>
          <cell r="V8485">
            <v>0</v>
          </cell>
          <cell r="W8485" t="str">
            <v>EUR</v>
          </cell>
          <cell r="X8485" t="str">
            <v>00</v>
          </cell>
          <cell r="Y8485" t="str">
            <v>00</v>
          </cell>
          <cell r="Z8485">
            <v>0</v>
          </cell>
          <cell r="AA8485" t="str">
            <v>X</v>
          </cell>
          <cell r="AB8485">
            <v>0</v>
          </cell>
          <cell r="AC8485">
            <v>0</v>
          </cell>
          <cell r="AD8485">
            <v>0</v>
          </cell>
          <cell r="AE8485" t="str">
            <v>0000</v>
          </cell>
          <cell r="AF8485">
            <v>0</v>
          </cell>
          <cell r="AG8485">
            <v>0</v>
          </cell>
          <cell r="AH8485">
            <v>0</v>
          </cell>
          <cell r="AI8485">
            <v>0</v>
          </cell>
          <cell r="AJ8485">
            <v>0</v>
          </cell>
          <cell r="AK8485">
            <v>0</v>
          </cell>
          <cell r="AL8485" t="str">
            <v>S/CÓDIGO ANTIGO</v>
          </cell>
          <cell r="AM8485">
            <v>0</v>
          </cell>
          <cell r="AN8485">
            <v>0</v>
          </cell>
          <cell r="AO8485">
            <v>0</v>
          </cell>
          <cell r="AP8485">
            <v>0</v>
          </cell>
          <cell r="AQ8485">
            <v>0</v>
          </cell>
          <cell r="AR8485">
            <v>0</v>
          </cell>
          <cell r="AS8485">
            <v>0</v>
          </cell>
          <cell r="AT8485">
            <v>0</v>
          </cell>
          <cell r="AU8485">
            <v>0</v>
          </cell>
          <cell r="AV8485">
            <v>0</v>
          </cell>
          <cell r="AW8485">
            <v>0</v>
          </cell>
          <cell r="AX8485">
            <v>0</v>
          </cell>
          <cell r="AY8485">
            <v>36913</v>
          </cell>
          <cell r="AZ8485">
            <v>38665</v>
          </cell>
          <cell r="BB8485">
            <v>36999</v>
          </cell>
          <cell r="BH8485">
            <v>0</v>
          </cell>
          <cell r="BI8485" t="str">
            <v>EUR</v>
          </cell>
          <cell r="BM8485">
            <v>0</v>
          </cell>
          <cell r="BN8485">
            <v>0</v>
          </cell>
          <cell r="BO8485">
            <v>0</v>
          </cell>
          <cell r="BP8485">
            <v>0</v>
          </cell>
          <cell r="BQ8485">
            <v>0</v>
          </cell>
          <cell r="BR8485">
            <v>0</v>
          </cell>
          <cell r="BS8485">
            <v>0</v>
          </cell>
          <cell r="BT8485">
            <v>0</v>
          </cell>
          <cell r="BU8485">
            <v>0</v>
          </cell>
          <cell r="BV8485">
            <v>0</v>
          </cell>
          <cell r="BW8485">
            <v>0</v>
          </cell>
          <cell r="BX8485">
            <v>0</v>
          </cell>
          <cell r="BY8485">
            <v>0</v>
          </cell>
          <cell r="BZ8485">
            <v>0</v>
          </cell>
          <cell r="CA8485">
            <v>0</v>
          </cell>
          <cell r="CB8485">
            <v>0</v>
          </cell>
        </row>
        <row r="8486">
          <cell r="B8486" t="str">
            <v>E502</v>
          </cell>
          <cell r="C8486" t="str">
            <v>Linha 60 kV Socorridos I e Socorridos II</v>
          </cell>
          <cell r="D8486" t="str">
            <v>T101-44</v>
          </cell>
          <cell r="E8486" t="str">
            <v>T101-44</v>
          </cell>
          <cell r="F8486">
            <v>0</v>
          </cell>
          <cell r="G8486">
            <v>0</v>
          </cell>
          <cell r="H8486" t="str">
            <v>EEM1</v>
          </cell>
          <cell r="I8486" t="str">
            <v>02</v>
          </cell>
          <cell r="J8486" t="str">
            <v>15</v>
          </cell>
          <cell r="K8486">
            <v>0</v>
          </cell>
          <cell r="L8486" t="str">
            <v>X</v>
          </cell>
          <cell r="M8486">
            <v>0</v>
          </cell>
          <cell r="N8486" t="str">
            <v>2004 IMPREVISTA</v>
          </cell>
          <cell r="O8486" t="str">
            <v>NELSON</v>
          </cell>
          <cell r="P8486" t="str">
            <v>14:19:59</v>
          </cell>
          <cell r="Q8486" t="str">
            <v>SFARIA</v>
          </cell>
          <cell r="R8486" t="str">
            <v>10:27:35</v>
          </cell>
          <cell r="S8486" t="str">
            <v>EEM</v>
          </cell>
          <cell r="T8486">
            <v>0</v>
          </cell>
          <cell r="U8486">
            <v>0</v>
          </cell>
          <cell r="V8486">
            <v>0</v>
          </cell>
          <cell r="W8486" t="str">
            <v>EUR</v>
          </cell>
          <cell r="X8486" t="str">
            <v>00</v>
          </cell>
          <cell r="Y8486" t="str">
            <v>00</v>
          </cell>
          <cell r="Z8486">
            <v>0</v>
          </cell>
          <cell r="AA8486" t="str">
            <v>X</v>
          </cell>
          <cell r="AB8486">
            <v>0</v>
          </cell>
          <cell r="AC8486">
            <v>0</v>
          </cell>
          <cell r="AD8486">
            <v>0</v>
          </cell>
          <cell r="AE8486" t="str">
            <v>0000</v>
          </cell>
          <cell r="AF8486">
            <v>0</v>
          </cell>
          <cell r="AG8486">
            <v>0</v>
          </cell>
          <cell r="AH8486">
            <v>0</v>
          </cell>
          <cell r="AI8486">
            <v>0</v>
          </cell>
          <cell r="AJ8486">
            <v>0</v>
          </cell>
          <cell r="AK8486">
            <v>0</v>
          </cell>
          <cell r="AL8486" t="str">
            <v>S/CÓDIGO ANTIGO</v>
          </cell>
          <cell r="AM8486">
            <v>0</v>
          </cell>
          <cell r="AN8486">
            <v>0</v>
          </cell>
          <cell r="AO8486">
            <v>0</v>
          </cell>
          <cell r="AP8486">
            <v>0</v>
          </cell>
          <cell r="AQ8486">
            <v>0</v>
          </cell>
          <cell r="AR8486">
            <v>0</v>
          </cell>
          <cell r="AS8486">
            <v>0</v>
          </cell>
          <cell r="AT8486">
            <v>0</v>
          </cell>
          <cell r="AU8486">
            <v>0</v>
          </cell>
          <cell r="AV8486">
            <v>0</v>
          </cell>
          <cell r="AW8486">
            <v>0</v>
          </cell>
          <cell r="AX8486">
            <v>0</v>
          </cell>
          <cell r="AY8486">
            <v>36913</v>
          </cell>
          <cell r="AZ8486">
            <v>38665</v>
          </cell>
          <cell r="BB8486">
            <v>36999</v>
          </cell>
          <cell r="BH8486">
            <v>0</v>
          </cell>
          <cell r="BI8486" t="str">
            <v>EUR</v>
          </cell>
          <cell r="BM8486">
            <v>0</v>
          </cell>
          <cell r="BN8486">
            <v>0</v>
          </cell>
          <cell r="BO8486">
            <v>0</v>
          </cell>
          <cell r="BP8486">
            <v>0</v>
          </cell>
          <cell r="BQ8486">
            <v>0</v>
          </cell>
          <cell r="BR8486">
            <v>0</v>
          </cell>
          <cell r="BS8486">
            <v>0</v>
          </cell>
          <cell r="BT8486">
            <v>0</v>
          </cell>
          <cell r="BU8486">
            <v>0</v>
          </cell>
          <cell r="BV8486">
            <v>0</v>
          </cell>
          <cell r="BW8486">
            <v>0</v>
          </cell>
          <cell r="BX8486">
            <v>0</v>
          </cell>
          <cell r="BY8486">
            <v>0</v>
          </cell>
          <cell r="BZ8486">
            <v>0</v>
          </cell>
          <cell r="CA8486">
            <v>0</v>
          </cell>
          <cell r="CB8486">
            <v>0</v>
          </cell>
        </row>
        <row r="8487">
          <cell r="B8487" t="str">
            <v>E502</v>
          </cell>
          <cell r="C8487" t="str">
            <v>Linha 60 kV Faial - Santana</v>
          </cell>
          <cell r="D8487" t="str">
            <v>T101-44</v>
          </cell>
          <cell r="E8487" t="str">
            <v>T101-44</v>
          </cell>
          <cell r="F8487">
            <v>0</v>
          </cell>
          <cell r="G8487">
            <v>0</v>
          </cell>
          <cell r="H8487" t="str">
            <v>EEM1</v>
          </cell>
          <cell r="I8487" t="str">
            <v>02</v>
          </cell>
          <cell r="J8487" t="str">
            <v>15</v>
          </cell>
          <cell r="K8487">
            <v>0</v>
          </cell>
          <cell r="L8487" t="str">
            <v>X</v>
          </cell>
          <cell r="M8487">
            <v>0</v>
          </cell>
          <cell r="N8487" t="str">
            <v>2004 IMPREVISTA</v>
          </cell>
          <cell r="O8487" t="str">
            <v>NELSON</v>
          </cell>
          <cell r="P8487" t="str">
            <v>14:20:44</v>
          </cell>
          <cell r="Q8487" t="str">
            <v>SFARIA</v>
          </cell>
          <cell r="R8487" t="str">
            <v>12:25:02</v>
          </cell>
          <cell r="S8487" t="str">
            <v>EEM</v>
          </cell>
          <cell r="T8487">
            <v>0</v>
          </cell>
          <cell r="U8487">
            <v>0</v>
          </cell>
          <cell r="V8487">
            <v>0</v>
          </cell>
          <cell r="W8487" t="str">
            <v>EUR</v>
          </cell>
          <cell r="X8487" t="str">
            <v>00</v>
          </cell>
          <cell r="Y8487" t="str">
            <v>00</v>
          </cell>
          <cell r="Z8487">
            <v>0</v>
          </cell>
          <cell r="AA8487" t="str">
            <v>X</v>
          </cell>
          <cell r="AB8487">
            <v>0</v>
          </cell>
          <cell r="AC8487">
            <v>0</v>
          </cell>
          <cell r="AD8487">
            <v>0</v>
          </cell>
          <cell r="AE8487" t="str">
            <v>0000</v>
          </cell>
          <cell r="AF8487">
            <v>0</v>
          </cell>
          <cell r="AG8487">
            <v>0</v>
          </cell>
          <cell r="AH8487">
            <v>0</v>
          </cell>
          <cell r="AI8487">
            <v>0</v>
          </cell>
          <cell r="AJ8487">
            <v>0</v>
          </cell>
          <cell r="AK8487">
            <v>0</v>
          </cell>
          <cell r="AL8487" t="str">
            <v>S/CÓDIGO ANTIGO</v>
          </cell>
          <cell r="AM8487">
            <v>0</v>
          </cell>
          <cell r="AN8487">
            <v>0</v>
          </cell>
          <cell r="AO8487">
            <v>0</v>
          </cell>
          <cell r="AP8487">
            <v>0</v>
          </cell>
          <cell r="AQ8487">
            <v>0</v>
          </cell>
          <cell r="AR8487">
            <v>0</v>
          </cell>
          <cell r="AS8487">
            <v>0</v>
          </cell>
          <cell r="AT8487">
            <v>0</v>
          </cell>
          <cell r="AU8487">
            <v>0</v>
          </cell>
          <cell r="AV8487">
            <v>0</v>
          </cell>
          <cell r="AW8487">
            <v>0</v>
          </cell>
          <cell r="AX8487">
            <v>0</v>
          </cell>
          <cell r="AY8487">
            <v>36913</v>
          </cell>
          <cell r="AZ8487">
            <v>38533</v>
          </cell>
          <cell r="BB8487">
            <v>36999</v>
          </cell>
          <cell r="BH8487">
            <v>0</v>
          </cell>
          <cell r="BI8487" t="str">
            <v>EUR</v>
          </cell>
          <cell r="BM8487">
            <v>0</v>
          </cell>
          <cell r="BN8487">
            <v>0</v>
          </cell>
          <cell r="BO8487">
            <v>0</v>
          </cell>
          <cell r="BP8487">
            <v>0</v>
          </cell>
          <cell r="BQ8487">
            <v>0</v>
          </cell>
          <cell r="BR8487">
            <v>0</v>
          </cell>
          <cell r="BS8487">
            <v>0</v>
          </cell>
          <cell r="BT8487">
            <v>0</v>
          </cell>
          <cell r="BU8487">
            <v>0</v>
          </cell>
          <cell r="BV8487">
            <v>0</v>
          </cell>
          <cell r="BW8487">
            <v>0</v>
          </cell>
          <cell r="BX8487">
            <v>0</v>
          </cell>
          <cell r="BY8487">
            <v>0</v>
          </cell>
          <cell r="BZ8487">
            <v>0</v>
          </cell>
          <cell r="CA8487">
            <v>0</v>
          </cell>
          <cell r="CB8487">
            <v>0</v>
          </cell>
        </row>
        <row r="8488">
          <cell r="B8488" t="str">
            <v>E502</v>
          </cell>
          <cell r="C8488" t="str">
            <v>Linha 60 kV Central - Sub.do Caniçal</v>
          </cell>
          <cell r="D8488" t="str">
            <v>T101-44</v>
          </cell>
          <cell r="E8488" t="str">
            <v>T101-44</v>
          </cell>
          <cell r="F8488">
            <v>0</v>
          </cell>
          <cell r="G8488">
            <v>0</v>
          </cell>
          <cell r="H8488" t="str">
            <v>EEM1</v>
          </cell>
          <cell r="I8488" t="str">
            <v>02</v>
          </cell>
          <cell r="J8488" t="str">
            <v>15</v>
          </cell>
          <cell r="K8488">
            <v>0</v>
          </cell>
          <cell r="L8488" t="str">
            <v>X</v>
          </cell>
          <cell r="M8488">
            <v>0</v>
          </cell>
          <cell r="N8488" t="str">
            <v>2004 IMPREVISTA</v>
          </cell>
          <cell r="O8488" t="str">
            <v>NELSON</v>
          </cell>
          <cell r="P8488" t="str">
            <v>14:21:49</v>
          </cell>
          <cell r="Q8488" t="str">
            <v>SFARIA</v>
          </cell>
          <cell r="R8488" t="str">
            <v>12:24:50</v>
          </cell>
          <cell r="S8488" t="str">
            <v>EEM</v>
          </cell>
          <cell r="T8488">
            <v>0</v>
          </cell>
          <cell r="U8488">
            <v>0</v>
          </cell>
          <cell r="V8488">
            <v>0</v>
          </cell>
          <cell r="W8488" t="str">
            <v>EUR</v>
          </cell>
          <cell r="X8488" t="str">
            <v>00</v>
          </cell>
          <cell r="Y8488" t="str">
            <v>00</v>
          </cell>
          <cell r="Z8488">
            <v>0</v>
          </cell>
          <cell r="AA8488" t="str">
            <v>X</v>
          </cell>
          <cell r="AB8488">
            <v>0</v>
          </cell>
          <cell r="AC8488">
            <v>0</v>
          </cell>
          <cell r="AD8488">
            <v>0</v>
          </cell>
          <cell r="AE8488" t="str">
            <v>0000</v>
          </cell>
          <cell r="AF8488">
            <v>0</v>
          </cell>
          <cell r="AG8488">
            <v>0</v>
          </cell>
          <cell r="AH8488">
            <v>0</v>
          </cell>
          <cell r="AI8488">
            <v>0</v>
          </cell>
          <cell r="AJ8488">
            <v>0</v>
          </cell>
          <cell r="AK8488">
            <v>0</v>
          </cell>
          <cell r="AL8488" t="str">
            <v>S/CÓDIGO ANTIGO</v>
          </cell>
          <cell r="AM8488">
            <v>0</v>
          </cell>
          <cell r="AN8488">
            <v>0</v>
          </cell>
          <cell r="AO8488">
            <v>0</v>
          </cell>
          <cell r="AP8488">
            <v>0</v>
          </cell>
          <cell r="AQ8488">
            <v>0</v>
          </cell>
          <cell r="AR8488">
            <v>0</v>
          </cell>
          <cell r="AS8488">
            <v>0</v>
          </cell>
          <cell r="AT8488">
            <v>0</v>
          </cell>
          <cell r="AU8488">
            <v>0</v>
          </cell>
          <cell r="AV8488">
            <v>0</v>
          </cell>
          <cell r="AW8488">
            <v>0</v>
          </cell>
          <cell r="AX8488">
            <v>0</v>
          </cell>
          <cell r="AY8488">
            <v>36913</v>
          </cell>
          <cell r="AZ8488">
            <v>38533</v>
          </cell>
          <cell r="BB8488">
            <v>36999</v>
          </cell>
          <cell r="BH8488">
            <v>0</v>
          </cell>
          <cell r="BI8488" t="str">
            <v>EUR</v>
          </cell>
          <cell r="BM8488">
            <v>0</v>
          </cell>
          <cell r="BN8488">
            <v>0</v>
          </cell>
          <cell r="BO8488">
            <v>0</v>
          </cell>
          <cell r="BP8488">
            <v>0</v>
          </cell>
          <cell r="BQ8488">
            <v>0</v>
          </cell>
          <cell r="BR8488">
            <v>0</v>
          </cell>
          <cell r="BS8488">
            <v>0</v>
          </cell>
          <cell r="BT8488">
            <v>0</v>
          </cell>
          <cell r="BU8488">
            <v>0</v>
          </cell>
          <cell r="BV8488">
            <v>0</v>
          </cell>
          <cell r="BW8488">
            <v>0</v>
          </cell>
          <cell r="BX8488">
            <v>0</v>
          </cell>
          <cell r="BY8488">
            <v>0</v>
          </cell>
          <cell r="BZ8488">
            <v>0</v>
          </cell>
          <cell r="CA8488">
            <v>0</v>
          </cell>
          <cell r="CB8488">
            <v>0</v>
          </cell>
        </row>
        <row r="8489">
          <cell r="B8489" t="str">
            <v>E502</v>
          </cell>
          <cell r="C8489" t="str">
            <v>Linha 30 kV P.Ferreiro - Sub.do Funchal</v>
          </cell>
          <cell r="D8489" t="str">
            <v>T101-44</v>
          </cell>
          <cell r="E8489" t="str">
            <v>T101-44</v>
          </cell>
          <cell r="F8489">
            <v>0</v>
          </cell>
          <cell r="G8489">
            <v>0</v>
          </cell>
          <cell r="H8489" t="str">
            <v>EEM1</v>
          </cell>
          <cell r="I8489" t="str">
            <v>02</v>
          </cell>
          <cell r="J8489" t="str">
            <v>15</v>
          </cell>
          <cell r="K8489">
            <v>0</v>
          </cell>
          <cell r="L8489" t="str">
            <v>X</v>
          </cell>
          <cell r="M8489">
            <v>0</v>
          </cell>
          <cell r="N8489" t="str">
            <v>2004 IMPREVISTA</v>
          </cell>
          <cell r="O8489" t="str">
            <v>NELSON</v>
          </cell>
          <cell r="P8489" t="str">
            <v>14:22:42</v>
          </cell>
          <cell r="Q8489" t="str">
            <v>SFARIA</v>
          </cell>
          <cell r="R8489" t="str">
            <v>10:27:45</v>
          </cell>
          <cell r="S8489" t="str">
            <v>EEM</v>
          </cell>
          <cell r="T8489">
            <v>0</v>
          </cell>
          <cell r="U8489">
            <v>0</v>
          </cell>
          <cell r="V8489">
            <v>0</v>
          </cell>
          <cell r="W8489" t="str">
            <v>EUR</v>
          </cell>
          <cell r="X8489" t="str">
            <v>00</v>
          </cell>
          <cell r="Y8489" t="str">
            <v>00</v>
          </cell>
          <cell r="Z8489">
            <v>0</v>
          </cell>
          <cell r="AA8489" t="str">
            <v>X</v>
          </cell>
          <cell r="AB8489">
            <v>0</v>
          </cell>
          <cell r="AC8489">
            <v>0</v>
          </cell>
          <cell r="AD8489">
            <v>0</v>
          </cell>
          <cell r="AE8489" t="str">
            <v>0000</v>
          </cell>
          <cell r="AF8489">
            <v>0</v>
          </cell>
          <cell r="AG8489">
            <v>0</v>
          </cell>
          <cell r="AH8489">
            <v>0</v>
          </cell>
          <cell r="AI8489">
            <v>0</v>
          </cell>
          <cell r="AJ8489">
            <v>0</v>
          </cell>
          <cell r="AK8489">
            <v>0</v>
          </cell>
          <cell r="AL8489" t="str">
            <v>S/CÓDIGO ANTIGO</v>
          </cell>
          <cell r="AM8489">
            <v>0</v>
          </cell>
          <cell r="AN8489">
            <v>0</v>
          </cell>
          <cell r="AO8489">
            <v>0</v>
          </cell>
          <cell r="AP8489">
            <v>0</v>
          </cell>
          <cell r="AQ8489">
            <v>0</v>
          </cell>
          <cell r="AR8489">
            <v>0</v>
          </cell>
          <cell r="AS8489">
            <v>0</v>
          </cell>
          <cell r="AT8489">
            <v>0</v>
          </cell>
          <cell r="AU8489">
            <v>0</v>
          </cell>
          <cell r="AV8489">
            <v>0</v>
          </cell>
          <cell r="AW8489">
            <v>0</v>
          </cell>
          <cell r="AX8489">
            <v>0</v>
          </cell>
          <cell r="AY8489">
            <v>36913</v>
          </cell>
          <cell r="AZ8489">
            <v>38665</v>
          </cell>
          <cell r="BB8489">
            <v>36999</v>
          </cell>
          <cell r="BH8489">
            <v>0</v>
          </cell>
          <cell r="BI8489" t="str">
            <v>EUR</v>
          </cell>
          <cell r="BM8489">
            <v>0</v>
          </cell>
          <cell r="BN8489">
            <v>0</v>
          </cell>
          <cell r="BO8489">
            <v>0</v>
          </cell>
          <cell r="BP8489">
            <v>0</v>
          </cell>
          <cell r="BQ8489">
            <v>0</v>
          </cell>
          <cell r="BR8489">
            <v>0</v>
          </cell>
          <cell r="BS8489">
            <v>0</v>
          </cell>
          <cell r="BT8489">
            <v>0</v>
          </cell>
          <cell r="BU8489">
            <v>0</v>
          </cell>
          <cell r="BV8489">
            <v>0</v>
          </cell>
          <cell r="BW8489">
            <v>0</v>
          </cell>
          <cell r="BX8489">
            <v>0</v>
          </cell>
          <cell r="BY8489">
            <v>0</v>
          </cell>
          <cell r="BZ8489">
            <v>0</v>
          </cell>
          <cell r="CA8489">
            <v>0</v>
          </cell>
          <cell r="CB8489">
            <v>0</v>
          </cell>
        </row>
        <row r="8490">
          <cell r="B8490" t="str">
            <v>E502</v>
          </cell>
          <cell r="C8490" t="str">
            <v>Linha 30kV F.Nogueira-B.Sucesso(Derivaçã</v>
          </cell>
          <cell r="D8490" t="str">
            <v>T101-44</v>
          </cell>
          <cell r="E8490" t="str">
            <v>T101-44</v>
          </cell>
          <cell r="F8490">
            <v>0</v>
          </cell>
          <cell r="G8490">
            <v>0</v>
          </cell>
          <cell r="H8490" t="str">
            <v>EEM1</v>
          </cell>
          <cell r="I8490" t="str">
            <v>02</v>
          </cell>
          <cell r="J8490" t="str">
            <v>15</v>
          </cell>
          <cell r="K8490">
            <v>0</v>
          </cell>
          <cell r="L8490" t="str">
            <v>X</v>
          </cell>
          <cell r="M8490">
            <v>0</v>
          </cell>
          <cell r="N8490" t="str">
            <v>2004 IMPREVISTA</v>
          </cell>
          <cell r="O8490" t="str">
            <v>NELSON</v>
          </cell>
          <cell r="P8490" t="str">
            <v>14:23:37</v>
          </cell>
          <cell r="Q8490" t="str">
            <v>SFARIA</v>
          </cell>
          <cell r="R8490" t="str">
            <v>12:24:37</v>
          </cell>
          <cell r="S8490" t="str">
            <v>EEM</v>
          </cell>
          <cell r="T8490">
            <v>0</v>
          </cell>
          <cell r="U8490">
            <v>0</v>
          </cell>
          <cell r="V8490">
            <v>0</v>
          </cell>
          <cell r="W8490" t="str">
            <v>EUR</v>
          </cell>
          <cell r="X8490" t="str">
            <v>00</v>
          </cell>
          <cell r="Y8490" t="str">
            <v>00</v>
          </cell>
          <cell r="Z8490">
            <v>0</v>
          </cell>
          <cell r="AA8490" t="str">
            <v>X</v>
          </cell>
          <cell r="AB8490">
            <v>0</v>
          </cell>
          <cell r="AC8490">
            <v>0</v>
          </cell>
          <cell r="AD8490">
            <v>0</v>
          </cell>
          <cell r="AE8490" t="str">
            <v>0000</v>
          </cell>
          <cell r="AF8490">
            <v>0</v>
          </cell>
          <cell r="AG8490">
            <v>0</v>
          </cell>
          <cell r="AH8490">
            <v>0</v>
          </cell>
          <cell r="AI8490">
            <v>0</v>
          </cell>
          <cell r="AJ8490">
            <v>0</v>
          </cell>
          <cell r="AK8490">
            <v>0</v>
          </cell>
          <cell r="AL8490" t="str">
            <v>S/CÓDIGO ANTIGO</v>
          </cell>
          <cell r="AM8490">
            <v>0</v>
          </cell>
          <cell r="AN8490">
            <v>0</v>
          </cell>
          <cell r="AO8490">
            <v>0</v>
          </cell>
          <cell r="AP8490">
            <v>0</v>
          </cell>
          <cell r="AQ8490">
            <v>0</v>
          </cell>
          <cell r="AR8490">
            <v>0</v>
          </cell>
          <cell r="AS8490">
            <v>0</v>
          </cell>
          <cell r="AT8490">
            <v>0</v>
          </cell>
          <cell r="AU8490">
            <v>0</v>
          </cell>
          <cell r="AV8490">
            <v>0</v>
          </cell>
          <cell r="AW8490">
            <v>0</v>
          </cell>
          <cell r="AX8490">
            <v>0</v>
          </cell>
          <cell r="AY8490">
            <v>36913</v>
          </cell>
          <cell r="AZ8490">
            <v>38533</v>
          </cell>
          <cell r="BB8490">
            <v>36999</v>
          </cell>
          <cell r="BH8490">
            <v>0</v>
          </cell>
          <cell r="BI8490" t="str">
            <v>EUR</v>
          </cell>
          <cell r="BM8490">
            <v>0</v>
          </cell>
          <cell r="BN8490">
            <v>0</v>
          </cell>
          <cell r="BO8490">
            <v>0</v>
          </cell>
          <cell r="BP8490">
            <v>0</v>
          </cell>
          <cell r="BQ8490">
            <v>0</v>
          </cell>
          <cell r="BR8490">
            <v>0</v>
          </cell>
          <cell r="BS8490">
            <v>0</v>
          </cell>
          <cell r="BT8490">
            <v>0</v>
          </cell>
          <cell r="BU8490">
            <v>0</v>
          </cell>
          <cell r="BV8490">
            <v>0</v>
          </cell>
          <cell r="BW8490">
            <v>0</v>
          </cell>
          <cell r="BX8490">
            <v>0</v>
          </cell>
          <cell r="BY8490">
            <v>0</v>
          </cell>
          <cell r="BZ8490">
            <v>0</v>
          </cell>
          <cell r="CA8490">
            <v>0</v>
          </cell>
          <cell r="CB8490">
            <v>0</v>
          </cell>
        </row>
        <row r="8491">
          <cell r="B8491" t="str">
            <v>E503</v>
          </cell>
          <cell r="C8491" t="str">
            <v>CONS.FORT.MT DO SANTO DA SERRA</v>
          </cell>
          <cell r="D8491" t="str">
            <v>D202029-02</v>
          </cell>
          <cell r="E8491" t="str">
            <v>D202029-02</v>
          </cell>
          <cell r="F8491">
            <v>0</v>
          </cell>
          <cell r="G8491">
            <v>0</v>
          </cell>
          <cell r="H8491" t="str">
            <v>EEM1</v>
          </cell>
          <cell r="I8491" t="str">
            <v>02</v>
          </cell>
          <cell r="J8491" t="str">
            <v>70</v>
          </cell>
          <cell r="K8491">
            <v>0</v>
          </cell>
          <cell r="L8491" t="str">
            <v>X</v>
          </cell>
          <cell r="M8491">
            <v>0</v>
          </cell>
          <cell r="N8491">
            <v>0</v>
          </cell>
          <cell r="O8491" t="str">
            <v>CMANUEL</v>
          </cell>
          <cell r="P8491" t="str">
            <v>12:04:25</v>
          </cell>
          <cell r="Q8491" t="str">
            <v>SFARIA</v>
          </cell>
          <cell r="R8491" t="str">
            <v>10:06:33</v>
          </cell>
          <cell r="S8491" t="str">
            <v>EEM</v>
          </cell>
          <cell r="T8491">
            <v>0</v>
          </cell>
          <cell r="U8491">
            <v>0</v>
          </cell>
          <cell r="V8491">
            <v>0</v>
          </cell>
          <cell r="W8491" t="str">
            <v>EUR</v>
          </cell>
          <cell r="X8491" t="str">
            <v>00</v>
          </cell>
          <cell r="Y8491" t="str">
            <v>00</v>
          </cell>
          <cell r="Z8491">
            <v>0</v>
          </cell>
          <cell r="AA8491" t="str">
            <v>X</v>
          </cell>
          <cell r="AB8491">
            <v>0</v>
          </cell>
          <cell r="AC8491">
            <v>0</v>
          </cell>
          <cell r="AD8491">
            <v>0</v>
          </cell>
          <cell r="AE8491" t="str">
            <v>0000</v>
          </cell>
          <cell r="AF8491">
            <v>0</v>
          </cell>
          <cell r="AG8491">
            <v>0</v>
          </cell>
          <cell r="AH8491">
            <v>0</v>
          </cell>
          <cell r="AI8491" t="str">
            <v>0</v>
          </cell>
          <cell r="AJ8491">
            <v>0</v>
          </cell>
          <cell r="AK8491">
            <v>0</v>
          </cell>
          <cell r="AL8491" t="str">
            <v>57205005002</v>
          </cell>
          <cell r="AM8491">
            <v>0</v>
          </cell>
          <cell r="AN8491">
            <v>0</v>
          </cell>
          <cell r="AO8491">
            <v>0</v>
          </cell>
          <cell r="AP8491">
            <v>0</v>
          </cell>
          <cell r="AQ8491">
            <v>0</v>
          </cell>
          <cell r="AR8491">
            <v>0</v>
          </cell>
          <cell r="AS8491">
            <v>0</v>
          </cell>
          <cell r="AT8491">
            <v>0</v>
          </cell>
          <cell r="AU8491">
            <v>0</v>
          </cell>
          <cell r="AV8491">
            <v>0</v>
          </cell>
          <cell r="AW8491">
            <v>0</v>
          </cell>
          <cell r="AX8491">
            <v>0</v>
          </cell>
          <cell r="AY8491">
            <v>36914</v>
          </cell>
          <cell r="AZ8491">
            <v>38532</v>
          </cell>
          <cell r="BB8491">
            <v>36914</v>
          </cell>
          <cell r="BH8491">
            <v>0</v>
          </cell>
          <cell r="BI8491" t="str">
            <v>EUR</v>
          </cell>
          <cell r="BM8491">
            <v>0</v>
          </cell>
          <cell r="BN8491">
            <v>0</v>
          </cell>
          <cell r="BO8491">
            <v>0</v>
          </cell>
          <cell r="BP8491">
            <v>0</v>
          </cell>
          <cell r="BQ8491">
            <v>0</v>
          </cell>
          <cell r="BR8491">
            <v>0</v>
          </cell>
          <cell r="BS8491">
            <v>0</v>
          </cell>
          <cell r="BT8491">
            <v>0</v>
          </cell>
          <cell r="BU8491">
            <v>0</v>
          </cell>
          <cell r="BV8491">
            <v>0</v>
          </cell>
          <cell r="BW8491">
            <v>0</v>
          </cell>
          <cell r="BX8491">
            <v>0</v>
          </cell>
          <cell r="BY8491">
            <v>0</v>
          </cell>
          <cell r="BZ8491">
            <v>0</v>
          </cell>
          <cell r="CA8491">
            <v>0</v>
          </cell>
          <cell r="CB8491">
            <v>0</v>
          </cell>
        </row>
        <row r="8492">
          <cell r="B8492" t="str">
            <v>E503</v>
          </cell>
          <cell r="C8492" t="str">
            <v>CONS.FORT.MT DO CANIÇO</v>
          </cell>
          <cell r="D8492" t="str">
            <v>D202029-02</v>
          </cell>
          <cell r="E8492" t="str">
            <v>D202029-02</v>
          </cell>
          <cell r="F8492">
            <v>0</v>
          </cell>
          <cell r="G8492">
            <v>0</v>
          </cell>
          <cell r="H8492" t="str">
            <v>EEM1</v>
          </cell>
          <cell r="I8492" t="str">
            <v>02</v>
          </cell>
          <cell r="J8492" t="str">
            <v>70</v>
          </cell>
          <cell r="K8492">
            <v>0</v>
          </cell>
          <cell r="L8492" t="str">
            <v>X</v>
          </cell>
          <cell r="M8492">
            <v>0</v>
          </cell>
          <cell r="N8492">
            <v>0</v>
          </cell>
          <cell r="O8492" t="str">
            <v>CMANUEL</v>
          </cell>
          <cell r="P8492" t="str">
            <v>12:08:44</v>
          </cell>
          <cell r="Q8492" t="str">
            <v>SFARIA</v>
          </cell>
          <cell r="R8492" t="str">
            <v>10:06:13</v>
          </cell>
          <cell r="S8492" t="str">
            <v>EEM</v>
          </cell>
          <cell r="T8492">
            <v>0</v>
          </cell>
          <cell r="U8492">
            <v>0</v>
          </cell>
          <cell r="V8492">
            <v>0</v>
          </cell>
          <cell r="W8492" t="str">
            <v>EUR</v>
          </cell>
          <cell r="X8492" t="str">
            <v>00</v>
          </cell>
          <cell r="Y8492" t="str">
            <v>00</v>
          </cell>
          <cell r="Z8492">
            <v>0</v>
          </cell>
          <cell r="AA8492" t="str">
            <v>X</v>
          </cell>
          <cell r="AB8492">
            <v>0</v>
          </cell>
          <cell r="AC8492">
            <v>0</v>
          </cell>
          <cell r="AD8492">
            <v>0</v>
          </cell>
          <cell r="AE8492" t="str">
            <v>0000</v>
          </cell>
          <cell r="AF8492">
            <v>0</v>
          </cell>
          <cell r="AG8492">
            <v>0</v>
          </cell>
          <cell r="AH8492">
            <v>0</v>
          </cell>
          <cell r="AI8492" t="str">
            <v>0</v>
          </cell>
          <cell r="AJ8492">
            <v>0</v>
          </cell>
          <cell r="AK8492">
            <v>0</v>
          </cell>
          <cell r="AL8492" t="str">
            <v>57205005003</v>
          </cell>
          <cell r="AM8492">
            <v>0</v>
          </cell>
          <cell r="AN8492">
            <v>0</v>
          </cell>
          <cell r="AO8492">
            <v>0</v>
          </cell>
          <cell r="AP8492">
            <v>0</v>
          </cell>
          <cell r="AQ8492">
            <v>0</v>
          </cell>
          <cell r="AR8492">
            <v>0</v>
          </cell>
          <cell r="AS8492">
            <v>0</v>
          </cell>
          <cell r="AT8492">
            <v>0</v>
          </cell>
          <cell r="AU8492">
            <v>0</v>
          </cell>
          <cell r="AV8492">
            <v>0</v>
          </cell>
          <cell r="AW8492">
            <v>0</v>
          </cell>
          <cell r="AX8492">
            <v>0</v>
          </cell>
          <cell r="AY8492">
            <v>36914</v>
          </cell>
          <cell r="AZ8492">
            <v>38532</v>
          </cell>
          <cell r="BB8492">
            <v>36914</v>
          </cell>
          <cell r="BH8492">
            <v>0</v>
          </cell>
          <cell r="BI8492" t="str">
            <v>EUR</v>
          </cell>
          <cell r="BM8492">
            <v>0</v>
          </cell>
          <cell r="BN8492">
            <v>0</v>
          </cell>
          <cell r="BO8492">
            <v>0</v>
          </cell>
          <cell r="BP8492">
            <v>0</v>
          </cell>
          <cell r="BQ8492">
            <v>0</v>
          </cell>
          <cell r="BR8492">
            <v>0</v>
          </cell>
          <cell r="BS8492">
            <v>0</v>
          </cell>
          <cell r="BT8492">
            <v>0</v>
          </cell>
          <cell r="BU8492">
            <v>0</v>
          </cell>
          <cell r="BV8492">
            <v>0</v>
          </cell>
          <cell r="BW8492">
            <v>0</v>
          </cell>
          <cell r="BX8492">
            <v>0</v>
          </cell>
          <cell r="BY8492">
            <v>0</v>
          </cell>
          <cell r="BZ8492">
            <v>0</v>
          </cell>
          <cell r="CA8492">
            <v>0</v>
          </cell>
          <cell r="CB8492">
            <v>0</v>
          </cell>
        </row>
        <row r="8493">
          <cell r="B8493" t="str">
            <v>E503</v>
          </cell>
          <cell r="C8493" t="str">
            <v>CONS.FORT.MT DE SANTA CRUZ</v>
          </cell>
          <cell r="D8493" t="str">
            <v>D202029-02</v>
          </cell>
          <cell r="E8493" t="str">
            <v>D202029-02</v>
          </cell>
          <cell r="F8493">
            <v>0</v>
          </cell>
          <cell r="G8493">
            <v>0</v>
          </cell>
          <cell r="H8493" t="str">
            <v>EEM1</v>
          </cell>
          <cell r="I8493" t="str">
            <v>02</v>
          </cell>
          <cell r="J8493" t="str">
            <v>70</v>
          </cell>
          <cell r="K8493">
            <v>0</v>
          </cell>
          <cell r="L8493" t="str">
            <v>X</v>
          </cell>
          <cell r="M8493">
            <v>0</v>
          </cell>
          <cell r="N8493">
            <v>0</v>
          </cell>
          <cell r="O8493" t="str">
            <v>CMANUEL</v>
          </cell>
          <cell r="P8493" t="str">
            <v>12:13:06</v>
          </cell>
          <cell r="Q8493" t="str">
            <v>SFARIA</v>
          </cell>
          <cell r="R8493" t="str">
            <v>10:05:41</v>
          </cell>
          <cell r="S8493" t="str">
            <v>EEM</v>
          </cell>
          <cell r="T8493">
            <v>0</v>
          </cell>
          <cell r="U8493">
            <v>0</v>
          </cell>
          <cell r="V8493">
            <v>0</v>
          </cell>
          <cell r="W8493" t="str">
            <v>EUR</v>
          </cell>
          <cell r="X8493" t="str">
            <v>00</v>
          </cell>
          <cell r="Y8493" t="str">
            <v>00</v>
          </cell>
          <cell r="Z8493">
            <v>0</v>
          </cell>
          <cell r="AA8493" t="str">
            <v>X</v>
          </cell>
          <cell r="AB8493">
            <v>0</v>
          </cell>
          <cell r="AC8493">
            <v>0</v>
          </cell>
          <cell r="AD8493">
            <v>0</v>
          </cell>
          <cell r="AE8493" t="str">
            <v>0000</v>
          </cell>
          <cell r="AF8493">
            <v>0</v>
          </cell>
          <cell r="AG8493">
            <v>0</v>
          </cell>
          <cell r="AH8493">
            <v>0</v>
          </cell>
          <cell r="AI8493" t="str">
            <v>0</v>
          </cell>
          <cell r="AJ8493">
            <v>0</v>
          </cell>
          <cell r="AK8493">
            <v>0</v>
          </cell>
          <cell r="AL8493" t="str">
            <v>57205005004</v>
          </cell>
          <cell r="AM8493">
            <v>0</v>
          </cell>
          <cell r="AN8493">
            <v>0</v>
          </cell>
          <cell r="AO8493">
            <v>0</v>
          </cell>
          <cell r="AP8493">
            <v>0</v>
          </cell>
          <cell r="AQ8493">
            <v>0</v>
          </cell>
          <cell r="AR8493">
            <v>0</v>
          </cell>
          <cell r="AS8493">
            <v>0</v>
          </cell>
          <cell r="AT8493">
            <v>0</v>
          </cell>
          <cell r="AU8493">
            <v>0</v>
          </cell>
          <cell r="AV8493">
            <v>0</v>
          </cell>
          <cell r="AW8493">
            <v>0</v>
          </cell>
          <cell r="AX8493">
            <v>0</v>
          </cell>
          <cell r="AY8493">
            <v>36914</v>
          </cell>
          <cell r="AZ8493">
            <v>38532</v>
          </cell>
          <cell r="BB8493">
            <v>36914</v>
          </cell>
          <cell r="BH8493">
            <v>0</v>
          </cell>
          <cell r="BI8493" t="str">
            <v>EUR</v>
          </cell>
          <cell r="BM8493">
            <v>0</v>
          </cell>
          <cell r="BN8493">
            <v>0</v>
          </cell>
          <cell r="BO8493">
            <v>0</v>
          </cell>
          <cell r="BP8493">
            <v>0</v>
          </cell>
          <cell r="BQ8493">
            <v>0</v>
          </cell>
          <cell r="BR8493">
            <v>0</v>
          </cell>
          <cell r="BS8493">
            <v>0</v>
          </cell>
          <cell r="BT8493">
            <v>0</v>
          </cell>
          <cell r="BU8493">
            <v>0</v>
          </cell>
          <cell r="BV8493">
            <v>0</v>
          </cell>
          <cell r="BW8493">
            <v>0</v>
          </cell>
          <cell r="BX8493">
            <v>0</v>
          </cell>
          <cell r="BY8493">
            <v>0</v>
          </cell>
          <cell r="BZ8493">
            <v>0</v>
          </cell>
          <cell r="CA8493">
            <v>0</v>
          </cell>
          <cell r="CB8493">
            <v>0</v>
          </cell>
        </row>
        <row r="8494">
          <cell r="B8494" t="str">
            <v>E503</v>
          </cell>
          <cell r="C8494" t="str">
            <v>CONS.FORT.MT DE GAULA</v>
          </cell>
          <cell r="D8494" t="str">
            <v>D202029-02</v>
          </cell>
          <cell r="E8494" t="str">
            <v>D202029-02</v>
          </cell>
          <cell r="F8494">
            <v>0</v>
          </cell>
          <cell r="G8494">
            <v>0</v>
          </cell>
          <cell r="H8494" t="str">
            <v>EEM1</v>
          </cell>
          <cell r="I8494" t="str">
            <v>02</v>
          </cell>
          <cell r="J8494" t="str">
            <v>70</v>
          </cell>
          <cell r="K8494">
            <v>0</v>
          </cell>
          <cell r="L8494" t="str">
            <v>X</v>
          </cell>
          <cell r="M8494">
            <v>0</v>
          </cell>
          <cell r="N8494">
            <v>0</v>
          </cell>
          <cell r="O8494" t="str">
            <v>CMANUEL</v>
          </cell>
          <cell r="P8494" t="str">
            <v>12:14:19</v>
          </cell>
          <cell r="Q8494" t="str">
            <v>SFARIA</v>
          </cell>
          <cell r="R8494" t="str">
            <v>10:05:16</v>
          </cell>
          <cell r="S8494" t="str">
            <v>EEM</v>
          </cell>
          <cell r="T8494">
            <v>0</v>
          </cell>
          <cell r="U8494">
            <v>0</v>
          </cell>
          <cell r="V8494">
            <v>0</v>
          </cell>
          <cell r="W8494" t="str">
            <v>EUR</v>
          </cell>
          <cell r="X8494" t="str">
            <v>00</v>
          </cell>
          <cell r="Y8494" t="str">
            <v>00</v>
          </cell>
          <cell r="Z8494">
            <v>0</v>
          </cell>
          <cell r="AA8494" t="str">
            <v>X</v>
          </cell>
          <cell r="AB8494">
            <v>0</v>
          </cell>
          <cell r="AC8494">
            <v>0</v>
          </cell>
          <cell r="AD8494">
            <v>0</v>
          </cell>
          <cell r="AE8494" t="str">
            <v>0000</v>
          </cell>
          <cell r="AF8494">
            <v>0</v>
          </cell>
          <cell r="AG8494">
            <v>0</v>
          </cell>
          <cell r="AH8494">
            <v>0</v>
          </cell>
          <cell r="AI8494" t="str">
            <v>0</v>
          </cell>
          <cell r="AJ8494">
            <v>0</v>
          </cell>
          <cell r="AK8494">
            <v>0</v>
          </cell>
          <cell r="AL8494" t="str">
            <v>57205005005</v>
          </cell>
          <cell r="AM8494">
            <v>0</v>
          </cell>
          <cell r="AN8494">
            <v>0</v>
          </cell>
          <cell r="AO8494">
            <v>0</v>
          </cell>
          <cell r="AP8494">
            <v>0</v>
          </cell>
          <cell r="AQ8494">
            <v>0</v>
          </cell>
          <cell r="AR8494">
            <v>0</v>
          </cell>
          <cell r="AS8494">
            <v>0</v>
          </cell>
          <cell r="AT8494">
            <v>0</v>
          </cell>
          <cell r="AU8494">
            <v>0</v>
          </cell>
          <cell r="AV8494">
            <v>0</v>
          </cell>
          <cell r="AW8494">
            <v>0</v>
          </cell>
          <cell r="AX8494">
            <v>0</v>
          </cell>
          <cell r="AY8494">
            <v>36914</v>
          </cell>
          <cell r="AZ8494">
            <v>38532</v>
          </cell>
          <cell r="BB8494">
            <v>36914</v>
          </cell>
          <cell r="BH8494">
            <v>0</v>
          </cell>
          <cell r="BI8494" t="str">
            <v>EUR</v>
          </cell>
          <cell r="BM8494">
            <v>0</v>
          </cell>
          <cell r="BN8494">
            <v>0</v>
          </cell>
          <cell r="BO8494">
            <v>0</v>
          </cell>
          <cell r="BP8494">
            <v>0</v>
          </cell>
          <cell r="BQ8494">
            <v>0</v>
          </cell>
          <cell r="BR8494">
            <v>0</v>
          </cell>
          <cell r="BS8494">
            <v>0</v>
          </cell>
          <cell r="BT8494">
            <v>0</v>
          </cell>
          <cell r="BU8494">
            <v>0</v>
          </cell>
          <cell r="BV8494">
            <v>0</v>
          </cell>
          <cell r="BW8494">
            <v>0</v>
          </cell>
          <cell r="BX8494">
            <v>0</v>
          </cell>
          <cell r="BY8494">
            <v>0</v>
          </cell>
          <cell r="BZ8494">
            <v>0</v>
          </cell>
          <cell r="CA8494">
            <v>0</v>
          </cell>
          <cell r="CB8494">
            <v>0</v>
          </cell>
        </row>
        <row r="8495">
          <cell r="B8495" t="str">
            <v>E506</v>
          </cell>
          <cell r="C8495" t="str">
            <v>CONS.FORT.PT´S DE SANTANA</v>
          </cell>
          <cell r="D8495" t="str">
            <v>D201039-02</v>
          </cell>
          <cell r="E8495" t="str">
            <v>D201039-02</v>
          </cell>
          <cell r="F8495">
            <v>0</v>
          </cell>
          <cell r="G8495">
            <v>0</v>
          </cell>
          <cell r="H8495" t="str">
            <v>EEM1</v>
          </cell>
          <cell r="I8495" t="str">
            <v>02</v>
          </cell>
          <cell r="J8495" t="str">
            <v>A5</v>
          </cell>
          <cell r="K8495">
            <v>0</v>
          </cell>
          <cell r="L8495" t="str">
            <v>X</v>
          </cell>
          <cell r="M8495">
            <v>0</v>
          </cell>
          <cell r="N8495">
            <v>0</v>
          </cell>
          <cell r="O8495" t="str">
            <v>CMANUEL</v>
          </cell>
          <cell r="P8495" t="str">
            <v>14:11:58</v>
          </cell>
          <cell r="Q8495" t="str">
            <v>SFARIA</v>
          </cell>
          <cell r="R8495" t="str">
            <v>16:53:32</v>
          </cell>
          <cell r="S8495" t="str">
            <v>EEM</v>
          </cell>
          <cell r="T8495">
            <v>0</v>
          </cell>
          <cell r="U8495">
            <v>0</v>
          </cell>
          <cell r="V8495">
            <v>0</v>
          </cell>
          <cell r="W8495" t="str">
            <v>EUR</v>
          </cell>
          <cell r="X8495" t="str">
            <v>00</v>
          </cell>
          <cell r="Y8495" t="str">
            <v>00</v>
          </cell>
          <cell r="Z8495">
            <v>0</v>
          </cell>
          <cell r="AA8495" t="str">
            <v>X</v>
          </cell>
          <cell r="AB8495">
            <v>0</v>
          </cell>
          <cell r="AC8495">
            <v>0</v>
          </cell>
          <cell r="AD8495">
            <v>0</v>
          </cell>
          <cell r="AE8495" t="str">
            <v>0000</v>
          </cell>
          <cell r="AF8495">
            <v>0</v>
          </cell>
          <cell r="AG8495">
            <v>0</v>
          </cell>
          <cell r="AH8495">
            <v>0</v>
          </cell>
          <cell r="AI8495" t="str">
            <v>0</v>
          </cell>
          <cell r="AJ8495">
            <v>0</v>
          </cell>
          <cell r="AK8495">
            <v>0</v>
          </cell>
          <cell r="AL8495" t="str">
            <v>56305004001</v>
          </cell>
          <cell r="AM8495">
            <v>0</v>
          </cell>
          <cell r="AN8495">
            <v>0</v>
          </cell>
          <cell r="AO8495">
            <v>0</v>
          </cell>
          <cell r="AP8495">
            <v>0</v>
          </cell>
          <cell r="AQ8495">
            <v>0</v>
          </cell>
          <cell r="AR8495">
            <v>0</v>
          </cell>
          <cell r="AS8495">
            <v>0</v>
          </cell>
          <cell r="AT8495">
            <v>0</v>
          </cell>
          <cell r="AU8495">
            <v>0</v>
          </cell>
          <cell r="AV8495">
            <v>0</v>
          </cell>
          <cell r="AW8495">
            <v>0</v>
          </cell>
          <cell r="AX8495">
            <v>0</v>
          </cell>
          <cell r="AY8495">
            <v>36916</v>
          </cell>
          <cell r="AZ8495">
            <v>38531</v>
          </cell>
          <cell r="BB8495">
            <v>36916</v>
          </cell>
          <cell r="BH8495">
            <v>0</v>
          </cell>
          <cell r="BI8495" t="str">
            <v>EUR</v>
          </cell>
          <cell r="BM8495">
            <v>0</v>
          </cell>
          <cell r="BN8495">
            <v>0</v>
          </cell>
          <cell r="BO8495">
            <v>0</v>
          </cell>
          <cell r="BP8495">
            <v>0</v>
          </cell>
          <cell r="BQ8495">
            <v>0</v>
          </cell>
          <cell r="BR8495">
            <v>0</v>
          </cell>
          <cell r="BS8495">
            <v>0</v>
          </cell>
          <cell r="BT8495">
            <v>0</v>
          </cell>
          <cell r="BU8495">
            <v>0</v>
          </cell>
          <cell r="BV8495">
            <v>0</v>
          </cell>
          <cell r="BW8495">
            <v>0</v>
          </cell>
          <cell r="BX8495">
            <v>0</v>
          </cell>
          <cell r="BY8495">
            <v>0</v>
          </cell>
          <cell r="BZ8495">
            <v>0</v>
          </cell>
          <cell r="CA8495">
            <v>0</v>
          </cell>
          <cell r="CB8495">
            <v>0</v>
          </cell>
        </row>
        <row r="8496">
          <cell r="B8496" t="str">
            <v>E506</v>
          </cell>
          <cell r="C8496" t="str">
            <v>CONS.FORT.PT´S DE SÃO JORGE</v>
          </cell>
          <cell r="D8496" t="str">
            <v>D201039-02</v>
          </cell>
          <cell r="E8496" t="str">
            <v>D201039-02</v>
          </cell>
          <cell r="F8496">
            <v>0</v>
          </cell>
          <cell r="G8496">
            <v>0</v>
          </cell>
          <cell r="H8496" t="str">
            <v>EEM1</v>
          </cell>
          <cell r="I8496" t="str">
            <v>02</v>
          </cell>
          <cell r="J8496" t="str">
            <v>A5</v>
          </cell>
          <cell r="K8496">
            <v>0</v>
          </cell>
          <cell r="L8496" t="str">
            <v>X</v>
          </cell>
          <cell r="M8496">
            <v>0</v>
          </cell>
          <cell r="N8496">
            <v>0</v>
          </cell>
          <cell r="O8496" t="str">
            <v>CMANUEL</v>
          </cell>
          <cell r="P8496" t="str">
            <v>14:13:36</v>
          </cell>
          <cell r="Q8496" t="str">
            <v>SFARIA</v>
          </cell>
          <cell r="R8496" t="str">
            <v>16:53:57</v>
          </cell>
          <cell r="S8496" t="str">
            <v>EEM</v>
          </cell>
          <cell r="T8496">
            <v>0</v>
          </cell>
          <cell r="U8496">
            <v>0</v>
          </cell>
          <cell r="V8496">
            <v>0</v>
          </cell>
          <cell r="W8496" t="str">
            <v>EUR</v>
          </cell>
          <cell r="X8496" t="str">
            <v>00</v>
          </cell>
          <cell r="Y8496" t="str">
            <v>00</v>
          </cell>
          <cell r="Z8496">
            <v>0</v>
          </cell>
          <cell r="AA8496" t="str">
            <v>X</v>
          </cell>
          <cell r="AB8496">
            <v>0</v>
          </cell>
          <cell r="AC8496">
            <v>0</v>
          </cell>
          <cell r="AD8496">
            <v>0</v>
          </cell>
          <cell r="AE8496" t="str">
            <v>0000</v>
          </cell>
          <cell r="AF8496">
            <v>0</v>
          </cell>
          <cell r="AG8496">
            <v>0</v>
          </cell>
          <cell r="AH8496">
            <v>0</v>
          </cell>
          <cell r="AI8496" t="str">
            <v>0</v>
          </cell>
          <cell r="AJ8496">
            <v>0</v>
          </cell>
          <cell r="AK8496">
            <v>0</v>
          </cell>
          <cell r="AL8496" t="str">
            <v>56305004002</v>
          </cell>
          <cell r="AM8496">
            <v>0</v>
          </cell>
          <cell r="AN8496">
            <v>0</v>
          </cell>
          <cell r="AO8496">
            <v>0</v>
          </cell>
          <cell r="AP8496">
            <v>0</v>
          </cell>
          <cell r="AQ8496">
            <v>0</v>
          </cell>
          <cell r="AR8496">
            <v>0</v>
          </cell>
          <cell r="AS8496">
            <v>0</v>
          </cell>
          <cell r="AT8496">
            <v>0</v>
          </cell>
          <cell r="AU8496">
            <v>0</v>
          </cell>
          <cell r="AV8496">
            <v>0</v>
          </cell>
          <cell r="AW8496">
            <v>0</v>
          </cell>
          <cell r="AX8496">
            <v>0</v>
          </cell>
          <cell r="AY8496">
            <v>36916</v>
          </cell>
          <cell r="AZ8496">
            <v>38531</v>
          </cell>
          <cell r="BB8496">
            <v>36916</v>
          </cell>
          <cell r="BH8496">
            <v>0</v>
          </cell>
          <cell r="BI8496" t="str">
            <v>EUR</v>
          </cell>
          <cell r="BM8496">
            <v>0</v>
          </cell>
          <cell r="BN8496">
            <v>0</v>
          </cell>
          <cell r="BO8496">
            <v>0</v>
          </cell>
          <cell r="BP8496">
            <v>0</v>
          </cell>
          <cell r="BQ8496">
            <v>0</v>
          </cell>
          <cell r="BR8496">
            <v>0</v>
          </cell>
          <cell r="BS8496">
            <v>0</v>
          </cell>
          <cell r="BT8496">
            <v>0</v>
          </cell>
          <cell r="BU8496">
            <v>0</v>
          </cell>
          <cell r="BV8496">
            <v>0</v>
          </cell>
          <cell r="BW8496">
            <v>0</v>
          </cell>
          <cell r="BX8496">
            <v>0</v>
          </cell>
          <cell r="BY8496">
            <v>0</v>
          </cell>
          <cell r="BZ8496">
            <v>0</v>
          </cell>
          <cell r="CA8496">
            <v>0</v>
          </cell>
          <cell r="CB8496">
            <v>0</v>
          </cell>
        </row>
        <row r="8497">
          <cell r="B8497" t="str">
            <v>E506</v>
          </cell>
          <cell r="C8497" t="str">
            <v>CONS.FORT.PT´S DARCO DE SÃO JORGE</v>
          </cell>
          <cell r="D8497" t="str">
            <v>D201039-02</v>
          </cell>
          <cell r="E8497" t="str">
            <v>D201039-02</v>
          </cell>
          <cell r="F8497">
            <v>0</v>
          </cell>
          <cell r="G8497">
            <v>0</v>
          </cell>
          <cell r="H8497" t="str">
            <v>EEM1</v>
          </cell>
          <cell r="I8497" t="str">
            <v>02</v>
          </cell>
          <cell r="J8497" t="str">
            <v>A5</v>
          </cell>
          <cell r="K8497">
            <v>0</v>
          </cell>
          <cell r="L8497" t="str">
            <v>X</v>
          </cell>
          <cell r="M8497">
            <v>0</v>
          </cell>
          <cell r="N8497">
            <v>0</v>
          </cell>
          <cell r="O8497" t="str">
            <v>CMANUEL</v>
          </cell>
          <cell r="P8497" t="str">
            <v>14:14:21</v>
          </cell>
          <cell r="Q8497" t="str">
            <v>SFARIA</v>
          </cell>
          <cell r="R8497" t="str">
            <v>16:53:17</v>
          </cell>
          <cell r="S8497" t="str">
            <v>EEM</v>
          </cell>
          <cell r="T8497">
            <v>0</v>
          </cell>
          <cell r="U8497">
            <v>0</v>
          </cell>
          <cell r="V8497">
            <v>0</v>
          </cell>
          <cell r="W8497" t="str">
            <v>EUR</v>
          </cell>
          <cell r="X8497" t="str">
            <v>00</v>
          </cell>
          <cell r="Y8497" t="str">
            <v>00</v>
          </cell>
          <cell r="Z8497">
            <v>0</v>
          </cell>
          <cell r="AA8497" t="str">
            <v>X</v>
          </cell>
          <cell r="AB8497">
            <v>0</v>
          </cell>
          <cell r="AC8497">
            <v>0</v>
          </cell>
          <cell r="AD8497">
            <v>0</v>
          </cell>
          <cell r="AE8497" t="str">
            <v>0000</v>
          </cell>
          <cell r="AF8497">
            <v>0</v>
          </cell>
          <cell r="AG8497">
            <v>0</v>
          </cell>
          <cell r="AH8497">
            <v>0</v>
          </cell>
          <cell r="AI8497" t="str">
            <v>0</v>
          </cell>
          <cell r="AJ8497">
            <v>0</v>
          </cell>
          <cell r="AK8497">
            <v>0</v>
          </cell>
          <cell r="AL8497" t="str">
            <v>56305004003</v>
          </cell>
          <cell r="AM8497">
            <v>0</v>
          </cell>
          <cell r="AN8497">
            <v>0</v>
          </cell>
          <cell r="AO8497">
            <v>0</v>
          </cell>
          <cell r="AP8497">
            <v>0</v>
          </cell>
          <cell r="AQ8497">
            <v>0</v>
          </cell>
          <cell r="AR8497">
            <v>0</v>
          </cell>
          <cell r="AS8497">
            <v>0</v>
          </cell>
          <cell r="AT8497">
            <v>0</v>
          </cell>
          <cell r="AU8497">
            <v>0</v>
          </cell>
          <cell r="AV8497">
            <v>0</v>
          </cell>
          <cell r="AW8497">
            <v>0</v>
          </cell>
          <cell r="AX8497">
            <v>0</v>
          </cell>
          <cell r="AY8497">
            <v>36916</v>
          </cell>
          <cell r="AZ8497">
            <v>38531</v>
          </cell>
          <cell r="BB8497">
            <v>36916</v>
          </cell>
          <cell r="BH8497">
            <v>0</v>
          </cell>
          <cell r="BI8497" t="str">
            <v>EUR</v>
          </cell>
          <cell r="BM8497">
            <v>0</v>
          </cell>
          <cell r="BN8497">
            <v>0</v>
          </cell>
          <cell r="BO8497">
            <v>0</v>
          </cell>
          <cell r="BP8497">
            <v>0</v>
          </cell>
          <cell r="BQ8497">
            <v>0</v>
          </cell>
          <cell r="BR8497">
            <v>0</v>
          </cell>
          <cell r="BS8497">
            <v>0</v>
          </cell>
          <cell r="BT8497">
            <v>0</v>
          </cell>
          <cell r="BU8497">
            <v>0</v>
          </cell>
          <cell r="BV8497">
            <v>0</v>
          </cell>
          <cell r="BW8497">
            <v>0</v>
          </cell>
          <cell r="BX8497">
            <v>0</v>
          </cell>
          <cell r="BY8497">
            <v>0</v>
          </cell>
          <cell r="BZ8497">
            <v>0</v>
          </cell>
          <cell r="CA8497">
            <v>0</v>
          </cell>
          <cell r="CB8497">
            <v>0</v>
          </cell>
        </row>
        <row r="8498">
          <cell r="B8498" t="str">
            <v>E506</v>
          </cell>
          <cell r="C8498" t="str">
            <v>CONS.FORT.PT´S DE SÃO ROQUE DO FAIAL</v>
          </cell>
          <cell r="D8498" t="str">
            <v>D201039-02</v>
          </cell>
          <cell r="E8498" t="str">
            <v>D201039-02</v>
          </cell>
          <cell r="F8498">
            <v>0</v>
          </cell>
          <cell r="G8498">
            <v>0</v>
          </cell>
          <cell r="H8498" t="str">
            <v>EEM1</v>
          </cell>
          <cell r="I8498" t="str">
            <v>02</v>
          </cell>
          <cell r="J8498" t="str">
            <v>A5</v>
          </cell>
          <cell r="K8498">
            <v>0</v>
          </cell>
          <cell r="L8498" t="str">
            <v>X</v>
          </cell>
          <cell r="M8498">
            <v>0</v>
          </cell>
          <cell r="N8498">
            <v>0</v>
          </cell>
          <cell r="O8498" t="str">
            <v>CMANUEL</v>
          </cell>
          <cell r="P8498" t="str">
            <v>14:15:03</v>
          </cell>
          <cell r="Q8498" t="str">
            <v>SFARIA</v>
          </cell>
          <cell r="R8498" t="str">
            <v>17:03:41</v>
          </cell>
          <cell r="S8498" t="str">
            <v>EEM</v>
          </cell>
          <cell r="T8498">
            <v>0</v>
          </cell>
          <cell r="U8498">
            <v>0</v>
          </cell>
          <cell r="V8498">
            <v>0</v>
          </cell>
          <cell r="W8498" t="str">
            <v>EUR</v>
          </cell>
          <cell r="X8498" t="str">
            <v>00</v>
          </cell>
          <cell r="Y8498" t="str">
            <v>00</v>
          </cell>
          <cell r="Z8498">
            <v>0</v>
          </cell>
          <cell r="AA8498" t="str">
            <v>X</v>
          </cell>
          <cell r="AB8498">
            <v>0</v>
          </cell>
          <cell r="AC8498">
            <v>0</v>
          </cell>
          <cell r="AD8498">
            <v>0</v>
          </cell>
          <cell r="AE8498" t="str">
            <v>0000</v>
          </cell>
          <cell r="AF8498">
            <v>0</v>
          </cell>
          <cell r="AG8498">
            <v>0</v>
          </cell>
          <cell r="AH8498">
            <v>0</v>
          </cell>
          <cell r="AI8498" t="str">
            <v>0</v>
          </cell>
          <cell r="AJ8498">
            <v>0</v>
          </cell>
          <cell r="AK8498">
            <v>0</v>
          </cell>
          <cell r="AL8498" t="str">
            <v>56305004004</v>
          </cell>
          <cell r="AM8498">
            <v>0</v>
          </cell>
          <cell r="AN8498">
            <v>0</v>
          </cell>
          <cell r="AO8498">
            <v>0</v>
          </cell>
          <cell r="AP8498">
            <v>0</v>
          </cell>
          <cell r="AQ8498">
            <v>0</v>
          </cell>
          <cell r="AR8498">
            <v>0</v>
          </cell>
          <cell r="AS8498">
            <v>0</v>
          </cell>
          <cell r="AT8498">
            <v>0</v>
          </cell>
          <cell r="AU8498">
            <v>0</v>
          </cell>
          <cell r="AV8498">
            <v>0</v>
          </cell>
          <cell r="AW8498">
            <v>0</v>
          </cell>
          <cell r="AX8498">
            <v>0</v>
          </cell>
          <cell r="AY8498">
            <v>36916</v>
          </cell>
          <cell r="AZ8498">
            <v>38531</v>
          </cell>
          <cell r="BB8498">
            <v>36916</v>
          </cell>
          <cell r="BH8498">
            <v>0</v>
          </cell>
          <cell r="BI8498" t="str">
            <v>EUR</v>
          </cell>
          <cell r="BM8498">
            <v>0</v>
          </cell>
          <cell r="BN8498">
            <v>0</v>
          </cell>
          <cell r="BO8498">
            <v>0</v>
          </cell>
          <cell r="BP8498">
            <v>0</v>
          </cell>
          <cell r="BQ8498">
            <v>0</v>
          </cell>
          <cell r="BR8498">
            <v>0</v>
          </cell>
          <cell r="BS8498">
            <v>0</v>
          </cell>
          <cell r="BT8498">
            <v>0</v>
          </cell>
          <cell r="BU8498">
            <v>0</v>
          </cell>
          <cell r="BV8498">
            <v>0</v>
          </cell>
          <cell r="BW8498">
            <v>0</v>
          </cell>
          <cell r="BX8498">
            <v>0</v>
          </cell>
          <cell r="BY8498">
            <v>0</v>
          </cell>
          <cell r="BZ8498">
            <v>0</v>
          </cell>
          <cell r="CA8498">
            <v>0</v>
          </cell>
          <cell r="CB8498">
            <v>0</v>
          </cell>
        </row>
        <row r="8499">
          <cell r="B8499" t="str">
            <v>E506</v>
          </cell>
          <cell r="C8499" t="str">
            <v>CONS.FORT.PT´S DO FAIAL</v>
          </cell>
          <cell r="D8499" t="str">
            <v>D201039-02</v>
          </cell>
          <cell r="E8499" t="str">
            <v>D201039-02</v>
          </cell>
          <cell r="F8499">
            <v>0</v>
          </cell>
          <cell r="G8499">
            <v>0</v>
          </cell>
          <cell r="H8499" t="str">
            <v>EEM1</v>
          </cell>
          <cell r="I8499" t="str">
            <v>02</v>
          </cell>
          <cell r="J8499" t="str">
            <v>A5</v>
          </cell>
          <cell r="K8499">
            <v>0</v>
          </cell>
          <cell r="L8499" t="str">
            <v>X</v>
          </cell>
          <cell r="M8499">
            <v>0</v>
          </cell>
          <cell r="N8499">
            <v>0</v>
          </cell>
          <cell r="O8499" t="str">
            <v>CMANUEL</v>
          </cell>
          <cell r="P8499" t="str">
            <v>14:16:01</v>
          </cell>
          <cell r="Q8499" t="str">
            <v>SFARIA</v>
          </cell>
          <cell r="R8499" t="str">
            <v>17:03:59</v>
          </cell>
          <cell r="S8499" t="str">
            <v>EEM</v>
          </cell>
          <cell r="T8499">
            <v>0</v>
          </cell>
          <cell r="U8499">
            <v>0</v>
          </cell>
          <cell r="V8499">
            <v>0</v>
          </cell>
          <cell r="W8499" t="str">
            <v>EUR</v>
          </cell>
          <cell r="X8499" t="str">
            <v>00</v>
          </cell>
          <cell r="Y8499" t="str">
            <v>00</v>
          </cell>
          <cell r="Z8499">
            <v>0</v>
          </cell>
          <cell r="AA8499" t="str">
            <v>X</v>
          </cell>
          <cell r="AB8499">
            <v>0</v>
          </cell>
          <cell r="AC8499">
            <v>0</v>
          </cell>
          <cell r="AD8499">
            <v>0</v>
          </cell>
          <cell r="AE8499" t="str">
            <v>0000</v>
          </cell>
          <cell r="AF8499">
            <v>0</v>
          </cell>
          <cell r="AG8499">
            <v>0</v>
          </cell>
          <cell r="AH8499">
            <v>0</v>
          </cell>
          <cell r="AI8499" t="str">
            <v>0</v>
          </cell>
          <cell r="AJ8499">
            <v>0</v>
          </cell>
          <cell r="AK8499">
            <v>0</v>
          </cell>
          <cell r="AL8499" t="str">
            <v>56305004005</v>
          </cell>
          <cell r="AM8499">
            <v>0</v>
          </cell>
          <cell r="AN8499">
            <v>0</v>
          </cell>
          <cell r="AO8499">
            <v>0</v>
          </cell>
          <cell r="AP8499">
            <v>0</v>
          </cell>
          <cell r="AQ8499">
            <v>0</v>
          </cell>
          <cell r="AR8499">
            <v>0</v>
          </cell>
          <cell r="AS8499">
            <v>0</v>
          </cell>
          <cell r="AT8499">
            <v>0</v>
          </cell>
          <cell r="AU8499">
            <v>0</v>
          </cell>
          <cell r="AV8499">
            <v>0</v>
          </cell>
          <cell r="AW8499">
            <v>0</v>
          </cell>
          <cell r="AX8499">
            <v>0</v>
          </cell>
          <cell r="AY8499">
            <v>36916</v>
          </cell>
          <cell r="AZ8499">
            <v>38531</v>
          </cell>
          <cell r="BB8499">
            <v>36916</v>
          </cell>
          <cell r="BH8499">
            <v>0</v>
          </cell>
          <cell r="BI8499" t="str">
            <v>EUR</v>
          </cell>
          <cell r="BM8499">
            <v>0</v>
          </cell>
          <cell r="BN8499">
            <v>0</v>
          </cell>
          <cell r="BO8499">
            <v>0</v>
          </cell>
          <cell r="BP8499">
            <v>0</v>
          </cell>
          <cell r="BQ8499">
            <v>0</v>
          </cell>
          <cell r="BR8499">
            <v>0</v>
          </cell>
          <cell r="BS8499">
            <v>0</v>
          </cell>
          <cell r="BT8499">
            <v>0</v>
          </cell>
          <cell r="BU8499">
            <v>0</v>
          </cell>
          <cell r="BV8499">
            <v>0</v>
          </cell>
          <cell r="BW8499">
            <v>0</v>
          </cell>
          <cell r="BX8499">
            <v>0</v>
          </cell>
          <cell r="BY8499">
            <v>0</v>
          </cell>
          <cell r="BZ8499">
            <v>0</v>
          </cell>
          <cell r="CA8499">
            <v>0</v>
          </cell>
          <cell r="CB8499">
            <v>0</v>
          </cell>
        </row>
        <row r="8500">
          <cell r="B8500" t="str">
            <v>E506</v>
          </cell>
          <cell r="C8500" t="str">
            <v>CONS.FORT.PT´S DA ILHA</v>
          </cell>
          <cell r="D8500" t="str">
            <v>D201039-02</v>
          </cell>
          <cell r="E8500" t="str">
            <v>D201039-02</v>
          </cell>
          <cell r="F8500">
            <v>0</v>
          </cell>
          <cell r="G8500">
            <v>0</v>
          </cell>
          <cell r="H8500" t="str">
            <v>EEM1</v>
          </cell>
          <cell r="I8500" t="str">
            <v>02</v>
          </cell>
          <cell r="J8500" t="str">
            <v>A5</v>
          </cell>
          <cell r="K8500">
            <v>0</v>
          </cell>
          <cell r="L8500" t="str">
            <v>X</v>
          </cell>
          <cell r="M8500">
            <v>0</v>
          </cell>
          <cell r="N8500">
            <v>0</v>
          </cell>
          <cell r="O8500" t="str">
            <v>CMANUEL</v>
          </cell>
          <cell r="P8500" t="str">
            <v>14:16:52</v>
          </cell>
          <cell r="Q8500" t="str">
            <v>SFARIA</v>
          </cell>
          <cell r="R8500" t="str">
            <v>16:53:01</v>
          </cell>
          <cell r="S8500" t="str">
            <v>EEM</v>
          </cell>
          <cell r="T8500">
            <v>0</v>
          </cell>
          <cell r="U8500">
            <v>0</v>
          </cell>
          <cell r="V8500">
            <v>0</v>
          </cell>
          <cell r="W8500" t="str">
            <v>EUR</v>
          </cell>
          <cell r="X8500" t="str">
            <v>00</v>
          </cell>
          <cell r="Y8500" t="str">
            <v>00</v>
          </cell>
          <cell r="Z8500">
            <v>0</v>
          </cell>
          <cell r="AA8500" t="str">
            <v>X</v>
          </cell>
          <cell r="AB8500">
            <v>0</v>
          </cell>
          <cell r="AC8500">
            <v>0</v>
          </cell>
          <cell r="AD8500">
            <v>0</v>
          </cell>
          <cell r="AE8500" t="str">
            <v>0000</v>
          </cell>
          <cell r="AF8500">
            <v>0</v>
          </cell>
          <cell r="AG8500">
            <v>0</v>
          </cell>
          <cell r="AH8500">
            <v>0</v>
          </cell>
          <cell r="AI8500" t="str">
            <v>0</v>
          </cell>
          <cell r="AJ8500">
            <v>0</v>
          </cell>
          <cell r="AK8500">
            <v>0</v>
          </cell>
          <cell r="AL8500" t="str">
            <v>56305004006</v>
          </cell>
          <cell r="AM8500">
            <v>0</v>
          </cell>
          <cell r="AN8500">
            <v>0</v>
          </cell>
          <cell r="AO8500">
            <v>0</v>
          </cell>
          <cell r="AP8500">
            <v>0</v>
          </cell>
          <cell r="AQ8500">
            <v>0</v>
          </cell>
          <cell r="AR8500">
            <v>0</v>
          </cell>
          <cell r="AS8500">
            <v>0</v>
          </cell>
          <cell r="AT8500">
            <v>0</v>
          </cell>
          <cell r="AU8500">
            <v>0</v>
          </cell>
          <cell r="AV8500">
            <v>0</v>
          </cell>
          <cell r="AW8500">
            <v>0</v>
          </cell>
          <cell r="AX8500">
            <v>0</v>
          </cell>
          <cell r="AY8500">
            <v>36916</v>
          </cell>
          <cell r="AZ8500">
            <v>38531</v>
          </cell>
          <cell r="BB8500">
            <v>36916</v>
          </cell>
          <cell r="BH8500">
            <v>0</v>
          </cell>
          <cell r="BI8500" t="str">
            <v>EUR</v>
          </cell>
          <cell r="BM8500">
            <v>0</v>
          </cell>
          <cell r="BN8500">
            <v>0</v>
          </cell>
          <cell r="BO8500">
            <v>0</v>
          </cell>
          <cell r="BP8500">
            <v>0</v>
          </cell>
          <cell r="BQ8500">
            <v>0</v>
          </cell>
          <cell r="BR8500">
            <v>0</v>
          </cell>
          <cell r="BS8500">
            <v>0</v>
          </cell>
          <cell r="BT8500">
            <v>0</v>
          </cell>
          <cell r="BU8500">
            <v>0</v>
          </cell>
          <cell r="BV8500">
            <v>0</v>
          </cell>
          <cell r="BW8500">
            <v>0</v>
          </cell>
          <cell r="BX8500">
            <v>0</v>
          </cell>
          <cell r="BY8500">
            <v>0</v>
          </cell>
          <cell r="BZ8500">
            <v>0</v>
          </cell>
          <cell r="CA8500">
            <v>0</v>
          </cell>
          <cell r="CB8500">
            <v>0</v>
          </cell>
        </row>
        <row r="8501">
          <cell r="B8501" t="str">
            <v>E506</v>
          </cell>
          <cell r="C8501" t="str">
            <v>CONS.FORT.PT´S DE SÃO VICENTE</v>
          </cell>
          <cell r="D8501" t="str">
            <v>D201029-02</v>
          </cell>
          <cell r="E8501" t="str">
            <v>D201029-02</v>
          </cell>
          <cell r="F8501">
            <v>0</v>
          </cell>
          <cell r="G8501">
            <v>0</v>
          </cell>
          <cell r="H8501" t="str">
            <v>EEM1</v>
          </cell>
          <cell r="I8501" t="str">
            <v>02</v>
          </cell>
          <cell r="J8501" t="str">
            <v>A5</v>
          </cell>
          <cell r="K8501">
            <v>0</v>
          </cell>
          <cell r="L8501" t="str">
            <v>X</v>
          </cell>
          <cell r="M8501">
            <v>0</v>
          </cell>
          <cell r="N8501">
            <v>0</v>
          </cell>
          <cell r="O8501" t="str">
            <v>CMANUEL</v>
          </cell>
          <cell r="P8501" t="str">
            <v>14:17:31</v>
          </cell>
          <cell r="Q8501" t="str">
            <v>SFARIA</v>
          </cell>
          <cell r="R8501" t="str">
            <v>16:20:25</v>
          </cell>
          <cell r="S8501" t="str">
            <v>EEM</v>
          </cell>
          <cell r="T8501">
            <v>0</v>
          </cell>
          <cell r="U8501">
            <v>0</v>
          </cell>
          <cell r="V8501">
            <v>0</v>
          </cell>
          <cell r="W8501" t="str">
            <v>EUR</v>
          </cell>
          <cell r="X8501" t="str">
            <v>00</v>
          </cell>
          <cell r="Y8501" t="str">
            <v>00</v>
          </cell>
          <cell r="Z8501">
            <v>0</v>
          </cell>
          <cell r="AA8501" t="str">
            <v>X</v>
          </cell>
          <cell r="AB8501">
            <v>0</v>
          </cell>
          <cell r="AC8501">
            <v>0</v>
          </cell>
          <cell r="AD8501">
            <v>0</v>
          </cell>
          <cell r="AE8501" t="str">
            <v>0000</v>
          </cell>
          <cell r="AF8501">
            <v>0</v>
          </cell>
          <cell r="AG8501">
            <v>0</v>
          </cell>
          <cell r="AH8501">
            <v>0</v>
          </cell>
          <cell r="AI8501" t="str">
            <v>0</v>
          </cell>
          <cell r="AJ8501">
            <v>0</v>
          </cell>
          <cell r="AK8501">
            <v>0</v>
          </cell>
          <cell r="AL8501" t="str">
            <v>56205004001</v>
          </cell>
          <cell r="AM8501">
            <v>0</v>
          </cell>
          <cell r="AN8501">
            <v>0</v>
          </cell>
          <cell r="AO8501">
            <v>0</v>
          </cell>
          <cell r="AP8501">
            <v>0</v>
          </cell>
          <cell r="AQ8501">
            <v>0</v>
          </cell>
          <cell r="AR8501">
            <v>0</v>
          </cell>
          <cell r="AS8501">
            <v>0</v>
          </cell>
          <cell r="AT8501">
            <v>0</v>
          </cell>
          <cell r="AU8501">
            <v>0</v>
          </cell>
          <cell r="AV8501">
            <v>0</v>
          </cell>
          <cell r="AW8501">
            <v>0</v>
          </cell>
          <cell r="AX8501">
            <v>0</v>
          </cell>
          <cell r="AY8501">
            <v>36916</v>
          </cell>
          <cell r="AZ8501">
            <v>38531</v>
          </cell>
          <cell r="BB8501">
            <v>36916</v>
          </cell>
          <cell r="BH8501">
            <v>0</v>
          </cell>
          <cell r="BI8501" t="str">
            <v>EUR</v>
          </cell>
          <cell r="BM8501">
            <v>0</v>
          </cell>
          <cell r="BN8501">
            <v>0</v>
          </cell>
          <cell r="BO8501">
            <v>0</v>
          </cell>
          <cell r="BP8501">
            <v>0</v>
          </cell>
          <cell r="BQ8501">
            <v>0</v>
          </cell>
          <cell r="BR8501">
            <v>0</v>
          </cell>
          <cell r="BS8501">
            <v>0</v>
          </cell>
          <cell r="BT8501">
            <v>0</v>
          </cell>
          <cell r="BU8501">
            <v>0</v>
          </cell>
          <cell r="BV8501">
            <v>0</v>
          </cell>
          <cell r="BW8501">
            <v>0</v>
          </cell>
          <cell r="BX8501">
            <v>0</v>
          </cell>
          <cell r="BY8501">
            <v>0</v>
          </cell>
          <cell r="BZ8501">
            <v>0</v>
          </cell>
          <cell r="CA8501">
            <v>0</v>
          </cell>
          <cell r="CB8501">
            <v>0</v>
          </cell>
        </row>
        <row r="8502">
          <cell r="B8502" t="str">
            <v>E506</v>
          </cell>
          <cell r="C8502" t="str">
            <v>CONS.FORT.PT´S DA BOAVENTURA</v>
          </cell>
          <cell r="D8502" t="str">
            <v>D201029-02</v>
          </cell>
          <cell r="E8502" t="str">
            <v>D201029-02</v>
          </cell>
          <cell r="F8502">
            <v>0</v>
          </cell>
          <cell r="G8502">
            <v>0</v>
          </cell>
          <cell r="H8502" t="str">
            <v>EEM1</v>
          </cell>
          <cell r="I8502" t="str">
            <v>02</v>
          </cell>
          <cell r="J8502" t="str">
            <v>A5</v>
          </cell>
          <cell r="K8502">
            <v>0</v>
          </cell>
          <cell r="L8502" t="str">
            <v>X</v>
          </cell>
          <cell r="M8502">
            <v>0</v>
          </cell>
          <cell r="N8502">
            <v>0</v>
          </cell>
          <cell r="O8502" t="str">
            <v>CMANUEL</v>
          </cell>
          <cell r="P8502" t="str">
            <v>14:18:20</v>
          </cell>
          <cell r="Q8502" t="str">
            <v>SFARIA</v>
          </cell>
          <cell r="R8502" t="str">
            <v>16:10:22</v>
          </cell>
          <cell r="S8502" t="str">
            <v>EEM</v>
          </cell>
          <cell r="T8502">
            <v>0</v>
          </cell>
          <cell r="U8502">
            <v>0</v>
          </cell>
          <cell r="V8502">
            <v>0</v>
          </cell>
          <cell r="W8502" t="str">
            <v>EUR</v>
          </cell>
          <cell r="X8502" t="str">
            <v>00</v>
          </cell>
          <cell r="Y8502" t="str">
            <v>00</v>
          </cell>
          <cell r="Z8502">
            <v>0</v>
          </cell>
          <cell r="AA8502" t="str">
            <v>X</v>
          </cell>
          <cell r="AB8502">
            <v>0</v>
          </cell>
          <cell r="AC8502">
            <v>0</v>
          </cell>
          <cell r="AD8502">
            <v>0</v>
          </cell>
          <cell r="AE8502" t="str">
            <v>0000</v>
          </cell>
          <cell r="AF8502">
            <v>0</v>
          </cell>
          <cell r="AG8502">
            <v>0</v>
          </cell>
          <cell r="AH8502">
            <v>0</v>
          </cell>
          <cell r="AI8502" t="str">
            <v>0</v>
          </cell>
          <cell r="AJ8502">
            <v>0</v>
          </cell>
          <cell r="AK8502">
            <v>0</v>
          </cell>
          <cell r="AL8502" t="str">
            <v>56204005002</v>
          </cell>
          <cell r="AM8502">
            <v>0</v>
          </cell>
          <cell r="AN8502">
            <v>0</v>
          </cell>
          <cell r="AO8502">
            <v>0</v>
          </cell>
          <cell r="AP8502">
            <v>0</v>
          </cell>
          <cell r="AQ8502">
            <v>0</v>
          </cell>
          <cell r="AR8502">
            <v>0</v>
          </cell>
          <cell r="AS8502">
            <v>0</v>
          </cell>
          <cell r="AT8502">
            <v>0</v>
          </cell>
          <cell r="AU8502">
            <v>0</v>
          </cell>
          <cell r="AV8502">
            <v>0</v>
          </cell>
          <cell r="AW8502">
            <v>0</v>
          </cell>
          <cell r="AX8502">
            <v>0</v>
          </cell>
          <cell r="AY8502">
            <v>36916</v>
          </cell>
          <cell r="AZ8502">
            <v>38531</v>
          </cell>
          <cell r="BB8502">
            <v>36916</v>
          </cell>
          <cell r="BH8502">
            <v>0</v>
          </cell>
          <cell r="BI8502" t="str">
            <v>EUR</v>
          </cell>
          <cell r="BM8502">
            <v>0</v>
          </cell>
          <cell r="BN8502">
            <v>0</v>
          </cell>
          <cell r="BO8502">
            <v>0</v>
          </cell>
          <cell r="BP8502">
            <v>0</v>
          </cell>
          <cell r="BQ8502">
            <v>0</v>
          </cell>
          <cell r="BR8502">
            <v>0</v>
          </cell>
          <cell r="BS8502">
            <v>0</v>
          </cell>
          <cell r="BT8502">
            <v>0</v>
          </cell>
          <cell r="BU8502">
            <v>0</v>
          </cell>
          <cell r="BV8502">
            <v>0</v>
          </cell>
          <cell r="BW8502">
            <v>0</v>
          </cell>
          <cell r="BX8502">
            <v>0</v>
          </cell>
          <cell r="BY8502">
            <v>0</v>
          </cell>
          <cell r="BZ8502">
            <v>0</v>
          </cell>
          <cell r="CA8502">
            <v>0</v>
          </cell>
          <cell r="CB8502">
            <v>0</v>
          </cell>
        </row>
        <row r="8503">
          <cell r="B8503" t="str">
            <v>E506</v>
          </cell>
          <cell r="C8503" t="str">
            <v>CONS.FORT.PT´S DA PONTA DELGADA</v>
          </cell>
          <cell r="D8503" t="str">
            <v>D201029-02</v>
          </cell>
          <cell r="E8503" t="str">
            <v>D201029-02</v>
          </cell>
          <cell r="F8503">
            <v>0</v>
          </cell>
          <cell r="G8503">
            <v>0</v>
          </cell>
          <cell r="H8503" t="str">
            <v>EEM1</v>
          </cell>
          <cell r="I8503" t="str">
            <v>02</v>
          </cell>
          <cell r="J8503" t="str">
            <v>A5</v>
          </cell>
          <cell r="K8503">
            <v>0</v>
          </cell>
          <cell r="L8503" t="str">
            <v>X</v>
          </cell>
          <cell r="M8503">
            <v>0</v>
          </cell>
          <cell r="N8503">
            <v>0</v>
          </cell>
          <cell r="O8503" t="str">
            <v>CMANUEL</v>
          </cell>
          <cell r="P8503" t="str">
            <v>14:18:55</v>
          </cell>
          <cell r="Q8503" t="str">
            <v>SFARIA</v>
          </cell>
          <cell r="R8503" t="str">
            <v>16:18:40</v>
          </cell>
          <cell r="S8503" t="str">
            <v>EEM</v>
          </cell>
          <cell r="T8503">
            <v>0</v>
          </cell>
          <cell r="U8503">
            <v>0</v>
          </cell>
          <cell r="V8503">
            <v>0</v>
          </cell>
          <cell r="W8503" t="str">
            <v>EUR</v>
          </cell>
          <cell r="X8503" t="str">
            <v>00</v>
          </cell>
          <cell r="Y8503" t="str">
            <v>00</v>
          </cell>
          <cell r="Z8503">
            <v>0</v>
          </cell>
          <cell r="AA8503" t="str">
            <v>X</v>
          </cell>
          <cell r="AB8503">
            <v>0</v>
          </cell>
          <cell r="AC8503">
            <v>0</v>
          </cell>
          <cell r="AD8503">
            <v>0</v>
          </cell>
          <cell r="AE8503" t="str">
            <v>0000</v>
          </cell>
          <cell r="AF8503">
            <v>0</v>
          </cell>
          <cell r="AG8503">
            <v>0</v>
          </cell>
          <cell r="AH8503">
            <v>0</v>
          </cell>
          <cell r="AI8503" t="str">
            <v>0</v>
          </cell>
          <cell r="AJ8503">
            <v>0</v>
          </cell>
          <cell r="AK8503">
            <v>0</v>
          </cell>
          <cell r="AL8503" t="str">
            <v>56205004003</v>
          </cell>
          <cell r="AM8503">
            <v>0</v>
          </cell>
          <cell r="AN8503">
            <v>0</v>
          </cell>
          <cell r="AO8503">
            <v>0</v>
          </cell>
          <cell r="AP8503">
            <v>0</v>
          </cell>
          <cell r="AQ8503">
            <v>0</v>
          </cell>
          <cell r="AR8503">
            <v>0</v>
          </cell>
          <cell r="AS8503">
            <v>0</v>
          </cell>
          <cell r="AT8503">
            <v>0</v>
          </cell>
          <cell r="AU8503">
            <v>0</v>
          </cell>
          <cell r="AV8503">
            <v>0</v>
          </cell>
          <cell r="AW8503">
            <v>0</v>
          </cell>
          <cell r="AX8503">
            <v>0</v>
          </cell>
          <cell r="AY8503">
            <v>36916</v>
          </cell>
          <cell r="AZ8503">
            <v>38531</v>
          </cell>
          <cell r="BB8503">
            <v>36916</v>
          </cell>
          <cell r="BH8503">
            <v>0</v>
          </cell>
          <cell r="BI8503" t="str">
            <v>EUR</v>
          </cell>
          <cell r="BM8503">
            <v>0</v>
          </cell>
          <cell r="BN8503">
            <v>0</v>
          </cell>
          <cell r="BO8503">
            <v>0</v>
          </cell>
          <cell r="BP8503">
            <v>0</v>
          </cell>
          <cell r="BQ8503">
            <v>0</v>
          </cell>
          <cell r="BR8503">
            <v>0</v>
          </cell>
          <cell r="BS8503">
            <v>0</v>
          </cell>
          <cell r="BT8503">
            <v>0</v>
          </cell>
          <cell r="BU8503">
            <v>0</v>
          </cell>
          <cell r="BV8503">
            <v>0</v>
          </cell>
          <cell r="BW8503">
            <v>0</v>
          </cell>
          <cell r="BX8503">
            <v>0</v>
          </cell>
          <cell r="BY8503">
            <v>0</v>
          </cell>
          <cell r="BZ8503">
            <v>0</v>
          </cell>
          <cell r="CA8503">
            <v>0</v>
          </cell>
          <cell r="CB8503">
            <v>0</v>
          </cell>
        </row>
        <row r="8504">
          <cell r="B8504" t="str">
            <v>E506</v>
          </cell>
          <cell r="C8504" t="str">
            <v>CONS.FORT.PT´S DO SEIXAL</v>
          </cell>
          <cell r="D8504" t="str">
            <v>D201019-02</v>
          </cell>
          <cell r="E8504" t="str">
            <v>D201019-02</v>
          </cell>
          <cell r="F8504">
            <v>0</v>
          </cell>
          <cell r="G8504">
            <v>0</v>
          </cell>
          <cell r="H8504" t="str">
            <v>EEM1</v>
          </cell>
          <cell r="I8504" t="str">
            <v>02</v>
          </cell>
          <cell r="J8504" t="str">
            <v>A5</v>
          </cell>
          <cell r="K8504">
            <v>0</v>
          </cell>
          <cell r="L8504" t="str">
            <v>X</v>
          </cell>
          <cell r="M8504">
            <v>0</v>
          </cell>
          <cell r="N8504">
            <v>0</v>
          </cell>
          <cell r="O8504" t="str">
            <v>CMANUEL</v>
          </cell>
          <cell r="P8504" t="str">
            <v>14:19:36</v>
          </cell>
          <cell r="Q8504" t="str">
            <v>SFARIA</v>
          </cell>
          <cell r="R8504" t="str">
            <v>14:41:20</v>
          </cell>
          <cell r="S8504" t="str">
            <v>EEM</v>
          </cell>
          <cell r="T8504">
            <v>0</v>
          </cell>
          <cell r="U8504">
            <v>0</v>
          </cell>
          <cell r="V8504">
            <v>0</v>
          </cell>
          <cell r="W8504" t="str">
            <v>EUR</v>
          </cell>
          <cell r="X8504" t="str">
            <v>00</v>
          </cell>
          <cell r="Y8504" t="str">
            <v>00</v>
          </cell>
          <cell r="Z8504">
            <v>0</v>
          </cell>
          <cell r="AA8504" t="str">
            <v>X</v>
          </cell>
          <cell r="AB8504">
            <v>0</v>
          </cell>
          <cell r="AC8504">
            <v>0</v>
          </cell>
          <cell r="AD8504">
            <v>0</v>
          </cell>
          <cell r="AE8504" t="str">
            <v>0000</v>
          </cell>
          <cell r="AF8504">
            <v>0</v>
          </cell>
          <cell r="AG8504">
            <v>0</v>
          </cell>
          <cell r="AH8504">
            <v>0</v>
          </cell>
          <cell r="AI8504" t="str">
            <v>0</v>
          </cell>
          <cell r="AJ8504">
            <v>0</v>
          </cell>
          <cell r="AK8504">
            <v>0</v>
          </cell>
          <cell r="AL8504" t="str">
            <v>56105004001</v>
          </cell>
          <cell r="AM8504">
            <v>0</v>
          </cell>
          <cell r="AN8504">
            <v>0</v>
          </cell>
          <cell r="AO8504">
            <v>0</v>
          </cell>
          <cell r="AP8504">
            <v>0</v>
          </cell>
          <cell r="AQ8504">
            <v>0</v>
          </cell>
          <cell r="AR8504">
            <v>0</v>
          </cell>
          <cell r="AS8504">
            <v>0</v>
          </cell>
          <cell r="AT8504">
            <v>0</v>
          </cell>
          <cell r="AU8504">
            <v>0</v>
          </cell>
          <cell r="AV8504">
            <v>0</v>
          </cell>
          <cell r="AW8504">
            <v>0</v>
          </cell>
          <cell r="AX8504">
            <v>0</v>
          </cell>
          <cell r="AY8504">
            <v>36916</v>
          </cell>
          <cell r="AZ8504">
            <v>38531</v>
          </cell>
          <cell r="BB8504">
            <v>36916</v>
          </cell>
          <cell r="BH8504">
            <v>0</v>
          </cell>
          <cell r="BI8504" t="str">
            <v>EUR</v>
          </cell>
          <cell r="BM8504">
            <v>0</v>
          </cell>
          <cell r="BN8504">
            <v>0</v>
          </cell>
          <cell r="BO8504">
            <v>0</v>
          </cell>
          <cell r="BP8504">
            <v>0</v>
          </cell>
          <cell r="BQ8504">
            <v>0</v>
          </cell>
          <cell r="BR8504">
            <v>0</v>
          </cell>
          <cell r="BS8504">
            <v>0</v>
          </cell>
          <cell r="BT8504">
            <v>0</v>
          </cell>
          <cell r="BU8504">
            <v>0</v>
          </cell>
          <cell r="BV8504">
            <v>0</v>
          </cell>
          <cell r="BW8504">
            <v>0</v>
          </cell>
          <cell r="BX8504">
            <v>0</v>
          </cell>
          <cell r="BY8504">
            <v>0</v>
          </cell>
          <cell r="BZ8504">
            <v>0</v>
          </cell>
          <cell r="CA8504">
            <v>0</v>
          </cell>
          <cell r="CB8504">
            <v>0</v>
          </cell>
        </row>
        <row r="8505">
          <cell r="B8505" t="str">
            <v>E506</v>
          </cell>
          <cell r="C8505" t="str">
            <v>CONS.FORT.PT´S DA RIBEIRA DA JANELA</v>
          </cell>
          <cell r="D8505" t="str">
            <v>D201019-02</v>
          </cell>
          <cell r="E8505" t="str">
            <v>D201019-02</v>
          </cell>
          <cell r="F8505">
            <v>0</v>
          </cell>
          <cell r="G8505">
            <v>0</v>
          </cell>
          <cell r="H8505" t="str">
            <v>EEM1</v>
          </cell>
          <cell r="I8505" t="str">
            <v>02</v>
          </cell>
          <cell r="J8505" t="str">
            <v>A5</v>
          </cell>
          <cell r="K8505">
            <v>0</v>
          </cell>
          <cell r="L8505" t="str">
            <v>X</v>
          </cell>
          <cell r="M8505">
            <v>0</v>
          </cell>
          <cell r="N8505">
            <v>0</v>
          </cell>
          <cell r="O8505" t="str">
            <v>CMANUEL</v>
          </cell>
          <cell r="P8505" t="str">
            <v>14:21:25</v>
          </cell>
          <cell r="Q8505" t="str">
            <v>SFARIA</v>
          </cell>
          <cell r="R8505" t="str">
            <v>14:40:04</v>
          </cell>
          <cell r="S8505" t="str">
            <v>EEM</v>
          </cell>
          <cell r="T8505">
            <v>0</v>
          </cell>
          <cell r="U8505">
            <v>0</v>
          </cell>
          <cell r="V8505">
            <v>0</v>
          </cell>
          <cell r="W8505" t="str">
            <v>EUR</v>
          </cell>
          <cell r="X8505" t="str">
            <v>00</v>
          </cell>
          <cell r="Y8505" t="str">
            <v>00</v>
          </cell>
          <cell r="Z8505">
            <v>0</v>
          </cell>
          <cell r="AA8505" t="str">
            <v>X</v>
          </cell>
          <cell r="AB8505">
            <v>0</v>
          </cell>
          <cell r="AC8505">
            <v>0</v>
          </cell>
          <cell r="AD8505">
            <v>0</v>
          </cell>
          <cell r="AE8505" t="str">
            <v>0000</v>
          </cell>
          <cell r="AF8505">
            <v>0</v>
          </cell>
          <cell r="AG8505">
            <v>0</v>
          </cell>
          <cell r="AH8505">
            <v>0</v>
          </cell>
          <cell r="AI8505" t="str">
            <v>0</v>
          </cell>
          <cell r="AJ8505">
            <v>0</v>
          </cell>
          <cell r="AK8505">
            <v>0</v>
          </cell>
          <cell r="AL8505" t="str">
            <v>56105004002</v>
          </cell>
          <cell r="AM8505">
            <v>0</v>
          </cell>
          <cell r="AN8505">
            <v>0</v>
          </cell>
          <cell r="AO8505">
            <v>0</v>
          </cell>
          <cell r="AP8505">
            <v>0</v>
          </cell>
          <cell r="AQ8505">
            <v>0</v>
          </cell>
          <cell r="AR8505">
            <v>0</v>
          </cell>
          <cell r="AS8505">
            <v>0</v>
          </cell>
          <cell r="AT8505">
            <v>0</v>
          </cell>
          <cell r="AU8505">
            <v>0</v>
          </cell>
          <cell r="AV8505">
            <v>0</v>
          </cell>
          <cell r="AW8505">
            <v>0</v>
          </cell>
          <cell r="AX8505">
            <v>0</v>
          </cell>
          <cell r="AY8505">
            <v>36916</v>
          </cell>
          <cell r="AZ8505">
            <v>38531</v>
          </cell>
          <cell r="BB8505">
            <v>36916</v>
          </cell>
          <cell r="BH8505">
            <v>0</v>
          </cell>
          <cell r="BI8505" t="str">
            <v>EUR</v>
          </cell>
          <cell r="BM8505">
            <v>0</v>
          </cell>
          <cell r="BN8505">
            <v>0</v>
          </cell>
          <cell r="BO8505">
            <v>0</v>
          </cell>
          <cell r="BP8505">
            <v>0</v>
          </cell>
          <cell r="BQ8505">
            <v>0</v>
          </cell>
          <cell r="BR8505">
            <v>0</v>
          </cell>
          <cell r="BS8505">
            <v>0</v>
          </cell>
          <cell r="BT8505">
            <v>0</v>
          </cell>
          <cell r="BU8505">
            <v>0</v>
          </cell>
          <cell r="BV8505">
            <v>0</v>
          </cell>
          <cell r="BW8505">
            <v>0</v>
          </cell>
          <cell r="BX8505">
            <v>0</v>
          </cell>
          <cell r="BY8505">
            <v>0</v>
          </cell>
          <cell r="BZ8505">
            <v>0</v>
          </cell>
          <cell r="CA8505">
            <v>0</v>
          </cell>
          <cell r="CB8505">
            <v>0</v>
          </cell>
        </row>
        <row r="8506">
          <cell r="B8506" t="str">
            <v>E506</v>
          </cell>
          <cell r="C8506" t="str">
            <v>CONS.FORT.PT´S DO PORTO MONIZ</v>
          </cell>
          <cell r="D8506" t="str">
            <v>D201019-02</v>
          </cell>
          <cell r="E8506" t="str">
            <v>D201019-02</v>
          </cell>
          <cell r="F8506">
            <v>0</v>
          </cell>
          <cell r="G8506">
            <v>0</v>
          </cell>
          <cell r="H8506" t="str">
            <v>EEM1</v>
          </cell>
          <cell r="I8506" t="str">
            <v>02</v>
          </cell>
          <cell r="J8506" t="str">
            <v>A5</v>
          </cell>
          <cell r="K8506">
            <v>0</v>
          </cell>
          <cell r="L8506" t="str">
            <v>X</v>
          </cell>
          <cell r="M8506">
            <v>0</v>
          </cell>
          <cell r="N8506">
            <v>0</v>
          </cell>
          <cell r="O8506" t="str">
            <v>CMANUEL</v>
          </cell>
          <cell r="P8506" t="str">
            <v>14:22:04</v>
          </cell>
          <cell r="Q8506" t="str">
            <v>SFARIA</v>
          </cell>
          <cell r="R8506" t="str">
            <v>14:40:58</v>
          </cell>
          <cell r="S8506" t="str">
            <v>EEM</v>
          </cell>
          <cell r="T8506">
            <v>0</v>
          </cell>
          <cell r="U8506">
            <v>0</v>
          </cell>
          <cell r="V8506">
            <v>0</v>
          </cell>
          <cell r="W8506" t="str">
            <v>EUR</v>
          </cell>
          <cell r="X8506" t="str">
            <v>00</v>
          </cell>
          <cell r="Y8506" t="str">
            <v>00</v>
          </cell>
          <cell r="Z8506">
            <v>0</v>
          </cell>
          <cell r="AA8506" t="str">
            <v>X</v>
          </cell>
          <cell r="AB8506">
            <v>0</v>
          </cell>
          <cell r="AC8506">
            <v>0</v>
          </cell>
          <cell r="AD8506">
            <v>0</v>
          </cell>
          <cell r="AE8506" t="str">
            <v>0000</v>
          </cell>
          <cell r="AF8506">
            <v>0</v>
          </cell>
          <cell r="AG8506">
            <v>0</v>
          </cell>
          <cell r="AH8506">
            <v>0</v>
          </cell>
          <cell r="AI8506" t="str">
            <v>0</v>
          </cell>
          <cell r="AJ8506">
            <v>0</v>
          </cell>
          <cell r="AK8506">
            <v>0</v>
          </cell>
          <cell r="AL8506" t="str">
            <v>56104005003</v>
          </cell>
          <cell r="AM8506">
            <v>0</v>
          </cell>
          <cell r="AN8506">
            <v>0</v>
          </cell>
          <cell r="AO8506">
            <v>0</v>
          </cell>
          <cell r="AP8506">
            <v>0</v>
          </cell>
          <cell r="AQ8506">
            <v>0</v>
          </cell>
          <cell r="AR8506">
            <v>0</v>
          </cell>
          <cell r="AS8506">
            <v>0</v>
          </cell>
          <cell r="AT8506">
            <v>0</v>
          </cell>
          <cell r="AU8506">
            <v>0</v>
          </cell>
          <cell r="AV8506">
            <v>0</v>
          </cell>
          <cell r="AW8506">
            <v>0</v>
          </cell>
          <cell r="AX8506">
            <v>0</v>
          </cell>
          <cell r="AY8506">
            <v>36916</v>
          </cell>
          <cell r="AZ8506">
            <v>38531</v>
          </cell>
          <cell r="BB8506">
            <v>36916</v>
          </cell>
          <cell r="BH8506">
            <v>0</v>
          </cell>
          <cell r="BI8506" t="str">
            <v>EUR</v>
          </cell>
          <cell r="BM8506">
            <v>0</v>
          </cell>
          <cell r="BN8506">
            <v>0</v>
          </cell>
          <cell r="BO8506">
            <v>0</v>
          </cell>
          <cell r="BP8506">
            <v>0</v>
          </cell>
          <cell r="BQ8506">
            <v>0</v>
          </cell>
          <cell r="BR8506">
            <v>0</v>
          </cell>
          <cell r="BS8506">
            <v>0</v>
          </cell>
          <cell r="BT8506">
            <v>0</v>
          </cell>
          <cell r="BU8506">
            <v>0</v>
          </cell>
          <cell r="BV8506">
            <v>0</v>
          </cell>
          <cell r="BW8506">
            <v>0</v>
          </cell>
          <cell r="BX8506">
            <v>0</v>
          </cell>
          <cell r="BY8506">
            <v>0</v>
          </cell>
          <cell r="BZ8506">
            <v>0</v>
          </cell>
          <cell r="CA8506">
            <v>0</v>
          </cell>
          <cell r="CB8506">
            <v>0</v>
          </cell>
        </row>
        <row r="8507">
          <cell r="B8507" t="str">
            <v>E506</v>
          </cell>
          <cell r="C8507" t="str">
            <v>CONS.FORT.PT´S DAS ACHADAS DA CRUZ</v>
          </cell>
          <cell r="D8507" t="str">
            <v>D201019-02</v>
          </cell>
          <cell r="E8507" t="str">
            <v>D201019-02</v>
          </cell>
          <cell r="F8507">
            <v>0</v>
          </cell>
          <cell r="G8507">
            <v>0</v>
          </cell>
          <cell r="H8507" t="str">
            <v>EEM1</v>
          </cell>
          <cell r="I8507" t="str">
            <v>02</v>
          </cell>
          <cell r="J8507" t="str">
            <v>A5</v>
          </cell>
          <cell r="K8507">
            <v>0</v>
          </cell>
          <cell r="L8507" t="str">
            <v>X</v>
          </cell>
          <cell r="M8507">
            <v>0</v>
          </cell>
          <cell r="N8507">
            <v>0</v>
          </cell>
          <cell r="O8507" t="str">
            <v>CMANUEL</v>
          </cell>
          <cell r="P8507" t="str">
            <v>14:22:49</v>
          </cell>
          <cell r="Q8507" t="str">
            <v>SFARIA</v>
          </cell>
          <cell r="R8507" t="str">
            <v>14:40:28</v>
          </cell>
          <cell r="S8507" t="str">
            <v>EEM</v>
          </cell>
          <cell r="T8507">
            <v>0</v>
          </cell>
          <cell r="U8507">
            <v>0</v>
          </cell>
          <cell r="V8507">
            <v>0</v>
          </cell>
          <cell r="W8507" t="str">
            <v>EUR</v>
          </cell>
          <cell r="X8507" t="str">
            <v>00</v>
          </cell>
          <cell r="Y8507" t="str">
            <v>00</v>
          </cell>
          <cell r="Z8507">
            <v>0</v>
          </cell>
          <cell r="AA8507" t="str">
            <v>X</v>
          </cell>
          <cell r="AB8507">
            <v>0</v>
          </cell>
          <cell r="AC8507">
            <v>0</v>
          </cell>
          <cell r="AD8507">
            <v>0</v>
          </cell>
          <cell r="AE8507" t="str">
            <v>0000</v>
          </cell>
          <cell r="AF8507">
            <v>0</v>
          </cell>
          <cell r="AG8507">
            <v>0</v>
          </cell>
          <cell r="AH8507">
            <v>0</v>
          </cell>
          <cell r="AI8507" t="str">
            <v>0</v>
          </cell>
          <cell r="AJ8507">
            <v>0</v>
          </cell>
          <cell r="AK8507">
            <v>0</v>
          </cell>
          <cell r="AL8507" t="str">
            <v>56105004004</v>
          </cell>
          <cell r="AM8507">
            <v>0</v>
          </cell>
          <cell r="AN8507">
            <v>0</v>
          </cell>
          <cell r="AO8507">
            <v>0</v>
          </cell>
          <cell r="AP8507">
            <v>0</v>
          </cell>
          <cell r="AQ8507">
            <v>0</v>
          </cell>
          <cell r="AR8507">
            <v>0</v>
          </cell>
          <cell r="AS8507">
            <v>0</v>
          </cell>
          <cell r="AT8507">
            <v>0</v>
          </cell>
          <cell r="AU8507">
            <v>0</v>
          </cell>
          <cell r="AV8507">
            <v>0</v>
          </cell>
          <cell r="AW8507">
            <v>0</v>
          </cell>
          <cell r="AX8507">
            <v>0</v>
          </cell>
          <cell r="AY8507">
            <v>36916</v>
          </cell>
          <cell r="AZ8507">
            <v>38531</v>
          </cell>
          <cell r="BB8507">
            <v>36916</v>
          </cell>
          <cell r="BH8507">
            <v>0</v>
          </cell>
          <cell r="BI8507" t="str">
            <v>EUR</v>
          </cell>
          <cell r="BM8507">
            <v>0</v>
          </cell>
          <cell r="BN8507">
            <v>0</v>
          </cell>
          <cell r="BO8507">
            <v>0</v>
          </cell>
          <cell r="BP8507">
            <v>0</v>
          </cell>
          <cell r="BQ8507">
            <v>0</v>
          </cell>
          <cell r="BR8507">
            <v>0</v>
          </cell>
          <cell r="BS8507">
            <v>0</v>
          </cell>
          <cell r="BT8507">
            <v>0</v>
          </cell>
          <cell r="BU8507">
            <v>0</v>
          </cell>
          <cell r="BV8507">
            <v>0</v>
          </cell>
          <cell r="BW8507">
            <v>0</v>
          </cell>
          <cell r="BX8507">
            <v>0</v>
          </cell>
          <cell r="BY8507">
            <v>0</v>
          </cell>
          <cell r="BZ8507">
            <v>0</v>
          </cell>
          <cell r="CA8507">
            <v>0</v>
          </cell>
          <cell r="CB8507">
            <v>0</v>
          </cell>
        </row>
        <row r="8508">
          <cell r="B8508" t="str">
            <v>E506</v>
          </cell>
          <cell r="C8508" t="str">
            <v>CONS.FORT.PT´S DA CAMACHA</v>
          </cell>
          <cell r="D8508" t="str">
            <v>D202029-02</v>
          </cell>
          <cell r="E8508" t="str">
            <v>D202029-02</v>
          </cell>
          <cell r="F8508">
            <v>0</v>
          </cell>
          <cell r="G8508">
            <v>0</v>
          </cell>
          <cell r="H8508" t="str">
            <v>EEM1</v>
          </cell>
          <cell r="I8508" t="str">
            <v>02</v>
          </cell>
          <cell r="J8508" t="str">
            <v>A5</v>
          </cell>
          <cell r="K8508">
            <v>0</v>
          </cell>
          <cell r="L8508" t="str">
            <v>X</v>
          </cell>
          <cell r="M8508">
            <v>0</v>
          </cell>
          <cell r="N8508">
            <v>0</v>
          </cell>
          <cell r="O8508" t="str">
            <v>CMANUEL</v>
          </cell>
          <cell r="P8508" t="str">
            <v>14:23:46</v>
          </cell>
          <cell r="Q8508" t="str">
            <v>SFARIA</v>
          </cell>
          <cell r="R8508" t="str">
            <v>10:09:38</v>
          </cell>
          <cell r="S8508" t="str">
            <v>EEM</v>
          </cell>
          <cell r="T8508">
            <v>0</v>
          </cell>
          <cell r="U8508">
            <v>0</v>
          </cell>
          <cell r="V8508">
            <v>0</v>
          </cell>
          <cell r="W8508" t="str">
            <v>EUR</v>
          </cell>
          <cell r="X8508" t="str">
            <v>00</v>
          </cell>
          <cell r="Y8508" t="str">
            <v>00</v>
          </cell>
          <cell r="Z8508">
            <v>0</v>
          </cell>
          <cell r="AA8508" t="str">
            <v>X</v>
          </cell>
          <cell r="AB8508">
            <v>0</v>
          </cell>
          <cell r="AC8508">
            <v>0</v>
          </cell>
          <cell r="AD8508">
            <v>0</v>
          </cell>
          <cell r="AE8508" t="str">
            <v>0000</v>
          </cell>
          <cell r="AF8508">
            <v>0</v>
          </cell>
          <cell r="AG8508">
            <v>0</v>
          </cell>
          <cell r="AH8508">
            <v>0</v>
          </cell>
          <cell r="AI8508" t="str">
            <v>0</v>
          </cell>
          <cell r="AJ8508">
            <v>0</v>
          </cell>
          <cell r="AK8508">
            <v>0</v>
          </cell>
          <cell r="AL8508" t="str">
            <v>57205004001</v>
          </cell>
          <cell r="AM8508">
            <v>0</v>
          </cell>
          <cell r="AN8508">
            <v>0</v>
          </cell>
          <cell r="AO8508">
            <v>0</v>
          </cell>
          <cell r="AP8508">
            <v>0</v>
          </cell>
          <cell r="AQ8508">
            <v>0</v>
          </cell>
          <cell r="AR8508">
            <v>0</v>
          </cell>
          <cell r="AS8508">
            <v>0</v>
          </cell>
          <cell r="AT8508">
            <v>0</v>
          </cell>
          <cell r="AU8508">
            <v>0</v>
          </cell>
          <cell r="AV8508">
            <v>0</v>
          </cell>
          <cell r="AW8508">
            <v>0</v>
          </cell>
          <cell r="AX8508">
            <v>0</v>
          </cell>
          <cell r="AY8508">
            <v>36916</v>
          </cell>
          <cell r="AZ8508">
            <v>38532</v>
          </cell>
          <cell r="BB8508">
            <v>36916</v>
          </cell>
          <cell r="BH8508">
            <v>0</v>
          </cell>
          <cell r="BI8508" t="str">
            <v>EUR</v>
          </cell>
          <cell r="BM8508">
            <v>0</v>
          </cell>
          <cell r="BN8508">
            <v>0</v>
          </cell>
          <cell r="BO8508">
            <v>0</v>
          </cell>
          <cell r="BP8508">
            <v>0</v>
          </cell>
          <cell r="BQ8508">
            <v>0</v>
          </cell>
          <cell r="BR8508">
            <v>0</v>
          </cell>
          <cell r="BS8508">
            <v>0</v>
          </cell>
          <cell r="BT8508">
            <v>0</v>
          </cell>
          <cell r="BU8508">
            <v>0</v>
          </cell>
          <cell r="BV8508">
            <v>0</v>
          </cell>
          <cell r="BW8508">
            <v>0</v>
          </cell>
          <cell r="BX8508">
            <v>0</v>
          </cell>
          <cell r="BY8508">
            <v>0</v>
          </cell>
          <cell r="BZ8508">
            <v>0</v>
          </cell>
          <cell r="CA8508">
            <v>0</v>
          </cell>
          <cell r="CB8508">
            <v>0</v>
          </cell>
        </row>
        <row r="8509">
          <cell r="B8509" t="str">
            <v>E506</v>
          </cell>
          <cell r="C8509" t="str">
            <v>CONS.FORT.PT´S DO SANTO DA SERRA</v>
          </cell>
          <cell r="D8509" t="str">
            <v>D202029-02</v>
          </cell>
          <cell r="E8509" t="str">
            <v>D202029-02</v>
          </cell>
          <cell r="F8509">
            <v>0</v>
          </cell>
          <cell r="G8509">
            <v>0</v>
          </cell>
          <cell r="H8509" t="str">
            <v>EEM1</v>
          </cell>
          <cell r="I8509" t="str">
            <v>02</v>
          </cell>
          <cell r="J8509" t="str">
            <v>A5</v>
          </cell>
          <cell r="K8509">
            <v>0</v>
          </cell>
          <cell r="L8509" t="str">
            <v>X</v>
          </cell>
          <cell r="M8509">
            <v>0</v>
          </cell>
          <cell r="N8509">
            <v>0</v>
          </cell>
          <cell r="O8509" t="str">
            <v>CMANUEL</v>
          </cell>
          <cell r="P8509" t="str">
            <v>14:24:39</v>
          </cell>
          <cell r="Q8509" t="str">
            <v>MFERREIRA</v>
          </cell>
          <cell r="R8509" t="str">
            <v>09:12:27</v>
          </cell>
          <cell r="S8509" t="str">
            <v>EEM</v>
          </cell>
          <cell r="T8509">
            <v>0</v>
          </cell>
          <cell r="U8509">
            <v>0</v>
          </cell>
          <cell r="V8509">
            <v>0</v>
          </cell>
          <cell r="W8509" t="str">
            <v>EUR</v>
          </cell>
          <cell r="X8509" t="str">
            <v>00</v>
          </cell>
          <cell r="Y8509" t="str">
            <v>00</v>
          </cell>
          <cell r="Z8509">
            <v>0</v>
          </cell>
          <cell r="AA8509" t="str">
            <v>X</v>
          </cell>
          <cell r="AB8509">
            <v>0</v>
          </cell>
          <cell r="AC8509">
            <v>0</v>
          </cell>
          <cell r="AD8509">
            <v>0</v>
          </cell>
          <cell r="AE8509" t="str">
            <v>0000</v>
          </cell>
          <cell r="AF8509">
            <v>0</v>
          </cell>
          <cell r="AG8509">
            <v>0</v>
          </cell>
          <cell r="AH8509">
            <v>0</v>
          </cell>
          <cell r="AI8509" t="str">
            <v>0</v>
          </cell>
          <cell r="AJ8509">
            <v>0</v>
          </cell>
          <cell r="AK8509">
            <v>0</v>
          </cell>
          <cell r="AL8509" t="str">
            <v>57205004002</v>
          </cell>
          <cell r="AM8509">
            <v>0</v>
          </cell>
          <cell r="AN8509">
            <v>0</v>
          </cell>
          <cell r="AO8509">
            <v>0</v>
          </cell>
          <cell r="AP8509">
            <v>0</v>
          </cell>
          <cell r="AQ8509">
            <v>0</v>
          </cell>
          <cell r="AR8509">
            <v>0</v>
          </cell>
          <cell r="AS8509">
            <v>0</v>
          </cell>
          <cell r="AT8509">
            <v>0</v>
          </cell>
          <cell r="AU8509">
            <v>0</v>
          </cell>
          <cell r="AV8509">
            <v>0</v>
          </cell>
          <cell r="AW8509">
            <v>0</v>
          </cell>
          <cell r="AX8509">
            <v>0</v>
          </cell>
          <cell r="AY8509">
            <v>36916</v>
          </cell>
          <cell r="AZ8509">
            <v>38720</v>
          </cell>
          <cell r="BB8509">
            <v>36916</v>
          </cell>
          <cell r="BH8509">
            <v>0</v>
          </cell>
          <cell r="BI8509" t="str">
            <v>EUR</v>
          </cell>
          <cell r="BM8509">
            <v>0</v>
          </cell>
          <cell r="BN8509">
            <v>0</v>
          </cell>
          <cell r="BO8509">
            <v>0</v>
          </cell>
          <cell r="BP8509">
            <v>0</v>
          </cell>
          <cell r="BQ8509">
            <v>0</v>
          </cell>
          <cell r="BR8509">
            <v>0</v>
          </cell>
          <cell r="BS8509">
            <v>0</v>
          </cell>
          <cell r="BT8509">
            <v>0</v>
          </cell>
          <cell r="BU8509">
            <v>0</v>
          </cell>
          <cell r="BV8509">
            <v>0</v>
          </cell>
          <cell r="BW8509">
            <v>0</v>
          </cell>
          <cell r="BX8509">
            <v>0</v>
          </cell>
          <cell r="BY8509">
            <v>0</v>
          </cell>
          <cell r="BZ8509">
            <v>0</v>
          </cell>
          <cell r="CA8509">
            <v>0</v>
          </cell>
          <cell r="CB8509">
            <v>0</v>
          </cell>
        </row>
        <row r="8510">
          <cell r="B8510" t="str">
            <v>E506</v>
          </cell>
          <cell r="C8510" t="str">
            <v>CONS.FORT.PT´S DO CANIÇO</v>
          </cell>
          <cell r="D8510" t="str">
            <v>D202029-02</v>
          </cell>
          <cell r="E8510" t="str">
            <v>D202029-02</v>
          </cell>
          <cell r="F8510">
            <v>0</v>
          </cell>
          <cell r="G8510">
            <v>0</v>
          </cell>
          <cell r="H8510" t="str">
            <v>EEM1</v>
          </cell>
          <cell r="I8510" t="str">
            <v>02</v>
          </cell>
          <cell r="J8510" t="str">
            <v>A5</v>
          </cell>
          <cell r="K8510">
            <v>0</v>
          </cell>
          <cell r="L8510" t="str">
            <v>X</v>
          </cell>
          <cell r="M8510">
            <v>0</v>
          </cell>
          <cell r="N8510">
            <v>0</v>
          </cell>
          <cell r="O8510" t="str">
            <v>CMANUEL</v>
          </cell>
          <cell r="P8510" t="str">
            <v>14:25:16</v>
          </cell>
          <cell r="Q8510" t="str">
            <v>SFARIA</v>
          </cell>
          <cell r="R8510" t="str">
            <v>10:10:34</v>
          </cell>
          <cell r="S8510" t="str">
            <v>EEM</v>
          </cell>
          <cell r="T8510">
            <v>0</v>
          </cell>
          <cell r="U8510">
            <v>0</v>
          </cell>
          <cell r="V8510">
            <v>0</v>
          </cell>
          <cell r="W8510" t="str">
            <v>EUR</v>
          </cell>
          <cell r="X8510" t="str">
            <v>00</v>
          </cell>
          <cell r="Y8510" t="str">
            <v>00</v>
          </cell>
          <cell r="Z8510">
            <v>0</v>
          </cell>
          <cell r="AA8510" t="str">
            <v>X</v>
          </cell>
          <cell r="AB8510">
            <v>0</v>
          </cell>
          <cell r="AC8510">
            <v>0</v>
          </cell>
          <cell r="AD8510">
            <v>0</v>
          </cell>
          <cell r="AE8510" t="str">
            <v>0000</v>
          </cell>
          <cell r="AF8510">
            <v>0</v>
          </cell>
          <cell r="AG8510">
            <v>0</v>
          </cell>
          <cell r="AH8510">
            <v>0</v>
          </cell>
          <cell r="AI8510" t="str">
            <v>0</v>
          </cell>
          <cell r="AJ8510">
            <v>0</v>
          </cell>
          <cell r="AK8510">
            <v>0</v>
          </cell>
          <cell r="AL8510" t="str">
            <v>57205004003</v>
          </cell>
          <cell r="AM8510">
            <v>0</v>
          </cell>
          <cell r="AN8510">
            <v>0</v>
          </cell>
          <cell r="AO8510">
            <v>0</v>
          </cell>
          <cell r="AP8510">
            <v>0</v>
          </cell>
          <cell r="AQ8510">
            <v>0</v>
          </cell>
          <cell r="AR8510">
            <v>0</v>
          </cell>
          <cell r="AS8510">
            <v>0</v>
          </cell>
          <cell r="AT8510">
            <v>0</v>
          </cell>
          <cell r="AU8510">
            <v>0</v>
          </cell>
          <cell r="AV8510">
            <v>0</v>
          </cell>
          <cell r="AW8510">
            <v>0</v>
          </cell>
          <cell r="AX8510">
            <v>0</v>
          </cell>
          <cell r="AY8510">
            <v>36916</v>
          </cell>
          <cell r="AZ8510">
            <v>38532</v>
          </cell>
          <cell r="BB8510">
            <v>36916</v>
          </cell>
          <cell r="BH8510">
            <v>0</v>
          </cell>
          <cell r="BI8510" t="str">
            <v>EUR</v>
          </cell>
          <cell r="BM8510">
            <v>0</v>
          </cell>
          <cell r="BN8510">
            <v>0</v>
          </cell>
          <cell r="BO8510">
            <v>0</v>
          </cell>
          <cell r="BP8510">
            <v>0</v>
          </cell>
          <cell r="BQ8510">
            <v>0</v>
          </cell>
          <cell r="BR8510">
            <v>0</v>
          </cell>
          <cell r="BS8510">
            <v>0</v>
          </cell>
          <cell r="BT8510">
            <v>0</v>
          </cell>
          <cell r="BU8510">
            <v>0</v>
          </cell>
          <cell r="BV8510">
            <v>0</v>
          </cell>
          <cell r="BW8510">
            <v>0</v>
          </cell>
          <cell r="BX8510">
            <v>0</v>
          </cell>
          <cell r="BY8510">
            <v>0</v>
          </cell>
          <cell r="BZ8510">
            <v>0</v>
          </cell>
          <cell r="CA8510">
            <v>0</v>
          </cell>
          <cell r="CB8510">
            <v>0</v>
          </cell>
        </row>
        <row r="8511">
          <cell r="B8511" t="str">
            <v>E506</v>
          </cell>
          <cell r="C8511" t="str">
            <v>CONS.FORT.PT´S DE SANTA CRUZ</v>
          </cell>
          <cell r="D8511" t="str">
            <v>D202029-02</v>
          </cell>
          <cell r="E8511" t="str">
            <v>D202029-02</v>
          </cell>
          <cell r="F8511">
            <v>0</v>
          </cell>
          <cell r="G8511">
            <v>0</v>
          </cell>
          <cell r="H8511" t="str">
            <v>EEM1</v>
          </cell>
          <cell r="I8511" t="str">
            <v>02</v>
          </cell>
          <cell r="J8511" t="str">
            <v>A5</v>
          </cell>
          <cell r="K8511">
            <v>0</v>
          </cell>
          <cell r="L8511" t="str">
            <v>X</v>
          </cell>
          <cell r="M8511">
            <v>0</v>
          </cell>
          <cell r="N8511">
            <v>0</v>
          </cell>
          <cell r="O8511" t="str">
            <v>CMANUEL</v>
          </cell>
          <cell r="P8511" t="str">
            <v>14:25:47</v>
          </cell>
          <cell r="Q8511" t="str">
            <v>SFARIA</v>
          </cell>
          <cell r="R8511" t="str">
            <v>10:10:12</v>
          </cell>
          <cell r="S8511" t="str">
            <v>EEM</v>
          </cell>
          <cell r="T8511">
            <v>0</v>
          </cell>
          <cell r="U8511">
            <v>0</v>
          </cell>
          <cell r="V8511">
            <v>0</v>
          </cell>
          <cell r="W8511" t="str">
            <v>EUR</v>
          </cell>
          <cell r="X8511" t="str">
            <v>00</v>
          </cell>
          <cell r="Y8511" t="str">
            <v>00</v>
          </cell>
          <cell r="Z8511">
            <v>0</v>
          </cell>
          <cell r="AA8511" t="str">
            <v>X</v>
          </cell>
          <cell r="AB8511">
            <v>0</v>
          </cell>
          <cell r="AC8511">
            <v>0</v>
          </cell>
          <cell r="AD8511">
            <v>0</v>
          </cell>
          <cell r="AE8511" t="str">
            <v>0000</v>
          </cell>
          <cell r="AF8511">
            <v>0</v>
          </cell>
          <cell r="AG8511">
            <v>0</v>
          </cell>
          <cell r="AH8511">
            <v>0</v>
          </cell>
          <cell r="AI8511" t="str">
            <v>0</v>
          </cell>
          <cell r="AJ8511">
            <v>0</v>
          </cell>
          <cell r="AK8511">
            <v>0</v>
          </cell>
          <cell r="AL8511" t="str">
            <v>57205004004</v>
          </cell>
          <cell r="AM8511">
            <v>0</v>
          </cell>
          <cell r="AN8511">
            <v>0</v>
          </cell>
          <cell r="AO8511">
            <v>0</v>
          </cell>
          <cell r="AP8511">
            <v>0</v>
          </cell>
          <cell r="AQ8511">
            <v>0</v>
          </cell>
          <cell r="AR8511">
            <v>0</v>
          </cell>
          <cell r="AS8511">
            <v>0</v>
          </cell>
          <cell r="AT8511">
            <v>0</v>
          </cell>
          <cell r="AU8511">
            <v>0</v>
          </cell>
          <cell r="AV8511">
            <v>0</v>
          </cell>
          <cell r="AW8511">
            <v>0</v>
          </cell>
          <cell r="AX8511">
            <v>0</v>
          </cell>
          <cell r="AY8511">
            <v>36916</v>
          </cell>
          <cell r="AZ8511">
            <v>38532</v>
          </cell>
          <cell r="BB8511">
            <v>36916</v>
          </cell>
          <cell r="BH8511">
            <v>0</v>
          </cell>
          <cell r="BI8511" t="str">
            <v>EUR</v>
          </cell>
          <cell r="BM8511">
            <v>0</v>
          </cell>
          <cell r="BN8511">
            <v>0</v>
          </cell>
          <cell r="BO8511">
            <v>0</v>
          </cell>
          <cell r="BP8511">
            <v>0</v>
          </cell>
          <cell r="BQ8511">
            <v>0</v>
          </cell>
          <cell r="BR8511">
            <v>0</v>
          </cell>
          <cell r="BS8511">
            <v>0</v>
          </cell>
          <cell r="BT8511">
            <v>0</v>
          </cell>
          <cell r="BU8511">
            <v>0</v>
          </cell>
          <cell r="BV8511">
            <v>0</v>
          </cell>
          <cell r="BW8511">
            <v>0</v>
          </cell>
          <cell r="BX8511">
            <v>0</v>
          </cell>
          <cell r="BY8511">
            <v>0</v>
          </cell>
          <cell r="BZ8511">
            <v>0</v>
          </cell>
          <cell r="CA8511">
            <v>0</v>
          </cell>
          <cell r="CB8511">
            <v>0</v>
          </cell>
        </row>
        <row r="8512">
          <cell r="B8512" t="str">
            <v>E506</v>
          </cell>
          <cell r="C8512" t="str">
            <v>CONS.FORT.PT´S DE GAULA</v>
          </cell>
          <cell r="D8512" t="str">
            <v>D202029-02</v>
          </cell>
          <cell r="E8512" t="str">
            <v>D202029-02</v>
          </cell>
          <cell r="F8512">
            <v>0</v>
          </cell>
          <cell r="G8512">
            <v>0</v>
          </cell>
          <cell r="H8512" t="str">
            <v>EEM1</v>
          </cell>
          <cell r="I8512" t="str">
            <v>02</v>
          </cell>
          <cell r="J8512" t="str">
            <v>A5</v>
          </cell>
          <cell r="K8512">
            <v>0</v>
          </cell>
          <cell r="L8512" t="str">
            <v>X</v>
          </cell>
          <cell r="M8512">
            <v>0</v>
          </cell>
          <cell r="N8512">
            <v>0</v>
          </cell>
          <cell r="O8512" t="str">
            <v>CMANUEL</v>
          </cell>
          <cell r="P8512" t="str">
            <v>14:26:55</v>
          </cell>
          <cell r="Q8512" t="str">
            <v>SFARIA</v>
          </cell>
          <cell r="R8512" t="str">
            <v>10:09:56</v>
          </cell>
          <cell r="S8512" t="str">
            <v>EEM</v>
          </cell>
          <cell r="T8512">
            <v>0</v>
          </cell>
          <cell r="U8512">
            <v>0</v>
          </cell>
          <cell r="V8512">
            <v>0</v>
          </cell>
          <cell r="W8512" t="str">
            <v>EUR</v>
          </cell>
          <cell r="X8512" t="str">
            <v>00</v>
          </cell>
          <cell r="Y8512" t="str">
            <v>00</v>
          </cell>
          <cell r="Z8512">
            <v>0</v>
          </cell>
          <cell r="AA8512" t="str">
            <v>X</v>
          </cell>
          <cell r="AB8512">
            <v>0</v>
          </cell>
          <cell r="AC8512">
            <v>0</v>
          </cell>
          <cell r="AD8512">
            <v>0</v>
          </cell>
          <cell r="AE8512" t="str">
            <v>0000</v>
          </cell>
          <cell r="AF8512">
            <v>0</v>
          </cell>
          <cell r="AG8512">
            <v>0</v>
          </cell>
          <cell r="AH8512">
            <v>0</v>
          </cell>
          <cell r="AI8512" t="str">
            <v>0</v>
          </cell>
          <cell r="AJ8512">
            <v>0</v>
          </cell>
          <cell r="AK8512">
            <v>0</v>
          </cell>
          <cell r="AL8512" t="str">
            <v>57205004005</v>
          </cell>
          <cell r="AM8512">
            <v>0</v>
          </cell>
          <cell r="AN8512">
            <v>0</v>
          </cell>
          <cell r="AO8512">
            <v>0</v>
          </cell>
          <cell r="AP8512">
            <v>0</v>
          </cell>
          <cell r="AQ8512">
            <v>0</v>
          </cell>
          <cell r="AR8512">
            <v>0</v>
          </cell>
          <cell r="AS8512">
            <v>0</v>
          </cell>
          <cell r="AT8512">
            <v>0</v>
          </cell>
          <cell r="AU8512">
            <v>0</v>
          </cell>
          <cell r="AV8512">
            <v>0</v>
          </cell>
          <cell r="AW8512">
            <v>0</v>
          </cell>
          <cell r="AX8512">
            <v>0</v>
          </cell>
          <cell r="AY8512">
            <v>36916</v>
          </cell>
          <cell r="AZ8512">
            <v>38532</v>
          </cell>
          <cell r="BB8512">
            <v>36916</v>
          </cell>
          <cell r="BH8512">
            <v>0</v>
          </cell>
          <cell r="BI8512" t="str">
            <v>EUR</v>
          </cell>
          <cell r="BM8512">
            <v>0</v>
          </cell>
          <cell r="BN8512">
            <v>0</v>
          </cell>
          <cell r="BO8512">
            <v>0</v>
          </cell>
          <cell r="BP8512">
            <v>0</v>
          </cell>
          <cell r="BQ8512">
            <v>0</v>
          </cell>
          <cell r="BR8512">
            <v>0</v>
          </cell>
          <cell r="BS8512">
            <v>0</v>
          </cell>
          <cell r="BT8512">
            <v>0</v>
          </cell>
          <cell r="BU8512">
            <v>0</v>
          </cell>
          <cell r="BV8512">
            <v>0</v>
          </cell>
          <cell r="BW8512">
            <v>0</v>
          </cell>
          <cell r="BX8512">
            <v>0</v>
          </cell>
          <cell r="BY8512">
            <v>0</v>
          </cell>
          <cell r="BZ8512">
            <v>0</v>
          </cell>
          <cell r="CA8512">
            <v>0</v>
          </cell>
          <cell r="CB8512">
            <v>0</v>
          </cell>
        </row>
        <row r="8513">
          <cell r="B8513" t="str">
            <v>E506</v>
          </cell>
          <cell r="C8513" t="str">
            <v>CONS.FORT.PT´S DO PORTO DA CRUZ</v>
          </cell>
          <cell r="D8513" t="str">
            <v>D202019-02</v>
          </cell>
          <cell r="E8513" t="str">
            <v>D202019-02</v>
          </cell>
          <cell r="F8513">
            <v>0</v>
          </cell>
          <cell r="G8513">
            <v>0</v>
          </cell>
          <cell r="H8513" t="str">
            <v>EEM1</v>
          </cell>
          <cell r="I8513" t="str">
            <v>02</v>
          </cell>
          <cell r="J8513" t="str">
            <v>A5</v>
          </cell>
          <cell r="K8513">
            <v>0</v>
          </cell>
          <cell r="L8513" t="str">
            <v>X</v>
          </cell>
          <cell r="M8513">
            <v>0</v>
          </cell>
          <cell r="N8513">
            <v>0</v>
          </cell>
          <cell r="O8513" t="str">
            <v>CMANUEL</v>
          </cell>
          <cell r="P8513" t="str">
            <v>14:27:53</v>
          </cell>
          <cell r="Q8513" t="str">
            <v>SFARIA</v>
          </cell>
          <cell r="R8513" t="str">
            <v>09:31:36</v>
          </cell>
          <cell r="S8513" t="str">
            <v>EEM</v>
          </cell>
          <cell r="T8513">
            <v>0</v>
          </cell>
          <cell r="U8513">
            <v>0</v>
          </cell>
          <cell r="V8513">
            <v>0</v>
          </cell>
          <cell r="W8513" t="str">
            <v>EUR</v>
          </cell>
          <cell r="X8513" t="str">
            <v>00</v>
          </cell>
          <cell r="Y8513" t="str">
            <v>00</v>
          </cell>
          <cell r="Z8513">
            <v>0</v>
          </cell>
          <cell r="AA8513" t="str">
            <v>X</v>
          </cell>
          <cell r="AB8513">
            <v>0</v>
          </cell>
          <cell r="AC8513">
            <v>0</v>
          </cell>
          <cell r="AD8513">
            <v>0</v>
          </cell>
          <cell r="AE8513" t="str">
            <v>0000</v>
          </cell>
          <cell r="AF8513">
            <v>0</v>
          </cell>
          <cell r="AG8513">
            <v>0</v>
          </cell>
          <cell r="AH8513">
            <v>0</v>
          </cell>
          <cell r="AI8513" t="str">
            <v>0</v>
          </cell>
          <cell r="AJ8513">
            <v>0</v>
          </cell>
          <cell r="AK8513">
            <v>0</v>
          </cell>
          <cell r="AL8513" t="str">
            <v>57105004001</v>
          </cell>
          <cell r="AM8513">
            <v>0</v>
          </cell>
          <cell r="AN8513">
            <v>0</v>
          </cell>
          <cell r="AO8513">
            <v>0</v>
          </cell>
          <cell r="AP8513">
            <v>0</v>
          </cell>
          <cell r="AQ8513">
            <v>0</v>
          </cell>
          <cell r="AR8513">
            <v>0</v>
          </cell>
          <cell r="AS8513">
            <v>0</v>
          </cell>
          <cell r="AT8513">
            <v>0</v>
          </cell>
          <cell r="AU8513">
            <v>0</v>
          </cell>
          <cell r="AV8513">
            <v>0</v>
          </cell>
          <cell r="AW8513">
            <v>0</v>
          </cell>
          <cell r="AX8513">
            <v>0</v>
          </cell>
          <cell r="AY8513">
            <v>36916</v>
          </cell>
          <cell r="AZ8513">
            <v>38532</v>
          </cell>
          <cell r="BB8513">
            <v>36916</v>
          </cell>
          <cell r="BH8513">
            <v>0</v>
          </cell>
          <cell r="BI8513" t="str">
            <v>EUR</v>
          </cell>
          <cell r="BM8513">
            <v>0</v>
          </cell>
          <cell r="BN8513">
            <v>0</v>
          </cell>
          <cell r="BO8513">
            <v>0</v>
          </cell>
          <cell r="BP8513">
            <v>0</v>
          </cell>
          <cell r="BQ8513">
            <v>0</v>
          </cell>
          <cell r="BR8513">
            <v>0</v>
          </cell>
          <cell r="BS8513">
            <v>0</v>
          </cell>
          <cell r="BT8513">
            <v>0</v>
          </cell>
          <cell r="BU8513">
            <v>0</v>
          </cell>
          <cell r="BV8513">
            <v>0</v>
          </cell>
          <cell r="BW8513">
            <v>0</v>
          </cell>
          <cell r="BX8513">
            <v>0</v>
          </cell>
          <cell r="BY8513">
            <v>0</v>
          </cell>
          <cell r="BZ8513">
            <v>0</v>
          </cell>
          <cell r="CA8513">
            <v>0</v>
          </cell>
          <cell r="CB8513">
            <v>0</v>
          </cell>
        </row>
        <row r="8514">
          <cell r="B8514" t="str">
            <v>E506</v>
          </cell>
          <cell r="C8514" t="str">
            <v>CONS.FORT.PT´S DO CANIÇAL</v>
          </cell>
          <cell r="D8514" t="str">
            <v>D202019-02</v>
          </cell>
          <cell r="E8514" t="str">
            <v>D202019-02</v>
          </cell>
          <cell r="F8514">
            <v>0</v>
          </cell>
          <cell r="G8514">
            <v>0</v>
          </cell>
          <cell r="H8514" t="str">
            <v>EEM1</v>
          </cell>
          <cell r="I8514" t="str">
            <v>02</v>
          </cell>
          <cell r="J8514" t="str">
            <v>A5</v>
          </cell>
          <cell r="K8514">
            <v>0</v>
          </cell>
          <cell r="L8514" t="str">
            <v>X</v>
          </cell>
          <cell r="M8514">
            <v>0</v>
          </cell>
          <cell r="N8514">
            <v>0</v>
          </cell>
          <cell r="O8514" t="str">
            <v>CMANUEL</v>
          </cell>
          <cell r="P8514" t="str">
            <v>14:28:50</v>
          </cell>
          <cell r="Q8514" t="str">
            <v>SFARIA</v>
          </cell>
          <cell r="R8514" t="str">
            <v>09:31:18</v>
          </cell>
          <cell r="S8514" t="str">
            <v>EEM</v>
          </cell>
          <cell r="T8514">
            <v>0</v>
          </cell>
          <cell r="U8514">
            <v>0</v>
          </cell>
          <cell r="V8514">
            <v>0</v>
          </cell>
          <cell r="W8514" t="str">
            <v>EUR</v>
          </cell>
          <cell r="X8514" t="str">
            <v>00</v>
          </cell>
          <cell r="Y8514" t="str">
            <v>00</v>
          </cell>
          <cell r="Z8514">
            <v>0</v>
          </cell>
          <cell r="AA8514" t="str">
            <v>X</v>
          </cell>
          <cell r="AB8514">
            <v>0</v>
          </cell>
          <cell r="AC8514">
            <v>0</v>
          </cell>
          <cell r="AD8514">
            <v>0</v>
          </cell>
          <cell r="AE8514" t="str">
            <v>0000</v>
          </cell>
          <cell r="AF8514">
            <v>0</v>
          </cell>
          <cell r="AG8514">
            <v>0</v>
          </cell>
          <cell r="AH8514">
            <v>0</v>
          </cell>
          <cell r="AI8514" t="str">
            <v>0</v>
          </cell>
          <cell r="AJ8514">
            <v>0</v>
          </cell>
          <cell r="AK8514">
            <v>0</v>
          </cell>
          <cell r="AL8514" t="str">
            <v>57105004002</v>
          </cell>
          <cell r="AM8514">
            <v>0</v>
          </cell>
          <cell r="AN8514">
            <v>0</v>
          </cell>
          <cell r="AO8514">
            <v>0</v>
          </cell>
          <cell r="AP8514">
            <v>0</v>
          </cell>
          <cell r="AQ8514">
            <v>0</v>
          </cell>
          <cell r="AR8514">
            <v>0</v>
          </cell>
          <cell r="AS8514">
            <v>0</v>
          </cell>
          <cell r="AT8514">
            <v>0</v>
          </cell>
          <cell r="AU8514">
            <v>0</v>
          </cell>
          <cell r="AV8514">
            <v>0</v>
          </cell>
          <cell r="AW8514">
            <v>0</v>
          </cell>
          <cell r="AX8514">
            <v>0</v>
          </cell>
          <cell r="AY8514">
            <v>36916</v>
          </cell>
          <cell r="AZ8514">
            <v>38532</v>
          </cell>
          <cell r="BB8514">
            <v>36916</v>
          </cell>
          <cell r="BH8514">
            <v>0</v>
          </cell>
          <cell r="BI8514" t="str">
            <v>EUR</v>
          </cell>
          <cell r="BM8514">
            <v>0</v>
          </cell>
          <cell r="BN8514">
            <v>0</v>
          </cell>
          <cell r="BO8514">
            <v>0</v>
          </cell>
          <cell r="BP8514">
            <v>0</v>
          </cell>
          <cell r="BQ8514">
            <v>0</v>
          </cell>
          <cell r="BR8514">
            <v>0</v>
          </cell>
          <cell r="BS8514">
            <v>0</v>
          </cell>
          <cell r="BT8514">
            <v>0</v>
          </cell>
          <cell r="BU8514">
            <v>0</v>
          </cell>
          <cell r="BV8514">
            <v>0</v>
          </cell>
          <cell r="BW8514">
            <v>0</v>
          </cell>
          <cell r="BX8514">
            <v>0</v>
          </cell>
          <cell r="BY8514">
            <v>0</v>
          </cell>
          <cell r="BZ8514">
            <v>0</v>
          </cell>
          <cell r="CA8514">
            <v>0</v>
          </cell>
          <cell r="CB8514">
            <v>0</v>
          </cell>
        </row>
        <row r="8515">
          <cell r="B8515" t="str">
            <v>E506</v>
          </cell>
          <cell r="C8515" t="str">
            <v>CONS.FORT.PT´S DE ÁGUA DE PENA</v>
          </cell>
          <cell r="D8515" t="str">
            <v>D202019-02</v>
          </cell>
          <cell r="E8515" t="str">
            <v>D202019-02</v>
          </cell>
          <cell r="F8515">
            <v>0</v>
          </cell>
          <cell r="G8515">
            <v>0</v>
          </cell>
          <cell r="H8515" t="str">
            <v>EEM1</v>
          </cell>
          <cell r="I8515" t="str">
            <v>02</v>
          </cell>
          <cell r="J8515" t="str">
            <v>A5</v>
          </cell>
          <cell r="K8515">
            <v>0</v>
          </cell>
          <cell r="L8515" t="str">
            <v>X</v>
          </cell>
          <cell r="M8515">
            <v>0</v>
          </cell>
          <cell r="N8515">
            <v>0</v>
          </cell>
          <cell r="O8515" t="str">
            <v>CMANUEL</v>
          </cell>
          <cell r="P8515" t="str">
            <v>14:29:20</v>
          </cell>
          <cell r="Q8515" t="str">
            <v>SFARIA</v>
          </cell>
          <cell r="R8515" t="str">
            <v>09:30:15</v>
          </cell>
          <cell r="S8515" t="str">
            <v>EEM</v>
          </cell>
          <cell r="T8515">
            <v>0</v>
          </cell>
          <cell r="U8515">
            <v>0</v>
          </cell>
          <cell r="V8515">
            <v>0</v>
          </cell>
          <cell r="W8515" t="str">
            <v>EUR</v>
          </cell>
          <cell r="X8515" t="str">
            <v>00</v>
          </cell>
          <cell r="Y8515" t="str">
            <v>00</v>
          </cell>
          <cell r="Z8515">
            <v>0</v>
          </cell>
          <cell r="AA8515" t="str">
            <v>X</v>
          </cell>
          <cell r="AB8515">
            <v>0</v>
          </cell>
          <cell r="AC8515">
            <v>0</v>
          </cell>
          <cell r="AD8515">
            <v>0</v>
          </cell>
          <cell r="AE8515" t="str">
            <v>0000</v>
          </cell>
          <cell r="AF8515">
            <v>0</v>
          </cell>
          <cell r="AG8515">
            <v>0</v>
          </cell>
          <cell r="AH8515">
            <v>0</v>
          </cell>
          <cell r="AI8515" t="str">
            <v>0</v>
          </cell>
          <cell r="AJ8515">
            <v>0</v>
          </cell>
          <cell r="AK8515">
            <v>0</v>
          </cell>
          <cell r="AL8515" t="str">
            <v>57105004003</v>
          </cell>
          <cell r="AM8515">
            <v>0</v>
          </cell>
          <cell r="AN8515">
            <v>0</v>
          </cell>
          <cell r="AO8515">
            <v>0</v>
          </cell>
          <cell r="AP8515">
            <v>0</v>
          </cell>
          <cell r="AQ8515">
            <v>0</v>
          </cell>
          <cell r="AR8515">
            <v>0</v>
          </cell>
          <cell r="AS8515">
            <v>0</v>
          </cell>
          <cell r="AT8515">
            <v>0</v>
          </cell>
          <cell r="AU8515">
            <v>0</v>
          </cell>
          <cell r="AV8515">
            <v>0</v>
          </cell>
          <cell r="AW8515">
            <v>0</v>
          </cell>
          <cell r="AX8515">
            <v>0</v>
          </cell>
          <cell r="AY8515">
            <v>36916</v>
          </cell>
          <cell r="AZ8515">
            <v>38532</v>
          </cell>
          <cell r="BB8515">
            <v>36916</v>
          </cell>
          <cell r="BH8515">
            <v>0</v>
          </cell>
          <cell r="BI8515" t="str">
            <v>EUR</v>
          </cell>
          <cell r="BM8515">
            <v>0</v>
          </cell>
          <cell r="BN8515">
            <v>0</v>
          </cell>
          <cell r="BO8515">
            <v>0</v>
          </cell>
          <cell r="BP8515">
            <v>0</v>
          </cell>
          <cell r="BQ8515">
            <v>0</v>
          </cell>
          <cell r="BR8515">
            <v>0</v>
          </cell>
          <cell r="BS8515">
            <v>0</v>
          </cell>
          <cell r="BT8515">
            <v>0</v>
          </cell>
          <cell r="BU8515">
            <v>0</v>
          </cell>
          <cell r="BV8515">
            <v>0</v>
          </cell>
          <cell r="BW8515">
            <v>0</v>
          </cell>
          <cell r="BX8515">
            <v>0</v>
          </cell>
          <cell r="BY8515">
            <v>0</v>
          </cell>
          <cell r="BZ8515">
            <v>0</v>
          </cell>
          <cell r="CA8515">
            <v>0</v>
          </cell>
          <cell r="CB8515">
            <v>0</v>
          </cell>
        </row>
        <row r="8516">
          <cell r="B8516" t="str">
            <v>E506</v>
          </cell>
          <cell r="C8516" t="str">
            <v>CONS.FORT.PT´S DE MACHICO</v>
          </cell>
          <cell r="D8516" t="str">
            <v>D202019-02</v>
          </cell>
          <cell r="E8516" t="str">
            <v>D202019-02</v>
          </cell>
          <cell r="F8516">
            <v>0</v>
          </cell>
          <cell r="G8516">
            <v>0</v>
          </cell>
          <cell r="H8516" t="str">
            <v>EEM1</v>
          </cell>
          <cell r="I8516" t="str">
            <v>02</v>
          </cell>
          <cell r="J8516" t="str">
            <v>A5</v>
          </cell>
          <cell r="K8516">
            <v>0</v>
          </cell>
          <cell r="L8516" t="str">
            <v>X</v>
          </cell>
          <cell r="M8516">
            <v>0</v>
          </cell>
          <cell r="N8516">
            <v>0</v>
          </cell>
          <cell r="O8516" t="str">
            <v>CMANUEL</v>
          </cell>
          <cell r="P8516" t="str">
            <v>14:30:15</v>
          </cell>
          <cell r="Q8516" t="str">
            <v>SFARIA</v>
          </cell>
          <cell r="R8516" t="str">
            <v>09:31:03</v>
          </cell>
          <cell r="S8516" t="str">
            <v>EEM</v>
          </cell>
          <cell r="T8516">
            <v>0</v>
          </cell>
          <cell r="U8516">
            <v>0</v>
          </cell>
          <cell r="V8516">
            <v>0</v>
          </cell>
          <cell r="W8516" t="str">
            <v>EUR</v>
          </cell>
          <cell r="X8516" t="str">
            <v>00</v>
          </cell>
          <cell r="Y8516" t="str">
            <v>00</v>
          </cell>
          <cell r="Z8516">
            <v>0</v>
          </cell>
          <cell r="AA8516" t="str">
            <v>X</v>
          </cell>
          <cell r="AB8516">
            <v>0</v>
          </cell>
          <cell r="AC8516">
            <v>0</v>
          </cell>
          <cell r="AD8516">
            <v>0</v>
          </cell>
          <cell r="AE8516" t="str">
            <v>0000</v>
          </cell>
          <cell r="AF8516">
            <v>0</v>
          </cell>
          <cell r="AG8516">
            <v>0</v>
          </cell>
          <cell r="AH8516">
            <v>0</v>
          </cell>
          <cell r="AI8516" t="str">
            <v>0</v>
          </cell>
          <cell r="AJ8516">
            <v>0</v>
          </cell>
          <cell r="AK8516">
            <v>0</v>
          </cell>
          <cell r="AL8516" t="str">
            <v>57105004004</v>
          </cell>
          <cell r="AM8516">
            <v>0</v>
          </cell>
          <cell r="AN8516">
            <v>0</v>
          </cell>
          <cell r="AO8516">
            <v>0</v>
          </cell>
          <cell r="AP8516">
            <v>0</v>
          </cell>
          <cell r="AQ8516">
            <v>0</v>
          </cell>
          <cell r="AR8516">
            <v>0</v>
          </cell>
          <cell r="AS8516">
            <v>0</v>
          </cell>
          <cell r="AT8516">
            <v>0</v>
          </cell>
          <cell r="AU8516">
            <v>0</v>
          </cell>
          <cell r="AV8516">
            <v>0</v>
          </cell>
          <cell r="AW8516">
            <v>0</v>
          </cell>
          <cell r="AX8516">
            <v>0</v>
          </cell>
          <cell r="AY8516">
            <v>36916</v>
          </cell>
          <cell r="AZ8516">
            <v>38532</v>
          </cell>
          <cell r="BB8516">
            <v>36916</v>
          </cell>
          <cell r="BH8516">
            <v>0</v>
          </cell>
          <cell r="BI8516" t="str">
            <v>EUR</v>
          </cell>
          <cell r="BM8516">
            <v>0</v>
          </cell>
          <cell r="BN8516">
            <v>0</v>
          </cell>
          <cell r="BO8516">
            <v>0</v>
          </cell>
          <cell r="BP8516">
            <v>0</v>
          </cell>
          <cell r="BQ8516">
            <v>0</v>
          </cell>
          <cell r="BR8516">
            <v>0</v>
          </cell>
          <cell r="BS8516">
            <v>0</v>
          </cell>
          <cell r="BT8516">
            <v>0</v>
          </cell>
          <cell r="BU8516">
            <v>0</v>
          </cell>
          <cell r="BV8516">
            <v>0</v>
          </cell>
          <cell r="BW8516">
            <v>0</v>
          </cell>
          <cell r="BX8516">
            <v>0</v>
          </cell>
          <cell r="BY8516">
            <v>0</v>
          </cell>
          <cell r="BZ8516">
            <v>0</v>
          </cell>
          <cell r="CA8516">
            <v>0</v>
          </cell>
          <cell r="CB8516">
            <v>0</v>
          </cell>
        </row>
        <row r="8517">
          <cell r="B8517" t="str">
            <v>E506</v>
          </cell>
          <cell r="C8517" t="str">
            <v>CONS.FORT.PT´S DA PONTA DO SOL</v>
          </cell>
          <cell r="D8517" t="str">
            <v>D203039-02</v>
          </cell>
          <cell r="E8517" t="str">
            <v>D203039-02</v>
          </cell>
          <cell r="F8517">
            <v>0</v>
          </cell>
          <cell r="G8517">
            <v>0</v>
          </cell>
          <cell r="H8517" t="str">
            <v>EEM1</v>
          </cell>
          <cell r="I8517" t="str">
            <v>02</v>
          </cell>
          <cell r="J8517" t="str">
            <v>A5</v>
          </cell>
          <cell r="K8517">
            <v>0</v>
          </cell>
          <cell r="L8517" t="str">
            <v>X</v>
          </cell>
          <cell r="M8517">
            <v>0</v>
          </cell>
          <cell r="N8517">
            <v>0</v>
          </cell>
          <cell r="O8517" t="str">
            <v>CMANUEL</v>
          </cell>
          <cell r="P8517" t="str">
            <v>14:31:31</v>
          </cell>
          <cell r="Q8517" t="str">
            <v>SFARIA</v>
          </cell>
          <cell r="R8517" t="str">
            <v>12:08:09</v>
          </cell>
          <cell r="S8517" t="str">
            <v>EEM</v>
          </cell>
          <cell r="T8517">
            <v>0</v>
          </cell>
          <cell r="U8517">
            <v>0</v>
          </cell>
          <cell r="V8517">
            <v>0</v>
          </cell>
          <cell r="W8517" t="str">
            <v>EUR</v>
          </cell>
          <cell r="X8517" t="str">
            <v>00</v>
          </cell>
          <cell r="Y8517" t="str">
            <v>00</v>
          </cell>
          <cell r="Z8517">
            <v>0</v>
          </cell>
          <cell r="AA8517" t="str">
            <v>X</v>
          </cell>
          <cell r="AB8517">
            <v>0</v>
          </cell>
          <cell r="AC8517">
            <v>0</v>
          </cell>
          <cell r="AD8517">
            <v>0</v>
          </cell>
          <cell r="AE8517" t="str">
            <v>0000</v>
          </cell>
          <cell r="AF8517">
            <v>0</v>
          </cell>
          <cell r="AG8517">
            <v>0</v>
          </cell>
          <cell r="AH8517">
            <v>0</v>
          </cell>
          <cell r="AI8517" t="str">
            <v>0</v>
          </cell>
          <cell r="AJ8517">
            <v>0</v>
          </cell>
          <cell r="AK8517">
            <v>0</v>
          </cell>
          <cell r="AL8517" t="str">
            <v>58305004001</v>
          </cell>
          <cell r="AM8517">
            <v>0</v>
          </cell>
          <cell r="AN8517">
            <v>0</v>
          </cell>
          <cell r="AO8517">
            <v>0</v>
          </cell>
          <cell r="AP8517">
            <v>0</v>
          </cell>
          <cell r="AQ8517">
            <v>0</v>
          </cell>
          <cell r="AR8517">
            <v>0</v>
          </cell>
          <cell r="AS8517">
            <v>0</v>
          </cell>
          <cell r="AT8517">
            <v>0</v>
          </cell>
          <cell r="AU8517">
            <v>0</v>
          </cell>
          <cell r="AV8517">
            <v>0</v>
          </cell>
          <cell r="AW8517">
            <v>0</v>
          </cell>
          <cell r="AX8517">
            <v>0</v>
          </cell>
          <cell r="AY8517">
            <v>36916</v>
          </cell>
          <cell r="AZ8517">
            <v>38532</v>
          </cell>
          <cell r="BB8517">
            <v>36916</v>
          </cell>
          <cell r="BH8517">
            <v>0</v>
          </cell>
          <cell r="BI8517" t="str">
            <v>EUR</v>
          </cell>
          <cell r="BM8517">
            <v>0</v>
          </cell>
          <cell r="BN8517">
            <v>0</v>
          </cell>
          <cell r="BO8517">
            <v>0</v>
          </cell>
          <cell r="BP8517">
            <v>0</v>
          </cell>
          <cell r="BQ8517">
            <v>0</v>
          </cell>
          <cell r="BR8517">
            <v>0</v>
          </cell>
          <cell r="BS8517">
            <v>0</v>
          </cell>
          <cell r="BT8517">
            <v>0</v>
          </cell>
          <cell r="BU8517">
            <v>0</v>
          </cell>
          <cell r="BV8517">
            <v>0</v>
          </cell>
          <cell r="BW8517">
            <v>0</v>
          </cell>
          <cell r="BX8517">
            <v>0</v>
          </cell>
          <cell r="BY8517">
            <v>0</v>
          </cell>
          <cell r="BZ8517">
            <v>0</v>
          </cell>
          <cell r="CA8517">
            <v>0</v>
          </cell>
          <cell r="CB8517">
            <v>0</v>
          </cell>
        </row>
        <row r="8518">
          <cell r="B8518" t="str">
            <v>E506</v>
          </cell>
          <cell r="C8518" t="str">
            <v>CONS.FORT.PT´S DOS CANHAS</v>
          </cell>
          <cell r="D8518" t="str">
            <v>D203039-02</v>
          </cell>
          <cell r="E8518" t="str">
            <v>D203039-02</v>
          </cell>
          <cell r="F8518">
            <v>0</v>
          </cell>
          <cell r="G8518">
            <v>0</v>
          </cell>
          <cell r="H8518" t="str">
            <v>EEM1</v>
          </cell>
          <cell r="I8518" t="str">
            <v>02</v>
          </cell>
          <cell r="J8518" t="str">
            <v>A5</v>
          </cell>
          <cell r="K8518">
            <v>0</v>
          </cell>
          <cell r="L8518" t="str">
            <v>X</v>
          </cell>
          <cell r="M8518">
            <v>0</v>
          </cell>
          <cell r="N8518">
            <v>0</v>
          </cell>
          <cell r="O8518" t="str">
            <v>CMANUEL</v>
          </cell>
          <cell r="P8518" t="str">
            <v>14:33:37</v>
          </cell>
          <cell r="Q8518" t="str">
            <v>SFARIA</v>
          </cell>
          <cell r="R8518" t="str">
            <v>12:08:28</v>
          </cell>
          <cell r="S8518" t="str">
            <v>EEM</v>
          </cell>
          <cell r="T8518">
            <v>0</v>
          </cell>
          <cell r="U8518">
            <v>0</v>
          </cell>
          <cell r="V8518">
            <v>0</v>
          </cell>
          <cell r="W8518" t="str">
            <v>EUR</v>
          </cell>
          <cell r="X8518" t="str">
            <v>00</v>
          </cell>
          <cell r="Y8518" t="str">
            <v>00</v>
          </cell>
          <cell r="Z8518">
            <v>0</v>
          </cell>
          <cell r="AA8518" t="str">
            <v>X</v>
          </cell>
          <cell r="AB8518">
            <v>0</v>
          </cell>
          <cell r="AC8518">
            <v>0</v>
          </cell>
          <cell r="AD8518">
            <v>0</v>
          </cell>
          <cell r="AE8518" t="str">
            <v>0000</v>
          </cell>
          <cell r="AF8518">
            <v>0</v>
          </cell>
          <cell r="AG8518">
            <v>0</v>
          </cell>
          <cell r="AH8518">
            <v>0</v>
          </cell>
          <cell r="AI8518" t="str">
            <v>0</v>
          </cell>
          <cell r="AJ8518">
            <v>0</v>
          </cell>
          <cell r="AK8518">
            <v>0</v>
          </cell>
          <cell r="AL8518" t="str">
            <v>58305004002</v>
          </cell>
          <cell r="AM8518">
            <v>0</v>
          </cell>
          <cell r="AN8518">
            <v>0</v>
          </cell>
          <cell r="AO8518">
            <v>0</v>
          </cell>
          <cell r="AP8518">
            <v>0</v>
          </cell>
          <cell r="AQ8518">
            <v>0</v>
          </cell>
          <cell r="AR8518">
            <v>0</v>
          </cell>
          <cell r="AS8518">
            <v>0</v>
          </cell>
          <cell r="AT8518">
            <v>0</v>
          </cell>
          <cell r="AU8518">
            <v>0</v>
          </cell>
          <cell r="AV8518">
            <v>0</v>
          </cell>
          <cell r="AW8518">
            <v>0</v>
          </cell>
          <cell r="AX8518">
            <v>0</v>
          </cell>
          <cell r="AY8518">
            <v>36916</v>
          </cell>
          <cell r="AZ8518">
            <v>38532</v>
          </cell>
          <cell r="BB8518">
            <v>36916</v>
          </cell>
          <cell r="BH8518">
            <v>0</v>
          </cell>
          <cell r="BI8518" t="str">
            <v>EUR</v>
          </cell>
          <cell r="BM8518">
            <v>0</v>
          </cell>
          <cell r="BN8518">
            <v>0</v>
          </cell>
          <cell r="BO8518">
            <v>0</v>
          </cell>
          <cell r="BP8518">
            <v>0</v>
          </cell>
          <cell r="BQ8518">
            <v>0</v>
          </cell>
          <cell r="BR8518">
            <v>0</v>
          </cell>
          <cell r="BS8518">
            <v>0</v>
          </cell>
          <cell r="BT8518">
            <v>0</v>
          </cell>
          <cell r="BU8518">
            <v>0</v>
          </cell>
          <cell r="BV8518">
            <v>0</v>
          </cell>
          <cell r="BW8518">
            <v>0</v>
          </cell>
          <cell r="BX8518">
            <v>0</v>
          </cell>
          <cell r="BY8518">
            <v>0</v>
          </cell>
          <cell r="BZ8518">
            <v>0</v>
          </cell>
          <cell r="CA8518">
            <v>0</v>
          </cell>
          <cell r="CB8518">
            <v>0</v>
          </cell>
        </row>
        <row r="8519">
          <cell r="B8519" t="str">
            <v>E506</v>
          </cell>
          <cell r="C8519" t="str">
            <v>CONS.FORT.PT´S DA MADALENA DO MAR</v>
          </cell>
          <cell r="D8519" t="str">
            <v>D203039-02</v>
          </cell>
          <cell r="E8519" t="str">
            <v>D203039-02</v>
          </cell>
          <cell r="F8519">
            <v>0</v>
          </cell>
          <cell r="G8519">
            <v>0</v>
          </cell>
          <cell r="H8519" t="str">
            <v>EEM1</v>
          </cell>
          <cell r="I8519" t="str">
            <v>02</v>
          </cell>
          <cell r="J8519" t="str">
            <v>A5</v>
          </cell>
          <cell r="K8519">
            <v>0</v>
          </cell>
          <cell r="L8519" t="str">
            <v>X</v>
          </cell>
          <cell r="M8519">
            <v>0</v>
          </cell>
          <cell r="N8519">
            <v>0</v>
          </cell>
          <cell r="O8519" t="str">
            <v>CMANUEL</v>
          </cell>
          <cell r="P8519" t="str">
            <v>14:34:35</v>
          </cell>
          <cell r="Q8519" t="str">
            <v>SFARIA</v>
          </cell>
          <cell r="R8519" t="str">
            <v>12:07:56</v>
          </cell>
          <cell r="S8519" t="str">
            <v>EEM</v>
          </cell>
          <cell r="T8519">
            <v>0</v>
          </cell>
          <cell r="U8519">
            <v>0</v>
          </cell>
          <cell r="V8519">
            <v>0</v>
          </cell>
          <cell r="W8519" t="str">
            <v>EUR</v>
          </cell>
          <cell r="X8519" t="str">
            <v>00</v>
          </cell>
          <cell r="Y8519" t="str">
            <v>00</v>
          </cell>
          <cell r="Z8519">
            <v>0</v>
          </cell>
          <cell r="AA8519" t="str">
            <v>X</v>
          </cell>
          <cell r="AB8519">
            <v>0</v>
          </cell>
          <cell r="AC8519">
            <v>0</v>
          </cell>
          <cell r="AD8519">
            <v>0</v>
          </cell>
          <cell r="AE8519" t="str">
            <v>0000</v>
          </cell>
          <cell r="AF8519">
            <v>0</v>
          </cell>
          <cell r="AG8519">
            <v>0</v>
          </cell>
          <cell r="AH8519">
            <v>0</v>
          </cell>
          <cell r="AI8519" t="str">
            <v>0</v>
          </cell>
          <cell r="AJ8519">
            <v>0</v>
          </cell>
          <cell r="AK8519">
            <v>0</v>
          </cell>
          <cell r="AL8519" t="str">
            <v>58305004003</v>
          </cell>
          <cell r="AM8519">
            <v>0</v>
          </cell>
          <cell r="AN8519">
            <v>0</v>
          </cell>
          <cell r="AO8519">
            <v>0</v>
          </cell>
          <cell r="AP8519">
            <v>0</v>
          </cell>
          <cell r="AQ8519">
            <v>0</v>
          </cell>
          <cell r="AR8519">
            <v>0</v>
          </cell>
          <cell r="AS8519">
            <v>0</v>
          </cell>
          <cell r="AT8519">
            <v>0</v>
          </cell>
          <cell r="AU8519">
            <v>0</v>
          </cell>
          <cell r="AV8519">
            <v>0</v>
          </cell>
          <cell r="AW8519">
            <v>0</v>
          </cell>
          <cell r="AX8519">
            <v>0</v>
          </cell>
          <cell r="AY8519">
            <v>36916</v>
          </cell>
          <cell r="AZ8519">
            <v>38532</v>
          </cell>
          <cell r="BB8519">
            <v>36916</v>
          </cell>
          <cell r="BH8519">
            <v>0</v>
          </cell>
          <cell r="BI8519" t="str">
            <v>EUR</v>
          </cell>
          <cell r="BM8519">
            <v>0</v>
          </cell>
          <cell r="BN8519">
            <v>0</v>
          </cell>
          <cell r="BO8519">
            <v>0</v>
          </cell>
          <cell r="BP8519">
            <v>0</v>
          </cell>
          <cell r="BQ8519">
            <v>0</v>
          </cell>
          <cell r="BR8519">
            <v>0</v>
          </cell>
          <cell r="BS8519">
            <v>0</v>
          </cell>
          <cell r="BT8519">
            <v>0</v>
          </cell>
          <cell r="BU8519">
            <v>0</v>
          </cell>
          <cell r="BV8519">
            <v>0</v>
          </cell>
          <cell r="BW8519">
            <v>0</v>
          </cell>
          <cell r="BX8519">
            <v>0</v>
          </cell>
          <cell r="BY8519">
            <v>0</v>
          </cell>
          <cell r="BZ8519">
            <v>0</v>
          </cell>
          <cell r="CA8519">
            <v>0</v>
          </cell>
          <cell r="CB8519">
            <v>0</v>
          </cell>
        </row>
        <row r="8520">
          <cell r="B8520" t="str">
            <v>E506</v>
          </cell>
          <cell r="C8520" t="str">
            <v>CONS.FORT.PT´S DA PONTA DO PARGO</v>
          </cell>
          <cell r="D8520" t="str">
            <v>D203049-02</v>
          </cell>
          <cell r="E8520" t="str">
            <v>D203049-02</v>
          </cell>
          <cell r="F8520">
            <v>0</v>
          </cell>
          <cell r="G8520">
            <v>0</v>
          </cell>
          <cell r="H8520" t="str">
            <v>EEM1</v>
          </cell>
          <cell r="I8520" t="str">
            <v>02</v>
          </cell>
          <cell r="J8520" t="str">
            <v>A5</v>
          </cell>
          <cell r="K8520">
            <v>0</v>
          </cell>
          <cell r="L8520" t="str">
            <v>X</v>
          </cell>
          <cell r="M8520">
            <v>0</v>
          </cell>
          <cell r="N8520">
            <v>0</v>
          </cell>
          <cell r="O8520" t="str">
            <v>CMANUEL</v>
          </cell>
          <cell r="P8520" t="str">
            <v>14:35:58</v>
          </cell>
          <cell r="Q8520" t="str">
            <v>SFARIA</v>
          </cell>
          <cell r="R8520" t="str">
            <v>14:25:47</v>
          </cell>
          <cell r="S8520" t="str">
            <v>EEM</v>
          </cell>
          <cell r="T8520">
            <v>0</v>
          </cell>
          <cell r="U8520">
            <v>0</v>
          </cell>
          <cell r="V8520">
            <v>0</v>
          </cell>
          <cell r="W8520" t="str">
            <v>EUR</v>
          </cell>
          <cell r="X8520" t="str">
            <v>00</v>
          </cell>
          <cell r="Y8520" t="str">
            <v>00</v>
          </cell>
          <cell r="Z8520">
            <v>0</v>
          </cell>
          <cell r="AA8520" t="str">
            <v>X</v>
          </cell>
          <cell r="AB8520">
            <v>0</v>
          </cell>
          <cell r="AC8520">
            <v>0</v>
          </cell>
          <cell r="AD8520">
            <v>0</v>
          </cell>
          <cell r="AE8520" t="str">
            <v>0000</v>
          </cell>
          <cell r="AF8520">
            <v>0</v>
          </cell>
          <cell r="AG8520">
            <v>0</v>
          </cell>
          <cell r="AH8520">
            <v>0</v>
          </cell>
          <cell r="AI8520" t="str">
            <v>0</v>
          </cell>
          <cell r="AJ8520">
            <v>0</v>
          </cell>
          <cell r="AK8520">
            <v>0</v>
          </cell>
          <cell r="AL8520" t="str">
            <v>58405004001</v>
          </cell>
          <cell r="AM8520">
            <v>0</v>
          </cell>
          <cell r="AN8520">
            <v>0</v>
          </cell>
          <cell r="AO8520">
            <v>0</v>
          </cell>
          <cell r="AP8520">
            <v>0</v>
          </cell>
          <cell r="AQ8520">
            <v>0</v>
          </cell>
          <cell r="AR8520">
            <v>0</v>
          </cell>
          <cell r="AS8520">
            <v>0</v>
          </cell>
          <cell r="AT8520">
            <v>0</v>
          </cell>
          <cell r="AU8520">
            <v>0</v>
          </cell>
          <cell r="AV8520">
            <v>0</v>
          </cell>
          <cell r="AW8520">
            <v>0</v>
          </cell>
          <cell r="AX8520">
            <v>0</v>
          </cell>
          <cell r="AY8520">
            <v>36916</v>
          </cell>
          <cell r="AZ8520">
            <v>38532</v>
          </cell>
          <cell r="BB8520">
            <v>36916</v>
          </cell>
          <cell r="BH8520">
            <v>0</v>
          </cell>
          <cell r="BI8520" t="str">
            <v>EUR</v>
          </cell>
          <cell r="BM8520">
            <v>0</v>
          </cell>
          <cell r="BN8520">
            <v>0</v>
          </cell>
          <cell r="BO8520">
            <v>0</v>
          </cell>
          <cell r="BP8520">
            <v>0</v>
          </cell>
          <cell r="BQ8520">
            <v>0</v>
          </cell>
          <cell r="BR8520">
            <v>0</v>
          </cell>
          <cell r="BS8520">
            <v>0</v>
          </cell>
          <cell r="BT8520">
            <v>0</v>
          </cell>
          <cell r="BU8520">
            <v>0</v>
          </cell>
          <cell r="BV8520">
            <v>0</v>
          </cell>
          <cell r="BW8520">
            <v>0</v>
          </cell>
          <cell r="BX8520">
            <v>0</v>
          </cell>
          <cell r="BY8520">
            <v>0</v>
          </cell>
          <cell r="BZ8520">
            <v>0</v>
          </cell>
          <cell r="CA8520">
            <v>0</v>
          </cell>
          <cell r="CB8520">
            <v>0</v>
          </cell>
        </row>
        <row r="8521">
          <cell r="B8521" t="str">
            <v>E506</v>
          </cell>
          <cell r="C8521" t="str">
            <v>CONS.FORT.PT´S DO PAÚL DO MAR</v>
          </cell>
          <cell r="D8521" t="str">
            <v>D203049-02</v>
          </cell>
          <cell r="E8521" t="str">
            <v>D203049-02</v>
          </cell>
          <cell r="F8521">
            <v>0</v>
          </cell>
          <cell r="G8521">
            <v>0</v>
          </cell>
          <cell r="H8521" t="str">
            <v>EEM1</v>
          </cell>
          <cell r="I8521" t="str">
            <v>02</v>
          </cell>
          <cell r="J8521" t="str">
            <v>A5</v>
          </cell>
          <cell r="K8521">
            <v>0</v>
          </cell>
          <cell r="L8521" t="str">
            <v>X</v>
          </cell>
          <cell r="M8521">
            <v>0</v>
          </cell>
          <cell r="N8521">
            <v>0</v>
          </cell>
          <cell r="O8521" t="str">
            <v>CMANUEL</v>
          </cell>
          <cell r="P8521" t="str">
            <v>14:36:56</v>
          </cell>
          <cell r="Q8521" t="str">
            <v>SFARIA</v>
          </cell>
          <cell r="R8521" t="str">
            <v>14:26:48</v>
          </cell>
          <cell r="S8521" t="str">
            <v>EEM</v>
          </cell>
          <cell r="T8521">
            <v>0</v>
          </cell>
          <cell r="U8521">
            <v>0</v>
          </cell>
          <cell r="V8521">
            <v>0</v>
          </cell>
          <cell r="W8521" t="str">
            <v>EUR</v>
          </cell>
          <cell r="X8521" t="str">
            <v>00</v>
          </cell>
          <cell r="Y8521" t="str">
            <v>00</v>
          </cell>
          <cell r="Z8521">
            <v>0</v>
          </cell>
          <cell r="AA8521" t="str">
            <v>X</v>
          </cell>
          <cell r="AB8521">
            <v>0</v>
          </cell>
          <cell r="AC8521">
            <v>0</v>
          </cell>
          <cell r="AD8521">
            <v>0</v>
          </cell>
          <cell r="AE8521" t="str">
            <v>0000</v>
          </cell>
          <cell r="AF8521">
            <v>0</v>
          </cell>
          <cell r="AG8521">
            <v>0</v>
          </cell>
          <cell r="AH8521">
            <v>0</v>
          </cell>
          <cell r="AI8521" t="str">
            <v>0</v>
          </cell>
          <cell r="AJ8521">
            <v>0</v>
          </cell>
          <cell r="AK8521">
            <v>0</v>
          </cell>
          <cell r="AL8521" t="str">
            <v>58405004002</v>
          </cell>
          <cell r="AM8521">
            <v>0</v>
          </cell>
          <cell r="AN8521">
            <v>0</v>
          </cell>
          <cell r="AO8521">
            <v>0</v>
          </cell>
          <cell r="AP8521">
            <v>0</v>
          </cell>
          <cell r="AQ8521">
            <v>0</v>
          </cell>
          <cell r="AR8521">
            <v>0</v>
          </cell>
          <cell r="AS8521">
            <v>0</v>
          </cell>
          <cell r="AT8521">
            <v>0</v>
          </cell>
          <cell r="AU8521">
            <v>0</v>
          </cell>
          <cell r="AV8521">
            <v>0</v>
          </cell>
          <cell r="AW8521">
            <v>0</v>
          </cell>
          <cell r="AX8521">
            <v>0</v>
          </cell>
          <cell r="AY8521">
            <v>36916</v>
          </cell>
          <cell r="AZ8521">
            <v>38532</v>
          </cell>
          <cell r="BB8521">
            <v>36916</v>
          </cell>
          <cell r="BH8521">
            <v>0</v>
          </cell>
          <cell r="BI8521" t="str">
            <v>EUR</v>
          </cell>
          <cell r="BM8521">
            <v>0</v>
          </cell>
          <cell r="BN8521">
            <v>0</v>
          </cell>
          <cell r="BO8521">
            <v>0</v>
          </cell>
          <cell r="BP8521">
            <v>0</v>
          </cell>
          <cell r="BQ8521">
            <v>0</v>
          </cell>
          <cell r="BR8521">
            <v>0</v>
          </cell>
          <cell r="BS8521">
            <v>0</v>
          </cell>
          <cell r="BT8521">
            <v>0</v>
          </cell>
          <cell r="BU8521">
            <v>0</v>
          </cell>
          <cell r="BV8521">
            <v>0</v>
          </cell>
          <cell r="BW8521">
            <v>0</v>
          </cell>
          <cell r="BX8521">
            <v>0</v>
          </cell>
          <cell r="BY8521">
            <v>0</v>
          </cell>
          <cell r="BZ8521">
            <v>0</v>
          </cell>
          <cell r="CA8521">
            <v>0</v>
          </cell>
          <cell r="CB8521">
            <v>0</v>
          </cell>
        </row>
        <row r="8522">
          <cell r="B8522" t="str">
            <v>E506</v>
          </cell>
          <cell r="C8522" t="str">
            <v>CONS.FORT.PT´S DA FAJÃ DA OVELHA</v>
          </cell>
          <cell r="D8522" t="str">
            <v>D203049-02</v>
          </cell>
          <cell r="E8522" t="str">
            <v>D203049-02</v>
          </cell>
          <cell r="F8522">
            <v>0</v>
          </cell>
          <cell r="G8522">
            <v>0</v>
          </cell>
          <cell r="H8522" t="str">
            <v>EEM1</v>
          </cell>
          <cell r="I8522" t="str">
            <v>02</v>
          </cell>
          <cell r="J8522" t="str">
            <v>A5</v>
          </cell>
          <cell r="K8522">
            <v>0</v>
          </cell>
          <cell r="L8522" t="str">
            <v>X</v>
          </cell>
          <cell r="M8522">
            <v>0</v>
          </cell>
          <cell r="N8522">
            <v>0</v>
          </cell>
          <cell r="O8522" t="str">
            <v>CMANUEL</v>
          </cell>
          <cell r="P8522" t="str">
            <v>14:37:46</v>
          </cell>
          <cell r="Q8522" t="str">
            <v>SFARIA</v>
          </cell>
          <cell r="R8522" t="str">
            <v>14:25:30</v>
          </cell>
          <cell r="S8522" t="str">
            <v>EEM</v>
          </cell>
          <cell r="T8522">
            <v>0</v>
          </cell>
          <cell r="U8522">
            <v>0</v>
          </cell>
          <cell r="V8522">
            <v>0</v>
          </cell>
          <cell r="W8522" t="str">
            <v>EUR</v>
          </cell>
          <cell r="X8522" t="str">
            <v>00</v>
          </cell>
          <cell r="Y8522" t="str">
            <v>00</v>
          </cell>
          <cell r="Z8522">
            <v>0</v>
          </cell>
          <cell r="AA8522" t="str">
            <v>X</v>
          </cell>
          <cell r="AB8522">
            <v>0</v>
          </cell>
          <cell r="AC8522">
            <v>0</v>
          </cell>
          <cell r="AD8522">
            <v>0</v>
          </cell>
          <cell r="AE8522" t="str">
            <v>0000</v>
          </cell>
          <cell r="AF8522">
            <v>0</v>
          </cell>
          <cell r="AG8522">
            <v>0</v>
          </cell>
          <cell r="AH8522">
            <v>0</v>
          </cell>
          <cell r="AI8522" t="str">
            <v>0</v>
          </cell>
          <cell r="AJ8522">
            <v>0</v>
          </cell>
          <cell r="AK8522">
            <v>0</v>
          </cell>
          <cell r="AL8522" t="str">
            <v>58405004003</v>
          </cell>
          <cell r="AM8522">
            <v>0</v>
          </cell>
          <cell r="AN8522">
            <v>0</v>
          </cell>
          <cell r="AO8522">
            <v>0</v>
          </cell>
          <cell r="AP8522">
            <v>0</v>
          </cell>
          <cell r="AQ8522">
            <v>0</v>
          </cell>
          <cell r="AR8522">
            <v>0</v>
          </cell>
          <cell r="AS8522">
            <v>0</v>
          </cell>
          <cell r="AT8522">
            <v>0</v>
          </cell>
          <cell r="AU8522">
            <v>0</v>
          </cell>
          <cell r="AV8522">
            <v>0</v>
          </cell>
          <cell r="AW8522">
            <v>0</v>
          </cell>
          <cell r="AX8522">
            <v>0</v>
          </cell>
          <cell r="AY8522">
            <v>36916</v>
          </cell>
          <cell r="AZ8522">
            <v>38532</v>
          </cell>
          <cell r="BB8522">
            <v>36916</v>
          </cell>
          <cell r="BH8522">
            <v>0</v>
          </cell>
          <cell r="BI8522" t="str">
            <v>EUR</v>
          </cell>
          <cell r="BM8522">
            <v>0</v>
          </cell>
          <cell r="BN8522">
            <v>0</v>
          </cell>
          <cell r="BO8522">
            <v>0</v>
          </cell>
          <cell r="BP8522">
            <v>0</v>
          </cell>
          <cell r="BQ8522">
            <v>0</v>
          </cell>
          <cell r="BR8522">
            <v>0</v>
          </cell>
          <cell r="BS8522">
            <v>0</v>
          </cell>
          <cell r="BT8522">
            <v>0</v>
          </cell>
          <cell r="BU8522">
            <v>0</v>
          </cell>
          <cell r="BV8522">
            <v>0</v>
          </cell>
          <cell r="BW8522">
            <v>0</v>
          </cell>
          <cell r="BX8522">
            <v>0</v>
          </cell>
          <cell r="BY8522">
            <v>0</v>
          </cell>
          <cell r="BZ8522">
            <v>0</v>
          </cell>
          <cell r="CA8522">
            <v>0</v>
          </cell>
          <cell r="CB8522">
            <v>0</v>
          </cell>
        </row>
        <row r="8523">
          <cell r="B8523" t="str">
            <v>E506</v>
          </cell>
          <cell r="C8523" t="str">
            <v>CONS.FORT.PT´S DOS PRAZERES</v>
          </cell>
          <cell r="D8523" t="str">
            <v>D203049-02</v>
          </cell>
          <cell r="E8523" t="str">
            <v>D203049-02</v>
          </cell>
          <cell r="F8523">
            <v>0</v>
          </cell>
          <cell r="G8523">
            <v>0</v>
          </cell>
          <cell r="H8523" t="str">
            <v>EEM1</v>
          </cell>
          <cell r="I8523" t="str">
            <v>02</v>
          </cell>
          <cell r="J8523" t="str">
            <v>A5</v>
          </cell>
          <cell r="K8523">
            <v>0</v>
          </cell>
          <cell r="L8523" t="str">
            <v>X</v>
          </cell>
          <cell r="M8523">
            <v>0</v>
          </cell>
          <cell r="N8523">
            <v>0</v>
          </cell>
          <cell r="O8523" t="str">
            <v>CMANUEL</v>
          </cell>
          <cell r="P8523" t="str">
            <v>14:38:43</v>
          </cell>
          <cell r="Q8523" t="str">
            <v>SFARIA</v>
          </cell>
          <cell r="R8523" t="str">
            <v>14:27:06</v>
          </cell>
          <cell r="S8523" t="str">
            <v>EEM</v>
          </cell>
          <cell r="T8523">
            <v>0</v>
          </cell>
          <cell r="U8523">
            <v>0</v>
          </cell>
          <cell r="V8523">
            <v>0</v>
          </cell>
          <cell r="W8523" t="str">
            <v>EUR</v>
          </cell>
          <cell r="X8523" t="str">
            <v>00</v>
          </cell>
          <cell r="Y8523" t="str">
            <v>00</v>
          </cell>
          <cell r="Z8523">
            <v>0</v>
          </cell>
          <cell r="AA8523" t="str">
            <v>X</v>
          </cell>
          <cell r="AB8523">
            <v>0</v>
          </cell>
          <cell r="AC8523">
            <v>0</v>
          </cell>
          <cell r="AD8523">
            <v>0</v>
          </cell>
          <cell r="AE8523" t="str">
            <v>0000</v>
          </cell>
          <cell r="AF8523">
            <v>0</v>
          </cell>
          <cell r="AG8523">
            <v>0</v>
          </cell>
          <cell r="AH8523">
            <v>0</v>
          </cell>
          <cell r="AI8523" t="str">
            <v>0</v>
          </cell>
          <cell r="AJ8523">
            <v>0</v>
          </cell>
          <cell r="AK8523">
            <v>0</v>
          </cell>
          <cell r="AL8523" t="str">
            <v>58405004004</v>
          </cell>
          <cell r="AM8523">
            <v>0</v>
          </cell>
          <cell r="AN8523">
            <v>0</v>
          </cell>
          <cell r="AO8523">
            <v>0</v>
          </cell>
          <cell r="AP8523">
            <v>0</v>
          </cell>
          <cell r="AQ8523">
            <v>0</v>
          </cell>
          <cell r="AR8523">
            <v>0</v>
          </cell>
          <cell r="AS8523">
            <v>0</v>
          </cell>
          <cell r="AT8523">
            <v>0</v>
          </cell>
          <cell r="AU8523">
            <v>0</v>
          </cell>
          <cell r="AV8523">
            <v>0</v>
          </cell>
          <cell r="AW8523">
            <v>0</v>
          </cell>
          <cell r="AX8523">
            <v>0</v>
          </cell>
          <cell r="AY8523">
            <v>36916</v>
          </cell>
          <cell r="AZ8523">
            <v>38532</v>
          </cell>
          <cell r="BB8523">
            <v>36916</v>
          </cell>
          <cell r="BH8523">
            <v>0</v>
          </cell>
          <cell r="BI8523" t="str">
            <v>EUR</v>
          </cell>
          <cell r="BM8523">
            <v>0</v>
          </cell>
          <cell r="BN8523">
            <v>0</v>
          </cell>
          <cell r="BO8523">
            <v>0</v>
          </cell>
          <cell r="BP8523">
            <v>0</v>
          </cell>
          <cell r="BQ8523">
            <v>0</v>
          </cell>
          <cell r="BR8523">
            <v>0</v>
          </cell>
          <cell r="BS8523">
            <v>0</v>
          </cell>
          <cell r="BT8523">
            <v>0</v>
          </cell>
          <cell r="BU8523">
            <v>0</v>
          </cell>
          <cell r="BV8523">
            <v>0</v>
          </cell>
          <cell r="BW8523">
            <v>0</v>
          </cell>
          <cell r="BX8523">
            <v>0</v>
          </cell>
          <cell r="BY8523">
            <v>0</v>
          </cell>
          <cell r="BZ8523">
            <v>0</v>
          </cell>
          <cell r="CA8523">
            <v>0</v>
          </cell>
          <cell r="CB8523">
            <v>0</v>
          </cell>
        </row>
        <row r="8524">
          <cell r="B8524" t="str">
            <v>E506</v>
          </cell>
          <cell r="C8524" t="str">
            <v>CONS.FORT.PT´S DO JARDIM DO MAR</v>
          </cell>
          <cell r="D8524" t="str">
            <v>D203049-02</v>
          </cell>
          <cell r="E8524" t="str">
            <v>D203049-02</v>
          </cell>
          <cell r="F8524">
            <v>0</v>
          </cell>
          <cell r="G8524">
            <v>0</v>
          </cell>
          <cell r="H8524" t="str">
            <v>EEM1</v>
          </cell>
          <cell r="I8524" t="str">
            <v>02</v>
          </cell>
          <cell r="J8524" t="str">
            <v>A5</v>
          </cell>
          <cell r="K8524">
            <v>0</v>
          </cell>
          <cell r="L8524" t="str">
            <v>X</v>
          </cell>
          <cell r="M8524">
            <v>0</v>
          </cell>
          <cell r="N8524">
            <v>0</v>
          </cell>
          <cell r="O8524" t="str">
            <v>CMANUEL</v>
          </cell>
          <cell r="P8524" t="str">
            <v>14:39:21</v>
          </cell>
          <cell r="Q8524" t="str">
            <v>SFARIA</v>
          </cell>
          <cell r="R8524" t="str">
            <v>14:26:31</v>
          </cell>
          <cell r="S8524" t="str">
            <v>EEM</v>
          </cell>
          <cell r="T8524">
            <v>0</v>
          </cell>
          <cell r="U8524">
            <v>0</v>
          </cell>
          <cell r="V8524">
            <v>0</v>
          </cell>
          <cell r="W8524" t="str">
            <v>EUR</v>
          </cell>
          <cell r="X8524" t="str">
            <v>00</v>
          </cell>
          <cell r="Y8524" t="str">
            <v>00</v>
          </cell>
          <cell r="Z8524">
            <v>0</v>
          </cell>
          <cell r="AA8524" t="str">
            <v>X</v>
          </cell>
          <cell r="AB8524">
            <v>0</v>
          </cell>
          <cell r="AC8524">
            <v>0</v>
          </cell>
          <cell r="AD8524">
            <v>0</v>
          </cell>
          <cell r="AE8524" t="str">
            <v>0000</v>
          </cell>
          <cell r="AF8524">
            <v>0</v>
          </cell>
          <cell r="AG8524">
            <v>0</v>
          </cell>
          <cell r="AH8524">
            <v>0</v>
          </cell>
          <cell r="AI8524" t="str">
            <v>0</v>
          </cell>
          <cell r="AJ8524">
            <v>0</v>
          </cell>
          <cell r="AK8524">
            <v>0</v>
          </cell>
          <cell r="AL8524" t="str">
            <v>58405004005</v>
          </cell>
          <cell r="AM8524">
            <v>0</v>
          </cell>
          <cell r="AN8524">
            <v>0</v>
          </cell>
          <cell r="AO8524">
            <v>0</v>
          </cell>
          <cell r="AP8524">
            <v>0</v>
          </cell>
          <cell r="AQ8524">
            <v>0</v>
          </cell>
          <cell r="AR8524">
            <v>0</v>
          </cell>
          <cell r="AS8524">
            <v>0</v>
          </cell>
          <cell r="AT8524">
            <v>0</v>
          </cell>
          <cell r="AU8524">
            <v>0</v>
          </cell>
          <cell r="AV8524">
            <v>0</v>
          </cell>
          <cell r="AW8524">
            <v>0</v>
          </cell>
          <cell r="AX8524">
            <v>0</v>
          </cell>
          <cell r="AY8524">
            <v>36916</v>
          </cell>
          <cell r="AZ8524">
            <v>38532</v>
          </cell>
          <cell r="BB8524">
            <v>36916</v>
          </cell>
          <cell r="BH8524">
            <v>0</v>
          </cell>
          <cell r="BI8524" t="str">
            <v>EUR</v>
          </cell>
          <cell r="BM8524">
            <v>0</v>
          </cell>
          <cell r="BN8524">
            <v>0</v>
          </cell>
          <cell r="BO8524">
            <v>0</v>
          </cell>
          <cell r="BP8524">
            <v>0</v>
          </cell>
          <cell r="BQ8524">
            <v>0</v>
          </cell>
          <cell r="BR8524">
            <v>0</v>
          </cell>
          <cell r="BS8524">
            <v>0</v>
          </cell>
          <cell r="BT8524">
            <v>0</v>
          </cell>
          <cell r="BU8524">
            <v>0</v>
          </cell>
          <cell r="BV8524">
            <v>0</v>
          </cell>
          <cell r="BW8524">
            <v>0</v>
          </cell>
          <cell r="BX8524">
            <v>0</v>
          </cell>
          <cell r="BY8524">
            <v>0</v>
          </cell>
          <cell r="BZ8524">
            <v>0</v>
          </cell>
          <cell r="CA8524">
            <v>0</v>
          </cell>
          <cell r="CB8524">
            <v>0</v>
          </cell>
        </row>
        <row r="8525">
          <cell r="B8525" t="str">
            <v>E506</v>
          </cell>
          <cell r="C8525" t="str">
            <v>CONS.FORT.PT´S DO ESTREITO DA CALHETA</v>
          </cell>
          <cell r="D8525" t="str">
            <v>D203049-02</v>
          </cell>
          <cell r="E8525" t="str">
            <v>D203049-02</v>
          </cell>
          <cell r="F8525">
            <v>0</v>
          </cell>
          <cell r="G8525">
            <v>0</v>
          </cell>
          <cell r="H8525" t="str">
            <v>EEM1</v>
          </cell>
          <cell r="I8525" t="str">
            <v>02</v>
          </cell>
          <cell r="J8525" t="str">
            <v>A5</v>
          </cell>
          <cell r="K8525">
            <v>0</v>
          </cell>
          <cell r="L8525" t="str">
            <v>X</v>
          </cell>
          <cell r="M8525">
            <v>0</v>
          </cell>
          <cell r="N8525">
            <v>0</v>
          </cell>
          <cell r="O8525" t="str">
            <v>CMANUEL</v>
          </cell>
          <cell r="P8525" t="str">
            <v>14:40:57</v>
          </cell>
          <cell r="Q8525" t="str">
            <v>SFARIA</v>
          </cell>
          <cell r="R8525" t="str">
            <v>14:26:17</v>
          </cell>
          <cell r="S8525" t="str">
            <v>EEM</v>
          </cell>
          <cell r="T8525">
            <v>0</v>
          </cell>
          <cell r="U8525">
            <v>0</v>
          </cell>
          <cell r="V8525">
            <v>0</v>
          </cell>
          <cell r="W8525" t="str">
            <v>EUR</v>
          </cell>
          <cell r="X8525" t="str">
            <v>00</v>
          </cell>
          <cell r="Y8525" t="str">
            <v>00</v>
          </cell>
          <cell r="Z8525">
            <v>0</v>
          </cell>
          <cell r="AA8525" t="str">
            <v>X</v>
          </cell>
          <cell r="AB8525">
            <v>0</v>
          </cell>
          <cell r="AC8525">
            <v>0</v>
          </cell>
          <cell r="AD8525">
            <v>0</v>
          </cell>
          <cell r="AE8525" t="str">
            <v>0000</v>
          </cell>
          <cell r="AF8525">
            <v>0</v>
          </cell>
          <cell r="AG8525">
            <v>0</v>
          </cell>
          <cell r="AH8525">
            <v>0</v>
          </cell>
          <cell r="AI8525" t="str">
            <v>0</v>
          </cell>
          <cell r="AJ8525">
            <v>0</v>
          </cell>
          <cell r="AK8525">
            <v>0</v>
          </cell>
          <cell r="AL8525" t="str">
            <v>58405004006</v>
          </cell>
          <cell r="AM8525">
            <v>0</v>
          </cell>
          <cell r="AN8525">
            <v>0</v>
          </cell>
          <cell r="AO8525">
            <v>0</v>
          </cell>
          <cell r="AP8525">
            <v>0</v>
          </cell>
          <cell r="AQ8525">
            <v>0</v>
          </cell>
          <cell r="AR8525">
            <v>0</v>
          </cell>
          <cell r="AS8525">
            <v>0</v>
          </cell>
          <cell r="AT8525">
            <v>0</v>
          </cell>
          <cell r="AU8525">
            <v>0</v>
          </cell>
          <cell r="AV8525">
            <v>0</v>
          </cell>
          <cell r="AW8525">
            <v>0</v>
          </cell>
          <cell r="AX8525">
            <v>0</v>
          </cell>
          <cell r="AY8525">
            <v>36916</v>
          </cell>
          <cell r="AZ8525">
            <v>38532</v>
          </cell>
          <cell r="BB8525">
            <v>36916</v>
          </cell>
          <cell r="BH8525">
            <v>0</v>
          </cell>
          <cell r="BI8525" t="str">
            <v>EUR</v>
          </cell>
          <cell r="BM8525">
            <v>0</v>
          </cell>
          <cell r="BN8525">
            <v>0</v>
          </cell>
          <cell r="BO8525">
            <v>0</v>
          </cell>
          <cell r="BP8525">
            <v>0</v>
          </cell>
          <cell r="BQ8525">
            <v>0</v>
          </cell>
          <cell r="BR8525">
            <v>0</v>
          </cell>
          <cell r="BS8525">
            <v>0</v>
          </cell>
          <cell r="BT8525">
            <v>0</v>
          </cell>
          <cell r="BU8525">
            <v>0</v>
          </cell>
          <cell r="BV8525">
            <v>0</v>
          </cell>
          <cell r="BW8525">
            <v>0</v>
          </cell>
          <cell r="BX8525">
            <v>0</v>
          </cell>
          <cell r="BY8525">
            <v>0</v>
          </cell>
          <cell r="BZ8525">
            <v>0</v>
          </cell>
          <cell r="CA8525">
            <v>0</v>
          </cell>
          <cell r="CB8525">
            <v>0</v>
          </cell>
        </row>
        <row r="8526">
          <cell r="B8526" t="str">
            <v>E506</v>
          </cell>
          <cell r="C8526" t="str">
            <v>CONS.FORT.PT´S DA CALHETA</v>
          </cell>
          <cell r="D8526" t="str">
            <v>D203049-02</v>
          </cell>
          <cell r="E8526" t="str">
            <v>D203049-02</v>
          </cell>
          <cell r="F8526">
            <v>0</v>
          </cell>
          <cell r="G8526">
            <v>0</v>
          </cell>
          <cell r="H8526" t="str">
            <v>EEM1</v>
          </cell>
          <cell r="I8526" t="str">
            <v>02</v>
          </cell>
          <cell r="J8526" t="str">
            <v>A5</v>
          </cell>
          <cell r="K8526">
            <v>0</v>
          </cell>
          <cell r="L8526" t="str">
            <v>X</v>
          </cell>
          <cell r="M8526">
            <v>0</v>
          </cell>
          <cell r="N8526">
            <v>0</v>
          </cell>
          <cell r="O8526" t="str">
            <v>CMANUEL</v>
          </cell>
          <cell r="P8526" t="str">
            <v>14:41:44</v>
          </cell>
          <cell r="Q8526" t="str">
            <v>SFARIA</v>
          </cell>
          <cell r="R8526" t="str">
            <v>14:25:16</v>
          </cell>
          <cell r="S8526" t="str">
            <v>EEM</v>
          </cell>
          <cell r="T8526">
            <v>0</v>
          </cell>
          <cell r="U8526">
            <v>0</v>
          </cell>
          <cell r="V8526">
            <v>0</v>
          </cell>
          <cell r="W8526" t="str">
            <v>EUR</v>
          </cell>
          <cell r="X8526" t="str">
            <v>00</v>
          </cell>
          <cell r="Y8526" t="str">
            <v>00</v>
          </cell>
          <cell r="Z8526">
            <v>0</v>
          </cell>
          <cell r="AA8526" t="str">
            <v>X</v>
          </cell>
          <cell r="AB8526">
            <v>0</v>
          </cell>
          <cell r="AC8526">
            <v>0</v>
          </cell>
          <cell r="AD8526">
            <v>0</v>
          </cell>
          <cell r="AE8526" t="str">
            <v>0000</v>
          </cell>
          <cell r="AF8526">
            <v>0</v>
          </cell>
          <cell r="AG8526">
            <v>0</v>
          </cell>
          <cell r="AH8526">
            <v>0</v>
          </cell>
          <cell r="AI8526" t="str">
            <v>0</v>
          </cell>
          <cell r="AJ8526">
            <v>0</v>
          </cell>
          <cell r="AK8526">
            <v>0</v>
          </cell>
          <cell r="AL8526" t="str">
            <v>58405004007</v>
          </cell>
          <cell r="AM8526">
            <v>0</v>
          </cell>
          <cell r="AN8526">
            <v>0</v>
          </cell>
          <cell r="AO8526">
            <v>0</v>
          </cell>
          <cell r="AP8526">
            <v>0</v>
          </cell>
          <cell r="AQ8526">
            <v>0</v>
          </cell>
          <cell r="AR8526">
            <v>0</v>
          </cell>
          <cell r="AS8526">
            <v>0</v>
          </cell>
          <cell r="AT8526">
            <v>0</v>
          </cell>
          <cell r="AU8526">
            <v>0</v>
          </cell>
          <cell r="AV8526">
            <v>0</v>
          </cell>
          <cell r="AW8526">
            <v>0</v>
          </cell>
          <cell r="AX8526">
            <v>0</v>
          </cell>
          <cell r="AY8526">
            <v>36916</v>
          </cell>
          <cell r="AZ8526">
            <v>38532</v>
          </cell>
          <cell r="BB8526">
            <v>36916</v>
          </cell>
          <cell r="BH8526">
            <v>0</v>
          </cell>
          <cell r="BI8526" t="str">
            <v>EUR</v>
          </cell>
          <cell r="BM8526">
            <v>0</v>
          </cell>
          <cell r="BN8526">
            <v>0</v>
          </cell>
          <cell r="BO8526">
            <v>0</v>
          </cell>
          <cell r="BP8526">
            <v>0</v>
          </cell>
          <cell r="BQ8526">
            <v>0</v>
          </cell>
          <cell r="BR8526">
            <v>0</v>
          </cell>
          <cell r="BS8526">
            <v>0</v>
          </cell>
          <cell r="BT8526">
            <v>0</v>
          </cell>
          <cell r="BU8526">
            <v>0</v>
          </cell>
          <cell r="BV8526">
            <v>0</v>
          </cell>
          <cell r="BW8526">
            <v>0</v>
          </cell>
          <cell r="BX8526">
            <v>0</v>
          </cell>
          <cell r="BY8526">
            <v>0</v>
          </cell>
          <cell r="BZ8526">
            <v>0</v>
          </cell>
          <cell r="CA8526">
            <v>0</v>
          </cell>
          <cell r="CB8526">
            <v>0</v>
          </cell>
        </row>
        <row r="8527">
          <cell r="B8527" t="str">
            <v>E506</v>
          </cell>
          <cell r="C8527" t="str">
            <v>CONS.FORT.PT´S DO ARCO DA CALHETA</v>
          </cell>
          <cell r="D8527" t="str">
            <v>D203049-02</v>
          </cell>
          <cell r="E8527" t="str">
            <v>D203049-02</v>
          </cell>
          <cell r="F8527">
            <v>0</v>
          </cell>
          <cell r="G8527">
            <v>0</v>
          </cell>
          <cell r="H8527" t="str">
            <v>EEM1</v>
          </cell>
          <cell r="I8527" t="str">
            <v>02</v>
          </cell>
          <cell r="J8527" t="str">
            <v>A5</v>
          </cell>
          <cell r="K8527">
            <v>0</v>
          </cell>
          <cell r="L8527" t="str">
            <v>X</v>
          </cell>
          <cell r="M8527">
            <v>0</v>
          </cell>
          <cell r="N8527">
            <v>0</v>
          </cell>
          <cell r="O8527" t="str">
            <v>CMANUEL</v>
          </cell>
          <cell r="P8527" t="str">
            <v>14:42:47</v>
          </cell>
          <cell r="Q8527" t="str">
            <v>SFARIA</v>
          </cell>
          <cell r="R8527" t="str">
            <v>14:26:00</v>
          </cell>
          <cell r="S8527" t="str">
            <v>EEM</v>
          </cell>
          <cell r="T8527">
            <v>0</v>
          </cell>
          <cell r="U8527">
            <v>0</v>
          </cell>
          <cell r="V8527">
            <v>0</v>
          </cell>
          <cell r="W8527" t="str">
            <v>EUR</v>
          </cell>
          <cell r="X8527" t="str">
            <v>00</v>
          </cell>
          <cell r="Y8527" t="str">
            <v>00</v>
          </cell>
          <cell r="Z8527">
            <v>0</v>
          </cell>
          <cell r="AA8527" t="str">
            <v>X</v>
          </cell>
          <cell r="AB8527">
            <v>0</v>
          </cell>
          <cell r="AC8527">
            <v>0</v>
          </cell>
          <cell r="AD8527">
            <v>0</v>
          </cell>
          <cell r="AE8527" t="str">
            <v>0000</v>
          </cell>
          <cell r="AF8527">
            <v>0</v>
          </cell>
          <cell r="AG8527">
            <v>0</v>
          </cell>
          <cell r="AH8527">
            <v>0</v>
          </cell>
          <cell r="AI8527" t="str">
            <v>0</v>
          </cell>
          <cell r="AJ8527">
            <v>0</v>
          </cell>
          <cell r="AK8527">
            <v>0</v>
          </cell>
          <cell r="AL8527" t="str">
            <v>58405004008</v>
          </cell>
          <cell r="AM8527">
            <v>0</v>
          </cell>
          <cell r="AN8527">
            <v>0</v>
          </cell>
          <cell r="AO8527">
            <v>0</v>
          </cell>
          <cell r="AP8527">
            <v>0</v>
          </cell>
          <cell r="AQ8527">
            <v>0</v>
          </cell>
          <cell r="AR8527">
            <v>0</v>
          </cell>
          <cell r="AS8527">
            <v>0</v>
          </cell>
          <cell r="AT8527">
            <v>0</v>
          </cell>
          <cell r="AU8527">
            <v>0</v>
          </cell>
          <cell r="AV8527">
            <v>0</v>
          </cell>
          <cell r="AW8527">
            <v>0</v>
          </cell>
          <cell r="AX8527">
            <v>0</v>
          </cell>
          <cell r="AY8527">
            <v>36916</v>
          </cell>
          <cell r="AZ8527">
            <v>38532</v>
          </cell>
          <cell r="BB8527">
            <v>36916</v>
          </cell>
          <cell r="BH8527">
            <v>0</v>
          </cell>
          <cell r="BI8527" t="str">
            <v>EUR</v>
          </cell>
          <cell r="BM8527">
            <v>0</v>
          </cell>
          <cell r="BN8527">
            <v>0</v>
          </cell>
          <cell r="BO8527">
            <v>0</v>
          </cell>
          <cell r="BP8527">
            <v>0</v>
          </cell>
          <cell r="BQ8527">
            <v>0</v>
          </cell>
          <cell r="BR8527">
            <v>0</v>
          </cell>
          <cell r="BS8527">
            <v>0</v>
          </cell>
          <cell r="BT8527">
            <v>0</v>
          </cell>
          <cell r="BU8527">
            <v>0</v>
          </cell>
          <cell r="BV8527">
            <v>0</v>
          </cell>
          <cell r="BW8527">
            <v>0</v>
          </cell>
          <cell r="BX8527">
            <v>0</v>
          </cell>
          <cell r="BY8527">
            <v>0</v>
          </cell>
          <cell r="BZ8527">
            <v>0</v>
          </cell>
          <cell r="CA8527">
            <v>0</v>
          </cell>
          <cell r="CB8527">
            <v>0</v>
          </cell>
        </row>
        <row r="8528">
          <cell r="B8528" t="str">
            <v>E506</v>
          </cell>
          <cell r="C8528" t="str">
            <v>CONS.FORT.PT´S DE CÂMARA DE LOBOS</v>
          </cell>
          <cell r="D8528" t="str">
            <v>D203019-02</v>
          </cell>
          <cell r="E8528" t="str">
            <v>D203019-02</v>
          </cell>
          <cell r="F8528">
            <v>0</v>
          </cell>
          <cell r="G8528">
            <v>0</v>
          </cell>
          <cell r="H8528" t="str">
            <v>EEM1</v>
          </cell>
          <cell r="I8528" t="str">
            <v>02</v>
          </cell>
          <cell r="J8528" t="str">
            <v>A5</v>
          </cell>
          <cell r="K8528">
            <v>0</v>
          </cell>
          <cell r="L8528" t="str">
            <v>X</v>
          </cell>
          <cell r="M8528">
            <v>0</v>
          </cell>
          <cell r="N8528">
            <v>0</v>
          </cell>
          <cell r="O8528" t="str">
            <v>CMANUEL</v>
          </cell>
          <cell r="P8528" t="str">
            <v>14:43:37</v>
          </cell>
          <cell r="Q8528" t="str">
            <v>SFARIA</v>
          </cell>
          <cell r="R8528" t="str">
            <v>11:13:32</v>
          </cell>
          <cell r="S8528" t="str">
            <v>EEM</v>
          </cell>
          <cell r="T8528">
            <v>0</v>
          </cell>
          <cell r="U8528">
            <v>0</v>
          </cell>
          <cell r="V8528">
            <v>0</v>
          </cell>
          <cell r="W8528" t="str">
            <v>EUR</v>
          </cell>
          <cell r="X8528" t="str">
            <v>00</v>
          </cell>
          <cell r="Y8528" t="str">
            <v>00</v>
          </cell>
          <cell r="Z8528">
            <v>0</v>
          </cell>
          <cell r="AA8528" t="str">
            <v>X</v>
          </cell>
          <cell r="AB8528">
            <v>0</v>
          </cell>
          <cell r="AC8528">
            <v>0</v>
          </cell>
          <cell r="AD8528">
            <v>0</v>
          </cell>
          <cell r="AE8528" t="str">
            <v>0000</v>
          </cell>
          <cell r="AF8528">
            <v>0</v>
          </cell>
          <cell r="AG8528">
            <v>0</v>
          </cell>
          <cell r="AH8528">
            <v>0</v>
          </cell>
          <cell r="AI8528" t="str">
            <v>0</v>
          </cell>
          <cell r="AJ8528">
            <v>0</v>
          </cell>
          <cell r="AK8528">
            <v>0</v>
          </cell>
          <cell r="AL8528" t="str">
            <v>58105004001</v>
          </cell>
          <cell r="AM8528">
            <v>0</v>
          </cell>
          <cell r="AN8528">
            <v>0</v>
          </cell>
          <cell r="AO8528">
            <v>0</v>
          </cell>
          <cell r="AP8528">
            <v>0</v>
          </cell>
          <cell r="AQ8528">
            <v>0</v>
          </cell>
          <cell r="AR8528">
            <v>0</v>
          </cell>
          <cell r="AS8528">
            <v>0</v>
          </cell>
          <cell r="AT8528">
            <v>0</v>
          </cell>
          <cell r="AU8528">
            <v>0</v>
          </cell>
          <cell r="AV8528">
            <v>0</v>
          </cell>
          <cell r="AW8528">
            <v>0</v>
          </cell>
          <cell r="AX8528">
            <v>0</v>
          </cell>
          <cell r="AY8528">
            <v>36916</v>
          </cell>
          <cell r="AZ8528">
            <v>38532</v>
          </cell>
          <cell r="BB8528">
            <v>36916</v>
          </cell>
          <cell r="BH8528">
            <v>0</v>
          </cell>
          <cell r="BI8528" t="str">
            <v>EUR</v>
          </cell>
          <cell r="BM8528">
            <v>0</v>
          </cell>
          <cell r="BN8528">
            <v>0</v>
          </cell>
          <cell r="BO8528">
            <v>0</v>
          </cell>
          <cell r="BP8528">
            <v>0</v>
          </cell>
          <cell r="BQ8528">
            <v>0</v>
          </cell>
          <cell r="BR8528">
            <v>0</v>
          </cell>
          <cell r="BS8528">
            <v>0</v>
          </cell>
          <cell r="BT8528">
            <v>0</v>
          </cell>
          <cell r="BU8528">
            <v>0</v>
          </cell>
          <cell r="BV8528">
            <v>0</v>
          </cell>
          <cell r="BW8528">
            <v>0</v>
          </cell>
          <cell r="BX8528">
            <v>0</v>
          </cell>
          <cell r="BY8528">
            <v>0</v>
          </cell>
          <cell r="BZ8528">
            <v>0</v>
          </cell>
          <cell r="CA8528">
            <v>0</v>
          </cell>
          <cell r="CB8528">
            <v>0</v>
          </cell>
        </row>
        <row r="8529">
          <cell r="B8529" t="str">
            <v>E506</v>
          </cell>
          <cell r="C8529" t="str">
            <v>CONS.FORT.PT´S DO EST.DE CÂMARA DE LOBOS</v>
          </cell>
          <cell r="D8529" t="str">
            <v>D203019-02</v>
          </cell>
          <cell r="E8529" t="str">
            <v>D203019-02</v>
          </cell>
          <cell r="F8529">
            <v>0</v>
          </cell>
          <cell r="G8529">
            <v>0</v>
          </cell>
          <cell r="H8529" t="str">
            <v>EEM1</v>
          </cell>
          <cell r="I8529" t="str">
            <v>02</v>
          </cell>
          <cell r="J8529" t="str">
            <v>A5</v>
          </cell>
          <cell r="K8529">
            <v>0</v>
          </cell>
          <cell r="L8529" t="str">
            <v>X</v>
          </cell>
          <cell r="M8529">
            <v>0</v>
          </cell>
          <cell r="N8529">
            <v>0</v>
          </cell>
          <cell r="O8529" t="str">
            <v>CMANUEL</v>
          </cell>
          <cell r="P8529" t="str">
            <v>14:44:20</v>
          </cell>
          <cell r="Q8529" t="str">
            <v>SFARIA</v>
          </cell>
          <cell r="R8529" t="str">
            <v>11:13:55</v>
          </cell>
          <cell r="S8529" t="str">
            <v>EEM</v>
          </cell>
          <cell r="T8529">
            <v>0</v>
          </cell>
          <cell r="U8529">
            <v>0</v>
          </cell>
          <cell r="V8529">
            <v>0</v>
          </cell>
          <cell r="W8529" t="str">
            <v>EUR</v>
          </cell>
          <cell r="X8529" t="str">
            <v>00</v>
          </cell>
          <cell r="Y8529" t="str">
            <v>00</v>
          </cell>
          <cell r="Z8529">
            <v>0</v>
          </cell>
          <cell r="AA8529" t="str">
            <v>X</v>
          </cell>
          <cell r="AB8529">
            <v>0</v>
          </cell>
          <cell r="AC8529">
            <v>0</v>
          </cell>
          <cell r="AD8529">
            <v>0</v>
          </cell>
          <cell r="AE8529" t="str">
            <v>0000</v>
          </cell>
          <cell r="AF8529">
            <v>0</v>
          </cell>
          <cell r="AG8529">
            <v>0</v>
          </cell>
          <cell r="AH8529">
            <v>0</v>
          </cell>
          <cell r="AI8529" t="str">
            <v>0</v>
          </cell>
          <cell r="AJ8529">
            <v>0</v>
          </cell>
          <cell r="AK8529">
            <v>0</v>
          </cell>
          <cell r="AL8529" t="str">
            <v>58105004002</v>
          </cell>
          <cell r="AM8529">
            <v>0</v>
          </cell>
          <cell r="AN8529">
            <v>0</v>
          </cell>
          <cell r="AO8529">
            <v>0</v>
          </cell>
          <cell r="AP8529">
            <v>0</v>
          </cell>
          <cell r="AQ8529">
            <v>0</v>
          </cell>
          <cell r="AR8529">
            <v>0</v>
          </cell>
          <cell r="AS8529">
            <v>0</v>
          </cell>
          <cell r="AT8529">
            <v>0</v>
          </cell>
          <cell r="AU8529">
            <v>0</v>
          </cell>
          <cell r="AV8529">
            <v>0</v>
          </cell>
          <cell r="AW8529">
            <v>0</v>
          </cell>
          <cell r="AX8529">
            <v>0</v>
          </cell>
          <cell r="AY8529">
            <v>36916</v>
          </cell>
          <cell r="AZ8529">
            <v>38532</v>
          </cell>
          <cell r="BB8529">
            <v>36916</v>
          </cell>
          <cell r="BH8529">
            <v>0</v>
          </cell>
          <cell r="BI8529" t="str">
            <v>EUR</v>
          </cell>
          <cell r="BM8529">
            <v>0</v>
          </cell>
          <cell r="BN8529">
            <v>0</v>
          </cell>
          <cell r="BO8529">
            <v>0</v>
          </cell>
          <cell r="BP8529">
            <v>0</v>
          </cell>
          <cell r="BQ8529">
            <v>0</v>
          </cell>
          <cell r="BR8529">
            <v>0</v>
          </cell>
          <cell r="BS8529">
            <v>0</v>
          </cell>
          <cell r="BT8529">
            <v>0</v>
          </cell>
          <cell r="BU8529">
            <v>0</v>
          </cell>
          <cell r="BV8529">
            <v>0</v>
          </cell>
          <cell r="BW8529">
            <v>0</v>
          </cell>
          <cell r="BX8529">
            <v>0</v>
          </cell>
          <cell r="BY8529">
            <v>0</v>
          </cell>
          <cell r="BZ8529">
            <v>0</v>
          </cell>
          <cell r="CA8529">
            <v>0</v>
          </cell>
          <cell r="CB8529">
            <v>0</v>
          </cell>
        </row>
        <row r="8530">
          <cell r="B8530" t="str">
            <v>E506</v>
          </cell>
          <cell r="C8530" t="str">
            <v>CONS.FORT.PT´S DA QUINTA GRANDE</v>
          </cell>
          <cell r="D8530" t="str">
            <v>D203019-02</v>
          </cell>
          <cell r="E8530" t="str">
            <v>D203019-02</v>
          </cell>
          <cell r="F8530">
            <v>0</v>
          </cell>
          <cell r="G8530">
            <v>0</v>
          </cell>
          <cell r="H8530" t="str">
            <v>EEM1</v>
          </cell>
          <cell r="I8530" t="str">
            <v>02</v>
          </cell>
          <cell r="J8530" t="str">
            <v>A5</v>
          </cell>
          <cell r="K8530">
            <v>0</v>
          </cell>
          <cell r="L8530" t="str">
            <v>X</v>
          </cell>
          <cell r="M8530">
            <v>0</v>
          </cell>
          <cell r="N8530">
            <v>0</v>
          </cell>
          <cell r="O8530" t="str">
            <v>CMANUEL</v>
          </cell>
          <cell r="P8530" t="str">
            <v>14:45:16</v>
          </cell>
          <cell r="Q8530" t="str">
            <v>SFARIA</v>
          </cell>
          <cell r="R8530" t="str">
            <v>11:13:12</v>
          </cell>
          <cell r="S8530" t="str">
            <v>EEM</v>
          </cell>
          <cell r="T8530">
            <v>0</v>
          </cell>
          <cell r="U8530">
            <v>0</v>
          </cell>
          <cell r="V8530">
            <v>0</v>
          </cell>
          <cell r="W8530" t="str">
            <v>EUR</v>
          </cell>
          <cell r="X8530" t="str">
            <v>00</v>
          </cell>
          <cell r="Y8530" t="str">
            <v>00</v>
          </cell>
          <cell r="Z8530">
            <v>0</v>
          </cell>
          <cell r="AA8530" t="str">
            <v>X</v>
          </cell>
          <cell r="AB8530">
            <v>0</v>
          </cell>
          <cell r="AC8530">
            <v>0</v>
          </cell>
          <cell r="AD8530">
            <v>0</v>
          </cell>
          <cell r="AE8530" t="str">
            <v>0000</v>
          </cell>
          <cell r="AF8530">
            <v>0</v>
          </cell>
          <cell r="AG8530">
            <v>0</v>
          </cell>
          <cell r="AH8530">
            <v>0</v>
          </cell>
          <cell r="AI8530" t="str">
            <v>0</v>
          </cell>
          <cell r="AJ8530">
            <v>0</v>
          </cell>
          <cell r="AK8530">
            <v>0</v>
          </cell>
          <cell r="AL8530" t="str">
            <v>58105004003</v>
          </cell>
          <cell r="AM8530">
            <v>0</v>
          </cell>
          <cell r="AN8530">
            <v>0</v>
          </cell>
          <cell r="AO8530">
            <v>0</v>
          </cell>
          <cell r="AP8530">
            <v>0</v>
          </cell>
          <cell r="AQ8530">
            <v>0</v>
          </cell>
          <cell r="AR8530">
            <v>0</v>
          </cell>
          <cell r="AS8530">
            <v>0</v>
          </cell>
          <cell r="AT8530">
            <v>0</v>
          </cell>
          <cell r="AU8530">
            <v>0</v>
          </cell>
          <cell r="AV8530">
            <v>0</v>
          </cell>
          <cell r="AW8530">
            <v>0</v>
          </cell>
          <cell r="AX8530">
            <v>0</v>
          </cell>
          <cell r="AY8530">
            <v>36916</v>
          </cell>
          <cell r="AZ8530">
            <v>38532</v>
          </cell>
          <cell r="BB8530">
            <v>36916</v>
          </cell>
          <cell r="BH8530">
            <v>0</v>
          </cell>
          <cell r="BI8530" t="str">
            <v>EUR</v>
          </cell>
          <cell r="BM8530">
            <v>0</v>
          </cell>
          <cell r="BN8530">
            <v>0</v>
          </cell>
          <cell r="BO8530">
            <v>0</v>
          </cell>
          <cell r="BP8530">
            <v>0</v>
          </cell>
          <cell r="BQ8530">
            <v>0</v>
          </cell>
          <cell r="BR8530">
            <v>0</v>
          </cell>
          <cell r="BS8530">
            <v>0</v>
          </cell>
          <cell r="BT8530">
            <v>0</v>
          </cell>
          <cell r="BU8530">
            <v>0</v>
          </cell>
          <cell r="BV8530">
            <v>0</v>
          </cell>
          <cell r="BW8530">
            <v>0</v>
          </cell>
          <cell r="BX8530">
            <v>0</v>
          </cell>
          <cell r="BY8530">
            <v>0</v>
          </cell>
          <cell r="BZ8530">
            <v>0</v>
          </cell>
          <cell r="CA8530">
            <v>0</v>
          </cell>
          <cell r="CB8530">
            <v>0</v>
          </cell>
        </row>
        <row r="8531">
          <cell r="B8531" t="str">
            <v>E506</v>
          </cell>
          <cell r="C8531" t="str">
            <v>CONS.FORT.PT´S DO JARDIM DA SERRA</v>
          </cell>
          <cell r="D8531" t="str">
            <v>D203019-02</v>
          </cell>
          <cell r="E8531" t="str">
            <v>D203019-02</v>
          </cell>
          <cell r="F8531">
            <v>0</v>
          </cell>
          <cell r="G8531">
            <v>0</v>
          </cell>
          <cell r="H8531" t="str">
            <v>EEM1</v>
          </cell>
          <cell r="I8531" t="str">
            <v>02</v>
          </cell>
          <cell r="J8531" t="str">
            <v>A5</v>
          </cell>
          <cell r="K8531">
            <v>0</v>
          </cell>
          <cell r="L8531" t="str">
            <v>X</v>
          </cell>
          <cell r="M8531">
            <v>0</v>
          </cell>
          <cell r="N8531">
            <v>0</v>
          </cell>
          <cell r="O8531" t="str">
            <v>CMANUEL</v>
          </cell>
          <cell r="P8531" t="str">
            <v>14:45:55</v>
          </cell>
          <cell r="Q8531" t="str">
            <v>SFARIA</v>
          </cell>
          <cell r="R8531" t="str">
            <v>11:14:11</v>
          </cell>
          <cell r="S8531" t="str">
            <v>EEM</v>
          </cell>
          <cell r="T8531">
            <v>0</v>
          </cell>
          <cell r="U8531">
            <v>0</v>
          </cell>
          <cell r="V8531">
            <v>0</v>
          </cell>
          <cell r="W8531" t="str">
            <v>EUR</v>
          </cell>
          <cell r="X8531" t="str">
            <v>00</v>
          </cell>
          <cell r="Y8531" t="str">
            <v>00</v>
          </cell>
          <cell r="Z8531">
            <v>0</v>
          </cell>
          <cell r="AA8531" t="str">
            <v>X</v>
          </cell>
          <cell r="AB8531">
            <v>0</v>
          </cell>
          <cell r="AC8531">
            <v>0</v>
          </cell>
          <cell r="AD8531">
            <v>0</v>
          </cell>
          <cell r="AE8531" t="str">
            <v>0000</v>
          </cell>
          <cell r="AF8531">
            <v>0</v>
          </cell>
          <cell r="AG8531">
            <v>0</v>
          </cell>
          <cell r="AH8531">
            <v>0</v>
          </cell>
          <cell r="AI8531" t="str">
            <v>0</v>
          </cell>
          <cell r="AJ8531">
            <v>0</v>
          </cell>
          <cell r="AK8531">
            <v>0</v>
          </cell>
          <cell r="AL8531" t="str">
            <v>58105004004</v>
          </cell>
          <cell r="AM8531">
            <v>0</v>
          </cell>
          <cell r="AN8531">
            <v>0</v>
          </cell>
          <cell r="AO8531">
            <v>0</v>
          </cell>
          <cell r="AP8531">
            <v>0</v>
          </cell>
          <cell r="AQ8531">
            <v>0</v>
          </cell>
          <cell r="AR8531">
            <v>0</v>
          </cell>
          <cell r="AS8531">
            <v>0</v>
          </cell>
          <cell r="AT8531">
            <v>0</v>
          </cell>
          <cell r="AU8531">
            <v>0</v>
          </cell>
          <cell r="AV8531">
            <v>0</v>
          </cell>
          <cell r="AW8531">
            <v>0</v>
          </cell>
          <cell r="AX8531">
            <v>0</v>
          </cell>
          <cell r="AY8531">
            <v>36916</v>
          </cell>
          <cell r="AZ8531">
            <v>38532</v>
          </cell>
          <cell r="BB8531">
            <v>36916</v>
          </cell>
          <cell r="BH8531">
            <v>0</v>
          </cell>
          <cell r="BI8531" t="str">
            <v>EUR</v>
          </cell>
          <cell r="BM8531">
            <v>0</v>
          </cell>
          <cell r="BN8531">
            <v>0</v>
          </cell>
          <cell r="BO8531">
            <v>0</v>
          </cell>
          <cell r="BP8531">
            <v>0</v>
          </cell>
          <cell r="BQ8531">
            <v>0</v>
          </cell>
          <cell r="BR8531">
            <v>0</v>
          </cell>
          <cell r="BS8531">
            <v>0</v>
          </cell>
          <cell r="BT8531">
            <v>0</v>
          </cell>
          <cell r="BU8531">
            <v>0</v>
          </cell>
          <cell r="BV8531">
            <v>0</v>
          </cell>
          <cell r="BW8531">
            <v>0</v>
          </cell>
          <cell r="BX8531">
            <v>0</v>
          </cell>
          <cell r="BY8531">
            <v>0</v>
          </cell>
          <cell r="BZ8531">
            <v>0</v>
          </cell>
          <cell r="CA8531">
            <v>0</v>
          </cell>
          <cell r="CB8531">
            <v>0</v>
          </cell>
        </row>
        <row r="8532">
          <cell r="B8532" t="str">
            <v>E506</v>
          </cell>
          <cell r="C8532" t="str">
            <v>CONS.FORT.PT´S DO CAMPANÁRIO</v>
          </cell>
          <cell r="D8532" t="str">
            <v>D203029-02</v>
          </cell>
          <cell r="E8532" t="str">
            <v>D203029-02</v>
          </cell>
          <cell r="F8532">
            <v>0</v>
          </cell>
          <cell r="G8532">
            <v>0</v>
          </cell>
          <cell r="H8532" t="str">
            <v>EEM1</v>
          </cell>
          <cell r="I8532" t="str">
            <v>02</v>
          </cell>
          <cell r="J8532" t="str">
            <v>A5</v>
          </cell>
          <cell r="K8532">
            <v>0</v>
          </cell>
          <cell r="L8532" t="str">
            <v>X</v>
          </cell>
          <cell r="M8532">
            <v>0</v>
          </cell>
          <cell r="N8532">
            <v>0</v>
          </cell>
          <cell r="O8532" t="str">
            <v>CMANUEL</v>
          </cell>
          <cell r="P8532" t="str">
            <v>14:46:53</v>
          </cell>
          <cell r="Q8532" t="str">
            <v>SFARIA</v>
          </cell>
          <cell r="R8532" t="str">
            <v>11:39:12</v>
          </cell>
          <cell r="S8532" t="str">
            <v>EEM</v>
          </cell>
          <cell r="T8532">
            <v>0</v>
          </cell>
          <cell r="U8532">
            <v>0</v>
          </cell>
          <cell r="V8532">
            <v>0</v>
          </cell>
          <cell r="W8532" t="str">
            <v>EUR</v>
          </cell>
          <cell r="X8532" t="str">
            <v>00</v>
          </cell>
          <cell r="Y8532" t="str">
            <v>00</v>
          </cell>
          <cell r="Z8532">
            <v>0</v>
          </cell>
          <cell r="AA8532" t="str">
            <v>X</v>
          </cell>
          <cell r="AB8532">
            <v>0</v>
          </cell>
          <cell r="AC8532">
            <v>0</v>
          </cell>
          <cell r="AD8532">
            <v>0</v>
          </cell>
          <cell r="AE8532" t="str">
            <v>0000</v>
          </cell>
          <cell r="AF8532">
            <v>0</v>
          </cell>
          <cell r="AG8532">
            <v>0</v>
          </cell>
          <cell r="AH8532">
            <v>0</v>
          </cell>
          <cell r="AI8532" t="str">
            <v>0</v>
          </cell>
          <cell r="AJ8532">
            <v>0</v>
          </cell>
          <cell r="AK8532">
            <v>0</v>
          </cell>
          <cell r="AL8532" t="str">
            <v>58205004001</v>
          </cell>
          <cell r="AM8532">
            <v>0</v>
          </cell>
          <cell r="AN8532">
            <v>0</v>
          </cell>
          <cell r="AO8532">
            <v>0</v>
          </cell>
          <cell r="AP8532">
            <v>0</v>
          </cell>
          <cell r="AQ8532">
            <v>0</v>
          </cell>
          <cell r="AR8532">
            <v>0</v>
          </cell>
          <cell r="AS8532">
            <v>0</v>
          </cell>
          <cell r="AT8532">
            <v>0</v>
          </cell>
          <cell r="AU8532">
            <v>0</v>
          </cell>
          <cell r="AV8532">
            <v>0</v>
          </cell>
          <cell r="AW8532">
            <v>0</v>
          </cell>
          <cell r="AX8532">
            <v>0</v>
          </cell>
          <cell r="AY8532">
            <v>36916</v>
          </cell>
          <cell r="AZ8532">
            <v>38532</v>
          </cell>
          <cell r="BB8532">
            <v>36916</v>
          </cell>
          <cell r="BH8532">
            <v>0</v>
          </cell>
          <cell r="BI8532" t="str">
            <v>EUR</v>
          </cell>
          <cell r="BM8532">
            <v>0</v>
          </cell>
          <cell r="BN8532">
            <v>0</v>
          </cell>
          <cell r="BO8532">
            <v>0</v>
          </cell>
          <cell r="BP8532">
            <v>0</v>
          </cell>
          <cell r="BQ8532">
            <v>0</v>
          </cell>
          <cell r="BR8532">
            <v>0</v>
          </cell>
          <cell r="BS8532">
            <v>0</v>
          </cell>
          <cell r="BT8532">
            <v>0</v>
          </cell>
          <cell r="BU8532">
            <v>0</v>
          </cell>
          <cell r="BV8532">
            <v>0</v>
          </cell>
          <cell r="BW8532">
            <v>0</v>
          </cell>
          <cell r="BX8532">
            <v>0</v>
          </cell>
          <cell r="BY8532">
            <v>0</v>
          </cell>
          <cell r="BZ8532">
            <v>0</v>
          </cell>
          <cell r="CA8532">
            <v>0</v>
          </cell>
          <cell r="CB8532">
            <v>0</v>
          </cell>
        </row>
        <row r="8533">
          <cell r="B8533" t="str">
            <v>E506</v>
          </cell>
          <cell r="C8533" t="str">
            <v>CONS.FORT.PT´S DA RIBEIRA BRAVA</v>
          </cell>
          <cell r="D8533" t="str">
            <v>D203029-02</v>
          </cell>
          <cell r="E8533" t="str">
            <v>D203029-02</v>
          </cell>
          <cell r="F8533">
            <v>0</v>
          </cell>
          <cell r="G8533">
            <v>0</v>
          </cell>
          <cell r="H8533" t="str">
            <v>EEM1</v>
          </cell>
          <cell r="I8533" t="str">
            <v>02</v>
          </cell>
          <cell r="J8533" t="str">
            <v>A5</v>
          </cell>
          <cell r="K8533">
            <v>0</v>
          </cell>
          <cell r="L8533" t="str">
            <v>X</v>
          </cell>
          <cell r="M8533">
            <v>0</v>
          </cell>
          <cell r="N8533">
            <v>0</v>
          </cell>
          <cell r="O8533" t="str">
            <v>CMANUEL</v>
          </cell>
          <cell r="P8533" t="str">
            <v>14:47:31</v>
          </cell>
          <cell r="Q8533" t="str">
            <v>SFARIA</v>
          </cell>
          <cell r="R8533" t="str">
            <v>11:38:16</v>
          </cell>
          <cell r="S8533" t="str">
            <v>EEM</v>
          </cell>
          <cell r="T8533">
            <v>0</v>
          </cell>
          <cell r="U8533">
            <v>0</v>
          </cell>
          <cell r="V8533">
            <v>0</v>
          </cell>
          <cell r="W8533" t="str">
            <v>EUR</v>
          </cell>
          <cell r="X8533" t="str">
            <v>00</v>
          </cell>
          <cell r="Y8533" t="str">
            <v>00</v>
          </cell>
          <cell r="Z8533">
            <v>0</v>
          </cell>
          <cell r="AA8533" t="str">
            <v>X</v>
          </cell>
          <cell r="AB8533">
            <v>0</v>
          </cell>
          <cell r="AC8533">
            <v>0</v>
          </cell>
          <cell r="AD8533">
            <v>0</v>
          </cell>
          <cell r="AE8533" t="str">
            <v>0000</v>
          </cell>
          <cell r="AF8533">
            <v>0</v>
          </cell>
          <cell r="AG8533">
            <v>0</v>
          </cell>
          <cell r="AH8533">
            <v>0</v>
          </cell>
          <cell r="AI8533" t="str">
            <v>0</v>
          </cell>
          <cell r="AJ8533">
            <v>0</v>
          </cell>
          <cell r="AK8533">
            <v>0</v>
          </cell>
          <cell r="AL8533" t="str">
            <v>58205004002</v>
          </cell>
          <cell r="AM8533">
            <v>0</v>
          </cell>
          <cell r="AN8533">
            <v>0</v>
          </cell>
          <cell r="AO8533">
            <v>0</v>
          </cell>
          <cell r="AP8533">
            <v>0</v>
          </cell>
          <cell r="AQ8533">
            <v>0</v>
          </cell>
          <cell r="AR8533">
            <v>0</v>
          </cell>
          <cell r="AS8533">
            <v>0</v>
          </cell>
          <cell r="AT8533">
            <v>0</v>
          </cell>
          <cell r="AU8533">
            <v>0</v>
          </cell>
          <cell r="AV8533">
            <v>0</v>
          </cell>
          <cell r="AW8533">
            <v>0</v>
          </cell>
          <cell r="AX8533">
            <v>0</v>
          </cell>
          <cell r="AY8533">
            <v>36916</v>
          </cell>
          <cell r="AZ8533">
            <v>38532</v>
          </cell>
          <cell r="BB8533">
            <v>36916</v>
          </cell>
          <cell r="BH8533">
            <v>0</v>
          </cell>
          <cell r="BI8533" t="str">
            <v>EUR</v>
          </cell>
          <cell r="BM8533">
            <v>0</v>
          </cell>
          <cell r="BN8533">
            <v>0</v>
          </cell>
          <cell r="BO8533">
            <v>0</v>
          </cell>
          <cell r="BP8533">
            <v>0</v>
          </cell>
          <cell r="BQ8533">
            <v>0</v>
          </cell>
          <cell r="BR8533">
            <v>0</v>
          </cell>
          <cell r="BS8533">
            <v>0</v>
          </cell>
          <cell r="BT8533">
            <v>0</v>
          </cell>
          <cell r="BU8533">
            <v>0</v>
          </cell>
          <cell r="BV8533">
            <v>0</v>
          </cell>
          <cell r="BW8533">
            <v>0</v>
          </cell>
          <cell r="BX8533">
            <v>0</v>
          </cell>
          <cell r="BY8533">
            <v>0</v>
          </cell>
          <cell r="BZ8533">
            <v>0</v>
          </cell>
          <cell r="CA8533">
            <v>0</v>
          </cell>
          <cell r="CB8533">
            <v>0</v>
          </cell>
        </row>
        <row r="8534">
          <cell r="B8534" t="str">
            <v>E506</v>
          </cell>
          <cell r="C8534" t="str">
            <v>CONS.FORT.PT´S DA SERRA ÁGUA</v>
          </cell>
          <cell r="D8534" t="str">
            <v>D203029-02</v>
          </cell>
          <cell r="E8534" t="str">
            <v>D203029-02</v>
          </cell>
          <cell r="F8534">
            <v>0</v>
          </cell>
          <cell r="G8534">
            <v>0</v>
          </cell>
          <cell r="H8534" t="str">
            <v>EEM1</v>
          </cell>
          <cell r="I8534" t="str">
            <v>02</v>
          </cell>
          <cell r="J8534" t="str">
            <v>A5</v>
          </cell>
          <cell r="K8534">
            <v>0</v>
          </cell>
          <cell r="L8534" t="str">
            <v>X</v>
          </cell>
          <cell r="M8534">
            <v>0</v>
          </cell>
          <cell r="N8534">
            <v>0</v>
          </cell>
          <cell r="O8534" t="str">
            <v>CMANUEL</v>
          </cell>
          <cell r="P8534" t="str">
            <v>14:48:08</v>
          </cell>
          <cell r="Q8534" t="str">
            <v>SFARIA</v>
          </cell>
          <cell r="R8534" t="str">
            <v>11:38:33</v>
          </cell>
          <cell r="S8534" t="str">
            <v>EEM</v>
          </cell>
          <cell r="T8534">
            <v>0</v>
          </cell>
          <cell r="U8534">
            <v>0</v>
          </cell>
          <cell r="V8534">
            <v>0</v>
          </cell>
          <cell r="W8534" t="str">
            <v>EUR</v>
          </cell>
          <cell r="X8534" t="str">
            <v>00</v>
          </cell>
          <cell r="Y8534" t="str">
            <v>00</v>
          </cell>
          <cell r="Z8534">
            <v>0</v>
          </cell>
          <cell r="AA8534" t="str">
            <v>X</v>
          </cell>
          <cell r="AB8534">
            <v>0</v>
          </cell>
          <cell r="AC8534">
            <v>0</v>
          </cell>
          <cell r="AD8534">
            <v>0</v>
          </cell>
          <cell r="AE8534" t="str">
            <v>0000</v>
          </cell>
          <cell r="AF8534">
            <v>0</v>
          </cell>
          <cell r="AG8534">
            <v>0</v>
          </cell>
          <cell r="AH8534">
            <v>0</v>
          </cell>
          <cell r="AI8534" t="str">
            <v>0</v>
          </cell>
          <cell r="AJ8534">
            <v>0</v>
          </cell>
          <cell r="AK8534">
            <v>0</v>
          </cell>
          <cell r="AL8534" t="str">
            <v>58205004003</v>
          </cell>
          <cell r="AM8534">
            <v>0</v>
          </cell>
          <cell r="AN8534">
            <v>0</v>
          </cell>
          <cell r="AO8534">
            <v>0</v>
          </cell>
          <cell r="AP8534">
            <v>0</v>
          </cell>
          <cell r="AQ8534">
            <v>0</v>
          </cell>
          <cell r="AR8534">
            <v>0</v>
          </cell>
          <cell r="AS8534">
            <v>0</v>
          </cell>
          <cell r="AT8534">
            <v>0</v>
          </cell>
          <cell r="AU8534">
            <v>0</v>
          </cell>
          <cell r="AV8534">
            <v>0</v>
          </cell>
          <cell r="AW8534">
            <v>0</v>
          </cell>
          <cell r="AX8534">
            <v>0</v>
          </cell>
          <cell r="AY8534">
            <v>36916</v>
          </cell>
          <cell r="AZ8534">
            <v>38532</v>
          </cell>
          <cell r="BB8534">
            <v>36916</v>
          </cell>
          <cell r="BH8534">
            <v>0</v>
          </cell>
          <cell r="BI8534" t="str">
            <v>EUR</v>
          </cell>
          <cell r="BM8534">
            <v>0</v>
          </cell>
          <cell r="BN8534">
            <v>0</v>
          </cell>
          <cell r="BO8534">
            <v>0</v>
          </cell>
          <cell r="BP8534">
            <v>0</v>
          </cell>
          <cell r="BQ8534">
            <v>0</v>
          </cell>
          <cell r="BR8534">
            <v>0</v>
          </cell>
          <cell r="BS8534">
            <v>0</v>
          </cell>
          <cell r="BT8534">
            <v>0</v>
          </cell>
          <cell r="BU8534">
            <v>0</v>
          </cell>
          <cell r="BV8534">
            <v>0</v>
          </cell>
          <cell r="BW8534">
            <v>0</v>
          </cell>
          <cell r="BX8534">
            <v>0</v>
          </cell>
          <cell r="BY8534">
            <v>0</v>
          </cell>
          <cell r="BZ8534">
            <v>0</v>
          </cell>
          <cell r="CA8534">
            <v>0</v>
          </cell>
          <cell r="CB8534">
            <v>0</v>
          </cell>
        </row>
        <row r="8535">
          <cell r="B8535" t="str">
            <v>E506</v>
          </cell>
          <cell r="C8535" t="str">
            <v>CONS.FORT.PT´S DA TABUA</v>
          </cell>
          <cell r="D8535" t="str">
            <v>D203029-02</v>
          </cell>
          <cell r="E8535" t="str">
            <v>D203029-02</v>
          </cell>
          <cell r="F8535">
            <v>0</v>
          </cell>
          <cell r="G8535">
            <v>0</v>
          </cell>
          <cell r="H8535" t="str">
            <v>EEM1</v>
          </cell>
          <cell r="I8535" t="str">
            <v>02</v>
          </cell>
          <cell r="J8535" t="str">
            <v>A5</v>
          </cell>
          <cell r="K8535">
            <v>0</v>
          </cell>
          <cell r="L8535" t="str">
            <v>X</v>
          </cell>
          <cell r="M8535">
            <v>0</v>
          </cell>
          <cell r="N8535">
            <v>0</v>
          </cell>
          <cell r="O8535" t="str">
            <v>CMANUEL</v>
          </cell>
          <cell r="P8535" t="str">
            <v>14:48:42</v>
          </cell>
          <cell r="Q8535" t="str">
            <v>SFARIA</v>
          </cell>
          <cell r="R8535" t="str">
            <v>11:38:48</v>
          </cell>
          <cell r="S8535" t="str">
            <v>EEM</v>
          </cell>
          <cell r="T8535">
            <v>0</v>
          </cell>
          <cell r="U8535">
            <v>0</v>
          </cell>
          <cell r="V8535">
            <v>0</v>
          </cell>
          <cell r="W8535" t="str">
            <v>EUR</v>
          </cell>
          <cell r="X8535" t="str">
            <v>00</v>
          </cell>
          <cell r="Y8535" t="str">
            <v>00</v>
          </cell>
          <cell r="Z8535">
            <v>0</v>
          </cell>
          <cell r="AA8535" t="str">
            <v>X</v>
          </cell>
          <cell r="AB8535">
            <v>0</v>
          </cell>
          <cell r="AC8535">
            <v>0</v>
          </cell>
          <cell r="AD8535">
            <v>0</v>
          </cell>
          <cell r="AE8535" t="str">
            <v>0000</v>
          </cell>
          <cell r="AF8535">
            <v>0</v>
          </cell>
          <cell r="AG8535">
            <v>0</v>
          </cell>
          <cell r="AH8535">
            <v>0</v>
          </cell>
          <cell r="AI8535" t="str">
            <v>0</v>
          </cell>
          <cell r="AJ8535">
            <v>0</v>
          </cell>
          <cell r="AK8535">
            <v>0</v>
          </cell>
          <cell r="AL8535" t="str">
            <v>58205004004</v>
          </cell>
          <cell r="AM8535">
            <v>0</v>
          </cell>
          <cell r="AN8535">
            <v>0</v>
          </cell>
          <cell r="AO8535">
            <v>0</v>
          </cell>
          <cell r="AP8535">
            <v>0</v>
          </cell>
          <cell r="AQ8535">
            <v>0</v>
          </cell>
          <cell r="AR8535">
            <v>0</v>
          </cell>
          <cell r="AS8535">
            <v>0</v>
          </cell>
          <cell r="AT8535">
            <v>0</v>
          </cell>
          <cell r="AU8535">
            <v>0</v>
          </cell>
          <cell r="AV8535">
            <v>0</v>
          </cell>
          <cell r="AW8535">
            <v>0</v>
          </cell>
          <cell r="AX8535">
            <v>0</v>
          </cell>
          <cell r="AY8535">
            <v>36916</v>
          </cell>
          <cell r="AZ8535">
            <v>38532</v>
          </cell>
          <cell r="BB8535">
            <v>36916</v>
          </cell>
          <cell r="BH8535">
            <v>0</v>
          </cell>
          <cell r="BI8535" t="str">
            <v>EUR</v>
          </cell>
          <cell r="BM8535">
            <v>0</v>
          </cell>
          <cell r="BN8535">
            <v>0</v>
          </cell>
          <cell r="BO8535">
            <v>0</v>
          </cell>
          <cell r="BP8535">
            <v>0</v>
          </cell>
          <cell r="BQ8535">
            <v>0</v>
          </cell>
          <cell r="BR8535">
            <v>0</v>
          </cell>
          <cell r="BS8535">
            <v>0</v>
          </cell>
          <cell r="BT8535">
            <v>0</v>
          </cell>
          <cell r="BU8535">
            <v>0</v>
          </cell>
          <cell r="BV8535">
            <v>0</v>
          </cell>
          <cell r="BW8535">
            <v>0</v>
          </cell>
          <cell r="BX8535">
            <v>0</v>
          </cell>
          <cell r="BY8535">
            <v>0</v>
          </cell>
          <cell r="BZ8535">
            <v>0</v>
          </cell>
          <cell r="CA8535">
            <v>0</v>
          </cell>
          <cell r="CB8535">
            <v>0</v>
          </cell>
        </row>
        <row r="8536">
          <cell r="B8536" t="str">
            <v>E504</v>
          </cell>
          <cell r="C8536" t="str">
            <v>CONS.FURT.REDE B/T CENTRO CIDADE P.SANTO</v>
          </cell>
          <cell r="D8536" t="str">
            <v>D30-70</v>
          </cell>
          <cell r="E8536" t="str">
            <v>D30-70</v>
          </cell>
          <cell r="F8536">
            <v>0</v>
          </cell>
          <cell r="G8536">
            <v>0</v>
          </cell>
          <cell r="H8536" t="str">
            <v>EEM1</v>
          </cell>
          <cell r="I8536" t="str">
            <v>02</v>
          </cell>
          <cell r="J8536" t="str">
            <v>B5</v>
          </cell>
          <cell r="K8536">
            <v>0</v>
          </cell>
          <cell r="L8536" t="str">
            <v>X</v>
          </cell>
          <cell r="M8536">
            <v>0</v>
          </cell>
          <cell r="N8536">
            <v>0</v>
          </cell>
          <cell r="O8536" t="str">
            <v>CRODRIGUES</v>
          </cell>
          <cell r="P8536" t="str">
            <v>11:01:29</v>
          </cell>
          <cell r="Q8536" t="str">
            <v>SFARIA</v>
          </cell>
          <cell r="R8536" t="str">
            <v>15:24:50</v>
          </cell>
          <cell r="S8536" t="str">
            <v>EEM</v>
          </cell>
          <cell r="T8536">
            <v>0</v>
          </cell>
          <cell r="U8536">
            <v>0</v>
          </cell>
          <cell r="V8536">
            <v>0</v>
          </cell>
          <cell r="W8536" t="str">
            <v>EUR</v>
          </cell>
          <cell r="X8536" t="str">
            <v>00</v>
          </cell>
          <cell r="Y8536" t="str">
            <v>00</v>
          </cell>
          <cell r="Z8536">
            <v>0</v>
          </cell>
          <cell r="AA8536" t="str">
            <v>X</v>
          </cell>
          <cell r="AB8536">
            <v>0</v>
          </cell>
          <cell r="AC8536">
            <v>0</v>
          </cell>
          <cell r="AD8536">
            <v>0</v>
          </cell>
          <cell r="AE8536" t="str">
            <v>0000</v>
          </cell>
          <cell r="AF8536">
            <v>0</v>
          </cell>
          <cell r="AG8536">
            <v>0</v>
          </cell>
          <cell r="AH8536">
            <v>0</v>
          </cell>
          <cell r="AI8536" t="str">
            <v>0</v>
          </cell>
          <cell r="AJ8536">
            <v>0</v>
          </cell>
          <cell r="AK8536">
            <v>0</v>
          </cell>
          <cell r="AL8536" t="str">
            <v>85105008001</v>
          </cell>
          <cell r="AM8536">
            <v>0</v>
          </cell>
          <cell r="AN8536">
            <v>0</v>
          </cell>
          <cell r="AO8536">
            <v>0</v>
          </cell>
          <cell r="AP8536">
            <v>0</v>
          </cell>
          <cell r="AQ8536">
            <v>0</v>
          </cell>
          <cell r="AR8536">
            <v>0</v>
          </cell>
          <cell r="AS8536">
            <v>0</v>
          </cell>
          <cell r="AT8536">
            <v>0</v>
          </cell>
          <cell r="AU8536">
            <v>0</v>
          </cell>
          <cell r="AV8536">
            <v>0</v>
          </cell>
          <cell r="AW8536">
            <v>0</v>
          </cell>
          <cell r="AX8536">
            <v>0</v>
          </cell>
          <cell r="AY8536">
            <v>36917</v>
          </cell>
          <cell r="AZ8536">
            <v>38532</v>
          </cell>
          <cell r="BB8536">
            <v>36917</v>
          </cell>
          <cell r="BH8536">
            <v>0</v>
          </cell>
          <cell r="BI8536" t="str">
            <v>EUR</v>
          </cell>
          <cell r="BM8536">
            <v>0</v>
          </cell>
          <cell r="BN8536">
            <v>0</v>
          </cell>
          <cell r="BO8536">
            <v>0</v>
          </cell>
          <cell r="BP8536">
            <v>0</v>
          </cell>
          <cell r="BQ8536">
            <v>0</v>
          </cell>
          <cell r="BR8536">
            <v>0</v>
          </cell>
          <cell r="BS8536">
            <v>0</v>
          </cell>
          <cell r="BT8536">
            <v>0</v>
          </cell>
          <cell r="BU8536">
            <v>0</v>
          </cell>
          <cell r="BV8536">
            <v>0</v>
          </cell>
          <cell r="BW8536">
            <v>0</v>
          </cell>
          <cell r="BX8536">
            <v>0</v>
          </cell>
          <cell r="BY8536">
            <v>0</v>
          </cell>
          <cell r="BZ8536">
            <v>0</v>
          </cell>
          <cell r="CA8536">
            <v>0</v>
          </cell>
          <cell r="CB8536">
            <v>0</v>
          </cell>
        </row>
        <row r="8537">
          <cell r="B8537" t="str">
            <v>E504</v>
          </cell>
          <cell r="C8537" t="str">
            <v>CONS.FURT.REDE B/T CAMACHA P.SANTO</v>
          </cell>
          <cell r="D8537" t="str">
            <v>D30-70</v>
          </cell>
          <cell r="E8537" t="str">
            <v>D30-70</v>
          </cell>
          <cell r="F8537">
            <v>0</v>
          </cell>
          <cell r="G8537">
            <v>0</v>
          </cell>
          <cell r="H8537" t="str">
            <v>EEM1</v>
          </cell>
          <cell r="I8537" t="str">
            <v>02</v>
          </cell>
          <cell r="J8537" t="str">
            <v>B5</v>
          </cell>
          <cell r="K8537">
            <v>0</v>
          </cell>
          <cell r="L8537" t="str">
            <v>X</v>
          </cell>
          <cell r="M8537">
            <v>0</v>
          </cell>
          <cell r="N8537">
            <v>0</v>
          </cell>
          <cell r="O8537" t="str">
            <v>CRODRIGUES</v>
          </cell>
          <cell r="P8537" t="str">
            <v>11:04:57</v>
          </cell>
          <cell r="Q8537" t="str">
            <v>SFARIA</v>
          </cell>
          <cell r="R8537" t="str">
            <v>15:09:49</v>
          </cell>
          <cell r="S8537" t="str">
            <v>EEM</v>
          </cell>
          <cell r="T8537">
            <v>0</v>
          </cell>
          <cell r="U8537">
            <v>0</v>
          </cell>
          <cell r="V8537">
            <v>0</v>
          </cell>
          <cell r="W8537" t="str">
            <v>EUR</v>
          </cell>
          <cell r="X8537" t="str">
            <v>00</v>
          </cell>
          <cell r="Y8537" t="str">
            <v>00</v>
          </cell>
          <cell r="Z8537">
            <v>0</v>
          </cell>
          <cell r="AA8537" t="str">
            <v>X</v>
          </cell>
          <cell r="AB8537">
            <v>0</v>
          </cell>
          <cell r="AC8537">
            <v>0</v>
          </cell>
          <cell r="AD8537">
            <v>0</v>
          </cell>
          <cell r="AE8537" t="str">
            <v>0000</v>
          </cell>
          <cell r="AF8537">
            <v>0</v>
          </cell>
          <cell r="AG8537">
            <v>0</v>
          </cell>
          <cell r="AH8537">
            <v>0</v>
          </cell>
          <cell r="AI8537" t="str">
            <v>0</v>
          </cell>
          <cell r="AJ8537">
            <v>0</v>
          </cell>
          <cell r="AK8537">
            <v>0</v>
          </cell>
          <cell r="AL8537" t="str">
            <v>85105008002</v>
          </cell>
          <cell r="AM8537">
            <v>0</v>
          </cell>
          <cell r="AN8537">
            <v>0</v>
          </cell>
          <cell r="AO8537">
            <v>0</v>
          </cell>
          <cell r="AP8537">
            <v>0</v>
          </cell>
          <cell r="AQ8537">
            <v>0</v>
          </cell>
          <cell r="AR8537">
            <v>0</v>
          </cell>
          <cell r="AS8537">
            <v>0</v>
          </cell>
          <cell r="AT8537">
            <v>0</v>
          </cell>
          <cell r="AU8537">
            <v>0</v>
          </cell>
          <cell r="AV8537">
            <v>0</v>
          </cell>
          <cell r="AW8537">
            <v>0</v>
          </cell>
          <cell r="AX8537">
            <v>0</v>
          </cell>
          <cell r="AY8537">
            <v>36917</v>
          </cell>
          <cell r="AZ8537">
            <v>38532</v>
          </cell>
          <cell r="BB8537">
            <v>36917</v>
          </cell>
          <cell r="BH8537">
            <v>0</v>
          </cell>
          <cell r="BI8537" t="str">
            <v>EUR</v>
          </cell>
          <cell r="BM8537">
            <v>0</v>
          </cell>
          <cell r="BN8537">
            <v>0</v>
          </cell>
          <cell r="BO8537">
            <v>0</v>
          </cell>
          <cell r="BP8537">
            <v>0</v>
          </cell>
          <cell r="BQ8537">
            <v>0</v>
          </cell>
          <cell r="BR8537">
            <v>0</v>
          </cell>
          <cell r="BS8537">
            <v>0</v>
          </cell>
          <cell r="BT8537">
            <v>0</v>
          </cell>
          <cell r="BU8537">
            <v>0</v>
          </cell>
          <cell r="BV8537">
            <v>0</v>
          </cell>
          <cell r="BW8537">
            <v>0</v>
          </cell>
          <cell r="BX8537">
            <v>0</v>
          </cell>
          <cell r="BY8537">
            <v>0</v>
          </cell>
          <cell r="BZ8537">
            <v>0</v>
          </cell>
          <cell r="CA8537">
            <v>0</v>
          </cell>
          <cell r="CB8537">
            <v>0</v>
          </cell>
        </row>
        <row r="8538">
          <cell r="B8538" t="str">
            <v>E504</v>
          </cell>
          <cell r="C8538" t="str">
            <v>CONS.FURT.REDE B/T FARROBO P.SANTO</v>
          </cell>
          <cell r="D8538" t="str">
            <v>D30-70</v>
          </cell>
          <cell r="E8538" t="str">
            <v>D30-70</v>
          </cell>
          <cell r="F8538">
            <v>0</v>
          </cell>
          <cell r="G8538">
            <v>0</v>
          </cell>
          <cell r="H8538" t="str">
            <v>EEM1</v>
          </cell>
          <cell r="I8538" t="str">
            <v>02</v>
          </cell>
          <cell r="J8538" t="str">
            <v>B5</v>
          </cell>
          <cell r="K8538">
            <v>0</v>
          </cell>
          <cell r="L8538" t="str">
            <v>X</v>
          </cell>
          <cell r="M8538">
            <v>0</v>
          </cell>
          <cell r="N8538">
            <v>0</v>
          </cell>
          <cell r="O8538" t="str">
            <v>CRODRIGUES</v>
          </cell>
          <cell r="P8538" t="str">
            <v>11:06:54</v>
          </cell>
          <cell r="Q8538" t="str">
            <v>SFARIA</v>
          </cell>
          <cell r="R8538" t="str">
            <v>15:26:28</v>
          </cell>
          <cell r="S8538" t="str">
            <v>EEM</v>
          </cell>
          <cell r="T8538">
            <v>0</v>
          </cell>
          <cell r="U8538">
            <v>0</v>
          </cell>
          <cell r="V8538">
            <v>0</v>
          </cell>
          <cell r="W8538" t="str">
            <v>EUR</v>
          </cell>
          <cell r="X8538" t="str">
            <v>00</v>
          </cell>
          <cell r="Y8538" t="str">
            <v>00</v>
          </cell>
          <cell r="Z8538">
            <v>0</v>
          </cell>
          <cell r="AA8538" t="str">
            <v>X</v>
          </cell>
          <cell r="AB8538">
            <v>0</v>
          </cell>
          <cell r="AC8538">
            <v>0</v>
          </cell>
          <cell r="AD8538">
            <v>0</v>
          </cell>
          <cell r="AE8538" t="str">
            <v>0000</v>
          </cell>
          <cell r="AF8538">
            <v>0</v>
          </cell>
          <cell r="AG8538">
            <v>0</v>
          </cell>
          <cell r="AH8538">
            <v>0</v>
          </cell>
          <cell r="AI8538" t="str">
            <v>0</v>
          </cell>
          <cell r="AJ8538">
            <v>0</v>
          </cell>
          <cell r="AK8538">
            <v>0</v>
          </cell>
          <cell r="AL8538" t="str">
            <v>85105008003</v>
          </cell>
          <cell r="AM8538">
            <v>0</v>
          </cell>
          <cell r="AN8538">
            <v>0</v>
          </cell>
          <cell r="AO8538">
            <v>0</v>
          </cell>
          <cell r="AP8538">
            <v>0</v>
          </cell>
          <cell r="AQ8538">
            <v>0</v>
          </cell>
          <cell r="AR8538">
            <v>0</v>
          </cell>
          <cell r="AS8538">
            <v>0</v>
          </cell>
          <cell r="AT8538">
            <v>0</v>
          </cell>
          <cell r="AU8538">
            <v>0</v>
          </cell>
          <cell r="AV8538">
            <v>0</v>
          </cell>
          <cell r="AW8538">
            <v>0</v>
          </cell>
          <cell r="AX8538">
            <v>0</v>
          </cell>
          <cell r="AY8538">
            <v>36917</v>
          </cell>
          <cell r="AZ8538">
            <v>38532</v>
          </cell>
          <cell r="BB8538">
            <v>36917</v>
          </cell>
          <cell r="BH8538">
            <v>0</v>
          </cell>
          <cell r="BI8538" t="str">
            <v>EUR</v>
          </cell>
          <cell r="BM8538">
            <v>0</v>
          </cell>
          <cell r="BN8538">
            <v>0</v>
          </cell>
          <cell r="BO8538">
            <v>0</v>
          </cell>
          <cell r="BP8538">
            <v>0</v>
          </cell>
          <cell r="BQ8538">
            <v>0</v>
          </cell>
          <cell r="BR8538">
            <v>0</v>
          </cell>
          <cell r="BS8538">
            <v>0</v>
          </cell>
          <cell r="BT8538">
            <v>0</v>
          </cell>
          <cell r="BU8538">
            <v>0</v>
          </cell>
          <cell r="BV8538">
            <v>0</v>
          </cell>
          <cell r="BW8538">
            <v>0</v>
          </cell>
          <cell r="BX8538">
            <v>0</v>
          </cell>
          <cell r="BY8538">
            <v>0</v>
          </cell>
          <cell r="BZ8538">
            <v>0</v>
          </cell>
          <cell r="CA8538">
            <v>0</v>
          </cell>
          <cell r="CB8538">
            <v>0</v>
          </cell>
        </row>
        <row r="8539">
          <cell r="B8539" t="str">
            <v>E504</v>
          </cell>
          <cell r="C8539" t="str">
            <v>CONS.FURT.REDE B/T TANQUE P.SANTO</v>
          </cell>
          <cell r="D8539" t="str">
            <v>D30-70</v>
          </cell>
          <cell r="E8539" t="str">
            <v>D30-70</v>
          </cell>
          <cell r="F8539">
            <v>0</v>
          </cell>
          <cell r="G8539">
            <v>0</v>
          </cell>
          <cell r="H8539" t="str">
            <v>EEM1</v>
          </cell>
          <cell r="I8539" t="str">
            <v>02</v>
          </cell>
          <cell r="J8539" t="str">
            <v>B5</v>
          </cell>
          <cell r="K8539">
            <v>0</v>
          </cell>
          <cell r="L8539" t="str">
            <v>X</v>
          </cell>
          <cell r="M8539">
            <v>0</v>
          </cell>
          <cell r="N8539">
            <v>0</v>
          </cell>
          <cell r="O8539" t="str">
            <v>CRODRIGUES</v>
          </cell>
          <cell r="P8539" t="str">
            <v>11:08:35</v>
          </cell>
          <cell r="Q8539" t="str">
            <v>SFARIA</v>
          </cell>
          <cell r="R8539" t="str">
            <v>15:32:03</v>
          </cell>
          <cell r="S8539" t="str">
            <v>EEM</v>
          </cell>
          <cell r="T8539">
            <v>0</v>
          </cell>
          <cell r="U8539">
            <v>0</v>
          </cell>
          <cell r="V8539">
            <v>0</v>
          </cell>
          <cell r="W8539" t="str">
            <v>EUR</v>
          </cell>
          <cell r="X8539" t="str">
            <v>00</v>
          </cell>
          <cell r="Y8539" t="str">
            <v>00</v>
          </cell>
          <cell r="Z8539">
            <v>0</v>
          </cell>
          <cell r="AA8539" t="str">
            <v>X</v>
          </cell>
          <cell r="AB8539">
            <v>0</v>
          </cell>
          <cell r="AC8539">
            <v>0</v>
          </cell>
          <cell r="AD8539">
            <v>0</v>
          </cell>
          <cell r="AE8539" t="str">
            <v>0000</v>
          </cell>
          <cell r="AF8539">
            <v>0</v>
          </cell>
          <cell r="AG8539">
            <v>0</v>
          </cell>
          <cell r="AH8539">
            <v>0</v>
          </cell>
          <cell r="AI8539" t="str">
            <v>0</v>
          </cell>
          <cell r="AJ8539">
            <v>0</v>
          </cell>
          <cell r="AK8539">
            <v>0</v>
          </cell>
          <cell r="AL8539" t="str">
            <v>85105008004</v>
          </cell>
          <cell r="AM8539">
            <v>0</v>
          </cell>
          <cell r="AN8539">
            <v>0</v>
          </cell>
          <cell r="AO8539">
            <v>0</v>
          </cell>
          <cell r="AP8539">
            <v>0</v>
          </cell>
          <cell r="AQ8539">
            <v>0</v>
          </cell>
          <cell r="AR8539">
            <v>0</v>
          </cell>
          <cell r="AS8539">
            <v>0</v>
          </cell>
          <cell r="AT8539">
            <v>0</v>
          </cell>
          <cell r="AU8539">
            <v>0</v>
          </cell>
          <cell r="AV8539">
            <v>0</v>
          </cell>
          <cell r="AW8539">
            <v>0</v>
          </cell>
          <cell r="AX8539">
            <v>0</v>
          </cell>
          <cell r="AY8539">
            <v>36917</v>
          </cell>
          <cell r="AZ8539">
            <v>38532</v>
          </cell>
          <cell r="BB8539">
            <v>36917</v>
          </cell>
          <cell r="BH8539">
            <v>0</v>
          </cell>
          <cell r="BI8539" t="str">
            <v>EUR</v>
          </cell>
          <cell r="BM8539">
            <v>0</v>
          </cell>
          <cell r="BN8539">
            <v>0</v>
          </cell>
          <cell r="BO8539">
            <v>0</v>
          </cell>
          <cell r="BP8539">
            <v>0</v>
          </cell>
          <cell r="BQ8539">
            <v>0</v>
          </cell>
          <cell r="BR8539">
            <v>0</v>
          </cell>
          <cell r="BS8539">
            <v>0</v>
          </cell>
          <cell r="BT8539">
            <v>0</v>
          </cell>
          <cell r="BU8539">
            <v>0</v>
          </cell>
          <cell r="BV8539">
            <v>0</v>
          </cell>
          <cell r="BW8539">
            <v>0</v>
          </cell>
          <cell r="BX8539">
            <v>0</v>
          </cell>
          <cell r="BY8539">
            <v>0</v>
          </cell>
          <cell r="BZ8539">
            <v>0</v>
          </cell>
          <cell r="CA8539">
            <v>0</v>
          </cell>
          <cell r="CB8539">
            <v>0</v>
          </cell>
        </row>
        <row r="8540">
          <cell r="B8540" t="str">
            <v>E504</v>
          </cell>
          <cell r="C8540" t="str">
            <v>CONS.FURT.REDE B/T CAMPO CIMA P.SANTO</v>
          </cell>
          <cell r="D8540" t="str">
            <v>D30-70</v>
          </cell>
          <cell r="E8540" t="str">
            <v>D30-70</v>
          </cell>
          <cell r="F8540">
            <v>0</v>
          </cell>
          <cell r="G8540">
            <v>0</v>
          </cell>
          <cell r="H8540" t="str">
            <v>EEM1</v>
          </cell>
          <cell r="I8540" t="str">
            <v>02</v>
          </cell>
          <cell r="J8540" t="str">
            <v>B5</v>
          </cell>
          <cell r="K8540">
            <v>0</v>
          </cell>
          <cell r="L8540" t="str">
            <v>X</v>
          </cell>
          <cell r="M8540">
            <v>0</v>
          </cell>
          <cell r="N8540">
            <v>0</v>
          </cell>
          <cell r="O8540" t="str">
            <v>CRODRIGUES</v>
          </cell>
          <cell r="P8540" t="str">
            <v>11:09:56</v>
          </cell>
          <cell r="Q8540" t="str">
            <v>SFARIA</v>
          </cell>
          <cell r="R8540" t="str">
            <v>15:10:28</v>
          </cell>
          <cell r="S8540" t="str">
            <v>EEM</v>
          </cell>
          <cell r="T8540">
            <v>0</v>
          </cell>
          <cell r="U8540">
            <v>0</v>
          </cell>
          <cell r="V8540">
            <v>0</v>
          </cell>
          <cell r="W8540" t="str">
            <v>EUR</v>
          </cell>
          <cell r="X8540" t="str">
            <v>00</v>
          </cell>
          <cell r="Y8540" t="str">
            <v>00</v>
          </cell>
          <cell r="Z8540">
            <v>0</v>
          </cell>
          <cell r="AA8540" t="str">
            <v>X</v>
          </cell>
          <cell r="AB8540">
            <v>0</v>
          </cell>
          <cell r="AC8540">
            <v>0</v>
          </cell>
          <cell r="AD8540">
            <v>0</v>
          </cell>
          <cell r="AE8540" t="str">
            <v>0000</v>
          </cell>
          <cell r="AF8540">
            <v>0</v>
          </cell>
          <cell r="AG8540">
            <v>0</v>
          </cell>
          <cell r="AH8540">
            <v>0</v>
          </cell>
          <cell r="AI8540" t="str">
            <v>0</v>
          </cell>
          <cell r="AJ8540">
            <v>0</v>
          </cell>
          <cell r="AK8540">
            <v>0</v>
          </cell>
          <cell r="AL8540" t="str">
            <v>85105008005</v>
          </cell>
          <cell r="AM8540">
            <v>0</v>
          </cell>
          <cell r="AN8540">
            <v>0</v>
          </cell>
          <cell r="AO8540">
            <v>0</v>
          </cell>
          <cell r="AP8540">
            <v>0</v>
          </cell>
          <cell r="AQ8540">
            <v>0</v>
          </cell>
          <cell r="AR8540">
            <v>0</v>
          </cell>
          <cell r="AS8540">
            <v>0</v>
          </cell>
          <cell r="AT8540">
            <v>0</v>
          </cell>
          <cell r="AU8540">
            <v>0</v>
          </cell>
          <cell r="AV8540">
            <v>0</v>
          </cell>
          <cell r="AW8540">
            <v>0</v>
          </cell>
          <cell r="AX8540">
            <v>0</v>
          </cell>
          <cell r="AY8540">
            <v>36917</v>
          </cell>
          <cell r="AZ8540">
            <v>38532</v>
          </cell>
          <cell r="BB8540">
            <v>36917</v>
          </cell>
          <cell r="BH8540">
            <v>0</v>
          </cell>
          <cell r="BI8540" t="str">
            <v>EUR</v>
          </cell>
          <cell r="BM8540">
            <v>0</v>
          </cell>
          <cell r="BN8540">
            <v>0</v>
          </cell>
          <cell r="BO8540">
            <v>0</v>
          </cell>
          <cell r="BP8540">
            <v>0</v>
          </cell>
          <cell r="BQ8540">
            <v>0</v>
          </cell>
          <cell r="BR8540">
            <v>0</v>
          </cell>
          <cell r="BS8540">
            <v>0</v>
          </cell>
          <cell r="BT8540">
            <v>0</v>
          </cell>
          <cell r="BU8540">
            <v>0</v>
          </cell>
          <cell r="BV8540">
            <v>0</v>
          </cell>
          <cell r="BW8540">
            <v>0</v>
          </cell>
          <cell r="BX8540">
            <v>0</v>
          </cell>
          <cell r="BY8540">
            <v>0</v>
          </cell>
          <cell r="BZ8540">
            <v>0</v>
          </cell>
          <cell r="CA8540">
            <v>0</v>
          </cell>
          <cell r="CB8540">
            <v>0</v>
          </cell>
        </row>
        <row r="8541">
          <cell r="B8541" t="str">
            <v>E504</v>
          </cell>
          <cell r="C8541" t="str">
            <v>CONS.FURT.REDE B/T CAMPO BAIXO P.SANTO</v>
          </cell>
          <cell r="D8541" t="str">
            <v>D30-70</v>
          </cell>
          <cell r="E8541" t="str">
            <v>D30-70</v>
          </cell>
          <cell r="F8541">
            <v>0</v>
          </cell>
          <cell r="G8541">
            <v>0</v>
          </cell>
          <cell r="H8541" t="str">
            <v>EEM1</v>
          </cell>
          <cell r="I8541" t="str">
            <v>02</v>
          </cell>
          <cell r="J8541" t="str">
            <v>B5</v>
          </cell>
          <cell r="K8541">
            <v>0</v>
          </cell>
          <cell r="L8541" t="str">
            <v>X</v>
          </cell>
          <cell r="M8541">
            <v>0</v>
          </cell>
          <cell r="N8541">
            <v>0</v>
          </cell>
          <cell r="O8541" t="str">
            <v>CRODRIGUES</v>
          </cell>
          <cell r="P8541" t="str">
            <v>11:12:04</v>
          </cell>
          <cell r="Q8541" t="str">
            <v>SFARIA</v>
          </cell>
          <cell r="R8541" t="str">
            <v>15:10:11</v>
          </cell>
          <cell r="S8541" t="str">
            <v>EEM</v>
          </cell>
          <cell r="T8541">
            <v>0</v>
          </cell>
          <cell r="U8541">
            <v>0</v>
          </cell>
          <cell r="V8541">
            <v>0</v>
          </cell>
          <cell r="W8541" t="str">
            <v>EUR</v>
          </cell>
          <cell r="X8541" t="str">
            <v>00</v>
          </cell>
          <cell r="Y8541" t="str">
            <v>00</v>
          </cell>
          <cell r="Z8541">
            <v>0</v>
          </cell>
          <cell r="AA8541" t="str">
            <v>X</v>
          </cell>
          <cell r="AB8541">
            <v>0</v>
          </cell>
          <cell r="AC8541">
            <v>0</v>
          </cell>
          <cell r="AD8541">
            <v>0</v>
          </cell>
          <cell r="AE8541" t="str">
            <v>0000</v>
          </cell>
          <cell r="AF8541">
            <v>0</v>
          </cell>
          <cell r="AG8541">
            <v>0</v>
          </cell>
          <cell r="AH8541">
            <v>0</v>
          </cell>
          <cell r="AI8541" t="str">
            <v>0</v>
          </cell>
          <cell r="AJ8541">
            <v>0</v>
          </cell>
          <cell r="AK8541">
            <v>0</v>
          </cell>
          <cell r="AL8541" t="str">
            <v>85105008006</v>
          </cell>
          <cell r="AM8541">
            <v>0</v>
          </cell>
          <cell r="AN8541">
            <v>0</v>
          </cell>
          <cell r="AO8541">
            <v>0</v>
          </cell>
          <cell r="AP8541">
            <v>0</v>
          </cell>
          <cell r="AQ8541">
            <v>0</v>
          </cell>
          <cell r="AR8541">
            <v>0</v>
          </cell>
          <cell r="AS8541">
            <v>0</v>
          </cell>
          <cell r="AT8541">
            <v>0</v>
          </cell>
          <cell r="AU8541">
            <v>0</v>
          </cell>
          <cell r="AV8541">
            <v>0</v>
          </cell>
          <cell r="AW8541">
            <v>0</v>
          </cell>
          <cell r="AX8541">
            <v>0</v>
          </cell>
          <cell r="AY8541">
            <v>36917</v>
          </cell>
          <cell r="AZ8541">
            <v>38532</v>
          </cell>
          <cell r="BB8541">
            <v>36917</v>
          </cell>
          <cell r="BH8541">
            <v>0</v>
          </cell>
          <cell r="BI8541" t="str">
            <v>EUR</v>
          </cell>
          <cell r="BM8541">
            <v>0</v>
          </cell>
          <cell r="BN8541">
            <v>0</v>
          </cell>
          <cell r="BO8541">
            <v>0</v>
          </cell>
          <cell r="BP8541">
            <v>0</v>
          </cell>
          <cell r="BQ8541">
            <v>0</v>
          </cell>
          <cell r="BR8541">
            <v>0</v>
          </cell>
          <cell r="BS8541">
            <v>0</v>
          </cell>
          <cell r="BT8541">
            <v>0</v>
          </cell>
          <cell r="BU8541">
            <v>0</v>
          </cell>
          <cell r="BV8541">
            <v>0</v>
          </cell>
          <cell r="BW8541">
            <v>0</v>
          </cell>
          <cell r="BX8541">
            <v>0</v>
          </cell>
          <cell r="BY8541">
            <v>0</v>
          </cell>
          <cell r="BZ8541">
            <v>0</v>
          </cell>
          <cell r="CA8541">
            <v>0</v>
          </cell>
          <cell r="CB8541">
            <v>0</v>
          </cell>
        </row>
        <row r="8542">
          <cell r="B8542" t="str">
            <v>E504</v>
          </cell>
          <cell r="C8542" t="str">
            <v>CONS.FURT.REDE B/T CABEÇO P.SANTO</v>
          </cell>
          <cell r="D8542" t="str">
            <v>D30-70</v>
          </cell>
          <cell r="E8542" t="str">
            <v>D30-70</v>
          </cell>
          <cell r="F8542">
            <v>0</v>
          </cell>
          <cell r="G8542">
            <v>0</v>
          </cell>
          <cell r="H8542" t="str">
            <v>EEM1</v>
          </cell>
          <cell r="I8542" t="str">
            <v>02</v>
          </cell>
          <cell r="J8542" t="str">
            <v>B5</v>
          </cell>
          <cell r="K8542">
            <v>0</v>
          </cell>
          <cell r="L8542" t="str">
            <v>X</v>
          </cell>
          <cell r="M8542">
            <v>0</v>
          </cell>
          <cell r="N8542">
            <v>0</v>
          </cell>
          <cell r="O8542" t="str">
            <v>CRODRIGUES</v>
          </cell>
          <cell r="P8542" t="str">
            <v>11:13:58</v>
          </cell>
          <cell r="Q8542" t="str">
            <v>SFARIA</v>
          </cell>
          <cell r="R8542" t="str">
            <v>15:09:34</v>
          </cell>
          <cell r="S8542" t="str">
            <v>EEM</v>
          </cell>
          <cell r="T8542">
            <v>0</v>
          </cell>
          <cell r="U8542">
            <v>0</v>
          </cell>
          <cell r="V8542">
            <v>0</v>
          </cell>
          <cell r="W8542" t="str">
            <v>EUR</v>
          </cell>
          <cell r="X8542" t="str">
            <v>00</v>
          </cell>
          <cell r="Y8542" t="str">
            <v>00</v>
          </cell>
          <cell r="Z8542">
            <v>0</v>
          </cell>
          <cell r="AA8542" t="str">
            <v>X</v>
          </cell>
          <cell r="AB8542">
            <v>0</v>
          </cell>
          <cell r="AC8542">
            <v>0</v>
          </cell>
          <cell r="AD8542">
            <v>0</v>
          </cell>
          <cell r="AE8542" t="str">
            <v>0000</v>
          </cell>
          <cell r="AF8542">
            <v>0</v>
          </cell>
          <cell r="AG8542">
            <v>0</v>
          </cell>
          <cell r="AH8542">
            <v>0</v>
          </cell>
          <cell r="AI8542" t="str">
            <v>0</v>
          </cell>
          <cell r="AJ8542">
            <v>0</v>
          </cell>
          <cell r="AK8542">
            <v>0</v>
          </cell>
          <cell r="AL8542" t="str">
            <v>85105008007</v>
          </cell>
          <cell r="AM8542">
            <v>0</v>
          </cell>
          <cell r="AN8542">
            <v>0</v>
          </cell>
          <cell r="AO8542">
            <v>0</v>
          </cell>
          <cell r="AP8542">
            <v>0</v>
          </cell>
          <cell r="AQ8542">
            <v>0</v>
          </cell>
          <cell r="AR8542">
            <v>0</v>
          </cell>
          <cell r="AS8542">
            <v>0</v>
          </cell>
          <cell r="AT8542">
            <v>0</v>
          </cell>
          <cell r="AU8542">
            <v>0</v>
          </cell>
          <cell r="AV8542">
            <v>0</v>
          </cell>
          <cell r="AW8542">
            <v>0</v>
          </cell>
          <cell r="AX8542">
            <v>0</v>
          </cell>
          <cell r="AY8542">
            <v>36917</v>
          </cell>
          <cell r="AZ8542">
            <v>38532</v>
          </cell>
          <cell r="BB8542">
            <v>36917</v>
          </cell>
          <cell r="BH8542">
            <v>0</v>
          </cell>
          <cell r="BI8542" t="str">
            <v>EUR</v>
          </cell>
          <cell r="BM8542">
            <v>0</v>
          </cell>
          <cell r="BN8542">
            <v>0</v>
          </cell>
          <cell r="BO8542">
            <v>0</v>
          </cell>
          <cell r="BP8542">
            <v>0</v>
          </cell>
          <cell r="BQ8542">
            <v>0</v>
          </cell>
          <cell r="BR8542">
            <v>0</v>
          </cell>
          <cell r="BS8542">
            <v>0</v>
          </cell>
          <cell r="BT8542">
            <v>0</v>
          </cell>
          <cell r="BU8542">
            <v>0</v>
          </cell>
          <cell r="BV8542">
            <v>0</v>
          </cell>
          <cell r="BW8542">
            <v>0</v>
          </cell>
          <cell r="BX8542">
            <v>0</v>
          </cell>
          <cell r="BY8542">
            <v>0</v>
          </cell>
          <cell r="BZ8542">
            <v>0</v>
          </cell>
          <cell r="CA8542">
            <v>0</v>
          </cell>
          <cell r="CB8542">
            <v>0</v>
          </cell>
        </row>
        <row r="8543">
          <cell r="B8543" t="str">
            <v>E504</v>
          </cell>
          <cell r="C8543" t="str">
            <v>CONS.FURT.REDE B/T PONTA P.SANTO</v>
          </cell>
          <cell r="D8543" t="str">
            <v>D30-70</v>
          </cell>
          <cell r="E8543" t="str">
            <v>D30-70</v>
          </cell>
          <cell r="F8543">
            <v>0</v>
          </cell>
          <cell r="G8543">
            <v>0</v>
          </cell>
          <cell r="H8543" t="str">
            <v>EEM1</v>
          </cell>
          <cell r="I8543" t="str">
            <v>02</v>
          </cell>
          <cell r="J8543" t="str">
            <v>B5</v>
          </cell>
          <cell r="K8543">
            <v>0</v>
          </cell>
          <cell r="L8543" t="str">
            <v>X</v>
          </cell>
          <cell r="M8543">
            <v>0</v>
          </cell>
          <cell r="N8543">
            <v>0</v>
          </cell>
          <cell r="O8543" t="str">
            <v>CRODRIGUES</v>
          </cell>
          <cell r="P8543" t="str">
            <v>11:15:34</v>
          </cell>
          <cell r="Q8543" t="str">
            <v>SFARIA</v>
          </cell>
          <cell r="R8543" t="str">
            <v>15:29:51</v>
          </cell>
          <cell r="S8543" t="str">
            <v>EEM</v>
          </cell>
          <cell r="T8543">
            <v>0</v>
          </cell>
          <cell r="U8543">
            <v>0</v>
          </cell>
          <cell r="V8543">
            <v>0</v>
          </cell>
          <cell r="W8543" t="str">
            <v>EUR</v>
          </cell>
          <cell r="X8543" t="str">
            <v>00</v>
          </cell>
          <cell r="Y8543" t="str">
            <v>00</v>
          </cell>
          <cell r="Z8543">
            <v>0</v>
          </cell>
          <cell r="AA8543" t="str">
            <v>X</v>
          </cell>
          <cell r="AB8543">
            <v>0</v>
          </cell>
          <cell r="AC8543">
            <v>0</v>
          </cell>
          <cell r="AD8543">
            <v>0</v>
          </cell>
          <cell r="AE8543" t="str">
            <v>0000</v>
          </cell>
          <cell r="AF8543">
            <v>0</v>
          </cell>
          <cell r="AG8543">
            <v>0</v>
          </cell>
          <cell r="AH8543">
            <v>0</v>
          </cell>
          <cell r="AI8543" t="str">
            <v>0</v>
          </cell>
          <cell r="AJ8543">
            <v>0</v>
          </cell>
          <cell r="AK8543">
            <v>0</v>
          </cell>
          <cell r="AL8543" t="str">
            <v>85105008008</v>
          </cell>
          <cell r="AM8543">
            <v>0</v>
          </cell>
          <cell r="AN8543">
            <v>0</v>
          </cell>
          <cell r="AO8543">
            <v>0</v>
          </cell>
          <cell r="AP8543">
            <v>0</v>
          </cell>
          <cell r="AQ8543">
            <v>0</v>
          </cell>
          <cell r="AR8543">
            <v>0</v>
          </cell>
          <cell r="AS8543">
            <v>0</v>
          </cell>
          <cell r="AT8543">
            <v>0</v>
          </cell>
          <cell r="AU8543">
            <v>0</v>
          </cell>
          <cell r="AV8543">
            <v>0</v>
          </cell>
          <cell r="AW8543">
            <v>0</v>
          </cell>
          <cell r="AX8543">
            <v>0</v>
          </cell>
          <cell r="AY8543">
            <v>36917</v>
          </cell>
          <cell r="AZ8543">
            <v>38532</v>
          </cell>
          <cell r="BB8543">
            <v>36917</v>
          </cell>
          <cell r="BH8543">
            <v>0</v>
          </cell>
          <cell r="BI8543" t="str">
            <v>EUR</v>
          </cell>
          <cell r="BM8543">
            <v>0</v>
          </cell>
          <cell r="BN8543">
            <v>0</v>
          </cell>
          <cell r="BO8543">
            <v>0</v>
          </cell>
          <cell r="BP8543">
            <v>0</v>
          </cell>
          <cell r="BQ8543">
            <v>0</v>
          </cell>
          <cell r="BR8543">
            <v>0</v>
          </cell>
          <cell r="BS8543">
            <v>0</v>
          </cell>
          <cell r="BT8543">
            <v>0</v>
          </cell>
          <cell r="BU8543">
            <v>0</v>
          </cell>
          <cell r="BV8543">
            <v>0</v>
          </cell>
          <cell r="BW8543">
            <v>0</v>
          </cell>
          <cell r="BX8543">
            <v>0</v>
          </cell>
          <cell r="BY8543">
            <v>0</v>
          </cell>
          <cell r="BZ8543">
            <v>0</v>
          </cell>
          <cell r="CA8543">
            <v>0</v>
          </cell>
          <cell r="CB8543">
            <v>0</v>
          </cell>
        </row>
        <row r="8544">
          <cell r="B8544" t="str">
            <v>E504</v>
          </cell>
          <cell r="C8544" t="str">
            <v>CONS.FURT.REDE B/T SERRA FORA P.SANTO</v>
          </cell>
          <cell r="D8544" t="str">
            <v>D30-70</v>
          </cell>
          <cell r="E8544" t="str">
            <v>D30-70</v>
          </cell>
          <cell r="F8544">
            <v>0</v>
          </cell>
          <cell r="G8544">
            <v>0</v>
          </cell>
          <cell r="H8544" t="str">
            <v>EEM1</v>
          </cell>
          <cell r="I8544" t="str">
            <v>02</v>
          </cell>
          <cell r="J8544" t="str">
            <v>B5</v>
          </cell>
          <cell r="K8544">
            <v>0</v>
          </cell>
          <cell r="L8544" t="str">
            <v>X</v>
          </cell>
          <cell r="M8544">
            <v>0</v>
          </cell>
          <cell r="N8544">
            <v>0</v>
          </cell>
          <cell r="O8544" t="str">
            <v>CRODRIGUES</v>
          </cell>
          <cell r="P8544" t="str">
            <v>11:19:22</v>
          </cell>
          <cell r="Q8544" t="str">
            <v>SFARIA</v>
          </cell>
          <cell r="R8544" t="str">
            <v>15:31:40</v>
          </cell>
          <cell r="S8544" t="str">
            <v>EEM</v>
          </cell>
          <cell r="T8544">
            <v>0</v>
          </cell>
          <cell r="U8544">
            <v>0</v>
          </cell>
          <cell r="V8544">
            <v>0</v>
          </cell>
          <cell r="W8544" t="str">
            <v>EUR</v>
          </cell>
          <cell r="X8544" t="str">
            <v>00</v>
          </cell>
          <cell r="Y8544" t="str">
            <v>00</v>
          </cell>
          <cell r="Z8544">
            <v>0</v>
          </cell>
          <cell r="AA8544" t="str">
            <v>X</v>
          </cell>
          <cell r="AB8544">
            <v>0</v>
          </cell>
          <cell r="AC8544">
            <v>0</v>
          </cell>
          <cell r="AD8544">
            <v>0</v>
          </cell>
          <cell r="AE8544" t="str">
            <v>0000</v>
          </cell>
          <cell r="AF8544">
            <v>0</v>
          </cell>
          <cell r="AG8544">
            <v>0</v>
          </cell>
          <cell r="AH8544">
            <v>0</v>
          </cell>
          <cell r="AI8544" t="str">
            <v>0</v>
          </cell>
          <cell r="AJ8544">
            <v>0</v>
          </cell>
          <cell r="AK8544">
            <v>0</v>
          </cell>
          <cell r="AL8544" t="str">
            <v>85105008009</v>
          </cell>
          <cell r="AM8544">
            <v>0</v>
          </cell>
          <cell r="AN8544">
            <v>0</v>
          </cell>
          <cell r="AO8544">
            <v>0</v>
          </cell>
          <cell r="AP8544">
            <v>0</v>
          </cell>
          <cell r="AQ8544">
            <v>0</v>
          </cell>
          <cell r="AR8544">
            <v>0</v>
          </cell>
          <cell r="AS8544">
            <v>0</v>
          </cell>
          <cell r="AT8544">
            <v>0</v>
          </cell>
          <cell r="AU8544">
            <v>0</v>
          </cell>
          <cell r="AV8544">
            <v>0</v>
          </cell>
          <cell r="AW8544">
            <v>0</v>
          </cell>
          <cell r="AX8544">
            <v>0</v>
          </cell>
          <cell r="AY8544">
            <v>36917</v>
          </cell>
          <cell r="AZ8544">
            <v>38532</v>
          </cell>
          <cell r="BB8544">
            <v>36917</v>
          </cell>
          <cell r="BH8544">
            <v>0</v>
          </cell>
          <cell r="BI8544" t="str">
            <v>EUR</v>
          </cell>
          <cell r="BM8544">
            <v>0</v>
          </cell>
          <cell r="BN8544">
            <v>0</v>
          </cell>
          <cell r="BO8544">
            <v>0</v>
          </cell>
          <cell r="BP8544">
            <v>0</v>
          </cell>
          <cell r="BQ8544">
            <v>0</v>
          </cell>
          <cell r="BR8544">
            <v>0</v>
          </cell>
          <cell r="BS8544">
            <v>0</v>
          </cell>
          <cell r="BT8544">
            <v>0</v>
          </cell>
          <cell r="BU8544">
            <v>0</v>
          </cell>
          <cell r="BV8544">
            <v>0</v>
          </cell>
          <cell r="BW8544">
            <v>0</v>
          </cell>
          <cell r="BX8544">
            <v>0</v>
          </cell>
          <cell r="BY8544">
            <v>0</v>
          </cell>
          <cell r="BZ8544">
            <v>0</v>
          </cell>
          <cell r="CA8544">
            <v>0</v>
          </cell>
          <cell r="CB8544">
            <v>0</v>
          </cell>
        </row>
        <row r="8545">
          <cell r="B8545" t="str">
            <v>E504</v>
          </cell>
          <cell r="C8545" t="str">
            <v>CONS.FURT.REDE B/T FONTAINHA P.SANTO</v>
          </cell>
          <cell r="D8545" t="str">
            <v>D30-70</v>
          </cell>
          <cell r="E8545" t="str">
            <v>D30-70</v>
          </cell>
          <cell r="F8545">
            <v>0</v>
          </cell>
          <cell r="G8545">
            <v>0</v>
          </cell>
          <cell r="H8545" t="str">
            <v>EEM1</v>
          </cell>
          <cell r="I8545" t="str">
            <v>02</v>
          </cell>
          <cell r="J8545" t="str">
            <v>B5</v>
          </cell>
          <cell r="K8545">
            <v>0</v>
          </cell>
          <cell r="L8545" t="str">
            <v>X</v>
          </cell>
          <cell r="M8545">
            <v>0</v>
          </cell>
          <cell r="N8545">
            <v>0</v>
          </cell>
          <cell r="O8545" t="str">
            <v>CRODRIGUES</v>
          </cell>
          <cell r="P8545" t="str">
            <v>11:20:20</v>
          </cell>
          <cell r="Q8545" t="str">
            <v>SFARIA</v>
          </cell>
          <cell r="R8545" t="str">
            <v>15:26:43</v>
          </cell>
          <cell r="S8545" t="str">
            <v>EEM</v>
          </cell>
          <cell r="T8545">
            <v>0</v>
          </cell>
          <cell r="U8545">
            <v>0</v>
          </cell>
          <cell r="V8545">
            <v>0</v>
          </cell>
          <cell r="W8545" t="str">
            <v>EUR</v>
          </cell>
          <cell r="X8545" t="str">
            <v>00</v>
          </cell>
          <cell r="Y8545" t="str">
            <v>00</v>
          </cell>
          <cell r="Z8545">
            <v>0</v>
          </cell>
          <cell r="AA8545" t="str">
            <v>X</v>
          </cell>
          <cell r="AB8545">
            <v>0</v>
          </cell>
          <cell r="AC8545">
            <v>0</v>
          </cell>
          <cell r="AD8545">
            <v>0</v>
          </cell>
          <cell r="AE8545" t="str">
            <v>0000</v>
          </cell>
          <cell r="AF8545">
            <v>0</v>
          </cell>
          <cell r="AG8545">
            <v>0</v>
          </cell>
          <cell r="AH8545">
            <v>0</v>
          </cell>
          <cell r="AI8545" t="str">
            <v>0</v>
          </cell>
          <cell r="AJ8545">
            <v>0</v>
          </cell>
          <cell r="AK8545">
            <v>0</v>
          </cell>
          <cell r="AL8545" t="str">
            <v>85105008010</v>
          </cell>
          <cell r="AM8545">
            <v>0</v>
          </cell>
          <cell r="AN8545">
            <v>0</v>
          </cell>
          <cell r="AO8545">
            <v>0</v>
          </cell>
          <cell r="AP8545">
            <v>0</v>
          </cell>
          <cell r="AQ8545">
            <v>0</v>
          </cell>
          <cell r="AR8545">
            <v>0</v>
          </cell>
          <cell r="AS8545">
            <v>0</v>
          </cell>
          <cell r="AT8545">
            <v>0</v>
          </cell>
          <cell r="AU8545">
            <v>0</v>
          </cell>
          <cell r="AV8545">
            <v>0</v>
          </cell>
          <cell r="AW8545">
            <v>0</v>
          </cell>
          <cell r="AX8545">
            <v>0</v>
          </cell>
          <cell r="AY8545">
            <v>36917</v>
          </cell>
          <cell r="AZ8545">
            <v>38532</v>
          </cell>
          <cell r="BB8545">
            <v>36917</v>
          </cell>
          <cell r="BH8545">
            <v>0</v>
          </cell>
          <cell r="BI8545" t="str">
            <v>EUR</v>
          </cell>
          <cell r="BM8545">
            <v>0</v>
          </cell>
          <cell r="BN8545">
            <v>0</v>
          </cell>
          <cell r="BO8545">
            <v>0</v>
          </cell>
          <cell r="BP8545">
            <v>0</v>
          </cell>
          <cell r="BQ8545">
            <v>0</v>
          </cell>
          <cell r="BR8545">
            <v>0</v>
          </cell>
          <cell r="BS8545">
            <v>0</v>
          </cell>
          <cell r="BT8545">
            <v>0</v>
          </cell>
          <cell r="BU8545">
            <v>0</v>
          </cell>
          <cell r="BV8545">
            <v>0</v>
          </cell>
          <cell r="BW8545">
            <v>0</v>
          </cell>
          <cell r="BX8545">
            <v>0</v>
          </cell>
          <cell r="BY8545">
            <v>0</v>
          </cell>
          <cell r="BZ8545">
            <v>0</v>
          </cell>
          <cell r="CA8545">
            <v>0</v>
          </cell>
          <cell r="CB8545">
            <v>0</v>
          </cell>
        </row>
        <row r="8546">
          <cell r="B8546" t="str">
            <v>E504</v>
          </cell>
          <cell r="C8546" t="str">
            <v>CONS.FURT.REDE B/T CASINHAS P.SANTO</v>
          </cell>
          <cell r="D8546" t="str">
            <v>D30-70</v>
          </cell>
          <cell r="E8546" t="str">
            <v>D30-70</v>
          </cell>
          <cell r="F8546">
            <v>0</v>
          </cell>
          <cell r="G8546">
            <v>0</v>
          </cell>
          <cell r="H8546" t="str">
            <v>EEM1</v>
          </cell>
          <cell r="I8546" t="str">
            <v>02</v>
          </cell>
          <cell r="J8546" t="str">
            <v>B5</v>
          </cell>
          <cell r="K8546">
            <v>0</v>
          </cell>
          <cell r="L8546" t="str">
            <v>X</v>
          </cell>
          <cell r="M8546">
            <v>0</v>
          </cell>
          <cell r="N8546">
            <v>0</v>
          </cell>
          <cell r="O8546" t="str">
            <v>CRODRIGUES</v>
          </cell>
          <cell r="P8546" t="str">
            <v>11:21:25</v>
          </cell>
          <cell r="Q8546" t="str">
            <v>SFARIA</v>
          </cell>
          <cell r="R8546" t="str">
            <v>15:12:21</v>
          </cell>
          <cell r="S8546" t="str">
            <v>EEM</v>
          </cell>
          <cell r="T8546">
            <v>0</v>
          </cell>
          <cell r="U8546">
            <v>0</v>
          </cell>
          <cell r="V8546">
            <v>0</v>
          </cell>
          <cell r="W8546" t="str">
            <v>EUR</v>
          </cell>
          <cell r="X8546" t="str">
            <v>00</v>
          </cell>
          <cell r="Y8546" t="str">
            <v>00</v>
          </cell>
          <cell r="Z8546">
            <v>0</v>
          </cell>
          <cell r="AA8546" t="str">
            <v>X</v>
          </cell>
          <cell r="AB8546">
            <v>0</v>
          </cell>
          <cell r="AC8546">
            <v>0</v>
          </cell>
          <cell r="AD8546">
            <v>0</v>
          </cell>
          <cell r="AE8546" t="str">
            <v>0000</v>
          </cell>
          <cell r="AF8546">
            <v>0</v>
          </cell>
          <cell r="AG8546">
            <v>0</v>
          </cell>
          <cell r="AH8546">
            <v>0</v>
          </cell>
          <cell r="AI8546" t="str">
            <v>0</v>
          </cell>
          <cell r="AJ8546">
            <v>0</v>
          </cell>
          <cell r="AK8546">
            <v>0</v>
          </cell>
          <cell r="AL8546" t="str">
            <v>85105008011</v>
          </cell>
          <cell r="AM8546">
            <v>0</v>
          </cell>
          <cell r="AN8546">
            <v>0</v>
          </cell>
          <cell r="AO8546">
            <v>0</v>
          </cell>
          <cell r="AP8546">
            <v>0</v>
          </cell>
          <cell r="AQ8546">
            <v>0</v>
          </cell>
          <cell r="AR8546">
            <v>0</v>
          </cell>
          <cell r="AS8546">
            <v>0</v>
          </cell>
          <cell r="AT8546">
            <v>0</v>
          </cell>
          <cell r="AU8546">
            <v>0</v>
          </cell>
          <cell r="AV8546">
            <v>0</v>
          </cell>
          <cell r="AW8546">
            <v>0</v>
          </cell>
          <cell r="AX8546">
            <v>0</v>
          </cell>
          <cell r="AY8546">
            <v>36917</v>
          </cell>
          <cell r="AZ8546">
            <v>38532</v>
          </cell>
          <cell r="BB8546">
            <v>36917</v>
          </cell>
          <cell r="BH8546">
            <v>0</v>
          </cell>
          <cell r="BI8546" t="str">
            <v>EUR</v>
          </cell>
          <cell r="BM8546">
            <v>0</v>
          </cell>
          <cell r="BN8546">
            <v>0</v>
          </cell>
          <cell r="BO8546">
            <v>0</v>
          </cell>
          <cell r="BP8546">
            <v>0</v>
          </cell>
          <cell r="BQ8546">
            <v>0</v>
          </cell>
          <cell r="BR8546">
            <v>0</v>
          </cell>
          <cell r="BS8546">
            <v>0</v>
          </cell>
          <cell r="BT8546">
            <v>0</v>
          </cell>
          <cell r="BU8546">
            <v>0</v>
          </cell>
          <cell r="BV8546">
            <v>0</v>
          </cell>
          <cell r="BW8546">
            <v>0</v>
          </cell>
          <cell r="BX8546">
            <v>0</v>
          </cell>
          <cell r="BY8546">
            <v>0</v>
          </cell>
          <cell r="BZ8546">
            <v>0</v>
          </cell>
          <cell r="CA8546">
            <v>0</v>
          </cell>
          <cell r="CB8546">
            <v>0</v>
          </cell>
        </row>
        <row r="8547">
          <cell r="B8547" t="str">
            <v>E504</v>
          </cell>
          <cell r="C8547" t="str">
            <v>CONS.FURT.REDE B/T ARRED.CENTRAL P.SANTO</v>
          </cell>
          <cell r="D8547" t="str">
            <v>D30-70</v>
          </cell>
          <cell r="E8547" t="str">
            <v>D30-70</v>
          </cell>
          <cell r="F8547">
            <v>0</v>
          </cell>
          <cell r="G8547">
            <v>0</v>
          </cell>
          <cell r="H8547" t="str">
            <v>EEM1</v>
          </cell>
          <cell r="I8547" t="str">
            <v>02</v>
          </cell>
          <cell r="J8547" t="str">
            <v>B5</v>
          </cell>
          <cell r="K8547">
            <v>0</v>
          </cell>
          <cell r="L8547" t="str">
            <v>X</v>
          </cell>
          <cell r="M8547">
            <v>0</v>
          </cell>
          <cell r="N8547">
            <v>0</v>
          </cell>
          <cell r="O8547" t="str">
            <v>CRODRIGUES</v>
          </cell>
          <cell r="P8547" t="str">
            <v>11:22:54</v>
          </cell>
          <cell r="Q8547" t="str">
            <v>SFARIA</v>
          </cell>
          <cell r="R8547" t="str">
            <v>15:08:54</v>
          </cell>
          <cell r="S8547" t="str">
            <v>EEM</v>
          </cell>
          <cell r="T8547">
            <v>0</v>
          </cell>
          <cell r="U8547">
            <v>0</v>
          </cell>
          <cell r="V8547">
            <v>0</v>
          </cell>
          <cell r="W8547" t="str">
            <v>EUR</v>
          </cell>
          <cell r="X8547" t="str">
            <v>00</v>
          </cell>
          <cell r="Y8547" t="str">
            <v>00</v>
          </cell>
          <cell r="Z8547">
            <v>0</v>
          </cell>
          <cell r="AA8547" t="str">
            <v>X</v>
          </cell>
          <cell r="AB8547">
            <v>0</v>
          </cell>
          <cell r="AC8547">
            <v>0</v>
          </cell>
          <cell r="AD8547">
            <v>0</v>
          </cell>
          <cell r="AE8547" t="str">
            <v>0000</v>
          </cell>
          <cell r="AF8547">
            <v>0</v>
          </cell>
          <cell r="AG8547">
            <v>0</v>
          </cell>
          <cell r="AH8547">
            <v>0</v>
          </cell>
          <cell r="AI8547" t="str">
            <v>0</v>
          </cell>
          <cell r="AJ8547">
            <v>0</v>
          </cell>
          <cell r="AK8547">
            <v>0</v>
          </cell>
          <cell r="AL8547" t="str">
            <v>85105008012</v>
          </cell>
          <cell r="AM8547">
            <v>0</v>
          </cell>
          <cell r="AN8547">
            <v>0</v>
          </cell>
          <cell r="AO8547">
            <v>0</v>
          </cell>
          <cell r="AP8547">
            <v>0</v>
          </cell>
          <cell r="AQ8547">
            <v>0</v>
          </cell>
          <cell r="AR8547">
            <v>0</v>
          </cell>
          <cell r="AS8547">
            <v>0</v>
          </cell>
          <cell r="AT8547">
            <v>0</v>
          </cell>
          <cell r="AU8547">
            <v>0</v>
          </cell>
          <cell r="AV8547">
            <v>0</v>
          </cell>
          <cell r="AW8547">
            <v>0</v>
          </cell>
          <cell r="AX8547">
            <v>0</v>
          </cell>
          <cell r="AY8547">
            <v>36917</v>
          </cell>
          <cell r="AZ8547">
            <v>38532</v>
          </cell>
          <cell r="BB8547">
            <v>36917</v>
          </cell>
          <cell r="BH8547">
            <v>0</v>
          </cell>
          <cell r="BI8547" t="str">
            <v>EUR</v>
          </cell>
          <cell r="BM8547">
            <v>0</v>
          </cell>
          <cell r="BN8547">
            <v>0</v>
          </cell>
          <cell r="BO8547">
            <v>0</v>
          </cell>
          <cell r="BP8547">
            <v>0</v>
          </cell>
          <cell r="BQ8547">
            <v>0</v>
          </cell>
          <cell r="BR8547">
            <v>0</v>
          </cell>
          <cell r="BS8547">
            <v>0</v>
          </cell>
          <cell r="BT8547">
            <v>0</v>
          </cell>
          <cell r="BU8547">
            <v>0</v>
          </cell>
          <cell r="BV8547">
            <v>0</v>
          </cell>
          <cell r="BW8547">
            <v>0</v>
          </cell>
          <cell r="BX8547">
            <v>0</v>
          </cell>
          <cell r="BY8547">
            <v>0</v>
          </cell>
          <cell r="BZ8547">
            <v>0</v>
          </cell>
          <cell r="CA8547">
            <v>0</v>
          </cell>
          <cell r="CB8547">
            <v>0</v>
          </cell>
        </row>
        <row r="8548">
          <cell r="B8548" t="str">
            <v>E504</v>
          </cell>
          <cell r="C8548" t="str">
            <v>CONS.FURT.REDE B/T FONTE AREIA P.SANTO</v>
          </cell>
          <cell r="D8548" t="str">
            <v>D30-70</v>
          </cell>
          <cell r="E8548" t="str">
            <v>D30-70</v>
          </cell>
          <cell r="F8548">
            <v>0</v>
          </cell>
          <cell r="G8548">
            <v>0</v>
          </cell>
          <cell r="H8548" t="str">
            <v>EEM1</v>
          </cell>
          <cell r="I8548" t="str">
            <v>02</v>
          </cell>
          <cell r="J8548" t="str">
            <v>B5</v>
          </cell>
          <cell r="K8548">
            <v>0</v>
          </cell>
          <cell r="L8548" t="str">
            <v>X</v>
          </cell>
          <cell r="M8548">
            <v>0</v>
          </cell>
          <cell r="N8548">
            <v>0</v>
          </cell>
          <cell r="O8548" t="str">
            <v>CRODRIGUES</v>
          </cell>
          <cell r="P8548" t="str">
            <v>11:24:21</v>
          </cell>
          <cell r="Q8548" t="str">
            <v>SFARIA</v>
          </cell>
          <cell r="R8548" t="str">
            <v>15:28:16</v>
          </cell>
          <cell r="S8548" t="str">
            <v>EEM</v>
          </cell>
          <cell r="T8548">
            <v>0</v>
          </cell>
          <cell r="U8548">
            <v>0</v>
          </cell>
          <cell r="V8548">
            <v>0</v>
          </cell>
          <cell r="W8548" t="str">
            <v>EUR</v>
          </cell>
          <cell r="X8548" t="str">
            <v>00</v>
          </cell>
          <cell r="Y8548" t="str">
            <v>00</v>
          </cell>
          <cell r="Z8548">
            <v>0</v>
          </cell>
          <cell r="AA8548" t="str">
            <v>X</v>
          </cell>
          <cell r="AB8548">
            <v>0</v>
          </cell>
          <cell r="AC8548">
            <v>0</v>
          </cell>
          <cell r="AD8548">
            <v>0</v>
          </cell>
          <cell r="AE8548" t="str">
            <v>0000</v>
          </cell>
          <cell r="AF8548">
            <v>0</v>
          </cell>
          <cell r="AG8548">
            <v>0</v>
          </cell>
          <cell r="AH8548">
            <v>0</v>
          </cell>
          <cell r="AI8548" t="str">
            <v>0</v>
          </cell>
          <cell r="AJ8548">
            <v>0</v>
          </cell>
          <cell r="AK8548">
            <v>0</v>
          </cell>
          <cell r="AL8548" t="str">
            <v>85105008013</v>
          </cell>
          <cell r="AM8548">
            <v>0</v>
          </cell>
          <cell r="AN8548">
            <v>0</v>
          </cell>
          <cell r="AO8548">
            <v>0</v>
          </cell>
          <cell r="AP8548">
            <v>0</v>
          </cell>
          <cell r="AQ8548">
            <v>0</v>
          </cell>
          <cell r="AR8548">
            <v>0</v>
          </cell>
          <cell r="AS8548">
            <v>0</v>
          </cell>
          <cell r="AT8548">
            <v>0</v>
          </cell>
          <cell r="AU8548">
            <v>0</v>
          </cell>
          <cell r="AV8548">
            <v>0</v>
          </cell>
          <cell r="AW8548">
            <v>0</v>
          </cell>
          <cell r="AX8548">
            <v>0</v>
          </cell>
          <cell r="AY8548">
            <v>36917</v>
          </cell>
          <cell r="AZ8548">
            <v>38532</v>
          </cell>
          <cell r="BB8548">
            <v>36917</v>
          </cell>
          <cell r="BH8548">
            <v>0</v>
          </cell>
          <cell r="BI8548" t="str">
            <v>EUR</v>
          </cell>
          <cell r="BM8548">
            <v>0</v>
          </cell>
          <cell r="BN8548">
            <v>0</v>
          </cell>
          <cell r="BO8548">
            <v>0</v>
          </cell>
          <cell r="BP8548">
            <v>0</v>
          </cell>
          <cell r="BQ8548">
            <v>0</v>
          </cell>
          <cell r="BR8548">
            <v>0</v>
          </cell>
          <cell r="BS8548">
            <v>0</v>
          </cell>
          <cell r="BT8548">
            <v>0</v>
          </cell>
          <cell r="BU8548">
            <v>0</v>
          </cell>
          <cell r="BV8548">
            <v>0</v>
          </cell>
          <cell r="BW8548">
            <v>0</v>
          </cell>
          <cell r="BX8548">
            <v>0</v>
          </cell>
          <cell r="BY8548">
            <v>0</v>
          </cell>
          <cell r="BZ8548">
            <v>0</v>
          </cell>
          <cell r="CA8548">
            <v>0</v>
          </cell>
          <cell r="CB8548">
            <v>0</v>
          </cell>
        </row>
        <row r="8549">
          <cell r="B8549" t="str">
            <v>E504</v>
          </cell>
          <cell r="C8549" t="str">
            <v>CONS.FURT.REDE B/T MATAS-LOMBAS P.SANTO</v>
          </cell>
          <cell r="D8549" t="str">
            <v>D30-70</v>
          </cell>
          <cell r="E8549" t="str">
            <v>D30-70</v>
          </cell>
          <cell r="F8549">
            <v>0</v>
          </cell>
          <cell r="G8549">
            <v>0</v>
          </cell>
          <cell r="H8549" t="str">
            <v>EEM1</v>
          </cell>
          <cell r="I8549" t="str">
            <v>02</v>
          </cell>
          <cell r="J8549" t="str">
            <v>70</v>
          </cell>
          <cell r="K8549">
            <v>0</v>
          </cell>
          <cell r="L8549" t="str">
            <v>X</v>
          </cell>
          <cell r="M8549">
            <v>0</v>
          </cell>
          <cell r="N8549">
            <v>0</v>
          </cell>
          <cell r="O8549" t="str">
            <v>CRODRIGUES</v>
          </cell>
          <cell r="P8549" t="str">
            <v>11:26:39</v>
          </cell>
          <cell r="Q8549" t="str">
            <v>SFARIA</v>
          </cell>
          <cell r="R8549" t="str">
            <v>15:28:46</v>
          </cell>
          <cell r="S8549" t="str">
            <v>EEM</v>
          </cell>
          <cell r="T8549">
            <v>0</v>
          </cell>
          <cell r="U8549">
            <v>0</v>
          </cell>
          <cell r="V8549">
            <v>0</v>
          </cell>
          <cell r="W8549" t="str">
            <v>EUR</v>
          </cell>
          <cell r="X8549" t="str">
            <v>00</v>
          </cell>
          <cell r="Y8549" t="str">
            <v>00</v>
          </cell>
          <cell r="Z8549">
            <v>0</v>
          </cell>
          <cell r="AA8549" t="str">
            <v>X</v>
          </cell>
          <cell r="AB8549">
            <v>0</v>
          </cell>
          <cell r="AC8549">
            <v>0</v>
          </cell>
          <cell r="AD8549">
            <v>0</v>
          </cell>
          <cell r="AE8549" t="str">
            <v>0000</v>
          </cell>
          <cell r="AF8549">
            <v>0</v>
          </cell>
          <cell r="AG8549">
            <v>0</v>
          </cell>
          <cell r="AH8549">
            <v>0</v>
          </cell>
          <cell r="AI8549" t="str">
            <v>0</v>
          </cell>
          <cell r="AJ8549">
            <v>0</v>
          </cell>
          <cell r="AK8549">
            <v>0</v>
          </cell>
          <cell r="AL8549" t="str">
            <v>85105008014</v>
          </cell>
          <cell r="AM8549">
            <v>0</v>
          </cell>
          <cell r="AN8549">
            <v>0</v>
          </cell>
          <cell r="AO8549">
            <v>0</v>
          </cell>
          <cell r="AP8549">
            <v>0</v>
          </cell>
          <cell r="AQ8549">
            <v>0</v>
          </cell>
          <cell r="AR8549">
            <v>0</v>
          </cell>
          <cell r="AS8549">
            <v>0</v>
          </cell>
          <cell r="AT8549">
            <v>0</v>
          </cell>
          <cell r="AU8549">
            <v>0</v>
          </cell>
          <cell r="AV8549">
            <v>0</v>
          </cell>
          <cell r="AW8549">
            <v>0</v>
          </cell>
          <cell r="AX8549">
            <v>0</v>
          </cell>
          <cell r="AY8549">
            <v>36917</v>
          </cell>
          <cell r="AZ8549">
            <v>38532</v>
          </cell>
          <cell r="BB8549">
            <v>36917</v>
          </cell>
          <cell r="BH8549">
            <v>0</v>
          </cell>
          <cell r="BI8549" t="str">
            <v>EUR</v>
          </cell>
          <cell r="BM8549">
            <v>0</v>
          </cell>
          <cell r="BN8549">
            <v>0</v>
          </cell>
          <cell r="BO8549">
            <v>0</v>
          </cell>
          <cell r="BP8549">
            <v>0</v>
          </cell>
          <cell r="BQ8549">
            <v>0</v>
          </cell>
          <cell r="BR8549">
            <v>0</v>
          </cell>
          <cell r="BS8549">
            <v>0</v>
          </cell>
          <cell r="BT8549">
            <v>0</v>
          </cell>
          <cell r="BU8549">
            <v>0</v>
          </cell>
          <cell r="BV8549">
            <v>0</v>
          </cell>
          <cell r="BW8549">
            <v>0</v>
          </cell>
          <cell r="BX8549">
            <v>0</v>
          </cell>
          <cell r="BY8549">
            <v>0</v>
          </cell>
          <cell r="BZ8549">
            <v>0</v>
          </cell>
          <cell r="CA8549">
            <v>0</v>
          </cell>
          <cell r="CB8549">
            <v>0</v>
          </cell>
        </row>
        <row r="8550">
          <cell r="B8550" t="str">
            <v>E504</v>
          </cell>
          <cell r="C8550" t="str">
            <v>CONS.FURT.REDE B/T DRAGOAL P.SANTO</v>
          </cell>
          <cell r="D8550" t="str">
            <v>D30-70</v>
          </cell>
          <cell r="E8550" t="str">
            <v>D30-70</v>
          </cell>
          <cell r="F8550">
            <v>0</v>
          </cell>
          <cell r="G8550">
            <v>0</v>
          </cell>
          <cell r="H8550" t="str">
            <v>EEM1</v>
          </cell>
          <cell r="I8550" t="str">
            <v>02</v>
          </cell>
          <cell r="J8550" t="str">
            <v>B5</v>
          </cell>
          <cell r="K8550">
            <v>0</v>
          </cell>
          <cell r="L8550" t="str">
            <v>X</v>
          </cell>
          <cell r="M8550">
            <v>0</v>
          </cell>
          <cell r="N8550">
            <v>0</v>
          </cell>
          <cell r="O8550" t="str">
            <v>CRODRIGUES</v>
          </cell>
          <cell r="P8550" t="str">
            <v>11:30:25</v>
          </cell>
          <cell r="Q8550" t="str">
            <v>SFARIA</v>
          </cell>
          <cell r="R8550" t="str">
            <v>15:25:09</v>
          </cell>
          <cell r="S8550" t="str">
            <v>EEM</v>
          </cell>
          <cell r="T8550">
            <v>0</v>
          </cell>
          <cell r="U8550">
            <v>0</v>
          </cell>
          <cell r="V8550">
            <v>0</v>
          </cell>
          <cell r="W8550" t="str">
            <v>EUR</v>
          </cell>
          <cell r="X8550" t="str">
            <v>00</v>
          </cell>
          <cell r="Y8550" t="str">
            <v>00</v>
          </cell>
          <cell r="Z8550">
            <v>0</v>
          </cell>
          <cell r="AA8550" t="str">
            <v>X</v>
          </cell>
          <cell r="AB8550">
            <v>0</v>
          </cell>
          <cell r="AC8550">
            <v>0</v>
          </cell>
          <cell r="AD8550">
            <v>0</v>
          </cell>
          <cell r="AE8550" t="str">
            <v>0000</v>
          </cell>
          <cell r="AF8550">
            <v>0</v>
          </cell>
          <cell r="AG8550">
            <v>0</v>
          </cell>
          <cell r="AH8550">
            <v>0</v>
          </cell>
          <cell r="AI8550" t="str">
            <v>0</v>
          </cell>
          <cell r="AJ8550">
            <v>0</v>
          </cell>
          <cell r="AK8550">
            <v>0</v>
          </cell>
          <cell r="AL8550" t="str">
            <v>85105008015</v>
          </cell>
          <cell r="AM8550">
            <v>0</v>
          </cell>
          <cell r="AN8550">
            <v>0</v>
          </cell>
          <cell r="AO8550">
            <v>0</v>
          </cell>
          <cell r="AP8550">
            <v>0</v>
          </cell>
          <cell r="AQ8550">
            <v>0</v>
          </cell>
          <cell r="AR8550">
            <v>0</v>
          </cell>
          <cell r="AS8550">
            <v>0</v>
          </cell>
          <cell r="AT8550">
            <v>0</v>
          </cell>
          <cell r="AU8550">
            <v>0</v>
          </cell>
          <cell r="AV8550">
            <v>0</v>
          </cell>
          <cell r="AW8550">
            <v>0</v>
          </cell>
          <cell r="AX8550">
            <v>0</v>
          </cell>
          <cell r="AY8550">
            <v>36917</v>
          </cell>
          <cell r="AZ8550">
            <v>38532</v>
          </cell>
          <cell r="BB8550">
            <v>36917</v>
          </cell>
          <cell r="BH8550">
            <v>0</v>
          </cell>
          <cell r="BI8550" t="str">
            <v>EUR</v>
          </cell>
          <cell r="BM8550">
            <v>0</v>
          </cell>
          <cell r="BN8550">
            <v>0</v>
          </cell>
          <cell r="BO8550">
            <v>0</v>
          </cell>
          <cell r="BP8550">
            <v>0</v>
          </cell>
          <cell r="BQ8550">
            <v>0</v>
          </cell>
          <cell r="BR8550">
            <v>0</v>
          </cell>
          <cell r="BS8550">
            <v>0</v>
          </cell>
          <cell r="BT8550">
            <v>0</v>
          </cell>
          <cell r="BU8550">
            <v>0</v>
          </cell>
          <cell r="BV8550">
            <v>0</v>
          </cell>
          <cell r="BW8550">
            <v>0</v>
          </cell>
          <cell r="BX8550">
            <v>0</v>
          </cell>
          <cell r="BY8550">
            <v>0</v>
          </cell>
          <cell r="BZ8550">
            <v>0</v>
          </cell>
          <cell r="CA8550">
            <v>0</v>
          </cell>
          <cell r="CB8550">
            <v>0</v>
          </cell>
        </row>
        <row r="8551">
          <cell r="B8551" t="str">
            <v>E504</v>
          </cell>
          <cell r="C8551" t="str">
            <v>CONS.FURT.REDE B/T PÉ DO PICO P.SANTO</v>
          </cell>
          <cell r="D8551" t="str">
            <v>D30-70</v>
          </cell>
          <cell r="E8551" t="str">
            <v>D30-70</v>
          </cell>
          <cell r="F8551">
            <v>0</v>
          </cell>
          <cell r="G8551">
            <v>0</v>
          </cell>
          <cell r="H8551" t="str">
            <v>EEM1</v>
          </cell>
          <cell r="I8551" t="str">
            <v>02</v>
          </cell>
          <cell r="J8551" t="str">
            <v>B5</v>
          </cell>
          <cell r="K8551">
            <v>0</v>
          </cell>
          <cell r="L8551" t="str">
            <v>X</v>
          </cell>
          <cell r="M8551">
            <v>0</v>
          </cell>
          <cell r="N8551">
            <v>0</v>
          </cell>
          <cell r="O8551" t="str">
            <v>CRODRIGUES</v>
          </cell>
          <cell r="P8551" t="str">
            <v>11:31:20</v>
          </cell>
          <cell r="Q8551" t="str">
            <v>SFARIA</v>
          </cell>
          <cell r="R8551" t="str">
            <v>15:29:04</v>
          </cell>
          <cell r="S8551" t="str">
            <v>EEM</v>
          </cell>
          <cell r="T8551">
            <v>0</v>
          </cell>
          <cell r="U8551">
            <v>0</v>
          </cell>
          <cell r="V8551">
            <v>0</v>
          </cell>
          <cell r="W8551" t="str">
            <v>EUR</v>
          </cell>
          <cell r="X8551" t="str">
            <v>00</v>
          </cell>
          <cell r="Y8551" t="str">
            <v>00</v>
          </cell>
          <cell r="Z8551">
            <v>0</v>
          </cell>
          <cell r="AA8551" t="str">
            <v>X</v>
          </cell>
          <cell r="AB8551">
            <v>0</v>
          </cell>
          <cell r="AC8551">
            <v>0</v>
          </cell>
          <cell r="AD8551">
            <v>0</v>
          </cell>
          <cell r="AE8551" t="str">
            <v>0000</v>
          </cell>
          <cell r="AF8551">
            <v>0</v>
          </cell>
          <cell r="AG8551">
            <v>0</v>
          </cell>
          <cell r="AH8551">
            <v>0</v>
          </cell>
          <cell r="AI8551" t="str">
            <v>0</v>
          </cell>
          <cell r="AJ8551">
            <v>0</v>
          </cell>
          <cell r="AK8551">
            <v>0</v>
          </cell>
          <cell r="AL8551" t="str">
            <v>85105008016</v>
          </cell>
          <cell r="AM8551">
            <v>0</v>
          </cell>
          <cell r="AN8551">
            <v>0</v>
          </cell>
          <cell r="AO8551">
            <v>0</v>
          </cell>
          <cell r="AP8551">
            <v>0</v>
          </cell>
          <cell r="AQ8551">
            <v>0</v>
          </cell>
          <cell r="AR8551">
            <v>0</v>
          </cell>
          <cell r="AS8551">
            <v>0</v>
          </cell>
          <cell r="AT8551">
            <v>0</v>
          </cell>
          <cell r="AU8551">
            <v>0</v>
          </cell>
          <cell r="AV8551">
            <v>0</v>
          </cell>
          <cell r="AW8551">
            <v>0</v>
          </cell>
          <cell r="AX8551">
            <v>0</v>
          </cell>
          <cell r="AY8551">
            <v>36917</v>
          </cell>
          <cell r="AZ8551">
            <v>38532</v>
          </cell>
          <cell r="BB8551">
            <v>36917</v>
          </cell>
          <cell r="BH8551">
            <v>0</v>
          </cell>
          <cell r="BI8551" t="str">
            <v>EUR</v>
          </cell>
          <cell r="BM8551">
            <v>0</v>
          </cell>
          <cell r="BN8551">
            <v>0</v>
          </cell>
          <cell r="BO8551">
            <v>0</v>
          </cell>
          <cell r="BP8551">
            <v>0</v>
          </cell>
          <cell r="BQ8551">
            <v>0</v>
          </cell>
          <cell r="BR8551">
            <v>0</v>
          </cell>
          <cell r="BS8551">
            <v>0</v>
          </cell>
          <cell r="BT8551">
            <v>0</v>
          </cell>
          <cell r="BU8551">
            <v>0</v>
          </cell>
          <cell r="BV8551">
            <v>0</v>
          </cell>
          <cell r="BW8551">
            <v>0</v>
          </cell>
          <cell r="BX8551">
            <v>0</v>
          </cell>
          <cell r="BY8551">
            <v>0</v>
          </cell>
          <cell r="BZ8551">
            <v>0</v>
          </cell>
          <cell r="CA8551">
            <v>0</v>
          </cell>
          <cell r="CB8551">
            <v>0</v>
          </cell>
        </row>
        <row r="8552">
          <cell r="B8552" t="str">
            <v>E504</v>
          </cell>
          <cell r="C8552" t="str">
            <v>CONS.FURT.REDE B/T VALE DO TOURO P.SANTO</v>
          </cell>
          <cell r="D8552" t="str">
            <v>D30-70</v>
          </cell>
          <cell r="E8552" t="str">
            <v>D30-70</v>
          </cell>
          <cell r="F8552">
            <v>0</v>
          </cell>
          <cell r="G8552">
            <v>0</v>
          </cell>
          <cell r="H8552" t="str">
            <v>EEM1</v>
          </cell>
          <cell r="I8552" t="str">
            <v>02</v>
          </cell>
          <cell r="J8552" t="str">
            <v>B5</v>
          </cell>
          <cell r="K8552">
            <v>0</v>
          </cell>
          <cell r="L8552" t="str">
            <v>X</v>
          </cell>
          <cell r="M8552">
            <v>0</v>
          </cell>
          <cell r="N8552">
            <v>0</v>
          </cell>
          <cell r="O8552" t="str">
            <v>CRODRIGUES</v>
          </cell>
          <cell r="P8552" t="str">
            <v>11:32:57</v>
          </cell>
          <cell r="Q8552" t="str">
            <v>SFARIA</v>
          </cell>
          <cell r="R8552" t="str">
            <v>15:32:18</v>
          </cell>
          <cell r="S8552" t="str">
            <v>EEM</v>
          </cell>
          <cell r="T8552">
            <v>0</v>
          </cell>
          <cell r="U8552">
            <v>0</v>
          </cell>
          <cell r="V8552">
            <v>0</v>
          </cell>
          <cell r="W8552" t="str">
            <v>EUR</v>
          </cell>
          <cell r="X8552" t="str">
            <v>00</v>
          </cell>
          <cell r="Y8552" t="str">
            <v>00</v>
          </cell>
          <cell r="Z8552">
            <v>0</v>
          </cell>
          <cell r="AA8552" t="str">
            <v>X</v>
          </cell>
          <cell r="AB8552">
            <v>0</v>
          </cell>
          <cell r="AC8552">
            <v>0</v>
          </cell>
          <cell r="AD8552">
            <v>0</v>
          </cell>
          <cell r="AE8552" t="str">
            <v>0000</v>
          </cell>
          <cell r="AF8552">
            <v>0</v>
          </cell>
          <cell r="AG8552">
            <v>0</v>
          </cell>
          <cell r="AH8552">
            <v>0</v>
          </cell>
          <cell r="AI8552" t="str">
            <v>0</v>
          </cell>
          <cell r="AJ8552">
            <v>0</v>
          </cell>
          <cell r="AK8552">
            <v>0</v>
          </cell>
          <cell r="AL8552" t="str">
            <v>85105008017</v>
          </cell>
          <cell r="AM8552">
            <v>0</v>
          </cell>
          <cell r="AN8552">
            <v>0</v>
          </cell>
          <cell r="AO8552">
            <v>0</v>
          </cell>
          <cell r="AP8552">
            <v>0</v>
          </cell>
          <cell r="AQ8552">
            <v>0</v>
          </cell>
          <cell r="AR8552">
            <v>0</v>
          </cell>
          <cell r="AS8552">
            <v>0</v>
          </cell>
          <cell r="AT8552">
            <v>0</v>
          </cell>
          <cell r="AU8552">
            <v>0</v>
          </cell>
          <cell r="AV8552">
            <v>0</v>
          </cell>
          <cell r="AW8552">
            <v>0</v>
          </cell>
          <cell r="AX8552">
            <v>0</v>
          </cell>
          <cell r="AY8552">
            <v>36917</v>
          </cell>
          <cell r="AZ8552">
            <v>38532</v>
          </cell>
          <cell r="BB8552">
            <v>36917</v>
          </cell>
          <cell r="BH8552">
            <v>0</v>
          </cell>
          <cell r="BI8552" t="str">
            <v>EUR</v>
          </cell>
          <cell r="BM8552">
            <v>0</v>
          </cell>
          <cell r="BN8552">
            <v>0</v>
          </cell>
          <cell r="BO8552">
            <v>0</v>
          </cell>
          <cell r="BP8552">
            <v>0</v>
          </cell>
          <cell r="BQ8552">
            <v>0</v>
          </cell>
          <cell r="BR8552">
            <v>0</v>
          </cell>
          <cell r="BS8552">
            <v>0</v>
          </cell>
          <cell r="BT8552">
            <v>0</v>
          </cell>
          <cell r="BU8552">
            <v>0</v>
          </cell>
          <cell r="BV8552">
            <v>0</v>
          </cell>
          <cell r="BW8552">
            <v>0</v>
          </cell>
          <cell r="BX8552">
            <v>0</v>
          </cell>
          <cell r="BY8552">
            <v>0</v>
          </cell>
          <cell r="BZ8552">
            <v>0</v>
          </cell>
          <cell r="CA8552">
            <v>0</v>
          </cell>
          <cell r="CB8552">
            <v>0</v>
          </cell>
        </row>
        <row r="8553">
          <cell r="B8553" t="str">
            <v>E504</v>
          </cell>
          <cell r="C8553" t="str">
            <v>CONS.FURT.REDE B/T LAPEIRA P.SANTO</v>
          </cell>
          <cell r="D8553" t="str">
            <v>D30-70</v>
          </cell>
          <cell r="E8553" t="str">
            <v>D30-70</v>
          </cell>
          <cell r="F8553">
            <v>0</v>
          </cell>
          <cell r="G8553">
            <v>0</v>
          </cell>
          <cell r="H8553" t="str">
            <v>EEM1</v>
          </cell>
          <cell r="I8553" t="str">
            <v>02</v>
          </cell>
          <cell r="J8553" t="str">
            <v>B5</v>
          </cell>
          <cell r="K8553">
            <v>0</v>
          </cell>
          <cell r="L8553" t="str">
            <v>X</v>
          </cell>
          <cell r="M8553">
            <v>0</v>
          </cell>
          <cell r="N8553">
            <v>0</v>
          </cell>
          <cell r="O8553" t="str">
            <v>CRODRIGUES</v>
          </cell>
          <cell r="P8553" t="str">
            <v>11:35:14</v>
          </cell>
          <cell r="Q8553" t="str">
            <v>SFARIA</v>
          </cell>
          <cell r="R8553" t="str">
            <v>15:28:30</v>
          </cell>
          <cell r="S8553" t="str">
            <v>EEM</v>
          </cell>
          <cell r="T8553">
            <v>0</v>
          </cell>
          <cell r="U8553">
            <v>0</v>
          </cell>
          <cell r="V8553">
            <v>0</v>
          </cell>
          <cell r="W8553" t="str">
            <v>EUR</v>
          </cell>
          <cell r="X8553" t="str">
            <v>00</v>
          </cell>
          <cell r="Y8553" t="str">
            <v>00</v>
          </cell>
          <cell r="Z8553">
            <v>0</v>
          </cell>
          <cell r="AA8553" t="str">
            <v>X</v>
          </cell>
          <cell r="AB8553">
            <v>0</v>
          </cell>
          <cell r="AC8553">
            <v>0</v>
          </cell>
          <cell r="AD8553">
            <v>0</v>
          </cell>
          <cell r="AE8553" t="str">
            <v>0000</v>
          </cell>
          <cell r="AF8553">
            <v>0</v>
          </cell>
          <cell r="AG8553">
            <v>0</v>
          </cell>
          <cell r="AH8553">
            <v>0</v>
          </cell>
          <cell r="AI8553" t="str">
            <v>0</v>
          </cell>
          <cell r="AJ8553">
            <v>0</v>
          </cell>
          <cell r="AK8553">
            <v>0</v>
          </cell>
          <cell r="AL8553" t="str">
            <v>85105008018</v>
          </cell>
          <cell r="AM8553">
            <v>0</v>
          </cell>
          <cell r="AN8553">
            <v>0</v>
          </cell>
          <cell r="AO8553">
            <v>0</v>
          </cell>
          <cell r="AP8553">
            <v>0</v>
          </cell>
          <cell r="AQ8553">
            <v>0</v>
          </cell>
          <cell r="AR8553">
            <v>0</v>
          </cell>
          <cell r="AS8553">
            <v>0</v>
          </cell>
          <cell r="AT8553">
            <v>0</v>
          </cell>
          <cell r="AU8553">
            <v>0</v>
          </cell>
          <cell r="AV8553">
            <v>0</v>
          </cell>
          <cell r="AW8553">
            <v>0</v>
          </cell>
          <cell r="AX8553">
            <v>0</v>
          </cell>
          <cell r="AY8553">
            <v>36917</v>
          </cell>
          <cell r="AZ8553">
            <v>38532</v>
          </cell>
          <cell r="BB8553">
            <v>36917</v>
          </cell>
          <cell r="BH8553">
            <v>0</v>
          </cell>
          <cell r="BI8553" t="str">
            <v>EUR</v>
          </cell>
          <cell r="BM8553">
            <v>0</v>
          </cell>
          <cell r="BN8553">
            <v>0</v>
          </cell>
          <cell r="BO8553">
            <v>0</v>
          </cell>
          <cell r="BP8553">
            <v>0</v>
          </cell>
          <cell r="BQ8553">
            <v>0</v>
          </cell>
          <cell r="BR8553">
            <v>0</v>
          </cell>
          <cell r="BS8553">
            <v>0</v>
          </cell>
          <cell r="BT8553">
            <v>0</v>
          </cell>
          <cell r="BU8553">
            <v>0</v>
          </cell>
          <cell r="BV8553">
            <v>0</v>
          </cell>
          <cell r="BW8553">
            <v>0</v>
          </cell>
          <cell r="BX8553">
            <v>0</v>
          </cell>
          <cell r="BY8553">
            <v>0</v>
          </cell>
          <cell r="BZ8553">
            <v>0</v>
          </cell>
          <cell r="CA8553">
            <v>0</v>
          </cell>
          <cell r="CB8553">
            <v>0</v>
          </cell>
        </row>
        <row r="8554">
          <cell r="B8554" t="str">
            <v>E504</v>
          </cell>
          <cell r="C8554" t="str">
            <v>CONS.FURT.REDE B/T EST.PENEDO P.SANTO</v>
          </cell>
          <cell r="D8554" t="str">
            <v>D30-70</v>
          </cell>
          <cell r="E8554" t="str">
            <v>D30-70</v>
          </cell>
          <cell r="F8554">
            <v>0</v>
          </cell>
          <cell r="G8554">
            <v>0</v>
          </cell>
          <cell r="H8554" t="str">
            <v>EEM1</v>
          </cell>
          <cell r="I8554" t="str">
            <v>02</v>
          </cell>
          <cell r="J8554" t="str">
            <v>B5</v>
          </cell>
          <cell r="K8554">
            <v>0</v>
          </cell>
          <cell r="L8554" t="str">
            <v>X</v>
          </cell>
          <cell r="M8554">
            <v>0</v>
          </cell>
          <cell r="N8554">
            <v>0</v>
          </cell>
          <cell r="O8554" t="str">
            <v>CRODRIGUES</v>
          </cell>
          <cell r="P8554" t="str">
            <v>11:36:33</v>
          </cell>
          <cell r="Q8554" t="str">
            <v>SFARIA</v>
          </cell>
          <cell r="R8554" t="str">
            <v>15:26:10</v>
          </cell>
          <cell r="S8554" t="str">
            <v>EEM</v>
          </cell>
          <cell r="T8554">
            <v>0</v>
          </cell>
          <cell r="U8554">
            <v>0</v>
          </cell>
          <cell r="V8554">
            <v>0</v>
          </cell>
          <cell r="W8554" t="str">
            <v>EUR</v>
          </cell>
          <cell r="X8554" t="str">
            <v>00</v>
          </cell>
          <cell r="Y8554" t="str">
            <v>00</v>
          </cell>
          <cell r="Z8554">
            <v>0</v>
          </cell>
          <cell r="AA8554" t="str">
            <v>X</v>
          </cell>
          <cell r="AB8554">
            <v>0</v>
          </cell>
          <cell r="AC8554">
            <v>0</v>
          </cell>
          <cell r="AD8554">
            <v>0</v>
          </cell>
          <cell r="AE8554" t="str">
            <v>0000</v>
          </cell>
          <cell r="AF8554">
            <v>0</v>
          </cell>
          <cell r="AG8554">
            <v>0</v>
          </cell>
          <cell r="AH8554">
            <v>0</v>
          </cell>
          <cell r="AI8554" t="str">
            <v>0</v>
          </cell>
          <cell r="AJ8554">
            <v>0</v>
          </cell>
          <cell r="AK8554">
            <v>0</v>
          </cell>
          <cell r="AL8554" t="str">
            <v>85105008019</v>
          </cell>
          <cell r="AM8554">
            <v>0</v>
          </cell>
          <cell r="AN8554">
            <v>0</v>
          </cell>
          <cell r="AO8554">
            <v>0</v>
          </cell>
          <cell r="AP8554">
            <v>0</v>
          </cell>
          <cell r="AQ8554">
            <v>0</v>
          </cell>
          <cell r="AR8554">
            <v>0</v>
          </cell>
          <cell r="AS8554">
            <v>0</v>
          </cell>
          <cell r="AT8554">
            <v>0</v>
          </cell>
          <cell r="AU8554">
            <v>0</v>
          </cell>
          <cell r="AV8554">
            <v>0</v>
          </cell>
          <cell r="AW8554">
            <v>0</v>
          </cell>
          <cell r="AX8554">
            <v>0</v>
          </cell>
          <cell r="AY8554">
            <v>36917</v>
          </cell>
          <cell r="AZ8554">
            <v>38532</v>
          </cell>
          <cell r="BB8554">
            <v>36917</v>
          </cell>
          <cell r="BH8554">
            <v>0</v>
          </cell>
          <cell r="BI8554" t="str">
            <v>EUR</v>
          </cell>
          <cell r="BM8554">
            <v>0</v>
          </cell>
          <cell r="BN8554">
            <v>0</v>
          </cell>
          <cell r="BO8554">
            <v>0</v>
          </cell>
          <cell r="BP8554">
            <v>0</v>
          </cell>
          <cell r="BQ8554">
            <v>0</v>
          </cell>
          <cell r="BR8554">
            <v>0</v>
          </cell>
          <cell r="BS8554">
            <v>0</v>
          </cell>
          <cell r="BT8554">
            <v>0</v>
          </cell>
          <cell r="BU8554">
            <v>0</v>
          </cell>
          <cell r="BV8554">
            <v>0</v>
          </cell>
          <cell r="BW8554">
            <v>0</v>
          </cell>
          <cell r="BX8554">
            <v>0</v>
          </cell>
          <cell r="BY8554">
            <v>0</v>
          </cell>
          <cell r="BZ8554">
            <v>0</v>
          </cell>
          <cell r="CA8554">
            <v>0</v>
          </cell>
          <cell r="CB8554">
            <v>0</v>
          </cell>
        </row>
        <row r="8555">
          <cell r="B8555" t="str">
            <v>E504</v>
          </cell>
          <cell r="C8555" t="str">
            <v>CONS.FURT.REDE B/T SALÕES P.SANTO</v>
          </cell>
          <cell r="D8555" t="str">
            <v>D30-70</v>
          </cell>
          <cell r="E8555" t="str">
            <v>D30-70</v>
          </cell>
          <cell r="F8555">
            <v>0</v>
          </cell>
          <cell r="G8555">
            <v>0</v>
          </cell>
          <cell r="H8555" t="str">
            <v>EEM1</v>
          </cell>
          <cell r="I8555" t="str">
            <v>02</v>
          </cell>
          <cell r="J8555" t="str">
            <v>B5</v>
          </cell>
          <cell r="K8555">
            <v>0</v>
          </cell>
          <cell r="L8555" t="str">
            <v>X</v>
          </cell>
          <cell r="M8555">
            <v>0</v>
          </cell>
          <cell r="N8555">
            <v>0</v>
          </cell>
          <cell r="O8555" t="str">
            <v>CRODRIGUES</v>
          </cell>
          <cell r="P8555" t="str">
            <v>11:38:01</v>
          </cell>
          <cell r="Q8555" t="str">
            <v>SFARIA</v>
          </cell>
          <cell r="R8555" t="str">
            <v>15:30:07</v>
          </cell>
          <cell r="S8555" t="str">
            <v>EEM</v>
          </cell>
          <cell r="T8555">
            <v>0</v>
          </cell>
          <cell r="U8555">
            <v>0</v>
          </cell>
          <cell r="V8555">
            <v>0</v>
          </cell>
          <cell r="W8555" t="str">
            <v>EUR</v>
          </cell>
          <cell r="X8555" t="str">
            <v>00</v>
          </cell>
          <cell r="Y8555" t="str">
            <v>00</v>
          </cell>
          <cell r="Z8555">
            <v>0</v>
          </cell>
          <cell r="AA8555" t="str">
            <v>X</v>
          </cell>
          <cell r="AB8555">
            <v>0</v>
          </cell>
          <cell r="AC8555">
            <v>0</v>
          </cell>
          <cell r="AD8555">
            <v>0</v>
          </cell>
          <cell r="AE8555" t="str">
            <v>0000</v>
          </cell>
          <cell r="AF8555">
            <v>0</v>
          </cell>
          <cell r="AG8555">
            <v>0</v>
          </cell>
          <cell r="AH8555">
            <v>0</v>
          </cell>
          <cell r="AI8555" t="str">
            <v>0</v>
          </cell>
          <cell r="AJ8555">
            <v>0</v>
          </cell>
          <cell r="AK8555">
            <v>0</v>
          </cell>
          <cell r="AL8555" t="str">
            <v>85105008020</v>
          </cell>
          <cell r="AM8555">
            <v>0</v>
          </cell>
          <cell r="AN8555">
            <v>0</v>
          </cell>
          <cell r="AO8555">
            <v>0</v>
          </cell>
          <cell r="AP8555">
            <v>0</v>
          </cell>
          <cell r="AQ8555">
            <v>0</v>
          </cell>
          <cell r="AR8555">
            <v>0</v>
          </cell>
          <cell r="AS8555">
            <v>0</v>
          </cell>
          <cell r="AT8555">
            <v>0</v>
          </cell>
          <cell r="AU8555">
            <v>0</v>
          </cell>
          <cell r="AV8555">
            <v>0</v>
          </cell>
          <cell r="AW8555">
            <v>0</v>
          </cell>
          <cell r="AX8555">
            <v>0</v>
          </cell>
          <cell r="AY8555">
            <v>36917</v>
          </cell>
          <cell r="AZ8555">
            <v>38532</v>
          </cell>
          <cell r="BB8555">
            <v>36917</v>
          </cell>
          <cell r="BH8555">
            <v>0</v>
          </cell>
          <cell r="BI8555" t="str">
            <v>EUR</v>
          </cell>
          <cell r="BM8555">
            <v>0</v>
          </cell>
          <cell r="BN8555">
            <v>0</v>
          </cell>
          <cell r="BO8555">
            <v>0</v>
          </cell>
          <cell r="BP8555">
            <v>0</v>
          </cell>
          <cell r="BQ8555">
            <v>0</v>
          </cell>
          <cell r="BR8555">
            <v>0</v>
          </cell>
          <cell r="BS8555">
            <v>0</v>
          </cell>
          <cell r="BT8555">
            <v>0</v>
          </cell>
          <cell r="BU8555">
            <v>0</v>
          </cell>
          <cell r="BV8555">
            <v>0</v>
          </cell>
          <cell r="BW8555">
            <v>0</v>
          </cell>
          <cell r="BX8555">
            <v>0</v>
          </cell>
          <cell r="BY8555">
            <v>0</v>
          </cell>
          <cell r="BZ8555">
            <v>0</v>
          </cell>
          <cell r="CA8555">
            <v>0</v>
          </cell>
          <cell r="CB8555">
            <v>0</v>
          </cell>
        </row>
        <row r="8556">
          <cell r="B8556" t="str">
            <v>E504</v>
          </cell>
          <cell r="C8556" t="str">
            <v>CONS.FURT.REDE B/T BARROCA P.SANTO</v>
          </cell>
          <cell r="D8556" t="str">
            <v>D30-70</v>
          </cell>
          <cell r="E8556" t="str">
            <v>D30-70</v>
          </cell>
          <cell r="F8556">
            <v>0</v>
          </cell>
          <cell r="G8556">
            <v>0</v>
          </cell>
          <cell r="H8556" t="str">
            <v>EEM1</v>
          </cell>
          <cell r="I8556" t="str">
            <v>02</v>
          </cell>
          <cell r="J8556" t="str">
            <v>B5</v>
          </cell>
          <cell r="K8556">
            <v>0</v>
          </cell>
          <cell r="L8556" t="str">
            <v>X</v>
          </cell>
          <cell r="M8556">
            <v>0</v>
          </cell>
          <cell r="N8556">
            <v>0</v>
          </cell>
          <cell r="O8556" t="str">
            <v>CRODRIGUES</v>
          </cell>
          <cell r="P8556" t="str">
            <v>11:40:07</v>
          </cell>
          <cell r="Q8556" t="str">
            <v>SFARIA</v>
          </cell>
          <cell r="R8556" t="str">
            <v>15:09:21</v>
          </cell>
          <cell r="S8556" t="str">
            <v>EEM</v>
          </cell>
          <cell r="T8556">
            <v>0</v>
          </cell>
          <cell r="U8556">
            <v>0</v>
          </cell>
          <cell r="V8556">
            <v>0</v>
          </cell>
          <cell r="W8556" t="str">
            <v>EUR</v>
          </cell>
          <cell r="X8556" t="str">
            <v>00</v>
          </cell>
          <cell r="Y8556" t="str">
            <v>00</v>
          </cell>
          <cell r="Z8556">
            <v>0</v>
          </cell>
          <cell r="AA8556" t="str">
            <v>X</v>
          </cell>
          <cell r="AB8556">
            <v>0</v>
          </cell>
          <cell r="AC8556">
            <v>0</v>
          </cell>
          <cell r="AD8556">
            <v>0</v>
          </cell>
          <cell r="AE8556" t="str">
            <v>0000</v>
          </cell>
          <cell r="AF8556">
            <v>0</v>
          </cell>
          <cell r="AG8556">
            <v>0</v>
          </cell>
          <cell r="AH8556">
            <v>0</v>
          </cell>
          <cell r="AI8556" t="str">
            <v>0</v>
          </cell>
          <cell r="AJ8556">
            <v>0</v>
          </cell>
          <cell r="AK8556">
            <v>0</v>
          </cell>
          <cell r="AL8556" t="str">
            <v>85105008021</v>
          </cell>
          <cell r="AM8556">
            <v>0</v>
          </cell>
          <cell r="AN8556">
            <v>0</v>
          </cell>
          <cell r="AO8556">
            <v>0</v>
          </cell>
          <cell r="AP8556">
            <v>0</v>
          </cell>
          <cell r="AQ8556">
            <v>0</v>
          </cell>
          <cell r="AR8556">
            <v>0</v>
          </cell>
          <cell r="AS8556">
            <v>0</v>
          </cell>
          <cell r="AT8556">
            <v>0</v>
          </cell>
          <cell r="AU8556">
            <v>0</v>
          </cell>
          <cell r="AV8556">
            <v>0</v>
          </cell>
          <cell r="AW8556">
            <v>0</v>
          </cell>
          <cell r="AX8556">
            <v>0</v>
          </cell>
          <cell r="AY8556">
            <v>36917</v>
          </cell>
          <cell r="AZ8556">
            <v>38532</v>
          </cell>
          <cell r="BB8556">
            <v>36917</v>
          </cell>
          <cell r="BH8556">
            <v>0</v>
          </cell>
          <cell r="BI8556" t="str">
            <v>EUR</v>
          </cell>
          <cell r="BM8556">
            <v>0</v>
          </cell>
          <cell r="BN8556">
            <v>0</v>
          </cell>
          <cell r="BO8556">
            <v>0</v>
          </cell>
          <cell r="BP8556">
            <v>0</v>
          </cell>
          <cell r="BQ8556">
            <v>0</v>
          </cell>
          <cell r="BR8556">
            <v>0</v>
          </cell>
          <cell r="BS8556">
            <v>0</v>
          </cell>
          <cell r="BT8556">
            <v>0</v>
          </cell>
          <cell r="BU8556">
            <v>0</v>
          </cell>
          <cell r="BV8556">
            <v>0</v>
          </cell>
          <cell r="BW8556">
            <v>0</v>
          </cell>
          <cell r="BX8556">
            <v>0</v>
          </cell>
          <cell r="BY8556">
            <v>0</v>
          </cell>
          <cell r="BZ8556">
            <v>0</v>
          </cell>
          <cell r="CA8556">
            <v>0</v>
          </cell>
          <cell r="CB8556">
            <v>0</v>
          </cell>
        </row>
        <row r="8557">
          <cell r="B8557" t="str">
            <v>E504</v>
          </cell>
          <cell r="C8557" t="str">
            <v>CONS.FURT.REDE B/T PEDRAS PRETAS P.SANTO</v>
          </cell>
          <cell r="D8557" t="str">
            <v>D30-70</v>
          </cell>
          <cell r="E8557" t="str">
            <v>D30-70</v>
          </cell>
          <cell r="F8557">
            <v>0</v>
          </cell>
          <cell r="G8557">
            <v>0</v>
          </cell>
          <cell r="H8557" t="str">
            <v>EEM1</v>
          </cell>
          <cell r="I8557" t="str">
            <v>02</v>
          </cell>
          <cell r="J8557" t="str">
            <v>B5</v>
          </cell>
          <cell r="K8557">
            <v>0</v>
          </cell>
          <cell r="L8557" t="str">
            <v>X</v>
          </cell>
          <cell r="M8557">
            <v>0</v>
          </cell>
          <cell r="N8557">
            <v>0</v>
          </cell>
          <cell r="O8557" t="str">
            <v>CRODRIGUES</v>
          </cell>
          <cell r="P8557" t="str">
            <v>11:41:24</v>
          </cell>
          <cell r="Q8557" t="str">
            <v>SFARIA</v>
          </cell>
          <cell r="R8557" t="str">
            <v>15:29:19</v>
          </cell>
          <cell r="S8557" t="str">
            <v>EEM</v>
          </cell>
          <cell r="T8557">
            <v>0</v>
          </cell>
          <cell r="U8557">
            <v>0</v>
          </cell>
          <cell r="V8557">
            <v>0</v>
          </cell>
          <cell r="W8557" t="str">
            <v>EUR</v>
          </cell>
          <cell r="X8557" t="str">
            <v>00</v>
          </cell>
          <cell r="Y8557" t="str">
            <v>00</v>
          </cell>
          <cell r="Z8557">
            <v>0</v>
          </cell>
          <cell r="AA8557" t="str">
            <v>X</v>
          </cell>
          <cell r="AB8557">
            <v>0</v>
          </cell>
          <cell r="AC8557">
            <v>0</v>
          </cell>
          <cell r="AD8557">
            <v>0</v>
          </cell>
          <cell r="AE8557" t="str">
            <v>0000</v>
          </cell>
          <cell r="AF8557">
            <v>0</v>
          </cell>
          <cell r="AG8557">
            <v>0</v>
          </cell>
          <cell r="AH8557">
            <v>0</v>
          </cell>
          <cell r="AI8557" t="str">
            <v>0</v>
          </cell>
          <cell r="AJ8557">
            <v>0</v>
          </cell>
          <cell r="AK8557">
            <v>0</v>
          </cell>
          <cell r="AL8557" t="str">
            <v>85105008022</v>
          </cell>
          <cell r="AM8557">
            <v>0</v>
          </cell>
          <cell r="AN8557">
            <v>0</v>
          </cell>
          <cell r="AO8557">
            <v>0</v>
          </cell>
          <cell r="AP8557">
            <v>0</v>
          </cell>
          <cell r="AQ8557">
            <v>0</v>
          </cell>
          <cell r="AR8557">
            <v>0</v>
          </cell>
          <cell r="AS8557">
            <v>0</v>
          </cell>
          <cell r="AT8557">
            <v>0</v>
          </cell>
          <cell r="AU8557">
            <v>0</v>
          </cell>
          <cell r="AV8557">
            <v>0</v>
          </cell>
          <cell r="AW8557">
            <v>0</v>
          </cell>
          <cell r="AX8557">
            <v>0</v>
          </cell>
          <cell r="AY8557">
            <v>36917</v>
          </cell>
          <cell r="AZ8557">
            <v>38532</v>
          </cell>
          <cell r="BB8557">
            <v>36917</v>
          </cell>
          <cell r="BH8557">
            <v>0</v>
          </cell>
          <cell r="BI8557" t="str">
            <v>EUR</v>
          </cell>
          <cell r="BM8557">
            <v>0</v>
          </cell>
          <cell r="BN8557">
            <v>0</v>
          </cell>
          <cell r="BO8557">
            <v>0</v>
          </cell>
          <cell r="BP8557">
            <v>0</v>
          </cell>
          <cell r="BQ8557">
            <v>0</v>
          </cell>
          <cell r="BR8557">
            <v>0</v>
          </cell>
          <cell r="BS8557">
            <v>0</v>
          </cell>
          <cell r="BT8557">
            <v>0</v>
          </cell>
          <cell r="BU8557">
            <v>0</v>
          </cell>
          <cell r="BV8557">
            <v>0</v>
          </cell>
          <cell r="BW8557">
            <v>0</v>
          </cell>
          <cell r="BX8557">
            <v>0</v>
          </cell>
          <cell r="BY8557">
            <v>0</v>
          </cell>
          <cell r="BZ8557">
            <v>0</v>
          </cell>
          <cell r="CA8557">
            <v>0</v>
          </cell>
          <cell r="CB8557">
            <v>0</v>
          </cell>
        </row>
        <row r="8558">
          <cell r="B8558" t="str">
            <v>E504</v>
          </cell>
          <cell r="C8558" t="str">
            <v>CONS.FURT.REDE B/T PICO DO FACHO P.SANTO</v>
          </cell>
          <cell r="D8558" t="str">
            <v>D30-70</v>
          </cell>
          <cell r="E8558" t="str">
            <v>D30-70</v>
          </cell>
          <cell r="F8558">
            <v>0</v>
          </cell>
          <cell r="G8558">
            <v>0</v>
          </cell>
          <cell r="H8558" t="str">
            <v>EEM1</v>
          </cell>
          <cell r="I8558" t="str">
            <v>02</v>
          </cell>
          <cell r="J8558" t="str">
            <v>B5</v>
          </cell>
          <cell r="K8558">
            <v>0</v>
          </cell>
          <cell r="L8558" t="str">
            <v>X</v>
          </cell>
          <cell r="M8558">
            <v>0</v>
          </cell>
          <cell r="N8558">
            <v>0</v>
          </cell>
          <cell r="O8558" t="str">
            <v>CRODRIGUES</v>
          </cell>
          <cell r="P8558" t="str">
            <v>11:42:29</v>
          </cell>
          <cell r="Q8558" t="str">
            <v>SFARIA</v>
          </cell>
          <cell r="R8558" t="str">
            <v>15:29:32</v>
          </cell>
          <cell r="S8558" t="str">
            <v>EEM</v>
          </cell>
          <cell r="T8558">
            <v>0</v>
          </cell>
          <cell r="U8558">
            <v>0</v>
          </cell>
          <cell r="V8558">
            <v>0</v>
          </cell>
          <cell r="W8558" t="str">
            <v>EUR</v>
          </cell>
          <cell r="X8558" t="str">
            <v>00</v>
          </cell>
          <cell r="Y8558" t="str">
            <v>00</v>
          </cell>
          <cell r="Z8558">
            <v>0</v>
          </cell>
          <cell r="AA8558" t="str">
            <v>X</v>
          </cell>
          <cell r="AB8558">
            <v>0</v>
          </cell>
          <cell r="AC8558">
            <v>0</v>
          </cell>
          <cell r="AD8558">
            <v>0</v>
          </cell>
          <cell r="AE8558" t="str">
            <v>0000</v>
          </cell>
          <cell r="AF8558">
            <v>0</v>
          </cell>
          <cell r="AG8558">
            <v>0</v>
          </cell>
          <cell r="AH8558">
            <v>0</v>
          </cell>
          <cell r="AI8558" t="str">
            <v>0</v>
          </cell>
          <cell r="AJ8558">
            <v>0</v>
          </cell>
          <cell r="AK8558">
            <v>0</v>
          </cell>
          <cell r="AL8558" t="str">
            <v>85105008023</v>
          </cell>
          <cell r="AM8558">
            <v>0</v>
          </cell>
          <cell r="AN8558">
            <v>0</v>
          </cell>
          <cell r="AO8558">
            <v>0</v>
          </cell>
          <cell r="AP8558">
            <v>0</v>
          </cell>
          <cell r="AQ8558">
            <v>0</v>
          </cell>
          <cell r="AR8558">
            <v>0</v>
          </cell>
          <cell r="AS8558">
            <v>0</v>
          </cell>
          <cell r="AT8558">
            <v>0</v>
          </cell>
          <cell r="AU8558">
            <v>0</v>
          </cell>
          <cell r="AV8558">
            <v>0</v>
          </cell>
          <cell r="AW8558">
            <v>0</v>
          </cell>
          <cell r="AX8558">
            <v>0</v>
          </cell>
          <cell r="AY8558">
            <v>36917</v>
          </cell>
          <cell r="AZ8558">
            <v>38532</v>
          </cell>
          <cell r="BB8558">
            <v>36917</v>
          </cell>
          <cell r="BH8558">
            <v>0</v>
          </cell>
          <cell r="BI8558" t="str">
            <v>EUR</v>
          </cell>
          <cell r="BM8558">
            <v>0</v>
          </cell>
          <cell r="BN8558">
            <v>0</v>
          </cell>
          <cell r="BO8558">
            <v>0</v>
          </cell>
          <cell r="BP8558">
            <v>0</v>
          </cell>
          <cell r="BQ8558">
            <v>0</v>
          </cell>
          <cell r="BR8558">
            <v>0</v>
          </cell>
          <cell r="BS8558">
            <v>0</v>
          </cell>
          <cell r="BT8558">
            <v>0</v>
          </cell>
          <cell r="BU8558">
            <v>0</v>
          </cell>
          <cell r="BV8558">
            <v>0</v>
          </cell>
          <cell r="BW8558">
            <v>0</v>
          </cell>
          <cell r="BX8558">
            <v>0</v>
          </cell>
          <cell r="BY8558">
            <v>0</v>
          </cell>
          <cell r="BZ8558">
            <v>0</v>
          </cell>
          <cell r="CA8558">
            <v>0</v>
          </cell>
          <cell r="CB8558">
            <v>0</v>
          </cell>
        </row>
        <row r="8559">
          <cell r="B8559" t="str">
            <v>E505</v>
          </cell>
          <cell r="C8559" t="str">
            <v>CONS.FURT.I.P.CENTRO CIDADE P.SANTO</v>
          </cell>
          <cell r="D8559" t="str">
            <v>D30-70</v>
          </cell>
          <cell r="E8559" t="str">
            <v>D30-70</v>
          </cell>
          <cell r="F8559">
            <v>0</v>
          </cell>
          <cell r="G8559">
            <v>0</v>
          </cell>
          <cell r="H8559" t="str">
            <v>EEM1</v>
          </cell>
          <cell r="I8559" t="str">
            <v>02</v>
          </cell>
          <cell r="J8559" t="str">
            <v>C0</v>
          </cell>
          <cell r="K8559">
            <v>0</v>
          </cell>
          <cell r="L8559" t="str">
            <v>X</v>
          </cell>
          <cell r="M8559">
            <v>0</v>
          </cell>
          <cell r="N8559">
            <v>0</v>
          </cell>
          <cell r="O8559" t="str">
            <v>CRODRIGUES</v>
          </cell>
          <cell r="P8559" t="str">
            <v>13:47:54</v>
          </cell>
          <cell r="Q8559" t="str">
            <v>SFARIA</v>
          </cell>
          <cell r="R8559" t="str">
            <v>15:34:35</v>
          </cell>
          <cell r="S8559" t="str">
            <v>EEM</v>
          </cell>
          <cell r="T8559">
            <v>0</v>
          </cell>
          <cell r="U8559">
            <v>0</v>
          </cell>
          <cell r="V8559">
            <v>0</v>
          </cell>
          <cell r="W8559" t="str">
            <v>EUR</v>
          </cell>
          <cell r="X8559" t="str">
            <v>00</v>
          </cell>
          <cell r="Y8559" t="str">
            <v>00</v>
          </cell>
          <cell r="Z8559">
            <v>0</v>
          </cell>
          <cell r="AA8559" t="str">
            <v>X</v>
          </cell>
          <cell r="AB8559">
            <v>0</v>
          </cell>
          <cell r="AC8559">
            <v>0</v>
          </cell>
          <cell r="AD8559">
            <v>0</v>
          </cell>
          <cell r="AE8559" t="str">
            <v>0000</v>
          </cell>
          <cell r="AF8559">
            <v>0</v>
          </cell>
          <cell r="AG8559">
            <v>0</v>
          </cell>
          <cell r="AH8559">
            <v>0</v>
          </cell>
          <cell r="AI8559" t="str">
            <v>0</v>
          </cell>
          <cell r="AJ8559">
            <v>0</v>
          </cell>
          <cell r="AK8559">
            <v>0</v>
          </cell>
          <cell r="AL8559" t="str">
            <v>85105010001</v>
          </cell>
          <cell r="AM8559">
            <v>0</v>
          </cell>
          <cell r="AN8559">
            <v>0</v>
          </cell>
          <cell r="AO8559">
            <v>0</v>
          </cell>
          <cell r="AP8559">
            <v>0</v>
          </cell>
          <cell r="AQ8559">
            <v>0</v>
          </cell>
          <cell r="AR8559">
            <v>0</v>
          </cell>
          <cell r="AS8559">
            <v>0</v>
          </cell>
          <cell r="AT8559">
            <v>0</v>
          </cell>
          <cell r="AU8559">
            <v>0</v>
          </cell>
          <cell r="AV8559">
            <v>0</v>
          </cell>
          <cell r="AW8559">
            <v>0</v>
          </cell>
          <cell r="AX8559">
            <v>0</v>
          </cell>
          <cell r="AY8559">
            <v>36917</v>
          </cell>
          <cell r="AZ8559">
            <v>38532</v>
          </cell>
          <cell r="BB8559">
            <v>36917</v>
          </cell>
          <cell r="BH8559">
            <v>0</v>
          </cell>
          <cell r="BI8559" t="str">
            <v>EUR</v>
          </cell>
          <cell r="BM8559">
            <v>0</v>
          </cell>
          <cell r="BN8559">
            <v>0</v>
          </cell>
          <cell r="BO8559">
            <v>0</v>
          </cell>
          <cell r="BP8559">
            <v>0</v>
          </cell>
          <cell r="BQ8559">
            <v>0</v>
          </cell>
          <cell r="BR8559">
            <v>0</v>
          </cell>
          <cell r="BS8559">
            <v>0</v>
          </cell>
          <cell r="BT8559">
            <v>0</v>
          </cell>
          <cell r="BU8559">
            <v>0</v>
          </cell>
          <cell r="BV8559">
            <v>0</v>
          </cell>
          <cell r="BW8559">
            <v>0</v>
          </cell>
          <cell r="BX8559">
            <v>0</v>
          </cell>
          <cell r="BY8559">
            <v>0</v>
          </cell>
          <cell r="BZ8559">
            <v>0</v>
          </cell>
          <cell r="CA8559">
            <v>0</v>
          </cell>
          <cell r="CB8559">
            <v>0</v>
          </cell>
        </row>
        <row r="8560">
          <cell r="B8560" t="str">
            <v>E505</v>
          </cell>
          <cell r="C8560" t="str">
            <v>CONS.FURT.I.P. CAMACHA P.SANTO</v>
          </cell>
          <cell r="D8560" t="str">
            <v>D30-70</v>
          </cell>
          <cell r="E8560" t="str">
            <v>D30-70</v>
          </cell>
          <cell r="F8560">
            <v>0</v>
          </cell>
          <cell r="G8560">
            <v>0</v>
          </cell>
          <cell r="H8560" t="str">
            <v>EEM1</v>
          </cell>
          <cell r="I8560" t="str">
            <v>02</v>
          </cell>
          <cell r="J8560" t="str">
            <v>C0</v>
          </cell>
          <cell r="K8560">
            <v>0</v>
          </cell>
          <cell r="L8560" t="str">
            <v>X</v>
          </cell>
          <cell r="M8560">
            <v>0</v>
          </cell>
          <cell r="N8560">
            <v>0</v>
          </cell>
          <cell r="O8560" t="str">
            <v>CRODRIGUES</v>
          </cell>
          <cell r="P8560" t="str">
            <v>13:49:31</v>
          </cell>
          <cell r="Q8560" t="str">
            <v>SFARIA</v>
          </cell>
          <cell r="R8560" t="str">
            <v>15:32:34</v>
          </cell>
          <cell r="S8560" t="str">
            <v>EEM</v>
          </cell>
          <cell r="T8560">
            <v>0</v>
          </cell>
          <cell r="U8560">
            <v>0</v>
          </cell>
          <cell r="V8560">
            <v>0</v>
          </cell>
          <cell r="W8560" t="str">
            <v>EUR</v>
          </cell>
          <cell r="X8560" t="str">
            <v>00</v>
          </cell>
          <cell r="Y8560" t="str">
            <v>00</v>
          </cell>
          <cell r="Z8560">
            <v>0</v>
          </cell>
          <cell r="AA8560" t="str">
            <v>X</v>
          </cell>
          <cell r="AB8560">
            <v>0</v>
          </cell>
          <cell r="AC8560">
            <v>0</v>
          </cell>
          <cell r="AD8560">
            <v>0</v>
          </cell>
          <cell r="AE8560" t="str">
            <v>0000</v>
          </cell>
          <cell r="AF8560">
            <v>0</v>
          </cell>
          <cell r="AG8560">
            <v>0</v>
          </cell>
          <cell r="AH8560">
            <v>0</v>
          </cell>
          <cell r="AI8560" t="str">
            <v>0</v>
          </cell>
          <cell r="AJ8560">
            <v>0</v>
          </cell>
          <cell r="AK8560">
            <v>0</v>
          </cell>
          <cell r="AL8560" t="str">
            <v>85105010002</v>
          </cell>
          <cell r="AM8560">
            <v>0</v>
          </cell>
          <cell r="AN8560">
            <v>0</v>
          </cell>
          <cell r="AO8560">
            <v>0</v>
          </cell>
          <cell r="AP8560">
            <v>0</v>
          </cell>
          <cell r="AQ8560">
            <v>0</v>
          </cell>
          <cell r="AR8560">
            <v>0</v>
          </cell>
          <cell r="AS8560">
            <v>0</v>
          </cell>
          <cell r="AT8560">
            <v>0</v>
          </cell>
          <cell r="AU8560">
            <v>0</v>
          </cell>
          <cell r="AV8560">
            <v>0</v>
          </cell>
          <cell r="AW8560">
            <v>0</v>
          </cell>
          <cell r="AX8560">
            <v>0</v>
          </cell>
          <cell r="AY8560">
            <v>36917</v>
          </cell>
          <cell r="AZ8560">
            <v>38532</v>
          </cell>
          <cell r="BB8560">
            <v>36917</v>
          </cell>
          <cell r="BH8560">
            <v>0</v>
          </cell>
          <cell r="BI8560" t="str">
            <v>EUR</v>
          </cell>
          <cell r="BM8560">
            <v>0</v>
          </cell>
          <cell r="BN8560">
            <v>0</v>
          </cell>
          <cell r="BO8560">
            <v>0</v>
          </cell>
          <cell r="BP8560">
            <v>0</v>
          </cell>
          <cell r="BQ8560">
            <v>0</v>
          </cell>
          <cell r="BR8560">
            <v>0</v>
          </cell>
          <cell r="BS8560">
            <v>0</v>
          </cell>
          <cell r="BT8560">
            <v>0</v>
          </cell>
          <cell r="BU8560">
            <v>0</v>
          </cell>
          <cell r="BV8560">
            <v>0</v>
          </cell>
          <cell r="BW8560">
            <v>0</v>
          </cell>
          <cell r="BX8560">
            <v>0</v>
          </cell>
          <cell r="BY8560">
            <v>0</v>
          </cell>
          <cell r="BZ8560">
            <v>0</v>
          </cell>
          <cell r="CA8560">
            <v>0</v>
          </cell>
          <cell r="CB8560">
            <v>0</v>
          </cell>
        </row>
        <row r="8561">
          <cell r="B8561" t="str">
            <v>E505</v>
          </cell>
          <cell r="C8561" t="str">
            <v>CONS.FURT.I.P.FARROBO P.SANTO</v>
          </cell>
          <cell r="D8561" t="str">
            <v>D30-70</v>
          </cell>
          <cell r="E8561" t="str">
            <v>D30-70</v>
          </cell>
          <cell r="F8561">
            <v>0</v>
          </cell>
          <cell r="G8561">
            <v>0</v>
          </cell>
          <cell r="H8561" t="str">
            <v>EEM1</v>
          </cell>
          <cell r="I8561" t="str">
            <v>02</v>
          </cell>
          <cell r="J8561" t="str">
            <v>C0</v>
          </cell>
          <cell r="K8561">
            <v>0</v>
          </cell>
          <cell r="L8561" t="str">
            <v>X</v>
          </cell>
          <cell r="M8561">
            <v>0</v>
          </cell>
          <cell r="N8561">
            <v>0</v>
          </cell>
          <cell r="O8561" t="str">
            <v>CRODRIGUES</v>
          </cell>
          <cell r="P8561" t="str">
            <v>13:50:37</v>
          </cell>
          <cell r="Q8561" t="str">
            <v>SFARIA</v>
          </cell>
          <cell r="R8561" t="str">
            <v>15:35:26</v>
          </cell>
          <cell r="S8561" t="str">
            <v>EEM</v>
          </cell>
          <cell r="T8561">
            <v>0</v>
          </cell>
          <cell r="U8561">
            <v>0</v>
          </cell>
          <cell r="V8561">
            <v>0</v>
          </cell>
          <cell r="W8561" t="str">
            <v>EUR</v>
          </cell>
          <cell r="X8561" t="str">
            <v>00</v>
          </cell>
          <cell r="Y8561" t="str">
            <v>00</v>
          </cell>
          <cell r="Z8561">
            <v>0</v>
          </cell>
          <cell r="AA8561" t="str">
            <v>X</v>
          </cell>
          <cell r="AB8561">
            <v>0</v>
          </cell>
          <cell r="AC8561">
            <v>0</v>
          </cell>
          <cell r="AD8561">
            <v>0</v>
          </cell>
          <cell r="AE8561" t="str">
            <v>0000</v>
          </cell>
          <cell r="AF8561">
            <v>0</v>
          </cell>
          <cell r="AG8561">
            <v>0</v>
          </cell>
          <cell r="AH8561">
            <v>0</v>
          </cell>
          <cell r="AI8561" t="str">
            <v>0</v>
          </cell>
          <cell r="AJ8561">
            <v>0</v>
          </cell>
          <cell r="AK8561">
            <v>0</v>
          </cell>
          <cell r="AL8561" t="str">
            <v>85105010003</v>
          </cell>
          <cell r="AM8561">
            <v>0</v>
          </cell>
          <cell r="AN8561">
            <v>0</v>
          </cell>
          <cell r="AO8561">
            <v>0</v>
          </cell>
          <cell r="AP8561">
            <v>0</v>
          </cell>
          <cell r="AQ8561">
            <v>0</v>
          </cell>
          <cell r="AR8561">
            <v>0</v>
          </cell>
          <cell r="AS8561">
            <v>0</v>
          </cell>
          <cell r="AT8561">
            <v>0</v>
          </cell>
          <cell r="AU8561">
            <v>0</v>
          </cell>
          <cell r="AV8561">
            <v>0</v>
          </cell>
          <cell r="AW8561">
            <v>0</v>
          </cell>
          <cell r="AX8561">
            <v>0</v>
          </cell>
          <cell r="AY8561">
            <v>36917</v>
          </cell>
          <cell r="AZ8561">
            <v>38532</v>
          </cell>
          <cell r="BB8561">
            <v>36917</v>
          </cell>
          <cell r="BH8561">
            <v>0</v>
          </cell>
          <cell r="BI8561" t="str">
            <v>EUR</v>
          </cell>
          <cell r="BM8561">
            <v>0</v>
          </cell>
          <cell r="BN8561">
            <v>0</v>
          </cell>
          <cell r="BO8561">
            <v>0</v>
          </cell>
          <cell r="BP8561">
            <v>0</v>
          </cell>
          <cell r="BQ8561">
            <v>0</v>
          </cell>
          <cell r="BR8561">
            <v>0</v>
          </cell>
          <cell r="BS8561">
            <v>0</v>
          </cell>
          <cell r="BT8561">
            <v>0</v>
          </cell>
          <cell r="BU8561">
            <v>0</v>
          </cell>
          <cell r="BV8561">
            <v>0</v>
          </cell>
          <cell r="BW8561">
            <v>0</v>
          </cell>
          <cell r="BX8561">
            <v>0</v>
          </cell>
          <cell r="BY8561">
            <v>0</v>
          </cell>
          <cell r="BZ8561">
            <v>0</v>
          </cell>
          <cell r="CA8561">
            <v>0</v>
          </cell>
          <cell r="CB8561">
            <v>0</v>
          </cell>
        </row>
        <row r="8562">
          <cell r="B8562" t="str">
            <v>E505</v>
          </cell>
          <cell r="C8562" t="str">
            <v>CONS.FURT.I.P.TANQUE P.SANTO</v>
          </cell>
          <cell r="D8562" t="str">
            <v>D30-70</v>
          </cell>
          <cell r="E8562" t="str">
            <v>D30-70</v>
          </cell>
          <cell r="F8562">
            <v>0</v>
          </cell>
          <cell r="G8562">
            <v>0</v>
          </cell>
          <cell r="H8562" t="str">
            <v>EEM1</v>
          </cell>
          <cell r="I8562" t="str">
            <v>02</v>
          </cell>
          <cell r="J8562" t="str">
            <v>C0</v>
          </cell>
          <cell r="K8562">
            <v>0</v>
          </cell>
          <cell r="L8562" t="str">
            <v>X</v>
          </cell>
          <cell r="M8562">
            <v>0</v>
          </cell>
          <cell r="N8562">
            <v>0</v>
          </cell>
          <cell r="O8562" t="str">
            <v>CRODRIGUES</v>
          </cell>
          <cell r="P8562" t="str">
            <v>13:51:31</v>
          </cell>
          <cell r="Q8562" t="str">
            <v>SFARIA</v>
          </cell>
          <cell r="R8562" t="str">
            <v>15:38:30</v>
          </cell>
          <cell r="S8562" t="str">
            <v>EEM</v>
          </cell>
          <cell r="T8562">
            <v>0</v>
          </cell>
          <cell r="U8562">
            <v>0</v>
          </cell>
          <cell r="V8562">
            <v>0</v>
          </cell>
          <cell r="W8562" t="str">
            <v>EUR</v>
          </cell>
          <cell r="X8562" t="str">
            <v>00</v>
          </cell>
          <cell r="Y8562" t="str">
            <v>00</v>
          </cell>
          <cell r="Z8562">
            <v>0</v>
          </cell>
          <cell r="AA8562" t="str">
            <v>X</v>
          </cell>
          <cell r="AB8562">
            <v>0</v>
          </cell>
          <cell r="AC8562">
            <v>0</v>
          </cell>
          <cell r="AD8562">
            <v>0</v>
          </cell>
          <cell r="AE8562" t="str">
            <v>0000</v>
          </cell>
          <cell r="AF8562">
            <v>0</v>
          </cell>
          <cell r="AG8562">
            <v>0</v>
          </cell>
          <cell r="AH8562">
            <v>0</v>
          </cell>
          <cell r="AI8562" t="str">
            <v>0</v>
          </cell>
          <cell r="AJ8562">
            <v>0</v>
          </cell>
          <cell r="AK8562">
            <v>0</v>
          </cell>
          <cell r="AL8562" t="str">
            <v>85105010004</v>
          </cell>
          <cell r="AM8562">
            <v>0</v>
          </cell>
          <cell r="AN8562">
            <v>0</v>
          </cell>
          <cell r="AO8562">
            <v>0</v>
          </cell>
          <cell r="AP8562">
            <v>0</v>
          </cell>
          <cell r="AQ8562">
            <v>0</v>
          </cell>
          <cell r="AR8562">
            <v>0</v>
          </cell>
          <cell r="AS8562">
            <v>0</v>
          </cell>
          <cell r="AT8562">
            <v>0</v>
          </cell>
          <cell r="AU8562">
            <v>0</v>
          </cell>
          <cell r="AV8562">
            <v>0</v>
          </cell>
          <cell r="AW8562">
            <v>0</v>
          </cell>
          <cell r="AX8562">
            <v>0</v>
          </cell>
          <cell r="AY8562">
            <v>36917</v>
          </cell>
          <cell r="AZ8562">
            <v>38532</v>
          </cell>
          <cell r="BB8562">
            <v>36917</v>
          </cell>
          <cell r="BH8562">
            <v>0</v>
          </cell>
          <cell r="BI8562" t="str">
            <v>EUR</v>
          </cell>
          <cell r="BM8562">
            <v>0</v>
          </cell>
          <cell r="BN8562">
            <v>0</v>
          </cell>
          <cell r="BO8562">
            <v>0</v>
          </cell>
          <cell r="BP8562">
            <v>0</v>
          </cell>
          <cell r="BQ8562">
            <v>0</v>
          </cell>
          <cell r="BR8562">
            <v>0</v>
          </cell>
          <cell r="BS8562">
            <v>0</v>
          </cell>
          <cell r="BT8562">
            <v>0</v>
          </cell>
          <cell r="BU8562">
            <v>0</v>
          </cell>
          <cell r="BV8562">
            <v>0</v>
          </cell>
          <cell r="BW8562">
            <v>0</v>
          </cell>
          <cell r="BX8562">
            <v>0</v>
          </cell>
          <cell r="BY8562">
            <v>0</v>
          </cell>
          <cell r="BZ8562">
            <v>0</v>
          </cell>
          <cell r="CA8562">
            <v>0</v>
          </cell>
          <cell r="CB8562">
            <v>0</v>
          </cell>
        </row>
        <row r="8563">
          <cell r="B8563" t="str">
            <v>E505</v>
          </cell>
          <cell r="C8563" t="str">
            <v>CONS.FURT.I.P.CAMPO CIMA P.SANTO</v>
          </cell>
          <cell r="D8563" t="str">
            <v>D30-70</v>
          </cell>
          <cell r="E8563" t="str">
            <v>D30-70</v>
          </cell>
          <cell r="F8563">
            <v>0</v>
          </cell>
          <cell r="G8563">
            <v>0</v>
          </cell>
          <cell r="H8563" t="str">
            <v>EEM1</v>
          </cell>
          <cell r="I8563" t="str">
            <v>02</v>
          </cell>
          <cell r="J8563" t="str">
            <v>C0</v>
          </cell>
          <cell r="K8563">
            <v>0</v>
          </cell>
          <cell r="L8563" t="str">
            <v>X</v>
          </cell>
          <cell r="M8563">
            <v>0</v>
          </cell>
          <cell r="N8563">
            <v>0</v>
          </cell>
          <cell r="O8563" t="str">
            <v>CRODRIGUES</v>
          </cell>
          <cell r="P8563" t="str">
            <v>13:52:33</v>
          </cell>
          <cell r="Q8563" t="str">
            <v>SFARIA</v>
          </cell>
          <cell r="R8563" t="str">
            <v>15:34:04</v>
          </cell>
          <cell r="S8563" t="str">
            <v>EEM</v>
          </cell>
          <cell r="T8563">
            <v>0</v>
          </cell>
          <cell r="U8563">
            <v>0</v>
          </cell>
          <cell r="V8563">
            <v>0</v>
          </cell>
          <cell r="W8563" t="str">
            <v>EUR</v>
          </cell>
          <cell r="X8563" t="str">
            <v>00</v>
          </cell>
          <cell r="Y8563" t="str">
            <v>00</v>
          </cell>
          <cell r="Z8563">
            <v>0</v>
          </cell>
          <cell r="AA8563" t="str">
            <v>X</v>
          </cell>
          <cell r="AB8563">
            <v>0</v>
          </cell>
          <cell r="AC8563">
            <v>0</v>
          </cell>
          <cell r="AD8563">
            <v>0</v>
          </cell>
          <cell r="AE8563" t="str">
            <v>0000</v>
          </cell>
          <cell r="AF8563">
            <v>0</v>
          </cell>
          <cell r="AG8563">
            <v>0</v>
          </cell>
          <cell r="AH8563">
            <v>0</v>
          </cell>
          <cell r="AI8563" t="str">
            <v>0</v>
          </cell>
          <cell r="AJ8563">
            <v>0</v>
          </cell>
          <cell r="AK8563">
            <v>0</v>
          </cell>
          <cell r="AL8563" t="str">
            <v>85105010005</v>
          </cell>
          <cell r="AM8563">
            <v>0</v>
          </cell>
          <cell r="AN8563">
            <v>0</v>
          </cell>
          <cell r="AO8563">
            <v>0</v>
          </cell>
          <cell r="AP8563">
            <v>0</v>
          </cell>
          <cell r="AQ8563">
            <v>0</v>
          </cell>
          <cell r="AR8563">
            <v>0</v>
          </cell>
          <cell r="AS8563">
            <v>0</v>
          </cell>
          <cell r="AT8563">
            <v>0</v>
          </cell>
          <cell r="AU8563">
            <v>0</v>
          </cell>
          <cell r="AV8563">
            <v>0</v>
          </cell>
          <cell r="AW8563">
            <v>0</v>
          </cell>
          <cell r="AX8563">
            <v>0</v>
          </cell>
          <cell r="AY8563">
            <v>36917</v>
          </cell>
          <cell r="AZ8563">
            <v>38532</v>
          </cell>
          <cell r="BB8563">
            <v>36917</v>
          </cell>
          <cell r="BH8563">
            <v>0</v>
          </cell>
          <cell r="BI8563" t="str">
            <v>EUR</v>
          </cell>
          <cell r="BM8563">
            <v>0</v>
          </cell>
          <cell r="BN8563">
            <v>0</v>
          </cell>
          <cell r="BO8563">
            <v>0</v>
          </cell>
          <cell r="BP8563">
            <v>0</v>
          </cell>
          <cell r="BQ8563">
            <v>0</v>
          </cell>
          <cell r="BR8563">
            <v>0</v>
          </cell>
          <cell r="BS8563">
            <v>0</v>
          </cell>
          <cell r="BT8563">
            <v>0</v>
          </cell>
          <cell r="BU8563">
            <v>0</v>
          </cell>
          <cell r="BV8563">
            <v>0</v>
          </cell>
          <cell r="BW8563">
            <v>0</v>
          </cell>
          <cell r="BX8563">
            <v>0</v>
          </cell>
          <cell r="BY8563">
            <v>0</v>
          </cell>
          <cell r="BZ8563">
            <v>0</v>
          </cell>
          <cell r="CA8563">
            <v>0</v>
          </cell>
          <cell r="CB8563">
            <v>0</v>
          </cell>
        </row>
        <row r="8564">
          <cell r="B8564" t="str">
            <v>E505</v>
          </cell>
          <cell r="C8564" t="str">
            <v>CONS.FURT.I.P.CAMPO BAIXO P.SANTO</v>
          </cell>
          <cell r="D8564" t="str">
            <v>D30-70</v>
          </cell>
          <cell r="E8564" t="str">
            <v>D30-70</v>
          </cell>
          <cell r="F8564">
            <v>0</v>
          </cell>
          <cell r="G8564">
            <v>0</v>
          </cell>
          <cell r="H8564" t="str">
            <v>EEM1</v>
          </cell>
          <cell r="I8564" t="str">
            <v>02</v>
          </cell>
          <cell r="J8564" t="str">
            <v>C0</v>
          </cell>
          <cell r="K8564">
            <v>0</v>
          </cell>
          <cell r="L8564" t="str">
            <v>X</v>
          </cell>
          <cell r="M8564">
            <v>0</v>
          </cell>
          <cell r="N8564">
            <v>0</v>
          </cell>
          <cell r="O8564" t="str">
            <v>CRODRIGUES</v>
          </cell>
          <cell r="P8564" t="str">
            <v>13:53:52</v>
          </cell>
          <cell r="Q8564" t="str">
            <v>SFARIA</v>
          </cell>
          <cell r="R8564" t="str">
            <v>15:33:48</v>
          </cell>
          <cell r="S8564" t="str">
            <v>EEM</v>
          </cell>
          <cell r="T8564">
            <v>0</v>
          </cell>
          <cell r="U8564">
            <v>0</v>
          </cell>
          <cell r="V8564">
            <v>0</v>
          </cell>
          <cell r="W8564" t="str">
            <v>EUR</v>
          </cell>
          <cell r="X8564" t="str">
            <v>00</v>
          </cell>
          <cell r="Y8564" t="str">
            <v>00</v>
          </cell>
          <cell r="Z8564">
            <v>0</v>
          </cell>
          <cell r="AA8564" t="str">
            <v>X</v>
          </cell>
          <cell r="AB8564">
            <v>0</v>
          </cell>
          <cell r="AC8564">
            <v>0</v>
          </cell>
          <cell r="AD8564">
            <v>0</v>
          </cell>
          <cell r="AE8564" t="str">
            <v>0000</v>
          </cell>
          <cell r="AF8564">
            <v>0</v>
          </cell>
          <cell r="AG8564">
            <v>0</v>
          </cell>
          <cell r="AH8564">
            <v>0</v>
          </cell>
          <cell r="AI8564" t="str">
            <v>0</v>
          </cell>
          <cell r="AJ8564">
            <v>0</v>
          </cell>
          <cell r="AK8564">
            <v>0</v>
          </cell>
          <cell r="AL8564" t="str">
            <v>85105010006</v>
          </cell>
          <cell r="AM8564">
            <v>0</v>
          </cell>
          <cell r="AN8564">
            <v>0</v>
          </cell>
          <cell r="AO8564">
            <v>0</v>
          </cell>
          <cell r="AP8564">
            <v>0</v>
          </cell>
          <cell r="AQ8564">
            <v>0</v>
          </cell>
          <cell r="AR8564">
            <v>0</v>
          </cell>
          <cell r="AS8564">
            <v>0</v>
          </cell>
          <cell r="AT8564">
            <v>0</v>
          </cell>
          <cell r="AU8564">
            <v>0</v>
          </cell>
          <cell r="AV8564">
            <v>0</v>
          </cell>
          <cell r="AW8564">
            <v>0</v>
          </cell>
          <cell r="AX8564">
            <v>0</v>
          </cell>
          <cell r="AY8564">
            <v>36917</v>
          </cell>
          <cell r="AZ8564">
            <v>38532</v>
          </cell>
          <cell r="BB8564">
            <v>36917</v>
          </cell>
          <cell r="BH8564">
            <v>0</v>
          </cell>
          <cell r="BI8564" t="str">
            <v>EUR</v>
          </cell>
          <cell r="BM8564">
            <v>0</v>
          </cell>
          <cell r="BN8564">
            <v>0</v>
          </cell>
          <cell r="BO8564">
            <v>0</v>
          </cell>
          <cell r="BP8564">
            <v>0</v>
          </cell>
          <cell r="BQ8564">
            <v>0</v>
          </cell>
          <cell r="BR8564">
            <v>0</v>
          </cell>
          <cell r="BS8564">
            <v>0</v>
          </cell>
          <cell r="BT8564">
            <v>0</v>
          </cell>
          <cell r="BU8564">
            <v>0</v>
          </cell>
          <cell r="BV8564">
            <v>0</v>
          </cell>
          <cell r="BW8564">
            <v>0</v>
          </cell>
          <cell r="BX8564">
            <v>0</v>
          </cell>
          <cell r="BY8564">
            <v>0</v>
          </cell>
          <cell r="BZ8564">
            <v>0</v>
          </cell>
          <cell r="CA8564">
            <v>0</v>
          </cell>
          <cell r="CB8564">
            <v>0</v>
          </cell>
        </row>
        <row r="8565">
          <cell r="B8565" t="str">
            <v>E505</v>
          </cell>
          <cell r="C8565" t="str">
            <v>CONS.FURT.I.P.CABEÇO P.SANTO</v>
          </cell>
          <cell r="D8565" t="str">
            <v>D30-70</v>
          </cell>
          <cell r="E8565" t="str">
            <v>D30-70</v>
          </cell>
          <cell r="F8565">
            <v>0</v>
          </cell>
          <cell r="G8565">
            <v>0</v>
          </cell>
          <cell r="H8565" t="str">
            <v>EEM1</v>
          </cell>
          <cell r="I8565" t="str">
            <v>02</v>
          </cell>
          <cell r="J8565" t="str">
            <v>C0</v>
          </cell>
          <cell r="K8565">
            <v>0</v>
          </cell>
          <cell r="L8565" t="str">
            <v>X</v>
          </cell>
          <cell r="M8565">
            <v>0</v>
          </cell>
          <cell r="N8565">
            <v>0</v>
          </cell>
          <cell r="O8565" t="str">
            <v>CRODRIGUES</v>
          </cell>
          <cell r="P8565" t="str">
            <v>13:55:11</v>
          </cell>
          <cell r="Q8565" t="str">
            <v>SFARIA</v>
          </cell>
          <cell r="R8565" t="str">
            <v>15:33:32</v>
          </cell>
          <cell r="S8565" t="str">
            <v>EEM</v>
          </cell>
          <cell r="T8565">
            <v>0</v>
          </cell>
          <cell r="U8565">
            <v>0</v>
          </cell>
          <cell r="V8565">
            <v>0</v>
          </cell>
          <cell r="W8565" t="str">
            <v>EUR</v>
          </cell>
          <cell r="X8565" t="str">
            <v>00</v>
          </cell>
          <cell r="Y8565" t="str">
            <v>00</v>
          </cell>
          <cell r="Z8565">
            <v>0</v>
          </cell>
          <cell r="AA8565" t="str">
            <v>X</v>
          </cell>
          <cell r="AB8565">
            <v>0</v>
          </cell>
          <cell r="AC8565">
            <v>0</v>
          </cell>
          <cell r="AD8565">
            <v>0</v>
          </cell>
          <cell r="AE8565" t="str">
            <v>0000</v>
          </cell>
          <cell r="AF8565">
            <v>0</v>
          </cell>
          <cell r="AG8565">
            <v>0</v>
          </cell>
          <cell r="AH8565">
            <v>0</v>
          </cell>
          <cell r="AI8565" t="str">
            <v>0</v>
          </cell>
          <cell r="AJ8565">
            <v>0</v>
          </cell>
          <cell r="AK8565">
            <v>0</v>
          </cell>
          <cell r="AL8565" t="str">
            <v>85105010007</v>
          </cell>
          <cell r="AM8565">
            <v>0</v>
          </cell>
          <cell r="AN8565">
            <v>0</v>
          </cell>
          <cell r="AO8565">
            <v>0</v>
          </cell>
          <cell r="AP8565">
            <v>0</v>
          </cell>
          <cell r="AQ8565">
            <v>0</v>
          </cell>
          <cell r="AR8565">
            <v>0</v>
          </cell>
          <cell r="AS8565">
            <v>0</v>
          </cell>
          <cell r="AT8565">
            <v>0</v>
          </cell>
          <cell r="AU8565">
            <v>0</v>
          </cell>
          <cell r="AV8565">
            <v>0</v>
          </cell>
          <cell r="AW8565">
            <v>0</v>
          </cell>
          <cell r="AX8565">
            <v>0</v>
          </cell>
          <cell r="AY8565">
            <v>36917</v>
          </cell>
          <cell r="AZ8565">
            <v>38532</v>
          </cell>
          <cell r="BB8565">
            <v>36917</v>
          </cell>
          <cell r="BH8565">
            <v>0</v>
          </cell>
          <cell r="BI8565" t="str">
            <v>EUR</v>
          </cell>
          <cell r="BM8565">
            <v>0</v>
          </cell>
          <cell r="BN8565">
            <v>0</v>
          </cell>
          <cell r="BO8565">
            <v>0</v>
          </cell>
          <cell r="BP8565">
            <v>0</v>
          </cell>
          <cell r="BQ8565">
            <v>0</v>
          </cell>
          <cell r="BR8565">
            <v>0</v>
          </cell>
          <cell r="BS8565">
            <v>0</v>
          </cell>
          <cell r="BT8565">
            <v>0</v>
          </cell>
          <cell r="BU8565">
            <v>0</v>
          </cell>
          <cell r="BV8565">
            <v>0</v>
          </cell>
          <cell r="BW8565">
            <v>0</v>
          </cell>
          <cell r="BX8565">
            <v>0</v>
          </cell>
          <cell r="BY8565">
            <v>0</v>
          </cell>
          <cell r="BZ8565">
            <v>0</v>
          </cell>
          <cell r="CA8565">
            <v>0</v>
          </cell>
          <cell r="CB8565">
            <v>0</v>
          </cell>
        </row>
        <row r="8566">
          <cell r="B8566" t="str">
            <v>E505</v>
          </cell>
          <cell r="C8566" t="str">
            <v>CONS.FURT.I.P.PONTA P.SANTO</v>
          </cell>
          <cell r="D8566" t="str">
            <v>D30-70</v>
          </cell>
          <cell r="E8566" t="str">
            <v>D30-70</v>
          </cell>
          <cell r="F8566">
            <v>0</v>
          </cell>
          <cell r="G8566">
            <v>0</v>
          </cell>
          <cell r="H8566" t="str">
            <v>EEM1</v>
          </cell>
          <cell r="I8566" t="str">
            <v>02</v>
          </cell>
          <cell r="J8566" t="str">
            <v>C0</v>
          </cell>
          <cell r="K8566">
            <v>0</v>
          </cell>
          <cell r="L8566" t="str">
            <v>X</v>
          </cell>
          <cell r="M8566">
            <v>0</v>
          </cell>
          <cell r="N8566">
            <v>0</v>
          </cell>
          <cell r="O8566" t="str">
            <v>CRODRIGUES</v>
          </cell>
          <cell r="P8566" t="str">
            <v>13:56:18</v>
          </cell>
          <cell r="Q8566" t="str">
            <v>SFARIA</v>
          </cell>
          <cell r="R8566" t="str">
            <v>15:37:32</v>
          </cell>
          <cell r="S8566" t="str">
            <v>EEM</v>
          </cell>
          <cell r="T8566">
            <v>0</v>
          </cell>
          <cell r="U8566">
            <v>0</v>
          </cell>
          <cell r="V8566">
            <v>0</v>
          </cell>
          <cell r="W8566" t="str">
            <v>EUR</v>
          </cell>
          <cell r="X8566" t="str">
            <v>00</v>
          </cell>
          <cell r="Y8566" t="str">
            <v>00</v>
          </cell>
          <cell r="Z8566">
            <v>0</v>
          </cell>
          <cell r="AA8566" t="str">
            <v>X</v>
          </cell>
          <cell r="AB8566">
            <v>0</v>
          </cell>
          <cell r="AC8566">
            <v>0</v>
          </cell>
          <cell r="AD8566">
            <v>0</v>
          </cell>
          <cell r="AE8566" t="str">
            <v>0000</v>
          </cell>
          <cell r="AF8566">
            <v>0</v>
          </cell>
          <cell r="AG8566">
            <v>0</v>
          </cell>
          <cell r="AH8566">
            <v>0</v>
          </cell>
          <cell r="AI8566" t="str">
            <v>0</v>
          </cell>
          <cell r="AJ8566">
            <v>0</v>
          </cell>
          <cell r="AK8566">
            <v>0</v>
          </cell>
          <cell r="AL8566" t="str">
            <v>85105010008</v>
          </cell>
          <cell r="AM8566">
            <v>0</v>
          </cell>
          <cell r="AN8566">
            <v>0</v>
          </cell>
          <cell r="AO8566">
            <v>0</v>
          </cell>
          <cell r="AP8566">
            <v>0</v>
          </cell>
          <cell r="AQ8566">
            <v>0</v>
          </cell>
          <cell r="AR8566">
            <v>0</v>
          </cell>
          <cell r="AS8566">
            <v>0</v>
          </cell>
          <cell r="AT8566">
            <v>0</v>
          </cell>
          <cell r="AU8566">
            <v>0</v>
          </cell>
          <cell r="AV8566">
            <v>0</v>
          </cell>
          <cell r="AW8566">
            <v>0</v>
          </cell>
          <cell r="AX8566">
            <v>0</v>
          </cell>
          <cell r="AY8566">
            <v>36917</v>
          </cell>
          <cell r="AZ8566">
            <v>38532</v>
          </cell>
          <cell r="BB8566">
            <v>36917</v>
          </cell>
          <cell r="BH8566">
            <v>0</v>
          </cell>
          <cell r="BI8566" t="str">
            <v>EUR</v>
          </cell>
          <cell r="BM8566">
            <v>0</v>
          </cell>
          <cell r="BN8566">
            <v>0</v>
          </cell>
          <cell r="BO8566">
            <v>0</v>
          </cell>
          <cell r="BP8566">
            <v>0</v>
          </cell>
          <cell r="BQ8566">
            <v>0</v>
          </cell>
          <cell r="BR8566">
            <v>0</v>
          </cell>
          <cell r="BS8566">
            <v>0</v>
          </cell>
          <cell r="BT8566">
            <v>0</v>
          </cell>
          <cell r="BU8566">
            <v>0</v>
          </cell>
          <cell r="BV8566">
            <v>0</v>
          </cell>
          <cell r="BW8566">
            <v>0</v>
          </cell>
          <cell r="BX8566">
            <v>0</v>
          </cell>
          <cell r="BY8566">
            <v>0</v>
          </cell>
          <cell r="BZ8566">
            <v>0</v>
          </cell>
          <cell r="CA8566">
            <v>0</v>
          </cell>
          <cell r="CB8566">
            <v>0</v>
          </cell>
        </row>
        <row r="8567">
          <cell r="B8567" t="str">
            <v>E505</v>
          </cell>
          <cell r="C8567" t="str">
            <v>CONS.FURT.I.P.SERRA FORA P.SANTO</v>
          </cell>
          <cell r="D8567" t="str">
            <v>D30-70</v>
          </cell>
          <cell r="E8567" t="str">
            <v>D30-70</v>
          </cell>
          <cell r="F8567">
            <v>0</v>
          </cell>
          <cell r="G8567">
            <v>0</v>
          </cell>
          <cell r="H8567" t="str">
            <v>EEM1</v>
          </cell>
          <cell r="I8567" t="str">
            <v>02</v>
          </cell>
          <cell r="J8567" t="str">
            <v>C0</v>
          </cell>
          <cell r="K8567">
            <v>0</v>
          </cell>
          <cell r="L8567" t="str">
            <v>X</v>
          </cell>
          <cell r="M8567">
            <v>0</v>
          </cell>
          <cell r="N8567">
            <v>0</v>
          </cell>
          <cell r="O8567" t="str">
            <v>CRODRIGUES</v>
          </cell>
          <cell r="P8567" t="str">
            <v>13:57:21</v>
          </cell>
          <cell r="Q8567" t="str">
            <v>SFARIA</v>
          </cell>
          <cell r="R8567" t="str">
            <v>15:38:16</v>
          </cell>
          <cell r="S8567" t="str">
            <v>EEM</v>
          </cell>
          <cell r="T8567">
            <v>0</v>
          </cell>
          <cell r="U8567">
            <v>0</v>
          </cell>
          <cell r="V8567">
            <v>0</v>
          </cell>
          <cell r="W8567" t="str">
            <v>EUR</v>
          </cell>
          <cell r="X8567" t="str">
            <v>00</v>
          </cell>
          <cell r="Y8567" t="str">
            <v>00</v>
          </cell>
          <cell r="Z8567">
            <v>0</v>
          </cell>
          <cell r="AA8567" t="str">
            <v>X</v>
          </cell>
          <cell r="AB8567">
            <v>0</v>
          </cell>
          <cell r="AC8567">
            <v>0</v>
          </cell>
          <cell r="AD8567">
            <v>0</v>
          </cell>
          <cell r="AE8567" t="str">
            <v>0000</v>
          </cell>
          <cell r="AF8567">
            <v>0</v>
          </cell>
          <cell r="AG8567">
            <v>0</v>
          </cell>
          <cell r="AH8567">
            <v>0</v>
          </cell>
          <cell r="AI8567" t="str">
            <v>0</v>
          </cell>
          <cell r="AJ8567">
            <v>0</v>
          </cell>
          <cell r="AK8567">
            <v>0</v>
          </cell>
          <cell r="AL8567" t="str">
            <v>85105010009</v>
          </cell>
          <cell r="AM8567">
            <v>0</v>
          </cell>
          <cell r="AN8567">
            <v>0</v>
          </cell>
          <cell r="AO8567">
            <v>0</v>
          </cell>
          <cell r="AP8567">
            <v>0</v>
          </cell>
          <cell r="AQ8567">
            <v>0</v>
          </cell>
          <cell r="AR8567">
            <v>0</v>
          </cell>
          <cell r="AS8567">
            <v>0</v>
          </cell>
          <cell r="AT8567">
            <v>0</v>
          </cell>
          <cell r="AU8567">
            <v>0</v>
          </cell>
          <cell r="AV8567">
            <v>0</v>
          </cell>
          <cell r="AW8567">
            <v>0</v>
          </cell>
          <cell r="AX8567">
            <v>0</v>
          </cell>
          <cell r="AY8567">
            <v>36917</v>
          </cell>
          <cell r="AZ8567">
            <v>38532</v>
          </cell>
          <cell r="BB8567">
            <v>36917</v>
          </cell>
          <cell r="BH8567">
            <v>0</v>
          </cell>
          <cell r="BI8567" t="str">
            <v>EUR</v>
          </cell>
          <cell r="BM8567">
            <v>0</v>
          </cell>
          <cell r="BN8567">
            <v>0</v>
          </cell>
          <cell r="BO8567">
            <v>0</v>
          </cell>
          <cell r="BP8567">
            <v>0</v>
          </cell>
          <cell r="BQ8567">
            <v>0</v>
          </cell>
          <cell r="BR8567">
            <v>0</v>
          </cell>
          <cell r="BS8567">
            <v>0</v>
          </cell>
          <cell r="BT8567">
            <v>0</v>
          </cell>
          <cell r="BU8567">
            <v>0</v>
          </cell>
          <cell r="BV8567">
            <v>0</v>
          </cell>
          <cell r="BW8567">
            <v>0</v>
          </cell>
          <cell r="BX8567">
            <v>0</v>
          </cell>
          <cell r="BY8567">
            <v>0</v>
          </cell>
          <cell r="BZ8567">
            <v>0</v>
          </cell>
          <cell r="CA8567">
            <v>0</v>
          </cell>
          <cell r="CB8567">
            <v>0</v>
          </cell>
        </row>
        <row r="8568">
          <cell r="B8568" t="str">
            <v>E505</v>
          </cell>
          <cell r="C8568" t="str">
            <v>CONS.FURT.I.P.FONTAINHA P.SANTO</v>
          </cell>
          <cell r="D8568" t="str">
            <v>D30-70</v>
          </cell>
          <cell r="E8568" t="str">
            <v>D30-70</v>
          </cell>
          <cell r="F8568">
            <v>0</v>
          </cell>
          <cell r="G8568">
            <v>0</v>
          </cell>
          <cell r="H8568" t="str">
            <v>EEM1</v>
          </cell>
          <cell r="I8568" t="str">
            <v>02</v>
          </cell>
          <cell r="J8568" t="str">
            <v>C0</v>
          </cell>
          <cell r="K8568">
            <v>0</v>
          </cell>
          <cell r="L8568" t="str">
            <v>X</v>
          </cell>
          <cell r="M8568">
            <v>0</v>
          </cell>
          <cell r="N8568">
            <v>0</v>
          </cell>
          <cell r="O8568" t="str">
            <v>CRODRIGUES</v>
          </cell>
          <cell r="P8568" t="str">
            <v>13:58:11</v>
          </cell>
          <cell r="Q8568" t="str">
            <v>SFARIA</v>
          </cell>
          <cell r="R8568" t="str">
            <v>15:35:42</v>
          </cell>
          <cell r="S8568" t="str">
            <v>EEM</v>
          </cell>
          <cell r="T8568">
            <v>0</v>
          </cell>
          <cell r="U8568">
            <v>0</v>
          </cell>
          <cell r="V8568">
            <v>0</v>
          </cell>
          <cell r="W8568" t="str">
            <v>EUR</v>
          </cell>
          <cell r="X8568" t="str">
            <v>00</v>
          </cell>
          <cell r="Y8568" t="str">
            <v>00</v>
          </cell>
          <cell r="Z8568">
            <v>0</v>
          </cell>
          <cell r="AA8568" t="str">
            <v>X</v>
          </cell>
          <cell r="AB8568">
            <v>0</v>
          </cell>
          <cell r="AC8568">
            <v>0</v>
          </cell>
          <cell r="AD8568">
            <v>0</v>
          </cell>
          <cell r="AE8568" t="str">
            <v>0000</v>
          </cell>
          <cell r="AF8568">
            <v>0</v>
          </cell>
          <cell r="AG8568">
            <v>0</v>
          </cell>
          <cell r="AH8568">
            <v>0</v>
          </cell>
          <cell r="AI8568" t="str">
            <v>0</v>
          </cell>
          <cell r="AJ8568">
            <v>0</v>
          </cell>
          <cell r="AK8568">
            <v>0</v>
          </cell>
          <cell r="AL8568" t="str">
            <v>85105010010</v>
          </cell>
          <cell r="AM8568">
            <v>0</v>
          </cell>
          <cell r="AN8568">
            <v>0</v>
          </cell>
          <cell r="AO8568">
            <v>0</v>
          </cell>
          <cell r="AP8568">
            <v>0</v>
          </cell>
          <cell r="AQ8568">
            <v>0</v>
          </cell>
          <cell r="AR8568">
            <v>0</v>
          </cell>
          <cell r="AS8568">
            <v>0</v>
          </cell>
          <cell r="AT8568">
            <v>0</v>
          </cell>
          <cell r="AU8568">
            <v>0</v>
          </cell>
          <cell r="AV8568">
            <v>0</v>
          </cell>
          <cell r="AW8568">
            <v>0</v>
          </cell>
          <cell r="AX8568">
            <v>0</v>
          </cell>
          <cell r="AY8568">
            <v>36917</v>
          </cell>
          <cell r="AZ8568">
            <v>38532</v>
          </cell>
          <cell r="BB8568">
            <v>36917</v>
          </cell>
          <cell r="BH8568">
            <v>0</v>
          </cell>
          <cell r="BI8568" t="str">
            <v>EUR</v>
          </cell>
          <cell r="BM8568">
            <v>0</v>
          </cell>
          <cell r="BN8568">
            <v>0</v>
          </cell>
          <cell r="BO8568">
            <v>0</v>
          </cell>
          <cell r="BP8568">
            <v>0</v>
          </cell>
          <cell r="BQ8568">
            <v>0</v>
          </cell>
          <cell r="BR8568">
            <v>0</v>
          </cell>
          <cell r="BS8568">
            <v>0</v>
          </cell>
          <cell r="BT8568">
            <v>0</v>
          </cell>
          <cell r="BU8568">
            <v>0</v>
          </cell>
          <cell r="BV8568">
            <v>0</v>
          </cell>
          <cell r="BW8568">
            <v>0</v>
          </cell>
          <cell r="BX8568">
            <v>0</v>
          </cell>
          <cell r="BY8568">
            <v>0</v>
          </cell>
          <cell r="BZ8568">
            <v>0</v>
          </cell>
          <cell r="CA8568">
            <v>0</v>
          </cell>
          <cell r="CB8568">
            <v>0</v>
          </cell>
        </row>
        <row r="8569">
          <cell r="B8569" t="str">
            <v>E505</v>
          </cell>
          <cell r="C8569" t="str">
            <v>CONS.FURT.I.P.CASINHAS P.SANTO</v>
          </cell>
          <cell r="D8569" t="str">
            <v>D30-70</v>
          </cell>
          <cell r="E8569" t="str">
            <v>D30-70</v>
          </cell>
          <cell r="F8569">
            <v>0</v>
          </cell>
          <cell r="G8569">
            <v>0</v>
          </cell>
          <cell r="H8569" t="str">
            <v>EEM1</v>
          </cell>
          <cell r="I8569" t="str">
            <v>02</v>
          </cell>
          <cell r="J8569" t="str">
            <v>C0</v>
          </cell>
          <cell r="K8569">
            <v>0</v>
          </cell>
          <cell r="L8569" t="str">
            <v>X</v>
          </cell>
          <cell r="M8569">
            <v>0</v>
          </cell>
          <cell r="N8569">
            <v>0</v>
          </cell>
          <cell r="O8569" t="str">
            <v>CRODRIGUES</v>
          </cell>
          <cell r="P8569" t="str">
            <v>14:00:23</v>
          </cell>
          <cell r="Q8569" t="str">
            <v>SFARIA</v>
          </cell>
          <cell r="R8569" t="str">
            <v>15:34:19</v>
          </cell>
          <cell r="S8569" t="str">
            <v>EEM</v>
          </cell>
          <cell r="T8569">
            <v>0</v>
          </cell>
          <cell r="U8569">
            <v>0</v>
          </cell>
          <cell r="V8569">
            <v>0</v>
          </cell>
          <cell r="W8569" t="str">
            <v>EUR</v>
          </cell>
          <cell r="X8569" t="str">
            <v>00</v>
          </cell>
          <cell r="Y8569" t="str">
            <v>00</v>
          </cell>
          <cell r="Z8569">
            <v>0</v>
          </cell>
          <cell r="AA8569" t="str">
            <v>X</v>
          </cell>
          <cell r="AB8569">
            <v>0</v>
          </cell>
          <cell r="AC8569">
            <v>0</v>
          </cell>
          <cell r="AD8569">
            <v>0</v>
          </cell>
          <cell r="AE8569" t="str">
            <v>0000</v>
          </cell>
          <cell r="AF8569">
            <v>0</v>
          </cell>
          <cell r="AG8569">
            <v>0</v>
          </cell>
          <cell r="AH8569">
            <v>0</v>
          </cell>
          <cell r="AI8569" t="str">
            <v>0</v>
          </cell>
          <cell r="AJ8569">
            <v>0</v>
          </cell>
          <cell r="AK8569">
            <v>0</v>
          </cell>
          <cell r="AL8569" t="str">
            <v>85105010011</v>
          </cell>
          <cell r="AM8569">
            <v>0</v>
          </cell>
          <cell r="AN8569">
            <v>0</v>
          </cell>
          <cell r="AO8569">
            <v>0</v>
          </cell>
          <cell r="AP8569">
            <v>0</v>
          </cell>
          <cell r="AQ8569">
            <v>0</v>
          </cell>
          <cell r="AR8569">
            <v>0</v>
          </cell>
          <cell r="AS8569">
            <v>0</v>
          </cell>
          <cell r="AT8569">
            <v>0</v>
          </cell>
          <cell r="AU8569">
            <v>0</v>
          </cell>
          <cell r="AV8569">
            <v>0</v>
          </cell>
          <cell r="AW8569">
            <v>0</v>
          </cell>
          <cell r="AX8569">
            <v>0</v>
          </cell>
          <cell r="AY8569">
            <v>36917</v>
          </cell>
          <cell r="AZ8569">
            <v>38532</v>
          </cell>
          <cell r="BB8569">
            <v>36917</v>
          </cell>
          <cell r="BH8569">
            <v>0</v>
          </cell>
          <cell r="BI8569" t="str">
            <v>EUR</v>
          </cell>
          <cell r="BM8569">
            <v>0</v>
          </cell>
          <cell r="BN8569">
            <v>0</v>
          </cell>
          <cell r="BO8569">
            <v>0</v>
          </cell>
          <cell r="BP8569">
            <v>0</v>
          </cell>
          <cell r="BQ8569">
            <v>0</v>
          </cell>
          <cell r="BR8569">
            <v>0</v>
          </cell>
          <cell r="BS8569">
            <v>0</v>
          </cell>
          <cell r="BT8569">
            <v>0</v>
          </cell>
          <cell r="BU8569">
            <v>0</v>
          </cell>
          <cell r="BV8569">
            <v>0</v>
          </cell>
          <cell r="BW8569">
            <v>0</v>
          </cell>
          <cell r="BX8569">
            <v>0</v>
          </cell>
          <cell r="BY8569">
            <v>0</v>
          </cell>
          <cell r="BZ8569">
            <v>0</v>
          </cell>
          <cell r="CA8569">
            <v>0</v>
          </cell>
          <cell r="CB8569">
            <v>0</v>
          </cell>
        </row>
        <row r="8570">
          <cell r="B8570" t="str">
            <v>E505</v>
          </cell>
          <cell r="C8570" t="str">
            <v>CONS.FURT.I.P.ARRED.CENTRAL P.SANTO</v>
          </cell>
          <cell r="D8570" t="str">
            <v>D30-70</v>
          </cell>
          <cell r="E8570" t="str">
            <v>D30-70</v>
          </cell>
          <cell r="F8570">
            <v>0</v>
          </cell>
          <cell r="G8570">
            <v>0</v>
          </cell>
          <cell r="H8570" t="str">
            <v>EEM1</v>
          </cell>
          <cell r="I8570" t="str">
            <v>02</v>
          </cell>
          <cell r="J8570" t="str">
            <v>C0</v>
          </cell>
          <cell r="K8570">
            <v>0</v>
          </cell>
          <cell r="L8570" t="str">
            <v>X</v>
          </cell>
          <cell r="M8570">
            <v>0</v>
          </cell>
          <cell r="N8570">
            <v>0</v>
          </cell>
          <cell r="O8570" t="str">
            <v>CRODRIGUES</v>
          </cell>
          <cell r="P8570" t="str">
            <v>14:01:29</v>
          </cell>
          <cell r="Q8570" t="str">
            <v>SFARIA</v>
          </cell>
          <cell r="R8570" t="str">
            <v>15:32:54</v>
          </cell>
          <cell r="S8570" t="str">
            <v>EEM</v>
          </cell>
          <cell r="T8570">
            <v>0</v>
          </cell>
          <cell r="U8570">
            <v>0</v>
          </cell>
          <cell r="V8570">
            <v>0</v>
          </cell>
          <cell r="W8570" t="str">
            <v>EUR</v>
          </cell>
          <cell r="X8570" t="str">
            <v>00</v>
          </cell>
          <cell r="Y8570" t="str">
            <v>00</v>
          </cell>
          <cell r="Z8570">
            <v>0</v>
          </cell>
          <cell r="AA8570" t="str">
            <v>X</v>
          </cell>
          <cell r="AB8570">
            <v>0</v>
          </cell>
          <cell r="AC8570">
            <v>0</v>
          </cell>
          <cell r="AD8570">
            <v>0</v>
          </cell>
          <cell r="AE8570" t="str">
            <v>0000</v>
          </cell>
          <cell r="AF8570">
            <v>0</v>
          </cell>
          <cell r="AG8570">
            <v>0</v>
          </cell>
          <cell r="AH8570">
            <v>0</v>
          </cell>
          <cell r="AI8570" t="str">
            <v>0</v>
          </cell>
          <cell r="AJ8570">
            <v>0</v>
          </cell>
          <cell r="AK8570">
            <v>0</v>
          </cell>
          <cell r="AL8570" t="str">
            <v>85105010012</v>
          </cell>
          <cell r="AM8570">
            <v>0</v>
          </cell>
          <cell r="AN8570">
            <v>0</v>
          </cell>
          <cell r="AO8570">
            <v>0</v>
          </cell>
          <cell r="AP8570">
            <v>0</v>
          </cell>
          <cell r="AQ8570">
            <v>0</v>
          </cell>
          <cell r="AR8570">
            <v>0</v>
          </cell>
          <cell r="AS8570">
            <v>0</v>
          </cell>
          <cell r="AT8570">
            <v>0</v>
          </cell>
          <cell r="AU8570">
            <v>0</v>
          </cell>
          <cell r="AV8570">
            <v>0</v>
          </cell>
          <cell r="AW8570">
            <v>0</v>
          </cell>
          <cell r="AX8570">
            <v>0</v>
          </cell>
          <cell r="AY8570">
            <v>36917</v>
          </cell>
          <cell r="AZ8570">
            <v>38532</v>
          </cell>
          <cell r="BB8570">
            <v>36917</v>
          </cell>
          <cell r="BH8570">
            <v>0</v>
          </cell>
          <cell r="BI8570" t="str">
            <v>EUR</v>
          </cell>
          <cell r="BM8570">
            <v>0</v>
          </cell>
          <cell r="BN8570">
            <v>0</v>
          </cell>
          <cell r="BO8570">
            <v>0</v>
          </cell>
          <cell r="BP8570">
            <v>0</v>
          </cell>
          <cell r="BQ8570">
            <v>0</v>
          </cell>
          <cell r="BR8570">
            <v>0</v>
          </cell>
          <cell r="BS8570">
            <v>0</v>
          </cell>
          <cell r="BT8570">
            <v>0</v>
          </cell>
          <cell r="BU8570">
            <v>0</v>
          </cell>
          <cell r="BV8570">
            <v>0</v>
          </cell>
          <cell r="BW8570">
            <v>0</v>
          </cell>
          <cell r="BX8570">
            <v>0</v>
          </cell>
          <cell r="BY8570">
            <v>0</v>
          </cell>
          <cell r="BZ8570">
            <v>0</v>
          </cell>
          <cell r="CA8570">
            <v>0</v>
          </cell>
          <cell r="CB8570">
            <v>0</v>
          </cell>
        </row>
        <row r="8571">
          <cell r="B8571" t="str">
            <v>E505</v>
          </cell>
          <cell r="C8571" t="str">
            <v>CONS.FURT.I.P.FONTE AREIA P.SANTO</v>
          </cell>
          <cell r="D8571" t="str">
            <v>D30-70</v>
          </cell>
          <cell r="E8571" t="str">
            <v>D30-70</v>
          </cell>
          <cell r="F8571">
            <v>0</v>
          </cell>
          <cell r="G8571">
            <v>0</v>
          </cell>
          <cell r="H8571" t="str">
            <v>EEM1</v>
          </cell>
          <cell r="I8571" t="str">
            <v>02</v>
          </cell>
          <cell r="J8571" t="str">
            <v>C0</v>
          </cell>
          <cell r="K8571">
            <v>0</v>
          </cell>
          <cell r="L8571" t="str">
            <v>X</v>
          </cell>
          <cell r="M8571">
            <v>0</v>
          </cell>
          <cell r="N8571">
            <v>0</v>
          </cell>
          <cell r="O8571" t="str">
            <v>CRODRIGUES</v>
          </cell>
          <cell r="P8571" t="str">
            <v>14:03:42</v>
          </cell>
          <cell r="Q8571" t="str">
            <v>SFARIA</v>
          </cell>
          <cell r="R8571" t="str">
            <v>15:36:01</v>
          </cell>
          <cell r="S8571" t="str">
            <v>EEM</v>
          </cell>
          <cell r="T8571">
            <v>0</v>
          </cell>
          <cell r="U8571">
            <v>0</v>
          </cell>
          <cell r="V8571">
            <v>0</v>
          </cell>
          <cell r="W8571" t="str">
            <v>EUR</v>
          </cell>
          <cell r="X8571" t="str">
            <v>00</v>
          </cell>
          <cell r="Y8571" t="str">
            <v>00</v>
          </cell>
          <cell r="Z8571">
            <v>0</v>
          </cell>
          <cell r="AA8571" t="str">
            <v>X</v>
          </cell>
          <cell r="AB8571">
            <v>0</v>
          </cell>
          <cell r="AC8571">
            <v>0</v>
          </cell>
          <cell r="AD8571">
            <v>0</v>
          </cell>
          <cell r="AE8571" t="str">
            <v>0000</v>
          </cell>
          <cell r="AF8571">
            <v>0</v>
          </cell>
          <cell r="AG8571">
            <v>0</v>
          </cell>
          <cell r="AH8571">
            <v>0</v>
          </cell>
          <cell r="AI8571" t="str">
            <v>0</v>
          </cell>
          <cell r="AJ8571">
            <v>0</v>
          </cell>
          <cell r="AK8571">
            <v>0</v>
          </cell>
          <cell r="AL8571" t="str">
            <v>85105010013</v>
          </cell>
          <cell r="AM8571">
            <v>0</v>
          </cell>
          <cell r="AN8571">
            <v>0</v>
          </cell>
          <cell r="AO8571">
            <v>0</v>
          </cell>
          <cell r="AP8571">
            <v>0</v>
          </cell>
          <cell r="AQ8571">
            <v>0</v>
          </cell>
          <cell r="AR8571">
            <v>0</v>
          </cell>
          <cell r="AS8571">
            <v>0</v>
          </cell>
          <cell r="AT8571">
            <v>0</v>
          </cell>
          <cell r="AU8571">
            <v>0</v>
          </cell>
          <cell r="AV8571">
            <v>0</v>
          </cell>
          <cell r="AW8571">
            <v>0</v>
          </cell>
          <cell r="AX8571">
            <v>0</v>
          </cell>
          <cell r="AY8571">
            <v>36917</v>
          </cell>
          <cell r="AZ8571">
            <v>38532</v>
          </cell>
          <cell r="BB8571">
            <v>36917</v>
          </cell>
          <cell r="BH8571">
            <v>0</v>
          </cell>
          <cell r="BI8571" t="str">
            <v>EUR</v>
          </cell>
          <cell r="BM8571">
            <v>0</v>
          </cell>
          <cell r="BN8571">
            <v>0</v>
          </cell>
          <cell r="BO8571">
            <v>0</v>
          </cell>
          <cell r="BP8571">
            <v>0</v>
          </cell>
          <cell r="BQ8571">
            <v>0</v>
          </cell>
          <cell r="BR8571">
            <v>0</v>
          </cell>
          <cell r="BS8571">
            <v>0</v>
          </cell>
          <cell r="BT8571">
            <v>0</v>
          </cell>
          <cell r="BU8571">
            <v>0</v>
          </cell>
          <cell r="BV8571">
            <v>0</v>
          </cell>
          <cell r="BW8571">
            <v>0</v>
          </cell>
          <cell r="BX8571">
            <v>0</v>
          </cell>
          <cell r="BY8571">
            <v>0</v>
          </cell>
          <cell r="BZ8571">
            <v>0</v>
          </cell>
          <cell r="CA8571">
            <v>0</v>
          </cell>
          <cell r="CB8571">
            <v>0</v>
          </cell>
        </row>
        <row r="8572">
          <cell r="B8572" t="str">
            <v>E505</v>
          </cell>
          <cell r="C8572" t="str">
            <v>CONS.FURT.I.P.MATAS-LOMBAS P.SANTO</v>
          </cell>
          <cell r="D8572" t="str">
            <v>D30-70</v>
          </cell>
          <cell r="E8572" t="str">
            <v>D30-70</v>
          </cell>
          <cell r="F8572">
            <v>0</v>
          </cell>
          <cell r="G8572">
            <v>0</v>
          </cell>
          <cell r="H8572" t="str">
            <v>EEM1</v>
          </cell>
          <cell r="I8572" t="str">
            <v>02</v>
          </cell>
          <cell r="J8572" t="str">
            <v>C0</v>
          </cell>
          <cell r="K8572">
            <v>0</v>
          </cell>
          <cell r="L8572" t="str">
            <v>X</v>
          </cell>
          <cell r="M8572">
            <v>0</v>
          </cell>
          <cell r="N8572">
            <v>0</v>
          </cell>
          <cell r="O8572" t="str">
            <v>CRODRIGUES</v>
          </cell>
          <cell r="P8572" t="str">
            <v>14:05:08</v>
          </cell>
          <cell r="Q8572" t="str">
            <v>SFARIA</v>
          </cell>
          <cell r="R8572" t="str">
            <v>15:36:31</v>
          </cell>
          <cell r="S8572" t="str">
            <v>EEM</v>
          </cell>
          <cell r="T8572">
            <v>0</v>
          </cell>
          <cell r="U8572">
            <v>0</v>
          </cell>
          <cell r="V8572">
            <v>0</v>
          </cell>
          <cell r="W8572" t="str">
            <v>EUR</v>
          </cell>
          <cell r="X8572" t="str">
            <v>00</v>
          </cell>
          <cell r="Y8572" t="str">
            <v>00</v>
          </cell>
          <cell r="Z8572">
            <v>0</v>
          </cell>
          <cell r="AA8572" t="str">
            <v>X</v>
          </cell>
          <cell r="AB8572">
            <v>0</v>
          </cell>
          <cell r="AC8572">
            <v>0</v>
          </cell>
          <cell r="AD8572">
            <v>0</v>
          </cell>
          <cell r="AE8572" t="str">
            <v>0000</v>
          </cell>
          <cell r="AF8572">
            <v>0</v>
          </cell>
          <cell r="AG8572">
            <v>0</v>
          </cell>
          <cell r="AH8572">
            <v>0</v>
          </cell>
          <cell r="AI8572" t="str">
            <v>0</v>
          </cell>
          <cell r="AJ8572">
            <v>0</v>
          </cell>
          <cell r="AK8572">
            <v>0</v>
          </cell>
          <cell r="AL8572" t="str">
            <v>85105010014</v>
          </cell>
          <cell r="AM8572">
            <v>0</v>
          </cell>
          <cell r="AN8572">
            <v>0</v>
          </cell>
          <cell r="AO8572">
            <v>0</v>
          </cell>
          <cell r="AP8572">
            <v>0</v>
          </cell>
          <cell r="AQ8572">
            <v>0</v>
          </cell>
          <cell r="AR8572">
            <v>0</v>
          </cell>
          <cell r="AS8572">
            <v>0</v>
          </cell>
          <cell r="AT8572">
            <v>0</v>
          </cell>
          <cell r="AU8572">
            <v>0</v>
          </cell>
          <cell r="AV8572">
            <v>0</v>
          </cell>
          <cell r="AW8572">
            <v>0</v>
          </cell>
          <cell r="AX8572">
            <v>0</v>
          </cell>
          <cell r="AY8572">
            <v>36917</v>
          </cell>
          <cell r="AZ8572">
            <v>38532</v>
          </cell>
          <cell r="BB8572">
            <v>36917</v>
          </cell>
          <cell r="BH8572">
            <v>0</v>
          </cell>
          <cell r="BI8572" t="str">
            <v>EUR</v>
          </cell>
          <cell r="BM8572">
            <v>0</v>
          </cell>
          <cell r="BN8572">
            <v>0</v>
          </cell>
          <cell r="BO8572">
            <v>0</v>
          </cell>
          <cell r="BP8572">
            <v>0</v>
          </cell>
          <cell r="BQ8572">
            <v>0</v>
          </cell>
          <cell r="BR8572">
            <v>0</v>
          </cell>
          <cell r="BS8572">
            <v>0</v>
          </cell>
          <cell r="BT8572">
            <v>0</v>
          </cell>
          <cell r="BU8572">
            <v>0</v>
          </cell>
          <cell r="BV8572">
            <v>0</v>
          </cell>
          <cell r="BW8572">
            <v>0</v>
          </cell>
          <cell r="BX8572">
            <v>0</v>
          </cell>
          <cell r="BY8572">
            <v>0</v>
          </cell>
          <cell r="BZ8572">
            <v>0</v>
          </cell>
          <cell r="CA8572">
            <v>0</v>
          </cell>
          <cell r="CB8572">
            <v>0</v>
          </cell>
        </row>
        <row r="8573">
          <cell r="B8573" t="str">
            <v>E505</v>
          </cell>
          <cell r="C8573" t="str">
            <v>CONS.FURT.I.P.DRAGOAL P.SANTO</v>
          </cell>
          <cell r="D8573" t="str">
            <v>D30-70</v>
          </cell>
          <cell r="E8573" t="str">
            <v>D30-70</v>
          </cell>
          <cell r="F8573">
            <v>0</v>
          </cell>
          <cell r="G8573">
            <v>0</v>
          </cell>
          <cell r="H8573" t="str">
            <v>EEM1</v>
          </cell>
          <cell r="I8573" t="str">
            <v>02</v>
          </cell>
          <cell r="J8573" t="str">
            <v>C0</v>
          </cell>
          <cell r="K8573">
            <v>0</v>
          </cell>
          <cell r="L8573" t="str">
            <v>X</v>
          </cell>
          <cell r="M8573">
            <v>0</v>
          </cell>
          <cell r="N8573">
            <v>0</v>
          </cell>
          <cell r="O8573" t="str">
            <v>CRODRIGUES</v>
          </cell>
          <cell r="P8573" t="str">
            <v>14:06:23</v>
          </cell>
          <cell r="Q8573" t="str">
            <v>SFARIA</v>
          </cell>
          <cell r="R8573" t="str">
            <v>15:34:54</v>
          </cell>
          <cell r="S8573" t="str">
            <v>EEM</v>
          </cell>
          <cell r="T8573">
            <v>0</v>
          </cell>
          <cell r="U8573">
            <v>0</v>
          </cell>
          <cell r="V8573">
            <v>0</v>
          </cell>
          <cell r="W8573" t="str">
            <v>EUR</v>
          </cell>
          <cell r="X8573" t="str">
            <v>00</v>
          </cell>
          <cell r="Y8573" t="str">
            <v>00</v>
          </cell>
          <cell r="Z8573">
            <v>0</v>
          </cell>
          <cell r="AA8573" t="str">
            <v>X</v>
          </cell>
          <cell r="AB8573">
            <v>0</v>
          </cell>
          <cell r="AC8573">
            <v>0</v>
          </cell>
          <cell r="AD8573">
            <v>0</v>
          </cell>
          <cell r="AE8573" t="str">
            <v>0000</v>
          </cell>
          <cell r="AF8573">
            <v>0</v>
          </cell>
          <cell r="AG8573">
            <v>0</v>
          </cell>
          <cell r="AH8573">
            <v>0</v>
          </cell>
          <cell r="AI8573" t="str">
            <v>0</v>
          </cell>
          <cell r="AJ8573">
            <v>0</v>
          </cell>
          <cell r="AK8573">
            <v>0</v>
          </cell>
          <cell r="AL8573" t="str">
            <v>85105010015</v>
          </cell>
          <cell r="AM8573">
            <v>0</v>
          </cell>
          <cell r="AN8573">
            <v>0</v>
          </cell>
          <cell r="AO8573">
            <v>0</v>
          </cell>
          <cell r="AP8573">
            <v>0</v>
          </cell>
          <cell r="AQ8573">
            <v>0</v>
          </cell>
          <cell r="AR8573">
            <v>0</v>
          </cell>
          <cell r="AS8573">
            <v>0</v>
          </cell>
          <cell r="AT8573">
            <v>0</v>
          </cell>
          <cell r="AU8573">
            <v>0</v>
          </cell>
          <cell r="AV8573">
            <v>0</v>
          </cell>
          <cell r="AW8573">
            <v>0</v>
          </cell>
          <cell r="AX8573">
            <v>0</v>
          </cell>
          <cell r="AY8573">
            <v>36917</v>
          </cell>
          <cell r="AZ8573">
            <v>38532</v>
          </cell>
          <cell r="BB8573">
            <v>36917</v>
          </cell>
          <cell r="BH8573">
            <v>0</v>
          </cell>
          <cell r="BI8573" t="str">
            <v>EUR</v>
          </cell>
          <cell r="BM8573">
            <v>0</v>
          </cell>
          <cell r="BN8573">
            <v>0</v>
          </cell>
          <cell r="BO8573">
            <v>0</v>
          </cell>
          <cell r="BP8573">
            <v>0</v>
          </cell>
          <cell r="BQ8573">
            <v>0</v>
          </cell>
          <cell r="BR8573">
            <v>0</v>
          </cell>
          <cell r="BS8573">
            <v>0</v>
          </cell>
          <cell r="BT8573">
            <v>0</v>
          </cell>
          <cell r="BU8573">
            <v>0</v>
          </cell>
          <cell r="BV8573">
            <v>0</v>
          </cell>
          <cell r="BW8573">
            <v>0</v>
          </cell>
          <cell r="BX8573">
            <v>0</v>
          </cell>
          <cell r="BY8573">
            <v>0</v>
          </cell>
          <cell r="BZ8573">
            <v>0</v>
          </cell>
          <cell r="CA8573">
            <v>0</v>
          </cell>
          <cell r="CB8573">
            <v>0</v>
          </cell>
        </row>
        <row r="8574">
          <cell r="B8574" t="str">
            <v>E505</v>
          </cell>
          <cell r="C8574" t="str">
            <v>CONS.FURT.I.P.PÉ DO PICO P.SANTO</v>
          </cell>
          <cell r="D8574" t="str">
            <v>D30-70</v>
          </cell>
          <cell r="E8574" t="str">
            <v>D30-70</v>
          </cell>
          <cell r="F8574">
            <v>0</v>
          </cell>
          <cell r="G8574">
            <v>0</v>
          </cell>
          <cell r="H8574" t="str">
            <v>EEM1</v>
          </cell>
          <cell r="I8574" t="str">
            <v>02</v>
          </cell>
          <cell r="J8574" t="str">
            <v>C0</v>
          </cell>
          <cell r="K8574">
            <v>0</v>
          </cell>
          <cell r="L8574" t="str">
            <v>X</v>
          </cell>
          <cell r="M8574">
            <v>0</v>
          </cell>
          <cell r="N8574">
            <v>0</v>
          </cell>
          <cell r="O8574" t="str">
            <v>CRODRIGUES</v>
          </cell>
          <cell r="P8574" t="str">
            <v>14:07:17</v>
          </cell>
          <cell r="Q8574" t="str">
            <v>SFARIA</v>
          </cell>
          <cell r="R8574" t="str">
            <v>15:36:59</v>
          </cell>
          <cell r="S8574" t="str">
            <v>EEM</v>
          </cell>
          <cell r="T8574">
            <v>0</v>
          </cell>
          <cell r="U8574">
            <v>0</v>
          </cell>
          <cell r="V8574">
            <v>0</v>
          </cell>
          <cell r="W8574" t="str">
            <v>EUR</v>
          </cell>
          <cell r="X8574" t="str">
            <v>00</v>
          </cell>
          <cell r="Y8574" t="str">
            <v>00</v>
          </cell>
          <cell r="Z8574">
            <v>0</v>
          </cell>
          <cell r="AA8574" t="str">
            <v>X</v>
          </cell>
          <cell r="AB8574">
            <v>0</v>
          </cell>
          <cell r="AC8574">
            <v>0</v>
          </cell>
          <cell r="AD8574">
            <v>0</v>
          </cell>
          <cell r="AE8574" t="str">
            <v>0000</v>
          </cell>
          <cell r="AF8574">
            <v>0</v>
          </cell>
          <cell r="AG8574">
            <v>0</v>
          </cell>
          <cell r="AH8574">
            <v>0</v>
          </cell>
          <cell r="AI8574" t="str">
            <v>0</v>
          </cell>
          <cell r="AJ8574">
            <v>0</v>
          </cell>
          <cell r="AK8574">
            <v>0</v>
          </cell>
          <cell r="AL8574" t="str">
            <v>85105010016</v>
          </cell>
          <cell r="AM8574">
            <v>0</v>
          </cell>
          <cell r="AN8574">
            <v>0</v>
          </cell>
          <cell r="AO8574">
            <v>0</v>
          </cell>
          <cell r="AP8574">
            <v>0</v>
          </cell>
          <cell r="AQ8574">
            <v>0</v>
          </cell>
          <cell r="AR8574">
            <v>0</v>
          </cell>
          <cell r="AS8574">
            <v>0</v>
          </cell>
          <cell r="AT8574">
            <v>0</v>
          </cell>
          <cell r="AU8574">
            <v>0</v>
          </cell>
          <cell r="AV8574">
            <v>0</v>
          </cell>
          <cell r="AW8574">
            <v>0</v>
          </cell>
          <cell r="AX8574">
            <v>0</v>
          </cell>
          <cell r="AY8574">
            <v>36917</v>
          </cell>
          <cell r="AZ8574">
            <v>38532</v>
          </cell>
          <cell r="BB8574">
            <v>36917</v>
          </cell>
          <cell r="BH8574">
            <v>0</v>
          </cell>
          <cell r="BI8574" t="str">
            <v>EUR</v>
          </cell>
          <cell r="BM8574">
            <v>0</v>
          </cell>
          <cell r="BN8574">
            <v>0</v>
          </cell>
          <cell r="BO8574">
            <v>0</v>
          </cell>
          <cell r="BP8574">
            <v>0</v>
          </cell>
          <cell r="BQ8574">
            <v>0</v>
          </cell>
          <cell r="BR8574">
            <v>0</v>
          </cell>
          <cell r="BS8574">
            <v>0</v>
          </cell>
          <cell r="BT8574">
            <v>0</v>
          </cell>
          <cell r="BU8574">
            <v>0</v>
          </cell>
          <cell r="BV8574">
            <v>0</v>
          </cell>
          <cell r="BW8574">
            <v>0</v>
          </cell>
          <cell r="BX8574">
            <v>0</v>
          </cell>
          <cell r="BY8574">
            <v>0</v>
          </cell>
          <cell r="BZ8574">
            <v>0</v>
          </cell>
          <cell r="CA8574">
            <v>0</v>
          </cell>
          <cell r="CB8574">
            <v>0</v>
          </cell>
        </row>
        <row r="8575">
          <cell r="B8575" t="str">
            <v>E505</v>
          </cell>
          <cell r="C8575" t="str">
            <v>CONS.FURT.I.P.VALE DO TOURO P.SANTO</v>
          </cell>
          <cell r="D8575" t="str">
            <v>D30-70</v>
          </cell>
          <cell r="E8575" t="str">
            <v>D30-70</v>
          </cell>
          <cell r="F8575">
            <v>0</v>
          </cell>
          <cell r="G8575">
            <v>0</v>
          </cell>
          <cell r="H8575" t="str">
            <v>EEM1</v>
          </cell>
          <cell r="I8575" t="str">
            <v>02</v>
          </cell>
          <cell r="J8575" t="str">
            <v>C0</v>
          </cell>
          <cell r="K8575">
            <v>0</v>
          </cell>
          <cell r="L8575" t="str">
            <v>X</v>
          </cell>
          <cell r="M8575">
            <v>0</v>
          </cell>
          <cell r="N8575">
            <v>0</v>
          </cell>
          <cell r="O8575" t="str">
            <v>CRODRIGUES</v>
          </cell>
          <cell r="P8575" t="str">
            <v>14:08:06</v>
          </cell>
          <cell r="Q8575" t="str">
            <v>SFARIA</v>
          </cell>
          <cell r="R8575" t="str">
            <v>15:38:46</v>
          </cell>
          <cell r="S8575" t="str">
            <v>EEM</v>
          </cell>
          <cell r="T8575">
            <v>0</v>
          </cell>
          <cell r="U8575">
            <v>0</v>
          </cell>
          <cell r="V8575">
            <v>0</v>
          </cell>
          <cell r="W8575" t="str">
            <v>EUR</v>
          </cell>
          <cell r="X8575" t="str">
            <v>00</v>
          </cell>
          <cell r="Y8575" t="str">
            <v>00</v>
          </cell>
          <cell r="Z8575">
            <v>0</v>
          </cell>
          <cell r="AA8575" t="str">
            <v>X</v>
          </cell>
          <cell r="AB8575">
            <v>0</v>
          </cell>
          <cell r="AC8575">
            <v>0</v>
          </cell>
          <cell r="AD8575">
            <v>0</v>
          </cell>
          <cell r="AE8575" t="str">
            <v>0000</v>
          </cell>
          <cell r="AF8575">
            <v>0</v>
          </cell>
          <cell r="AG8575">
            <v>0</v>
          </cell>
          <cell r="AH8575">
            <v>0</v>
          </cell>
          <cell r="AI8575" t="str">
            <v>0</v>
          </cell>
          <cell r="AJ8575">
            <v>0</v>
          </cell>
          <cell r="AK8575">
            <v>0</v>
          </cell>
          <cell r="AL8575" t="str">
            <v>85105010017</v>
          </cell>
          <cell r="AM8575">
            <v>0</v>
          </cell>
          <cell r="AN8575">
            <v>0</v>
          </cell>
          <cell r="AO8575">
            <v>0</v>
          </cell>
          <cell r="AP8575">
            <v>0</v>
          </cell>
          <cell r="AQ8575">
            <v>0</v>
          </cell>
          <cell r="AR8575">
            <v>0</v>
          </cell>
          <cell r="AS8575">
            <v>0</v>
          </cell>
          <cell r="AT8575">
            <v>0</v>
          </cell>
          <cell r="AU8575">
            <v>0</v>
          </cell>
          <cell r="AV8575">
            <v>0</v>
          </cell>
          <cell r="AW8575">
            <v>0</v>
          </cell>
          <cell r="AX8575">
            <v>0</v>
          </cell>
          <cell r="AY8575">
            <v>36917</v>
          </cell>
          <cell r="AZ8575">
            <v>38532</v>
          </cell>
          <cell r="BB8575">
            <v>36917</v>
          </cell>
          <cell r="BH8575">
            <v>0</v>
          </cell>
          <cell r="BI8575" t="str">
            <v>EUR</v>
          </cell>
          <cell r="BM8575">
            <v>0</v>
          </cell>
          <cell r="BN8575">
            <v>0</v>
          </cell>
          <cell r="BO8575">
            <v>0</v>
          </cell>
          <cell r="BP8575">
            <v>0</v>
          </cell>
          <cell r="BQ8575">
            <v>0</v>
          </cell>
          <cell r="BR8575">
            <v>0</v>
          </cell>
          <cell r="BS8575">
            <v>0</v>
          </cell>
          <cell r="BT8575">
            <v>0</v>
          </cell>
          <cell r="BU8575">
            <v>0</v>
          </cell>
          <cell r="BV8575">
            <v>0</v>
          </cell>
          <cell r="BW8575">
            <v>0</v>
          </cell>
          <cell r="BX8575">
            <v>0</v>
          </cell>
          <cell r="BY8575">
            <v>0</v>
          </cell>
          <cell r="BZ8575">
            <v>0</v>
          </cell>
          <cell r="CA8575">
            <v>0</v>
          </cell>
          <cell r="CB8575">
            <v>0</v>
          </cell>
        </row>
        <row r="8576">
          <cell r="B8576" t="str">
            <v>E505</v>
          </cell>
          <cell r="C8576" t="str">
            <v>CONS.FURT.I.P.LAPEIRA P.SANTO</v>
          </cell>
          <cell r="D8576" t="str">
            <v>D30-70</v>
          </cell>
          <cell r="E8576" t="str">
            <v>D30-70</v>
          </cell>
          <cell r="F8576">
            <v>0</v>
          </cell>
          <cell r="G8576">
            <v>0</v>
          </cell>
          <cell r="H8576" t="str">
            <v>EEM1</v>
          </cell>
          <cell r="I8576" t="str">
            <v>02</v>
          </cell>
          <cell r="J8576" t="str">
            <v>C0</v>
          </cell>
          <cell r="K8576">
            <v>0</v>
          </cell>
          <cell r="L8576" t="str">
            <v>X</v>
          </cell>
          <cell r="M8576">
            <v>0</v>
          </cell>
          <cell r="N8576">
            <v>0</v>
          </cell>
          <cell r="O8576" t="str">
            <v>CRODRIGUES</v>
          </cell>
          <cell r="P8576" t="str">
            <v>14:09:03</v>
          </cell>
          <cell r="Q8576" t="str">
            <v>SFARIA</v>
          </cell>
          <cell r="R8576" t="str">
            <v>15:36:17</v>
          </cell>
          <cell r="S8576" t="str">
            <v>EEM</v>
          </cell>
          <cell r="T8576">
            <v>0</v>
          </cell>
          <cell r="U8576">
            <v>0</v>
          </cell>
          <cell r="V8576">
            <v>0</v>
          </cell>
          <cell r="W8576" t="str">
            <v>EUR</v>
          </cell>
          <cell r="X8576" t="str">
            <v>00</v>
          </cell>
          <cell r="Y8576" t="str">
            <v>00</v>
          </cell>
          <cell r="Z8576">
            <v>0</v>
          </cell>
          <cell r="AA8576" t="str">
            <v>X</v>
          </cell>
          <cell r="AB8576">
            <v>0</v>
          </cell>
          <cell r="AC8576">
            <v>0</v>
          </cell>
          <cell r="AD8576">
            <v>0</v>
          </cell>
          <cell r="AE8576" t="str">
            <v>0000</v>
          </cell>
          <cell r="AF8576">
            <v>0</v>
          </cell>
          <cell r="AG8576">
            <v>0</v>
          </cell>
          <cell r="AH8576">
            <v>0</v>
          </cell>
          <cell r="AI8576" t="str">
            <v>0</v>
          </cell>
          <cell r="AJ8576">
            <v>0</v>
          </cell>
          <cell r="AK8576">
            <v>0</v>
          </cell>
          <cell r="AL8576" t="str">
            <v>85105010018</v>
          </cell>
          <cell r="AM8576">
            <v>0</v>
          </cell>
          <cell r="AN8576">
            <v>0</v>
          </cell>
          <cell r="AO8576">
            <v>0</v>
          </cell>
          <cell r="AP8576">
            <v>0</v>
          </cell>
          <cell r="AQ8576">
            <v>0</v>
          </cell>
          <cell r="AR8576">
            <v>0</v>
          </cell>
          <cell r="AS8576">
            <v>0</v>
          </cell>
          <cell r="AT8576">
            <v>0</v>
          </cell>
          <cell r="AU8576">
            <v>0</v>
          </cell>
          <cell r="AV8576">
            <v>0</v>
          </cell>
          <cell r="AW8576">
            <v>0</v>
          </cell>
          <cell r="AX8576">
            <v>0</v>
          </cell>
          <cell r="AY8576">
            <v>36917</v>
          </cell>
          <cell r="AZ8576">
            <v>38532</v>
          </cell>
          <cell r="BB8576">
            <v>36917</v>
          </cell>
          <cell r="BH8576">
            <v>0</v>
          </cell>
          <cell r="BI8576" t="str">
            <v>EUR</v>
          </cell>
          <cell r="BM8576">
            <v>0</v>
          </cell>
          <cell r="BN8576">
            <v>0</v>
          </cell>
          <cell r="BO8576">
            <v>0</v>
          </cell>
          <cell r="BP8576">
            <v>0</v>
          </cell>
          <cell r="BQ8576">
            <v>0</v>
          </cell>
          <cell r="BR8576">
            <v>0</v>
          </cell>
          <cell r="BS8576">
            <v>0</v>
          </cell>
          <cell r="BT8576">
            <v>0</v>
          </cell>
          <cell r="BU8576">
            <v>0</v>
          </cell>
          <cell r="BV8576">
            <v>0</v>
          </cell>
          <cell r="BW8576">
            <v>0</v>
          </cell>
          <cell r="BX8576">
            <v>0</v>
          </cell>
          <cell r="BY8576">
            <v>0</v>
          </cell>
          <cell r="BZ8576">
            <v>0</v>
          </cell>
          <cell r="CA8576">
            <v>0</v>
          </cell>
          <cell r="CB8576">
            <v>0</v>
          </cell>
        </row>
        <row r="8577">
          <cell r="B8577" t="str">
            <v>E505</v>
          </cell>
          <cell r="C8577" t="str">
            <v>CONS.FURT.I.P.EST.PENEDO P.SANTO</v>
          </cell>
          <cell r="D8577" t="str">
            <v>D30-70</v>
          </cell>
          <cell r="E8577" t="str">
            <v>D30-70</v>
          </cell>
          <cell r="F8577">
            <v>0</v>
          </cell>
          <cell r="G8577">
            <v>0</v>
          </cell>
          <cell r="H8577" t="str">
            <v>EEM1</v>
          </cell>
          <cell r="I8577" t="str">
            <v>02</v>
          </cell>
          <cell r="J8577" t="str">
            <v>C0</v>
          </cell>
          <cell r="K8577">
            <v>0</v>
          </cell>
          <cell r="L8577" t="str">
            <v>X</v>
          </cell>
          <cell r="M8577">
            <v>0</v>
          </cell>
          <cell r="N8577">
            <v>0</v>
          </cell>
          <cell r="O8577" t="str">
            <v>CRODRIGUES</v>
          </cell>
          <cell r="P8577" t="str">
            <v>14:09:45</v>
          </cell>
          <cell r="Q8577" t="str">
            <v>SFARIA</v>
          </cell>
          <cell r="R8577" t="str">
            <v>15:35:10</v>
          </cell>
          <cell r="S8577" t="str">
            <v>EEM</v>
          </cell>
          <cell r="T8577">
            <v>0</v>
          </cell>
          <cell r="U8577">
            <v>0</v>
          </cell>
          <cell r="V8577">
            <v>0</v>
          </cell>
          <cell r="W8577" t="str">
            <v>EUR</v>
          </cell>
          <cell r="X8577" t="str">
            <v>00</v>
          </cell>
          <cell r="Y8577" t="str">
            <v>00</v>
          </cell>
          <cell r="Z8577">
            <v>0</v>
          </cell>
          <cell r="AA8577" t="str">
            <v>X</v>
          </cell>
          <cell r="AB8577">
            <v>0</v>
          </cell>
          <cell r="AC8577">
            <v>0</v>
          </cell>
          <cell r="AD8577">
            <v>0</v>
          </cell>
          <cell r="AE8577" t="str">
            <v>0000</v>
          </cell>
          <cell r="AF8577">
            <v>0</v>
          </cell>
          <cell r="AG8577">
            <v>0</v>
          </cell>
          <cell r="AH8577">
            <v>0</v>
          </cell>
          <cell r="AI8577" t="str">
            <v>0</v>
          </cell>
          <cell r="AJ8577">
            <v>0</v>
          </cell>
          <cell r="AK8577">
            <v>0</v>
          </cell>
          <cell r="AL8577" t="str">
            <v>85105010019</v>
          </cell>
          <cell r="AM8577">
            <v>0</v>
          </cell>
          <cell r="AN8577">
            <v>0</v>
          </cell>
          <cell r="AO8577">
            <v>0</v>
          </cell>
          <cell r="AP8577">
            <v>0</v>
          </cell>
          <cell r="AQ8577">
            <v>0</v>
          </cell>
          <cell r="AR8577">
            <v>0</v>
          </cell>
          <cell r="AS8577">
            <v>0</v>
          </cell>
          <cell r="AT8577">
            <v>0</v>
          </cell>
          <cell r="AU8577">
            <v>0</v>
          </cell>
          <cell r="AV8577">
            <v>0</v>
          </cell>
          <cell r="AW8577">
            <v>0</v>
          </cell>
          <cell r="AX8577">
            <v>0</v>
          </cell>
          <cell r="AY8577">
            <v>36917</v>
          </cell>
          <cell r="AZ8577">
            <v>38532</v>
          </cell>
          <cell r="BB8577">
            <v>36917</v>
          </cell>
          <cell r="BH8577">
            <v>0</v>
          </cell>
          <cell r="BI8577" t="str">
            <v>EUR</v>
          </cell>
          <cell r="BM8577">
            <v>0</v>
          </cell>
          <cell r="BN8577">
            <v>0</v>
          </cell>
          <cell r="BO8577">
            <v>0</v>
          </cell>
          <cell r="BP8577">
            <v>0</v>
          </cell>
          <cell r="BQ8577">
            <v>0</v>
          </cell>
          <cell r="BR8577">
            <v>0</v>
          </cell>
          <cell r="BS8577">
            <v>0</v>
          </cell>
          <cell r="BT8577">
            <v>0</v>
          </cell>
          <cell r="BU8577">
            <v>0</v>
          </cell>
          <cell r="BV8577">
            <v>0</v>
          </cell>
          <cell r="BW8577">
            <v>0</v>
          </cell>
          <cell r="BX8577">
            <v>0</v>
          </cell>
          <cell r="BY8577">
            <v>0</v>
          </cell>
          <cell r="BZ8577">
            <v>0</v>
          </cell>
          <cell r="CA8577">
            <v>0</v>
          </cell>
          <cell r="CB8577">
            <v>0</v>
          </cell>
        </row>
        <row r="8578">
          <cell r="B8578" t="str">
            <v>E505</v>
          </cell>
          <cell r="C8578" t="str">
            <v>CONS.FURT.I.P.SALÕES P.SANTO</v>
          </cell>
          <cell r="D8578" t="str">
            <v>D30-70</v>
          </cell>
          <cell r="E8578" t="str">
            <v>D30-70</v>
          </cell>
          <cell r="F8578">
            <v>0</v>
          </cell>
          <cell r="G8578">
            <v>0</v>
          </cell>
          <cell r="H8578" t="str">
            <v>EEM1</v>
          </cell>
          <cell r="I8578" t="str">
            <v>02</v>
          </cell>
          <cell r="J8578" t="str">
            <v>C0</v>
          </cell>
          <cell r="K8578">
            <v>0</v>
          </cell>
          <cell r="L8578" t="str">
            <v>X</v>
          </cell>
          <cell r="M8578">
            <v>0</v>
          </cell>
          <cell r="N8578">
            <v>0</v>
          </cell>
          <cell r="O8578" t="str">
            <v>CRODRIGUES</v>
          </cell>
          <cell r="P8578" t="str">
            <v>14:10:35</v>
          </cell>
          <cell r="Q8578" t="str">
            <v>SFARIA</v>
          </cell>
          <cell r="R8578" t="str">
            <v>15:38:01</v>
          </cell>
          <cell r="S8578" t="str">
            <v>EEM</v>
          </cell>
          <cell r="T8578">
            <v>0</v>
          </cell>
          <cell r="U8578">
            <v>0</v>
          </cell>
          <cell r="V8578">
            <v>0</v>
          </cell>
          <cell r="W8578" t="str">
            <v>EUR</v>
          </cell>
          <cell r="X8578" t="str">
            <v>00</v>
          </cell>
          <cell r="Y8578" t="str">
            <v>00</v>
          </cell>
          <cell r="Z8578">
            <v>0</v>
          </cell>
          <cell r="AA8578" t="str">
            <v>X</v>
          </cell>
          <cell r="AB8578">
            <v>0</v>
          </cell>
          <cell r="AC8578">
            <v>0</v>
          </cell>
          <cell r="AD8578">
            <v>0</v>
          </cell>
          <cell r="AE8578" t="str">
            <v>0000</v>
          </cell>
          <cell r="AF8578">
            <v>0</v>
          </cell>
          <cell r="AG8578">
            <v>0</v>
          </cell>
          <cell r="AH8578">
            <v>0</v>
          </cell>
          <cell r="AI8578" t="str">
            <v>0</v>
          </cell>
          <cell r="AJ8578">
            <v>0</v>
          </cell>
          <cell r="AK8578">
            <v>0</v>
          </cell>
          <cell r="AL8578" t="str">
            <v>85105010020</v>
          </cell>
          <cell r="AM8578">
            <v>0</v>
          </cell>
          <cell r="AN8578">
            <v>0</v>
          </cell>
          <cell r="AO8578">
            <v>0</v>
          </cell>
          <cell r="AP8578">
            <v>0</v>
          </cell>
          <cell r="AQ8578">
            <v>0</v>
          </cell>
          <cell r="AR8578">
            <v>0</v>
          </cell>
          <cell r="AS8578">
            <v>0</v>
          </cell>
          <cell r="AT8578">
            <v>0</v>
          </cell>
          <cell r="AU8578">
            <v>0</v>
          </cell>
          <cell r="AV8578">
            <v>0</v>
          </cell>
          <cell r="AW8578">
            <v>0</v>
          </cell>
          <cell r="AX8578">
            <v>0</v>
          </cell>
          <cell r="AY8578">
            <v>36917</v>
          </cell>
          <cell r="AZ8578">
            <v>38532</v>
          </cell>
          <cell r="BB8578">
            <v>36917</v>
          </cell>
          <cell r="BH8578">
            <v>0</v>
          </cell>
          <cell r="BI8578" t="str">
            <v>EUR</v>
          </cell>
          <cell r="BM8578">
            <v>0</v>
          </cell>
          <cell r="BN8578">
            <v>0</v>
          </cell>
          <cell r="BO8578">
            <v>0</v>
          </cell>
          <cell r="BP8578">
            <v>0</v>
          </cell>
          <cell r="BQ8578">
            <v>0</v>
          </cell>
          <cell r="BR8578">
            <v>0</v>
          </cell>
          <cell r="BS8578">
            <v>0</v>
          </cell>
          <cell r="BT8578">
            <v>0</v>
          </cell>
          <cell r="BU8578">
            <v>0</v>
          </cell>
          <cell r="BV8578">
            <v>0</v>
          </cell>
          <cell r="BW8578">
            <v>0</v>
          </cell>
          <cell r="BX8578">
            <v>0</v>
          </cell>
          <cell r="BY8578">
            <v>0</v>
          </cell>
          <cell r="BZ8578">
            <v>0</v>
          </cell>
          <cell r="CA8578">
            <v>0</v>
          </cell>
          <cell r="CB8578">
            <v>0</v>
          </cell>
        </row>
        <row r="8579">
          <cell r="B8579" t="str">
            <v>E505</v>
          </cell>
          <cell r="C8579" t="str">
            <v>CONS.FURT.I.P.BARROCA P.SANTO</v>
          </cell>
          <cell r="D8579" t="str">
            <v>D30-70</v>
          </cell>
          <cell r="E8579" t="str">
            <v>D30-70</v>
          </cell>
          <cell r="F8579">
            <v>0</v>
          </cell>
          <cell r="G8579">
            <v>0</v>
          </cell>
          <cell r="H8579" t="str">
            <v>EEM1</v>
          </cell>
          <cell r="I8579" t="str">
            <v>02</v>
          </cell>
          <cell r="J8579" t="str">
            <v>C0</v>
          </cell>
          <cell r="K8579">
            <v>0</v>
          </cell>
          <cell r="L8579" t="str">
            <v>X</v>
          </cell>
          <cell r="M8579">
            <v>0</v>
          </cell>
          <cell r="N8579">
            <v>0</v>
          </cell>
          <cell r="O8579" t="str">
            <v>CRODRIGUES</v>
          </cell>
          <cell r="P8579" t="str">
            <v>14:11:25</v>
          </cell>
          <cell r="Q8579" t="str">
            <v>SFARIA</v>
          </cell>
          <cell r="R8579" t="str">
            <v>15:33:13</v>
          </cell>
          <cell r="S8579" t="str">
            <v>EEM</v>
          </cell>
          <cell r="T8579">
            <v>0</v>
          </cell>
          <cell r="U8579">
            <v>0</v>
          </cell>
          <cell r="V8579">
            <v>0</v>
          </cell>
          <cell r="W8579" t="str">
            <v>EUR</v>
          </cell>
          <cell r="X8579" t="str">
            <v>00</v>
          </cell>
          <cell r="Y8579" t="str">
            <v>00</v>
          </cell>
          <cell r="Z8579">
            <v>0</v>
          </cell>
          <cell r="AA8579" t="str">
            <v>X</v>
          </cell>
          <cell r="AB8579">
            <v>0</v>
          </cell>
          <cell r="AC8579">
            <v>0</v>
          </cell>
          <cell r="AD8579">
            <v>0</v>
          </cell>
          <cell r="AE8579" t="str">
            <v>0000</v>
          </cell>
          <cell r="AF8579">
            <v>0</v>
          </cell>
          <cell r="AG8579">
            <v>0</v>
          </cell>
          <cell r="AH8579">
            <v>0</v>
          </cell>
          <cell r="AI8579" t="str">
            <v>0</v>
          </cell>
          <cell r="AJ8579">
            <v>0</v>
          </cell>
          <cell r="AK8579">
            <v>0</v>
          </cell>
          <cell r="AL8579" t="str">
            <v>85105010021</v>
          </cell>
          <cell r="AM8579">
            <v>0</v>
          </cell>
          <cell r="AN8579">
            <v>0</v>
          </cell>
          <cell r="AO8579">
            <v>0</v>
          </cell>
          <cell r="AP8579">
            <v>0</v>
          </cell>
          <cell r="AQ8579">
            <v>0</v>
          </cell>
          <cell r="AR8579">
            <v>0</v>
          </cell>
          <cell r="AS8579">
            <v>0</v>
          </cell>
          <cell r="AT8579">
            <v>0</v>
          </cell>
          <cell r="AU8579">
            <v>0</v>
          </cell>
          <cell r="AV8579">
            <v>0</v>
          </cell>
          <cell r="AW8579">
            <v>0</v>
          </cell>
          <cell r="AX8579">
            <v>0</v>
          </cell>
          <cell r="AY8579">
            <v>36917</v>
          </cell>
          <cell r="AZ8579">
            <v>38532</v>
          </cell>
          <cell r="BB8579">
            <v>36917</v>
          </cell>
          <cell r="BH8579">
            <v>0</v>
          </cell>
          <cell r="BI8579" t="str">
            <v>EUR</v>
          </cell>
          <cell r="BM8579">
            <v>0</v>
          </cell>
          <cell r="BN8579">
            <v>0</v>
          </cell>
          <cell r="BO8579">
            <v>0</v>
          </cell>
          <cell r="BP8579">
            <v>0</v>
          </cell>
          <cell r="BQ8579">
            <v>0</v>
          </cell>
          <cell r="BR8579">
            <v>0</v>
          </cell>
          <cell r="BS8579">
            <v>0</v>
          </cell>
          <cell r="BT8579">
            <v>0</v>
          </cell>
          <cell r="BU8579">
            <v>0</v>
          </cell>
          <cell r="BV8579">
            <v>0</v>
          </cell>
          <cell r="BW8579">
            <v>0</v>
          </cell>
          <cell r="BX8579">
            <v>0</v>
          </cell>
          <cell r="BY8579">
            <v>0</v>
          </cell>
          <cell r="BZ8579">
            <v>0</v>
          </cell>
          <cell r="CA8579">
            <v>0</v>
          </cell>
          <cell r="CB8579">
            <v>0</v>
          </cell>
        </row>
        <row r="8580">
          <cell r="B8580" t="str">
            <v>E505</v>
          </cell>
          <cell r="C8580" t="str">
            <v>CONS.FURT.I.P.PEDRAS PRETAS P.SANTO</v>
          </cell>
          <cell r="D8580" t="str">
            <v>D30-70</v>
          </cell>
          <cell r="E8580" t="str">
            <v>D30-70</v>
          </cell>
          <cell r="F8580">
            <v>0</v>
          </cell>
          <cell r="G8580">
            <v>0</v>
          </cell>
          <cell r="H8580" t="str">
            <v>EEM1</v>
          </cell>
          <cell r="I8580" t="str">
            <v>02</v>
          </cell>
          <cell r="J8580" t="str">
            <v>C0</v>
          </cell>
          <cell r="K8580">
            <v>0</v>
          </cell>
          <cell r="L8580" t="str">
            <v>X</v>
          </cell>
          <cell r="M8580">
            <v>0</v>
          </cell>
          <cell r="N8580">
            <v>0</v>
          </cell>
          <cell r="O8580" t="str">
            <v>CRODRIGUES</v>
          </cell>
          <cell r="P8580" t="str">
            <v>14:12:19</v>
          </cell>
          <cell r="Q8580" t="str">
            <v>SFARIA</v>
          </cell>
          <cell r="R8580" t="str">
            <v>15:37:16</v>
          </cell>
          <cell r="S8580" t="str">
            <v>EEM</v>
          </cell>
          <cell r="T8580">
            <v>0</v>
          </cell>
          <cell r="U8580">
            <v>0</v>
          </cell>
          <cell r="V8580">
            <v>0</v>
          </cell>
          <cell r="W8580" t="str">
            <v>EUR</v>
          </cell>
          <cell r="X8580" t="str">
            <v>00</v>
          </cell>
          <cell r="Y8580" t="str">
            <v>00</v>
          </cell>
          <cell r="Z8580">
            <v>0</v>
          </cell>
          <cell r="AA8580" t="str">
            <v>X</v>
          </cell>
          <cell r="AB8580">
            <v>0</v>
          </cell>
          <cell r="AC8580">
            <v>0</v>
          </cell>
          <cell r="AD8580">
            <v>0</v>
          </cell>
          <cell r="AE8580" t="str">
            <v>0000</v>
          </cell>
          <cell r="AF8580">
            <v>0</v>
          </cell>
          <cell r="AG8580">
            <v>0</v>
          </cell>
          <cell r="AH8580">
            <v>0</v>
          </cell>
          <cell r="AI8580" t="str">
            <v>0</v>
          </cell>
          <cell r="AJ8580">
            <v>0</v>
          </cell>
          <cell r="AK8580">
            <v>0</v>
          </cell>
          <cell r="AL8580" t="str">
            <v>85105010022</v>
          </cell>
          <cell r="AM8580">
            <v>0</v>
          </cell>
          <cell r="AN8580">
            <v>0</v>
          </cell>
          <cell r="AO8580">
            <v>0</v>
          </cell>
          <cell r="AP8580">
            <v>0</v>
          </cell>
          <cell r="AQ8580">
            <v>0</v>
          </cell>
          <cell r="AR8580">
            <v>0</v>
          </cell>
          <cell r="AS8580">
            <v>0</v>
          </cell>
          <cell r="AT8580">
            <v>0</v>
          </cell>
          <cell r="AU8580">
            <v>0</v>
          </cell>
          <cell r="AV8580">
            <v>0</v>
          </cell>
          <cell r="AW8580">
            <v>0</v>
          </cell>
          <cell r="AX8580">
            <v>0</v>
          </cell>
          <cell r="AY8580">
            <v>36917</v>
          </cell>
          <cell r="AZ8580">
            <v>38532</v>
          </cell>
          <cell r="BB8580">
            <v>36917</v>
          </cell>
          <cell r="BH8580">
            <v>0</v>
          </cell>
          <cell r="BI8580" t="str">
            <v>EUR</v>
          </cell>
          <cell r="BM8580">
            <v>0</v>
          </cell>
          <cell r="BN8580">
            <v>0</v>
          </cell>
          <cell r="BO8580">
            <v>0</v>
          </cell>
          <cell r="BP8580">
            <v>0</v>
          </cell>
          <cell r="BQ8580">
            <v>0</v>
          </cell>
          <cell r="BR8580">
            <v>0</v>
          </cell>
          <cell r="BS8580">
            <v>0</v>
          </cell>
          <cell r="BT8580">
            <v>0</v>
          </cell>
          <cell r="BU8580">
            <v>0</v>
          </cell>
          <cell r="BV8580">
            <v>0</v>
          </cell>
          <cell r="BW8580">
            <v>0</v>
          </cell>
          <cell r="BX8580">
            <v>0</v>
          </cell>
          <cell r="BY8580">
            <v>0</v>
          </cell>
          <cell r="BZ8580">
            <v>0</v>
          </cell>
          <cell r="CA8580">
            <v>0</v>
          </cell>
          <cell r="CB8580">
            <v>0</v>
          </cell>
        </row>
        <row r="8581">
          <cell r="B8581" t="str">
            <v>E505</v>
          </cell>
          <cell r="C8581" t="str">
            <v>CONS.FURT.I.P.PRAIA P.SANTO</v>
          </cell>
          <cell r="D8581" t="str">
            <v>D30-70</v>
          </cell>
          <cell r="E8581" t="str">
            <v>D30-70</v>
          </cell>
          <cell r="F8581">
            <v>0</v>
          </cell>
          <cell r="G8581">
            <v>0</v>
          </cell>
          <cell r="H8581" t="str">
            <v>EEM1</v>
          </cell>
          <cell r="I8581" t="str">
            <v>02</v>
          </cell>
          <cell r="J8581" t="str">
            <v>C0</v>
          </cell>
          <cell r="K8581">
            <v>0</v>
          </cell>
          <cell r="L8581" t="str">
            <v>X</v>
          </cell>
          <cell r="M8581">
            <v>0</v>
          </cell>
          <cell r="N8581">
            <v>0</v>
          </cell>
          <cell r="O8581" t="str">
            <v>CRODRIGUES</v>
          </cell>
          <cell r="P8581" t="str">
            <v>14:13:18</v>
          </cell>
          <cell r="Q8581" t="str">
            <v>SFARIA</v>
          </cell>
          <cell r="R8581" t="str">
            <v>15:37:44</v>
          </cell>
          <cell r="S8581" t="str">
            <v>EEM</v>
          </cell>
          <cell r="T8581">
            <v>0</v>
          </cell>
          <cell r="U8581">
            <v>0</v>
          </cell>
          <cell r="V8581">
            <v>0</v>
          </cell>
          <cell r="W8581" t="str">
            <v>EUR</v>
          </cell>
          <cell r="X8581" t="str">
            <v>00</v>
          </cell>
          <cell r="Y8581" t="str">
            <v>00</v>
          </cell>
          <cell r="Z8581">
            <v>0</v>
          </cell>
          <cell r="AA8581" t="str">
            <v>X</v>
          </cell>
          <cell r="AB8581">
            <v>0</v>
          </cell>
          <cell r="AC8581">
            <v>0</v>
          </cell>
          <cell r="AD8581">
            <v>0</v>
          </cell>
          <cell r="AE8581" t="str">
            <v>0000</v>
          </cell>
          <cell r="AF8581">
            <v>0</v>
          </cell>
          <cell r="AG8581">
            <v>0</v>
          </cell>
          <cell r="AH8581">
            <v>0</v>
          </cell>
          <cell r="AI8581" t="str">
            <v>0</v>
          </cell>
          <cell r="AJ8581">
            <v>0</v>
          </cell>
          <cell r="AK8581">
            <v>0</v>
          </cell>
          <cell r="AL8581" t="str">
            <v>85105010023</v>
          </cell>
          <cell r="AM8581">
            <v>0</v>
          </cell>
          <cell r="AN8581">
            <v>0</v>
          </cell>
          <cell r="AO8581">
            <v>0</v>
          </cell>
          <cell r="AP8581">
            <v>0</v>
          </cell>
          <cell r="AQ8581">
            <v>0</v>
          </cell>
          <cell r="AR8581">
            <v>0</v>
          </cell>
          <cell r="AS8581">
            <v>0</v>
          </cell>
          <cell r="AT8581">
            <v>0</v>
          </cell>
          <cell r="AU8581">
            <v>0</v>
          </cell>
          <cell r="AV8581">
            <v>0</v>
          </cell>
          <cell r="AW8581">
            <v>0</v>
          </cell>
          <cell r="AX8581">
            <v>0</v>
          </cell>
          <cell r="AY8581">
            <v>36917</v>
          </cell>
          <cell r="AZ8581">
            <v>38532</v>
          </cell>
          <cell r="BB8581">
            <v>36917</v>
          </cell>
          <cell r="BH8581">
            <v>0</v>
          </cell>
          <cell r="BI8581" t="str">
            <v>EUR</v>
          </cell>
          <cell r="BM8581">
            <v>0</v>
          </cell>
          <cell r="BN8581">
            <v>0</v>
          </cell>
          <cell r="BO8581">
            <v>0</v>
          </cell>
          <cell r="BP8581">
            <v>0</v>
          </cell>
          <cell r="BQ8581">
            <v>0</v>
          </cell>
          <cell r="BR8581">
            <v>0</v>
          </cell>
          <cell r="BS8581">
            <v>0</v>
          </cell>
          <cell r="BT8581">
            <v>0</v>
          </cell>
          <cell r="BU8581">
            <v>0</v>
          </cell>
          <cell r="BV8581">
            <v>0</v>
          </cell>
          <cell r="BW8581">
            <v>0</v>
          </cell>
          <cell r="BX8581">
            <v>0</v>
          </cell>
          <cell r="BY8581">
            <v>0</v>
          </cell>
          <cell r="BZ8581">
            <v>0</v>
          </cell>
          <cell r="CA8581">
            <v>0</v>
          </cell>
          <cell r="CB8581">
            <v>0</v>
          </cell>
        </row>
        <row r="8582">
          <cell r="B8582" t="str">
            <v>E505</v>
          </cell>
          <cell r="C8582" t="str">
            <v>CONS.FURT.I.P.MORENOS P.SANTO</v>
          </cell>
          <cell r="D8582" t="str">
            <v>D30-70</v>
          </cell>
          <cell r="E8582" t="str">
            <v>D30-70</v>
          </cell>
          <cell r="F8582">
            <v>0</v>
          </cell>
          <cell r="G8582">
            <v>0</v>
          </cell>
          <cell r="H8582" t="str">
            <v>EEM1</v>
          </cell>
          <cell r="I8582" t="str">
            <v>02</v>
          </cell>
          <cell r="J8582" t="str">
            <v>C0</v>
          </cell>
          <cell r="K8582">
            <v>0</v>
          </cell>
          <cell r="L8582" t="str">
            <v>X</v>
          </cell>
          <cell r="M8582">
            <v>0</v>
          </cell>
          <cell r="N8582">
            <v>0</v>
          </cell>
          <cell r="O8582" t="str">
            <v>CRODRIGUES</v>
          </cell>
          <cell r="P8582" t="str">
            <v>14:14:27</v>
          </cell>
          <cell r="Q8582" t="str">
            <v>SFARIA</v>
          </cell>
          <cell r="R8582" t="str">
            <v>15:36:46</v>
          </cell>
          <cell r="S8582" t="str">
            <v>EEM</v>
          </cell>
          <cell r="T8582">
            <v>0</v>
          </cell>
          <cell r="U8582">
            <v>0</v>
          </cell>
          <cell r="V8582">
            <v>0</v>
          </cell>
          <cell r="W8582" t="str">
            <v>EUR</v>
          </cell>
          <cell r="X8582" t="str">
            <v>00</v>
          </cell>
          <cell r="Y8582" t="str">
            <v>00</v>
          </cell>
          <cell r="Z8582">
            <v>0</v>
          </cell>
          <cell r="AA8582" t="str">
            <v>X</v>
          </cell>
          <cell r="AB8582">
            <v>0</v>
          </cell>
          <cell r="AC8582">
            <v>0</v>
          </cell>
          <cell r="AD8582">
            <v>0</v>
          </cell>
          <cell r="AE8582" t="str">
            <v>0000</v>
          </cell>
          <cell r="AF8582">
            <v>0</v>
          </cell>
          <cell r="AG8582">
            <v>0</v>
          </cell>
          <cell r="AH8582">
            <v>0</v>
          </cell>
          <cell r="AI8582" t="str">
            <v>0</v>
          </cell>
          <cell r="AJ8582">
            <v>0</v>
          </cell>
          <cell r="AK8582">
            <v>0</v>
          </cell>
          <cell r="AL8582" t="str">
            <v>85105010024</v>
          </cell>
          <cell r="AM8582">
            <v>0</v>
          </cell>
          <cell r="AN8582">
            <v>0</v>
          </cell>
          <cell r="AO8582">
            <v>0</v>
          </cell>
          <cell r="AP8582">
            <v>0</v>
          </cell>
          <cell r="AQ8582">
            <v>0</v>
          </cell>
          <cell r="AR8582">
            <v>0</v>
          </cell>
          <cell r="AS8582">
            <v>0</v>
          </cell>
          <cell r="AT8582">
            <v>0</v>
          </cell>
          <cell r="AU8582">
            <v>0</v>
          </cell>
          <cell r="AV8582">
            <v>0</v>
          </cell>
          <cell r="AW8582">
            <v>0</v>
          </cell>
          <cell r="AX8582">
            <v>0</v>
          </cell>
          <cell r="AY8582">
            <v>36917</v>
          </cell>
          <cell r="AZ8582">
            <v>38532</v>
          </cell>
          <cell r="BB8582">
            <v>36917</v>
          </cell>
          <cell r="BH8582">
            <v>0</v>
          </cell>
          <cell r="BI8582" t="str">
            <v>EUR</v>
          </cell>
          <cell r="BM8582">
            <v>0</v>
          </cell>
          <cell r="BN8582">
            <v>0</v>
          </cell>
          <cell r="BO8582">
            <v>0</v>
          </cell>
          <cell r="BP8582">
            <v>0</v>
          </cell>
          <cell r="BQ8582">
            <v>0</v>
          </cell>
          <cell r="BR8582">
            <v>0</v>
          </cell>
          <cell r="BS8582">
            <v>0</v>
          </cell>
          <cell r="BT8582">
            <v>0</v>
          </cell>
          <cell r="BU8582">
            <v>0</v>
          </cell>
          <cell r="BV8582">
            <v>0</v>
          </cell>
          <cell r="BW8582">
            <v>0</v>
          </cell>
          <cell r="BX8582">
            <v>0</v>
          </cell>
          <cell r="BY8582">
            <v>0</v>
          </cell>
          <cell r="BZ8582">
            <v>0</v>
          </cell>
          <cell r="CA8582">
            <v>0</v>
          </cell>
          <cell r="CB8582">
            <v>0</v>
          </cell>
        </row>
        <row r="8583">
          <cell r="B8583" t="str">
            <v>E506</v>
          </cell>
          <cell r="C8583" t="str">
            <v>CONS.FURT.PT´S CENTRO CIDADE P.SANTO</v>
          </cell>
          <cell r="D8583" t="str">
            <v>D30-70</v>
          </cell>
          <cell r="E8583" t="str">
            <v>D30-70</v>
          </cell>
          <cell r="F8583">
            <v>0</v>
          </cell>
          <cell r="G8583">
            <v>0</v>
          </cell>
          <cell r="H8583" t="str">
            <v>EEM1</v>
          </cell>
          <cell r="I8583" t="str">
            <v>02</v>
          </cell>
          <cell r="J8583" t="str">
            <v>A5</v>
          </cell>
          <cell r="K8583">
            <v>0</v>
          </cell>
          <cell r="L8583" t="str">
            <v>X</v>
          </cell>
          <cell r="M8583">
            <v>0</v>
          </cell>
          <cell r="N8583">
            <v>0</v>
          </cell>
          <cell r="O8583" t="str">
            <v>CRODRIGUES</v>
          </cell>
          <cell r="P8583" t="str">
            <v>15:03:53</v>
          </cell>
          <cell r="Q8583" t="str">
            <v>MFERREIRA</v>
          </cell>
          <cell r="R8583" t="str">
            <v>15:51:39</v>
          </cell>
          <cell r="S8583" t="str">
            <v>EEM</v>
          </cell>
          <cell r="T8583">
            <v>0</v>
          </cell>
          <cell r="U8583">
            <v>0</v>
          </cell>
          <cell r="V8583">
            <v>0</v>
          </cell>
          <cell r="W8583" t="str">
            <v>EUR</v>
          </cell>
          <cell r="X8583" t="str">
            <v>00</v>
          </cell>
          <cell r="Y8583" t="str">
            <v>00</v>
          </cell>
          <cell r="Z8583">
            <v>0</v>
          </cell>
          <cell r="AA8583" t="str">
            <v>X</v>
          </cell>
          <cell r="AB8583">
            <v>0</v>
          </cell>
          <cell r="AC8583">
            <v>0</v>
          </cell>
          <cell r="AD8583">
            <v>0</v>
          </cell>
          <cell r="AE8583" t="str">
            <v>0000</v>
          </cell>
          <cell r="AF8583">
            <v>0</v>
          </cell>
          <cell r="AG8583">
            <v>0</v>
          </cell>
          <cell r="AH8583">
            <v>0</v>
          </cell>
          <cell r="AI8583" t="str">
            <v>0</v>
          </cell>
          <cell r="AJ8583">
            <v>0</v>
          </cell>
          <cell r="AK8583">
            <v>0</v>
          </cell>
          <cell r="AL8583" t="str">
            <v>85105004001</v>
          </cell>
          <cell r="AM8583">
            <v>0</v>
          </cell>
          <cell r="AN8583">
            <v>0</v>
          </cell>
          <cell r="AO8583">
            <v>0</v>
          </cell>
          <cell r="AP8583">
            <v>0</v>
          </cell>
          <cell r="AQ8583">
            <v>0</v>
          </cell>
          <cell r="AR8583">
            <v>0</v>
          </cell>
          <cell r="AS8583">
            <v>0</v>
          </cell>
          <cell r="AT8583">
            <v>0</v>
          </cell>
          <cell r="AU8583">
            <v>0</v>
          </cell>
          <cell r="AV8583">
            <v>0</v>
          </cell>
          <cell r="AW8583">
            <v>0</v>
          </cell>
          <cell r="AX8583">
            <v>0</v>
          </cell>
          <cell r="AY8583">
            <v>36917</v>
          </cell>
          <cell r="AZ8583">
            <v>38719</v>
          </cell>
          <cell r="BB8583">
            <v>36917</v>
          </cell>
          <cell r="BH8583">
            <v>0</v>
          </cell>
          <cell r="BI8583" t="str">
            <v>EUR</v>
          </cell>
          <cell r="BM8583">
            <v>0</v>
          </cell>
          <cell r="BN8583">
            <v>0</v>
          </cell>
          <cell r="BO8583">
            <v>0</v>
          </cell>
          <cell r="BP8583">
            <v>0</v>
          </cell>
          <cell r="BQ8583">
            <v>0</v>
          </cell>
          <cell r="BR8583">
            <v>0</v>
          </cell>
          <cell r="BS8583">
            <v>0</v>
          </cell>
          <cell r="BT8583">
            <v>0</v>
          </cell>
          <cell r="BU8583">
            <v>0</v>
          </cell>
          <cell r="BV8583">
            <v>0</v>
          </cell>
          <cell r="BW8583">
            <v>0</v>
          </cell>
          <cell r="BX8583">
            <v>0</v>
          </cell>
          <cell r="BY8583">
            <v>0</v>
          </cell>
          <cell r="BZ8583">
            <v>0</v>
          </cell>
          <cell r="CA8583">
            <v>0</v>
          </cell>
          <cell r="CB8583">
            <v>0</v>
          </cell>
        </row>
        <row r="8584">
          <cell r="B8584" t="str">
            <v>E506</v>
          </cell>
          <cell r="C8584" t="str">
            <v>CONS.FURT.PT´S VALE DO TOURO P.SANTO</v>
          </cell>
          <cell r="D8584" t="str">
            <v>D30-70</v>
          </cell>
          <cell r="E8584" t="str">
            <v>D30-70</v>
          </cell>
          <cell r="F8584">
            <v>0</v>
          </cell>
          <cell r="G8584">
            <v>0</v>
          </cell>
          <cell r="H8584" t="str">
            <v>EEM1</v>
          </cell>
          <cell r="I8584" t="str">
            <v>02</v>
          </cell>
          <cell r="J8584" t="str">
            <v>A5</v>
          </cell>
          <cell r="K8584">
            <v>0</v>
          </cell>
          <cell r="L8584" t="str">
            <v>X</v>
          </cell>
          <cell r="M8584">
            <v>0</v>
          </cell>
          <cell r="N8584">
            <v>0</v>
          </cell>
          <cell r="O8584" t="str">
            <v>CRODRIGUES</v>
          </cell>
          <cell r="P8584" t="str">
            <v>15:06:39</v>
          </cell>
          <cell r="Q8584" t="str">
            <v>SFARIA</v>
          </cell>
          <cell r="R8584" t="str">
            <v>15:43:51</v>
          </cell>
          <cell r="S8584" t="str">
            <v>EEM</v>
          </cell>
          <cell r="T8584">
            <v>0</v>
          </cell>
          <cell r="U8584">
            <v>0</v>
          </cell>
          <cell r="V8584">
            <v>0</v>
          </cell>
          <cell r="W8584" t="str">
            <v>EUR</v>
          </cell>
          <cell r="X8584" t="str">
            <v>00</v>
          </cell>
          <cell r="Y8584" t="str">
            <v>00</v>
          </cell>
          <cell r="Z8584">
            <v>0</v>
          </cell>
          <cell r="AA8584" t="str">
            <v>X</v>
          </cell>
          <cell r="AB8584">
            <v>0</v>
          </cell>
          <cell r="AC8584">
            <v>0</v>
          </cell>
          <cell r="AD8584">
            <v>0</v>
          </cell>
          <cell r="AE8584" t="str">
            <v>0000</v>
          </cell>
          <cell r="AF8584">
            <v>0</v>
          </cell>
          <cell r="AG8584">
            <v>0</v>
          </cell>
          <cell r="AH8584">
            <v>0</v>
          </cell>
          <cell r="AI8584" t="str">
            <v>0</v>
          </cell>
          <cell r="AJ8584">
            <v>0</v>
          </cell>
          <cell r="AK8584">
            <v>0</v>
          </cell>
          <cell r="AL8584" t="str">
            <v>85105004003</v>
          </cell>
          <cell r="AM8584">
            <v>0</v>
          </cell>
          <cell r="AN8584">
            <v>0</v>
          </cell>
          <cell r="AO8584">
            <v>0</v>
          </cell>
          <cell r="AP8584">
            <v>0</v>
          </cell>
          <cell r="AQ8584">
            <v>0</v>
          </cell>
          <cell r="AR8584">
            <v>0</v>
          </cell>
          <cell r="AS8584">
            <v>0</v>
          </cell>
          <cell r="AT8584">
            <v>0</v>
          </cell>
          <cell r="AU8584">
            <v>0</v>
          </cell>
          <cell r="AV8584">
            <v>0</v>
          </cell>
          <cell r="AW8584">
            <v>0</v>
          </cell>
          <cell r="AX8584">
            <v>0</v>
          </cell>
          <cell r="AY8584">
            <v>36917</v>
          </cell>
          <cell r="AZ8584">
            <v>38532</v>
          </cell>
          <cell r="BB8584">
            <v>36917</v>
          </cell>
          <cell r="BH8584">
            <v>0</v>
          </cell>
          <cell r="BI8584" t="str">
            <v>EUR</v>
          </cell>
          <cell r="BM8584">
            <v>0</v>
          </cell>
          <cell r="BN8584">
            <v>0</v>
          </cell>
          <cell r="BO8584">
            <v>0</v>
          </cell>
          <cell r="BP8584">
            <v>0</v>
          </cell>
          <cell r="BQ8584">
            <v>0</v>
          </cell>
          <cell r="BR8584">
            <v>0</v>
          </cell>
          <cell r="BS8584">
            <v>0</v>
          </cell>
          <cell r="BT8584">
            <v>0</v>
          </cell>
          <cell r="BU8584">
            <v>0</v>
          </cell>
          <cell r="BV8584">
            <v>0</v>
          </cell>
          <cell r="BW8584">
            <v>0</v>
          </cell>
          <cell r="BX8584">
            <v>0</v>
          </cell>
          <cell r="BY8584">
            <v>0</v>
          </cell>
          <cell r="BZ8584">
            <v>0</v>
          </cell>
          <cell r="CA8584">
            <v>0</v>
          </cell>
          <cell r="CB8584">
            <v>0</v>
          </cell>
        </row>
        <row r="8585">
          <cell r="B8585" t="str">
            <v>E506</v>
          </cell>
          <cell r="C8585" t="str">
            <v>CONS.FURT.PT´S SERRA P.SANTO</v>
          </cell>
          <cell r="D8585" t="str">
            <v>D30-70</v>
          </cell>
          <cell r="E8585" t="str">
            <v>D30-70</v>
          </cell>
          <cell r="F8585">
            <v>0</v>
          </cell>
          <cell r="G8585">
            <v>0</v>
          </cell>
          <cell r="H8585" t="str">
            <v>EEM1</v>
          </cell>
          <cell r="I8585" t="str">
            <v>02</v>
          </cell>
          <cell r="J8585" t="str">
            <v>A5</v>
          </cell>
          <cell r="K8585">
            <v>0</v>
          </cell>
          <cell r="L8585" t="str">
            <v>X</v>
          </cell>
          <cell r="M8585">
            <v>0</v>
          </cell>
          <cell r="N8585">
            <v>0</v>
          </cell>
          <cell r="O8585" t="str">
            <v>CRODRIGUES</v>
          </cell>
          <cell r="P8585" t="str">
            <v>15:07:54</v>
          </cell>
          <cell r="Q8585" t="str">
            <v>SFARIA</v>
          </cell>
          <cell r="R8585" t="str">
            <v>15:43:21</v>
          </cell>
          <cell r="S8585" t="str">
            <v>EEM</v>
          </cell>
          <cell r="T8585">
            <v>0</v>
          </cell>
          <cell r="U8585">
            <v>0</v>
          </cell>
          <cell r="V8585">
            <v>0</v>
          </cell>
          <cell r="W8585" t="str">
            <v>EUR</v>
          </cell>
          <cell r="X8585" t="str">
            <v>00</v>
          </cell>
          <cell r="Y8585" t="str">
            <v>00</v>
          </cell>
          <cell r="Z8585">
            <v>0</v>
          </cell>
          <cell r="AA8585" t="str">
            <v>X</v>
          </cell>
          <cell r="AB8585">
            <v>0</v>
          </cell>
          <cell r="AC8585">
            <v>0</v>
          </cell>
          <cell r="AD8585">
            <v>0</v>
          </cell>
          <cell r="AE8585" t="str">
            <v>0000</v>
          </cell>
          <cell r="AF8585">
            <v>0</v>
          </cell>
          <cell r="AG8585">
            <v>0</v>
          </cell>
          <cell r="AH8585">
            <v>0</v>
          </cell>
          <cell r="AI8585" t="str">
            <v>0</v>
          </cell>
          <cell r="AJ8585">
            <v>0</v>
          </cell>
          <cell r="AK8585">
            <v>0</v>
          </cell>
          <cell r="AL8585" t="str">
            <v>85105004004</v>
          </cell>
          <cell r="AM8585">
            <v>0</v>
          </cell>
          <cell r="AN8585">
            <v>0</v>
          </cell>
          <cell r="AO8585">
            <v>0</v>
          </cell>
          <cell r="AP8585">
            <v>0</v>
          </cell>
          <cell r="AQ8585">
            <v>0</v>
          </cell>
          <cell r="AR8585">
            <v>0</v>
          </cell>
          <cell r="AS8585">
            <v>0</v>
          </cell>
          <cell r="AT8585">
            <v>0</v>
          </cell>
          <cell r="AU8585">
            <v>0</v>
          </cell>
          <cell r="AV8585">
            <v>0</v>
          </cell>
          <cell r="AW8585">
            <v>0</v>
          </cell>
          <cell r="AX8585">
            <v>0</v>
          </cell>
          <cell r="AY8585">
            <v>36917</v>
          </cell>
          <cell r="AZ8585">
            <v>38532</v>
          </cell>
          <cell r="BB8585">
            <v>36917</v>
          </cell>
          <cell r="BH8585">
            <v>0</v>
          </cell>
          <cell r="BI8585" t="str">
            <v>EUR</v>
          </cell>
          <cell r="BM8585">
            <v>0</v>
          </cell>
          <cell r="BN8585">
            <v>0</v>
          </cell>
          <cell r="BO8585">
            <v>0</v>
          </cell>
          <cell r="BP8585">
            <v>0</v>
          </cell>
          <cell r="BQ8585">
            <v>0</v>
          </cell>
          <cell r="BR8585">
            <v>0</v>
          </cell>
          <cell r="BS8585">
            <v>0</v>
          </cell>
          <cell r="BT8585">
            <v>0</v>
          </cell>
          <cell r="BU8585">
            <v>0</v>
          </cell>
          <cell r="BV8585">
            <v>0</v>
          </cell>
          <cell r="BW8585">
            <v>0</v>
          </cell>
          <cell r="BX8585">
            <v>0</v>
          </cell>
          <cell r="BY8585">
            <v>0</v>
          </cell>
          <cell r="BZ8585">
            <v>0</v>
          </cell>
          <cell r="CA8585">
            <v>0</v>
          </cell>
          <cell r="CB8585">
            <v>0</v>
          </cell>
        </row>
        <row r="8586">
          <cell r="B8586" t="str">
            <v>E506</v>
          </cell>
          <cell r="C8586" t="str">
            <v>CONS.FURT.PT´S CAMACHA P.SANTO</v>
          </cell>
          <cell r="D8586" t="str">
            <v>D30-70</v>
          </cell>
          <cell r="E8586" t="str">
            <v>D30-70</v>
          </cell>
          <cell r="F8586">
            <v>0</v>
          </cell>
          <cell r="G8586">
            <v>0</v>
          </cell>
          <cell r="H8586" t="str">
            <v>EEM1</v>
          </cell>
          <cell r="I8586" t="str">
            <v>02</v>
          </cell>
          <cell r="J8586" t="str">
            <v>A5</v>
          </cell>
          <cell r="K8586">
            <v>0</v>
          </cell>
          <cell r="L8586" t="str">
            <v>X</v>
          </cell>
          <cell r="M8586">
            <v>0</v>
          </cell>
          <cell r="N8586">
            <v>0</v>
          </cell>
          <cell r="O8586" t="str">
            <v>CRODRIGUES</v>
          </cell>
          <cell r="P8586" t="str">
            <v>15:08:52</v>
          </cell>
          <cell r="Q8586" t="str">
            <v>MFERREIRA</v>
          </cell>
          <cell r="R8586" t="str">
            <v>15:51:52</v>
          </cell>
          <cell r="S8586" t="str">
            <v>EEM</v>
          </cell>
          <cell r="T8586">
            <v>0</v>
          </cell>
          <cell r="U8586">
            <v>0</v>
          </cell>
          <cell r="V8586">
            <v>0</v>
          </cell>
          <cell r="W8586" t="str">
            <v>EUR</v>
          </cell>
          <cell r="X8586" t="str">
            <v>00</v>
          </cell>
          <cell r="Y8586" t="str">
            <v>00</v>
          </cell>
          <cell r="Z8586">
            <v>0</v>
          </cell>
          <cell r="AA8586" t="str">
            <v>X</v>
          </cell>
          <cell r="AB8586">
            <v>0</v>
          </cell>
          <cell r="AC8586">
            <v>0</v>
          </cell>
          <cell r="AD8586">
            <v>0</v>
          </cell>
          <cell r="AE8586" t="str">
            <v>0000</v>
          </cell>
          <cell r="AF8586">
            <v>0</v>
          </cell>
          <cell r="AG8586">
            <v>0</v>
          </cell>
          <cell r="AH8586">
            <v>0</v>
          </cell>
          <cell r="AI8586" t="str">
            <v>0</v>
          </cell>
          <cell r="AJ8586">
            <v>0</v>
          </cell>
          <cell r="AK8586">
            <v>0</v>
          </cell>
          <cell r="AL8586" t="str">
            <v>85105004005</v>
          </cell>
          <cell r="AM8586">
            <v>0</v>
          </cell>
          <cell r="AN8586">
            <v>0</v>
          </cell>
          <cell r="AO8586">
            <v>0</v>
          </cell>
          <cell r="AP8586">
            <v>0</v>
          </cell>
          <cell r="AQ8586">
            <v>0</v>
          </cell>
          <cell r="AR8586">
            <v>0</v>
          </cell>
          <cell r="AS8586">
            <v>0</v>
          </cell>
          <cell r="AT8586">
            <v>0</v>
          </cell>
          <cell r="AU8586">
            <v>0</v>
          </cell>
          <cell r="AV8586">
            <v>0</v>
          </cell>
          <cell r="AW8586">
            <v>0</v>
          </cell>
          <cell r="AX8586">
            <v>0</v>
          </cell>
          <cell r="AY8586">
            <v>36917</v>
          </cell>
          <cell r="AZ8586">
            <v>38719</v>
          </cell>
          <cell r="BB8586">
            <v>36917</v>
          </cell>
          <cell r="BH8586">
            <v>0</v>
          </cell>
          <cell r="BI8586" t="str">
            <v>EUR</v>
          </cell>
          <cell r="BM8586">
            <v>0</v>
          </cell>
          <cell r="BN8586">
            <v>0</v>
          </cell>
          <cell r="BO8586">
            <v>0</v>
          </cell>
          <cell r="BP8586">
            <v>0</v>
          </cell>
          <cell r="BQ8586">
            <v>0</v>
          </cell>
          <cell r="BR8586">
            <v>0</v>
          </cell>
          <cell r="BS8586">
            <v>0</v>
          </cell>
          <cell r="BT8586">
            <v>0</v>
          </cell>
          <cell r="BU8586">
            <v>0</v>
          </cell>
          <cell r="BV8586">
            <v>0</v>
          </cell>
          <cell r="BW8586">
            <v>0</v>
          </cell>
          <cell r="BX8586">
            <v>0</v>
          </cell>
          <cell r="BY8586">
            <v>0</v>
          </cell>
          <cell r="BZ8586">
            <v>0</v>
          </cell>
          <cell r="CA8586">
            <v>0</v>
          </cell>
          <cell r="CB8586">
            <v>0</v>
          </cell>
        </row>
        <row r="8587">
          <cell r="B8587" t="str">
            <v>E506</v>
          </cell>
          <cell r="C8587" t="str">
            <v>CONS.FURT.PT´S CAMPO CIMA P.SANTO</v>
          </cell>
          <cell r="D8587" t="str">
            <v>D30-70</v>
          </cell>
          <cell r="E8587" t="str">
            <v>D30-70</v>
          </cell>
          <cell r="F8587">
            <v>0</v>
          </cell>
          <cell r="G8587">
            <v>0</v>
          </cell>
          <cell r="H8587" t="str">
            <v>EEM1</v>
          </cell>
          <cell r="I8587" t="str">
            <v>02</v>
          </cell>
          <cell r="J8587" t="str">
            <v>A5</v>
          </cell>
          <cell r="K8587">
            <v>0</v>
          </cell>
          <cell r="L8587" t="str">
            <v>X</v>
          </cell>
          <cell r="M8587">
            <v>0</v>
          </cell>
          <cell r="N8587">
            <v>0</v>
          </cell>
          <cell r="O8587" t="str">
            <v>CRODRIGUES</v>
          </cell>
          <cell r="P8587" t="str">
            <v>15:28:28</v>
          </cell>
          <cell r="Q8587" t="str">
            <v>SFARIA</v>
          </cell>
          <cell r="R8587" t="str">
            <v>15:39:51</v>
          </cell>
          <cell r="S8587" t="str">
            <v>EEM</v>
          </cell>
          <cell r="T8587">
            <v>0</v>
          </cell>
          <cell r="U8587">
            <v>0</v>
          </cell>
          <cell r="V8587">
            <v>0</v>
          </cell>
          <cell r="W8587" t="str">
            <v>EUR</v>
          </cell>
          <cell r="X8587" t="str">
            <v>00</v>
          </cell>
          <cell r="Y8587" t="str">
            <v>00</v>
          </cell>
          <cell r="Z8587">
            <v>0</v>
          </cell>
          <cell r="AA8587" t="str">
            <v>X</v>
          </cell>
          <cell r="AB8587">
            <v>0</v>
          </cell>
          <cell r="AC8587">
            <v>0</v>
          </cell>
          <cell r="AD8587">
            <v>0</v>
          </cell>
          <cell r="AE8587" t="str">
            <v>0000</v>
          </cell>
          <cell r="AF8587">
            <v>0</v>
          </cell>
          <cell r="AG8587">
            <v>0</v>
          </cell>
          <cell r="AH8587">
            <v>0</v>
          </cell>
          <cell r="AI8587" t="str">
            <v>0</v>
          </cell>
          <cell r="AJ8587">
            <v>0</v>
          </cell>
          <cell r="AK8587">
            <v>0</v>
          </cell>
          <cell r="AL8587" t="str">
            <v>85105004007</v>
          </cell>
          <cell r="AM8587">
            <v>0</v>
          </cell>
          <cell r="AN8587">
            <v>0</v>
          </cell>
          <cell r="AO8587">
            <v>0</v>
          </cell>
          <cell r="AP8587">
            <v>0</v>
          </cell>
          <cell r="AQ8587">
            <v>0</v>
          </cell>
          <cell r="AR8587">
            <v>0</v>
          </cell>
          <cell r="AS8587">
            <v>0</v>
          </cell>
          <cell r="AT8587">
            <v>0</v>
          </cell>
          <cell r="AU8587">
            <v>0</v>
          </cell>
          <cell r="AV8587">
            <v>0</v>
          </cell>
          <cell r="AW8587">
            <v>0</v>
          </cell>
          <cell r="AX8587">
            <v>0</v>
          </cell>
          <cell r="AY8587">
            <v>36917</v>
          </cell>
          <cell r="AZ8587">
            <v>38532</v>
          </cell>
          <cell r="BB8587">
            <v>36917</v>
          </cell>
          <cell r="BH8587">
            <v>0</v>
          </cell>
          <cell r="BI8587" t="str">
            <v>EUR</v>
          </cell>
          <cell r="BM8587">
            <v>0</v>
          </cell>
          <cell r="BN8587">
            <v>0</v>
          </cell>
          <cell r="BO8587">
            <v>0</v>
          </cell>
          <cell r="BP8587">
            <v>0</v>
          </cell>
          <cell r="BQ8587">
            <v>0</v>
          </cell>
          <cell r="BR8587">
            <v>0</v>
          </cell>
          <cell r="BS8587">
            <v>0</v>
          </cell>
          <cell r="BT8587">
            <v>0</v>
          </cell>
          <cell r="BU8587">
            <v>0</v>
          </cell>
          <cell r="BV8587">
            <v>0</v>
          </cell>
          <cell r="BW8587">
            <v>0</v>
          </cell>
          <cell r="BX8587">
            <v>0</v>
          </cell>
          <cell r="BY8587">
            <v>0</v>
          </cell>
          <cell r="BZ8587">
            <v>0</v>
          </cell>
          <cell r="CA8587">
            <v>0</v>
          </cell>
          <cell r="CB8587">
            <v>0</v>
          </cell>
        </row>
        <row r="8588">
          <cell r="B8588" t="str">
            <v>E506</v>
          </cell>
          <cell r="C8588" t="str">
            <v>CONS.FURT.PT´S CAMPO BAIXO P.SANTO</v>
          </cell>
          <cell r="D8588" t="str">
            <v>D30-70</v>
          </cell>
          <cell r="E8588" t="str">
            <v>D30-70</v>
          </cell>
          <cell r="F8588">
            <v>0</v>
          </cell>
          <cell r="G8588">
            <v>0</v>
          </cell>
          <cell r="H8588" t="str">
            <v>EEM1</v>
          </cell>
          <cell r="I8588" t="str">
            <v>02</v>
          </cell>
          <cell r="J8588" t="str">
            <v>A5</v>
          </cell>
          <cell r="K8588">
            <v>0</v>
          </cell>
          <cell r="L8588" t="str">
            <v>X</v>
          </cell>
          <cell r="M8588">
            <v>0</v>
          </cell>
          <cell r="N8588">
            <v>0</v>
          </cell>
          <cell r="O8588" t="str">
            <v>CRODRIGUES</v>
          </cell>
          <cell r="P8588" t="str">
            <v>15:29:47</v>
          </cell>
          <cell r="Q8588" t="str">
            <v>MFERREIRA</v>
          </cell>
          <cell r="R8588" t="str">
            <v>15:52:11</v>
          </cell>
          <cell r="S8588" t="str">
            <v>EEM</v>
          </cell>
          <cell r="T8588">
            <v>0</v>
          </cell>
          <cell r="U8588">
            <v>0</v>
          </cell>
          <cell r="V8588">
            <v>0</v>
          </cell>
          <cell r="W8588" t="str">
            <v>EUR</v>
          </cell>
          <cell r="X8588" t="str">
            <v>00</v>
          </cell>
          <cell r="Y8588" t="str">
            <v>00</v>
          </cell>
          <cell r="Z8588">
            <v>0</v>
          </cell>
          <cell r="AA8588" t="str">
            <v>X</v>
          </cell>
          <cell r="AB8588">
            <v>0</v>
          </cell>
          <cell r="AC8588">
            <v>0</v>
          </cell>
          <cell r="AD8588">
            <v>0</v>
          </cell>
          <cell r="AE8588" t="str">
            <v>0000</v>
          </cell>
          <cell r="AF8588">
            <v>0</v>
          </cell>
          <cell r="AG8588">
            <v>0</v>
          </cell>
          <cell r="AH8588">
            <v>0</v>
          </cell>
          <cell r="AI8588" t="str">
            <v>0</v>
          </cell>
          <cell r="AJ8588">
            <v>0</v>
          </cell>
          <cell r="AK8588">
            <v>0</v>
          </cell>
          <cell r="AL8588" t="str">
            <v>85105004008</v>
          </cell>
          <cell r="AM8588">
            <v>0</v>
          </cell>
          <cell r="AN8588">
            <v>0</v>
          </cell>
          <cell r="AO8588">
            <v>0</v>
          </cell>
          <cell r="AP8588">
            <v>0</v>
          </cell>
          <cell r="AQ8588">
            <v>0</v>
          </cell>
          <cell r="AR8588">
            <v>0</v>
          </cell>
          <cell r="AS8588">
            <v>0</v>
          </cell>
          <cell r="AT8588">
            <v>0</v>
          </cell>
          <cell r="AU8588">
            <v>0</v>
          </cell>
          <cell r="AV8588">
            <v>0</v>
          </cell>
          <cell r="AW8588">
            <v>0</v>
          </cell>
          <cell r="AX8588">
            <v>0</v>
          </cell>
          <cell r="AY8588">
            <v>36917</v>
          </cell>
          <cell r="AZ8588">
            <v>38719</v>
          </cell>
          <cell r="BB8588">
            <v>36917</v>
          </cell>
          <cell r="BH8588">
            <v>0</v>
          </cell>
          <cell r="BI8588" t="str">
            <v>EUR</v>
          </cell>
          <cell r="BM8588">
            <v>0</v>
          </cell>
          <cell r="BN8588">
            <v>0</v>
          </cell>
          <cell r="BO8588">
            <v>0</v>
          </cell>
          <cell r="BP8588">
            <v>0</v>
          </cell>
          <cell r="BQ8588">
            <v>0</v>
          </cell>
          <cell r="BR8588">
            <v>0</v>
          </cell>
          <cell r="BS8588">
            <v>0</v>
          </cell>
          <cell r="BT8588">
            <v>0</v>
          </cell>
          <cell r="BU8588">
            <v>0</v>
          </cell>
          <cell r="BV8588">
            <v>0</v>
          </cell>
          <cell r="BW8588">
            <v>0</v>
          </cell>
          <cell r="BX8588">
            <v>0</v>
          </cell>
          <cell r="BY8588">
            <v>0</v>
          </cell>
          <cell r="BZ8588">
            <v>0</v>
          </cell>
          <cell r="CA8588">
            <v>0</v>
          </cell>
          <cell r="CB8588">
            <v>0</v>
          </cell>
        </row>
        <row r="8589">
          <cell r="B8589" t="str">
            <v>E506</v>
          </cell>
          <cell r="C8589" t="str">
            <v>CONS.FURT.PT´S PONTA P.SANTO</v>
          </cell>
          <cell r="D8589" t="str">
            <v>D30-70</v>
          </cell>
          <cell r="E8589" t="str">
            <v>D30-70</v>
          </cell>
          <cell r="F8589">
            <v>0</v>
          </cell>
          <cell r="G8589">
            <v>0</v>
          </cell>
          <cell r="H8589" t="str">
            <v>EEM1</v>
          </cell>
          <cell r="I8589" t="str">
            <v>02</v>
          </cell>
          <cell r="J8589" t="str">
            <v>A5</v>
          </cell>
          <cell r="K8589">
            <v>0</v>
          </cell>
          <cell r="L8589" t="str">
            <v>X</v>
          </cell>
          <cell r="M8589">
            <v>0</v>
          </cell>
          <cell r="N8589">
            <v>0</v>
          </cell>
          <cell r="O8589" t="str">
            <v>CRODRIGUES</v>
          </cell>
          <cell r="P8589" t="str">
            <v>15:31:20</v>
          </cell>
          <cell r="Q8589" t="str">
            <v>SFARIA</v>
          </cell>
          <cell r="R8589" t="str">
            <v>15:42:34</v>
          </cell>
          <cell r="S8589" t="str">
            <v>EEM</v>
          </cell>
          <cell r="T8589">
            <v>0</v>
          </cell>
          <cell r="U8589">
            <v>0</v>
          </cell>
          <cell r="V8589">
            <v>0</v>
          </cell>
          <cell r="W8589" t="str">
            <v>EUR</v>
          </cell>
          <cell r="X8589" t="str">
            <v>00</v>
          </cell>
          <cell r="Y8589" t="str">
            <v>00</v>
          </cell>
          <cell r="Z8589">
            <v>0</v>
          </cell>
          <cell r="AA8589" t="str">
            <v>X</v>
          </cell>
          <cell r="AB8589">
            <v>0</v>
          </cell>
          <cell r="AC8589">
            <v>0</v>
          </cell>
          <cell r="AD8589">
            <v>0</v>
          </cell>
          <cell r="AE8589" t="str">
            <v>0000</v>
          </cell>
          <cell r="AF8589">
            <v>0</v>
          </cell>
          <cell r="AG8589">
            <v>0</v>
          </cell>
          <cell r="AH8589">
            <v>0</v>
          </cell>
          <cell r="AI8589" t="str">
            <v>0</v>
          </cell>
          <cell r="AJ8589">
            <v>0</v>
          </cell>
          <cell r="AK8589">
            <v>0</v>
          </cell>
          <cell r="AL8589" t="str">
            <v>85105004011</v>
          </cell>
          <cell r="AM8589">
            <v>0</v>
          </cell>
          <cell r="AN8589">
            <v>0</v>
          </cell>
          <cell r="AO8589">
            <v>0</v>
          </cell>
          <cell r="AP8589">
            <v>0</v>
          </cell>
          <cell r="AQ8589">
            <v>0</v>
          </cell>
          <cell r="AR8589">
            <v>0</v>
          </cell>
          <cell r="AS8589">
            <v>0</v>
          </cell>
          <cell r="AT8589">
            <v>0</v>
          </cell>
          <cell r="AU8589">
            <v>0</v>
          </cell>
          <cell r="AV8589">
            <v>0</v>
          </cell>
          <cell r="AW8589">
            <v>0</v>
          </cell>
          <cell r="AX8589">
            <v>0</v>
          </cell>
          <cell r="AY8589">
            <v>36917</v>
          </cell>
          <cell r="AZ8589">
            <v>38532</v>
          </cell>
          <cell r="BB8589">
            <v>36917</v>
          </cell>
          <cell r="BH8589">
            <v>0</v>
          </cell>
          <cell r="BI8589" t="str">
            <v>EUR</v>
          </cell>
          <cell r="BM8589">
            <v>0</v>
          </cell>
          <cell r="BN8589">
            <v>0</v>
          </cell>
          <cell r="BO8589">
            <v>0</v>
          </cell>
          <cell r="BP8589">
            <v>0</v>
          </cell>
          <cell r="BQ8589">
            <v>0</v>
          </cell>
          <cell r="BR8589">
            <v>0</v>
          </cell>
          <cell r="BS8589">
            <v>0</v>
          </cell>
          <cell r="BT8589">
            <v>0</v>
          </cell>
          <cell r="BU8589">
            <v>0</v>
          </cell>
          <cell r="BV8589">
            <v>0</v>
          </cell>
          <cell r="BW8589">
            <v>0</v>
          </cell>
          <cell r="BX8589">
            <v>0</v>
          </cell>
          <cell r="BY8589">
            <v>0</v>
          </cell>
          <cell r="BZ8589">
            <v>0</v>
          </cell>
          <cell r="CA8589">
            <v>0</v>
          </cell>
          <cell r="CB8589">
            <v>0</v>
          </cell>
        </row>
        <row r="8590">
          <cell r="B8590" t="str">
            <v>E506</v>
          </cell>
          <cell r="C8590" t="str">
            <v>CONS.FURT.PT´S MATAS P.SASNTO</v>
          </cell>
          <cell r="D8590" t="str">
            <v>D30-70</v>
          </cell>
          <cell r="E8590" t="str">
            <v>D30-70</v>
          </cell>
          <cell r="F8590">
            <v>0</v>
          </cell>
          <cell r="G8590">
            <v>0</v>
          </cell>
          <cell r="H8590" t="str">
            <v>EEM1</v>
          </cell>
          <cell r="I8590" t="str">
            <v>02</v>
          </cell>
          <cell r="J8590" t="str">
            <v>A5</v>
          </cell>
          <cell r="K8590">
            <v>0</v>
          </cell>
          <cell r="L8590" t="str">
            <v>X</v>
          </cell>
          <cell r="M8590">
            <v>0</v>
          </cell>
          <cell r="N8590">
            <v>0</v>
          </cell>
          <cell r="O8590" t="str">
            <v>CRODRIGUES</v>
          </cell>
          <cell r="P8590" t="str">
            <v>15:32:49</v>
          </cell>
          <cell r="Q8590" t="str">
            <v>MFERREIRA</v>
          </cell>
          <cell r="R8590" t="str">
            <v>15:51:09</v>
          </cell>
          <cell r="S8590" t="str">
            <v>EEM</v>
          </cell>
          <cell r="T8590">
            <v>0</v>
          </cell>
          <cell r="U8590">
            <v>0</v>
          </cell>
          <cell r="V8590">
            <v>0</v>
          </cell>
          <cell r="W8590" t="str">
            <v>EUR</v>
          </cell>
          <cell r="X8590" t="str">
            <v>00</v>
          </cell>
          <cell r="Y8590" t="str">
            <v>00</v>
          </cell>
          <cell r="Z8590">
            <v>0</v>
          </cell>
          <cell r="AA8590" t="str">
            <v>X</v>
          </cell>
          <cell r="AB8590">
            <v>0</v>
          </cell>
          <cell r="AC8590">
            <v>0</v>
          </cell>
          <cell r="AD8590">
            <v>0</v>
          </cell>
          <cell r="AE8590" t="str">
            <v>0000</v>
          </cell>
          <cell r="AF8590">
            <v>0</v>
          </cell>
          <cell r="AG8590">
            <v>0</v>
          </cell>
          <cell r="AH8590">
            <v>0</v>
          </cell>
          <cell r="AI8590" t="str">
            <v>0</v>
          </cell>
          <cell r="AJ8590">
            <v>0</v>
          </cell>
          <cell r="AK8590">
            <v>0</v>
          </cell>
          <cell r="AL8590" t="str">
            <v>85105004013</v>
          </cell>
          <cell r="AM8590">
            <v>0</v>
          </cell>
          <cell r="AN8590">
            <v>0</v>
          </cell>
          <cell r="AO8590">
            <v>0</v>
          </cell>
          <cell r="AP8590">
            <v>0</v>
          </cell>
          <cell r="AQ8590">
            <v>0</v>
          </cell>
          <cell r="AR8590">
            <v>0</v>
          </cell>
          <cell r="AS8590">
            <v>0</v>
          </cell>
          <cell r="AT8590">
            <v>0</v>
          </cell>
          <cell r="AU8590">
            <v>0</v>
          </cell>
          <cell r="AV8590">
            <v>0</v>
          </cell>
          <cell r="AW8590">
            <v>0</v>
          </cell>
          <cell r="AX8590">
            <v>0</v>
          </cell>
          <cell r="AY8590">
            <v>36917</v>
          </cell>
          <cell r="AZ8590">
            <v>38719</v>
          </cell>
          <cell r="BB8590">
            <v>36917</v>
          </cell>
          <cell r="BH8590">
            <v>0</v>
          </cell>
          <cell r="BI8590" t="str">
            <v>EUR</v>
          </cell>
          <cell r="BM8590">
            <v>0</v>
          </cell>
          <cell r="BN8590">
            <v>0</v>
          </cell>
          <cell r="BO8590">
            <v>0</v>
          </cell>
          <cell r="BP8590">
            <v>0</v>
          </cell>
          <cell r="BQ8590">
            <v>0</v>
          </cell>
          <cell r="BR8590">
            <v>0</v>
          </cell>
          <cell r="BS8590">
            <v>0</v>
          </cell>
          <cell r="BT8590">
            <v>0</v>
          </cell>
          <cell r="BU8590">
            <v>0</v>
          </cell>
          <cell r="BV8590">
            <v>0</v>
          </cell>
          <cell r="BW8590">
            <v>0</v>
          </cell>
          <cell r="BX8590">
            <v>0</v>
          </cell>
          <cell r="BY8590">
            <v>0</v>
          </cell>
          <cell r="BZ8590">
            <v>0</v>
          </cell>
          <cell r="CA8590">
            <v>0</v>
          </cell>
          <cell r="CB8590">
            <v>0</v>
          </cell>
        </row>
        <row r="8591">
          <cell r="B8591" t="str">
            <v>E506</v>
          </cell>
          <cell r="C8591" t="str">
            <v>CONS.FURT.PT´S FARROBO P.SANTO</v>
          </cell>
          <cell r="D8591" t="str">
            <v>D30-70</v>
          </cell>
          <cell r="E8591" t="str">
            <v>D30-70</v>
          </cell>
          <cell r="F8591">
            <v>0</v>
          </cell>
          <cell r="G8591">
            <v>0</v>
          </cell>
          <cell r="H8591" t="str">
            <v>EEM1</v>
          </cell>
          <cell r="I8591" t="str">
            <v>02</v>
          </cell>
          <cell r="J8591" t="str">
            <v>A5</v>
          </cell>
          <cell r="K8591">
            <v>0</v>
          </cell>
          <cell r="L8591" t="str">
            <v>X</v>
          </cell>
          <cell r="M8591">
            <v>0</v>
          </cell>
          <cell r="N8591">
            <v>0</v>
          </cell>
          <cell r="O8591" t="str">
            <v>CRODRIGUES</v>
          </cell>
          <cell r="P8591" t="str">
            <v>15:34:18</v>
          </cell>
          <cell r="Q8591" t="str">
            <v>MFERREIRA</v>
          </cell>
          <cell r="R8591" t="str">
            <v>15:52:26</v>
          </cell>
          <cell r="S8591" t="str">
            <v>EEM</v>
          </cell>
          <cell r="T8591">
            <v>0</v>
          </cell>
          <cell r="U8591">
            <v>0</v>
          </cell>
          <cell r="V8591">
            <v>0</v>
          </cell>
          <cell r="W8591" t="str">
            <v>EUR</v>
          </cell>
          <cell r="X8591" t="str">
            <v>00</v>
          </cell>
          <cell r="Y8591" t="str">
            <v>00</v>
          </cell>
          <cell r="Z8591">
            <v>0</v>
          </cell>
          <cell r="AA8591" t="str">
            <v>X</v>
          </cell>
          <cell r="AB8591">
            <v>0</v>
          </cell>
          <cell r="AC8591">
            <v>0</v>
          </cell>
          <cell r="AD8591">
            <v>0</v>
          </cell>
          <cell r="AE8591" t="str">
            <v>0000</v>
          </cell>
          <cell r="AF8591">
            <v>0</v>
          </cell>
          <cell r="AG8591">
            <v>0</v>
          </cell>
          <cell r="AH8591">
            <v>0</v>
          </cell>
          <cell r="AI8591" t="str">
            <v>0</v>
          </cell>
          <cell r="AJ8591">
            <v>0</v>
          </cell>
          <cell r="AK8591">
            <v>0</v>
          </cell>
          <cell r="AL8591" t="str">
            <v>85105004014</v>
          </cell>
          <cell r="AM8591">
            <v>0</v>
          </cell>
          <cell r="AN8591">
            <v>0</v>
          </cell>
          <cell r="AO8591">
            <v>0</v>
          </cell>
          <cell r="AP8591">
            <v>0</v>
          </cell>
          <cell r="AQ8591">
            <v>0</v>
          </cell>
          <cell r="AR8591">
            <v>0</v>
          </cell>
          <cell r="AS8591">
            <v>0</v>
          </cell>
          <cell r="AT8591">
            <v>0</v>
          </cell>
          <cell r="AU8591">
            <v>0</v>
          </cell>
          <cell r="AV8591">
            <v>0</v>
          </cell>
          <cell r="AW8591">
            <v>0</v>
          </cell>
          <cell r="AX8591">
            <v>0</v>
          </cell>
          <cell r="AY8591">
            <v>36917</v>
          </cell>
          <cell r="AZ8591">
            <v>38719</v>
          </cell>
          <cell r="BB8591">
            <v>36917</v>
          </cell>
          <cell r="BH8591">
            <v>0</v>
          </cell>
          <cell r="BI8591" t="str">
            <v>EUR</v>
          </cell>
          <cell r="BM8591">
            <v>0</v>
          </cell>
          <cell r="BN8591">
            <v>0</v>
          </cell>
          <cell r="BO8591">
            <v>0</v>
          </cell>
          <cell r="BP8591">
            <v>0</v>
          </cell>
          <cell r="BQ8591">
            <v>0</v>
          </cell>
          <cell r="BR8591">
            <v>0</v>
          </cell>
          <cell r="BS8591">
            <v>0</v>
          </cell>
          <cell r="BT8591">
            <v>0</v>
          </cell>
          <cell r="BU8591">
            <v>0</v>
          </cell>
          <cell r="BV8591">
            <v>0</v>
          </cell>
          <cell r="BW8591">
            <v>0</v>
          </cell>
          <cell r="BX8591">
            <v>0</v>
          </cell>
          <cell r="BY8591">
            <v>0</v>
          </cell>
          <cell r="BZ8591">
            <v>0</v>
          </cell>
          <cell r="CA8591">
            <v>0</v>
          </cell>
          <cell r="CB8591">
            <v>0</v>
          </cell>
        </row>
        <row r="8592">
          <cell r="B8592" t="str">
            <v>E506</v>
          </cell>
          <cell r="C8592" t="str">
            <v>CONS.FURT.PT´S PORTO ABRIGO P.SANTO</v>
          </cell>
          <cell r="D8592" t="str">
            <v>D30-70</v>
          </cell>
          <cell r="E8592" t="str">
            <v>D30-70</v>
          </cell>
          <cell r="F8592">
            <v>0</v>
          </cell>
          <cell r="G8592">
            <v>0</v>
          </cell>
          <cell r="H8592" t="str">
            <v>EEM1</v>
          </cell>
          <cell r="I8592" t="str">
            <v>02</v>
          </cell>
          <cell r="J8592" t="str">
            <v>A5</v>
          </cell>
          <cell r="K8592">
            <v>0</v>
          </cell>
          <cell r="L8592" t="str">
            <v>X</v>
          </cell>
          <cell r="M8592">
            <v>0</v>
          </cell>
          <cell r="N8592">
            <v>0</v>
          </cell>
          <cell r="O8592" t="str">
            <v>CRODRIGUES</v>
          </cell>
          <cell r="P8592" t="str">
            <v>15:35:32</v>
          </cell>
          <cell r="Q8592" t="str">
            <v>SFARIA</v>
          </cell>
          <cell r="R8592" t="str">
            <v>15:43:07</v>
          </cell>
          <cell r="S8592" t="str">
            <v>EEM</v>
          </cell>
          <cell r="T8592">
            <v>0</v>
          </cell>
          <cell r="U8592">
            <v>0</v>
          </cell>
          <cell r="V8592">
            <v>0</v>
          </cell>
          <cell r="W8592" t="str">
            <v>EUR</v>
          </cell>
          <cell r="X8592" t="str">
            <v>00</v>
          </cell>
          <cell r="Y8592" t="str">
            <v>00</v>
          </cell>
          <cell r="Z8592">
            <v>0</v>
          </cell>
          <cell r="AA8592" t="str">
            <v>X</v>
          </cell>
          <cell r="AB8592">
            <v>0</v>
          </cell>
          <cell r="AC8592">
            <v>0</v>
          </cell>
          <cell r="AD8592">
            <v>0</v>
          </cell>
          <cell r="AE8592" t="str">
            <v>0000</v>
          </cell>
          <cell r="AF8592">
            <v>0</v>
          </cell>
          <cell r="AG8592">
            <v>0</v>
          </cell>
          <cell r="AH8592">
            <v>0</v>
          </cell>
          <cell r="AI8592" t="str">
            <v>0</v>
          </cell>
          <cell r="AJ8592">
            <v>0</v>
          </cell>
          <cell r="AK8592">
            <v>0</v>
          </cell>
          <cell r="AL8592" t="str">
            <v>85105004015</v>
          </cell>
          <cell r="AM8592">
            <v>0</v>
          </cell>
          <cell r="AN8592">
            <v>0</v>
          </cell>
          <cell r="AO8592">
            <v>0</v>
          </cell>
          <cell r="AP8592">
            <v>0</v>
          </cell>
          <cell r="AQ8592">
            <v>0</v>
          </cell>
          <cell r="AR8592">
            <v>0</v>
          </cell>
          <cell r="AS8592">
            <v>0</v>
          </cell>
          <cell r="AT8592">
            <v>0</v>
          </cell>
          <cell r="AU8592">
            <v>0</v>
          </cell>
          <cell r="AV8592">
            <v>0</v>
          </cell>
          <cell r="AW8592">
            <v>0</v>
          </cell>
          <cell r="AX8592">
            <v>0</v>
          </cell>
          <cell r="AY8592">
            <v>36917</v>
          </cell>
          <cell r="AZ8592">
            <v>38532</v>
          </cell>
          <cell r="BB8592">
            <v>36917</v>
          </cell>
          <cell r="BH8592">
            <v>0</v>
          </cell>
          <cell r="BI8592" t="str">
            <v>EUR</v>
          </cell>
          <cell r="BM8592">
            <v>0</v>
          </cell>
          <cell r="BN8592">
            <v>0</v>
          </cell>
          <cell r="BO8592">
            <v>0</v>
          </cell>
          <cell r="BP8592">
            <v>0</v>
          </cell>
          <cell r="BQ8592">
            <v>0</v>
          </cell>
          <cell r="BR8592">
            <v>0</v>
          </cell>
          <cell r="BS8592">
            <v>0</v>
          </cell>
          <cell r="BT8592">
            <v>0</v>
          </cell>
          <cell r="BU8592">
            <v>0</v>
          </cell>
          <cell r="BV8592">
            <v>0</v>
          </cell>
          <cell r="BW8592">
            <v>0</v>
          </cell>
          <cell r="BX8592">
            <v>0</v>
          </cell>
          <cell r="BY8592">
            <v>0</v>
          </cell>
          <cell r="BZ8592">
            <v>0</v>
          </cell>
          <cell r="CA8592">
            <v>0</v>
          </cell>
          <cell r="CB8592">
            <v>0</v>
          </cell>
        </row>
        <row r="8593">
          <cell r="B8593" t="str">
            <v>E506</v>
          </cell>
          <cell r="C8593" t="str">
            <v>CONS.FURT.PT´S TANQUE P.SANTO</v>
          </cell>
          <cell r="D8593" t="str">
            <v>D30-70</v>
          </cell>
          <cell r="E8593" t="str">
            <v>D30-70</v>
          </cell>
          <cell r="F8593">
            <v>0</v>
          </cell>
          <cell r="G8593">
            <v>0</v>
          </cell>
          <cell r="H8593" t="str">
            <v>EEM1</v>
          </cell>
          <cell r="I8593" t="str">
            <v>02</v>
          </cell>
          <cell r="J8593" t="str">
            <v>A5</v>
          </cell>
          <cell r="K8593">
            <v>0</v>
          </cell>
          <cell r="L8593" t="str">
            <v>X</v>
          </cell>
          <cell r="M8593">
            <v>0</v>
          </cell>
          <cell r="N8593">
            <v>0</v>
          </cell>
          <cell r="O8593" t="str">
            <v>CRODRIGUES</v>
          </cell>
          <cell r="P8593" t="str">
            <v>15:36:48</v>
          </cell>
          <cell r="Q8593" t="str">
            <v>SFARIA</v>
          </cell>
          <cell r="R8593" t="str">
            <v>15:43:36</v>
          </cell>
          <cell r="S8593" t="str">
            <v>EEM</v>
          </cell>
          <cell r="T8593">
            <v>0</v>
          </cell>
          <cell r="U8593">
            <v>0</v>
          </cell>
          <cell r="V8593">
            <v>0</v>
          </cell>
          <cell r="W8593" t="str">
            <v>EUR</v>
          </cell>
          <cell r="X8593" t="str">
            <v>00</v>
          </cell>
          <cell r="Y8593" t="str">
            <v>00</v>
          </cell>
          <cell r="Z8593">
            <v>0</v>
          </cell>
          <cell r="AA8593" t="str">
            <v>X</v>
          </cell>
          <cell r="AB8593">
            <v>0</v>
          </cell>
          <cell r="AC8593">
            <v>0</v>
          </cell>
          <cell r="AD8593">
            <v>0</v>
          </cell>
          <cell r="AE8593" t="str">
            <v>0000</v>
          </cell>
          <cell r="AF8593">
            <v>0</v>
          </cell>
          <cell r="AG8593">
            <v>0</v>
          </cell>
          <cell r="AH8593">
            <v>0</v>
          </cell>
          <cell r="AI8593" t="str">
            <v>0</v>
          </cell>
          <cell r="AJ8593">
            <v>0</v>
          </cell>
          <cell r="AK8593">
            <v>0</v>
          </cell>
          <cell r="AL8593" t="str">
            <v>85105004016</v>
          </cell>
          <cell r="AM8593">
            <v>0</v>
          </cell>
          <cell r="AN8593">
            <v>0</v>
          </cell>
          <cell r="AO8593">
            <v>0</v>
          </cell>
          <cell r="AP8593">
            <v>0</v>
          </cell>
          <cell r="AQ8593">
            <v>0</v>
          </cell>
          <cell r="AR8593">
            <v>0</v>
          </cell>
          <cell r="AS8593">
            <v>0</v>
          </cell>
          <cell r="AT8593">
            <v>0</v>
          </cell>
          <cell r="AU8593">
            <v>0</v>
          </cell>
          <cell r="AV8593">
            <v>0</v>
          </cell>
          <cell r="AW8593">
            <v>0</v>
          </cell>
          <cell r="AX8593">
            <v>0</v>
          </cell>
          <cell r="AY8593">
            <v>36917</v>
          </cell>
          <cell r="AZ8593">
            <v>38532</v>
          </cell>
          <cell r="BB8593">
            <v>36917</v>
          </cell>
          <cell r="BH8593">
            <v>0</v>
          </cell>
          <cell r="BI8593" t="str">
            <v>EUR</v>
          </cell>
          <cell r="BM8593">
            <v>0</v>
          </cell>
          <cell r="BN8593">
            <v>0</v>
          </cell>
          <cell r="BO8593">
            <v>0</v>
          </cell>
          <cell r="BP8593">
            <v>0</v>
          </cell>
          <cell r="BQ8593">
            <v>0</v>
          </cell>
          <cell r="BR8593">
            <v>0</v>
          </cell>
          <cell r="BS8593">
            <v>0</v>
          </cell>
          <cell r="BT8593">
            <v>0</v>
          </cell>
          <cell r="BU8593">
            <v>0</v>
          </cell>
          <cell r="BV8593">
            <v>0</v>
          </cell>
          <cell r="BW8593">
            <v>0</v>
          </cell>
          <cell r="BX8593">
            <v>0</v>
          </cell>
          <cell r="BY8593">
            <v>0</v>
          </cell>
          <cell r="BZ8593">
            <v>0</v>
          </cell>
          <cell r="CA8593">
            <v>0</v>
          </cell>
          <cell r="CB8593">
            <v>0</v>
          </cell>
        </row>
        <row r="8594">
          <cell r="B8594" t="str">
            <v>E506</v>
          </cell>
          <cell r="C8594" t="str">
            <v>CONS.FURT.PT´S DRAGOAL P.SANTO</v>
          </cell>
          <cell r="D8594" t="str">
            <v>D30-70</v>
          </cell>
          <cell r="E8594" t="str">
            <v>D30-70</v>
          </cell>
          <cell r="F8594">
            <v>0</v>
          </cell>
          <cell r="G8594">
            <v>0</v>
          </cell>
          <cell r="H8594" t="str">
            <v>EEM1</v>
          </cell>
          <cell r="I8594" t="str">
            <v>02</v>
          </cell>
          <cell r="J8594" t="str">
            <v>A5</v>
          </cell>
          <cell r="K8594">
            <v>0</v>
          </cell>
          <cell r="L8594" t="str">
            <v>X</v>
          </cell>
          <cell r="M8594">
            <v>0</v>
          </cell>
          <cell r="N8594">
            <v>0</v>
          </cell>
          <cell r="O8594" t="str">
            <v>CRODRIGUES</v>
          </cell>
          <cell r="P8594" t="str">
            <v>15:49:37</v>
          </cell>
          <cell r="Q8594" t="str">
            <v>SFARIA</v>
          </cell>
          <cell r="R8594" t="str">
            <v>15:40:27</v>
          </cell>
          <cell r="S8594" t="str">
            <v>EEM</v>
          </cell>
          <cell r="T8594">
            <v>0</v>
          </cell>
          <cell r="U8594">
            <v>0</v>
          </cell>
          <cell r="V8594">
            <v>0</v>
          </cell>
          <cell r="W8594" t="str">
            <v>EUR</v>
          </cell>
          <cell r="X8594" t="str">
            <v>00</v>
          </cell>
          <cell r="Y8594" t="str">
            <v>00</v>
          </cell>
          <cell r="Z8594">
            <v>0</v>
          </cell>
          <cell r="AA8594" t="str">
            <v>X</v>
          </cell>
          <cell r="AB8594">
            <v>0</v>
          </cell>
          <cell r="AC8594">
            <v>0</v>
          </cell>
          <cell r="AD8594">
            <v>0</v>
          </cell>
          <cell r="AE8594" t="str">
            <v>0000</v>
          </cell>
          <cell r="AF8594">
            <v>0</v>
          </cell>
          <cell r="AG8594">
            <v>0</v>
          </cell>
          <cell r="AH8594">
            <v>0</v>
          </cell>
          <cell r="AI8594" t="str">
            <v>0</v>
          </cell>
          <cell r="AJ8594">
            <v>0</v>
          </cell>
          <cell r="AK8594">
            <v>0</v>
          </cell>
          <cell r="AL8594" t="str">
            <v>85105004018</v>
          </cell>
          <cell r="AM8594">
            <v>0</v>
          </cell>
          <cell r="AN8594">
            <v>0</v>
          </cell>
          <cell r="AO8594">
            <v>0</v>
          </cell>
          <cell r="AP8594">
            <v>0</v>
          </cell>
          <cell r="AQ8594">
            <v>0</v>
          </cell>
          <cell r="AR8594">
            <v>0</v>
          </cell>
          <cell r="AS8594">
            <v>0</v>
          </cell>
          <cell r="AT8594">
            <v>0</v>
          </cell>
          <cell r="AU8594">
            <v>0</v>
          </cell>
          <cell r="AV8594">
            <v>0</v>
          </cell>
          <cell r="AW8594">
            <v>0</v>
          </cell>
          <cell r="AX8594">
            <v>0</v>
          </cell>
          <cell r="AY8594">
            <v>36917</v>
          </cell>
          <cell r="AZ8594">
            <v>38532</v>
          </cell>
          <cell r="BB8594">
            <v>36917</v>
          </cell>
          <cell r="BH8594">
            <v>0</v>
          </cell>
          <cell r="BI8594" t="str">
            <v>EUR</v>
          </cell>
          <cell r="BM8594">
            <v>0</v>
          </cell>
          <cell r="BN8594">
            <v>0</v>
          </cell>
          <cell r="BO8594">
            <v>0</v>
          </cell>
          <cell r="BP8594">
            <v>0</v>
          </cell>
          <cell r="BQ8594">
            <v>0</v>
          </cell>
          <cell r="BR8594">
            <v>0</v>
          </cell>
          <cell r="BS8594">
            <v>0</v>
          </cell>
          <cell r="BT8594">
            <v>0</v>
          </cell>
          <cell r="BU8594">
            <v>0</v>
          </cell>
          <cell r="BV8594">
            <v>0</v>
          </cell>
          <cell r="BW8594">
            <v>0</v>
          </cell>
          <cell r="BX8594">
            <v>0</v>
          </cell>
          <cell r="BY8594">
            <v>0</v>
          </cell>
          <cell r="BZ8594">
            <v>0</v>
          </cell>
          <cell r="CA8594">
            <v>0</v>
          </cell>
          <cell r="CB8594">
            <v>0</v>
          </cell>
        </row>
        <row r="8595">
          <cell r="B8595" t="str">
            <v>E506</v>
          </cell>
          <cell r="C8595" t="str">
            <v>CONS.FURT.PT´S LOMBAS P.SANTO</v>
          </cell>
          <cell r="D8595" t="str">
            <v>D30-70</v>
          </cell>
          <cell r="E8595" t="str">
            <v>D30-70</v>
          </cell>
          <cell r="F8595">
            <v>0</v>
          </cell>
          <cell r="G8595">
            <v>0</v>
          </cell>
          <cell r="H8595" t="str">
            <v>EEM1</v>
          </cell>
          <cell r="I8595" t="str">
            <v>02</v>
          </cell>
          <cell r="J8595" t="str">
            <v>A5</v>
          </cell>
          <cell r="K8595">
            <v>0</v>
          </cell>
          <cell r="L8595" t="str">
            <v>X</v>
          </cell>
          <cell r="M8595">
            <v>0</v>
          </cell>
          <cell r="N8595">
            <v>0</v>
          </cell>
          <cell r="O8595" t="str">
            <v>CRODRIGUES</v>
          </cell>
          <cell r="P8595" t="str">
            <v>15:50:53</v>
          </cell>
          <cell r="Q8595" t="str">
            <v>MFERREIRA</v>
          </cell>
          <cell r="R8595" t="str">
            <v>15:51:22</v>
          </cell>
          <cell r="S8595" t="str">
            <v>EEM</v>
          </cell>
          <cell r="T8595">
            <v>0</v>
          </cell>
          <cell r="U8595">
            <v>0</v>
          </cell>
          <cell r="V8595">
            <v>0</v>
          </cell>
          <cell r="W8595" t="str">
            <v>EUR</v>
          </cell>
          <cell r="X8595" t="str">
            <v>00</v>
          </cell>
          <cell r="Y8595" t="str">
            <v>00</v>
          </cell>
          <cell r="Z8595">
            <v>0</v>
          </cell>
          <cell r="AA8595" t="str">
            <v>X</v>
          </cell>
          <cell r="AB8595">
            <v>0</v>
          </cell>
          <cell r="AC8595">
            <v>0</v>
          </cell>
          <cell r="AD8595">
            <v>0</v>
          </cell>
          <cell r="AE8595" t="str">
            <v>0000</v>
          </cell>
          <cell r="AF8595">
            <v>0</v>
          </cell>
          <cell r="AG8595">
            <v>0</v>
          </cell>
          <cell r="AH8595">
            <v>0</v>
          </cell>
          <cell r="AI8595" t="str">
            <v>0</v>
          </cell>
          <cell r="AJ8595">
            <v>0</v>
          </cell>
          <cell r="AK8595">
            <v>0</v>
          </cell>
          <cell r="AL8595" t="str">
            <v>85105004019</v>
          </cell>
          <cell r="AM8595">
            <v>0</v>
          </cell>
          <cell r="AN8595">
            <v>0</v>
          </cell>
          <cell r="AO8595">
            <v>0</v>
          </cell>
          <cell r="AP8595">
            <v>0</v>
          </cell>
          <cell r="AQ8595">
            <v>0</v>
          </cell>
          <cell r="AR8595">
            <v>0</v>
          </cell>
          <cell r="AS8595">
            <v>0</v>
          </cell>
          <cell r="AT8595">
            <v>0</v>
          </cell>
          <cell r="AU8595">
            <v>0</v>
          </cell>
          <cell r="AV8595">
            <v>0</v>
          </cell>
          <cell r="AW8595">
            <v>0</v>
          </cell>
          <cell r="AX8595">
            <v>0</v>
          </cell>
          <cell r="AY8595">
            <v>36917</v>
          </cell>
          <cell r="AZ8595">
            <v>38719</v>
          </cell>
          <cell r="BB8595">
            <v>36917</v>
          </cell>
          <cell r="BH8595">
            <v>0</v>
          </cell>
          <cell r="BI8595" t="str">
            <v>EUR</v>
          </cell>
          <cell r="BM8595">
            <v>0</v>
          </cell>
          <cell r="BN8595">
            <v>0</v>
          </cell>
          <cell r="BO8595">
            <v>0</v>
          </cell>
          <cell r="BP8595">
            <v>0</v>
          </cell>
          <cell r="BQ8595">
            <v>0</v>
          </cell>
          <cell r="BR8595">
            <v>0</v>
          </cell>
          <cell r="BS8595">
            <v>0</v>
          </cell>
          <cell r="BT8595">
            <v>0</v>
          </cell>
          <cell r="BU8595">
            <v>0</v>
          </cell>
          <cell r="BV8595">
            <v>0</v>
          </cell>
          <cell r="BW8595">
            <v>0</v>
          </cell>
          <cell r="BX8595">
            <v>0</v>
          </cell>
          <cell r="BY8595">
            <v>0</v>
          </cell>
          <cell r="BZ8595">
            <v>0</v>
          </cell>
          <cell r="CA8595">
            <v>0</v>
          </cell>
          <cell r="CB8595">
            <v>0</v>
          </cell>
        </row>
        <row r="8596">
          <cell r="B8596" t="str">
            <v>E506</v>
          </cell>
          <cell r="C8596" t="str">
            <v>S.FURT.PT´S LAPEIRA P.SANTO</v>
          </cell>
          <cell r="D8596" t="str">
            <v>D30-70</v>
          </cell>
          <cell r="E8596" t="str">
            <v>D30-70</v>
          </cell>
          <cell r="F8596">
            <v>0</v>
          </cell>
          <cell r="G8596">
            <v>0</v>
          </cell>
          <cell r="H8596" t="str">
            <v>EEM1</v>
          </cell>
          <cell r="I8596" t="str">
            <v>02</v>
          </cell>
          <cell r="J8596" t="str">
            <v>A5</v>
          </cell>
          <cell r="K8596">
            <v>0</v>
          </cell>
          <cell r="L8596" t="str">
            <v>X</v>
          </cell>
          <cell r="M8596">
            <v>0</v>
          </cell>
          <cell r="N8596">
            <v>0</v>
          </cell>
          <cell r="O8596" t="str">
            <v>CRODRIGUES</v>
          </cell>
          <cell r="P8596" t="str">
            <v>15:51:49</v>
          </cell>
          <cell r="Q8596" t="str">
            <v>MFERREIRA</v>
          </cell>
          <cell r="R8596" t="str">
            <v>15:52:39</v>
          </cell>
          <cell r="S8596" t="str">
            <v>EEM</v>
          </cell>
          <cell r="T8596">
            <v>0</v>
          </cell>
          <cell r="U8596">
            <v>0</v>
          </cell>
          <cell r="V8596">
            <v>0</v>
          </cell>
          <cell r="W8596" t="str">
            <v>EUR</v>
          </cell>
          <cell r="X8596" t="str">
            <v>00</v>
          </cell>
          <cell r="Y8596" t="str">
            <v>00</v>
          </cell>
          <cell r="Z8596">
            <v>0</v>
          </cell>
          <cell r="AA8596" t="str">
            <v>X</v>
          </cell>
          <cell r="AB8596">
            <v>0</v>
          </cell>
          <cell r="AC8596">
            <v>0</v>
          </cell>
          <cell r="AD8596">
            <v>0</v>
          </cell>
          <cell r="AE8596" t="str">
            <v>0000</v>
          </cell>
          <cell r="AF8596">
            <v>0</v>
          </cell>
          <cell r="AG8596">
            <v>0</v>
          </cell>
          <cell r="AH8596">
            <v>0</v>
          </cell>
          <cell r="AI8596" t="str">
            <v>0</v>
          </cell>
          <cell r="AJ8596">
            <v>0</v>
          </cell>
          <cell r="AK8596">
            <v>0</v>
          </cell>
          <cell r="AL8596" t="str">
            <v>85105004020</v>
          </cell>
          <cell r="AM8596">
            <v>0</v>
          </cell>
          <cell r="AN8596">
            <v>0</v>
          </cell>
          <cell r="AO8596">
            <v>0</v>
          </cell>
          <cell r="AP8596">
            <v>0</v>
          </cell>
          <cell r="AQ8596">
            <v>0</v>
          </cell>
          <cell r="AR8596">
            <v>0</v>
          </cell>
          <cell r="AS8596">
            <v>0</v>
          </cell>
          <cell r="AT8596">
            <v>0</v>
          </cell>
          <cell r="AU8596">
            <v>0</v>
          </cell>
          <cell r="AV8596">
            <v>0</v>
          </cell>
          <cell r="AW8596">
            <v>0</v>
          </cell>
          <cell r="AX8596">
            <v>0</v>
          </cell>
          <cell r="AY8596">
            <v>36917</v>
          </cell>
          <cell r="AZ8596">
            <v>38719</v>
          </cell>
          <cell r="BB8596">
            <v>36917</v>
          </cell>
          <cell r="BH8596">
            <v>0</v>
          </cell>
          <cell r="BI8596" t="str">
            <v>EUR</v>
          </cell>
          <cell r="BM8596">
            <v>0</v>
          </cell>
          <cell r="BN8596">
            <v>0</v>
          </cell>
          <cell r="BO8596">
            <v>0</v>
          </cell>
          <cell r="BP8596">
            <v>0</v>
          </cell>
          <cell r="BQ8596">
            <v>0</v>
          </cell>
          <cell r="BR8596">
            <v>0</v>
          </cell>
          <cell r="BS8596">
            <v>0</v>
          </cell>
          <cell r="BT8596">
            <v>0</v>
          </cell>
          <cell r="BU8596">
            <v>0</v>
          </cell>
          <cell r="BV8596">
            <v>0</v>
          </cell>
          <cell r="BW8596">
            <v>0</v>
          </cell>
          <cell r="BX8596">
            <v>0</v>
          </cell>
          <cell r="BY8596">
            <v>0</v>
          </cell>
          <cell r="BZ8596">
            <v>0</v>
          </cell>
          <cell r="CA8596">
            <v>0</v>
          </cell>
          <cell r="CB8596">
            <v>0</v>
          </cell>
        </row>
        <row r="8597">
          <cell r="B8597" t="str">
            <v>E506</v>
          </cell>
          <cell r="C8597" t="str">
            <v>CONS.FURT.PT´S PÉ DO PICO P.SANTO</v>
          </cell>
          <cell r="D8597" t="str">
            <v>D30-70</v>
          </cell>
          <cell r="E8597" t="str">
            <v>D30-70</v>
          </cell>
          <cell r="F8597">
            <v>0</v>
          </cell>
          <cell r="G8597">
            <v>0</v>
          </cell>
          <cell r="H8597" t="str">
            <v>EEM1</v>
          </cell>
          <cell r="I8597" t="str">
            <v>02</v>
          </cell>
          <cell r="J8597" t="str">
            <v>A5</v>
          </cell>
          <cell r="K8597">
            <v>0</v>
          </cell>
          <cell r="L8597" t="str">
            <v>X</v>
          </cell>
          <cell r="M8597">
            <v>0</v>
          </cell>
          <cell r="N8597">
            <v>0</v>
          </cell>
          <cell r="O8597" t="str">
            <v>CRODRIGUES</v>
          </cell>
          <cell r="P8597" t="str">
            <v>15:52:45</v>
          </cell>
          <cell r="Q8597" t="str">
            <v>SFARIA</v>
          </cell>
          <cell r="R8597" t="str">
            <v>15:42:07</v>
          </cell>
          <cell r="S8597" t="str">
            <v>EEM</v>
          </cell>
          <cell r="T8597">
            <v>0</v>
          </cell>
          <cell r="U8597">
            <v>0</v>
          </cell>
          <cell r="V8597">
            <v>0</v>
          </cell>
          <cell r="W8597" t="str">
            <v>EUR</v>
          </cell>
          <cell r="X8597" t="str">
            <v>00</v>
          </cell>
          <cell r="Y8597" t="str">
            <v>00</v>
          </cell>
          <cell r="Z8597">
            <v>0</v>
          </cell>
          <cell r="AA8597" t="str">
            <v>X</v>
          </cell>
          <cell r="AB8597">
            <v>0</v>
          </cell>
          <cell r="AC8597">
            <v>0</v>
          </cell>
          <cell r="AD8597">
            <v>0</v>
          </cell>
          <cell r="AE8597" t="str">
            <v>0000</v>
          </cell>
          <cell r="AF8597">
            <v>0</v>
          </cell>
          <cell r="AG8597">
            <v>0</v>
          </cell>
          <cell r="AH8597">
            <v>0</v>
          </cell>
          <cell r="AI8597" t="str">
            <v>0</v>
          </cell>
          <cell r="AJ8597">
            <v>0</v>
          </cell>
          <cell r="AK8597">
            <v>0</v>
          </cell>
          <cell r="AL8597" t="str">
            <v>85105004021</v>
          </cell>
          <cell r="AM8597">
            <v>0</v>
          </cell>
          <cell r="AN8597">
            <v>0</v>
          </cell>
          <cell r="AO8597">
            <v>0</v>
          </cell>
          <cell r="AP8597">
            <v>0</v>
          </cell>
          <cell r="AQ8597">
            <v>0</v>
          </cell>
          <cell r="AR8597">
            <v>0</v>
          </cell>
          <cell r="AS8597">
            <v>0</v>
          </cell>
          <cell r="AT8597">
            <v>0</v>
          </cell>
          <cell r="AU8597">
            <v>0</v>
          </cell>
          <cell r="AV8597">
            <v>0</v>
          </cell>
          <cell r="AW8597">
            <v>0</v>
          </cell>
          <cell r="AX8597">
            <v>0</v>
          </cell>
          <cell r="AY8597">
            <v>36917</v>
          </cell>
          <cell r="AZ8597">
            <v>38532</v>
          </cell>
          <cell r="BB8597">
            <v>36917</v>
          </cell>
          <cell r="BH8597">
            <v>0</v>
          </cell>
          <cell r="BI8597" t="str">
            <v>EUR</v>
          </cell>
          <cell r="BM8597">
            <v>0</v>
          </cell>
          <cell r="BN8597">
            <v>0</v>
          </cell>
          <cell r="BO8597">
            <v>0</v>
          </cell>
          <cell r="BP8597">
            <v>0</v>
          </cell>
          <cell r="BQ8597">
            <v>0</v>
          </cell>
          <cell r="BR8597">
            <v>0</v>
          </cell>
          <cell r="BS8597">
            <v>0</v>
          </cell>
          <cell r="BT8597">
            <v>0</v>
          </cell>
          <cell r="BU8597">
            <v>0</v>
          </cell>
          <cell r="BV8597">
            <v>0</v>
          </cell>
          <cell r="BW8597">
            <v>0</v>
          </cell>
          <cell r="BX8597">
            <v>0</v>
          </cell>
          <cell r="BY8597">
            <v>0</v>
          </cell>
          <cell r="BZ8597">
            <v>0</v>
          </cell>
          <cell r="CA8597">
            <v>0</v>
          </cell>
          <cell r="CB8597">
            <v>0</v>
          </cell>
        </row>
        <row r="8598">
          <cell r="B8598" t="str">
            <v>E506</v>
          </cell>
          <cell r="C8598" t="str">
            <v>CONS.FURT.PT´S EIRAS P.SANTO</v>
          </cell>
          <cell r="D8598" t="str">
            <v>D30-70</v>
          </cell>
          <cell r="E8598" t="str">
            <v>D30-70</v>
          </cell>
          <cell r="F8598">
            <v>0</v>
          </cell>
          <cell r="G8598">
            <v>0</v>
          </cell>
          <cell r="H8598" t="str">
            <v>EEM1</v>
          </cell>
          <cell r="I8598" t="str">
            <v>02</v>
          </cell>
          <cell r="J8598" t="str">
            <v>A5</v>
          </cell>
          <cell r="K8598">
            <v>0</v>
          </cell>
          <cell r="L8598" t="str">
            <v>X</v>
          </cell>
          <cell r="M8598">
            <v>0</v>
          </cell>
          <cell r="N8598">
            <v>0</v>
          </cell>
          <cell r="O8598" t="str">
            <v>CRODRIGUES</v>
          </cell>
          <cell r="P8598" t="str">
            <v>15:54:11</v>
          </cell>
          <cell r="Q8598" t="str">
            <v>SFARIA</v>
          </cell>
          <cell r="R8598" t="str">
            <v>15:40:45</v>
          </cell>
          <cell r="S8598" t="str">
            <v>EEM</v>
          </cell>
          <cell r="T8598">
            <v>0</v>
          </cell>
          <cell r="U8598">
            <v>0</v>
          </cell>
          <cell r="V8598">
            <v>0</v>
          </cell>
          <cell r="W8598" t="str">
            <v>EUR</v>
          </cell>
          <cell r="X8598" t="str">
            <v>00</v>
          </cell>
          <cell r="Y8598" t="str">
            <v>00</v>
          </cell>
          <cell r="Z8598">
            <v>0</v>
          </cell>
          <cell r="AA8598" t="str">
            <v>X</v>
          </cell>
          <cell r="AB8598">
            <v>0</v>
          </cell>
          <cell r="AC8598">
            <v>0</v>
          </cell>
          <cell r="AD8598">
            <v>0</v>
          </cell>
          <cell r="AE8598" t="str">
            <v>0000</v>
          </cell>
          <cell r="AF8598">
            <v>0</v>
          </cell>
          <cell r="AG8598">
            <v>0</v>
          </cell>
          <cell r="AH8598">
            <v>0</v>
          </cell>
          <cell r="AI8598" t="str">
            <v>0</v>
          </cell>
          <cell r="AJ8598">
            <v>0</v>
          </cell>
          <cell r="AK8598">
            <v>0</v>
          </cell>
          <cell r="AL8598" t="str">
            <v>85105004024</v>
          </cell>
          <cell r="AM8598">
            <v>0</v>
          </cell>
          <cell r="AN8598">
            <v>0</v>
          </cell>
          <cell r="AO8598">
            <v>0</v>
          </cell>
          <cell r="AP8598">
            <v>0</v>
          </cell>
          <cell r="AQ8598">
            <v>0</v>
          </cell>
          <cell r="AR8598">
            <v>0</v>
          </cell>
          <cell r="AS8598">
            <v>0</v>
          </cell>
          <cell r="AT8598">
            <v>0</v>
          </cell>
          <cell r="AU8598">
            <v>0</v>
          </cell>
          <cell r="AV8598">
            <v>0</v>
          </cell>
          <cell r="AW8598">
            <v>0</v>
          </cell>
          <cell r="AX8598">
            <v>0</v>
          </cell>
          <cell r="AY8598">
            <v>36917</v>
          </cell>
          <cell r="AZ8598">
            <v>38532</v>
          </cell>
          <cell r="BB8598">
            <v>36917</v>
          </cell>
          <cell r="BH8598">
            <v>0</v>
          </cell>
          <cell r="BI8598" t="str">
            <v>EUR</v>
          </cell>
          <cell r="BM8598">
            <v>0</v>
          </cell>
          <cell r="BN8598">
            <v>0</v>
          </cell>
          <cell r="BO8598">
            <v>0</v>
          </cell>
          <cell r="BP8598">
            <v>0</v>
          </cell>
          <cell r="BQ8598">
            <v>0</v>
          </cell>
          <cell r="BR8598">
            <v>0</v>
          </cell>
          <cell r="BS8598">
            <v>0</v>
          </cell>
          <cell r="BT8598">
            <v>0</v>
          </cell>
          <cell r="BU8598">
            <v>0</v>
          </cell>
          <cell r="BV8598">
            <v>0</v>
          </cell>
          <cell r="BW8598">
            <v>0</v>
          </cell>
          <cell r="BX8598">
            <v>0</v>
          </cell>
          <cell r="BY8598">
            <v>0</v>
          </cell>
          <cell r="BZ8598">
            <v>0</v>
          </cell>
          <cell r="CA8598">
            <v>0</v>
          </cell>
          <cell r="CB8598">
            <v>0</v>
          </cell>
        </row>
        <row r="8599">
          <cell r="B8599" t="str">
            <v>E506</v>
          </cell>
          <cell r="C8599" t="str">
            <v>CONS.FURT.PT´S PORTELA P.SANTO</v>
          </cell>
          <cell r="D8599" t="str">
            <v>D30-70</v>
          </cell>
          <cell r="E8599" t="str">
            <v>D30-70</v>
          </cell>
          <cell r="F8599">
            <v>0</v>
          </cell>
          <cell r="G8599">
            <v>0</v>
          </cell>
          <cell r="H8599" t="str">
            <v>EEM1</v>
          </cell>
          <cell r="I8599" t="str">
            <v>02</v>
          </cell>
          <cell r="J8599" t="str">
            <v>A5</v>
          </cell>
          <cell r="K8599">
            <v>0</v>
          </cell>
          <cell r="L8599" t="str">
            <v>X</v>
          </cell>
          <cell r="M8599">
            <v>0</v>
          </cell>
          <cell r="N8599">
            <v>0</v>
          </cell>
          <cell r="O8599" t="str">
            <v>CRODRIGUES</v>
          </cell>
          <cell r="P8599" t="str">
            <v>15:56:07</v>
          </cell>
          <cell r="Q8599" t="str">
            <v>SFARIA</v>
          </cell>
          <cell r="R8599" t="str">
            <v>15:42:51</v>
          </cell>
          <cell r="S8599" t="str">
            <v>EEM</v>
          </cell>
          <cell r="T8599">
            <v>0</v>
          </cell>
          <cell r="U8599">
            <v>0</v>
          </cell>
          <cell r="V8599">
            <v>0</v>
          </cell>
          <cell r="W8599" t="str">
            <v>EUR</v>
          </cell>
          <cell r="X8599" t="str">
            <v>00</v>
          </cell>
          <cell r="Y8599" t="str">
            <v>00</v>
          </cell>
          <cell r="Z8599">
            <v>0</v>
          </cell>
          <cell r="AA8599" t="str">
            <v>X</v>
          </cell>
          <cell r="AB8599">
            <v>0</v>
          </cell>
          <cell r="AC8599">
            <v>0</v>
          </cell>
          <cell r="AD8599">
            <v>0</v>
          </cell>
          <cell r="AE8599" t="str">
            <v>0000</v>
          </cell>
          <cell r="AF8599">
            <v>0</v>
          </cell>
          <cell r="AG8599">
            <v>0</v>
          </cell>
          <cell r="AH8599">
            <v>0</v>
          </cell>
          <cell r="AI8599" t="str">
            <v>0</v>
          </cell>
          <cell r="AJ8599">
            <v>0</v>
          </cell>
          <cell r="AK8599">
            <v>0</v>
          </cell>
          <cell r="AL8599" t="str">
            <v>85105004025</v>
          </cell>
          <cell r="AM8599">
            <v>0</v>
          </cell>
          <cell r="AN8599">
            <v>0</v>
          </cell>
          <cell r="AO8599">
            <v>0</v>
          </cell>
          <cell r="AP8599">
            <v>0</v>
          </cell>
          <cell r="AQ8599">
            <v>0</v>
          </cell>
          <cell r="AR8599">
            <v>0</v>
          </cell>
          <cell r="AS8599">
            <v>0</v>
          </cell>
          <cell r="AT8599">
            <v>0</v>
          </cell>
          <cell r="AU8599">
            <v>0</v>
          </cell>
          <cell r="AV8599">
            <v>0</v>
          </cell>
          <cell r="AW8599">
            <v>0</v>
          </cell>
          <cell r="AX8599">
            <v>0</v>
          </cell>
          <cell r="AY8599">
            <v>36917</v>
          </cell>
          <cell r="AZ8599">
            <v>38532</v>
          </cell>
          <cell r="BB8599">
            <v>36917</v>
          </cell>
          <cell r="BH8599">
            <v>0</v>
          </cell>
          <cell r="BI8599" t="str">
            <v>EUR</v>
          </cell>
          <cell r="BM8599">
            <v>0</v>
          </cell>
          <cell r="BN8599">
            <v>0</v>
          </cell>
          <cell r="BO8599">
            <v>0</v>
          </cell>
          <cell r="BP8599">
            <v>0</v>
          </cell>
          <cell r="BQ8599">
            <v>0</v>
          </cell>
          <cell r="BR8599">
            <v>0</v>
          </cell>
          <cell r="BS8599">
            <v>0</v>
          </cell>
          <cell r="BT8599">
            <v>0</v>
          </cell>
          <cell r="BU8599">
            <v>0</v>
          </cell>
          <cell r="BV8599">
            <v>0</v>
          </cell>
          <cell r="BW8599">
            <v>0</v>
          </cell>
          <cell r="BX8599">
            <v>0</v>
          </cell>
          <cell r="BY8599">
            <v>0</v>
          </cell>
          <cell r="BZ8599">
            <v>0</v>
          </cell>
          <cell r="CA8599">
            <v>0</v>
          </cell>
          <cell r="CB8599">
            <v>0</v>
          </cell>
        </row>
        <row r="8600">
          <cell r="B8600" t="str">
            <v>E506</v>
          </cell>
          <cell r="C8600" t="str">
            <v>CONS.FURT.PT´S PICO ANA FERREIRA P.SANTO</v>
          </cell>
          <cell r="D8600" t="str">
            <v>D30-70</v>
          </cell>
          <cell r="E8600" t="str">
            <v>D30-70</v>
          </cell>
          <cell r="F8600">
            <v>0</v>
          </cell>
          <cell r="G8600">
            <v>0</v>
          </cell>
          <cell r="H8600" t="str">
            <v>EEM1</v>
          </cell>
          <cell r="I8600" t="str">
            <v>02</v>
          </cell>
          <cell r="J8600" t="str">
            <v>A5</v>
          </cell>
          <cell r="K8600">
            <v>0</v>
          </cell>
          <cell r="L8600" t="str">
            <v>X</v>
          </cell>
          <cell r="M8600">
            <v>0</v>
          </cell>
          <cell r="N8600">
            <v>0</v>
          </cell>
          <cell r="O8600" t="str">
            <v>CRODRIGUES</v>
          </cell>
          <cell r="P8600" t="str">
            <v>15:57:15</v>
          </cell>
          <cell r="Q8600" t="str">
            <v>SFARIA</v>
          </cell>
          <cell r="R8600" t="str">
            <v>15:42:21</v>
          </cell>
          <cell r="S8600" t="str">
            <v>EEM</v>
          </cell>
          <cell r="T8600">
            <v>0</v>
          </cell>
          <cell r="U8600">
            <v>0</v>
          </cell>
          <cell r="V8600">
            <v>0</v>
          </cell>
          <cell r="W8600" t="str">
            <v>EUR</v>
          </cell>
          <cell r="X8600" t="str">
            <v>00</v>
          </cell>
          <cell r="Y8600" t="str">
            <v>00</v>
          </cell>
          <cell r="Z8600">
            <v>0</v>
          </cell>
          <cell r="AA8600" t="str">
            <v>X</v>
          </cell>
          <cell r="AB8600">
            <v>0</v>
          </cell>
          <cell r="AC8600">
            <v>0</v>
          </cell>
          <cell r="AD8600">
            <v>0</v>
          </cell>
          <cell r="AE8600" t="str">
            <v>0000</v>
          </cell>
          <cell r="AF8600">
            <v>0</v>
          </cell>
          <cell r="AG8600">
            <v>0</v>
          </cell>
          <cell r="AH8600">
            <v>0</v>
          </cell>
          <cell r="AI8600" t="str">
            <v>0</v>
          </cell>
          <cell r="AJ8600">
            <v>0</v>
          </cell>
          <cell r="AK8600">
            <v>0</v>
          </cell>
          <cell r="AL8600" t="str">
            <v>85105004036</v>
          </cell>
          <cell r="AM8600">
            <v>0</v>
          </cell>
          <cell r="AN8600">
            <v>0</v>
          </cell>
          <cell r="AO8600">
            <v>0</v>
          </cell>
          <cell r="AP8600">
            <v>0</v>
          </cell>
          <cell r="AQ8600">
            <v>0</v>
          </cell>
          <cell r="AR8600">
            <v>0</v>
          </cell>
          <cell r="AS8600">
            <v>0</v>
          </cell>
          <cell r="AT8600">
            <v>0</v>
          </cell>
          <cell r="AU8600">
            <v>0</v>
          </cell>
          <cell r="AV8600">
            <v>0</v>
          </cell>
          <cell r="AW8600">
            <v>0</v>
          </cell>
          <cell r="AX8600">
            <v>0</v>
          </cell>
          <cell r="AY8600">
            <v>36917</v>
          </cell>
          <cell r="AZ8600">
            <v>38532</v>
          </cell>
          <cell r="BB8600">
            <v>36917</v>
          </cell>
          <cell r="BH8600">
            <v>0</v>
          </cell>
          <cell r="BI8600" t="str">
            <v>EUR</v>
          </cell>
          <cell r="BM8600">
            <v>0</v>
          </cell>
          <cell r="BN8600">
            <v>0</v>
          </cell>
          <cell r="BO8600">
            <v>0</v>
          </cell>
          <cell r="BP8600">
            <v>0</v>
          </cell>
          <cell r="BQ8600">
            <v>0</v>
          </cell>
          <cell r="BR8600">
            <v>0</v>
          </cell>
          <cell r="BS8600">
            <v>0</v>
          </cell>
          <cell r="BT8600">
            <v>0</v>
          </cell>
          <cell r="BU8600">
            <v>0</v>
          </cell>
          <cell r="BV8600">
            <v>0</v>
          </cell>
          <cell r="BW8600">
            <v>0</v>
          </cell>
          <cell r="BX8600">
            <v>0</v>
          </cell>
          <cell r="BY8600">
            <v>0</v>
          </cell>
          <cell r="BZ8600">
            <v>0</v>
          </cell>
          <cell r="CA8600">
            <v>0</v>
          </cell>
          <cell r="CB8600">
            <v>0</v>
          </cell>
        </row>
        <row r="8601">
          <cell r="B8601" t="str">
            <v>E506</v>
          </cell>
          <cell r="C8601" t="str">
            <v>CONS.FURT.PT´S NOVA CENTRAL P.SANTO</v>
          </cell>
          <cell r="D8601" t="str">
            <v>D30-70</v>
          </cell>
          <cell r="E8601" t="str">
            <v>D30-70</v>
          </cell>
          <cell r="F8601">
            <v>0</v>
          </cell>
          <cell r="G8601">
            <v>0</v>
          </cell>
          <cell r="H8601" t="str">
            <v>EEM1</v>
          </cell>
          <cell r="I8601" t="str">
            <v>02</v>
          </cell>
          <cell r="J8601" t="str">
            <v>A5</v>
          </cell>
          <cell r="K8601">
            <v>0</v>
          </cell>
          <cell r="L8601" t="str">
            <v>X</v>
          </cell>
          <cell r="M8601">
            <v>0</v>
          </cell>
          <cell r="N8601">
            <v>0</v>
          </cell>
          <cell r="O8601" t="str">
            <v>CRODRIGUES</v>
          </cell>
          <cell r="P8601" t="str">
            <v>15:58:46</v>
          </cell>
          <cell r="Q8601" t="str">
            <v>SFARIA</v>
          </cell>
          <cell r="R8601" t="str">
            <v>15:41:50</v>
          </cell>
          <cell r="S8601" t="str">
            <v>EEM</v>
          </cell>
          <cell r="T8601">
            <v>0</v>
          </cell>
          <cell r="U8601">
            <v>0</v>
          </cell>
          <cell r="V8601">
            <v>0</v>
          </cell>
          <cell r="W8601" t="str">
            <v>EUR</v>
          </cell>
          <cell r="X8601" t="str">
            <v>00</v>
          </cell>
          <cell r="Y8601" t="str">
            <v>00</v>
          </cell>
          <cell r="Z8601">
            <v>0</v>
          </cell>
          <cell r="AA8601" t="str">
            <v>X</v>
          </cell>
          <cell r="AB8601">
            <v>0</v>
          </cell>
          <cell r="AC8601">
            <v>0</v>
          </cell>
          <cell r="AD8601">
            <v>0</v>
          </cell>
          <cell r="AE8601" t="str">
            <v>0000</v>
          </cell>
          <cell r="AF8601">
            <v>0</v>
          </cell>
          <cell r="AG8601">
            <v>0</v>
          </cell>
          <cell r="AH8601">
            <v>0</v>
          </cell>
          <cell r="AI8601" t="str">
            <v>0</v>
          </cell>
          <cell r="AJ8601">
            <v>0</v>
          </cell>
          <cell r="AK8601">
            <v>0</v>
          </cell>
          <cell r="AL8601" t="str">
            <v>85105004037</v>
          </cell>
          <cell r="AM8601">
            <v>0</v>
          </cell>
          <cell r="AN8601">
            <v>0</v>
          </cell>
          <cell r="AO8601">
            <v>0</v>
          </cell>
          <cell r="AP8601">
            <v>0</v>
          </cell>
          <cell r="AQ8601">
            <v>0</v>
          </cell>
          <cell r="AR8601">
            <v>0</v>
          </cell>
          <cell r="AS8601">
            <v>0</v>
          </cell>
          <cell r="AT8601">
            <v>0</v>
          </cell>
          <cell r="AU8601">
            <v>0</v>
          </cell>
          <cell r="AV8601">
            <v>0</v>
          </cell>
          <cell r="AW8601">
            <v>0</v>
          </cell>
          <cell r="AX8601">
            <v>0</v>
          </cell>
          <cell r="AY8601">
            <v>36917</v>
          </cell>
          <cell r="AZ8601">
            <v>38532</v>
          </cell>
          <cell r="BB8601">
            <v>36917</v>
          </cell>
          <cell r="BH8601">
            <v>0</v>
          </cell>
          <cell r="BI8601" t="str">
            <v>EUR</v>
          </cell>
          <cell r="BM8601">
            <v>0</v>
          </cell>
          <cell r="BN8601">
            <v>0</v>
          </cell>
          <cell r="BO8601">
            <v>0</v>
          </cell>
          <cell r="BP8601">
            <v>0</v>
          </cell>
          <cell r="BQ8601">
            <v>0</v>
          </cell>
          <cell r="BR8601">
            <v>0</v>
          </cell>
          <cell r="BS8601">
            <v>0</v>
          </cell>
          <cell r="BT8601">
            <v>0</v>
          </cell>
          <cell r="BU8601">
            <v>0</v>
          </cell>
          <cell r="BV8601">
            <v>0</v>
          </cell>
          <cell r="BW8601">
            <v>0</v>
          </cell>
          <cell r="BX8601">
            <v>0</v>
          </cell>
          <cell r="BY8601">
            <v>0</v>
          </cell>
          <cell r="BZ8601">
            <v>0</v>
          </cell>
          <cell r="CA8601">
            <v>0</v>
          </cell>
          <cell r="CB8601">
            <v>0</v>
          </cell>
        </row>
        <row r="8602">
          <cell r="B8602" t="str">
            <v>E506</v>
          </cell>
          <cell r="C8602" t="str">
            <v>CONS.FURT.SUBESTAÇÃO CENT.TÉRM.P.SANTO</v>
          </cell>
          <cell r="D8602" t="str">
            <v>D30-70</v>
          </cell>
          <cell r="E8602" t="str">
            <v>D30-70</v>
          </cell>
          <cell r="F8602">
            <v>0</v>
          </cell>
          <cell r="G8602">
            <v>0</v>
          </cell>
          <cell r="H8602" t="str">
            <v>EEM1</v>
          </cell>
          <cell r="I8602" t="str">
            <v>02</v>
          </cell>
          <cell r="J8602" t="str">
            <v>20</v>
          </cell>
          <cell r="K8602">
            <v>0</v>
          </cell>
          <cell r="L8602" t="str">
            <v>X</v>
          </cell>
          <cell r="M8602">
            <v>0</v>
          </cell>
          <cell r="N8602">
            <v>0</v>
          </cell>
          <cell r="O8602" t="str">
            <v>CRODRIGUES</v>
          </cell>
          <cell r="P8602" t="str">
            <v>16:04:04</v>
          </cell>
          <cell r="Q8602" t="str">
            <v>SFARIA</v>
          </cell>
          <cell r="R8602" t="str">
            <v>15:17:19</v>
          </cell>
          <cell r="S8602" t="str">
            <v>EEM</v>
          </cell>
          <cell r="T8602">
            <v>0</v>
          </cell>
          <cell r="U8602">
            <v>0</v>
          </cell>
          <cell r="V8602">
            <v>0</v>
          </cell>
          <cell r="W8602" t="str">
            <v>EUR</v>
          </cell>
          <cell r="X8602" t="str">
            <v>00</v>
          </cell>
          <cell r="Y8602" t="str">
            <v>00</v>
          </cell>
          <cell r="Z8602">
            <v>0</v>
          </cell>
          <cell r="AA8602">
            <v>0</v>
          </cell>
          <cell r="AB8602" t="str">
            <v>X</v>
          </cell>
          <cell r="AC8602">
            <v>0</v>
          </cell>
          <cell r="AD8602">
            <v>0</v>
          </cell>
          <cell r="AE8602" t="str">
            <v>0000</v>
          </cell>
          <cell r="AF8602">
            <v>0</v>
          </cell>
          <cell r="AG8602">
            <v>0</v>
          </cell>
          <cell r="AH8602">
            <v>0</v>
          </cell>
          <cell r="AI8602" t="str">
            <v>0</v>
          </cell>
          <cell r="AJ8602">
            <v>0</v>
          </cell>
          <cell r="AK8602">
            <v>0</v>
          </cell>
          <cell r="AL8602" t="str">
            <v>85105004028</v>
          </cell>
          <cell r="AM8602">
            <v>0</v>
          </cell>
          <cell r="AN8602">
            <v>0</v>
          </cell>
          <cell r="AO8602">
            <v>0</v>
          </cell>
          <cell r="AP8602">
            <v>0</v>
          </cell>
          <cell r="AQ8602">
            <v>0</v>
          </cell>
          <cell r="AR8602">
            <v>0</v>
          </cell>
          <cell r="AS8602">
            <v>0</v>
          </cell>
          <cell r="AT8602">
            <v>0</v>
          </cell>
          <cell r="AU8602">
            <v>0</v>
          </cell>
          <cell r="AV8602">
            <v>0</v>
          </cell>
          <cell r="AW8602">
            <v>0</v>
          </cell>
          <cell r="AX8602">
            <v>0</v>
          </cell>
          <cell r="AY8602">
            <v>36917</v>
          </cell>
          <cell r="AZ8602">
            <v>38527</v>
          </cell>
          <cell r="BB8602">
            <v>36917</v>
          </cell>
          <cell r="BD8602">
            <v>38527</v>
          </cell>
          <cell r="BH8602">
            <v>0</v>
          </cell>
          <cell r="BI8602" t="str">
            <v>EUR</v>
          </cell>
          <cell r="BM8602">
            <v>0</v>
          </cell>
          <cell r="BN8602">
            <v>0</v>
          </cell>
          <cell r="BO8602">
            <v>0</v>
          </cell>
          <cell r="BP8602">
            <v>0</v>
          </cell>
          <cell r="BQ8602">
            <v>0</v>
          </cell>
          <cell r="BR8602">
            <v>0</v>
          </cell>
          <cell r="BS8602">
            <v>0</v>
          </cell>
          <cell r="BT8602">
            <v>0</v>
          </cell>
          <cell r="BU8602">
            <v>0</v>
          </cell>
          <cell r="BV8602">
            <v>0</v>
          </cell>
          <cell r="BW8602">
            <v>0</v>
          </cell>
          <cell r="BX8602">
            <v>0</v>
          </cell>
          <cell r="BY8602">
            <v>0</v>
          </cell>
          <cell r="BZ8602">
            <v>0</v>
          </cell>
          <cell r="CA8602">
            <v>0</v>
          </cell>
          <cell r="CB8602">
            <v>0</v>
          </cell>
        </row>
        <row r="8603">
          <cell r="B8603" t="str">
            <v>E506</v>
          </cell>
          <cell r="C8603" t="str">
            <v>CONS.FURT.SUBESTAÇÃO CALHETA P.SANTO</v>
          </cell>
          <cell r="D8603" t="str">
            <v>D30-70</v>
          </cell>
          <cell r="E8603" t="str">
            <v>D30-70</v>
          </cell>
          <cell r="F8603">
            <v>0</v>
          </cell>
          <cell r="G8603">
            <v>0</v>
          </cell>
          <cell r="H8603" t="str">
            <v>EEM1</v>
          </cell>
          <cell r="I8603" t="str">
            <v>02</v>
          </cell>
          <cell r="J8603" t="str">
            <v>20</v>
          </cell>
          <cell r="K8603">
            <v>0</v>
          </cell>
          <cell r="L8603" t="str">
            <v>X</v>
          </cell>
          <cell r="M8603">
            <v>0</v>
          </cell>
          <cell r="N8603">
            <v>0</v>
          </cell>
          <cell r="O8603" t="str">
            <v>CRODRIGUES</v>
          </cell>
          <cell r="P8603" t="str">
            <v>16:05:30</v>
          </cell>
          <cell r="Q8603" t="str">
            <v>SFARIA</v>
          </cell>
          <cell r="R8603" t="str">
            <v>15:18:03</v>
          </cell>
          <cell r="S8603" t="str">
            <v>EEM</v>
          </cell>
          <cell r="T8603">
            <v>0</v>
          </cell>
          <cell r="U8603">
            <v>0</v>
          </cell>
          <cell r="V8603">
            <v>0</v>
          </cell>
          <cell r="W8603" t="str">
            <v>EUR</v>
          </cell>
          <cell r="X8603" t="str">
            <v>00</v>
          </cell>
          <cell r="Y8603" t="str">
            <v>00</v>
          </cell>
          <cell r="Z8603">
            <v>0</v>
          </cell>
          <cell r="AA8603">
            <v>0</v>
          </cell>
          <cell r="AB8603" t="str">
            <v>X</v>
          </cell>
          <cell r="AC8603">
            <v>0</v>
          </cell>
          <cell r="AD8603">
            <v>0</v>
          </cell>
          <cell r="AE8603" t="str">
            <v>0000</v>
          </cell>
          <cell r="AF8603">
            <v>0</v>
          </cell>
          <cell r="AG8603">
            <v>0</v>
          </cell>
          <cell r="AH8603">
            <v>0</v>
          </cell>
          <cell r="AI8603" t="str">
            <v>0</v>
          </cell>
          <cell r="AJ8603">
            <v>0</v>
          </cell>
          <cell r="AK8603">
            <v>0</v>
          </cell>
          <cell r="AL8603" t="str">
            <v>85105004029</v>
          </cell>
          <cell r="AM8603">
            <v>0</v>
          </cell>
          <cell r="AN8603">
            <v>0</v>
          </cell>
          <cell r="AO8603">
            <v>0</v>
          </cell>
          <cell r="AP8603">
            <v>0</v>
          </cell>
          <cell r="AQ8603">
            <v>0</v>
          </cell>
          <cell r="AR8603">
            <v>0</v>
          </cell>
          <cell r="AS8603">
            <v>0</v>
          </cell>
          <cell r="AT8603">
            <v>0</v>
          </cell>
          <cell r="AU8603">
            <v>0</v>
          </cell>
          <cell r="AV8603">
            <v>0</v>
          </cell>
          <cell r="AW8603">
            <v>0</v>
          </cell>
          <cell r="AX8603">
            <v>0</v>
          </cell>
          <cell r="AY8603">
            <v>36917</v>
          </cell>
          <cell r="AZ8603">
            <v>38527</v>
          </cell>
          <cell r="BB8603">
            <v>36917</v>
          </cell>
          <cell r="BD8603">
            <v>38527</v>
          </cell>
          <cell r="BH8603">
            <v>0</v>
          </cell>
          <cell r="BI8603" t="str">
            <v>EUR</v>
          </cell>
          <cell r="BM8603">
            <v>0</v>
          </cell>
          <cell r="BN8603">
            <v>0</v>
          </cell>
          <cell r="BO8603">
            <v>0</v>
          </cell>
          <cell r="BP8603">
            <v>0</v>
          </cell>
          <cell r="BQ8603">
            <v>0</v>
          </cell>
          <cell r="BR8603">
            <v>0</v>
          </cell>
          <cell r="BS8603">
            <v>0</v>
          </cell>
          <cell r="BT8603">
            <v>0</v>
          </cell>
          <cell r="BU8603">
            <v>0</v>
          </cell>
          <cell r="BV8603">
            <v>0</v>
          </cell>
          <cell r="BW8603">
            <v>0</v>
          </cell>
          <cell r="BX8603">
            <v>0</v>
          </cell>
          <cell r="BY8603">
            <v>0</v>
          </cell>
          <cell r="BZ8603">
            <v>0</v>
          </cell>
          <cell r="CA8603">
            <v>0</v>
          </cell>
          <cell r="CB8603">
            <v>0</v>
          </cell>
        </row>
        <row r="8604">
          <cell r="B8604" t="str">
            <v>E505</v>
          </cell>
          <cell r="C8604" t="str">
            <v>CONS.FORT.IP DA ILHA</v>
          </cell>
          <cell r="D8604" t="str">
            <v>D201039-45</v>
          </cell>
          <cell r="E8604" t="str">
            <v>D201039-45</v>
          </cell>
          <cell r="F8604">
            <v>0</v>
          </cell>
          <cell r="G8604">
            <v>0</v>
          </cell>
          <cell r="H8604" t="str">
            <v>EEM1</v>
          </cell>
          <cell r="I8604" t="str">
            <v>02</v>
          </cell>
          <cell r="J8604" t="str">
            <v>C0</v>
          </cell>
          <cell r="K8604">
            <v>0</v>
          </cell>
          <cell r="L8604" t="str">
            <v>X</v>
          </cell>
          <cell r="M8604">
            <v>0</v>
          </cell>
          <cell r="N8604">
            <v>0</v>
          </cell>
          <cell r="O8604" t="str">
            <v>CMANUEL</v>
          </cell>
          <cell r="P8604" t="str">
            <v>11:17:56</v>
          </cell>
          <cell r="Q8604" t="str">
            <v>SFARIA</v>
          </cell>
          <cell r="R8604" t="str">
            <v>17:10:49</v>
          </cell>
          <cell r="S8604" t="str">
            <v>EEM</v>
          </cell>
          <cell r="T8604">
            <v>0</v>
          </cell>
          <cell r="U8604">
            <v>0</v>
          </cell>
          <cell r="V8604">
            <v>0</v>
          </cell>
          <cell r="W8604" t="str">
            <v>EUR</v>
          </cell>
          <cell r="X8604" t="str">
            <v>00</v>
          </cell>
          <cell r="Y8604" t="str">
            <v>00</v>
          </cell>
          <cell r="Z8604">
            <v>0</v>
          </cell>
          <cell r="AA8604" t="str">
            <v>X</v>
          </cell>
          <cell r="AB8604">
            <v>0</v>
          </cell>
          <cell r="AC8604">
            <v>0</v>
          </cell>
          <cell r="AD8604">
            <v>0</v>
          </cell>
          <cell r="AE8604" t="str">
            <v>0000</v>
          </cell>
          <cell r="AF8604">
            <v>0</v>
          </cell>
          <cell r="AG8604">
            <v>0</v>
          </cell>
          <cell r="AH8604">
            <v>0</v>
          </cell>
          <cell r="AI8604" t="str">
            <v>0</v>
          </cell>
          <cell r="AJ8604">
            <v>0</v>
          </cell>
          <cell r="AK8604">
            <v>0</v>
          </cell>
          <cell r="AL8604" t="str">
            <v>56305010006</v>
          </cell>
          <cell r="AM8604">
            <v>0</v>
          </cell>
          <cell r="AN8604">
            <v>0</v>
          </cell>
          <cell r="AO8604">
            <v>0</v>
          </cell>
          <cell r="AP8604">
            <v>0</v>
          </cell>
          <cell r="AQ8604">
            <v>0</v>
          </cell>
          <cell r="AR8604">
            <v>0</v>
          </cell>
          <cell r="AS8604">
            <v>0</v>
          </cell>
          <cell r="AT8604">
            <v>0</v>
          </cell>
          <cell r="AU8604">
            <v>0</v>
          </cell>
          <cell r="AV8604">
            <v>0</v>
          </cell>
          <cell r="AW8604">
            <v>0</v>
          </cell>
          <cell r="AX8604">
            <v>0</v>
          </cell>
          <cell r="AY8604">
            <v>36922</v>
          </cell>
          <cell r="AZ8604">
            <v>38531</v>
          </cell>
          <cell r="BB8604">
            <v>36922</v>
          </cell>
          <cell r="BH8604">
            <v>0</v>
          </cell>
          <cell r="BI8604" t="str">
            <v>EUR</v>
          </cell>
          <cell r="BM8604">
            <v>0</v>
          </cell>
          <cell r="BN8604">
            <v>0</v>
          </cell>
          <cell r="BO8604">
            <v>0</v>
          </cell>
          <cell r="BP8604">
            <v>0</v>
          </cell>
          <cell r="BQ8604">
            <v>0</v>
          </cell>
          <cell r="BR8604">
            <v>0</v>
          </cell>
          <cell r="BS8604">
            <v>0</v>
          </cell>
          <cell r="BT8604">
            <v>0</v>
          </cell>
          <cell r="BU8604">
            <v>0</v>
          </cell>
          <cell r="BV8604">
            <v>0</v>
          </cell>
          <cell r="BW8604">
            <v>0</v>
          </cell>
          <cell r="BX8604">
            <v>0</v>
          </cell>
          <cell r="BY8604">
            <v>0</v>
          </cell>
          <cell r="BZ8604">
            <v>0</v>
          </cell>
          <cell r="CA8604">
            <v>0</v>
          </cell>
          <cell r="CB8604">
            <v>0</v>
          </cell>
        </row>
        <row r="8605">
          <cell r="B8605" t="str">
            <v>E506</v>
          </cell>
          <cell r="C8605" t="str">
            <v>Cons.Fort.PT Pico Rádio</v>
          </cell>
          <cell r="D8605" t="str">
            <v>D101-46</v>
          </cell>
          <cell r="E8605" t="str">
            <v>D101-46</v>
          </cell>
          <cell r="F8605">
            <v>0</v>
          </cell>
          <cell r="G8605">
            <v>0</v>
          </cell>
          <cell r="H8605" t="str">
            <v>EEM1</v>
          </cell>
          <cell r="I8605" t="str">
            <v>02</v>
          </cell>
          <cell r="J8605" t="str">
            <v>A5</v>
          </cell>
          <cell r="K8605">
            <v>0</v>
          </cell>
          <cell r="L8605" t="str">
            <v>X</v>
          </cell>
          <cell r="M8605">
            <v>0</v>
          </cell>
          <cell r="N8605">
            <v>0</v>
          </cell>
          <cell r="O8605" t="str">
            <v>DJARDIM</v>
          </cell>
          <cell r="P8605" t="str">
            <v>08:24:31</v>
          </cell>
          <cell r="Q8605" t="str">
            <v>SFARIA</v>
          </cell>
          <cell r="R8605" t="str">
            <v>09:18:00</v>
          </cell>
          <cell r="S8605" t="str">
            <v>EEM</v>
          </cell>
          <cell r="T8605">
            <v>0</v>
          </cell>
          <cell r="U8605">
            <v>0</v>
          </cell>
          <cell r="V8605">
            <v>0</v>
          </cell>
          <cell r="W8605" t="str">
            <v>EUR</v>
          </cell>
          <cell r="X8605" t="str">
            <v>00</v>
          </cell>
          <cell r="Y8605" t="str">
            <v>00</v>
          </cell>
          <cell r="Z8605">
            <v>0</v>
          </cell>
          <cell r="AA8605">
            <v>0</v>
          </cell>
          <cell r="AB8605" t="str">
            <v>X</v>
          </cell>
          <cell r="AC8605">
            <v>0</v>
          </cell>
          <cell r="AD8605">
            <v>0</v>
          </cell>
          <cell r="AE8605" t="str">
            <v>0000</v>
          </cell>
          <cell r="AF8605">
            <v>0</v>
          </cell>
          <cell r="AG8605">
            <v>0</v>
          </cell>
          <cell r="AH8605" t="str">
            <v>Hamilton</v>
          </cell>
          <cell r="AI8605" t="str">
            <v>0</v>
          </cell>
          <cell r="AJ8605">
            <v>0</v>
          </cell>
          <cell r="AK8605">
            <v>0</v>
          </cell>
          <cell r="AL8605">
            <v>0</v>
          </cell>
          <cell r="AM8605">
            <v>0</v>
          </cell>
          <cell r="AN8605">
            <v>0</v>
          </cell>
          <cell r="AO8605">
            <v>0</v>
          </cell>
          <cell r="AP8605">
            <v>0</v>
          </cell>
          <cell r="AQ8605">
            <v>0</v>
          </cell>
          <cell r="AR8605">
            <v>0</v>
          </cell>
          <cell r="AS8605">
            <v>0</v>
          </cell>
          <cell r="AT8605">
            <v>0</v>
          </cell>
          <cell r="AU8605">
            <v>0</v>
          </cell>
          <cell r="AV8605">
            <v>0</v>
          </cell>
          <cell r="AW8605">
            <v>0</v>
          </cell>
          <cell r="AX8605">
            <v>0</v>
          </cell>
          <cell r="AY8605">
            <v>36937</v>
          </cell>
          <cell r="AZ8605">
            <v>38527</v>
          </cell>
          <cell r="BB8605">
            <v>36937</v>
          </cell>
          <cell r="BD8605">
            <v>38527</v>
          </cell>
          <cell r="BH8605">
            <v>0</v>
          </cell>
          <cell r="BI8605" t="str">
            <v>EUR</v>
          </cell>
          <cell r="BM8605">
            <v>0</v>
          </cell>
          <cell r="BN8605">
            <v>0</v>
          </cell>
          <cell r="BO8605">
            <v>0</v>
          </cell>
          <cell r="BP8605">
            <v>0</v>
          </cell>
          <cell r="BQ8605">
            <v>0</v>
          </cell>
          <cell r="BR8605">
            <v>0</v>
          </cell>
          <cell r="BS8605">
            <v>0</v>
          </cell>
          <cell r="BT8605">
            <v>0</v>
          </cell>
          <cell r="BU8605">
            <v>0</v>
          </cell>
          <cell r="BV8605">
            <v>0</v>
          </cell>
          <cell r="BW8605">
            <v>0</v>
          </cell>
          <cell r="BX8605">
            <v>0</v>
          </cell>
          <cell r="BY8605">
            <v>0</v>
          </cell>
          <cell r="BZ8605">
            <v>0</v>
          </cell>
          <cell r="CA8605">
            <v>0</v>
          </cell>
          <cell r="CB8605">
            <v>0</v>
          </cell>
        </row>
        <row r="8606">
          <cell r="B8606" t="str">
            <v>E501</v>
          </cell>
          <cell r="C8606" t="str">
            <v>FORTUI.CONS.GERAL EQUIPA.MEC.C.P.SANTO</v>
          </cell>
          <cell r="D8606" t="str">
            <v>P203-39</v>
          </cell>
          <cell r="E8606" t="str">
            <v>P203-39</v>
          </cell>
          <cell r="F8606" t="str">
            <v>0500</v>
          </cell>
          <cell r="G8606">
            <v>0</v>
          </cell>
          <cell r="H8606" t="str">
            <v>EEM1</v>
          </cell>
          <cell r="I8606" t="str">
            <v>01</v>
          </cell>
          <cell r="J8606" t="str">
            <v>15</v>
          </cell>
          <cell r="K8606">
            <v>0</v>
          </cell>
          <cell r="L8606" t="str">
            <v>X</v>
          </cell>
          <cell r="M8606">
            <v>0</v>
          </cell>
          <cell r="N8606">
            <v>0</v>
          </cell>
          <cell r="O8606" t="str">
            <v>TSILVA</v>
          </cell>
          <cell r="P8606" t="str">
            <v>21:59:09</v>
          </cell>
          <cell r="Q8606" t="str">
            <v>SFARIA</v>
          </cell>
          <cell r="R8606" t="str">
            <v>14:28:23</v>
          </cell>
          <cell r="S8606" t="str">
            <v>EEM</v>
          </cell>
          <cell r="T8606">
            <v>0</v>
          </cell>
          <cell r="U8606">
            <v>0</v>
          </cell>
          <cell r="V8606">
            <v>0</v>
          </cell>
          <cell r="W8606" t="str">
            <v>EUR</v>
          </cell>
          <cell r="X8606" t="str">
            <v>00</v>
          </cell>
          <cell r="Y8606" t="str">
            <v>00</v>
          </cell>
          <cell r="Z8606">
            <v>0</v>
          </cell>
          <cell r="AA8606" t="str">
            <v>X</v>
          </cell>
          <cell r="AB8606">
            <v>0</v>
          </cell>
          <cell r="AC8606">
            <v>0</v>
          </cell>
          <cell r="AD8606">
            <v>0</v>
          </cell>
          <cell r="AE8606" t="str">
            <v>0000</v>
          </cell>
          <cell r="AF8606">
            <v>0</v>
          </cell>
          <cell r="AG8606">
            <v>0</v>
          </cell>
          <cell r="AH8606">
            <v>0</v>
          </cell>
          <cell r="AI8606">
            <v>0</v>
          </cell>
          <cell r="AJ8606">
            <v>0</v>
          </cell>
          <cell r="AK8606">
            <v>0</v>
          </cell>
          <cell r="AL8606">
            <v>0</v>
          </cell>
          <cell r="AM8606">
            <v>0</v>
          </cell>
          <cell r="AN8606">
            <v>0</v>
          </cell>
          <cell r="AO8606">
            <v>0</v>
          </cell>
          <cell r="AP8606">
            <v>0</v>
          </cell>
          <cell r="AQ8606">
            <v>0</v>
          </cell>
          <cell r="AR8606">
            <v>0</v>
          </cell>
          <cell r="AS8606">
            <v>0</v>
          </cell>
          <cell r="AT8606">
            <v>0</v>
          </cell>
          <cell r="AU8606">
            <v>0</v>
          </cell>
          <cell r="AV8606">
            <v>0</v>
          </cell>
          <cell r="AW8606">
            <v>0</v>
          </cell>
          <cell r="AX8606">
            <v>0</v>
          </cell>
          <cell r="AY8606">
            <v>36938</v>
          </cell>
          <cell r="AZ8606">
            <v>38533</v>
          </cell>
          <cell r="BB8606">
            <v>36938</v>
          </cell>
          <cell r="BH8606">
            <v>0</v>
          </cell>
          <cell r="BI8606" t="str">
            <v>EUR</v>
          </cell>
          <cell r="BM8606">
            <v>0</v>
          </cell>
          <cell r="BN8606">
            <v>0</v>
          </cell>
          <cell r="BO8606">
            <v>0</v>
          </cell>
          <cell r="BP8606">
            <v>0</v>
          </cell>
          <cell r="BQ8606">
            <v>0</v>
          </cell>
          <cell r="BR8606">
            <v>0</v>
          </cell>
          <cell r="BS8606">
            <v>0</v>
          </cell>
          <cell r="BT8606">
            <v>0</v>
          </cell>
          <cell r="BU8606">
            <v>0</v>
          </cell>
          <cell r="BV8606">
            <v>0</v>
          </cell>
          <cell r="BW8606">
            <v>0</v>
          </cell>
          <cell r="BX8606">
            <v>0</v>
          </cell>
          <cell r="BY8606">
            <v>0</v>
          </cell>
          <cell r="BZ8606">
            <v>0</v>
          </cell>
          <cell r="CA8606">
            <v>0</v>
          </cell>
          <cell r="CB8606">
            <v>0</v>
          </cell>
        </row>
        <row r="8607">
          <cell r="B8607" t="str">
            <v>E501</v>
          </cell>
          <cell r="C8607" t="str">
            <v>FORTUI.CONSER.GERAL EQ.ELECTR.C.P.SANTO</v>
          </cell>
          <cell r="D8607" t="str">
            <v>P203-39</v>
          </cell>
          <cell r="E8607" t="str">
            <v>P203-39</v>
          </cell>
          <cell r="F8607" t="str">
            <v>0500</v>
          </cell>
          <cell r="G8607">
            <v>0</v>
          </cell>
          <cell r="H8607" t="str">
            <v>EEM1</v>
          </cell>
          <cell r="I8607" t="str">
            <v>01</v>
          </cell>
          <cell r="J8607" t="str">
            <v>15</v>
          </cell>
          <cell r="K8607">
            <v>0</v>
          </cell>
          <cell r="L8607" t="str">
            <v>X</v>
          </cell>
          <cell r="M8607">
            <v>0</v>
          </cell>
          <cell r="N8607">
            <v>0</v>
          </cell>
          <cell r="O8607" t="str">
            <v>TSILVA</v>
          </cell>
          <cell r="P8607" t="str">
            <v>22:01:08</v>
          </cell>
          <cell r="Q8607" t="str">
            <v>SFARIA</v>
          </cell>
          <cell r="R8607" t="str">
            <v>10:00:25</v>
          </cell>
          <cell r="S8607" t="str">
            <v>EEM</v>
          </cell>
          <cell r="T8607">
            <v>0</v>
          </cell>
          <cell r="U8607">
            <v>0</v>
          </cell>
          <cell r="V8607">
            <v>0</v>
          </cell>
          <cell r="W8607" t="str">
            <v>EUR</v>
          </cell>
          <cell r="X8607" t="str">
            <v>00</v>
          </cell>
          <cell r="Y8607" t="str">
            <v>00</v>
          </cell>
          <cell r="Z8607">
            <v>0</v>
          </cell>
          <cell r="AA8607">
            <v>0</v>
          </cell>
          <cell r="AB8607" t="str">
            <v>X</v>
          </cell>
          <cell r="AC8607">
            <v>0</v>
          </cell>
          <cell r="AD8607">
            <v>0</v>
          </cell>
          <cell r="AE8607" t="str">
            <v>0000</v>
          </cell>
          <cell r="AF8607">
            <v>0</v>
          </cell>
          <cell r="AG8607">
            <v>0</v>
          </cell>
          <cell r="AH8607">
            <v>0</v>
          </cell>
          <cell r="AI8607">
            <v>0</v>
          </cell>
          <cell r="AJ8607">
            <v>0</v>
          </cell>
          <cell r="AK8607">
            <v>0</v>
          </cell>
          <cell r="AL8607">
            <v>0</v>
          </cell>
          <cell r="AM8607">
            <v>0</v>
          </cell>
          <cell r="AN8607">
            <v>0</v>
          </cell>
          <cell r="AO8607">
            <v>0</v>
          </cell>
          <cell r="AP8607">
            <v>0</v>
          </cell>
          <cell r="AQ8607">
            <v>0</v>
          </cell>
          <cell r="AR8607">
            <v>0</v>
          </cell>
          <cell r="AS8607">
            <v>0</v>
          </cell>
          <cell r="AT8607">
            <v>0</v>
          </cell>
          <cell r="AU8607">
            <v>0</v>
          </cell>
          <cell r="AV8607">
            <v>0</v>
          </cell>
          <cell r="AW8607">
            <v>0</v>
          </cell>
          <cell r="AX8607">
            <v>0</v>
          </cell>
          <cell r="AY8607">
            <v>36938</v>
          </cell>
          <cell r="AZ8607">
            <v>38530</v>
          </cell>
          <cell r="BB8607">
            <v>36938</v>
          </cell>
          <cell r="BD8607">
            <v>38530</v>
          </cell>
          <cell r="BH8607">
            <v>0</v>
          </cell>
          <cell r="BI8607" t="str">
            <v>EUR</v>
          </cell>
          <cell r="BM8607">
            <v>0</v>
          </cell>
          <cell r="BN8607">
            <v>0</v>
          </cell>
          <cell r="BO8607">
            <v>0</v>
          </cell>
          <cell r="BP8607">
            <v>0</v>
          </cell>
          <cell r="BQ8607">
            <v>0</v>
          </cell>
          <cell r="BR8607">
            <v>0</v>
          </cell>
          <cell r="BS8607">
            <v>0</v>
          </cell>
          <cell r="BT8607">
            <v>0</v>
          </cell>
          <cell r="BU8607">
            <v>0</v>
          </cell>
          <cell r="BV8607">
            <v>0</v>
          </cell>
          <cell r="BW8607">
            <v>0</v>
          </cell>
          <cell r="BX8607">
            <v>0</v>
          </cell>
          <cell r="BY8607">
            <v>0</v>
          </cell>
          <cell r="BZ8607">
            <v>0</v>
          </cell>
          <cell r="CA8607">
            <v>0</v>
          </cell>
          <cell r="CB8607">
            <v>0</v>
          </cell>
        </row>
        <row r="8608">
          <cell r="B8608" t="str">
            <v>E502</v>
          </cell>
          <cell r="C8608" t="str">
            <v>SUBSTAÇÃO NOVA CENTRAL PORTO.SANTO</v>
          </cell>
          <cell r="D8608" t="str">
            <v>T202-01</v>
          </cell>
          <cell r="E8608" t="str">
            <v>T202-01</v>
          </cell>
          <cell r="F8608" t="str">
            <v>0600</v>
          </cell>
          <cell r="G8608">
            <v>0</v>
          </cell>
          <cell r="H8608" t="str">
            <v>EEM1</v>
          </cell>
          <cell r="I8608" t="str">
            <v>02</v>
          </cell>
          <cell r="J8608" t="str">
            <v>20</v>
          </cell>
          <cell r="K8608">
            <v>0</v>
          </cell>
          <cell r="L8608" t="str">
            <v>X</v>
          </cell>
          <cell r="M8608">
            <v>0</v>
          </cell>
          <cell r="N8608">
            <v>0</v>
          </cell>
          <cell r="O8608" t="str">
            <v>TSILVA</v>
          </cell>
          <cell r="P8608" t="str">
            <v>16:45:20</v>
          </cell>
          <cell r="Q8608" t="str">
            <v>SFARIA</v>
          </cell>
          <cell r="R8608" t="str">
            <v>13:41:46</v>
          </cell>
          <cell r="S8608" t="str">
            <v>EEM</v>
          </cell>
          <cell r="T8608">
            <v>0</v>
          </cell>
          <cell r="U8608">
            <v>0</v>
          </cell>
          <cell r="V8608">
            <v>0</v>
          </cell>
          <cell r="W8608" t="str">
            <v>EUR</v>
          </cell>
          <cell r="X8608" t="str">
            <v>00</v>
          </cell>
          <cell r="Y8608" t="str">
            <v>00</v>
          </cell>
          <cell r="Z8608">
            <v>0</v>
          </cell>
          <cell r="AA8608" t="str">
            <v>X</v>
          </cell>
          <cell r="AB8608">
            <v>0</v>
          </cell>
          <cell r="AC8608">
            <v>0</v>
          </cell>
          <cell r="AD8608">
            <v>0</v>
          </cell>
          <cell r="AE8608" t="str">
            <v>0000</v>
          </cell>
          <cell r="AF8608">
            <v>0</v>
          </cell>
          <cell r="AG8608">
            <v>0</v>
          </cell>
          <cell r="AH8608">
            <v>0</v>
          </cell>
          <cell r="AI8608">
            <v>0</v>
          </cell>
          <cell r="AJ8608">
            <v>0</v>
          </cell>
          <cell r="AK8608">
            <v>0</v>
          </cell>
          <cell r="AL8608">
            <v>0</v>
          </cell>
          <cell r="AM8608">
            <v>0</v>
          </cell>
          <cell r="AN8608">
            <v>0</v>
          </cell>
          <cell r="AO8608">
            <v>0</v>
          </cell>
          <cell r="AP8608">
            <v>0</v>
          </cell>
          <cell r="AQ8608">
            <v>0</v>
          </cell>
          <cell r="AR8608">
            <v>0</v>
          </cell>
          <cell r="AS8608">
            <v>0</v>
          </cell>
          <cell r="AT8608">
            <v>0</v>
          </cell>
          <cell r="AU8608">
            <v>0</v>
          </cell>
          <cell r="AV8608">
            <v>0</v>
          </cell>
          <cell r="AW8608">
            <v>0</v>
          </cell>
          <cell r="AX8608">
            <v>0</v>
          </cell>
          <cell r="AY8608">
            <v>36941</v>
          </cell>
          <cell r="AZ8608">
            <v>38533</v>
          </cell>
          <cell r="BB8608">
            <v>36964</v>
          </cell>
          <cell r="BH8608">
            <v>0</v>
          </cell>
          <cell r="BI8608" t="str">
            <v>EUR</v>
          </cell>
          <cell r="BM8608">
            <v>0</v>
          </cell>
          <cell r="BN8608">
            <v>0</v>
          </cell>
          <cell r="BO8608">
            <v>0</v>
          </cell>
          <cell r="BP8608">
            <v>0</v>
          </cell>
          <cell r="BQ8608">
            <v>0</v>
          </cell>
          <cell r="BR8608">
            <v>0</v>
          </cell>
          <cell r="BS8608">
            <v>0</v>
          </cell>
          <cell r="BT8608">
            <v>0</v>
          </cell>
          <cell r="BU8608">
            <v>0</v>
          </cell>
          <cell r="BV8608">
            <v>0</v>
          </cell>
          <cell r="BW8608">
            <v>0</v>
          </cell>
          <cell r="BX8608">
            <v>0</v>
          </cell>
          <cell r="BY8608">
            <v>0</v>
          </cell>
          <cell r="BZ8608">
            <v>0</v>
          </cell>
          <cell r="CA8608">
            <v>0</v>
          </cell>
          <cell r="CB8608">
            <v>0</v>
          </cell>
        </row>
        <row r="8609">
          <cell r="B8609" t="str">
            <v>E501</v>
          </cell>
          <cell r="C8609" t="str">
            <v>Fortuita - C.Térm. Porto Santo Eq. Mec.</v>
          </cell>
          <cell r="D8609" t="str">
            <v>P203-39</v>
          </cell>
          <cell r="E8609" t="str">
            <v>P203-39</v>
          </cell>
          <cell r="F8609" t="str">
            <v>0500</v>
          </cell>
          <cell r="G8609">
            <v>0</v>
          </cell>
          <cell r="H8609" t="str">
            <v>EEM1</v>
          </cell>
          <cell r="I8609" t="str">
            <v>01</v>
          </cell>
          <cell r="J8609" t="str">
            <v>15</v>
          </cell>
          <cell r="K8609">
            <v>0</v>
          </cell>
          <cell r="L8609" t="str">
            <v>X</v>
          </cell>
          <cell r="M8609">
            <v>0</v>
          </cell>
          <cell r="N8609">
            <v>0</v>
          </cell>
          <cell r="O8609" t="str">
            <v>PMOREIRA</v>
          </cell>
          <cell r="P8609" t="str">
            <v>11:37:12</v>
          </cell>
          <cell r="Q8609" t="str">
            <v>SFARIA</v>
          </cell>
          <cell r="R8609" t="str">
            <v>16:29:45</v>
          </cell>
          <cell r="S8609" t="str">
            <v>EEM</v>
          </cell>
          <cell r="T8609">
            <v>0</v>
          </cell>
          <cell r="U8609">
            <v>0</v>
          </cell>
          <cell r="V8609">
            <v>0</v>
          </cell>
          <cell r="W8609" t="str">
            <v>EUR</v>
          </cell>
          <cell r="X8609" t="str">
            <v>00</v>
          </cell>
          <cell r="Y8609" t="str">
            <v>00</v>
          </cell>
          <cell r="Z8609">
            <v>0</v>
          </cell>
          <cell r="AA8609" t="str">
            <v>X</v>
          </cell>
          <cell r="AB8609">
            <v>0</v>
          </cell>
          <cell r="AC8609">
            <v>0</v>
          </cell>
          <cell r="AD8609">
            <v>0</v>
          </cell>
          <cell r="AE8609" t="str">
            <v>0000</v>
          </cell>
          <cell r="AF8609">
            <v>0</v>
          </cell>
          <cell r="AG8609">
            <v>0</v>
          </cell>
          <cell r="AH8609">
            <v>0</v>
          </cell>
          <cell r="AI8609">
            <v>0</v>
          </cell>
          <cell r="AJ8609">
            <v>0</v>
          </cell>
          <cell r="AK8609">
            <v>0</v>
          </cell>
          <cell r="AL8609">
            <v>0</v>
          </cell>
          <cell r="AM8609">
            <v>0</v>
          </cell>
          <cell r="AN8609">
            <v>0</v>
          </cell>
          <cell r="AO8609">
            <v>0</v>
          </cell>
          <cell r="AP8609">
            <v>0</v>
          </cell>
          <cell r="AQ8609">
            <v>0</v>
          </cell>
          <cell r="AR8609">
            <v>0</v>
          </cell>
          <cell r="AS8609">
            <v>0</v>
          </cell>
          <cell r="AT8609">
            <v>0</v>
          </cell>
          <cell r="AU8609">
            <v>0</v>
          </cell>
          <cell r="AV8609">
            <v>0</v>
          </cell>
          <cell r="AW8609">
            <v>0</v>
          </cell>
          <cell r="AX8609">
            <v>0</v>
          </cell>
          <cell r="AY8609">
            <v>36944</v>
          </cell>
          <cell r="AZ8609">
            <v>38532</v>
          </cell>
          <cell r="BB8609">
            <v>36944</v>
          </cell>
          <cell r="BH8609">
            <v>0</v>
          </cell>
          <cell r="BI8609" t="str">
            <v>EUR</v>
          </cell>
          <cell r="BM8609">
            <v>0</v>
          </cell>
          <cell r="BN8609">
            <v>0</v>
          </cell>
          <cell r="BO8609">
            <v>0</v>
          </cell>
          <cell r="BP8609">
            <v>0</v>
          </cell>
          <cell r="BQ8609">
            <v>0</v>
          </cell>
          <cell r="BR8609">
            <v>0</v>
          </cell>
          <cell r="BS8609">
            <v>0</v>
          </cell>
          <cell r="BT8609">
            <v>0</v>
          </cell>
          <cell r="BU8609">
            <v>0</v>
          </cell>
          <cell r="BV8609">
            <v>0</v>
          </cell>
          <cell r="BW8609">
            <v>0</v>
          </cell>
          <cell r="BX8609">
            <v>0</v>
          </cell>
          <cell r="BY8609">
            <v>0</v>
          </cell>
          <cell r="BZ8609">
            <v>0</v>
          </cell>
          <cell r="CA8609">
            <v>0</v>
          </cell>
          <cell r="CB8609">
            <v>0</v>
          </cell>
        </row>
        <row r="8610">
          <cell r="B8610" t="str">
            <v>E501</v>
          </cell>
          <cell r="C8610" t="str">
            <v>Fortuita - C.Térm. Porto Santo Eq. Elec.</v>
          </cell>
          <cell r="D8610" t="str">
            <v>P203-39</v>
          </cell>
          <cell r="E8610" t="str">
            <v>P203-39</v>
          </cell>
          <cell r="F8610" t="str">
            <v>0500</v>
          </cell>
          <cell r="G8610">
            <v>0</v>
          </cell>
          <cell r="H8610" t="str">
            <v>EEM1</v>
          </cell>
          <cell r="I8610" t="str">
            <v>01</v>
          </cell>
          <cell r="J8610" t="str">
            <v>15</v>
          </cell>
          <cell r="K8610">
            <v>0</v>
          </cell>
          <cell r="L8610" t="str">
            <v>X</v>
          </cell>
          <cell r="M8610">
            <v>0</v>
          </cell>
          <cell r="N8610">
            <v>0</v>
          </cell>
          <cell r="O8610" t="str">
            <v>PMOREIRA</v>
          </cell>
          <cell r="P8610" t="str">
            <v>11:45:29</v>
          </cell>
          <cell r="Q8610" t="str">
            <v>SFARIA</v>
          </cell>
          <cell r="R8610" t="str">
            <v>16:29:29</v>
          </cell>
          <cell r="S8610" t="str">
            <v>EEM</v>
          </cell>
          <cell r="T8610">
            <v>0</v>
          </cell>
          <cell r="U8610">
            <v>0</v>
          </cell>
          <cell r="V8610">
            <v>0</v>
          </cell>
          <cell r="W8610" t="str">
            <v>EUR</v>
          </cell>
          <cell r="X8610" t="str">
            <v>00</v>
          </cell>
          <cell r="Y8610" t="str">
            <v>00</v>
          </cell>
          <cell r="Z8610">
            <v>0</v>
          </cell>
          <cell r="AA8610" t="str">
            <v>X</v>
          </cell>
          <cell r="AB8610">
            <v>0</v>
          </cell>
          <cell r="AC8610">
            <v>0</v>
          </cell>
          <cell r="AD8610">
            <v>0</v>
          </cell>
          <cell r="AE8610" t="str">
            <v>0000</v>
          </cell>
          <cell r="AF8610">
            <v>0</v>
          </cell>
          <cell r="AG8610">
            <v>0</v>
          </cell>
          <cell r="AH8610">
            <v>0</v>
          </cell>
          <cell r="AI8610">
            <v>0</v>
          </cell>
          <cell r="AJ8610">
            <v>0</v>
          </cell>
          <cell r="AK8610">
            <v>0</v>
          </cell>
          <cell r="AL8610">
            <v>0</v>
          </cell>
          <cell r="AM8610">
            <v>0</v>
          </cell>
          <cell r="AN8610">
            <v>0</v>
          </cell>
          <cell r="AO8610">
            <v>0</v>
          </cell>
          <cell r="AP8610">
            <v>0</v>
          </cell>
          <cell r="AQ8610">
            <v>0</v>
          </cell>
          <cell r="AR8610">
            <v>0</v>
          </cell>
          <cell r="AS8610">
            <v>0</v>
          </cell>
          <cell r="AT8610">
            <v>0</v>
          </cell>
          <cell r="AU8610">
            <v>0</v>
          </cell>
          <cell r="AV8610">
            <v>0</v>
          </cell>
          <cell r="AW8610">
            <v>0</v>
          </cell>
          <cell r="AX8610">
            <v>0</v>
          </cell>
          <cell r="AY8610">
            <v>36944</v>
          </cell>
          <cell r="AZ8610">
            <v>38532</v>
          </cell>
          <cell r="BB8610">
            <v>36944</v>
          </cell>
          <cell r="BH8610">
            <v>0</v>
          </cell>
          <cell r="BI8610" t="str">
            <v>EUR</v>
          </cell>
          <cell r="BM8610">
            <v>0</v>
          </cell>
          <cell r="BN8610">
            <v>0</v>
          </cell>
          <cell r="BO8610">
            <v>0</v>
          </cell>
          <cell r="BP8610">
            <v>0</v>
          </cell>
          <cell r="BQ8610">
            <v>0</v>
          </cell>
          <cell r="BR8610">
            <v>0</v>
          </cell>
          <cell r="BS8610">
            <v>0</v>
          </cell>
          <cell r="BT8610">
            <v>0</v>
          </cell>
          <cell r="BU8610">
            <v>0</v>
          </cell>
          <cell r="BV8610">
            <v>0</v>
          </cell>
          <cell r="BW8610">
            <v>0</v>
          </cell>
          <cell r="BX8610">
            <v>0</v>
          </cell>
          <cell r="BY8610">
            <v>0</v>
          </cell>
          <cell r="BZ8610">
            <v>0</v>
          </cell>
          <cell r="CA8610">
            <v>0</v>
          </cell>
          <cell r="CB8610">
            <v>0</v>
          </cell>
        </row>
        <row r="8611">
          <cell r="B8611" t="str">
            <v>E505</v>
          </cell>
          <cell r="C8611" t="str">
            <v>CONS.FORT.IP CURRAL DAS FREIRAS</v>
          </cell>
          <cell r="D8611" t="str">
            <v>D199-45</v>
          </cell>
          <cell r="E8611" t="str">
            <v>D199-45</v>
          </cell>
          <cell r="F8611">
            <v>0</v>
          </cell>
          <cell r="G8611">
            <v>0</v>
          </cell>
          <cell r="H8611" t="str">
            <v>EEM1</v>
          </cell>
          <cell r="I8611" t="str">
            <v>02</v>
          </cell>
          <cell r="J8611" t="str">
            <v>C0</v>
          </cell>
          <cell r="K8611">
            <v>0</v>
          </cell>
          <cell r="L8611" t="str">
            <v>X</v>
          </cell>
          <cell r="M8611">
            <v>0</v>
          </cell>
          <cell r="N8611">
            <v>0</v>
          </cell>
          <cell r="O8611" t="str">
            <v>JFERNANDES</v>
          </cell>
          <cell r="P8611" t="str">
            <v>15:16:06</v>
          </cell>
          <cell r="Q8611" t="str">
            <v>SFARIA</v>
          </cell>
          <cell r="R8611" t="str">
            <v>12:23:59</v>
          </cell>
          <cell r="S8611" t="str">
            <v>EEM</v>
          </cell>
          <cell r="T8611">
            <v>0</v>
          </cell>
          <cell r="U8611">
            <v>0</v>
          </cell>
          <cell r="V8611">
            <v>0</v>
          </cell>
          <cell r="W8611" t="str">
            <v>EUR</v>
          </cell>
          <cell r="X8611" t="str">
            <v>00</v>
          </cell>
          <cell r="Y8611" t="str">
            <v>00</v>
          </cell>
          <cell r="Z8611">
            <v>0</v>
          </cell>
          <cell r="AA8611" t="str">
            <v>X</v>
          </cell>
          <cell r="AB8611">
            <v>0</v>
          </cell>
          <cell r="AC8611">
            <v>0</v>
          </cell>
          <cell r="AD8611">
            <v>0</v>
          </cell>
          <cell r="AE8611" t="str">
            <v>0000</v>
          </cell>
          <cell r="AF8611">
            <v>0</v>
          </cell>
          <cell r="AG8611">
            <v>0</v>
          </cell>
          <cell r="AH8611">
            <v>0</v>
          </cell>
          <cell r="AI8611" t="str">
            <v>0</v>
          </cell>
          <cell r="AJ8611">
            <v>0</v>
          </cell>
          <cell r="AK8611">
            <v>0</v>
          </cell>
          <cell r="AL8611">
            <v>0</v>
          </cell>
          <cell r="AM8611">
            <v>0</v>
          </cell>
          <cell r="AN8611">
            <v>0</v>
          </cell>
          <cell r="AO8611">
            <v>0</v>
          </cell>
          <cell r="AP8611">
            <v>0</v>
          </cell>
          <cell r="AQ8611">
            <v>0</v>
          </cell>
          <cell r="AR8611">
            <v>0</v>
          </cell>
          <cell r="AS8611">
            <v>0</v>
          </cell>
          <cell r="AT8611">
            <v>0</v>
          </cell>
          <cell r="AU8611">
            <v>0</v>
          </cell>
          <cell r="AV8611">
            <v>0</v>
          </cell>
          <cell r="AW8611">
            <v>0</v>
          </cell>
          <cell r="AX8611">
            <v>0</v>
          </cell>
          <cell r="AY8611">
            <v>36944</v>
          </cell>
          <cell r="AZ8611">
            <v>38531</v>
          </cell>
          <cell r="BB8611">
            <v>36944</v>
          </cell>
          <cell r="BH8611">
            <v>0</v>
          </cell>
          <cell r="BI8611" t="str">
            <v>EUR</v>
          </cell>
          <cell r="BM8611">
            <v>0</v>
          </cell>
          <cell r="BN8611">
            <v>0</v>
          </cell>
          <cell r="BO8611">
            <v>0</v>
          </cell>
          <cell r="BP8611">
            <v>0</v>
          </cell>
          <cell r="BQ8611">
            <v>0</v>
          </cell>
          <cell r="BR8611">
            <v>0</v>
          </cell>
          <cell r="BS8611">
            <v>0</v>
          </cell>
          <cell r="BT8611">
            <v>0</v>
          </cell>
          <cell r="BU8611">
            <v>0</v>
          </cell>
          <cell r="BV8611">
            <v>0</v>
          </cell>
          <cell r="BW8611">
            <v>0</v>
          </cell>
          <cell r="BX8611">
            <v>0</v>
          </cell>
          <cell r="BY8611">
            <v>0</v>
          </cell>
          <cell r="BZ8611">
            <v>0</v>
          </cell>
          <cell r="CA8611">
            <v>0</v>
          </cell>
          <cell r="CB8611">
            <v>0</v>
          </cell>
        </row>
        <row r="8612">
          <cell r="B8612" t="str">
            <v>E502</v>
          </cell>
          <cell r="C8612" t="str">
            <v>Linha 30 kV F.da Nogueira-Sub.do Funchal</v>
          </cell>
          <cell r="D8612" t="str">
            <v>T101-44</v>
          </cell>
          <cell r="E8612" t="str">
            <v>T101-44</v>
          </cell>
          <cell r="F8612">
            <v>0</v>
          </cell>
          <cell r="G8612">
            <v>0</v>
          </cell>
          <cell r="H8612" t="str">
            <v>EEM1</v>
          </cell>
          <cell r="I8612" t="str">
            <v>02</v>
          </cell>
          <cell r="J8612" t="str">
            <v>15</v>
          </cell>
          <cell r="K8612">
            <v>0</v>
          </cell>
          <cell r="L8612" t="str">
            <v>X</v>
          </cell>
          <cell r="M8612">
            <v>0</v>
          </cell>
          <cell r="N8612" t="str">
            <v>2004 IMPREVISTA</v>
          </cell>
          <cell r="O8612" t="str">
            <v>NELSON</v>
          </cell>
          <cell r="P8612" t="str">
            <v>09:37:35</v>
          </cell>
          <cell r="Q8612" t="str">
            <v>SFARIA</v>
          </cell>
          <cell r="R8612" t="str">
            <v>12:23:19</v>
          </cell>
          <cell r="S8612" t="str">
            <v>EEM</v>
          </cell>
          <cell r="T8612">
            <v>0</v>
          </cell>
          <cell r="U8612">
            <v>0</v>
          </cell>
          <cell r="V8612">
            <v>0</v>
          </cell>
          <cell r="W8612" t="str">
            <v>EUR</v>
          </cell>
          <cell r="X8612" t="str">
            <v>00</v>
          </cell>
          <cell r="Y8612" t="str">
            <v>00</v>
          </cell>
          <cell r="Z8612">
            <v>0</v>
          </cell>
          <cell r="AA8612" t="str">
            <v>X</v>
          </cell>
          <cell r="AB8612">
            <v>0</v>
          </cell>
          <cell r="AC8612">
            <v>0</v>
          </cell>
          <cell r="AD8612">
            <v>0</v>
          </cell>
          <cell r="AE8612" t="str">
            <v>0000</v>
          </cell>
          <cell r="AF8612">
            <v>0</v>
          </cell>
          <cell r="AG8612">
            <v>0</v>
          </cell>
          <cell r="AH8612">
            <v>0</v>
          </cell>
          <cell r="AI8612">
            <v>0</v>
          </cell>
          <cell r="AJ8612">
            <v>0</v>
          </cell>
          <cell r="AK8612">
            <v>0</v>
          </cell>
          <cell r="AL8612" t="str">
            <v>S/CÓDIGO ANTIGO</v>
          </cell>
          <cell r="AM8612">
            <v>0</v>
          </cell>
          <cell r="AN8612">
            <v>0</v>
          </cell>
          <cell r="AO8612">
            <v>0</v>
          </cell>
          <cell r="AP8612">
            <v>0</v>
          </cell>
          <cell r="AQ8612">
            <v>0</v>
          </cell>
          <cell r="AR8612">
            <v>0</v>
          </cell>
          <cell r="AS8612">
            <v>0</v>
          </cell>
          <cell r="AT8612">
            <v>0</v>
          </cell>
          <cell r="AU8612">
            <v>0</v>
          </cell>
          <cell r="AV8612">
            <v>0</v>
          </cell>
          <cell r="AW8612">
            <v>0</v>
          </cell>
          <cell r="AX8612">
            <v>0</v>
          </cell>
          <cell r="AY8612">
            <v>36945</v>
          </cell>
          <cell r="AZ8612">
            <v>38533</v>
          </cell>
          <cell r="BB8612">
            <v>36999</v>
          </cell>
          <cell r="BH8612">
            <v>0</v>
          </cell>
          <cell r="BI8612" t="str">
            <v>EUR</v>
          </cell>
          <cell r="BM8612">
            <v>0</v>
          </cell>
          <cell r="BN8612">
            <v>0</v>
          </cell>
          <cell r="BO8612">
            <v>0</v>
          </cell>
          <cell r="BP8612">
            <v>0</v>
          </cell>
          <cell r="BQ8612">
            <v>0</v>
          </cell>
          <cell r="BR8612">
            <v>0</v>
          </cell>
          <cell r="BS8612">
            <v>0</v>
          </cell>
          <cell r="BT8612">
            <v>0</v>
          </cell>
          <cell r="BU8612">
            <v>0</v>
          </cell>
          <cell r="BV8612">
            <v>0</v>
          </cell>
          <cell r="BW8612">
            <v>0</v>
          </cell>
          <cell r="BX8612">
            <v>0</v>
          </cell>
          <cell r="BY8612">
            <v>0</v>
          </cell>
          <cell r="BZ8612">
            <v>0</v>
          </cell>
          <cell r="CA8612">
            <v>0</v>
          </cell>
          <cell r="CB8612">
            <v>0</v>
          </cell>
        </row>
        <row r="8613">
          <cell r="B8613" t="str">
            <v>E502</v>
          </cell>
          <cell r="C8613" t="str">
            <v>Linha 30 kV Sub.Assomada-Livramento(Cani</v>
          </cell>
          <cell r="D8613" t="str">
            <v>T101-44</v>
          </cell>
          <cell r="E8613" t="str">
            <v>T101-44</v>
          </cell>
          <cell r="F8613">
            <v>0</v>
          </cell>
          <cell r="G8613">
            <v>0</v>
          </cell>
          <cell r="H8613" t="str">
            <v>EEM1</v>
          </cell>
          <cell r="I8613" t="str">
            <v>02</v>
          </cell>
          <cell r="J8613" t="str">
            <v>15</v>
          </cell>
          <cell r="K8613">
            <v>0</v>
          </cell>
          <cell r="L8613" t="str">
            <v>X</v>
          </cell>
          <cell r="M8613">
            <v>0</v>
          </cell>
          <cell r="N8613" t="str">
            <v>2004 IMPREVISTA</v>
          </cell>
          <cell r="O8613" t="str">
            <v>NELSON</v>
          </cell>
          <cell r="P8613" t="str">
            <v>09:39:08</v>
          </cell>
          <cell r="Q8613" t="str">
            <v>MFERREIRA</v>
          </cell>
          <cell r="R8613" t="str">
            <v>15:55:01</v>
          </cell>
          <cell r="S8613" t="str">
            <v>EEM</v>
          </cell>
          <cell r="T8613">
            <v>0</v>
          </cell>
          <cell r="U8613">
            <v>0</v>
          </cell>
          <cell r="V8613">
            <v>0</v>
          </cell>
          <cell r="W8613" t="str">
            <v>EUR</v>
          </cell>
          <cell r="X8613" t="str">
            <v>00</v>
          </cell>
          <cell r="Y8613" t="str">
            <v>00</v>
          </cell>
          <cell r="Z8613">
            <v>0</v>
          </cell>
          <cell r="AA8613" t="str">
            <v>X</v>
          </cell>
          <cell r="AB8613">
            <v>0</v>
          </cell>
          <cell r="AC8613">
            <v>0</v>
          </cell>
          <cell r="AD8613">
            <v>0</v>
          </cell>
          <cell r="AE8613" t="str">
            <v>0000</v>
          </cell>
          <cell r="AF8613">
            <v>0</v>
          </cell>
          <cell r="AG8613">
            <v>0</v>
          </cell>
          <cell r="AH8613">
            <v>0</v>
          </cell>
          <cell r="AI8613">
            <v>0</v>
          </cell>
          <cell r="AJ8613">
            <v>0</v>
          </cell>
          <cell r="AK8613">
            <v>0</v>
          </cell>
          <cell r="AL8613" t="str">
            <v>S/CÓDIGO ANTIGO</v>
          </cell>
          <cell r="AM8613">
            <v>0</v>
          </cell>
          <cell r="AN8613">
            <v>0</v>
          </cell>
          <cell r="AO8613">
            <v>0</v>
          </cell>
          <cell r="AP8613">
            <v>0</v>
          </cell>
          <cell r="AQ8613">
            <v>0</v>
          </cell>
          <cell r="AR8613">
            <v>0</v>
          </cell>
          <cell r="AS8613">
            <v>0</v>
          </cell>
          <cell r="AT8613">
            <v>0</v>
          </cell>
          <cell r="AU8613">
            <v>0</v>
          </cell>
          <cell r="AV8613">
            <v>0</v>
          </cell>
          <cell r="AW8613">
            <v>0</v>
          </cell>
          <cell r="AX8613">
            <v>0</v>
          </cell>
          <cell r="AY8613">
            <v>36945</v>
          </cell>
          <cell r="AZ8613">
            <v>38407</v>
          </cell>
          <cell r="BB8613">
            <v>36999</v>
          </cell>
          <cell r="BH8613">
            <v>0</v>
          </cell>
          <cell r="BI8613" t="str">
            <v>EUR</v>
          </cell>
          <cell r="BM8613">
            <v>0</v>
          </cell>
          <cell r="BN8613">
            <v>0</v>
          </cell>
          <cell r="BO8613">
            <v>0</v>
          </cell>
          <cell r="BP8613">
            <v>0</v>
          </cell>
          <cell r="BQ8613">
            <v>0</v>
          </cell>
          <cell r="BR8613">
            <v>0</v>
          </cell>
          <cell r="BS8613">
            <v>0</v>
          </cell>
          <cell r="BT8613">
            <v>0</v>
          </cell>
          <cell r="BU8613">
            <v>0</v>
          </cell>
          <cell r="BV8613">
            <v>0</v>
          </cell>
          <cell r="BW8613">
            <v>0</v>
          </cell>
          <cell r="BX8613">
            <v>0</v>
          </cell>
          <cell r="BY8613">
            <v>0</v>
          </cell>
          <cell r="BZ8613">
            <v>0</v>
          </cell>
          <cell r="CA8613">
            <v>0</v>
          </cell>
          <cell r="CB8613">
            <v>0</v>
          </cell>
        </row>
        <row r="8614">
          <cell r="B8614" t="str">
            <v>E502</v>
          </cell>
          <cell r="C8614" t="str">
            <v>Linha 30 kV Assomada - Machico</v>
          </cell>
          <cell r="D8614" t="str">
            <v>T101-44</v>
          </cell>
          <cell r="E8614" t="str">
            <v>T101-44</v>
          </cell>
          <cell r="F8614">
            <v>0</v>
          </cell>
          <cell r="G8614">
            <v>0</v>
          </cell>
          <cell r="H8614" t="str">
            <v>EEM1</v>
          </cell>
          <cell r="I8614" t="str">
            <v>02</v>
          </cell>
          <cell r="J8614" t="str">
            <v>15</v>
          </cell>
          <cell r="K8614">
            <v>0</v>
          </cell>
          <cell r="L8614" t="str">
            <v>X</v>
          </cell>
          <cell r="M8614">
            <v>0</v>
          </cell>
          <cell r="N8614" t="str">
            <v>2004 IMPREVISTA</v>
          </cell>
          <cell r="O8614" t="str">
            <v>NELSON</v>
          </cell>
          <cell r="P8614" t="str">
            <v>09:40:20</v>
          </cell>
          <cell r="Q8614" t="str">
            <v>SFARIA</v>
          </cell>
          <cell r="R8614" t="str">
            <v>12:22:57</v>
          </cell>
          <cell r="S8614" t="str">
            <v>EEM</v>
          </cell>
          <cell r="T8614">
            <v>0</v>
          </cell>
          <cell r="U8614">
            <v>0</v>
          </cell>
          <cell r="V8614">
            <v>0</v>
          </cell>
          <cell r="W8614" t="str">
            <v>EUR</v>
          </cell>
          <cell r="X8614" t="str">
            <v>00</v>
          </cell>
          <cell r="Y8614" t="str">
            <v>00</v>
          </cell>
          <cell r="Z8614">
            <v>0</v>
          </cell>
          <cell r="AA8614" t="str">
            <v>X</v>
          </cell>
          <cell r="AB8614">
            <v>0</v>
          </cell>
          <cell r="AC8614">
            <v>0</v>
          </cell>
          <cell r="AD8614">
            <v>0</v>
          </cell>
          <cell r="AE8614" t="str">
            <v>0000</v>
          </cell>
          <cell r="AF8614">
            <v>0</v>
          </cell>
          <cell r="AG8614">
            <v>0</v>
          </cell>
          <cell r="AH8614">
            <v>0</v>
          </cell>
          <cell r="AI8614">
            <v>0</v>
          </cell>
          <cell r="AJ8614">
            <v>0</v>
          </cell>
          <cell r="AK8614">
            <v>0</v>
          </cell>
          <cell r="AL8614" t="str">
            <v>S/CÓDIGO ANTIGO</v>
          </cell>
          <cell r="AM8614">
            <v>0</v>
          </cell>
          <cell r="AN8614">
            <v>0</v>
          </cell>
          <cell r="AO8614">
            <v>0</v>
          </cell>
          <cell r="AP8614">
            <v>0</v>
          </cell>
          <cell r="AQ8614">
            <v>0</v>
          </cell>
          <cell r="AR8614">
            <v>0</v>
          </cell>
          <cell r="AS8614">
            <v>0</v>
          </cell>
          <cell r="AT8614">
            <v>0</v>
          </cell>
          <cell r="AU8614">
            <v>0</v>
          </cell>
          <cell r="AV8614">
            <v>0</v>
          </cell>
          <cell r="AW8614">
            <v>0</v>
          </cell>
          <cell r="AX8614">
            <v>0</v>
          </cell>
          <cell r="AY8614">
            <v>36945</v>
          </cell>
          <cell r="AZ8614">
            <v>38533</v>
          </cell>
          <cell r="BB8614">
            <v>36999</v>
          </cell>
          <cell r="BH8614">
            <v>0</v>
          </cell>
          <cell r="BI8614" t="str">
            <v>EUR</v>
          </cell>
          <cell r="BM8614">
            <v>0</v>
          </cell>
          <cell r="BN8614">
            <v>0</v>
          </cell>
          <cell r="BO8614">
            <v>0</v>
          </cell>
          <cell r="BP8614">
            <v>0</v>
          </cell>
          <cell r="BQ8614">
            <v>0</v>
          </cell>
          <cell r="BR8614">
            <v>0</v>
          </cell>
          <cell r="BS8614">
            <v>0</v>
          </cell>
          <cell r="BT8614">
            <v>0</v>
          </cell>
          <cell r="BU8614">
            <v>0</v>
          </cell>
          <cell r="BV8614">
            <v>0</v>
          </cell>
          <cell r="BW8614">
            <v>0</v>
          </cell>
          <cell r="BX8614">
            <v>0</v>
          </cell>
          <cell r="BY8614">
            <v>0</v>
          </cell>
          <cell r="BZ8614">
            <v>0</v>
          </cell>
          <cell r="CA8614">
            <v>0</v>
          </cell>
          <cell r="CB8614">
            <v>0</v>
          </cell>
        </row>
        <row r="8615">
          <cell r="B8615" t="str">
            <v>E502</v>
          </cell>
          <cell r="C8615" t="str">
            <v>Lig.30kV Machico-Aeroporto (Cabo Subterr</v>
          </cell>
          <cell r="D8615" t="str">
            <v>T101-44</v>
          </cell>
          <cell r="E8615" t="str">
            <v>T101-44</v>
          </cell>
          <cell r="F8615">
            <v>0</v>
          </cell>
          <cell r="G8615">
            <v>0</v>
          </cell>
          <cell r="H8615" t="str">
            <v>EEM1</v>
          </cell>
          <cell r="I8615" t="str">
            <v>02</v>
          </cell>
          <cell r="J8615" t="str">
            <v>15</v>
          </cell>
          <cell r="K8615">
            <v>0</v>
          </cell>
          <cell r="L8615" t="str">
            <v>X</v>
          </cell>
          <cell r="M8615">
            <v>0</v>
          </cell>
          <cell r="N8615" t="str">
            <v>2004 IMPREVISTA</v>
          </cell>
          <cell r="O8615" t="str">
            <v>NELSON</v>
          </cell>
          <cell r="P8615" t="str">
            <v>11:55:24</v>
          </cell>
          <cell r="Q8615" t="str">
            <v>SFARIA</v>
          </cell>
          <cell r="R8615" t="str">
            <v>12:22:50</v>
          </cell>
          <cell r="S8615" t="str">
            <v>EEM</v>
          </cell>
          <cell r="T8615">
            <v>0</v>
          </cell>
          <cell r="U8615">
            <v>0</v>
          </cell>
          <cell r="V8615">
            <v>0</v>
          </cell>
          <cell r="W8615" t="str">
            <v>EUR</v>
          </cell>
          <cell r="X8615" t="str">
            <v>00</v>
          </cell>
          <cell r="Y8615" t="str">
            <v>00</v>
          </cell>
          <cell r="Z8615">
            <v>0</v>
          </cell>
          <cell r="AA8615" t="str">
            <v>X</v>
          </cell>
          <cell r="AB8615">
            <v>0</v>
          </cell>
          <cell r="AC8615">
            <v>0</v>
          </cell>
          <cell r="AD8615">
            <v>0</v>
          </cell>
          <cell r="AE8615" t="str">
            <v>0000</v>
          </cell>
          <cell r="AF8615">
            <v>0</v>
          </cell>
          <cell r="AG8615">
            <v>0</v>
          </cell>
          <cell r="AH8615">
            <v>0</v>
          </cell>
          <cell r="AI8615">
            <v>0</v>
          </cell>
          <cell r="AJ8615">
            <v>0</v>
          </cell>
          <cell r="AK8615">
            <v>0</v>
          </cell>
          <cell r="AL8615" t="str">
            <v>S/CÓDIGO ANTIGO</v>
          </cell>
          <cell r="AM8615">
            <v>0</v>
          </cell>
          <cell r="AN8615">
            <v>0</v>
          </cell>
          <cell r="AO8615">
            <v>0</v>
          </cell>
          <cell r="AP8615">
            <v>0</v>
          </cell>
          <cell r="AQ8615">
            <v>0</v>
          </cell>
          <cell r="AR8615">
            <v>0</v>
          </cell>
          <cell r="AS8615">
            <v>0</v>
          </cell>
          <cell r="AT8615">
            <v>0</v>
          </cell>
          <cell r="AU8615">
            <v>0</v>
          </cell>
          <cell r="AV8615">
            <v>0</v>
          </cell>
          <cell r="AW8615">
            <v>0</v>
          </cell>
          <cell r="AX8615">
            <v>0</v>
          </cell>
          <cell r="AY8615">
            <v>36945</v>
          </cell>
          <cell r="AZ8615">
            <v>38533</v>
          </cell>
          <cell r="BB8615">
            <v>36999</v>
          </cell>
          <cell r="BH8615">
            <v>0</v>
          </cell>
          <cell r="BI8615" t="str">
            <v>EUR</v>
          </cell>
          <cell r="BM8615">
            <v>0</v>
          </cell>
          <cell r="BN8615">
            <v>0</v>
          </cell>
          <cell r="BO8615">
            <v>0</v>
          </cell>
          <cell r="BP8615">
            <v>0</v>
          </cell>
          <cell r="BQ8615">
            <v>0</v>
          </cell>
          <cell r="BR8615">
            <v>0</v>
          </cell>
          <cell r="BS8615">
            <v>0</v>
          </cell>
          <cell r="BT8615">
            <v>0</v>
          </cell>
          <cell r="BU8615">
            <v>0</v>
          </cell>
          <cell r="BV8615">
            <v>0</v>
          </cell>
          <cell r="BW8615">
            <v>0</v>
          </cell>
          <cell r="BX8615">
            <v>0</v>
          </cell>
          <cell r="BY8615">
            <v>0</v>
          </cell>
          <cell r="BZ8615">
            <v>0</v>
          </cell>
          <cell r="CA8615">
            <v>0</v>
          </cell>
          <cell r="CB8615">
            <v>0</v>
          </cell>
        </row>
        <row r="8616">
          <cell r="B8616" t="str">
            <v>E500</v>
          </cell>
          <cell r="C8616" t="str">
            <v>Reparação vedação armaz.R.Pestana Júnior</v>
          </cell>
          <cell r="D8616" t="str">
            <v>CI101-39</v>
          </cell>
          <cell r="E8616" t="str">
            <v>CI20-99</v>
          </cell>
          <cell r="F8616">
            <v>0</v>
          </cell>
          <cell r="G8616">
            <v>0</v>
          </cell>
          <cell r="H8616" t="str">
            <v>EEM1</v>
          </cell>
          <cell r="I8616" t="str">
            <v>04</v>
          </cell>
          <cell r="J8616" t="str">
            <v>55</v>
          </cell>
          <cell r="K8616">
            <v>0</v>
          </cell>
          <cell r="L8616" t="str">
            <v>X</v>
          </cell>
          <cell r="M8616">
            <v>0</v>
          </cell>
          <cell r="N8616">
            <v>0</v>
          </cell>
          <cell r="O8616" t="str">
            <v>CSAMPAIO</v>
          </cell>
          <cell r="P8616" t="str">
            <v>11:29:08</v>
          </cell>
          <cell r="Q8616" t="str">
            <v>SFARIA</v>
          </cell>
          <cell r="R8616" t="str">
            <v>17:05:58</v>
          </cell>
          <cell r="S8616" t="str">
            <v>EEM</v>
          </cell>
          <cell r="T8616">
            <v>0</v>
          </cell>
          <cell r="U8616">
            <v>0</v>
          </cell>
          <cell r="V8616">
            <v>0</v>
          </cell>
          <cell r="W8616" t="str">
            <v>EUR</v>
          </cell>
          <cell r="X8616" t="str">
            <v>00</v>
          </cell>
          <cell r="Y8616" t="str">
            <v>00</v>
          </cell>
          <cell r="Z8616">
            <v>0</v>
          </cell>
          <cell r="AA8616">
            <v>0</v>
          </cell>
          <cell r="AB8616" t="str">
            <v>X</v>
          </cell>
          <cell r="AC8616">
            <v>0</v>
          </cell>
          <cell r="AD8616">
            <v>0</v>
          </cell>
          <cell r="AE8616" t="str">
            <v>0000</v>
          </cell>
          <cell r="AF8616">
            <v>0</v>
          </cell>
          <cell r="AG8616">
            <v>0</v>
          </cell>
          <cell r="AH8616">
            <v>0</v>
          </cell>
          <cell r="AI8616">
            <v>0</v>
          </cell>
          <cell r="AJ8616">
            <v>0</v>
          </cell>
          <cell r="AK8616">
            <v>0</v>
          </cell>
          <cell r="AL8616">
            <v>0</v>
          </cell>
          <cell r="AM8616">
            <v>0</v>
          </cell>
          <cell r="AN8616">
            <v>0</v>
          </cell>
          <cell r="AO8616">
            <v>0</v>
          </cell>
          <cell r="AP8616">
            <v>0</v>
          </cell>
          <cell r="AQ8616">
            <v>0</v>
          </cell>
          <cell r="AR8616">
            <v>0</v>
          </cell>
          <cell r="AS8616">
            <v>0</v>
          </cell>
          <cell r="AT8616">
            <v>0</v>
          </cell>
          <cell r="AU8616">
            <v>0</v>
          </cell>
          <cell r="AV8616">
            <v>0</v>
          </cell>
          <cell r="AW8616">
            <v>0</v>
          </cell>
          <cell r="AX8616">
            <v>0</v>
          </cell>
          <cell r="AY8616">
            <v>36951</v>
          </cell>
          <cell r="AZ8616">
            <v>38756</v>
          </cell>
          <cell r="BB8616">
            <v>36951</v>
          </cell>
          <cell r="BD8616">
            <v>38756</v>
          </cell>
          <cell r="BH8616">
            <v>0</v>
          </cell>
          <cell r="BI8616" t="str">
            <v>EUR</v>
          </cell>
          <cell r="BM8616">
            <v>0</v>
          </cell>
          <cell r="BN8616">
            <v>0</v>
          </cell>
          <cell r="BO8616">
            <v>0</v>
          </cell>
          <cell r="BP8616">
            <v>0</v>
          </cell>
          <cell r="BQ8616">
            <v>0</v>
          </cell>
          <cell r="BR8616">
            <v>0</v>
          </cell>
          <cell r="BS8616">
            <v>0</v>
          </cell>
          <cell r="BT8616">
            <v>0</v>
          </cell>
          <cell r="BU8616">
            <v>0</v>
          </cell>
          <cell r="BV8616">
            <v>0</v>
          </cell>
          <cell r="BW8616">
            <v>0</v>
          </cell>
          <cell r="BX8616">
            <v>0</v>
          </cell>
          <cell r="BY8616">
            <v>0</v>
          </cell>
          <cell r="BZ8616">
            <v>0</v>
          </cell>
          <cell r="CA8616">
            <v>0</v>
          </cell>
          <cell r="CB8616">
            <v>0</v>
          </cell>
        </row>
        <row r="8617">
          <cell r="B8617" t="str">
            <v>E501</v>
          </cell>
          <cell r="C8617" t="str">
            <v>Fortuita - Pq. Eólico Porto Santo Eq.Mec</v>
          </cell>
          <cell r="D8617" t="str">
            <v>P40-36</v>
          </cell>
          <cell r="E8617" t="str">
            <v>P40-36</v>
          </cell>
          <cell r="F8617" t="str">
            <v>0500</v>
          </cell>
          <cell r="G8617">
            <v>0</v>
          </cell>
          <cell r="H8617" t="str">
            <v>EEM1</v>
          </cell>
          <cell r="I8617" t="str">
            <v>01</v>
          </cell>
          <cell r="J8617" t="str">
            <v>10</v>
          </cell>
          <cell r="K8617">
            <v>0</v>
          </cell>
          <cell r="L8617" t="str">
            <v>X</v>
          </cell>
          <cell r="M8617">
            <v>0</v>
          </cell>
          <cell r="N8617">
            <v>0</v>
          </cell>
          <cell r="O8617" t="str">
            <v>PMOREIRA</v>
          </cell>
          <cell r="P8617" t="str">
            <v>14:33:27</v>
          </cell>
          <cell r="Q8617" t="str">
            <v>SFARIA</v>
          </cell>
          <cell r="R8617" t="str">
            <v>15:22:32</v>
          </cell>
          <cell r="S8617" t="str">
            <v>EEM</v>
          </cell>
          <cell r="T8617">
            <v>0</v>
          </cell>
          <cell r="U8617">
            <v>0</v>
          </cell>
          <cell r="V8617">
            <v>0</v>
          </cell>
          <cell r="W8617" t="str">
            <v>EUR</v>
          </cell>
          <cell r="X8617" t="str">
            <v>00</v>
          </cell>
          <cell r="Y8617" t="str">
            <v>00</v>
          </cell>
          <cell r="Z8617">
            <v>0</v>
          </cell>
          <cell r="AA8617">
            <v>0</v>
          </cell>
          <cell r="AB8617" t="str">
            <v>X</v>
          </cell>
          <cell r="AC8617">
            <v>0</v>
          </cell>
          <cell r="AD8617">
            <v>0</v>
          </cell>
          <cell r="AE8617" t="str">
            <v>0000</v>
          </cell>
          <cell r="AF8617">
            <v>0</v>
          </cell>
          <cell r="AG8617">
            <v>0</v>
          </cell>
          <cell r="AH8617">
            <v>0</v>
          </cell>
          <cell r="AI8617">
            <v>0</v>
          </cell>
          <cell r="AJ8617">
            <v>0</v>
          </cell>
          <cell r="AK8617">
            <v>0</v>
          </cell>
          <cell r="AL8617">
            <v>0</v>
          </cell>
          <cell r="AM8617">
            <v>0</v>
          </cell>
          <cell r="AN8617">
            <v>0</v>
          </cell>
          <cell r="AO8617">
            <v>0</v>
          </cell>
          <cell r="AP8617">
            <v>0</v>
          </cell>
          <cell r="AQ8617">
            <v>0</v>
          </cell>
          <cell r="AR8617">
            <v>0</v>
          </cell>
          <cell r="AS8617">
            <v>0</v>
          </cell>
          <cell r="AT8617">
            <v>0</v>
          </cell>
          <cell r="AU8617">
            <v>0</v>
          </cell>
          <cell r="AV8617">
            <v>0</v>
          </cell>
          <cell r="AW8617">
            <v>0</v>
          </cell>
          <cell r="AX8617">
            <v>0</v>
          </cell>
          <cell r="AY8617">
            <v>36969</v>
          </cell>
          <cell r="AZ8617">
            <v>38527</v>
          </cell>
          <cell r="BB8617">
            <v>36969</v>
          </cell>
          <cell r="BD8617">
            <v>38527</v>
          </cell>
          <cell r="BH8617">
            <v>0</v>
          </cell>
          <cell r="BI8617" t="str">
            <v>EUR</v>
          </cell>
          <cell r="BM8617">
            <v>0</v>
          </cell>
          <cell r="BN8617">
            <v>0</v>
          </cell>
          <cell r="BO8617">
            <v>0</v>
          </cell>
          <cell r="BP8617">
            <v>0</v>
          </cell>
          <cell r="BQ8617">
            <v>0</v>
          </cell>
          <cell r="BR8617">
            <v>0</v>
          </cell>
          <cell r="BS8617">
            <v>0</v>
          </cell>
          <cell r="BT8617">
            <v>0</v>
          </cell>
          <cell r="BU8617">
            <v>0</v>
          </cell>
          <cell r="BV8617">
            <v>0</v>
          </cell>
          <cell r="BW8617">
            <v>0</v>
          </cell>
          <cell r="BX8617">
            <v>0</v>
          </cell>
          <cell r="BY8617">
            <v>0</v>
          </cell>
          <cell r="BZ8617">
            <v>0</v>
          </cell>
          <cell r="CA8617">
            <v>0</v>
          </cell>
          <cell r="CB8617">
            <v>0</v>
          </cell>
        </row>
        <row r="8618">
          <cell r="B8618" t="str">
            <v>E501</v>
          </cell>
          <cell r="C8618" t="str">
            <v>Fortuita - Pq.Eólico Porto Santo Eq.Elec</v>
          </cell>
          <cell r="D8618" t="str">
            <v>P40-36</v>
          </cell>
          <cell r="E8618" t="str">
            <v>P40-36</v>
          </cell>
          <cell r="F8618" t="str">
            <v>0500</v>
          </cell>
          <cell r="G8618">
            <v>0</v>
          </cell>
          <cell r="H8618" t="str">
            <v>EEM1</v>
          </cell>
          <cell r="I8618" t="str">
            <v>01</v>
          </cell>
          <cell r="J8618" t="str">
            <v>10</v>
          </cell>
          <cell r="K8618">
            <v>0</v>
          </cell>
          <cell r="L8618" t="str">
            <v>X</v>
          </cell>
          <cell r="M8618">
            <v>0</v>
          </cell>
          <cell r="N8618">
            <v>0</v>
          </cell>
          <cell r="O8618" t="str">
            <v>PMOREIRA</v>
          </cell>
          <cell r="P8618" t="str">
            <v>14:34:41</v>
          </cell>
          <cell r="Q8618" t="str">
            <v>SFARIA</v>
          </cell>
          <cell r="R8618" t="str">
            <v>15:23:16</v>
          </cell>
          <cell r="S8618" t="str">
            <v>EEM</v>
          </cell>
          <cell r="T8618">
            <v>0</v>
          </cell>
          <cell r="U8618">
            <v>0</v>
          </cell>
          <cell r="V8618">
            <v>0</v>
          </cell>
          <cell r="W8618" t="str">
            <v>EUR</v>
          </cell>
          <cell r="X8618" t="str">
            <v>00</v>
          </cell>
          <cell r="Y8618" t="str">
            <v>00</v>
          </cell>
          <cell r="Z8618">
            <v>0</v>
          </cell>
          <cell r="AA8618">
            <v>0</v>
          </cell>
          <cell r="AB8618" t="str">
            <v>X</v>
          </cell>
          <cell r="AC8618">
            <v>0</v>
          </cell>
          <cell r="AD8618">
            <v>0</v>
          </cell>
          <cell r="AE8618" t="str">
            <v>0000</v>
          </cell>
          <cell r="AF8618">
            <v>0</v>
          </cell>
          <cell r="AG8618">
            <v>0</v>
          </cell>
          <cell r="AH8618">
            <v>0</v>
          </cell>
          <cell r="AI8618">
            <v>0</v>
          </cell>
          <cell r="AJ8618">
            <v>0</v>
          </cell>
          <cell r="AK8618">
            <v>0</v>
          </cell>
          <cell r="AL8618">
            <v>0</v>
          </cell>
          <cell r="AM8618">
            <v>0</v>
          </cell>
          <cell r="AN8618">
            <v>0</v>
          </cell>
          <cell r="AO8618">
            <v>0</v>
          </cell>
          <cell r="AP8618">
            <v>0</v>
          </cell>
          <cell r="AQ8618">
            <v>0</v>
          </cell>
          <cell r="AR8618">
            <v>0</v>
          </cell>
          <cell r="AS8618">
            <v>0</v>
          </cell>
          <cell r="AT8618">
            <v>0</v>
          </cell>
          <cell r="AU8618">
            <v>0</v>
          </cell>
          <cell r="AV8618">
            <v>0</v>
          </cell>
          <cell r="AW8618">
            <v>0</v>
          </cell>
          <cell r="AX8618">
            <v>0</v>
          </cell>
          <cell r="AY8618">
            <v>36969</v>
          </cell>
          <cell r="AZ8618">
            <v>38527</v>
          </cell>
          <cell r="BB8618">
            <v>36969</v>
          </cell>
          <cell r="BD8618">
            <v>38527</v>
          </cell>
          <cell r="BH8618">
            <v>0</v>
          </cell>
          <cell r="BI8618" t="str">
            <v>EUR</v>
          </cell>
          <cell r="BM8618">
            <v>0</v>
          </cell>
          <cell r="BN8618">
            <v>0</v>
          </cell>
          <cell r="BO8618">
            <v>0</v>
          </cell>
          <cell r="BP8618">
            <v>0</v>
          </cell>
          <cell r="BQ8618">
            <v>0</v>
          </cell>
          <cell r="BR8618">
            <v>0</v>
          </cell>
          <cell r="BS8618">
            <v>0</v>
          </cell>
          <cell r="BT8618">
            <v>0</v>
          </cell>
          <cell r="BU8618">
            <v>0</v>
          </cell>
          <cell r="BV8618">
            <v>0</v>
          </cell>
          <cell r="BW8618">
            <v>0</v>
          </cell>
          <cell r="BX8618">
            <v>0</v>
          </cell>
          <cell r="BY8618">
            <v>0</v>
          </cell>
          <cell r="BZ8618">
            <v>0</v>
          </cell>
          <cell r="CA8618">
            <v>0</v>
          </cell>
          <cell r="CB8618">
            <v>0</v>
          </cell>
        </row>
        <row r="8619">
          <cell r="B8619" t="str">
            <v>E501</v>
          </cell>
          <cell r="C8619" t="str">
            <v>Conservação linmígrafos em Santana</v>
          </cell>
          <cell r="D8619" t="str">
            <v>CI102-65</v>
          </cell>
          <cell r="E8619" t="str">
            <v>CI102-65</v>
          </cell>
          <cell r="F8619">
            <v>0</v>
          </cell>
          <cell r="G8619">
            <v>0</v>
          </cell>
          <cell r="H8619" t="str">
            <v>EEM1</v>
          </cell>
          <cell r="I8619" t="str">
            <v>01</v>
          </cell>
          <cell r="J8619" t="str">
            <v>05</v>
          </cell>
          <cell r="K8619">
            <v>0</v>
          </cell>
          <cell r="L8619" t="str">
            <v>X</v>
          </cell>
          <cell r="M8619">
            <v>0</v>
          </cell>
          <cell r="N8619">
            <v>0</v>
          </cell>
          <cell r="O8619" t="str">
            <v>CSAMPAIO</v>
          </cell>
          <cell r="P8619" t="str">
            <v>09:29:40</v>
          </cell>
          <cell r="Q8619" t="str">
            <v>SFARIA</v>
          </cell>
          <cell r="R8619" t="str">
            <v>17:01:29</v>
          </cell>
          <cell r="S8619" t="str">
            <v>EEM</v>
          </cell>
          <cell r="T8619">
            <v>0</v>
          </cell>
          <cell r="U8619">
            <v>0</v>
          </cell>
          <cell r="V8619">
            <v>0</v>
          </cell>
          <cell r="W8619" t="str">
            <v>EUR</v>
          </cell>
          <cell r="X8619" t="str">
            <v>00</v>
          </cell>
          <cell r="Y8619" t="str">
            <v>00</v>
          </cell>
          <cell r="Z8619">
            <v>0</v>
          </cell>
          <cell r="AA8619">
            <v>0</v>
          </cell>
          <cell r="AB8619" t="str">
            <v>X</v>
          </cell>
          <cell r="AC8619">
            <v>0</v>
          </cell>
          <cell r="AD8619">
            <v>0</v>
          </cell>
          <cell r="AE8619" t="str">
            <v>0000</v>
          </cell>
          <cell r="AF8619">
            <v>0</v>
          </cell>
          <cell r="AG8619">
            <v>0</v>
          </cell>
          <cell r="AH8619">
            <v>0</v>
          </cell>
          <cell r="AI8619">
            <v>0</v>
          </cell>
          <cell r="AJ8619">
            <v>0</v>
          </cell>
          <cell r="AK8619">
            <v>0</v>
          </cell>
          <cell r="AL8619">
            <v>0</v>
          </cell>
          <cell r="AM8619">
            <v>0</v>
          </cell>
          <cell r="AN8619">
            <v>0</v>
          </cell>
          <cell r="AO8619">
            <v>0</v>
          </cell>
          <cell r="AP8619">
            <v>0</v>
          </cell>
          <cell r="AQ8619">
            <v>0</v>
          </cell>
          <cell r="AR8619">
            <v>0</v>
          </cell>
          <cell r="AS8619">
            <v>0</v>
          </cell>
          <cell r="AT8619">
            <v>0</v>
          </cell>
          <cell r="AU8619">
            <v>0</v>
          </cell>
          <cell r="AV8619">
            <v>0</v>
          </cell>
          <cell r="AW8619">
            <v>0</v>
          </cell>
          <cell r="AX8619">
            <v>0</v>
          </cell>
          <cell r="AY8619">
            <v>36998</v>
          </cell>
          <cell r="AZ8619">
            <v>38526</v>
          </cell>
          <cell r="BB8619">
            <v>36998</v>
          </cell>
          <cell r="BD8619">
            <v>38526</v>
          </cell>
          <cell r="BH8619">
            <v>0</v>
          </cell>
          <cell r="BI8619" t="str">
            <v>EUR</v>
          </cell>
          <cell r="BM8619">
            <v>0</v>
          </cell>
          <cell r="BN8619">
            <v>0</v>
          </cell>
          <cell r="BO8619">
            <v>0</v>
          </cell>
          <cell r="BP8619">
            <v>0</v>
          </cell>
          <cell r="BQ8619">
            <v>0</v>
          </cell>
          <cell r="BR8619">
            <v>0</v>
          </cell>
          <cell r="BS8619">
            <v>0</v>
          </cell>
          <cell r="BT8619">
            <v>0</v>
          </cell>
          <cell r="BU8619">
            <v>0</v>
          </cell>
          <cell r="BV8619">
            <v>0</v>
          </cell>
          <cell r="BW8619">
            <v>0</v>
          </cell>
          <cell r="BX8619">
            <v>0</v>
          </cell>
          <cell r="BY8619">
            <v>0</v>
          </cell>
          <cell r="BZ8619">
            <v>0</v>
          </cell>
          <cell r="CA8619">
            <v>0</v>
          </cell>
          <cell r="CB8619">
            <v>0</v>
          </cell>
        </row>
        <row r="8620">
          <cell r="B8620" t="str">
            <v>E506</v>
          </cell>
          <cell r="C8620" t="str">
            <v>Conservação.PT Abrigo da Pena</v>
          </cell>
          <cell r="D8620" t="str">
            <v>CI101-37</v>
          </cell>
          <cell r="E8620" t="str">
            <v>CI101-37</v>
          </cell>
          <cell r="F8620">
            <v>0</v>
          </cell>
          <cell r="G8620">
            <v>0</v>
          </cell>
          <cell r="H8620" t="str">
            <v>EEM1</v>
          </cell>
          <cell r="I8620" t="str">
            <v>02</v>
          </cell>
          <cell r="J8620" t="str">
            <v>A5</v>
          </cell>
          <cell r="K8620">
            <v>0</v>
          </cell>
          <cell r="L8620" t="str">
            <v>X</v>
          </cell>
          <cell r="M8620">
            <v>0</v>
          </cell>
          <cell r="N8620">
            <v>0</v>
          </cell>
          <cell r="O8620" t="str">
            <v>CSAMPAIO</v>
          </cell>
          <cell r="P8620" t="str">
            <v>11:36:21</v>
          </cell>
          <cell r="Q8620" t="str">
            <v>SFARIA</v>
          </cell>
          <cell r="R8620" t="str">
            <v>09:18:20</v>
          </cell>
          <cell r="S8620" t="str">
            <v>EEM</v>
          </cell>
          <cell r="T8620">
            <v>0</v>
          </cell>
          <cell r="U8620">
            <v>0</v>
          </cell>
          <cell r="V8620">
            <v>0</v>
          </cell>
          <cell r="W8620" t="str">
            <v>EUR</v>
          </cell>
          <cell r="X8620" t="str">
            <v>00</v>
          </cell>
          <cell r="Y8620" t="str">
            <v>00</v>
          </cell>
          <cell r="Z8620">
            <v>0</v>
          </cell>
          <cell r="AA8620">
            <v>0</v>
          </cell>
          <cell r="AB8620" t="str">
            <v>X</v>
          </cell>
          <cell r="AC8620">
            <v>0</v>
          </cell>
          <cell r="AD8620">
            <v>0</v>
          </cell>
          <cell r="AE8620" t="str">
            <v>0000</v>
          </cell>
          <cell r="AF8620">
            <v>0</v>
          </cell>
          <cell r="AG8620">
            <v>0</v>
          </cell>
          <cell r="AH8620">
            <v>0</v>
          </cell>
          <cell r="AI8620" t="str">
            <v>0</v>
          </cell>
          <cell r="AJ8620">
            <v>0</v>
          </cell>
          <cell r="AK8620">
            <v>0</v>
          </cell>
          <cell r="AL8620">
            <v>0</v>
          </cell>
          <cell r="AM8620">
            <v>0</v>
          </cell>
          <cell r="AN8620">
            <v>0</v>
          </cell>
          <cell r="AO8620">
            <v>0</v>
          </cell>
          <cell r="AP8620">
            <v>0</v>
          </cell>
          <cell r="AQ8620">
            <v>0</v>
          </cell>
          <cell r="AR8620">
            <v>0</v>
          </cell>
          <cell r="AS8620">
            <v>0</v>
          </cell>
          <cell r="AT8620">
            <v>0</v>
          </cell>
          <cell r="AU8620">
            <v>0</v>
          </cell>
          <cell r="AV8620">
            <v>0</v>
          </cell>
          <cell r="AW8620">
            <v>0</v>
          </cell>
          <cell r="AX8620">
            <v>0</v>
          </cell>
          <cell r="AY8620">
            <v>37048</v>
          </cell>
          <cell r="AZ8620">
            <v>38527</v>
          </cell>
          <cell r="BB8620">
            <v>37048</v>
          </cell>
          <cell r="BD8620">
            <v>38527</v>
          </cell>
          <cell r="BH8620">
            <v>0</v>
          </cell>
          <cell r="BI8620" t="str">
            <v>EUR</v>
          </cell>
          <cell r="BM8620">
            <v>0</v>
          </cell>
          <cell r="BN8620">
            <v>0</v>
          </cell>
          <cell r="BO8620">
            <v>0</v>
          </cell>
          <cell r="BP8620">
            <v>0</v>
          </cell>
          <cell r="BQ8620">
            <v>0</v>
          </cell>
          <cell r="BR8620">
            <v>0</v>
          </cell>
          <cell r="BS8620">
            <v>0</v>
          </cell>
          <cell r="BT8620">
            <v>0</v>
          </cell>
          <cell r="BU8620">
            <v>0</v>
          </cell>
          <cell r="BV8620">
            <v>0</v>
          </cell>
          <cell r="BW8620">
            <v>0</v>
          </cell>
          <cell r="BX8620">
            <v>0</v>
          </cell>
          <cell r="BY8620">
            <v>0</v>
          </cell>
          <cell r="BZ8620">
            <v>0</v>
          </cell>
          <cell r="CA8620">
            <v>0</v>
          </cell>
          <cell r="CB8620">
            <v>0</v>
          </cell>
        </row>
        <row r="8621">
          <cell r="B8621" t="str">
            <v>E506</v>
          </cell>
          <cell r="C8621" t="str">
            <v>Conservação PT Balseiras Ab.Curral Freir</v>
          </cell>
          <cell r="D8621" t="str">
            <v>CI101-37</v>
          </cell>
          <cell r="E8621" t="str">
            <v>CI101-37</v>
          </cell>
          <cell r="F8621">
            <v>0</v>
          </cell>
          <cell r="G8621">
            <v>0</v>
          </cell>
          <cell r="H8621" t="str">
            <v>EEM1</v>
          </cell>
          <cell r="I8621" t="str">
            <v>02</v>
          </cell>
          <cell r="J8621" t="str">
            <v>A5</v>
          </cell>
          <cell r="K8621">
            <v>0</v>
          </cell>
          <cell r="L8621" t="str">
            <v>X</v>
          </cell>
          <cell r="M8621">
            <v>0</v>
          </cell>
          <cell r="N8621">
            <v>0</v>
          </cell>
          <cell r="O8621" t="str">
            <v>CSAMPAIO</v>
          </cell>
          <cell r="P8621" t="str">
            <v>08:44:40</v>
          </cell>
          <cell r="Q8621" t="str">
            <v>SFARIA</v>
          </cell>
          <cell r="R8621" t="str">
            <v>09:18:41</v>
          </cell>
          <cell r="S8621" t="str">
            <v>EEM</v>
          </cell>
          <cell r="T8621">
            <v>0</v>
          </cell>
          <cell r="U8621">
            <v>0</v>
          </cell>
          <cell r="V8621">
            <v>0</v>
          </cell>
          <cell r="W8621" t="str">
            <v>EUR</v>
          </cell>
          <cell r="X8621" t="str">
            <v>00</v>
          </cell>
          <cell r="Y8621" t="str">
            <v>00</v>
          </cell>
          <cell r="Z8621">
            <v>0</v>
          </cell>
          <cell r="AA8621">
            <v>0</v>
          </cell>
          <cell r="AB8621" t="str">
            <v>X</v>
          </cell>
          <cell r="AC8621">
            <v>0</v>
          </cell>
          <cell r="AD8621">
            <v>0</v>
          </cell>
          <cell r="AE8621" t="str">
            <v>0000</v>
          </cell>
          <cell r="AF8621">
            <v>0</v>
          </cell>
          <cell r="AG8621">
            <v>0</v>
          </cell>
          <cell r="AH8621">
            <v>0</v>
          </cell>
          <cell r="AI8621" t="str">
            <v>0</v>
          </cell>
          <cell r="AJ8621">
            <v>0</v>
          </cell>
          <cell r="AK8621">
            <v>0</v>
          </cell>
          <cell r="AL8621">
            <v>0</v>
          </cell>
          <cell r="AM8621">
            <v>0</v>
          </cell>
          <cell r="AN8621">
            <v>0</v>
          </cell>
          <cell r="AO8621">
            <v>0</v>
          </cell>
          <cell r="AP8621">
            <v>0</v>
          </cell>
          <cell r="AQ8621">
            <v>0</v>
          </cell>
          <cell r="AR8621">
            <v>0</v>
          </cell>
          <cell r="AS8621">
            <v>0</v>
          </cell>
          <cell r="AT8621">
            <v>0</v>
          </cell>
          <cell r="AU8621">
            <v>0</v>
          </cell>
          <cell r="AV8621">
            <v>0</v>
          </cell>
          <cell r="AW8621">
            <v>0</v>
          </cell>
          <cell r="AX8621">
            <v>0</v>
          </cell>
          <cell r="AY8621">
            <v>37067</v>
          </cell>
          <cell r="AZ8621">
            <v>38527</v>
          </cell>
          <cell r="BB8621">
            <v>37067</v>
          </cell>
          <cell r="BD8621">
            <v>38527</v>
          </cell>
          <cell r="BH8621">
            <v>0</v>
          </cell>
          <cell r="BI8621" t="str">
            <v>EUR</v>
          </cell>
          <cell r="BM8621">
            <v>0</v>
          </cell>
          <cell r="BN8621">
            <v>0</v>
          </cell>
          <cell r="BO8621">
            <v>0</v>
          </cell>
          <cell r="BP8621">
            <v>0</v>
          </cell>
          <cell r="BQ8621">
            <v>0</v>
          </cell>
          <cell r="BR8621">
            <v>0</v>
          </cell>
          <cell r="BS8621">
            <v>0</v>
          </cell>
          <cell r="BT8621">
            <v>0</v>
          </cell>
          <cell r="BU8621">
            <v>0</v>
          </cell>
          <cell r="BV8621">
            <v>0</v>
          </cell>
          <cell r="BW8621">
            <v>0</v>
          </cell>
          <cell r="BX8621">
            <v>0</v>
          </cell>
          <cell r="BY8621">
            <v>0</v>
          </cell>
          <cell r="BZ8621">
            <v>0</v>
          </cell>
          <cell r="CA8621">
            <v>0</v>
          </cell>
          <cell r="CB8621">
            <v>0</v>
          </cell>
        </row>
        <row r="8622">
          <cell r="B8622" t="str">
            <v>E506</v>
          </cell>
          <cell r="C8622" t="str">
            <v>Conserv.arredores PT Torre-Palh.Ferreiro</v>
          </cell>
          <cell r="D8622" t="str">
            <v>CI101-37</v>
          </cell>
          <cell r="E8622" t="str">
            <v>CI101-37</v>
          </cell>
          <cell r="F8622">
            <v>0</v>
          </cell>
          <cell r="G8622">
            <v>0</v>
          </cell>
          <cell r="H8622" t="str">
            <v>EEM1</v>
          </cell>
          <cell r="I8622" t="str">
            <v>02</v>
          </cell>
          <cell r="J8622" t="str">
            <v>A5</v>
          </cell>
          <cell r="K8622">
            <v>0</v>
          </cell>
          <cell r="L8622" t="str">
            <v>X</v>
          </cell>
          <cell r="M8622">
            <v>0</v>
          </cell>
          <cell r="N8622">
            <v>0</v>
          </cell>
          <cell r="O8622" t="str">
            <v>CSAMPAIO</v>
          </cell>
          <cell r="P8622" t="str">
            <v>09:06:28</v>
          </cell>
          <cell r="Q8622" t="str">
            <v>SFARIA</v>
          </cell>
          <cell r="R8622" t="str">
            <v>09:20:51</v>
          </cell>
          <cell r="S8622" t="str">
            <v>EEM</v>
          </cell>
          <cell r="T8622">
            <v>0</v>
          </cell>
          <cell r="U8622">
            <v>0</v>
          </cell>
          <cell r="V8622">
            <v>0</v>
          </cell>
          <cell r="W8622" t="str">
            <v>EUR</v>
          </cell>
          <cell r="X8622" t="str">
            <v>00</v>
          </cell>
          <cell r="Y8622" t="str">
            <v>00</v>
          </cell>
          <cell r="Z8622">
            <v>0</v>
          </cell>
          <cell r="AA8622">
            <v>0</v>
          </cell>
          <cell r="AB8622" t="str">
            <v>X</v>
          </cell>
          <cell r="AC8622">
            <v>0</v>
          </cell>
          <cell r="AD8622">
            <v>0</v>
          </cell>
          <cell r="AE8622" t="str">
            <v>0000</v>
          </cell>
          <cell r="AF8622">
            <v>0</v>
          </cell>
          <cell r="AG8622">
            <v>0</v>
          </cell>
          <cell r="AH8622">
            <v>0</v>
          </cell>
          <cell r="AI8622" t="str">
            <v>0</v>
          </cell>
          <cell r="AJ8622">
            <v>0</v>
          </cell>
          <cell r="AK8622">
            <v>0</v>
          </cell>
          <cell r="AL8622">
            <v>0</v>
          </cell>
          <cell r="AM8622">
            <v>0</v>
          </cell>
          <cell r="AN8622">
            <v>0</v>
          </cell>
          <cell r="AO8622">
            <v>0</v>
          </cell>
          <cell r="AP8622">
            <v>0</v>
          </cell>
          <cell r="AQ8622">
            <v>0</v>
          </cell>
          <cell r="AR8622">
            <v>0</v>
          </cell>
          <cell r="AS8622">
            <v>0</v>
          </cell>
          <cell r="AT8622">
            <v>0</v>
          </cell>
          <cell r="AU8622">
            <v>0</v>
          </cell>
          <cell r="AV8622">
            <v>0</v>
          </cell>
          <cell r="AW8622">
            <v>0</v>
          </cell>
          <cell r="AX8622">
            <v>0</v>
          </cell>
          <cell r="AY8622">
            <v>37074</v>
          </cell>
          <cell r="AZ8622">
            <v>38527</v>
          </cell>
          <cell r="BB8622">
            <v>37074</v>
          </cell>
          <cell r="BD8622">
            <v>38527</v>
          </cell>
          <cell r="BH8622">
            <v>0</v>
          </cell>
          <cell r="BI8622" t="str">
            <v>EUR</v>
          </cell>
          <cell r="BM8622">
            <v>0</v>
          </cell>
          <cell r="BN8622">
            <v>0</v>
          </cell>
          <cell r="BO8622">
            <v>0</v>
          </cell>
          <cell r="BP8622">
            <v>0</v>
          </cell>
          <cell r="BQ8622">
            <v>0</v>
          </cell>
          <cell r="BR8622">
            <v>0</v>
          </cell>
          <cell r="BS8622">
            <v>0</v>
          </cell>
          <cell r="BT8622">
            <v>0</v>
          </cell>
          <cell r="BU8622">
            <v>0</v>
          </cell>
          <cell r="BV8622">
            <v>0</v>
          </cell>
          <cell r="BW8622">
            <v>0</v>
          </cell>
          <cell r="BX8622">
            <v>0</v>
          </cell>
          <cell r="BY8622">
            <v>0</v>
          </cell>
          <cell r="BZ8622">
            <v>0</v>
          </cell>
          <cell r="CA8622">
            <v>0</v>
          </cell>
          <cell r="CB8622">
            <v>0</v>
          </cell>
        </row>
        <row r="8623">
          <cell r="B8623" t="str">
            <v>E500</v>
          </cell>
          <cell r="C8623" t="str">
            <v>Remodelação da cobertura dos SIAM</v>
          </cell>
          <cell r="D8623" t="str">
            <v>CI101-37</v>
          </cell>
          <cell r="E8623" t="str">
            <v>CI101-37</v>
          </cell>
          <cell r="F8623">
            <v>0</v>
          </cell>
          <cell r="G8623">
            <v>0</v>
          </cell>
          <cell r="H8623" t="str">
            <v>EEM1</v>
          </cell>
          <cell r="I8623" t="str">
            <v>05</v>
          </cell>
          <cell r="J8623" t="str">
            <v>25</v>
          </cell>
          <cell r="K8623">
            <v>0</v>
          </cell>
          <cell r="L8623" t="str">
            <v>X</v>
          </cell>
          <cell r="M8623">
            <v>0</v>
          </cell>
          <cell r="N8623">
            <v>0</v>
          </cell>
          <cell r="O8623" t="str">
            <v>CSAMPAIO</v>
          </cell>
          <cell r="P8623" t="str">
            <v>14:07:27</v>
          </cell>
          <cell r="Q8623" t="str">
            <v>SFARIA</v>
          </cell>
          <cell r="R8623" t="str">
            <v>17:42:18</v>
          </cell>
          <cell r="S8623" t="str">
            <v>EEM</v>
          </cell>
          <cell r="T8623">
            <v>0</v>
          </cell>
          <cell r="U8623">
            <v>0</v>
          </cell>
          <cell r="V8623">
            <v>0</v>
          </cell>
          <cell r="W8623" t="str">
            <v>EUR</v>
          </cell>
          <cell r="X8623" t="str">
            <v>00</v>
          </cell>
          <cell r="Y8623" t="str">
            <v>00</v>
          </cell>
          <cell r="Z8623">
            <v>0</v>
          </cell>
          <cell r="AA8623">
            <v>0</v>
          </cell>
          <cell r="AB8623" t="str">
            <v>X</v>
          </cell>
          <cell r="AC8623">
            <v>0</v>
          </cell>
          <cell r="AD8623">
            <v>0</v>
          </cell>
          <cell r="AE8623" t="str">
            <v>0000</v>
          </cell>
          <cell r="AF8623">
            <v>0</v>
          </cell>
          <cell r="AG8623">
            <v>0</v>
          </cell>
          <cell r="AH8623">
            <v>0</v>
          </cell>
          <cell r="AI8623">
            <v>0</v>
          </cell>
          <cell r="AJ8623">
            <v>0</v>
          </cell>
          <cell r="AK8623">
            <v>0</v>
          </cell>
          <cell r="AL8623">
            <v>0</v>
          </cell>
          <cell r="AM8623">
            <v>0</v>
          </cell>
          <cell r="AN8623">
            <v>0</v>
          </cell>
          <cell r="AO8623">
            <v>0</v>
          </cell>
          <cell r="AP8623">
            <v>0</v>
          </cell>
          <cell r="AQ8623">
            <v>0</v>
          </cell>
          <cell r="AR8623">
            <v>0</v>
          </cell>
          <cell r="AS8623">
            <v>0</v>
          </cell>
          <cell r="AT8623">
            <v>0</v>
          </cell>
          <cell r="AU8623">
            <v>0</v>
          </cell>
          <cell r="AV8623">
            <v>0</v>
          </cell>
          <cell r="AW8623">
            <v>0</v>
          </cell>
          <cell r="AX8623">
            <v>0</v>
          </cell>
          <cell r="AY8623">
            <v>37137</v>
          </cell>
          <cell r="AZ8623">
            <v>38525</v>
          </cell>
          <cell r="BB8623">
            <v>37137</v>
          </cell>
          <cell r="BD8623">
            <v>38525</v>
          </cell>
          <cell r="BH8623">
            <v>0</v>
          </cell>
          <cell r="BI8623" t="str">
            <v>EUR</v>
          </cell>
          <cell r="BM8623">
            <v>0</v>
          </cell>
          <cell r="BN8623">
            <v>0</v>
          </cell>
          <cell r="BO8623">
            <v>0</v>
          </cell>
          <cell r="BP8623">
            <v>0</v>
          </cell>
          <cell r="BQ8623">
            <v>0</v>
          </cell>
          <cell r="BR8623">
            <v>0</v>
          </cell>
          <cell r="BS8623">
            <v>0</v>
          </cell>
          <cell r="BT8623">
            <v>0</v>
          </cell>
          <cell r="BU8623">
            <v>0</v>
          </cell>
          <cell r="BV8623">
            <v>0</v>
          </cell>
          <cell r="BW8623">
            <v>0</v>
          </cell>
          <cell r="BX8623">
            <v>0</v>
          </cell>
          <cell r="BY8623">
            <v>0</v>
          </cell>
          <cell r="BZ8623">
            <v>0</v>
          </cell>
          <cell r="CA8623">
            <v>0</v>
          </cell>
          <cell r="CB8623">
            <v>0</v>
          </cell>
        </row>
        <row r="8624">
          <cell r="B8624" t="str">
            <v>E506</v>
          </cell>
          <cell r="C8624" t="str">
            <v>Div.trabalhos no PT Ribeira Grande Machi</v>
          </cell>
          <cell r="D8624" t="str">
            <v>CI101-37</v>
          </cell>
          <cell r="E8624" t="str">
            <v>CI101-37</v>
          </cell>
          <cell r="F8624">
            <v>0</v>
          </cell>
          <cell r="G8624">
            <v>0</v>
          </cell>
          <cell r="H8624" t="str">
            <v>EEM1</v>
          </cell>
          <cell r="I8624" t="str">
            <v>02</v>
          </cell>
          <cell r="J8624" t="str">
            <v>A5</v>
          </cell>
          <cell r="K8624">
            <v>0</v>
          </cell>
          <cell r="L8624" t="str">
            <v>X</v>
          </cell>
          <cell r="M8624">
            <v>0</v>
          </cell>
          <cell r="N8624">
            <v>0</v>
          </cell>
          <cell r="O8624" t="str">
            <v>CSAMPAIO</v>
          </cell>
          <cell r="P8624" t="str">
            <v>11:47:36</v>
          </cell>
          <cell r="Q8624" t="str">
            <v>SFARIA</v>
          </cell>
          <cell r="R8624" t="str">
            <v>09:21:55</v>
          </cell>
          <cell r="S8624" t="str">
            <v>EEM</v>
          </cell>
          <cell r="T8624">
            <v>0</v>
          </cell>
          <cell r="U8624">
            <v>0</v>
          </cell>
          <cell r="V8624">
            <v>0</v>
          </cell>
          <cell r="W8624" t="str">
            <v>EUR</v>
          </cell>
          <cell r="X8624" t="str">
            <v>00</v>
          </cell>
          <cell r="Y8624" t="str">
            <v>00</v>
          </cell>
          <cell r="Z8624">
            <v>0</v>
          </cell>
          <cell r="AA8624">
            <v>0</v>
          </cell>
          <cell r="AB8624" t="str">
            <v>X</v>
          </cell>
          <cell r="AC8624">
            <v>0</v>
          </cell>
          <cell r="AD8624">
            <v>0</v>
          </cell>
          <cell r="AE8624" t="str">
            <v>0000</v>
          </cell>
          <cell r="AF8624">
            <v>0</v>
          </cell>
          <cell r="AG8624">
            <v>0</v>
          </cell>
          <cell r="AH8624">
            <v>0</v>
          </cell>
          <cell r="AI8624" t="str">
            <v>0</v>
          </cell>
          <cell r="AJ8624">
            <v>0</v>
          </cell>
          <cell r="AK8624">
            <v>0</v>
          </cell>
          <cell r="AL8624">
            <v>0</v>
          </cell>
          <cell r="AM8624">
            <v>0</v>
          </cell>
          <cell r="AN8624">
            <v>0</v>
          </cell>
          <cell r="AO8624">
            <v>0</v>
          </cell>
          <cell r="AP8624">
            <v>0</v>
          </cell>
          <cell r="AQ8624">
            <v>0</v>
          </cell>
          <cell r="AR8624">
            <v>0</v>
          </cell>
          <cell r="AS8624">
            <v>0</v>
          </cell>
          <cell r="AT8624">
            <v>0</v>
          </cell>
          <cell r="AU8624">
            <v>0</v>
          </cell>
          <cell r="AV8624">
            <v>0</v>
          </cell>
          <cell r="AW8624">
            <v>0</v>
          </cell>
          <cell r="AX8624">
            <v>0</v>
          </cell>
          <cell r="AY8624">
            <v>37138</v>
          </cell>
          <cell r="AZ8624">
            <v>38527</v>
          </cell>
          <cell r="BB8624">
            <v>37138</v>
          </cell>
          <cell r="BD8624">
            <v>38527</v>
          </cell>
          <cell r="BH8624">
            <v>0</v>
          </cell>
          <cell r="BI8624" t="str">
            <v>EUR</v>
          </cell>
          <cell r="BM8624">
            <v>0</v>
          </cell>
          <cell r="BN8624">
            <v>0</v>
          </cell>
          <cell r="BO8624">
            <v>0</v>
          </cell>
          <cell r="BP8624">
            <v>0</v>
          </cell>
          <cell r="BQ8624">
            <v>0</v>
          </cell>
          <cell r="BR8624">
            <v>0</v>
          </cell>
          <cell r="BS8624">
            <v>0</v>
          </cell>
          <cell r="BT8624">
            <v>0</v>
          </cell>
          <cell r="BU8624">
            <v>0</v>
          </cell>
          <cell r="BV8624">
            <v>0</v>
          </cell>
          <cell r="BW8624">
            <v>0</v>
          </cell>
          <cell r="BX8624">
            <v>0</v>
          </cell>
          <cell r="BY8624">
            <v>0</v>
          </cell>
          <cell r="BZ8624">
            <v>0</v>
          </cell>
          <cell r="CA8624">
            <v>0</v>
          </cell>
          <cell r="CB8624">
            <v>0</v>
          </cell>
        </row>
        <row r="8625">
          <cell r="B8625" t="str">
            <v>E500</v>
          </cell>
          <cell r="C8625" t="str">
            <v>Remodelação cobertura dos SIAM</v>
          </cell>
          <cell r="D8625" t="str">
            <v>CI101-39</v>
          </cell>
          <cell r="E8625" t="str">
            <v>CI101-39</v>
          </cell>
          <cell r="F8625">
            <v>0</v>
          </cell>
          <cell r="G8625">
            <v>0</v>
          </cell>
          <cell r="H8625" t="str">
            <v>EEM1</v>
          </cell>
          <cell r="I8625" t="str">
            <v>05</v>
          </cell>
          <cell r="J8625" t="str">
            <v>25</v>
          </cell>
          <cell r="K8625">
            <v>0</v>
          </cell>
          <cell r="L8625" t="str">
            <v>X</v>
          </cell>
          <cell r="M8625">
            <v>0</v>
          </cell>
          <cell r="N8625">
            <v>0</v>
          </cell>
          <cell r="O8625" t="str">
            <v>CSAMPAIO</v>
          </cell>
          <cell r="P8625" t="str">
            <v>10:49:11</v>
          </cell>
          <cell r="Q8625" t="str">
            <v>SFARIA</v>
          </cell>
          <cell r="R8625" t="str">
            <v>17:41:44</v>
          </cell>
          <cell r="S8625" t="str">
            <v>EEM</v>
          </cell>
          <cell r="T8625">
            <v>0</v>
          </cell>
          <cell r="U8625">
            <v>0</v>
          </cell>
          <cell r="V8625">
            <v>0</v>
          </cell>
          <cell r="W8625" t="str">
            <v>EUR</v>
          </cell>
          <cell r="X8625" t="str">
            <v>00</v>
          </cell>
          <cell r="Y8625" t="str">
            <v>00</v>
          </cell>
          <cell r="Z8625">
            <v>0</v>
          </cell>
          <cell r="AA8625">
            <v>0</v>
          </cell>
          <cell r="AB8625" t="str">
            <v>X</v>
          </cell>
          <cell r="AC8625">
            <v>0</v>
          </cell>
          <cell r="AD8625">
            <v>0</v>
          </cell>
          <cell r="AE8625" t="str">
            <v>0000</v>
          </cell>
          <cell r="AF8625">
            <v>0</v>
          </cell>
          <cell r="AG8625">
            <v>0</v>
          </cell>
          <cell r="AH8625">
            <v>0</v>
          </cell>
          <cell r="AI8625">
            <v>0</v>
          </cell>
          <cell r="AJ8625">
            <v>0</v>
          </cell>
          <cell r="AK8625">
            <v>0</v>
          </cell>
          <cell r="AL8625">
            <v>0</v>
          </cell>
          <cell r="AM8625">
            <v>0</v>
          </cell>
          <cell r="AN8625">
            <v>0</v>
          </cell>
          <cell r="AO8625">
            <v>0</v>
          </cell>
          <cell r="AP8625">
            <v>0</v>
          </cell>
          <cell r="AQ8625">
            <v>0</v>
          </cell>
          <cell r="AR8625">
            <v>0</v>
          </cell>
          <cell r="AS8625">
            <v>0</v>
          </cell>
          <cell r="AT8625">
            <v>0</v>
          </cell>
          <cell r="AU8625">
            <v>0</v>
          </cell>
          <cell r="AV8625">
            <v>0</v>
          </cell>
          <cell r="AW8625">
            <v>0</v>
          </cell>
          <cell r="AX8625">
            <v>0</v>
          </cell>
          <cell r="AY8625">
            <v>37148</v>
          </cell>
          <cell r="AZ8625">
            <v>38525</v>
          </cell>
          <cell r="BB8625">
            <v>37148</v>
          </cell>
          <cell r="BD8625">
            <v>38525</v>
          </cell>
          <cell r="BH8625">
            <v>0</v>
          </cell>
          <cell r="BI8625" t="str">
            <v>EUR</v>
          </cell>
          <cell r="BM8625">
            <v>0</v>
          </cell>
          <cell r="BN8625">
            <v>0</v>
          </cell>
          <cell r="BO8625">
            <v>0</v>
          </cell>
          <cell r="BP8625">
            <v>0</v>
          </cell>
          <cell r="BQ8625">
            <v>0</v>
          </cell>
          <cell r="BR8625">
            <v>0</v>
          </cell>
          <cell r="BS8625">
            <v>0</v>
          </cell>
          <cell r="BT8625">
            <v>0</v>
          </cell>
          <cell r="BU8625">
            <v>0</v>
          </cell>
          <cell r="BV8625">
            <v>0</v>
          </cell>
          <cell r="BW8625">
            <v>0</v>
          </cell>
          <cell r="BX8625">
            <v>0</v>
          </cell>
          <cell r="BY8625">
            <v>0</v>
          </cell>
          <cell r="BZ8625">
            <v>0</v>
          </cell>
          <cell r="CA8625">
            <v>0</v>
          </cell>
          <cell r="CB8625">
            <v>0</v>
          </cell>
        </row>
        <row r="8626">
          <cell r="B8626" t="str">
            <v>E506</v>
          </cell>
          <cell r="C8626" t="str">
            <v>Conserv.PT Cais R.Brava-Impermeab.Laje</v>
          </cell>
          <cell r="D8626" t="str">
            <v>CI101-37</v>
          </cell>
          <cell r="E8626" t="str">
            <v>CI101-37</v>
          </cell>
          <cell r="F8626">
            <v>0</v>
          </cell>
          <cell r="G8626">
            <v>0</v>
          </cell>
          <cell r="H8626" t="str">
            <v>EEM1</v>
          </cell>
          <cell r="I8626" t="str">
            <v>02</v>
          </cell>
          <cell r="J8626" t="str">
            <v>A5</v>
          </cell>
          <cell r="K8626">
            <v>0</v>
          </cell>
          <cell r="L8626" t="str">
            <v>X</v>
          </cell>
          <cell r="M8626">
            <v>0</v>
          </cell>
          <cell r="N8626">
            <v>0</v>
          </cell>
          <cell r="O8626" t="str">
            <v>CSAMPAIO</v>
          </cell>
          <cell r="P8626" t="str">
            <v>11:53:26</v>
          </cell>
          <cell r="Q8626" t="str">
            <v>SFARIA</v>
          </cell>
          <cell r="R8626" t="str">
            <v>09:22:35</v>
          </cell>
          <cell r="S8626" t="str">
            <v>EEM</v>
          </cell>
          <cell r="T8626">
            <v>0</v>
          </cell>
          <cell r="U8626">
            <v>0</v>
          </cell>
          <cell r="V8626">
            <v>0</v>
          </cell>
          <cell r="W8626" t="str">
            <v>EUR</v>
          </cell>
          <cell r="X8626" t="str">
            <v>00</v>
          </cell>
          <cell r="Y8626" t="str">
            <v>00</v>
          </cell>
          <cell r="Z8626">
            <v>0</v>
          </cell>
          <cell r="AA8626">
            <v>0</v>
          </cell>
          <cell r="AB8626" t="str">
            <v>X</v>
          </cell>
          <cell r="AC8626">
            <v>0</v>
          </cell>
          <cell r="AD8626">
            <v>0</v>
          </cell>
          <cell r="AE8626" t="str">
            <v>0000</v>
          </cell>
          <cell r="AF8626">
            <v>0</v>
          </cell>
          <cell r="AG8626">
            <v>0</v>
          </cell>
          <cell r="AH8626">
            <v>0</v>
          </cell>
          <cell r="AI8626" t="str">
            <v>0</v>
          </cell>
          <cell r="AJ8626">
            <v>0</v>
          </cell>
          <cell r="AK8626">
            <v>0</v>
          </cell>
          <cell r="AL8626">
            <v>0</v>
          </cell>
          <cell r="AM8626">
            <v>0</v>
          </cell>
          <cell r="AN8626">
            <v>0</v>
          </cell>
          <cell r="AO8626">
            <v>0</v>
          </cell>
          <cell r="AP8626">
            <v>0</v>
          </cell>
          <cell r="AQ8626">
            <v>0</v>
          </cell>
          <cell r="AR8626">
            <v>0</v>
          </cell>
          <cell r="AS8626">
            <v>0</v>
          </cell>
          <cell r="AT8626">
            <v>0</v>
          </cell>
          <cell r="AU8626">
            <v>0</v>
          </cell>
          <cell r="AV8626">
            <v>0</v>
          </cell>
          <cell r="AW8626">
            <v>0</v>
          </cell>
          <cell r="AX8626">
            <v>0</v>
          </cell>
          <cell r="AY8626">
            <v>37158</v>
          </cell>
          <cell r="AZ8626">
            <v>38527</v>
          </cell>
          <cell r="BB8626">
            <v>37158</v>
          </cell>
          <cell r="BD8626">
            <v>38527</v>
          </cell>
          <cell r="BH8626">
            <v>0</v>
          </cell>
          <cell r="BI8626" t="str">
            <v>EUR</v>
          </cell>
          <cell r="BM8626">
            <v>0</v>
          </cell>
          <cell r="BN8626">
            <v>0</v>
          </cell>
          <cell r="BO8626">
            <v>0</v>
          </cell>
          <cell r="BP8626">
            <v>0</v>
          </cell>
          <cell r="BQ8626">
            <v>0</v>
          </cell>
          <cell r="BR8626">
            <v>0</v>
          </cell>
          <cell r="BS8626">
            <v>0</v>
          </cell>
          <cell r="BT8626">
            <v>0</v>
          </cell>
          <cell r="BU8626">
            <v>0</v>
          </cell>
          <cell r="BV8626">
            <v>0</v>
          </cell>
          <cell r="BW8626">
            <v>0</v>
          </cell>
          <cell r="BX8626">
            <v>0</v>
          </cell>
          <cell r="BY8626">
            <v>0</v>
          </cell>
          <cell r="BZ8626">
            <v>0</v>
          </cell>
          <cell r="CA8626">
            <v>0</v>
          </cell>
          <cell r="CB8626">
            <v>0</v>
          </cell>
        </row>
        <row r="8627">
          <cell r="B8627" t="str">
            <v>E506</v>
          </cell>
          <cell r="C8627" t="str">
            <v>Reparação varanda ferro PT Barreiros</v>
          </cell>
          <cell r="D8627" t="str">
            <v>CI101-39</v>
          </cell>
          <cell r="E8627" t="str">
            <v>CI101-39</v>
          </cell>
          <cell r="F8627">
            <v>0</v>
          </cell>
          <cell r="G8627">
            <v>0</v>
          </cell>
          <cell r="H8627" t="str">
            <v>EEM1</v>
          </cell>
          <cell r="I8627" t="str">
            <v>02</v>
          </cell>
          <cell r="J8627" t="str">
            <v>A5</v>
          </cell>
          <cell r="K8627">
            <v>0</v>
          </cell>
          <cell r="L8627" t="str">
            <v>X</v>
          </cell>
          <cell r="M8627">
            <v>0</v>
          </cell>
          <cell r="N8627">
            <v>0</v>
          </cell>
          <cell r="O8627" t="str">
            <v>CSAMPAIO</v>
          </cell>
          <cell r="P8627" t="str">
            <v>13:37:38</v>
          </cell>
          <cell r="Q8627" t="str">
            <v>SFARIA</v>
          </cell>
          <cell r="R8627" t="str">
            <v>09:23:00</v>
          </cell>
          <cell r="S8627" t="str">
            <v>EEM</v>
          </cell>
          <cell r="T8627">
            <v>0</v>
          </cell>
          <cell r="U8627">
            <v>0</v>
          </cell>
          <cell r="V8627">
            <v>0</v>
          </cell>
          <cell r="W8627" t="str">
            <v>EUR</v>
          </cell>
          <cell r="X8627" t="str">
            <v>00</v>
          </cell>
          <cell r="Y8627" t="str">
            <v>00</v>
          </cell>
          <cell r="Z8627">
            <v>0</v>
          </cell>
          <cell r="AA8627">
            <v>0</v>
          </cell>
          <cell r="AB8627" t="str">
            <v>X</v>
          </cell>
          <cell r="AC8627">
            <v>0</v>
          </cell>
          <cell r="AD8627">
            <v>0</v>
          </cell>
          <cell r="AE8627" t="str">
            <v>0000</v>
          </cell>
          <cell r="AF8627">
            <v>0</v>
          </cell>
          <cell r="AG8627">
            <v>0</v>
          </cell>
          <cell r="AH8627">
            <v>0</v>
          </cell>
          <cell r="AI8627" t="str">
            <v>0</v>
          </cell>
          <cell r="AJ8627">
            <v>0</v>
          </cell>
          <cell r="AK8627">
            <v>0</v>
          </cell>
          <cell r="AL8627">
            <v>0</v>
          </cell>
          <cell r="AM8627">
            <v>0</v>
          </cell>
          <cell r="AN8627">
            <v>0</v>
          </cell>
          <cell r="AO8627">
            <v>0</v>
          </cell>
          <cell r="AP8627">
            <v>0</v>
          </cell>
          <cell r="AQ8627">
            <v>0</v>
          </cell>
          <cell r="AR8627">
            <v>0</v>
          </cell>
          <cell r="AS8627">
            <v>0</v>
          </cell>
          <cell r="AT8627">
            <v>0</v>
          </cell>
          <cell r="AU8627">
            <v>0</v>
          </cell>
          <cell r="AV8627">
            <v>0</v>
          </cell>
          <cell r="AW8627">
            <v>0</v>
          </cell>
          <cell r="AX8627">
            <v>0</v>
          </cell>
          <cell r="AY8627">
            <v>37161</v>
          </cell>
          <cell r="AZ8627">
            <v>38527</v>
          </cell>
          <cell r="BB8627">
            <v>37161</v>
          </cell>
          <cell r="BD8627">
            <v>38527</v>
          </cell>
          <cell r="BH8627">
            <v>0</v>
          </cell>
          <cell r="BI8627" t="str">
            <v>EUR</v>
          </cell>
          <cell r="BM8627">
            <v>0</v>
          </cell>
          <cell r="BN8627">
            <v>0</v>
          </cell>
          <cell r="BO8627">
            <v>0</v>
          </cell>
          <cell r="BP8627">
            <v>0</v>
          </cell>
          <cell r="BQ8627">
            <v>0</v>
          </cell>
          <cell r="BR8627">
            <v>0</v>
          </cell>
          <cell r="BS8627">
            <v>0</v>
          </cell>
          <cell r="BT8627">
            <v>0</v>
          </cell>
          <cell r="BU8627">
            <v>0</v>
          </cell>
          <cell r="BV8627">
            <v>0</v>
          </cell>
          <cell r="BW8627">
            <v>0</v>
          </cell>
          <cell r="BX8627">
            <v>0</v>
          </cell>
          <cell r="BY8627">
            <v>0</v>
          </cell>
          <cell r="BZ8627">
            <v>0</v>
          </cell>
          <cell r="CA8627">
            <v>0</v>
          </cell>
          <cell r="CB8627">
            <v>0</v>
          </cell>
        </row>
        <row r="8628">
          <cell r="B8628" t="str">
            <v>E506</v>
          </cell>
          <cell r="C8628" t="str">
            <v>Conserv.arredores PT público Pavilhão</v>
          </cell>
          <cell r="D8628" t="str">
            <v>CI101-37</v>
          </cell>
          <cell r="E8628" t="str">
            <v>CI101-37</v>
          </cell>
          <cell r="F8628">
            <v>0</v>
          </cell>
          <cell r="G8628">
            <v>0</v>
          </cell>
          <cell r="H8628" t="str">
            <v>EEM1</v>
          </cell>
          <cell r="I8628" t="str">
            <v>02</v>
          </cell>
          <cell r="J8628" t="str">
            <v>A5</v>
          </cell>
          <cell r="K8628">
            <v>0</v>
          </cell>
          <cell r="L8628" t="str">
            <v>X</v>
          </cell>
          <cell r="M8628">
            <v>0</v>
          </cell>
          <cell r="N8628">
            <v>0</v>
          </cell>
          <cell r="O8628" t="str">
            <v>CSAMPAIO</v>
          </cell>
          <cell r="P8628" t="str">
            <v>09:50:33</v>
          </cell>
          <cell r="Q8628" t="str">
            <v>SFARIA</v>
          </cell>
          <cell r="R8628" t="str">
            <v>10:29:37</v>
          </cell>
          <cell r="S8628" t="str">
            <v>EEM</v>
          </cell>
          <cell r="T8628">
            <v>0</v>
          </cell>
          <cell r="U8628">
            <v>0</v>
          </cell>
          <cell r="V8628">
            <v>0</v>
          </cell>
          <cell r="W8628" t="str">
            <v>EUR</v>
          </cell>
          <cell r="X8628" t="str">
            <v>00</v>
          </cell>
          <cell r="Y8628" t="str">
            <v>00</v>
          </cell>
          <cell r="Z8628">
            <v>0</v>
          </cell>
          <cell r="AA8628">
            <v>0</v>
          </cell>
          <cell r="AB8628" t="str">
            <v>X</v>
          </cell>
          <cell r="AC8628">
            <v>0</v>
          </cell>
          <cell r="AD8628">
            <v>0</v>
          </cell>
          <cell r="AE8628" t="str">
            <v>0000</v>
          </cell>
          <cell r="AF8628">
            <v>0</v>
          </cell>
          <cell r="AG8628">
            <v>0</v>
          </cell>
          <cell r="AH8628">
            <v>0</v>
          </cell>
          <cell r="AI8628" t="str">
            <v>0</v>
          </cell>
          <cell r="AJ8628">
            <v>0</v>
          </cell>
          <cell r="AK8628">
            <v>0</v>
          </cell>
          <cell r="AL8628">
            <v>0</v>
          </cell>
          <cell r="AM8628">
            <v>0</v>
          </cell>
          <cell r="AN8628">
            <v>0</v>
          </cell>
          <cell r="AO8628">
            <v>0</v>
          </cell>
          <cell r="AP8628">
            <v>0</v>
          </cell>
          <cell r="AQ8628">
            <v>0</v>
          </cell>
          <cell r="AR8628">
            <v>0</v>
          </cell>
          <cell r="AS8628">
            <v>0</v>
          </cell>
          <cell r="AT8628">
            <v>0</v>
          </cell>
          <cell r="AU8628">
            <v>0</v>
          </cell>
          <cell r="AV8628">
            <v>0</v>
          </cell>
          <cell r="AW8628">
            <v>0</v>
          </cell>
          <cell r="AX8628">
            <v>0</v>
          </cell>
          <cell r="AY8628">
            <v>37202</v>
          </cell>
          <cell r="AZ8628">
            <v>38527</v>
          </cell>
          <cell r="BB8628">
            <v>37202</v>
          </cell>
          <cell r="BD8628">
            <v>38527</v>
          </cell>
          <cell r="BH8628">
            <v>0</v>
          </cell>
          <cell r="BI8628" t="str">
            <v>EUR</v>
          </cell>
          <cell r="BM8628">
            <v>0</v>
          </cell>
          <cell r="BN8628">
            <v>0</v>
          </cell>
          <cell r="BO8628">
            <v>0</v>
          </cell>
          <cell r="BP8628">
            <v>0</v>
          </cell>
          <cell r="BQ8628">
            <v>0</v>
          </cell>
          <cell r="BR8628">
            <v>0</v>
          </cell>
          <cell r="BS8628">
            <v>0</v>
          </cell>
          <cell r="BT8628">
            <v>0</v>
          </cell>
          <cell r="BU8628">
            <v>0</v>
          </cell>
          <cell r="BV8628">
            <v>0</v>
          </cell>
          <cell r="BW8628">
            <v>0</v>
          </cell>
          <cell r="BX8628">
            <v>0</v>
          </cell>
          <cell r="BY8628">
            <v>0</v>
          </cell>
          <cell r="BZ8628">
            <v>0</v>
          </cell>
          <cell r="CA8628">
            <v>0</v>
          </cell>
          <cell r="CB8628">
            <v>0</v>
          </cell>
        </row>
        <row r="8629">
          <cell r="B8629" t="str">
            <v>E506</v>
          </cell>
          <cell r="C8629" t="str">
            <v>Conserv.arredores/infiltracoes PTPIZO n2</v>
          </cell>
          <cell r="D8629" t="str">
            <v>CI101-37</v>
          </cell>
          <cell r="E8629" t="str">
            <v>CI101-37</v>
          </cell>
          <cell r="F8629">
            <v>0</v>
          </cell>
          <cell r="G8629">
            <v>0</v>
          </cell>
          <cell r="H8629" t="str">
            <v>EEM1</v>
          </cell>
          <cell r="I8629" t="str">
            <v>02</v>
          </cell>
          <cell r="J8629" t="str">
            <v>A5</v>
          </cell>
          <cell r="K8629">
            <v>0</v>
          </cell>
          <cell r="L8629" t="str">
            <v>X</v>
          </cell>
          <cell r="M8629">
            <v>0</v>
          </cell>
          <cell r="N8629">
            <v>0</v>
          </cell>
          <cell r="O8629" t="str">
            <v>CSAMPAIO</v>
          </cell>
          <cell r="P8629" t="str">
            <v>09:53:09</v>
          </cell>
          <cell r="Q8629" t="str">
            <v>SFARIA</v>
          </cell>
          <cell r="R8629" t="str">
            <v>09:23:20</v>
          </cell>
          <cell r="S8629" t="str">
            <v>EEM</v>
          </cell>
          <cell r="T8629">
            <v>0</v>
          </cell>
          <cell r="U8629">
            <v>0</v>
          </cell>
          <cell r="V8629">
            <v>0</v>
          </cell>
          <cell r="W8629" t="str">
            <v>EUR</v>
          </cell>
          <cell r="X8629" t="str">
            <v>00</v>
          </cell>
          <cell r="Y8629" t="str">
            <v>00</v>
          </cell>
          <cell r="Z8629">
            <v>0</v>
          </cell>
          <cell r="AA8629">
            <v>0</v>
          </cell>
          <cell r="AB8629" t="str">
            <v>X</v>
          </cell>
          <cell r="AC8629">
            <v>0</v>
          </cell>
          <cell r="AD8629">
            <v>0</v>
          </cell>
          <cell r="AE8629" t="str">
            <v>0000</v>
          </cell>
          <cell r="AF8629">
            <v>0</v>
          </cell>
          <cell r="AG8629">
            <v>0</v>
          </cell>
          <cell r="AH8629">
            <v>0</v>
          </cell>
          <cell r="AI8629" t="str">
            <v>0</v>
          </cell>
          <cell r="AJ8629">
            <v>0</v>
          </cell>
          <cell r="AK8629">
            <v>0</v>
          </cell>
          <cell r="AL8629">
            <v>0</v>
          </cell>
          <cell r="AM8629">
            <v>0</v>
          </cell>
          <cell r="AN8629">
            <v>0</v>
          </cell>
          <cell r="AO8629">
            <v>0</v>
          </cell>
          <cell r="AP8629">
            <v>0</v>
          </cell>
          <cell r="AQ8629">
            <v>0</v>
          </cell>
          <cell r="AR8629">
            <v>0</v>
          </cell>
          <cell r="AS8629">
            <v>0</v>
          </cell>
          <cell r="AT8629">
            <v>0</v>
          </cell>
          <cell r="AU8629">
            <v>0</v>
          </cell>
          <cell r="AV8629">
            <v>0</v>
          </cell>
          <cell r="AW8629">
            <v>0</v>
          </cell>
          <cell r="AX8629">
            <v>0</v>
          </cell>
          <cell r="AY8629">
            <v>37202</v>
          </cell>
          <cell r="AZ8629">
            <v>38527</v>
          </cell>
          <cell r="BB8629">
            <v>37202</v>
          </cell>
          <cell r="BD8629">
            <v>38527</v>
          </cell>
          <cell r="BH8629">
            <v>0</v>
          </cell>
          <cell r="BI8629" t="str">
            <v>EUR</v>
          </cell>
          <cell r="BM8629">
            <v>0</v>
          </cell>
          <cell r="BN8629">
            <v>0</v>
          </cell>
          <cell r="BO8629">
            <v>0</v>
          </cell>
          <cell r="BP8629">
            <v>0</v>
          </cell>
          <cell r="BQ8629">
            <v>0</v>
          </cell>
          <cell r="BR8629">
            <v>0</v>
          </cell>
          <cell r="BS8629">
            <v>0</v>
          </cell>
          <cell r="BT8629">
            <v>0</v>
          </cell>
          <cell r="BU8629">
            <v>0</v>
          </cell>
          <cell r="BV8629">
            <v>0</v>
          </cell>
          <cell r="BW8629">
            <v>0</v>
          </cell>
          <cell r="BX8629">
            <v>0</v>
          </cell>
          <cell r="BY8629">
            <v>0</v>
          </cell>
          <cell r="BZ8629">
            <v>0</v>
          </cell>
          <cell r="CA8629">
            <v>0</v>
          </cell>
          <cell r="CB8629">
            <v>0</v>
          </cell>
        </row>
        <row r="8630">
          <cell r="B8630" t="str">
            <v>E506</v>
          </cell>
          <cell r="C8630" t="str">
            <v>Conservação arredores PT público Pavilhã</v>
          </cell>
          <cell r="D8630" t="str">
            <v>CI101-37</v>
          </cell>
          <cell r="E8630" t="str">
            <v>CI101-37</v>
          </cell>
          <cell r="F8630">
            <v>0</v>
          </cell>
          <cell r="G8630">
            <v>0</v>
          </cell>
          <cell r="H8630" t="str">
            <v>EEM1</v>
          </cell>
          <cell r="I8630" t="str">
            <v>02</v>
          </cell>
          <cell r="J8630" t="str">
            <v>A5</v>
          </cell>
          <cell r="K8630">
            <v>0</v>
          </cell>
          <cell r="L8630" t="str">
            <v>X</v>
          </cell>
          <cell r="M8630">
            <v>0</v>
          </cell>
          <cell r="N8630">
            <v>0</v>
          </cell>
          <cell r="O8630" t="str">
            <v>CSAMPAIO</v>
          </cell>
          <cell r="P8630" t="str">
            <v>09:11:13</v>
          </cell>
          <cell r="Q8630" t="str">
            <v>SFARIA</v>
          </cell>
          <cell r="R8630" t="str">
            <v>09:23:41</v>
          </cell>
          <cell r="S8630" t="str">
            <v>EEM</v>
          </cell>
          <cell r="T8630">
            <v>0</v>
          </cell>
          <cell r="U8630">
            <v>0</v>
          </cell>
          <cell r="V8630">
            <v>0</v>
          </cell>
          <cell r="W8630" t="str">
            <v>EUR</v>
          </cell>
          <cell r="X8630" t="str">
            <v>00</v>
          </cell>
          <cell r="Y8630" t="str">
            <v>00</v>
          </cell>
          <cell r="Z8630">
            <v>0</v>
          </cell>
          <cell r="AA8630">
            <v>0</v>
          </cell>
          <cell r="AB8630" t="str">
            <v>X</v>
          </cell>
          <cell r="AC8630">
            <v>0</v>
          </cell>
          <cell r="AD8630">
            <v>0</v>
          </cell>
          <cell r="AE8630" t="str">
            <v>0000</v>
          </cell>
          <cell r="AF8630">
            <v>0</v>
          </cell>
          <cell r="AG8630">
            <v>0</v>
          </cell>
          <cell r="AH8630">
            <v>0</v>
          </cell>
          <cell r="AI8630" t="str">
            <v>0</v>
          </cell>
          <cell r="AJ8630">
            <v>0</v>
          </cell>
          <cell r="AK8630">
            <v>0</v>
          </cell>
          <cell r="AL8630">
            <v>0</v>
          </cell>
          <cell r="AM8630">
            <v>0</v>
          </cell>
          <cell r="AN8630">
            <v>0</v>
          </cell>
          <cell r="AO8630">
            <v>0</v>
          </cell>
          <cell r="AP8630">
            <v>0</v>
          </cell>
          <cell r="AQ8630">
            <v>0</v>
          </cell>
          <cell r="AR8630">
            <v>0</v>
          </cell>
          <cell r="AS8630">
            <v>0</v>
          </cell>
          <cell r="AT8630">
            <v>0</v>
          </cell>
          <cell r="AU8630">
            <v>0</v>
          </cell>
          <cell r="AV8630">
            <v>0</v>
          </cell>
          <cell r="AW8630">
            <v>0</v>
          </cell>
          <cell r="AX8630">
            <v>0</v>
          </cell>
          <cell r="AY8630">
            <v>37235</v>
          </cell>
          <cell r="AZ8630">
            <v>38527</v>
          </cell>
          <cell r="BB8630">
            <v>37235</v>
          </cell>
          <cell r="BD8630">
            <v>38527</v>
          </cell>
          <cell r="BH8630">
            <v>0</v>
          </cell>
          <cell r="BI8630" t="str">
            <v>EUR</v>
          </cell>
          <cell r="BM8630">
            <v>0</v>
          </cell>
          <cell r="BN8630">
            <v>0</v>
          </cell>
          <cell r="BO8630">
            <v>0</v>
          </cell>
          <cell r="BP8630">
            <v>0</v>
          </cell>
          <cell r="BQ8630">
            <v>0</v>
          </cell>
          <cell r="BR8630">
            <v>0</v>
          </cell>
          <cell r="BS8630">
            <v>0</v>
          </cell>
          <cell r="BT8630">
            <v>0</v>
          </cell>
          <cell r="BU8630">
            <v>0</v>
          </cell>
          <cell r="BV8630">
            <v>0</v>
          </cell>
          <cell r="BW8630">
            <v>0</v>
          </cell>
          <cell r="BX8630">
            <v>0</v>
          </cell>
          <cell r="BY8630">
            <v>0</v>
          </cell>
          <cell r="BZ8630">
            <v>0</v>
          </cell>
          <cell r="CA8630">
            <v>0</v>
          </cell>
          <cell r="CB8630">
            <v>0</v>
          </cell>
        </row>
        <row r="8631">
          <cell r="B8631" t="str">
            <v>E506</v>
          </cell>
          <cell r="C8631" t="str">
            <v>conservação PT Cais R.Brava-Impermeabili</v>
          </cell>
          <cell r="D8631" t="str">
            <v>CI101-64</v>
          </cell>
          <cell r="E8631" t="str">
            <v>CI101-64</v>
          </cell>
          <cell r="F8631">
            <v>0</v>
          </cell>
          <cell r="G8631">
            <v>0</v>
          </cell>
          <cell r="H8631" t="str">
            <v>EEM1</v>
          </cell>
          <cell r="I8631" t="str">
            <v>02</v>
          </cell>
          <cell r="J8631" t="str">
            <v>A5</v>
          </cell>
          <cell r="K8631">
            <v>0</v>
          </cell>
          <cell r="L8631" t="str">
            <v>X</v>
          </cell>
          <cell r="M8631">
            <v>0</v>
          </cell>
          <cell r="N8631">
            <v>0</v>
          </cell>
          <cell r="O8631" t="str">
            <v>CSAMPAIO</v>
          </cell>
          <cell r="P8631" t="str">
            <v>09:16:37</v>
          </cell>
          <cell r="Q8631" t="str">
            <v>SFARIA</v>
          </cell>
          <cell r="R8631" t="str">
            <v>16:34:51</v>
          </cell>
          <cell r="S8631" t="str">
            <v>EEM</v>
          </cell>
          <cell r="T8631">
            <v>0</v>
          </cell>
          <cell r="U8631">
            <v>0</v>
          </cell>
          <cell r="V8631">
            <v>0</v>
          </cell>
          <cell r="W8631" t="str">
            <v>EUR</v>
          </cell>
          <cell r="X8631" t="str">
            <v>00</v>
          </cell>
          <cell r="Y8631" t="str">
            <v>00</v>
          </cell>
          <cell r="Z8631">
            <v>0</v>
          </cell>
          <cell r="AA8631">
            <v>0</v>
          </cell>
          <cell r="AB8631" t="str">
            <v>X</v>
          </cell>
          <cell r="AC8631">
            <v>0</v>
          </cell>
          <cell r="AD8631">
            <v>0</v>
          </cell>
          <cell r="AE8631" t="str">
            <v>0000</v>
          </cell>
          <cell r="AF8631">
            <v>0</v>
          </cell>
          <cell r="AG8631">
            <v>0</v>
          </cell>
          <cell r="AH8631">
            <v>0</v>
          </cell>
          <cell r="AI8631" t="str">
            <v>0</v>
          </cell>
          <cell r="AJ8631">
            <v>0</v>
          </cell>
          <cell r="AK8631">
            <v>0</v>
          </cell>
          <cell r="AL8631">
            <v>0</v>
          </cell>
          <cell r="AM8631">
            <v>0</v>
          </cell>
          <cell r="AN8631">
            <v>0</v>
          </cell>
          <cell r="AO8631">
            <v>0</v>
          </cell>
          <cell r="AP8631">
            <v>0</v>
          </cell>
          <cell r="AQ8631">
            <v>0</v>
          </cell>
          <cell r="AR8631">
            <v>0</v>
          </cell>
          <cell r="AS8631">
            <v>0</v>
          </cell>
          <cell r="AT8631">
            <v>0</v>
          </cell>
          <cell r="AU8631">
            <v>0</v>
          </cell>
          <cell r="AV8631">
            <v>0</v>
          </cell>
          <cell r="AW8631">
            <v>0</v>
          </cell>
          <cell r="AX8631">
            <v>0</v>
          </cell>
          <cell r="AY8631">
            <v>37242</v>
          </cell>
          <cell r="AZ8631">
            <v>38527</v>
          </cell>
          <cell r="BB8631">
            <v>37242</v>
          </cell>
          <cell r="BD8631">
            <v>38527</v>
          </cell>
          <cell r="BH8631">
            <v>0</v>
          </cell>
          <cell r="BI8631" t="str">
            <v>EUR</v>
          </cell>
          <cell r="BM8631">
            <v>0</v>
          </cell>
          <cell r="BN8631">
            <v>0</v>
          </cell>
          <cell r="BO8631">
            <v>0</v>
          </cell>
          <cell r="BP8631">
            <v>0</v>
          </cell>
          <cell r="BQ8631">
            <v>0</v>
          </cell>
          <cell r="BR8631">
            <v>0</v>
          </cell>
          <cell r="BS8631">
            <v>0</v>
          </cell>
          <cell r="BT8631">
            <v>0</v>
          </cell>
          <cell r="BU8631">
            <v>0</v>
          </cell>
          <cell r="BV8631">
            <v>0</v>
          </cell>
          <cell r="BW8631">
            <v>0</v>
          </cell>
          <cell r="BX8631">
            <v>0</v>
          </cell>
          <cell r="BY8631">
            <v>0</v>
          </cell>
          <cell r="BZ8631">
            <v>0</v>
          </cell>
          <cell r="CA8631">
            <v>0</v>
          </cell>
          <cell r="CB8631">
            <v>0</v>
          </cell>
        </row>
        <row r="8632">
          <cell r="B8632" t="str">
            <v>E502</v>
          </cell>
          <cell r="C8632" t="str">
            <v>Ab.1porta montar monobl.bat.Sub.Caniçal</v>
          </cell>
          <cell r="D8632" t="str">
            <v>CI101-37</v>
          </cell>
          <cell r="E8632" t="str">
            <v>T102-23</v>
          </cell>
          <cell r="F8632">
            <v>0</v>
          </cell>
          <cell r="G8632">
            <v>0</v>
          </cell>
          <cell r="H8632" t="str">
            <v>EEM1</v>
          </cell>
          <cell r="I8632" t="str">
            <v>02</v>
          </cell>
          <cell r="J8632" t="str">
            <v>20</v>
          </cell>
          <cell r="K8632">
            <v>0</v>
          </cell>
          <cell r="L8632" t="str">
            <v>X</v>
          </cell>
          <cell r="M8632">
            <v>0</v>
          </cell>
          <cell r="N8632">
            <v>0</v>
          </cell>
          <cell r="O8632" t="str">
            <v>CSAMPAIO</v>
          </cell>
          <cell r="P8632" t="str">
            <v>09:01:55</v>
          </cell>
          <cell r="Q8632" t="str">
            <v>SFARIA</v>
          </cell>
          <cell r="R8632" t="str">
            <v>17:48:36</v>
          </cell>
          <cell r="S8632" t="str">
            <v>EEM</v>
          </cell>
          <cell r="T8632">
            <v>0</v>
          </cell>
          <cell r="U8632">
            <v>0</v>
          </cell>
          <cell r="V8632">
            <v>0</v>
          </cell>
          <cell r="W8632" t="str">
            <v>EUR</v>
          </cell>
          <cell r="X8632" t="str">
            <v>00</v>
          </cell>
          <cell r="Y8632" t="str">
            <v>00</v>
          </cell>
          <cell r="Z8632">
            <v>0</v>
          </cell>
          <cell r="AA8632">
            <v>0</v>
          </cell>
          <cell r="AB8632" t="str">
            <v>X</v>
          </cell>
          <cell r="AC8632">
            <v>0</v>
          </cell>
          <cell r="AD8632">
            <v>0</v>
          </cell>
          <cell r="AE8632" t="str">
            <v>0000</v>
          </cell>
          <cell r="AF8632">
            <v>0</v>
          </cell>
          <cell r="AG8632">
            <v>0</v>
          </cell>
          <cell r="AH8632">
            <v>0</v>
          </cell>
          <cell r="AI8632">
            <v>0</v>
          </cell>
          <cell r="AJ8632">
            <v>0</v>
          </cell>
          <cell r="AK8632">
            <v>0</v>
          </cell>
          <cell r="AL8632">
            <v>0</v>
          </cell>
          <cell r="AM8632">
            <v>0</v>
          </cell>
          <cell r="AN8632">
            <v>0</v>
          </cell>
          <cell r="AO8632">
            <v>0</v>
          </cell>
          <cell r="AP8632">
            <v>0</v>
          </cell>
          <cell r="AQ8632">
            <v>0</v>
          </cell>
          <cell r="AR8632">
            <v>0</v>
          </cell>
          <cell r="AS8632">
            <v>0</v>
          </cell>
          <cell r="AT8632">
            <v>0</v>
          </cell>
          <cell r="AU8632">
            <v>0</v>
          </cell>
          <cell r="AV8632">
            <v>0</v>
          </cell>
          <cell r="AW8632">
            <v>0</v>
          </cell>
          <cell r="AX8632">
            <v>0</v>
          </cell>
          <cell r="AY8632">
            <v>37260</v>
          </cell>
          <cell r="AZ8632">
            <v>38525</v>
          </cell>
          <cell r="BB8632">
            <v>37267</v>
          </cell>
          <cell r="BD8632">
            <v>38525</v>
          </cell>
          <cell r="BH8632">
            <v>0</v>
          </cell>
          <cell r="BI8632" t="str">
            <v>EUR</v>
          </cell>
          <cell r="BM8632">
            <v>0</v>
          </cell>
          <cell r="BN8632">
            <v>0</v>
          </cell>
          <cell r="BO8632">
            <v>0</v>
          </cell>
          <cell r="BP8632">
            <v>0</v>
          </cell>
          <cell r="BQ8632">
            <v>0</v>
          </cell>
          <cell r="BR8632">
            <v>0</v>
          </cell>
          <cell r="BS8632">
            <v>0</v>
          </cell>
          <cell r="BT8632">
            <v>0</v>
          </cell>
          <cell r="BU8632">
            <v>0</v>
          </cell>
          <cell r="BV8632">
            <v>0</v>
          </cell>
          <cell r="BW8632">
            <v>0</v>
          </cell>
          <cell r="BX8632">
            <v>0</v>
          </cell>
          <cell r="BY8632">
            <v>0</v>
          </cell>
          <cell r="BZ8632">
            <v>0</v>
          </cell>
          <cell r="CA8632">
            <v>0</v>
          </cell>
          <cell r="CB8632">
            <v>0</v>
          </cell>
        </row>
        <row r="8633">
          <cell r="B8633" t="str">
            <v>E502</v>
          </cell>
          <cell r="C8633" t="str">
            <v>Cons.Fort.Linha 30 kV.S.Água-S.Vicente</v>
          </cell>
          <cell r="D8633" t="str">
            <v>T101-99</v>
          </cell>
          <cell r="E8633" t="str">
            <v>T101-99</v>
          </cell>
          <cell r="F8633">
            <v>0</v>
          </cell>
          <cell r="G8633">
            <v>0</v>
          </cell>
          <cell r="H8633" t="str">
            <v>EEM1</v>
          </cell>
          <cell r="I8633" t="str">
            <v>02</v>
          </cell>
          <cell r="J8633" t="str">
            <v>15</v>
          </cell>
          <cell r="K8633">
            <v>0</v>
          </cell>
          <cell r="L8633" t="str">
            <v>X</v>
          </cell>
          <cell r="M8633">
            <v>0</v>
          </cell>
          <cell r="N8633">
            <v>0</v>
          </cell>
          <cell r="O8633" t="str">
            <v>ECALDEIRA</v>
          </cell>
          <cell r="P8633" t="str">
            <v>13:44:24</v>
          </cell>
          <cell r="Q8633" t="str">
            <v>SFARIA</v>
          </cell>
          <cell r="R8633" t="str">
            <v>10:27:57</v>
          </cell>
          <cell r="S8633" t="str">
            <v>EEM</v>
          </cell>
          <cell r="T8633">
            <v>0</v>
          </cell>
          <cell r="U8633">
            <v>0</v>
          </cell>
          <cell r="V8633">
            <v>0</v>
          </cell>
          <cell r="W8633" t="str">
            <v>EUR</v>
          </cell>
          <cell r="X8633" t="str">
            <v>00</v>
          </cell>
          <cell r="Y8633" t="str">
            <v>00</v>
          </cell>
          <cell r="Z8633">
            <v>0</v>
          </cell>
          <cell r="AA8633" t="str">
            <v>X</v>
          </cell>
          <cell r="AB8633">
            <v>0</v>
          </cell>
          <cell r="AC8633">
            <v>0</v>
          </cell>
          <cell r="AD8633">
            <v>0</v>
          </cell>
          <cell r="AE8633" t="str">
            <v>0000</v>
          </cell>
          <cell r="AF8633">
            <v>0</v>
          </cell>
          <cell r="AG8633">
            <v>0</v>
          </cell>
          <cell r="AH8633">
            <v>0</v>
          </cell>
          <cell r="AI8633">
            <v>0</v>
          </cell>
          <cell r="AJ8633">
            <v>0</v>
          </cell>
          <cell r="AK8633">
            <v>0</v>
          </cell>
          <cell r="AL8633">
            <v>0</v>
          </cell>
          <cell r="AM8633">
            <v>0</v>
          </cell>
          <cell r="AN8633">
            <v>0</v>
          </cell>
          <cell r="AO8633">
            <v>0</v>
          </cell>
          <cell r="AP8633">
            <v>0</v>
          </cell>
          <cell r="AQ8633">
            <v>0</v>
          </cell>
          <cell r="AR8633">
            <v>0</v>
          </cell>
          <cell r="AS8633">
            <v>0</v>
          </cell>
          <cell r="AT8633">
            <v>0</v>
          </cell>
          <cell r="AU8633">
            <v>0</v>
          </cell>
          <cell r="AV8633">
            <v>0</v>
          </cell>
          <cell r="AW8633">
            <v>0</v>
          </cell>
          <cell r="AX8633">
            <v>0</v>
          </cell>
          <cell r="AY8633">
            <v>37270</v>
          </cell>
          <cell r="AZ8633">
            <v>38665</v>
          </cell>
          <cell r="BB8633">
            <v>38527</v>
          </cell>
          <cell r="BH8633">
            <v>0</v>
          </cell>
          <cell r="BI8633" t="str">
            <v>EUR</v>
          </cell>
          <cell r="BM8633">
            <v>0</v>
          </cell>
          <cell r="BN8633">
            <v>0</v>
          </cell>
          <cell r="BO8633">
            <v>0</v>
          </cell>
          <cell r="BP8633">
            <v>0</v>
          </cell>
          <cell r="BQ8633">
            <v>0</v>
          </cell>
          <cell r="BR8633">
            <v>0</v>
          </cell>
          <cell r="BS8633">
            <v>0</v>
          </cell>
          <cell r="BT8633">
            <v>0</v>
          </cell>
          <cell r="BU8633">
            <v>0</v>
          </cell>
          <cell r="BV8633">
            <v>0</v>
          </cell>
          <cell r="BW8633">
            <v>0</v>
          </cell>
          <cell r="BX8633">
            <v>0</v>
          </cell>
          <cell r="BY8633">
            <v>0</v>
          </cell>
          <cell r="BZ8633">
            <v>0</v>
          </cell>
          <cell r="CA8633">
            <v>0</v>
          </cell>
          <cell r="CB8633">
            <v>0</v>
          </cell>
        </row>
        <row r="8634">
          <cell r="B8634" t="str">
            <v>E502</v>
          </cell>
          <cell r="C8634" t="str">
            <v>Cons.Fort.Linha 30 kV.Victór.S.Quitéria</v>
          </cell>
          <cell r="D8634" t="str">
            <v>T101-99</v>
          </cell>
          <cell r="E8634" t="str">
            <v>T101-99</v>
          </cell>
          <cell r="F8634">
            <v>0</v>
          </cell>
          <cell r="G8634">
            <v>0</v>
          </cell>
          <cell r="H8634" t="str">
            <v>EEM1</v>
          </cell>
          <cell r="I8634" t="str">
            <v>02</v>
          </cell>
          <cell r="J8634" t="str">
            <v>15</v>
          </cell>
          <cell r="K8634">
            <v>0</v>
          </cell>
          <cell r="L8634" t="str">
            <v>X</v>
          </cell>
          <cell r="M8634">
            <v>0</v>
          </cell>
          <cell r="N8634">
            <v>0</v>
          </cell>
          <cell r="O8634" t="str">
            <v>ECALDEIRA</v>
          </cell>
          <cell r="P8634" t="str">
            <v>14:38:57</v>
          </cell>
          <cell r="Q8634" t="str">
            <v>SFARIA</v>
          </cell>
          <cell r="R8634" t="str">
            <v>10:28:07</v>
          </cell>
          <cell r="S8634" t="str">
            <v>EEM</v>
          </cell>
          <cell r="T8634">
            <v>0</v>
          </cell>
          <cell r="U8634">
            <v>0</v>
          </cell>
          <cell r="V8634">
            <v>0</v>
          </cell>
          <cell r="W8634" t="str">
            <v>EUR</v>
          </cell>
          <cell r="X8634" t="str">
            <v>00</v>
          </cell>
          <cell r="Y8634" t="str">
            <v>00</v>
          </cell>
          <cell r="Z8634">
            <v>0</v>
          </cell>
          <cell r="AA8634" t="str">
            <v>X</v>
          </cell>
          <cell r="AB8634">
            <v>0</v>
          </cell>
          <cell r="AC8634">
            <v>0</v>
          </cell>
          <cell r="AD8634">
            <v>0</v>
          </cell>
          <cell r="AE8634" t="str">
            <v>0000</v>
          </cell>
          <cell r="AF8634">
            <v>0</v>
          </cell>
          <cell r="AG8634">
            <v>0</v>
          </cell>
          <cell r="AH8634">
            <v>0</v>
          </cell>
          <cell r="AI8634">
            <v>0</v>
          </cell>
          <cell r="AJ8634">
            <v>0</v>
          </cell>
          <cell r="AK8634">
            <v>0</v>
          </cell>
          <cell r="AL8634">
            <v>0</v>
          </cell>
          <cell r="AM8634">
            <v>0</v>
          </cell>
          <cell r="AN8634">
            <v>0</v>
          </cell>
          <cell r="AO8634">
            <v>0</v>
          </cell>
          <cell r="AP8634">
            <v>0</v>
          </cell>
          <cell r="AQ8634">
            <v>0</v>
          </cell>
          <cell r="AR8634">
            <v>0</v>
          </cell>
          <cell r="AS8634">
            <v>0</v>
          </cell>
          <cell r="AT8634">
            <v>0</v>
          </cell>
          <cell r="AU8634">
            <v>0</v>
          </cell>
          <cell r="AV8634">
            <v>0</v>
          </cell>
          <cell r="AW8634">
            <v>0</v>
          </cell>
          <cell r="AX8634">
            <v>0</v>
          </cell>
          <cell r="AY8634">
            <v>37270</v>
          </cell>
          <cell r="AZ8634">
            <v>38665</v>
          </cell>
          <cell r="BB8634">
            <v>38527</v>
          </cell>
          <cell r="BH8634">
            <v>0</v>
          </cell>
          <cell r="BI8634" t="str">
            <v>EUR</v>
          </cell>
          <cell r="BM8634">
            <v>0</v>
          </cell>
          <cell r="BN8634">
            <v>0</v>
          </cell>
          <cell r="BO8634">
            <v>0</v>
          </cell>
          <cell r="BP8634">
            <v>0</v>
          </cell>
          <cell r="BQ8634">
            <v>0</v>
          </cell>
          <cell r="BR8634">
            <v>0</v>
          </cell>
          <cell r="BS8634">
            <v>0</v>
          </cell>
          <cell r="BT8634">
            <v>0</v>
          </cell>
          <cell r="BU8634">
            <v>0</v>
          </cell>
          <cell r="BV8634">
            <v>0</v>
          </cell>
          <cell r="BW8634">
            <v>0</v>
          </cell>
          <cell r="BX8634">
            <v>0</v>
          </cell>
          <cell r="BY8634">
            <v>0</v>
          </cell>
          <cell r="BZ8634">
            <v>0</v>
          </cell>
          <cell r="CA8634">
            <v>0</v>
          </cell>
          <cell r="CB8634">
            <v>0</v>
          </cell>
        </row>
        <row r="8635">
          <cell r="B8635" t="str">
            <v>E502</v>
          </cell>
          <cell r="C8635" t="str">
            <v>Cons.da Ligação 30 kV.Zimb.- Aeroporto</v>
          </cell>
          <cell r="D8635" t="str">
            <v>T101-99</v>
          </cell>
          <cell r="E8635" t="str">
            <v>T101-99</v>
          </cell>
          <cell r="F8635">
            <v>0</v>
          </cell>
          <cell r="G8635">
            <v>0</v>
          </cell>
          <cell r="H8635" t="str">
            <v>EEM1</v>
          </cell>
          <cell r="I8635" t="str">
            <v>02</v>
          </cell>
          <cell r="J8635" t="str">
            <v>15</v>
          </cell>
          <cell r="K8635">
            <v>0</v>
          </cell>
          <cell r="L8635" t="str">
            <v>X</v>
          </cell>
          <cell r="M8635">
            <v>0</v>
          </cell>
          <cell r="N8635">
            <v>0</v>
          </cell>
          <cell r="O8635" t="str">
            <v>ECALDEIRA</v>
          </cell>
          <cell r="P8635" t="str">
            <v>14:44:32</v>
          </cell>
          <cell r="Q8635" t="str">
            <v>SFARIA</v>
          </cell>
          <cell r="R8635" t="str">
            <v>12:22:42</v>
          </cell>
          <cell r="S8635" t="str">
            <v>EEM</v>
          </cell>
          <cell r="T8635">
            <v>0</v>
          </cell>
          <cell r="U8635">
            <v>0</v>
          </cell>
          <cell r="V8635">
            <v>0</v>
          </cell>
          <cell r="W8635" t="str">
            <v>EUR</v>
          </cell>
          <cell r="X8635" t="str">
            <v>00</v>
          </cell>
          <cell r="Y8635" t="str">
            <v>00</v>
          </cell>
          <cell r="Z8635">
            <v>0</v>
          </cell>
          <cell r="AA8635" t="str">
            <v>X</v>
          </cell>
          <cell r="AB8635">
            <v>0</v>
          </cell>
          <cell r="AC8635">
            <v>0</v>
          </cell>
          <cell r="AD8635">
            <v>0</v>
          </cell>
          <cell r="AE8635" t="str">
            <v>0000</v>
          </cell>
          <cell r="AF8635">
            <v>0</v>
          </cell>
          <cell r="AG8635">
            <v>0</v>
          </cell>
          <cell r="AH8635">
            <v>0</v>
          </cell>
          <cell r="AI8635">
            <v>0</v>
          </cell>
          <cell r="AJ8635">
            <v>0</v>
          </cell>
          <cell r="AK8635">
            <v>0</v>
          </cell>
          <cell r="AL8635">
            <v>0</v>
          </cell>
          <cell r="AM8635">
            <v>0</v>
          </cell>
          <cell r="AN8635">
            <v>0</v>
          </cell>
          <cell r="AO8635">
            <v>0</v>
          </cell>
          <cell r="AP8635">
            <v>0</v>
          </cell>
          <cell r="AQ8635">
            <v>0</v>
          </cell>
          <cell r="AR8635">
            <v>0</v>
          </cell>
          <cell r="AS8635">
            <v>0</v>
          </cell>
          <cell r="AT8635">
            <v>0</v>
          </cell>
          <cell r="AU8635">
            <v>0</v>
          </cell>
          <cell r="AV8635">
            <v>0</v>
          </cell>
          <cell r="AW8635">
            <v>0</v>
          </cell>
          <cell r="AX8635">
            <v>0</v>
          </cell>
          <cell r="AY8635">
            <v>37270</v>
          </cell>
          <cell r="AZ8635">
            <v>38533</v>
          </cell>
          <cell r="BB8635">
            <v>37635</v>
          </cell>
          <cell r="BH8635">
            <v>0</v>
          </cell>
          <cell r="BI8635" t="str">
            <v>EUR</v>
          </cell>
          <cell r="BM8635">
            <v>0</v>
          </cell>
          <cell r="BN8635">
            <v>0</v>
          </cell>
          <cell r="BO8635">
            <v>0</v>
          </cell>
          <cell r="BP8635">
            <v>0</v>
          </cell>
          <cell r="BQ8635">
            <v>0</v>
          </cell>
          <cell r="BR8635">
            <v>0</v>
          </cell>
          <cell r="BS8635">
            <v>0</v>
          </cell>
          <cell r="BT8635">
            <v>0</v>
          </cell>
          <cell r="BU8635">
            <v>0</v>
          </cell>
          <cell r="BV8635">
            <v>0</v>
          </cell>
          <cell r="BW8635">
            <v>0</v>
          </cell>
          <cell r="BX8635">
            <v>0</v>
          </cell>
          <cell r="BY8635">
            <v>0</v>
          </cell>
          <cell r="BZ8635">
            <v>0</v>
          </cell>
          <cell r="CA8635">
            <v>0</v>
          </cell>
          <cell r="CB8635">
            <v>0</v>
          </cell>
        </row>
        <row r="8636">
          <cell r="B8636" t="str">
            <v>E506</v>
          </cell>
          <cell r="C8636" t="str">
            <v>Conservação furtuita PT Pizo nº2</v>
          </cell>
          <cell r="D8636" t="str">
            <v>CI101-39</v>
          </cell>
          <cell r="E8636" t="str">
            <v>D203019-99</v>
          </cell>
          <cell r="F8636">
            <v>0</v>
          </cell>
          <cell r="G8636">
            <v>0</v>
          </cell>
          <cell r="H8636" t="str">
            <v>EEM1</v>
          </cell>
          <cell r="I8636" t="str">
            <v>02</v>
          </cell>
          <cell r="J8636" t="str">
            <v>A5</v>
          </cell>
          <cell r="K8636">
            <v>0</v>
          </cell>
          <cell r="L8636" t="str">
            <v>X</v>
          </cell>
          <cell r="M8636">
            <v>0</v>
          </cell>
          <cell r="N8636">
            <v>0</v>
          </cell>
          <cell r="O8636" t="str">
            <v>CSAMPAIO</v>
          </cell>
          <cell r="P8636" t="str">
            <v>09:14:29</v>
          </cell>
          <cell r="Q8636" t="str">
            <v>SFARIA</v>
          </cell>
          <cell r="R8636" t="str">
            <v>09:23:55</v>
          </cell>
          <cell r="S8636" t="str">
            <v>EEM</v>
          </cell>
          <cell r="T8636">
            <v>0</v>
          </cell>
          <cell r="U8636">
            <v>0</v>
          </cell>
          <cell r="V8636">
            <v>0</v>
          </cell>
          <cell r="W8636" t="str">
            <v>EUR</v>
          </cell>
          <cell r="X8636" t="str">
            <v>00</v>
          </cell>
          <cell r="Y8636" t="str">
            <v>00</v>
          </cell>
          <cell r="Z8636">
            <v>0</v>
          </cell>
          <cell r="AA8636">
            <v>0</v>
          </cell>
          <cell r="AB8636" t="str">
            <v>X</v>
          </cell>
          <cell r="AC8636">
            <v>0</v>
          </cell>
          <cell r="AD8636">
            <v>0</v>
          </cell>
          <cell r="AE8636" t="str">
            <v>0000</v>
          </cell>
          <cell r="AF8636">
            <v>0</v>
          </cell>
          <cell r="AG8636">
            <v>0</v>
          </cell>
          <cell r="AH8636">
            <v>0</v>
          </cell>
          <cell r="AI8636" t="str">
            <v>0</v>
          </cell>
          <cell r="AJ8636">
            <v>0</v>
          </cell>
          <cell r="AK8636">
            <v>0</v>
          </cell>
          <cell r="AL8636" t="str">
            <v>50000416</v>
          </cell>
          <cell r="AM8636">
            <v>0</v>
          </cell>
          <cell r="AN8636">
            <v>0</v>
          </cell>
          <cell r="AO8636">
            <v>0</v>
          </cell>
          <cell r="AP8636">
            <v>0</v>
          </cell>
          <cell r="AQ8636">
            <v>0</v>
          </cell>
          <cell r="AR8636">
            <v>0</v>
          </cell>
          <cell r="AS8636">
            <v>0</v>
          </cell>
          <cell r="AT8636">
            <v>0</v>
          </cell>
          <cell r="AU8636">
            <v>0</v>
          </cell>
          <cell r="AV8636">
            <v>0</v>
          </cell>
          <cell r="AW8636">
            <v>0</v>
          </cell>
          <cell r="AX8636">
            <v>0</v>
          </cell>
          <cell r="AY8636">
            <v>37274</v>
          </cell>
          <cell r="AZ8636">
            <v>38527</v>
          </cell>
          <cell r="BB8636">
            <v>37274</v>
          </cell>
          <cell r="BD8636">
            <v>38527</v>
          </cell>
          <cell r="BH8636">
            <v>0</v>
          </cell>
          <cell r="BI8636" t="str">
            <v>EUR</v>
          </cell>
          <cell r="BM8636">
            <v>0</v>
          </cell>
          <cell r="BN8636">
            <v>0</v>
          </cell>
          <cell r="BO8636">
            <v>0</v>
          </cell>
          <cell r="BP8636">
            <v>0</v>
          </cell>
          <cell r="BQ8636">
            <v>0</v>
          </cell>
          <cell r="BR8636">
            <v>0</v>
          </cell>
          <cell r="BS8636">
            <v>0</v>
          </cell>
          <cell r="BT8636">
            <v>0</v>
          </cell>
          <cell r="BU8636">
            <v>0</v>
          </cell>
          <cell r="BV8636">
            <v>0</v>
          </cell>
          <cell r="BW8636">
            <v>0</v>
          </cell>
          <cell r="BX8636">
            <v>0</v>
          </cell>
          <cell r="BY8636">
            <v>0</v>
          </cell>
          <cell r="BZ8636">
            <v>0</v>
          </cell>
          <cell r="CA8636">
            <v>0</v>
          </cell>
          <cell r="CB8636">
            <v>0</v>
          </cell>
        </row>
        <row r="8637">
          <cell r="B8637" t="str">
            <v>E506</v>
          </cell>
          <cell r="C8637" t="str">
            <v>Conserv.arredores PT da Rochinha</v>
          </cell>
          <cell r="D8637" t="str">
            <v>CI101-37</v>
          </cell>
          <cell r="E8637" t="str">
            <v>D101-47</v>
          </cell>
          <cell r="F8637">
            <v>0</v>
          </cell>
          <cell r="G8637">
            <v>0</v>
          </cell>
          <cell r="H8637" t="str">
            <v>EEM1</v>
          </cell>
          <cell r="I8637" t="str">
            <v>02</v>
          </cell>
          <cell r="J8637" t="str">
            <v>A5</v>
          </cell>
          <cell r="K8637">
            <v>0</v>
          </cell>
          <cell r="L8637" t="str">
            <v>X</v>
          </cell>
          <cell r="M8637">
            <v>0</v>
          </cell>
          <cell r="N8637">
            <v>0</v>
          </cell>
          <cell r="O8637" t="str">
            <v>CSAMPAIO</v>
          </cell>
          <cell r="P8637" t="str">
            <v>16:07:58</v>
          </cell>
          <cell r="Q8637" t="str">
            <v>SFARIA</v>
          </cell>
          <cell r="R8637" t="str">
            <v>09:24:25</v>
          </cell>
          <cell r="S8637" t="str">
            <v>EEM</v>
          </cell>
          <cell r="T8637">
            <v>0</v>
          </cell>
          <cell r="U8637">
            <v>0</v>
          </cell>
          <cell r="V8637">
            <v>0</v>
          </cell>
          <cell r="W8637" t="str">
            <v>EUR</v>
          </cell>
          <cell r="X8637" t="str">
            <v>00</v>
          </cell>
          <cell r="Y8637" t="str">
            <v>00</v>
          </cell>
          <cell r="Z8637">
            <v>0</v>
          </cell>
          <cell r="AA8637">
            <v>0</v>
          </cell>
          <cell r="AB8637" t="str">
            <v>X</v>
          </cell>
          <cell r="AC8637">
            <v>0</v>
          </cell>
          <cell r="AD8637">
            <v>0</v>
          </cell>
          <cell r="AE8637" t="str">
            <v>0000</v>
          </cell>
          <cell r="AF8637">
            <v>0</v>
          </cell>
          <cell r="AG8637">
            <v>0</v>
          </cell>
          <cell r="AH8637">
            <v>0</v>
          </cell>
          <cell r="AI8637" t="str">
            <v>0</v>
          </cell>
          <cell r="AJ8637">
            <v>0</v>
          </cell>
          <cell r="AK8637">
            <v>0</v>
          </cell>
          <cell r="AL8637" t="str">
            <v>40000100</v>
          </cell>
          <cell r="AM8637">
            <v>0</v>
          </cell>
          <cell r="AN8637">
            <v>0</v>
          </cell>
          <cell r="AO8637">
            <v>0</v>
          </cell>
          <cell r="AP8637">
            <v>0</v>
          </cell>
          <cell r="AQ8637">
            <v>0</v>
          </cell>
          <cell r="AR8637">
            <v>0</v>
          </cell>
          <cell r="AS8637">
            <v>0</v>
          </cell>
          <cell r="AT8637">
            <v>0</v>
          </cell>
          <cell r="AU8637">
            <v>0</v>
          </cell>
          <cell r="AV8637">
            <v>0</v>
          </cell>
          <cell r="AW8637">
            <v>0</v>
          </cell>
          <cell r="AX8637">
            <v>0</v>
          </cell>
          <cell r="AY8637">
            <v>37286</v>
          </cell>
          <cell r="AZ8637">
            <v>38527</v>
          </cell>
          <cell r="BB8637">
            <v>37286</v>
          </cell>
          <cell r="BD8637">
            <v>38527</v>
          </cell>
          <cell r="BH8637">
            <v>0</v>
          </cell>
          <cell r="BI8637" t="str">
            <v>EUR</v>
          </cell>
          <cell r="BM8637">
            <v>0</v>
          </cell>
          <cell r="BN8637">
            <v>0</v>
          </cell>
          <cell r="BO8637">
            <v>0</v>
          </cell>
          <cell r="BP8637">
            <v>0</v>
          </cell>
          <cell r="BQ8637">
            <v>0</v>
          </cell>
          <cell r="BR8637">
            <v>0</v>
          </cell>
          <cell r="BS8637">
            <v>0</v>
          </cell>
          <cell r="BT8637">
            <v>0</v>
          </cell>
          <cell r="BU8637">
            <v>0</v>
          </cell>
          <cell r="BV8637">
            <v>0</v>
          </cell>
          <cell r="BW8637">
            <v>0</v>
          </cell>
          <cell r="BX8637">
            <v>0</v>
          </cell>
          <cell r="BY8637">
            <v>0</v>
          </cell>
          <cell r="BZ8637">
            <v>0</v>
          </cell>
          <cell r="CA8637">
            <v>0</v>
          </cell>
          <cell r="CB8637">
            <v>0</v>
          </cell>
        </row>
        <row r="8638">
          <cell r="B8638" t="str">
            <v>E506</v>
          </cell>
          <cell r="C8638" t="str">
            <v>Conserv.arredores PT Pavilhão Cra LObos</v>
          </cell>
          <cell r="D8638" t="str">
            <v>CI101-37</v>
          </cell>
          <cell r="E8638" t="str">
            <v>D203019-99</v>
          </cell>
          <cell r="F8638">
            <v>0</v>
          </cell>
          <cell r="G8638">
            <v>0</v>
          </cell>
          <cell r="H8638" t="str">
            <v>EEM1</v>
          </cell>
          <cell r="I8638" t="str">
            <v>02</v>
          </cell>
          <cell r="J8638" t="str">
            <v>A5</v>
          </cell>
          <cell r="K8638">
            <v>0</v>
          </cell>
          <cell r="L8638" t="str">
            <v>X</v>
          </cell>
          <cell r="M8638">
            <v>0</v>
          </cell>
          <cell r="N8638">
            <v>0</v>
          </cell>
          <cell r="O8638" t="str">
            <v>CSAMPAIO</v>
          </cell>
          <cell r="P8638" t="str">
            <v>08:54:47</v>
          </cell>
          <cell r="Q8638" t="str">
            <v>SFARIA</v>
          </cell>
          <cell r="R8638" t="str">
            <v>09:24:41</v>
          </cell>
          <cell r="S8638" t="str">
            <v>EEM</v>
          </cell>
          <cell r="T8638">
            <v>0</v>
          </cell>
          <cell r="U8638">
            <v>0</v>
          </cell>
          <cell r="V8638">
            <v>0</v>
          </cell>
          <cell r="W8638" t="str">
            <v>EUR</v>
          </cell>
          <cell r="X8638" t="str">
            <v>00</v>
          </cell>
          <cell r="Y8638" t="str">
            <v>00</v>
          </cell>
          <cell r="Z8638">
            <v>0</v>
          </cell>
          <cell r="AA8638">
            <v>0</v>
          </cell>
          <cell r="AB8638" t="str">
            <v>X</v>
          </cell>
          <cell r="AC8638">
            <v>0</v>
          </cell>
          <cell r="AD8638">
            <v>0</v>
          </cell>
          <cell r="AE8638" t="str">
            <v>0000</v>
          </cell>
          <cell r="AF8638">
            <v>0</v>
          </cell>
          <cell r="AG8638">
            <v>0</v>
          </cell>
          <cell r="AH8638">
            <v>0</v>
          </cell>
          <cell r="AI8638" t="str">
            <v>0</v>
          </cell>
          <cell r="AJ8638">
            <v>0</v>
          </cell>
          <cell r="AK8638">
            <v>0</v>
          </cell>
          <cell r="AL8638" t="str">
            <v>50000416</v>
          </cell>
          <cell r="AM8638">
            <v>0</v>
          </cell>
          <cell r="AN8638">
            <v>0</v>
          </cell>
          <cell r="AO8638">
            <v>0</v>
          </cell>
          <cell r="AP8638">
            <v>0</v>
          </cell>
          <cell r="AQ8638">
            <v>0</v>
          </cell>
          <cell r="AR8638">
            <v>0</v>
          </cell>
          <cell r="AS8638">
            <v>0</v>
          </cell>
          <cell r="AT8638">
            <v>0</v>
          </cell>
          <cell r="AU8638">
            <v>0</v>
          </cell>
          <cell r="AV8638">
            <v>0</v>
          </cell>
          <cell r="AW8638">
            <v>0</v>
          </cell>
          <cell r="AX8638">
            <v>0</v>
          </cell>
          <cell r="AY8638">
            <v>37305</v>
          </cell>
          <cell r="AZ8638">
            <v>38527</v>
          </cell>
          <cell r="BB8638">
            <v>37305</v>
          </cell>
          <cell r="BD8638">
            <v>38527</v>
          </cell>
          <cell r="BH8638">
            <v>0</v>
          </cell>
          <cell r="BI8638" t="str">
            <v>EUR</v>
          </cell>
          <cell r="BM8638">
            <v>0</v>
          </cell>
          <cell r="BN8638">
            <v>0</v>
          </cell>
          <cell r="BO8638">
            <v>0</v>
          </cell>
          <cell r="BP8638">
            <v>0</v>
          </cell>
          <cell r="BQ8638">
            <v>0</v>
          </cell>
          <cell r="BR8638">
            <v>0</v>
          </cell>
          <cell r="BS8638">
            <v>0</v>
          </cell>
          <cell r="BT8638">
            <v>0</v>
          </cell>
          <cell r="BU8638">
            <v>0</v>
          </cell>
          <cell r="BV8638">
            <v>0</v>
          </cell>
          <cell r="BW8638">
            <v>0</v>
          </cell>
          <cell r="BX8638">
            <v>0</v>
          </cell>
          <cell r="BY8638">
            <v>0</v>
          </cell>
          <cell r="BZ8638">
            <v>0</v>
          </cell>
          <cell r="CA8638">
            <v>0</v>
          </cell>
          <cell r="CB8638">
            <v>0</v>
          </cell>
        </row>
        <row r="8639">
          <cell r="B8639" t="str">
            <v>E506</v>
          </cell>
          <cell r="C8639" t="str">
            <v>Conserv.arredores PT Palheiro Ferreiro</v>
          </cell>
          <cell r="D8639" t="str">
            <v>CI101-39</v>
          </cell>
          <cell r="E8639" t="str">
            <v>D101-47</v>
          </cell>
          <cell r="F8639">
            <v>0</v>
          </cell>
          <cell r="G8639">
            <v>0</v>
          </cell>
          <cell r="H8639" t="str">
            <v>EEM1</v>
          </cell>
          <cell r="I8639" t="str">
            <v>02</v>
          </cell>
          <cell r="J8639" t="str">
            <v>A5</v>
          </cell>
          <cell r="K8639">
            <v>0</v>
          </cell>
          <cell r="L8639" t="str">
            <v>X</v>
          </cell>
          <cell r="M8639">
            <v>0</v>
          </cell>
          <cell r="N8639">
            <v>0</v>
          </cell>
          <cell r="O8639" t="str">
            <v>CSAMPAIO</v>
          </cell>
          <cell r="P8639" t="str">
            <v>08:51:04</v>
          </cell>
          <cell r="Q8639" t="str">
            <v>SFARIA</v>
          </cell>
          <cell r="R8639" t="str">
            <v>09:24:53</v>
          </cell>
          <cell r="S8639" t="str">
            <v>EEM</v>
          </cell>
          <cell r="T8639">
            <v>0</v>
          </cell>
          <cell r="U8639">
            <v>0</v>
          </cell>
          <cell r="V8639">
            <v>0</v>
          </cell>
          <cell r="W8639" t="str">
            <v>EUR</v>
          </cell>
          <cell r="X8639" t="str">
            <v>00</v>
          </cell>
          <cell r="Y8639" t="str">
            <v>00</v>
          </cell>
          <cell r="Z8639">
            <v>0</v>
          </cell>
          <cell r="AA8639">
            <v>0</v>
          </cell>
          <cell r="AB8639" t="str">
            <v>X</v>
          </cell>
          <cell r="AC8639">
            <v>0</v>
          </cell>
          <cell r="AD8639">
            <v>0</v>
          </cell>
          <cell r="AE8639" t="str">
            <v>0000</v>
          </cell>
          <cell r="AF8639">
            <v>0</v>
          </cell>
          <cell r="AG8639">
            <v>0</v>
          </cell>
          <cell r="AH8639">
            <v>0</v>
          </cell>
          <cell r="AI8639" t="str">
            <v>0</v>
          </cell>
          <cell r="AJ8639">
            <v>0</v>
          </cell>
          <cell r="AK8639">
            <v>0</v>
          </cell>
          <cell r="AL8639" t="str">
            <v>50000561</v>
          </cell>
          <cell r="AM8639">
            <v>0</v>
          </cell>
          <cell r="AN8639">
            <v>0</v>
          </cell>
          <cell r="AO8639">
            <v>0</v>
          </cell>
          <cell r="AP8639">
            <v>0</v>
          </cell>
          <cell r="AQ8639">
            <v>0</v>
          </cell>
          <cell r="AR8639">
            <v>0</v>
          </cell>
          <cell r="AS8639">
            <v>0</v>
          </cell>
          <cell r="AT8639">
            <v>0</v>
          </cell>
          <cell r="AU8639">
            <v>0</v>
          </cell>
          <cell r="AV8639">
            <v>0</v>
          </cell>
          <cell r="AW8639">
            <v>0</v>
          </cell>
          <cell r="AX8639">
            <v>0</v>
          </cell>
          <cell r="AY8639">
            <v>37314</v>
          </cell>
          <cell r="AZ8639">
            <v>38527</v>
          </cell>
          <cell r="BB8639">
            <v>37314</v>
          </cell>
          <cell r="BD8639">
            <v>38527</v>
          </cell>
          <cell r="BH8639">
            <v>0</v>
          </cell>
          <cell r="BI8639" t="str">
            <v>EUR</v>
          </cell>
          <cell r="BM8639">
            <v>0</v>
          </cell>
          <cell r="BN8639">
            <v>0</v>
          </cell>
          <cell r="BO8639">
            <v>0</v>
          </cell>
          <cell r="BP8639">
            <v>0</v>
          </cell>
          <cell r="BQ8639">
            <v>0</v>
          </cell>
          <cell r="BR8639">
            <v>0</v>
          </cell>
          <cell r="BS8639">
            <v>0</v>
          </cell>
          <cell r="BT8639">
            <v>0</v>
          </cell>
          <cell r="BU8639">
            <v>0</v>
          </cell>
          <cell r="BV8639">
            <v>0</v>
          </cell>
          <cell r="BW8639">
            <v>0</v>
          </cell>
          <cell r="BX8639">
            <v>0</v>
          </cell>
          <cell r="BY8639">
            <v>0</v>
          </cell>
          <cell r="BZ8639">
            <v>0</v>
          </cell>
          <cell r="CA8639">
            <v>0</v>
          </cell>
          <cell r="CB8639">
            <v>0</v>
          </cell>
        </row>
        <row r="8640">
          <cell r="B8640" t="str">
            <v>E502</v>
          </cell>
          <cell r="C8640" t="str">
            <v>Subestação de Santa Quitéria</v>
          </cell>
          <cell r="D8640" t="str">
            <v>T102-99</v>
          </cell>
          <cell r="E8640" t="str">
            <v>T102-33</v>
          </cell>
          <cell r="F8640">
            <v>0</v>
          </cell>
          <cell r="G8640">
            <v>0</v>
          </cell>
          <cell r="H8640" t="str">
            <v>EEM1</v>
          </cell>
          <cell r="I8640" t="str">
            <v>02</v>
          </cell>
          <cell r="J8640" t="str">
            <v>20</v>
          </cell>
          <cell r="K8640">
            <v>0</v>
          </cell>
          <cell r="L8640" t="str">
            <v>X</v>
          </cell>
          <cell r="M8640">
            <v>0</v>
          </cell>
          <cell r="N8640" t="str">
            <v>2004 IMPREVISTA</v>
          </cell>
          <cell r="O8640" t="str">
            <v>ECALDEIRA</v>
          </cell>
          <cell r="P8640" t="str">
            <v>10:11:26</v>
          </cell>
          <cell r="Q8640" t="str">
            <v>SFARIA</v>
          </cell>
          <cell r="R8640" t="str">
            <v>13:35:53</v>
          </cell>
          <cell r="S8640" t="str">
            <v>EEM</v>
          </cell>
          <cell r="T8640">
            <v>0</v>
          </cell>
          <cell r="U8640">
            <v>0</v>
          </cell>
          <cell r="V8640">
            <v>0</v>
          </cell>
          <cell r="W8640" t="str">
            <v>EUR</v>
          </cell>
          <cell r="X8640" t="str">
            <v>00</v>
          </cell>
          <cell r="Y8640" t="str">
            <v>00</v>
          </cell>
          <cell r="Z8640">
            <v>0</v>
          </cell>
          <cell r="AA8640" t="str">
            <v>X</v>
          </cell>
          <cell r="AB8640">
            <v>0</v>
          </cell>
          <cell r="AC8640">
            <v>0</v>
          </cell>
          <cell r="AD8640">
            <v>0</v>
          </cell>
          <cell r="AE8640" t="str">
            <v>0000</v>
          </cell>
          <cell r="AF8640">
            <v>0</v>
          </cell>
          <cell r="AG8640">
            <v>0</v>
          </cell>
          <cell r="AH8640">
            <v>0</v>
          </cell>
          <cell r="AI8640">
            <v>0</v>
          </cell>
          <cell r="AJ8640">
            <v>0</v>
          </cell>
          <cell r="AK8640">
            <v>0</v>
          </cell>
          <cell r="AL8640">
            <v>0</v>
          </cell>
          <cell r="AM8640">
            <v>0</v>
          </cell>
          <cell r="AN8640">
            <v>0</v>
          </cell>
          <cell r="AO8640">
            <v>0</v>
          </cell>
          <cell r="AP8640">
            <v>0</v>
          </cell>
          <cell r="AQ8640">
            <v>0</v>
          </cell>
          <cell r="AR8640">
            <v>0</v>
          </cell>
          <cell r="AS8640">
            <v>0</v>
          </cell>
          <cell r="AT8640">
            <v>0</v>
          </cell>
          <cell r="AU8640">
            <v>0</v>
          </cell>
          <cell r="AV8640">
            <v>0</v>
          </cell>
          <cell r="AW8640">
            <v>0</v>
          </cell>
          <cell r="AX8640">
            <v>0</v>
          </cell>
          <cell r="AY8640">
            <v>37314</v>
          </cell>
          <cell r="AZ8640">
            <v>38533</v>
          </cell>
          <cell r="BB8640">
            <v>38301</v>
          </cell>
          <cell r="BH8640">
            <v>0</v>
          </cell>
          <cell r="BI8640" t="str">
            <v>EUR</v>
          </cell>
          <cell r="BM8640">
            <v>0</v>
          </cell>
          <cell r="BN8640">
            <v>0</v>
          </cell>
          <cell r="BO8640">
            <v>0</v>
          </cell>
          <cell r="BP8640">
            <v>0</v>
          </cell>
          <cell r="BQ8640">
            <v>0</v>
          </cell>
          <cell r="BR8640">
            <v>0</v>
          </cell>
          <cell r="BS8640">
            <v>0</v>
          </cell>
          <cell r="BT8640">
            <v>0</v>
          </cell>
          <cell r="BU8640">
            <v>0</v>
          </cell>
          <cell r="BV8640">
            <v>0</v>
          </cell>
          <cell r="BW8640">
            <v>0</v>
          </cell>
          <cell r="BX8640">
            <v>0</v>
          </cell>
          <cell r="BY8640">
            <v>0</v>
          </cell>
          <cell r="BZ8640">
            <v>0</v>
          </cell>
          <cell r="CA8640">
            <v>0</v>
          </cell>
          <cell r="CB8640">
            <v>0</v>
          </cell>
        </row>
        <row r="8641">
          <cell r="B8641" t="str">
            <v>E502</v>
          </cell>
          <cell r="C8641" t="str">
            <v>Subestação de Central da Meia Serra</v>
          </cell>
          <cell r="D8641" t="str">
            <v>T102-99</v>
          </cell>
          <cell r="E8641" t="str">
            <v>T102-36</v>
          </cell>
          <cell r="F8641">
            <v>0</v>
          </cell>
          <cell r="G8641">
            <v>0</v>
          </cell>
          <cell r="H8641" t="str">
            <v>EEM1</v>
          </cell>
          <cell r="I8641" t="str">
            <v>02</v>
          </cell>
          <cell r="J8641" t="str">
            <v>10</v>
          </cell>
          <cell r="K8641">
            <v>0</v>
          </cell>
          <cell r="L8641" t="str">
            <v>X</v>
          </cell>
          <cell r="M8641">
            <v>0</v>
          </cell>
          <cell r="N8641" t="str">
            <v>2004 IMPREVISTA</v>
          </cell>
          <cell r="O8641" t="str">
            <v>ECALDEIRA</v>
          </cell>
          <cell r="P8641" t="str">
            <v>11:53:29</v>
          </cell>
          <cell r="Q8641" t="str">
            <v>TSILVA</v>
          </cell>
          <cell r="R8641" t="str">
            <v>11:29:55</v>
          </cell>
          <cell r="S8641" t="str">
            <v>EEM</v>
          </cell>
          <cell r="T8641">
            <v>0</v>
          </cell>
          <cell r="U8641">
            <v>0</v>
          </cell>
          <cell r="V8641">
            <v>0</v>
          </cell>
          <cell r="W8641" t="str">
            <v>EUR</v>
          </cell>
          <cell r="X8641" t="str">
            <v>00</v>
          </cell>
          <cell r="Y8641" t="str">
            <v>00</v>
          </cell>
          <cell r="Z8641">
            <v>0</v>
          </cell>
          <cell r="AA8641" t="str">
            <v>X</v>
          </cell>
          <cell r="AB8641">
            <v>0</v>
          </cell>
          <cell r="AC8641">
            <v>0</v>
          </cell>
          <cell r="AD8641">
            <v>0</v>
          </cell>
          <cell r="AE8641" t="str">
            <v>0000</v>
          </cell>
          <cell r="AF8641">
            <v>0</v>
          </cell>
          <cell r="AG8641">
            <v>0</v>
          </cell>
          <cell r="AH8641">
            <v>0</v>
          </cell>
          <cell r="AI8641">
            <v>0</v>
          </cell>
          <cell r="AJ8641">
            <v>0</v>
          </cell>
          <cell r="AK8641">
            <v>0</v>
          </cell>
          <cell r="AL8641">
            <v>0</v>
          </cell>
          <cell r="AM8641">
            <v>0</v>
          </cell>
          <cell r="AN8641">
            <v>0</v>
          </cell>
          <cell r="AO8641">
            <v>0</v>
          </cell>
          <cell r="AP8641">
            <v>0</v>
          </cell>
          <cell r="AQ8641">
            <v>0</v>
          </cell>
          <cell r="AR8641">
            <v>0</v>
          </cell>
          <cell r="AS8641">
            <v>0</v>
          </cell>
          <cell r="AT8641">
            <v>0</v>
          </cell>
          <cell r="AU8641">
            <v>0</v>
          </cell>
          <cell r="AV8641">
            <v>0</v>
          </cell>
          <cell r="AW8641">
            <v>0</v>
          </cell>
          <cell r="AX8641">
            <v>0</v>
          </cell>
          <cell r="AY8641">
            <v>37314</v>
          </cell>
          <cell r="AZ8641">
            <v>38407</v>
          </cell>
          <cell r="BB8641">
            <v>38301</v>
          </cell>
          <cell r="BH8641">
            <v>0</v>
          </cell>
          <cell r="BI8641" t="str">
            <v>EUR</v>
          </cell>
          <cell r="BM8641">
            <v>0</v>
          </cell>
          <cell r="BN8641">
            <v>0</v>
          </cell>
          <cell r="BO8641">
            <v>0</v>
          </cell>
          <cell r="BP8641">
            <v>0</v>
          </cell>
          <cell r="BQ8641">
            <v>0</v>
          </cell>
          <cell r="BR8641">
            <v>0</v>
          </cell>
          <cell r="BS8641">
            <v>0</v>
          </cell>
          <cell r="BT8641">
            <v>0</v>
          </cell>
          <cell r="BU8641">
            <v>0</v>
          </cell>
          <cell r="BV8641">
            <v>0</v>
          </cell>
          <cell r="BW8641">
            <v>0</v>
          </cell>
          <cell r="BX8641">
            <v>0</v>
          </cell>
          <cell r="BY8641">
            <v>0</v>
          </cell>
          <cell r="BZ8641">
            <v>0</v>
          </cell>
          <cell r="CA8641">
            <v>0</v>
          </cell>
          <cell r="CB8641">
            <v>0</v>
          </cell>
        </row>
        <row r="8642">
          <cell r="B8642" t="str">
            <v>E506</v>
          </cell>
          <cell r="C8642" t="str">
            <v>Conserv.arredores PT Pavilhão C.Lobos</v>
          </cell>
          <cell r="D8642" t="str">
            <v>CI101-39</v>
          </cell>
          <cell r="E8642" t="str">
            <v>D203019-99</v>
          </cell>
          <cell r="F8642">
            <v>0</v>
          </cell>
          <cell r="G8642">
            <v>0</v>
          </cell>
          <cell r="H8642" t="str">
            <v>EEM1</v>
          </cell>
          <cell r="I8642" t="str">
            <v>02</v>
          </cell>
          <cell r="J8642" t="str">
            <v>A5</v>
          </cell>
          <cell r="K8642">
            <v>0</v>
          </cell>
          <cell r="L8642" t="str">
            <v>X</v>
          </cell>
          <cell r="M8642">
            <v>0</v>
          </cell>
          <cell r="N8642">
            <v>0</v>
          </cell>
          <cell r="O8642" t="str">
            <v>CSAMPAIO</v>
          </cell>
          <cell r="P8642" t="str">
            <v>08:56:39</v>
          </cell>
          <cell r="Q8642" t="str">
            <v>SFARIA</v>
          </cell>
          <cell r="R8642" t="str">
            <v>09:25:05</v>
          </cell>
          <cell r="S8642" t="str">
            <v>EEM</v>
          </cell>
          <cell r="T8642">
            <v>0</v>
          </cell>
          <cell r="U8642">
            <v>0</v>
          </cell>
          <cell r="V8642">
            <v>0</v>
          </cell>
          <cell r="W8642" t="str">
            <v>EUR</v>
          </cell>
          <cell r="X8642" t="str">
            <v>00</v>
          </cell>
          <cell r="Y8642" t="str">
            <v>00</v>
          </cell>
          <cell r="Z8642">
            <v>0</v>
          </cell>
          <cell r="AA8642">
            <v>0</v>
          </cell>
          <cell r="AB8642" t="str">
            <v>X</v>
          </cell>
          <cell r="AC8642">
            <v>0</v>
          </cell>
          <cell r="AD8642">
            <v>0</v>
          </cell>
          <cell r="AE8642" t="str">
            <v>0000</v>
          </cell>
          <cell r="AF8642">
            <v>0</v>
          </cell>
          <cell r="AG8642">
            <v>0</v>
          </cell>
          <cell r="AH8642">
            <v>0</v>
          </cell>
          <cell r="AI8642" t="str">
            <v>0</v>
          </cell>
          <cell r="AJ8642">
            <v>0</v>
          </cell>
          <cell r="AK8642">
            <v>0</v>
          </cell>
          <cell r="AL8642" t="str">
            <v>50000416</v>
          </cell>
          <cell r="AM8642">
            <v>0</v>
          </cell>
          <cell r="AN8642">
            <v>0</v>
          </cell>
          <cell r="AO8642">
            <v>0</v>
          </cell>
          <cell r="AP8642">
            <v>0</v>
          </cell>
          <cell r="AQ8642">
            <v>0</v>
          </cell>
          <cell r="AR8642">
            <v>0</v>
          </cell>
          <cell r="AS8642">
            <v>0</v>
          </cell>
          <cell r="AT8642">
            <v>0</v>
          </cell>
          <cell r="AU8642">
            <v>0</v>
          </cell>
          <cell r="AV8642">
            <v>0</v>
          </cell>
          <cell r="AW8642">
            <v>0</v>
          </cell>
          <cell r="AX8642">
            <v>0</v>
          </cell>
          <cell r="AY8642">
            <v>37316</v>
          </cell>
          <cell r="AZ8642">
            <v>38527</v>
          </cell>
          <cell r="BB8642">
            <v>37316</v>
          </cell>
          <cell r="BD8642">
            <v>38527</v>
          </cell>
          <cell r="BH8642">
            <v>0</v>
          </cell>
          <cell r="BI8642" t="str">
            <v>EUR</v>
          </cell>
          <cell r="BM8642">
            <v>0</v>
          </cell>
          <cell r="BN8642">
            <v>0</v>
          </cell>
          <cell r="BO8642">
            <v>0</v>
          </cell>
          <cell r="BP8642">
            <v>0</v>
          </cell>
          <cell r="BQ8642">
            <v>0</v>
          </cell>
          <cell r="BR8642">
            <v>0</v>
          </cell>
          <cell r="BS8642">
            <v>0</v>
          </cell>
          <cell r="BT8642">
            <v>0</v>
          </cell>
          <cell r="BU8642">
            <v>0</v>
          </cell>
          <cell r="BV8642">
            <v>0</v>
          </cell>
          <cell r="BW8642">
            <v>0</v>
          </cell>
          <cell r="BX8642">
            <v>0</v>
          </cell>
          <cell r="BY8642">
            <v>0</v>
          </cell>
          <cell r="BZ8642">
            <v>0</v>
          </cell>
          <cell r="CA8642">
            <v>0</v>
          </cell>
          <cell r="CB8642">
            <v>0</v>
          </cell>
        </row>
        <row r="8643">
          <cell r="B8643" t="str">
            <v>E503</v>
          </cell>
          <cell r="C8643" t="str">
            <v>CONS.FURT.CABO M/T CALHETA PORTO SANTO</v>
          </cell>
          <cell r="D8643" t="str">
            <v>D30-70</v>
          </cell>
          <cell r="E8643" t="str">
            <v>D30-70</v>
          </cell>
          <cell r="F8643">
            <v>0</v>
          </cell>
          <cell r="G8643">
            <v>0</v>
          </cell>
          <cell r="H8643" t="str">
            <v>EEM1</v>
          </cell>
          <cell r="I8643" t="str">
            <v>02</v>
          </cell>
          <cell r="J8643" t="str">
            <v>70</v>
          </cell>
          <cell r="K8643">
            <v>0</v>
          </cell>
          <cell r="L8643" t="str">
            <v>X</v>
          </cell>
          <cell r="M8643">
            <v>0</v>
          </cell>
          <cell r="N8643">
            <v>0</v>
          </cell>
          <cell r="O8643" t="str">
            <v>CRODRIGUES</v>
          </cell>
          <cell r="P8643" t="str">
            <v>14:33:32</v>
          </cell>
          <cell r="Q8643" t="str">
            <v>SFARIA</v>
          </cell>
          <cell r="R8643" t="str">
            <v>15:08:38</v>
          </cell>
          <cell r="S8643" t="str">
            <v>EEM</v>
          </cell>
          <cell r="T8643">
            <v>0</v>
          </cell>
          <cell r="U8643">
            <v>0</v>
          </cell>
          <cell r="V8643">
            <v>0</v>
          </cell>
          <cell r="W8643" t="str">
            <v>EUR</v>
          </cell>
          <cell r="X8643" t="str">
            <v>00</v>
          </cell>
          <cell r="Y8643" t="str">
            <v>00</v>
          </cell>
          <cell r="Z8643">
            <v>0</v>
          </cell>
          <cell r="AA8643" t="str">
            <v>X</v>
          </cell>
          <cell r="AB8643">
            <v>0</v>
          </cell>
          <cell r="AC8643">
            <v>0</v>
          </cell>
          <cell r="AD8643">
            <v>0</v>
          </cell>
          <cell r="AE8643" t="str">
            <v>0000</v>
          </cell>
          <cell r="AF8643">
            <v>0</v>
          </cell>
          <cell r="AG8643">
            <v>0</v>
          </cell>
          <cell r="AH8643">
            <v>0</v>
          </cell>
          <cell r="AI8643" t="str">
            <v>0</v>
          </cell>
          <cell r="AJ8643">
            <v>0</v>
          </cell>
          <cell r="AK8643">
            <v>0</v>
          </cell>
          <cell r="AL8643">
            <v>0</v>
          </cell>
          <cell r="AM8643">
            <v>0</v>
          </cell>
          <cell r="AN8643">
            <v>0</v>
          </cell>
          <cell r="AO8643">
            <v>0</v>
          </cell>
          <cell r="AP8643">
            <v>0</v>
          </cell>
          <cell r="AQ8643">
            <v>0</v>
          </cell>
          <cell r="AR8643">
            <v>0</v>
          </cell>
          <cell r="AS8643">
            <v>0</v>
          </cell>
          <cell r="AT8643">
            <v>0</v>
          </cell>
          <cell r="AU8643">
            <v>0</v>
          </cell>
          <cell r="AV8643">
            <v>0</v>
          </cell>
          <cell r="AW8643">
            <v>0</v>
          </cell>
          <cell r="AX8643">
            <v>0</v>
          </cell>
          <cell r="AY8643">
            <v>37327</v>
          </cell>
          <cell r="AZ8643">
            <v>38532</v>
          </cell>
          <cell r="BB8643">
            <v>37327</v>
          </cell>
          <cell r="BH8643">
            <v>0</v>
          </cell>
          <cell r="BI8643" t="str">
            <v>EUR</v>
          </cell>
          <cell r="BM8643">
            <v>0</v>
          </cell>
          <cell r="BN8643">
            <v>0</v>
          </cell>
          <cell r="BO8643">
            <v>0</v>
          </cell>
          <cell r="BP8643">
            <v>0</v>
          </cell>
          <cell r="BQ8643">
            <v>0</v>
          </cell>
          <cell r="BR8643">
            <v>0</v>
          </cell>
          <cell r="BS8643">
            <v>0</v>
          </cell>
          <cell r="BT8643">
            <v>0</v>
          </cell>
          <cell r="BU8643">
            <v>0</v>
          </cell>
          <cell r="BV8643">
            <v>0</v>
          </cell>
          <cell r="BW8643">
            <v>0</v>
          </cell>
          <cell r="BX8643">
            <v>0</v>
          </cell>
          <cell r="BY8643">
            <v>0</v>
          </cell>
          <cell r="BZ8643">
            <v>0</v>
          </cell>
          <cell r="CA8643">
            <v>0</v>
          </cell>
          <cell r="CB8643">
            <v>0</v>
          </cell>
        </row>
        <row r="8644">
          <cell r="B8644" t="str">
            <v>E506</v>
          </cell>
          <cell r="C8644" t="str">
            <v>Conservação do PT da Felpa - S.Jorge</v>
          </cell>
          <cell r="D8644" t="str">
            <v>CI101-37</v>
          </cell>
          <cell r="E8644" t="str">
            <v>D201039-99</v>
          </cell>
          <cell r="F8644">
            <v>0</v>
          </cell>
          <cell r="G8644">
            <v>0</v>
          </cell>
          <cell r="H8644" t="str">
            <v>EEM1</v>
          </cell>
          <cell r="I8644" t="str">
            <v>02</v>
          </cell>
          <cell r="J8644" t="str">
            <v>A5</v>
          </cell>
          <cell r="K8644">
            <v>0</v>
          </cell>
          <cell r="L8644" t="str">
            <v>X</v>
          </cell>
          <cell r="M8644">
            <v>0</v>
          </cell>
          <cell r="N8644">
            <v>0</v>
          </cell>
          <cell r="O8644" t="str">
            <v>CSAMPAIO</v>
          </cell>
          <cell r="P8644" t="str">
            <v>09:03:56</v>
          </cell>
          <cell r="Q8644" t="str">
            <v>SFARIA</v>
          </cell>
          <cell r="R8644" t="str">
            <v>09:25:17</v>
          </cell>
          <cell r="S8644" t="str">
            <v>EEM</v>
          </cell>
          <cell r="T8644">
            <v>0</v>
          </cell>
          <cell r="U8644">
            <v>0</v>
          </cell>
          <cell r="V8644">
            <v>0</v>
          </cell>
          <cell r="W8644" t="str">
            <v>EUR</v>
          </cell>
          <cell r="X8644" t="str">
            <v>00</v>
          </cell>
          <cell r="Y8644" t="str">
            <v>00</v>
          </cell>
          <cell r="Z8644">
            <v>0</v>
          </cell>
          <cell r="AA8644">
            <v>0</v>
          </cell>
          <cell r="AB8644" t="str">
            <v>X</v>
          </cell>
          <cell r="AC8644">
            <v>0</v>
          </cell>
          <cell r="AD8644">
            <v>0</v>
          </cell>
          <cell r="AE8644" t="str">
            <v>0000</v>
          </cell>
          <cell r="AF8644">
            <v>0</v>
          </cell>
          <cell r="AG8644">
            <v>0</v>
          </cell>
          <cell r="AH8644">
            <v>0</v>
          </cell>
          <cell r="AI8644" t="str">
            <v>0</v>
          </cell>
          <cell r="AJ8644">
            <v>0</v>
          </cell>
          <cell r="AK8644">
            <v>0</v>
          </cell>
          <cell r="AL8644" t="str">
            <v>40000515</v>
          </cell>
          <cell r="AM8644">
            <v>0</v>
          </cell>
          <cell r="AN8644">
            <v>0</v>
          </cell>
          <cell r="AO8644">
            <v>0</v>
          </cell>
          <cell r="AP8644">
            <v>0</v>
          </cell>
          <cell r="AQ8644">
            <v>0</v>
          </cell>
          <cell r="AR8644">
            <v>0</v>
          </cell>
          <cell r="AS8644">
            <v>0</v>
          </cell>
          <cell r="AT8644">
            <v>0</v>
          </cell>
          <cell r="AU8644">
            <v>0</v>
          </cell>
          <cell r="AV8644">
            <v>0</v>
          </cell>
          <cell r="AW8644">
            <v>0</v>
          </cell>
          <cell r="AX8644">
            <v>0</v>
          </cell>
          <cell r="AY8644">
            <v>37347</v>
          </cell>
          <cell r="AZ8644">
            <v>38527</v>
          </cell>
          <cell r="BB8644">
            <v>37347</v>
          </cell>
          <cell r="BD8644">
            <v>38527</v>
          </cell>
          <cell r="BH8644">
            <v>0</v>
          </cell>
          <cell r="BI8644" t="str">
            <v>EUR</v>
          </cell>
          <cell r="BM8644">
            <v>0</v>
          </cell>
          <cell r="BN8644">
            <v>0</v>
          </cell>
          <cell r="BO8644">
            <v>0</v>
          </cell>
          <cell r="BP8644">
            <v>0</v>
          </cell>
          <cell r="BQ8644">
            <v>0</v>
          </cell>
          <cell r="BR8644">
            <v>0</v>
          </cell>
          <cell r="BS8644">
            <v>0</v>
          </cell>
          <cell r="BT8644">
            <v>0</v>
          </cell>
          <cell r="BU8644">
            <v>0</v>
          </cell>
          <cell r="BV8644">
            <v>0</v>
          </cell>
          <cell r="BW8644">
            <v>0</v>
          </cell>
          <cell r="BX8644">
            <v>0</v>
          </cell>
          <cell r="BY8644">
            <v>0</v>
          </cell>
          <cell r="BZ8644">
            <v>0</v>
          </cell>
          <cell r="CA8644">
            <v>0</v>
          </cell>
          <cell r="CB8644">
            <v>0</v>
          </cell>
        </row>
        <row r="8645">
          <cell r="B8645" t="str">
            <v>E501</v>
          </cell>
          <cell r="C8645" t="str">
            <v>Montagem andaime conduta C.Inv.Socorrido</v>
          </cell>
          <cell r="D8645" t="str">
            <v>CI101-37</v>
          </cell>
          <cell r="E8645" t="str">
            <v>P30-30</v>
          </cell>
          <cell r="F8645">
            <v>0</v>
          </cell>
          <cell r="G8645">
            <v>0</v>
          </cell>
          <cell r="H8645" t="str">
            <v>EEM1</v>
          </cell>
          <cell r="I8645" t="str">
            <v>01</v>
          </cell>
          <cell r="J8645" t="str">
            <v>05</v>
          </cell>
          <cell r="K8645">
            <v>0</v>
          </cell>
          <cell r="L8645" t="str">
            <v>X</v>
          </cell>
          <cell r="M8645">
            <v>0</v>
          </cell>
          <cell r="N8645">
            <v>0</v>
          </cell>
          <cell r="O8645" t="str">
            <v>CSAMPAIO</v>
          </cell>
          <cell r="P8645" t="str">
            <v>11:25:30</v>
          </cell>
          <cell r="Q8645" t="str">
            <v>SFARIA</v>
          </cell>
          <cell r="R8645" t="str">
            <v>17:01:45</v>
          </cell>
          <cell r="S8645" t="str">
            <v>EEM</v>
          </cell>
          <cell r="T8645">
            <v>0</v>
          </cell>
          <cell r="U8645">
            <v>0</v>
          </cell>
          <cell r="V8645">
            <v>0</v>
          </cell>
          <cell r="W8645" t="str">
            <v>EUR</v>
          </cell>
          <cell r="X8645" t="str">
            <v>00</v>
          </cell>
          <cell r="Y8645" t="str">
            <v>00</v>
          </cell>
          <cell r="Z8645">
            <v>0</v>
          </cell>
          <cell r="AA8645">
            <v>0</v>
          </cell>
          <cell r="AB8645" t="str">
            <v>X</v>
          </cell>
          <cell r="AC8645">
            <v>0</v>
          </cell>
          <cell r="AD8645">
            <v>0</v>
          </cell>
          <cell r="AE8645" t="str">
            <v>0000</v>
          </cell>
          <cell r="AF8645">
            <v>0</v>
          </cell>
          <cell r="AG8645">
            <v>0</v>
          </cell>
          <cell r="AH8645">
            <v>0</v>
          </cell>
          <cell r="AI8645">
            <v>0</v>
          </cell>
          <cell r="AJ8645">
            <v>0</v>
          </cell>
          <cell r="AK8645">
            <v>0</v>
          </cell>
          <cell r="AL8645">
            <v>0</v>
          </cell>
          <cell r="AM8645">
            <v>0</v>
          </cell>
          <cell r="AN8645">
            <v>0</v>
          </cell>
          <cell r="AO8645">
            <v>0</v>
          </cell>
          <cell r="AP8645">
            <v>0</v>
          </cell>
          <cell r="AQ8645">
            <v>0</v>
          </cell>
          <cell r="AR8645">
            <v>0</v>
          </cell>
          <cell r="AS8645">
            <v>0</v>
          </cell>
          <cell r="AT8645">
            <v>0</v>
          </cell>
          <cell r="AU8645">
            <v>0</v>
          </cell>
          <cell r="AV8645">
            <v>0</v>
          </cell>
          <cell r="AW8645">
            <v>0</v>
          </cell>
          <cell r="AX8645">
            <v>0</v>
          </cell>
          <cell r="AY8645">
            <v>37356</v>
          </cell>
          <cell r="AZ8645">
            <v>38526</v>
          </cell>
          <cell r="BB8645">
            <v>37356</v>
          </cell>
          <cell r="BD8645">
            <v>38526</v>
          </cell>
          <cell r="BH8645">
            <v>0</v>
          </cell>
          <cell r="BI8645" t="str">
            <v>EUR</v>
          </cell>
          <cell r="BM8645">
            <v>0</v>
          </cell>
          <cell r="BN8645">
            <v>0</v>
          </cell>
          <cell r="BO8645">
            <v>0</v>
          </cell>
          <cell r="BP8645">
            <v>0</v>
          </cell>
          <cell r="BQ8645">
            <v>0</v>
          </cell>
          <cell r="BR8645">
            <v>0</v>
          </cell>
          <cell r="BS8645">
            <v>0</v>
          </cell>
          <cell r="BT8645">
            <v>0</v>
          </cell>
          <cell r="BU8645">
            <v>0</v>
          </cell>
          <cell r="BV8645">
            <v>0</v>
          </cell>
          <cell r="BW8645">
            <v>0</v>
          </cell>
          <cell r="BX8645">
            <v>0</v>
          </cell>
          <cell r="BY8645">
            <v>0</v>
          </cell>
          <cell r="BZ8645">
            <v>0</v>
          </cell>
          <cell r="CA8645">
            <v>0</v>
          </cell>
          <cell r="CB8645">
            <v>0</v>
          </cell>
        </row>
        <row r="8646">
          <cell r="B8646" t="str">
            <v>E506</v>
          </cell>
          <cell r="C8646" t="str">
            <v>Rep.pavimento PT Caminho Igreja S.Antóni</v>
          </cell>
          <cell r="D8646" t="str">
            <v>CI101-37</v>
          </cell>
          <cell r="E8646" t="str">
            <v>D101-47</v>
          </cell>
          <cell r="F8646">
            <v>0</v>
          </cell>
          <cell r="G8646">
            <v>0</v>
          </cell>
          <cell r="H8646" t="str">
            <v>EEM1</v>
          </cell>
          <cell r="I8646" t="str">
            <v>02</v>
          </cell>
          <cell r="J8646" t="str">
            <v>A5</v>
          </cell>
          <cell r="K8646">
            <v>0</v>
          </cell>
          <cell r="L8646" t="str">
            <v>X</v>
          </cell>
          <cell r="M8646">
            <v>0</v>
          </cell>
          <cell r="N8646">
            <v>0</v>
          </cell>
          <cell r="O8646" t="str">
            <v>CSAMPAIO</v>
          </cell>
          <cell r="P8646" t="str">
            <v>11:08:51</v>
          </cell>
          <cell r="Q8646" t="str">
            <v>SFARIA</v>
          </cell>
          <cell r="R8646" t="str">
            <v>09:25:30</v>
          </cell>
          <cell r="S8646" t="str">
            <v>EEM</v>
          </cell>
          <cell r="T8646">
            <v>0</v>
          </cell>
          <cell r="U8646">
            <v>0</v>
          </cell>
          <cell r="V8646">
            <v>0</v>
          </cell>
          <cell r="W8646" t="str">
            <v>EUR</v>
          </cell>
          <cell r="X8646" t="str">
            <v>00</v>
          </cell>
          <cell r="Y8646" t="str">
            <v>00</v>
          </cell>
          <cell r="Z8646">
            <v>0</v>
          </cell>
          <cell r="AA8646">
            <v>0</v>
          </cell>
          <cell r="AB8646" t="str">
            <v>X</v>
          </cell>
          <cell r="AC8646">
            <v>0</v>
          </cell>
          <cell r="AD8646">
            <v>0</v>
          </cell>
          <cell r="AE8646" t="str">
            <v>0000</v>
          </cell>
          <cell r="AF8646">
            <v>0</v>
          </cell>
          <cell r="AG8646">
            <v>0</v>
          </cell>
          <cell r="AH8646">
            <v>0</v>
          </cell>
          <cell r="AI8646" t="str">
            <v>0</v>
          </cell>
          <cell r="AJ8646">
            <v>0</v>
          </cell>
          <cell r="AK8646">
            <v>0</v>
          </cell>
          <cell r="AL8646" t="str">
            <v>50000052</v>
          </cell>
          <cell r="AM8646">
            <v>0</v>
          </cell>
          <cell r="AN8646">
            <v>0</v>
          </cell>
          <cell r="AO8646">
            <v>0</v>
          </cell>
          <cell r="AP8646">
            <v>0</v>
          </cell>
          <cell r="AQ8646">
            <v>0</v>
          </cell>
          <cell r="AR8646">
            <v>0</v>
          </cell>
          <cell r="AS8646">
            <v>0</v>
          </cell>
          <cell r="AT8646">
            <v>0</v>
          </cell>
          <cell r="AU8646">
            <v>0</v>
          </cell>
          <cell r="AV8646">
            <v>0</v>
          </cell>
          <cell r="AW8646">
            <v>0</v>
          </cell>
          <cell r="AX8646">
            <v>0</v>
          </cell>
          <cell r="AY8646">
            <v>37363</v>
          </cell>
          <cell r="AZ8646">
            <v>38527</v>
          </cell>
          <cell r="BB8646">
            <v>37363</v>
          </cell>
          <cell r="BD8646">
            <v>38527</v>
          </cell>
          <cell r="BH8646">
            <v>0</v>
          </cell>
          <cell r="BI8646" t="str">
            <v>EUR</v>
          </cell>
          <cell r="BM8646">
            <v>0</v>
          </cell>
          <cell r="BN8646">
            <v>0</v>
          </cell>
          <cell r="BO8646">
            <v>0</v>
          </cell>
          <cell r="BP8646">
            <v>0</v>
          </cell>
          <cell r="BQ8646">
            <v>0</v>
          </cell>
          <cell r="BR8646">
            <v>0</v>
          </cell>
          <cell r="BS8646">
            <v>0</v>
          </cell>
          <cell r="BT8646">
            <v>0</v>
          </cell>
          <cell r="BU8646">
            <v>0</v>
          </cell>
          <cell r="BV8646">
            <v>0</v>
          </cell>
          <cell r="BW8646">
            <v>0</v>
          </cell>
          <cell r="BX8646">
            <v>0</v>
          </cell>
          <cell r="BY8646">
            <v>0</v>
          </cell>
          <cell r="BZ8646">
            <v>0</v>
          </cell>
          <cell r="CA8646">
            <v>0</v>
          </cell>
          <cell r="CB8646">
            <v>0</v>
          </cell>
        </row>
        <row r="8647">
          <cell r="B8647" t="str">
            <v>E500</v>
          </cell>
          <cell r="C8647" t="str">
            <v>Fortuita Serviço Exterior Eq.Eléctrica</v>
          </cell>
          <cell r="D8647" t="str">
            <v>P201-04</v>
          </cell>
          <cell r="E8647" t="str">
            <v>P201-04</v>
          </cell>
          <cell r="F8647" t="str">
            <v>0300</v>
          </cell>
          <cell r="G8647">
            <v>0</v>
          </cell>
          <cell r="H8647" t="str">
            <v>EEM1</v>
          </cell>
          <cell r="I8647" t="str">
            <v>01</v>
          </cell>
          <cell r="J8647" t="str">
            <v>15</v>
          </cell>
          <cell r="K8647">
            <v>0</v>
          </cell>
          <cell r="L8647" t="str">
            <v>X</v>
          </cell>
          <cell r="M8647">
            <v>0</v>
          </cell>
          <cell r="N8647">
            <v>0</v>
          </cell>
          <cell r="O8647" t="str">
            <v>AGONÇALVES</v>
          </cell>
          <cell r="P8647" t="str">
            <v>11:39:29</v>
          </cell>
          <cell r="Q8647" t="str">
            <v>SFARIA</v>
          </cell>
          <cell r="R8647" t="str">
            <v>16:29:03</v>
          </cell>
          <cell r="S8647" t="str">
            <v>EEM</v>
          </cell>
          <cell r="T8647">
            <v>0</v>
          </cell>
          <cell r="U8647">
            <v>0</v>
          </cell>
          <cell r="V8647">
            <v>0</v>
          </cell>
          <cell r="W8647" t="str">
            <v>EUR</v>
          </cell>
          <cell r="X8647" t="str">
            <v>00</v>
          </cell>
          <cell r="Y8647" t="str">
            <v>00</v>
          </cell>
          <cell r="Z8647">
            <v>0</v>
          </cell>
          <cell r="AA8647" t="str">
            <v>X</v>
          </cell>
          <cell r="AB8647">
            <v>0</v>
          </cell>
          <cell r="AC8647">
            <v>0</v>
          </cell>
          <cell r="AD8647">
            <v>0</v>
          </cell>
          <cell r="AE8647" t="str">
            <v>0000</v>
          </cell>
          <cell r="AF8647">
            <v>0</v>
          </cell>
          <cell r="AG8647">
            <v>0</v>
          </cell>
          <cell r="AH8647">
            <v>0</v>
          </cell>
          <cell r="AI8647">
            <v>0</v>
          </cell>
          <cell r="AJ8647">
            <v>0</v>
          </cell>
          <cell r="AK8647">
            <v>0</v>
          </cell>
          <cell r="AL8647">
            <v>0</v>
          </cell>
          <cell r="AM8647">
            <v>0</v>
          </cell>
          <cell r="AN8647">
            <v>0</v>
          </cell>
          <cell r="AO8647">
            <v>0</v>
          </cell>
          <cell r="AP8647">
            <v>0</v>
          </cell>
          <cell r="AQ8647">
            <v>0</v>
          </cell>
          <cell r="AR8647">
            <v>0</v>
          </cell>
          <cell r="AS8647">
            <v>0</v>
          </cell>
          <cell r="AT8647">
            <v>0</v>
          </cell>
          <cell r="AU8647">
            <v>0</v>
          </cell>
          <cell r="AV8647">
            <v>0</v>
          </cell>
          <cell r="AW8647">
            <v>0</v>
          </cell>
          <cell r="AX8647">
            <v>0</v>
          </cell>
          <cell r="AY8647">
            <v>37375</v>
          </cell>
          <cell r="AZ8647">
            <v>38532</v>
          </cell>
          <cell r="BB8647">
            <v>37375</v>
          </cell>
          <cell r="BH8647">
            <v>0</v>
          </cell>
          <cell r="BI8647" t="str">
            <v>EUR</v>
          </cell>
          <cell r="BM8647">
            <v>0</v>
          </cell>
          <cell r="BN8647">
            <v>0</v>
          </cell>
          <cell r="BO8647">
            <v>0</v>
          </cell>
          <cell r="BP8647">
            <v>0</v>
          </cell>
          <cell r="BQ8647">
            <v>0</v>
          </cell>
          <cell r="BR8647">
            <v>0</v>
          </cell>
          <cell r="BS8647">
            <v>0</v>
          </cell>
          <cell r="BT8647">
            <v>0</v>
          </cell>
          <cell r="BU8647">
            <v>0</v>
          </cell>
          <cell r="BV8647">
            <v>0</v>
          </cell>
          <cell r="BW8647">
            <v>0</v>
          </cell>
          <cell r="BX8647">
            <v>0</v>
          </cell>
          <cell r="BY8647">
            <v>0</v>
          </cell>
          <cell r="BZ8647">
            <v>0</v>
          </cell>
          <cell r="CA8647">
            <v>0</v>
          </cell>
          <cell r="CB8647">
            <v>0</v>
          </cell>
        </row>
        <row r="8648">
          <cell r="B8648" t="str">
            <v>E506</v>
          </cell>
          <cell r="C8648" t="str">
            <v>Conservação do PT das Eiras - Caniço</v>
          </cell>
          <cell r="D8648" t="str">
            <v>CI101-39</v>
          </cell>
          <cell r="E8648" t="str">
            <v>D202029-99</v>
          </cell>
          <cell r="F8648">
            <v>0</v>
          </cell>
          <cell r="G8648">
            <v>0</v>
          </cell>
          <cell r="H8648" t="str">
            <v>EEM1</v>
          </cell>
          <cell r="I8648" t="str">
            <v>02</v>
          </cell>
          <cell r="J8648" t="str">
            <v>A5</v>
          </cell>
          <cell r="K8648">
            <v>0</v>
          </cell>
          <cell r="L8648" t="str">
            <v>X</v>
          </cell>
          <cell r="M8648">
            <v>0</v>
          </cell>
          <cell r="N8648">
            <v>0</v>
          </cell>
          <cell r="O8648" t="str">
            <v>CSAMPAIO</v>
          </cell>
          <cell r="P8648" t="str">
            <v>10:59:04</v>
          </cell>
          <cell r="Q8648" t="str">
            <v>SFARIA</v>
          </cell>
          <cell r="R8648" t="str">
            <v>09:25:41</v>
          </cell>
          <cell r="S8648" t="str">
            <v>EEM</v>
          </cell>
          <cell r="T8648">
            <v>0</v>
          </cell>
          <cell r="U8648">
            <v>0</v>
          </cell>
          <cell r="V8648">
            <v>0</v>
          </cell>
          <cell r="W8648" t="str">
            <v>EUR</v>
          </cell>
          <cell r="X8648" t="str">
            <v>00</v>
          </cell>
          <cell r="Y8648" t="str">
            <v>00</v>
          </cell>
          <cell r="Z8648">
            <v>0</v>
          </cell>
          <cell r="AA8648">
            <v>0</v>
          </cell>
          <cell r="AB8648" t="str">
            <v>X</v>
          </cell>
          <cell r="AC8648">
            <v>0</v>
          </cell>
          <cell r="AD8648">
            <v>0</v>
          </cell>
          <cell r="AE8648" t="str">
            <v>0000</v>
          </cell>
          <cell r="AF8648">
            <v>0</v>
          </cell>
          <cell r="AG8648">
            <v>0</v>
          </cell>
          <cell r="AH8648">
            <v>0</v>
          </cell>
          <cell r="AI8648" t="str">
            <v>0</v>
          </cell>
          <cell r="AJ8648">
            <v>0</v>
          </cell>
          <cell r="AK8648">
            <v>0</v>
          </cell>
          <cell r="AL8648">
            <v>0</v>
          </cell>
          <cell r="AM8648">
            <v>0</v>
          </cell>
          <cell r="AN8648">
            <v>0</v>
          </cell>
          <cell r="AO8648">
            <v>0</v>
          </cell>
          <cell r="AP8648">
            <v>0</v>
          </cell>
          <cell r="AQ8648">
            <v>0</v>
          </cell>
          <cell r="AR8648">
            <v>0</v>
          </cell>
          <cell r="AS8648">
            <v>0</v>
          </cell>
          <cell r="AT8648">
            <v>0</v>
          </cell>
          <cell r="AU8648">
            <v>0</v>
          </cell>
          <cell r="AV8648">
            <v>0</v>
          </cell>
          <cell r="AW8648">
            <v>0</v>
          </cell>
          <cell r="AX8648">
            <v>0</v>
          </cell>
          <cell r="AY8648">
            <v>37382</v>
          </cell>
          <cell r="AZ8648">
            <v>38527</v>
          </cell>
          <cell r="BB8648">
            <v>37382</v>
          </cell>
          <cell r="BD8648">
            <v>38527</v>
          </cell>
          <cell r="BH8648">
            <v>0</v>
          </cell>
          <cell r="BI8648" t="str">
            <v>EUR</v>
          </cell>
          <cell r="BM8648">
            <v>0</v>
          </cell>
          <cell r="BN8648">
            <v>0</v>
          </cell>
          <cell r="BO8648">
            <v>0</v>
          </cell>
          <cell r="BP8648">
            <v>0</v>
          </cell>
          <cell r="BQ8648">
            <v>0</v>
          </cell>
          <cell r="BR8648">
            <v>0</v>
          </cell>
          <cell r="BS8648">
            <v>0</v>
          </cell>
          <cell r="BT8648">
            <v>0</v>
          </cell>
          <cell r="BU8648">
            <v>0</v>
          </cell>
          <cell r="BV8648">
            <v>0</v>
          </cell>
          <cell r="BW8648">
            <v>0</v>
          </cell>
          <cell r="BX8648">
            <v>0</v>
          </cell>
          <cell r="BY8648">
            <v>0</v>
          </cell>
          <cell r="BZ8648">
            <v>0</v>
          </cell>
          <cell r="CA8648">
            <v>0</v>
          </cell>
          <cell r="CB8648">
            <v>0</v>
          </cell>
        </row>
        <row r="8649">
          <cell r="B8649" t="str">
            <v>E500</v>
          </cell>
          <cell r="C8649" t="str">
            <v>Deleg.B.Nazaré-Subst.torneira lavatório</v>
          </cell>
          <cell r="D8649" t="str">
            <v>CI101-39</v>
          </cell>
          <cell r="E8649" t="str">
            <v>C3010-99</v>
          </cell>
          <cell r="F8649">
            <v>0</v>
          </cell>
          <cell r="G8649">
            <v>0</v>
          </cell>
          <cell r="H8649" t="str">
            <v>EEM1</v>
          </cell>
          <cell r="I8649" t="str">
            <v>05</v>
          </cell>
          <cell r="J8649" t="str">
            <v>25</v>
          </cell>
          <cell r="K8649">
            <v>0</v>
          </cell>
          <cell r="L8649" t="str">
            <v>X</v>
          </cell>
          <cell r="M8649">
            <v>0</v>
          </cell>
          <cell r="N8649">
            <v>0</v>
          </cell>
          <cell r="O8649" t="str">
            <v>CSAMPAIO</v>
          </cell>
          <cell r="P8649" t="str">
            <v>09:03:06</v>
          </cell>
          <cell r="Q8649" t="str">
            <v>SFARIA</v>
          </cell>
          <cell r="R8649" t="str">
            <v>17:34:24</v>
          </cell>
          <cell r="S8649" t="str">
            <v>EEM</v>
          </cell>
          <cell r="T8649">
            <v>0</v>
          </cell>
          <cell r="U8649">
            <v>0</v>
          </cell>
          <cell r="V8649">
            <v>0</v>
          </cell>
          <cell r="W8649" t="str">
            <v>EUR</v>
          </cell>
          <cell r="X8649" t="str">
            <v>00</v>
          </cell>
          <cell r="Y8649" t="str">
            <v>00</v>
          </cell>
          <cell r="Z8649">
            <v>0</v>
          </cell>
          <cell r="AA8649">
            <v>0</v>
          </cell>
          <cell r="AB8649" t="str">
            <v>X</v>
          </cell>
          <cell r="AC8649">
            <v>0</v>
          </cell>
          <cell r="AD8649">
            <v>0</v>
          </cell>
          <cell r="AE8649" t="str">
            <v>0000</v>
          </cell>
          <cell r="AF8649">
            <v>0</v>
          </cell>
          <cell r="AG8649">
            <v>0</v>
          </cell>
          <cell r="AH8649">
            <v>0</v>
          </cell>
          <cell r="AI8649">
            <v>0</v>
          </cell>
          <cell r="AJ8649">
            <v>0</v>
          </cell>
          <cell r="AK8649">
            <v>0</v>
          </cell>
          <cell r="AL8649">
            <v>0</v>
          </cell>
          <cell r="AM8649">
            <v>0</v>
          </cell>
          <cell r="AN8649">
            <v>0</v>
          </cell>
          <cell r="AO8649">
            <v>0</v>
          </cell>
          <cell r="AP8649">
            <v>0</v>
          </cell>
          <cell r="AQ8649">
            <v>0</v>
          </cell>
          <cell r="AR8649">
            <v>0</v>
          </cell>
          <cell r="AS8649">
            <v>0</v>
          </cell>
          <cell r="AT8649">
            <v>0</v>
          </cell>
          <cell r="AU8649">
            <v>0</v>
          </cell>
          <cell r="AV8649">
            <v>0</v>
          </cell>
          <cell r="AW8649">
            <v>0</v>
          </cell>
          <cell r="AX8649">
            <v>0</v>
          </cell>
          <cell r="AY8649">
            <v>37384</v>
          </cell>
          <cell r="AZ8649">
            <v>38525</v>
          </cell>
          <cell r="BB8649">
            <v>37384</v>
          </cell>
          <cell r="BD8649">
            <v>38525</v>
          </cell>
          <cell r="BH8649">
            <v>0</v>
          </cell>
          <cell r="BI8649" t="str">
            <v>EUR</v>
          </cell>
          <cell r="BM8649">
            <v>0</v>
          </cell>
          <cell r="BN8649">
            <v>0</v>
          </cell>
          <cell r="BO8649">
            <v>0</v>
          </cell>
          <cell r="BP8649">
            <v>0</v>
          </cell>
          <cell r="BQ8649">
            <v>0</v>
          </cell>
          <cell r="BR8649">
            <v>0</v>
          </cell>
          <cell r="BS8649">
            <v>0</v>
          </cell>
          <cell r="BT8649">
            <v>0</v>
          </cell>
          <cell r="BU8649">
            <v>0</v>
          </cell>
          <cell r="BV8649">
            <v>0</v>
          </cell>
          <cell r="BW8649">
            <v>0</v>
          </cell>
          <cell r="BX8649">
            <v>0</v>
          </cell>
          <cell r="BY8649">
            <v>0</v>
          </cell>
          <cell r="BZ8649">
            <v>0</v>
          </cell>
          <cell r="CA8649">
            <v>0</v>
          </cell>
          <cell r="CB8649">
            <v>0</v>
          </cell>
        </row>
        <row r="8650">
          <cell r="B8650" t="str">
            <v>E500</v>
          </cell>
          <cell r="C8650" t="str">
            <v>Conservação furt.Delegação da Calheta</v>
          </cell>
          <cell r="D8650" t="str">
            <v>CI101-37</v>
          </cell>
          <cell r="E8650" t="str">
            <v>C3007-99</v>
          </cell>
          <cell r="F8650">
            <v>0</v>
          </cell>
          <cell r="G8650">
            <v>0</v>
          </cell>
          <cell r="H8650" t="str">
            <v>EEM1</v>
          </cell>
          <cell r="I8650" t="str">
            <v>02</v>
          </cell>
          <cell r="J8650" t="str">
            <v>25</v>
          </cell>
          <cell r="K8650">
            <v>0</v>
          </cell>
          <cell r="L8650" t="str">
            <v>X</v>
          </cell>
          <cell r="M8650">
            <v>0</v>
          </cell>
          <cell r="N8650">
            <v>0</v>
          </cell>
          <cell r="O8650" t="str">
            <v>CSAMPAIO</v>
          </cell>
          <cell r="P8650" t="str">
            <v>09:23:47</v>
          </cell>
          <cell r="Q8650" t="str">
            <v>SFARIA</v>
          </cell>
          <cell r="R8650" t="str">
            <v>10:01:26</v>
          </cell>
          <cell r="S8650" t="str">
            <v>EEM</v>
          </cell>
          <cell r="T8650">
            <v>0</v>
          </cell>
          <cell r="U8650">
            <v>0</v>
          </cell>
          <cell r="V8650">
            <v>0</v>
          </cell>
          <cell r="W8650" t="str">
            <v>EUR</v>
          </cell>
          <cell r="X8650" t="str">
            <v>00</v>
          </cell>
          <cell r="Y8650" t="str">
            <v>00</v>
          </cell>
          <cell r="Z8650">
            <v>0</v>
          </cell>
          <cell r="AA8650">
            <v>0</v>
          </cell>
          <cell r="AB8650" t="str">
            <v>X</v>
          </cell>
          <cell r="AC8650">
            <v>0</v>
          </cell>
          <cell r="AD8650">
            <v>0</v>
          </cell>
          <cell r="AE8650" t="str">
            <v>0000</v>
          </cell>
          <cell r="AF8650">
            <v>0</v>
          </cell>
          <cell r="AG8650">
            <v>0</v>
          </cell>
          <cell r="AH8650">
            <v>0</v>
          </cell>
          <cell r="AI8650">
            <v>0</v>
          </cell>
          <cell r="AJ8650">
            <v>0</v>
          </cell>
          <cell r="AK8650">
            <v>0</v>
          </cell>
          <cell r="AL8650">
            <v>0</v>
          </cell>
          <cell r="AM8650">
            <v>0</v>
          </cell>
          <cell r="AN8650">
            <v>0</v>
          </cell>
          <cell r="AO8650">
            <v>0</v>
          </cell>
          <cell r="AP8650">
            <v>0</v>
          </cell>
          <cell r="AQ8650">
            <v>0</v>
          </cell>
          <cell r="AR8650">
            <v>0</v>
          </cell>
          <cell r="AS8650">
            <v>0</v>
          </cell>
          <cell r="AT8650">
            <v>0</v>
          </cell>
          <cell r="AU8650">
            <v>0</v>
          </cell>
          <cell r="AV8650">
            <v>0</v>
          </cell>
          <cell r="AW8650">
            <v>0</v>
          </cell>
          <cell r="AX8650">
            <v>0</v>
          </cell>
          <cell r="AY8650">
            <v>37410</v>
          </cell>
          <cell r="AZ8650">
            <v>38530</v>
          </cell>
          <cell r="BB8650">
            <v>37410</v>
          </cell>
          <cell r="BD8650">
            <v>38530</v>
          </cell>
          <cell r="BH8650">
            <v>0</v>
          </cell>
          <cell r="BI8650" t="str">
            <v>EUR</v>
          </cell>
          <cell r="BM8650">
            <v>0</v>
          </cell>
          <cell r="BN8650">
            <v>0</v>
          </cell>
          <cell r="BO8650">
            <v>0</v>
          </cell>
          <cell r="BP8650">
            <v>0</v>
          </cell>
          <cell r="BQ8650">
            <v>0</v>
          </cell>
          <cell r="BR8650">
            <v>0</v>
          </cell>
          <cell r="BS8650">
            <v>0</v>
          </cell>
          <cell r="BT8650">
            <v>0</v>
          </cell>
          <cell r="BU8650">
            <v>0</v>
          </cell>
          <cell r="BV8650">
            <v>0</v>
          </cell>
          <cell r="BW8650">
            <v>0</v>
          </cell>
          <cell r="BX8650">
            <v>0</v>
          </cell>
          <cell r="BY8650">
            <v>0</v>
          </cell>
          <cell r="BZ8650">
            <v>0</v>
          </cell>
          <cell r="CA8650">
            <v>0</v>
          </cell>
          <cell r="CB8650">
            <v>0</v>
          </cell>
        </row>
        <row r="8651">
          <cell r="B8651" t="str">
            <v>E504</v>
          </cell>
          <cell r="C8651" t="str">
            <v>AVARIA CAUSADA P/INCÊNDIO PAÚL DO MAR Ct</v>
          </cell>
          <cell r="D8651" t="str">
            <v>D203049-02</v>
          </cell>
          <cell r="E8651" t="str">
            <v>D203049-02</v>
          </cell>
          <cell r="F8651" t="str">
            <v>0700</v>
          </cell>
          <cell r="G8651">
            <v>0</v>
          </cell>
          <cell r="H8651" t="str">
            <v>EEM1</v>
          </cell>
          <cell r="I8651">
            <v>0</v>
          </cell>
          <cell r="J8651">
            <v>0</v>
          </cell>
          <cell r="K8651">
            <v>0</v>
          </cell>
          <cell r="L8651">
            <v>0</v>
          </cell>
          <cell r="M8651">
            <v>0</v>
          </cell>
          <cell r="N8651">
            <v>0</v>
          </cell>
          <cell r="O8651" t="str">
            <v>JUVENAL</v>
          </cell>
          <cell r="P8651" t="str">
            <v>08:36:45</v>
          </cell>
          <cell r="Q8651" t="str">
            <v>RVIEIRA</v>
          </cell>
          <cell r="R8651" t="str">
            <v>19:03:56</v>
          </cell>
          <cell r="S8651" t="str">
            <v>EEM</v>
          </cell>
          <cell r="T8651">
            <v>0</v>
          </cell>
          <cell r="U8651">
            <v>0</v>
          </cell>
          <cell r="V8651">
            <v>0</v>
          </cell>
          <cell r="W8651" t="str">
            <v>EUR</v>
          </cell>
          <cell r="X8651" t="str">
            <v>00</v>
          </cell>
          <cell r="Y8651" t="str">
            <v>00</v>
          </cell>
          <cell r="Z8651">
            <v>0</v>
          </cell>
          <cell r="AA8651">
            <v>0</v>
          </cell>
          <cell r="AB8651" t="str">
            <v>X</v>
          </cell>
          <cell r="AC8651">
            <v>0</v>
          </cell>
          <cell r="AD8651">
            <v>0</v>
          </cell>
          <cell r="AE8651" t="str">
            <v>0000</v>
          </cell>
          <cell r="AF8651" t="str">
            <v>EEM</v>
          </cell>
          <cell r="AG8651">
            <v>0</v>
          </cell>
          <cell r="AH8651" t="str">
            <v>E. XAVIER/MÁRIO</v>
          </cell>
          <cell r="AI8651" t="str">
            <v>291700171</v>
          </cell>
          <cell r="AJ8651" t="str">
            <v>DNEO</v>
          </cell>
          <cell r="AK8651" t="str">
            <v>X</v>
          </cell>
          <cell r="AL8651">
            <v>0</v>
          </cell>
          <cell r="AM8651">
            <v>0</v>
          </cell>
          <cell r="AN8651">
            <v>0</v>
          </cell>
          <cell r="AO8651">
            <v>0</v>
          </cell>
          <cell r="AP8651">
            <v>0</v>
          </cell>
          <cell r="AQ8651">
            <v>0</v>
          </cell>
          <cell r="AR8651">
            <v>0</v>
          </cell>
          <cell r="AS8651">
            <v>0</v>
          </cell>
          <cell r="AT8651">
            <v>0</v>
          </cell>
          <cell r="AU8651">
            <v>0</v>
          </cell>
          <cell r="AV8651">
            <v>0</v>
          </cell>
          <cell r="AW8651">
            <v>0</v>
          </cell>
          <cell r="AX8651">
            <v>0</v>
          </cell>
          <cell r="AY8651">
            <v>37446</v>
          </cell>
          <cell r="AZ8651">
            <v>37686</v>
          </cell>
          <cell r="BB8651">
            <v>37446</v>
          </cell>
          <cell r="BD8651">
            <v>37554</v>
          </cell>
          <cell r="BH8651">
            <v>202.67</v>
          </cell>
          <cell r="BI8651" t="str">
            <v>EUR</v>
          </cell>
          <cell r="BJ8651">
            <v>37446</v>
          </cell>
          <cell r="BK8651">
            <v>37446</v>
          </cell>
          <cell r="BM8651">
            <v>0</v>
          </cell>
          <cell r="BN8651">
            <v>0</v>
          </cell>
          <cell r="BO8651">
            <v>0</v>
          </cell>
          <cell r="BP8651">
            <v>0</v>
          </cell>
          <cell r="BQ8651">
            <v>0</v>
          </cell>
          <cell r="BR8651">
            <v>0</v>
          </cell>
          <cell r="BS8651">
            <v>0</v>
          </cell>
          <cell r="BT8651">
            <v>0</v>
          </cell>
          <cell r="BU8651">
            <v>0</v>
          </cell>
          <cell r="BV8651">
            <v>0</v>
          </cell>
          <cell r="BW8651">
            <v>0</v>
          </cell>
          <cell r="BX8651">
            <v>0</v>
          </cell>
          <cell r="BY8651">
            <v>0</v>
          </cell>
          <cell r="BZ8651">
            <v>0</v>
          </cell>
          <cell r="CA8651">
            <v>0</v>
          </cell>
          <cell r="CB8651">
            <v>0</v>
          </cell>
        </row>
        <row r="8652">
          <cell r="B8652" t="str">
            <v>E504</v>
          </cell>
          <cell r="C8652" t="str">
            <v>AVARIA CAUSADA P/INCENDIO ARCO CALHETA,</v>
          </cell>
          <cell r="D8652" t="str">
            <v>D203049-02</v>
          </cell>
          <cell r="E8652" t="str">
            <v>D203049-02</v>
          </cell>
          <cell r="F8652" t="str">
            <v>0700</v>
          </cell>
          <cell r="G8652">
            <v>0</v>
          </cell>
          <cell r="H8652" t="str">
            <v>EEM1</v>
          </cell>
          <cell r="I8652">
            <v>0</v>
          </cell>
          <cell r="J8652">
            <v>0</v>
          </cell>
          <cell r="K8652">
            <v>0</v>
          </cell>
          <cell r="L8652">
            <v>0</v>
          </cell>
          <cell r="M8652">
            <v>0</v>
          </cell>
          <cell r="N8652">
            <v>0</v>
          </cell>
          <cell r="O8652" t="str">
            <v>JUVENAL</v>
          </cell>
          <cell r="P8652" t="str">
            <v>09:58:23</v>
          </cell>
          <cell r="Q8652" t="str">
            <v>RVIEIRA</v>
          </cell>
          <cell r="R8652" t="str">
            <v>19:04:27</v>
          </cell>
          <cell r="S8652" t="str">
            <v>EEM</v>
          </cell>
          <cell r="T8652">
            <v>0</v>
          </cell>
          <cell r="U8652">
            <v>0</v>
          </cell>
          <cell r="V8652">
            <v>0</v>
          </cell>
          <cell r="W8652" t="str">
            <v>EUR</v>
          </cell>
          <cell r="X8652" t="str">
            <v>00</v>
          </cell>
          <cell r="Y8652" t="str">
            <v>00</v>
          </cell>
          <cell r="Z8652">
            <v>0</v>
          </cell>
          <cell r="AA8652">
            <v>0</v>
          </cell>
          <cell r="AB8652" t="str">
            <v>X</v>
          </cell>
          <cell r="AC8652">
            <v>0</v>
          </cell>
          <cell r="AD8652">
            <v>0</v>
          </cell>
          <cell r="AE8652" t="str">
            <v>0000</v>
          </cell>
          <cell r="AF8652" t="str">
            <v>EEM</v>
          </cell>
          <cell r="AG8652">
            <v>0</v>
          </cell>
          <cell r="AH8652" t="str">
            <v>E.XAVIER/MARIO</v>
          </cell>
          <cell r="AI8652" t="str">
            <v>291750170</v>
          </cell>
          <cell r="AJ8652" t="str">
            <v>DNEO</v>
          </cell>
          <cell r="AK8652" t="str">
            <v>X</v>
          </cell>
          <cell r="AL8652">
            <v>0</v>
          </cell>
          <cell r="AM8652">
            <v>0</v>
          </cell>
          <cell r="AN8652">
            <v>0</v>
          </cell>
          <cell r="AO8652">
            <v>0</v>
          </cell>
          <cell r="AP8652">
            <v>0</v>
          </cell>
          <cell r="AQ8652">
            <v>0</v>
          </cell>
          <cell r="AR8652">
            <v>0</v>
          </cell>
          <cell r="AS8652">
            <v>0</v>
          </cell>
          <cell r="AT8652">
            <v>0</v>
          </cell>
          <cell r="AU8652">
            <v>0</v>
          </cell>
          <cell r="AV8652">
            <v>0</v>
          </cell>
          <cell r="AW8652">
            <v>0</v>
          </cell>
          <cell r="AX8652">
            <v>0</v>
          </cell>
          <cell r="AY8652">
            <v>37446</v>
          </cell>
          <cell r="AZ8652">
            <v>37686</v>
          </cell>
          <cell r="BB8652">
            <v>37446</v>
          </cell>
          <cell r="BD8652">
            <v>37554</v>
          </cell>
          <cell r="BH8652">
            <v>227.35</v>
          </cell>
          <cell r="BI8652" t="str">
            <v>EUR</v>
          </cell>
          <cell r="BJ8652">
            <v>37446</v>
          </cell>
          <cell r="BK8652">
            <v>37446</v>
          </cell>
          <cell r="BM8652">
            <v>0</v>
          </cell>
          <cell r="BN8652">
            <v>0</v>
          </cell>
          <cell r="BO8652">
            <v>0</v>
          </cell>
          <cell r="BP8652">
            <v>0</v>
          </cell>
          <cell r="BQ8652">
            <v>0</v>
          </cell>
          <cell r="BR8652">
            <v>0</v>
          </cell>
          <cell r="BS8652">
            <v>0</v>
          </cell>
          <cell r="BT8652">
            <v>0</v>
          </cell>
          <cell r="BU8652">
            <v>0</v>
          </cell>
          <cell r="BV8652">
            <v>0</v>
          </cell>
          <cell r="BW8652">
            <v>0</v>
          </cell>
          <cell r="BX8652">
            <v>0</v>
          </cell>
          <cell r="BY8652">
            <v>0</v>
          </cell>
          <cell r="BZ8652">
            <v>0</v>
          </cell>
          <cell r="CA8652">
            <v>0</v>
          </cell>
          <cell r="CB8652">
            <v>0</v>
          </cell>
        </row>
        <row r="8653">
          <cell r="B8653" t="str">
            <v>E504</v>
          </cell>
          <cell r="C8653" t="str">
            <v>Pequenas conserv. fort. BT - S. Vicente</v>
          </cell>
          <cell r="D8653" t="str">
            <v>D201029-02</v>
          </cell>
          <cell r="E8653" t="str">
            <v>D201029-02</v>
          </cell>
          <cell r="F8653" t="str">
            <v>0700</v>
          </cell>
          <cell r="G8653">
            <v>0</v>
          </cell>
          <cell r="H8653" t="str">
            <v>EEM1</v>
          </cell>
          <cell r="I8653" t="str">
            <v>02</v>
          </cell>
          <cell r="J8653" t="str">
            <v>B5</v>
          </cell>
          <cell r="K8653">
            <v>0</v>
          </cell>
          <cell r="L8653" t="str">
            <v>X</v>
          </cell>
          <cell r="M8653">
            <v>0</v>
          </cell>
          <cell r="N8653" t="str">
            <v>2005-IMPREVISTAS</v>
          </cell>
          <cell r="O8653" t="str">
            <v>JBARBEITO</v>
          </cell>
          <cell r="P8653" t="str">
            <v>14:36:11</v>
          </cell>
          <cell r="Q8653" t="str">
            <v>JUVENAL</v>
          </cell>
          <cell r="R8653" t="str">
            <v>11:42:08</v>
          </cell>
          <cell r="S8653" t="str">
            <v>EEM</v>
          </cell>
          <cell r="T8653">
            <v>0</v>
          </cell>
          <cell r="U8653">
            <v>0</v>
          </cell>
          <cell r="V8653">
            <v>0</v>
          </cell>
          <cell r="W8653" t="str">
            <v>EUR</v>
          </cell>
          <cell r="X8653" t="str">
            <v>00</v>
          </cell>
          <cell r="Y8653" t="str">
            <v>00</v>
          </cell>
          <cell r="Z8653">
            <v>0</v>
          </cell>
          <cell r="AA8653" t="str">
            <v>X</v>
          </cell>
          <cell r="AB8653">
            <v>0</v>
          </cell>
          <cell r="AC8653">
            <v>0</v>
          </cell>
          <cell r="AD8653">
            <v>0</v>
          </cell>
          <cell r="AE8653" t="str">
            <v>0000</v>
          </cell>
          <cell r="AF8653" t="str">
            <v>EEM</v>
          </cell>
          <cell r="AG8653">
            <v>0</v>
          </cell>
          <cell r="AH8653" t="str">
            <v>Eng. Xavier</v>
          </cell>
          <cell r="AI8653" t="str">
            <v>585</v>
          </cell>
          <cell r="AJ8653">
            <v>0</v>
          </cell>
          <cell r="AK8653" t="str">
            <v>X</v>
          </cell>
          <cell r="AL8653">
            <v>0</v>
          </cell>
          <cell r="AM8653">
            <v>0</v>
          </cell>
          <cell r="AN8653">
            <v>0</v>
          </cell>
          <cell r="AO8653">
            <v>0</v>
          </cell>
          <cell r="AP8653">
            <v>0</v>
          </cell>
          <cell r="AQ8653">
            <v>0</v>
          </cell>
          <cell r="AR8653">
            <v>0</v>
          </cell>
          <cell r="AS8653">
            <v>0</v>
          </cell>
          <cell r="AT8653">
            <v>0</v>
          </cell>
          <cell r="AU8653">
            <v>0</v>
          </cell>
          <cell r="AV8653">
            <v>0</v>
          </cell>
          <cell r="AW8653">
            <v>0</v>
          </cell>
          <cell r="AX8653">
            <v>0</v>
          </cell>
          <cell r="AY8653">
            <v>37446</v>
          </cell>
          <cell r="AZ8653">
            <v>38520</v>
          </cell>
          <cell r="BB8653">
            <v>37446</v>
          </cell>
          <cell r="BH8653">
            <v>0</v>
          </cell>
          <cell r="BI8653" t="str">
            <v>EUR</v>
          </cell>
          <cell r="BK8653">
            <v>37446</v>
          </cell>
          <cell r="BM8653">
            <v>0</v>
          </cell>
          <cell r="BN8653">
            <v>0</v>
          </cell>
          <cell r="BO8653">
            <v>0</v>
          </cell>
          <cell r="BP8653">
            <v>0</v>
          </cell>
          <cell r="BQ8653">
            <v>0</v>
          </cell>
          <cell r="BR8653">
            <v>0</v>
          </cell>
          <cell r="BS8653">
            <v>0</v>
          </cell>
          <cell r="BT8653">
            <v>0</v>
          </cell>
          <cell r="BU8653">
            <v>0</v>
          </cell>
          <cell r="BV8653">
            <v>0</v>
          </cell>
          <cell r="BW8653">
            <v>0</v>
          </cell>
          <cell r="BX8653">
            <v>0</v>
          </cell>
          <cell r="BY8653">
            <v>0</v>
          </cell>
          <cell r="BZ8653">
            <v>0</v>
          </cell>
          <cell r="CA8653">
            <v>0</v>
          </cell>
          <cell r="CB8653">
            <v>0</v>
          </cell>
        </row>
        <row r="8654">
          <cell r="B8654" t="str">
            <v>E504</v>
          </cell>
          <cell r="C8654" t="str">
            <v>Pequenas conserv. fort. BT-Porto Moniz</v>
          </cell>
          <cell r="D8654" t="str">
            <v>D201019-02</v>
          </cell>
          <cell r="E8654" t="str">
            <v>D201019-02</v>
          </cell>
          <cell r="F8654" t="str">
            <v>0700</v>
          </cell>
          <cell r="G8654">
            <v>0</v>
          </cell>
          <cell r="H8654" t="str">
            <v>EEM1</v>
          </cell>
          <cell r="I8654" t="str">
            <v>02</v>
          </cell>
          <cell r="J8654" t="str">
            <v>B5</v>
          </cell>
          <cell r="K8654" t="str">
            <v>50000763</v>
          </cell>
          <cell r="L8654" t="str">
            <v>X</v>
          </cell>
          <cell r="M8654">
            <v>0</v>
          </cell>
          <cell r="N8654" t="str">
            <v>2005-IMPREVISTAS</v>
          </cell>
          <cell r="O8654" t="str">
            <v>JBARBEITO</v>
          </cell>
          <cell r="P8654" t="str">
            <v>14:40:50</v>
          </cell>
          <cell r="Q8654" t="str">
            <v>JUVENAL</v>
          </cell>
          <cell r="R8654" t="str">
            <v>11:43:29</v>
          </cell>
          <cell r="S8654" t="str">
            <v>EEM</v>
          </cell>
          <cell r="T8654">
            <v>0</v>
          </cell>
          <cell r="U8654">
            <v>0</v>
          </cell>
          <cell r="V8654">
            <v>0</v>
          </cell>
          <cell r="W8654" t="str">
            <v>EUR</v>
          </cell>
          <cell r="X8654" t="str">
            <v>00</v>
          </cell>
          <cell r="Y8654" t="str">
            <v>00</v>
          </cell>
          <cell r="Z8654">
            <v>0</v>
          </cell>
          <cell r="AA8654" t="str">
            <v>X</v>
          </cell>
          <cell r="AB8654">
            <v>0</v>
          </cell>
          <cell r="AC8654">
            <v>0</v>
          </cell>
          <cell r="AD8654">
            <v>0</v>
          </cell>
          <cell r="AE8654" t="str">
            <v>0000</v>
          </cell>
          <cell r="AF8654" t="str">
            <v>EEM</v>
          </cell>
          <cell r="AG8654">
            <v>0</v>
          </cell>
          <cell r="AH8654" t="str">
            <v>Eng. Xavier</v>
          </cell>
          <cell r="AI8654" t="str">
            <v>585</v>
          </cell>
          <cell r="AJ8654">
            <v>0</v>
          </cell>
          <cell r="AK8654" t="str">
            <v>X</v>
          </cell>
          <cell r="AL8654">
            <v>0</v>
          </cell>
          <cell r="AM8654">
            <v>0</v>
          </cell>
          <cell r="AN8654">
            <v>0</v>
          </cell>
          <cell r="AO8654">
            <v>0</v>
          </cell>
          <cell r="AP8654">
            <v>0</v>
          </cell>
          <cell r="AQ8654">
            <v>0</v>
          </cell>
          <cell r="AR8654">
            <v>0</v>
          </cell>
          <cell r="AS8654">
            <v>0</v>
          </cell>
          <cell r="AT8654">
            <v>0</v>
          </cell>
          <cell r="AU8654">
            <v>0</v>
          </cell>
          <cell r="AV8654">
            <v>0</v>
          </cell>
          <cell r="AW8654">
            <v>0</v>
          </cell>
          <cell r="AX8654">
            <v>0</v>
          </cell>
          <cell r="AY8654">
            <v>37446</v>
          </cell>
          <cell r="AZ8654">
            <v>38520</v>
          </cell>
          <cell r="BB8654">
            <v>37446</v>
          </cell>
          <cell r="BH8654">
            <v>0</v>
          </cell>
          <cell r="BI8654" t="str">
            <v>EUR</v>
          </cell>
          <cell r="BK8654">
            <v>37446</v>
          </cell>
          <cell r="BM8654">
            <v>0</v>
          </cell>
          <cell r="BN8654">
            <v>0</v>
          </cell>
          <cell r="BO8654">
            <v>0</v>
          </cell>
          <cell r="BP8654">
            <v>0</v>
          </cell>
          <cell r="BQ8654">
            <v>0</v>
          </cell>
          <cell r="BR8654">
            <v>0</v>
          </cell>
          <cell r="BS8654">
            <v>0</v>
          </cell>
          <cell r="BT8654">
            <v>0</v>
          </cell>
          <cell r="BU8654">
            <v>0</v>
          </cell>
          <cell r="BV8654">
            <v>0</v>
          </cell>
          <cell r="BW8654">
            <v>0</v>
          </cell>
          <cell r="BX8654">
            <v>0</v>
          </cell>
          <cell r="BY8654">
            <v>0</v>
          </cell>
          <cell r="BZ8654">
            <v>0</v>
          </cell>
          <cell r="CA8654">
            <v>0</v>
          </cell>
          <cell r="CB8654">
            <v>0</v>
          </cell>
        </row>
        <row r="8655">
          <cell r="B8655" t="str">
            <v>E504</v>
          </cell>
          <cell r="C8655" t="str">
            <v>Pequenas conserv. fort. BT - Calheta</v>
          </cell>
          <cell r="D8655" t="str">
            <v>D203049-02</v>
          </cell>
          <cell r="E8655" t="str">
            <v>D203049-02</v>
          </cell>
          <cell r="F8655" t="str">
            <v>0700</v>
          </cell>
          <cell r="G8655">
            <v>0</v>
          </cell>
          <cell r="H8655" t="str">
            <v>EEM1</v>
          </cell>
          <cell r="I8655">
            <v>0</v>
          </cell>
          <cell r="J8655">
            <v>0</v>
          </cell>
          <cell r="K8655" t="str">
            <v>50000763</v>
          </cell>
          <cell r="L8655">
            <v>0</v>
          </cell>
          <cell r="M8655">
            <v>0</v>
          </cell>
          <cell r="N8655">
            <v>0</v>
          </cell>
          <cell r="O8655" t="str">
            <v>JBARBEITO</v>
          </cell>
          <cell r="P8655" t="str">
            <v>14:42:31</v>
          </cell>
          <cell r="Q8655" t="str">
            <v>RVIEIRA</v>
          </cell>
          <cell r="R8655" t="str">
            <v>19:05:47</v>
          </cell>
          <cell r="S8655" t="str">
            <v>EEM</v>
          </cell>
          <cell r="T8655">
            <v>0</v>
          </cell>
          <cell r="U8655">
            <v>0</v>
          </cell>
          <cell r="V8655">
            <v>0</v>
          </cell>
          <cell r="W8655" t="str">
            <v>EUR</v>
          </cell>
          <cell r="X8655" t="str">
            <v>00</v>
          </cell>
          <cell r="Y8655" t="str">
            <v>00</v>
          </cell>
          <cell r="Z8655">
            <v>0</v>
          </cell>
          <cell r="AA8655" t="str">
            <v>X</v>
          </cell>
          <cell r="AB8655">
            <v>0</v>
          </cell>
          <cell r="AC8655">
            <v>0</v>
          </cell>
          <cell r="AD8655">
            <v>0</v>
          </cell>
          <cell r="AE8655" t="str">
            <v>0000</v>
          </cell>
          <cell r="AF8655" t="str">
            <v>EEM</v>
          </cell>
          <cell r="AG8655">
            <v>0</v>
          </cell>
          <cell r="AH8655" t="str">
            <v>Eng. Xavier</v>
          </cell>
          <cell r="AI8655" t="str">
            <v>585</v>
          </cell>
          <cell r="AJ8655">
            <v>0</v>
          </cell>
          <cell r="AK8655" t="str">
            <v>X</v>
          </cell>
          <cell r="AL8655">
            <v>0</v>
          </cell>
          <cell r="AM8655">
            <v>0</v>
          </cell>
          <cell r="AN8655">
            <v>0</v>
          </cell>
          <cell r="AO8655">
            <v>0</v>
          </cell>
          <cell r="AP8655">
            <v>0</v>
          </cell>
          <cell r="AQ8655">
            <v>0</v>
          </cell>
          <cell r="AR8655">
            <v>0</v>
          </cell>
          <cell r="AS8655">
            <v>0</v>
          </cell>
          <cell r="AT8655">
            <v>0</v>
          </cell>
          <cell r="AU8655">
            <v>0</v>
          </cell>
          <cell r="AV8655">
            <v>0</v>
          </cell>
          <cell r="AW8655">
            <v>0</v>
          </cell>
          <cell r="AX8655">
            <v>0</v>
          </cell>
          <cell r="AY8655">
            <v>37446</v>
          </cell>
          <cell r="AZ8655">
            <v>37686</v>
          </cell>
          <cell r="BB8655">
            <v>37446</v>
          </cell>
          <cell r="BH8655">
            <v>0</v>
          </cell>
          <cell r="BI8655" t="str">
            <v>EUR</v>
          </cell>
          <cell r="BK8655">
            <v>37446</v>
          </cell>
          <cell r="BM8655">
            <v>0</v>
          </cell>
          <cell r="BN8655">
            <v>0</v>
          </cell>
          <cell r="BO8655">
            <v>0</v>
          </cell>
          <cell r="BP8655">
            <v>0</v>
          </cell>
          <cell r="BQ8655">
            <v>0</v>
          </cell>
          <cell r="BR8655">
            <v>0</v>
          </cell>
          <cell r="BS8655">
            <v>0</v>
          </cell>
          <cell r="BT8655">
            <v>0</v>
          </cell>
          <cell r="BU8655">
            <v>0</v>
          </cell>
          <cell r="BV8655">
            <v>0</v>
          </cell>
          <cell r="BW8655">
            <v>0</v>
          </cell>
          <cell r="BX8655">
            <v>0</v>
          </cell>
          <cell r="BY8655">
            <v>0</v>
          </cell>
          <cell r="BZ8655">
            <v>0</v>
          </cell>
          <cell r="CA8655">
            <v>0</v>
          </cell>
          <cell r="CB8655">
            <v>0</v>
          </cell>
        </row>
        <row r="8656">
          <cell r="B8656" t="str">
            <v>E504</v>
          </cell>
          <cell r="C8656" t="str">
            <v>Pequenas conserv. fort. BT-Ponta do Sol</v>
          </cell>
          <cell r="D8656" t="str">
            <v>D203039-02</v>
          </cell>
          <cell r="E8656" t="str">
            <v>D203039-02</v>
          </cell>
          <cell r="F8656" t="str">
            <v>0700</v>
          </cell>
          <cell r="G8656">
            <v>0</v>
          </cell>
          <cell r="H8656" t="str">
            <v>EEM1</v>
          </cell>
          <cell r="I8656" t="str">
            <v>02</v>
          </cell>
          <cell r="J8656" t="str">
            <v>B5</v>
          </cell>
          <cell r="K8656" t="str">
            <v>50000763</v>
          </cell>
          <cell r="L8656" t="str">
            <v>X</v>
          </cell>
          <cell r="M8656">
            <v>0</v>
          </cell>
          <cell r="N8656" t="str">
            <v>2005-IMPREVISTAS</v>
          </cell>
          <cell r="O8656" t="str">
            <v>JBARBEITO</v>
          </cell>
          <cell r="P8656" t="str">
            <v>14:44:14</v>
          </cell>
          <cell r="Q8656" t="str">
            <v>JUVENAL</v>
          </cell>
          <cell r="R8656" t="str">
            <v>09:17:58</v>
          </cell>
          <cell r="S8656" t="str">
            <v>EEM</v>
          </cell>
          <cell r="T8656">
            <v>0</v>
          </cell>
          <cell r="U8656">
            <v>0</v>
          </cell>
          <cell r="V8656">
            <v>0</v>
          </cell>
          <cell r="W8656" t="str">
            <v>EUR</v>
          </cell>
          <cell r="X8656" t="str">
            <v>00</v>
          </cell>
          <cell r="Y8656" t="str">
            <v>00</v>
          </cell>
          <cell r="Z8656">
            <v>0</v>
          </cell>
          <cell r="AA8656" t="str">
            <v>X</v>
          </cell>
          <cell r="AB8656">
            <v>0</v>
          </cell>
          <cell r="AC8656">
            <v>0</v>
          </cell>
          <cell r="AD8656">
            <v>0</v>
          </cell>
          <cell r="AE8656" t="str">
            <v>0000</v>
          </cell>
          <cell r="AF8656" t="str">
            <v>EEM</v>
          </cell>
          <cell r="AG8656">
            <v>0</v>
          </cell>
          <cell r="AH8656" t="str">
            <v>Eng. Xavier</v>
          </cell>
          <cell r="AI8656" t="str">
            <v>585</v>
          </cell>
          <cell r="AJ8656">
            <v>0</v>
          </cell>
          <cell r="AK8656" t="str">
            <v>X</v>
          </cell>
          <cell r="AL8656">
            <v>0</v>
          </cell>
          <cell r="AM8656">
            <v>0</v>
          </cell>
          <cell r="AN8656">
            <v>0</v>
          </cell>
          <cell r="AO8656">
            <v>0</v>
          </cell>
          <cell r="AP8656">
            <v>0</v>
          </cell>
          <cell r="AQ8656">
            <v>0</v>
          </cell>
          <cell r="AR8656">
            <v>0</v>
          </cell>
          <cell r="AS8656">
            <v>0</v>
          </cell>
          <cell r="AT8656">
            <v>0</v>
          </cell>
          <cell r="AU8656">
            <v>0</v>
          </cell>
          <cell r="AV8656">
            <v>0</v>
          </cell>
          <cell r="AW8656">
            <v>0</v>
          </cell>
          <cell r="AX8656">
            <v>0</v>
          </cell>
          <cell r="AY8656">
            <v>37446</v>
          </cell>
          <cell r="AZ8656">
            <v>38671</v>
          </cell>
          <cell r="BB8656">
            <v>37446</v>
          </cell>
          <cell r="BH8656">
            <v>0</v>
          </cell>
          <cell r="BI8656" t="str">
            <v>EUR</v>
          </cell>
          <cell r="BK8656">
            <v>37446</v>
          </cell>
          <cell r="BM8656">
            <v>0</v>
          </cell>
          <cell r="BN8656">
            <v>0</v>
          </cell>
          <cell r="BO8656">
            <v>0</v>
          </cell>
          <cell r="BP8656">
            <v>0</v>
          </cell>
          <cell r="BQ8656">
            <v>0</v>
          </cell>
          <cell r="BR8656">
            <v>0</v>
          </cell>
          <cell r="BS8656">
            <v>0</v>
          </cell>
          <cell r="BT8656">
            <v>0</v>
          </cell>
          <cell r="BU8656">
            <v>0</v>
          </cell>
          <cell r="BV8656">
            <v>0</v>
          </cell>
          <cell r="BW8656">
            <v>0</v>
          </cell>
          <cell r="BX8656">
            <v>0</v>
          </cell>
          <cell r="BY8656">
            <v>0</v>
          </cell>
          <cell r="BZ8656">
            <v>0</v>
          </cell>
          <cell r="CA8656">
            <v>0</v>
          </cell>
          <cell r="CB8656">
            <v>0</v>
          </cell>
        </row>
        <row r="8657">
          <cell r="B8657" t="str">
            <v>E504</v>
          </cell>
          <cell r="C8657" t="str">
            <v>Pequenas conserv. fort. BT-Ribeira Brava</v>
          </cell>
          <cell r="D8657" t="str">
            <v>D203029-02</v>
          </cell>
          <cell r="E8657" t="str">
            <v>D203029-02</v>
          </cell>
          <cell r="F8657" t="str">
            <v>0700</v>
          </cell>
          <cell r="G8657">
            <v>0</v>
          </cell>
          <cell r="H8657" t="str">
            <v>EEM1</v>
          </cell>
          <cell r="I8657">
            <v>0</v>
          </cell>
          <cell r="J8657">
            <v>0</v>
          </cell>
          <cell r="K8657" t="str">
            <v>50000763</v>
          </cell>
          <cell r="L8657">
            <v>0</v>
          </cell>
          <cell r="M8657">
            <v>0</v>
          </cell>
          <cell r="N8657">
            <v>0</v>
          </cell>
          <cell r="O8657" t="str">
            <v>JBARBEITO</v>
          </cell>
          <cell r="P8657" t="str">
            <v>14:45:40</v>
          </cell>
          <cell r="Q8657" t="str">
            <v>DLUIS</v>
          </cell>
          <cell r="R8657" t="str">
            <v>11:12:12</v>
          </cell>
          <cell r="S8657" t="str">
            <v>EEM</v>
          </cell>
          <cell r="T8657">
            <v>0</v>
          </cell>
          <cell r="U8657">
            <v>0</v>
          </cell>
          <cell r="V8657">
            <v>0</v>
          </cell>
          <cell r="W8657" t="str">
            <v>EUR</v>
          </cell>
          <cell r="X8657" t="str">
            <v>00</v>
          </cell>
          <cell r="Y8657" t="str">
            <v>00</v>
          </cell>
          <cell r="Z8657">
            <v>0</v>
          </cell>
          <cell r="AA8657" t="str">
            <v>X</v>
          </cell>
          <cell r="AB8657">
            <v>0</v>
          </cell>
          <cell r="AC8657">
            <v>0</v>
          </cell>
          <cell r="AD8657">
            <v>0</v>
          </cell>
          <cell r="AE8657" t="str">
            <v>0000</v>
          </cell>
          <cell r="AF8657" t="str">
            <v>EEM</v>
          </cell>
          <cell r="AG8657">
            <v>0</v>
          </cell>
          <cell r="AH8657" t="str">
            <v>Eng. Xavier</v>
          </cell>
          <cell r="AI8657" t="str">
            <v>585</v>
          </cell>
          <cell r="AJ8657">
            <v>0</v>
          </cell>
          <cell r="AK8657" t="str">
            <v>X</v>
          </cell>
          <cell r="AL8657">
            <v>0</v>
          </cell>
          <cell r="AM8657">
            <v>0</v>
          </cell>
          <cell r="AN8657">
            <v>0</v>
          </cell>
          <cell r="AO8657">
            <v>0</v>
          </cell>
          <cell r="AP8657">
            <v>0</v>
          </cell>
          <cell r="AQ8657">
            <v>0</v>
          </cell>
          <cell r="AR8657">
            <v>0</v>
          </cell>
          <cell r="AS8657">
            <v>0</v>
          </cell>
          <cell r="AT8657">
            <v>0</v>
          </cell>
          <cell r="AU8657">
            <v>0</v>
          </cell>
          <cell r="AV8657">
            <v>0</v>
          </cell>
          <cell r="AW8657">
            <v>0</v>
          </cell>
          <cell r="AX8657">
            <v>0</v>
          </cell>
          <cell r="AY8657">
            <v>37446</v>
          </cell>
          <cell r="AZ8657">
            <v>38126</v>
          </cell>
          <cell r="BB8657">
            <v>38126</v>
          </cell>
          <cell r="BH8657">
            <v>0</v>
          </cell>
          <cell r="BI8657" t="str">
            <v>EUR</v>
          </cell>
          <cell r="BK8657">
            <v>37446</v>
          </cell>
          <cell r="BM8657">
            <v>0</v>
          </cell>
          <cell r="BN8657">
            <v>0</v>
          </cell>
          <cell r="BO8657">
            <v>0</v>
          </cell>
          <cell r="BP8657">
            <v>0</v>
          </cell>
          <cell r="BQ8657">
            <v>0</v>
          </cell>
          <cell r="BR8657">
            <v>0</v>
          </cell>
          <cell r="BS8657">
            <v>0</v>
          </cell>
          <cell r="BT8657">
            <v>0</v>
          </cell>
          <cell r="BU8657">
            <v>0</v>
          </cell>
          <cell r="BV8657">
            <v>0</v>
          </cell>
          <cell r="BW8657">
            <v>0</v>
          </cell>
          <cell r="BX8657">
            <v>0</v>
          </cell>
          <cell r="BY8657">
            <v>0</v>
          </cell>
          <cell r="BZ8657">
            <v>0</v>
          </cell>
          <cell r="CA8657">
            <v>0</v>
          </cell>
          <cell r="CB8657">
            <v>0</v>
          </cell>
        </row>
        <row r="8658">
          <cell r="B8658" t="str">
            <v>E504</v>
          </cell>
          <cell r="C8658" t="str">
            <v>Pequenas conserv.fort.BT-Câmara de Lobos</v>
          </cell>
          <cell r="D8658" t="str">
            <v>D203019-02</v>
          </cell>
          <cell r="E8658" t="str">
            <v>D203019-02</v>
          </cell>
          <cell r="F8658" t="str">
            <v>0700</v>
          </cell>
          <cell r="G8658">
            <v>0</v>
          </cell>
          <cell r="H8658" t="str">
            <v>EEM1</v>
          </cell>
          <cell r="I8658" t="str">
            <v>02</v>
          </cell>
          <cell r="J8658" t="str">
            <v>B5</v>
          </cell>
          <cell r="K8658" t="str">
            <v>50000763</v>
          </cell>
          <cell r="L8658" t="str">
            <v>X</v>
          </cell>
          <cell r="M8658">
            <v>0</v>
          </cell>
          <cell r="N8658">
            <v>0</v>
          </cell>
          <cell r="O8658" t="str">
            <v>JBARBEITO</v>
          </cell>
          <cell r="P8658" t="str">
            <v>14:46:49</v>
          </cell>
          <cell r="Q8658" t="str">
            <v>JUVENAL</v>
          </cell>
          <cell r="R8658" t="str">
            <v>10:44:07</v>
          </cell>
          <cell r="S8658" t="str">
            <v>EEM</v>
          </cell>
          <cell r="T8658">
            <v>0</v>
          </cell>
          <cell r="U8658">
            <v>0</v>
          </cell>
          <cell r="V8658">
            <v>0</v>
          </cell>
          <cell r="W8658" t="str">
            <v>EUR</v>
          </cell>
          <cell r="X8658" t="str">
            <v>00</v>
          </cell>
          <cell r="Y8658" t="str">
            <v>00</v>
          </cell>
          <cell r="Z8658">
            <v>0</v>
          </cell>
          <cell r="AA8658" t="str">
            <v>X</v>
          </cell>
          <cell r="AB8658">
            <v>0</v>
          </cell>
          <cell r="AC8658">
            <v>0</v>
          </cell>
          <cell r="AD8658">
            <v>0</v>
          </cell>
          <cell r="AE8658" t="str">
            <v>0000</v>
          </cell>
          <cell r="AF8658" t="str">
            <v>EEM</v>
          </cell>
          <cell r="AG8658">
            <v>0</v>
          </cell>
          <cell r="AH8658" t="str">
            <v>Eng. Xavier</v>
          </cell>
          <cell r="AI8658" t="str">
            <v>585</v>
          </cell>
          <cell r="AJ8658">
            <v>0</v>
          </cell>
          <cell r="AK8658" t="str">
            <v>X</v>
          </cell>
          <cell r="AL8658">
            <v>0</v>
          </cell>
          <cell r="AM8658">
            <v>0</v>
          </cell>
          <cell r="AN8658">
            <v>0</v>
          </cell>
          <cell r="AO8658">
            <v>0</v>
          </cell>
          <cell r="AP8658">
            <v>0</v>
          </cell>
          <cell r="AQ8658">
            <v>0</v>
          </cell>
          <cell r="AR8658">
            <v>0</v>
          </cell>
          <cell r="AS8658">
            <v>0</v>
          </cell>
          <cell r="AT8658">
            <v>0</v>
          </cell>
          <cell r="AU8658">
            <v>0</v>
          </cell>
          <cell r="AV8658">
            <v>0</v>
          </cell>
          <cell r="AW8658">
            <v>0</v>
          </cell>
          <cell r="AX8658">
            <v>0</v>
          </cell>
          <cell r="AY8658">
            <v>37446</v>
          </cell>
          <cell r="AZ8658">
            <v>38302</v>
          </cell>
          <cell r="BB8658">
            <v>37446</v>
          </cell>
          <cell r="BH8658">
            <v>0</v>
          </cell>
          <cell r="BI8658" t="str">
            <v>EUR</v>
          </cell>
          <cell r="BK8658">
            <v>37446</v>
          </cell>
          <cell r="BM8658">
            <v>0</v>
          </cell>
          <cell r="BN8658">
            <v>0</v>
          </cell>
          <cell r="BO8658">
            <v>0</v>
          </cell>
          <cell r="BP8658">
            <v>0</v>
          </cell>
          <cell r="BQ8658">
            <v>0</v>
          </cell>
          <cell r="BR8658">
            <v>0</v>
          </cell>
          <cell r="BS8658">
            <v>0</v>
          </cell>
          <cell r="BT8658">
            <v>0</v>
          </cell>
          <cell r="BU8658">
            <v>0</v>
          </cell>
          <cell r="BV8658">
            <v>0</v>
          </cell>
          <cell r="BW8658">
            <v>0</v>
          </cell>
          <cell r="BX8658">
            <v>0</v>
          </cell>
          <cell r="BY8658">
            <v>0</v>
          </cell>
          <cell r="BZ8658">
            <v>0</v>
          </cell>
          <cell r="CA8658">
            <v>0</v>
          </cell>
          <cell r="CB8658">
            <v>0</v>
          </cell>
        </row>
        <row r="8659">
          <cell r="B8659" t="str">
            <v>E504</v>
          </cell>
          <cell r="C8659" t="str">
            <v>Pequenas conserv. fort. BT - Santana</v>
          </cell>
          <cell r="D8659" t="str">
            <v>D201039-02</v>
          </cell>
          <cell r="E8659" t="str">
            <v>D201039-02</v>
          </cell>
          <cell r="F8659" t="str">
            <v>0700</v>
          </cell>
          <cell r="G8659">
            <v>0</v>
          </cell>
          <cell r="H8659" t="str">
            <v>EEM1</v>
          </cell>
          <cell r="I8659" t="str">
            <v>02</v>
          </cell>
          <cell r="J8659" t="str">
            <v>B5</v>
          </cell>
          <cell r="K8659" t="str">
            <v>50000763</v>
          </cell>
          <cell r="L8659" t="str">
            <v>X</v>
          </cell>
          <cell r="M8659">
            <v>0</v>
          </cell>
          <cell r="N8659" t="str">
            <v>2005 IMPREVISTA</v>
          </cell>
          <cell r="O8659" t="str">
            <v>JBARBEITO</v>
          </cell>
          <cell r="P8659" t="str">
            <v>14:49:52</v>
          </cell>
          <cell r="Q8659" t="str">
            <v>JUVENAL</v>
          </cell>
          <cell r="R8659" t="str">
            <v>14:02:49</v>
          </cell>
          <cell r="S8659" t="str">
            <v>EEM</v>
          </cell>
          <cell r="T8659">
            <v>0</v>
          </cell>
          <cell r="U8659">
            <v>0</v>
          </cell>
          <cell r="V8659">
            <v>0</v>
          </cell>
          <cell r="W8659" t="str">
            <v>EUR</v>
          </cell>
          <cell r="X8659" t="str">
            <v>00</v>
          </cell>
          <cell r="Y8659" t="str">
            <v>00</v>
          </cell>
          <cell r="Z8659">
            <v>0</v>
          </cell>
          <cell r="AA8659" t="str">
            <v>X</v>
          </cell>
          <cell r="AB8659">
            <v>0</v>
          </cell>
          <cell r="AC8659">
            <v>0</v>
          </cell>
          <cell r="AD8659">
            <v>0</v>
          </cell>
          <cell r="AE8659" t="str">
            <v>0000</v>
          </cell>
          <cell r="AF8659" t="str">
            <v>EEM</v>
          </cell>
          <cell r="AG8659">
            <v>0</v>
          </cell>
          <cell r="AH8659" t="str">
            <v>Eng. Velosa</v>
          </cell>
          <cell r="AI8659" t="str">
            <v>586</v>
          </cell>
          <cell r="AJ8659">
            <v>0</v>
          </cell>
          <cell r="AK8659" t="str">
            <v>X</v>
          </cell>
          <cell r="AL8659">
            <v>0</v>
          </cell>
          <cell r="AM8659">
            <v>0</v>
          </cell>
          <cell r="AN8659">
            <v>0</v>
          </cell>
          <cell r="AO8659">
            <v>0</v>
          </cell>
          <cell r="AP8659">
            <v>0</v>
          </cell>
          <cell r="AQ8659">
            <v>0</v>
          </cell>
          <cell r="AR8659">
            <v>0</v>
          </cell>
          <cell r="AS8659">
            <v>0</v>
          </cell>
          <cell r="AT8659">
            <v>0</v>
          </cell>
          <cell r="AU8659">
            <v>0</v>
          </cell>
          <cell r="AV8659">
            <v>0</v>
          </cell>
          <cell r="AW8659">
            <v>0</v>
          </cell>
          <cell r="AX8659">
            <v>0</v>
          </cell>
          <cell r="AY8659">
            <v>37446</v>
          </cell>
          <cell r="AZ8659">
            <v>38394</v>
          </cell>
          <cell r="BB8659">
            <v>37446</v>
          </cell>
          <cell r="BH8659">
            <v>0</v>
          </cell>
          <cell r="BI8659" t="str">
            <v>EUR</v>
          </cell>
          <cell r="BK8659">
            <v>37446</v>
          </cell>
          <cell r="BM8659">
            <v>0</v>
          </cell>
          <cell r="BN8659">
            <v>0</v>
          </cell>
          <cell r="BO8659">
            <v>0</v>
          </cell>
          <cell r="BP8659">
            <v>0</v>
          </cell>
          <cell r="BQ8659">
            <v>0</v>
          </cell>
          <cell r="BR8659">
            <v>0</v>
          </cell>
          <cell r="BS8659">
            <v>0</v>
          </cell>
          <cell r="BT8659">
            <v>0</v>
          </cell>
          <cell r="BU8659">
            <v>0</v>
          </cell>
          <cell r="BV8659">
            <v>0</v>
          </cell>
          <cell r="BW8659">
            <v>0</v>
          </cell>
          <cell r="BX8659">
            <v>0</v>
          </cell>
          <cell r="BY8659">
            <v>0</v>
          </cell>
          <cell r="BZ8659">
            <v>0</v>
          </cell>
          <cell r="CA8659">
            <v>0</v>
          </cell>
          <cell r="CB8659">
            <v>0</v>
          </cell>
        </row>
        <row r="8660">
          <cell r="B8660" t="str">
            <v>E504</v>
          </cell>
          <cell r="C8660" t="str">
            <v>Pequenas conserv. fort. BT - Machico</v>
          </cell>
          <cell r="D8660" t="str">
            <v>D202019-02</v>
          </cell>
          <cell r="E8660" t="str">
            <v>D202019-02</v>
          </cell>
          <cell r="F8660" t="str">
            <v>0700</v>
          </cell>
          <cell r="G8660">
            <v>0</v>
          </cell>
          <cell r="H8660" t="str">
            <v>EEM1</v>
          </cell>
          <cell r="I8660" t="str">
            <v>02</v>
          </cell>
          <cell r="J8660" t="str">
            <v>B5</v>
          </cell>
          <cell r="K8660" t="str">
            <v>50000763</v>
          </cell>
          <cell r="L8660" t="str">
            <v>X</v>
          </cell>
          <cell r="M8660">
            <v>0</v>
          </cell>
          <cell r="N8660">
            <v>0</v>
          </cell>
          <cell r="O8660" t="str">
            <v>JBARBEITO</v>
          </cell>
          <cell r="P8660" t="str">
            <v>14:52:22</v>
          </cell>
          <cell r="Q8660" t="str">
            <v>HNICOLAU</v>
          </cell>
          <cell r="R8660" t="str">
            <v>09:00:19</v>
          </cell>
          <cell r="S8660" t="str">
            <v>EEM</v>
          </cell>
          <cell r="T8660">
            <v>0</v>
          </cell>
          <cell r="U8660">
            <v>0</v>
          </cell>
          <cell r="V8660">
            <v>0</v>
          </cell>
          <cell r="W8660" t="str">
            <v>EUR</v>
          </cell>
          <cell r="X8660" t="str">
            <v>00</v>
          </cell>
          <cell r="Y8660" t="str">
            <v>00</v>
          </cell>
          <cell r="Z8660">
            <v>0</v>
          </cell>
          <cell r="AA8660" t="str">
            <v>X</v>
          </cell>
          <cell r="AB8660">
            <v>0</v>
          </cell>
          <cell r="AC8660">
            <v>0</v>
          </cell>
          <cell r="AD8660">
            <v>0</v>
          </cell>
          <cell r="AE8660" t="str">
            <v>0000</v>
          </cell>
          <cell r="AF8660" t="str">
            <v>EEM</v>
          </cell>
          <cell r="AG8660">
            <v>0</v>
          </cell>
          <cell r="AH8660" t="str">
            <v>Eng. Velosa</v>
          </cell>
          <cell r="AI8660" t="str">
            <v>586</v>
          </cell>
          <cell r="AJ8660">
            <v>0</v>
          </cell>
          <cell r="AK8660" t="str">
            <v>X</v>
          </cell>
          <cell r="AL8660">
            <v>0</v>
          </cell>
          <cell r="AM8660">
            <v>0</v>
          </cell>
          <cell r="AN8660">
            <v>0</v>
          </cell>
          <cell r="AO8660">
            <v>0</v>
          </cell>
          <cell r="AP8660">
            <v>0</v>
          </cell>
          <cell r="AQ8660">
            <v>0</v>
          </cell>
          <cell r="AR8660">
            <v>0</v>
          </cell>
          <cell r="AS8660">
            <v>0</v>
          </cell>
          <cell r="AT8660">
            <v>0</v>
          </cell>
          <cell r="AU8660">
            <v>0</v>
          </cell>
          <cell r="AV8660">
            <v>0</v>
          </cell>
          <cell r="AW8660">
            <v>0</v>
          </cell>
          <cell r="AX8660">
            <v>0</v>
          </cell>
          <cell r="AY8660">
            <v>37446</v>
          </cell>
          <cell r="AZ8660">
            <v>38469</v>
          </cell>
          <cell r="BB8660">
            <v>37446</v>
          </cell>
          <cell r="BH8660">
            <v>0</v>
          </cell>
          <cell r="BI8660" t="str">
            <v>EUR</v>
          </cell>
          <cell r="BK8660">
            <v>37446</v>
          </cell>
          <cell r="BM8660">
            <v>0</v>
          </cell>
          <cell r="BN8660">
            <v>0</v>
          </cell>
          <cell r="BO8660">
            <v>0</v>
          </cell>
          <cell r="BP8660">
            <v>0</v>
          </cell>
          <cell r="BQ8660">
            <v>0</v>
          </cell>
          <cell r="BR8660">
            <v>0</v>
          </cell>
          <cell r="BS8660">
            <v>0</v>
          </cell>
          <cell r="BT8660">
            <v>0</v>
          </cell>
          <cell r="BU8660">
            <v>0</v>
          </cell>
          <cell r="BV8660">
            <v>0</v>
          </cell>
          <cell r="BW8660">
            <v>0</v>
          </cell>
          <cell r="BX8660">
            <v>0</v>
          </cell>
          <cell r="BY8660">
            <v>0</v>
          </cell>
          <cell r="BZ8660">
            <v>0</v>
          </cell>
          <cell r="CA8660">
            <v>0</v>
          </cell>
          <cell r="CB8660">
            <v>0</v>
          </cell>
        </row>
        <row r="8661">
          <cell r="B8661" t="str">
            <v>E504</v>
          </cell>
          <cell r="C8661" t="str">
            <v>BT-Cons Pequenas cons. fort.-Santa Cruz</v>
          </cell>
          <cell r="D8661" t="str">
            <v>D202029-02</v>
          </cell>
          <cell r="E8661" t="str">
            <v>D202029-02</v>
          </cell>
          <cell r="F8661" t="str">
            <v>0700</v>
          </cell>
          <cell r="G8661">
            <v>0</v>
          </cell>
          <cell r="H8661" t="str">
            <v>EEM1</v>
          </cell>
          <cell r="I8661" t="str">
            <v>02</v>
          </cell>
          <cell r="J8661" t="str">
            <v>B5</v>
          </cell>
          <cell r="K8661" t="str">
            <v>50000763</v>
          </cell>
          <cell r="L8661" t="str">
            <v>X</v>
          </cell>
          <cell r="M8661">
            <v>0</v>
          </cell>
          <cell r="N8661" t="str">
            <v>2005-IMPREVISTA</v>
          </cell>
          <cell r="O8661" t="str">
            <v>JBARBEITO</v>
          </cell>
          <cell r="P8661" t="str">
            <v>14:54:08</v>
          </cell>
          <cell r="Q8661" t="str">
            <v>HNICOLAU</v>
          </cell>
          <cell r="R8661" t="str">
            <v>09:01:45</v>
          </cell>
          <cell r="S8661" t="str">
            <v>EEM</v>
          </cell>
          <cell r="T8661">
            <v>0</v>
          </cell>
          <cell r="U8661">
            <v>0</v>
          </cell>
          <cell r="V8661">
            <v>0</v>
          </cell>
          <cell r="W8661" t="str">
            <v>EUR</v>
          </cell>
          <cell r="X8661" t="str">
            <v>00</v>
          </cell>
          <cell r="Y8661" t="str">
            <v>00</v>
          </cell>
          <cell r="Z8661">
            <v>0</v>
          </cell>
          <cell r="AA8661" t="str">
            <v>X</v>
          </cell>
          <cell r="AB8661">
            <v>0</v>
          </cell>
          <cell r="AC8661">
            <v>0</v>
          </cell>
          <cell r="AD8661">
            <v>0</v>
          </cell>
          <cell r="AE8661" t="str">
            <v>0000</v>
          </cell>
          <cell r="AF8661" t="str">
            <v>EEM</v>
          </cell>
          <cell r="AG8661">
            <v>0</v>
          </cell>
          <cell r="AH8661" t="str">
            <v>Eng. Velosa</v>
          </cell>
          <cell r="AI8661" t="str">
            <v>586</v>
          </cell>
          <cell r="AJ8661">
            <v>0</v>
          </cell>
          <cell r="AK8661" t="str">
            <v>X</v>
          </cell>
          <cell r="AL8661">
            <v>0</v>
          </cell>
          <cell r="AM8661">
            <v>0</v>
          </cell>
          <cell r="AN8661">
            <v>0</v>
          </cell>
          <cell r="AO8661">
            <v>0</v>
          </cell>
          <cell r="AP8661">
            <v>0</v>
          </cell>
          <cell r="AQ8661">
            <v>0</v>
          </cell>
          <cell r="AR8661">
            <v>0</v>
          </cell>
          <cell r="AS8661">
            <v>0</v>
          </cell>
          <cell r="AT8661">
            <v>0</v>
          </cell>
          <cell r="AU8661">
            <v>0</v>
          </cell>
          <cell r="AV8661">
            <v>0</v>
          </cell>
          <cell r="AW8661">
            <v>0</v>
          </cell>
          <cell r="AX8661">
            <v>0</v>
          </cell>
          <cell r="AY8661">
            <v>37446</v>
          </cell>
          <cell r="AZ8661">
            <v>38454</v>
          </cell>
          <cell r="BB8661">
            <v>37446</v>
          </cell>
          <cell r="BH8661">
            <v>0</v>
          </cell>
          <cell r="BI8661" t="str">
            <v>EUR</v>
          </cell>
          <cell r="BK8661">
            <v>37446</v>
          </cell>
          <cell r="BM8661">
            <v>0</v>
          </cell>
          <cell r="BN8661">
            <v>0</v>
          </cell>
          <cell r="BO8661">
            <v>0</v>
          </cell>
          <cell r="BP8661">
            <v>0</v>
          </cell>
          <cell r="BQ8661">
            <v>0</v>
          </cell>
          <cell r="BR8661">
            <v>0</v>
          </cell>
          <cell r="BS8661">
            <v>0</v>
          </cell>
          <cell r="BT8661">
            <v>0</v>
          </cell>
          <cell r="BU8661">
            <v>0</v>
          </cell>
          <cell r="BV8661">
            <v>0</v>
          </cell>
          <cell r="BW8661">
            <v>0</v>
          </cell>
          <cell r="BX8661">
            <v>0</v>
          </cell>
          <cell r="BY8661">
            <v>0</v>
          </cell>
          <cell r="BZ8661">
            <v>0</v>
          </cell>
          <cell r="CA8661">
            <v>0</v>
          </cell>
          <cell r="CB8661">
            <v>0</v>
          </cell>
        </row>
        <row r="8662">
          <cell r="B8662" t="str">
            <v>E504</v>
          </cell>
          <cell r="C8662" t="str">
            <v>Contagem devolução material-Funchal</v>
          </cell>
          <cell r="D8662" t="str">
            <v>D199-99</v>
          </cell>
          <cell r="E8662" t="str">
            <v>D199-99</v>
          </cell>
          <cell r="F8662" t="str">
            <v>0700</v>
          </cell>
          <cell r="G8662">
            <v>0</v>
          </cell>
          <cell r="H8662" t="str">
            <v>EEM1</v>
          </cell>
          <cell r="I8662" t="str">
            <v>02</v>
          </cell>
          <cell r="J8662" t="str">
            <v>B5</v>
          </cell>
          <cell r="K8662">
            <v>0</v>
          </cell>
          <cell r="L8662" t="str">
            <v>X</v>
          </cell>
          <cell r="M8662">
            <v>0</v>
          </cell>
          <cell r="N8662">
            <v>0</v>
          </cell>
          <cell r="O8662" t="str">
            <v>JBARBEITO</v>
          </cell>
          <cell r="P8662" t="str">
            <v>15:04:05</v>
          </cell>
          <cell r="Q8662" t="str">
            <v>SFARIA</v>
          </cell>
          <cell r="R8662" t="str">
            <v>09:01:21</v>
          </cell>
          <cell r="S8662" t="str">
            <v>EEM</v>
          </cell>
          <cell r="T8662">
            <v>0</v>
          </cell>
          <cell r="U8662">
            <v>0</v>
          </cell>
          <cell r="V8662">
            <v>0</v>
          </cell>
          <cell r="W8662" t="str">
            <v>EUR</v>
          </cell>
          <cell r="X8662" t="str">
            <v>00</v>
          </cell>
          <cell r="Y8662" t="str">
            <v>00</v>
          </cell>
          <cell r="Z8662">
            <v>0</v>
          </cell>
          <cell r="AA8662">
            <v>0</v>
          </cell>
          <cell r="AB8662" t="str">
            <v>X</v>
          </cell>
          <cell r="AC8662">
            <v>0</v>
          </cell>
          <cell r="AD8662">
            <v>0</v>
          </cell>
          <cell r="AE8662" t="str">
            <v>0000</v>
          </cell>
          <cell r="AF8662" t="str">
            <v>EEM</v>
          </cell>
          <cell r="AG8662">
            <v>0</v>
          </cell>
          <cell r="AH8662" t="str">
            <v>Eng. Vasconcelos</v>
          </cell>
          <cell r="AI8662" t="str">
            <v>572</v>
          </cell>
          <cell r="AJ8662">
            <v>0</v>
          </cell>
          <cell r="AK8662" t="str">
            <v>X</v>
          </cell>
          <cell r="AL8662">
            <v>0</v>
          </cell>
          <cell r="AM8662">
            <v>0</v>
          </cell>
          <cell r="AN8662">
            <v>0</v>
          </cell>
          <cell r="AO8662">
            <v>0</v>
          </cell>
          <cell r="AP8662">
            <v>0</v>
          </cell>
          <cell r="AQ8662">
            <v>0</v>
          </cell>
          <cell r="AR8662">
            <v>0</v>
          </cell>
          <cell r="AS8662">
            <v>0</v>
          </cell>
          <cell r="AT8662">
            <v>0</v>
          </cell>
          <cell r="AU8662">
            <v>0</v>
          </cell>
          <cell r="AV8662">
            <v>0</v>
          </cell>
          <cell r="AW8662">
            <v>0</v>
          </cell>
          <cell r="AX8662">
            <v>0</v>
          </cell>
          <cell r="AY8662">
            <v>37446</v>
          </cell>
          <cell r="AZ8662">
            <v>38527</v>
          </cell>
          <cell r="BB8662">
            <v>37446</v>
          </cell>
          <cell r="BD8662">
            <v>38527</v>
          </cell>
          <cell r="BH8662">
            <v>0</v>
          </cell>
          <cell r="BI8662" t="str">
            <v>EUR</v>
          </cell>
          <cell r="BM8662">
            <v>0</v>
          </cell>
          <cell r="BN8662">
            <v>0</v>
          </cell>
          <cell r="BO8662">
            <v>0</v>
          </cell>
          <cell r="BP8662">
            <v>0</v>
          </cell>
          <cell r="BQ8662">
            <v>0</v>
          </cell>
          <cell r="BR8662">
            <v>0</v>
          </cell>
          <cell r="BS8662">
            <v>0</v>
          </cell>
          <cell r="BT8662">
            <v>0</v>
          </cell>
          <cell r="BU8662">
            <v>0</v>
          </cell>
          <cell r="BV8662">
            <v>0</v>
          </cell>
          <cell r="BW8662">
            <v>0</v>
          </cell>
          <cell r="BX8662">
            <v>0</v>
          </cell>
          <cell r="BY8662">
            <v>0</v>
          </cell>
          <cell r="BZ8662">
            <v>0</v>
          </cell>
          <cell r="CA8662">
            <v>0</v>
          </cell>
          <cell r="CB8662">
            <v>0</v>
          </cell>
        </row>
        <row r="8663">
          <cell r="B8663" t="str">
            <v>E504</v>
          </cell>
          <cell r="C8663" t="str">
            <v>Contagem devolução material-Santa Cruz</v>
          </cell>
          <cell r="D8663" t="str">
            <v>D202029-02</v>
          </cell>
          <cell r="E8663" t="str">
            <v>D202029-02</v>
          </cell>
          <cell r="F8663" t="str">
            <v>0700</v>
          </cell>
          <cell r="G8663">
            <v>0</v>
          </cell>
          <cell r="H8663" t="str">
            <v>EEM1</v>
          </cell>
          <cell r="I8663" t="str">
            <v>02</v>
          </cell>
          <cell r="J8663" t="str">
            <v>B5</v>
          </cell>
          <cell r="K8663" t="str">
            <v>50000772</v>
          </cell>
          <cell r="L8663" t="str">
            <v>X</v>
          </cell>
          <cell r="M8663">
            <v>0</v>
          </cell>
          <cell r="N8663">
            <v>0</v>
          </cell>
          <cell r="O8663" t="str">
            <v>JBARBEITO</v>
          </cell>
          <cell r="P8663" t="str">
            <v>15:08:05</v>
          </cell>
          <cell r="Q8663" t="str">
            <v>SFARIA</v>
          </cell>
          <cell r="R8663" t="str">
            <v>09:02:43</v>
          </cell>
          <cell r="S8663" t="str">
            <v>EEM</v>
          </cell>
          <cell r="T8663">
            <v>0</v>
          </cell>
          <cell r="U8663">
            <v>0</v>
          </cell>
          <cell r="V8663">
            <v>0</v>
          </cell>
          <cell r="W8663" t="str">
            <v>EUR</v>
          </cell>
          <cell r="X8663" t="str">
            <v>00</v>
          </cell>
          <cell r="Y8663" t="str">
            <v>00</v>
          </cell>
          <cell r="Z8663">
            <v>0</v>
          </cell>
          <cell r="AA8663">
            <v>0</v>
          </cell>
          <cell r="AB8663" t="str">
            <v>X</v>
          </cell>
          <cell r="AC8663">
            <v>0</v>
          </cell>
          <cell r="AD8663">
            <v>0</v>
          </cell>
          <cell r="AE8663" t="str">
            <v>0000</v>
          </cell>
          <cell r="AF8663" t="str">
            <v>EEM</v>
          </cell>
          <cell r="AG8663">
            <v>0</v>
          </cell>
          <cell r="AH8663" t="str">
            <v>Eng. Velosa</v>
          </cell>
          <cell r="AI8663" t="str">
            <v>586</v>
          </cell>
          <cell r="AJ8663">
            <v>0</v>
          </cell>
          <cell r="AK8663" t="str">
            <v>X</v>
          </cell>
          <cell r="AL8663">
            <v>0</v>
          </cell>
          <cell r="AM8663">
            <v>0</v>
          </cell>
          <cell r="AN8663">
            <v>0</v>
          </cell>
          <cell r="AO8663">
            <v>0</v>
          </cell>
          <cell r="AP8663">
            <v>0</v>
          </cell>
          <cell r="AQ8663">
            <v>0</v>
          </cell>
          <cell r="AR8663">
            <v>0</v>
          </cell>
          <cell r="AS8663">
            <v>0</v>
          </cell>
          <cell r="AT8663">
            <v>0</v>
          </cell>
          <cell r="AU8663">
            <v>0</v>
          </cell>
          <cell r="AV8663">
            <v>0</v>
          </cell>
          <cell r="AW8663">
            <v>0</v>
          </cell>
          <cell r="AX8663">
            <v>0</v>
          </cell>
          <cell r="AY8663">
            <v>37446</v>
          </cell>
          <cell r="AZ8663">
            <v>38527</v>
          </cell>
          <cell r="BB8663">
            <v>37446</v>
          </cell>
          <cell r="BD8663">
            <v>38527</v>
          </cell>
          <cell r="BH8663">
            <v>0</v>
          </cell>
          <cell r="BI8663" t="str">
            <v>EUR</v>
          </cell>
          <cell r="BM8663">
            <v>0</v>
          </cell>
          <cell r="BN8663">
            <v>0</v>
          </cell>
          <cell r="BO8663">
            <v>0</v>
          </cell>
          <cell r="BP8663">
            <v>0</v>
          </cell>
          <cell r="BQ8663">
            <v>0</v>
          </cell>
          <cell r="BR8663">
            <v>0</v>
          </cell>
          <cell r="BS8663">
            <v>0</v>
          </cell>
          <cell r="BT8663">
            <v>0</v>
          </cell>
          <cell r="BU8663">
            <v>0</v>
          </cell>
          <cell r="BV8663">
            <v>0</v>
          </cell>
          <cell r="BW8663">
            <v>0</v>
          </cell>
          <cell r="BX8663">
            <v>0</v>
          </cell>
          <cell r="BY8663">
            <v>0</v>
          </cell>
          <cell r="BZ8663">
            <v>0</v>
          </cell>
          <cell r="CA8663">
            <v>0</v>
          </cell>
          <cell r="CB8663">
            <v>0</v>
          </cell>
        </row>
        <row r="8664">
          <cell r="B8664" t="str">
            <v>E504</v>
          </cell>
          <cell r="C8664" t="str">
            <v>Contagem devolução material-Machico</v>
          </cell>
          <cell r="D8664" t="str">
            <v>D202019-02</v>
          </cell>
          <cell r="E8664" t="str">
            <v>D202019-02</v>
          </cell>
          <cell r="F8664" t="str">
            <v>0700</v>
          </cell>
          <cell r="G8664">
            <v>0</v>
          </cell>
          <cell r="H8664" t="str">
            <v>EEM1</v>
          </cell>
          <cell r="I8664" t="str">
            <v>02</v>
          </cell>
          <cell r="J8664" t="str">
            <v>B5</v>
          </cell>
          <cell r="K8664" t="str">
            <v>50000773</v>
          </cell>
          <cell r="L8664" t="str">
            <v>X</v>
          </cell>
          <cell r="M8664">
            <v>0</v>
          </cell>
          <cell r="N8664">
            <v>0</v>
          </cell>
          <cell r="O8664" t="str">
            <v>JBARBEITO</v>
          </cell>
          <cell r="P8664" t="str">
            <v>15:11:35</v>
          </cell>
          <cell r="Q8664" t="str">
            <v>SFARIA</v>
          </cell>
          <cell r="R8664" t="str">
            <v>09:01:57</v>
          </cell>
          <cell r="S8664" t="str">
            <v>EEM</v>
          </cell>
          <cell r="T8664">
            <v>0</v>
          </cell>
          <cell r="U8664">
            <v>0</v>
          </cell>
          <cell r="V8664">
            <v>0</v>
          </cell>
          <cell r="W8664" t="str">
            <v>EUR</v>
          </cell>
          <cell r="X8664" t="str">
            <v>00</v>
          </cell>
          <cell r="Y8664" t="str">
            <v>00</v>
          </cell>
          <cell r="Z8664">
            <v>0</v>
          </cell>
          <cell r="AA8664">
            <v>0</v>
          </cell>
          <cell r="AB8664" t="str">
            <v>X</v>
          </cell>
          <cell r="AC8664">
            <v>0</v>
          </cell>
          <cell r="AD8664">
            <v>0</v>
          </cell>
          <cell r="AE8664" t="str">
            <v>0000</v>
          </cell>
          <cell r="AF8664" t="str">
            <v>EEM</v>
          </cell>
          <cell r="AG8664">
            <v>0</v>
          </cell>
          <cell r="AH8664" t="str">
            <v>Eng. Velosa</v>
          </cell>
          <cell r="AI8664" t="str">
            <v>586</v>
          </cell>
          <cell r="AJ8664">
            <v>0</v>
          </cell>
          <cell r="AK8664" t="str">
            <v>X</v>
          </cell>
          <cell r="AL8664">
            <v>0</v>
          </cell>
          <cell r="AM8664">
            <v>0</v>
          </cell>
          <cell r="AN8664">
            <v>0</v>
          </cell>
          <cell r="AO8664">
            <v>0</v>
          </cell>
          <cell r="AP8664">
            <v>0</v>
          </cell>
          <cell r="AQ8664">
            <v>0</v>
          </cell>
          <cell r="AR8664">
            <v>0</v>
          </cell>
          <cell r="AS8664">
            <v>0</v>
          </cell>
          <cell r="AT8664">
            <v>0</v>
          </cell>
          <cell r="AU8664">
            <v>0</v>
          </cell>
          <cell r="AV8664">
            <v>0</v>
          </cell>
          <cell r="AW8664">
            <v>0</v>
          </cell>
          <cell r="AX8664">
            <v>0</v>
          </cell>
          <cell r="AY8664">
            <v>37446</v>
          </cell>
          <cell r="AZ8664">
            <v>38527</v>
          </cell>
          <cell r="BB8664">
            <v>37446</v>
          </cell>
          <cell r="BD8664">
            <v>38527</v>
          </cell>
          <cell r="BH8664">
            <v>0</v>
          </cell>
          <cell r="BI8664" t="str">
            <v>EUR</v>
          </cell>
          <cell r="BM8664">
            <v>0</v>
          </cell>
          <cell r="BN8664">
            <v>0</v>
          </cell>
          <cell r="BO8664">
            <v>0</v>
          </cell>
          <cell r="BP8664">
            <v>0</v>
          </cell>
          <cell r="BQ8664">
            <v>0</v>
          </cell>
          <cell r="BR8664">
            <v>0</v>
          </cell>
          <cell r="BS8664">
            <v>0</v>
          </cell>
          <cell r="BT8664">
            <v>0</v>
          </cell>
          <cell r="BU8664">
            <v>0</v>
          </cell>
          <cell r="BV8664">
            <v>0</v>
          </cell>
          <cell r="BW8664">
            <v>0</v>
          </cell>
          <cell r="BX8664">
            <v>0</v>
          </cell>
          <cell r="BY8664">
            <v>0</v>
          </cell>
          <cell r="BZ8664">
            <v>0</v>
          </cell>
          <cell r="CA8664">
            <v>0</v>
          </cell>
          <cell r="CB8664">
            <v>0</v>
          </cell>
        </row>
        <row r="8665">
          <cell r="B8665" t="str">
            <v>E504</v>
          </cell>
          <cell r="C8665" t="str">
            <v>Contagem devolução material-Santana</v>
          </cell>
          <cell r="D8665" t="str">
            <v>D201039-02</v>
          </cell>
          <cell r="E8665" t="str">
            <v>D201039-02</v>
          </cell>
          <cell r="F8665" t="str">
            <v>0700</v>
          </cell>
          <cell r="G8665">
            <v>0</v>
          </cell>
          <cell r="H8665" t="str">
            <v>EEM1</v>
          </cell>
          <cell r="I8665" t="str">
            <v>02</v>
          </cell>
          <cell r="J8665" t="str">
            <v>B5</v>
          </cell>
          <cell r="K8665" t="str">
            <v>50000773</v>
          </cell>
          <cell r="L8665" t="str">
            <v>X</v>
          </cell>
          <cell r="M8665">
            <v>0</v>
          </cell>
          <cell r="N8665">
            <v>0</v>
          </cell>
          <cell r="O8665" t="str">
            <v>JBARBEITO</v>
          </cell>
          <cell r="P8665" t="str">
            <v>15:13:32</v>
          </cell>
          <cell r="Q8665" t="str">
            <v>SFARIA</v>
          </cell>
          <cell r="R8665" t="str">
            <v>09:01:44</v>
          </cell>
          <cell r="S8665" t="str">
            <v>EEM</v>
          </cell>
          <cell r="T8665">
            <v>0</v>
          </cell>
          <cell r="U8665">
            <v>0</v>
          </cell>
          <cell r="V8665">
            <v>0</v>
          </cell>
          <cell r="W8665" t="str">
            <v>EUR</v>
          </cell>
          <cell r="X8665" t="str">
            <v>00</v>
          </cell>
          <cell r="Y8665" t="str">
            <v>00</v>
          </cell>
          <cell r="Z8665">
            <v>0</v>
          </cell>
          <cell r="AA8665">
            <v>0</v>
          </cell>
          <cell r="AB8665" t="str">
            <v>X</v>
          </cell>
          <cell r="AC8665">
            <v>0</v>
          </cell>
          <cell r="AD8665">
            <v>0</v>
          </cell>
          <cell r="AE8665" t="str">
            <v>0000</v>
          </cell>
          <cell r="AF8665" t="str">
            <v>EEM</v>
          </cell>
          <cell r="AG8665">
            <v>0</v>
          </cell>
          <cell r="AH8665" t="str">
            <v>Eng. Velosa</v>
          </cell>
          <cell r="AI8665" t="str">
            <v>586</v>
          </cell>
          <cell r="AJ8665">
            <v>0</v>
          </cell>
          <cell r="AK8665" t="str">
            <v>X</v>
          </cell>
          <cell r="AL8665">
            <v>0</v>
          </cell>
          <cell r="AM8665">
            <v>0</v>
          </cell>
          <cell r="AN8665">
            <v>0</v>
          </cell>
          <cell r="AO8665">
            <v>0</v>
          </cell>
          <cell r="AP8665">
            <v>0</v>
          </cell>
          <cell r="AQ8665">
            <v>0</v>
          </cell>
          <cell r="AR8665">
            <v>0</v>
          </cell>
          <cell r="AS8665">
            <v>0</v>
          </cell>
          <cell r="AT8665">
            <v>0</v>
          </cell>
          <cell r="AU8665">
            <v>0</v>
          </cell>
          <cell r="AV8665">
            <v>0</v>
          </cell>
          <cell r="AW8665">
            <v>0</v>
          </cell>
          <cell r="AX8665">
            <v>0</v>
          </cell>
          <cell r="AY8665">
            <v>37446</v>
          </cell>
          <cell r="AZ8665">
            <v>38527</v>
          </cell>
          <cell r="BB8665">
            <v>37446</v>
          </cell>
          <cell r="BD8665">
            <v>38527</v>
          </cell>
          <cell r="BH8665">
            <v>0</v>
          </cell>
          <cell r="BI8665" t="str">
            <v>EUR</v>
          </cell>
          <cell r="BM8665">
            <v>0</v>
          </cell>
          <cell r="BN8665">
            <v>0</v>
          </cell>
          <cell r="BO8665">
            <v>0</v>
          </cell>
          <cell r="BP8665">
            <v>0</v>
          </cell>
          <cell r="BQ8665">
            <v>0</v>
          </cell>
          <cell r="BR8665">
            <v>0</v>
          </cell>
          <cell r="BS8665">
            <v>0</v>
          </cell>
          <cell r="BT8665">
            <v>0</v>
          </cell>
          <cell r="BU8665">
            <v>0</v>
          </cell>
          <cell r="BV8665">
            <v>0</v>
          </cell>
          <cell r="BW8665">
            <v>0</v>
          </cell>
          <cell r="BX8665">
            <v>0</v>
          </cell>
          <cell r="BY8665">
            <v>0</v>
          </cell>
          <cell r="BZ8665">
            <v>0</v>
          </cell>
          <cell r="CA8665">
            <v>0</v>
          </cell>
          <cell r="CB8665">
            <v>0</v>
          </cell>
        </row>
        <row r="8666">
          <cell r="B8666" t="str">
            <v>E504</v>
          </cell>
          <cell r="C8666" t="str">
            <v>Contagem devolução material-C. Lobos</v>
          </cell>
          <cell r="D8666" t="str">
            <v>D203019-02</v>
          </cell>
          <cell r="E8666" t="str">
            <v>D203019-02</v>
          </cell>
          <cell r="F8666" t="str">
            <v>0700</v>
          </cell>
          <cell r="G8666">
            <v>0</v>
          </cell>
          <cell r="H8666" t="str">
            <v>EEM1</v>
          </cell>
          <cell r="I8666" t="str">
            <v>02</v>
          </cell>
          <cell r="J8666" t="str">
            <v>B5</v>
          </cell>
          <cell r="K8666" t="str">
            <v>50000773</v>
          </cell>
          <cell r="L8666" t="str">
            <v>X</v>
          </cell>
          <cell r="M8666">
            <v>0</v>
          </cell>
          <cell r="N8666">
            <v>0</v>
          </cell>
          <cell r="O8666" t="str">
            <v>JBARBEITO</v>
          </cell>
          <cell r="P8666" t="str">
            <v>15:17:29</v>
          </cell>
          <cell r="Q8666" t="str">
            <v>SFARIA</v>
          </cell>
          <cell r="R8666" t="str">
            <v>09:02:55</v>
          </cell>
          <cell r="S8666" t="str">
            <v>EEM</v>
          </cell>
          <cell r="T8666">
            <v>0</v>
          </cell>
          <cell r="U8666">
            <v>0</v>
          </cell>
          <cell r="V8666">
            <v>0</v>
          </cell>
          <cell r="W8666" t="str">
            <v>EUR</v>
          </cell>
          <cell r="X8666" t="str">
            <v>00</v>
          </cell>
          <cell r="Y8666" t="str">
            <v>00</v>
          </cell>
          <cell r="Z8666">
            <v>0</v>
          </cell>
          <cell r="AA8666">
            <v>0</v>
          </cell>
          <cell r="AB8666" t="str">
            <v>X</v>
          </cell>
          <cell r="AC8666">
            <v>0</v>
          </cell>
          <cell r="AD8666">
            <v>0</v>
          </cell>
          <cell r="AE8666" t="str">
            <v>0000</v>
          </cell>
          <cell r="AF8666" t="str">
            <v>EEM</v>
          </cell>
          <cell r="AG8666">
            <v>0</v>
          </cell>
          <cell r="AH8666" t="str">
            <v>Eng. Xavier</v>
          </cell>
          <cell r="AI8666" t="str">
            <v>585</v>
          </cell>
          <cell r="AJ8666">
            <v>0</v>
          </cell>
          <cell r="AK8666" t="str">
            <v>X</v>
          </cell>
          <cell r="AL8666">
            <v>0</v>
          </cell>
          <cell r="AM8666">
            <v>0</v>
          </cell>
          <cell r="AN8666">
            <v>0</v>
          </cell>
          <cell r="AO8666">
            <v>0</v>
          </cell>
          <cell r="AP8666">
            <v>0</v>
          </cell>
          <cell r="AQ8666">
            <v>0</v>
          </cell>
          <cell r="AR8666">
            <v>0</v>
          </cell>
          <cell r="AS8666">
            <v>0</v>
          </cell>
          <cell r="AT8666">
            <v>0</v>
          </cell>
          <cell r="AU8666">
            <v>0</v>
          </cell>
          <cell r="AV8666">
            <v>0</v>
          </cell>
          <cell r="AW8666">
            <v>0</v>
          </cell>
          <cell r="AX8666">
            <v>0</v>
          </cell>
          <cell r="AY8666">
            <v>37446</v>
          </cell>
          <cell r="AZ8666">
            <v>38527</v>
          </cell>
          <cell r="BB8666">
            <v>37446</v>
          </cell>
          <cell r="BD8666">
            <v>38527</v>
          </cell>
          <cell r="BH8666">
            <v>0</v>
          </cell>
          <cell r="BI8666" t="str">
            <v>EUR</v>
          </cell>
          <cell r="BM8666">
            <v>0</v>
          </cell>
          <cell r="BN8666">
            <v>0</v>
          </cell>
          <cell r="BO8666">
            <v>0</v>
          </cell>
          <cell r="BP8666">
            <v>0</v>
          </cell>
          <cell r="BQ8666">
            <v>0</v>
          </cell>
          <cell r="BR8666">
            <v>0</v>
          </cell>
          <cell r="BS8666">
            <v>0</v>
          </cell>
          <cell r="BT8666">
            <v>0</v>
          </cell>
          <cell r="BU8666">
            <v>0</v>
          </cell>
          <cell r="BV8666">
            <v>0</v>
          </cell>
          <cell r="BW8666">
            <v>0</v>
          </cell>
          <cell r="BX8666">
            <v>0</v>
          </cell>
          <cell r="BY8666">
            <v>0</v>
          </cell>
          <cell r="BZ8666">
            <v>0</v>
          </cell>
          <cell r="CA8666">
            <v>0</v>
          </cell>
          <cell r="CB8666">
            <v>0</v>
          </cell>
        </row>
        <row r="8667">
          <cell r="B8667" t="str">
            <v>E504</v>
          </cell>
          <cell r="C8667" t="str">
            <v>Contagem devolução mat.Ribeira Brava</v>
          </cell>
          <cell r="D8667" t="str">
            <v>D203029-02</v>
          </cell>
          <cell r="E8667" t="str">
            <v>D203029-02</v>
          </cell>
          <cell r="F8667" t="str">
            <v>0700</v>
          </cell>
          <cell r="G8667">
            <v>0</v>
          </cell>
          <cell r="H8667" t="str">
            <v>EEM1</v>
          </cell>
          <cell r="I8667" t="str">
            <v>02</v>
          </cell>
          <cell r="J8667" t="str">
            <v>B5</v>
          </cell>
          <cell r="K8667" t="str">
            <v>50000776</v>
          </cell>
          <cell r="L8667" t="str">
            <v>X</v>
          </cell>
          <cell r="M8667">
            <v>0</v>
          </cell>
          <cell r="N8667">
            <v>0</v>
          </cell>
          <cell r="O8667" t="str">
            <v>JBARBEITO</v>
          </cell>
          <cell r="P8667" t="str">
            <v>15:22:33</v>
          </cell>
          <cell r="Q8667" t="str">
            <v>SFARIA</v>
          </cell>
          <cell r="R8667" t="str">
            <v>09:06:22</v>
          </cell>
          <cell r="S8667" t="str">
            <v>EEM</v>
          </cell>
          <cell r="T8667">
            <v>0</v>
          </cell>
          <cell r="U8667">
            <v>0</v>
          </cell>
          <cell r="V8667">
            <v>0</v>
          </cell>
          <cell r="W8667" t="str">
            <v>EUR</v>
          </cell>
          <cell r="X8667" t="str">
            <v>00</v>
          </cell>
          <cell r="Y8667" t="str">
            <v>00</v>
          </cell>
          <cell r="Z8667">
            <v>0</v>
          </cell>
          <cell r="AA8667">
            <v>0</v>
          </cell>
          <cell r="AB8667" t="str">
            <v>X</v>
          </cell>
          <cell r="AC8667">
            <v>0</v>
          </cell>
          <cell r="AD8667">
            <v>0</v>
          </cell>
          <cell r="AE8667" t="str">
            <v>0000</v>
          </cell>
          <cell r="AF8667" t="str">
            <v>EEM</v>
          </cell>
          <cell r="AG8667">
            <v>0</v>
          </cell>
          <cell r="AH8667" t="str">
            <v>Eng. Xavier</v>
          </cell>
          <cell r="AI8667" t="str">
            <v>585</v>
          </cell>
          <cell r="AJ8667">
            <v>0</v>
          </cell>
          <cell r="AK8667" t="str">
            <v>X</v>
          </cell>
          <cell r="AL8667">
            <v>0</v>
          </cell>
          <cell r="AM8667">
            <v>0</v>
          </cell>
          <cell r="AN8667">
            <v>0</v>
          </cell>
          <cell r="AO8667">
            <v>0</v>
          </cell>
          <cell r="AP8667">
            <v>0</v>
          </cell>
          <cell r="AQ8667">
            <v>0</v>
          </cell>
          <cell r="AR8667">
            <v>0</v>
          </cell>
          <cell r="AS8667">
            <v>0</v>
          </cell>
          <cell r="AT8667">
            <v>0</v>
          </cell>
          <cell r="AU8667">
            <v>0</v>
          </cell>
          <cell r="AV8667">
            <v>0</v>
          </cell>
          <cell r="AW8667">
            <v>0</v>
          </cell>
          <cell r="AX8667">
            <v>0</v>
          </cell>
          <cell r="AY8667">
            <v>37446</v>
          </cell>
          <cell r="AZ8667">
            <v>38527</v>
          </cell>
          <cell r="BB8667">
            <v>37446</v>
          </cell>
          <cell r="BD8667">
            <v>38527</v>
          </cell>
          <cell r="BH8667">
            <v>0</v>
          </cell>
          <cell r="BI8667" t="str">
            <v>EUR</v>
          </cell>
          <cell r="BM8667">
            <v>0</v>
          </cell>
          <cell r="BN8667">
            <v>0</v>
          </cell>
          <cell r="BO8667">
            <v>0</v>
          </cell>
          <cell r="BP8667">
            <v>0</v>
          </cell>
          <cell r="BQ8667">
            <v>0</v>
          </cell>
          <cell r="BR8667">
            <v>0</v>
          </cell>
          <cell r="BS8667">
            <v>0</v>
          </cell>
          <cell r="BT8667">
            <v>0</v>
          </cell>
          <cell r="BU8667">
            <v>0</v>
          </cell>
          <cell r="BV8667">
            <v>0</v>
          </cell>
          <cell r="BW8667">
            <v>0</v>
          </cell>
          <cell r="BX8667">
            <v>0</v>
          </cell>
          <cell r="BY8667">
            <v>0</v>
          </cell>
          <cell r="BZ8667">
            <v>0</v>
          </cell>
          <cell r="CA8667">
            <v>0</v>
          </cell>
          <cell r="CB8667">
            <v>0</v>
          </cell>
        </row>
        <row r="8668">
          <cell r="B8668" t="str">
            <v>E504</v>
          </cell>
          <cell r="C8668" t="str">
            <v>Contagem devolução material-Ponta do Sol</v>
          </cell>
          <cell r="D8668" t="str">
            <v>D203039-02</v>
          </cell>
          <cell r="E8668" t="str">
            <v>D203039-02</v>
          </cell>
          <cell r="F8668" t="str">
            <v>0700</v>
          </cell>
          <cell r="G8668">
            <v>0</v>
          </cell>
          <cell r="H8668" t="str">
            <v>EEM1</v>
          </cell>
          <cell r="I8668" t="str">
            <v>02</v>
          </cell>
          <cell r="J8668" t="str">
            <v>B5</v>
          </cell>
          <cell r="K8668" t="str">
            <v>50000776</v>
          </cell>
          <cell r="L8668" t="str">
            <v>X</v>
          </cell>
          <cell r="M8668">
            <v>0</v>
          </cell>
          <cell r="N8668">
            <v>0</v>
          </cell>
          <cell r="O8668" t="str">
            <v>JBARBEITO</v>
          </cell>
          <cell r="P8668" t="str">
            <v>15:29:46</v>
          </cell>
          <cell r="Q8668" t="str">
            <v>SFARIA</v>
          </cell>
          <cell r="R8668" t="str">
            <v>09:06:55</v>
          </cell>
          <cell r="S8668" t="str">
            <v>EEM</v>
          </cell>
          <cell r="T8668">
            <v>0</v>
          </cell>
          <cell r="U8668">
            <v>0</v>
          </cell>
          <cell r="V8668">
            <v>0</v>
          </cell>
          <cell r="W8668" t="str">
            <v>EUR</v>
          </cell>
          <cell r="X8668" t="str">
            <v>00</v>
          </cell>
          <cell r="Y8668" t="str">
            <v>00</v>
          </cell>
          <cell r="Z8668">
            <v>0</v>
          </cell>
          <cell r="AA8668">
            <v>0</v>
          </cell>
          <cell r="AB8668" t="str">
            <v>X</v>
          </cell>
          <cell r="AC8668">
            <v>0</v>
          </cell>
          <cell r="AD8668">
            <v>0</v>
          </cell>
          <cell r="AE8668" t="str">
            <v>0000</v>
          </cell>
          <cell r="AF8668" t="str">
            <v>EEM</v>
          </cell>
          <cell r="AG8668">
            <v>0</v>
          </cell>
          <cell r="AH8668" t="str">
            <v>Eng. Xavier</v>
          </cell>
          <cell r="AI8668" t="str">
            <v>585</v>
          </cell>
          <cell r="AJ8668">
            <v>0</v>
          </cell>
          <cell r="AK8668" t="str">
            <v>X</v>
          </cell>
          <cell r="AL8668">
            <v>0</v>
          </cell>
          <cell r="AM8668">
            <v>0</v>
          </cell>
          <cell r="AN8668">
            <v>0</v>
          </cell>
          <cell r="AO8668">
            <v>0</v>
          </cell>
          <cell r="AP8668">
            <v>0</v>
          </cell>
          <cell r="AQ8668">
            <v>0</v>
          </cell>
          <cell r="AR8668">
            <v>0</v>
          </cell>
          <cell r="AS8668">
            <v>0</v>
          </cell>
          <cell r="AT8668">
            <v>0</v>
          </cell>
          <cell r="AU8668">
            <v>0</v>
          </cell>
          <cell r="AV8668">
            <v>0</v>
          </cell>
          <cell r="AW8668">
            <v>0</v>
          </cell>
          <cell r="AX8668">
            <v>0</v>
          </cell>
          <cell r="AY8668">
            <v>37446</v>
          </cell>
          <cell r="AZ8668">
            <v>38527</v>
          </cell>
          <cell r="BB8668">
            <v>37446</v>
          </cell>
          <cell r="BD8668">
            <v>38527</v>
          </cell>
          <cell r="BH8668">
            <v>0</v>
          </cell>
          <cell r="BI8668" t="str">
            <v>EUR</v>
          </cell>
          <cell r="BM8668">
            <v>0</v>
          </cell>
          <cell r="BN8668">
            <v>0</v>
          </cell>
          <cell r="BO8668">
            <v>0</v>
          </cell>
          <cell r="BP8668">
            <v>0</v>
          </cell>
          <cell r="BQ8668">
            <v>0</v>
          </cell>
          <cell r="BR8668">
            <v>0</v>
          </cell>
          <cell r="BS8668">
            <v>0</v>
          </cell>
          <cell r="BT8668">
            <v>0</v>
          </cell>
          <cell r="BU8668">
            <v>0</v>
          </cell>
          <cell r="BV8668">
            <v>0</v>
          </cell>
          <cell r="BW8668">
            <v>0</v>
          </cell>
          <cell r="BX8668">
            <v>0</v>
          </cell>
          <cell r="BY8668">
            <v>0</v>
          </cell>
          <cell r="BZ8668">
            <v>0</v>
          </cell>
          <cell r="CA8668">
            <v>0</v>
          </cell>
          <cell r="CB8668">
            <v>0</v>
          </cell>
        </row>
        <row r="8669">
          <cell r="B8669" t="str">
            <v>E504</v>
          </cell>
          <cell r="C8669" t="str">
            <v>Contagem devolução material-Calheta</v>
          </cell>
          <cell r="D8669" t="str">
            <v>D203049-02</v>
          </cell>
          <cell r="E8669" t="str">
            <v>D203049-02</v>
          </cell>
          <cell r="F8669" t="str">
            <v>0700</v>
          </cell>
          <cell r="G8669">
            <v>0</v>
          </cell>
          <cell r="H8669" t="str">
            <v>EEM1</v>
          </cell>
          <cell r="I8669" t="str">
            <v>02</v>
          </cell>
          <cell r="J8669" t="str">
            <v>G5</v>
          </cell>
          <cell r="K8669" t="str">
            <v>50000776</v>
          </cell>
          <cell r="L8669" t="str">
            <v>X</v>
          </cell>
          <cell r="M8669">
            <v>0</v>
          </cell>
          <cell r="N8669">
            <v>0</v>
          </cell>
          <cell r="O8669" t="str">
            <v>JBARBEITO</v>
          </cell>
          <cell r="P8669" t="str">
            <v>15:37:58</v>
          </cell>
          <cell r="Q8669" t="str">
            <v>DLUIS</v>
          </cell>
          <cell r="R8669" t="str">
            <v>16:22:11</v>
          </cell>
          <cell r="S8669" t="str">
            <v>EEM</v>
          </cell>
          <cell r="T8669">
            <v>0</v>
          </cell>
          <cell r="U8669">
            <v>0</v>
          </cell>
          <cell r="V8669">
            <v>0</v>
          </cell>
          <cell r="W8669" t="str">
            <v>EUR</v>
          </cell>
          <cell r="X8669" t="str">
            <v>00</v>
          </cell>
          <cell r="Y8669" t="str">
            <v>00</v>
          </cell>
          <cell r="Z8669">
            <v>0</v>
          </cell>
          <cell r="AA8669">
            <v>0</v>
          </cell>
          <cell r="AB8669" t="str">
            <v>X</v>
          </cell>
          <cell r="AC8669">
            <v>0</v>
          </cell>
          <cell r="AD8669">
            <v>0</v>
          </cell>
          <cell r="AE8669" t="str">
            <v>0000</v>
          </cell>
          <cell r="AF8669" t="str">
            <v>EEM</v>
          </cell>
          <cell r="AG8669">
            <v>0</v>
          </cell>
          <cell r="AH8669" t="str">
            <v>Eng. Xavier</v>
          </cell>
          <cell r="AI8669" t="str">
            <v>585</v>
          </cell>
          <cell r="AJ8669">
            <v>0</v>
          </cell>
          <cell r="AK8669" t="str">
            <v>X</v>
          </cell>
          <cell r="AL8669">
            <v>0</v>
          </cell>
          <cell r="AM8669">
            <v>0</v>
          </cell>
          <cell r="AN8669">
            <v>0</v>
          </cell>
          <cell r="AO8669">
            <v>0</v>
          </cell>
          <cell r="AP8669">
            <v>0</v>
          </cell>
          <cell r="AQ8669">
            <v>0</v>
          </cell>
          <cell r="AR8669">
            <v>0</v>
          </cell>
          <cell r="AS8669">
            <v>0</v>
          </cell>
          <cell r="AT8669">
            <v>0</v>
          </cell>
          <cell r="AU8669">
            <v>0</v>
          </cell>
          <cell r="AV8669">
            <v>0</v>
          </cell>
          <cell r="AW8669">
            <v>0</v>
          </cell>
          <cell r="AX8669">
            <v>0</v>
          </cell>
          <cell r="AY8669">
            <v>37446</v>
          </cell>
          <cell r="AZ8669">
            <v>38386</v>
          </cell>
          <cell r="BB8669">
            <v>37446</v>
          </cell>
          <cell r="BD8669">
            <v>38386</v>
          </cell>
          <cell r="BH8669">
            <v>0</v>
          </cell>
          <cell r="BI8669" t="str">
            <v>EUR</v>
          </cell>
          <cell r="BM8669">
            <v>0</v>
          </cell>
          <cell r="BN8669">
            <v>0</v>
          </cell>
          <cell r="BO8669">
            <v>0</v>
          </cell>
          <cell r="BP8669">
            <v>0</v>
          </cell>
          <cell r="BQ8669">
            <v>0</v>
          </cell>
          <cell r="BR8669">
            <v>0</v>
          </cell>
          <cell r="BS8669">
            <v>0</v>
          </cell>
          <cell r="BT8669">
            <v>0</v>
          </cell>
          <cell r="BU8669">
            <v>0</v>
          </cell>
          <cell r="BV8669">
            <v>0</v>
          </cell>
          <cell r="BW8669">
            <v>0</v>
          </cell>
          <cell r="BX8669">
            <v>0</v>
          </cell>
          <cell r="BY8669">
            <v>0</v>
          </cell>
          <cell r="BZ8669">
            <v>0</v>
          </cell>
          <cell r="CA8669">
            <v>0</v>
          </cell>
          <cell r="CB8669">
            <v>0</v>
          </cell>
        </row>
        <row r="8670">
          <cell r="B8670" t="str">
            <v>E504</v>
          </cell>
          <cell r="C8670" t="str">
            <v>Contagem devolução material-Porto Moniz</v>
          </cell>
          <cell r="D8670" t="str">
            <v>D201019-02</v>
          </cell>
          <cell r="E8670" t="str">
            <v>D201019-02</v>
          </cell>
          <cell r="F8670" t="str">
            <v>0700</v>
          </cell>
          <cell r="G8670">
            <v>0</v>
          </cell>
          <cell r="H8670" t="str">
            <v>EEM1</v>
          </cell>
          <cell r="I8670" t="str">
            <v>02</v>
          </cell>
          <cell r="J8670" t="str">
            <v>B5</v>
          </cell>
          <cell r="K8670" t="str">
            <v>50000776</v>
          </cell>
          <cell r="L8670" t="str">
            <v>X</v>
          </cell>
          <cell r="M8670">
            <v>0</v>
          </cell>
          <cell r="N8670">
            <v>0</v>
          </cell>
          <cell r="O8670" t="str">
            <v>JBARBEITO</v>
          </cell>
          <cell r="P8670" t="str">
            <v>15:39:06</v>
          </cell>
          <cell r="Q8670" t="str">
            <v>SFARIA</v>
          </cell>
          <cell r="R8670" t="str">
            <v>09:01:33</v>
          </cell>
          <cell r="S8670" t="str">
            <v>EEM</v>
          </cell>
          <cell r="T8670">
            <v>0</v>
          </cell>
          <cell r="U8670">
            <v>0</v>
          </cell>
          <cell r="V8670">
            <v>0</v>
          </cell>
          <cell r="W8670" t="str">
            <v>EUR</v>
          </cell>
          <cell r="X8670" t="str">
            <v>00</v>
          </cell>
          <cell r="Y8670" t="str">
            <v>00</v>
          </cell>
          <cell r="Z8670">
            <v>0</v>
          </cell>
          <cell r="AA8670">
            <v>0</v>
          </cell>
          <cell r="AB8670" t="str">
            <v>X</v>
          </cell>
          <cell r="AC8670">
            <v>0</v>
          </cell>
          <cell r="AD8670">
            <v>0</v>
          </cell>
          <cell r="AE8670" t="str">
            <v>0000</v>
          </cell>
          <cell r="AF8670" t="str">
            <v>EEM</v>
          </cell>
          <cell r="AG8670">
            <v>0</v>
          </cell>
          <cell r="AH8670" t="str">
            <v>Eng. Xavier</v>
          </cell>
          <cell r="AI8670" t="str">
            <v>585</v>
          </cell>
          <cell r="AJ8670">
            <v>0</v>
          </cell>
          <cell r="AK8670" t="str">
            <v>X</v>
          </cell>
          <cell r="AL8670">
            <v>0</v>
          </cell>
          <cell r="AM8670">
            <v>0</v>
          </cell>
          <cell r="AN8670">
            <v>0</v>
          </cell>
          <cell r="AO8670">
            <v>0</v>
          </cell>
          <cell r="AP8670">
            <v>0</v>
          </cell>
          <cell r="AQ8670">
            <v>0</v>
          </cell>
          <cell r="AR8670">
            <v>0</v>
          </cell>
          <cell r="AS8670">
            <v>0</v>
          </cell>
          <cell r="AT8670">
            <v>0</v>
          </cell>
          <cell r="AU8670">
            <v>0</v>
          </cell>
          <cell r="AV8670">
            <v>0</v>
          </cell>
          <cell r="AW8670">
            <v>0</v>
          </cell>
          <cell r="AX8670">
            <v>0</v>
          </cell>
          <cell r="AY8670">
            <v>37446</v>
          </cell>
          <cell r="AZ8670">
            <v>38527</v>
          </cell>
          <cell r="BB8670">
            <v>37446</v>
          </cell>
          <cell r="BD8670">
            <v>38527</v>
          </cell>
          <cell r="BH8670">
            <v>0</v>
          </cell>
          <cell r="BI8670" t="str">
            <v>EUR</v>
          </cell>
          <cell r="BM8670">
            <v>0</v>
          </cell>
          <cell r="BN8670">
            <v>0</v>
          </cell>
          <cell r="BO8670">
            <v>0</v>
          </cell>
          <cell r="BP8670">
            <v>0</v>
          </cell>
          <cell r="BQ8670">
            <v>0</v>
          </cell>
          <cell r="BR8670">
            <v>0</v>
          </cell>
          <cell r="BS8670">
            <v>0</v>
          </cell>
          <cell r="BT8670">
            <v>0</v>
          </cell>
          <cell r="BU8670">
            <v>0</v>
          </cell>
          <cell r="BV8670">
            <v>0</v>
          </cell>
          <cell r="BW8670">
            <v>0</v>
          </cell>
          <cell r="BX8670">
            <v>0</v>
          </cell>
          <cell r="BY8670">
            <v>0</v>
          </cell>
          <cell r="BZ8670">
            <v>0</v>
          </cell>
          <cell r="CA8670">
            <v>0</v>
          </cell>
          <cell r="CB8670">
            <v>0</v>
          </cell>
        </row>
        <row r="8671">
          <cell r="B8671" t="str">
            <v>E504</v>
          </cell>
          <cell r="C8671" t="str">
            <v>Contagem devolução material-S. Vicente</v>
          </cell>
          <cell r="D8671" t="str">
            <v>D201029-02</v>
          </cell>
          <cell r="E8671" t="str">
            <v>D201029-02</v>
          </cell>
          <cell r="F8671" t="str">
            <v>0700</v>
          </cell>
          <cell r="G8671">
            <v>0</v>
          </cell>
          <cell r="H8671" t="str">
            <v>EEM1</v>
          </cell>
          <cell r="I8671" t="str">
            <v>02</v>
          </cell>
          <cell r="J8671" t="str">
            <v>B5</v>
          </cell>
          <cell r="K8671" t="str">
            <v>50000776</v>
          </cell>
          <cell r="L8671" t="str">
            <v>X</v>
          </cell>
          <cell r="M8671">
            <v>0</v>
          </cell>
          <cell r="N8671">
            <v>0</v>
          </cell>
          <cell r="O8671" t="str">
            <v>JBARBEITO</v>
          </cell>
          <cell r="P8671" t="str">
            <v>15:40:27</v>
          </cell>
          <cell r="Q8671" t="str">
            <v>SFARIA</v>
          </cell>
          <cell r="R8671" t="str">
            <v>10:53:31</v>
          </cell>
          <cell r="S8671" t="str">
            <v>EEM</v>
          </cell>
          <cell r="T8671">
            <v>0</v>
          </cell>
          <cell r="U8671">
            <v>0</v>
          </cell>
          <cell r="V8671">
            <v>0</v>
          </cell>
          <cell r="W8671" t="str">
            <v>EUR</v>
          </cell>
          <cell r="X8671" t="str">
            <v>00</v>
          </cell>
          <cell r="Y8671" t="str">
            <v>00</v>
          </cell>
          <cell r="Z8671">
            <v>0</v>
          </cell>
          <cell r="AA8671">
            <v>0</v>
          </cell>
          <cell r="AB8671" t="str">
            <v>X</v>
          </cell>
          <cell r="AC8671">
            <v>0</v>
          </cell>
          <cell r="AD8671">
            <v>0</v>
          </cell>
          <cell r="AE8671" t="str">
            <v>0000</v>
          </cell>
          <cell r="AF8671" t="str">
            <v>EEM</v>
          </cell>
          <cell r="AG8671">
            <v>0</v>
          </cell>
          <cell r="AH8671" t="str">
            <v>Eng. Xavier</v>
          </cell>
          <cell r="AI8671" t="str">
            <v>585</v>
          </cell>
          <cell r="AJ8671">
            <v>0</v>
          </cell>
          <cell r="AK8671" t="str">
            <v>X</v>
          </cell>
          <cell r="AL8671">
            <v>0</v>
          </cell>
          <cell r="AM8671">
            <v>0</v>
          </cell>
          <cell r="AN8671">
            <v>0</v>
          </cell>
          <cell r="AO8671">
            <v>0</v>
          </cell>
          <cell r="AP8671">
            <v>0</v>
          </cell>
          <cell r="AQ8671">
            <v>0</v>
          </cell>
          <cell r="AR8671">
            <v>0</v>
          </cell>
          <cell r="AS8671">
            <v>0</v>
          </cell>
          <cell r="AT8671">
            <v>0</v>
          </cell>
          <cell r="AU8671">
            <v>0</v>
          </cell>
          <cell r="AV8671">
            <v>0</v>
          </cell>
          <cell r="AW8671">
            <v>0</v>
          </cell>
          <cell r="AX8671">
            <v>0</v>
          </cell>
          <cell r="AY8671">
            <v>37446</v>
          </cell>
          <cell r="AZ8671">
            <v>38527</v>
          </cell>
          <cell r="BB8671">
            <v>37446</v>
          </cell>
          <cell r="BD8671">
            <v>38527</v>
          </cell>
          <cell r="BH8671">
            <v>0</v>
          </cell>
          <cell r="BI8671" t="str">
            <v>EUR</v>
          </cell>
          <cell r="BM8671">
            <v>0</v>
          </cell>
          <cell r="BN8671">
            <v>0</v>
          </cell>
          <cell r="BO8671">
            <v>0</v>
          </cell>
          <cell r="BP8671">
            <v>0</v>
          </cell>
          <cell r="BQ8671">
            <v>0</v>
          </cell>
          <cell r="BR8671">
            <v>0</v>
          </cell>
          <cell r="BS8671">
            <v>0</v>
          </cell>
          <cell r="BT8671">
            <v>0</v>
          </cell>
          <cell r="BU8671">
            <v>0</v>
          </cell>
          <cell r="BV8671">
            <v>0</v>
          </cell>
          <cell r="BW8671">
            <v>0</v>
          </cell>
          <cell r="BX8671">
            <v>0</v>
          </cell>
          <cell r="BY8671">
            <v>0</v>
          </cell>
          <cell r="BZ8671">
            <v>0</v>
          </cell>
          <cell r="CA8671">
            <v>0</v>
          </cell>
          <cell r="CB8671">
            <v>0</v>
          </cell>
        </row>
        <row r="8672">
          <cell r="B8672" t="str">
            <v>E504</v>
          </cell>
          <cell r="C8672" t="str">
            <v>Pequenas conserv. fort. BT- Funchal</v>
          </cell>
          <cell r="D8672" t="str">
            <v>D199-99</v>
          </cell>
          <cell r="E8672" t="str">
            <v>D199-99</v>
          </cell>
          <cell r="F8672" t="str">
            <v>0700</v>
          </cell>
          <cell r="G8672">
            <v>0</v>
          </cell>
          <cell r="H8672" t="str">
            <v>EEM1</v>
          </cell>
          <cell r="I8672" t="str">
            <v>02</v>
          </cell>
          <cell r="J8672" t="str">
            <v>B5</v>
          </cell>
          <cell r="K8672" t="str">
            <v>50000771</v>
          </cell>
          <cell r="L8672" t="str">
            <v>X</v>
          </cell>
          <cell r="M8672">
            <v>0</v>
          </cell>
          <cell r="N8672">
            <v>0</v>
          </cell>
          <cell r="O8672" t="str">
            <v>JBARBEITO</v>
          </cell>
          <cell r="P8672" t="str">
            <v>15:50:43</v>
          </cell>
          <cell r="Q8672" t="str">
            <v>RALVES</v>
          </cell>
          <cell r="R8672" t="str">
            <v>13:21:46</v>
          </cell>
          <cell r="S8672" t="str">
            <v>EEM</v>
          </cell>
          <cell r="T8672">
            <v>0</v>
          </cell>
          <cell r="U8672">
            <v>0</v>
          </cell>
          <cell r="V8672">
            <v>0</v>
          </cell>
          <cell r="W8672" t="str">
            <v>EUR</v>
          </cell>
          <cell r="X8672" t="str">
            <v>00</v>
          </cell>
          <cell r="Y8672" t="str">
            <v>00</v>
          </cell>
          <cell r="Z8672">
            <v>0</v>
          </cell>
          <cell r="AA8672" t="str">
            <v>X</v>
          </cell>
          <cell r="AB8672">
            <v>0</v>
          </cell>
          <cell r="AC8672">
            <v>0</v>
          </cell>
          <cell r="AD8672">
            <v>0</v>
          </cell>
          <cell r="AE8672" t="str">
            <v>0000</v>
          </cell>
          <cell r="AF8672" t="str">
            <v>EEM</v>
          </cell>
          <cell r="AG8672">
            <v>0</v>
          </cell>
          <cell r="AH8672" t="str">
            <v>Eng. Vasconcelos</v>
          </cell>
          <cell r="AI8672" t="str">
            <v>586</v>
          </cell>
          <cell r="AJ8672">
            <v>0</v>
          </cell>
          <cell r="AK8672" t="str">
            <v>X</v>
          </cell>
          <cell r="AL8672">
            <v>0</v>
          </cell>
          <cell r="AM8672">
            <v>0</v>
          </cell>
          <cell r="AN8672">
            <v>0</v>
          </cell>
          <cell r="AO8672">
            <v>0</v>
          </cell>
          <cell r="AP8672">
            <v>0</v>
          </cell>
          <cell r="AQ8672">
            <v>0</v>
          </cell>
          <cell r="AR8672">
            <v>0</v>
          </cell>
          <cell r="AS8672">
            <v>0</v>
          </cell>
          <cell r="AT8672">
            <v>0</v>
          </cell>
          <cell r="AU8672">
            <v>0</v>
          </cell>
          <cell r="AV8672">
            <v>0</v>
          </cell>
          <cell r="AW8672">
            <v>0</v>
          </cell>
          <cell r="AX8672">
            <v>0</v>
          </cell>
          <cell r="AY8672">
            <v>37446</v>
          </cell>
          <cell r="AZ8672">
            <v>38380</v>
          </cell>
          <cell r="BB8672">
            <v>37446</v>
          </cell>
          <cell r="BH8672">
            <v>0</v>
          </cell>
          <cell r="BI8672" t="str">
            <v>EUR</v>
          </cell>
          <cell r="BK8672">
            <v>37446</v>
          </cell>
          <cell r="BM8672">
            <v>0</v>
          </cell>
          <cell r="BN8672">
            <v>0</v>
          </cell>
          <cell r="BO8672">
            <v>0</v>
          </cell>
          <cell r="BP8672">
            <v>0</v>
          </cell>
          <cell r="BQ8672">
            <v>0</v>
          </cell>
          <cell r="BR8672">
            <v>0</v>
          </cell>
          <cell r="BS8672">
            <v>0</v>
          </cell>
          <cell r="BT8672">
            <v>0</v>
          </cell>
          <cell r="BU8672">
            <v>0</v>
          </cell>
          <cell r="BV8672">
            <v>0</v>
          </cell>
          <cell r="BW8672">
            <v>0</v>
          </cell>
          <cell r="BX8672">
            <v>0</v>
          </cell>
          <cell r="BY8672">
            <v>0</v>
          </cell>
          <cell r="BZ8672">
            <v>0</v>
          </cell>
          <cell r="CA8672">
            <v>0</v>
          </cell>
          <cell r="CB8672">
            <v>0</v>
          </cell>
        </row>
        <row r="8673">
          <cell r="B8673" t="str">
            <v>E504</v>
          </cell>
          <cell r="C8673" t="str">
            <v>Tempos mortos no serviço- Funchal</v>
          </cell>
          <cell r="D8673" t="str">
            <v>D199-99</v>
          </cell>
          <cell r="E8673" t="str">
            <v>D199-99</v>
          </cell>
          <cell r="F8673" t="str">
            <v>0700</v>
          </cell>
          <cell r="G8673">
            <v>0</v>
          </cell>
          <cell r="H8673" t="str">
            <v>EEM1</v>
          </cell>
          <cell r="I8673">
            <v>0</v>
          </cell>
          <cell r="J8673">
            <v>0</v>
          </cell>
          <cell r="K8673">
            <v>0</v>
          </cell>
          <cell r="L8673">
            <v>0</v>
          </cell>
          <cell r="M8673">
            <v>0</v>
          </cell>
          <cell r="N8673">
            <v>0</v>
          </cell>
          <cell r="O8673" t="str">
            <v>JBARBEITO</v>
          </cell>
          <cell r="P8673" t="str">
            <v>15:58:59</v>
          </cell>
          <cell r="Q8673" t="str">
            <v>RVIEIRA</v>
          </cell>
          <cell r="R8673" t="str">
            <v>20:35:00</v>
          </cell>
          <cell r="S8673" t="str">
            <v>EEM</v>
          </cell>
          <cell r="T8673">
            <v>0</v>
          </cell>
          <cell r="U8673">
            <v>0</v>
          </cell>
          <cell r="V8673">
            <v>0</v>
          </cell>
          <cell r="W8673" t="str">
            <v>EUR</v>
          </cell>
          <cell r="X8673" t="str">
            <v>00</v>
          </cell>
          <cell r="Y8673" t="str">
            <v>00</v>
          </cell>
          <cell r="Z8673">
            <v>0</v>
          </cell>
          <cell r="AA8673" t="str">
            <v>X</v>
          </cell>
          <cell r="AB8673">
            <v>0</v>
          </cell>
          <cell r="AC8673">
            <v>0</v>
          </cell>
          <cell r="AD8673">
            <v>0</v>
          </cell>
          <cell r="AE8673" t="str">
            <v>0000</v>
          </cell>
          <cell r="AF8673" t="str">
            <v>EEM</v>
          </cell>
          <cell r="AG8673">
            <v>0</v>
          </cell>
          <cell r="AH8673" t="str">
            <v>Eng. Vasconcelos</v>
          </cell>
          <cell r="AI8673" t="str">
            <v>572</v>
          </cell>
          <cell r="AJ8673">
            <v>0</v>
          </cell>
          <cell r="AK8673" t="str">
            <v>X</v>
          </cell>
          <cell r="AL8673">
            <v>0</v>
          </cell>
          <cell r="AM8673">
            <v>0</v>
          </cell>
          <cell r="AN8673">
            <v>0</v>
          </cell>
          <cell r="AO8673">
            <v>0</v>
          </cell>
          <cell r="AP8673">
            <v>0</v>
          </cell>
          <cell r="AQ8673">
            <v>0</v>
          </cell>
          <cell r="AR8673">
            <v>0</v>
          </cell>
          <cell r="AS8673">
            <v>0</v>
          </cell>
          <cell r="AT8673">
            <v>0</v>
          </cell>
          <cell r="AU8673">
            <v>0</v>
          </cell>
          <cell r="AV8673">
            <v>0</v>
          </cell>
          <cell r="AW8673">
            <v>0</v>
          </cell>
          <cell r="AX8673">
            <v>0</v>
          </cell>
          <cell r="AY8673">
            <v>37446</v>
          </cell>
          <cell r="AZ8673">
            <v>37686</v>
          </cell>
          <cell r="BB8673">
            <v>37446</v>
          </cell>
          <cell r="BH8673">
            <v>0</v>
          </cell>
          <cell r="BI8673" t="str">
            <v>EUR</v>
          </cell>
          <cell r="BK8673">
            <v>37446</v>
          </cell>
          <cell r="BM8673">
            <v>0</v>
          </cell>
          <cell r="BN8673">
            <v>0</v>
          </cell>
          <cell r="BO8673">
            <v>0</v>
          </cell>
          <cell r="BP8673">
            <v>0</v>
          </cell>
          <cell r="BQ8673">
            <v>0</v>
          </cell>
          <cell r="BR8673">
            <v>0</v>
          </cell>
          <cell r="BS8673">
            <v>0</v>
          </cell>
          <cell r="BT8673">
            <v>0</v>
          </cell>
          <cell r="BU8673">
            <v>0</v>
          </cell>
          <cell r="BV8673">
            <v>0</v>
          </cell>
          <cell r="BW8673">
            <v>0</v>
          </cell>
          <cell r="BX8673">
            <v>0</v>
          </cell>
          <cell r="BY8673">
            <v>0</v>
          </cell>
          <cell r="BZ8673">
            <v>0</v>
          </cell>
          <cell r="CA8673">
            <v>0</v>
          </cell>
          <cell r="CB8673">
            <v>0</v>
          </cell>
        </row>
        <row r="8674">
          <cell r="B8674" t="str">
            <v>E504</v>
          </cell>
          <cell r="C8674" t="str">
            <v>Tempos mortos no serviço- Santa Cruz</v>
          </cell>
          <cell r="D8674" t="str">
            <v>D202029-02</v>
          </cell>
          <cell r="E8674" t="str">
            <v>D202029-02</v>
          </cell>
          <cell r="F8674" t="str">
            <v>0700</v>
          </cell>
          <cell r="G8674">
            <v>0</v>
          </cell>
          <cell r="H8674" t="str">
            <v>EEM1</v>
          </cell>
          <cell r="I8674" t="str">
            <v>02</v>
          </cell>
          <cell r="J8674" t="str">
            <v>B5</v>
          </cell>
          <cell r="K8674" t="str">
            <v>50000783</v>
          </cell>
          <cell r="L8674" t="str">
            <v>X</v>
          </cell>
          <cell r="M8674">
            <v>0</v>
          </cell>
          <cell r="N8674">
            <v>0</v>
          </cell>
          <cell r="O8674" t="str">
            <v>JBARBEITO</v>
          </cell>
          <cell r="P8674" t="str">
            <v>16:01:48</v>
          </cell>
          <cell r="Q8674" t="str">
            <v>SFARIA</v>
          </cell>
          <cell r="R8674" t="str">
            <v>11:02:40</v>
          </cell>
          <cell r="S8674" t="str">
            <v>EEM</v>
          </cell>
          <cell r="T8674">
            <v>0</v>
          </cell>
          <cell r="U8674">
            <v>0</v>
          </cell>
          <cell r="V8674">
            <v>0</v>
          </cell>
          <cell r="W8674" t="str">
            <v>EUR</v>
          </cell>
          <cell r="X8674" t="str">
            <v>00</v>
          </cell>
          <cell r="Y8674" t="str">
            <v>00</v>
          </cell>
          <cell r="Z8674">
            <v>0</v>
          </cell>
          <cell r="AA8674" t="str">
            <v>X</v>
          </cell>
          <cell r="AB8674">
            <v>0</v>
          </cell>
          <cell r="AC8674">
            <v>0</v>
          </cell>
          <cell r="AD8674">
            <v>0</v>
          </cell>
          <cell r="AE8674" t="str">
            <v>0000</v>
          </cell>
          <cell r="AF8674" t="str">
            <v>EEM</v>
          </cell>
          <cell r="AG8674">
            <v>0</v>
          </cell>
          <cell r="AH8674" t="str">
            <v>Eng. Velosa</v>
          </cell>
          <cell r="AI8674" t="str">
            <v>586</v>
          </cell>
          <cell r="AJ8674">
            <v>0</v>
          </cell>
          <cell r="AK8674" t="str">
            <v>X</v>
          </cell>
          <cell r="AL8674">
            <v>0</v>
          </cell>
          <cell r="AM8674">
            <v>0</v>
          </cell>
          <cell r="AN8674">
            <v>0</v>
          </cell>
          <cell r="AO8674">
            <v>0</v>
          </cell>
          <cell r="AP8674">
            <v>0</v>
          </cell>
          <cell r="AQ8674">
            <v>0</v>
          </cell>
          <cell r="AR8674">
            <v>0</v>
          </cell>
          <cell r="AS8674">
            <v>0</v>
          </cell>
          <cell r="AT8674">
            <v>0</v>
          </cell>
          <cell r="AU8674">
            <v>0</v>
          </cell>
          <cell r="AV8674">
            <v>0</v>
          </cell>
          <cell r="AW8674">
            <v>0</v>
          </cell>
          <cell r="AX8674">
            <v>0</v>
          </cell>
          <cell r="AY8674">
            <v>37446</v>
          </cell>
          <cell r="AZ8674">
            <v>38768</v>
          </cell>
          <cell r="BB8674">
            <v>37446</v>
          </cell>
          <cell r="BH8674">
            <v>0</v>
          </cell>
          <cell r="BI8674" t="str">
            <v>EUR</v>
          </cell>
          <cell r="BK8674">
            <v>37446</v>
          </cell>
          <cell r="BM8674">
            <v>0</v>
          </cell>
          <cell r="BN8674">
            <v>0</v>
          </cell>
          <cell r="BO8674">
            <v>0</v>
          </cell>
          <cell r="BP8674">
            <v>0</v>
          </cell>
          <cell r="BQ8674">
            <v>0</v>
          </cell>
          <cell r="BR8674">
            <v>0</v>
          </cell>
          <cell r="BS8674">
            <v>0</v>
          </cell>
          <cell r="BT8674">
            <v>0</v>
          </cell>
          <cell r="BU8674">
            <v>0</v>
          </cell>
          <cell r="BV8674">
            <v>0</v>
          </cell>
          <cell r="BW8674">
            <v>0</v>
          </cell>
          <cell r="BX8674">
            <v>0</v>
          </cell>
          <cell r="BY8674">
            <v>0</v>
          </cell>
          <cell r="BZ8674">
            <v>0</v>
          </cell>
          <cell r="CA8674">
            <v>0</v>
          </cell>
          <cell r="CB8674">
            <v>0</v>
          </cell>
        </row>
        <row r="8675">
          <cell r="B8675" t="str">
            <v>E504</v>
          </cell>
          <cell r="C8675" t="str">
            <v>Tempos mortos no serviço- Machico</v>
          </cell>
          <cell r="D8675" t="str">
            <v>D202019-02</v>
          </cell>
          <cell r="E8675" t="str">
            <v>D202019-02</v>
          </cell>
          <cell r="F8675" t="str">
            <v>0700</v>
          </cell>
          <cell r="G8675">
            <v>0</v>
          </cell>
          <cell r="H8675" t="str">
            <v>EEM1</v>
          </cell>
          <cell r="I8675">
            <v>0</v>
          </cell>
          <cell r="J8675">
            <v>0</v>
          </cell>
          <cell r="K8675" t="str">
            <v>50000784</v>
          </cell>
          <cell r="L8675">
            <v>0</v>
          </cell>
          <cell r="M8675">
            <v>0</v>
          </cell>
          <cell r="N8675">
            <v>0</v>
          </cell>
          <cell r="O8675" t="str">
            <v>JBARBEITO</v>
          </cell>
          <cell r="P8675" t="str">
            <v>16:04:03</v>
          </cell>
          <cell r="Q8675" t="str">
            <v>RVIEIRA</v>
          </cell>
          <cell r="R8675" t="str">
            <v>20:36:57</v>
          </cell>
          <cell r="S8675" t="str">
            <v>EEM</v>
          </cell>
          <cell r="T8675">
            <v>0</v>
          </cell>
          <cell r="U8675">
            <v>0</v>
          </cell>
          <cell r="V8675">
            <v>0</v>
          </cell>
          <cell r="W8675" t="str">
            <v>EUR</v>
          </cell>
          <cell r="X8675" t="str">
            <v>00</v>
          </cell>
          <cell r="Y8675" t="str">
            <v>00</v>
          </cell>
          <cell r="Z8675">
            <v>0</v>
          </cell>
          <cell r="AA8675" t="str">
            <v>X</v>
          </cell>
          <cell r="AB8675">
            <v>0</v>
          </cell>
          <cell r="AC8675">
            <v>0</v>
          </cell>
          <cell r="AD8675">
            <v>0</v>
          </cell>
          <cell r="AE8675" t="str">
            <v>0000</v>
          </cell>
          <cell r="AF8675" t="str">
            <v>EEM</v>
          </cell>
          <cell r="AG8675">
            <v>0</v>
          </cell>
          <cell r="AH8675" t="str">
            <v>Eng. Velosa</v>
          </cell>
          <cell r="AI8675" t="str">
            <v>586</v>
          </cell>
          <cell r="AJ8675">
            <v>0</v>
          </cell>
          <cell r="AK8675" t="str">
            <v>X</v>
          </cell>
          <cell r="AL8675">
            <v>0</v>
          </cell>
          <cell r="AM8675">
            <v>0</v>
          </cell>
          <cell r="AN8675">
            <v>0</v>
          </cell>
          <cell r="AO8675">
            <v>0</v>
          </cell>
          <cell r="AP8675">
            <v>0</v>
          </cell>
          <cell r="AQ8675">
            <v>0</v>
          </cell>
          <cell r="AR8675">
            <v>0</v>
          </cell>
          <cell r="AS8675">
            <v>0</v>
          </cell>
          <cell r="AT8675">
            <v>0</v>
          </cell>
          <cell r="AU8675">
            <v>0</v>
          </cell>
          <cell r="AV8675">
            <v>0</v>
          </cell>
          <cell r="AW8675">
            <v>0</v>
          </cell>
          <cell r="AX8675">
            <v>0</v>
          </cell>
          <cell r="AY8675">
            <v>37446</v>
          </cell>
          <cell r="AZ8675">
            <v>37686</v>
          </cell>
          <cell r="BB8675">
            <v>37446</v>
          </cell>
          <cell r="BH8675">
            <v>0</v>
          </cell>
          <cell r="BI8675" t="str">
            <v>EUR</v>
          </cell>
          <cell r="BK8675">
            <v>37446</v>
          </cell>
          <cell r="BM8675">
            <v>0</v>
          </cell>
          <cell r="BN8675">
            <v>0</v>
          </cell>
          <cell r="BO8675">
            <v>0</v>
          </cell>
          <cell r="BP8675">
            <v>0</v>
          </cell>
          <cell r="BQ8675">
            <v>0</v>
          </cell>
          <cell r="BR8675">
            <v>0</v>
          </cell>
          <cell r="BS8675">
            <v>0</v>
          </cell>
          <cell r="BT8675">
            <v>0</v>
          </cell>
          <cell r="BU8675">
            <v>0</v>
          </cell>
          <cell r="BV8675">
            <v>0</v>
          </cell>
          <cell r="BW8675">
            <v>0</v>
          </cell>
          <cell r="BX8675">
            <v>0</v>
          </cell>
          <cell r="BY8675">
            <v>0</v>
          </cell>
          <cell r="BZ8675">
            <v>0</v>
          </cell>
          <cell r="CA8675">
            <v>0</v>
          </cell>
          <cell r="CB8675">
            <v>0</v>
          </cell>
        </row>
        <row r="8676">
          <cell r="B8676" t="str">
            <v>E504</v>
          </cell>
          <cell r="C8676" t="str">
            <v>Tempos mortos no serviço- Santana</v>
          </cell>
          <cell r="D8676" t="str">
            <v>D201039-02</v>
          </cell>
          <cell r="E8676" t="str">
            <v>D201039-02</v>
          </cell>
          <cell r="F8676" t="str">
            <v>0700</v>
          </cell>
          <cell r="G8676">
            <v>0</v>
          </cell>
          <cell r="H8676" t="str">
            <v>EEM1</v>
          </cell>
          <cell r="I8676">
            <v>0</v>
          </cell>
          <cell r="J8676">
            <v>0</v>
          </cell>
          <cell r="K8676" t="str">
            <v>50000784</v>
          </cell>
          <cell r="L8676">
            <v>0</v>
          </cell>
          <cell r="M8676">
            <v>0</v>
          </cell>
          <cell r="N8676">
            <v>0</v>
          </cell>
          <cell r="O8676" t="str">
            <v>JBARBEITO</v>
          </cell>
          <cell r="P8676" t="str">
            <v>16:05:20</v>
          </cell>
          <cell r="Q8676" t="str">
            <v>RVIEIRA</v>
          </cell>
          <cell r="R8676" t="str">
            <v>20:37:22</v>
          </cell>
          <cell r="S8676" t="str">
            <v>EEM</v>
          </cell>
          <cell r="T8676">
            <v>0</v>
          </cell>
          <cell r="U8676">
            <v>0</v>
          </cell>
          <cell r="V8676">
            <v>0</v>
          </cell>
          <cell r="W8676" t="str">
            <v>EUR</v>
          </cell>
          <cell r="X8676" t="str">
            <v>00</v>
          </cell>
          <cell r="Y8676" t="str">
            <v>00</v>
          </cell>
          <cell r="Z8676">
            <v>0</v>
          </cell>
          <cell r="AA8676" t="str">
            <v>X</v>
          </cell>
          <cell r="AB8676">
            <v>0</v>
          </cell>
          <cell r="AC8676">
            <v>0</v>
          </cell>
          <cell r="AD8676">
            <v>0</v>
          </cell>
          <cell r="AE8676" t="str">
            <v>0000</v>
          </cell>
          <cell r="AF8676" t="str">
            <v>EEM</v>
          </cell>
          <cell r="AG8676">
            <v>0</v>
          </cell>
          <cell r="AH8676" t="str">
            <v>Eng. Velosa</v>
          </cell>
          <cell r="AI8676" t="str">
            <v>586</v>
          </cell>
          <cell r="AJ8676">
            <v>0</v>
          </cell>
          <cell r="AK8676" t="str">
            <v>X</v>
          </cell>
          <cell r="AL8676">
            <v>0</v>
          </cell>
          <cell r="AM8676">
            <v>0</v>
          </cell>
          <cell r="AN8676">
            <v>0</v>
          </cell>
          <cell r="AO8676">
            <v>0</v>
          </cell>
          <cell r="AP8676">
            <v>0</v>
          </cell>
          <cell r="AQ8676">
            <v>0</v>
          </cell>
          <cell r="AR8676">
            <v>0</v>
          </cell>
          <cell r="AS8676">
            <v>0</v>
          </cell>
          <cell r="AT8676">
            <v>0</v>
          </cell>
          <cell r="AU8676">
            <v>0</v>
          </cell>
          <cell r="AV8676">
            <v>0</v>
          </cell>
          <cell r="AW8676">
            <v>0</v>
          </cell>
          <cell r="AX8676">
            <v>0</v>
          </cell>
          <cell r="AY8676">
            <v>37446</v>
          </cell>
          <cell r="AZ8676">
            <v>37686</v>
          </cell>
          <cell r="BB8676">
            <v>37446</v>
          </cell>
          <cell r="BH8676">
            <v>0</v>
          </cell>
          <cell r="BI8676" t="str">
            <v>EUR</v>
          </cell>
          <cell r="BK8676">
            <v>37446</v>
          </cell>
          <cell r="BM8676">
            <v>0</v>
          </cell>
          <cell r="BN8676">
            <v>0</v>
          </cell>
          <cell r="BO8676">
            <v>0</v>
          </cell>
          <cell r="BP8676">
            <v>0</v>
          </cell>
          <cell r="BQ8676">
            <v>0</v>
          </cell>
          <cell r="BR8676">
            <v>0</v>
          </cell>
          <cell r="BS8676">
            <v>0</v>
          </cell>
          <cell r="BT8676">
            <v>0</v>
          </cell>
          <cell r="BU8676">
            <v>0</v>
          </cell>
          <cell r="BV8676">
            <v>0</v>
          </cell>
          <cell r="BW8676">
            <v>0</v>
          </cell>
          <cell r="BX8676">
            <v>0</v>
          </cell>
          <cell r="BY8676">
            <v>0</v>
          </cell>
          <cell r="BZ8676">
            <v>0</v>
          </cell>
          <cell r="CA8676">
            <v>0</v>
          </cell>
          <cell r="CB8676">
            <v>0</v>
          </cell>
        </row>
        <row r="8677">
          <cell r="B8677" t="str">
            <v>E504</v>
          </cell>
          <cell r="C8677" t="str">
            <v>Tempos mortos no serviço-Câmara de Lobos</v>
          </cell>
          <cell r="D8677" t="str">
            <v>D203019-02</v>
          </cell>
          <cell r="E8677" t="str">
            <v>D203019-02</v>
          </cell>
          <cell r="F8677" t="str">
            <v>0700</v>
          </cell>
          <cell r="G8677">
            <v>0</v>
          </cell>
          <cell r="H8677" t="str">
            <v>EEM1</v>
          </cell>
          <cell r="I8677">
            <v>0</v>
          </cell>
          <cell r="J8677">
            <v>0</v>
          </cell>
          <cell r="K8677" t="str">
            <v>50000784</v>
          </cell>
          <cell r="L8677">
            <v>0</v>
          </cell>
          <cell r="M8677">
            <v>0</v>
          </cell>
          <cell r="N8677">
            <v>0</v>
          </cell>
          <cell r="O8677" t="str">
            <v>JBARBEITO</v>
          </cell>
          <cell r="P8677" t="str">
            <v>16:06:19</v>
          </cell>
          <cell r="Q8677" t="str">
            <v>RVIEIRA</v>
          </cell>
          <cell r="R8677" t="str">
            <v>20:37:43</v>
          </cell>
          <cell r="S8677" t="str">
            <v>EEM</v>
          </cell>
          <cell r="T8677">
            <v>0</v>
          </cell>
          <cell r="U8677">
            <v>0</v>
          </cell>
          <cell r="V8677">
            <v>0</v>
          </cell>
          <cell r="W8677" t="str">
            <v>EUR</v>
          </cell>
          <cell r="X8677" t="str">
            <v>00</v>
          </cell>
          <cell r="Y8677" t="str">
            <v>00</v>
          </cell>
          <cell r="Z8677">
            <v>0</v>
          </cell>
          <cell r="AA8677" t="str">
            <v>X</v>
          </cell>
          <cell r="AB8677">
            <v>0</v>
          </cell>
          <cell r="AC8677">
            <v>0</v>
          </cell>
          <cell r="AD8677">
            <v>0</v>
          </cell>
          <cell r="AE8677" t="str">
            <v>0000</v>
          </cell>
          <cell r="AF8677" t="str">
            <v>EEM</v>
          </cell>
          <cell r="AG8677">
            <v>0</v>
          </cell>
          <cell r="AH8677" t="str">
            <v>Eng. Xavier</v>
          </cell>
          <cell r="AI8677" t="str">
            <v>585</v>
          </cell>
          <cell r="AJ8677">
            <v>0</v>
          </cell>
          <cell r="AK8677" t="str">
            <v>X</v>
          </cell>
          <cell r="AL8677">
            <v>0</v>
          </cell>
          <cell r="AM8677">
            <v>0</v>
          </cell>
          <cell r="AN8677">
            <v>0</v>
          </cell>
          <cell r="AO8677">
            <v>0</v>
          </cell>
          <cell r="AP8677">
            <v>0</v>
          </cell>
          <cell r="AQ8677">
            <v>0</v>
          </cell>
          <cell r="AR8677">
            <v>0</v>
          </cell>
          <cell r="AS8677">
            <v>0</v>
          </cell>
          <cell r="AT8677">
            <v>0</v>
          </cell>
          <cell r="AU8677">
            <v>0</v>
          </cell>
          <cell r="AV8677">
            <v>0</v>
          </cell>
          <cell r="AW8677">
            <v>0</v>
          </cell>
          <cell r="AX8677">
            <v>0</v>
          </cell>
          <cell r="AY8677">
            <v>37446</v>
          </cell>
          <cell r="AZ8677">
            <v>37686</v>
          </cell>
          <cell r="BB8677">
            <v>37446</v>
          </cell>
          <cell r="BH8677">
            <v>0</v>
          </cell>
          <cell r="BI8677" t="str">
            <v>EUR</v>
          </cell>
          <cell r="BK8677">
            <v>37446</v>
          </cell>
          <cell r="BM8677">
            <v>0</v>
          </cell>
          <cell r="BN8677">
            <v>0</v>
          </cell>
          <cell r="BO8677">
            <v>0</v>
          </cell>
          <cell r="BP8677">
            <v>0</v>
          </cell>
          <cell r="BQ8677">
            <v>0</v>
          </cell>
          <cell r="BR8677">
            <v>0</v>
          </cell>
          <cell r="BS8677">
            <v>0</v>
          </cell>
          <cell r="BT8677">
            <v>0</v>
          </cell>
          <cell r="BU8677">
            <v>0</v>
          </cell>
          <cell r="BV8677">
            <v>0</v>
          </cell>
          <cell r="BW8677">
            <v>0</v>
          </cell>
          <cell r="BX8677">
            <v>0</v>
          </cell>
          <cell r="BY8677">
            <v>0</v>
          </cell>
          <cell r="BZ8677">
            <v>0</v>
          </cell>
          <cell r="CA8677">
            <v>0</v>
          </cell>
          <cell r="CB8677">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o_tot vv"/>
      <sheetName val="leia-me"/>
      <sheetName val="factura_termica"/>
      <sheetName val="factura_hidrica"/>
      <sheetName val="emissao"/>
      <sheetName val="res.cae's hidr"/>
      <sheetName val="res.cae's "/>
      <sheetName val="resumo_tot"/>
      <sheetName val="diversos"/>
      <sheetName val="combustiveis"/>
    </sheetNames>
    <sheetDataSet>
      <sheetData sheetId="0" refreshError="1"/>
      <sheetData sheetId="1" refreshError="1"/>
      <sheetData sheetId="2" refreshError="1"/>
      <sheetData sheetId="3" refreshError="1"/>
      <sheetData sheetId="4" refreshError="1">
        <row r="3">
          <cell r="D3" t="str">
            <v>JAN</v>
          </cell>
          <cell r="E3" t="str">
            <v>FEV</v>
          </cell>
          <cell r="F3" t="str">
            <v>MAR</v>
          </cell>
          <cell r="G3" t="str">
            <v>ABR</v>
          </cell>
          <cell r="H3" t="str">
            <v>MAI</v>
          </cell>
          <cell r="I3" t="str">
            <v>JUN</v>
          </cell>
          <cell r="J3" t="str">
            <v>JUL</v>
          </cell>
          <cell r="K3" t="str">
            <v>AGO</v>
          </cell>
          <cell r="L3" t="str">
            <v>SET</v>
          </cell>
          <cell r="M3" t="str">
            <v>OUT</v>
          </cell>
          <cell r="N3" t="str">
            <v>NOV</v>
          </cell>
          <cell r="O3" t="str">
            <v>DEZ</v>
          </cell>
        </row>
        <row r="4">
          <cell r="B4" t="str">
            <v>CAL</v>
          </cell>
        </row>
        <row r="5">
          <cell r="B5" t="str">
            <v>CTD</v>
          </cell>
        </row>
        <row r="6">
          <cell r="B6" t="str">
            <v>CAR</v>
          </cell>
        </row>
        <row r="7">
          <cell r="B7" t="str">
            <v>CPL</v>
          </cell>
        </row>
        <row r="8">
          <cell r="B8" t="str">
            <v>CVN</v>
          </cell>
        </row>
        <row r="9">
          <cell r="B9" t="str">
            <v>CSD</v>
          </cell>
        </row>
        <row r="10">
          <cell r="B10" t="str">
            <v>CVF</v>
          </cell>
        </row>
        <row r="11">
          <cell r="B11" t="str">
            <v>CCD</v>
          </cell>
        </row>
        <row r="12">
          <cell r="B12" t="str">
            <v>CMD</v>
          </cell>
        </row>
        <row r="13">
          <cell r="B13" t="str">
            <v>CPT</v>
          </cell>
        </row>
        <row r="14">
          <cell r="B14" t="str">
            <v>CBT</v>
          </cell>
        </row>
        <row r="15">
          <cell r="B15" t="str">
            <v>CPN</v>
          </cell>
        </row>
        <row r="16">
          <cell r="B16" t="str">
            <v>CVR</v>
          </cell>
        </row>
        <row r="17">
          <cell r="B17" t="str">
            <v>CTC</v>
          </cell>
        </row>
        <row r="18">
          <cell r="B18" t="str">
            <v>CRG</v>
          </cell>
        </row>
        <row r="19">
          <cell r="B19" t="str">
            <v>CCL</v>
          </cell>
        </row>
        <row r="20">
          <cell r="B20" t="str">
            <v>CTR</v>
          </cell>
        </row>
        <row r="21">
          <cell r="B21" t="str">
            <v>CCM</v>
          </cell>
        </row>
        <row r="22">
          <cell r="B22" t="str">
            <v>CCA</v>
          </cell>
        </row>
        <row r="23">
          <cell r="B23" t="str">
            <v>CAG</v>
          </cell>
        </row>
        <row r="24">
          <cell r="B24" t="str">
            <v>CRV</v>
          </cell>
        </row>
        <row r="25">
          <cell r="B25" t="str">
            <v>CCR</v>
          </cell>
        </row>
        <row r="26">
          <cell r="B26" t="str">
            <v>CBC</v>
          </cell>
        </row>
        <row r="27">
          <cell r="B27" t="str">
            <v>CCB</v>
          </cell>
        </row>
        <row r="28">
          <cell r="B28" t="str">
            <v>CPC</v>
          </cell>
        </row>
        <row r="29">
          <cell r="B29" t="str">
            <v>CFT</v>
          </cell>
        </row>
        <row r="32">
          <cell r="B32" t="str">
            <v>CPG</v>
          </cell>
        </row>
        <row r="33">
          <cell r="B33" t="str">
            <v>CTG</v>
          </cell>
        </row>
      </sheetData>
      <sheetData sheetId="5" refreshError="1"/>
      <sheetData sheetId="6" refreshError="1"/>
      <sheetData sheetId="7" refreshError="1"/>
      <sheetData sheetId="8" refreshError="1"/>
      <sheetData sheetId="9"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Zam"/>
      <sheetName val="Balancete EEM 2005_08-03-2006"/>
      <sheetName val="Subsidios 2005"/>
      <sheetName val="Resumo subsídios 2005"/>
      <sheetName val="Activo Líquido 2005"/>
      <sheetName val="Balancete_EEM_2005_08-03-2006"/>
      <sheetName val="Subsidios_2005"/>
      <sheetName val="Resumo_subsídios_2005"/>
      <sheetName val="Activo_Líquido_2005"/>
    </sheetNames>
    <sheetDataSet>
      <sheetData sheetId="0"/>
      <sheetData sheetId="1" refreshError="1"/>
      <sheetData sheetId="2" refreshError="1"/>
      <sheetData sheetId="3" refreshError="1"/>
      <sheetData sheetId="4" refreshError="1"/>
      <sheetData sheetId="5"/>
      <sheetData sheetId="6"/>
      <sheetData sheetId="7"/>
      <sheetData sheetId="8"/>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latório"/>
      <sheetName val="Dados SAP"/>
      <sheetName val="Balanço Completo"/>
      <sheetName val="Balanço R"/>
      <sheetName val="Balanço O"/>
      <sheetName val="Orc.Expl. R"/>
      <sheetName val="Orc.Expl. O"/>
      <sheetName val="Impacte corr.tar"/>
      <sheetName val="Resultado Permitido"/>
      <sheetName val="Orc.Tes_Fin R"/>
      <sheetName val="Orc.Tes_Fin O"/>
      <sheetName val="Controlo Orçamental"/>
      <sheetName val="Controlo Orçamental2"/>
      <sheetName val="Novo03"/>
      <sheetName val="Oferta R"/>
      <sheetName val="Oferta O"/>
      <sheetName val="Oferta Dec.Desv"/>
      <sheetName val="Procura R"/>
      <sheetName val="Procura R2"/>
      <sheetName val="Procura O"/>
      <sheetName val="Desvio Vendas"/>
      <sheetName val="DesviosBalFunc"/>
      <sheetName val="Balanço APOIO TESOURARIA"/>
      <sheetName val="Det 27"/>
      <sheetName val="Indicadores R"/>
      <sheetName val="RCP"/>
      <sheetName val="KPI's"/>
      <sheetName val="KPI's Cálculo"/>
      <sheetName val="KPI's Dados"/>
      <sheetName val="IndicadoresDefin"/>
      <sheetName val="FontesEnerg"/>
      <sheetName val="DesvTarDados"/>
      <sheetName val="DesvTarAgrega"/>
      <sheetName val="DesvTarMostra"/>
      <sheetName val="DesvTarMostra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row r="1">
          <cell r="B1" t="str">
            <v xml:space="preserve">EVOLUÇÃO  DOS  DESVIOS  DAS  TARIFAS       (k€)  </v>
          </cell>
        </row>
        <row r="3">
          <cell r="D3" t="str">
            <v>Total</v>
          </cell>
          <cell r="E3" t="str">
            <v>SALDO  MENSAL  DOS  DESVIOS</v>
          </cell>
          <cell r="U3" t="str">
            <v>Total</v>
          </cell>
          <cell r="V3">
            <v>37987</v>
          </cell>
          <cell r="W3">
            <v>38018</v>
          </cell>
          <cell r="X3">
            <v>38047</v>
          </cell>
          <cell r="Y3">
            <v>38078</v>
          </cell>
          <cell r="Z3">
            <v>38108</v>
          </cell>
          <cell r="AA3">
            <v>38139</v>
          </cell>
          <cell r="AB3">
            <v>38169</v>
          </cell>
          <cell r="AC3">
            <v>38200</v>
          </cell>
          <cell r="AD3">
            <v>38231</v>
          </cell>
          <cell r="AE3">
            <v>38261</v>
          </cell>
          <cell r="AF3">
            <v>38292</v>
          </cell>
          <cell r="AG3">
            <v>38322</v>
          </cell>
        </row>
        <row r="4">
          <cell r="D4" t="str">
            <v>anual</v>
          </cell>
          <cell r="E4">
            <v>37987</v>
          </cell>
          <cell r="F4">
            <v>38018</v>
          </cell>
          <cell r="G4">
            <v>38047</v>
          </cell>
          <cell r="H4">
            <v>38078</v>
          </cell>
          <cell r="I4">
            <v>38108</v>
          </cell>
          <cell r="J4">
            <v>38139</v>
          </cell>
          <cell r="K4">
            <v>38169</v>
          </cell>
          <cell r="L4">
            <v>38200</v>
          </cell>
          <cell r="M4">
            <v>38231</v>
          </cell>
          <cell r="N4">
            <v>38261</v>
          </cell>
          <cell r="O4">
            <v>38292</v>
          </cell>
          <cell r="P4">
            <v>38322</v>
          </cell>
          <cell r="U4" t="str">
            <v>anual</v>
          </cell>
        </row>
        <row r="5">
          <cell r="B5" t="str">
            <v>AEE</v>
          </cell>
          <cell r="S5" t="str">
            <v>Saldo inicial (c/27)</v>
          </cell>
          <cell r="T5" t="str">
            <v>+</v>
          </cell>
          <cell r="U5">
            <v>247.02391169000001</v>
          </cell>
          <cell r="V5">
            <v>247.02391169000001</v>
          </cell>
          <cell r="W5">
            <v>260.48137442999996</v>
          </cell>
          <cell r="X5">
            <v>270.11976570000002</v>
          </cell>
          <cell r="Y5">
            <v>277.57366691000004</v>
          </cell>
          <cell r="Z5">
            <v>293.63089938999997</v>
          </cell>
          <cell r="AA5">
            <v>300.06678963000002</v>
          </cell>
          <cell r="AB5">
            <v>311.70541009999999</v>
          </cell>
          <cell r="AC5">
            <v>324.41667395999997</v>
          </cell>
          <cell r="AD5">
            <v>341.48427815999997</v>
          </cell>
          <cell r="AE5">
            <v>352.85635619999999</v>
          </cell>
        </row>
        <row r="6">
          <cell r="B6" t="str">
            <v xml:space="preserve">Diferença Tarifária - ano n-1  </v>
          </cell>
          <cell r="S6" t="str">
            <v xml:space="preserve">    Desvios gerados (c/71)</v>
          </cell>
          <cell r="T6" t="str">
            <v>+</v>
          </cell>
          <cell r="U6">
            <v>333.61735033000002</v>
          </cell>
          <cell r="V6">
            <v>30.77900945</v>
          </cell>
          <cell r="W6">
            <v>28.843334680000005</v>
          </cell>
          <cell r="X6">
            <v>25.754555059999994</v>
          </cell>
          <cell r="Y6">
            <v>35.836932390000001</v>
          </cell>
          <cell r="Z6">
            <v>26.204246299999998</v>
          </cell>
          <cell r="AA6">
            <v>31.409941930000002</v>
          </cell>
          <cell r="AB6">
            <v>33.29821828</v>
          </cell>
          <cell r="AC6">
            <v>37.738295950000008</v>
          </cell>
          <cell r="AD6">
            <v>32.003442899999996</v>
          </cell>
          <cell r="AE6">
            <v>51.749373390000002</v>
          </cell>
        </row>
        <row r="7">
          <cell r="B7" t="str">
            <v xml:space="preserve">    Saldo inicial (c/27)</v>
          </cell>
          <cell r="C7" t="str">
            <v>+</v>
          </cell>
          <cell r="D7">
            <v>244991.40140999999</v>
          </cell>
          <cell r="E7">
            <v>244991.40140999999</v>
          </cell>
          <cell r="F7">
            <v>224575.45129999999</v>
          </cell>
          <cell r="G7">
            <v>204159.50118999998</v>
          </cell>
          <cell r="H7">
            <v>183743.55107999998</v>
          </cell>
          <cell r="I7">
            <v>163327.60096999997</v>
          </cell>
          <cell r="J7">
            <v>142911.65085999997</v>
          </cell>
          <cell r="K7">
            <v>122495.70074999996</v>
          </cell>
          <cell r="L7">
            <v>102079.75063999995</v>
          </cell>
          <cell r="M7">
            <v>81663.80052999995</v>
          </cell>
          <cell r="N7">
            <v>61247.850419999952</v>
          </cell>
          <cell r="O7" t="str">
            <v/>
          </cell>
          <cell r="P7" t="str">
            <v/>
          </cell>
          <cell r="S7" t="str">
            <v xml:space="preserve">    Desvios recuperados (c/71)</v>
          </cell>
          <cell r="T7" t="str">
            <v>-</v>
          </cell>
          <cell r="U7">
            <v>200.46022652999997</v>
          </cell>
          <cell r="V7">
            <v>17.32154671</v>
          </cell>
          <cell r="W7">
            <v>19.204943409999998</v>
          </cell>
          <cell r="X7">
            <v>18.30065385</v>
          </cell>
          <cell r="Y7">
            <v>19.779699909999994</v>
          </cell>
          <cell r="Z7">
            <v>19.768356059999995</v>
          </cell>
          <cell r="AA7">
            <v>19.771321459999996</v>
          </cell>
          <cell r="AB7">
            <v>20.586954419999998</v>
          </cell>
          <cell r="AC7">
            <v>20.670691749999996</v>
          </cell>
          <cell r="AD7">
            <v>20.631364859999998</v>
          </cell>
          <cell r="AE7">
            <v>24.424694099999993</v>
          </cell>
        </row>
        <row r="8">
          <cell r="B8" t="str">
            <v xml:space="preserve">    Desvios gerados (c/71)</v>
          </cell>
          <cell r="C8" t="str">
            <v>+</v>
          </cell>
          <cell r="D8">
            <v>0</v>
          </cell>
          <cell r="E8">
            <v>0</v>
          </cell>
          <cell r="F8">
            <v>0</v>
          </cell>
          <cell r="G8">
            <v>0</v>
          </cell>
          <cell r="H8">
            <v>0</v>
          </cell>
          <cell r="I8">
            <v>0</v>
          </cell>
          <cell r="J8">
            <v>0</v>
          </cell>
          <cell r="K8">
            <v>0</v>
          </cell>
          <cell r="L8">
            <v>0</v>
          </cell>
          <cell r="M8">
            <v>0</v>
          </cell>
          <cell r="N8">
            <v>0</v>
          </cell>
          <cell r="O8" t="str">
            <v/>
          </cell>
          <cell r="P8" t="str">
            <v/>
          </cell>
          <cell r="S8" t="str">
            <v>Saldo final (c/27)</v>
          </cell>
          <cell r="T8" t="str">
            <v>=</v>
          </cell>
          <cell r="U8">
            <v>380.18103549000006</v>
          </cell>
          <cell r="V8">
            <v>260.48137443000002</v>
          </cell>
          <cell r="W8">
            <v>270.11976570000002</v>
          </cell>
          <cell r="X8">
            <v>277.57366691000004</v>
          </cell>
          <cell r="Y8">
            <v>293.63089938999997</v>
          </cell>
          <cell r="Z8">
            <v>300.06678963000002</v>
          </cell>
          <cell r="AA8">
            <v>311.70541009999999</v>
          </cell>
          <cell r="AB8">
            <v>324.41667395999997</v>
          </cell>
          <cell r="AC8">
            <v>341.48427815999997</v>
          </cell>
          <cell r="AD8">
            <v>352.85635619999999</v>
          </cell>
          <cell r="AE8">
            <v>380.18103549</v>
          </cell>
        </row>
        <row r="9">
          <cell r="B9" t="str">
            <v xml:space="preserve">    Desvios recuperados (c/71)</v>
          </cell>
          <cell r="C9" t="str">
            <v>-</v>
          </cell>
          <cell r="D9">
            <v>204159.50110000002</v>
          </cell>
          <cell r="E9">
            <v>20415.950109999998</v>
          </cell>
          <cell r="F9">
            <v>20415.950109999998</v>
          </cell>
          <cell r="G9">
            <v>20415.950109999998</v>
          </cell>
          <cell r="H9">
            <v>20415.950109999998</v>
          </cell>
          <cell r="I9">
            <v>20415.950109999998</v>
          </cell>
          <cell r="J9">
            <v>20415.950109999998</v>
          </cell>
          <cell r="K9">
            <v>20415.950109999998</v>
          </cell>
          <cell r="L9">
            <v>20415.950109999998</v>
          </cell>
          <cell r="M9">
            <v>20415.950109999998</v>
          </cell>
          <cell r="N9">
            <v>20415.950109999998</v>
          </cell>
          <cell r="O9" t="str">
            <v/>
          </cell>
          <cell r="P9" t="str">
            <v/>
          </cell>
        </row>
        <row r="10">
          <cell r="B10" t="str">
            <v xml:space="preserve">    Saldo final (c/27)</v>
          </cell>
          <cell r="C10" t="str">
            <v>=</v>
          </cell>
          <cell r="D10">
            <v>40831.900309999954</v>
          </cell>
          <cell r="E10">
            <v>224575.45129999999</v>
          </cell>
          <cell r="F10">
            <v>204159.50118999998</v>
          </cell>
          <cell r="G10">
            <v>183743.55107999998</v>
          </cell>
          <cell r="H10">
            <v>163327.60096999997</v>
          </cell>
          <cell r="I10">
            <v>142911.65085999997</v>
          </cell>
          <cell r="J10">
            <v>122495.70074999996</v>
          </cell>
          <cell r="K10">
            <v>102079.75063999995</v>
          </cell>
          <cell r="L10">
            <v>81663.80052999995</v>
          </cell>
          <cell r="M10">
            <v>61247.850419999952</v>
          </cell>
          <cell r="N10">
            <v>40831.900309999954</v>
          </cell>
          <cell r="O10" t="str">
            <v/>
          </cell>
          <cell r="P10" t="str">
            <v/>
          </cell>
        </row>
        <row r="11">
          <cell r="B11" t="str">
            <v xml:space="preserve">Desvio de AEE fixos - ano n     </v>
          </cell>
        </row>
        <row r="12">
          <cell r="B12" t="str">
            <v xml:space="preserve">    Saldo inicial (c/27)</v>
          </cell>
          <cell r="C12" t="str">
            <v>+</v>
          </cell>
          <cell r="D12">
            <v>0</v>
          </cell>
          <cell r="E12">
            <v>0</v>
          </cell>
          <cell r="F12">
            <v>27175.250530000001</v>
          </cell>
          <cell r="G12">
            <v>51289.739430000001</v>
          </cell>
          <cell r="H12">
            <v>72625.358080000005</v>
          </cell>
          <cell r="I12">
            <v>96949.403190000012</v>
          </cell>
          <cell r="J12">
            <v>114761.83839000002</v>
          </cell>
          <cell r="K12">
            <v>129975.63650000002</v>
          </cell>
          <cell r="L12">
            <v>126274.09601000002</v>
          </cell>
          <cell r="M12">
            <v>155369.71652000002</v>
          </cell>
          <cell r="N12">
            <v>171058.96893000003</v>
          </cell>
          <cell r="O12" t="str">
            <v/>
          </cell>
          <cell r="P12" t="str">
            <v/>
          </cell>
        </row>
        <row r="13">
          <cell r="B13" t="str">
            <v xml:space="preserve">    Desvios gerados (c/71)</v>
          </cell>
          <cell r="C13" t="str">
            <v>+</v>
          </cell>
          <cell r="D13">
            <v>193513.66487000004</v>
          </cell>
          <cell r="E13">
            <v>27175.250530000001</v>
          </cell>
          <cell r="F13">
            <v>24114.4889</v>
          </cell>
          <cell r="G13">
            <v>21335.618649999997</v>
          </cell>
          <cell r="H13">
            <v>24324.045109999999</v>
          </cell>
          <cell r="I13">
            <v>17812.4352</v>
          </cell>
          <cell r="J13">
            <v>15213.79811</v>
          </cell>
          <cell r="K13">
            <v>-3701.5404900000003</v>
          </cell>
          <cell r="L13">
            <v>29095.620510000001</v>
          </cell>
          <cell r="M13">
            <v>15689.252410000001</v>
          </cell>
          <cell r="N13">
            <v>22454.695940000001</v>
          </cell>
          <cell r="O13" t="str">
            <v/>
          </cell>
          <cell r="P13" t="str">
            <v/>
          </cell>
        </row>
        <row r="14">
          <cell r="B14" t="str">
            <v xml:space="preserve">    Desvios recuperados (c/71)</v>
          </cell>
          <cell r="C14" t="str">
            <v>-</v>
          </cell>
          <cell r="D14">
            <v>0</v>
          </cell>
          <cell r="E14">
            <v>0</v>
          </cell>
          <cell r="F14">
            <v>0</v>
          </cell>
          <cell r="G14">
            <v>0</v>
          </cell>
          <cell r="H14">
            <v>0</v>
          </cell>
          <cell r="I14">
            <v>0</v>
          </cell>
          <cell r="J14">
            <v>0</v>
          </cell>
          <cell r="K14">
            <v>0</v>
          </cell>
          <cell r="L14">
            <v>0</v>
          </cell>
          <cell r="M14">
            <v>0</v>
          </cell>
          <cell r="N14">
            <v>0</v>
          </cell>
          <cell r="O14" t="str">
            <v/>
          </cell>
          <cell r="P14" t="str">
            <v/>
          </cell>
        </row>
        <row r="15">
          <cell r="B15" t="str">
            <v xml:space="preserve">    Saldo final (c/27)</v>
          </cell>
          <cell r="C15" t="str">
            <v>=</v>
          </cell>
          <cell r="D15">
            <v>193513.66487000004</v>
          </cell>
          <cell r="E15">
            <v>27175.250530000001</v>
          </cell>
          <cell r="F15">
            <v>51289.739430000001</v>
          </cell>
          <cell r="G15">
            <v>72625.358080000005</v>
          </cell>
          <cell r="H15">
            <v>96949.403190000012</v>
          </cell>
          <cell r="I15">
            <v>114761.83839000002</v>
          </cell>
          <cell r="J15">
            <v>129975.63650000002</v>
          </cell>
          <cell r="K15">
            <v>126274.09601000002</v>
          </cell>
          <cell r="L15">
            <v>155369.71652000002</v>
          </cell>
          <cell r="M15">
            <v>171058.96893000003</v>
          </cell>
          <cell r="N15">
            <v>193513.66487000004</v>
          </cell>
          <cell r="O15" t="str">
            <v/>
          </cell>
          <cell r="P15" t="str">
            <v/>
          </cell>
        </row>
        <row r="16">
          <cell r="B16" t="str">
            <v>Desvio de AEE, encargos variáveis - ano n-1</v>
          </cell>
        </row>
        <row r="17">
          <cell r="B17" t="str">
            <v xml:space="preserve">    Saldo inicial (c/27)</v>
          </cell>
          <cell r="C17" t="str">
            <v>+</v>
          </cell>
          <cell r="D17">
            <v>10519.631670000001</v>
          </cell>
          <cell r="E17">
            <v>10519.631670000001</v>
          </cell>
          <cell r="F17">
            <v>10519.631670000001</v>
          </cell>
          <cell r="G17">
            <v>8766.3596700000016</v>
          </cell>
          <cell r="H17">
            <v>7889.7236700000012</v>
          </cell>
          <cell r="I17">
            <v>7013.0876700000008</v>
          </cell>
          <cell r="J17">
            <v>6136.4516700000004</v>
          </cell>
          <cell r="K17">
            <v>5259.81567</v>
          </cell>
          <cell r="L17">
            <v>4383.1796699999995</v>
          </cell>
          <cell r="M17">
            <v>3506.5436699999996</v>
          </cell>
          <cell r="N17">
            <v>2629.9076699999996</v>
          </cell>
          <cell r="O17" t="str">
            <v/>
          </cell>
          <cell r="P17" t="str">
            <v/>
          </cell>
        </row>
        <row r="18">
          <cell r="B18" t="str">
            <v xml:space="preserve">    Desvios gerados (c/71)</v>
          </cell>
          <cell r="C18" t="str">
            <v>+</v>
          </cell>
          <cell r="D18">
            <v>0</v>
          </cell>
          <cell r="E18">
            <v>0</v>
          </cell>
          <cell r="F18">
            <v>0</v>
          </cell>
          <cell r="G18">
            <v>0</v>
          </cell>
          <cell r="H18">
            <v>0</v>
          </cell>
          <cell r="I18">
            <v>0</v>
          </cell>
          <cell r="J18">
            <v>0</v>
          </cell>
          <cell r="K18">
            <v>0</v>
          </cell>
          <cell r="L18">
            <v>0</v>
          </cell>
          <cell r="M18">
            <v>0</v>
          </cell>
          <cell r="N18">
            <v>0</v>
          </cell>
          <cell r="O18" t="str">
            <v/>
          </cell>
          <cell r="P18" t="str">
            <v/>
          </cell>
        </row>
        <row r="19">
          <cell r="B19" t="str">
            <v xml:space="preserve">    Desvios recuperados (c/71)</v>
          </cell>
          <cell r="C19" t="str">
            <v>-</v>
          </cell>
          <cell r="D19">
            <v>8766.3600000000024</v>
          </cell>
          <cell r="E19">
            <v>0</v>
          </cell>
          <cell r="F19">
            <v>1753.2719999999999</v>
          </cell>
          <cell r="G19">
            <v>876.63599999999997</v>
          </cell>
          <cell r="H19">
            <v>876.63599999999997</v>
          </cell>
          <cell r="I19">
            <v>876.63599999999997</v>
          </cell>
          <cell r="J19">
            <v>876.63599999999997</v>
          </cell>
          <cell r="K19">
            <v>876.63599999999997</v>
          </cell>
          <cell r="L19">
            <v>876.63599999999997</v>
          </cell>
          <cell r="M19">
            <v>876.63599999999997</v>
          </cell>
          <cell r="N19">
            <v>876.63599999999997</v>
          </cell>
          <cell r="O19" t="str">
            <v/>
          </cell>
          <cell r="P19" t="str">
            <v/>
          </cell>
        </row>
        <row r="20">
          <cell r="B20" t="str">
            <v xml:space="preserve">    Saldo final (c/27)</v>
          </cell>
          <cell r="C20" t="str">
            <v>=</v>
          </cell>
          <cell r="D20">
            <v>1753.2716699999996</v>
          </cell>
          <cell r="E20">
            <v>10519.631670000001</v>
          </cell>
          <cell r="F20">
            <v>8766.3596700000016</v>
          </cell>
          <cell r="G20">
            <v>7889.7236700000012</v>
          </cell>
          <cell r="H20">
            <v>7013.0876700000008</v>
          </cell>
          <cell r="I20">
            <v>6136.4516700000004</v>
          </cell>
          <cell r="J20">
            <v>5259.81567</v>
          </cell>
          <cell r="K20">
            <v>4383.1796699999995</v>
          </cell>
          <cell r="L20">
            <v>3506.5436699999996</v>
          </cell>
          <cell r="M20">
            <v>2629.9076699999996</v>
          </cell>
          <cell r="N20">
            <v>1753.2716699999996</v>
          </cell>
          <cell r="O20" t="str">
            <v/>
          </cell>
          <cell r="P20" t="str">
            <v/>
          </cell>
        </row>
        <row r="21">
          <cell r="B21" t="str">
            <v xml:space="preserve">Desvio de combustível NBT </v>
          </cell>
        </row>
        <row r="22">
          <cell r="B22" t="str">
            <v xml:space="preserve">    Saldo inicial (c/27)</v>
          </cell>
          <cell r="C22" t="str">
            <v>+</v>
          </cell>
          <cell r="D22">
            <v>0</v>
          </cell>
          <cell r="E22">
            <v>0</v>
          </cell>
          <cell r="F22">
            <v>572.96699999999998</v>
          </cell>
          <cell r="G22">
            <v>1391.3330000000001</v>
          </cell>
          <cell r="H22">
            <v>3034.1730000000002</v>
          </cell>
          <cell r="I22">
            <v>5115.5120000000006</v>
          </cell>
          <cell r="J22">
            <v>6972.4400000000014</v>
          </cell>
          <cell r="K22">
            <v>12340.126000000002</v>
          </cell>
          <cell r="L22">
            <v>13992.120000000003</v>
          </cell>
          <cell r="M22">
            <v>17622.493000000002</v>
          </cell>
          <cell r="N22">
            <v>20531.994000000002</v>
          </cell>
          <cell r="O22" t="str">
            <v/>
          </cell>
          <cell r="P22" t="str">
            <v/>
          </cell>
        </row>
        <row r="23">
          <cell r="B23" t="str">
            <v xml:space="preserve">    Desvios gerados (c/71)</v>
          </cell>
          <cell r="C23" t="str">
            <v>+</v>
          </cell>
          <cell r="D23">
            <v>24636.808000000001</v>
          </cell>
          <cell r="E23">
            <v>-212.47499999999999</v>
          </cell>
          <cell r="F23">
            <v>32.923999999999999</v>
          </cell>
          <cell r="G23">
            <v>857.39800000000002</v>
          </cell>
          <cell r="H23">
            <v>1815.6369999999999</v>
          </cell>
          <cell r="I23">
            <v>1591.2260000000001</v>
          </cell>
          <cell r="J23">
            <v>5101.9840000000004</v>
          </cell>
          <cell r="K23">
            <v>1830.4760000000001</v>
          </cell>
          <cell r="L23">
            <v>3808.855</v>
          </cell>
          <cell r="M23">
            <v>3087.9830000000002</v>
          </cell>
          <cell r="N23">
            <v>6722.8</v>
          </cell>
          <cell r="O23" t="str">
            <v/>
          </cell>
          <cell r="P23" t="str">
            <v/>
          </cell>
        </row>
        <row r="24">
          <cell r="B24" t="str">
            <v xml:space="preserve">    Desvios recuperados (c/71)</v>
          </cell>
          <cell r="C24" t="str">
            <v>-</v>
          </cell>
          <cell r="D24">
            <v>-377.53900000000067</v>
          </cell>
          <cell r="E24">
            <v>-785.44200000000001</v>
          </cell>
          <cell r="F24">
            <v>-785.44200000000001</v>
          </cell>
          <cell r="G24">
            <v>-785.44200000000001</v>
          </cell>
          <cell r="H24">
            <v>-265.702</v>
          </cell>
          <cell r="I24">
            <v>-265.702</v>
          </cell>
          <cell r="J24">
            <v>-265.702</v>
          </cell>
          <cell r="K24">
            <v>178.482</v>
          </cell>
          <cell r="L24">
            <v>178.482</v>
          </cell>
          <cell r="M24">
            <v>178.482</v>
          </cell>
          <cell r="N24">
            <v>2240.4470000000001</v>
          </cell>
          <cell r="O24" t="str">
            <v/>
          </cell>
          <cell r="P24" t="str">
            <v/>
          </cell>
        </row>
        <row r="25">
          <cell r="B25" t="str">
            <v xml:space="preserve">    Saldo final (c/27)</v>
          </cell>
          <cell r="C25" t="str">
            <v>=</v>
          </cell>
          <cell r="D25">
            <v>25014.347000000002</v>
          </cell>
          <cell r="E25">
            <v>572.96699999999998</v>
          </cell>
          <cell r="F25">
            <v>1391.3330000000001</v>
          </cell>
          <cell r="G25">
            <v>3034.1730000000002</v>
          </cell>
          <cell r="H25">
            <v>5115.5120000000006</v>
          </cell>
          <cell r="I25">
            <v>6972.4400000000014</v>
          </cell>
          <cell r="J25">
            <v>12340.126000000002</v>
          </cell>
          <cell r="K25">
            <v>13992.120000000003</v>
          </cell>
          <cell r="L25">
            <v>17622.493000000002</v>
          </cell>
          <cell r="M25">
            <v>20531.994000000002</v>
          </cell>
          <cell r="N25">
            <v>25014.347000000002</v>
          </cell>
          <cell r="O25" t="str">
            <v/>
          </cell>
          <cell r="P25" t="str">
            <v/>
          </cell>
        </row>
        <row r="26">
          <cell r="B26" t="str">
            <v>Encargo variável NBT - ano n-1</v>
          </cell>
        </row>
        <row r="27">
          <cell r="B27" t="str">
            <v xml:space="preserve">    Saldo inicial (c/27)</v>
          </cell>
          <cell r="C27" t="str">
            <v>+</v>
          </cell>
          <cell r="D27">
            <v>-8701.1229199999998</v>
          </cell>
          <cell r="E27">
            <v>-8701.1229199999998</v>
          </cell>
          <cell r="F27">
            <v>-8701.1229199999998</v>
          </cell>
          <cell r="G27">
            <v>-8701.1229199999998</v>
          </cell>
          <cell r="H27">
            <v>-8701.1229199999998</v>
          </cell>
          <cell r="I27">
            <v>-8701.1229199999998</v>
          </cell>
          <cell r="J27">
            <v>-8701.1229199999998</v>
          </cell>
          <cell r="K27">
            <v>-8701.1229199999998</v>
          </cell>
          <cell r="L27">
            <v>-8701.1229199999998</v>
          </cell>
          <cell r="M27">
            <v>-8701.1229199999998</v>
          </cell>
          <cell r="N27">
            <v>-8701.1229199999998</v>
          </cell>
          <cell r="O27" t="str">
            <v/>
          </cell>
          <cell r="P27" t="str">
            <v/>
          </cell>
        </row>
        <row r="28">
          <cell r="B28" t="str">
            <v xml:space="preserve">    Desvios gerados (c/71)</v>
          </cell>
          <cell r="C28" t="str">
            <v>+</v>
          </cell>
          <cell r="D28">
            <v>0</v>
          </cell>
          <cell r="E28">
            <v>0</v>
          </cell>
          <cell r="F28">
            <v>0</v>
          </cell>
          <cell r="G28">
            <v>0</v>
          </cell>
          <cell r="H28">
            <v>0</v>
          </cell>
          <cell r="I28">
            <v>0</v>
          </cell>
          <cell r="J28">
            <v>0</v>
          </cell>
          <cell r="K28">
            <v>0</v>
          </cell>
          <cell r="L28">
            <v>0</v>
          </cell>
          <cell r="M28">
            <v>0</v>
          </cell>
          <cell r="N28">
            <v>0</v>
          </cell>
          <cell r="O28" t="str">
            <v/>
          </cell>
          <cell r="P28" t="str">
            <v/>
          </cell>
        </row>
        <row r="29">
          <cell r="B29" t="str">
            <v xml:space="preserve">    Desvios recuperados (c/71)</v>
          </cell>
          <cell r="C29" t="str">
            <v>-</v>
          </cell>
          <cell r="D29">
            <v>0</v>
          </cell>
          <cell r="E29">
            <v>0</v>
          </cell>
          <cell r="F29">
            <v>0</v>
          </cell>
          <cell r="G29">
            <v>0</v>
          </cell>
          <cell r="H29">
            <v>0</v>
          </cell>
          <cell r="I29">
            <v>0</v>
          </cell>
          <cell r="J29">
            <v>0</v>
          </cell>
          <cell r="K29">
            <v>0</v>
          </cell>
          <cell r="L29">
            <v>0</v>
          </cell>
          <cell r="M29">
            <v>0</v>
          </cell>
          <cell r="N29">
            <v>0</v>
          </cell>
          <cell r="O29" t="str">
            <v/>
          </cell>
          <cell r="P29" t="str">
            <v/>
          </cell>
        </row>
        <row r="30">
          <cell r="B30" t="str">
            <v xml:space="preserve">    Saldo final (c/27)</v>
          </cell>
          <cell r="C30" t="str">
            <v>=</v>
          </cell>
          <cell r="D30">
            <v>-8701.1229199999998</v>
          </cell>
          <cell r="E30">
            <v>-8701.1229199999998</v>
          </cell>
          <cell r="F30">
            <v>-8701.1229199999998</v>
          </cell>
          <cell r="G30">
            <v>-8701.1229199999998</v>
          </cell>
          <cell r="H30">
            <v>-8701.1229199999998</v>
          </cell>
          <cell r="I30">
            <v>-8701.1229199999998</v>
          </cell>
          <cell r="J30">
            <v>-8701.1229199999998</v>
          </cell>
          <cell r="K30">
            <v>-8701.1229199999998</v>
          </cell>
          <cell r="L30">
            <v>-8701.1229199999998</v>
          </cell>
          <cell r="M30">
            <v>-8701.1229199999998</v>
          </cell>
          <cell r="N30">
            <v>-8701.1229199999998</v>
          </cell>
          <cell r="O30" t="str">
            <v/>
          </cell>
          <cell r="P30" t="str">
            <v/>
          </cell>
        </row>
        <row r="31">
          <cell r="B31" t="str">
            <v xml:space="preserve">Desvio de combustível BT </v>
          </cell>
        </row>
        <row r="32">
          <cell r="B32" t="str">
            <v xml:space="preserve">    Saldo inicial (c/27)</v>
          </cell>
          <cell r="C32" t="str">
            <v>+</v>
          </cell>
          <cell r="D32">
            <v>0</v>
          </cell>
          <cell r="E32">
            <v>0</v>
          </cell>
          <cell r="F32">
            <v>953.56</v>
          </cell>
          <cell r="G32">
            <v>2315.5259999999998</v>
          </cell>
          <cell r="H32">
            <v>5049.6239999999998</v>
          </cell>
          <cell r="I32">
            <v>8513.4940000000006</v>
          </cell>
          <cell r="J32">
            <v>11603.888999999999</v>
          </cell>
          <cell r="K32">
            <v>20537.066999999999</v>
          </cell>
          <cell r="L32">
            <v>31389.589</v>
          </cell>
          <cell r="M32">
            <v>40427.222000000002</v>
          </cell>
          <cell r="N32">
            <v>47754.373</v>
          </cell>
          <cell r="O32" t="str">
            <v/>
          </cell>
          <cell r="P32" t="str">
            <v/>
          </cell>
        </row>
        <row r="33">
          <cell r="B33" t="str">
            <v xml:space="preserve">    Desvios gerados (c/71)</v>
          </cell>
          <cell r="C33" t="str">
            <v>+</v>
          </cell>
          <cell r="D33">
            <v>58458.095999999998</v>
          </cell>
          <cell r="E33">
            <v>-353.613</v>
          </cell>
          <cell r="F33">
            <v>54.792999999999999</v>
          </cell>
          <cell r="G33">
            <v>1426.925</v>
          </cell>
          <cell r="H33">
            <v>3021.6750000000002</v>
          </cell>
          <cell r="I33">
            <v>2648.2</v>
          </cell>
          <cell r="J33">
            <v>8490.9830000000002</v>
          </cell>
          <cell r="K33">
            <v>10852.522000000001</v>
          </cell>
          <cell r="L33">
            <v>9037.6329999999998</v>
          </cell>
          <cell r="M33">
            <v>7327.1509999999998</v>
          </cell>
          <cell r="N33">
            <v>15951.826999999999</v>
          </cell>
          <cell r="O33" t="str">
            <v/>
          </cell>
          <cell r="P33" t="str">
            <v/>
          </cell>
        </row>
        <row r="34">
          <cell r="B34" t="str">
            <v xml:space="preserve">    Desvios recuperados (c/71)</v>
          </cell>
          <cell r="C34" t="str">
            <v>-</v>
          </cell>
          <cell r="D34">
            <v>-3508.4789999999994</v>
          </cell>
          <cell r="E34">
            <v>-1307.173</v>
          </cell>
          <cell r="F34">
            <v>-1307.173</v>
          </cell>
          <cell r="G34">
            <v>-1307.173</v>
          </cell>
          <cell r="H34">
            <v>-442.19499999999999</v>
          </cell>
          <cell r="I34">
            <v>-442.19499999999999</v>
          </cell>
          <cell r="J34">
            <v>-442.19499999999999</v>
          </cell>
          <cell r="K34">
            <v>0</v>
          </cell>
          <cell r="L34">
            <v>0</v>
          </cell>
          <cell r="M34">
            <v>0</v>
          </cell>
          <cell r="N34">
            <v>1739.625</v>
          </cell>
          <cell r="O34" t="str">
            <v/>
          </cell>
          <cell r="P34" t="str">
            <v/>
          </cell>
        </row>
        <row r="35">
          <cell r="B35" t="str">
            <v xml:space="preserve">    Saldo final (c/27)</v>
          </cell>
          <cell r="C35" t="str">
            <v>=</v>
          </cell>
          <cell r="D35">
            <v>61966.574999999997</v>
          </cell>
          <cell r="E35">
            <v>953.56</v>
          </cell>
          <cell r="F35">
            <v>2315.5259999999998</v>
          </cell>
          <cell r="G35">
            <v>5049.6239999999998</v>
          </cell>
          <cell r="H35">
            <v>8513.4940000000006</v>
          </cell>
          <cell r="I35">
            <v>11603.888999999999</v>
          </cell>
          <cell r="J35">
            <v>20537.066999999999</v>
          </cell>
          <cell r="K35">
            <v>31389.589</v>
          </cell>
          <cell r="L35">
            <v>40427.222000000002</v>
          </cell>
          <cell r="M35">
            <v>47754.373</v>
          </cell>
          <cell r="N35">
            <v>61966.574999999997</v>
          </cell>
          <cell r="O35" t="str">
            <v/>
          </cell>
          <cell r="P35" t="str">
            <v/>
          </cell>
        </row>
        <row r="36">
          <cell r="B36" t="str">
            <v>Encargo variável BT - ano n-1</v>
          </cell>
        </row>
        <row r="37">
          <cell r="B37" t="str">
            <v xml:space="preserve">    Saldo inicial (c/27)</v>
          </cell>
          <cell r="C37" t="str">
            <v>+</v>
          </cell>
          <cell r="D37">
            <v>-20480.853219999997</v>
          </cell>
          <cell r="E37">
            <v>-20480.853219999997</v>
          </cell>
          <cell r="F37">
            <v>-20480.853219999997</v>
          </cell>
          <cell r="G37">
            <v>-20480.853219999997</v>
          </cell>
          <cell r="H37">
            <v>-20480.853219999997</v>
          </cell>
          <cell r="I37">
            <v>-20480.853219999997</v>
          </cell>
          <cell r="J37">
            <v>-20480.853219999997</v>
          </cell>
          <cell r="K37">
            <v>-20480.853219999997</v>
          </cell>
          <cell r="L37">
            <v>-20480.853219999997</v>
          </cell>
          <cell r="M37">
            <v>-20480.853219999997</v>
          </cell>
          <cell r="N37">
            <v>-20480.853219999997</v>
          </cell>
          <cell r="O37" t="str">
            <v/>
          </cell>
          <cell r="P37" t="str">
            <v/>
          </cell>
        </row>
        <row r="38">
          <cell r="B38" t="str">
            <v xml:space="preserve">    Desvios gerados (c/71)</v>
          </cell>
          <cell r="C38" t="str">
            <v>+</v>
          </cell>
          <cell r="D38">
            <v>0</v>
          </cell>
          <cell r="E38">
            <v>0</v>
          </cell>
          <cell r="F38">
            <v>0</v>
          </cell>
          <cell r="G38">
            <v>0</v>
          </cell>
          <cell r="H38">
            <v>0</v>
          </cell>
          <cell r="I38">
            <v>0</v>
          </cell>
          <cell r="J38">
            <v>0</v>
          </cell>
          <cell r="K38">
            <v>0</v>
          </cell>
          <cell r="L38">
            <v>0</v>
          </cell>
          <cell r="M38">
            <v>0</v>
          </cell>
          <cell r="N38">
            <v>0</v>
          </cell>
          <cell r="O38" t="str">
            <v/>
          </cell>
          <cell r="P38" t="str">
            <v/>
          </cell>
        </row>
        <row r="39">
          <cell r="B39" t="str">
            <v xml:space="preserve">    Desvios recuperados (c/71)</v>
          </cell>
          <cell r="C39" t="str">
            <v>-</v>
          </cell>
          <cell r="D39">
            <v>0</v>
          </cell>
          <cell r="E39">
            <v>0</v>
          </cell>
          <cell r="F39">
            <v>0</v>
          </cell>
          <cell r="G39">
            <v>0</v>
          </cell>
          <cell r="H39">
            <v>0</v>
          </cell>
          <cell r="I39">
            <v>0</v>
          </cell>
          <cell r="J39">
            <v>0</v>
          </cell>
          <cell r="K39">
            <v>0</v>
          </cell>
          <cell r="L39">
            <v>0</v>
          </cell>
          <cell r="M39">
            <v>0</v>
          </cell>
          <cell r="N39">
            <v>0</v>
          </cell>
          <cell r="O39" t="str">
            <v/>
          </cell>
          <cell r="P39" t="str">
            <v/>
          </cell>
        </row>
        <row r="40">
          <cell r="B40" t="str">
            <v xml:space="preserve">    Saldo final (c/27)</v>
          </cell>
          <cell r="C40" t="str">
            <v>=</v>
          </cell>
          <cell r="D40">
            <v>-20480.853219999997</v>
          </cell>
          <cell r="E40">
            <v>-20480.853219999997</v>
          </cell>
          <cell r="F40">
            <v>-20480.853219999997</v>
          </cell>
          <cell r="G40">
            <v>-20480.853219999997</v>
          </cell>
          <cell r="H40">
            <v>-20480.853219999997</v>
          </cell>
          <cell r="I40">
            <v>-20480.853219999997</v>
          </cell>
          <cell r="J40">
            <v>-20480.853219999997</v>
          </cell>
          <cell r="K40">
            <v>-20480.853219999997</v>
          </cell>
          <cell r="L40">
            <v>-20480.853219999997</v>
          </cell>
          <cell r="M40">
            <v>-20480.853219999997</v>
          </cell>
          <cell r="N40">
            <v>-20480.853219999997</v>
          </cell>
          <cell r="O40" t="str">
            <v/>
          </cell>
          <cell r="P40" t="str">
            <v/>
          </cell>
        </row>
        <row r="41">
          <cell r="B41" t="str">
            <v>Total AEE</v>
          </cell>
        </row>
        <row r="42">
          <cell r="B42" t="str">
            <v xml:space="preserve">    Saldo inicial (c/27)</v>
          </cell>
          <cell r="C42" t="str">
            <v>+</v>
          </cell>
          <cell r="D42">
            <v>226329.05694000001</v>
          </cell>
          <cell r="E42">
            <v>226329.05694000001</v>
          </cell>
          <cell r="F42">
            <v>234614.88435999997</v>
          </cell>
          <cell r="G42">
            <v>238740.48314999999</v>
          </cell>
          <cell r="H42">
            <v>243160.45368999999</v>
          </cell>
          <cell r="I42">
            <v>251737.12169</v>
          </cell>
          <cell r="J42">
            <v>253204.29378000001</v>
          </cell>
          <cell r="K42">
            <v>261426.36978000001</v>
          </cell>
          <cell r="L42">
            <v>248936.75917999999</v>
          </cell>
          <cell r="M42">
            <v>269407.79957999999</v>
          </cell>
          <cell r="N42">
            <v>274041.11787999998</v>
          </cell>
          <cell r="O42" t="str">
            <v/>
          </cell>
          <cell r="P42" t="str">
            <v/>
          </cell>
        </row>
        <row r="43">
          <cell r="B43" t="str">
            <v xml:space="preserve">    Desvios gerados (c/71)</v>
          </cell>
          <cell r="C43" t="str">
            <v>+</v>
          </cell>
          <cell r="D43">
            <v>276608.56887000002</v>
          </cell>
          <cell r="E43">
            <v>26609.162530000001</v>
          </cell>
          <cell r="F43">
            <v>24202.205900000001</v>
          </cell>
          <cell r="G43">
            <v>23619.941649999997</v>
          </cell>
          <cell r="H43">
            <v>29161.357109999997</v>
          </cell>
          <cell r="I43">
            <v>22051.861199999999</v>
          </cell>
          <cell r="J43">
            <v>28806.76511</v>
          </cell>
          <cell r="K43">
            <v>8981.4575100000002</v>
          </cell>
          <cell r="L43">
            <v>41942.108510000005</v>
          </cell>
          <cell r="M43">
            <v>26104.386409999999</v>
          </cell>
          <cell r="N43">
            <v>45129.322939999998</v>
          </cell>
          <cell r="O43" t="str">
            <v/>
          </cell>
          <cell r="P43" t="str">
            <v/>
          </cell>
        </row>
        <row r="44">
          <cell r="B44" t="str">
            <v xml:space="preserve">    Desvios recuperados (c/71)</v>
          </cell>
          <cell r="C44" t="str">
            <v>-</v>
          </cell>
          <cell r="D44">
            <v>209039.84309999994</v>
          </cell>
          <cell r="E44">
            <v>18323.33511</v>
          </cell>
          <cell r="F44">
            <v>20076.607110000001</v>
          </cell>
          <cell r="G44">
            <v>19199.971109999999</v>
          </cell>
          <cell r="H44">
            <v>20584.689109999996</v>
          </cell>
          <cell r="I44">
            <v>20584.689109999996</v>
          </cell>
          <cell r="J44">
            <v>20584.689109999996</v>
          </cell>
          <cell r="K44">
            <v>21471.068109999997</v>
          </cell>
          <cell r="L44">
            <v>21471.068109999997</v>
          </cell>
          <cell r="M44">
            <v>21471.068109999997</v>
          </cell>
          <cell r="N44">
            <v>25272.658109999997</v>
          </cell>
          <cell r="O44" t="str">
            <v/>
          </cell>
          <cell r="P44" t="str">
            <v/>
          </cell>
        </row>
        <row r="45">
          <cell r="B45" t="str">
            <v xml:space="preserve">    Saldo final (c/27)</v>
          </cell>
          <cell r="C45" t="str">
            <v>=</v>
          </cell>
          <cell r="D45">
            <v>293897.78271000006</v>
          </cell>
          <cell r="E45">
            <v>234614.88436000003</v>
          </cell>
          <cell r="F45">
            <v>238740.48314999999</v>
          </cell>
          <cell r="G45">
            <v>243160.45368999999</v>
          </cell>
          <cell r="H45">
            <v>251737.12169</v>
          </cell>
          <cell r="I45">
            <v>253204.29378000001</v>
          </cell>
          <cell r="J45">
            <v>261426.36978000001</v>
          </cell>
          <cell r="K45">
            <v>248936.75917999999</v>
          </cell>
          <cell r="L45">
            <v>269407.79957999999</v>
          </cell>
          <cell r="M45">
            <v>274041.11787999998</v>
          </cell>
          <cell r="N45">
            <v>293897.78271</v>
          </cell>
          <cell r="O45" t="str">
            <v/>
          </cell>
          <cell r="P45" t="str">
            <v/>
          </cell>
        </row>
        <row r="46">
          <cell r="B46" t="str">
            <v/>
          </cell>
          <cell r="D46" t="str">
            <v/>
          </cell>
        </row>
        <row r="47">
          <cell r="B47" t="str">
            <v>GGS</v>
          </cell>
        </row>
        <row r="48">
          <cell r="B48" t="str">
            <v>Diferença Tarifária GGS - ano n-2</v>
          </cell>
        </row>
        <row r="49">
          <cell r="B49" t="str">
            <v xml:space="preserve">    Saldo inicial (c/27)</v>
          </cell>
          <cell r="C49" t="str">
            <v>+</v>
          </cell>
          <cell r="D49">
            <v>3631.7208099999984</v>
          </cell>
          <cell r="E49">
            <v>3631.7208099999984</v>
          </cell>
          <cell r="F49">
            <v>3282.1801999999984</v>
          </cell>
          <cell r="G49">
            <v>2978.0422599999984</v>
          </cell>
          <cell r="H49">
            <v>2664.2555399999983</v>
          </cell>
          <cell r="I49">
            <v>2383.3814399999983</v>
          </cell>
          <cell r="J49">
            <v>2098.5492899999981</v>
          </cell>
          <cell r="K49">
            <v>1814.7518199999981</v>
          </cell>
          <cell r="L49">
            <v>1506.269879999998</v>
          </cell>
          <cell r="M49">
            <v>1227.005279999998</v>
          </cell>
          <cell r="N49">
            <v>934.01887999999803</v>
          </cell>
          <cell r="O49" t="str">
            <v/>
          </cell>
          <cell r="P49" t="str">
            <v/>
          </cell>
        </row>
        <row r="50">
          <cell r="B50" t="str">
            <v xml:space="preserve">    Desvios gerados (c/71)</v>
          </cell>
          <cell r="C50" t="str">
            <v>+</v>
          </cell>
          <cell r="D50">
            <v>0</v>
          </cell>
          <cell r="E50">
            <v>0</v>
          </cell>
          <cell r="F50">
            <v>0</v>
          </cell>
          <cell r="G50">
            <v>0</v>
          </cell>
          <cell r="H50">
            <v>0</v>
          </cell>
          <cell r="I50">
            <v>0</v>
          </cell>
          <cell r="J50">
            <v>0</v>
          </cell>
          <cell r="K50">
            <v>0</v>
          </cell>
          <cell r="L50">
            <v>0</v>
          </cell>
          <cell r="M50">
            <v>0</v>
          </cell>
          <cell r="N50">
            <v>0</v>
          </cell>
          <cell r="O50" t="str">
            <v/>
          </cell>
          <cell r="P50" t="str">
            <v/>
          </cell>
          <cell r="U50" t="str">
            <v>Total</v>
          </cell>
          <cell r="V50">
            <v>37987</v>
          </cell>
          <cell r="W50">
            <v>38018</v>
          </cell>
          <cell r="X50">
            <v>38047</v>
          </cell>
          <cell r="Y50">
            <v>38078</v>
          </cell>
          <cell r="Z50">
            <v>38108</v>
          </cell>
          <cell r="AA50">
            <v>38139</v>
          </cell>
          <cell r="AB50">
            <v>38169</v>
          </cell>
          <cell r="AC50">
            <v>38200</v>
          </cell>
          <cell r="AD50">
            <v>38231</v>
          </cell>
          <cell r="AE50">
            <v>38261</v>
          </cell>
          <cell r="AF50">
            <v>38292</v>
          </cell>
          <cell r="AG50">
            <v>38322</v>
          </cell>
        </row>
        <row r="51">
          <cell r="B51" t="str">
            <v xml:space="preserve">    Desvios recuperados (c/71)</v>
          </cell>
          <cell r="C51" t="str">
            <v>-</v>
          </cell>
          <cell r="D51">
            <v>2993.5706500000001</v>
          </cell>
          <cell r="E51">
            <v>349.54060999999996</v>
          </cell>
          <cell r="F51">
            <v>304.13794000000001</v>
          </cell>
          <cell r="G51">
            <v>313.78671999999995</v>
          </cell>
          <cell r="H51">
            <v>280.8741</v>
          </cell>
          <cell r="I51">
            <v>284.83215000000001</v>
          </cell>
          <cell r="J51">
            <v>283.79746999999998</v>
          </cell>
          <cell r="K51">
            <v>308.48194000000001</v>
          </cell>
          <cell r="L51">
            <v>279.26459999999997</v>
          </cell>
          <cell r="M51">
            <v>292.9864</v>
          </cell>
          <cell r="N51">
            <v>295.86872</v>
          </cell>
          <cell r="O51" t="str">
            <v/>
          </cell>
          <cell r="P51" t="str">
            <v/>
          </cell>
          <cell r="U51" t="str">
            <v>anual</v>
          </cell>
        </row>
        <row r="52">
          <cell r="B52" t="str">
            <v xml:space="preserve">    Saldo final (c/27)</v>
          </cell>
          <cell r="C52" t="str">
            <v>=</v>
          </cell>
          <cell r="D52">
            <v>638.1501599999981</v>
          </cell>
          <cell r="E52">
            <v>3282.1801999999984</v>
          </cell>
          <cell r="F52">
            <v>2978.0422599999984</v>
          </cell>
          <cell r="G52">
            <v>2664.2555399999983</v>
          </cell>
          <cell r="H52">
            <v>2383.3814399999983</v>
          </cell>
          <cell r="I52">
            <v>2098.5492899999981</v>
          </cell>
          <cell r="J52">
            <v>1814.7518199999981</v>
          </cell>
          <cell r="K52">
            <v>1506.269879999998</v>
          </cell>
          <cell r="L52">
            <v>1227.005279999998</v>
          </cell>
          <cell r="M52">
            <v>934.01887999999803</v>
          </cell>
          <cell r="N52">
            <v>638.1501599999981</v>
          </cell>
          <cell r="O52" t="str">
            <v/>
          </cell>
          <cell r="P52" t="str">
            <v/>
          </cell>
          <cell r="S52" t="str">
            <v>Saldo inicial (c/27)</v>
          </cell>
          <cell r="T52" t="str">
            <v>+</v>
          </cell>
          <cell r="U52">
            <v>20.694854749999998</v>
          </cell>
          <cell r="V52">
            <v>20.694854749999998</v>
          </cell>
          <cell r="W52">
            <v>25.866490070000001</v>
          </cell>
          <cell r="X52">
            <v>31.379282550000003</v>
          </cell>
          <cell r="Y52">
            <v>34.413213220000031</v>
          </cell>
          <cell r="Z52">
            <v>41.89377769999998</v>
          </cell>
          <cell r="AA52">
            <v>46.862495850000009</v>
          </cell>
          <cell r="AB52">
            <v>50.279040319999972</v>
          </cell>
          <cell r="AC52">
            <v>75.479914779999987</v>
          </cell>
          <cell r="AD52">
            <v>72.07647858</v>
          </cell>
          <cell r="AE52">
            <v>78.815238320000006</v>
          </cell>
        </row>
        <row r="53">
          <cell r="B53" t="str">
            <v>Diferença Tarifária  GGS - ano n-1</v>
          </cell>
          <cell r="S53" t="str">
            <v xml:space="preserve">    Desvios gerados (c/71)</v>
          </cell>
          <cell r="T53" t="str">
            <v>+</v>
          </cell>
          <cell r="U53">
            <v>57.008781460000016</v>
          </cell>
          <cell r="V53">
            <v>4.1698469200000003</v>
          </cell>
          <cell r="W53">
            <v>4.6411287800000025</v>
          </cell>
          <cell r="X53">
            <v>2.1346134099999983</v>
          </cell>
          <cell r="Y53">
            <v>6.6755752800000048</v>
          </cell>
          <cell r="Z53">
            <v>4.1523850999999992</v>
          </cell>
          <cell r="AA53">
            <v>2.6031768200000007</v>
          </cell>
          <cell r="AB53">
            <v>24.316760770000002</v>
          </cell>
          <cell r="AC53">
            <v>-4.2038125599999985</v>
          </cell>
          <cell r="AD53">
            <v>5.8990564899999987</v>
          </cell>
          <cell r="AE53">
            <v>6.6200504500000026</v>
          </cell>
        </row>
        <row r="54">
          <cell r="B54" t="str">
            <v xml:space="preserve">    Saldo inicial (c/27)</v>
          </cell>
          <cell r="C54" t="str">
            <v>+</v>
          </cell>
          <cell r="D54">
            <v>26813.151530000003</v>
          </cell>
          <cell r="E54">
            <v>26813.151530000003</v>
          </cell>
          <cell r="F54">
            <v>26813.151530000003</v>
          </cell>
          <cell r="G54">
            <v>26813.151530000003</v>
          </cell>
          <cell r="H54">
            <v>26813.151530000003</v>
          </cell>
          <cell r="I54">
            <v>26813.151530000003</v>
          </cell>
          <cell r="J54">
            <v>26813.151530000003</v>
          </cell>
          <cell r="K54">
            <v>26813.151530000003</v>
          </cell>
          <cell r="L54">
            <v>26813.151530000003</v>
          </cell>
          <cell r="M54">
            <v>26813.151530000003</v>
          </cell>
          <cell r="N54">
            <v>26813.151530000003</v>
          </cell>
          <cell r="O54" t="str">
            <v/>
          </cell>
          <cell r="P54" t="str">
            <v/>
          </cell>
          <cell r="S54" t="str">
            <v xml:space="preserve">    Desvios recuperados (c/71)</v>
          </cell>
          <cell r="T54" t="str">
            <v>-</v>
          </cell>
          <cell r="U54">
            <v>-8.579616570000006</v>
          </cell>
          <cell r="V54">
            <v>-1.0017884000000012</v>
          </cell>
          <cell r="W54">
            <v>-0.87166370000000093</v>
          </cell>
          <cell r="X54">
            <v>-0.89931725999999979</v>
          </cell>
          <cell r="Y54">
            <v>-0.80498919999999996</v>
          </cell>
          <cell r="Z54">
            <v>-0.81633305000000111</v>
          </cell>
          <cell r="AA54">
            <v>-0.81336765000000011</v>
          </cell>
          <cell r="AB54">
            <v>-0.88411368999999829</v>
          </cell>
          <cell r="AC54">
            <v>-0.80037636000000201</v>
          </cell>
          <cell r="AD54">
            <v>-0.83970324999999868</v>
          </cell>
          <cell r="AE54">
            <v>-0.84796401000000332</v>
          </cell>
        </row>
        <row r="55">
          <cell r="B55" t="str">
            <v xml:space="preserve">    Desvios gerados (c/71)</v>
          </cell>
          <cell r="C55" t="str">
            <v>+</v>
          </cell>
          <cell r="D55">
            <v>0</v>
          </cell>
          <cell r="E55">
            <v>0</v>
          </cell>
          <cell r="F55">
            <v>0</v>
          </cell>
          <cell r="G55">
            <v>0</v>
          </cell>
          <cell r="H55">
            <v>0</v>
          </cell>
          <cell r="I55">
            <v>0</v>
          </cell>
          <cell r="J55">
            <v>0</v>
          </cell>
          <cell r="K55">
            <v>0</v>
          </cell>
          <cell r="L55">
            <v>0</v>
          </cell>
          <cell r="M55">
            <v>0</v>
          </cell>
          <cell r="N55">
            <v>0</v>
          </cell>
          <cell r="O55" t="str">
            <v/>
          </cell>
          <cell r="P55" t="str">
            <v/>
          </cell>
          <cell r="S55" t="str">
            <v>Saldo final (c/27)</v>
          </cell>
          <cell r="T55" t="str">
            <v>=</v>
          </cell>
          <cell r="U55">
            <v>86.283252780000026</v>
          </cell>
          <cell r="V55">
            <v>25.866490070000001</v>
          </cell>
          <cell r="W55">
            <v>31.379282550000006</v>
          </cell>
          <cell r="X55">
            <v>34.413213219999996</v>
          </cell>
          <cell r="Y55">
            <v>41.893777700000037</v>
          </cell>
          <cell r="Z55">
            <v>46.862495849999981</v>
          </cell>
          <cell r="AA55">
            <v>50.279040320000014</v>
          </cell>
          <cell r="AB55">
            <v>75.479914779999973</v>
          </cell>
          <cell r="AC55">
            <v>72.076478579999986</v>
          </cell>
          <cell r="AD55">
            <v>78.815238319999992</v>
          </cell>
          <cell r="AE55">
            <v>86.283252780000012</v>
          </cell>
        </row>
        <row r="56">
          <cell r="B56" t="str">
            <v xml:space="preserve">    Desvios recuperados (c/71)</v>
          </cell>
          <cell r="C56" t="str">
            <v>-</v>
          </cell>
          <cell r="D56">
            <v>0</v>
          </cell>
          <cell r="E56">
            <v>0</v>
          </cell>
          <cell r="F56">
            <v>0</v>
          </cell>
          <cell r="G56">
            <v>0</v>
          </cell>
          <cell r="H56">
            <v>0</v>
          </cell>
          <cell r="I56">
            <v>0</v>
          </cell>
          <cell r="J56">
            <v>0</v>
          </cell>
          <cell r="K56">
            <v>0</v>
          </cell>
          <cell r="L56">
            <v>0</v>
          </cell>
          <cell r="M56">
            <v>0</v>
          </cell>
          <cell r="N56">
            <v>0</v>
          </cell>
          <cell r="O56" t="str">
            <v/>
          </cell>
          <cell r="P56" t="str">
            <v/>
          </cell>
        </row>
        <row r="57">
          <cell r="B57" t="str">
            <v xml:space="preserve">    Saldo final (c/27)</v>
          </cell>
          <cell r="C57" t="str">
            <v>=</v>
          </cell>
          <cell r="D57">
            <v>26813.151530000003</v>
          </cell>
          <cell r="E57">
            <v>26813.151530000003</v>
          </cell>
          <cell r="F57">
            <v>26813.151530000003</v>
          </cell>
          <cell r="G57">
            <v>26813.151530000003</v>
          </cell>
          <cell r="H57">
            <v>26813.151530000003</v>
          </cell>
          <cell r="I57">
            <v>26813.151530000003</v>
          </cell>
          <cell r="J57">
            <v>26813.151530000003</v>
          </cell>
          <cell r="K57">
            <v>26813.151530000003</v>
          </cell>
          <cell r="L57">
            <v>26813.151530000003</v>
          </cell>
          <cell r="M57">
            <v>26813.151530000003</v>
          </cell>
          <cell r="N57">
            <v>26813.151530000003</v>
          </cell>
          <cell r="O57" t="str">
            <v/>
          </cell>
          <cell r="P57" t="str">
            <v/>
          </cell>
        </row>
        <row r="58">
          <cell r="B58" t="str">
            <v>Desvios de GGS, Gerados - ano n</v>
          </cell>
        </row>
        <row r="59">
          <cell r="B59" t="str">
            <v xml:space="preserve">    Saldo inicial (c/27)</v>
          </cell>
          <cell r="C59" t="str">
            <v>+</v>
          </cell>
          <cell r="D59">
            <v>0</v>
          </cell>
          <cell r="E59">
            <v>0</v>
          </cell>
          <cell r="F59">
            <v>5753.05573</v>
          </cell>
          <cell r="G59">
            <v>11629.93813</v>
          </cell>
          <cell r="H59">
            <v>12923.23625</v>
          </cell>
          <cell r="I59">
            <v>19504.59677</v>
          </cell>
          <cell r="J59">
            <v>22062.054629999999</v>
          </cell>
          <cell r="K59">
            <v>23209.613409999998</v>
          </cell>
          <cell r="L59">
            <v>46747.167059999992</v>
          </cell>
          <cell r="M59">
            <v>40479.662629999992</v>
          </cell>
          <cell r="N59">
            <v>45101.650279999994</v>
          </cell>
          <cell r="O59" t="str">
            <v/>
          </cell>
          <cell r="P59" t="str">
            <v/>
          </cell>
        </row>
        <row r="60">
          <cell r="B60" t="str">
            <v xml:space="preserve">    Desvios gerados (c/71)</v>
          </cell>
          <cell r="C60" t="str">
            <v>+</v>
          </cell>
          <cell r="D60">
            <v>50215.562529999996</v>
          </cell>
          <cell r="E60">
            <v>5753.05573</v>
          </cell>
          <cell r="F60">
            <v>5876.8824000000004</v>
          </cell>
          <cell r="G60">
            <v>1293.2981200000002</v>
          </cell>
          <cell r="H60">
            <v>6581.3605199999993</v>
          </cell>
          <cell r="I60">
            <v>2557.45786</v>
          </cell>
          <cell r="J60">
            <v>1147.5587800000001</v>
          </cell>
          <cell r="K60">
            <v>23537.553649999998</v>
          </cell>
          <cell r="L60">
            <v>-6267.50443</v>
          </cell>
          <cell r="M60">
            <v>4621.98765</v>
          </cell>
          <cell r="N60">
            <v>5113.9122500000003</v>
          </cell>
          <cell r="O60" t="str">
            <v/>
          </cell>
          <cell r="P60" t="str">
            <v/>
          </cell>
        </row>
        <row r="61">
          <cell r="B61" t="str">
            <v xml:space="preserve">    Desvios recuperados (c/71)</v>
          </cell>
          <cell r="C61" t="str">
            <v>-</v>
          </cell>
          <cell r="D61">
            <v>0</v>
          </cell>
          <cell r="E61">
            <v>0</v>
          </cell>
          <cell r="F61">
            <v>0</v>
          </cell>
          <cell r="G61">
            <v>0</v>
          </cell>
          <cell r="H61">
            <v>0</v>
          </cell>
          <cell r="I61">
            <v>0</v>
          </cell>
          <cell r="J61">
            <v>0</v>
          </cell>
          <cell r="K61">
            <v>0</v>
          </cell>
          <cell r="L61">
            <v>0</v>
          </cell>
          <cell r="M61">
            <v>0</v>
          </cell>
          <cell r="N61">
            <v>0</v>
          </cell>
          <cell r="O61" t="str">
            <v/>
          </cell>
          <cell r="P61" t="str">
            <v/>
          </cell>
        </row>
        <row r="62">
          <cell r="B62" t="str">
            <v xml:space="preserve">    Saldo final (c/27)</v>
          </cell>
          <cell r="C62" t="str">
            <v>=</v>
          </cell>
          <cell r="D62">
            <v>50215.562529999996</v>
          </cell>
          <cell r="E62">
            <v>5753.05573</v>
          </cell>
          <cell r="F62">
            <v>11629.93813</v>
          </cell>
          <cell r="G62">
            <v>12923.23625</v>
          </cell>
          <cell r="H62">
            <v>19504.59677</v>
          </cell>
          <cell r="I62">
            <v>22062.054629999999</v>
          </cell>
          <cell r="J62">
            <v>23209.613409999998</v>
          </cell>
          <cell r="K62">
            <v>46747.167059999992</v>
          </cell>
          <cell r="L62">
            <v>40479.662629999992</v>
          </cell>
          <cell r="M62">
            <v>45101.650279999994</v>
          </cell>
          <cell r="N62">
            <v>50215.562529999996</v>
          </cell>
          <cell r="O62" t="str">
            <v/>
          </cell>
          <cell r="P62" t="str">
            <v/>
          </cell>
        </row>
        <row r="63">
          <cell r="B63" t="str">
            <v>Total GGS</v>
          </cell>
        </row>
        <row r="64">
          <cell r="B64" t="str">
            <v xml:space="preserve">    Saldo inicial (c/27)</v>
          </cell>
          <cell r="C64" t="str">
            <v>+</v>
          </cell>
          <cell r="D64">
            <v>30444.872340000002</v>
          </cell>
          <cell r="E64">
            <v>30444.872340000002</v>
          </cell>
          <cell r="F64">
            <v>35848.387459999998</v>
          </cell>
          <cell r="G64">
            <v>41421.13192</v>
          </cell>
          <cell r="H64">
            <v>42400.643320000003</v>
          </cell>
          <cell r="I64">
            <v>48701.129740000004</v>
          </cell>
          <cell r="J64">
            <v>50973.755449999997</v>
          </cell>
          <cell r="K64">
            <v>51837.516759999999</v>
          </cell>
          <cell r="L64">
            <v>75066.588469999988</v>
          </cell>
          <cell r="M64">
            <v>68519.819439999992</v>
          </cell>
          <cell r="N64">
            <v>72848.820689999993</v>
          </cell>
          <cell r="O64" t="str">
            <v/>
          </cell>
          <cell r="P64" t="str">
            <v/>
          </cell>
        </row>
        <row r="65">
          <cell r="B65" t="str">
            <v xml:space="preserve">    Desvios gerados (c/71)</v>
          </cell>
          <cell r="C65" t="str">
            <v>+</v>
          </cell>
          <cell r="D65">
            <v>50215.562529999996</v>
          </cell>
          <cell r="E65">
            <v>5753.05573</v>
          </cell>
          <cell r="F65">
            <v>5876.8824000000004</v>
          </cell>
          <cell r="G65">
            <v>1293.2981200000002</v>
          </cell>
          <cell r="H65">
            <v>6581.3605199999993</v>
          </cell>
          <cell r="I65">
            <v>2557.45786</v>
          </cell>
          <cell r="J65">
            <v>1147.5587800000001</v>
          </cell>
          <cell r="K65">
            <v>23537.553649999998</v>
          </cell>
          <cell r="L65">
            <v>-6267.50443</v>
          </cell>
          <cell r="M65">
            <v>4621.98765</v>
          </cell>
          <cell r="N65">
            <v>5113.9122500000003</v>
          </cell>
          <cell r="O65" t="str">
            <v/>
          </cell>
          <cell r="P65" t="str">
            <v/>
          </cell>
        </row>
        <row r="66">
          <cell r="B66" t="str">
            <v xml:space="preserve">    Desvios recuperados (c/71)</v>
          </cell>
          <cell r="C66" t="str">
            <v>-</v>
          </cell>
          <cell r="D66">
            <v>2993.5706500000001</v>
          </cell>
          <cell r="E66">
            <v>349.54060999999996</v>
          </cell>
          <cell r="F66">
            <v>304.13794000000001</v>
          </cell>
          <cell r="G66">
            <v>313.78671999999995</v>
          </cell>
          <cell r="H66">
            <v>280.8741</v>
          </cell>
          <cell r="I66">
            <v>284.83215000000001</v>
          </cell>
          <cell r="J66">
            <v>283.79746999999998</v>
          </cell>
          <cell r="K66">
            <v>308.48194000000001</v>
          </cell>
          <cell r="L66">
            <v>279.26459999999997</v>
          </cell>
          <cell r="M66">
            <v>292.9864</v>
          </cell>
          <cell r="N66">
            <v>295.86872</v>
          </cell>
          <cell r="O66" t="str">
            <v/>
          </cell>
          <cell r="P66" t="str">
            <v/>
          </cell>
        </row>
        <row r="67">
          <cell r="B67" t="str">
            <v xml:space="preserve">    Saldo final (c/27)</v>
          </cell>
          <cell r="C67" t="str">
            <v>=</v>
          </cell>
          <cell r="D67">
            <v>77666.864220000003</v>
          </cell>
          <cell r="E67">
            <v>35848.387459999998</v>
          </cell>
          <cell r="F67">
            <v>41421.13192</v>
          </cell>
          <cell r="G67">
            <v>42400.643320000003</v>
          </cell>
          <cell r="H67">
            <v>48701.129740000004</v>
          </cell>
          <cell r="I67">
            <v>50973.755449999997</v>
          </cell>
          <cell r="J67">
            <v>51837.516759999999</v>
          </cell>
          <cell r="K67">
            <v>75066.588469999988</v>
          </cell>
          <cell r="L67">
            <v>68519.819439999992</v>
          </cell>
          <cell r="M67">
            <v>72848.820689999993</v>
          </cell>
          <cell r="N67">
            <v>77666.864219999989</v>
          </cell>
          <cell r="O67" t="str">
            <v/>
          </cell>
          <cell r="P67" t="str">
            <v/>
          </cell>
        </row>
        <row r="68">
          <cell r="B68" t="str">
            <v/>
          </cell>
          <cell r="D68" t="str">
            <v/>
          </cell>
        </row>
        <row r="69">
          <cell r="B69" t="str">
            <v>TEE</v>
          </cell>
        </row>
        <row r="70">
          <cell r="B70" t="str">
            <v>Diferença Tarifária - ano n-2</v>
          </cell>
        </row>
        <row r="71">
          <cell r="B71" t="str">
            <v xml:space="preserve">    Saldo inicial (c/27)</v>
          </cell>
          <cell r="C71" t="str">
            <v>+</v>
          </cell>
          <cell r="D71">
            <v>-14040.28491</v>
          </cell>
          <cell r="E71">
            <v>-14040.28491</v>
          </cell>
          <cell r="F71">
            <v>-12688.955900000001</v>
          </cell>
          <cell r="G71">
            <v>-11513.154260000001</v>
          </cell>
          <cell r="H71">
            <v>-10300.050280000001</v>
          </cell>
          <cell r="I71">
            <v>-9214.1869800000022</v>
          </cell>
          <cell r="J71">
            <v>-8113.0217800000028</v>
          </cell>
          <cell r="K71">
            <v>-7015.8566600000031</v>
          </cell>
          <cell r="L71">
            <v>-5823.2610300000033</v>
          </cell>
          <cell r="M71">
            <v>-4743.6200700000036</v>
          </cell>
          <cell r="N71">
            <v>-3610.9304200000038</v>
          </cell>
          <cell r="O71" t="str">
            <v/>
          </cell>
          <cell r="P71" t="str">
            <v/>
          </cell>
        </row>
        <row r="72">
          <cell r="B72" t="str">
            <v xml:space="preserve">    Desvios gerados (c/71)</v>
          </cell>
          <cell r="C72" t="str">
            <v>+</v>
          </cell>
          <cell r="D72">
            <v>0</v>
          </cell>
          <cell r="E72">
            <v>0</v>
          </cell>
          <cell r="F72">
            <v>0</v>
          </cell>
          <cell r="G72">
            <v>0</v>
          </cell>
          <cell r="H72">
            <v>0</v>
          </cell>
          <cell r="I72">
            <v>0</v>
          </cell>
          <cell r="J72">
            <v>0</v>
          </cell>
          <cell r="K72">
            <v>0</v>
          </cell>
          <cell r="L72">
            <v>0</v>
          </cell>
          <cell r="M72">
            <v>0</v>
          </cell>
          <cell r="N72">
            <v>0</v>
          </cell>
          <cell r="O72" t="str">
            <v/>
          </cell>
          <cell r="P72" t="str">
            <v/>
          </cell>
        </row>
        <row r="73">
          <cell r="B73" t="str">
            <v xml:space="preserve">    Desvios recuperados (c/71)</v>
          </cell>
          <cell r="C73" t="str">
            <v>-</v>
          </cell>
          <cell r="D73">
            <v>-11573.18722</v>
          </cell>
          <cell r="E73">
            <v>-1351.3290099999999</v>
          </cell>
          <cell r="F73">
            <v>-1175.8016399999999</v>
          </cell>
          <cell r="G73">
            <v>-1213.1039800000001</v>
          </cell>
          <cell r="H73">
            <v>-1085.8633</v>
          </cell>
          <cell r="I73">
            <v>-1101.1651999999999</v>
          </cell>
          <cell r="J73">
            <v>-1097.1651200000001</v>
          </cell>
          <cell r="K73">
            <v>-1192.5956299999998</v>
          </cell>
          <cell r="L73">
            <v>-1079.64096</v>
          </cell>
          <cell r="M73">
            <v>-1132.6896499999998</v>
          </cell>
          <cell r="N73">
            <v>-1143.8327300000001</v>
          </cell>
          <cell r="O73" t="str">
            <v/>
          </cell>
          <cell r="P73" t="str">
            <v/>
          </cell>
        </row>
        <row r="74">
          <cell r="B74" t="str">
            <v xml:space="preserve">    Saldo final (c/27)</v>
          </cell>
          <cell r="C74" t="str">
            <v>=</v>
          </cell>
          <cell r="D74">
            <v>-2467.0976900000037</v>
          </cell>
          <cell r="E74">
            <v>-12688.955900000001</v>
          </cell>
          <cell r="F74">
            <v>-11513.154260000001</v>
          </cell>
          <cell r="G74">
            <v>-10300.050280000001</v>
          </cell>
          <cell r="H74">
            <v>-9214.1869800000022</v>
          </cell>
          <cell r="I74">
            <v>-8113.0217800000028</v>
          </cell>
          <cell r="J74">
            <v>-7015.8566600000031</v>
          </cell>
          <cell r="K74">
            <v>-5823.2610300000033</v>
          </cell>
          <cell r="L74">
            <v>-4743.6200700000036</v>
          </cell>
          <cell r="M74">
            <v>-3610.9304200000038</v>
          </cell>
          <cell r="N74">
            <v>-2467.0976900000037</v>
          </cell>
          <cell r="O74" t="str">
            <v/>
          </cell>
          <cell r="P74" t="str">
            <v/>
          </cell>
        </row>
        <row r="75">
          <cell r="B75" t="str">
            <v>Diferença Tarifária - ano n-1                        a)</v>
          </cell>
        </row>
        <row r="76">
          <cell r="B76" t="str">
            <v xml:space="preserve">    Saldo inicial (c/27)</v>
          </cell>
          <cell r="C76" t="str">
            <v>+</v>
          </cell>
          <cell r="D76">
            <v>4290.2673199999999</v>
          </cell>
          <cell r="E76">
            <v>4290.2673199999999</v>
          </cell>
          <cell r="F76">
            <v>4290.2673199999999</v>
          </cell>
          <cell r="G76">
            <v>4290.2673199999999</v>
          </cell>
          <cell r="H76">
            <v>4290.2673199999999</v>
          </cell>
          <cell r="I76">
            <v>4290.2673199999999</v>
          </cell>
          <cell r="J76">
            <v>4290.2673199999999</v>
          </cell>
          <cell r="K76">
            <v>4290.2673199999999</v>
          </cell>
          <cell r="L76">
            <v>4290.2673199999999</v>
          </cell>
          <cell r="M76">
            <v>4290.2673199999999</v>
          </cell>
          <cell r="N76">
            <v>4290.2673199999999</v>
          </cell>
          <cell r="O76" t="str">
            <v/>
          </cell>
          <cell r="P76" t="str">
            <v/>
          </cell>
        </row>
        <row r="77">
          <cell r="B77" t="str">
            <v xml:space="preserve">    Desvios gerados (c/71)</v>
          </cell>
          <cell r="C77" t="str">
            <v>+</v>
          </cell>
          <cell r="D77">
            <v>0</v>
          </cell>
          <cell r="E77">
            <v>0</v>
          </cell>
          <cell r="F77">
            <v>0</v>
          </cell>
          <cell r="G77">
            <v>0</v>
          </cell>
          <cell r="H77">
            <v>0</v>
          </cell>
          <cell r="I77">
            <v>0</v>
          </cell>
          <cell r="J77">
            <v>0</v>
          </cell>
          <cell r="K77">
            <v>0</v>
          </cell>
          <cell r="L77">
            <v>0</v>
          </cell>
          <cell r="M77">
            <v>0</v>
          </cell>
          <cell r="N77">
            <v>0</v>
          </cell>
          <cell r="O77" t="str">
            <v/>
          </cell>
          <cell r="P77" t="str">
            <v/>
          </cell>
        </row>
        <row r="78">
          <cell r="B78" t="str">
            <v xml:space="preserve">    Desvios recuperados (c/71)</v>
          </cell>
          <cell r="C78" t="str">
            <v>-</v>
          </cell>
          <cell r="D78">
            <v>0</v>
          </cell>
          <cell r="E78">
            <v>0</v>
          </cell>
          <cell r="F78">
            <v>0</v>
          </cell>
          <cell r="G78">
            <v>0</v>
          </cell>
          <cell r="H78">
            <v>0</v>
          </cell>
          <cell r="I78">
            <v>0</v>
          </cell>
          <cell r="J78">
            <v>0</v>
          </cell>
          <cell r="K78">
            <v>0</v>
          </cell>
          <cell r="L78">
            <v>0</v>
          </cell>
          <cell r="M78">
            <v>0</v>
          </cell>
          <cell r="N78">
            <v>0</v>
          </cell>
          <cell r="O78" t="str">
            <v/>
          </cell>
          <cell r="P78" t="str">
            <v/>
          </cell>
        </row>
        <row r="79">
          <cell r="B79" t="str">
            <v xml:space="preserve">    Saldo final (c/27)</v>
          </cell>
          <cell r="C79" t="str">
            <v>=</v>
          </cell>
          <cell r="D79">
            <v>4290.2673199999999</v>
          </cell>
          <cell r="E79">
            <v>4290.2673199999999</v>
          </cell>
          <cell r="F79">
            <v>4290.2673199999999</v>
          </cell>
          <cell r="G79">
            <v>4290.2673199999999</v>
          </cell>
          <cell r="H79">
            <v>4290.2673199999999</v>
          </cell>
          <cell r="I79">
            <v>4290.2673199999999</v>
          </cell>
          <cell r="J79">
            <v>4290.2673199999999</v>
          </cell>
          <cell r="K79">
            <v>4290.2673199999999</v>
          </cell>
          <cell r="L79">
            <v>4290.2673199999999</v>
          </cell>
          <cell r="M79">
            <v>4290.2673199999999</v>
          </cell>
          <cell r="N79">
            <v>4290.2673199999999</v>
          </cell>
          <cell r="O79" t="str">
            <v/>
          </cell>
          <cell r="P79" t="str">
            <v/>
          </cell>
        </row>
        <row r="80">
          <cell r="B80" t="str">
            <v>Desvios de TEE, Gerados -ano n</v>
          </cell>
        </row>
        <row r="81">
          <cell r="B81" t="str">
            <v xml:space="preserve">    Saldo inicial (c/27)</v>
          </cell>
          <cell r="C81" t="str">
            <v>+</v>
          </cell>
          <cell r="D81">
            <v>0</v>
          </cell>
          <cell r="E81">
            <v>0</v>
          </cell>
          <cell r="F81">
            <v>-1583.2088100000001</v>
          </cell>
          <cell r="G81">
            <v>-2818.9624300000005</v>
          </cell>
          <cell r="H81">
            <v>-1977.6471400000005</v>
          </cell>
          <cell r="I81">
            <v>-1883.4323800000004</v>
          </cell>
          <cell r="J81">
            <v>-288.50514000000044</v>
          </cell>
          <cell r="K81">
            <v>1167.1128999999996</v>
          </cell>
          <cell r="L81">
            <v>1946.3200199999997</v>
          </cell>
          <cell r="M81">
            <v>4010.0118899999998</v>
          </cell>
          <cell r="N81">
            <v>5287.0807299999997</v>
          </cell>
          <cell r="O81" t="str">
            <v/>
          </cell>
          <cell r="P81" t="str">
            <v/>
          </cell>
        </row>
        <row r="82">
          <cell r="B82" t="str">
            <v xml:space="preserve">    Desvios gerados (c/71)</v>
          </cell>
          <cell r="C82" t="str">
            <v>+</v>
          </cell>
          <cell r="D82">
            <v>6793.2189299999991</v>
          </cell>
          <cell r="E82">
            <v>-1583.2088100000001</v>
          </cell>
          <cell r="F82">
            <v>-1235.7536200000002</v>
          </cell>
          <cell r="G82">
            <v>841.31529</v>
          </cell>
          <cell r="H82">
            <v>94.214759999999998</v>
          </cell>
          <cell r="I82">
            <v>1594.92724</v>
          </cell>
          <cell r="J82">
            <v>1455.6180400000001</v>
          </cell>
          <cell r="K82">
            <v>779.20712000000003</v>
          </cell>
          <cell r="L82">
            <v>2063.6918700000001</v>
          </cell>
          <cell r="M82">
            <v>1277.0688400000001</v>
          </cell>
          <cell r="N82">
            <v>1506.1381999999999</v>
          </cell>
          <cell r="O82" t="str">
            <v/>
          </cell>
          <cell r="P82" t="str">
            <v/>
          </cell>
        </row>
        <row r="83">
          <cell r="B83" t="str">
            <v xml:space="preserve">    Desvios recuperados (c/71)</v>
          </cell>
          <cell r="C83" t="str">
            <v>-</v>
          </cell>
          <cell r="D83">
            <v>0</v>
          </cell>
          <cell r="E83">
            <v>0</v>
          </cell>
          <cell r="F83">
            <v>0</v>
          </cell>
          <cell r="G83">
            <v>0</v>
          </cell>
          <cell r="H83">
            <v>0</v>
          </cell>
          <cell r="I83">
            <v>0</v>
          </cell>
          <cell r="J83">
            <v>0</v>
          </cell>
          <cell r="K83">
            <v>0</v>
          </cell>
          <cell r="L83">
            <v>0</v>
          </cell>
          <cell r="M83">
            <v>0</v>
          </cell>
          <cell r="N83">
            <v>0</v>
          </cell>
          <cell r="O83" t="str">
            <v/>
          </cell>
          <cell r="P83" t="str">
            <v/>
          </cell>
        </row>
        <row r="84">
          <cell r="B84" t="str">
            <v xml:space="preserve">    Saldo final (c/27)</v>
          </cell>
          <cell r="C84" t="str">
            <v>=</v>
          </cell>
          <cell r="D84">
            <v>6793.2189299999991</v>
          </cell>
          <cell r="E84">
            <v>-1583.2088100000001</v>
          </cell>
          <cell r="F84">
            <v>-2818.9624300000005</v>
          </cell>
          <cell r="G84">
            <v>-1977.6471400000005</v>
          </cell>
          <cell r="H84">
            <v>-1883.4323800000004</v>
          </cell>
          <cell r="I84">
            <v>-288.50514000000044</v>
          </cell>
          <cell r="J84">
            <v>1167.1128999999996</v>
          </cell>
          <cell r="K84">
            <v>1946.3200199999997</v>
          </cell>
          <cell r="L84">
            <v>4010.0118899999998</v>
          </cell>
          <cell r="M84">
            <v>5287.0807299999997</v>
          </cell>
          <cell r="N84">
            <v>6793.2189299999991</v>
          </cell>
          <cell r="O84" t="str">
            <v/>
          </cell>
          <cell r="P84" t="str">
            <v/>
          </cell>
        </row>
        <row r="85">
          <cell r="B85" t="str">
            <v>Total TEE</v>
          </cell>
        </row>
        <row r="86">
          <cell r="B86" t="str">
            <v xml:space="preserve">    Saldo inicial (c/27)</v>
          </cell>
          <cell r="C86" t="str">
            <v>+</v>
          </cell>
          <cell r="D86">
            <v>-9750.0175899999995</v>
          </cell>
          <cell r="E86">
            <v>-9750.0175899999995</v>
          </cell>
          <cell r="F86">
            <v>-9981.8973900000019</v>
          </cell>
          <cell r="G86">
            <v>-10041.849370000002</v>
          </cell>
          <cell r="H86">
            <v>-7987.4301000000014</v>
          </cell>
          <cell r="I86">
            <v>-6807.3520400000025</v>
          </cell>
          <cell r="J86">
            <v>-4111.259600000003</v>
          </cell>
          <cell r="K86">
            <v>-1558.4764400000035</v>
          </cell>
          <cell r="L86">
            <v>413.32630999999628</v>
          </cell>
          <cell r="M86">
            <v>3556.6591399999961</v>
          </cell>
          <cell r="N86">
            <v>5966.4176299999963</v>
          </cell>
          <cell r="O86" t="str">
            <v/>
          </cell>
          <cell r="P86" t="str">
            <v/>
          </cell>
        </row>
        <row r="87">
          <cell r="B87" t="str">
            <v xml:space="preserve">    Desvios gerados (c/71)</v>
          </cell>
          <cell r="C87" t="str">
            <v>+</v>
          </cell>
          <cell r="D87">
            <v>6793.2189299999991</v>
          </cell>
          <cell r="E87">
            <v>-1583.2088100000001</v>
          </cell>
          <cell r="F87">
            <v>-1235.7536200000002</v>
          </cell>
          <cell r="G87">
            <v>841.31529</v>
          </cell>
          <cell r="H87">
            <v>94.214759999999998</v>
          </cell>
          <cell r="I87">
            <v>1594.92724</v>
          </cell>
          <cell r="J87">
            <v>1455.6180400000001</v>
          </cell>
          <cell r="K87">
            <v>779.20712000000003</v>
          </cell>
          <cell r="L87">
            <v>2063.6918700000001</v>
          </cell>
          <cell r="M87">
            <v>1277.0688400000001</v>
          </cell>
          <cell r="N87">
            <v>1506.1381999999999</v>
          </cell>
          <cell r="O87" t="str">
            <v/>
          </cell>
          <cell r="P87" t="str">
            <v/>
          </cell>
        </row>
        <row r="88">
          <cell r="B88" t="str">
            <v xml:space="preserve">    Desvios recuperados (c/71)</v>
          </cell>
          <cell r="C88" t="str">
            <v>-</v>
          </cell>
          <cell r="D88">
            <v>-11573.18722</v>
          </cell>
          <cell r="E88">
            <v>-1351.3290099999999</v>
          </cell>
          <cell r="F88">
            <v>-1175.8016399999999</v>
          </cell>
          <cell r="G88">
            <v>-1213.1039800000001</v>
          </cell>
          <cell r="H88">
            <v>-1085.8633</v>
          </cell>
          <cell r="I88">
            <v>-1101.1651999999999</v>
          </cell>
          <cell r="J88">
            <v>-1097.1651200000001</v>
          </cell>
          <cell r="K88">
            <v>-1192.5956299999998</v>
          </cell>
          <cell r="L88">
            <v>-1079.64096</v>
          </cell>
          <cell r="M88">
            <v>-1132.6896499999998</v>
          </cell>
          <cell r="N88">
            <v>-1143.8327300000001</v>
          </cell>
          <cell r="O88" t="str">
            <v/>
          </cell>
          <cell r="P88" t="str">
            <v/>
          </cell>
        </row>
        <row r="89">
          <cell r="B89" t="str">
            <v xml:space="preserve">    Saldo final (c/27)</v>
          </cell>
          <cell r="C89" t="str">
            <v>=</v>
          </cell>
          <cell r="D89">
            <v>8616.3885599999994</v>
          </cell>
          <cell r="E89">
            <v>-9981.8973900000019</v>
          </cell>
          <cell r="F89">
            <v>-10041.849370000002</v>
          </cell>
          <cell r="G89">
            <v>-7987.4301000000014</v>
          </cell>
          <cell r="H89">
            <v>-6807.3520400000025</v>
          </cell>
          <cell r="I89">
            <v>-4111.259600000003</v>
          </cell>
          <cell r="J89">
            <v>-1558.4764400000035</v>
          </cell>
          <cell r="K89">
            <v>413.32630999999628</v>
          </cell>
          <cell r="L89">
            <v>3556.6591399999961</v>
          </cell>
          <cell r="M89">
            <v>5966.4176299999963</v>
          </cell>
          <cell r="N89">
            <v>8616.3885599999958</v>
          </cell>
          <cell r="O89" t="str">
            <v/>
          </cell>
          <cell r="P89" t="str">
            <v/>
          </cell>
        </row>
        <row r="90">
          <cell r="B90" t="str">
            <v/>
          </cell>
          <cell r="D90" t="str">
            <v/>
          </cell>
        </row>
        <row r="91">
          <cell r="B91" t="str">
            <v>Total global</v>
          </cell>
        </row>
        <row r="92">
          <cell r="B92" t="str">
            <v xml:space="preserve">    Saldo inicial (c/27)</v>
          </cell>
          <cell r="C92" t="str">
            <v>+</v>
          </cell>
          <cell r="D92">
            <v>247023.91169000001</v>
          </cell>
          <cell r="E92">
            <v>247023.91169000001</v>
          </cell>
          <cell r="F92">
            <v>260481.37442999997</v>
          </cell>
          <cell r="G92">
            <v>270119.76569999999</v>
          </cell>
          <cell r="H92">
            <v>277573.66691000003</v>
          </cell>
          <cell r="I92">
            <v>293630.89938999998</v>
          </cell>
          <cell r="J92">
            <v>300066.78963000001</v>
          </cell>
          <cell r="K92">
            <v>311705.41009999998</v>
          </cell>
          <cell r="L92">
            <v>324416.67395999999</v>
          </cell>
          <cell r="M92">
            <v>341484.27815999999</v>
          </cell>
          <cell r="N92">
            <v>352856.35619999998</v>
          </cell>
          <cell r="O92" t="str">
            <v/>
          </cell>
          <cell r="P92" t="str">
            <v/>
          </cell>
        </row>
        <row r="93">
          <cell r="B93" t="str">
            <v xml:space="preserve">    Desvios gerados (c/71)</v>
          </cell>
          <cell r="C93" t="str">
            <v>+</v>
          </cell>
          <cell r="D93">
            <v>333617.35033000004</v>
          </cell>
          <cell r="E93">
            <v>30779.009450000001</v>
          </cell>
          <cell r="F93">
            <v>28843.334680000004</v>
          </cell>
          <cell r="G93">
            <v>25754.555059999995</v>
          </cell>
          <cell r="H93">
            <v>35836.932390000002</v>
          </cell>
          <cell r="I93">
            <v>26204.246299999999</v>
          </cell>
          <cell r="J93">
            <v>31409.941930000001</v>
          </cell>
          <cell r="K93">
            <v>33298.218280000001</v>
          </cell>
          <cell r="L93">
            <v>37738.295950000007</v>
          </cell>
          <cell r="M93">
            <v>32003.442899999998</v>
          </cell>
          <cell r="N93">
            <v>51749.373390000001</v>
          </cell>
          <cell r="O93" t="str">
            <v/>
          </cell>
          <cell r="P93" t="str">
            <v/>
          </cell>
        </row>
        <row r="94">
          <cell r="B94" t="str">
            <v xml:space="preserve">    Desvios recuperados (c/71)</v>
          </cell>
          <cell r="C94" t="str">
            <v>-</v>
          </cell>
          <cell r="D94">
            <v>200460.22652999999</v>
          </cell>
          <cell r="E94">
            <v>17321.546709999999</v>
          </cell>
          <cell r="F94">
            <v>19204.94341</v>
          </cell>
          <cell r="G94">
            <v>18300.653849999999</v>
          </cell>
          <cell r="H94">
            <v>19779.699909999996</v>
          </cell>
          <cell r="I94">
            <v>19768.356059999995</v>
          </cell>
          <cell r="J94">
            <v>19771.321459999996</v>
          </cell>
          <cell r="K94">
            <v>20586.954419999998</v>
          </cell>
          <cell r="L94">
            <v>20670.691749999994</v>
          </cell>
          <cell r="M94">
            <v>20631.364859999998</v>
          </cell>
          <cell r="N94">
            <v>24424.694099999993</v>
          </cell>
          <cell r="O94" t="str">
            <v/>
          </cell>
          <cell r="P94" t="str">
            <v/>
          </cell>
        </row>
        <row r="95">
          <cell r="B95" t="str">
            <v xml:space="preserve">    Saldo final (c/27)</v>
          </cell>
          <cell r="C95" t="str">
            <v>=</v>
          </cell>
          <cell r="D95">
            <v>380181.03549000004</v>
          </cell>
          <cell r="E95">
            <v>260481.37443000003</v>
          </cell>
          <cell r="F95">
            <v>270119.76569999999</v>
          </cell>
          <cell r="G95">
            <v>277573.66691000003</v>
          </cell>
          <cell r="H95">
            <v>293630.89938999998</v>
          </cell>
          <cell r="I95">
            <v>300066.78963000001</v>
          </cell>
          <cell r="J95">
            <v>311705.41009999998</v>
          </cell>
          <cell r="K95">
            <v>324416.67395999999</v>
          </cell>
          <cell r="L95">
            <v>341484.27815999999</v>
          </cell>
          <cell r="M95">
            <v>352856.35619999998</v>
          </cell>
          <cell r="N95">
            <v>380181.03548999998</v>
          </cell>
          <cell r="O95" t="str">
            <v/>
          </cell>
          <cell r="P95" t="str">
            <v/>
          </cell>
        </row>
        <row r="96">
          <cell r="B96" t="str">
            <v/>
          </cell>
          <cell r="D96" t="str">
            <v/>
          </cell>
        </row>
      </sheetData>
      <sheetData sheetId="34"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latório"/>
      <sheetName val="Dados SAP"/>
      <sheetName val="Balanço Completo"/>
      <sheetName val="Balanço R"/>
      <sheetName val="Balanço O"/>
      <sheetName val="Orc.Expl. R"/>
      <sheetName val="Orc.Expl. O"/>
      <sheetName val="Impacte corr.tar"/>
      <sheetName val="Resultado Permitido"/>
      <sheetName val="Orc.Tes_Fin R"/>
      <sheetName val="Orc.Tes_Fin O"/>
      <sheetName val="Controlo Orçamental"/>
      <sheetName val="Controlo Orçamental2"/>
      <sheetName val="Novo03"/>
      <sheetName val="Oferta R"/>
      <sheetName val="Oferta O"/>
      <sheetName val="Oferta Dec.Desv"/>
      <sheetName val="Procura R"/>
      <sheetName val="Procura R2"/>
      <sheetName val="Procura O"/>
      <sheetName val="Desvio Vendas"/>
      <sheetName val="DesviosBalFunc"/>
      <sheetName val="Balanço APOIO TESOURARIA"/>
      <sheetName val="Det 27"/>
      <sheetName val="Indicadores R"/>
      <sheetName val="RCP"/>
      <sheetName val="KPI's"/>
      <sheetName val="KPI's Cálculo"/>
      <sheetName val="KPI's Dados"/>
      <sheetName val="IndicadoresDefin"/>
      <sheetName val="FontesEnerg"/>
      <sheetName val="DesvTarDados"/>
      <sheetName val="DesvTarAgrega"/>
      <sheetName val="DesvTarMostra"/>
      <sheetName val="DesvTarMostra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row r="1">
          <cell r="B1" t="str">
            <v xml:space="preserve">EVOLUÇÃO  DOS  DESVIOS  DAS  TARIFAS       (k€)  </v>
          </cell>
        </row>
        <row r="3">
          <cell r="D3" t="str">
            <v>Total</v>
          </cell>
          <cell r="E3" t="str">
            <v>SALDO  MENSAL  DOS  DESVIOS</v>
          </cell>
          <cell r="U3" t="str">
            <v>Total</v>
          </cell>
          <cell r="V3">
            <v>37987</v>
          </cell>
          <cell r="W3">
            <v>38018</v>
          </cell>
          <cell r="X3">
            <v>38047</v>
          </cell>
          <cell r="Y3">
            <v>38078</v>
          </cell>
          <cell r="Z3">
            <v>38108</v>
          </cell>
          <cell r="AA3">
            <v>38139</v>
          </cell>
          <cell r="AB3">
            <v>38169</v>
          </cell>
          <cell r="AC3">
            <v>38200</v>
          </cell>
          <cell r="AD3">
            <v>38231</v>
          </cell>
          <cell r="AE3">
            <v>38261</v>
          </cell>
          <cell r="AF3">
            <v>38292</v>
          </cell>
          <cell r="AG3">
            <v>38322</v>
          </cell>
        </row>
        <row r="4">
          <cell r="D4" t="str">
            <v>anual</v>
          </cell>
          <cell r="E4">
            <v>37987</v>
          </cell>
          <cell r="F4">
            <v>38018</v>
          </cell>
          <cell r="G4">
            <v>38047</v>
          </cell>
          <cell r="H4">
            <v>38078</v>
          </cell>
          <cell r="I4">
            <v>38108</v>
          </cell>
          <cell r="J4">
            <v>38139</v>
          </cell>
          <cell r="K4">
            <v>38169</v>
          </cell>
          <cell r="L4">
            <v>38200</v>
          </cell>
          <cell r="M4">
            <v>38231</v>
          </cell>
          <cell r="N4">
            <v>38261</v>
          </cell>
          <cell r="O4">
            <v>38292</v>
          </cell>
          <cell r="P4">
            <v>38322</v>
          </cell>
          <cell r="U4" t="str">
            <v>anual</v>
          </cell>
        </row>
        <row r="5">
          <cell r="B5" t="str">
            <v>AEE</v>
          </cell>
          <cell r="S5" t="str">
            <v>Saldo inicial (c/27)</v>
          </cell>
          <cell r="T5" t="str">
            <v>+</v>
          </cell>
          <cell r="U5">
            <v>247.02391169000001</v>
          </cell>
          <cell r="V5">
            <v>247.02391169000001</v>
          </cell>
          <cell r="W5">
            <v>260.48137442999996</v>
          </cell>
          <cell r="X5">
            <v>270.11976570000002</v>
          </cell>
          <cell r="Y5">
            <v>277.57366691000004</v>
          </cell>
          <cell r="Z5">
            <v>293.63089938999997</v>
          </cell>
          <cell r="AA5">
            <v>300.06678963000002</v>
          </cell>
          <cell r="AB5">
            <v>311.70541009999999</v>
          </cell>
          <cell r="AC5">
            <v>324.41667395999997</v>
          </cell>
          <cell r="AD5">
            <v>341.48427815999997</v>
          </cell>
          <cell r="AE5">
            <v>352.85635619999999</v>
          </cell>
        </row>
        <row r="6">
          <cell r="B6" t="str">
            <v xml:space="preserve">Diferença Tarifária - ano n-1  </v>
          </cell>
          <cell r="S6" t="str">
            <v xml:space="preserve">    Desvios gerados (c/71)</v>
          </cell>
          <cell r="T6" t="str">
            <v>+</v>
          </cell>
          <cell r="U6">
            <v>333.61735033000002</v>
          </cell>
          <cell r="V6">
            <v>30.77900945</v>
          </cell>
          <cell r="W6">
            <v>28.843334680000005</v>
          </cell>
          <cell r="X6">
            <v>25.754555059999994</v>
          </cell>
          <cell r="Y6">
            <v>35.836932390000001</v>
          </cell>
          <cell r="Z6">
            <v>26.204246299999998</v>
          </cell>
          <cell r="AA6">
            <v>31.409941930000002</v>
          </cell>
          <cell r="AB6">
            <v>33.29821828</v>
          </cell>
          <cell r="AC6">
            <v>37.738295950000008</v>
          </cell>
          <cell r="AD6">
            <v>32.003442899999996</v>
          </cell>
          <cell r="AE6">
            <v>51.749373390000002</v>
          </cell>
        </row>
        <row r="7">
          <cell r="B7" t="str">
            <v xml:space="preserve">    Saldo inicial (c/27)</v>
          </cell>
          <cell r="C7" t="str">
            <v>+</v>
          </cell>
          <cell r="D7">
            <v>244991.40140999999</v>
          </cell>
          <cell r="E7">
            <v>244991.40140999999</v>
          </cell>
          <cell r="F7">
            <v>224575.45129999999</v>
          </cell>
          <cell r="G7">
            <v>204159.50118999998</v>
          </cell>
          <cell r="H7">
            <v>183743.55107999998</v>
          </cell>
          <cell r="I7">
            <v>163327.60096999997</v>
          </cell>
          <cell r="J7">
            <v>142911.65085999997</v>
          </cell>
          <cell r="K7">
            <v>122495.70074999996</v>
          </cell>
          <cell r="L7">
            <v>102079.75063999995</v>
          </cell>
          <cell r="M7">
            <v>81663.80052999995</v>
          </cell>
          <cell r="N7">
            <v>61247.850419999952</v>
          </cell>
          <cell r="O7">
            <v>0</v>
          </cell>
          <cell r="P7">
            <v>0</v>
          </cell>
          <cell r="S7" t="str">
            <v xml:space="preserve">    Desvios recuperados (c/71)</v>
          </cell>
          <cell r="T7" t="str">
            <v>-</v>
          </cell>
          <cell r="U7">
            <v>200.46022652999997</v>
          </cell>
          <cell r="V7">
            <v>17.32154671</v>
          </cell>
          <cell r="W7">
            <v>19.204943409999998</v>
          </cell>
          <cell r="X7">
            <v>18.30065385</v>
          </cell>
          <cell r="Y7">
            <v>19.779699909999994</v>
          </cell>
          <cell r="Z7">
            <v>19.768356059999995</v>
          </cell>
          <cell r="AA7">
            <v>19.771321459999996</v>
          </cell>
          <cell r="AB7">
            <v>20.586954419999998</v>
          </cell>
          <cell r="AC7">
            <v>20.670691749999996</v>
          </cell>
          <cell r="AD7">
            <v>20.631364859999998</v>
          </cell>
          <cell r="AE7">
            <v>24.424694099999993</v>
          </cell>
        </row>
        <row r="8">
          <cell r="B8" t="str">
            <v xml:space="preserve">    Desvios gerados (c/71)</v>
          </cell>
          <cell r="C8" t="str">
            <v>+</v>
          </cell>
          <cell r="D8">
            <v>0</v>
          </cell>
          <cell r="E8">
            <v>0</v>
          </cell>
          <cell r="F8">
            <v>0</v>
          </cell>
          <cell r="G8">
            <v>0</v>
          </cell>
          <cell r="H8">
            <v>0</v>
          </cell>
          <cell r="I8">
            <v>0</v>
          </cell>
          <cell r="J8">
            <v>0</v>
          </cell>
          <cell r="K8">
            <v>0</v>
          </cell>
          <cell r="L8">
            <v>0</v>
          </cell>
          <cell r="M8">
            <v>0</v>
          </cell>
          <cell r="N8">
            <v>0</v>
          </cell>
          <cell r="O8">
            <v>0</v>
          </cell>
          <cell r="P8">
            <v>0</v>
          </cell>
          <cell r="S8" t="str">
            <v>Saldo final (c/27)</v>
          </cell>
          <cell r="T8" t="str">
            <v>=</v>
          </cell>
          <cell r="U8">
            <v>380.18103549000006</v>
          </cell>
          <cell r="V8">
            <v>260.48137443000002</v>
          </cell>
          <cell r="W8">
            <v>270.11976570000002</v>
          </cell>
          <cell r="X8">
            <v>277.57366691000004</v>
          </cell>
          <cell r="Y8">
            <v>293.63089938999997</v>
          </cell>
          <cell r="Z8">
            <v>300.06678963000002</v>
          </cell>
          <cell r="AA8">
            <v>311.70541009999999</v>
          </cell>
          <cell r="AB8">
            <v>324.41667395999997</v>
          </cell>
          <cell r="AC8">
            <v>341.48427815999997</v>
          </cell>
          <cell r="AD8">
            <v>352.85635619999999</v>
          </cell>
          <cell r="AE8">
            <v>380.18103549</v>
          </cell>
        </row>
        <row r="9">
          <cell r="B9" t="str">
            <v xml:space="preserve">    Desvios recuperados (c/71)</v>
          </cell>
          <cell r="C9" t="str">
            <v>-</v>
          </cell>
          <cell r="D9">
            <v>204159.50110000002</v>
          </cell>
          <cell r="E9">
            <v>20415.950109999998</v>
          </cell>
          <cell r="F9">
            <v>20415.950109999998</v>
          </cell>
          <cell r="G9">
            <v>20415.950109999998</v>
          </cell>
          <cell r="H9">
            <v>20415.950109999998</v>
          </cell>
          <cell r="I9">
            <v>20415.950109999998</v>
          </cell>
          <cell r="J9">
            <v>20415.950109999998</v>
          </cell>
          <cell r="K9">
            <v>20415.950109999998</v>
          </cell>
          <cell r="L9">
            <v>20415.950109999998</v>
          </cell>
          <cell r="M9">
            <v>20415.950109999998</v>
          </cell>
          <cell r="N9">
            <v>20415.950109999998</v>
          </cell>
          <cell r="O9">
            <v>0</v>
          </cell>
          <cell r="P9">
            <v>0</v>
          </cell>
        </row>
        <row r="10">
          <cell r="B10" t="str">
            <v xml:space="preserve">    Saldo final (c/27)</v>
          </cell>
          <cell r="C10" t="str">
            <v>=</v>
          </cell>
          <cell r="D10">
            <v>40831.900309999954</v>
          </cell>
          <cell r="E10">
            <v>224575.45129999999</v>
          </cell>
          <cell r="F10">
            <v>204159.50118999998</v>
          </cell>
          <cell r="G10">
            <v>183743.55107999998</v>
          </cell>
          <cell r="H10">
            <v>163327.60096999997</v>
          </cell>
          <cell r="I10">
            <v>142911.65085999997</v>
          </cell>
          <cell r="J10">
            <v>122495.70074999996</v>
          </cell>
          <cell r="K10">
            <v>102079.75063999995</v>
          </cell>
          <cell r="L10">
            <v>81663.80052999995</v>
          </cell>
          <cell r="M10">
            <v>61247.850419999952</v>
          </cell>
          <cell r="N10">
            <v>40831.900309999954</v>
          </cell>
          <cell r="O10">
            <v>0</v>
          </cell>
          <cell r="P10">
            <v>0</v>
          </cell>
        </row>
        <row r="11">
          <cell r="B11" t="str">
            <v xml:space="preserve">Desvio de AEE fixos - ano n     </v>
          </cell>
        </row>
        <row r="12">
          <cell r="B12" t="str">
            <v xml:space="preserve">    Saldo inicial (c/27)</v>
          </cell>
          <cell r="C12" t="str">
            <v>+</v>
          </cell>
          <cell r="D12">
            <v>0</v>
          </cell>
          <cell r="E12">
            <v>0</v>
          </cell>
          <cell r="F12">
            <v>27175.250530000001</v>
          </cell>
          <cell r="G12">
            <v>51289.739430000001</v>
          </cell>
          <cell r="H12">
            <v>72625.358080000005</v>
          </cell>
          <cell r="I12">
            <v>96949.403190000012</v>
          </cell>
          <cell r="J12">
            <v>114761.83839000002</v>
          </cell>
          <cell r="K12">
            <v>129975.63650000002</v>
          </cell>
          <cell r="L12">
            <v>126274.09601000002</v>
          </cell>
          <cell r="M12">
            <v>155369.71652000002</v>
          </cell>
          <cell r="N12">
            <v>171058.96893000003</v>
          </cell>
          <cell r="O12">
            <v>0</v>
          </cell>
          <cell r="P12">
            <v>0</v>
          </cell>
        </row>
        <row r="13">
          <cell r="B13" t="str">
            <v xml:space="preserve">    Desvios gerados (c/71)</v>
          </cell>
          <cell r="C13" t="str">
            <v>+</v>
          </cell>
          <cell r="D13">
            <v>193513.66487000004</v>
          </cell>
          <cell r="E13">
            <v>27175.250530000001</v>
          </cell>
          <cell r="F13">
            <v>24114.4889</v>
          </cell>
          <cell r="G13">
            <v>21335.618649999997</v>
          </cell>
          <cell r="H13">
            <v>24324.045109999999</v>
          </cell>
          <cell r="I13">
            <v>17812.4352</v>
          </cell>
          <cell r="J13">
            <v>15213.79811</v>
          </cell>
          <cell r="K13">
            <v>-3701.5404900000003</v>
          </cell>
          <cell r="L13">
            <v>29095.620510000001</v>
          </cell>
          <cell r="M13">
            <v>15689.252410000001</v>
          </cell>
          <cell r="N13">
            <v>22454.695940000001</v>
          </cell>
          <cell r="O13">
            <v>0</v>
          </cell>
          <cell r="P13">
            <v>0</v>
          </cell>
        </row>
        <row r="14">
          <cell r="B14" t="str">
            <v xml:space="preserve">    Desvios recuperados (c/71)</v>
          </cell>
          <cell r="C14" t="str">
            <v>-</v>
          </cell>
          <cell r="D14">
            <v>0</v>
          </cell>
          <cell r="E14">
            <v>0</v>
          </cell>
          <cell r="F14">
            <v>0</v>
          </cell>
          <cell r="G14">
            <v>0</v>
          </cell>
          <cell r="H14">
            <v>0</v>
          </cell>
          <cell r="I14">
            <v>0</v>
          </cell>
          <cell r="J14">
            <v>0</v>
          </cell>
          <cell r="K14">
            <v>0</v>
          </cell>
          <cell r="L14">
            <v>0</v>
          </cell>
          <cell r="M14">
            <v>0</v>
          </cell>
          <cell r="N14">
            <v>0</v>
          </cell>
          <cell r="O14">
            <v>0</v>
          </cell>
          <cell r="P14">
            <v>0</v>
          </cell>
        </row>
        <row r="15">
          <cell r="B15" t="str">
            <v xml:space="preserve">    Saldo final (c/27)</v>
          </cell>
          <cell r="C15" t="str">
            <v>=</v>
          </cell>
          <cell r="D15">
            <v>193513.66487000004</v>
          </cell>
          <cell r="E15">
            <v>27175.250530000001</v>
          </cell>
          <cell r="F15">
            <v>51289.739430000001</v>
          </cell>
          <cell r="G15">
            <v>72625.358080000005</v>
          </cell>
          <cell r="H15">
            <v>96949.403190000012</v>
          </cell>
          <cell r="I15">
            <v>114761.83839000002</v>
          </cell>
          <cell r="J15">
            <v>129975.63650000002</v>
          </cell>
          <cell r="K15">
            <v>126274.09601000002</v>
          </cell>
          <cell r="L15">
            <v>155369.71652000002</v>
          </cell>
          <cell r="M15">
            <v>171058.96893000003</v>
          </cell>
          <cell r="N15">
            <v>193513.66487000004</v>
          </cell>
          <cell r="O15">
            <v>0</v>
          </cell>
          <cell r="P15">
            <v>0</v>
          </cell>
        </row>
        <row r="16">
          <cell r="B16" t="str">
            <v>Desvio de AEE, encargos variáveis - ano n-1</v>
          </cell>
        </row>
        <row r="17">
          <cell r="B17" t="str">
            <v xml:space="preserve">    Saldo inicial (c/27)</v>
          </cell>
          <cell r="C17" t="str">
            <v>+</v>
          </cell>
          <cell r="D17">
            <v>10519.631670000001</v>
          </cell>
          <cell r="E17">
            <v>10519.631670000001</v>
          </cell>
          <cell r="F17">
            <v>10519.631670000001</v>
          </cell>
          <cell r="G17">
            <v>8766.3596700000016</v>
          </cell>
          <cell r="H17">
            <v>7889.7236700000012</v>
          </cell>
          <cell r="I17">
            <v>7013.0876700000008</v>
          </cell>
          <cell r="J17">
            <v>6136.4516700000004</v>
          </cell>
          <cell r="K17">
            <v>5259.81567</v>
          </cell>
          <cell r="L17">
            <v>4383.1796699999995</v>
          </cell>
          <cell r="M17">
            <v>3506.5436699999996</v>
          </cell>
          <cell r="N17">
            <v>2629.9076699999996</v>
          </cell>
          <cell r="O17">
            <v>0</v>
          </cell>
          <cell r="P17">
            <v>0</v>
          </cell>
        </row>
        <row r="18">
          <cell r="B18" t="str">
            <v xml:space="preserve">    Desvios gerados (c/71)</v>
          </cell>
          <cell r="C18" t="str">
            <v>+</v>
          </cell>
          <cell r="D18">
            <v>0</v>
          </cell>
          <cell r="E18">
            <v>0</v>
          </cell>
          <cell r="F18">
            <v>0</v>
          </cell>
          <cell r="G18">
            <v>0</v>
          </cell>
          <cell r="H18">
            <v>0</v>
          </cell>
          <cell r="I18">
            <v>0</v>
          </cell>
          <cell r="J18">
            <v>0</v>
          </cell>
          <cell r="K18">
            <v>0</v>
          </cell>
          <cell r="L18">
            <v>0</v>
          </cell>
          <cell r="M18">
            <v>0</v>
          </cell>
          <cell r="N18">
            <v>0</v>
          </cell>
          <cell r="O18">
            <v>0</v>
          </cell>
          <cell r="P18">
            <v>0</v>
          </cell>
        </row>
        <row r="19">
          <cell r="B19" t="str">
            <v xml:space="preserve">    Desvios recuperados (c/71)</v>
          </cell>
          <cell r="C19" t="str">
            <v>-</v>
          </cell>
          <cell r="D19">
            <v>8766.3600000000024</v>
          </cell>
          <cell r="E19">
            <v>0</v>
          </cell>
          <cell r="F19">
            <v>1753.2719999999999</v>
          </cell>
          <cell r="G19">
            <v>876.63599999999997</v>
          </cell>
          <cell r="H19">
            <v>876.63599999999997</v>
          </cell>
          <cell r="I19">
            <v>876.63599999999997</v>
          </cell>
          <cell r="J19">
            <v>876.63599999999997</v>
          </cell>
          <cell r="K19">
            <v>876.63599999999997</v>
          </cell>
          <cell r="L19">
            <v>876.63599999999997</v>
          </cell>
          <cell r="M19">
            <v>876.63599999999997</v>
          </cell>
          <cell r="N19">
            <v>876.63599999999997</v>
          </cell>
          <cell r="O19">
            <v>0</v>
          </cell>
          <cell r="P19">
            <v>0</v>
          </cell>
        </row>
        <row r="20">
          <cell r="B20" t="str">
            <v xml:space="preserve">    Saldo final (c/27)</v>
          </cell>
          <cell r="C20" t="str">
            <v>=</v>
          </cell>
          <cell r="D20">
            <v>1753.2716699999996</v>
          </cell>
          <cell r="E20">
            <v>10519.631670000001</v>
          </cell>
          <cell r="F20">
            <v>8766.3596700000016</v>
          </cell>
          <cell r="G20">
            <v>7889.7236700000012</v>
          </cell>
          <cell r="H20">
            <v>7013.0876700000008</v>
          </cell>
          <cell r="I20">
            <v>6136.4516700000004</v>
          </cell>
          <cell r="J20">
            <v>5259.81567</v>
          </cell>
          <cell r="K20">
            <v>4383.1796699999995</v>
          </cell>
          <cell r="L20">
            <v>3506.5436699999996</v>
          </cell>
          <cell r="M20">
            <v>2629.9076699999996</v>
          </cell>
          <cell r="N20">
            <v>1753.2716699999996</v>
          </cell>
          <cell r="O20">
            <v>0</v>
          </cell>
          <cell r="P20">
            <v>0</v>
          </cell>
        </row>
        <row r="21">
          <cell r="B21" t="str">
            <v xml:space="preserve">Desvio de combustível NBT </v>
          </cell>
        </row>
        <row r="22">
          <cell r="B22" t="str">
            <v xml:space="preserve">    Saldo inicial (c/27)</v>
          </cell>
          <cell r="C22" t="str">
            <v>+</v>
          </cell>
          <cell r="D22">
            <v>0</v>
          </cell>
          <cell r="E22">
            <v>0</v>
          </cell>
          <cell r="F22">
            <v>572.96699999999998</v>
          </cell>
          <cell r="G22">
            <v>1391.3330000000001</v>
          </cell>
          <cell r="H22">
            <v>3034.1730000000002</v>
          </cell>
          <cell r="I22">
            <v>5115.5120000000006</v>
          </cell>
          <cell r="J22">
            <v>6972.4400000000014</v>
          </cell>
          <cell r="K22">
            <v>12340.126000000002</v>
          </cell>
          <cell r="L22">
            <v>13992.120000000003</v>
          </cell>
          <cell r="M22">
            <v>17622.493000000002</v>
          </cell>
          <cell r="N22">
            <v>20531.994000000002</v>
          </cell>
          <cell r="O22">
            <v>0</v>
          </cell>
          <cell r="P22">
            <v>0</v>
          </cell>
        </row>
        <row r="23">
          <cell r="B23" t="str">
            <v xml:space="preserve">    Desvios gerados (c/71)</v>
          </cell>
          <cell r="C23" t="str">
            <v>+</v>
          </cell>
          <cell r="D23">
            <v>24636.808000000001</v>
          </cell>
          <cell r="E23">
            <v>-212.47499999999999</v>
          </cell>
          <cell r="F23">
            <v>32.923999999999999</v>
          </cell>
          <cell r="G23">
            <v>857.39800000000002</v>
          </cell>
          <cell r="H23">
            <v>1815.6369999999999</v>
          </cell>
          <cell r="I23">
            <v>1591.2260000000001</v>
          </cell>
          <cell r="J23">
            <v>5101.9840000000004</v>
          </cell>
          <cell r="K23">
            <v>1830.4760000000001</v>
          </cell>
          <cell r="L23">
            <v>3808.855</v>
          </cell>
          <cell r="M23">
            <v>3087.9830000000002</v>
          </cell>
          <cell r="N23">
            <v>6722.8</v>
          </cell>
          <cell r="O23">
            <v>0</v>
          </cell>
          <cell r="P23">
            <v>0</v>
          </cell>
        </row>
        <row r="24">
          <cell r="B24" t="str">
            <v xml:space="preserve">    Desvios recuperados (c/71)</v>
          </cell>
          <cell r="C24" t="str">
            <v>-</v>
          </cell>
          <cell r="D24">
            <v>-377.53900000000067</v>
          </cell>
          <cell r="E24">
            <v>-785.44200000000001</v>
          </cell>
          <cell r="F24">
            <v>-785.44200000000001</v>
          </cell>
          <cell r="G24">
            <v>-785.44200000000001</v>
          </cell>
          <cell r="H24">
            <v>-265.702</v>
          </cell>
          <cell r="I24">
            <v>-265.702</v>
          </cell>
          <cell r="J24">
            <v>-265.702</v>
          </cell>
          <cell r="K24">
            <v>178.482</v>
          </cell>
          <cell r="L24">
            <v>178.482</v>
          </cell>
          <cell r="M24">
            <v>178.482</v>
          </cell>
          <cell r="N24">
            <v>2240.4470000000001</v>
          </cell>
          <cell r="O24">
            <v>0</v>
          </cell>
          <cell r="P24">
            <v>0</v>
          </cell>
        </row>
        <row r="25">
          <cell r="B25" t="str">
            <v xml:space="preserve">    Saldo final (c/27)</v>
          </cell>
          <cell r="C25" t="str">
            <v>=</v>
          </cell>
          <cell r="D25">
            <v>25014.347000000002</v>
          </cell>
          <cell r="E25">
            <v>572.96699999999998</v>
          </cell>
          <cell r="F25">
            <v>1391.3330000000001</v>
          </cell>
          <cell r="G25">
            <v>3034.1730000000002</v>
          </cell>
          <cell r="H25">
            <v>5115.5120000000006</v>
          </cell>
          <cell r="I25">
            <v>6972.4400000000014</v>
          </cell>
          <cell r="J25">
            <v>12340.126000000002</v>
          </cell>
          <cell r="K25">
            <v>13992.120000000003</v>
          </cell>
          <cell r="L25">
            <v>17622.493000000002</v>
          </cell>
          <cell r="M25">
            <v>20531.994000000002</v>
          </cell>
          <cell r="N25">
            <v>25014.347000000002</v>
          </cell>
          <cell r="O25">
            <v>0</v>
          </cell>
          <cell r="P25">
            <v>0</v>
          </cell>
        </row>
        <row r="26">
          <cell r="B26" t="str">
            <v>Encargo variável NBT - ano n-1</v>
          </cell>
        </row>
        <row r="27">
          <cell r="B27" t="str">
            <v xml:space="preserve">    Saldo inicial (c/27)</v>
          </cell>
          <cell r="C27" t="str">
            <v>+</v>
          </cell>
          <cell r="D27">
            <v>-8701.1229199999998</v>
          </cell>
          <cell r="E27">
            <v>-8701.1229199999998</v>
          </cell>
          <cell r="F27">
            <v>-8701.1229199999998</v>
          </cell>
          <cell r="G27">
            <v>-8701.1229199999998</v>
          </cell>
          <cell r="H27">
            <v>-8701.1229199999998</v>
          </cell>
          <cell r="I27">
            <v>-8701.1229199999998</v>
          </cell>
          <cell r="J27">
            <v>-8701.1229199999998</v>
          </cell>
          <cell r="K27">
            <v>-8701.1229199999998</v>
          </cell>
          <cell r="L27">
            <v>-8701.1229199999998</v>
          </cell>
          <cell r="M27">
            <v>-8701.1229199999998</v>
          </cell>
          <cell r="N27">
            <v>-8701.1229199999998</v>
          </cell>
          <cell r="O27">
            <v>0</v>
          </cell>
          <cell r="P27">
            <v>0</v>
          </cell>
        </row>
        <row r="28">
          <cell r="B28" t="str">
            <v xml:space="preserve">    Desvios gerados (c/71)</v>
          </cell>
          <cell r="C28" t="str">
            <v>+</v>
          </cell>
          <cell r="D28">
            <v>0</v>
          </cell>
          <cell r="E28">
            <v>0</v>
          </cell>
          <cell r="F28">
            <v>0</v>
          </cell>
          <cell r="G28">
            <v>0</v>
          </cell>
          <cell r="H28">
            <v>0</v>
          </cell>
          <cell r="I28">
            <v>0</v>
          </cell>
          <cell r="J28">
            <v>0</v>
          </cell>
          <cell r="K28">
            <v>0</v>
          </cell>
          <cell r="L28">
            <v>0</v>
          </cell>
          <cell r="M28">
            <v>0</v>
          </cell>
          <cell r="N28">
            <v>0</v>
          </cell>
          <cell r="O28">
            <v>0</v>
          </cell>
          <cell r="P28">
            <v>0</v>
          </cell>
        </row>
        <row r="29">
          <cell r="B29" t="str">
            <v xml:space="preserve">    Desvios recuperados (c/71)</v>
          </cell>
          <cell r="C29" t="str">
            <v>-</v>
          </cell>
          <cell r="D29">
            <v>0</v>
          </cell>
          <cell r="E29">
            <v>0</v>
          </cell>
          <cell r="F29">
            <v>0</v>
          </cell>
          <cell r="G29">
            <v>0</v>
          </cell>
          <cell r="H29">
            <v>0</v>
          </cell>
          <cell r="I29">
            <v>0</v>
          </cell>
          <cell r="J29">
            <v>0</v>
          </cell>
          <cell r="K29">
            <v>0</v>
          </cell>
          <cell r="L29">
            <v>0</v>
          </cell>
          <cell r="M29">
            <v>0</v>
          </cell>
          <cell r="N29">
            <v>0</v>
          </cell>
          <cell r="O29">
            <v>0</v>
          </cell>
          <cell r="P29">
            <v>0</v>
          </cell>
        </row>
        <row r="30">
          <cell r="B30" t="str">
            <v xml:space="preserve">    Saldo final (c/27)</v>
          </cell>
          <cell r="C30" t="str">
            <v>=</v>
          </cell>
          <cell r="D30">
            <v>-8701.1229199999998</v>
          </cell>
          <cell r="E30">
            <v>-8701.1229199999998</v>
          </cell>
          <cell r="F30">
            <v>-8701.1229199999998</v>
          </cell>
          <cell r="G30">
            <v>-8701.1229199999998</v>
          </cell>
          <cell r="H30">
            <v>-8701.1229199999998</v>
          </cell>
          <cell r="I30">
            <v>-8701.1229199999998</v>
          </cell>
          <cell r="J30">
            <v>-8701.1229199999998</v>
          </cell>
          <cell r="K30">
            <v>-8701.1229199999998</v>
          </cell>
          <cell r="L30">
            <v>-8701.1229199999998</v>
          </cell>
          <cell r="M30">
            <v>-8701.1229199999998</v>
          </cell>
          <cell r="N30">
            <v>-8701.1229199999998</v>
          </cell>
          <cell r="O30">
            <v>0</v>
          </cell>
          <cell r="P30">
            <v>0</v>
          </cell>
        </row>
        <row r="31">
          <cell r="B31" t="str">
            <v xml:space="preserve">Desvio de combustível BT </v>
          </cell>
        </row>
        <row r="32">
          <cell r="B32" t="str">
            <v xml:space="preserve">    Saldo inicial (c/27)</v>
          </cell>
          <cell r="C32" t="str">
            <v>+</v>
          </cell>
          <cell r="D32">
            <v>0</v>
          </cell>
          <cell r="E32">
            <v>0</v>
          </cell>
          <cell r="F32">
            <v>953.56</v>
          </cell>
          <cell r="G32">
            <v>2315.5259999999998</v>
          </cell>
          <cell r="H32">
            <v>5049.6239999999998</v>
          </cell>
          <cell r="I32">
            <v>8513.4940000000006</v>
          </cell>
          <cell r="J32">
            <v>11603.888999999999</v>
          </cell>
          <cell r="K32">
            <v>20537.066999999999</v>
          </cell>
          <cell r="L32">
            <v>31389.589</v>
          </cell>
          <cell r="M32">
            <v>40427.222000000002</v>
          </cell>
          <cell r="N32">
            <v>47754.373</v>
          </cell>
          <cell r="O32">
            <v>0</v>
          </cell>
          <cell r="P32">
            <v>0</v>
          </cell>
        </row>
        <row r="33">
          <cell r="B33" t="str">
            <v xml:space="preserve">    Desvios gerados (c/71)</v>
          </cell>
          <cell r="C33" t="str">
            <v>+</v>
          </cell>
          <cell r="D33">
            <v>58458.095999999998</v>
          </cell>
          <cell r="E33">
            <v>-353.613</v>
          </cell>
          <cell r="F33">
            <v>54.792999999999999</v>
          </cell>
          <cell r="G33">
            <v>1426.925</v>
          </cell>
          <cell r="H33">
            <v>3021.6750000000002</v>
          </cell>
          <cell r="I33">
            <v>2648.2</v>
          </cell>
          <cell r="J33">
            <v>8490.9830000000002</v>
          </cell>
          <cell r="K33">
            <v>10852.522000000001</v>
          </cell>
          <cell r="L33">
            <v>9037.6329999999998</v>
          </cell>
          <cell r="M33">
            <v>7327.1509999999998</v>
          </cell>
          <cell r="N33">
            <v>15951.826999999999</v>
          </cell>
          <cell r="O33">
            <v>0</v>
          </cell>
          <cell r="P33">
            <v>0</v>
          </cell>
        </row>
        <row r="34">
          <cell r="B34" t="str">
            <v xml:space="preserve">    Desvios recuperados (c/71)</v>
          </cell>
          <cell r="C34" t="str">
            <v>-</v>
          </cell>
          <cell r="D34">
            <v>-3508.4789999999994</v>
          </cell>
          <cell r="E34">
            <v>-1307.173</v>
          </cell>
          <cell r="F34">
            <v>-1307.173</v>
          </cell>
          <cell r="G34">
            <v>-1307.173</v>
          </cell>
          <cell r="H34">
            <v>-442.19499999999999</v>
          </cell>
          <cell r="I34">
            <v>-442.19499999999999</v>
          </cell>
          <cell r="J34">
            <v>-442.19499999999999</v>
          </cell>
          <cell r="K34">
            <v>0</v>
          </cell>
          <cell r="L34">
            <v>0</v>
          </cell>
          <cell r="M34">
            <v>0</v>
          </cell>
          <cell r="N34">
            <v>1739.625</v>
          </cell>
          <cell r="O34">
            <v>0</v>
          </cell>
          <cell r="P34">
            <v>0</v>
          </cell>
        </row>
        <row r="35">
          <cell r="B35" t="str">
            <v xml:space="preserve">    Saldo final (c/27)</v>
          </cell>
          <cell r="C35" t="str">
            <v>=</v>
          </cell>
          <cell r="D35">
            <v>61966.574999999997</v>
          </cell>
          <cell r="E35">
            <v>953.56</v>
          </cell>
          <cell r="F35">
            <v>2315.5259999999998</v>
          </cell>
          <cell r="G35">
            <v>5049.6239999999998</v>
          </cell>
          <cell r="H35">
            <v>8513.4940000000006</v>
          </cell>
          <cell r="I35">
            <v>11603.888999999999</v>
          </cell>
          <cell r="J35">
            <v>20537.066999999999</v>
          </cell>
          <cell r="K35">
            <v>31389.589</v>
          </cell>
          <cell r="L35">
            <v>40427.222000000002</v>
          </cell>
          <cell r="M35">
            <v>47754.373</v>
          </cell>
          <cell r="N35">
            <v>61966.574999999997</v>
          </cell>
          <cell r="O35">
            <v>0</v>
          </cell>
          <cell r="P35">
            <v>0</v>
          </cell>
        </row>
        <row r="36">
          <cell r="B36" t="str">
            <v>Encargo variável BT - ano n-1</v>
          </cell>
        </row>
        <row r="37">
          <cell r="B37" t="str">
            <v xml:space="preserve">    Saldo inicial (c/27)</v>
          </cell>
          <cell r="C37" t="str">
            <v>+</v>
          </cell>
          <cell r="D37">
            <v>-20480.853219999997</v>
          </cell>
          <cell r="E37">
            <v>-20480.853219999997</v>
          </cell>
          <cell r="F37">
            <v>-20480.853219999997</v>
          </cell>
          <cell r="G37">
            <v>-20480.853219999997</v>
          </cell>
          <cell r="H37">
            <v>-20480.853219999997</v>
          </cell>
          <cell r="I37">
            <v>-20480.853219999997</v>
          </cell>
          <cell r="J37">
            <v>-20480.853219999997</v>
          </cell>
          <cell r="K37">
            <v>-20480.853219999997</v>
          </cell>
          <cell r="L37">
            <v>-20480.853219999997</v>
          </cell>
          <cell r="M37">
            <v>-20480.853219999997</v>
          </cell>
          <cell r="N37">
            <v>-20480.853219999997</v>
          </cell>
          <cell r="O37">
            <v>0</v>
          </cell>
          <cell r="P37">
            <v>0</v>
          </cell>
        </row>
        <row r="38">
          <cell r="B38" t="str">
            <v xml:space="preserve">    Desvios gerados (c/71)</v>
          </cell>
          <cell r="C38" t="str">
            <v>+</v>
          </cell>
          <cell r="D38">
            <v>0</v>
          </cell>
          <cell r="E38">
            <v>0</v>
          </cell>
          <cell r="F38">
            <v>0</v>
          </cell>
          <cell r="G38">
            <v>0</v>
          </cell>
          <cell r="H38">
            <v>0</v>
          </cell>
          <cell r="I38">
            <v>0</v>
          </cell>
          <cell r="J38">
            <v>0</v>
          </cell>
          <cell r="K38">
            <v>0</v>
          </cell>
          <cell r="L38">
            <v>0</v>
          </cell>
          <cell r="M38">
            <v>0</v>
          </cell>
          <cell r="N38">
            <v>0</v>
          </cell>
          <cell r="O38">
            <v>0</v>
          </cell>
          <cell r="P38">
            <v>0</v>
          </cell>
        </row>
        <row r="39">
          <cell r="B39" t="str">
            <v xml:space="preserve">    Desvios recuperados (c/71)</v>
          </cell>
          <cell r="C39" t="str">
            <v>-</v>
          </cell>
          <cell r="D39">
            <v>0</v>
          </cell>
          <cell r="E39">
            <v>0</v>
          </cell>
          <cell r="F39">
            <v>0</v>
          </cell>
          <cell r="G39">
            <v>0</v>
          </cell>
          <cell r="H39">
            <v>0</v>
          </cell>
          <cell r="I39">
            <v>0</v>
          </cell>
          <cell r="J39">
            <v>0</v>
          </cell>
          <cell r="K39">
            <v>0</v>
          </cell>
          <cell r="L39">
            <v>0</v>
          </cell>
          <cell r="M39">
            <v>0</v>
          </cell>
          <cell r="N39">
            <v>0</v>
          </cell>
          <cell r="O39">
            <v>0</v>
          </cell>
          <cell r="P39">
            <v>0</v>
          </cell>
        </row>
        <row r="40">
          <cell r="B40" t="str">
            <v xml:space="preserve">    Saldo final (c/27)</v>
          </cell>
          <cell r="C40" t="str">
            <v>=</v>
          </cell>
          <cell r="D40">
            <v>-20480.853219999997</v>
          </cell>
          <cell r="E40">
            <v>-20480.853219999997</v>
          </cell>
          <cell r="F40">
            <v>-20480.853219999997</v>
          </cell>
          <cell r="G40">
            <v>-20480.853219999997</v>
          </cell>
          <cell r="H40">
            <v>-20480.853219999997</v>
          </cell>
          <cell r="I40">
            <v>-20480.853219999997</v>
          </cell>
          <cell r="J40">
            <v>-20480.853219999997</v>
          </cell>
          <cell r="K40">
            <v>-20480.853219999997</v>
          </cell>
          <cell r="L40">
            <v>-20480.853219999997</v>
          </cell>
          <cell r="M40">
            <v>-20480.853219999997</v>
          </cell>
          <cell r="N40">
            <v>-20480.853219999997</v>
          </cell>
          <cell r="O40">
            <v>0</v>
          </cell>
          <cell r="P40">
            <v>0</v>
          </cell>
        </row>
        <row r="41">
          <cell r="B41" t="str">
            <v>Total AEE</v>
          </cell>
        </row>
        <row r="42">
          <cell r="B42" t="str">
            <v xml:space="preserve">    Saldo inicial (c/27)</v>
          </cell>
          <cell r="C42" t="str">
            <v>+</v>
          </cell>
          <cell r="D42">
            <v>226329.05694000001</v>
          </cell>
          <cell r="E42">
            <v>226329.05694000001</v>
          </cell>
          <cell r="F42">
            <v>234614.88435999997</v>
          </cell>
          <cell r="G42">
            <v>238740.48314999999</v>
          </cell>
          <cell r="H42">
            <v>243160.45368999999</v>
          </cell>
          <cell r="I42">
            <v>251737.12169</v>
          </cell>
          <cell r="J42">
            <v>253204.29378000001</v>
          </cell>
          <cell r="K42">
            <v>261426.36978000001</v>
          </cell>
          <cell r="L42">
            <v>248936.75917999999</v>
          </cell>
          <cell r="M42">
            <v>269407.79957999999</v>
          </cell>
          <cell r="N42">
            <v>274041.11787999998</v>
          </cell>
          <cell r="O42">
            <v>0</v>
          </cell>
          <cell r="P42">
            <v>0</v>
          </cell>
        </row>
        <row r="43">
          <cell r="B43" t="str">
            <v xml:space="preserve">    Desvios gerados (c/71)</v>
          </cell>
          <cell r="C43" t="str">
            <v>+</v>
          </cell>
          <cell r="D43">
            <v>276608.56887000002</v>
          </cell>
          <cell r="E43">
            <v>26609.162530000001</v>
          </cell>
          <cell r="F43">
            <v>24202.205900000001</v>
          </cell>
          <cell r="G43">
            <v>23619.941649999997</v>
          </cell>
          <cell r="H43">
            <v>29161.357109999997</v>
          </cell>
          <cell r="I43">
            <v>22051.861199999999</v>
          </cell>
          <cell r="J43">
            <v>28806.76511</v>
          </cell>
          <cell r="K43">
            <v>8981.4575100000002</v>
          </cell>
          <cell r="L43">
            <v>41942.108510000005</v>
          </cell>
          <cell r="M43">
            <v>26104.386409999999</v>
          </cell>
          <cell r="N43">
            <v>45129.322939999998</v>
          </cell>
          <cell r="O43">
            <v>0</v>
          </cell>
          <cell r="P43">
            <v>0</v>
          </cell>
        </row>
        <row r="44">
          <cell r="B44" t="str">
            <v xml:space="preserve">    Desvios recuperados (c/71)</v>
          </cell>
          <cell r="C44" t="str">
            <v>-</v>
          </cell>
          <cell r="D44">
            <v>209039.84309999994</v>
          </cell>
          <cell r="E44">
            <v>18323.33511</v>
          </cell>
          <cell r="F44">
            <v>20076.607110000001</v>
          </cell>
          <cell r="G44">
            <v>19199.971109999999</v>
          </cell>
          <cell r="H44">
            <v>20584.689109999996</v>
          </cell>
          <cell r="I44">
            <v>20584.689109999996</v>
          </cell>
          <cell r="J44">
            <v>20584.689109999996</v>
          </cell>
          <cell r="K44">
            <v>21471.068109999997</v>
          </cell>
          <cell r="L44">
            <v>21471.068109999997</v>
          </cell>
          <cell r="M44">
            <v>21471.068109999997</v>
          </cell>
          <cell r="N44">
            <v>25272.658109999997</v>
          </cell>
          <cell r="O44">
            <v>0</v>
          </cell>
          <cell r="P44">
            <v>0</v>
          </cell>
        </row>
        <row r="45">
          <cell r="B45" t="str">
            <v xml:space="preserve">    Saldo final (c/27)</v>
          </cell>
          <cell r="C45" t="str">
            <v>=</v>
          </cell>
          <cell r="D45">
            <v>293897.78271000006</v>
          </cell>
          <cell r="E45">
            <v>234614.88436000003</v>
          </cell>
          <cell r="F45">
            <v>238740.48314999999</v>
          </cell>
          <cell r="G45">
            <v>243160.45368999999</v>
          </cell>
          <cell r="H45">
            <v>251737.12169</v>
          </cell>
          <cell r="I45">
            <v>253204.29378000001</v>
          </cell>
          <cell r="J45">
            <v>261426.36978000001</v>
          </cell>
          <cell r="K45">
            <v>248936.75917999999</v>
          </cell>
          <cell r="L45">
            <v>269407.79957999999</v>
          </cell>
          <cell r="M45">
            <v>274041.11787999998</v>
          </cell>
          <cell r="N45">
            <v>293897.78271</v>
          </cell>
          <cell r="O45">
            <v>0</v>
          </cell>
          <cell r="P45">
            <v>0</v>
          </cell>
        </row>
        <row r="46">
          <cell r="B46">
            <v>0</v>
          </cell>
          <cell r="D46">
            <v>0</v>
          </cell>
        </row>
        <row r="47">
          <cell r="B47" t="str">
            <v>GGS</v>
          </cell>
        </row>
        <row r="48">
          <cell r="B48" t="str">
            <v>Diferença Tarifária GGS - ano n-2</v>
          </cell>
        </row>
        <row r="49">
          <cell r="B49" t="str">
            <v xml:space="preserve">    Saldo inicial (c/27)</v>
          </cell>
          <cell r="C49" t="str">
            <v>+</v>
          </cell>
          <cell r="D49">
            <v>3631.7208099999984</v>
          </cell>
          <cell r="E49">
            <v>3631.7208099999984</v>
          </cell>
          <cell r="F49">
            <v>3282.1801999999984</v>
          </cell>
          <cell r="G49">
            <v>2978.0422599999984</v>
          </cell>
          <cell r="H49">
            <v>2664.2555399999983</v>
          </cell>
          <cell r="I49">
            <v>2383.3814399999983</v>
          </cell>
          <cell r="J49">
            <v>2098.5492899999981</v>
          </cell>
          <cell r="K49">
            <v>1814.7518199999981</v>
          </cell>
          <cell r="L49">
            <v>1506.269879999998</v>
          </cell>
          <cell r="M49">
            <v>1227.005279999998</v>
          </cell>
          <cell r="N49">
            <v>934.01887999999803</v>
          </cell>
          <cell r="O49">
            <v>0</v>
          </cell>
          <cell r="P49">
            <v>0</v>
          </cell>
        </row>
        <row r="50">
          <cell r="B50" t="str">
            <v xml:space="preserve">    Desvios gerados (c/71)</v>
          </cell>
          <cell r="C50" t="str">
            <v>+</v>
          </cell>
          <cell r="D50">
            <v>0</v>
          </cell>
          <cell r="E50">
            <v>0</v>
          </cell>
          <cell r="F50">
            <v>0</v>
          </cell>
          <cell r="G50">
            <v>0</v>
          </cell>
          <cell r="H50">
            <v>0</v>
          </cell>
          <cell r="I50">
            <v>0</v>
          </cell>
          <cell r="J50">
            <v>0</v>
          </cell>
          <cell r="K50">
            <v>0</v>
          </cell>
          <cell r="L50">
            <v>0</v>
          </cell>
          <cell r="M50">
            <v>0</v>
          </cell>
          <cell r="N50">
            <v>0</v>
          </cell>
          <cell r="O50">
            <v>0</v>
          </cell>
          <cell r="P50">
            <v>0</v>
          </cell>
          <cell r="U50" t="str">
            <v>Total</v>
          </cell>
          <cell r="V50">
            <v>37987</v>
          </cell>
          <cell r="W50">
            <v>38018</v>
          </cell>
          <cell r="X50">
            <v>38047</v>
          </cell>
          <cell r="Y50">
            <v>38078</v>
          </cell>
          <cell r="Z50">
            <v>38108</v>
          </cell>
          <cell r="AA50">
            <v>38139</v>
          </cell>
          <cell r="AB50">
            <v>38169</v>
          </cell>
          <cell r="AC50">
            <v>38200</v>
          </cell>
          <cell r="AD50">
            <v>38231</v>
          </cell>
          <cell r="AE50">
            <v>38261</v>
          </cell>
          <cell r="AF50">
            <v>38292</v>
          </cell>
          <cell r="AG50">
            <v>38322</v>
          </cell>
        </row>
        <row r="51">
          <cell r="B51" t="str">
            <v xml:space="preserve">    Desvios recuperados (c/71)</v>
          </cell>
          <cell r="C51" t="str">
            <v>-</v>
          </cell>
          <cell r="D51">
            <v>2993.5706500000001</v>
          </cell>
          <cell r="E51">
            <v>349.54060999999996</v>
          </cell>
          <cell r="F51">
            <v>304.13794000000001</v>
          </cell>
          <cell r="G51">
            <v>313.78671999999995</v>
          </cell>
          <cell r="H51">
            <v>280.8741</v>
          </cell>
          <cell r="I51">
            <v>284.83215000000001</v>
          </cell>
          <cell r="J51">
            <v>283.79746999999998</v>
          </cell>
          <cell r="K51">
            <v>308.48194000000001</v>
          </cell>
          <cell r="L51">
            <v>279.26459999999997</v>
          </cell>
          <cell r="M51">
            <v>292.9864</v>
          </cell>
          <cell r="N51">
            <v>295.86872</v>
          </cell>
          <cell r="O51">
            <v>0</v>
          </cell>
          <cell r="P51">
            <v>0</v>
          </cell>
          <cell r="U51" t="str">
            <v>anual</v>
          </cell>
        </row>
        <row r="52">
          <cell r="B52" t="str">
            <v xml:space="preserve">    Saldo final (c/27)</v>
          </cell>
          <cell r="C52" t="str">
            <v>=</v>
          </cell>
          <cell r="D52">
            <v>638.1501599999981</v>
          </cell>
          <cell r="E52">
            <v>3282.1801999999984</v>
          </cell>
          <cell r="F52">
            <v>2978.0422599999984</v>
          </cell>
          <cell r="G52">
            <v>2664.2555399999983</v>
          </cell>
          <cell r="H52">
            <v>2383.3814399999983</v>
          </cell>
          <cell r="I52">
            <v>2098.5492899999981</v>
          </cell>
          <cell r="J52">
            <v>1814.7518199999981</v>
          </cell>
          <cell r="K52">
            <v>1506.269879999998</v>
          </cell>
          <cell r="L52">
            <v>1227.005279999998</v>
          </cell>
          <cell r="M52">
            <v>934.01887999999803</v>
          </cell>
          <cell r="N52">
            <v>638.1501599999981</v>
          </cell>
          <cell r="O52">
            <v>0</v>
          </cell>
          <cell r="P52">
            <v>0</v>
          </cell>
          <cell r="S52" t="str">
            <v>Saldo inicial (c/27)</v>
          </cell>
          <cell r="T52" t="str">
            <v>+</v>
          </cell>
          <cell r="U52">
            <v>20.694854749999998</v>
          </cell>
          <cell r="V52">
            <v>20.694854749999998</v>
          </cell>
          <cell r="W52">
            <v>25.866490070000001</v>
          </cell>
          <cell r="X52">
            <v>31.379282550000003</v>
          </cell>
          <cell r="Y52">
            <v>34.413213220000031</v>
          </cell>
          <cell r="Z52">
            <v>41.89377769999998</v>
          </cell>
          <cell r="AA52">
            <v>46.862495850000009</v>
          </cell>
          <cell r="AB52">
            <v>50.279040319999972</v>
          </cell>
          <cell r="AC52">
            <v>75.479914779999987</v>
          </cell>
          <cell r="AD52">
            <v>72.07647858</v>
          </cell>
          <cell r="AE52">
            <v>78.815238320000006</v>
          </cell>
        </row>
        <row r="53">
          <cell r="B53" t="str">
            <v>Diferença Tarifária  GGS - ano n-1</v>
          </cell>
          <cell r="S53" t="str">
            <v xml:space="preserve">    Desvios gerados (c/71)</v>
          </cell>
          <cell r="T53" t="str">
            <v>+</v>
          </cell>
          <cell r="U53">
            <v>57.008781460000016</v>
          </cell>
          <cell r="V53">
            <v>4.1698469200000003</v>
          </cell>
          <cell r="W53">
            <v>4.6411287800000025</v>
          </cell>
          <cell r="X53">
            <v>2.1346134099999983</v>
          </cell>
          <cell r="Y53">
            <v>6.6755752800000048</v>
          </cell>
          <cell r="Z53">
            <v>4.1523850999999992</v>
          </cell>
          <cell r="AA53">
            <v>2.6031768200000007</v>
          </cell>
          <cell r="AB53">
            <v>24.316760770000002</v>
          </cell>
          <cell r="AC53">
            <v>-4.2038125599999985</v>
          </cell>
          <cell r="AD53">
            <v>5.8990564899999987</v>
          </cell>
          <cell r="AE53">
            <v>6.6200504500000026</v>
          </cell>
        </row>
        <row r="54">
          <cell r="B54" t="str">
            <v xml:space="preserve">    Saldo inicial (c/27)</v>
          </cell>
          <cell r="C54" t="str">
            <v>+</v>
          </cell>
          <cell r="D54">
            <v>26813.151530000003</v>
          </cell>
          <cell r="E54">
            <v>26813.151530000003</v>
          </cell>
          <cell r="F54">
            <v>26813.151530000003</v>
          </cell>
          <cell r="G54">
            <v>26813.151530000003</v>
          </cell>
          <cell r="H54">
            <v>26813.151530000003</v>
          </cell>
          <cell r="I54">
            <v>26813.151530000003</v>
          </cell>
          <cell r="J54">
            <v>26813.151530000003</v>
          </cell>
          <cell r="K54">
            <v>26813.151530000003</v>
          </cell>
          <cell r="L54">
            <v>26813.151530000003</v>
          </cell>
          <cell r="M54">
            <v>26813.151530000003</v>
          </cell>
          <cell r="N54">
            <v>26813.151530000003</v>
          </cell>
          <cell r="O54">
            <v>0</v>
          </cell>
          <cell r="P54">
            <v>0</v>
          </cell>
          <cell r="S54" t="str">
            <v xml:space="preserve">    Desvios recuperados (c/71)</v>
          </cell>
          <cell r="T54" t="str">
            <v>-</v>
          </cell>
          <cell r="U54">
            <v>-8.579616570000006</v>
          </cell>
          <cell r="V54">
            <v>-1.0017884000000012</v>
          </cell>
          <cell r="W54">
            <v>-0.87166370000000093</v>
          </cell>
          <cell r="X54">
            <v>-0.89931725999999979</v>
          </cell>
          <cell r="Y54">
            <v>-0.80498919999999996</v>
          </cell>
          <cell r="Z54">
            <v>-0.81633305000000111</v>
          </cell>
          <cell r="AA54">
            <v>-0.81336765000000011</v>
          </cell>
          <cell r="AB54">
            <v>-0.88411368999999829</v>
          </cell>
          <cell r="AC54">
            <v>-0.80037636000000201</v>
          </cell>
          <cell r="AD54">
            <v>-0.83970324999999868</v>
          </cell>
          <cell r="AE54">
            <v>-0.84796401000000332</v>
          </cell>
        </row>
        <row r="55">
          <cell r="B55" t="str">
            <v xml:space="preserve">    Desvios gerados (c/71)</v>
          </cell>
          <cell r="C55" t="str">
            <v>+</v>
          </cell>
          <cell r="D55">
            <v>0</v>
          </cell>
          <cell r="E55">
            <v>0</v>
          </cell>
          <cell r="F55">
            <v>0</v>
          </cell>
          <cell r="G55">
            <v>0</v>
          </cell>
          <cell r="H55">
            <v>0</v>
          </cell>
          <cell r="I55">
            <v>0</v>
          </cell>
          <cell r="J55">
            <v>0</v>
          </cell>
          <cell r="K55">
            <v>0</v>
          </cell>
          <cell r="L55">
            <v>0</v>
          </cell>
          <cell r="M55">
            <v>0</v>
          </cell>
          <cell r="N55">
            <v>0</v>
          </cell>
          <cell r="O55">
            <v>0</v>
          </cell>
          <cell r="P55">
            <v>0</v>
          </cell>
          <cell r="S55" t="str">
            <v>Saldo final (c/27)</v>
          </cell>
          <cell r="T55" t="str">
            <v>=</v>
          </cell>
          <cell r="U55">
            <v>86.283252780000026</v>
          </cell>
          <cell r="V55">
            <v>25.866490070000001</v>
          </cell>
          <cell r="W55">
            <v>31.379282550000006</v>
          </cell>
          <cell r="X55">
            <v>34.413213219999996</v>
          </cell>
          <cell r="Y55">
            <v>41.893777700000037</v>
          </cell>
          <cell r="Z55">
            <v>46.862495849999981</v>
          </cell>
          <cell r="AA55">
            <v>50.279040320000014</v>
          </cell>
          <cell r="AB55">
            <v>75.479914779999973</v>
          </cell>
          <cell r="AC55">
            <v>72.076478579999986</v>
          </cell>
          <cell r="AD55">
            <v>78.815238319999992</v>
          </cell>
          <cell r="AE55">
            <v>86.283252780000012</v>
          </cell>
        </row>
        <row r="56">
          <cell r="B56" t="str">
            <v xml:space="preserve">    Desvios recuperados (c/71)</v>
          </cell>
          <cell r="C56" t="str">
            <v>-</v>
          </cell>
          <cell r="D56">
            <v>0</v>
          </cell>
          <cell r="E56">
            <v>0</v>
          </cell>
          <cell r="F56">
            <v>0</v>
          </cell>
          <cell r="G56">
            <v>0</v>
          </cell>
          <cell r="H56">
            <v>0</v>
          </cell>
          <cell r="I56">
            <v>0</v>
          </cell>
          <cell r="J56">
            <v>0</v>
          </cell>
          <cell r="K56">
            <v>0</v>
          </cell>
          <cell r="L56">
            <v>0</v>
          </cell>
          <cell r="M56">
            <v>0</v>
          </cell>
          <cell r="N56">
            <v>0</v>
          </cell>
          <cell r="O56">
            <v>0</v>
          </cell>
          <cell r="P56">
            <v>0</v>
          </cell>
        </row>
        <row r="57">
          <cell r="B57" t="str">
            <v xml:space="preserve">    Saldo final (c/27)</v>
          </cell>
          <cell r="C57" t="str">
            <v>=</v>
          </cell>
          <cell r="D57">
            <v>26813.151530000003</v>
          </cell>
          <cell r="E57">
            <v>26813.151530000003</v>
          </cell>
          <cell r="F57">
            <v>26813.151530000003</v>
          </cell>
          <cell r="G57">
            <v>26813.151530000003</v>
          </cell>
          <cell r="H57">
            <v>26813.151530000003</v>
          </cell>
          <cell r="I57">
            <v>26813.151530000003</v>
          </cell>
          <cell r="J57">
            <v>26813.151530000003</v>
          </cell>
          <cell r="K57">
            <v>26813.151530000003</v>
          </cell>
          <cell r="L57">
            <v>26813.151530000003</v>
          </cell>
          <cell r="M57">
            <v>26813.151530000003</v>
          </cell>
          <cell r="N57">
            <v>26813.151530000003</v>
          </cell>
          <cell r="O57">
            <v>0</v>
          </cell>
          <cell r="P57">
            <v>0</v>
          </cell>
        </row>
        <row r="58">
          <cell r="B58" t="str">
            <v>Desvios de GGS, Gerados - ano n</v>
          </cell>
        </row>
        <row r="59">
          <cell r="B59" t="str">
            <v xml:space="preserve">    Saldo inicial (c/27)</v>
          </cell>
          <cell r="C59" t="str">
            <v>+</v>
          </cell>
          <cell r="D59">
            <v>0</v>
          </cell>
          <cell r="E59">
            <v>0</v>
          </cell>
          <cell r="F59">
            <v>5753.05573</v>
          </cell>
          <cell r="G59">
            <v>11629.93813</v>
          </cell>
          <cell r="H59">
            <v>12923.23625</v>
          </cell>
          <cell r="I59">
            <v>19504.59677</v>
          </cell>
          <cell r="J59">
            <v>22062.054629999999</v>
          </cell>
          <cell r="K59">
            <v>23209.613409999998</v>
          </cell>
          <cell r="L59">
            <v>46747.167059999992</v>
          </cell>
          <cell r="M59">
            <v>40479.662629999992</v>
          </cell>
          <cell r="N59">
            <v>45101.650279999994</v>
          </cell>
          <cell r="O59">
            <v>0</v>
          </cell>
          <cell r="P59">
            <v>0</v>
          </cell>
        </row>
        <row r="60">
          <cell r="B60" t="str">
            <v xml:space="preserve">    Desvios gerados (c/71)</v>
          </cell>
          <cell r="C60" t="str">
            <v>+</v>
          </cell>
          <cell r="D60">
            <v>50215.562529999996</v>
          </cell>
          <cell r="E60">
            <v>5753.05573</v>
          </cell>
          <cell r="F60">
            <v>5876.8824000000004</v>
          </cell>
          <cell r="G60">
            <v>1293.2981200000002</v>
          </cell>
          <cell r="H60">
            <v>6581.3605199999993</v>
          </cell>
          <cell r="I60">
            <v>2557.45786</v>
          </cell>
          <cell r="J60">
            <v>1147.5587800000001</v>
          </cell>
          <cell r="K60">
            <v>23537.553649999998</v>
          </cell>
          <cell r="L60">
            <v>-6267.50443</v>
          </cell>
          <cell r="M60">
            <v>4621.98765</v>
          </cell>
          <cell r="N60">
            <v>5113.9122500000003</v>
          </cell>
          <cell r="O60">
            <v>0</v>
          </cell>
          <cell r="P60">
            <v>0</v>
          </cell>
        </row>
        <row r="61">
          <cell r="B61" t="str">
            <v xml:space="preserve">    Desvios recuperados (c/71)</v>
          </cell>
          <cell r="C61" t="str">
            <v>-</v>
          </cell>
          <cell r="D61">
            <v>0</v>
          </cell>
          <cell r="E61">
            <v>0</v>
          </cell>
          <cell r="F61">
            <v>0</v>
          </cell>
          <cell r="G61">
            <v>0</v>
          </cell>
          <cell r="H61">
            <v>0</v>
          </cell>
          <cell r="I61">
            <v>0</v>
          </cell>
          <cell r="J61">
            <v>0</v>
          </cell>
          <cell r="K61">
            <v>0</v>
          </cell>
          <cell r="L61">
            <v>0</v>
          </cell>
          <cell r="M61">
            <v>0</v>
          </cell>
          <cell r="N61">
            <v>0</v>
          </cell>
          <cell r="O61">
            <v>0</v>
          </cell>
          <cell r="P61">
            <v>0</v>
          </cell>
        </row>
        <row r="62">
          <cell r="B62" t="str">
            <v xml:space="preserve">    Saldo final (c/27)</v>
          </cell>
          <cell r="C62" t="str">
            <v>=</v>
          </cell>
          <cell r="D62">
            <v>50215.562529999996</v>
          </cell>
          <cell r="E62">
            <v>5753.05573</v>
          </cell>
          <cell r="F62">
            <v>11629.93813</v>
          </cell>
          <cell r="G62">
            <v>12923.23625</v>
          </cell>
          <cell r="H62">
            <v>19504.59677</v>
          </cell>
          <cell r="I62">
            <v>22062.054629999999</v>
          </cell>
          <cell r="J62">
            <v>23209.613409999998</v>
          </cell>
          <cell r="K62">
            <v>46747.167059999992</v>
          </cell>
          <cell r="L62">
            <v>40479.662629999992</v>
          </cell>
          <cell r="M62">
            <v>45101.650279999994</v>
          </cell>
          <cell r="N62">
            <v>50215.562529999996</v>
          </cell>
          <cell r="O62">
            <v>0</v>
          </cell>
          <cell r="P62">
            <v>0</v>
          </cell>
        </row>
        <row r="63">
          <cell r="B63" t="str">
            <v>Total GGS</v>
          </cell>
        </row>
        <row r="64">
          <cell r="B64" t="str">
            <v xml:space="preserve">    Saldo inicial (c/27)</v>
          </cell>
          <cell r="C64" t="str">
            <v>+</v>
          </cell>
          <cell r="D64">
            <v>30444.872340000002</v>
          </cell>
          <cell r="E64">
            <v>30444.872340000002</v>
          </cell>
          <cell r="F64">
            <v>35848.387459999998</v>
          </cell>
          <cell r="G64">
            <v>41421.13192</v>
          </cell>
          <cell r="H64">
            <v>42400.643320000003</v>
          </cell>
          <cell r="I64">
            <v>48701.129740000004</v>
          </cell>
          <cell r="J64">
            <v>50973.755449999997</v>
          </cell>
          <cell r="K64">
            <v>51837.516759999999</v>
          </cell>
          <cell r="L64">
            <v>75066.588469999988</v>
          </cell>
          <cell r="M64">
            <v>68519.819439999992</v>
          </cell>
          <cell r="N64">
            <v>72848.820689999993</v>
          </cell>
          <cell r="O64">
            <v>0</v>
          </cell>
          <cell r="P64">
            <v>0</v>
          </cell>
        </row>
        <row r="65">
          <cell r="B65" t="str">
            <v xml:space="preserve">    Desvios gerados (c/71)</v>
          </cell>
          <cell r="C65" t="str">
            <v>+</v>
          </cell>
          <cell r="D65">
            <v>50215.562529999996</v>
          </cell>
          <cell r="E65">
            <v>5753.05573</v>
          </cell>
          <cell r="F65">
            <v>5876.8824000000004</v>
          </cell>
          <cell r="G65">
            <v>1293.2981200000002</v>
          </cell>
          <cell r="H65">
            <v>6581.3605199999993</v>
          </cell>
          <cell r="I65">
            <v>2557.45786</v>
          </cell>
          <cell r="J65">
            <v>1147.5587800000001</v>
          </cell>
          <cell r="K65">
            <v>23537.553649999998</v>
          </cell>
          <cell r="L65">
            <v>-6267.50443</v>
          </cell>
          <cell r="M65">
            <v>4621.98765</v>
          </cell>
          <cell r="N65">
            <v>5113.9122500000003</v>
          </cell>
          <cell r="O65">
            <v>0</v>
          </cell>
          <cell r="P65">
            <v>0</v>
          </cell>
        </row>
        <row r="66">
          <cell r="B66" t="str">
            <v xml:space="preserve">    Desvios recuperados (c/71)</v>
          </cell>
          <cell r="C66" t="str">
            <v>-</v>
          </cell>
          <cell r="D66">
            <v>2993.5706500000001</v>
          </cell>
          <cell r="E66">
            <v>349.54060999999996</v>
          </cell>
          <cell r="F66">
            <v>304.13794000000001</v>
          </cell>
          <cell r="G66">
            <v>313.78671999999995</v>
          </cell>
          <cell r="H66">
            <v>280.8741</v>
          </cell>
          <cell r="I66">
            <v>284.83215000000001</v>
          </cell>
          <cell r="J66">
            <v>283.79746999999998</v>
          </cell>
          <cell r="K66">
            <v>308.48194000000001</v>
          </cell>
          <cell r="L66">
            <v>279.26459999999997</v>
          </cell>
          <cell r="M66">
            <v>292.9864</v>
          </cell>
          <cell r="N66">
            <v>295.86872</v>
          </cell>
          <cell r="O66">
            <v>0</v>
          </cell>
          <cell r="P66">
            <v>0</v>
          </cell>
        </row>
        <row r="67">
          <cell r="B67" t="str">
            <v xml:space="preserve">    Saldo final (c/27)</v>
          </cell>
          <cell r="C67" t="str">
            <v>=</v>
          </cell>
          <cell r="D67">
            <v>77666.864220000003</v>
          </cell>
          <cell r="E67">
            <v>35848.387459999998</v>
          </cell>
          <cell r="F67">
            <v>41421.13192</v>
          </cell>
          <cell r="G67">
            <v>42400.643320000003</v>
          </cell>
          <cell r="H67">
            <v>48701.129740000004</v>
          </cell>
          <cell r="I67">
            <v>50973.755449999997</v>
          </cell>
          <cell r="J67">
            <v>51837.516759999999</v>
          </cell>
          <cell r="K67">
            <v>75066.588469999988</v>
          </cell>
          <cell r="L67">
            <v>68519.819439999992</v>
          </cell>
          <cell r="M67">
            <v>72848.820689999993</v>
          </cell>
          <cell r="N67">
            <v>77666.864219999989</v>
          </cell>
          <cell r="O67">
            <v>0</v>
          </cell>
          <cell r="P67">
            <v>0</v>
          </cell>
        </row>
        <row r="68">
          <cell r="B68">
            <v>0</v>
          </cell>
          <cell r="D68">
            <v>0</v>
          </cell>
        </row>
        <row r="69">
          <cell r="B69" t="str">
            <v>TEE</v>
          </cell>
        </row>
        <row r="70">
          <cell r="B70" t="str">
            <v>Diferença Tarifária - ano n-2</v>
          </cell>
        </row>
        <row r="71">
          <cell r="B71" t="str">
            <v xml:space="preserve">    Saldo inicial (c/27)</v>
          </cell>
          <cell r="C71" t="str">
            <v>+</v>
          </cell>
          <cell r="D71">
            <v>-14040.28491</v>
          </cell>
          <cell r="E71">
            <v>-14040.28491</v>
          </cell>
          <cell r="F71">
            <v>-12688.955900000001</v>
          </cell>
          <cell r="G71">
            <v>-11513.154260000001</v>
          </cell>
          <cell r="H71">
            <v>-10300.050280000001</v>
          </cell>
          <cell r="I71">
            <v>-9214.1869800000022</v>
          </cell>
          <cell r="J71">
            <v>-8113.0217800000028</v>
          </cell>
          <cell r="K71">
            <v>-7015.8566600000031</v>
          </cell>
          <cell r="L71">
            <v>-5823.2610300000033</v>
          </cell>
          <cell r="M71">
            <v>-4743.6200700000036</v>
          </cell>
          <cell r="N71">
            <v>-3610.9304200000038</v>
          </cell>
          <cell r="O71">
            <v>0</v>
          </cell>
          <cell r="P71">
            <v>0</v>
          </cell>
        </row>
        <row r="72">
          <cell r="B72" t="str">
            <v xml:space="preserve">    Desvios gerados (c/71)</v>
          </cell>
          <cell r="C72" t="str">
            <v>+</v>
          </cell>
          <cell r="D72">
            <v>0</v>
          </cell>
          <cell r="E72">
            <v>0</v>
          </cell>
          <cell r="F72">
            <v>0</v>
          </cell>
          <cell r="G72">
            <v>0</v>
          </cell>
          <cell r="H72">
            <v>0</v>
          </cell>
          <cell r="I72">
            <v>0</v>
          </cell>
          <cell r="J72">
            <v>0</v>
          </cell>
          <cell r="K72">
            <v>0</v>
          </cell>
          <cell r="L72">
            <v>0</v>
          </cell>
          <cell r="M72">
            <v>0</v>
          </cell>
          <cell r="N72">
            <v>0</v>
          </cell>
          <cell r="O72">
            <v>0</v>
          </cell>
          <cell r="P72">
            <v>0</v>
          </cell>
        </row>
        <row r="73">
          <cell r="B73" t="str">
            <v xml:space="preserve">    Desvios recuperados (c/71)</v>
          </cell>
          <cell r="C73" t="str">
            <v>-</v>
          </cell>
          <cell r="D73">
            <v>-11573.18722</v>
          </cell>
          <cell r="E73">
            <v>-1351.3290099999999</v>
          </cell>
          <cell r="F73">
            <v>-1175.8016399999999</v>
          </cell>
          <cell r="G73">
            <v>-1213.1039800000001</v>
          </cell>
          <cell r="H73">
            <v>-1085.8633</v>
          </cell>
          <cell r="I73">
            <v>-1101.1651999999999</v>
          </cell>
          <cell r="J73">
            <v>-1097.1651200000001</v>
          </cell>
          <cell r="K73">
            <v>-1192.5956299999998</v>
          </cell>
          <cell r="L73">
            <v>-1079.64096</v>
          </cell>
          <cell r="M73">
            <v>-1132.6896499999998</v>
          </cell>
          <cell r="N73">
            <v>-1143.8327300000001</v>
          </cell>
          <cell r="O73">
            <v>0</v>
          </cell>
          <cell r="P73">
            <v>0</v>
          </cell>
        </row>
        <row r="74">
          <cell r="B74" t="str">
            <v xml:space="preserve">    Saldo final (c/27)</v>
          </cell>
          <cell r="C74" t="str">
            <v>=</v>
          </cell>
          <cell r="D74">
            <v>-2467.0976900000037</v>
          </cell>
          <cell r="E74">
            <v>-12688.955900000001</v>
          </cell>
          <cell r="F74">
            <v>-11513.154260000001</v>
          </cell>
          <cell r="G74">
            <v>-10300.050280000001</v>
          </cell>
          <cell r="H74">
            <v>-9214.1869800000022</v>
          </cell>
          <cell r="I74">
            <v>-8113.0217800000028</v>
          </cell>
          <cell r="J74">
            <v>-7015.8566600000031</v>
          </cell>
          <cell r="K74">
            <v>-5823.2610300000033</v>
          </cell>
          <cell r="L74">
            <v>-4743.6200700000036</v>
          </cell>
          <cell r="M74">
            <v>-3610.9304200000038</v>
          </cell>
          <cell r="N74">
            <v>-2467.0976900000037</v>
          </cell>
          <cell r="O74">
            <v>0</v>
          </cell>
          <cell r="P74">
            <v>0</v>
          </cell>
        </row>
        <row r="75">
          <cell r="B75" t="str">
            <v>Diferença Tarifária - ano n-1                        a)</v>
          </cell>
        </row>
        <row r="76">
          <cell r="B76" t="str">
            <v xml:space="preserve">    Saldo inicial (c/27)</v>
          </cell>
          <cell r="C76" t="str">
            <v>+</v>
          </cell>
          <cell r="D76">
            <v>4290.2673199999999</v>
          </cell>
          <cell r="E76">
            <v>4290.2673199999999</v>
          </cell>
          <cell r="F76">
            <v>4290.2673199999999</v>
          </cell>
          <cell r="G76">
            <v>4290.2673199999999</v>
          </cell>
          <cell r="H76">
            <v>4290.2673199999999</v>
          </cell>
          <cell r="I76">
            <v>4290.2673199999999</v>
          </cell>
          <cell r="J76">
            <v>4290.2673199999999</v>
          </cell>
          <cell r="K76">
            <v>4290.2673199999999</v>
          </cell>
          <cell r="L76">
            <v>4290.2673199999999</v>
          </cell>
          <cell r="M76">
            <v>4290.2673199999999</v>
          </cell>
          <cell r="N76">
            <v>4290.2673199999999</v>
          </cell>
          <cell r="O76">
            <v>0</v>
          </cell>
          <cell r="P76">
            <v>0</v>
          </cell>
        </row>
        <row r="77">
          <cell r="B77" t="str">
            <v xml:space="preserve">    Desvios gerados (c/71)</v>
          </cell>
          <cell r="C77" t="str">
            <v>+</v>
          </cell>
          <cell r="D77">
            <v>0</v>
          </cell>
          <cell r="E77">
            <v>0</v>
          </cell>
          <cell r="F77">
            <v>0</v>
          </cell>
          <cell r="G77">
            <v>0</v>
          </cell>
          <cell r="H77">
            <v>0</v>
          </cell>
          <cell r="I77">
            <v>0</v>
          </cell>
          <cell r="J77">
            <v>0</v>
          </cell>
          <cell r="K77">
            <v>0</v>
          </cell>
          <cell r="L77">
            <v>0</v>
          </cell>
          <cell r="M77">
            <v>0</v>
          </cell>
          <cell r="N77">
            <v>0</v>
          </cell>
          <cell r="O77">
            <v>0</v>
          </cell>
          <cell r="P77">
            <v>0</v>
          </cell>
        </row>
        <row r="78">
          <cell r="B78" t="str">
            <v xml:space="preserve">    Desvios recuperados (c/71)</v>
          </cell>
          <cell r="C78" t="str">
            <v>-</v>
          </cell>
          <cell r="D78">
            <v>0</v>
          </cell>
          <cell r="E78">
            <v>0</v>
          </cell>
          <cell r="F78">
            <v>0</v>
          </cell>
          <cell r="G78">
            <v>0</v>
          </cell>
          <cell r="H78">
            <v>0</v>
          </cell>
          <cell r="I78">
            <v>0</v>
          </cell>
          <cell r="J78">
            <v>0</v>
          </cell>
          <cell r="K78">
            <v>0</v>
          </cell>
          <cell r="L78">
            <v>0</v>
          </cell>
          <cell r="M78">
            <v>0</v>
          </cell>
          <cell r="N78">
            <v>0</v>
          </cell>
          <cell r="O78">
            <v>0</v>
          </cell>
          <cell r="P78">
            <v>0</v>
          </cell>
        </row>
        <row r="79">
          <cell r="B79" t="str">
            <v xml:space="preserve">    Saldo final (c/27)</v>
          </cell>
          <cell r="C79" t="str">
            <v>=</v>
          </cell>
          <cell r="D79">
            <v>4290.2673199999999</v>
          </cell>
          <cell r="E79">
            <v>4290.2673199999999</v>
          </cell>
          <cell r="F79">
            <v>4290.2673199999999</v>
          </cell>
          <cell r="G79">
            <v>4290.2673199999999</v>
          </cell>
          <cell r="H79">
            <v>4290.2673199999999</v>
          </cell>
          <cell r="I79">
            <v>4290.2673199999999</v>
          </cell>
          <cell r="J79">
            <v>4290.2673199999999</v>
          </cell>
          <cell r="K79">
            <v>4290.2673199999999</v>
          </cell>
          <cell r="L79">
            <v>4290.2673199999999</v>
          </cell>
          <cell r="M79">
            <v>4290.2673199999999</v>
          </cell>
          <cell r="N79">
            <v>4290.2673199999999</v>
          </cell>
          <cell r="O79">
            <v>0</v>
          </cell>
          <cell r="P79">
            <v>0</v>
          </cell>
        </row>
        <row r="80">
          <cell r="B80" t="str">
            <v>Desvios de TEE, Gerados -ano n</v>
          </cell>
        </row>
        <row r="81">
          <cell r="B81" t="str">
            <v xml:space="preserve">    Saldo inicial (c/27)</v>
          </cell>
          <cell r="C81" t="str">
            <v>+</v>
          </cell>
          <cell r="D81">
            <v>0</v>
          </cell>
          <cell r="E81">
            <v>0</v>
          </cell>
          <cell r="F81">
            <v>-1583.2088100000001</v>
          </cell>
          <cell r="G81">
            <v>-2818.9624300000005</v>
          </cell>
          <cell r="H81">
            <v>-1977.6471400000005</v>
          </cell>
          <cell r="I81">
            <v>-1883.4323800000004</v>
          </cell>
          <cell r="J81">
            <v>-288.50514000000044</v>
          </cell>
          <cell r="K81">
            <v>1167.1128999999996</v>
          </cell>
          <cell r="L81">
            <v>1946.3200199999997</v>
          </cell>
          <cell r="M81">
            <v>4010.0118899999998</v>
          </cell>
          <cell r="N81">
            <v>5287.0807299999997</v>
          </cell>
          <cell r="O81">
            <v>0</v>
          </cell>
          <cell r="P81">
            <v>0</v>
          </cell>
        </row>
        <row r="82">
          <cell r="B82" t="str">
            <v xml:space="preserve">    Desvios gerados (c/71)</v>
          </cell>
          <cell r="C82" t="str">
            <v>+</v>
          </cell>
          <cell r="D82">
            <v>6793.2189299999991</v>
          </cell>
          <cell r="E82">
            <v>-1583.2088100000001</v>
          </cell>
          <cell r="F82">
            <v>-1235.7536200000002</v>
          </cell>
          <cell r="G82">
            <v>841.31529</v>
          </cell>
          <cell r="H82">
            <v>94.214759999999998</v>
          </cell>
          <cell r="I82">
            <v>1594.92724</v>
          </cell>
          <cell r="J82">
            <v>1455.6180400000001</v>
          </cell>
          <cell r="K82">
            <v>779.20712000000003</v>
          </cell>
          <cell r="L82">
            <v>2063.6918700000001</v>
          </cell>
          <cell r="M82">
            <v>1277.0688400000001</v>
          </cell>
          <cell r="N82">
            <v>1506.1381999999999</v>
          </cell>
          <cell r="O82">
            <v>0</v>
          </cell>
          <cell r="P82">
            <v>0</v>
          </cell>
        </row>
        <row r="83">
          <cell r="B83" t="str">
            <v xml:space="preserve">    Desvios recuperados (c/71)</v>
          </cell>
          <cell r="C83" t="str">
            <v>-</v>
          </cell>
          <cell r="D83">
            <v>0</v>
          </cell>
          <cell r="E83">
            <v>0</v>
          </cell>
          <cell r="F83">
            <v>0</v>
          </cell>
          <cell r="G83">
            <v>0</v>
          </cell>
          <cell r="H83">
            <v>0</v>
          </cell>
          <cell r="I83">
            <v>0</v>
          </cell>
          <cell r="J83">
            <v>0</v>
          </cell>
          <cell r="K83">
            <v>0</v>
          </cell>
          <cell r="L83">
            <v>0</v>
          </cell>
          <cell r="M83">
            <v>0</v>
          </cell>
          <cell r="N83">
            <v>0</v>
          </cell>
          <cell r="O83">
            <v>0</v>
          </cell>
          <cell r="P83">
            <v>0</v>
          </cell>
        </row>
        <row r="84">
          <cell r="B84" t="str">
            <v xml:space="preserve">    Saldo final (c/27)</v>
          </cell>
          <cell r="C84" t="str">
            <v>=</v>
          </cell>
          <cell r="D84">
            <v>6793.2189299999991</v>
          </cell>
          <cell r="E84">
            <v>-1583.2088100000001</v>
          </cell>
          <cell r="F84">
            <v>-2818.9624300000005</v>
          </cell>
          <cell r="G84">
            <v>-1977.6471400000005</v>
          </cell>
          <cell r="H84">
            <v>-1883.4323800000004</v>
          </cell>
          <cell r="I84">
            <v>-288.50514000000044</v>
          </cell>
          <cell r="J84">
            <v>1167.1128999999996</v>
          </cell>
          <cell r="K84">
            <v>1946.3200199999997</v>
          </cell>
          <cell r="L84">
            <v>4010.0118899999998</v>
          </cell>
          <cell r="M84">
            <v>5287.0807299999997</v>
          </cell>
          <cell r="N84">
            <v>6793.2189299999991</v>
          </cell>
          <cell r="O84">
            <v>0</v>
          </cell>
          <cell r="P84">
            <v>0</v>
          </cell>
        </row>
        <row r="85">
          <cell r="B85" t="str">
            <v>Total TEE</v>
          </cell>
        </row>
        <row r="86">
          <cell r="B86" t="str">
            <v xml:space="preserve">    Saldo inicial (c/27)</v>
          </cell>
          <cell r="C86" t="str">
            <v>+</v>
          </cell>
          <cell r="D86">
            <v>-9750.0175899999995</v>
          </cell>
          <cell r="E86">
            <v>-9750.0175899999995</v>
          </cell>
          <cell r="F86">
            <v>-9981.8973900000019</v>
          </cell>
          <cell r="G86">
            <v>-10041.849370000002</v>
          </cell>
          <cell r="H86">
            <v>-7987.4301000000014</v>
          </cell>
          <cell r="I86">
            <v>-6807.3520400000025</v>
          </cell>
          <cell r="J86">
            <v>-4111.259600000003</v>
          </cell>
          <cell r="K86">
            <v>-1558.4764400000035</v>
          </cell>
          <cell r="L86">
            <v>413.32630999999628</v>
          </cell>
          <cell r="M86">
            <v>3556.6591399999961</v>
          </cell>
          <cell r="N86">
            <v>5966.4176299999963</v>
          </cell>
          <cell r="O86">
            <v>0</v>
          </cell>
          <cell r="P86">
            <v>0</v>
          </cell>
        </row>
        <row r="87">
          <cell r="B87" t="str">
            <v xml:space="preserve">    Desvios gerados (c/71)</v>
          </cell>
          <cell r="C87" t="str">
            <v>+</v>
          </cell>
          <cell r="D87">
            <v>6793.2189299999991</v>
          </cell>
          <cell r="E87">
            <v>-1583.2088100000001</v>
          </cell>
          <cell r="F87">
            <v>-1235.7536200000002</v>
          </cell>
          <cell r="G87">
            <v>841.31529</v>
          </cell>
          <cell r="H87">
            <v>94.214759999999998</v>
          </cell>
          <cell r="I87">
            <v>1594.92724</v>
          </cell>
          <cell r="J87">
            <v>1455.6180400000001</v>
          </cell>
          <cell r="K87">
            <v>779.20712000000003</v>
          </cell>
          <cell r="L87">
            <v>2063.6918700000001</v>
          </cell>
          <cell r="M87">
            <v>1277.0688400000001</v>
          </cell>
          <cell r="N87">
            <v>1506.1381999999999</v>
          </cell>
          <cell r="O87">
            <v>0</v>
          </cell>
          <cell r="P87">
            <v>0</v>
          </cell>
        </row>
        <row r="88">
          <cell r="B88" t="str">
            <v xml:space="preserve">    Desvios recuperados (c/71)</v>
          </cell>
          <cell r="C88" t="str">
            <v>-</v>
          </cell>
          <cell r="D88">
            <v>-11573.18722</v>
          </cell>
          <cell r="E88">
            <v>-1351.3290099999999</v>
          </cell>
          <cell r="F88">
            <v>-1175.8016399999999</v>
          </cell>
          <cell r="G88">
            <v>-1213.1039800000001</v>
          </cell>
          <cell r="H88">
            <v>-1085.8633</v>
          </cell>
          <cell r="I88">
            <v>-1101.1651999999999</v>
          </cell>
          <cell r="J88">
            <v>-1097.1651200000001</v>
          </cell>
          <cell r="K88">
            <v>-1192.5956299999998</v>
          </cell>
          <cell r="L88">
            <v>-1079.64096</v>
          </cell>
          <cell r="M88">
            <v>-1132.6896499999998</v>
          </cell>
          <cell r="N88">
            <v>-1143.8327300000001</v>
          </cell>
          <cell r="O88">
            <v>0</v>
          </cell>
          <cell r="P88">
            <v>0</v>
          </cell>
        </row>
        <row r="89">
          <cell r="B89" t="str">
            <v xml:space="preserve">    Saldo final (c/27)</v>
          </cell>
          <cell r="C89" t="str">
            <v>=</v>
          </cell>
          <cell r="D89">
            <v>8616.3885599999994</v>
          </cell>
          <cell r="E89">
            <v>-9981.8973900000019</v>
          </cell>
          <cell r="F89">
            <v>-10041.849370000002</v>
          </cell>
          <cell r="G89">
            <v>-7987.4301000000014</v>
          </cell>
          <cell r="H89">
            <v>-6807.3520400000025</v>
          </cell>
          <cell r="I89">
            <v>-4111.259600000003</v>
          </cell>
          <cell r="J89">
            <v>-1558.4764400000035</v>
          </cell>
          <cell r="K89">
            <v>413.32630999999628</v>
          </cell>
          <cell r="L89">
            <v>3556.6591399999961</v>
          </cell>
          <cell r="M89">
            <v>5966.4176299999963</v>
          </cell>
          <cell r="N89">
            <v>8616.3885599999958</v>
          </cell>
          <cell r="O89">
            <v>0</v>
          </cell>
          <cell r="P89">
            <v>0</v>
          </cell>
        </row>
        <row r="90">
          <cell r="B90">
            <v>0</v>
          </cell>
          <cell r="D90">
            <v>0</v>
          </cell>
        </row>
        <row r="91">
          <cell r="B91" t="str">
            <v>Total global</v>
          </cell>
        </row>
        <row r="92">
          <cell r="B92" t="str">
            <v xml:space="preserve">    Saldo inicial (c/27)</v>
          </cell>
          <cell r="C92" t="str">
            <v>+</v>
          </cell>
          <cell r="D92">
            <v>247023.91169000001</v>
          </cell>
          <cell r="E92">
            <v>247023.91169000001</v>
          </cell>
          <cell r="F92">
            <v>260481.37442999997</v>
          </cell>
          <cell r="G92">
            <v>270119.76569999999</v>
          </cell>
          <cell r="H92">
            <v>277573.66691000003</v>
          </cell>
          <cell r="I92">
            <v>293630.89938999998</v>
          </cell>
          <cell r="J92">
            <v>300066.78963000001</v>
          </cell>
          <cell r="K92">
            <v>311705.41009999998</v>
          </cell>
          <cell r="L92">
            <v>324416.67395999999</v>
          </cell>
          <cell r="M92">
            <v>341484.27815999999</v>
          </cell>
          <cell r="N92">
            <v>352856.35619999998</v>
          </cell>
          <cell r="O92">
            <v>0</v>
          </cell>
          <cell r="P92">
            <v>0</v>
          </cell>
        </row>
        <row r="93">
          <cell r="B93" t="str">
            <v xml:space="preserve">    Desvios gerados (c/71)</v>
          </cell>
          <cell r="C93" t="str">
            <v>+</v>
          </cell>
          <cell r="D93">
            <v>333617.35033000004</v>
          </cell>
          <cell r="E93">
            <v>30779.009450000001</v>
          </cell>
          <cell r="F93">
            <v>28843.334680000004</v>
          </cell>
          <cell r="G93">
            <v>25754.555059999995</v>
          </cell>
          <cell r="H93">
            <v>35836.932390000002</v>
          </cell>
          <cell r="I93">
            <v>26204.246299999999</v>
          </cell>
          <cell r="J93">
            <v>31409.941930000001</v>
          </cell>
          <cell r="K93">
            <v>33298.218280000001</v>
          </cell>
          <cell r="L93">
            <v>37738.295950000007</v>
          </cell>
          <cell r="M93">
            <v>32003.442899999998</v>
          </cell>
          <cell r="N93">
            <v>51749.373390000001</v>
          </cell>
          <cell r="O93">
            <v>0</v>
          </cell>
          <cell r="P93">
            <v>0</v>
          </cell>
        </row>
        <row r="94">
          <cell r="B94" t="str">
            <v xml:space="preserve">    Desvios recuperados (c/71)</v>
          </cell>
          <cell r="C94" t="str">
            <v>-</v>
          </cell>
          <cell r="D94">
            <v>200460.22652999999</v>
          </cell>
          <cell r="E94">
            <v>17321.546709999999</v>
          </cell>
          <cell r="F94">
            <v>19204.94341</v>
          </cell>
          <cell r="G94">
            <v>18300.653849999999</v>
          </cell>
          <cell r="H94">
            <v>19779.699909999996</v>
          </cell>
          <cell r="I94">
            <v>19768.356059999995</v>
          </cell>
          <cell r="J94">
            <v>19771.321459999996</v>
          </cell>
          <cell r="K94">
            <v>20586.954419999998</v>
          </cell>
          <cell r="L94">
            <v>20670.691749999994</v>
          </cell>
          <cell r="M94">
            <v>20631.364859999998</v>
          </cell>
          <cell r="N94">
            <v>24424.694099999993</v>
          </cell>
          <cell r="O94">
            <v>0</v>
          </cell>
          <cell r="P94">
            <v>0</v>
          </cell>
        </row>
        <row r="95">
          <cell r="B95" t="str">
            <v xml:space="preserve">    Saldo final (c/27)</v>
          </cell>
          <cell r="C95" t="str">
            <v>=</v>
          </cell>
          <cell r="D95">
            <v>380181.03549000004</v>
          </cell>
          <cell r="E95">
            <v>260481.37443000003</v>
          </cell>
          <cell r="F95">
            <v>270119.76569999999</v>
          </cell>
          <cell r="G95">
            <v>277573.66691000003</v>
          </cell>
          <cell r="H95">
            <v>293630.89938999998</v>
          </cell>
          <cell r="I95">
            <v>300066.78963000001</v>
          </cell>
          <cell r="J95">
            <v>311705.41009999998</v>
          </cell>
          <cell r="K95">
            <v>324416.67395999999</v>
          </cell>
          <cell r="L95">
            <v>341484.27815999999</v>
          </cell>
          <cell r="M95">
            <v>352856.35619999998</v>
          </cell>
          <cell r="N95">
            <v>380181.03548999998</v>
          </cell>
          <cell r="O95">
            <v>0</v>
          </cell>
          <cell r="P95">
            <v>0</v>
          </cell>
        </row>
        <row r="96">
          <cell r="B96">
            <v>0</v>
          </cell>
          <cell r="D96">
            <v>0</v>
          </cell>
        </row>
      </sheetData>
      <sheetData sheetId="34"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a"/>
      <sheetName val="Dados Macroeconómicos"/>
      <sheetName val="Vendas SEP e SENV"/>
      <sheetName val="Preços Pool"/>
      <sheetName val="Produções PREs"/>
      <sheetName val="Combustíveis"/>
      <sheetName val="Notas"/>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a"/>
      <sheetName val="Dados Macroeconómicos"/>
      <sheetName val="Vendas SEP e SENV"/>
      <sheetName val="Preços Pool"/>
      <sheetName val="Produções PREs"/>
      <sheetName val="Combustíveis"/>
      <sheetName val="Notas"/>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ferta"/>
      <sheetName val="Procura"/>
      <sheetName val="resumo_tot"/>
      <sheetName val="leia-me"/>
      <sheetName val="distrib"/>
      <sheetName val="factura_hidrica"/>
      <sheetName val="factura_termica"/>
      <sheetName val="emissao"/>
      <sheetName val="res.cae's hidr"/>
      <sheetName val="erse"/>
      <sheetName val="res.cae's "/>
      <sheetName val="Mod. Reg. de B.E."/>
      <sheetName val="diversos"/>
    </sheetNames>
    <sheetDataSet>
      <sheetData sheetId="0"/>
      <sheetData sheetId="1"/>
      <sheetData sheetId="2"/>
      <sheetData sheetId="3"/>
      <sheetData sheetId="4"/>
      <sheetData sheetId="5">
        <row r="69">
          <cell r="C69" t="str">
            <v>JAN</v>
          </cell>
          <cell r="D69" t="str">
            <v>FEV</v>
          </cell>
          <cell r="E69" t="str">
            <v>MAR</v>
          </cell>
          <cell r="F69" t="str">
            <v>ABR</v>
          </cell>
          <cell r="G69" t="str">
            <v>MAI</v>
          </cell>
          <cell r="H69" t="str">
            <v>JUN</v>
          </cell>
          <cell r="I69" t="str">
            <v>JUL</v>
          </cell>
          <cell r="J69" t="str">
            <v>AGO</v>
          </cell>
          <cell r="K69" t="str">
            <v>SET</v>
          </cell>
          <cell r="L69" t="str">
            <v>OUT</v>
          </cell>
          <cell r="M69" t="str">
            <v>NOV</v>
          </cell>
          <cell r="N69" t="str">
            <v>DEZ</v>
          </cell>
        </row>
        <row r="70">
          <cell r="B70" t="str">
            <v>CALP</v>
          </cell>
          <cell r="C70">
            <v>5715.2881800000005</v>
          </cell>
          <cell r="D70">
            <v>5726.2967800000006</v>
          </cell>
          <cell r="E70">
            <v>5703.8167300000005</v>
          </cell>
          <cell r="F70">
            <v>5723.4722400000001</v>
          </cell>
          <cell r="G70">
            <v>5749.3013300000002</v>
          </cell>
          <cell r="H70">
            <v>5790.7368299999998</v>
          </cell>
          <cell r="I70">
            <v>5790.19704</v>
          </cell>
          <cell r="J70">
            <v>5792.7711799999997</v>
          </cell>
          <cell r="K70">
            <v>5763.9990099999995</v>
          </cell>
          <cell r="L70">
            <v>5750.2551199999998</v>
          </cell>
          <cell r="M70">
            <v>5753.3580499999998</v>
          </cell>
          <cell r="N70">
            <v>5774.9700599999996</v>
          </cell>
        </row>
        <row r="71">
          <cell r="B71" t="str">
            <v>CTDP</v>
          </cell>
          <cell r="C71">
            <v>696.59046000000001</v>
          </cell>
          <cell r="D71">
            <v>698.70411999999999</v>
          </cell>
          <cell r="E71">
            <v>697.12079000000006</v>
          </cell>
          <cell r="F71">
            <v>702.21983999999998</v>
          </cell>
          <cell r="G71">
            <v>704.92093999999997</v>
          </cell>
          <cell r="H71">
            <v>711.21597999999994</v>
          </cell>
          <cell r="I71">
            <v>712.44369999999992</v>
          </cell>
          <cell r="J71">
            <v>712.99892</v>
          </cell>
          <cell r="K71">
            <v>710.70134999999993</v>
          </cell>
          <cell r="L71">
            <v>710.64598000000001</v>
          </cell>
          <cell r="M71">
            <v>712.60894999999994</v>
          </cell>
          <cell r="N71">
            <v>716.70932999999991</v>
          </cell>
        </row>
        <row r="72">
          <cell r="B72" t="str">
            <v>CARP</v>
          </cell>
          <cell r="C72">
            <v>1949.68417</v>
          </cell>
          <cell r="D72">
            <v>1959.6666599999999</v>
          </cell>
          <cell r="E72">
            <v>1957.0643600000001</v>
          </cell>
          <cell r="F72">
            <v>1975.56702</v>
          </cell>
          <cell r="G72">
            <v>1984.8344</v>
          </cell>
          <cell r="H72">
            <v>2005.77503</v>
          </cell>
          <cell r="I72">
            <v>2018.30467</v>
          </cell>
          <cell r="J72">
            <v>2025.31738</v>
          </cell>
          <cell r="K72">
            <v>2043.1467399999999</v>
          </cell>
          <cell r="L72">
            <v>2045.72568</v>
          </cell>
          <cell r="M72">
            <v>2053.8761599999998</v>
          </cell>
          <cell r="N72">
            <v>2070.42335</v>
          </cell>
        </row>
        <row r="73">
          <cell r="B73" t="str">
            <v>CVNP</v>
          </cell>
          <cell r="C73">
            <v>633.30300999999997</v>
          </cell>
          <cell r="D73">
            <v>635.89033999999992</v>
          </cell>
          <cell r="E73">
            <v>636.83773999999994</v>
          </cell>
          <cell r="F73">
            <v>638.74347</v>
          </cell>
          <cell r="G73">
            <v>644.1081999999999</v>
          </cell>
          <cell r="H73">
            <v>649.70744999999999</v>
          </cell>
          <cell r="I73">
            <v>652.51294999999993</v>
          </cell>
          <cell r="J73">
            <v>652.83596</v>
          </cell>
          <cell r="K73">
            <v>659.27801999999997</v>
          </cell>
          <cell r="L73">
            <v>658.70428000000004</v>
          </cell>
          <cell r="M73">
            <v>659.77334999999994</v>
          </cell>
          <cell r="N73">
            <v>662.89724000000001</v>
          </cell>
        </row>
        <row r="74">
          <cell r="B74" t="str">
            <v>CPLP</v>
          </cell>
          <cell r="C74">
            <v>1014.1573999999999</v>
          </cell>
          <cell r="D74">
            <v>1021.05335</v>
          </cell>
          <cell r="E74">
            <v>1027.3826099999999</v>
          </cell>
          <cell r="F74">
            <v>1030.8387399999999</v>
          </cell>
          <cell r="G74">
            <v>1039.7740200000001</v>
          </cell>
          <cell r="H74">
            <v>1049.3382099999999</v>
          </cell>
          <cell r="I74">
            <v>1050.9684099999999</v>
          </cell>
          <cell r="J74">
            <v>1054.5701299999998</v>
          </cell>
          <cell r="K74">
            <v>1050.7401599999998</v>
          </cell>
          <cell r="L74">
            <v>1049.48487</v>
          </cell>
          <cell r="M74">
            <v>1051.671</v>
          </cell>
          <cell r="N74">
            <v>1057.1755000000001</v>
          </cell>
        </row>
        <row r="75">
          <cell r="B75" t="str">
            <v>CSDP</v>
          </cell>
          <cell r="C75">
            <v>323.43838</v>
          </cell>
          <cell r="D75">
            <v>330.06560999999999</v>
          </cell>
          <cell r="E75">
            <v>323.39553999999998</v>
          </cell>
          <cell r="F75">
            <v>319.57596000000001</v>
          </cell>
          <cell r="G75">
            <v>321.61086999999998</v>
          </cell>
          <cell r="H75">
            <v>324.32304999999997</v>
          </cell>
          <cell r="I75">
            <v>323.78521000000001</v>
          </cell>
          <cell r="J75">
            <v>321.99043999999998</v>
          </cell>
          <cell r="K75">
            <v>319.32095000000004</v>
          </cell>
          <cell r="L75">
            <v>316.56441999999998</v>
          </cell>
          <cell r="M75">
            <v>314.3526</v>
          </cell>
          <cell r="N75">
            <v>313.12223999999998</v>
          </cell>
        </row>
        <row r="76">
          <cell r="B76" t="str">
            <v>CVFP</v>
          </cell>
          <cell r="C76">
            <v>1085.0174600000003</v>
          </cell>
          <cell r="D76">
            <v>1092.4423200000001</v>
          </cell>
          <cell r="E76">
            <v>1092.6448500000001</v>
          </cell>
          <cell r="F76">
            <v>1102.3314800000001</v>
          </cell>
          <cell r="G76">
            <v>1118.99766</v>
          </cell>
          <cell r="H76">
            <v>1132.12625</v>
          </cell>
          <cell r="I76">
            <v>1137.3301299999998</v>
          </cell>
          <cell r="J76">
            <v>1144.3671200000001</v>
          </cell>
          <cell r="K76">
            <v>1143.67147</v>
          </cell>
          <cell r="L76">
            <v>1147.1289199999999</v>
          </cell>
          <cell r="M76">
            <v>1153.60877</v>
          </cell>
          <cell r="N76">
            <v>1164.7194199999999</v>
          </cell>
        </row>
        <row r="77">
          <cell r="B77" t="str">
            <v>CCDP</v>
          </cell>
          <cell r="C77">
            <v>856.43912999999998</v>
          </cell>
          <cell r="D77">
            <v>859.50133999999991</v>
          </cell>
          <cell r="E77">
            <v>856.63824</v>
          </cell>
          <cell r="F77">
            <v>860.79730000000006</v>
          </cell>
          <cell r="G77">
            <v>865.04318000000001</v>
          </cell>
          <cell r="H77">
            <v>871.50479000000007</v>
          </cell>
          <cell r="I77">
            <v>872.29575999999997</v>
          </cell>
          <cell r="J77">
            <v>872.37310000000002</v>
          </cell>
          <cell r="K77">
            <v>872.35739000000001</v>
          </cell>
          <cell r="L77">
            <v>871.52324999999996</v>
          </cell>
          <cell r="M77">
            <v>873.07096000000001</v>
          </cell>
          <cell r="N77">
            <v>876.90992000000006</v>
          </cell>
        </row>
        <row r="78">
          <cell r="B78" t="str">
            <v>CM1P</v>
          </cell>
          <cell r="C78">
            <v>973.44958000000008</v>
          </cell>
          <cell r="D78">
            <v>985.43948999999998</v>
          </cell>
          <cell r="E78">
            <v>1024.38841</v>
          </cell>
          <cell r="F78">
            <v>1035.2585200000001</v>
          </cell>
          <cell r="G78">
            <v>1054.4984399999998</v>
          </cell>
          <cell r="H78">
            <v>1068.49918</v>
          </cell>
          <cell r="I78">
            <v>1074.585</v>
          </cell>
          <cell r="J78">
            <v>1078.90418</v>
          </cell>
          <cell r="K78">
            <v>1080.0890400000001</v>
          </cell>
          <cell r="L78">
            <v>1083.3026399999999</v>
          </cell>
          <cell r="M78">
            <v>1089.25605</v>
          </cell>
          <cell r="N78">
            <v>1098.8171100000002</v>
          </cell>
        </row>
        <row r="79">
          <cell r="B79" t="str">
            <v>CM2P</v>
          </cell>
          <cell r="C79">
            <v>1342.9853500000002</v>
          </cell>
          <cell r="D79">
            <v>1341.8486499999999</v>
          </cell>
          <cell r="E79">
            <v>1336.5168200000001</v>
          </cell>
          <cell r="F79">
            <v>1344.2851799999999</v>
          </cell>
          <cell r="G79">
            <v>1351.82744</v>
          </cell>
          <cell r="H79">
            <v>1365.68806</v>
          </cell>
          <cell r="I79">
            <v>1365.1278200000002</v>
          </cell>
          <cell r="J79">
            <v>1363.2270700000001</v>
          </cell>
          <cell r="K79">
            <v>1356.0183</v>
          </cell>
          <cell r="L79">
            <v>1352.1481799999999</v>
          </cell>
          <cell r="M79">
            <v>1352.6651200000001</v>
          </cell>
          <cell r="N79">
            <v>1358.3567700000001</v>
          </cell>
        </row>
        <row r="80">
          <cell r="B80" t="str">
            <v>CPTP</v>
          </cell>
          <cell r="C80">
            <v>959.98331000000007</v>
          </cell>
          <cell r="D80">
            <v>969.79468999999995</v>
          </cell>
          <cell r="E80">
            <v>973.38297</v>
          </cell>
          <cell r="F80">
            <v>980.75760000000002</v>
          </cell>
          <cell r="G80">
            <v>994.04565000000002</v>
          </cell>
          <cell r="H80">
            <v>1006.6477</v>
          </cell>
          <cell r="I80">
            <v>1015.6719499999999</v>
          </cell>
          <cell r="J80">
            <v>1022.3615500000001</v>
          </cell>
          <cell r="K80">
            <v>1023.7215500000001</v>
          </cell>
          <cell r="L80">
            <v>1027.8722600000001</v>
          </cell>
          <cell r="M80">
            <v>1034.70829</v>
          </cell>
          <cell r="N80">
            <v>1044.8380400000001</v>
          </cell>
        </row>
        <row r="81">
          <cell r="B81" t="str">
            <v>CBTP</v>
          </cell>
          <cell r="C81">
            <v>1399.3953799999999</v>
          </cell>
          <cell r="D81">
            <v>1409.71369</v>
          </cell>
          <cell r="E81">
            <v>1412.7252699999999</v>
          </cell>
          <cell r="F81">
            <v>1422.5802699999999</v>
          </cell>
          <cell r="G81">
            <v>1438.5856100000001</v>
          </cell>
          <cell r="H81">
            <v>1457.3990900000001</v>
          </cell>
          <cell r="I81">
            <v>1465.1228999999998</v>
          </cell>
          <cell r="J81">
            <v>1470.02556</v>
          </cell>
          <cell r="K81">
            <v>1468.6716299999998</v>
          </cell>
          <cell r="L81">
            <v>1472.3683600000002</v>
          </cell>
          <cell r="M81">
            <v>1479.3456000000001</v>
          </cell>
          <cell r="N81">
            <v>1496.4389900000001</v>
          </cell>
        </row>
        <row r="82">
          <cell r="B82" t="str">
            <v>CPNP</v>
          </cell>
          <cell r="C82">
            <v>2482.4701400000004</v>
          </cell>
          <cell r="D82">
            <v>2499.0268999999998</v>
          </cell>
          <cell r="E82">
            <v>2501.8788799999998</v>
          </cell>
          <cell r="F82">
            <v>2526.4643099999998</v>
          </cell>
          <cell r="G82">
            <v>2549.27315</v>
          </cell>
          <cell r="H82">
            <v>2580.74854</v>
          </cell>
          <cell r="I82">
            <v>2593.2759599999999</v>
          </cell>
          <cell r="J82">
            <v>2605.1118700000002</v>
          </cell>
          <cell r="K82">
            <v>2605.7186299999998</v>
          </cell>
          <cell r="L82">
            <v>2613.2386099999999</v>
          </cell>
          <cell r="M82">
            <v>2628.7627200000002</v>
          </cell>
          <cell r="N82">
            <v>2653.2802000000001</v>
          </cell>
        </row>
        <row r="83">
          <cell r="B83" t="str">
            <v>CVRP</v>
          </cell>
          <cell r="C83">
            <v>2677.9920999999999</v>
          </cell>
          <cell r="D83">
            <v>2692.8933700000002</v>
          </cell>
          <cell r="E83">
            <v>2693.8999800000001</v>
          </cell>
          <cell r="F83">
            <v>2718.34006</v>
          </cell>
          <cell r="G83">
            <v>2740.1298099999999</v>
          </cell>
          <cell r="H83">
            <v>2771.3506400000001</v>
          </cell>
          <cell r="I83">
            <v>2787.3759100000002</v>
          </cell>
          <cell r="J83">
            <v>2810.2077200000003</v>
          </cell>
          <cell r="K83">
            <v>2808.8978399999996</v>
          </cell>
          <cell r="L83">
            <v>2815.1137200000003</v>
          </cell>
          <cell r="M83">
            <v>2829.59746</v>
          </cell>
          <cell r="N83">
            <v>2853.3920800000001</v>
          </cell>
        </row>
        <row r="84">
          <cell r="B84" t="str">
            <v>CTCP</v>
          </cell>
          <cell r="C84">
            <v>523.41113999999993</v>
          </cell>
          <cell r="D84">
            <v>527.38181000000009</v>
          </cell>
          <cell r="E84">
            <v>528.02639999999997</v>
          </cell>
          <cell r="F84">
            <v>532.75411999999994</v>
          </cell>
          <cell r="G84">
            <v>537.56087000000002</v>
          </cell>
          <cell r="H84">
            <v>544.15720999999996</v>
          </cell>
          <cell r="I84">
            <v>547.30687</v>
          </cell>
          <cell r="J84">
            <v>549.58372999999995</v>
          </cell>
          <cell r="K84">
            <v>549.94917000000009</v>
          </cell>
          <cell r="L84">
            <v>566.31346999999994</v>
          </cell>
          <cell r="M84">
            <v>570.13264000000004</v>
          </cell>
          <cell r="N84">
            <v>575.15270999999996</v>
          </cell>
        </row>
        <row r="85">
          <cell r="B85" t="str">
            <v>CRGP</v>
          </cell>
          <cell r="C85">
            <v>2380.87536</v>
          </cell>
          <cell r="D85">
            <v>2370.4957200000003</v>
          </cell>
          <cell r="E85">
            <v>2368.8970199999999</v>
          </cell>
          <cell r="F85">
            <v>2407.16345</v>
          </cell>
          <cell r="G85">
            <v>2400.32161</v>
          </cell>
          <cell r="H85">
            <v>2423.3239399999998</v>
          </cell>
          <cell r="I85">
            <v>2429.5477700000001</v>
          </cell>
          <cell r="J85">
            <v>2433.4072099999998</v>
          </cell>
          <cell r="K85">
            <v>2427.4651100000001</v>
          </cell>
          <cell r="L85">
            <v>2427.5608399999996</v>
          </cell>
          <cell r="M85">
            <v>2435.4295699999998</v>
          </cell>
          <cell r="N85">
            <v>2450.8448699999999</v>
          </cell>
        </row>
        <row r="86">
          <cell r="B86" t="str">
            <v>CCLP</v>
          </cell>
          <cell r="C86">
            <v>2541.6135900000004</v>
          </cell>
          <cell r="D86">
            <v>2550.2033900000001</v>
          </cell>
          <cell r="E86">
            <v>2545.0811899999999</v>
          </cell>
          <cell r="F86">
            <v>2559.2223399999998</v>
          </cell>
          <cell r="G86">
            <v>2572.1298299999999</v>
          </cell>
          <cell r="H86">
            <v>2595.6763700000001</v>
          </cell>
          <cell r="I86">
            <v>2598.81799</v>
          </cell>
          <cell r="J86">
            <v>2599.5514500000004</v>
          </cell>
          <cell r="K86">
            <v>2590.50236</v>
          </cell>
          <cell r="L86">
            <v>2587.37084</v>
          </cell>
          <cell r="M86">
            <v>2591.84809</v>
          </cell>
          <cell r="N86">
            <v>2604.8605499999999</v>
          </cell>
        </row>
        <row r="87">
          <cell r="B87" t="str">
            <v>CTRP</v>
          </cell>
          <cell r="C87">
            <v>1632.3363400000001</v>
          </cell>
          <cell r="D87">
            <v>1637.8148799999999</v>
          </cell>
          <cell r="E87">
            <v>1631.97262</v>
          </cell>
          <cell r="F87">
            <v>1641.6111899999999</v>
          </cell>
          <cell r="G87">
            <v>1649.60906</v>
          </cell>
          <cell r="H87">
            <v>1664.9967199999999</v>
          </cell>
          <cell r="I87">
            <v>1668.3898100000001</v>
          </cell>
          <cell r="J87">
            <v>1668.8295600000001</v>
          </cell>
          <cell r="K87">
            <v>1662.0515500000001</v>
          </cell>
          <cell r="L87">
            <v>1661.3223400000002</v>
          </cell>
          <cell r="M87">
            <v>1665.35421</v>
          </cell>
          <cell r="N87">
            <v>1674.6672900000001</v>
          </cell>
        </row>
        <row r="88">
          <cell r="B88" t="str">
            <v>CCMP</v>
          </cell>
          <cell r="C88">
            <v>3018.5094399999998</v>
          </cell>
          <cell r="D88">
            <v>3085.4107899999999</v>
          </cell>
          <cell r="E88">
            <v>3081.1702</v>
          </cell>
          <cell r="F88">
            <v>3104.1214399999999</v>
          </cell>
          <cell r="G88">
            <v>3135.31538</v>
          </cell>
          <cell r="H88">
            <v>3168.1191600000002</v>
          </cell>
          <cell r="I88">
            <v>3177.4578799999999</v>
          </cell>
          <cell r="J88">
            <v>3194.4375099999997</v>
          </cell>
          <cell r="K88">
            <v>3229.4816900000001</v>
          </cell>
          <cell r="L88">
            <v>3229.8332500000001</v>
          </cell>
          <cell r="M88">
            <v>3240.1715899999999</v>
          </cell>
          <cell r="N88">
            <v>3260.58482</v>
          </cell>
        </row>
        <row r="89">
          <cell r="B89" t="str">
            <v>CCAP</v>
          </cell>
          <cell r="C89">
            <v>758.21401000000003</v>
          </cell>
          <cell r="D89">
            <v>761.56243000000006</v>
          </cell>
          <cell r="E89">
            <v>760.76621</v>
          </cell>
          <cell r="F89">
            <v>767.21614</v>
          </cell>
          <cell r="G89">
            <v>771.00499000000002</v>
          </cell>
          <cell r="H89">
            <v>778.83177000000001</v>
          </cell>
          <cell r="I89">
            <v>781.20881000000008</v>
          </cell>
          <cell r="J89">
            <v>782.62302999999997</v>
          </cell>
          <cell r="K89">
            <v>781.04386999999997</v>
          </cell>
          <cell r="L89">
            <v>784.11279000000002</v>
          </cell>
          <cell r="M89">
            <v>786.92865000000006</v>
          </cell>
          <cell r="N89">
            <v>792.26958999999999</v>
          </cell>
        </row>
        <row r="90">
          <cell r="B90" t="str">
            <v>CAGP</v>
          </cell>
          <cell r="C90">
            <v>2181.04889</v>
          </cell>
          <cell r="D90">
            <v>2193.0224600000001</v>
          </cell>
          <cell r="E90">
            <v>2190.4246200000002</v>
          </cell>
          <cell r="F90">
            <v>2204.8468199999998</v>
          </cell>
          <cell r="G90">
            <v>2221.8778700000003</v>
          </cell>
          <cell r="H90">
            <v>2244.0435699999998</v>
          </cell>
          <cell r="I90">
            <v>2251.0333100000003</v>
          </cell>
          <cell r="J90">
            <v>2255.6369900000004</v>
          </cell>
          <cell r="K90">
            <v>2252.83547</v>
          </cell>
          <cell r="L90">
            <v>2254.8512700000001</v>
          </cell>
          <cell r="M90">
            <v>2263.1375400000002</v>
          </cell>
          <cell r="N90">
            <v>2279.0286599999999</v>
          </cell>
        </row>
        <row r="91">
          <cell r="B91" t="str">
            <v>CRVP</v>
          </cell>
          <cell r="C91">
            <v>597.00573999999995</v>
          </cell>
          <cell r="D91">
            <v>599.46569999999997</v>
          </cell>
          <cell r="E91">
            <v>597.75018</v>
          </cell>
          <cell r="F91">
            <v>602.06937000000005</v>
          </cell>
          <cell r="G91">
            <v>604.83154000000002</v>
          </cell>
          <cell r="H91">
            <v>610.2106</v>
          </cell>
          <cell r="I91">
            <v>611.42614000000003</v>
          </cell>
          <cell r="J91">
            <v>611.96793000000002</v>
          </cell>
          <cell r="K91">
            <v>610.44461999999999</v>
          </cell>
          <cell r="L91">
            <v>610.14472999999998</v>
          </cell>
          <cell r="M91">
            <v>612.61325999999997</v>
          </cell>
          <cell r="N91">
            <v>616.24446</v>
          </cell>
        </row>
        <row r="92">
          <cell r="B92" t="str">
            <v>CCRP</v>
          </cell>
          <cell r="C92">
            <v>772.77374999999995</v>
          </cell>
          <cell r="D92">
            <v>776.44029</v>
          </cell>
          <cell r="E92">
            <v>774.53382999999997</v>
          </cell>
          <cell r="F92">
            <v>778.44330000000002</v>
          </cell>
          <cell r="G92">
            <v>781.34604999999999</v>
          </cell>
          <cell r="H92">
            <v>786.91116</v>
          </cell>
          <cell r="I92">
            <v>798.27555000000007</v>
          </cell>
          <cell r="J92">
            <v>808.10934999999995</v>
          </cell>
          <cell r="K92">
            <v>805.28036999999995</v>
          </cell>
          <cell r="L92">
            <v>804.49768999999992</v>
          </cell>
          <cell r="M92">
            <v>805.53459999999995</v>
          </cell>
          <cell r="N92">
            <v>808.88555000000008</v>
          </cell>
        </row>
        <row r="93">
          <cell r="B93" t="str">
            <v>CBCP</v>
          </cell>
          <cell r="C93">
            <v>373.21338000000003</v>
          </cell>
          <cell r="D93">
            <v>374.56190000000004</v>
          </cell>
          <cell r="E93">
            <v>373.02358000000004</v>
          </cell>
          <cell r="F93">
            <v>374.28717999999998</v>
          </cell>
          <cell r="G93">
            <v>375.02474000000001</v>
          </cell>
          <cell r="H93">
            <v>377.17432000000002</v>
          </cell>
          <cell r="I93">
            <v>377.21816999999999</v>
          </cell>
          <cell r="J93">
            <v>376.68645000000004</v>
          </cell>
          <cell r="K93">
            <v>375.11771000000005</v>
          </cell>
          <cell r="L93">
            <v>374.16073999999998</v>
          </cell>
          <cell r="M93">
            <v>374.12984999999998</v>
          </cell>
          <cell r="N93">
            <v>375.12833000000001</v>
          </cell>
        </row>
        <row r="94">
          <cell r="B94" t="str">
            <v>CCBP</v>
          </cell>
          <cell r="C94">
            <v>833.05451000000005</v>
          </cell>
          <cell r="D94">
            <v>830.93506000000002</v>
          </cell>
          <cell r="E94">
            <v>803.12847999999997</v>
          </cell>
          <cell r="F94">
            <v>814.44781999999998</v>
          </cell>
          <cell r="G94">
            <v>817.33079000000009</v>
          </cell>
          <cell r="H94">
            <v>830.11257000000001</v>
          </cell>
          <cell r="I94">
            <v>832.54640000000006</v>
          </cell>
          <cell r="J94">
            <v>834.97431999999992</v>
          </cell>
          <cell r="K94">
            <v>839.83996000000002</v>
          </cell>
          <cell r="L94">
            <v>840.46265000000005</v>
          </cell>
          <cell r="M94">
            <v>864.53611999999998</v>
          </cell>
          <cell r="N94">
            <v>879.77429000000006</v>
          </cell>
        </row>
        <row r="95">
          <cell r="B95" t="str">
            <v>CPCP</v>
          </cell>
          <cell r="C95">
            <v>265.62970000000001</v>
          </cell>
          <cell r="D95">
            <v>267.33022999999997</v>
          </cell>
          <cell r="E95">
            <v>267.04071000000005</v>
          </cell>
          <cell r="F95">
            <v>269.81150000000002</v>
          </cell>
          <cell r="G95">
            <v>271.99770000000001</v>
          </cell>
          <cell r="H95">
            <v>274.64951000000002</v>
          </cell>
          <cell r="I95">
            <v>275.78438</v>
          </cell>
          <cell r="J95">
            <v>276.66795999999999</v>
          </cell>
          <cell r="K95">
            <v>276.46026000000001</v>
          </cell>
          <cell r="L95">
            <v>276.96765000000005</v>
          </cell>
          <cell r="M95">
            <v>278.20355000000001</v>
          </cell>
          <cell r="N95">
            <v>279.98689000000002</v>
          </cell>
        </row>
        <row r="96">
          <cell r="B96" t="str">
            <v>CFTP</v>
          </cell>
          <cell r="C96">
            <v>1506.1160799999998</v>
          </cell>
          <cell r="D96">
            <v>1513.52486</v>
          </cell>
          <cell r="E96">
            <v>1512.2011200000002</v>
          </cell>
          <cell r="F96">
            <v>1523.2011599999998</v>
          </cell>
          <cell r="G96">
            <v>1544.2553300000002</v>
          </cell>
          <cell r="H96">
            <v>1562.2304099999999</v>
          </cell>
          <cell r="I96">
            <v>1567.0028500000001</v>
          </cell>
          <cell r="J96">
            <v>1570.30981</v>
          </cell>
          <cell r="K96">
            <v>1567.8580400000001</v>
          </cell>
          <cell r="L96">
            <v>1584.3552400000001</v>
          </cell>
          <cell r="M96">
            <v>1592.3318100000001</v>
          </cell>
          <cell r="N96">
            <v>1603.2658200000001</v>
          </cell>
        </row>
      </sheetData>
      <sheetData sheetId="6">
        <row r="105">
          <cell r="C105" t="str">
            <v>JAN</v>
          </cell>
          <cell r="D105" t="str">
            <v>FEV</v>
          </cell>
          <cell r="E105" t="str">
            <v>MAR</v>
          </cell>
          <cell r="F105" t="str">
            <v>ABR</v>
          </cell>
          <cell r="G105" t="str">
            <v>MAI</v>
          </cell>
          <cell r="H105" t="str">
            <v>JUN</v>
          </cell>
          <cell r="I105" t="str">
            <v>JUL</v>
          </cell>
          <cell r="J105" t="str">
            <v>AGO</v>
          </cell>
          <cell r="K105" t="str">
            <v>SET</v>
          </cell>
          <cell r="L105" t="str">
            <v>OUT</v>
          </cell>
          <cell r="M105" t="str">
            <v>NOV</v>
          </cell>
          <cell r="N105" t="str">
            <v>DEZ</v>
          </cell>
        </row>
        <row r="106">
          <cell r="B106" t="str">
            <v>CTOP</v>
          </cell>
          <cell r="C106">
            <v>668.29898000000003</v>
          </cell>
          <cell r="D106">
            <v>677.30118999999991</v>
          </cell>
          <cell r="E106">
            <v>676.47658999999999</v>
          </cell>
          <cell r="F106">
            <v>680.69772999999998</v>
          </cell>
          <cell r="G106">
            <v>683.96799999999996</v>
          </cell>
          <cell r="H106">
            <v>687.40499999999997</v>
          </cell>
          <cell r="I106">
            <v>688.65599999999995</v>
          </cell>
          <cell r="J106">
            <v>688.38800000000003</v>
          </cell>
          <cell r="K106">
            <v>689.15</v>
          </cell>
          <cell r="L106">
            <v>688.75300000000004</v>
          </cell>
          <cell r="M106">
            <v>692.11699999999996</v>
          </cell>
          <cell r="N106">
            <v>694.57299999999998</v>
          </cell>
        </row>
        <row r="107">
          <cell r="B107" t="str">
            <v>CTOE</v>
          </cell>
          <cell r="C107">
            <v>1108.95327</v>
          </cell>
          <cell r="D107">
            <v>180.14978999999997</v>
          </cell>
          <cell r="E107">
            <v>0</v>
          </cell>
          <cell r="F107">
            <v>0</v>
          </cell>
          <cell r="G107">
            <v>0</v>
          </cell>
          <cell r="H107">
            <v>0</v>
          </cell>
          <cell r="I107">
            <v>0</v>
          </cell>
          <cell r="J107">
            <v>0</v>
          </cell>
          <cell r="K107">
            <v>0</v>
          </cell>
          <cell r="L107">
            <v>0</v>
          </cell>
          <cell r="M107">
            <v>0</v>
          </cell>
          <cell r="N107">
            <v>43.971782276464978</v>
          </cell>
        </row>
        <row r="108">
          <cell r="B108" t="str">
            <v>CCGP</v>
          </cell>
          <cell r="C108">
            <v>7311.5555000000004</v>
          </cell>
          <cell r="D108">
            <v>7368.9553800000003</v>
          </cell>
          <cell r="E108">
            <v>7355.3536799999993</v>
          </cell>
          <cell r="F108">
            <v>7381.2252699999999</v>
          </cell>
          <cell r="G108">
            <v>7353.7510000000002</v>
          </cell>
          <cell r="H108">
            <v>7414.4489999999996</v>
          </cell>
          <cell r="I108">
            <v>7447.8019999999997</v>
          </cell>
          <cell r="J108">
            <v>7450.1260000000002</v>
          </cell>
          <cell r="K108">
            <v>7445.67</v>
          </cell>
          <cell r="L108">
            <v>7439.607</v>
          </cell>
          <cell r="M108">
            <v>7450.5050000000001</v>
          </cell>
          <cell r="N108">
            <v>7486.3909999999996</v>
          </cell>
        </row>
        <row r="109">
          <cell r="B109" t="str">
            <v>CCGE</v>
          </cell>
          <cell r="C109">
            <v>11774.329960000001</v>
          </cell>
          <cell r="D109">
            <v>8936.4937699999991</v>
          </cell>
          <cell r="E109">
            <v>5284.2463500000003</v>
          </cell>
          <cell r="F109">
            <v>2459.2215300000003</v>
          </cell>
          <cell r="G109">
            <v>3996.7086530912902</v>
          </cell>
          <cell r="H109">
            <v>8944.2554373261628</v>
          </cell>
          <cell r="I109">
            <v>6113.780215951333</v>
          </cell>
          <cell r="J109">
            <v>4496.3475611449385</v>
          </cell>
          <cell r="K109">
            <v>8661.0964609078146</v>
          </cell>
          <cell r="L109">
            <v>3537.4251853141259</v>
          </cell>
          <cell r="M109">
            <v>2695.5372779144986</v>
          </cell>
          <cell r="N109">
            <v>3990.0581107971962</v>
          </cell>
        </row>
        <row r="110">
          <cell r="B110" t="str">
            <v>CSBP</v>
          </cell>
          <cell r="C110">
            <v>8010.5713699999988</v>
          </cell>
          <cell r="D110">
            <v>8055.8421399999997</v>
          </cell>
          <cell r="E110">
            <v>8041.8986799999993</v>
          </cell>
          <cell r="F110">
            <v>8077.4124599999996</v>
          </cell>
          <cell r="G110">
            <v>8111.8159999999998</v>
          </cell>
          <cell r="H110">
            <v>8167.3819999999996</v>
          </cell>
          <cell r="I110">
            <v>8176.3950000000004</v>
          </cell>
          <cell r="J110">
            <v>8182.2709999999997</v>
          </cell>
          <cell r="K110">
            <v>8157.7830000000004</v>
          </cell>
          <cell r="L110">
            <v>8171.5159999999996</v>
          </cell>
          <cell r="M110">
            <v>8181.5720000000001</v>
          </cell>
          <cell r="N110">
            <v>8215.8469999999998</v>
          </cell>
        </row>
        <row r="111">
          <cell r="B111" t="str">
            <v>CSBE</v>
          </cell>
          <cell r="C111">
            <v>16968.909500000002</v>
          </cell>
          <cell r="D111">
            <v>14545.565460000002</v>
          </cell>
          <cell r="E111">
            <v>14402.340289999998</v>
          </cell>
          <cell r="F111">
            <v>17360.741750000001</v>
          </cell>
          <cell r="G111">
            <v>10911.191875320925</v>
          </cell>
          <cell r="H111">
            <v>16381.599250986397</v>
          </cell>
          <cell r="I111">
            <v>18525.6683898099</v>
          </cell>
          <cell r="J111">
            <v>17461.196163932815</v>
          </cell>
          <cell r="K111">
            <v>14371.101079097432</v>
          </cell>
          <cell r="L111">
            <v>15835.682399322601</v>
          </cell>
          <cell r="M111">
            <v>12236.584850904916</v>
          </cell>
          <cell r="N111">
            <v>11713.452681353421</v>
          </cell>
        </row>
        <row r="112">
          <cell r="B112" t="str">
            <v>CSNP</v>
          </cell>
          <cell r="C112">
            <v>12318.58462</v>
          </cell>
          <cell r="D112">
            <v>12412.986000000001</v>
          </cell>
          <cell r="E112">
            <v>12424.741029999999</v>
          </cell>
          <cell r="F112">
            <v>12496.114669999999</v>
          </cell>
          <cell r="G112">
            <v>12565.671</v>
          </cell>
          <cell r="H112">
            <v>12675.782999999999</v>
          </cell>
          <cell r="I112">
            <v>12715.138999999999</v>
          </cell>
          <cell r="J112">
            <v>12757.465</v>
          </cell>
          <cell r="K112">
            <v>12793.857</v>
          </cell>
          <cell r="L112">
            <v>12795.303</v>
          </cell>
          <cell r="M112">
            <v>12862.474</v>
          </cell>
          <cell r="N112">
            <v>12928.206</v>
          </cell>
        </row>
        <row r="113">
          <cell r="B113" t="str">
            <v>CSNE</v>
          </cell>
          <cell r="C113">
            <v>14565.071620000001</v>
          </cell>
          <cell r="D113">
            <v>13090.32602</v>
          </cell>
          <cell r="E113">
            <v>14869.332249999999</v>
          </cell>
          <cell r="F113">
            <v>14194.684439999999</v>
          </cell>
          <cell r="G113">
            <v>10910.725489134304</v>
          </cell>
          <cell r="H113">
            <v>9940.7597588018434</v>
          </cell>
          <cell r="I113">
            <v>13930.155753975501</v>
          </cell>
          <cell r="J113">
            <v>14033.42698167448</v>
          </cell>
          <cell r="K113">
            <v>13861.643115648507</v>
          </cell>
          <cell r="L113">
            <v>14793.275384039624</v>
          </cell>
          <cell r="M113">
            <v>14189.48068940391</v>
          </cell>
          <cell r="N113">
            <v>14258.594754384325</v>
          </cell>
        </row>
        <row r="114">
          <cell r="B114" t="str">
            <v>CSNX</v>
          </cell>
          <cell r="C114">
            <v>-876.94105999999999</v>
          </cell>
          <cell r="D114">
            <v>0</v>
          </cell>
          <cell r="E114">
            <v>0</v>
          </cell>
          <cell r="F114">
            <v>481.14177000000001</v>
          </cell>
          <cell r="G114">
            <v>-825</v>
          </cell>
          <cell r="H114">
            <v>0</v>
          </cell>
          <cell r="I114">
            <v>500</v>
          </cell>
          <cell r="J114">
            <v>0</v>
          </cell>
          <cell r="K114">
            <v>0</v>
          </cell>
          <cell r="L114">
            <v>500</v>
          </cell>
          <cell r="M114">
            <v>0</v>
          </cell>
          <cell r="N114">
            <v>0</v>
          </cell>
        </row>
        <row r="115">
          <cell r="B115" t="str">
            <v>CSNS</v>
          </cell>
          <cell r="C115">
            <v>84.490080000000006</v>
          </cell>
          <cell r="D115">
            <v>84.490080000000006</v>
          </cell>
          <cell r="E115">
            <v>84.490080000000006</v>
          </cell>
          <cell r="F115">
            <v>84.490080000000006</v>
          </cell>
          <cell r="G115">
            <v>85</v>
          </cell>
          <cell r="H115">
            <v>85</v>
          </cell>
          <cell r="I115">
            <v>85</v>
          </cell>
          <cell r="J115">
            <v>85</v>
          </cell>
          <cell r="K115">
            <v>85</v>
          </cell>
          <cell r="L115">
            <v>85</v>
          </cell>
          <cell r="M115">
            <v>85</v>
          </cell>
          <cell r="N115">
            <v>85</v>
          </cell>
        </row>
        <row r="116">
          <cell r="B116" t="str">
            <v>CBRP</v>
          </cell>
          <cell r="C116">
            <v>1713.1734099999999</v>
          </cell>
          <cell r="D116">
            <v>1700.8580099999999</v>
          </cell>
          <cell r="E116">
            <v>1810.0045299999999</v>
          </cell>
          <cell r="F116">
            <v>1860.6764099999998</v>
          </cell>
          <cell r="G116">
            <v>1904.04</v>
          </cell>
          <cell r="H116">
            <v>1875.6369999999999</v>
          </cell>
          <cell r="I116">
            <v>1874.1659999999999</v>
          </cell>
          <cell r="J116">
            <v>1870.0830000000001</v>
          </cell>
          <cell r="K116">
            <v>1858.941</v>
          </cell>
          <cell r="L116">
            <v>1861.2070000000001</v>
          </cell>
          <cell r="M116">
            <v>1858.0809999999999</v>
          </cell>
          <cell r="N116">
            <v>1855.3209999999999</v>
          </cell>
        </row>
        <row r="117">
          <cell r="B117" t="str">
            <v>CBRR</v>
          </cell>
          <cell r="C117">
            <v>656.58656000000008</v>
          </cell>
          <cell r="D117">
            <v>627.33891000000006</v>
          </cell>
          <cell r="E117">
            <v>738.30554000000006</v>
          </cell>
          <cell r="F117">
            <v>752.23643000000004</v>
          </cell>
          <cell r="G117">
            <v>818.01427229893045</v>
          </cell>
          <cell r="H117">
            <v>783.35121697417503</v>
          </cell>
          <cell r="I117">
            <v>778.62825169109544</v>
          </cell>
          <cell r="J117">
            <v>772.46272760998716</v>
          </cell>
          <cell r="K117">
            <v>765.87871133159331</v>
          </cell>
          <cell r="L117">
            <v>760.21664365510696</v>
          </cell>
          <cell r="M117">
            <v>755.17314397482505</v>
          </cell>
          <cell r="N117">
            <v>750.21413555607364</v>
          </cell>
        </row>
        <row r="118">
          <cell r="B118" t="str">
            <v>CBRE</v>
          </cell>
          <cell r="C118">
            <v>1222.7535599999999</v>
          </cell>
          <cell r="D118">
            <v>1075.5920299999998</v>
          </cell>
          <cell r="E118">
            <v>949.86569000000009</v>
          </cell>
          <cell r="F118">
            <v>980.83762000000002</v>
          </cell>
          <cell r="G118">
            <v>472.67871022031244</v>
          </cell>
          <cell r="H118">
            <v>753.53264359830268</v>
          </cell>
          <cell r="I118">
            <v>330.09319031747242</v>
          </cell>
          <cell r="J118">
            <v>322.49296135159494</v>
          </cell>
          <cell r="K118">
            <v>1122.3954500736879</v>
          </cell>
          <cell r="L118">
            <v>806.4754937694745</v>
          </cell>
          <cell r="M118">
            <v>575.33870319134235</v>
          </cell>
          <cell r="N118">
            <v>635.09211570392733</v>
          </cell>
        </row>
        <row r="119">
          <cell r="B119" t="str">
            <v>CBRS</v>
          </cell>
          <cell r="C119">
            <v>1.63296</v>
          </cell>
          <cell r="D119">
            <v>1.63296</v>
          </cell>
          <cell r="E119">
            <v>1.63296</v>
          </cell>
          <cell r="F119">
            <v>1.63296</v>
          </cell>
          <cell r="G119">
            <v>1.6</v>
          </cell>
          <cell r="H119">
            <v>1.6</v>
          </cell>
          <cell r="I119">
            <v>1.6</v>
          </cell>
          <cell r="J119">
            <v>1.6</v>
          </cell>
          <cell r="K119">
            <v>1.6</v>
          </cell>
          <cell r="L119">
            <v>1.6</v>
          </cell>
          <cell r="M119">
            <v>1.6</v>
          </cell>
          <cell r="N119">
            <v>1.6</v>
          </cell>
        </row>
        <row r="120">
          <cell r="B120" t="str">
            <v>CAMP</v>
          </cell>
          <cell r="C120">
            <v>368.4375</v>
          </cell>
          <cell r="D120">
            <v>370.64822999999996</v>
          </cell>
          <cell r="E120">
            <v>88.969649999999987</v>
          </cell>
          <cell r="F120">
            <v>371.40014000000002</v>
          </cell>
          <cell r="G120">
            <v>374.36900000000003</v>
          </cell>
          <cell r="H120">
            <v>378.18299999999999</v>
          </cell>
          <cell r="I120">
            <v>380.363</v>
          </cell>
          <cell r="J120">
            <v>380.56200000000001</v>
          </cell>
          <cell r="K120">
            <v>380.28699999999998</v>
          </cell>
          <cell r="L120">
            <v>379.87299999999999</v>
          </cell>
          <cell r="M120">
            <v>381.53500000000003</v>
          </cell>
          <cell r="N120">
            <v>383.34800000000001</v>
          </cell>
        </row>
        <row r="121">
          <cell r="B121" t="str">
            <v>CAME</v>
          </cell>
          <cell r="C121">
            <v>81.529359999999997</v>
          </cell>
          <cell r="D121">
            <v>64.918499999999995</v>
          </cell>
          <cell r="E121">
            <v>76.263170000000002</v>
          </cell>
          <cell r="F121">
            <v>86.508489999999995</v>
          </cell>
          <cell r="G121">
            <v>81.68121781005587</v>
          </cell>
          <cell r="H121">
            <v>75.945628888223467</v>
          </cell>
          <cell r="I121">
            <v>76.138254229005597</v>
          </cell>
          <cell r="J121">
            <v>76.266671122860345</v>
          </cell>
          <cell r="K121">
            <v>76.074045782078215</v>
          </cell>
          <cell r="L121">
            <v>76.074045782078215</v>
          </cell>
          <cell r="M121">
            <v>76.330879569787726</v>
          </cell>
          <cell r="N121">
            <v>640.7543714671441</v>
          </cell>
        </row>
        <row r="122">
          <cell r="B122" t="str">
            <v>CTAP</v>
          </cell>
          <cell r="C122">
            <v>8.0447600000000001</v>
          </cell>
          <cell r="D122">
            <v>9.3061100000000003</v>
          </cell>
          <cell r="E122">
            <v>9.2438700000000011</v>
          </cell>
          <cell r="F122">
            <v>9.3110499999999998</v>
          </cell>
          <cell r="G122">
            <v>9.34</v>
          </cell>
          <cell r="H122">
            <v>9.4329999999999998</v>
          </cell>
          <cell r="I122">
            <v>9.4559999999999995</v>
          </cell>
          <cell r="J122">
            <v>9.4510000000000005</v>
          </cell>
          <cell r="K122">
            <v>9.4309999999999992</v>
          </cell>
          <cell r="L122">
            <v>9.4329999999999998</v>
          </cell>
          <cell r="M122">
            <v>9.4350000000000005</v>
          </cell>
          <cell r="N122">
            <v>9.4510000000000005</v>
          </cell>
        </row>
        <row r="123">
          <cell r="B123" t="str">
            <v>CTAE</v>
          </cell>
          <cell r="C123">
            <v>26.61711</v>
          </cell>
          <cell r="D123">
            <v>24.083220000000001</v>
          </cell>
          <cell r="E123">
            <v>22.679869999999998</v>
          </cell>
          <cell r="F123">
            <v>84.004930000000002</v>
          </cell>
          <cell r="G123">
            <v>87.165869690610833</v>
          </cell>
          <cell r="H123">
            <v>90.126964756380531</v>
          </cell>
          <cell r="I123">
            <v>90.197572083874718</v>
          </cell>
          <cell r="J123">
            <v>90.2446436355375</v>
          </cell>
          <cell r="K123">
            <v>90.174036308043313</v>
          </cell>
          <cell r="L123">
            <v>90.174036308043313</v>
          </cell>
          <cell r="M123">
            <v>90.268179411368905</v>
          </cell>
          <cell r="N123">
            <v>90.45646561802009</v>
          </cell>
        </row>
        <row r="124">
          <cell r="B124" t="str">
            <v>CTBP</v>
          </cell>
          <cell r="C124">
            <v>540.82063000000005</v>
          </cell>
          <cell r="D124">
            <v>541.66711999999995</v>
          </cell>
          <cell r="E124">
            <v>539.42822999999999</v>
          </cell>
          <cell r="F124">
            <v>619.57763999999997</v>
          </cell>
          <cell r="G124">
            <v>547.41</v>
          </cell>
          <cell r="H124">
            <v>552.05399999999997</v>
          </cell>
          <cell r="I124">
            <v>552.88599999999997</v>
          </cell>
          <cell r="J124">
            <v>553.20899999999995</v>
          </cell>
          <cell r="K124">
            <v>551.36699999999996</v>
          </cell>
          <cell r="L124">
            <v>550.952</v>
          </cell>
          <cell r="M124">
            <v>552.01499999999999</v>
          </cell>
          <cell r="N124">
            <v>555.36500000000001</v>
          </cell>
        </row>
        <row r="125">
          <cell r="B125" t="str">
            <v>CTBE</v>
          </cell>
          <cell r="C125">
            <v>69.19059</v>
          </cell>
          <cell r="D125">
            <v>0</v>
          </cell>
          <cell r="E125">
            <v>29.266989999999996</v>
          </cell>
          <cell r="F125">
            <v>9.1393000000000004</v>
          </cell>
          <cell r="G125">
            <v>0.91582125119920099</v>
          </cell>
          <cell r="H125">
            <v>0</v>
          </cell>
          <cell r="I125">
            <v>0</v>
          </cell>
          <cell r="J125">
            <v>0</v>
          </cell>
          <cell r="K125">
            <v>0</v>
          </cell>
          <cell r="L125">
            <v>0</v>
          </cell>
          <cell r="M125">
            <v>0</v>
          </cell>
          <cell r="N125">
            <v>0</v>
          </cell>
        </row>
        <row r="126">
          <cell r="B126" t="str">
            <v>CPGP</v>
          </cell>
          <cell r="C126">
            <v>13007.340759999999</v>
          </cell>
          <cell r="D126">
            <v>13020.454470000001</v>
          </cell>
          <cell r="E126">
            <v>13003.359189999999</v>
          </cell>
          <cell r="F126">
            <v>13130.61052</v>
          </cell>
          <cell r="G126">
            <v>13277.421926306573</v>
          </cell>
          <cell r="H126">
            <v>13335.283033124106</v>
          </cell>
          <cell r="I126">
            <v>13347.811908853721</v>
          </cell>
          <cell r="J126">
            <v>13308.985672638017</v>
          </cell>
          <cell r="K126">
            <v>13273.471880664138</v>
          </cell>
          <cell r="L126">
            <v>13343.298662943687</v>
          </cell>
          <cell r="M126">
            <v>13344.822389109229</v>
          </cell>
          <cell r="N126">
            <v>13345.733094958163</v>
          </cell>
        </row>
        <row r="127">
          <cell r="B127" t="str">
            <v>CPGE</v>
          </cell>
          <cell r="C127">
            <v>8558.487509999999</v>
          </cell>
          <cell r="D127">
            <v>7738.8604999999998</v>
          </cell>
          <cell r="E127">
            <v>8749.967630000001</v>
          </cell>
          <cell r="F127">
            <v>8075.3740499999994</v>
          </cell>
          <cell r="G127">
            <v>8239.722101995043</v>
          </cell>
          <cell r="H127">
            <v>7759.3984281990606</v>
          </cell>
          <cell r="I127">
            <v>8274.2545993634576</v>
          </cell>
          <cell r="J127">
            <v>8276.2183500292776</v>
          </cell>
          <cell r="K127">
            <v>8601.9532439950763</v>
          </cell>
          <cell r="L127">
            <v>8549.4103341385871</v>
          </cell>
          <cell r="M127">
            <v>7994.8406552452489</v>
          </cell>
          <cell r="N127">
            <v>7799.0441376196113</v>
          </cell>
        </row>
        <row r="128">
          <cell r="B128" t="str">
            <v>CPGX</v>
          </cell>
          <cell r="C128">
            <v>164.24304000000001</v>
          </cell>
          <cell r="D128">
            <v>0</v>
          </cell>
          <cell r="E128">
            <v>0</v>
          </cell>
          <cell r="F128">
            <v>279.33292</v>
          </cell>
          <cell r="G128">
            <v>0</v>
          </cell>
          <cell r="H128">
            <v>0</v>
          </cell>
          <cell r="I128">
            <v>280</v>
          </cell>
          <cell r="J128">
            <v>0</v>
          </cell>
          <cell r="K128">
            <v>0</v>
          </cell>
          <cell r="L128">
            <v>280</v>
          </cell>
          <cell r="M128">
            <v>0</v>
          </cell>
          <cell r="N128">
            <v>0</v>
          </cell>
        </row>
        <row r="129">
          <cell r="B129" t="str">
            <v>CPGS</v>
          </cell>
          <cell r="C129">
            <v>0</v>
          </cell>
          <cell r="D129">
            <v>0</v>
          </cell>
          <cell r="E129">
            <v>0</v>
          </cell>
          <cell r="F129">
            <v>0</v>
          </cell>
          <cell r="G129">
            <v>0</v>
          </cell>
          <cell r="H129">
            <v>0</v>
          </cell>
          <cell r="I129">
            <v>0</v>
          </cell>
          <cell r="J129">
            <v>0</v>
          </cell>
          <cell r="K129">
            <v>0</v>
          </cell>
          <cell r="L129">
            <v>0</v>
          </cell>
          <cell r="M129">
            <v>0</v>
          </cell>
          <cell r="N129">
            <v>0</v>
          </cell>
        </row>
        <row r="130">
          <cell r="B130" t="str">
            <v>CPGI</v>
          </cell>
          <cell r="C130">
            <v>334.04608000000002</v>
          </cell>
          <cell r="D130">
            <v>0</v>
          </cell>
          <cell r="E130">
            <v>0</v>
          </cell>
          <cell r="F130">
            <v>283.40030999999999</v>
          </cell>
          <cell r="G130">
            <v>0</v>
          </cell>
          <cell r="H130">
            <v>0</v>
          </cell>
          <cell r="I130">
            <v>242</v>
          </cell>
          <cell r="J130">
            <v>0</v>
          </cell>
          <cell r="K130">
            <v>0</v>
          </cell>
          <cell r="L130">
            <v>255</v>
          </cell>
          <cell r="M130">
            <v>0</v>
          </cell>
          <cell r="N130">
            <v>0</v>
          </cell>
        </row>
        <row r="131">
          <cell r="B131" t="str">
            <v>CPGO</v>
          </cell>
          <cell r="C131">
            <v>0</v>
          </cell>
          <cell r="D131">
            <v>0</v>
          </cell>
          <cell r="E131">
            <v>0</v>
          </cell>
          <cell r="F131">
            <v>0</v>
          </cell>
          <cell r="G131">
            <v>0</v>
          </cell>
          <cell r="H131">
            <v>0</v>
          </cell>
          <cell r="I131">
            <v>0</v>
          </cell>
          <cell r="J131">
            <v>0</v>
          </cell>
          <cell r="K131">
            <v>0</v>
          </cell>
          <cell r="L131">
            <v>0</v>
          </cell>
          <cell r="M131">
            <v>0</v>
          </cell>
          <cell r="N131">
            <v>0</v>
          </cell>
        </row>
        <row r="132">
          <cell r="B132" t="str">
            <v>CTGP</v>
          </cell>
          <cell r="C132">
            <v>8235.6046500000011</v>
          </cell>
          <cell r="D132">
            <v>8399.5684199999996</v>
          </cell>
          <cell r="E132">
            <v>8684.6255000000001</v>
          </cell>
          <cell r="F132">
            <v>8567.6248800000012</v>
          </cell>
          <cell r="G132">
            <v>8522.7728487975983</v>
          </cell>
          <cell r="H132">
            <v>8543.0908983473164</v>
          </cell>
          <cell r="I132">
            <v>8544.8174052306022</v>
          </cell>
          <cell r="J132">
            <v>8586.0855035762324</v>
          </cell>
          <cell r="K132">
            <v>8705.5297161927192</v>
          </cell>
          <cell r="L132">
            <v>8707.1305331244002</v>
          </cell>
          <cell r="M132">
            <v>8675.1707519871779</v>
          </cell>
          <cell r="N132">
            <v>8671.0176474542786</v>
          </cell>
        </row>
        <row r="133">
          <cell r="B133" t="str">
            <v>CTGE</v>
          </cell>
          <cell r="C133">
            <v>22369.01138</v>
          </cell>
          <cell r="D133">
            <v>20256.019899999999</v>
          </cell>
          <cell r="E133">
            <v>19089.057310000004</v>
          </cell>
          <cell r="F133">
            <v>20246.85266</v>
          </cell>
          <cell r="G133">
            <v>19516.106203715066</v>
          </cell>
          <cell r="H133">
            <v>17403.668492406297</v>
          </cell>
          <cell r="I133">
            <v>23033.160227098801</v>
          </cell>
          <cell r="J133">
            <v>21976.648436330252</v>
          </cell>
          <cell r="K133">
            <v>22115.682612199529</v>
          </cell>
          <cell r="L133">
            <v>22965.970854178657</v>
          </cell>
          <cell r="M133">
            <v>22185.949793310429</v>
          </cell>
          <cell r="N133">
            <v>22357.694385127143</v>
          </cell>
        </row>
        <row r="134">
          <cell r="B134" t="str">
            <v>CTGO</v>
          </cell>
          <cell r="C134">
            <v>0</v>
          </cell>
          <cell r="D134">
            <v>0</v>
          </cell>
          <cell r="E134">
            <v>0</v>
          </cell>
          <cell r="F134">
            <v>0</v>
          </cell>
          <cell r="G134">
            <v>0</v>
          </cell>
          <cell r="H134">
            <v>0</v>
          </cell>
          <cell r="I134">
            <v>0</v>
          </cell>
          <cell r="J134">
            <v>0</v>
          </cell>
          <cell r="K134">
            <v>0</v>
          </cell>
          <cell r="L134">
            <v>0</v>
          </cell>
          <cell r="M134">
            <v>0</v>
          </cell>
          <cell r="N134">
            <v>0</v>
          </cell>
        </row>
        <row r="135">
          <cell r="B135" t="str">
            <v>AGC</v>
          </cell>
          <cell r="C135">
            <v>-260.11529999999999</v>
          </cell>
          <cell r="D135">
            <v>-236.37223</v>
          </cell>
          <cell r="E135">
            <v>-72.574210000000008</v>
          </cell>
          <cell r="F135">
            <v>-178.07170000000002</v>
          </cell>
          <cell r="G135">
            <v>0</v>
          </cell>
          <cell r="H135">
            <v>0</v>
          </cell>
          <cell r="I135">
            <v>0</v>
          </cell>
          <cell r="J135">
            <v>0</v>
          </cell>
          <cell r="K135">
            <v>0</v>
          </cell>
          <cell r="L135">
            <v>0</v>
          </cell>
          <cell r="M135">
            <v>0</v>
          </cell>
          <cell r="N135">
            <v>0</v>
          </cell>
        </row>
      </sheetData>
      <sheetData sheetId="7"/>
      <sheetData sheetId="8">
        <row r="1">
          <cell r="AD1" t="str">
            <v>JAN02</v>
          </cell>
          <cell r="AE1" t="str">
            <v>FEV02</v>
          </cell>
          <cell r="AF1" t="str">
            <v>MAR02</v>
          </cell>
          <cell r="AG1" t="str">
            <v>ABR02</v>
          </cell>
          <cell r="AH1" t="str">
            <v>MAI02</v>
          </cell>
          <cell r="AI1" t="str">
            <v>JUN02</v>
          </cell>
          <cell r="AJ1" t="str">
            <v>JUL02</v>
          </cell>
          <cell r="AK1" t="str">
            <v>AGO02</v>
          </cell>
          <cell r="AL1" t="str">
            <v>SET02</v>
          </cell>
          <cell r="AM1" t="str">
            <v>OUT02</v>
          </cell>
          <cell r="AN1" t="str">
            <v>NOV02</v>
          </cell>
          <cell r="AO1" t="str">
            <v>DEZ02</v>
          </cell>
          <cell r="AP1" t="str">
            <v>JAN03</v>
          </cell>
          <cell r="AQ1" t="str">
            <v>FEV03</v>
          </cell>
          <cell r="AR1" t="str">
            <v>MAR03</v>
          </cell>
          <cell r="AS1" t="str">
            <v>ABR03</v>
          </cell>
          <cell r="AT1" t="str">
            <v>MAI03</v>
          </cell>
          <cell r="AU1" t="str">
            <v>JUN03</v>
          </cell>
          <cell r="AV1" t="str">
            <v>JUL03</v>
          </cell>
          <cell r="AW1" t="str">
            <v>AGO03</v>
          </cell>
          <cell r="AX1" t="str">
            <v>SET03</v>
          </cell>
          <cell r="AY1" t="str">
            <v>OUT03</v>
          </cell>
          <cell r="AZ1" t="str">
            <v>NOV03</v>
          </cell>
          <cell r="BA1" t="str">
            <v>DEZ03</v>
          </cell>
        </row>
        <row r="13">
          <cell r="Y13" t="str">
            <v>CAL</v>
          </cell>
          <cell r="AD13">
            <v>41.0839</v>
          </cell>
          <cell r="AE13">
            <v>6.0196999999999994</v>
          </cell>
          <cell r="AF13">
            <v>9.2666000000000004</v>
          </cell>
          <cell r="AG13">
            <v>35.104999999999997</v>
          </cell>
          <cell r="AH13">
            <v>776</v>
          </cell>
          <cell r="AI13">
            <v>641.20000000000005</v>
          </cell>
          <cell r="AJ13">
            <v>540.4</v>
          </cell>
          <cell r="AK13">
            <v>360.8</v>
          </cell>
          <cell r="AL13">
            <v>483.5</v>
          </cell>
          <cell r="AM13">
            <v>578.1</v>
          </cell>
          <cell r="AN13">
            <v>815</v>
          </cell>
          <cell r="AO13">
            <v>1010.8</v>
          </cell>
          <cell r="AP13">
            <v>1299.8</v>
          </cell>
          <cell r="AQ13">
            <v>1198.8</v>
          </cell>
          <cell r="AR13">
            <v>1231.2</v>
          </cell>
          <cell r="AS13">
            <v>904.1</v>
          </cell>
          <cell r="AT13">
            <v>754.6</v>
          </cell>
          <cell r="AU13">
            <v>600.9</v>
          </cell>
          <cell r="AV13">
            <v>528.20000000000005</v>
          </cell>
          <cell r="AW13">
            <v>425</v>
          </cell>
          <cell r="AX13">
            <v>449.5</v>
          </cell>
          <cell r="AY13">
            <v>661.5</v>
          </cell>
          <cell r="AZ13">
            <v>877.1</v>
          </cell>
          <cell r="BA13">
            <v>1085.5999999999999</v>
          </cell>
        </row>
        <row r="14">
          <cell r="Y14" t="str">
            <v>CALP</v>
          </cell>
          <cell r="AD14">
            <v>5.7273512799999997</v>
          </cell>
          <cell r="AE14">
            <v>5.7262967800000002</v>
          </cell>
          <cell r="AF14">
            <v>5.7038167300000007</v>
          </cell>
          <cell r="AG14">
            <v>5.7188357000000005</v>
          </cell>
          <cell r="AH14">
            <v>5.7493013300000007</v>
          </cell>
          <cell r="AI14">
            <v>5.7907368300000002</v>
          </cell>
          <cell r="AJ14">
            <v>5.7901970399999998</v>
          </cell>
          <cell r="AK14">
            <v>5.7927711799999999</v>
          </cell>
          <cell r="AL14">
            <v>5.7639990099999991</v>
          </cell>
          <cell r="AM14">
            <v>5.7502551199999994</v>
          </cell>
          <cell r="AN14">
            <v>5.7533580500000001</v>
          </cell>
          <cell r="AO14">
            <v>5.7749700599999993</v>
          </cell>
          <cell r="AP14">
            <v>5.6915194099999997</v>
          </cell>
          <cell r="AQ14">
            <v>5.70409743</v>
          </cell>
          <cell r="AR14">
            <v>5.7169753999999999</v>
          </cell>
          <cell r="AS14">
            <v>5.7314098700000002</v>
          </cell>
          <cell r="AT14">
            <v>5.7449625400000004</v>
          </cell>
          <cell r="AU14">
            <v>5.76122566</v>
          </cell>
          <cell r="AV14">
            <v>5.78047895</v>
          </cell>
          <cell r="AW14">
            <v>5.7958323200000006</v>
          </cell>
          <cell r="AX14">
            <v>5.81273135</v>
          </cell>
          <cell r="AY14">
            <v>5.83021631</v>
          </cell>
          <cell r="AZ14">
            <v>5.8467597199999997</v>
          </cell>
          <cell r="BA14">
            <v>5.8633867999999998</v>
          </cell>
        </row>
        <row r="15">
          <cell r="Y15" t="str">
            <v>CTD</v>
          </cell>
          <cell r="AD15">
            <v>3.9055479999999996</v>
          </cell>
          <cell r="AE15">
            <v>1.538662</v>
          </cell>
          <cell r="AF15">
            <v>1.9438809999999997</v>
          </cell>
          <cell r="AG15">
            <v>3.161788</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row>
        <row r="16">
          <cell r="Y16" t="str">
            <v>CTDP</v>
          </cell>
          <cell r="AD16">
            <v>0.69788589000000001</v>
          </cell>
          <cell r="AE16">
            <v>0.69870412000000004</v>
          </cell>
          <cell r="AF16">
            <v>0.69712079000000005</v>
          </cell>
          <cell r="AG16">
            <v>0.69996627</v>
          </cell>
          <cell r="AH16">
            <v>0.70492093999999994</v>
          </cell>
          <cell r="AI16">
            <v>0.71121597999999997</v>
          </cell>
          <cell r="AJ16">
            <v>0.7124436999999999</v>
          </cell>
          <cell r="AK16">
            <v>0.71299891999999998</v>
          </cell>
          <cell r="AL16">
            <v>0.7107013499999999</v>
          </cell>
          <cell r="AM16">
            <v>0.71064598000000001</v>
          </cell>
          <cell r="AN16">
            <v>0.71260894999999991</v>
          </cell>
          <cell r="AO16">
            <v>0.71670932999999992</v>
          </cell>
          <cell r="AP16">
            <v>0.7064879300000001</v>
          </cell>
          <cell r="AQ16">
            <v>0.70776934999999996</v>
          </cell>
          <cell r="AR16">
            <v>0.70909264000000005</v>
          </cell>
          <cell r="AS16">
            <v>0.71060172999999993</v>
          </cell>
          <cell r="AT16">
            <v>0.71199255000000006</v>
          </cell>
          <cell r="AU16">
            <v>0.71351404000000007</v>
          </cell>
          <cell r="AV16">
            <v>0.71532043999999995</v>
          </cell>
          <cell r="AW16">
            <v>0.71686542000000009</v>
          </cell>
          <cell r="AX16">
            <v>0.71844232999999991</v>
          </cell>
          <cell r="AY16">
            <v>0.72014479000000009</v>
          </cell>
          <cell r="AZ16">
            <v>0.72169703000000007</v>
          </cell>
          <cell r="BA16">
            <v>0.72323928000000004</v>
          </cell>
        </row>
        <row r="17">
          <cell r="Y17" t="str">
            <v>CAR</v>
          </cell>
          <cell r="AD17">
            <v>17.096919999999997</v>
          </cell>
          <cell r="AE17">
            <v>3.12134</v>
          </cell>
          <cell r="AF17">
            <v>0.2429399999999996</v>
          </cell>
          <cell r="AG17">
            <v>1.00847</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row>
        <row r="18">
          <cell r="Y18" t="str">
            <v>CARP</v>
          </cell>
          <cell r="AD18">
            <v>1.9529732200000001</v>
          </cell>
          <cell r="AE18">
            <v>1.9596666599999999</v>
          </cell>
          <cell r="AF18">
            <v>1.9570643600000002</v>
          </cell>
          <cell r="AG18">
            <v>1.96826027</v>
          </cell>
          <cell r="AH18">
            <v>1.9848344</v>
          </cell>
          <cell r="AI18">
            <v>2.0057750300000001</v>
          </cell>
          <cell r="AJ18">
            <v>2.01830467</v>
          </cell>
          <cell r="AK18">
            <v>2.0253173800000002</v>
          </cell>
          <cell r="AL18">
            <v>2.0431467400000001</v>
          </cell>
          <cell r="AM18">
            <v>2.0457256799999999</v>
          </cell>
          <cell r="AN18">
            <v>2.0538761599999997</v>
          </cell>
          <cell r="AO18">
            <v>2.07042335</v>
          </cell>
          <cell r="AP18">
            <v>2.0509761699999998</v>
          </cell>
          <cell r="AQ18">
            <v>2.0680349599999999</v>
          </cell>
          <cell r="AR18">
            <v>2.0865729499999999</v>
          </cell>
          <cell r="AS18">
            <v>2.1056808500000002</v>
          </cell>
          <cell r="AT18">
            <v>2.12550075</v>
          </cell>
          <cell r="AU18">
            <v>2.1459663199999999</v>
          </cell>
          <cell r="AV18">
            <v>2.1697975699999996</v>
          </cell>
          <cell r="AW18">
            <v>2.1925755499999999</v>
          </cell>
          <cell r="AX18">
            <v>2.21612308</v>
          </cell>
          <cell r="AY18">
            <v>2.2422025699999999</v>
          </cell>
          <cell r="AZ18">
            <v>2.2665781200000001</v>
          </cell>
          <cell r="BA18">
            <v>2.2925375799999999</v>
          </cell>
        </row>
        <row r="19">
          <cell r="Y19" t="str">
            <v>CPL</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row>
        <row r="20">
          <cell r="Y20" t="str">
            <v>CPLP</v>
          </cell>
          <cell r="AD20">
            <v>1.0177687</v>
          </cell>
          <cell r="AE20">
            <v>1.0210533500000001</v>
          </cell>
          <cell r="AF20">
            <v>1.0273826099999999</v>
          </cell>
          <cell r="AG20">
            <v>1.0320475499999999</v>
          </cell>
          <cell r="AH20">
            <v>1.0397740200000001</v>
          </cell>
          <cell r="AI20">
            <v>1.0493382099999999</v>
          </cell>
          <cell r="AJ20">
            <v>1.0509684099999999</v>
          </cell>
          <cell r="AK20">
            <v>1.0545701299999999</v>
          </cell>
          <cell r="AL20">
            <v>1.0507401599999999</v>
          </cell>
          <cell r="AM20">
            <v>1.0494848699999999</v>
          </cell>
          <cell r="AN20">
            <v>1.051671</v>
          </cell>
          <cell r="AO20">
            <v>1.0571755</v>
          </cell>
          <cell r="AP20">
            <v>1.0370900199999999</v>
          </cell>
          <cell r="AQ20">
            <v>1.0391808300000001</v>
          </cell>
          <cell r="AR20">
            <v>1.0414356300000001</v>
          </cell>
          <cell r="AS20">
            <v>1.04377301</v>
          </cell>
          <cell r="AT20">
            <v>1.0460074100000001</v>
          </cell>
          <cell r="AU20">
            <v>1.0493164699999999</v>
          </cell>
          <cell r="AV20">
            <v>1.05304274</v>
          </cell>
          <cell r="AW20">
            <v>1.05651714</v>
          </cell>
          <cell r="AX20">
            <v>1.0600401499999998</v>
          </cell>
          <cell r="AY20">
            <v>1.0639378700000002</v>
          </cell>
          <cell r="AZ20">
            <v>1.0674186699999999</v>
          </cell>
          <cell r="BA20">
            <v>1.0709465900000001</v>
          </cell>
        </row>
        <row r="21">
          <cell r="Y21" t="str">
            <v>CVN</v>
          </cell>
          <cell r="AD21">
            <v>42.781669999999998</v>
          </cell>
          <cell r="AE21">
            <v>14.180907999999999</v>
          </cell>
          <cell r="AF21">
            <v>29.688824999999998</v>
          </cell>
          <cell r="AG21">
            <v>18.207297999999998</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row>
        <row r="22">
          <cell r="Y22" t="str">
            <v>CVNP</v>
          </cell>
          <cell r="AD22">
            <v>0.63488184999999997</v>
          </cell>
          <cell r="AE22">
            <v>0.63589033999999989</v>
          </cell>
          <cell r="AF22">
            <v>0.63683773999999993</v>
          </cell>
          <cell r="AG22">
            <v>0.64018673999999998</v>
          </cell>
          <cell r="AH22">
            <v>0.64410819999999991</v>
          </cell>
          <cell r="AI22">
            <v>0.64970744999999996</v>
          </cell>
          <cell r="AJ22">
            <v>0.65251294999999998</v>
          </cell>
          <cell r="AK22">
            <v>0.65283595999999999</v>
          </cell>
          <cell r="AL22">
            <v>0.65927802000000002</v>
          </cell>
          <cell r="AM22">
            <v>0.65870428000000003</v>
          </cell>
          <cell r="AN22">
            <v>0.65977334999999993</v>
          </cell>
          <cell r="AO22">
            <v>0.66289724000000005</v>
          </cell>
          <cell r="AP22">
            <v>0.65175467000000009</v>
          </cell>
          <cell r="AQ22">
            <v>0.65157788999999999</v>
          </cell>
          <cell r="AR22">
            <v>0.65137889000000004</v>
          </cell>
          <cell r="AS22">
            <v>0.65167969999999997</v>
          </cell>
          <cell r="AT22">
            <v>0.65187903000000003</v>
          </cell>
          <cell r="AU22">
            <v>0.65243308</v>
          </cell>
          <cell r="AV22">
            <v>0.65356115000000004</v>
          </cell>
          <cell r="AW22">
            <v>0.65404547999999996</v>
          </cell>
          <cell r="AX22">
            <v>0.65461301999999999</v>
          </cell>
          <cell r="AY22">
            <v>0.65574281999999995</v>
          </cell>
          <cell r="AZ22">
            <v>0.65630597000000002</v>
          </cell>
          <cell r="BA22">
            <v>0.65676755000000009</v>
          </cell>
        </row>
        <row r="23">
          <cell r="Y23" t="str">
            <v>CSD</v>
          </cell>
          <cell r="AD23">
            <v>17.844600000000003</v>
          </cell>
          <cell r="AE23">
            <v>10.350300000000001</v>
          </cell>
          <cell r="AF23">
            <v>19.892400000000002</v>
          </cell>
          <cell r="AG23">
            <v>8.7065000000000001</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row>
        <row r="24">
          <cell r="Y24" t="str">
            <v>CSDP</v>
          </cell>
          <cell r="AD24">
            <v>0.32855044999999999</v>
          </cell>
          <cell r="AE24">
            <v>0.32659969</v>
          </cell>
          <cell r="AF24">
            <v>0.32339553999999998</v>
          </cell>
          <cell r="AG24">
            <v>0.32208845000000003</v>
          </cell>
          <cell r="AH24">
            <v>0.32161086999999999</v>
          </cell>
          <cell r="AI24">
            <v>0.32432304999999995</v>
          </cell>
          <cell r="AJ24">
            <v>0.32378520999999999</v>
          </cell>
          <cell r="AK24">
            <v>0.32199043999999999</v>
          </cell>
          <cell r="AL24">
            <v>0.31932095000000005</v>
          </cell>
          <cell r="AM24">
            <v>0.31656441999999996</v>
          </cell>
          <cell r="AN24">
            <v>0.31435259999999998</v>
          </cell>
          <cell r="AO24">
            <v>0.31312224</v>
          </cell>
          <cell r="AP24">
            <v>0.30842803000000002</v>
          </cell>
          <cell r="AQ24">
            <v>0.30971100000000001</v>
          </cell>
          <cell r="AR24">
            <v>0.31097794000000001</v>
          </cell>
          <cell r="AS24">
            <v>0.31280532</v>
          </cell>
          <cell r="AT24">
            <v>0.31413303999999997</v>
          </cell>
          <cell r="AU24">
            <v>0.31570719000000003</v>
          </cell>
          <cell r="AV24">
            <v>0.31758271000000005</v>
          </cell>
          <cell r="AW24">
            <v>0.31871058000000002</v>
          </cell>
          <cell r="AX24">
            <v>0.31979495000000002</v>
          </cell>
          <cell r="AY24">
            <v>0.32124542</v>
          </cell>
          <cell r="AZ24">
            <v>0.32253078000000002</v>
          </cell>
          <cell r="BA24">
            <v>0.32400860999999997</v>
          </cell>
        </row>
        <row r="25">
          <cell r="Y25" t="str">
            <v>CVF</v>
          </cell>
          <cell r="AD25">
            <v>6.5648</v>
          </cell>
          <cell r="AE25">
            <v>0.44261</v>
          </cell>
          <cell r="AF25">
            <v>5.3706700000000005</v>
          </cell>
          <cell r="AG25">
            <v>4.5119499999999997</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row>
        <row r="26">
          <cell r="Y26" t="str">
            <v>CVFP</v>
          </cell>
          <cell r="AD26">
            <v>1.08783311</v>
          </cell>
          <cell r="AE26">
            <v>1.0924423200000002</v>
          </cell>
          <cell r="AF26">
            <v>1.0926448500000001</v>
          </cell>
          <cell r="AG26">
            <v>1.1007280700000002</v>
          </cell>
          <cell r="AH26">
            <v>1.11899766</v>
          </cell>
          <cell r="AI26">
            <v>1.13212625</v>
          </cell>
          <cell r="AJ26">
            <v>1.1373301299999998</v>
          </cell>
          <cell r="AK26">
            <v>1.1443671200000001</v>
          </cell>
          <cell r="AL26">
            <v>1.1436714699999999</v>
          </cell>
          <cell r="AM26">
            <v>1.1471289199999999</v>
          </cell>
          <cell r="AN26">
            <v>1.15360877</v>
          </cell>
          <cell r="AO26">
            <v>1.1647194199999999</v>
          </cell>
          <cell r="AP26">
            <v>1.1457425700000001</v>
          </cell>
          <cell r="AQ26">
            <v>1.1449801799999999</v>
          </cell>
          <cell r="AR26">
            <v>1.1440621000000002</v>
          </cell>
          <cell r="AS26">
            <v>1.14367945</v>
          </cell>
          <cell r="AT26">
            <v>1.14354018</v>
          </cell>
          <cell r="AU26">
            <v>1.14347394</v>
          </cell>
          <cell r="AV26">
            <v>1.1437447000000001</v>
          </cell>
          <cell r="AW26">
            <v>1.1435695400000001</v>
          </cell>
          <cell r="AX26">
            <v>1.14346781</v>
          </cell>
          <cell r="AY26">
            <v>1.14376381</v>
          </cell>
          <cell r="AZ26">
            <v>1.1437230700000001</v>
          </cell>
          <cell r="BA26">
            <v>1.1435470000000001</v>
          </cell>
        </row>
        <row r="27">
          <cell r="Y27" t="str">
            <v>CCD</v>
          </cell>
          <cell r="AD27">
            <v>16.67305</v>
          </cell>
          <cell r="AE27">
            <v>14.241440000000001</v>
          </cell>
          <cell r="AF27">
            <v>24.437529999999999</v>
          </cell>
          <cell r="AG27">
            <v>15.24259</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row>
        <row r="28">
          <cell r="Y28" t="str">
            <v>CCDP</v>
          </cell>
          <cell r="AD28">
            <v>0.85906525999999994</v>
          </cell>
          <cell r="AE28">
            <v>0.85950133999999989</v>
          </cell>
          <cell r="AF28">
            <v>0.85663824</v>
          </cell>
          <cell r="AG28">
            <v>0.85936325000000002</v>
          </cell>
          <cell r="AH28">
            <v>0.86504318000000002</v>
          </cell>
          <cell r="AI28">
            <v>0.87150479000000003</v>
          </cell>
          <cell r="AJ28">
            <v>0.87229575999999998</v>
          </cell>
          <cell r="AK28">
            <v>0.87237310000000001</v>
          </cell>
          <cell r="AL28">
            <v>0.87235739000000001</v>
          </cell>
          <cell r="AM28">
            <v>0.87152324999999997</v>
          </cell>
          <cell r="AN28">
            <v>0.87307096000000006</v>
          </cell>
          <cell r="AO28">
            <v>0.87690992000000001</v>
          </cell>
          <cell r="AP28">
            <v>0.8525590500000001</v>
          </cell>
          <cell r="AQ28">
            <v>0.84682051999999997</v>
          </cell>
          <cell r="AR28">
            <v>0.84099384999999993</v>
          </cell>
          <cell r="AS28">
            <v>0.83585710999999996</v>
          </cell>
          <cell r="AT28">
            <v>0.82629743</v>
          </cell>
          <cell r="AU28">
            <v>0.81588467000000009</v>
          </cell>
          <cell r="AV28">
            <v>0.80493809999999999</v>
          </cell>
          <cell r="AW28">
            <v>0.79723804000000009</v>
          </cell>
          <cell r="AX28">
            <v>0.78995892000000001</v>
          </cell>
          <cell r="AY28">
            <v>0.77875789000000006</v>
          </cell>
          <cell r="AZ28">
            <v>0.76734124000000004</v>
          </cell>
          <cell r="BA28">
            <v>0.75574098999999995</v>
          </cell>
        </row>
        <row r="29">
          <cell r="Y29" t="str">
            <v>CM1</v>
          </cell>
        </row>
        <row r="30">
          <cell r="Y30" t="str">
            <v>CM1P</v>
          </cell>
          <cell r="AD30">
            <v>0.97685604000000004</v>
          </cell>
          <cell r="AE30">
            <v>0.98543948999999997</v>
          </cell>
          <cell r="AF30">
            <v>1.02438841</v>
          </cell>
          <cell r="AG30">
            <v>1.0434506800000001</v>
          </cell>
          <cell r="AH30">
            <v>1.0544984399999999</v>
          </cell>
          <cell r="AI30">
            <v>1.0684991800000001</v>
          </cell>
          <cell r="AJ30">
            <v>1.0745850000000001</v>
          </cell>
          <cell r="AK30">
            <v>1.0789041800000001</v>
          </cell>
          <cell r="AL30">
            <v>1.0800890400000001</v>
          </cell>
          <cell r="AM30">
            <v>1.0833026399999999</v>
          </cell>
          <cell r="AN30">
            <v>1.0892560499999999</v>
          </cell>
          <cell r="AO30">
            <v>1.0988171100000002</v>
          </cell>
          <cell r="AP30">
            <v>1.0807855100000001</v>
          </cell>
          <cell r="AQ30">
            <v>1.08177447</v>
          </cell>
          <cell r="AR30">
            <v>1.0827495199999999</v>
          </cell>
          <cell r="AS30">
            <v>1.0842526200000002</v>
          </cell>
          <cell r="AT30">
            <v>1.0854439599999999</v>
          </cell>
          <cell r="AU30">
            <v>1.0875926999999999</v>
          </cell>
          <cell r="AV30">
            <v>1.09041324</v>
          </cell>
          <cell r="AW30">
            <v>1.0926238700000002</v>
          </cell>
          <cell r="AX30">
            <v>1.0947924</v>
          </cell>
          <cell r="AY30">
            <v>1.0976670900000001</v>
          </cell>
          <cell r="AZ30">
            <v>1.0999107800000001</v>
          </cell>
          <cell r="BA30">
            <v>1.10210253</v>
          </cell>
        </row>
        <row r="31">
          <cell r="Y31" t="str">
            <v>CM2</v>
          </cell>
        </row>
        <row r="32">
          <cell r="Y32" t="str">
            <v>CM2P</v>
          </cell>
          <cell r="AD32">
            <v>1.3410356000000001</v>
          </cell>
          <cell r="AE32">
            <v>1.34184865</v>
          </cell>
          <cell r="AF32">
            <v>1.3365168200000002</v>
          </cell>
          <cell r="AG32">
            <v>1.34137398</v>
          </cell>
          <cell r="AH32">
            <v>1.3518274400000001</v>
          </cell>
          <cell r="AI32">
            <v>1.3656880599999999</v>
          </cell>
          <cell r="AJ32">
            <v>1.3651278200000001</v>
          </cell>
          <cell r="AK32">
            <v>1.3632270700000002</v>
          </cell>
          <cell r="AL32">
            <v>1.3560182999999999</v>
          </cell>
          <cell r="AM32">
            <v>1.3521481799999999</v>
          </cell>
          <cell r="AN32">
            <v>1.3526651200000002</v>
          </cell>
          <cell r="AO32">
            <v>1.3583567700000001</v>
          </cell>
          <cell r="AP32">
            <v>1.3330024700000001</v>
          </cell>
          <cell r="AQ32">
            <v>1.3370246799999999</v>
          </cell>
          <cell r="AR32">
            <v>1.34125216</v>
          </cell>
          <cell r="AS32">
            <v>1.3457231699999999</v>
          </cell>
          <cell r="AT32">
            <v>1.34995742</v>
          </cell>
          <cell r="AU32">
            <v>1.35394233</v>
          </cell>
          <cell r="AV32">
            <v>1.3594303300000001</v>
          </cell>
          <cell r="AW32">
            <v>1.36442446</v>
          </cell>
          <cell r="AX32">
            <v>1.3694936499999999</v>
          </cell>
          <cell r="AY32">
            <v>1.3750843799999999</v>
          </cell>
          <cell r="AZ32">
            <v>1.38011697</v>
          </cell>
          <cell r="BA32">
            <v>1.3852535500000001</v>
          </cell>
        </row>
        <row r="33">
          <cell r="Y33" t="str">
            <v>CMD</v>
          </cell>
          <cell r="AD33">
            <v>33.151353999999998</v>
          </cell>
          <cell r="AE33">
            <v>31.789885000000002</v>
          </cell>
          <cell r="AF33">
            <v>49.677215000000004</v>
          </cell>
          <cell r="AG33">
            <v>44.807199999999995</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row>
        <row r="34">
          <cell r="Y34" t="str">
            <v>CMDP</v>
          </cell>
          <cell r="AD34">
            <v>2.31789164</v>
          </cell>
          <cell r="AE34">
            <v>2.3272881399999998</v>
          </cell>
          <cell r="AF34">
            <v>2.3609052300000002</v>
          </cell>
          <cell r="AG34">
            <v>2.38482466</v>
          </cell>
          <cell r="AH34">
            <v>2.4063258799999998</v>
          </cell>
          <cell r="AI34">
            <v>2.43418724</v>
          </cell>
          <cell r="AJ34">
            <v>2.4397128200000004</v>
          </cell>
          <cell r="AK34">
            <v>2.4421312500000001</v>
          </cell>
          <cell r="AL34">
            <v>2.43610734</v>
          </cell>
          <cell r="AM34">
            <v>2.4354508199999998</v>
          </cell>
          <cell r="AN34">
            <v>2.4419211700000001</v>
          </cell>
          <cell r="AO34">
            <v>2.45717388</v>
          </cell>
          <cell r="AP34">
            <v>2.4137879800000004</v>
          </cell>
          <cell r="AQ34">
            <v>2.4187991499999999</v>
          </cell>
          <cell r="AR34">
            <v>2.4240016799999999</v>
          </cell>
          <cell r="AS34">
            <v>2.4299757900000003</v>
          </cell>
          <cell r="AT34">
            <v>2.4354013800000001</v>
          </cell>
          <cell r="AU34">
            <v>2.4415350299999998</v>
          </cell>
          <cell r="AV34">
            <v>2.4498435700000001</v>
          </cell>
          <cell r="AW34">
            <v>2.4570483300000001</v>
          </cell>
          <cell r="AX34">
            <v>2.4642860500000001</v>
          </cell>
          <cell r="AY34">
            <v>2.47275147</v>
          </cell>
          <cell r="AZ34">
            <v>2.4800277500000001</v>
          </cell>
          <cell r="BA34">
            <v>2.4873560800000001</v>
          </cell>
        </row>
        <row r="35">
          <cell r="Y35" t="str">
            <v>CPT</v>
          </cell>
          <cell r="AD35">
            <v>39.353999999999999</v>
          </cell>
          <cell r="AE35">
            <v>37.569600000000001</v>
          </cell>
          <cell r="AF35">
            <v>59.186</v>
          </cell>
          <cell r="AG35">
            <v>53.232999999999997</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row>
        <row r="36">
          <cell r="Y36" t="str">
            <v>CPTP</v>
          </cell>
          <cell r="AD36">
            <v>0.96375818000000002</v>
          </cell>
          <cell r="AE36">
            <v>0.96979468999999996</v>
          </cell>
          <cell r="AF36">
            <v>0.97338296999999996</v>
          </cell>
          <cell r="AG36">
            <v>0.98229674999999994</v>
          </cell>
          <cell r="AH36">
            <v>0.99404565</v>
          </cell>
          <cell r="AI36">
            <v>1.0066477</v>
          </cell>
          <cell r="AJ36">
            <v>1.01567195</v>
          </cell>
          <cell r="AK36">
            <v>1.0223615500000001</v>
          </cell>
          <cell r="AL36">
            <v>1.0237215500000001</v>
          </cell>
          <cell r="AM36">
            <v>1.0278722600000001</v>
          </cell>
          <cell r="AN36">
            <v>1.03470829</v>
          </cell>
          <cell r="AO36">
            <v>1.0448380400000001</v>
          </cell>
          <cell r="AP36">
            <v>1.0286879499999999</v>
          </cell>
          <cell r="AQ36">
            <v>1.0307102299999999</v>
          </cell>
          <cell r="AR36">
            <v>1.0328503600000001</v>
          </cell>
          <cell r="AS36">
            <v>1.03586109</v>
          </cell>
          <cell r="AT36">
            <v>1.03823479</v>
          </cell>
          <cell r="AU36">
            <v>1.04153121</v>
          </cell>
          <cell r="AV36">
            <v>1.04576143</v>
          </cell>
          <cell r="AW36">
            <v>1.0489719900000001</v>
          </cell>
          <cell r="AX36">
            <v>1.05253727</v>
          </cell>
          <cell r="AY36">
            <v>1.05691505</v>
          </cell>
          <cell r="AZ36">
            <v>1.06042616</v>
          </cell>
          <cell r="BA36">
            <v>1.0639389399999999</v>
          </cell>
        </row>
        <row r="37">
          <cell r="Y37" t="str">
            <v>CBT</v>
          </cell>
          <cell r="AD37">
            <v>39.094099999999997</v>
          </cell>
          <cell r="AE37">
            <v>38.393599999999999</v>
          </cell>
          <cell r="AF37">
            <v>58.419599999999996</v>
          </cell>
          <cell r="AG37">
            <v>53.5124</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row>
        <row r="38">
          <cell r="Y38" t="str">
            <v>CBTP</v>
          </cell>
          <cell r="AD38">
            <v>1.40388023</v>
          </cell>
          <cell r="AE38">
            <v>1.40971369</v>
          </cell>
          <cell r="AF38">
            <v>1.4127252699999999</v>
          </cell>
          <cell r="AG38">
            <v>1.4238722700000002</v>
          </cell>
          <cell r="AH38">
            <v>1.4385856100000001</v>
          </cell>
          <cell r="AI38">
            <v>1.45739909</v>
          </cell>
          <cell r="AJ38">
            <v>1.4651228999999999</v>
          </cell>
          <cell r="AK38">
            <v>1.4700255600000001</v>
          </cell>
          <cell r="AL38">
            <v>1.4686716299999998</v>
          </cell>
          <cell r="AM38">
            <v>1.4723683600000002</v>
          </cell>
          <cell r="AN38">
            <v>1.4793456</v>
          </cell>
          <cell r="AO38">
            <v>1.4964389900000001</v>
          </cell>
          <cell r="AP38">
            <v>1.4678401999999999</v>
          </cell>
          <cell r="AQ38">
            <v>1.46624914</v>
          </cell>
          <cell r="AR38">
            <v>1.46302354</v>
          </cell>
          <cell r="AS38">
            <v>1.4606568500000001</v>
          </cell>
          <cell r="AT38">
            <v>1.4576472600000001</v>
          </cell>
          <cell r="AU38">
            <v>1.4564348</v>
          </cell>
          <cell r="AV38">
            <v>1.45565905</v>
          </cell>
          <cell r="AW38">
            <v>1.4542359199999999</v>
          </cell>
          <cell r="AX38">
            <v>1.4532394</v>
          </cell>
          <cell r="AY38">
            <v>1.4524033300000001</v>
          </cell>
          <cell r="AZ38">
            <v>1.45108891</v>
          </cell>
          <cell r="BA38">
            <v>1.4495318700000002</v>
          </cell>
        </row>
        <row r="39">
          <cell r="Y39" t="str">
            <v>CPN</v>
          </cell>
          <cell r="AD39">
            <v>21.371299999999998</v>
          </cell>
          <cell r="AE39">
            <v>19.2852</v>
          </cell>
          <cell r="AF39">
            <v>35.89</v>
          </cell>
          <cell r="AG39">
            <v>28.833299999999998</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row>
        <row r="40">
          <cell r="Y40" t="str">
            <v>CPNP</v>
          </cell>
          <cell r="AD40">
            <v>2.4866132200000002</v>
          </cell>
          <cell r="AE40">
            <v>2.4990269000000001</v>
          </cell>
          <cell r="AF40">
            <v>2.5018788799999996</v>
          </cell>
          <cell r="AG40">
            <v>2.5218166599999998</v>
          </cell>
          <cell r="AH40">
            <v>2.5492731499999999</v>
          </cell>
          <cell r="AI40">
            <v>2.5807485400000001</v>
          </cell>
          <cell r="AJ40">
            <v>2.5932759600000002</v>
          </cell>
          <cell r="AK40">
            <v>2.60511187</v>
          </cell>
          <cell r="AL40">
            <v>2.6057186299999997</v>
          </cell>
          <cell r="AM40">
            <v>2.6132386099999998</v>
          </cell>
          <cell r="AN40">
            <v>2.6287627200000001</v>
          </cell>
          <cell r="AO40">
            <v>2.6532802000000002</v>
          </cell>
          <cell r="AP40">
            <v>2.6081006900000001</v>
          </cell>
          <cell r="AQ40">
            <v>2.6060450299999998</v>
          </cell>
          <cell r="AR40">
            <v>2.6034313099999999</v>
          </cell>
          <cell r="AS40">
            <v>2.6016025599999999</v>
          </cell>
          <cell r="AT40">
            <v>2.59996625</v>
          </cell>
          <cell r="AU40">
            <v>2.5990942100000001</v>
          </cell>
          <cell r="AV40">
            <v>2.59812829</v>
          </cell>
          <cell r="AW40">
            <v>2.5967545800000003</v>
          </cell>
          <cell r="AX40">
            <v>2.5955029600000001</v>
          </cell>
          <cell r="AY40">
            <v>2.5946366899999997</v>
          </cell>
          <cell r="AZ40">
            <v>2.5935976000000003</v>
          </cell>
          <cell r="BA40">
            <v>2.5922748700000002</v>
          </cell>
        </row>
        <row r="41">
          <cell r="Y41" t="str">
            <v>CVR</v>
          </cell>
          <cell r="AD41">
            <v>35.970009999999995</v>
          </cell>
          <cell r="AE41">
            <v>34.02149</v>
          </cell>
          <cell r="AF41">
            <v>61.878019999999999</v>
          </cell>
          <cell r="AG41">
            <v>47.262999999999998</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row>
        <row r="42">
          <cell r="Y42" t="str">
            <v>CVRP</v>
          </cell>
          <cell r="AD42">
            <v>2.6828037000000005</v>
          </cell>
          <cell r="AE42">
            <v>2.6928933700000002</v>
          </cell>
          <cell r="AF42">
            <v>2.6938999800000003</v>
          </cell>
          <cell r="AG42">
            <v>2.7124709299999998</v>
          </cell>
          <cell r="AH42">
            <v>2.74012981</v>
          </cell>
          <cell r="AI42">
            <v>2.7713506400000001</v>
          </cell>
          <cell r="AJ42">
            <v>2.7873759100000002</v>
          </cell>
          <cell r="AK42">
            <v>2.8102077200000002</v>
          </cell>
          <cell r="AL42">
            <v>2.8088978399999998</v>
          </cell>
          <cell r="AM42">
            <v>2.8151137200000003</v>
          </cell>
          <cell r="AN42">
            <v>2.82959746</v>
          </cell>
          <cell r="AO42">
            <v>2.8533920799999999</v>
          </cell>
          <cell r="AP42">
            <v>2.8132979100000002</v>
          </cell>
          <cell r="AQ42">
            <v>2.8128822000000002</v>
          </cell>
          <cell r="AR42">
            <v>2.8119577000000002</v>
          </cell>
          <cell r="AS42">
            <v>2.8114465499999999</v>
          </cell>
          <cell r="AT42">
            <v>2.8099965499999997</v>
          </cell>
          <cell r="AU42">
            <v>2.8108963999999999</v>
          </cell>
          <cell r="AV42">
            <v>2.8118123500000003</v>
          </cell>
          <cell r="AW42">
            <v>2.8118242700000002</v>
          </cell>
          <cell r="AX42">
            <v>2.8119602499999998</v>
          </cell>
          <cell r="AY42">
            <v>2.8126335299999998</v>
          </cell>
          <cell r="AZ42">
            <v>2.8129162400000003</v>
          </cell>
          <cell r="BA42">
            <v>2.8129257000000001</v>
          </cell>
        </row>
        <row r="43">
          <cell r="Y43" t="str">
            <v>CTC</v>
          </cell>
          <cell r="AD43">
            <v>6.5396899999999993</v>
          </cell>
          <cell r="AE43">
            <v>-5.91E-2</v>
          </cell>
          <cell r="AF43">
            <v>-1.1990000000000002E-2</v>
          </cell>
          <cell r="AG43">
            <v>-5.169E-2</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row>
        <row r="44">
          <cell r="Y44" t="str">
            <v>CTCP</v>
          </cell>
          <cell r="AD44">
            <v>0.52492468999999997</v>
          </cell>
          <cell r="AE44">
            <v>0.52738181000000006</v>
          </cell>
          <cell r="AF44">
            <v>0.52802640000000001</v>
          </cell>
          <cell r="AG44">
            <v>0.53219525000000001</v>
          </cell>
          <cell r="AH44">
            <v>0.53756086999999997</v>
          </cell>
          <cell r="AI44">
            <v>0.54415720999999995</v>
          </cell>
          <cell r="AJ44">
            <v>0.54730687</v>
          </cell>
          <cell r="AK44">
            <v>0.54958372999999994</v>
          </cell>
          <cell r="AL44">
            <v>0.5499491700000001</v>
          </cell>
          <cell r="AM44">
            <v>0.56631346999999999</v>
          </cell>
          <cell r="AN44">
            <v>0.57013264000000008</v>
          </cell>
          <cell r="AO44">
            <v>0.57515271000000001</v>
          </cell>
          <cell r="AP44">
            <v>0.58716862000000003</v>
          </cell>
          <cell r="AQ44">
            <v>0.58825717</v>
          </cell>
          <cell r="AR44">
            <v>0.58939549999999996</v>
          </cell>
          <cell r="AS44">
            <v>0.59080577000000001</v>
          </cell>
          <cell r="AT44">
            <v>0.59227522999999993</v>
          </cell>
          <cell r="AU44">
            <v>0.59375867000000004</v>
          </cell>
          <cell r="AV44">
            <v>0.59564968000000007</v>
          </cell>
          <cell r="AW44">
            <v>0.59716897999999996</v>
          </cell>
          <cell r="AX44">
            <v>0.59872792000000008</v>
          </cell>
          <cell r="AY44">
            <v>0.60063540000000004</v>
          </cell>
          <cell r="AZ44">
            <v>0.60217586999999995</v>
          </cell>
          <cell r="BA44">
            <v>0.60371012000000002</v>
          </cell>
        </row>
        <row r="45">
          <cell r="Y45" t="str">
            <v>CRG</v>
          </cell>
          <cell r="AD45">
            <v>35.237913999999996</v>
          </cell>
          <cell r="AE45">
            <v>35.902362000000004</v>
          </cell>
          <cell r="AF45">
            <v>65.880921999999998</v>
          </cell>
          <cell r="AG45">
            <v>44.894068999999995</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row>
        <row r="46">
          <cell r="Y46" t="str">
            <v>CRGP</v>
          </cell>
          <cell r="AD46">
            <v>2.3854034200000003</v>
          </cell>
          <cell r="AE46">
            <v>2.3704957200000005</v>
          </cell>
          <cell r="AF46">
            <v>2.3688970199999999</v>
          </cell>
          <cell r="AG46">
            <v>2.3812161600000001</v>
          </cell>
          <cell r="AH46">
            <v>2.4003216099999998</v>
          </cell>
          <cell r="AI46">
            <v>2.42332394</v>
          </cell>
          <cell r="AJ46">
            <v>2.4295477700000001</v>
          </cell>
          <cell r="AK46">
            <v>2.4334072099999999</v>
          </cell>
          <cell r="AL46">
            <v>2.42746511</v>
          </cell>
          <cell r="AM46">
            <v>2.4275608399999995</v>
          </cell>
          <cell r="AN46">
            <v>2.4354295699999997</v>
          </cell>
          <cell r="AO46">
            <v>2.4508448700000001</v>
          </cell>
          <cell r="AP46">
            <v>2.4246829399999998</v>
          </cell>
          <cell r="AQ46">
            <v>2.4509752000000002</v>
          </cell>
          <cell r="AR46">
            <v>2.4549757400000001</v>
          </cell>
          <cell r="AS46">
            <v>2.45948425</v>
          </cell>
          <cell r="AT46">
            <v>2.4634519400000001</v>
          </cell>
          <cell r="AU46">
            <v>2.46872187</v>
          </cell>
          <cell r="AV46">
            <v>2.4750195800000001</v>
          </cell>
          <cell r="AW46">
            <v>2.4802203399999998</v>
          </cell>
          <cell r="AX46">
            <v>2.4854187300000001</v>
          </cell>
          <cell r="AY46">
            <v>2.4916975799999999</v>
          </cell>
          <cell r="AZ46">
            <v>2.4970570200000002</v>
          </cell>
          <cell r="BA46">
            <v>2.5023746299999998</v>
          </cell>
        </row>
        <row r="47">
          <cell r="Y47" t="str">
            <v>CCL</v>
          </cell>
          <cell r="AD47">
            <v>48.114161999999993</v>
          </cell>
          <cell r="AE47">
            <v>51.354302999999994</v>
          </cell>
          <cell r="AF47">
            <v>88.413975000000008</v>
          </cell>
          <cell r="AG47">
            <v>60.025401999999985</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row>
        <row r="48">
          <cell r="Y48" t="str">
            <v>CCLP</v>
          </cell>
          <cell r="AD48">
            <v>2.5464752400000004</v>
          </cell>
          <cell r="AE48">
            <v>2.5502033900000001</v>
          </cell>
          <cell r="AF48">
            <v>2.5450811899999999</v>
          </cell>
          <cell r="AG48">
            <v>2.55464058</v>
          </cell>
          <cell r="AH48">
            <v>2.5721298299999997</v>
          </cell>
          <cell r="AI48">
            <v>2.5956763700000001</v>
          </cell>
          <cell r="AJ48">
            <v>2.5988179900000001</v>
          </cell>
          <cell r="AK48">
            <v>2.5995514500000003</v>
          </cell>
          <cell r="AL48">
            <v>2.5905023599999999</v>
          </cell>
          <cell r="AM48">
            <v>2.5873708400000002</v>
          </cell>
          <cell r="AN48">
            <v>2.59184809</v>
          </cell>
          <cell r="AO48">
            <v>2.6048605499999997</v>
          </cell>
          <cell r="AP48">
            <v>2.5735030399999999</v>
          </cell>
          <cell r="AQ48">
            <v>2.5804934900000003</v>
          </cell>
          <cell r="AR48">
            <v>2.5878568799999999</v>
          </cell>
          <cell r="AS48">
            <v>2.5960511800000003</v>
          </cell>
          <cell r="AT48">
            <v>2.60426191</v>
          </cell>
          <cell r="AU48">
            <v>2.6122477100000001</v>
          </cell>
          <cell r="AV48">
            <v>2.6221468699999999</v>
          </cell>
          <cell r="AW48">
            <v>2.6310445800000002</v>
          </cell>
          <cell r="AX48">
            <v>2.6401008699999999</v>
          </cell>
          <cell r="AY48">
            <v>2.6503038399999999</v>
          </cell>
          <cell r="AZ48">
            <v>2.65927976</v>
          </cell>
          <cell r="BA48">
            <v>2.6683867999999999</v>
          </cell>
        </row>
        <row r="49">
          <cell r="Y49" t="str">
            <v>CCM</v>
          </cell>
          <cell r="AD49">
            <v>20.947500000000002</v>
          </cell>
          <cell r="AE49">
            <v>23.925619999999999</v>
          </cell>
          <cell r="AF49">
            <v>37.399239999999999</v>
          </cell>
          <cell r="AG49">
            <v>24.512810000000002</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row>
        <row r="50">
          <cell r="Y50" t="str">
            <v>CCMP</v>
          </cell>
          <cell r="AD50">
            <v>3.0212712900000001</v>
          </cell>
          <cell r="AE50">
            <v>3.0854107900000001</v>
          </cell>
          <cell r="AF50">
            <v>3.0811701999999999</v>
          </cell>
          <cell r="AG50">
            <v>3.10075681</v>
          </cell>
          <cell r="AH50">
            <v>3.1353153800000002</v>
          </cell>
          <cell r="AI50">
            <v>3.1681191600000003</v>
          </cell>
          <cell r="AJ50">
            <v>3.17745788</v>
          </cell>
          <cell r="AK50">
            <v>3.1944375099999998</v>
          </cell>
          <cell r="AL50">
            <v>3.2294816900000001</v>
          </cell>
          <cell r="AM50">
            <v>3.22983325</v>
          </cell>
          <cell r="AN50">
            <v>3.2401715900000001</v>
          </cell>
          <cell r="AO50">
            <v>3.2605848200000001</v>
          </cell>
          <cell r="AP50">
            <v>3.2148131900000001</v>
          </cell>
          <cell r="AQ50">
            <v>3.2243222999999999</v>
          </cell>
          <cell r="AR50">
            <v>3.2343528199999998</v>
          </cell>
          <cell r="AS50">
            <v>3.2449974100000003</v>
          </cell>
          <cell r="AT50">
            <v>3.2559643999999999</v>
          </cell>
          <cell r="AU50">
            <v>3.2652979800000002</v>
          </cell>
          <cell r="AV50">
            <v>3.27585923</v>
          </cell>
          <cell r="AW50">
            <v>3.28547498</v>
          </cell>
          <cell r="AX50">
            <v>3.2950054</v>
          </cell>
          <cell r="AY50">
            <v>3.3062652000000003</v>
          </cell>
          <cell r="AZ50">
            <v>3.3169160799999999</v>
          </cell>
          <cell r="BA50">
            <v>3.3277737000000003</v>
          </cell>
        </row>
        <row r="51">
          <cell r="Y51" t="str">
            <v>CTR</v>
          </cell>
          <cell r="AD51">
            <v>27.90211</v>
          </cell>
          <cell r="AE51">
            <v>24.177499999999998</v>
          </cell>
          <cell r="AF51">
            <v>22.016690000000004</v>
          </cell>
          <cell r="AG51">
            <v>13.97312</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row>
        <row r="52">
          <cell r="Y52" t="str">
            <v>CTRP</v>
          </cell>
          <cell r="AD52">
            <v>1.63642</v>
          </cell>
          <cell r="AE52">
            <v>1.6378148799999999</v>
          </cell>
          <cell r="AF52">
            <v>1.63197262</v>
          </cell>
          <cell r="AG52">
            <v>1.6379771799999998</v>
          </cell>
          <cell r="AH52">
            <v>1.64960906</v>
          </cell>
          <cell r="AI52">
            <v>1.6649967199999998</v>
          </cell>
          <cell r="AJ52">
            <v>1.6683898100000001</v>
          </cell>
          <cell r="AK52">
            <v>1.66882956</v>
          </cell>
          <cell r="AL52">
            <v>1.6620515500000002</v>
          </cell>
          <cell r="AM52">
            <v>1.6613223400000001</v>
          </cell>
          <cell r="AN52">
            <v>1.6653542100000001</v>
          </cell>
          <cell r="AO52">
            <v>1.6746672900000001</v>
          </cell>
          <cell r="AP52">
            <v>1.6518300100000001</v>
          </cell>
          <cell r="AQ52">
            <v>1.6585361200000002</v>
          </cell>
          <cell r="AR52">
            <v>1.6661463999999999</v>
          </cell>
          <cell r="AS52">
            <v>1.6729270199999999</v>
          </cell>
          <cell r="AT52">
            <v>1.6779231100000001</v>
          </cell>
          <cell r="AU52">
            <v>1.6857331499999999</v>
          </cell>
          <cell r="AV52">
            <v>1.6947233400000001</v>
          </cell>
          <cell r="AW52">
            <v>1.7029928999999999</v>
          </cell>
          <cell r="AX52">
            <v>1.7114157400000001</v>
          </cell>
          <cell r="AY52">
            <v>1.7206869599999999</v>
          </cell>
          <cell r="AZ52">
            <v>1.7290907499999999</v>
          </cell>
          <cell r="BA52">
            <v>1.7377538100000001</v>
          </cell>
        </row>
        <row r="53">
          <cell r="Y53" t="str">
            <v>CCA</v>
          </cell>
          <cell r="AD53">
            <v>2.2226699999999999</v>
          </cell>
          <cell r="AE53">
            <v>2.1190100000000003</v>
          </cell>
          <cell r="AF53">
            <v>7.50413</v>
          </cell>
          <cell r="AG53">
            <v>5.5241000000000007</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row>
        <row r="54">
          <cell r="Y54" t="str">
            <v>CCAP</v>
          </cell>
          <cell r="AD54">
            <v>0.7598050999999999</v>
          </cell>
          <cell r="AE54">
            <v>0.76156243000000001</v>
          </cell>
          <cell r="AF54">
            <v>0.76076621</v>
          </cell>
          <cell r="AG54">
            <v>0.76477396999999991</v>
          </cell>
          <cell r="AH54">
            <v>0.77100499</v>
          </cell>
          <cell r="AI54">
            <v>0.77883177000000003</v>
          </cell>
          <cell r="AJ54">
            <v>0.78120881000000009</v>
          </cell>
          <cell r="AK54">
            <v>0.78262303</v>
          </cell>
          <cell r="AL54">
            <v>0.78104386999999997</v>
          </cell>
          <cell r="AM54">
            <v>0.78411279</v>
          </cell>
          <cell r="AN54">
            <v>0.78692865000000001</v>
          </cell>
          <cell r="AO54">
            <v>0.79226958999999997</v>
          </cell>
          <cell r="AP54">
            <v>0.78096560999999998</v>
          </cell>
          <cell r="AQ54">
            <v>0.78239953000000007</v>
          </cell>
          <cell r="AR54">
            <v>0.78381157999999995</v>
          </cell>
          <cell r="AS54">
            <v>0.78546466000000004</v>
          </cell>
          <cell r="AT54">
            <v>0.78694364000000006</v>
          </cell>
          <cell r="AU54">
            <v>0.78855780000000009</v>
          </cell>
          <cell r="AV54">
            <v>0.79049239999999998</v>
          </cell>
          <cell r="AW54">
            <v>0.79212596000000002</v>
          </cell>
          <cell r="AX54">
            <v>0.79379822999999994</v>
          </cell>
          <cell r="AY54">
            <v>0.79574312000000003</v>
          </cell>
          <cell r="AZ54">
            <v>0.79740091000000002</v>
          </cell>
          <cell r="BA54">
            <v>0.79904074999999997</v>
          </cell>
        </row>
        <row r="55">
          <cell r="Y55" t="str">
            <v>CAG</v>
          </cell>
          <cell r="AD55">
            <v>44.059249999999992</v>
          </cell>
          <cell r="AE55">
            <v>42.792059999999999</v>
          </cell>
          <cell r="AF55">
            <v>45.290039999999998</v>
          </cell>
          <cell r="AG55">
            <v>31.35125</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row>
        <row r="56">
          <cell r="Y56" t="str">
            <v>CAGP</v>
          </cell>
          <cell r="AD56">
            <v>2.1866096699999997</v>
          </cell>
          <cell r="AE56">
            <v>2.1930224600000003</v>
          </cell>
          <cell r="AF56">
            <v>2.1904246200000004</v>
          </cell>
          <cell r="AG56">
            <v>2.2030243599999997</v>
          </cell>
          <cell r="AH56">
            <v>2.2218778700000001</v>
          </cell>
          <cell r="AI56">
            <v>2.2440435699999997</v>
          </cell>
          <cell r="AJ56">
            <v>2.2510333100000004</v>
          </cell>
          <cell r="AK56">
            <v>2.2556369900000006</v>
          </cell>
          <cell r="AL56">
            <v>2.25283547</v>
          </cell>
          <cell r="AM56">
            <v>2.2548512700000001</v>
          </cell>
          <cell r="AN56">
            <v>2.2631375400000002</v>
          </cell>
          <cell r="AO56">
            <v>2.2790286599999998</v>
          </cell>
          <cell r="AP56">
            <v>2.2477272699999999</v>
          </cell>
          <cell r="AQ56">
            <v>2.2538202900000002</v>
          </cell>
          <cell r="AR56">
            <v>2.26089677</v>
          </cell>
          <cell r="AS56">
            <v>2.2682085299999999</v>
          </cell>
          <cell r="AT56">
            <v>2.27500262</v>
          </cell>
          <cell r="AU56">
            <v>2.28260342</v>
          </cell>
          <cell r="AV56">
            <v>2.29144185</v>
          </cell>
          <cell r="AW56">
            <v>2.2993552599999996</v>
          </cell>
          <cell r="AX56">
            <v>2.30719736</v>
          </cell>
          <cell r="AY56">
            <v>2.3165789599999997</v>
          </cell>
          <cell r="AZ56">
            <v>2.3246692900000001</v>
          </cell>
          <cell r="BA56">
            <v>2.3328606199999999</v>
          </cell>
        </row>
        <row r="57">
          <cell r="Y57" t="str">
            <v>CRV</v>
          </cell>
          <cell r="AD57">
            <v>0.55196000000000001</v>
          </cell>
          <cell r="AE57">
            <v>2.52115</v>
          </cell>
          <cell r="AF57">
            <v>6.4678199999999997</v>
          </cell>
          <cell r="AG57">
            <v>3.2038800000000003</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row>
        <row r="58">
          <cell r="Y58" t="str">
            <v>CRVP</v>
          </cell>
          <cell r="AD58">
            <v>0.59862232999999987</v>
          </cell>
          <cell r="AE58">
            <v>0.59946569999999999</v>
          </cell>
          <cell r="AF58">
            <v>0.59775018000000002</v>
          </cell>
          <cell r="AG58">
            <v>0.60028819999999994</v>
          </cell>
          <cell r="AH58">
            <v>0.60483154000000006</v>
          </cell>
          <cell r="AI58">
            <v>0.61021060000000005</v>
          </cell>
          <cell r="AJ58">
            <v>0.61142614000000006</v>
          </cell>
          <cell r="AK58">
            <v>0.61196793000000005</v>
          </cell>
          <cell r="AL58">
            <v>0.61044461999999999</v>
          </cell>
          <cell r="AM58">
            <v>0.61014473000000002</v>
          </cell>
          <cell r="AN58">
            <v>0.61261325999999994</v>
          </cell>
          <cell r="AO58">
            <v>0.61624445999999999</v>
          </cell>
          <cell r="AP58">
            <v>0.61443400000000004</v>
          </cell>
          <cell r="AQ58">
            <v>0.61382062000000004</v>
          </cell>
          <cell r="AR58">
            <v>0.61338781999999992</v>
          </cell>
          <cell r="AS58">
            <v>0.61328861000000001</v>
          </cell>
          <cell r="AT58">
            <v>0.61326831000000004</v>
          </cell>
          <cell r="AU58">
            <v>0.61292141</v>
          </cell>
          <cell r="AV58">
            <v>0.61274242000000001</v>
          </cell>
          <cell r="AW58">
            <v>0.61234851000000001</v>
          </cell>
          <cell r="AX58">
            <v>0.61200959999999993</v>
          </cell>
          <cell r="AY58">
            <v>0.61188966</v>
          </cell>
          <cell r="AZ58">
            <v>0.61161905000000005</v>
          </cell>
          <cell r="BA58">
            <v>0.61127666000000003</v>
          </cell>
        </row>
        <row r="59">
          <cell r="Y59" t="str">
            <v>CCR</v>
          </cell>
          <cell r="AD59">
            <v>11.539429999999999</v>
          </cell>
          <cell r="AE59">
            <v>1.99552</v>
          </cell>
          <cell r="AF59">
            <v>6.3155999999999999</v>
          </cell>
          <cell r="AG59">
            <v>5.8109099999999998</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row>
        <row r="60">
          <cell r="Y60" t="str">
            <v>CCRP</v>
          </cell>
          <cell r="AD60">
            <v>0.77579522999999995</v>
          </cell>
          <cell r="AE60">
            <v>0.77644029000000003</v>
          </cell>
          <cell r="AF60">
            <v>0.77453382999999998</v>
          </cell>
          <cell r="AG60">
            <v>0.77597071000000006</v>
          </cell>
          <cell r="AH60">
            <v>0.78134605000000001</v>
          </cell>
          <cell r="AI60">
            <v>0.78691115999999994</v>
          </cell>
          <cell r="AJ60">
            <v>0.79827555000000006</v>
          </cell>
          <cell r="AK60">
            <v>0.80810934999999995</v>
          </cell>
          <cell r="AL60">
            <v>0.80528036999999997</v>
          </cell>
          <cell r="AM60">
            <v>0.80449768999999993</v>
          </cell>
          <cell r="AN60">
            <v>0.80553459999999999</v>
          </cell>
          <cell r="AO60">
            <v>0.80888555000000006</v>
          </cell>
          <cell r="AP60">
            <v>0.79002643000000006</v>
          </cell>
          <cell r="AQ60">
            <v>0.78952372999999998</v>
          </cell>
          <cell r="AR60">
            <v>0.78894576999999999</v>
          </cell>
          <cell r="AS60">
            <v>0.79026182</v>
          </cell>
          <cell r="AT60">
            <v>0.78988661999999998</v>
          </cell>
          <cell r="AU60">
            <v>0.78984341000000002</v>
          </cell>
          <cell r="AV60">
            <v>0.79035795999999992</v>
          </cell>
          <cell r="AW60">
            <v>0.79023845999999998</v>
          </cell>
          <cell r="AX60">
            <v>0.79024211</v>
          </cell>
          <cell r="AY60">
            <v>0.79079118999999998</v>
          </cell>
          <cell r="AZ60">
            <v>0.79074630000000001</v>
          </cell>
          <cell r="BA60">
            <v>0.79058529</v>
          </cell>
        </row>
        <row r="61">
          <cell r="Y61" t="str">
            <v>CBC</v>
          </cell>
          <cell r="AD61">
            <v>7.4930199999999996</v>
          </cell>
          <cell r="AE61">
            <v>1.5038</v>
          </cell>
          <cell r="AF61">
            <v>4.3229499999999996</v>
          </cell>
          <cell r="AG61">
            <v>3.1941100000000002</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row>
        <row r="62">
          <cell r="Y62" t="str">
            <v>CBCP</v>
          </cell>
          <cell r="AD62">
            <v>0.37480687999999995</v>
          </cell>
          <cell r="AE62">
            <v>0.37456190000000006</v>
          </cell>
          <cell r="AF62">
            <v>0.37302358000000002</v>
          </cell>
          <cell r="AG62">
            <v>0.37352509999999994</v>
          </cell>
          <cell r="AH62">
            <v>0.37502474000000002</v>
          </cell>
          <cell r="AI62">
            <v>0.37717432000000001</v>
          </cell>
          <cell r="AJ62">
            <v>0.37721816999999996</v>
          </cell>
          <cell r="AK62">
            <v>0.37668645000000006</v>
          </cell>
          <cell r="AL62">
            <v>0.37511771000000005</v>
          </cell>
          <cell r="AM62">
            <v>0.37416073999999999</v>
          </cell>
          <cell r="AN62">
            <v>0.37412984999999999</v>
          </cell>
          <cell r="AO62">
            <v>0.37512833000000001</v>
          </cell>
          <cell r="AP62">
            <v>0.36883340999999997</v>
          </cell>
          <cell r="AQ62">
            <v>0.36999085999999998</v>
          </cell>
          <cell r="AR62">
            <v>0.37124241999999996</v>
          </cell>
          <cell r="AS62">
            <v>0.37283884</v>
          </cell>
          <cell r="AT62">
            <v>0.37418801000000002</v>
          </cell>
          <cell r="AU62">
            <v>0.37563365999999998</v>
          </cell>
          <cell r="AV62">
            <v>0.37759819</v>
          </cell>
          <cell r="AW62">
            <v>0.37911866</v>
          </cell>
          <cell r="AX62">
            <v>0.38044022</v>
          </cell>
          <cell r="AY62">
            <v>0.38241963000000001</v>
          </cell>
          <cell r="AZ62">
            <v>0.38394510999999998</v>
          </cell>
          <cell r="BA62">
            <v>0.38548787000000001</v>
          </cell>
        </row>
        <row r="63">
          <cell r="Y63" t="str">
            <v>CCB</v>
          </cell>
          <cell r="AD63">
            <v>14.24043</v>
          </cell>
          <cell r="AE63">
            <v>1.0808800000000003</v>
          </cell>
          <cell r="AF63">
            <v>6.2339699999999993</v>
          </cell>
          <cell r="AG63">
            <v>7.0179900000000002</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row>
        <row r="64">
          <cell r="Y64" t="str">
            <v>CCBP</v>
          </cell>
          <cell r="AD64">
            <v>0.83650265000000001</v>
          </cell>
          <cell r="AE64">
            <v>0.83093506000000006</v>
          </cell>
          <cell r="AF64">
            <v>0.80312847999999992</v>
          </cell>
          <cell r="AG64">
            <v>0.80744868999999997</v>
          </cell>
          <cell r="AH64">
            <v>0.81733079000000008</v>
          </cell>
          <cell r="AI64">
            <v>0.83011257000000005</v>
          </cell>
          <cell r="AJ64">
            <v>0.83254640000000002</v>
          </cell>
          <cell r="AK64">
            <v>0.83497431999999994</v>
          </cell>
          <cell r="AL64">
            <v>0.83983996000000005</v>
          </cell>
          <cell r="AM64">
            <v>0.84046265000000009</v>
          </cell>
          <cell r="AN64">
            <v>0.86453612000000002</v>
          </cell>
          <cell r="AO64">
            <v>0.87977429000000007</v>
          </cell>
          <cell r="AP64">
            <v>0.89037256999999992</v>
          </cell>
          <cell r="AQ64">
            <v>0.89458504999999999</v>
          </cell>
          <cell r="AR64">
            <v>0.89620272000000001</v>
          </cell>
          <cell r="AS64">
            <v>0.89749328000000006</v>
          </cell>
          <cell r="AT64">
            <v>0.89812594999999995</v>
          </cell>
          <cell r="AU64">
            <v>0.89917331999999994</v>
          </cell>
          <cell r="AV64">
            <v>0.90096715999999999</v>
          </cell>
          <cell r="AW64">
            <v>0.90197196999999996</v>
          </cell>
          <cell r="AX64">
            <v>0.90305469999999999</v>
          </cell>
          <cell r="AY64">
            <v>0.9048524</v>
          </cell>
          <cell r="AZ64">
            <v>0.90589450999999999</v>
          </cell>
          <cell r="BA64">
            <v>0.90674095999999993</v>
          </cell>
        </row>
        <row r="65">
          <cell r="Y65" t="str">
            <v>CPC</v>
          </cell>
          <cell r="AD65">
            <v>3.3703000000000003</v>
          </cell>
          <cell r="AE65">
            <v>0.65800000000000003</v>
          </cell>
          <cell r="AF65">
            <v>11.88537</v>
          </cell>
          <cell r="AG65">
            <v>2.9734799999999999</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row>
        <row r="66">
          <cell r="Y66" t="str">
            <v>CPCP</v>
          </cell>
          <cell r="AD66">
            <v>0.26674481</v>
          </cell>
          <cell r="AE66">
            <v>0.26733022999999995</v>
          </cell>
          <cell r="AF66">
            <v>0.26704071000000007</v>
          </cell>
          <cell r="AG66">
            <v>0.26911470999999998</v>
          </cell>
          <cell r="AH66">
            <v>0.27199770000000001</v>
          </cell>
          <cell r="AI66">
            <v>0.27464951000000004</v>
          </cell>
          <cell r="AJ66">
            <v>0.27578438</v>
          </cell>
          <cell r="AK66">
            <v>0.27666795999999999</v>
          </cell>
          <cell r="AL66">
            <v>0.27646026000000001</v>
          </cell>
          <cell r="AM66">
            <v>0.27696765000000007</v>
          </cell>
          <cell r="AN66">
            <v>0.27820355000000002</v>
          </cell>
          <cell r="AO66">
            <v>0.27998689000000004</v>
          </cell>
          <cell r="AP66">
            <v>0.27596309000000002</v>
          </cell>
          <cell r="AQ66">
            <v>0.27622688000000001</v>
          </cell>
          <cell r="AR66">
            <v>0.27651492999999999</v>
          </cell>
          <cell r="AS66">
            <v>0.27695544999999999</v>
          </cell>
          <cell r="AT66">
            <v>0.27728832000000003</v>
          </cell>
          <cell r="AU66">
            <v>0.27764295999999999</v>
          </cell>
          <cell r="AV66">
            <v>0.27818583000000002</v>
          </cell>
          <cell r="AW66">
            <v>0.27853148</v>
          </cell>
          <cell r="AX66">
            <v>0.27890246000000002</v>
          </cell>
          <cell r="AY66">
            <v>0.27944645000000001</v>
          </cell>
          <cell r="AZ66">
            <v>0.27981432000000001</v>
          </cell>
          <cell r="BA66">
            <v>0.28015409999999996</v>
          </cell>
        </row>
        <row r="67">
          <cell r="Y67" t="str">
            <v>CFT</v>
          </cell>
          <cell r="AD67">
            <v>21.303900000000002</v>
          </cell>
          <cell r="AE67">
            <v>7.6215999999999999</v>
          </cell>
          <cell r="AF67">
            <v>28.0273</v>
          </cell>
          <cell r="AG67">
            <v>18.704000000000001</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row>
        <row r="68">
          <cell r="Y68" t="str">
            <v>CFTP</v>
          </cell>
          <cell r="AD68">
            <v>1.5100651599999999</v>
          </cell>
          <cell r="AE68">
            <v>1.51352486</v>
          </cell>
          <cell r="AF68">
            <v>1.5122011200000001</v>
          </cell>
          <cell r="AG68">
            <v>1.5207396199999998</v>
          </cell>
          <cell r="AH68">
            <v>1.5442553300000001</v>
          </cell>
          <cell r="AI68">
            <v>1.56223041</v>
          </cell>
          <cell r="AJ68">
            <v>1.5670028500000002</v>
          </cell>
          <cell r="AK68">
            <v>1.5703098099999999</v>
          </cell>
          <cell r="AL68">
            <v>1.5678580400000002</v>
          </cell>
          <cell r="AM68">
            <v>1.5843552400000001</v>
          </cell>
          <cell r="AN68">
            <v>1.5923318100000001</v>
          </cell>
          <cell r="AO68">
            <v>1.6032658200000001</v>
          </cell>
          <cell r="AP68">
            <v>1.5830061000000002</v>
          </cell>
          <cell r="AQ68">
            <v>1.5864507400000001</v>
          </cell>
          <cell r="AR68">
            <v>1.58987747</v>
          </cell>
          <cell r="AS68">
            <v>1.5944415900000002</v>
          </cell>
          <cell r="AT68">
            <v>1.5980633200000001</v>
          </cell>
          <cell r="AU68">
            <v>1.6020198400000001</v>
          </cell>
          <cell r="AV68">
            <v>1.6067448700000002</v>
          </cell>
          <cell r="AW68">
            <v>1.6112088899999999</v>
          </cell>
          <cell r="AX68">
            <v>1.61578482</v>
          </cell>
          <cell r="AY68">
            <v>1.6211250500000001</v>
          </cell>
          <cell r="AZ68">
            <v>1.6256498000000001</v>
          </cell>
          <cell r="BA68">
            <v>1.63018164</v>
          </cell>
        </row>
      </sheetData>
      <sheetData sheetId="9"/>
      <sheetData sheetId="10">
        <row r="1">
          <cell r="AD1" t="str">
            <v>JAN02</v>
          </cell>
          <cell r="AE1" t="str">
            <v>FEV02</v>
          </cell>
          <cell r="AF1" t="str">
            <v>MAR02</v>
          </cell>
          <cell r="AG1" t="str">
            <v>ABR02</v>
          </cell>
          <cell r="AH1" t="str">
            <v>MAI02</v>
          </cell>
          <cell r="AI1" t="str">
            <v>JUN02</v>
          </cell>
          <cell r="AJ1" t="str">
            <v>JUL02</v>
          </cell>
          <cell r="AK1" t="str">
            <v>AGO02</v>
          </cell>
          <cell r="AL1" t="str">
            <v>SET02</v>
          </cell>
          <cell r="AM1" t="str">
            <v>OUT02</v>
          </cell>
          <cell r="AN1" t="str">
            <v>NOV02</v>
          </cell>
          <cell r="AO1" t="str">
            <v>DEZ02</v>
          </cell>
          <cell r="AP1" t="str">
            <v>JAN03</v>
          </cell>
          <cell r="AQ1" t="str">
            <v>FEV03</v>
          </cell>
          <cell r="AR1" t="str">
            <v>MAR03</v>
          </cell>
          <cell r="AS1" t="str">
            <v>ABR03</v>
          </cell>
          <cell r="AT1" t="str">
            <v>MAI03</v>
          </cell>
          <cell r="AU1" t="str">
            <v>JUN03</v>
          </cell>
          <cell r="AV1" t="str">
            <v>JUL03</v>
          </cell>
          <cell r="AW1" t="str">
            <v>AGO03</v>
          </cell>
          <cell r="AX1" t="str">
            <v>SET03</v>
          </cell>
          <cell r="AY1" t="str">
            <v>OUT03</v>
          </cell>
          <cell r="AZ1" t="str">
            <v>NOV03</v>
          </cell>
          <cell r="BA1" t="str">
            <v>DEZ03</v>
          </cell>
        </row>
        <row r="12">
          <cell r="Y12" t="str">
            <v>CTOP</v>
          </cell>
          <cell r="AD12">
            <v>0.67645031999999994</v>
          </cell>
          <cell r="AE12">
            <v>0.67730118999999989</v>
          </cell>
          <cell r="AF12">
            <v>0.67647658999999993</v>
          </cell>
          <cell r="AG12">
            <v>0.68067467999999998</v>
          </cell>
          <cell r="AH12">
            <v>0.68396799999999991</v>
          </cell>
          <cell r="AI12">
            <v>0.68740499999999993</v>
          </cell>
          <cell r="AJ12">
            <v>0.68865599999999993</v>
          </cell>
          <cell r="AK12">
            <v>0.688388</v>
          </cell>
          <cell r="AL12">
            <v>0.68914999999999993</v>
          </cell>
          <cell r="AM12">
            <v>0.68875300000000006</v>
          </cell>
          <cell r="AN12">
            <v>0.69211699999999998</v>
          </cell>
          <cell r="AO12">
            <v>0.694573</v>
          </cell>
          <cell r="AP12">
            <v>0.450291</v>
          </cell>
          <cell r="AQ12">
            <v>0.45000699999999999</v>
          </cell>
          <cell r="AR12">
            <v>0.449762</v>
          </cell>
          <cell r="AS12">
            <v>0.45113199999999998</v>
          </cell>
          <cell r="AT12">
            <v>0.45108900000000002</v>
          </cell>
          <cell r="AU12">
            <v>0.45142100000000002</v>
          </cell>
          <cell r="AV12">
            <v>0.453488</v>
          </cell>
          <cell r="AW12">
            <v>0.45380199999999998</v>
          </cell>
          <cell r="AX12">
            <v>0.45420700000000003</v>
          </cell>
          <cell r="AY12">
            <v>0.456287</v>
          </cell>
          <cell r="AZ12">
            <v>0.45667400000000002</v>
          </cell>
          <cell r="BA12">
            <v>0.45696999999999999</v>
          </cell>
        </row>
        <row r="13">
          <cell r="Y13" t="str">
            <v>CTO</v>
          </cell>
          <cell r="AD13">
            <v>25.319130000000001</v>
          </cell>
          <cell r="AE13">
            <v>3.9570400000000001</v>
          </cell>
          <cell r="AF13">
            <v>0</v>
          </cell>
          <cell r="AG13">
            <v>0</v>
          </cell>
          <cell r="AH13">
            <v>0</v>
          </cell>
          <cell r="AI13">
            <v>0</v>
          </cell>
          <cell r="AJ13">
            <v>0</v>
          </cell>
          <cell r="AK13">
            <v>0</v>
          </cell>
          <cell r="AL13">
            <v>0</v>
          </cell>
          <cell r="AM13">
            <v>0</v>
          </cell>
          <cell r="AN13">
            <v>0</v>
          </cell>
          <cell r="AO13">
            <v>0.8</v>
          </cell>
          <cell r="AP13">
            <v>0.4</v>
          </cell>
          <cell r="AQ13">
            <v>-0.1</v>
          </cell>
          <cell r="AR13">
            <v>0.4</v>
          </cell>
          <cell r="AS13">
            <v>-0.1</v>
          </cell>
          <cell r="AT13">
            <v>0</v>
          </cell>
          <cell r="AU13">
            <v>0.2</v>
          </cell>
          <cell r="AV13">
            <v>1.2</v>
          </cell>
          <cell r="AW13">
            <v>1.2</v>
          </cell>
          <cell r="AX13">
            <v>1.3</v>
          </cell>
          <cell r="AY13">
            <v>0.5</v>
          </cell>
          <cell r="AZ13">
            <v>0.3</v>
          </cell>
          <cell r="BA13">
            <v>0.8</v>
          </cell>
        </row>
        <row r="14">
          <cell r="Y14" t="str">
            <v>CTOE</v>
          </cell>
          <cell r="AD14">
            <v>1.10895327</v>
          </cell>
          <cell r="AE14">
            <v>0.18014978999999998</v>
          </cell>
          <cell r="AF14">
            <v>0</v>
          </cell>
          <cell r="AG14">
            <v>0</v>
          </cell>
          <cell r="AH14">
            <v>0</v>
          </cell>
          <cell r="AI14">
            <v>0</v>
          </cell>
          <cell r="AJ14">
            <v>0</v>
          </cell>
          <cell r="AK14">
            <v>0</v>
          </cell>
          <cell r="AL14">
            <v>0</v>
          </cell>
          <cell r="AM14">
            <v>0</v>
          </cell>
          <cell r="AN14">
            <v>0</v>
          </cell>
          <cell r="AO14">
            <v>4.3971782276464977E-2</v>
          </cell>
          <cell r="AP14">
            <v>2.3375103193481826E-2</v>
          </cell>
          <cell r="AQ14">
            <v>-5.8438872615876629E-3</v>
          </cell>
          <cell r="AR14">
            <v>2.3375994899219477E-2</v>
          </cell>
          <cell r="AS14">
            <v>-5.8441101880220758E-3</v>
          </cell>
          <cell r="AT14">
            <v>0</v>
          </cell>
          <cell r="AU14">
            <v>1.1688666228912979E-2</v>
          </cell>
          <cell r="AV14">
            <v>7.013333493208436E-2</v>
          </cell>
          <cell r="AW14">
            <v>7.013467249069083E-2</v>
          </cell>
          <cell r="AX14">
            <v>7.5980677553405429E-2</v>
          </cell>
          <cell r="AY14">
            <v>2.9223894836626581E-2</v>
          </cell>
          <cell r="AZ14">
            <v>1.7534671291627571E-2</v>
          </cell>
          <cell r="BA14">
            <v>4.6760015150077834E-2</v>
          </cell>
        </row>
        <row r="15">
          <cell r="AD15">
            <v>1.78540359</v>
          </cell>
          <cell r="AE15">
            <v>0.85745097999999986</v>
          </cell>
          <cell r="AF15">
            <v>0.67647658999999993</v>
          </cell>
          <cell r="AG15">
            <v>0.68067467999999998</v>
          </cell>
          <cell r="AH15">
            <v>0.68396799999999991</v>
          </cell>
          <cell r="AI15">
            <v>0.68740499999999993</v>
          </cell>
          <cell r="AJ15">
            <v>0.68865599999999993</v>
          </cell>
          <cell r="AK15">
            <v>0.688388</v>
          </cell>
          <cell r="AL15">
            <v>0.68914999999999993</v>
          </cell>
          <cell r="AM15">
            <v>0.68875300000000006</v>
          </cell>
          <cell r="AN15">
            <v>0.69211699999999998</v>
          </cell>
          <cell r="AO15">
            <v>0.73854478227646503</v>
          </cell>
          <cell r="AP15">
            <v>0.47366610319348185</v>
          </cell>
          <cell r="AQ15">
            <v>0.4441631127384123</v>
          </cell>
          <cell r="AR15">
            <v>0.47313799489921948</v>
          </cell>
          <cell r="AS15">
            <v>0.44528788981197792</v>
          </cell>
          <cell r="AT15">
            <v>0.45108900000000002</v>
          </cell>
          <cell r="AU15">
            <v>0.46310966622891298</v>
          </cell>
          <cell r="AV15">
            <v>0.5236213349320844</v>
          </cell>
          <cell r="AW15">
            <v>0.52393667249069087</v>
          </cell>
          <cell r="AX15">
            <v>0.53018767755340546</v>
          </cell>
          <cell r="AY15">
            <v>0.48551089483662657</v>
          </cell>
          <cell r="AZ15">
            <v>0.47420867129162758</v>
          </cell>
          <cell r="BA15">
            <v>0.50373001515007787</v>
          </cell>
        </row>
        <row r="16">
          <cell r="Y16" t="str">
            <v>CTO</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row>
        <row r="17">
          <cell r="Y17" t="str">
            <v>CTOV</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row>
        <row r="19">
          <cell r="Y19" t="str">
            <v>CCGP</v>
          </cell>
          <cell r="AD19">
            <v>7.3625193399999995</v>
          </cell>
          <cell r="AE19">
            <v>7.3689553800000001</v>
          </cell>
          <cell r="AF19">
            <v>7.3553536799999994</v>
          </cell>
          <cell r="AG19">
            <v>7.3525355100000001</v>
          </cell>
          <cell r="AH19">
            <v>7.3537509999999999</v>
          </cell>
          <cell r="AI19">
            <v>7.4144489999999994</v>
          </cell>
          <cell r="AJ19">
            <v>7.4478019999999994</v>
          </cell>
          <cell r="AK19">
            <v>7.450126</v>
          </cell>
          <cell r="AL19">
            <v>7.4456699999999998</v>
          </cell>
          <cell r="AM19">
            <v>7.4396069999999996</v>
          </cell>
          <cell r="AN19">
            <v>7.4505049999999997</v>
          </cell>
          <cell r="AO19">
            <v>7.4863909999999994</v>
          </cell>
          <cell r="AP19">
            <v>7.3833140000000004</v>
          </cell>
          <cell r="AQ19">
            <v>7.3858069999999998</v>
          </cell>
          <cell r="AR19">
            <v>7.3905079999999996</v>
          </cell>
          <cell r="AS19">
            <v>7.4330100000000003</v>
          </cell>
          <cell r="AT19">
            <v>7.4754670000000001</v>
          </cell>
          <cell r="AU19">
            <v>7.4845569999999997</v>
          </cell>
          <cell r="AV19">
            <v>7.5061650000000002</v>
          </cell>
          <cell r="AW19">
            <v>7.5150259999999998</v>
          </cell>
          <cell r="AX19">
            <v>7.5250279999999998</v>
          </cell>
          <cell r="AY19">
            <v>7.5467279999999999</v>
          </cell>
          <cell r="AZ19">
            <v>7.5565030000000002</v>
          </cell>
          <cell r="BA19">
            <v>7.5651339999999996</v>
          </cell>
        </row>
        <row r="20">
          <cell r="Y20" t="str">
            <v>CCG</v>
          </cell>
          <cell r="AD20">
            <v>356.5181</v>
          </cell>
          <cell r="AE20">
            <v>248.8245</v>
          </cell>
          <cell r="AF20">
            <v>137.2099</v>
          </cell>
          <cell r="AG20">
            <v>61.100499999999997</v>
          </cell>
          <cell r="AH20">
            <v>84.336586999999994</v>
          </cell>
          <cell r="AI20">
            <v>194.57618200000002</v>
          </cell>
          <cell r="AJ20">
            <v>152.30000000000001</v>
          </cell>
          <cell r="AK20">
            <v>112.2</v>
          </cell>
          <cell r="AL20">
            <v>222</v>
          </cell>
          <cell r="AM20">
            <v>89.3</v>
          </cell>
          <cell r="AN20">
            <v>67.8</v>
          </cell>
          <cell r="AO20">
            <v>103.3</v>
          </cell>
          <cell r="AP20">
            <v>86.9</v>
          </cell>
          <cell r="AQ20">
            <v>59.2</v>
          </cell>
          <cell r="AR20">
            <v>66</v>
          </cell>
          <cell r="AS20">
            <v>70.599999999999994</v>
          </cell>
          <cell r="AT20">
            <v>111.7</v>
          </cell>
          <cell r="AU20">
            <v>174.1</v>
          </cell>
          <cell r="AV20">
            <v>290.8</v>
          </cell>
          <cell r="AW20">
            <v>333.2</v>
          </cell>
          <cell r="AX20">
            <v>290.5</v>
          </cell>
          <cell r="AY20">
            <v>123.5</v>
          </cell>
          <cell r="AZ20">
            <v>86</v>
          </cell>
          <cell r="BA20">
            <v>106.9</v>
          </cell>
        </row>
        <row r="21">
          <cell r="Y21" t="str">
            <v>CCGE</v>
          </cell>
          <cell r="AD21">
            <v>11.961508960000002</v>
          </cell>
          <cell r="AE21">
            <v>8.6226157699999995</v>
          </cell>
          <cell r="AF21">
            <v>5.2842463500000001</v>
          </cell>
          <cell r="AG21">
            <v>2.5991371400000003</v>
          </cell>
          <cell r="AH21">
            <v>3.9967086530912903</v>
          </cell>
          <cell r="AI21">
            <v>8.9442554373261629</v>
          </cell>
          <cell r="AJ21">
            <v>6.1137802159513335</v>
          </cell>
          <cell r="AK21">
            <v>4.4963475611449386</v>
          </cell>
          <cell r="AL21">
            <v>8.6610964609078138</v>
          </cell>
          <cell r="AM21">
            <v>3.5374251853141261</v>
          </cell>
          <cell r="AN21">
            <v>2.6955372779144988</v>
          </cell>
          <cell r="AO21">
            <v>3.9900581107971962</v>
          </cell>
          <cell r="AP21">
            <v>3.5988434800627598</v>
          </cell>
          <cell r="AQ21">
            <v>2.5007948675153768</v>
          </cell>
          <cell r="AR21">
            <v>2.7707988136363682</v>
          </cell>
          <cell r="AS21">
            <v>2.9536017561399488</v>
          </cell>
          <cell r="AT21">
            <v>4.5844292318324085</v>
          </cell>
          <cell r="AU21">
            <v>7.0607314283673146</v>
          </cell>
          <cell r="AV21">
            <v>11.692255035355412</v>
          </cell>
          <cell r="AW21">
            <v>13.376294043482364</v>
          </cell>
          <cell r="AX21">
            <v>11.683148830512129</v>
          </cell>
          <cell r="AY21">
            <v>5.0555973794836193</v>
          </cell>
          <cell r="AZ21">
            <v>3.5674943740639149</v>
          </cell>
          <cell r="BA21">
            <v>4.3977365639850374</v>
          </cell>
        </row>
        <row r="22">
          <cell r="AD22">
            <v>19.324028300000002</v>
          </cell>
          <cell r="AE22">
            <v>15.991571149999999</v>
          </cell>
          <cell r="AF22">
            <v>12.63960003</v>
          </cell>
          <cell r="AG22">
            <v>9.9516726500000008</v>
          </cell>
          <cell r="AH22">
            <v>11.35045965309129</v>
          </cell>
          <cell r="AI22">
            <v>16.358704437326161</v>
          </cell>
          <cell r="AJ22">
            <v>13.561582215951333</v>
          </cell>
          <cell r="AK22">
            <v>11.946473561144938</v>
          </cell>
          <cell r="AL22">
            <v>16.106766460907814</v>
          </cell>
          <cell r="AM22">
            <v>10.977032185314126</v>
          </cell>
          <cell r="AN22">
            <v>10.146042277914498</v>
          </cell>
          <cell r="AO22">
            <v>11.476449110797196</v>
          </cell>
          <cell r="AP22">
            <v>10.98215748006276</v>
          </cell>
          <cell r="AQ22">
            <v>9.8866018675153775</v>
          </cell>
          <cell r="AR22">
            <v>10.161306813636369</v>
          </cell>
          <cell r="AS22">
            <v>10.386611756139949</v>
          </cell>
          <cell r="AT22">
            <v>12.059896231832408</v>
          </cell>
          <cell r="AU22">
            <v>14.545288428367314</v>
          </cell>
          <cell r="AV22">
            <v>19.198420035355412</v>
          </cell>
          <cell r="AW22">
            <v>20.891320043482363</v>
          </cell>
          <cell r="AX22">
            <v>19.20817683051213</v>
          </cell>
          <cell r="AY22">
            <v>12.60232537948362</v>
          </cell>
          <cell r="AZ22">
            <v>11.123997374063915</v>
          </cell>
          <cell r="BA22">
            <v>11.962870563985037</v>
          </cell>
        </row>
        <row r="23">
          <cell r="Y23" t="str">
            <v>CCG</v>
          </cell>
          <cell r="AD23">
            <v>6.6102830000000008</v>
          </cell>
          <cell r="AE23">
            <v>5.4936230000000004</v>
          </cell>
          <cell r="AF23">
            <v>3.9224139999999998</v>
          </cell>
          <cell r="AG23">
            <v>2.6216170000000001</v>
          </cell>
          <cell r="AH23">
            <v>2.5</v>
          </cell>
          <cell r="AI23">
            <v>2.5</v>
          </cell>
          <cell r="AJ23">
            <v>2.5</v>
          </cell>
          <cell r="AK23">
            <v>2.5</v>
          </cell>
          <cell r="AL23">
            <v>2.5</v>
          </cell>
          <cell r="AM23">
            <v>2.5</v>
          </cell>
          <cell r="AN23">
            <v>2.5</v>
          </cell>
          <cell r="AO23">
            <v>2.5</v>
          </cell>
          <cell r="AP23">
            <v>3</v>
          </cell>
          <cell r="AQ23">
            <v>3</v>
          </cell>
          <cell r="AR23">
            <v>3</v>
          </cell>
          <cell r="AS23">
            <v>3</v>
          </cell>
          <cell r="AT23">
            <v>3</v>
          </cell>
          <cell r="AU23">
            <v>3</v>
          </cell>
          <cell r="AV23">
            <v>3</v>
          </cell>
          <cell r="AW23">
            <v>3</v>
          </cell>
          <cell r="AX23">
            <v>3</v>
          </cell>
          <cell r="AY23">
            <v>3</v>
          </cell>
          <cell r="AZ23">
            <v>3</v>
          </cell>
          <cell r="BA23">
            <v>3</v>
          </cell>
        </row>
        <row r="24">
          <cell r="Y24" t="str">
            <v>CCGV</v>
          </cell>
          <cell r="AD24">
            <v>0.21831052000000001</v>
          </cell>
          <cell r="AE24">
            <v>0.19037273000000002</v>
          </cell>
          <cell r="AF24">
            <v>0.15106053999999999</v>
          </cell>
          <cell r="AG24">
            <v>8.1512929999999997E-2</v>
          </cell>
          <cell r="AH24">
            <v>0.11847493464169029</v>
          </cell>
          <cell r="AI24">
            <v>0.11491971095062091</v>
          </cell>
          <cell r="AJ24">
            <v>0.10035752160130224</v>
          </cell>
          <cell r="AK24">
            <v>0.10018599735171431</v>
          </cell>
          <cell r="AL24">
            <v>9.7534870055268189E-2</v>
          </cell>
          <cell r="AM24">
            <v>9.903206005918605E-2</v>
          </cell>
          <cell r="AN24">
            <v>9.9392967474723398E-2</v>
          </cell>
          <cell r="AO24">
            <v>9.6564813910871156E-2</v>
          </cell>
          <cell r="AP24">
            <v>0.12424085661896754</v>
          </cell>
          <cell r="AQ24">
            <v>0.12672946963760354</v>
          </cell>
          <cell r="AR24">
            <v>0.12594540061983492</v>
          </cell>
          <cell r="AS24">
            <v>0.12550715677648508</v>
          </cell>
          <cell r="AT24">
            <v>0.12312701607428134</v>
          </cell>
          <cell r="AU24">
            <v>0.12166682530213638</v>
          </cell>
          <cell r="AV24">
            <v>0.12062161315703657</v>
          </cell>
          <cell r="AW24">
            <v>0.12043482031946906</v>
          </cell>
          <cell r="AX24">
            <v>0.12065213938566742</v>
          </cell>
          <cell r="AY24">
            <v>0.12280803350972355</v>
          </cell>
          <cell r="AZ24">
            <v>0.12444747816502029</v>
          </cell>
          <cell r="BA24">
            <v>0.12341636755804596</v>
          </cell>
        </row>
        <row r="26">
          <cell r="Y26" t="str">
            <v>CAMP</v>
          </cell>
          <cell r="AD26">
            <v>0.36983106999999998</v>
          </cell>
          <cell r="AE26">
            <v>0.37064822999999997</v>
          </cell>
          <cell r="AF26">
            <v>0.37060851</v>
          </cell>
          <cell r="AG26">
            <v>8.975422999999999E-2</v>
          </cell>
          <cell r="AH26">
            <v>0.37436900000000001</v>
          </cell>
          <cell r="AI26">
            <v>0.37818299999999999</v>
          </cell>
          <cell r="AJ26">
            <v>0.38036300000000001</v>
          </cell>
          <cell r="AK26">
            <v>0.38056200000000001</v>
          </cell>
          <cell r="AL26">
            <v>0.38028699999999999</v>
          </cell>
          <cell r="AM26">
            <v>0.37987300000000002</v>
          </cell>
          <cell r="AN26">
            <v>0.38153500000000001</v>
          </cell>
          <cell r="AO26">
            <v>0.38334800000000002</v>
          </cell>
        </row>
        <row r="27">
          <cell r="Y27" t="str">
            <v>CAM</v>
          </cell>
          <cell r="AD27">
            <v>1.2700000000000001E-3</v>
          </cell>
          <cell r="AE27">
            <v>1.1E-4</v>
          </cell>
          <cell r="AF27">
            <v>1.1E-4</v>
          </cell>
          <cell r="AG27">
            <v>1.8269999999999998E-2</v>
          </cell>
          <cell r="AH27">
            <v>0</v>
          </cell>
          <cell r="AI27">
            <v>0</v>
          </cell>
          <cell r="AJ27">
            <v>0</v>
          </cell>
          <cell r="AK27">
            <v>0</v>
          </cell>
          <cell r="AL27">
            <v>0</v>
          </cell>
          <cell r="AM27">
            <v>0</v>
          </cell>
          <cell r="AN27">
            <v>0</v>
          </cell>
          <cell r="AO27">
            <v>9.1999999999999993</v>
          </cell>
        </row>
        <row r="28">
          <cell r="Y28" t="str">
            <v>CAME</v>
          </cell>
          <cell r="AD28">
            <v>8.1529359999999995E-2</v>
          </cell>
          <cell r="AE28">
            <v>6.491849999999999E-2</v>
          </cell>
          <cell r="AF28">
            <v>7.6263170000000005E-2</v>
          </cell>
          <cell r="AG28">
            <v>8.6489490000000002E-2</v>
          </cell>
          <cell r="AH28">
            <v>8.168121781005587E-2</v>
          </cell>
          <cell r="AI28">
            <v>7.5945628888223468E-2</v>
          </cell>
          <cell r="AJ28">
            <v>7.6138254229005595E-2</v>
          </cell>
          <cell r="AK28">
            <v>7.6266671122860341E-2</v>
          </cell>
          <cell r="AL28">
            <v>7.6074045782078215E-2</v>
          </cell>
          <cell r="AM28">
            <v>7.6074045782078215E-2</v>
          </cell>
          <cell r="AN28">
            <v>7.6330879569787721E-2</v>
          </cell>
          <cell r="AO28">
            <v>0.64075437146714409</v>
          </cell>
        </row>
        <row r="29">
          <cell r="AD29">
            <v>0.45136042999999998</v>
          </cell>
          <cell r="AE29">
            <v>0.43556672999999996</v>
          </cell>
          <cell r="AF29">
            <v>0.44687167999999999</v>
          </cell>
          <cell r="AG29">
            <v>0.17624371999999999</v>
          </cell>
          <cell r="AH29">
            <v>0.45605021781005589</v>
          </cell>
          <cell r="AI29">
            <v>0.45412862888822347</v>
          </cell>
          <cell r="AJ29">
            <v>0.45650125422900562</v>
          </cell>
          <cell r="AK29">
            <v>0.45682867112286035</v>
          </cell>
          <cell r="AL29">
            <v>0.4563610457820782</v>
          </cell>
          <cell r="AM29">
            <v>0.45594704578207823</v>
          </cell>
          <cell r="AN29">
            <v>0.45786587956978775</v>
          </cell>
          <cell r="AO29">
            <v>1.0241023714671442</v>
          </cell>
        </row>
        <row r="30">
          <cell r="Y30" t="str">
            <v>CAM</v>
          </cell>
          <cell r="AD30">
            <v>1.2690599999999999</v>
          </cell>
          <cell r="AE30">
            <v>1.01539</v>
          </cell>
          <cell r="AF30">
            <v>1.1155299999999999</v>
          </cell>
          <cell r="AG30">
            <v>1.3304500000000001</v>
          </cell>
          <cell r="AH30">
            <v>1</v>
          </cell>
          <cell r="AI30">
            <v>1</v>
          </cell>
          <cell r="AJ30">
            <v>1</v>
          </cell>
          <cell r="AK30">
            <v>1</v>
          </cell>
          <cell r="AL30">
            <v>1</v>
          </cell>
          <cell r="AM30">
            <v>1</v>
          </cell>
          <cell r="AN30">
            <v>1</v>
          </cell>
          <cell r="AO30">
            <v>1</v>
          </cell>
        </row>
        <row r="31">
          <cell r="Y31" t="str">
            <v>CAMV</v>
          </cell>
          <cell r="AD31">
            <v>5.110344E-2</v>
          </cell>
          <cell r="AE31">
            <v>4.0888469999999996E-2</v>
          </cell>
          <cell r="AF31">
            <v>4.4920979999999999E-2</v>
          </cell>
          <cell r="AG31">
            <v>5.3575540000000005E-2</v>
          </cell>
          <cell r="AH31">
            <v>4.0268736999999999E-2</v>
          </cell>
          <cell r="AI31">
            <v>4.0268736999999999E-2</v>
          </cell>
          <cell r="AJ31">
            <v>4.0268736999999999E-2</v>
          </cell>
          <cell r="AK31">
            <v>4.0268736999999999E-2</v>
          </cell>
          <cell r="AL31">
            <v>4.0268736999999999E-2</v>
          </cell>
          <cell r="AM31">
            <v>4.0268736999999999E-2</v>
          </cell>
          <cell r="AN31">
            <v>4.0268736999999999E-2</v>
          </cell>
          <cell r="AO31">
            <v>4.0268736999999999E-2</v>
          </cell>
        </row>
        <row r="33">
          <cell r="Y33" t="str">
            <v>CTAP</v>
          </cell>
          <cell r="AD33">
            <v>9.2490000000000003E-3</v>
          </cell>
          <cell r="AE33">
            <v>9.3059999999999983E-3</v>
          </cell>
          <cell r="AF33">
            <v>9.2429999999999995E-3</v>
          </cell>
          <cell r="AG33">
            <v>9.3100000000000006E-3</v>
          </cell>
          <cell r="AH33">
            <v>9.3399999999999993E-3</v>
          </cell>
          <cell r="AI33">
            <v>9.4330000000000004E-3</v>
          </cell>
          <cell r="AJ33">
            <v>9.4559999999999991E-3</v>
          </cell>
          <cell r="AK33">
            <v>9.4510000000000011E-3</v>
          </cell>
          <cell r="AL33">
            <v>9.4309999999999984E-3</v>
          </cell>
          <cell r="AM33">
            <v>9.4330000000000004E-3</v>
          </cell>
          <cell r="AN33">
            <v>9.4350000000000007E-3</v>
          </cell>
          <cell r="AO33">
            <v>9.4510000000000011E-3</v>
          </cell>
          <cell r="AP33">
            <v>9.5650000000000006E-3</v>
          </cell>
          <cell r="AQ33">
            <v>9.5589999999999998E-3</v>
          </cell>
          <cell r="AR33">
            <v>9.6209999999999993E-3</v>
          </cell>
          <cell r="AS33">
            <v>9.6520000000000009E-3</v>
          </cell>
          <cell r="AT33">
            <v>9.6520000000000009E-3</v>
          </cell>
          <cell r="AU33">
            <v>9.6589999999999992E-3</v>
          </cell>
          <cell r="AV33">
            <v>9.7040000000000008E-3</v>
          </cell>
          <cell r="AW33">
            <v>9.7109999999999991E-3</v>
          </cell>
          <cell r="AX33">
            <v>9.7190000000000002E-3</v>
          </cell>
          <cell r="AY33">
            <v>9.7640000000000001E-3</v>
          </cell>
          <cell r="AZ33">
            <v>9.7719999999999994E-3</v>
          </cell>
          <cell r="BA33">
            <v>9.7789999999999995E-3</v>
          </cell>
        </row>
        <row r="34">
          <cell r="Y34" t="str">
            <v>CTA</v>
          </cell>
          <cell r="AD34">
            <v>0</v>
          </cell>
          <cell r="AE34">
            <v>0</v>
          </cell>
          <cell r="AF34">
            <v>2.9999999999999997E-5</v>
          </cell>
          <cell r="AG34">
            <v>0</v>
          </cell>
          <cell r="AH34">
            <v>0.3</v>
          </cell>
          <cell r="AI34">
            <v>0.3</v>
          </cell>
          <cell r="AJ34">
            <v>0.3</v>
          </cell>
          <cell r="AK34">
            <v>0.3</v>
          </cell>
          <cell r="AL34">
            <v>0.3</v>
          </cell>
          <cell r="AM34">
            <v>0.3</v>
          </cell>
          <cell r="AN34">
            <v>0.3</v>
          </cell>
          <cell r="AO34">
            <v>0.3</v>
          </cell>
          <cell r="AP34">
            <v>1.2</v>
          </cell>
          <cell r="AQ34">
            <v>0.3</v>
          </cell>
          <cell r="AR34">
            <v>0.5</v>
          </cell>
          <cell r="AS34">
            <v>0.3</v>
          </cell>
          <cell r="AT34">
            <v>0.3</v>
          </cell>
          <cell r="AU34">
            <v>0.3</v>
          </cell>
          <cell r="AV34">
            <v>0.6</v>
          </cell>
          <cell r="AW34">
            <v>0.7</v>
          </cell>
          <cell r="AX34">
            <v>1.4</v>
          </cell>
          <cell r="AY34">
            <v>0.3</v>
          </cell>
          <cell r="AZ34">
            <v>0.3</v>
          </cell>
          <cell r="BA34">
            <v>1.2</v>
          </cell>
        </row>
        <row r="35">
          <cell r="Y35" t="str">
            <v>CTAE</v>
          </cell>
          <cell r="AD35">
            <v>2.6617111240223465E-2</v>
          </cell>
          <cell r="AE35">
            <v>2.4083218592178775E-2</v>
          </cell>
          <cell r="AF35">
            <v>2.2679884897997504E-2</v>
          </cell>
          <cell r="AG35">
            <v>2.5848402234636872E-2</v>
          </cell>
          <cell r="AH35">
            <v>8.7165869690610839E-2</v>
          </cell>
          <cell r="AI35">
            <v>9.0126964756380532E-2</v>
          </cell>
          <cell r="AJ35">
            <v>9.0197572083874716E-2</v>
          </cell>
          <cell r="AK35">
            <v>9.0244643635537497E-2</v>
          </cell>
          <cell r="AL35">
            <v>9.0174036308043312E-2</v>
          </cell>
          <cell r="AM35">
            <v>9.0174036308043312E-2</v>
          </cell>
          <cell r="AN35">
            <v>9.0268179411368901E-2</v>
          </cell>
          <cell r="AO35">
            <v>9.0456465618020093E-2</v>
          </cell>
          <cell r="AP35">
            <v>0.2681561577663043</v>
          </cell>
          <cell r="AQ35">
            <v>9.0549201445012426E-2</v>
          </cell>
          <cell r="AR35">
            <v>0.13007539171020066</v>
          </cell>
          <cell r="AS35">
            <v>9.0644751824671257E-2</v>
          </cell>
          <cell r="AT35">
            <v>9.0691823376334052E-2</v>
          </cell>
          <cell r="AU35">
            <v>9.0738894927996833E-2</v>
          </cell>
          <cell r="AV35">
            <v>0.15000598210855429</v>
          </cell>
          <cell r="AW35">
            <v>0.16979350472271743</v>
          </cell>
          <cell r="AX35">
            <v>0.30802261907971068</v>
          </cell>
          <cell r="AY35">
            <v>9.0927181134648011E-2</v>
          </cell>
          <cell r="AZ35">
            <v>9.0974252686310805E-2</v>
          </cell>
          <cell r="BA35">
            <v>0.26868638696943176</v>
          </cell>
        </row>
        <row r="36">
          <cell r="AD36">
            <v>3.5866111240223465E-2</v>
          </cell>
          <cell r="AE36">
            <v>3.3389218592178777E-2</v>
          </cell>
          <cell r="AF36">
            <v>3.1922884897997501E-2</v>
          </cell>
          <cell r="AG36">
            <v>3.5158402234636871E-2</v>
          </cell>
          <cell r="AH36">
            <v>9.650586969061084E-2</v>
          </cell>
          <cell r="AI36">
            <v>9.9559964756380528E-2</v>
          </cell>
          <cell r="AJ36">
            <v>9.9653572083874709E-2</v>
          </cell>
          <cell r="AK36">
            <v>9.9695643635537498E-2</v>
          </cell>
          <cell r="AL36">
            <v>9.9605036308043307E-2</v>
          </cell>
          <cell r="AM36">
            <v>9.9607036308043309E-2</v>
          </cell>
          <cell r="AN36">
            <v>9.97031794113689E-2</v>
          </cell>
          <cell r="AO36">
            <v>9.9907465618020094E-2</v>
          </cell>
          <cell r="AP36">
            <v>0.27772115776630429</v>
          </cell>
          <cell r="AQ36">
            <v>0.10010820144501242</v>
          </cell>
          <cell r="AR36">
            <v>0.13969639171020065</v>
          </cell>
          <cell r="AS36">
            <v>0.10029675182467127</v>
          </cell>
          <cell r="AT36">
            <v>0.10034382337633405</v>
          </cell>
          <cell r="AU36">
            <v>0.10039789492799683</v>
          </cell>
          <cell r="AV36">
            <v>0.15970998210855428</v>
          </cell>
          <cell r="AW36">
            <v>0.17950450472271742</v>
          </cell>
          <cell r="AX36">
            <v>0.31774161907971066</v>
          </cell>
          <cell r="AY36">
            <v>0.10069118113464801</v>
          </cell>
          <cell r="AZ36">
            <v>0.10074625268631081</v>
          </cell>
          <cell r="BA36">
            <v>0.27846538696943174</v>
          </cell>
        </row>
        <row r="37">
          <cell r="Y37" t="str">
            <v>CTA</v>
          </cell>
          <cell r="AD37">
            <v>0.30288999999999999</v>
          </cell>
          <cell r="AE37">
            <v>0.30438999999999999</v>
          </cell>
          <cell r="AF37">
            <v>0.28300999999999998</v>
          </cell>
          <cell r="AG37">
            <v>0.30464999999999998</v>
          </cell>
          <cell r="AH37">
            <v>0.3</v>
          </cell>
          <cell r="AI37">
            <v>0.3</v>
          </cell>
          <cell r="AJ37">
            <v>0.3</v>
          </cell>
          <cell r="AK37">
            <v>0.3</v>
          </cell>
          <cell r="AL37">
            <v>0.3</v>
          </cell>
          <cell r="AM37">
            <v>0.3</v>
          </cell>
          <cell r="AN37">
            <v>0.3</v>
          </cell>
          <cell r="AO37">
            <v>0.3</v>
          </cell>
          <cell r="AP37">
            <v>0.3</v>
          </cell>
          <cell r="AQ37">
            <v>0.3</v>
          </cell>
          <cell r="AR37">
            <v>0.3</v>
          </cell>
          <cell r="AS37">
            <v>0.3</v>
          </cell>
          <cell r="AT37">
            <v>0.3</v>
          </cell>
          <cell r="AU37">
            <v>0.3</v>
          </cell>
          <cell r="AV37">
            <v>0.3</v>
          </cell>
          <cell r="AW37">
            <v>0.3</v>
          </cell>
          <cell r="AX37">
            <v>0.3</v>
          </cell>
          <cell r="AY37">
            <v>0.3</v>
          </cell>
          <cell r="AZ37">
            <v>0.3</v>
          </cell>
          <cell r="BA37">
            <v>0.3</v>
          </cell>
        </row>
        <row r="38">
          <cell r="Y38" t="str">
            <v>CTAV</v>
          </cell>
          <cell r="AD38">
            <v>1.2196997749930001E-2</v>
          </cell>
          <cell r="AE38">
            <v>1.2257400855429999E-2</v>
          </cell>
          <cell r="AF38">
            <v>1.1396455258370001E-2</v>
          </cell>
          <cell r="AG38">
            <v>1.2267870727049998E-2</v>
          </cell>
          <cell r="AH38">
            <v>1.2080621099999999E-2</v>
          </cell>
          <cell r="AI38">
            <v>1.2080621099999999E-2</v>
          </cell>
          <cell r="AJ38">
            <v>1.2080621099999999E-2</v>
          </cell>
          <cell r="AK38">
            <v>1.2080621099999999E-2</v>
          </cell>
          <cell r="AL38">
            <v>1.2080621099999999E-2</v>
          </cell>
          <cell r="AM38">
            <v>1.2080621099999999E-2</v>
          </cell>
          <cell r="AN38">
            <v>1.2080621099999999E-2</v>
          </cell>
          <cell r="AO38">
            <v>1.2080621099999999E-2</v>
          </cell>
          <cell r="AP38">
            <v>1.2080621100000001E-2</v>
          </cell>
          <cell r="AQ38">
            <v>1.2080621100000001E-2</v>
          </cell>
          <cell r="AR38">
            <v>1.2080621100000001E-2</v>
          </cell>
          <cell r="AS38">
            <v>1.2080621100000001E-2</v>
          </cell>
          <cell r="AT38">
            <v>1.2080621100000001E-2</v>
          </cell>
          <cell r="AU38">
            <v>1.2080621100000001E-2</v>
          </cell>
          <cell r="AV38">
            <v>1.2080621100000001E-2</v>
          </cell>
          <cell r="AW38">
            <v>1.2080621100000001E-2</v>
          </cell>
          <cell r="AX38">
            <v>1.2080621100000001E-2</v>
          </cell>
          <cell r="AY38">
            <v>1.2080621100000001E-2</v>
          </cell>
          <cell r="AZ38">
            <v>1.2080621100000001E-2</v>
          </cell>
          <cell r="BA38">
            <v>1.2080621100000001E-2</v>
          </cell>
        </row>
        <row r="40">
          <cell r="Y40" t="str">
            <v>CTBP</v>
          </cell>
          <cell r="AD40">
            <v>0.54082000000000008</v>
          </cell>
          <cell r="AE40">
            <v>0.54166700000000001</v>
          </cell>
          <cell r="AF40">
            <v>0.53942699999999999</v>
          </cell>
          <cell r="AG40">
            <v>0.54195100000000007</v>
          </cell>
          <cell r="AH40">
            <v>0.54740999999999995</v>
          </cell>
          <cell r="AI40">
            <v>0.55205399999999993</v>
          </cell>
          <cell r="AJ40">
            <v>0.55288599999999999</v>
          </cell>
          <cell r="AK40">
            <v>0.55320899999999995</v>
          </cell>
          <cell r="AL40">
            <v>0.55136699999999994</v>
          </cell>
          <cell r="AM40">
            <v>0.550952</v>
          </cell>
          <cell r="AN40">
            <v>0.55201500000000003</v>
          </cell>
          <cell r="AO40">
            <v>0.555365</v>
          </cell>
          <cell r="AP40">
            <v>0.53022400000000003</v>
          </cell>
          <cell r="AQ40">
            <v>0.53137299999999998</v>
          </cell>
          <cell r="AR40">
            <v>0.53344199999999997</v>
          </cell>
          <cell r="AS40">
            <v>0.53476100000000004</v>
          </cell>
          <cell r="AT40">
            <v>0.53593400000000002</v>
          </cell>
          <cell r="AU40">
            <v>0.53771899999999995</v>
          </cell>
          <cell r="AV40">
            <v>0.53984799999999999</v>
          </cell>
          <cell r="AW40">
            <v>0.54170799999999997</v>
          </cell>
          <cell r="AX40">
            <v>0.54358899999999999</v>
          </cell>
          <cell r="AY40">
            <v>0.54575399999999996</v>
          </cell>
          <cell r="AZ40">
            <v>0.54762200000000005</v>
          </cell>
          <cell r="BA40">
            <v>0.54952999999999996</v>
          </cell>
        </row>
        <row r="41">
          <cell r="Y41" t="str">
            <v>CTB</v>
          </cell>
          <cell r="AD41">
            <v>0.35589999999999999</v>
          </cell>
          <cell r="AE41">
            <v>0</v>
          </cell>
          <cell r="AF41">
            <v>0.12484999999999999</v>
          </cell>
          <cell r="AG41">
            <v>3.2680000000000001E-2</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row>
        <row r="42">
          <cell r="Y42" t="str">
            <v>CTBE</v>
          </cell>
          <cell r="AD42">
            <v>6.9190589909545325E-2</v>
          </cell>
          <cell r="AE42">
            <v>0</v>
          </cell>
          <cell r="AF42">
            <v>2.9266686146621264E-2</v>
          </cell>
          <cell r="AG42">
            <v>9.1392984931349015E-3</v>
          </cell>
          <cell r="AH42">
            <v>9.1582125119920102E-4</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row>
        <row r="43">
          <cell r="AD43">
            <v>0.61001058990954538</v>
          </cell>
          <cell r="AE43">
            <v>0.54166700000000001</v>
          </cell>
          <cell r="AF43">
            <v>0.5686936861466213</v>
          </cell>
          <cell r="AG43">
            <v>0.55109029849313496</v>
          </cell>
          <cell r="AH43">
            <v>0.54832582125119911</v>
          </cell>
          <cell r="AI43">
            <v>0.55205399999999993</v>
          </cell>
          <cell r="AJ43">
            <v>0.55288599999999999</v>
          </cell>
          <cell r="AK43">
            <v>0.55320899999999995</v>
          </cell>
          <cell r="AL43">
            <v>0.55136699999999994</v>
          </cell>
          <cell r="AM43">
            <v>0.550952</v>
          </cell>
          <cell r="AN43">
            <v>0.55201500000000003</v>
          </cell>
          <cell r="AO43">
            <v>0.555365</v>
          </cell>
          <cell r="AP43">
            <v>0.53022400000000003</v>
          </cell>
          <cell r="AQ43">
            <v>0.53137299999999998</v>
          </cell>
          <cell r="AR43">
            <v>0.53344199999999997</v>
          </cell>
          <cell r="AS43">
            <v>0.53476100000000004</v>
          </cell>
          <cell r="AT43">
            <v>0.53593400000000002</v>
          </cell>
          <cell r="AU43">
            <v>0.53771899999999995</v>
          </cell>
          <cell r="AV43">
            <v>0.53984799999999999</v>
          </cell>
          <cell r="AW43">
            <v>0.54170799999999997</v>
          </cell>
          <cell r="AX43">
            <v>0.54358899999999999</v>
          </cell>
          <cell r="AY43">
            <v>0.54575399999999996</v>
          </cell>
          <cell r="AZ43">
            <v>0.54762200000000005</v>
          </cell>
          <cell r="BA43">
            <v>0.54952999999999996</v>
          </cell>
        </row>
        <row r="44">
          <cell r="Y44" t="str">
            <v>CTB</v>
          </cell>
          <cell r="AD44">
            <v>4.1149999999999999E-2</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row>
        <row r="45">
          <cell r="Y45" t="str">
            <v>CTBV</v>
          </cell>
          <cell r="AD45">
            <v>1.6570585275500001E-3</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row>
        <row r="47">
          <cell r="AD47">
            <v>0.55006900000000003</v>
          </cell>
          <cell r="AE47">
            <v>0.55097300000000005</v>
          </cell>
          <cell r="AF47">
            <v>0.54866999999999999</v>
          </cell>
          <cell r="AG47">
            <v>0.55126100000000011</v>
          </cell>
          <cell r="AH47">
            <v>0.55674999999999997</v>
          </cell>
          <cell r="AI47">
            <v>0.56148699999999996</v>
          </cell>
          <cell r="AJ47">
            <v>0.56234200000000001</v>
          </cell>
          <cell r="AK47">
            <v>0.56265999999999994</v>
          </cell>
          <cell r="AL47">
            <v>0.56079799999999991</v>
          </cell>
          <cell r="AM47">
            <v>0.56038500000000002</v>
          </cell>
          <cell r="AN47">
            <v>0.56145</v>
          </cell>
          <cell r="AO47">
            <v>0.56481599999999998</v>
          </cell>
          <cell r="AP47">
            <v>0.53978900000000007</v>
          </cell>
          <cell r="AQ47">
            <v>0.54093199999999997</v>
          </cell>
          <cell r="AR47">
            <v>0.54306299999999996</v>
          </cell>
          <cell r="AS47">
            <v>0.54441300000000004</v>
          </cell>
          <cell r="AT47">
            <v>0.54558600000000002</v>
          </cell>
          <cell r="AU47">
            <v>0.54737799999999992</v>
          </cell>
          <cell r="AV47">
            <v>0.54955200000000004</v>
          </cell>
          <cell r="AW47">
            <v>0.55141899999999999</v>
          </cell>
          <cell r="AX47">
            <v>0.55330800000000002</v>
          </cell>
          <cell r="AY47">
            <v>0.55551799999999996</v>
          </cell>
          <cell r="AZ47">
            <v>0.55739400000000006</v>
          </cell>
          <cell r="BA47">
            <v>0.55930899999999995</v>
          </cell>
        </row>
        <row r="48">
          <cell r="AD48">
            <v>0.35589999999999999</v>
          </cell>
          <cell r="AE48">
            <v>0</v>
          </cell>
          <cell r="AF48">
            <v>0.12487999999999999</v>
          </cell>
          <cell r="AG48">
            <v>3.2680000000000001E-2</v>
          </cell>
          <cell r="AH48">
            <v>0.3</v>
          </cell>
          <cell r="AI48">
            <v>0.3</v>
          </cell>
          <cell r="AJ48">
            <v>0.3</v>
          </cell>
          <cell r="AK48">
            <v>0.3</v>
          </cell>
          <cell r="AL48">
            <v>0.3</v>
          </cell>
          <cell r="AM48">
            <v>0.3</v>
          </cell>
          <cell r="AN48">
            <v>0.3</v>
          </cell>
          <cell r="AO48">
            <v>0.3</v>
          </cell>
          <cell r="AP48">
            <v>1.2</v>
          </cell>
          <cell r="AQ48">
            <v>0.3</v>
          </cell>
          <cell r="AR48">
            <v>0.5</v>
          </cell>
          <cell r="AS48">
            <v>0.3</v>
          </cell>
          <cell r="AT48">
            <v>0.3</v>
          </cell>
          <cell r="AU48">
            <v>0.3</v>
          </cell>
          <cell r="AV48">
            <v>0.6</v>
          </cell>
          <cell r="AW48">
            <v>0.7</v>
          </cell>
          <cell r="AX48">
            <v>1.4</v>
          </cell>
          <cell r="AY48">
            <v>0.3</v>
          </cell>
          <cell r="AZ48">
            <v>0.3</v>
          </cell>
          <cell r="BA48">
            <v>1.2</v>
          </cell>
        </row>
        <row r="49">
          <cell r="AD49">
            <v>9.580770114976879E-2</v>
          </cell>
          <cell r="AE49">
            <v>2.4083218592178775E-2</v>
          </cell>
          <cell r="AF49">
            <v>5.1946571044618764E-2</v>
          </cell>
          <cell r="AG49">
            <v>3.498770072777177E-2</v>
          </cell>
          <cell r="AH49">
            <v>8.8081690941810037E-2</v>
          </cell>
          <cell r="AI49">
            <v>9.0126964756380532E-2</v>
          </cell>
          <cell r="AJ49">
            <v>9.0197572083874716E-2</v>
          </cell>
          <cell r="AK49">
            <v>9.0244643635537497E-2</v>
          </cell>
          <cell r="AL49">
            <v>9.0174036308043312E-2</v>
          </cell>
          <cell r="AM49">
            <v>9.0174036308043312E-2</v>
          </cell>
          <cell r="AN49">
            <v>9.0268179411368901E-2</v>
          </cell>
          <cell r="AO49">
            <v>9.0456465618020093E-2</v>
          </cell>
          <cell r="AP49">
            <v>0.2681561577663043</v>
          </cell>
          <cell r="AQ49">
            <v>9.0549201445012426E-2</v>
          </cell>
          <cell r="AR49">
            <v>0.13007539171020066</v>
          </cell>
          <cell r="AS49">
            <v>9.0644751824671257E-2</v>
          </cell>
          <cell r="AT49">
            <v>9.0691823376334052E-2</v>
          </cell>
          <cell r="AU49">
            <v>9.0738894927996833E-2</v>
          </cell>
          <cell r="AV49">
            <v>0.15000598210855429</v>
          </cell>
          <cell r="AW49">
            <v>0.16979350472271743</v>
          </cell>
          <cell r="AX49">
            <v>0.30802261907971068</v>
          </cell>
          <cell r="AY49">
            <v>9.0927181134648011E-2</v>
          </cell>
          <cell r="AZ49">
            <v>9.0974252686310805E-2</v>
          </cell>
          <cell r="BA49">
            <v>0.26868638696943176</v>
          </cell>
        </row>
        <row r="50">
          <cell r="AD50">
            <v>0.64587670114976881</v>
          </cell>
          <cell r="AE50">
            <v>0.57505621859217881</v>
          </cell>
          <cell r="AF50">
            <v>0.60061657104461885</v>
          </cell>
          <cell r="AG50">
            <v>0.5862487007277718</v>
          </cell>
          <cell r="AH50">
            <v>0.64483169094180992</v>
          </cell>
          <cell r="AI50">
            <v>0.65161396475638045</v>
          </cell>
          <cell r="AJ50">
            <v>0.6525395720838747</v>
          </cell>
          <cell r="AK50">
            <v>0.65290464363553746</v>
          </cell>
          <cell r="AL50">
            <v>0.65097203630804323</v>
          </cell>
          <cell r="AM50">
            <v>0.65055903630804335</v>
          </cell>
          <cell r="AN50">
            <v>0.65171817941136889</v>
          </cell>
          <cell r="AO50">
            <v>0.65527246561802011</v>
          </cell>
          <cell r="AP50">
            <v>0.80794515776630438</v>
          </cell>
          <cell r="AQ50">
            <v>0.63148120144501241</v>
          </cell>
          <cell r="AR50">
            <v>0.67313839171020062</v>
          </cell>
          <cell r="AS50">
            <v>0.63505775182467128</v>
          </cell>
          <cell r="AT50">
            <v>0.6362778233763341</v>
          </cell>
          <cell r="AU50">
            <v>0.63811689492799673</v>
          </cell>
          <cell r="AV50">
            <v>0.69955798210855424</v>
          </cell>
          <cell r="AW50">
            <v>0.72121250472271736</v>
          </cell>
          <cell r="AX50">
            <v>0.86133061907971065</v>
          </cell>
          <cell r="AY50">
            <v>0.64644518113464799</v>
          </cell>
          <cell r="AZ50">
            <v>0.64836825268631082</v>
          </cell>
          <cell r="BA50">
            <v>0.82799538696943165</v>
          </cell>
        </row>
        <row r="51">
          <cell r="AD51">
            <v>0.34404000000000001</v>
          </cell>
          <cell r="AE51">
            <v>0.30438999999999999</v>
          </cell>
          <cell r="AF51">
            <v>0.28300999999999998</v>
          </cell>
          <cell r="AG51">
            <v>0.30464999999999998</v>
          </cell>
          <cell r="AH51">
            <v>0.3</v>
          </cell>
          <cell r="AI51">
            <v>0.3</v>
          </cell>
          <cell r="AJ51">
            <v>0.3</v>
          </cell>
          <cell r="AK51">
            <v>0.3</v>
          </cell>
          <cell r="AL51">
            <v>0.3</v>
          </cell>
          <cell r="AM51">
            <v>0.3</v>
          </cell>
          <cell r="AN51">
            <v>0.3</v>
          </cell>
          <cell r="AO51">
            <v>0.3</v>
          </cell>
          <cell r="AP51">
            <v>0.3</v>
          </cell>
          <cell r="AQ51">
            <v>0.3</v>
          </cell>
          <cell r="AR51">
            <v>0.3</v>
          </cell>
          <cell r="AS51">
            <v>0.3</v>
          </cell>
          <cell r="AT51">
            <v>0.3</v>
          </cell>
          <cell r="AU51">
            <v>0.3</v>
          </cell>
          <cell r="AV51">
            <v>0.3</v>
          </cell>
          <cell r="AW51">
            <v>0.3</v>
          </cell>
          <cell r="AX51">
            <v>0.3</v>
          </cell>
          <cell r="AY51">
            <v>0.3</v>
          </cell>
          <cell r="AZ51">
            <v>0.3</v>
          </cell>
          <cell r="BA51">
            <v>0.3</v>
          </cell>
        </row>
        <row r="52">
          <cell r="AD52">
            <v>1.3854056277480001E-2</v>
          </cell>
          <cell r="AE52">
            <v>1.2257400855429999E-2</v>
          </cell>
          <cell r="AF52">
            <v>1.1396455258370001E-2</v>
          </cell>
          <cell r="AG52">
            <v>1.2267870727049998E-2</v>
          </cell>
          <cell r="AH52">
            <v>1.2080621099999999E-2</v>
          </cell>
          <cell r="AI52">
            <v>1.2080621099999999E-2</v>
          </cell>
          <cell r="AJ52">
            <v>1.2080621099999999E-2</v>
          </cell>
          <cell r="AK52">
            <v>1.2080621099999999E-2</v>
          </cell>
          <cell r="AL52">
            <v>1.2080621099999999E-2</v>
          </cell>
          <cell r="AM52">
            <v>1.2080621099999999E-2</v>
          </cell>
          <cell r="AN52">
            <v>1.2080621099999999E-2</v>
          </cell>
          <cell r="AO52">
            <v>1.2080621099999999E-2</v>
          </cell>
          <cell r="AP52">
            <v>1.2080621100000001E-2</v>
          </cell>
          <cell r="AQ52">
            <v>1.2080621100000001E-2</v>
          </cell>
          <cell r="AR52">
            <v>1.2080621100000001E-2</v>
          </cell>
          <cell r="AS52">
            <v>1.2080621100000001E-2</v>
          </cell>
          <cell r="AT52">
            <v>1.2080621100000001E-2</v>
          </cell>
          <cell r="AU52">
            <v>1.2080621100000001E-2</v>
          </cell>
          <cell r="AV52">
            <v>1.2080621100000001E-2</v>
          </cell>
          <cell r="AW52">
            <v>1.2080621100000001E-2</v>
          </cell>
          <cell r="AX52">
            <v>1.2080621100000001E-2</v>
          </cell>
          <cell r="AY52">
            <v>1.2080621100000001E-2</v>
          </cell>
          <cell r="AZ52">
            <v>1.2080621100000001E-2</v>
          </cell>
          <cell r="BA52">
            <v>1.2080621100000001E-2</v>
          </cell>
        </row>
        <row r="54">
          <cell r="AD54">
            <v>0.91990007000000007</v>
          </cell>
          <cell r="AE54">
            <v>0.92162122999999996</v>
          </cell>
          <cell r="AF54">
            <v>0.91927851000000005</v>
          </cell>
          <cell r="AG54">
            <v>0.64101523000000005</v>
          </cell>
          <cell r="AH54">
            <v>0.93111900000000003</v>
          </cell>
          <cell r="AI54">
            <v>0.93967000000000001</v>
          </cell>
          <cell r="AJ54">
            <v>0.94270500000000002</v>
          </cell>
          <cell r="AK54">
            <v>0.943222</v>
          </cell>
          <cell r="AL54">
            <v>0.94108499999999995</v>
          </cell>
          <cell r="AM54">
            <v>0.94025800000000004</v>
          </cell>
          <cell r="AN54">
            <v>0.94298500000000007</v>
          </cell>
          <cell r="AO54">
            <v>0.94816400000000001</v>
          </cell>
          <cell r="AP54">
            <v>0.53978900000000007</v>
          </cell>
          <cell r="AQ54">
            <v>0.54093199999999997</v>
          </cell>
          <cell r="AR54">
            <v>0.54306299999999996</v>
          </cell>
          <cell r="AS54">
            <v>0.54441300000000004</v>
          </cell>
          <cell r="AT54">
            <v>0.54558600000000002</v>
          </cell>
          <cell r="AU54">
            <v>0.54737799999999992</v>
          </cell>
          <cell r="AV54">
            <v>0.54955200000000004</v>
          </cell>
          <cell r="AW54">
            <v>0.55141899999999999</v>
          </cell>
          <cell r="AX54">
            <v>0.55330800000000002</v>
          </cell>
          <cell r="AY54">
            <v>0.55551799999999996</v>
          </cell>
          <cell r="AZ54">
            <v>0.55739400000000006</v>
          </cell>
          <cell r="BA54">
            <v>0.55930899999999995</v>
          </cell>
        </row>
        <row r="55">
          <cell r="Y55" t="str">
            <v>CTN</v>
          </cell>
          <cell r="AD55">
            <v>0.35716999999999999</v>
          </cell>
          <cell r="AE55">
            <v>1.1E-4</v>
          </cell>
          <cell r="AF55">
            <v>0.12498999999999999</v>
          </cell>
          <cell r="AG55">
            <v>5.0949999999999995E-2</v>
          </cell>
          <cell r="AH55">
            <v>0.3</v>
          </cell>
          <cell r="AI55">
            <v>0.3</v>
          </cell>
          <cell r="AJ55">
            <v>0.3</v>
          </cell>
          <cell r="AK55">
            <v>0.3</v>
          </cell>
          <cell r="AL55">
            <v>0.3</v>
          </cell>
          <cell r="AM55">
            <v>0.3</v>
          </cell>
          <cell r="AN55">
            <v>0.3</v>
          </cell>
          <cell r="AO55">
            <v>9.5</v>
          </cell>
          <cell r="AP55">
            <v>1.2</v>
          </cell>
          <cell r="AQ55">
            <v>0.3</v>
          </cell>
          <cell r="AR55">
            <v>0.5</v>
          </cell>
          <cell r="AS55">
            <v>0.3</v>
          </cell>
          <cell r="AT55">
            <v>0.3</v>
          </cell>
          <cell r="AU55">
            <v>0.3</v>
          </cell>
          <cell r="AV55">
            <v>0.6</v>
          </cell>
          <cell r="AW55">
            <v>0.7</v>
          </cell>
          <cell r="AX55">
            <v>1.4</v>
          </cell>
          <cell r="AY55">
            <v>0.3</v>
          </cell>
          <cell r="AZ55">
            <v>0.3</v>
          </cell>
          <cell r="BA55">
            <v>1.2</v>
          </cell>
        </row>
        <row r="56">
          <cell r="AD56">
            <v>0.17733706114976877</v>
          </cell>
          <cell r="AE56">
            <v>8.9001718592178758E-2</v>
          </cell>
          <cell r="AF56">
            <v>0.12820974104461877</v>
          </cell>
          <cell r="AG56">
            <v>0.12147719072777177</v>
          </cell>
          <cell r="AH56">
            <v>0.16976290875186592</v>
          </cell>
          <cell r="AI56">
            <v>0.166072593644604</v>
          </cell>
          <cell r="AJ56">
            <v>0.1663358263128803</v>
          </cell>
          <cell r="AK56">
            <v>0.16651131475839784</v>
          </cell>
          <cell r="AL56">
            <v>0.16624808209012154</v>
          </cell>
          <cell r="AM56">
            <v>0.16624808209012154</v>
          </cell>
          <cell r="AN56">
            <v>0.16659905898115662</v>
          </cell>
          <cell r="AO56">
            <v>0.73121083708516421</v>
          </cell>
          <cell r="AP56">
            <v>0.2681561577663043</v>
          </cell>
          <cell r="AQ56">
            <v>9.0549201445012426E-2</v>
          </cell>
          <cell r="AR56">
            <v>0.13007539171020066</v>
          </cell>
          <cell r="AS56">
            <v>9.0644751824671257E-2</v>
          </cell>
          <cell r="AT56">
            <v>9.0691823376334052E-2</v>
          </cell>
          <cell r="AU56">
            <v>9.0738894927996833E-2</v>
          </cell>
          <cell r="AV56">
            <v>0.15000598210855429</v>
          </cell>
          <cell r="AW56">
            <v>0.16979350472271743</v>
          </cell>
          <cell r="AX56">
            <v>0.30802261907971068</v>
          </cell>
          <cell r="AY56">
            <v>9.0927181134648011E-2</v>
          </cell>
          <cell r="AZ56">
            <v>9.0974252686310805E-2</v>
          </cell>
          <cell r="BA56">
            <v>0.26868638696943176</v>
          </cell>
        </row>
        <row r="57">
          <cell r="AD57">
            <v>1.0972371311497688</v>
          </cell>
          <cell r="AE57">
            <v>1.0106229485921787</v>
          </cell>
          <cell r="AF57">
            <v>1.0474882510446188</v>
          </cell>
          <cell r="AG57">
            <v>0.76249242072777179</v>
          </cell>
          <cell r="AH57">
            <v>1.100881908751866</v>
          </cell>
          <cell r="AI57">
            <v>1.1057425936446039</v>
          </cell>
          <cell r="AJ57">
            <v>1.1090408263128804</v>
          </cell>
          <cell r="AK57">
            <v>1.1097333147583979</v>
          </cell>
          <cell r="AL57">
            <v>1.1073330820901215</v>
          </cell>
          <cell r="AM57">
            <v>1.1065060820901216</v>
          </cell>
          <cell r="AN57">
            <v>1.1095840589811568</v>
          </cell>
          <cell r="AO57">
            <v>1.6793748370851642</v>
          </cell>
          <cell r="AP57">
            <v>0.80794515776630438</v>
          </cell>
          <cell r="AQ57">
            <v>0.63148120144501241</v>
          </cell>
          <cell r="AR57">
            <v>0.67313839171020062</v>
          </cell>
          <cell r="AS57">
            <v>0.63505775182467128</v>
          </cell>
          <cell r="AT57">
            <v>0.6362778233763341</v>
          </cell>
          <cell r="AU57">
            <v>0.63811689492799673</v>
          </cell>
          <cell r="AV57">
            <v>0.69955798210855435</v>
          </cell>
          <cell r="AW57">
            <v>0.72121250472271736</v>
          </cell>
          <cell r="AX57">
            <v>0.86133061907971076</v>
          </cell>
          <cell r="AY57">
            <v>0.64644518113464799</v>
          </cell>
          <cell r="AZ57">
            <v>0.64836825268631082</v>
          </cell>
          <cell r="BA57">
            <v>0.82799538696943165</v>
          </cell>
        </row>
        <row r="58">
          <cell r="Y58" t="str">
            <v>CTN</v>
          </cell>
          <cell r="AD58">
            <v>1.6130999999999998</v>
          </cell>
          <cell r="AE58">
            <v>1.31978</v>
          </cell>
          <cell r="AF58">
            <v>1.3985399999999999</v>
          </cell>
          <cell r="AG58">
            <v>1.6351</v>
          </cell>
          <cell r="AH58">
            <v>1.3</v>
          </cell>
          <cell r="AI58">
            <v>1.3</v>
          </cell>
          <cell r="AJ58">
            <v>1.3</v>
          </cell>
          <cell r="AK58">
            <v>1.3</v>
          </cell>
          <cell r="AL58">
            <v>1.3</v>
          </cell>
          <cell r="AM58">
            <v>1.3</v>
          </cell>
          <cell r="AN58">
            <v>1.3</v>
          </cell>
          <cell r="AO58">
            <v>1.3</v>
          </cell>
          <cell r="AP58">
            <v>0.3</v>
          </cell>
          <cell r="AQ58">
            <v>0.3</v>
          </cell>
          <cell r="AR58">
            <v>0.3</v>
          </cell>
          <cell r="AS58">
            <v>0.3</v>
          </cell>
          <cell r="AT58">
            <v>0.3</v>
          </cell>
          <cell r="AU58">
            <v>0.3</v>
          </cell>
          <cell r="AV58">
            <v>0.3</v>
          </cell>
          <cell r="AW58">
            <v>0.3</v>
          </cell>
          <cell r="AX58">
            <v>0.3</v>
          </cell>
          <cell r="AY58">
            <v>0.3</v>
          </cell>
          <cell r="AZ58">
            <v>0.3</v>
          </cell>
          <cell r="BA58">
            <v>0.3</v>
          </cell>
        </row>
        <row r="59">
          <cell r="AD59">
            <v>6.4957496277480001E-2</v>
          </cell>
          <cell r="AE59">
            <v>5.3145870855429996E-2</v>
          </cell>
          <cell r="AF59">
            <v>5.6317435258369998E-2</v>
          </cell>
          <cell r="AG59">
            <v>6.5843410727050009E-2</v>
          </cell>
          <cell r="AH59">
            <v>5.23493581E-2</v>
          </cell>
          <cell r="AI59">
            <v>5.23493581E-2</v>
          </cell>
          <cell r="AJ59">
            <v>5.23493581E-2</v>
          </cell>
          <cell r="AK59">
            <v>5.23493581E-2</v>
          </cell>
          <cell r="AL59">
            <v>5.23493581E-2</v>
          </cell>
          <cell r="AM59">
            <v>5.23493581E-2</v>
          </cell>
          <cell r="AN59">
            <v>5.23493581E-2</v>
          </cell>
          <cell r="AO59">
            <v>5.23493581E-2</v>
          </cell>
          <cell r="AP59">
            <v>1.2080621100000001E-2</v>
          </cell>
          <cell r="AQ59">
            <v>1.2080621100000001E-2</v>
          </cell>
          <cell r="AR59">
            <v>1.2080621100000001E-2</v>
          </cell>
          <cell r="AS59">
            <v>1.2080621100000001E-2</v>
          </cell>
          <cell r="AT59">
            <v>1.2080621100000001E-2</v>
          </cell>
          <cell r="AU59">
            <v>1.2080621100000001E-2</v>
          </cell>
          <cell r="AV59">
            <v>1.2080621100000001E-2</v>
          </cell>
          <cell r="AW59">
            <v>1.2080621100000001E-2</v>
          </cell>
          <cell r="AX59">
            <v>1.2080621100000001E-2</v>
          </cell>
          <cell r="AY59">
            <v>1.2080621100000001E-2</v>
          </cell>
          <cell r="AZ59">
            <v>1.2080621100000001E-2</v>
          </cell>
          <cell r="BA59">
            <v>1.2080621100000001E-2</v>
          </cell>
        </row>
        <row r="60">
          <cell r="Y60" t="str">
            <v>CBRS</v>
          </cell>
        </row>
        <row r="61">
          <cell r="Y61" t="str">
            <v>CBRP</v>
          </cell>
          <cell r="AD61">
            <v>1.7290884499999999</v>
          </cell>
          <cell r="AE61">
            <v>1.7024909699999999</v>
          </cell>
          <cell r="AF61">
            <v>1.8116374899999999</v>
          </cell>
          <cell r="AG61">
            <v>1.8309342099999999</v>
          </cell>
          <cell r="AH61">
            <v>1.9056399999999998</v>
          </cell>
          <cell r="AI61">
            <v>1.8772369999999998</v>
          </cell>
          <cell r="AJ61">
            <v>1.8757659999999998</v>
          </cell>
          <cell r="AK61">
            <v>1.871683</v>
          </cell>
          <cell r="AL61">
            <v>1.860541</v>
          </cell>
          <cell r="AM61">
            <v>1.8628070000000001</v>
          </cell>
          <cell r="AN61">
            <v>1.8596809999999999</v>
          </cell>
          <cell r="AO61">
            <v>1.8569209999999998</v>
          </cell>
          <cell r="AP61">
            <v>1.886476</v>
          </cell>
          <cell r="AQ61">
            <v>1.887453</v>
          </cell>
          <cell r="AR61">
            <v>1.8894470000000001</v>
          </cell>
          <cell r="AS61">
            <v>1.8935379999999999</v>
          </cell>
          <cell r="AT61">
            <v>1.8972500000000001</v>
          </cell>
          <cell r="AU61">
            <v>1.8999779999999999</v>
          </cell>
          <cell r="AV61">
            <v>1.905424</v>
          </cell>
          <cell r="AW61">
            <v>1.907405</v>
          </cell>
          <cell r="AX61">
            <v>1.9101669999999999</v>
          </cell>
          <cell r="AY61">
            <v>1.9161540000000001</v>
          </cell>
          <cell r="AZ61">
            <v>1.918863</v>
          </cell>
          <cell r="BA61">
            <v>1.9214500000000001</v>
          </cell>
        </row>
        <row r="62">
          <cell r="Y62" t="str">
            <v>CBRR</v>
          </cell>
          <cell r="AD62">
            <v>0.65658656000000004</v>
          </cell>
          <cell r="AE62">
            <v>0.62733891000000008</v>
          </cell>
          <cell r="AF62">
            <v>0.73830554000000004</v>
          </cell>
          <cell r="AG62">
            <v>0.75223643000000007</v>
          </cell>
          <cell r="AH62">
            <v>0.81801427229893042</v>
          </cell>
          <cell r="AI62">
            <v>0.78335121697417498</v>
          </cell>
          <cell r="AJ62">
            <v>0.7786282516910954</v>
          </cell>
          <cell r="AK62">
            <v>0.77246272760998713</v>
          </cell>
          <cell r="AL62">
            <v>0.76587871133159335</v>
          </cell>
          <cell r="AM62">
            <v>0.76021664365510699</v>
          </cell>
          <cell r="AN62">
            <v>0.75517314397482505</v>
          </cell>
          <cell r="AO62">
            <v>0.75021413555607364</v>
          </cell>
          <cell r="AP62">
            <v>0.78587517496947246</v>
          </cell>
          <cell r="AQ62">
            <v>0.78631008501992283</v>
          </cell>
          <cell r="AR62">
            <v>0.78677243824959642</v>
          </cell>
          <cell r="AS62">
            <v>0.78786260891612714</v>
          </cell>
          <cell r="AT62">
            <v>0.78840728245986347</v>
          </cell>
          <cell r="AU62">
            <v>0.78884908789364483</v>
          </cell>
          <cell r="AV62">
            <v>0.7899644511258207</v>
          </cell>
          <cell r="AW62">
            <v>0.79039941651791146</v>
          </cell>
          <cell r="AX62">
            <v>0.79086868357812912</v>
          </cell>
          <cell r="AY62">
            <v>0.79198899328765959</v>
          </cell>
          <cell r="AZ62">
            <v>0.79245142030618665</v>
          </cell>
          <cell r="BA62">
            <v>0.79287956410379989</v>
          </cell>
        </row>
        <row r="63">
          <cell r="Y63" t="str">
            <v>CBR</v>
          </cell>
          <cell r="AD63">
            <v>36.043150000000004</v>
          </cell>
          <cell r="AE63">
            <v>30.504810000000003</v>
          </cell>
          <cell r="AF63">
            <v>23.695979999999999</v>
          </cell>
          <cell r="AG63">
            <v>21.801459999999999</v>
          </cell>
          <cell r="AH63">
            <v>11</v>
          </cell>
          <cell r="AI63">
            <v>18</v>
          </cell>
          <cell r="AJ63">
            <v>7.8</v>
          </cell>
          <cell r="AK63">
            <v>7.7</v>
          </cell>
          <cell r="AL63">
            <v>27.8</v>
          </cell>
          <cell r="AM63">
            <v>20.100000000000001</v>
          </cell>
          <cell r="AN63">
            <v>14.4</v>
          </cell>
          <cell r="AO63">
            <v>16.100000000000001</v>
          </cell>
          <cell r="AP63">
            <v>13.9</v>
          </cell>
          <cell r="AQ63">
            <v>10.7</v>
          </cell>
          <cell r="AR63">
            <v>13.1</v>
          </cell>
          <cell r="AS63">
            <v>14.5</v>
          </cell>
          <cell r="AT63">
            <v>17.3</v>
          </cell>
          <cell r="AU63">
            <v>23.4</v>
          </cell>
          <cell r="AV63">
            <v>23.4</v>
          </cell>
          <cell r="AW63">
            <v>25.7</v>
          </cell>
          <cell r="AX63">
            <v>29</v>
          </cell>
          <cell r="AY63">
            <v>22.5</v>
          </cell>
          <cell r="AZ63">
            <v>16</v>
          </cell>
          <cell r="BA63">
            <v>16.3</v>
          </cell>
        </row>
        <row r="64">
          <cell r="Y64" t="str">
            <v>CBRE</v>
          </cell>
          <cell r="AD64">
            <v>1.2227535599999999</v>
          </cell>
          <cell r="AE64">
            <v>1.0755920299999997</v>
          </cell>
          <cell r="AF64">
            <v>0.9498656900000001</v>
          </cell>
          <cell r="AG64">
            <v>0.97952444999999988</v>
          </cell>
          <cell r="AH64">
            <v>0.47267871022031244</v>
          </cell>
          <cell r="AI64">
            <v>0.75353264359830263</v>
          </cell>
          <cell r="AJ64">
            <v>0.33009319031747242</v>
          </cell>
          <cell r="AK64">
            <v>0.32249296135159494</v>
          </cell>
          <cell r="AL64">
            <v>1.1223954500736879</v>
          </cell>
          <cell r="AM64">
            <v>0.80647549376947447</v>
          </cell>
          <cell r="AN64">
            <v>0.57533870319134239</v>
          </cell>
          <cell r="AO64">
            <v>0.63509211570392732</v>
          </cell>
          <cell r="AP64">
            <v>0.58647769280195672</v>
          </cell>
          <cell r="AQ64">
            <v>0.45421635997437665</v>
          </cell>
          <cell r="AR64">
            <v>0.55348646846704785</v>
          </cell>
          <cell r="AS64">
            <v>0.61141962208479284</v>
          </cell>
          <cell r="AT64">
            <v>0.72725716539743779</v>
          </cell>
          <cell r="AU64">
            <v>0.97959050471262277</v>
          </cell>
          <cell r="AV64">
            <v>0.9796626263840984</v>
          </cell>
          <cell r="AW64">
            <v>1.0748702657046136</v>
          </cell>
          <cell r="AX64">
            <v>1.2114579186297301</v>
          </cell>
          <cell r="AY64">
            <v>0.94264666736856051</v>
          </cell>
          <cell r="AZ64">
            <v>0.67379654364310149</v>
          </cell>
          <cell r="BA64">
            <v>0.68625910670221846</v>
          </cell>
        </row>
        <row r="65">
          <cell r="AD65">
            <v>2.95184201</v>
          </cell>
          <cell r="AE65">
            <v>2.7780829999999996</v>
          </cell>
          <cell r="AF65">
            <v>2.7615031800000001</v>
          </cell>
          <cell r="AG65">
            <v>2.8104586599999997</v>
          </cell>
          <cell r="AH65">
            <v>2.378318710220312</v>
          </cell>
          <cell r="AI65">
            <v>2.6307696435983026</v>
          </cell>
          <cell r="AJ65">
            <v>2.2058591903174722</v>
          </cell>
          <cell r="AK65">
            <v>2.1941759613515948</v>
          </cell>
          <cell r="AL65">
            <v>2.9829364500736881</v>
          </cell>
          <cell r="AM65">
            <v>2.6692824937694746</v>
          </cell>
          <cell r="AN65">
            <v>2.4350197031913421</v>
          </cell>
          <cell r="AO65">
            <v>2.4920131157039274</v>
          </cell>
          <cell r="AP65">
            <v>2.4729536928019566</v>
          </cell>
          <cell r="AQ65">
            <v>2.3416693599743765</v>
          </cell>
          <cell r="AR65">
            <v>2.4429334684670478</v>
          </cell>
          <cell r="AS65">
            <v>2.5049576220847927</v>
          </cell>
          <cell r="AT65">
            <v>2.6245071653974379</v>
          </cell>
          <cell r="AU65">
            <v>2.8795685047126227</v>
          </cell>
          <cell r="AV65">
            <v>2.8850866263840986</v>
          </cell>
          <cell r="AW65">
            <v>2.9822752657046134</v>
          </cell>
          <cell r="AX65">
            <v>3.1216249186297302</v>
          </cell>
          <cell r="AY65">
            <v>2.8588006673685609</v>
          </cell>
          <cell r="AZ65">
            <v>2.5926595436431015</v>
          </cell>
          <cell r="BA65">
            <v>2.6077091067022184</v>
          </cell>
        </row>
        <row r="66">
          <cell r="Y66" t="str">
            <v>CBR</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row>
        <row r="67">
          <cell r="Y67" t="str">
            <v>CBRV</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row>
        <row r="69">
          <cell r="Y69" t="str">
            <v>CSBP</v>
          </cell>
          <cell r="AD69">
            <v>8.0529755200000004</v>
          </cell>
          <cell r="AE69">
            <v>8.0558421399999993</v>
          </cell>
          <cell r="AF69">
            <v>8.0418986799999992</v>
          </cell>
          <cell r="AG69">
            <v>8.0763709299999995</v>
          </cell>
          <cell r="AH69">
            <v>8.1118159999999992</v>
          </cell>
          <cell r="AI69">
            <v>8.1673819999999999</v>
          </cell>
          <cell r="AJ69">
            <v>8.1763950000000012</v>
          </cell>
          <cell r="AK69">
            <v>8.1822710000000001</v>
          </cell>
          <cell r="AL69">
            <v>8.1577830000000002</v>
          </cell>
          <cell r="AM69">
            <v>8.1715160000000004</v>
          </cell>
          <cell r="AN69">
            <v>8.181572000000001</v>
          </cell>
          <cell r="AO69">
            <v>8.2158470000000001</v>
          </cell>
          <cell r="AP69">
            <v>8.1448090000000004</v>
          </cell>
          <cell r="AQ69">
            <v>8.1237069999999996</v>
          </cell>
          <cell r="AR69">
            <v>8.1001209999999997</v>
          </cell>
          <cell r="AS69">
            <v>8.0844009999999997</v>
          </cell>
          <cell r="AT69">
            <v>8.0816149999999993</v>
          </cell>
          <cell r="AU69">
            <v>8.0708490000000008</v>
          </cell>
          <cell r="AV69">
            <v>8.0565449999999998</v>
          </cell>
          <cell r="AW69">
            <v>8.0344519999999999</v>
          </cell>
          <cell r="AX69">
            <v>8.0189599999999999</v>
          </cell>
          <cell r="AY69">
            <v>8.0051279999999991</v>
          </cell>
          <cell r="AZ69">
            <v>7.9865599999999999</v>
          </cell>
          <cell r="BA69">
            <v>7.9661949999999999</v>
          </cell>
        </row>
        <row r="70">
          <cell r="Y70" t="str">
            <v>CSB</v>
          </cell>
          <cell r="AD70">
            <v>583.86810000000003</v>
          </cell>
          <cell r="AE70">
            <v>480.12790000000001</v>
          </cell>
          <cell r="AF70">
            <v>425.54259999999999</v>
          </cell>
          <cell r="AG70">
            <v>464.93990000000002</v>
          </cell>
          <cell r="AH70">
            <v>297.10000000000002</v>
          </cell>
          <cell r="AI70">
            <v>446.6</v>
          </cell>
          <cell r="AJ70">
            <v>510.7</v>
          </cell>
          <cell r="AK70">
            <v>486.5</v>
          </cell>
          <cell r="AL70">
            <v>403.8</v>
          </cell>
          <cell r="AM70">
            <v>450.2</v>
          </cell>
          <cell r="AN70">
            <v>350.2</v>
          </cell>
          <cell r="AO70">
            <v>338.8</v>
          </cell>
          <cell r="AP70">
            <v>250.5</v>
          </cell>
          <cell r="AQ70">
            <v>180.6</v>
          </cell>
          <cell r="AR70">
            <v>272.2</v>
          </cell>
          <cell r="AS70">
            <v>197.9</v>
          </cell>
          <cell r="AT70">
            <v>174.9</v>
          </cell>
          <cell r="AU70">
            <v>223.3</v>
          </cell>
          <cell r="AV70">
            <v>529</v>
          </cell>
          <cell r="AW70">
            <v>619.79999999999995</v>
          </cell>
          <cell r="AX70">
            <v>551.5</v>
          </cell>
          <cell r="AY70">
            <v>480.6</v>
          </cell>
          <cell r="AZ70">
            <v>368.2</v>
          </cell>
          <cell r="BA70">
            <v>320.10000000000002</v>
          </cell>
        </row>
        <row r="71">
          <cell r="Y71" t="str">
            <v>CSBE</v>
          </cell>
          <cell r="AD71">
            <v>16.968909500000002</v>
          </cell>
          <cell r="AE71">
            <v>14.545565460000002</v>
          </cell>
          <cell r="AF71">
            <v>14.402340289999998</v>
          </cell>
          <cell r="AG71">
            <v>17.345329709999998</v>
          </cell>
          <cell r="AH71">
            <v>10.911191875320926</v>
          </cell>
          <cell r="AI71">
            <v>16.381599250986397</v>
          </cell>
          <cell r="AJ71">
            <v>18.525668389809901</v>
          </cell>
          <cell r="AK71">
            <v>17.461196163932815</v>
          </cell>
          <cell r="AL71">
            <v>14.371101079097432</v>
          </cell>
          <cell r="AM71">
            <v>15.8356823993226</v>
          </cell>
          <cell r="AN71">
            <v>12.236584850904915</v>
          </cell>
          <cell r="AO71">
            <v>11.713452681353422</v>
          </cell>
          <cell r="AP71">
            <v>9.304741164539772</v>
          </cell>
          <cell r="AQ71">
            <v>6.7633476008615014</v>
          </cell>
          <cell r="AR71">
            <v>10.094782605025692</v>
          </cell>
          <cell r="AS71">
            <v>7.3931759425627623</v>
          </cell>
          <cell r="AT71">
            <v>6.5570533489625644</v>
          </cell>
          <cell r="AU71">
            <v>8.3177221989012633</v>
          </cell>
          <cell r="AV71">
            <v>19.437162071926021</v>
          </cell>
          <cell r="AW71">
            <v>22.740840729732245</v>
          </cell>
          <cell r="AX71">
            <v>20.257448447706217</v>
          </cell>
          <cell r="AY71">
            <v>17.67924754764833</v>
          </cell>
          <cell r="AZ71">
            <v>13.591080878064504</v>
          </cell>
          <cell r="BA71">
            <v>11.841818387630472</v>
          </cell>
        </row>
        <row r="72">
          <cell r="AD72">
            <v>25.021885020000003</v>
          </cell>
          <cell r="AE72">
            <v>22.601407600000002</v>
          </cell>
          <cell r="AF72">
            <v>22.444238969999997</v>
          </cell>
          <cell r="AG72">
            <v>25.421700639999997</v>
          </cell>
          <cell r="AH72">
            <v>19.023007875320925</v>
          </cell>
          <cell r="AI72">
            <v>24.548981250986397</v>
          </cell>
          <cell r="AJ72">
            <v>26.702063389809901</v>
          </cell>
          <cell r="AK72">
            <v>25.643467163932815</v>
          </cell>
          <cell r="AL72">
            <v>22.528884079097431</v>
          </cell>
          <cell r="AM72">
            <v>24.007198399322601</v>
          </cell>
          <cell r="AN72">
            <v>20.418156850904914</v>
          </cell>
          <cell r="AO72">
            <v>19.92929968135342</v>
          </cell>
          <cell r="AP72">
            <v>17.449550164539772</v>
          </cell>
          <cell r="AQ72">
            <v>14.8870546008615</v>
          </cell>
          <cell r="AR72">
            <v>18.194903605025694</v>
          </cell>
          <cell r="AS72">
            <v>15.477576942562763</v>
          </cell>
          <cell r="AT72">
            <v>14.638668348962565</v>
          </cell>
          <cell r="AU72">
            <v>16.388571198901264</v>
          </cell>
          <cell r="AV72">
            <v>27.493707071926021</v>
          </cell>
          <cell r="AW72">
            <v>30.775292729732243</v>
          </cell>
          <cell r="AX72">
            <v>28.276408447706217</v>
          </cell>
          <cell r="AY72">
            <v>25.68437554764833</v>
          </cell>
          <cell r="AZ72">
            <v>21.577640878064503</v>
          </cell>
          <cell r="BA72">
            <v>19.808013387630471</v>
          </cell>
        </row>
        <row r="73">
          <cell r="Y73" t="str">
            <v>CSB</v>
          </cell>
          <cell r="AD73">
            <v>2.46E-2</v>
          </cell>
          <cell r="AE73">
            <v>0.35270000000000001</v>
          </cell>
          <cell r="AF73">
            <v>1.1685000000000001</v>
          </cell>
          <cell r="AG73">
            <v>0.99479999999999991</v>
          </cell>
          <cell r="AH73">
            <v>1.5</v>
          </cell>
          <cell r="AI73">
            <v>1.5</v>
          </cell>
          <cell r="AJ73">
            <v>1.5</v>
          </cell>
          <cell r="AK73">
            <v>1.5</v>
          </cell>
          <cell r="AL73">
            <v>1.5</v>
          </cell>
          <cell r="AM73">
            <v>1.5</v>
          </cell>
          <cell r="AN73">
            <v>1.5</v>
          </cell>
          <cell r="AO73">
            <v>1.5</v>
          </cell>
          <cell r="AP73">
            <v>1.2</v>
          </cell>
          <cell r="AQ73">
            <v>1.2</v>
          </cell>
          <cell r="AR73">
            <v>1.2</v>
          </cell>
          <cell r="AS73">
            <v>1.2</v>
          </cell>
          <cell r="AT73">
            <v>1.2</v>
          </cell>
          <cell r="AU73">
            <v>1.2</v>
          </cell>
          <cell r="AV73">
            <v>1.2</v>
          </cell>
          <cell r="AW73">
            <v>1.2</v>
          </cell>
          <cell r="AX73">
            <v>1.2</v>
          </cell>
          <cell r="AY73">
            <v>1.2</v>
          </cell>
          <cell r="AZ73">
            <v>1.2</v>
          </cell>
          <cell r="BA73">
            <v>1.2</v>
          </cell>
        </row>
        <row r="74">
          <cell r="Y74" t="str">
            <v>CSBV</v>
          </cell>
          <cell r="AD74">
            <v>7.1495000000000011E-4</v>
          </cell>
          <cell r="AE74">
            <v>1.0685109999999999E-2</v>
          </cell>
          <cell r="AF74">
            <v>3.9547470000000001E-2</v>
          </cell>
          <cell r="AG74">
            <v>3.7112610000000004E-2</v>
          </cell>
          <cell r="AH74">
            <v>5.5088481363114734E-2</v>
          </cell>
          <cell r="AI74">
            <v>5.5021045401879971E-2</v>
          </cell>
          <cell r="AJ74">
            <v>5.4412576042128152E-2</v>
          </cell>
          <cell r="AK74">
            <v>5.3837192694551325E-2</v>
          </cell>
          <cell r="AL74">
            <v>5.3384476519678432E-2</v>
          </cell>
          <cell r="AM74">
            <v>5.2762158149675477E-2</v>
          </cell>
          <cell r="AN74">
            <v>5.2412556471608716E-2</v>
          </cell>
          <cell r="AO74">
            <v>5.1860032532556471E-2</v>
          </cell>
          <cell r="AP74">
            <v>4.4573610369052795E-2</v>
          </cell>
          <cell r="AQ74">
            <v>4.4939186716687722E-2</v>
          </cell>
          <cell r="AR74">
            <v>4.4503082755440231E-2</v>
          </cell>
          <cell r="AS74">
            <v>4.482976822170448E-2</v>
          </cell>
          <cell r="AT74">
            <v>4.4988359169554473E-2</v>
          </cell>
          <cell r="AU74">
            <v>4.4698910159791827E-2</v>
          </cell>
          <cell r="AV74">
            <v>4.409186103272443E-2</v>
          </cell>
          <cell r="AW74">
            <v>4.4028733261824292E-2</v>
          </cell>
          <cell r="AX74">
            <v>4.4077857003168561E-2</v>
          </cell>
          <cell r="AY74">
            <v>4.4142940193878481E-2</v>
          </cell>
          <cell r="AZ74">
            <v>4.429466880412114E-2</v>
          </cell>
          <cell r="BA74">
            <v>4.4392946157939914E-2</v>
          </cell>
        </row>
        <row r="75">
          <cell r="Y75" t="str">
            <v>CSNS</v>
          </cell>
        </row>
        <row r="76">
          <cell r="Y76" t="str">
            <v>CSNP</v>
          </cell>
          <cell r="AD76">
            <v>12.45448511</v>
          </cell>
          <cell r="AE76">
            <v>12.49747608</v>
          </cell>
          <cell r="AF76">
            <v>12.509231109999998</v>
          </cell>
          <cell r="AG76">
            <v>12.57240998</v>
          </cell>
          <cell r="AH76">
            <v>12.650671000000001</v>
          </cell>
          <cell r="AI76">
            <v>12.760783</v>
          </cell>
          <cell r="AJ76">
            <v>12.800139</v>
          </cell>
          <cell r="AK76">
            <v>12.842465000000001</v>
          </cell>
          <cell r="AL76">
            <v>12.878857</v>
          </cell>
          <cell r="AM76">
            <v>12.880303</v>
          </cell>
          <cell r="AN76">
            <v>12.947474</v>
          </cell>
          <cell r="AO76">
            <v>13.013206</v>
          </cell>
          <cell r="AP76">
            <v>12.722994</v>
          </cell>
          <cell r="AQ76">
            <v>12.738925999999999</v>
          </cell>
          <cell r="AR76">
            <v>12.754667999999999</v>
          </cell>
          <cell r="AS76">
            <v>12.778089</v>
          </cell>
          <cell r="AT76">
            <v>12.798686</v>
          </cell>
          <cell r="AU76">
            <v>12.820127999999999</v>
          </cell>
          <cell r="AV76">
            <v>12.852751</v>
          </cell>
          <cell r="AW76">
            <v>12.874533999999999</v>
          </cell>
          <cell r="AX76">
            <v>12.897437</v>
          </cell>
          <cell r="AY76">
            <v>12.930211999999999</v>
          </cell>
          <cell r="AZ76">
            <v>12.952869</v>
          </cell>
          <cell r="BA76">
            <v>12.974523999999999</v>
          </cell>
        </row>
        <row r="77">
          <cell r="Y77" t="str">
            <v>CSN</v>
          </cell>
          <cell r="AD77">
            <v>878.53949999999998</v>
          </cell>
          <cell r="AE77">
            <v>782.54219999999998</v>
          </cell>
          <cell r="AF77">
            <v>869.99130000000002</v>
          </cell>
          <cell r="AG77">
            <v>833.8261</v>
          </cell>
          <cell r="AH77">
            <v>649.1</v>
          </cell>
          <cell r="AI77">
            <v>612.79999999999995</v>
          </cell>
          <cell r="AJ77">
            <v>836.6</v>
          </cell>
          <cell r="AK77">
            <v>842.6</v>
          </cell>
          <cell r="AL77">
            <v>815.4</v>
          </cell>
          <cell r="AM77">
            <v>841.6</v>
          </cell>
          <cell r="AN77">
            <v>803.8</v>
          </cell>
          <cell r="AO77">
            <v>810.1</v>
          </cell>
          <cell r="AP77">
            <v>837.7</v>
          </cell>
          <cell r="AQ77">
            <v>735.2</v>
          </cell>
          <cell r="AR77">
            <v>633.6</v>
          </cell>
          <cell r="AS77">
            <v>688.5</v>
          </cell>
          <cell r="AT77">
            <v>826.4</v>
          </cell>
          <cell r="AU77">
            <v>813.2</v>
          </cell>
          <cell r="AV77">
            <v>842.4</v>
          </cell>
          <cell r="AW77">
            <v>842.4</v>
          </cell>
          <cell r="AX77">
            <v>766.6</v>
          </cell>
          <cell r="AY77">
            <v>841.7</v>
          </cell>
          <cell r="AZ77">
            <v>801.5</v>
          </cell>
          <cell r="BA77">
            <v>802.7</v>
          </cell>
        </row>
        <row r="78">
          <cell r="Y78" t="str">
            <v>CSNE</v>
          </cell>
          <cell r="AD78">
            <v>13.688130560000001</v>
          </cell>
          <cell r="AE78">
            <v>13.090326020000001</v>
          </cell>
          <cell r="AF78">
            <v>14.869332249999999</v>
          </cell>
          <cell r="AG78">
            <v>14.67697916</v>
          </cell>
          <cell r="AH78">
            <v>10.085725489134303</v>
          </cell>
          <cell r="AI78">
            <v>9.9407597588018426</v>
          </cell>
          <cell r="AJ78">
            <v>14.430155753975502</v>
          </cell>
          <cell r="AK78">
            <v>14.033426981674481</v>
          </cell>
          <cell r="AL78">
            <v>13.861643115648507</v>
          </cell>
          <cell r="AM78">
            <v>15.293275384039623</v>
          </cell>
          <cell r="AN78">
            <v>14.18948068940391</v>
          </cell>
          <cell r="AO78">
            <v>14.258594754384324</v>
          </cell>
          <cell r="AP78">
            <v>13.546247516660607</v>
          </cell>
          <cell r="AQ78">
            <v>12.396030957073696</v>
          </cell>
          <cell r="AR78">
            <v>10.260161648347829</v>
          </cell>
          <cell r="AS78">
            <v>11.170792575615719</v>
          </cell>
          <cell r="AT78">
            <v>13.897759672518429</v>
          </cell>
          <cell r="AU78">
            <v>13.185238870962122</v>
          </cell>
          <cell r="AV78">
            <v>13.687308551091981</v>
          </cell>
          <cell r="AW78">
            <v>14.187928910771172</v>
          </cell>
          <cell r="AX78">
            <v>12.50020254155454</v>
          </cell>
          <cell r="AY78">
            <v>14.25872292464507</v>
          </cell>
          <cell r="AZ78">
            <v>14.080946791387356</v>
          </cell>
          <cell r="BA78">
            <v>13.601789014424527</v>
          </cell>
        </row>
        <row r="79">
          <cell r="Y79" t="str">
            <v>CSNX</v>
          </cell>
          <cell r="AD79">
            <v>26.142615670000001</v>
          </cell>
          <cell r="AE79">
            <v>25.587802100000001</v>
          </cell>
          <cell r="AF79">
            <v>27.378563359999998</v>
          </cell>
          <cell r="AG79">
            <v>27.249389139999998</v>
          </cell>
          <cell r="AH79">
            <v>22.736396489134304</v>
          </cell>
          <cell r="AI79">
            <v>22.701542758801843</v>
          </cell>
          <cell r="AJ79">
            <v>27.2302947539755</v>
          </cell>
          <cell r="AK79">
            <v>26.875891981674481</v>
          </cell>
          <cell r="AL79">
            <v>26.740500115648508</v>
          </cell>
          <cell r="AM79">
            <v>28.173578384039622</v>
          </cell>
          <cell r="AN79">
            <v>27.136954689403908</v>
          </cell>
          <cell r="AO79">
            <v>27.271800754384323</v>
          </cell>
          <cell r="AP79">
            <v>26.269241516660607</v>
          </cell>
          <cell r="AQ79">
            <v>25.134956957073697</v>
          </cell>
          <cell r="AR79">
            <v>23.014829648347828</v>
          </cell>
          <cell r="AS79">
            <v>23.948881575615719</v>
          </cell>
          <cell r="AT79">
            <v>26.696445672518429</v>
          </cell>
          <cell r="AU79">
            <v>26.005366870962121</v>
          </cell>
          <cell r="AV79">
            <v>26.540059551091979</v>
          </cell>
          <cell r="AW79">
            <v>27.06246291077117</v>
          </cell>
          <cell r="AX79">
            <v>25.39763954155454</v>
          </cell>
          <cell r="AY79">
            <v>27.188934924645068</v>
          </cell>
          <cell r="AZ79">
            <v>27.033815791387354</v>
          </cell>
          <cell r="BA79">
            <v>26.576313014424528</v>
          </cell>
        </row>
        <row r="80">
          <cell r="Y80" t="str">
            <v>CSN</v>
          </cell>
          <cell r="AD80">
            <v>0.2361</v>
          </cell>
          <cell r="AE80">
            <v>0.31360000000000005</v>
          </cell>
          <cell r="AF80">
            <v>0.29660000000000003</v>
          </cell>
          <cell r="AG80">
            <v>0.29630000000000001</v>
          </cell>
          <cell r="AH80">
            <v>1</v>
          </cell>
          <cell r="AI80">
            <v>1</v>
          </cell>
          <cell r="AJ80">
            <v>1</v>
          </cell>
          <cell r="AK80">
            <v>1</v>
          </cell>
          <cell r="AL80">
            <v>1</v>
          </cell>
          <cell r="AM80">
            <v>1</v>
          </cell>
          <cell r="AN80">
            <v>1</v>
          </cell>
          <cell r="AO80">
            <v>1</v>
          </cell>
          <cell r="AP80">
            <v>0.8</v>
          </cell>
          <cell r="AQ80">
            <v>0.8</v>
          </cell>
          <cell r="AR80">
            <v>0.8</v>
          </cell>
          <cell r="AS80">
            <v>0.8</v>
          </cell>
          <cell r="AT80">
            <v>0.8</v>
          </cell>
          <cell r="AU80">
            <v>0.8</v>
          </cell>
          <cell r="AV80">
            <v>0.8</v>
          </cell>
          <cell r="AW80">
            <v>0.8</v>
          </cell>
          <cell r="AX80">
            <v>0.8</v>
          </cell>
          <cell r="AY80">
            <v>0.8</v>
          </cell>
          <cell r="AZ80">
            <v>0.8</v>
          </cell>
          <cell r="BA80">
            <v>0.8</v>
          </cell>
        </row>
        <row r="81">
          <cell r="Y81" t="str">
            <v>CSNV</v>
          </cell>
          <cell r="AD81">
            <v>3.9142400000000003E-3</v>
          </cell>
          <cell r="AE81">
            <v>5.2458800000000005E-3</v>
          </cell>
          <cell r="AF81">
            <v>5.0693000000000005E-3</v>
          </cell>
          <cell r="AG81">
            <v>5.0444899999999996E-3</v>
          </cell>
          <cell r="AH81">
            <v>1.6809005529401178E-2</v>
          </cell>
          <cell r="AI81">
            <v>1.6221866447130945E-2</v>
          </cell>
          <cell r="AJ81">
            <v>1.6650915316729024E-2</v>
          </cell>
          <cell r="AK81">
            <v>1.6654909781241966E-2</v>
          </cell>
          <cell r="AL81">
            <v>1.6999807598293483E-2</v>
          </cell>
          <cell r="AM81">
            <v>1.7577561055180161E-2</v>
          </cell>
          <cell r="AN81">
            <v>1.7652999115954107E-2</v>
          </cell>
          <cell r="AO81">
            <v>1.7601030433754262E-2</v>
          </cell>
          <cell r="AP81">
            <v>1.2936609780743088E-2</v>
          </cell>
          <cell r="AQ81">
            <v>1.2944538582234707E-2</v>
          </cell>
          <cell r="AR81">
            <v>1.2954749555994733E-2</v>
          </cell>
          <cell r="AS81">
            <v>1.2979860654310203E-2</v>
          </cell>
          <cell r="AT81">
            <v>1.2969757669427326E-2</v>
          </cell>
          <cell r="AU81">
            <v>1.2971213842559885E-2</v>
          </cell>
          <cell r="AV81">
            <v>1.2998393685747371E-2</v>
          </cell>
          <cell r="AW81">
            <v>1.2998982821245177E-2</v>
          </cell>
          <cell r="AX81">
            <v>1.3044823941095268E-2</v>
          </cell>
          <cell r="AY81">
            <v>1.3552308827035828E-2</v>
          </cell>
          <cell r="AZ81">
            <v>1.3555530172314265E-2</v>
          </cell>
          <cell r="BA81">
            <v>1.3556037388239218E-2</v>
          </cell>
        </row>
        <row r="83">
          <cell r="AD83">
            <v>31.19541881</v>
          </cell>
          <cell r="AE83">
            <v>31.223686989999997</v>
          </cell>
          <cell r="AF83">
            <v>31.313876059999995</v>
          </cell>
          <cell r="AG83">
            <v>31.153940540000001</v>
          </cell>
          <cell r="AH83">
            <v>31.636965000000004</v>
          </cell>
          <cell r="AI83">
            <v>31.846926</v>
          </cell>
          <cell r="AJ83">
            <v>31.931463000000001</v>
          </cell>
          <cell r="AK83">
            <v>31.978155000000001</v>
          </cell>
          <cell r="AL83">
            <v>31.973085999999999</v>
          </cell>
          <cell r="AM83">
            <v>31.983243999999999</v>
          </cell>
          <cell r="AN83">
            <v>32.074334</v>
          </cell>
          <cell r="AO83">
            <v>32.215102000000002</v>
          </cell>
          <cell r="AP83">
            <v>31.127673000000001</v>
          </cell>
          <cell r="AQ83">
            <v>31.126832</v>
          </cell>
          <cell r="AR83">
            <v>31.127568999999998</v>
          </cell>
          <cell r="AS83">
            <v>31.184583000000003</v>
          </cell>
          <cell r="AT83">
            <v>31.249692999999997</v>
          </cell>
          <cell r="AU83">
            <v>31.274310999999997</v>
          </cell>
          <cell r="AV83">
            <v>31.323924999999996</v>
          </cell>
          <cell r="AW83">
            <v>31.336638000000001</v>
          </cell>
          <cell r="AX83">
            <v>31.359106999999998</v>
          </cell>
          <cell r="AY83">
            <v>31.410026999999999</v>
          </cell>
          <cell r="AZ83">
            <v>31.428863</v>
          </cell>
          <cell r="BA83">
            <v>31.443581999999999</v>
          </cell>
        </row>
        <row r="84">
          <cell r="AD84">
            <v>1880.6451499999998</v>
          </cell>
          <cell r="AE84">
            <v>1545.9565600000001</v>
          </cell>
          <cell r="AF84">
            <v>1456.56477</v>
          </cell>
          <cell r="AG84">
            <v>1381.7189100000001</v>
          </cell>
          <cell r="AH84">
            <v>1041.836587</v>
          </cell>
          <cell r="AI84">
            <v>1272.2761820000001</v>
          </cell>
          <cell r="AJ84">
            <v>1507.7</v>
          </cell>
          <cell r="AK84">
            <v>1449.3000000000002</v>
          </cell>
          <cell r="AL84">
            <v>1469.3000000000002</v>
          </cell>
          <cell r="AM84">
            <v>1401.5</v>
          </cell>
          <cell r="AN84">
            <v>1236.5</v>
          </cell>
          <cell r="AO84">
            <v>1278.5999999999999</v>
          </cell>
          <cell r="AP84">
            <v>1190.6000000000001</v>
          </cell>
          <cell r="AQ84">
            <v>985.90000000000009</v>
          </cell>
          <cell r="AR84">
            <v>985.8</v>
          </cell>
          <cell r="AS84">
            <v>971.7</v>
          </cell>
          <cell r="AT84">
            <v>1130.5999999999999</v>
          </cell>
          <cell r="AU84">
            <v>1234.5</v>
          </cell>
          <cell r="AV84">
            <v>1687.4</v>
          </cell>
          <cell r="AW84">
            <v>1823</v>
          </cell>
          <cell r="AX84">
            <v>1640.3000000000002</v>
          </cell>
          <cell r="AY84">
            <v>1469.1000000000001</v>
          </cell>
          <cell r="AZ84">
            <v>1272.3</v>
          </cell>
          <cell r="BA84">
            <v>1248</v>
          </cell>
        </row>
        <row r="85">
          <cell r="AD85">
            <v>45.127592911149776</v>
          </cell>
          <cell r="AE85">
            <v>37.603250788592177</v>
          </cell>
          <cell r="AF85">
            <v>35.633994321044618</v>
          </cell>
          <cell r="AG85">
            <v>35.722447650727773</v>
          </cell>
          <cell r="AH85">
            <v>25.636067636518696</v>
          </cell>
          <cell r="AI85">
            <v>36.186219684357312</v>
          </cell>
          <cell r="AJ85">
            <v>39.566033376367088</v>
          </cell>
          <cell r="AK85">
            <v>36.479974982862231</v>
          </cell>
          <cell r="AL85">
            <v>38.182484187817558</v>
          </cell>
          <cell r="AM85">
            <v>35.639106544535949</v>
          </cell>
          <cell r="AN85">
            <v>29.863540580395821</v>
          </cell>
          <cell r="AO85">
            <v>31.372380281600499</v>
          </cell>
          <cell r="AP85">
            <v>27.327841115024881</v>
          </cell>
          <cell r="AQ85">
            <v>22.199095099608378</v>
          </cell>
          <cell r="AR85">
            <v>23.832680922086357</v>
          </cell>
          <cell r="AS85">
            <v>22.213790538039873</v>
          </cell>
          <cell r="AT85">
            <v>25.857191242087175</v>
          </cell>
          <cell r="AU85">
            <v>29.645710564100234</v>
          </cell>
          <cell r="AV85">
            <v>46.016527601798153</v>
          </cell>
          <cell r="AW85">
            <v>51.619862126903804</v>
          </cell>
          <cell r="AX85">
            <v>46.036261035035736</v>
          </cell>
          <cell r="AY85">
            <v>38.056365595116858</v>
          </cell>
          <cell r="AZ85">
            <v>32.021827511136813</v>
          </cell>
          <cell r="BA85">
            <v>30.843049474861765</v>
          </cell>
        </row>
        <row r="86">
          <cell r="AD86">
            <v>76.323011721149769</v>
          </cell>
          <cell r="AE86">
            <v>68.826937778592182</v>
          </cell>
          <cell r="AF86">
            <v>66.947870381044623</v>
          </cell>
          <cell r="AG86">
            <v>66.876388190727766</v>
          </cell>
          <cell r="AH86">
            <v>57.273032636518693</v>
          </cell>
          <cell r="AI86">
            <v>68.033145684357294</v>
          </cell>
          <cell r="AJ86">
            <v>71.497496376367081</v>
          </cell>
          <cell r="AK86">
            <v>68.458129982862232</v>
          </cell>
          <cell r="AL86">
            <v>70.155570187817574</v>
          </cell>
          <cell r="AM86">
            <v>67.622350544535948</v>
          </cell>
          <cell r="AN86">
            <v>61.937874580395821</v>
          </cell>
          <cell r="AO86">
            <v>63.587482281600494</v>
          </cell>
          <cell r="AP86">
            <v>58.455514115024883</v>
          </cell>
          <cell r="AQ86">
            <v>53.325927099608379</v>
          </cell>
          <cell r="AR86">
            <v>54.960249922086362</v>
          </cell>
          <cell r="AS86">
            <v>53.398373538039877</v>
          </cell>
          <cell r="AT86">
            <v>57.106884242087176</v>
          </cell>
          <cell r="AU86">
            <v>60.920021564100232</v>
          </cell>
          <cell r="AV86">
            <v>77.340452601798148</v>
          </cell>
          <cell r="AW86">
            <v>82.956500126903805</v>
          </cell>
          <cell r="AX86">
            <v>77.39536803503573</v>
          </cell>
          <cell r="AY86">
            <v>69.466392595116844</v>
          </cell>
          <cell r="AZ86">
            <v>63.450690511136813</v>
          </cell>
          <cell r="BA86">
            <v>62.286631474861764</v>
          </cell>
        </row>
        <row r="87">
          <cell r="AD87">
            <v>4.0583419855228814E-2</v>
          </cell>
          <cell r="AE87">
            <v>4.4520615623631868E-2</v>
          </cell>
          <cell r="AF87">
            <v>4.5962851608064521E-2</v>
          </cell>
          <cell r="AG87">
            <v>4.8400863378737259E-2</v>
          </cell>
          <cell r="AH87">
            <v>5.4973143918316522E-2</v>
          </cell>
          <cell r="AI87">
            <v>5.3473567018609246E-2</v>
          </cell>
          <cell r="AJ87">
            <v>4.7421566874290028E-2</v>
          </cell>
          <cell r="AK87">
            <v>4.7235306687961241E-2</v>
          </cell>
          <cell r="AL87">
            <v>4.7747614638138952E-2</v>
          </cell>
          <cell r="AM87">
            <v>4.8249982550507275E-2</v>
          </cell>
          <cell r="AN87">
            <v>5.0091285548237621E-2</v>
          </cell>
          <cell r="AO87">
            <v>4.9732115033318078E-2</v>
          </cell>
          <cell r="AP87">
            <v>4.9097525713946648E-2</v>
          </cell>
          <cell r="AQ87">
            <v>5.4088576021511688E-2</v>
          </cell>
          <cell r="AR87">
            <v>5.5751927289598664E-2</v>
          </cell>
          <cell r="AS87">
            <v>5.4953559265246345E-2</v>
          </cell>
          <cell r="AT87">
            <v>5.051024610126232E-2</v>
          </cell>
          <cell r="AU87">
            <v>4.934793160315936E-2</v>
          </cell>
          <cell r="AV87">
            <v>4.5834095414127148E-2</v>
          </cell>
          <cell r="AW87">
            <v>4.5505485533134285E-2</v>
          </cell>
          <cell r="AX87">
            <v>4.7183666423846686E-2</v>
          </cell>
          <cell r="AY87">
            <v>4.7284999384056114E-2</v>
          </cell>
          <cell r="AZ87">
            <v>4.9870856331947509E-2</v>
          </cell>
          <cell r="BA87">
            <v>4.9909159835626417E-2</v>
          </cell>
        </row>
        <row r="88">
          <cell r="AD88">
            <v>8.484083</v>
          </cell>
          <cell r="AE88">
            <v>7.4797029999999998</v>
          </cell>
          <cell r="AF88">
            <v>6.7860539999999991</v>
          </cell>
          <cell r="AG88">
            <v>5.5478170000000002</v>
          </cell>
          <cell r="AH88">
            <v>6.3</v>
          </cell>
          <cell r="AI88">
            <v>6.3</v>
          </cell>
          <cell r="AJ88">
            <v>6.3</v>
          </cell>
          <cell r="AK88">
            <v>6.3</v>
          </cell>
          <cell r="AL88">
            <v>6.3</v>
          </cell>
          <cell r="AM88">
            <v>6.3</v>
          </cell>
          <cell r="AN88">
            <v>6.3</v>
          </cell>
          <cell r="AO88">
            <v>6.3</v>
          </cell>
          <cell r="AP88">
            <v>5.3</v>
          </cell>
          <cell r="AQ88">
            <v>5.3</v>
          </cell>
          <cell r="AR88">
            <v>5.3</v>
          </cell>
          <cell r="AS88">
            <v>5.3</v>
          </cell>
          <cell r="AT88">
            <v>5.3</v>
          </cell>
          <cell r="AU88">
            <v>5.3</v>
          </cell>
          <cell r="AV88">
            <v>5.3</v>
          </cell>
          <cell r="AW88">
            <v>5.3</v>
          </cell>
          <cell r="AX88">
            <v>5.3</v>
          </cell>
          <cell r="AY88">
            <v>5.3</v>
          </cell>
          <cell r="AZ88">
            <v>5.3</v>
          </cell>
          <cell r="BA88">
            <v>5.3</v>
          </cell>
        </row>
        <row r="89">
          <cell r="AD89">
            <v>0.28789720627748</v>
          </cell>
          <cell r="AE89">
            <v>0.25944959085543001</v>
          </cell>
          <cell r="AF89">
            <v>0.25199474525837001</v>
          </cell>
          <cell r="AG89">
            <v>0.18951344072705001</v>
          </cell>
          <cell r="AH89">
            <v>0.24272177963420619</v>
          </cell>
          <cell r="AI89">
            <v>0.23851198089963183</v>
          </cell>
          <cell r="AJ89">
            <v>0.2237703710601594</v>
          </cell>
          <cell r="AK89">
            <v>0.22302745792750761</v>
          </cell>
          <cell r="AL89">
            <v>0.2202685122732401</v>
          </cell>
          <cell r="AM89">
            <v>0.22172113736404167</v>
          </cell>
          <cell r="AN89">
            <v>0.22180788116228622</v>
          </cell>
          <cell r="AO89">
            <v>0.21837523497718189</v>
          </cell>
          <cell r="AP89">
            <v>0.19383169786876345</v>
          </cell>
          <cell r="AQ89">
            <v>0.19669381603652597</v>
          </cell>
          <cell r="AR89">
            <v>0.19548385403126989</v>
          </cell>
          <cell r="AS89">
            <v>0.19539740675249975</v>
          </cell>
          <cell r="AT89">
            <v>0.19316575401326314</v>
          </cell>
          <cell r="AU89">
            <v>0.19141757040448809</v>
          </cell>
          <cell r="AV89">
            <v>0.18979248897550835</v>
          </cell>
          <cell r="AW89">
            <v>0.18954315750253853</v>
          </cell>
          <cell r="AX89">
            <v>0.18985544142993124</v>
          </cell>
          <cell r="AY89">
            <v>0.19258390363063788</v>
          </cell>
          <cell r="AZ89">
            <v>0.19437829824145569</v>
          </cell>
          <cell r="BA89">
            <v>0.19344597220422508</v>
          </cell>
        </row>
        <row r="92">
          <cell r="AD92">
            <v>39.584703199999993</v>
          </cell>
          <cell r="AE92">
            <v>39.707020910000004</v>
          </cell>
          <cell r="AF92">
            <v>39.671709350000015</v>
          </cell>
          <cell r="AG92">
            <v>39.888428910000002</v>
          </cell>
          <cell r="AH92">
            <v>40.23955646000001</v>
          </cell>
          <cell r="AI92">
            <v>40.645498110000013</v>
          </cell>
          <cell r="AJ92">
            <v>40.775013340000001</v>
          </cell>
          <cell r="AK92">
            <v>40.88984748</v>
          </cell>
          <cell r="AL92">
            <v>40.874662259999987</v>
          </cell>
          <cell r="AM92">
            <v>40.916029790000003</v>
          </cell>
          <cell r="AN92">
            <v>41.067006560000003</v>
          </cell>
          <cell r="AO92">
            <v>41.342744080000003</v>
          </cell>
          <cell r="AP92">
            <v>40.779598859999993</v>
          </cell>
          <cell r="AQ92">
            <v>40.87625989</v>
          </cell>
          <cell r="AR92">
            <v>40.950360809999999</v>
          </cell>
          <cell r="AS92">
            <v>41.038248290000006</v>
          </cell>
          <cell r="AT92">
            <v>41.112202539999991</v>
          </cell>
          <cell r="AU92">
            <v>41.20116822</v>
          </cell>
          <cell r="AV92">
            <v>41.311600429999999</v>
          </cell>
          <cell r="AW92">
            <v>41.405990129999985</v>
          </cell>
          <cell r="AX92">
            <v>41.504795700000003</v>
          </cell>
          <cell r="AY92">
            <v>41.617786990000013</v>
          </cell>
          <cell r="AZ92">
            <v>41.714670030000001</v>
          </cell>
          <cell r="BA92">
            <v>41.812528810000003</v>
          </cell>
        </row>
        <row r="93">
          <cell r="AD93">
            <v>558.413588</v>
          </cell>
          <cell r="AE93">
            <v>406.54743999999999</v>
          </cell>
          <cell r="AF93">
            <v>685.63969799999984</v>
          </cell>
          <cell r="AG93">
            <v>534.72592699999996</v>
          </cell>
          <cell r="AH93">
            <v>776</v>
          </cell>
          <cell r="AI93">
            <v>641.20000000000005</v>
          </cell>
          <cell r="AJ93">
            <v>540.4</v>
          </cell>
          <cell r="AK93">
            <v>360.8</v>
          </cell>
          <cell r="AL93">
            <v>483.5</v>
          </cell>
          <cell r="AM93">
            <v>578.1</v>
          </cell>
          <cell r="AN93">
            <v>815</v>
          </cell>
          <cell r="AO93">
            <v>1010.8</v>
          </cell>
          <cell r="AP93">
            <v>1299.8</v>
          </cell>
          <cell r="AQ93">
            <v>1198.8</v>
          </cell>
          <cell r="AR93">
            <v>1231.2</v>
          </cell>
          <cell r="AS93">
            <v>904.1</v>
          </cell>
          <cell r="AT93">
            <v>754.6</v>
          </cell>
          <cell r="AU93">
            <v>600.9</v>
          </cell>
          <cell r="AV93">
            <v>528.20000000000005</v>
          </cell>
          <cell r="AW93">
            <v>425</v>
          </cell>
          <cell r="AX93">
            <v>449.5</v>
          </cell>
          <cell r="AY93">
            <v>661.5</v>
          </cell>
          <cell r="AZ93">
            <v>877.1</v>
          </cell>
          <cell r="BA93">
            <v>1085.5999999999999</v>
          </cell>
        </row>
        <row r="98">
          <cell r="AD98">
            <v>70.780122009999985</v>
          </cell>
          <cell r="AE98">
            <v>70.930707900000002</v>
          </cell>
          <cell r="AF98">
            <v>70.985585410000013</v>
          </cell>
          <cell r="AG98">
            <v>71.042369449999995</v>
          </cell>
          <cell r="AH98">
            <v>71.876521460000021</v>
          </cell>
          <cell r="AI98">
            <v>72.492424110000016</v>
          </cell>
          <cell r="AJ98">
            <v>72.706476339999995</v>
          </cell>
          <cell r="AK98">
            <v>72.868002480000001</v>
          </cell>
          <cell r="AL98">
            <v>72.847748259999989</v>
          </cell>
          <cell r="AM98">
            <v>72.899273789999995</v>
          </cell>
          <cell r="AN98">
            <v>73.141340560000003</v>
          </cell>
          <cell r="AO98">
            <v>73.557846080000004</v>
          </cell>
          <cell r="AP98">
            <v>71.907271859999994</v>
          </cell>
          <cell r="AQ98">
            <v>72.003091890000007</v>
          </cell>
          <cell r="AR98">
            <v>72.077929810000001</v>
          </cell>
          <cell r="AS98">
            <v>72.222831290000016</v>
          </cell>
          <cell r="AT98">
            <v>72.361895539999992</v>
          </cell>
          <cell r="AU98">
            <v>72.475479219999997</v>
          </cell>
          <cell r="AV98">
            <v>72.635525430000001</v>
          </cell>
          <cell r="AW98">
            <v>72.742628129999986</v>
          </cell>
          <cell r="AX98">
            <v>72.863902699999997</v>
          </cell>
          <cell r="AY98">
            <v>73.027813990000013</v>
          </cell>
          <cell r="AZ98">
            <v>73.14353303</v>
          </cell>
          <cell r="BA98">
            <v>73.256110809999996</v>
          </cell>
        </row>
        <row r="99">
          <cell r="AD99">
            <v>2439.0587379999997</v>
          </cell>
          <cell r="AE99">
            <v>1952.5040000000001</v>
          </cell>
          <cell r="AF99">
            <v>2142.2044679999999</v>
          </cell>
          <cell r="AG99">
            <v>1916.444837</v>
          </cell>
          <cell r="AH99">
            <v>1817.836587</v>
          </cell>
          <cell r="AI99">
            <v>1913.4761820000001</v>
          </cell>
          <cell r="AJ99">
            <v>2048.1</v>
          </cell>
          <cell r="AK99">
            <v>1810.1000000000001</v>
          </cell>
          <cell r="AL99">
            <v>1952.8000000000002</v>
          </cell>
          <cell r="AM99">
            <v>1979.6</v>
          </cell>
          <cell r="AN99">
            <v>2051.5</v>
          </cell>
          <cell r="AO99">
            <v>2289.3999999999996</v>
          </cell>
          <cell r="AP99">
            <v>2490.4</v>
          </cell>
          <cell r="AQ99">
            <v>2184.6999999999998</v>
          </cell>
          <cell r="AR99">
            <v>2217</v>
          </cell>
          <cell r="AS99">
            <v>1875.8000000000002</v>
          </cell>
          <cell r="AT99">
            <v>1885.1999999999998</v>
          </cell>
          <cell r="AU99">
            <v>1835.4</v>
          </cell>
          <cell r="AV99">
            <v>2215.6000000000004</v>
          </cell>
          <cell r="AW99">
            <v>2248</v>
          </cell>
          <cell r="AX99">
            <v>2089.8000000000002</v>
          </cell>
          <cell r="AY99">
            <v>2130.6000000000004</v>
          </cell>
          <cell r="AZ99">
            <v>2149.4</v>
          </cell>
          <cell r="BA99">
            <v>2333.6</v>
          </cell>
        </row>
        <row r="100">
          <cell r="AD100">
            <v>45.127592911149776</v>
          </cell>
          <cell r="AE100">
            <v>37.603250788592177</v>
          </cell>
          <cell r="AF100">
            <v>35.633994321044618</v>
          </cell>
          <cell r="AG100">
            <v>35.722447650727773</v>
          </cell>
          <cell r="AH100">
            <v>25.636067636518696</v>
          </cell>
          <cell r="AI100">
            <v>36.186219684357312</v>
          </cell>
          <cell r="AJ100">
            <v>39.566033376367088</v>
          </cell>
          <cell r="AK100">
            <v>36.479974982862231</v>
          </cell>
          <cell r="AL100">
            <v>38.182484187817558</v>
          </cell>
          <cell r="AM100">
            <v>35.639106544535949</v>
          </cell>
          <cell r="AN100">
            <v>29.863540580395821</v>
          </cell>
          <cell r="AO100">
            <v>31.372380281600499</v>
          </cell>
          <cell r="AP100">
            <v>27.327841115024881</v>
          </cell>
          <cell r="AQ100">
            <v>22.199095099608378</v>
          </cell>
          <cell r="AR100">
            <v>23.832680922086357</v>
          </cell>
          <cell r="AS100">
            <v>22.213790538039873</v>
          </cell>
          <cell r="AT100">
            <v>25.857191242087175</v>
          </cell>
          <cell r="AU100">
            <v>29.645710564100234</v>
          </cell>
          <cell r="AV100">
            <v>46.016527601798153</v>
          </cell>
          <cell r="AW100">
            <v>51.619862126903804</v>
          </cell>
          <cell r="AX100">
            <v>46.036261035035736</v>
          </cell>
          <cell r="AY100">
            <v>38.056365595116858</v>
          </cell>
          <cell r="AZ100">
            <v>32.021827511136813</v>
          </cell>
          <cell r="BA100">
            <v>30.843049474861765</v>
          </cell>
        </row>
        <row r="101">
          <cell r="AD101">
            <v>115.90771492114976</v>
          </cell>
          <cell r="AE101">
            <v>108.53395868859218</v>
          </cell>
          <cell r="AF101">
            <v>106.61957973104464</v>
          </cell>
          <cell r="AG101">
            <v>106.76481710072777</v>
          </cell>
          <cell r="AH101">
            <v>97.512589096518724</v>
          </cell>
          <cell r="AI101">
            <v>108.67864379435733</v>
          </cell>
          <cell r="AJ101">
            <v>112.27250971636708</v>
          </cell>
          <cell r="AK101">
            <v>109.34797746286223</v>
          </cell>
          <cell r="AL101">
            <v>111.03023244781755</v>
          </cell>
          <cell r="AM101">
            <v>108.53838033453594</v>
          </cell>
          <cell r="AN101">
            <v>103.00488114039582</v>
          </cell>
          <cell r="AO101">
            <v>104.9302263616005</v>
          </cell>
          <cell r="AP101">
            <v>99.235112975024876</v>
          </cell>
          <cell r="AQ101">
            <v>94.202186989608379</v>
          </cell>
          <cell r="AR101">
            <v>95.910610732086354</v>
          </cell>
          <cell r="AS101">
            <v>94.43662182803989</v>
          </cell>
          <cell r="AT101">
            <v>98.219086782087174</v>
          </cell>
          <cell r="AU101">
            <v>102.12118978410024</v>
          </cell>
          <cell r="AV101">
            <v>118.65205303179815</v>
          </cell>
          <cell r="AW101">
            <v>124.36249025690378</v>
          </cell>
          <cell r="AX101">
            <v>118.90016373503573</v>
          </cell>
          <cell r="AY101">
            <v>111.08417958511687</v>
          </cell>
          <cell r="AZ101">
            <v>105.16536054113681</v>
          </cell>
          <cell r="BA101">
            <v>104.09916028486177</v>
          </cell>
        </row>
        <row r="104">
          <cell r="Y104" t="str">
            <v>CPGP</v>
          </cell>
        </row>
        <row r="105">
          <cell r="Y105" t="str">
            <v>CPGS</v>
          </cell>
          <cell r="AD105">
            <v>13.341386839999998</v>
          </cell>
          <cell r="AE105">
            <v>13.020454470000001</v>
          </cell>
          <cell r="AF105">
            <v>13.003359189999999</v>
          </cell>
          <cell r="AG105">
            <v>13.414010829999999</v>
          </cell>
          <cell r="AH105">
            <v>13.277421926306573</v>
          </cell>
          <cell r="AI105">
            <v>13.335283033124107</v>
          </cell>
          <cell r="AJ105">
            <v>13.58981190885372</v>
          </cell>
          <cell r="AK105">
            <v>13.308985672638016</v>
          </cell>
          <cell r="AL105">
            <v>13.273471880664138</v>
          </cell>
          <cell r="AM105">
            <v>13.598298662943687</v>
          </cell>
          <cell r="AN105">
            <v>13.344822389109229</v>
          </cell>
          <cell r="AO105">
            <v>13.345733094958163</v>
          </cell>
          <cell r="AP105">
            <v>13.773231738178531</v>
          </cell>
          <cell r="AQ105">
            <v>13.530107615376995</v>
          </cell>
          <cell r="AR105">
            <v>13.53802613013411</v>
          </cell>
          <cell r="AS105">
            <v>14.02270911792454</v>
          </cell>
          <cell r="AT105">
            <v>13.757717402058441</v>
          </cell>
          <cell r="AU105">
            <v>13.775581610008746</v>
          </cell>
          <cell r="AV105">
            <v>14.190298406495913</v>
          </cell>
          <cell r="AW105">
            <v>13.677837131309655</v>
          </cell>
          <cell r="AX105">
            <v>13.6280824139786</v>
          </cell>
          <cell r="AY105">
            <v>14.062489602916255</v>
          </cell>
          <cell r="AZ105">
            <v>13.805318879983504</v>
          </cell>
          <cell r="BA105">
            <v>13.795431446665221</v>
          </cell>
        </row>
        <row r="106">
          <cell r="Y106" t="str">
            <v>CPG</v>
          </cell>
          <cell r="AD106">
            <v>433.61950000000002</v>
          </cell>
          <cell r="AE106">
            <v>386.57729999999998</v>
          </cell>
          <cell r="AF106">
            <v>429.79859999999996</v>
          </cell>
          <cell r="AG106">
            <v>398.37170000000003</v>
          </cell>
          <cell r="AH106">
            <v>410.3</v>
          </cell>
          <cell r="AI106">
            <v>395.9</v>
          </cell>
          <cell r="AJ106">
            <v>412.9</v>
          </cell>
          <cell r="AK106">
            <v>412.9</v>
          </cell>
          <cell r="AL106">
            <v>399.6</v>
          </cell>
          <cell r="AM106">
            <v>410.5</v>
          </cell>
          <cell r="AN106">
            <v>382.4</v>
          </cell>
          <cell r="AO106">
            <v>373.9</v>
          </cell>
          <cell r="AP106">
            <v>402.6</v>
          </cell>
          <cell r="AQ106">
            <v>351.9</v>
          </cell>
          <cell r="AR106">
            <v>388.4</v>
          </cell>
          <cell r="AS106">
            <v>329.5</v>
          </cell>
          <cell r="AT106">
            <v>363.3</v>
          </cell>
          <cell r="AU106">
            <v>392</v>
          </cell>
          <cell r="AV106">
            <v>407.2</v>
          </cell>
          <cell r="AW106">
            <v>224.3</v>
          </cell>
          <cell r="AX106">
            <v>352.7</v>
          </cell>
          <cell r="AY106">
            <v>412</v>
          </cell>
          <cell r="AZ106">
            <v>387.6</v>
          </cell>
          <cell r="BA106">
            <v>373.9</v>
          </cell>
        </row>
        <row r="107">
          <cell r="Y107" t="str">
            <v>CPGI</v>
          </cell>
          <cell r="AD107">
            <v>8.7227305499999979</v>
          </cell>
          <cell r="AE107">
            <v>7.7388604999999995</v>
          </cell>
          <cell r="AF107">
            <v>8.7499676300000004</v>
          </cell>
          <cell r="AG107">
            <v>8.3547069699999987</v>
          </cell>
          <cell r="AH107">
            <v>8.2397221019950422</v>
          </cell>
          <cell r="AI107">
            <v>7.7593984281990602</v>
          </cell>
          <cell r="AJ107">
            <v>8.5542545993634569</v>
          </cell>
          <cell r="AK107">
            <v>8.2762183500292785</v>
          </cell>
          <cell r="AL107">
            <v>8.6019532439950765</v>
          </cell>
          <cell r="AM107">
            <v>8.8294103341385863</v>
          </cell>
          <cell r="AN107">
            <v>7.9948406552452491</v>
          </cell>
          <cell r="AO107">
            <v>7.7990441376196111</v>
          </cell>
          <cell r="AP107">
            <v>7.9114197621941988</v>
          </cell>
          <cell r="AQ107">
            <v>7.2228384935472505</v>
          </cell>
          <cell r="AR107">
            <v>7.6345390123956447</v>
          </cell>
          <cell r="AS107">
            <v>6.4984556282436472</v>
          </cell>
          <cell r="AT107">
            <v>7.4587539652695281</v>
          </cell>
          <cell r="AU107">
            <v>7.7194214881287824</v>
          </cell>
          <cell r="AV107">
            <v>8.0307277996080959</v>
          </cell>
          <cell r="AW107">
            <v>4.7513790657535599</v>
          </cell>
          <cell r="AX107">
            <v>7.0501300109779184</v>
          </cell>
          <cell r="AY107">
            <v>8.2889090857300118</v>
          </cell>
          <cell r="AZ107">
            <v>8.1016836704303845</v>
          </cell>
          <cell r="BA107">
            <v>7.5281185806924782</v>
          </cell>
        </row>
        <row r="108">
          <cell r="Y108" t="str">
            <v>CPGO</v>
          </cell>
          <cell r="AD108">
            <v>22.064117389999996</v>
          </cell>
          <cell r="AE108">
            <v>20.759314969999998</v>
          </cell>
          <cell r="AF108">
            <v>21.753326819999998</v>
          </cell>
          <cell r="AG108">
            <v>21.768717799999997</v>
          </cell>
          <cell r="AH108">
            <v>21.517144028301615</v>
          </cell>
          <cell r="AI108">
            <v>21.094681461323166</v>
          </cell>
          <cell r="AJ108">
            <v>22.144066508217179</v>
          </cell>
          <cell r="AK108">
            <v>21.585204022667295</v>
          </cell>
          <cell r="AL108">
            <v>21.875425124659216</v>
          </cell>
          <cell r="AM108">
            <v>22.427708997082274</v>
          </cell>
          <cell r="AN108">
            <v>21.339663044354477</v>
          </cell>
          <cell r="AO108">
            <v>21.144777232577773</v>
          </cell>
          <cell r="AP108">
            <v>21.68465150037273</v>
          </cell>
          <cell r="AQ108">
            <v>20.752946108924245</v>
          </cell>
          <cell r="AR108">
            <v>21.172565142529756</v>
          </cell>
          <cell r="AS108">
            <v>20.521164746168189</v>
          </cell>
          <cell r="AT108">
            <v>21.216471367327969</v>
          </cell>
          <cell r="AU108">
            <v>21.495003098137531</v>
          </cell>
          <cell r="AV108">
            <v>22.221026206104007</v>
          </cell>
          <cell r="AW108">
            <v>18.429216197063216</v>
          </cell>
          <cell r="AX108">
            <v>20.67821242495652</v>
          </cell>
          <cell r="AY108">
            <v>22.351398688646267</v>
          </cell>
          <cell r="AZ108">
            <v>21.907002550413889</v>
          </cell>
          <cell r="BA108">
            <v>21.323550027357697</v>
          </cell>
        </row>
        <row r="109">
          <cell r="Y109" t="str">
            <v>CPGE</v>
          </cell>
        </row>
        <row r="110">
          <cell r="Y110" t="str">
            <v>CPG</v>
          </cell>
          <cell r="AD110">
            <v>0</v>
          </cell>
          <cell r="AE110">
            <v>0.15340000000000001</v>
          </cell>
          <cell r="AF110">
            <v>0.1067</v>
          </cell>
          <cell r="AG110">
            <v>0.15530000000000002</v>
          </cell>
          <cell r="AH110">
            <v>0.3</v>
          </cell>
          <cell r="AI110">
            <v>0.3</v>
          </cell>
          <cell r="AJ110">
            <v>0.3</v>
          </cell>
          <cell r="AK110">
            <v>0.3</v>
          </cell>
          <cell r="AL110">
            <v>0.3</v>
          </cell>
          <cell r="AM110">
            <v>0.3</v>
          </cell>
          <cell r="AN110">
            <v>0.3</v>
          </cell>
          <cell r="AO110">
            <v>0.3</v>
          </cell>
          <cell r="AP110">
            <v>0.3</v>
          </cell>
          <cell r="AQ110">
            <v>0.3</v>
          </cell>
          <cell r="AR110">
            <v>0.3</v>
          </cell>
          <cell r="AS110">
            <v>0.3</v>
          </cell>
          <cell r="AT110">
            <v>0.3</v>
          </cell>
          <cell r="AU110">
            <v>0.3</v>
          </cell>
          <cell r="AV110">
            <v>0.3</v>
          </cell>
          <cell r="AW110">
            <v>0.3</v>
          </cell>
          <cell r="AX110">
            <v>0.3</v>
          </cell>
          <cell r="AY110">
            <v>0.3</v>
          </cell>
          <cell r="AZ110">
            <v>0.3</v>
          </cell>
          <cell r="BA110">
            <v>0.3</v>
          </cell>
        </row>
        <row r="111">
          <cell r="Y111" t="str">
            <v>CPGX</v>
          </cell>
          <cell r="AD111">
            <v>0</v>
          </cell>
          <cell r="AE111">
            <v>2.9979699999999995E-3</v>
          </cell>
          <cell r="AF111">
            <v>2.0575900000000002E-3</v>
          </cell>
          <cell r="AG111">
            <v>3.0599899999999998E-3</v>
          </cell>
          <cell r="AH111">
            <v>6.0246566673129737E-3</v>
          </cell>
          <cell r="AI111">
            <v>5.8798169448338426E-3</v>
          </cell>
          <cell r="AJ111">
            <v>6.0118100746162197E-3</v>
          </cell>
          <cell r="AK111">
            <v>6.0132368733562197E-3</v>
          </cell>
          <cell r="AL111">
            <v>6.4579228558521587E-3</v>
          </cell>
          <cell r="AM111">
            <v>6.2480465292121213E-3</v>
          </cell>
          <cell r="AN111">
            <v>6.272103024512486E-3</v>
          </cell>
          <cell r="AO111">
            <v>6.2575909100986453E-3</v>
          </cell>
          <cell r="AP111">
            <v>5.8952457244368095E-3</v>
          </cell>
          <cell r="AQ111">
            <v>5.9018230976532401E-3</v>
          </cell>
          <cell r="AR111">
            <v>5.8969147881531752E-3</v>
          </cell>
          <cell r="AS111">
            <v>5.9166515583401955E-3</v>
          </cell>
          <cell r="AT111">
            <v>5.9114401034430454E-3</v>
          </cell>
          <cell r="AU111">
            <v>5.9077205266291699E-3</v>
          </cell>
          <cell r="AV111">
            <v>5.9165479859588132E-3</v>
          </cell>
          <cell r="AW111">
            <v>5.9536946933841659E-3</v>
          </cell>
          <cell r="AX111">
            <v>5.9967082599755479E-3</v>
          </cell>
          <cell r="AY111">
            <v>6.0356134119393303E-3</v>
          </cell>
          <cell r="AZ111">
            <v>6.038454853274291E-3</v>
          </cell>
          <cell r="BA111">
            <v>6.0402128221656685E-3</v>
          </cell>
        </row>
        <row r="112">
          <cell r="Y112" t="str">
            <v>CPGV</v>
          </cell>
        </row>
        <row r="113">
          <cell r="Y113" t="str">
            <v>CTGP</v>
          </cell>
          <cell r="AD113">
            <v>8.2487556500000014</v>
          </cell>
          <cell r="AE113">
            <v>8.3883084199999995</v>
          </cell>
          <cell r="AF113">
            <v>8.5119813400000002</v>
          </cell>
          <cell r="AG113">
            <v>8.60616688</v>
          </cell>
          <cell r="AH113">
            <v>8.5227728487975991</v>
          </cell>
          <cell r="AI113">
            <v>8.5430908983473159</v>
          </cell>
          <cell r="AJ113">
            <v>8.544817405230603</v>
          </cell>
          <cell r="AK113">
            <v>8.586085503576232</v>
          </cell>
          <cell r="AL113">
            <v>8.7055297161927196</v>
          </cell>
          <cell r="AM113">
            <v>8.7071305331244009</v>
          </cell>
          <cell r="AN113">
            <v>8.6751707519871779</v>
          </cell>
          <cell r="AO113">
            <v>8.6710176474542795</v>
          </cell>
          <cell r="AP113">
            <v>8.7257160936780132</v>
          </cell>
          <cell r="AQ113">
            <v>8.6888834742188852</v>
          </cell>
          <cell r="AR113">
            <v>8.7376838999534048</v>
          </cell>
          <cell r="AS113">
            <v>8.7962185958670247</v>
          </cell>
          <cell r="AT113">
            <v>8.8625983628710703</v>
          </cell>
          <cell r="AU113">
            <v>8.9176296068705998</v>
          </cell>
          <cell r="AV113">
            <v>8.9917891506289642</v>
          </cell>
          <cell r="AW113">
            <v>8.9440958180903234</v>
          </cell>
          <cell r="AX113">
            <v>8.9890451700001517</v>
          </cell>
          <cell r="AY113">
            <v>9.0934880068314072</v>
          </cell>
          <cell r="AZ113">
            <v>9.1289024155237541</v>
          </cell>
          <cell r="BA113">
            <v>9.1561692271560968</v>
          </cell>
        </row>
        <row r="114">
          <cell r="Y114" t="str">
            <v>CTG</v>
          </cell>
          <cell r="AD114">
            <v>734.41190000000006</v>
          </cell>
          <cell r="AE114">
            <v>664.4751</v>
          </cell>
          <cell r="AF114">
            <v>626.02059999999994</v>
          </cell>
          <cell r="AG114">
            <v>690.35969999999998</v>
          </cell>
          <cell r="AH114">
            <v>604.5</v>
          </cell>
          <cell r="AI114">
            <v>533.79999999999995</v>
          </cell>
          <cell r="AJ114">
            <v>700</v>
          </cell>
          <cell r="AK114">
            <v>662.2</v>
          </cell>
          <cell r="AL114">
            <v>671</v>
          </cell>
          <cell r="AM114">
            <v>697.6</v>
          </cell>
          <cell r="AN114">
            <v>673.5</v>
          </cell>
          <cell r="AO114">
            <v>675.8</v>
          </cell>
          <cell r="AP114">
            <v>592.20000000000005</v>
          </cell>
          <cell r="AQ114">
            <v>485.7</v>
          </cell>
          <cell r="AR114">
            <v>573.79999999999995</v>
          </cell>
          <cell r="AS114">
            <v>620.29999999999995</v>
          </cell>
          <cell r="AT114">
            <v>700</v>
          </cell>
          <cell r="AU114">
            <v>677.5</v>
          </cell>
          <cell r="AV114">
            <v>657</v>
          </cell>
          <cell r="AW114">
            <v>526.79999999999995</v>
          </cell>
          <cell r="AX114">
            <v>677.5</v>
          </cell>
          <cell r="AY114">
            <v>657.1</v>
          </cell>
          <cell r="AZ114">
            <v>676.6</v>
          </cell>
          <cell r="BA114">
            <v>680.3</v>
          </cell>
        </row>
        <row r="115">
          <cell r="Y115" t="str">
            <v>CTGE</v>
          </cell>
          <cell r="AD115">
            <v>22.109024079999998</v>
          </cell>
          <cell r="AE115">
            <v>20.01947367</v>
          </cell>
          <cell r="AF115">
            <v>18.939158900000002</v>
          </cell>
          <cell r="AG115">
            <v>20.06934596</v>
          </cell>
          <cell r="AH115">
            <v>19.516106203715065</v>
          </cell>
          <cell r="AI115">
            <v>17.403668492406297</v>
          </cell>
          <cell r="AJ115">
            <v>23.033160227098801</v>
          </cell>
          <cell r="AK115">
            <v>21.976648436330251</v>
          </cell>
          <cell r="AL115">
            <v>22.115682612199528</v>
          </cell>
          <cell r="AM115">
            <v>22.965970854178657</v>
          </cell>
          <cell r="AN115">
            <v>22.185949793310428</v>
          </cell>
          <cell r="AO115">
            <v>22.357694385127143</v>
          </cell>
          <cell r="AP115">
            <v>20.049680011725236</v>
          </cell>
          <cell r="AQ115">
            <v>16.394710243391213</v>
          </cell>
          <cell r="AR115">
            <v>19.453480088241104</v>
          </cell>
          <cell r="AS115">
            <v>21.068008228529639</v>
          </cell>
          <cell r="AT115">
            <v>23.492658241022227</v>
          </cell>
          <cell r="AU115">
            <v>22.452862100645234</v>
          </cell>
          <cell r="AV115">
            <v>21.964135285685078</v>
          </cell>
          <cell r="AW115">
            <v>17.822447190428097</v>
          </cell>
          <cell r="AX115">
            <v>22.865625593276949</v>
          </cell>
          <cell r="AY115">
            <v>21.967488726300438</v>
          </cell>
          <cell r="AZ115">
            <v>22.427913503598329</v>
          </cell>
          <cell r="BA115">
            <v>22.632401206773039</v>
          </cell>
        </row>
        <row r="116">
          <cell r="Y116" t="str">
            <v>CTGO</v>
          </cell>
          <cell r="AD116">
            <v>30.357779729999997</v>
          </cell>
          <cell r="AE116">
            <v>28.407782089999998</v>
          </cell>
          <cell r="AF116">
            <v>27.451140240000001</v>
          </cell>
          <cell r="AG116">
            <v>28.67551284</v>
          </cell>
          <cell r="AH116">
            <v>28.038879052512662</v>
          </cell>
          <cell r="AI116">
            <v>25.946759390753613</v>
          </cell>
          <cell r="AJ116">
            <v>31.577977632329404</v>
          </cell>
          <cell r="AK116">
            <v>30.562733939906483</v>
          </cell>
          <cell r="AL116">
            <v>30.821212328392249</v>
          </cell>
          <cell r="AM116">
            <v>31.673101387303056</v>
          </cell>
          <cell r="AN116">
            <v>30.861120545297606</v>
          </cell>
          <cell r="AO116">
            <v>31.028712032581424</v>
          </cell>
          <cell r="AP116">
            <v>28.775396105403249</v>
          </cell>
          <cell r="AQ116">
            <v>25.0835937176101</v>
          </cell>
          <cell r="AR116">
            <v>28.191163988194511</v>
          </cell>
          <cell r="AS116">
            <v>29.864226824396663</v>
          </cell>
          <cell r="AT116">
            <v>32.355256603893295</v>
          </cell>
          <cell r="AU116">
            <v>31.370491707515832</v>
          </cell>
          <cell r="AV116">
            <v>30.955924436314042</v>
          </cell>
          <cell r="AW116">
            <v>26.766543008518418</v>
          </cell>
          <cell r="AX116">
            <v>31.854670763277099</v>
          </cell>
          <cell r="AY116">
            <v>31.060976733131845</v>
          </cell>
          <cell r="AZ116">
            <v>31.556815919122084</v>
          </cell>
          <cell r="BA116">
            <v>31.788570433929138</v>
          </cell>
        </row>
        <row r="117">
          <cell r="Y117" t="str">
            <v>AGC</v>
          </cell>
        </row>
        <row r="118">
          <cell r="Y118" t="str">
            <v>CTG</v>
          </cell>
          <cell r="AD118">
            <v>2.9000000000000001E-2</v>
          </cell>
          <cell r="AE118">
            <v>0</v>
          </cell>
          <cell r="AF118">
            <v>0.18440000000000001</v>
          </cell>
          <cell r="AG118">
            <v>6.4200000000000007E-2</v>
          </cell>
          <cell r="AH118">
            <v>0.3</v>
          </cell>
          <cell r="AI118">
            <v>0.3</v>
          </cell>
          <cell r="AJ118">
            <v>0.3</v>
          </cell>
          <cell r="AK118">
            <v>0.3</v>
          </cell>
          <cell r="AL118">
            <v>0.3</v>
          </cell>
          <cell r="AM118">
            <v>0.3</v>
          </cell>
          <cell r="AN118">
            <v>0.3</v>
          </cell>
          <cell r="AO118">
            <v>0.3</v>
          </cell>
          <cell r="AP118">
            <v>0.3</v>
          </cell>
          <cell r="AQ118">
            <v>0.3</v>
          </cell>
          <cell r="AR118">
            <v>0.3</v>
          </cell>
          <cell r="AS118">
            <v>0.3</v>
          </cell>
          <cell r="AT118">
            <v>0.3</v>
          </cell>
          <cell r="AU118">
            <v>0.3</v>
          </cell>
          <cell r="AV118">
            <v>0.3</v>
          </cell>
          <cell r="AW118">
            <v>0.3</v>
          </cell>
          <cell r="AX118">
            <v>0.3</v>
          </cell>
          <cell r="AY118">
            <v>0.3</v>
          </cell>
          <cell r="AZ118">
            <v>0.3</v>
          </cell>
          <cell r="BA118">
            <v>0.3</v>
          </cell>
        </row>
        <row r="119">
          <cell r="Y119" t="str">
            <v>CTGV</v>
          </cell>
          <cell r="AD119">
            <v>7.2195000000000007E-4</v>
          </cell>
          <cell r="AE119">
            <v>0</v>
          </cell>
          <cell r="AF119">
            <v>5.2242199999999999E-3</v>
          </cell>
          <cell r="AG119">
            <v>1.6488499999999999E-3</v>
          </cell>
          <cell r="AH119">
            <v>9.6854125080471799E-3</v>
          </cell>
          <cell r="AI119">
            <v>9.7810051474745037E-3</v>
          </cell>
          <cell r="AJ119">
            <v>9.8713543830423432E-3</v>
          </cell>
          <cell r="AK119">
            <v>9.956198325126963E-3</v>
          </cell>
          <cell r="AL119">
            <v>9.8877865628313848E-3</v>
          </cell>
          <cell r="AM119">
            <v>9.8764209521983899E-3</v>
          </cell>
          <cell r="AN119">
            <v>9.8823829814300365E-3</v>
          </cell>
          <cell r="AO119">
            <v>9.9249901088164279E-3</v>
          </cell>
          <cell r="AP119">
            <v>1.0156879438563948E-2</v>
          </cell>
          <cell r="AQ119">
            <v>1.0126442398635711E-2</v>
          </cell>
          <cell r="AR119">
            <v>1.0170867944357497E-2</v>
          </cell>
          <cell r="AS119">
            <v>1.0189267239334018E-2</v>
          </cell>
          <cell r="AT119">
            <v>1.006828210329524E-2</v>
          </cell>
          <cell r="AU119">
            <v>9.9422267604333137E-3</v>
          </cell>
          <cell r="AV119">
            <v>1.0029285518577661E-2</v>
          </cell>
          <cell r="AW119">
            <v>1.0149457397738095E-2</v>
          </cell>
          <cell r="AX119">
            <v>1.0125000262705658E-2</v>
          </cell>
          <cell r="AY119">
            <v>1.00292902418051E-2</v>
          </cell>
          <cell r="AZ119">
            <v>9.9443896705283755E-3</v>
          </cell>
          <cell r="BA119">
            <v>9.9804797325178767E-3</v>
          </cell>
        </row>
        <row r="121">
          <cell r="Y121" t="str">
            <v>AGC</v>
          </cell>
        </row>
      </sheetData>
      <sheetData sheetId="11"/>
      <sheetData sheetId="12"/>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3.bin"/><Relationship Id="rId13" Type="http://schemas.openxmlformats.org/officeDocument/2006/relationships/image" Target="../media/image5.emf"/><Relationship Id="rId18" Type="http://schemas.openxmlformats.org/officeDocument/2006/relationships/comments" Target="../comments4.xml"/><Relationship Id="rId3" Type="http://schemas.openxmlformats.org/officeDocument/2006/relationships/vmlDrawing" Target="../drawings/vmlDrawing4.vml"/><Relationship Id="rId7" Type="http://schemas.openxmlformats.org/officeDocument/2006/relationships/image" Target="../media/image2.emf"/><Relationship Id="rId12" Type="http://schemas.openxmlformats.org/officeDocument/2006/relationships/oleObject" Target="../embeddings/oleObject5.bin"/><Relationship Id="rId17" Type="http://schemas.openxmlformats.org/officeDocument/2006/relationships/image" Target="../media/image7.emf"/><Relationship Id="rId2" Type="http://schemas.openxmlformats.org/officeDocument/2006/relationships/drawing" Target="../drawings/drawing2.xml"/><Relationship Id="rId16" Type="http://schemas.openxmlformats.org/officeDocument/2006/relationships/oleObject" Target="../embeddings/oleObject7.bin"/><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11" Type="http://schemas.openxmlformats.org/officeDocument/2006/relationships/image" Target="../media/image4.emf"/><Relationship Id="rId5" Type="http://schemas.openxmlformats.org/officeDocument/2006/relationships/image" Target="../media/image1.emf"/><Relationship Id="rId15" Type="http://schemas.openxmlformats.org/officeDocument/2006/relationships/image" Target="../media/image6.emf"/><Relationship Id="rId10" Type="http://schemas.openxmlformats.org/officeDocument/2006/relationships/oleObject" Target="../embeddings/oleObject4.bin"/><Relationship Id="rId4" Type="http://schemas.openxmlformats.org/officeDocument/2006/relationships/oleObject" Target="../embeddings/oleObject1.bin"/><Relationship Id="rId9" Type="http://schemas.openxmlformats.org/officeDocument/2006/relationships/image" Target="../media/image3.emf"/><Relationship Id="rId14" Type="http://schemas.openxmlformats.org/officeDocument/2006/relationships/oleObject" Target="../embeddings/oleObject6.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3.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9.vml"/><Relationship Id="rId1" Type="http://schemas.openxmlformats.org/officeDocument/2006/relationships/printerSettings" Target="../printerSettings/printerSettings71.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C11:M30"/>
  <sheetViews>
    <sheetView showGridLines="0" showRowColHeaders="0" topLeftCell="A16" zoomScaleNormal="100" workbookViewId="0">
      <selection activeCell="E35" sqref="E35"/>
    </sheetView>
  </sheetViews>
  <sheetFormatPr defaultRowHeight="15"/>
  <sheetData>
    <row r="11" spans="4:13">
      <c r="D11" s="198"/>
      <c r="E11" s="198"/>
      <c r="F11" s="198"/>
      <c r="G11" s="198"/>
      <c r="H11" s="198"/>
      <c r="I11" s="198"/>
      <c r="J11" s="198"/>
      <c r="K11" s="198"/>
      <c r="L11" s="198"/>
      <c r="M11" s="198"/>
    </row>
    <row r="12" spans="4:13">
      <c r="D12" s="198"/>
      <c r="E12" s="198"/>
      <c r="F12" s="198"/>
      <c r="G12" s="198"/>
      <c r="H12" s="198"/>
      <c r="I12" s="198"/>
      <c r="J12" s="198"/>
      <c r="K12" s="198"/>
      <c r="L12" s="198"/>
      <c r="M12" s="198"/>
    </row>
    <row r="22" spans="3:6">
      <c r="C22" s="3068" t="s">
        <v>511</v>
      </c>
      <c r="D22" s="3068"/>
      <c r="E22" s="772" t="s">
        <v>1165</v>
      </c>
    </row>
    <row r="23" spans="3:6" ht="3" customHeight="1">
      <c r="C23" s="48"/>
      <c r="D23" s="48"/>
      <c r="E23" s="773"/>
      <c r="F23" s="21"/>
    </row>
    <row r="24" spans="3:6">
      <c r="C24" s="3068" t="s">
        <v>512</v>
      </c>
      <c r="D24" s="3068"/>
      <c r="E24" s="772" t="s">
        <v>650</v>
      </c>
    </row>
    <row r="25" spans="3:6" ht="3" customHeight="1">
      <c r="C25" s="48"/>
      <c r="D25" s="48"/>
      <c r="E25" s="773"/>
      <c r="F25" s="21"/>
    </row>
    <row r="26" spans="3:6">
      <c r="C26" s="3068" t="s">
        <v>513</v>
      </c>
      <c r="D26" s="3069"/>
      <c r="E26" s="774" t="s">
        <v>1159</v>
      </c>
      <c r="F26" s="774" t="s">
        <v>765</v>
      </c>
    </row>
    <row r="27" spans="3:6">
      <c r="E27" s="774" t="s">
        <v>1166</v>
      </c>
      <c r="F27" s="774" t="s">
        <v>766</v>
      </c>
    </row>
    <row r="28" spans="3:6">
      <c r="E28" s="774" t="s">
        <v>1165</v>
      </c>
      <c r="F28" s="774" t="s">
        <v>767</v>
      </c>
    </row>
    <row r="29" spans="3:6">
      <c r="E29" s="1170"/>
      <c r="F29" s="1170"/>
    </row>
    <row r="30" spans="3:6">
      <c r="E30" s="1171"/>
      <c r="F30" s="1171"/>
    </row>
  </sheetData>
  <mergeCells count="3">
    <mergeCell ref="C22:D22"/>
    <mergeCell ref="C24:D24"/>
    <mergeCell ref="C26:D26"/>
  </mergeCells>
  <pageMargins left="0.31496062992125984" right="0.31496062992125984" top="0.74803149606299213" bottom="0.74803149606299213" header="0.31496062992125984" footer="0.31496062992125984"/>
  <pageSetup paperSize="9"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1:M87"/>
  <sheetViews>
    <sheetView showGridLines="0" zoomScaleNormal="100" workbookViewId="0">
      <pane ySplit="7" topLeftCell="A47" activePane="bottomLeft" state="frozen"/>
      <selection activeCell="K47" sqref="K47"/>
      <selection pane="bottomLeft" activeCell="F27" sqref="F27"/>
    </sheetView>
  </sheetViews>
  <sheetFormatPr defaultColWidth="9.140625" defaultRowHeight="15"/>
  <cols>
    <col min="1" max="1" width="7" style="158" customWidth="1"/>
    <col min="2" max="2" width="5.140625" style="57" customWidth="1"/>
    <col min="3" max="3" width="65.85546875" style="158" customWidth="1"/>
    <col min="4" max="4" width="1" style="228" customWidth="1"/>
    <col min="5" max="5" width="19.140625" style="158" customWidth="1"/>
    <col min="6" max="6" width="1" style="158" customWidth="1"/>
    <col min="7" max="7" width="19.140625" style="158" customWidth="1"/>
    <col min="8" max="8" width="1" style="158" customWidth="1"/>
    <col min="9" max="9" width="19.140625" style="158" customWidth="1"/>
    <col min="10" max="11" width="11.5703125" style="158" customWidth="1"/>
    <col min="12" max="16384" width="9.140625" style="158"/>
  </cols>
  <sheetData>
    <row r="1" spans="1:13">
      <c r="A1" s="399" t="s">
        <v>814</v>
      </c>
    </row>
    <row r="2" spans="1:13" ht="19.5" customHeight="1">
      <c r="F2" s="167"/>
      <c r="G2" s="167"/>
      <c r="H2" s="167"/>
      <c r="I2" s="167"/>
      <c r="J2" s="167"/>
      <c r="K2" s="167"/>
      <c r="L2" s="167"/>
      <c r="M2" s="167"/>
    </row>
    <row r="3" spans="1:13" s="167" customFormat="1">
      <c r="B3" s="3071" t="s">
        <v>903</v>
      </c>
      <c r="C3" s="3071"/>
      <c r="D3" s="3071"/>
      <c r="E3" s="3071"/>
      <c r="F3" s="3071"/>
      <c r="G3" s="3071"/>
      <c r="H3" s="3071"/>
      <c r="I3" s="3071"/>
      <c r="J3" s="169"/>
      <c r="K3" s="169"/>
      <c r="L3" s="169"/>
      <c r="M3" s="169"/>
    </row>
    <row r="4" spans="1:13" s="167" customFormat="1">
      <c r="B4" s="4"/>
      <c r="C4" s="156"/>
      <c r="D4" s="225"/>
      <c r="E4" s="170"/>
      <c r="F4" s="169"/>
      <c r="G4" s="169"/>
      <c r="H4" s="169"/>
      <c r="I4" s="169"/>
      <c r="J4" s="169"/>
      <c r="K4" s="169"/>
      <c r="L4" s="169"/>
      <c r="M4" s="169"/>
    </row>
    <row r="5" spans="1:13" ht="18" customHeight="1">
      <c r="B5" s="56"/>
      <c r="C5" s="170"/>
      <c r="D5" s="223"/>
      <c r="E5" s="212" t="str">
        <f>+Introdução!E26</f>
        <v>t-2</v>
      </c>
      <c r="F5" s="167"/>
      <c r="G5" s="212" t="str">
        <f>+Introdução!E27</f>
        <v>t-1</v>
      </c>
      <c r="H5" s="687"/>
      <c r="I5" s="212" t="str">
        <f>+Introdução!E28</f>
        <v>t</v>
      </c>
    </row>
    <row r="6" spans="1:13" ht="18" customHeight="1">
      <c r="B6" s="237"/>
      <c r="C6" s="199" t="s">
        <v>112</v>
      </c>
      <c r="D6" s="229"/>
      <c r="E6" s="201" t="s">
        <v>316</v>
      </c>
      <c r="G6" s="201" t="s">
        <v>316</v>
      </c>
      <c r="H6" s="672"/>
      <c r="I6" s="201" t="s">
        <v>316</v>
      </c>
    </row>
    <row r="7" spans="1:13" s="164" customFormat="1" ht="4.5" customHeight="1">
      <c r="B7" s="56"/>
      <c r="C7" s="226"/>
      <c r="D7" s="230"/>
      <c r="E7" s="227"/>
      <c r="G7" s="227"/>
      <c r="H7" s="681"/>
      <c r="I7" s="227"/>
    </row>
    <row r="8" spans="1:13">
      <c r="B8" s="79">
        <v>1</v>
      </c>
      <c r="C8" s="154" t="s">
        <v>170</v>
      </c>
      <c r="D8" s="231"/>
      <c r="E8" s="840"/>
      <c r="F8" s="441"/>
      <c r="G8" s="840"/>
      <c r="H8" s="1420"/>
      <c r="I8" s="840"/>
    </row>
    <row r="9" spans="1:13">
      <c r="B9" s="80">
        <v>2</v>
      </c>
      <c r="C9" s="155" t="s">
        <v>47</v>
      </c>
      <c r="D9" s="231"/>
      <c r="E9" s="431"/>
      <c r="F9" s="441"/>
      <c r="G9" s="431"/>
      <c r="H9" s="1420"/>
      <c r="I9" s="431"/>
    </row>
    <row r="10" spans="1:13">
      <c r="B10" s="80">
        <v>3</v>
      </c>
      <c r="C10" s="155" t="s">
        <v>171</v>
      </c>
      <c r="D10" s="231"/>
      <c r="E10" s="431"/>
      <c r="F10" s="441"/>
      <c r="G10" s="431"/>
      <c r="H10" s="1420"/>
      <c r="I10" s="431"/>
    </row>
    <row r="11" spans="1:13">
      <c r="B11" s="80">
        <v>4</v>
      </c>
      <c r="C11" s="155" t="s">
        <v>172</v>
      </c>
      <c r="D11" s="231"/>
      <c r="E11" s="431"/>
      <c r="F11" s="441"/>
      <c r="G11" s="431"/>
      <c r="H11" s="1420"/>
      <c r="I11" s="431"/>
    </row>
    <row r="12" spans="1:13">
      <c r="B12" s="197">
        <v>5</v>
      </c>
      <c r="C12" s="1008" t="s">
        <v>373</v>
      </c>
      <c r="D12" s="507"/>
      <c r="E12" s="568"/>
      <c r="F12" s="441"/>
      <c r="G12" s="1406"/>
      <c r="H12" s="1420"/>
      <c r="I12" s="1406"/>
    </row>
    <row r="13" spans="1:13">
      <c r="B13" s="197">
        <v>6</v>
      </c>
      <c r="C13" s="506" t="s">
        <v>374</v>
      </c>
      <c r="D13" s="507"/>
      <c r="E13" s="927"/>
      <c r="F13" s="441"/>
      <c r="G13" s="1406"/>
      <c r="H13" s="1420"/>
      <c r="I13" s="1406"/>
    </row>
    <row r="14" spans="1:13">
      <c r="B14" s="197">
        <v>7</v>
      </c>
      <c r="C14" s="506" t="s">
        <v>375</v>
      </c>
      <c r="D14" s="507"/>
      <c r="E14" s="927"/>
      <c r="F14" s="441"/>
      <c r="G14" s="1406"/>
      <c r="H14" s="1595"/>
      <c r="I14" s="1406"/>
    </row>
    <row r="15" spans="1:13">
      <c r="B15" s="1007">
        <v>8</v>
      </c>
      <c r="C15" s="1008" t="s">
        <v>282</v>
      </c>
      <c r="D15" s="1006"/>
      <c r="E15" s="1406"/>
      <c r="F15" s="441"/>
      <c r="G15" s="1406"/>
      <c r="H15" s="1595"/>
      <c r="I15" s="1406"/>
    </row>
    <row r="16" spans="1:13">
      <c r="B16" s="1499" t="s">
        <v>532</v>
      </c>
      <c r="C16" s="1027" t="s">
        <v>533</v>
      </c>
      <c r="D16" s="1006"/>
      <c r="E16" s="980"/>
      <c r="F16" s="441"/>
      <c r="G16" s="980"/>
      <c r="H16" s="1595"/>
      <c r="I16" s="980"/>
    </row>
    <row r="17" spans="2:11">
      <c r="B17" s="1499" t="s">
        <v>534</v>
      </c>
      <c r="C17" s="1027" t="s">
        <v>535</v>
      </c>
      <c r="D17" s="1006"/>
      <c r="E17" s="980"/>
      <c r="F17" s="673"/>
      <c r="G17" s="980"/>
      <c r="H17" s="1595"/>
      <c r="I17" s="980"/>
    </row>
    <row r="18" spans="2:11">
      <c r="B18" s="1499"/>
      <c r="C18" s="1027" t="s">
        <v>1440</v>
      </c>
      <c r="D18" s="1006"/>
      <c r="E18" s="1500"/>
      <c r="F18" s="979"/>
      <c r="G18" s="981"/>
      <c r="H18" s="1600"/>
      <c r="I18" s="981"/>
    </row>
    <row r="19" spans="2:11">
      <c r="B19" s="1499"/>
      <c r="C19" s="2405" t="s">
        <v>1441</v>
      </c>
      <c r="D19" s="1006"/>
      <c r="E19" s="1500"/>
      <c r="F19" s="979"/>
      <c r="G19" s="1500"/>
      <c r="H19" s="1600"/>
      <c r="I19" s="1500"/>
    </row>
    <row r="20" spans="2:11">
      <c r="B20" s="1499"/>
      <c r="C20" s="1027" t="s">
        <v>1442</v>
      </c>
      <c r="D20" s="1006"/>
      <c r="E20" s="1500"/>
      <c r="F20" s="979"/>
      <c r="G20" s="1500"/>
      <c r="H20" s="1433"/>
      <c r="I20" s="1500"/>
      <c r="K20" s="441"/>
    </row>
    <row r="21" spans="2:11">
      <c r="B21" s="2954"/>
      <c r="C21" s="2980" t="s">
        <v>1443</v>
      </c>
      <c r="D21" s="2955"/>
      <c r="E21" s="2956"/>
      <c r="F21" s="979"/>
      <c r="G21" s="2956"/>
      <c r="H21" s="1433"/>
      <c r="I21" s="2956"/>
      <c r="K21" s="441"/>
    </row>
    <row r="22" spans="2:11">
      <c r="B22" s="2954"/>
      <c r="C22" s="3539" t="s">
        <v>1444</v>
      </c>
      <c r="D22" s="2955"/>
      <c r="E22" s="2956"/>
      <c r="F22" s="979"/>
      <c r="G22" s="2956"/>
      <c r="H22" s="1433"/>
      <c r="I22" s="2956"/>
      <c r="K22" s="441"/>
    </row>
    <row r="23" spans="2:11">
      <c r="B23" s="80">
        <v>9</v>
      </c>
      <c r="C23" s="193" t="s">
        <v>280</v>
      </c>
      <c r="D23" s="505"/>
      <c r="E23" s="431">
        <f>SUM(E24:E26)</f>
        <v>0</v>
      </c>
      <c r="F23" s="441"/>
      <c r="G23" s="431">
        <f>SUM(G24:G26)</f>
        <v>0</v>
      </c>
      <c r="H23" s="1420"/>
      <c r="I23" s="431">
        <f>SUM(I24:I26)</f>
        <v>0</v>
      </c>
    </row>
    <row r="24" spans="2:11">
      <c r="B24" s="862" t="s">
        <v>537</v>
      </c>
      <c r="C24" s="863" t="s">
        <v>538</v>
      </c>
      <c r="D24" s="540"/>
      <c r="E24" s="980"/>
      <c r="F24" s="673"/>
      <c r="G24" s="980"/>
      <c r="H24" s="1420"/>
      <c r="I24" s="980"/>
    </row>
    <row r="25" spans="2:11">
      <c r="B25" s="862" t="s">
        <v>539</v>
      </c>
      <c r="C25" s="863" t="s">
        <v>540</v>
      </c>
      <c r="D25" s="540"/>
      <c r="E25" s="980"/>
      <c r="F25" s="673"/>
      <c r="G25" s="980"/>
      <c r="H25" s="1420"/>
      <c r="I25" s="980"/>
      <c r="K25" s="441"/>
    </row>
    <row r="26" spans="2:11">
      <c r="B26" s="862" t="s">
        <v>541</v>
      </c>
      <c r="C26" s="863" t="s">
        <v>542</v>
      </c>
      <c r="D26" s="540"/>
      <c r="E26" s="980"/>
      <c r="F26" s="673"/>
      <c r="G26" s="980"/>
      <c r="H26" s="1420"/>
      <c r="I26" s="980"/>
    </row>
    <row r="27" spans="2:11">
      <c r="B27" s="150">
        <v>10</v>
      </c>
      <c r="C27" s="152" t="s">
        <v>389</v>
      </c>
      <c r="D27" s="165"/>
      <c r="E27" s="982">
        <f>SUM(E8:E15)+E23</f>
        <v>0</v>
      </c>
      <c r="F27" s="441"/>
      <c r="G27" s="982">
        <f>SUM(G8:G15)+G23</f>
        <v>0</v>
      </c>
      <c r="H27" s="1595"/>
      <c r="I27" s="982">
        <f>SUM(I8:I15)+I23</f>
        <v>0</v>
      </c>
    </row>
    <row r="28" spans="2:11" ht="13.5" customHeight="1">
      <c r="B28" s="83"/>
      <c r="C28" s="168"/>
      <c r="E28" s="786"/>
      <c r="F28" s="468"/>
      <c r="G28" s="1615"/>
      <c r="H28" s="766"/>
      <c r="I28" s="1615"/>
    </row>
    <row r="29" spans="2:11">
      <c r="B29" s="1502"/>
      <c r="C29" s="1519" t="s">
        <v>282</v>
      </c>
      <c r="D29" s="509"/>
      <c r="E29" s="3638"/>
      <c r="F29" s="441"/>
      <c r="G29" s="3638"/>
      <c r="H29" s="1595"/>
      <c r="I29" s="3638"/>
    </row>
    <row r="30" spans="2:11" ht="13.5" customHeight="1">
      <c r="B30" s="1501"/>
      <c r="C30" s="168"/>
      <c r="E30" s="786"/>
      <c r="F30" s="441"/>
      <c r="G30" s="1615"/>
      <c r="H30" s="673"/>
      <c r="I30" s="1615"/>
    </row>
    <row r="31" spans="2:11">
      <c r="B31" s="82"/>
      <c r="C31" s="236" t="s">
        <v>174</v>
      </c>
      <c r="D31" s="233"/>
      <c r="E31" s="786"/>
      <c r="F31" s="468"/>
      <c r="G31" s="1615"/>
      <c r="H31" s="766"/>
      <c r="I31" s="1615"/>
    </row>
    <row r="32" spans="2:11" s="164" customFormat="1" ht="4.5" customHeight="1">
      <c r="B32" s="83"/>
      <c r="D32" s="228"/>
      <c r="E32" s="786"/>
      <c r="F32" s="468"/>
      <c r="G32" s="1615"/>
      <c r="H32" s="766"/>
      <c r="I32" s="1615"/>
    </row>
    <row r="33" spans="2:9">
      <c r="B33" s="79">
        <v>11</v>
      </c>
      <c r="C33" s="159" t="s">
        <v>47</v>
      </c>
      <c r="D33" s="232"/>
      <c r="E33" s="840"/>
      <c r="F33" s="441"/>
      <c r="G33" s="840"/>
      <c r="H33" s="1595"/>
      <c r="I33" s="840"/>
    </row>
    <row r="34" spans="2:9">
      <c r="B34" s="80">
        <v>12</v>
      </c>
      <c r="C34" s="160" t="s">
        <v>171</v>
      </c>
      <c r="D34" s="232"/>
      <c r="E34" s="431"/>
      <c r="F34" s="441"/>
      <c r="G34" s="431"/>
      <c r="H34" s="1595"/>
      <c r="I34" s="431"/>
    </row>
    <row r="35" spans="2:9">
      <c r="B35" s="80">
        <v>13</v>
      </c>
      <c r="C35" s="160" t="s">
        <v>172</v>
      </c>
      <c r="D35" s="232"/>
      <c r="E35" s="431"/>
      <c r="F35" s="441"/>
      <c r="G35" s="431"/>
      <c r="H35" s="1595"/>
      <c r="I35" s="431"/>
    </row>
    <row r="36" spans="2:9">
      <c r="B36" s="80">
        <v>14</v>
      </c>
      <c r="C36" s="160" t="s">
        <v>282</v>
      </c>
      <c r="D36" s="232"/>
      <c r="E36" s="927">
        <f>SUM(E37:E38)</f>
        <v>0</v>
      </c>
      <c r="F36" s="441"/>
      <c r="G36" s="1406">
        <f>SUM(G37:G38)</f>
        <v>0</v>
      </c>
      <c r="H36" s="1595"/>
      <c r="I36" s="1406">
        <f>SUM(I37:I38)</f>
        <v>0</v>
      </c>
    </row>
    <row r="37" spans="2:9">
      <c r="B37" s="862" t="s">
        <v>547</v>
      </c>
      <c r="C37" s="863" t="s">
        <v>533</v>
      </c>
      <c r="D37" s="504"/>
      <c r="E37" s="980"/>
      <c r="F37" s="441"/>
      <c r="G37" s="980"/>
      <c r="H37" s="1595"/>
      <c r="I37" s="980"/>
    </row>
    <row r="38" spans="2:9">
      <c r="B38" s="862" t="s">
        <v>548</v>
      </c>
      <c r="C38" s="863" t="s">
        <v>535</v>
      </c>
      <c r="D38" s="504"/>
      <c r="E38" s="980"/>
      <c r="F38" s="441"/>
      <c r="G38" s="980"/>
      <c r="H38" s="1595"/>
      <c r="I38" s="980"/>
    </row>
    <row r="39" spans="2:9">
      <c r="B39" s="197">
        <v>15</v>
      </c>
      <c r="C39" s="503" t="s">
        <v>280</v>
      </c>
      <c r="D39" s="504"/>
      <c r="E39" s="927"/>
      <c r="F39" s="441"/>
      <c r="G39" s="1406"/>
      <c r="H39" s="1595"/>
      <c r="I39" s="1406"/>
    </row>
    <row r="40" spans="2:9">
      <c r="B40" s="150">
        <v>16</v>
      </c>
      <c r="C40" s="152" t="s">
        <v>390</v>
      </c>
      <c r="D40" s="165"/>
      <c r="E40" s="915">
        <f>SUM(E33:E36)+E39</f>
        <v>0</v>
      </c>
      <c r="F40" s="441"/>
      <c r="G40" s="915">
        <f>SUM(G33:G36)+G39</f>
        <v>0</v>
      </c>
      <c r="H40" s="1595"/>
      <c r="I40" s="915">
        <f>SUM(I33:I36)+I39</f>
        <v>0</v>
      </c>
    </row>
    <row r="41" spans="2:9" s="164" customFormat="1" ht="4.5" customHeight="1">
      <c r="B41" s="5"/>
      <c r="C41" s="69"/>
      <c r="D41" s="234"/>
      <c r="E41" s="787"/>
      <c r="F41" s="468"/>
      <c r="G41" s="576"/>
      <c r="H41" s="786"/>
      <c r="I41" s="576"/>
    </row>
    <row r="42" spans="2:9">
      <c r="B42" s="84"/>
      <c r="C42" s="236" t="s">
        <v>175</v>
      </c>
      <c r="D42" s="233"/>
      <c r="E42" s="787"/>
      <c r="F42" s="468"/>
      <c r="G42" s="576"/>
      <c r="H42" s="786"/>
      <c r="I42" s="576"/>
    </row>
    <row r="43" spans="2:9" s="164" customFormat="1" ht="4.5" customHeight="1">
      <c r="B43" s="5"/>
      <c r="C43" s="69"/>
      <c r="D43" s="234"/>
      <c r="E43" s="787"/>
      <c r="F43" s="468"/>
      <c r="G43" s="576"/>
      <c r="H43" s="786"/>
      <c r="I43" s="576"/>
    </row>
    <row r="44" spans="2:9" s="164" customFormat="1" ht="15" customHeight="1">
      <c r="B44" s="79">
        <v>17</v>
      </c>
      <c r="C44" s="154" t="s">
        <v>277</v>
      </c>
      <c r="D44" s="235"/>
      <c r="E44" s="983">
        <f>+E8</f>
        <v>0</v>
      </c>
      <c r="F44" s="468"/>
      <c r="G44" s="1616">
        <f>+G8</f>
        <v>0</v>
      </c>
      <c r="H44" s="786"/>
      <c r="I44" s="1616">
        <f>+I8</f>
        <v>0</v>
      </c>
    </row>
    <row r="45" spans="2:9">
      <c r="B45" s="80">
        <v>18</v>
      </c>
      <c r="C45" s="160" t="s">
        <v>376</v>
      </c>
      <c r="D45" s="232"/>
      <c r="E45" s="431">
        <f>+E9+E33</f>
        <v>0</v>
      </c>
      <c r="F45" s="441"/>
      <c r="G45" s="1406">
        <f>+G9+G33</f>
        <v>0</v>
      </c>
      <c r="H45" s="1595"/>
      <c r="I45" s="1406">
        <f>+I9+I33</f>
        <v>0</v>
      </c>
    </row>
    <row r="46" spans="2:9">
      <c r="B46" s="80">
        <v>19</v>
      </c>
      <c r="C46" s="160" t="s">
        <v>377</v>
      </c>
      <c r="D46" s="232"/>
      <c r="E46" s="431">
        <f>+E10+E34</f>
        <v>0</v>
      </c>
      <c r="F46" s="441"/>
      <c r="G46" s="1406">
        <f>+G10+G34</f>
        <v>0</v>
      </c>
      <c r="H46" s="1595"/>
      <c r="I46" s="1406">
        <f>+I10+I34</f>
        <v>0</v>
      </c>
    </row>
    <row r="47" spans="2:9">
      <c r="B47" s="80">
        <v>20</v>
      </c>
      <c r="C47" s="160" t="s">
        <v>378</v>
      </c>
      <c r="D47" s="232"/>
      <c r="E47" s="431">
        <f>+E11+E35</f>
        <v>0</v>
      </c>
      <c r="F47" s="441"/>
      <c r="G47" s="1406">
        <f>+G11+G35</f>
        <v>0</v>
      </c>
      <c r="H47" s="1595"/>
      <c r="I47" s="1406">
        <f>+I11+I35</f>
        <v>0</v>
      </c>
    </row>
    <row r="48" spans="2:9">
      <c r="B48" s="197">
        <v>21</v>
      </c>
      <c r="C48" s="503" t="s">
        <v>379</v>
      </c>
      <c r="D48" s="504"/>
      <c r="E48" s="927">
        <f>E12</f>
        <v>0</v>
      </c>
      <c r="F48" s="441"/>
      <c r="G48" s="1406">
        <f>G12</f>
        <v>0</v>
      </c>
      <c r="H48" s="1595"/>
      <c r="I48" s="1406">
        <f>I12</f>
        <v>0</v>
      </c>
    </row>
    <row r="49" spans="2:9">
      <c r="B49" s="197">
        <v>22</v>
      </c>
      <c r="C49" s="503" t="s">
        <v>380</v>
      </c>
      <c r="D49" s="504"/>
      <c r="E49" s="927">
        <f>E13</f>
        <v>0</v>
      </c>
      <c r="F49" s="441"/>
      <c r="G49" s="1406">
        <f>G13</f>
        <v>0</v>
      </c>
      <c r="H49" s="1595"/>
      <c r="I49" s="1406">
        <f>I13</f>
        <v>0</v>
      </c>
    </row>
    <row r="50" spans="2:9">
      <c r="B50" s="197">
        <v>23</v>
      </c>
      <c r="C50" s="503" t="s">
        <v>381</v>
      </c>
      <c r="D50" s="504"/>
      <c r="E50" s="927">
        <f>E14</f>
        <v>0</v>
      </c>
      <c r="F50" s="441"/>
      <c r="G50" s="1406">
        <f>G14</f>
        <v>0</v>
      </c>
      <c r="H50" s="1595"/>
      <c r="I50" s="1406">
        <f>I14</f>
        <v>0</v>
      </c>
    </row>
    <row r="51" spans="2:9">
      <c r="B51" s="80">
        <v>24</v>
      </c>
      <c r="C51" s="160" t="s">
        <v>382</v>
      </c>
      <c r="D51" s="232"/>
      <c r="E51" s="927"/>
      <c r="F51" s="441"/>
      <c r="G51" s="1406"/>
      <c r="H51" s="1595"/>
      <c r="I51" s="1406"/>
    </row>
    <row r="52" spans="2:9">
      <c r="B52" s="862" t="s">
        <v>543</v>
      </c>
      <c r="C52" s="864" t="s">
        <v>544</v>
      </c>
      <c r="D52" s="504"/>
      <c r="E52" s="980">
        <f>E16+E37</f>
        <v>0</v>
      </c>
      <c r="F52" s="441"/>
      <c r="G52" s="980">
        <f>G16+G37</f>
        <v>0</v>
      </c>
      <c r="H52" s="1596"/>
      <c r="I52" s="980">
        <f>I16+I37</f>
        <v>0</v>
      </c>
    </row>
    <row r="53" spans="2:9">
      <c r="B53" s="862" t="s">
        <v>545</v>
      </c>
      <c r="C53" s="864" t="s">
        <v>546</v>
      </c>
      <c r="D53" s="504"/>
      <c r="E53" s="980">
        <f>E17+E38</f>
        <v>0</v>
      </c>
      <c r="F53" s="441"/>
      <c r="G53" s="980">
        <f>G17+G38</f>
        <v>0</v>
      </c>
      <c r="H53" s="1596"/>
      <c r="I53" s="980">
        <f>I17+I38</f>
        <v>0</v>
      </c>
    </row>
    <row r="54" spans="2:9">
      <c r="B54" s="862"/>
      <c r="C54" s="2405" t="s">
        <v>1440</v>
      </c>
      <c r="D54" s="504"/>
      <c r="E54" s="980">
        <f>E18</f>
        <v>0</v>
      </c>
      <c r="F54" s="441"/>
      <c r="G54" s="980">
        <f>G18</f>
        <v>0</v>
      </c>
      <c r="H54" s="1596"/>
      <c r="I54" s="980">
        <f>I18</f>
        <v>0</v>
      </c>
    </row>
    <row r="55" spans="2:9">
      <c r="B55" s="862"/>
      <c r="C55" s="2405" t="s">
        <v>1441</v>
      </c>
      <c r="D55" s="504"/>
      <c r="E55" s="980">
        <f>E19</f>
        <v>0</v>
      </c>
      <c r="F55" s="441"/>
      <c r="G55" s="980">
        <f>G19</f>
        <v>0</v>
      </c>
      <c r="H55" s="1596"/>
      <c r="I55" s="980">
        <f>I19</f>
        <v>0</v>
      </c>
    </row>
    <row r="56" spans="2:9">
      <c r="B56" s="862"/>
      <c r="C56" s="2405" t="s">
        <v>1442</v>
      </c>
      <c r="D56" s="504"/>
      <c r="E56" s="980">
        <f>E20</f>
        <v>0</v>
      </c>
      <c r="F56" s="441"/>
      <c r="G56" s="980">
        <f>G20</f>
        <v>0</v>
      </c>
      <c r="H56" s="1596"/>
      <c r="I56" s="980">
        <f>I20</f>
        <v>0</v>
      </c>
    </row>
    <row r="57" spans="2:9">
      <c r="B57" s="2957"/>
      <c r="C57" s="2980" t="s">
        <v>1443</v>
      </c>
      <c r="D57" s="2958"/>
      <c r="E57" s="2959"/>
      <c r="F57" s="441"/>
      <c r="G57" s="2959"/>
      <c r="H57" s="2960"/>
      <c r="I57" s="2959"/>
    </row>
    <row r="58" spans="2:9">
      <c r="B58" s="2957"/>
      <c r="C58" s="3539" t="s">
        <v>1444</v>
      </c>
      <c r="D58" s="2958"/>
      <c r="E58" s="2959"/>
      <c r="F58" s="441"/>
      <c r="G58" s="2959"/>
      <c r="H58" s="2960"/>
      <c r="I58" s="2959"/>
    </row>
    <row r="59" spans="2:9">
      <c r="B59" s="197">
        <v>25</v>
      </c>
      <c r="C59" s="503" t="s">
        <v>383</v>
      </c>
      <c r="D59" s="504"/>
      <c r="E59" s="927">
        <f>E23+E39</f>
        <v>0</v>
      </c>
      <c r="F59" s="441"/>
      <c r="G59" s="962">
        <f>G23+G39</f>
        <v>0</v>
      </c>
      <c r="H59" s="1595"/>
      <c r="I59" s="962">
        <f>I23+I39</f>
        <v>0</v>
      </c>
    </row>
    <row r="60" spans="2:9">
      <c r="B60" s="150">
        <v>26</v>
      </c>
      <c r="C60" s="152" t="s">
        <v>391</v>
      </c>
      <c r="D60" s="165"/>
      <c r="E60" s="915"/>
      <c r="F60" s="441"/>
      <c r="G60" s="915"/>
      <c r="H60" s="1595"/>
      <c r="I60" s="915"/>
    </row>
    <row r="61" spans="2:9">
      <c r="C61" s="508"/>
      <c r="G61" s="198"/>
      <c r="H61" s="26"/>
      <c r="I61" s="198"/>
    </row>
    <row r="62" spans="2:9">
      <c r="B62" s="294"/>
      <c r="C62" s="294"/>
      <c r="D62" s="313"/>
      <c r="G62" s="198"/>
      <c r="H62" s="26"/>
      <c r="I62" s="314" t="s">
        <v>169</v>
      </c>
    </row>
    <row r="63" spans="2:9">
      <c r="B63" s="3122" t="s">
        <v>45</v>
      </c>
      <c r="C63" s="1534" t="s">
        <v>364</v>
      </c>
      <c r="D63" s="472"/>
      <c r="E63" s="523">
        <f>E64+E66-E65</f>
        <v>0</v>
      </c>
      <c r="G63" s="523">
        <f>G64+G66-G65</f>
        <v>0</v>
      </c>
      <c r="H63" s="26"/>
      <c r="I63" s="523">
        <f>I64+I66-I65</f>
        <v>0</v>
      </c>
    </row>
    <row r="64" spans="2:9">
      <c r="B64" s="3113"/>
      <c r="C64" s="1535" t="s">
        <v>365</v>
      </c>
      <c r="D64" s="313"/>
      <c r="E64" s="940"/>
      <c r="G64" s="940"/>
      <c r="H64" s="26"/>
      <c r="I64" s="940"/>
    </row>
    <row r="65" spans="2:9">
      <c r="B65" s="3113"/>
      <c r="C65" s="559" t="s">
        <v>366</v>
      </c>
      <c r="D65" s="313"/>
      <c r="E65" s="941"/>
      <c r="G65" s="941"/>
      <c r="H65" s="26"/>
      <c r="I65" s="941"/>
    </row>
    <row r="66" spans="2:9">
      <c r="B66" s="3113"/>
      <c r="C66" s="485" t="s">
        <v>367</v>
      </c>
      <c r="D66" s="313"/>
      <c r="E66" s="942"/>
      <c r="G66" s="942"/>
      <c r="H66" s="26"/>
      <c r="I66" s="942"/>
    </row>
    <row r="67" spans="2:9">
      <c r="B67" s="3113"/>
      <c r="C67" s="1534" t="s">
        <v>370</v>
      </c>
      <c r="D67" s="313"/>
      <c r="E67" s="523">
        <f>SUM(E68:E68)</f>
        <v>0</v>
      </c>
      <c r="G67" s="523">
        <f>SUM(G68:G68)</f>
        <v>0</v>
      </c>
      <c r="H67" s="26"/>
      <c r="I67" s="523">
        <f>SUM(I68:I68)</f>
        <v>0</v>
      </c>
    </row>
    <row r="68" spans="2:9">
      <c r="B68" s="3113"/>
      <c r="C68" s="1535" t="s">
        <v>171</v>
      </c>
      <c r="D68" s="472"/>
      <c r="E68" s="1536"/>
      <c r="G68" s="1536"/>
      <c r="H68" s="26"/>
      <c r="I68" s="1536"/>
    </row>
    <row r="69" spans="2:9" s="167" customFormat="1" ht="12.75" customHeight="1">
      <c r="B69" s="3113"/>
      <c r="C69" s="3120"/>
      <c r="D69" s="1543"/>
      <c r="E69" s="1542"/>
      <c r="F69" s="1542"/>
      <c r="G69" s="1542"/>
      <c r="H69" s="1542"/>
      <c r="I69" s="1542"/>
    </row>
    <row r="70" spans="2:9" s="167" customFormat="1" ht="12.75" customHeight="1">
      <c r="B70" s="3123"/>
      <c r="C70" s="3121"/>
      <c r="D70" s="1543"/>
      <c r="E70" s="1544"/>
      <c r="F70" s="1544"/>
      <c r="G70" s="1544"/>
      <c r="H70" s="1544"/>
      <c r="I70" s="1544"/>
    </row>
    <row r="71" spans="2:9">
      <c r="G71" s="198"/>
      <c r="I71" s="198"/>
    </row>
    <row r="72" spans="2:9">
      <c r="G72" s="198"/>
    </row>
    <row r="73" spans="2:9">
      <c r="G73" s="198"/>
    </row>
    <row r="74" spans="2:9">
      <c r="G74" s="198"/>
    </row>
    <row r="75" spans="2:9">
      <c r="G75" s="198"/>
    </row>
    <row r="76" spans="2:9">
      <c r="G76" s="198"/>
    </row>
    <row r="77" spans="2:9">
      <c r="G77" s="198"/>
    </row>
    <row r="78" spans="2:9">
      <c r="G78" s="198"/>
    </row>
    <row r="79" spans="2:9">
      <c r="G79" s="198"/>
    </row>
    <row r="80" spans="2:9">
      <c r="G80" s="198"/>
    </row>
    <row r="81" spans="7:7">
      <c r="G81" s="198"/>
    </row>
    <row r="82" spans="7:7">
      <c r="G82" s="198"/>
    </row>
    <row r="83" spans="7:7">
      <c r="G83" s="198"/>
    </row>
    <row r="84" spans="7:7">
      <c r="G84" s="198"/>
    </row>
    <row r="85" spans="7:7">
      <c r="G85" s="198"/>
    </row>
    <row r="86" spans="7:7">
      <c r="G86" s="198"/>
    </row>
    <row r="87" spans="7:7">
      <c r="G87" s="198"/>
    </row>
  </sheetData>
  <mergeCells count="3">
    <mergeCell ref="B3:I3"/>
    <mergeCell ref="C69:C70"/>
    <mergeCell ref="B63:B70"/>
  </mergeCells>
  <hyperlinks>
    <hyperlink ref="A1" location="ÍNDICE!B2" display="Indíce"/>
  </hyperlinks>
  <pageMargins left="0.70866141732283472" right="0.70866141732283472" top="0.94488188976377963" bottom="0.15748031496062992" header="0.31496062992125984" footer="0.31496062992125984"/>
  <pageSetup paperSize="9" scale="65" orientation="portrait" r:id="rId1"/>
  <ignoredErrors>
    <ignoredError sqref="G59:I59 H23 G31:I32 G67:I67 G36:I36 G40:I50 G27:I27 G23 G61:I63 G52:I54" evalError="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1:P200"/>
  <sheetViews>
    <sheetView showGridLines="0" topLeftCell="A190" zoomScaleNormal="100" workbookViewId="0">
      <selection activeCell="A137" sqref="A137:XFD137"/>
    </sheetView>
  </sheetViews>
  <sheetFormatPr defaultRowHeight="15"/>
  <cols>
    <col min="1" max="1" width="5.5703125" customWidth="1"/>
    <col min="2" max="2" width="5.28515625" customWidth="1"/>
    <col min="3" max="3" width="67.85546875" customWidth="1"/>
    <col min="4" max="4" width="1" customWidth="1"/>
    <col min="5" max="5" width="13.7109375" customWidth="1"/>
    <col min="6" max="6" width="1" customWidth="1"/>
    <col min="8" max="9" width="9.85546875" customWidth="1"/>
    <col min="12" max="13" width="9.85546875" customWidth="1"/>
  </cols>
  <sheetData>
    <row r="1" spans="1:15">
      <c r="A1" s="400" t="s">
        <v>814</v>
      </c>
    </row>
    <row r="2" spans="1:15">
      <c r="A2" s="400"/>
    </row>
    <row r="3" spans="1:15" s="2261" customFormat="1">
      <c r="B3" s="3129" t="s">
        <v>904</v>
      </c>
      <c r="C3" s="3129"/>
      <c r="D3" s="3129"/>
      <c r="E3" s="3129"/>
      <c r="F3" s="3129"/>
      <c r="G3" s="3129"/>
      <c r="H3" s="3129"/>
      <c r="I3" s="3129"/>
      <c r="J3" s="3129"/>
      <c r="K3" s="3129"/>
      <c r="L3" s="3129"/>
      <c r="M3" s="3129"/>
      <c r="N3" s="3129"/>
      <c r="O3" s="3129"/>
    </row>
    <row r="4" spans="1:15">
      <c r="B4" s="2256"/>
      <c r="C4" s="2279"/>
      <c r="D4" s="2293"/>
      <c r="E4" s="2283"/>
      <c r="F4" s="2255"/>
      <c r="G4" s="2255"/>
      <c r="H4" s="2255"/>
      <c r="I4" s="2255"/>
      <c r="J4" s="2255"/>
      <c r="K4" s="2255"/>
      <c r="L4" s="2255"/>
      <c r="M4" s="2255"/>
      <c r="N4" s="2255"/>
      <c r="O4" s="2255"/>
    </row>
    <row r="5" spans="1:15">
      <c r="B5" s="2265"/>
      <c r="C5" s="2283"/>
      <c r="D5" s="2292"/>
      <c r="E5" s="2242" t="s">
        <v>1159</v>
      </c>
      <c r="F5" s="2255"/>
      <c r="G5" s="3127" t="str">
        <f>+E5</f>
        <v>t-2</v>
      </c>
      <c r="H5" s="3118"/>
      <c r="I5" s="3118"/>
      <c r="J5" s="3118"/>
      <c r="K5" s="3118"/>
      <c r="L5" s="3118"/>
      <c r="M5" s="3118"/>
      <c r="N5" s="3118"/>
      <c r="O5" s="3128"/>
    </row>
    <row r="6" spans="1:15">
      <c r="B6" s="2302"/>
      <c r="C6" s="2241" t="s">
        <v>112</v>
      </c>
      <c r="D6" s="2295"/>
      <c r="E6" s="2240" t="s">
        <v>316</v>
      </c>
      <c r="F6" s="2255"/>
      <c r="G6" s="2240" t="s">
        <v>113</v>
      </c>
      <c r="H6" s="2240" t="s">
        <v>114</v>
      </c>
      <c r="I6" s="2240" t="s">
        <v>115</v>
      </c>
      <c r="J6" s="2240" t="s">
        <v>116</v>
      </c>
      <c r="K6" s="2240" t="s">
        <v>117</v>
      </c>
      <c r="L6" s="2240" t="s">
        <v>118</v>
      </c>
      <c r="M6" s="2240" t="s">
        <v>119</v>
      </c>
      <c r="N6" s="2240" t="s">
        <v>120</v>
      </c>
      <c r="O6" s="2240" t="s">
        <v>121</v>
      </c>
    </row>
    <row r="7" spans="1:15">
      <c r="B7" s="2265"/>
      <c r="C7" s="2173"/>
      <c r="D7" s="2296"/>
      <c r="E7" s="2174"/>
      <c r="F7" s="2255"/>
      <c r="G7" s="2255"/>
      <c r="H7" s="2255"/>
      <c r="I7" s="2255"/>
      <c r="J7" s="2255"/>
      <c r="K7" s="2255"/>
      <c r="L7" s="2255"/>
      <c r="M7" s="2255"/>
      <c r="N7" s="2255"/>
      <c r="O7" s="2255"/>
    </row>
    <row r="8" spans="1:15">
      <c r="B8" s="2148">
        <v>1</v>
      </c>
      <c r="C8" s="2150" t="s">
        <v>302</v>
      </c>
      <c r="D8" s="2297"/>
      <c r="E8" s="2160">
        <f>SUM(G8:O8)</f>
        <v>0</v>
      </c>
      <c r="F8" s="2395"/>
      <c r="G8" s="2160">
        <f>SUM(G9:G27)</f>
        <v>0</v>
      </c>
      <c r="H8" s="2160">
        <f t="shared" ref="H8:O8" si="0">SUM(H9:H27)</f>
        <v>0</v>
      </c>
      <c r="I8" s="2160">
        <f t="shared" si="0"/>
        <v>0</v>
      </c>
      <c r="J8" s="2160">
        <f t="shared" si="0"/>
        <v>0</v>
      </c>
      <c r="K8" s="2160">
        <f t="shared" si="0"/>
        <v>0</v>
      </c>
      <c r="L8" s="2160">
        <f t="shared" si="0"/>
        <v>0</v>
      </c>
      <c r="M8" s="2160">
        <f t="shared" si="0"/>
        <v>0</v>
      </c>
      <c r="N8" s="2160">
        <f t="shared" si="0"/>
        <v>0</v>
      </c>
      <c r="O8" s="2160">
        <f t="shared" si="0"/>
        <v>0</v>
      </c>
    </row>
    <row r="9" spans="1:15">
      <c r="B9" s="2269" t="s">
        <v>215</v>
      </c>
      <c r="C9" s="2354" t="s">
        <v>405</v>
      </c>
      <c r="D9" s="2297"/>
      <c r="E9" s="2396">
        <f>SUM(G9:O9)</f>
        <v>0</v>
      </c>
      <c r="F9" s="2395"/>
      <c r="G9" s="2337"/>
      <c r="H9" s="2337"/>
      <c r="I9" s="2337"/>
      <c r="J9" s="2337"/>
      <c r="K9" s="2337"/>
      <c r="L9" s="2337"/>
      <c r="M9" s="2337"/>
      <c r="N9" s="2337"/>
      <c r="O9" s="2337"/>
    </row>
    <row r="10" spans="1:15">
      <c r="B10" s="2269" t="s">
        <v>216</v>
      </c>
      <c r="C10" s="2354" t="s">
        <v>406</v>
      </c>
      <c r="D10" s="2297"/>
      <c r="E10" s="2396">
        <f t="shared" ref="E10:E27" si="1">SUM(G10:O10)</f>
        <v>0</v>
      </c>
      <c r="F10" s="2395"/>
      <c r="G10" s="2337"/>
      <c r="H10" s="2337"/>
      <c r="I10" s="2337"/>
      <c r="J10" s="2337"/>
      <c r="K10" s="2337"/>
      <c r="L10" s="2337"/>
      <c r="M10" s="2337"/>
      <c r="N10" s="2337"/>
      <c r="O10" s="2337"/>
    </row>
    <row r="11" spans="1:15">
      <c r="B11" s="2269" t="s">
        <v>217</v>
      </c>
      <c r="C11" s="2354" t="s">
        <v>407</v>
      </c>
      <c r="D11" s="2297"/>
      <c r="E11" s="2396">
        <f t="shared" si="1"/>
        <v>0</v>
      </c>
      <c r="F11" s="2395"/>
      <c r="G11" s="2337"/>
      <c r="H11" s="2337"/>
      <c r="I11" s="2337"/>
      <c r="J11" s="2337"/>
      <c r="K11" s="2337"/>
      <c r="L11" s="2337"/>
      <c r="M11" s="2337"/>
      <c r="N11" s="2337"/>
      <c r="O11" s="2337"/>
    </row>
    <row r="12" spans="1:15">
      <c r="B12" s="2269" t="s">
        <v>218</v>
      </c>
      <c r="C12" s="2354" t="s">
        <v>1092</v>
      </c>
      <c r="D12" s="2297"/>
      <c r="E12" s="2396">
        <f t="shared" si="1"/>
        <v>0</v>
      </c>
      <c r="F12" s="2395"/>
      <c r="G12" s="2337"/>
      <c r="H12" s="2337"/>
      <c r="I12" s="2337"/>
      <c r="J12" s="2337"/>
      <c r="K12" s="2337"/>
      <c r="L12" s="2337"/>
      <c r="M12" s="2337"/>
      <c r="N12" s="2337"/>
      <c r="O12" s="2337"/>
    </row>
    <row r="13" spans="1:15">
      <c r="B13" s="2269" t="s">
        <v>219</v>
      </c>
      <c r="C13" s="2354" t="s">
        <v>572</v>
      </c>
      <c r="D13" s="2297"/>
      <c r="E13" s="2396">
        <f t="shared" si="1"/>
        <v>0</v>
      </c>
      <c r="F13" s="2395"/>
      <c r="G13" s="2337"/>
      <c r="H13" s="2337"/>
      <c r="I13" s="2337"/>
      <c r="J13" s="2337"/>
      <c r="K13" s="2337"/>
      <c r="L13" s="2337"/>
      <c r="M13" s="2337"/>
      <c r="N13" s="2337"/>
      <c r="O13" s="2337"/>
    </row>
    <row r="14" spans="1:15">
      <c r="B14" s="2269" t="s">
        <v>220</v>
      </c>
      <c r="C14" s="2354" t="s">
        <v>581</v>
      </c>
      <c r="D14" s="2297"/>
      <c r="E14" s="2396">
        <f t="shared" si="1"/>
        <v>0</v>
      </c>
      <c r="F14" s="2395"/>
      <c r="G14" s="2337"/>
      <c r="H14" s="2337"/>
      <c r="I14" s="2337"/>
      <c r="J14" s="2337"/>
      <c r="K14" s="2337"/>
      <c r="L14" s="2337"/>
      <c r="M14" s="2337"/>
      <c r="N14" s="2337"/>
      <c r="O14" s="2337"/>
    </row>
    <row r="15" spans="1:15">
      <c r="B15" s="2269" t="s">
        <v>573</v>
      </c>
      <c r="C15" s="2354" t="s">
        <v>582</v>
      </c>
      <c r="D15" s="2297"/>
      <c r="E15" s="2396">
        <f t="shared" si="1"/>
        <v>0</v>
      </c>
      <c r="F15" s="2395"/>
      <c r="G15" s="2337"/>
      <c r="H15" s="2337"/>
      <c r="I15" s="2337"/>
      <c r="J15" s="2337"/>
      <c r="K15" s="2337"/>
      <c r="L15" s="2337"/>
      <c r="M15" s="2337"/>
      <c r="N15" s="2337"/>
      <c r="O15" s="2337"/>
    </row>
    <row r="16" spans="1:15" s="1408" customFormat="1">
      <c r="B16" s="2269" t="s">
        <v>574</v>
      </c>
      <c r="C16" s="2354" t="s">
        <v>583</v>
      </c>
      <c r="D16" s="2297"/>
      <c r="E16" s="2396">
        <f t="shared" si="1"/>
        <v>0</v>
      </c>
      <c r="F16" s="2395"/>
      <c r="G16" s="2337"/>
      <c r="H16" s="2337"/>
      <c r="I16" s="2337"/>
      <c r="J16" s="2337"/>
      <c r="K16" s="2337"/>
      <c r="L16" s="2337"/>
      <c r="M16" s="2337"/>
      <c r="N16" s="2337"/>
      <c r="O16" s="2337"/>
    </row>
    <row r="17" spans="2:16">
      <c r="B17" s="2269" t="s">
        <v>575</v>
      </c>
      <c r="C17" s="2354" t="s">
        <v>1093</v>
      </c>
      <c r="D17" s="2297"/>
      <c r="E17" s="2396">
        <f t="shared" si="1"/>
        <v>0</v>
      </c>
      <c r="F17" s="2395"/>
      <c r="G17" s="2337"/>
      <c r="H17" s="2337"/>
      <c r="I17" s="2337"/>
      <c r="J17" s="2337"/>
      <c r="K17" s="2337"/>
      <c r="L17" s="2337"/>
      <c r="M17" s="2337"/>
      <c r="N17" s="2337"/>
      <c r="O17" s="2337"/>
    </row>
    <row r="18" spans="2:16" s="2261" customFormat="1">
      <c r="B18" s="2372" t="s">
        <v>576</v>
      </c>
      <c r="C18" s="2622" t="s">
        <v>1094</v>
      </c>
      <c r="D18" s="2297"/>
      <c r="E18" s="2390">
        <f t="shared" si="1"/>
        <v>0</v>
      </c>
      <c r="F18" s="1707"/>
      <c r="G18" s="2357"/>
      <c r="H18" s="2357"/>
      <c r="I18" s="2357"/>
      <c r="J18" s="2357"/>
      <c r="K18" s="2357"/>
      <c r="L18" s="2357"/>
      <c r="M18" s="2357"/>
      <c r="N18" s="2357"/>
      <c r="O18" s="2357"/>
    </row>
    <row r="19" spans="2:16">
      <c r="B19" s="2372" t="s">
        <v>577</v>
      </c>
      <c r="C19" s="2622" t="s">
        <v>1095</v>
      </c>
      <c r="D19" s="2297"/>
      <c r="E19" s="2390">
        <f t="shared" si="1"/>
        <v>0</v>
      </c>
      <c r="F19" s="1707"/>
      <c r="G19" s="2357"/>
      <c r="H19" s="2357"/>
      <c r="I19" s="2357"/>
      <c r="J19" s="2357"/>
      <c r="K19" s="2357"/>
      <c r="L19" s="2357"/>
      <c r="M19" s="2357"/>
      <c r="N19" s="2357"/>
      <c r="O19" s="2357"/>
      <c r="P19" s="2261"/>
    </row>
    <row r="20" spans="2:16">
      <c r="B20" s="2372" t="s">
        <v>578</v>
      </c>
      <c r="C20" s="2622" t="s">
        <v>1096</v>
      </c>
      <c r="D20" s="2297"/>
      <c r="E20" s="2390">
        <f t="shared" si="1"/>
        <v>0</v>
      </c>
      <c r="F20" s="1707"/>
      <c r="G20" s="2357"/>
      <c r="H20" s="2357"/>
      <c r="I20" s="2357"/>
      <c r="J20" s="2357"/>
      <c r="K20" s="2357"/>
      <c r="L20" s="2357"/>
      <c r="M20" s="2357"/>
      <c r="N20" s="2357"/>
      <c r="O20" s="2357"/>
      <c r="P20" s="2261"/>
    </row>
    <row r="21" spans="2:16">
      <c r="B21" s="2372" t="s">
        <v>579</v>
      </c>
      <c r="C21" s="2622" t="s">
        <v>1097</v>
      </c>
      <c r="D21" s="2297"/>
      <c r="E21" s="2390">
        <f t="shared" si="1"/>
        <v>0</v>
      </c>
      <c r="F21" s="1707"/>
      <c r="G21" s="2357"/>
      <c r="H21" s="2357"/>
      <c r="I21" s="2357"/>
      <c r="J21" s="2357"/>
      <c r="K21" s="2357"/>
      <c r="L21" s="2357"/>
      <c r="M21" s="2357"/>
      <c r="N21" s="2357"/>
      <c r="O21" s="2357"/>
      <c r="P21" s="2261"/>
    </row>
    <row r="22" spans="2:16">
      <c r="B22" s="2372" t="s">
        <v>580</v>
      </c>
      <c r="C22" s="2622" t="s">
        <v>1098</v>
      </c>
      <c r="D22" s="2297"/>
      <c r="E22" s="2390">
        <f t="shared" si="1"/>
        <v>0</v>
      </c>
      <c r="F22" s="1707"/>
      <c r="G22" s="2357"/>
      <c r="H22" s="2357"/>
      <c r="I22" s="2357"/>
      <c r="J22" s="2357"/>
      <c r="K22" s="2357"/>
      <c r="L22" s="2357"/>
      <c r="M22" s="2357"/>
      <c r="N22" s="2357"/>
      <c r="O22" s="2357"/>
      <c r="P22" s="2261"/>
    </row>
    <row r="23" spans="2:16">
      <c r="B23" s="2372" t="s">
        <v>726</v>
      </c>
      <c r="C23" s="2622" t="s">
        <v>408</v>
      </c>
      <c r="D23" s="2297"/>
      <c r="E23" s="2390">
        <f t="shared" si="1"/>
        <v>0</v>
      </c>
      <c r="F23" s="1707"/>
      <c r="G23" s="2357"/>
      <c r="H23" s="2357"/>
      <c r="I23" s="2357"/>
      <c r="J23" s="2357"/>
      <c r="K23" s="2357"/>
      <c r="L23" s="2357"/>
      <c r="M23" s="2357"/>
      <c r="N23" s="2357"/>
      <c r="O23" s="2357"/>
      <c r="P23" s="2261"/>
    </row>
    <row r="24" spans="2:16">
      <c r="B24" s="2372" t="s">
        <v>732</v>
      </c>
      <c r="C24" s="2622" t="s">
        <v>409</v>
      </c>
      <c r="D24" s="2297"/>
      <c r="E24" s="2390">
        <f t="shared" si="1"/>
        <v>0</v>
      </c>
      <c r="F24" s="1707"/>
      <c r="G24" s="2357"/>
      <c r="H24" s="2357"/>
      <c r="I24" s="2357"/>
      <c r="J24" s="2357"/>
      <c r="K24" s="2357"/>
      <c r="L24" s="2357"/>
      <c r="M24" s="2357"/>
      <c r="N24" s="2357"/>
      <c r="O24" s="2357"/>
      <c r="P24" s="2261"/>
    </row>
    <row r="25" spans="2:16" s="2261" customFormat="1">
      <c r="B25" s="2372" t="s">
        <v>1099</v>
      </c>
      <c r="C25" s="2622" t="s">
        <v>410</v>
      </c>
      <c r="D25" s="2297"/>
      <c r="E25" s="2390">
        <f t="shared" si="1"/>
        <v>0</v>
      </c>
      <c r="F25" s="1707"/>
      <c r="G25" s="2357"/>
      <c r="H25" s="2357"/>
      <c r="I25" s="2357"/>
      <c r="J25" s="2357"/>
      <c r="K25" s="2357"/>
      <c r="L25" s="2357"/>
      <c r="M25" s="2357"/>
      <c r="N25" s="2357"/>
      <c r="O25" s="2357"/>
    </row>
    <row r="26" spans="2:16">
      <c r="B26" s="2372" t="s">
        <v>1100</v>
      </c>
      <c r="C26" s="2622" t="s">
        <v>411</v>
      </c>
      <c r="D26" s="2297"/>
      <c r="E26" s="2390">
        <f t="shared" si="1"/>
        <v>0</v>
      </c>
      <c r="F26" s="1707"/>
      <c r="G26" s="2357"/>
      <c r="H26" s="2357"/>
      <c r="I26" s="2357"/>
      <c r="J26" s="2357"/>
      <c r="K26" s="2357"/>
      <c r="L26" s="2357"/>
      <c r="M26" s="2357"/>
      <c r="N26" s="2357"/>
      <c r="O26" s="2357"/>
      <c r="P26" s="2261"/>
    </row>
    <row r="27" spans="2:16">
      <c r="B27" s="2372" t="s">
        <v>1101</v>
      </c>
      <c r="C27" s="2622" t="s">
        <v>412</v>
      </c>
      <c r="D27" s="2297"/>
      <c r="E27" s="2390">
        <f t="shared" si="1"/>
        <v>0</v>
      </c>
      <c r="F27" s="1707"/>
      <c r="G27" s="2357"/>
      <c r="H27" s="2357"/>
      <c r="I27" s="2357"/>
      <c r="J27" s="2357"/>
      <c r="K27" s="2357"/>
      <c r="L27" s="2357"/>
      <c r="M27" s="2357"/>
      <c r="N27" s="2357"/>
      <c r="O27" s="2357"/>
      <c r="P27" s="2261"/>
    </row>
    <row r="28" spans="2:16">
      <c r="B28" s="2372">
        <v>2</v>
      </c>
      <c r="C28" s="2297" t="s">
        <v>171</v>
      </c>
      <c r="D28" s="2297"/>
      <c r="E28" s="2356">
        <f>SUM(G28:O28)</f>
        <v>0</v>
      </c>
      <c r="F28" s="1707"/>
      <c r="G28" s="2357"/>
      <c r="H28" s="2357"/>
      <c r="I28" s="2357"/>
      <c r="J28" s="2357"/>
      <c r="K28" s="2357"/>
      <c r="L28" s="2357"/>
      <c r="M28" s="2357"/>
      <c r="N28" s="2357"/>
      <c r="O28" s="2357"/>
      <c r="P28" s="2261"/>
    </row>
    <row r="29" spans="2:16">
      <c r="B29" s="2269">
        <v>3</v>
      </c>
      <c r="C29" s="2278" t="s">
        <v>172</v>
      </c>
      <c r="D29" s="2297"/>
      <c r="E29" s="2393">
        <f t="shared" ref="E29:E35" si="2">SUM(G29:O29)</f>
        <v>0</v>
      </c>
      <c r="F29" s="2395"/>
      <c r="G29" s="2337"/>
      <c r="H29" s="2337"/>
      <c r="I29" s="2337"/>
      <c r="J29" s="2337"/>
      <c r="K29" s="2337"/>
      <c r="L29" s="2337"/>
      <c r="M29" s="2337"/>
      <c r="N29" s="2337"/>
      <c r="O29" s="2337"/>
    </row>
    <row r="30" spans="2:16">
      <c r="B30" s="2269">
        <v>4</v>
      </c>
      <c r="C30" s="2278" t="s">
        <v>373</v>
      </c>
      <c r="D30" s="2297"/>
      <c r="E30" s="2393">
        <f t="shared" si="2"/>
        <v>0</v>
      </c>
      <c r="F30" s="2395"/>
      <c r="G30" s="2337"/>
      <c r="H30" s="2337"/>
      <c r="I30" s="2337"/>
      <c r="J30" s="2337"/>
      <c r="K30" s="2337"/>
      <c r="L30" s="2337"/>
      <c r="M30" s="2337"/>
      <c r="N30" s="2337"/>
      <c r="O30" s="2337"/>
    </row>
    <row r="31" spans="2:16">
      <c r="B31" s="2269">
        <v>5</v>
      </c>
      <c r="C31" s="2278" t="s">
        <v>374</v>
      </c>
      <c r="D31" s="2297"/>
      <c r="E31" s="2393">
        <f t="shared" si="2"/>
        <v>0</v>
      </c>
      <c r="F31" s="2395"/>
      <c r="G31" s="2337"/>
      <c r="H31" s="2337"/>
      <c r="I31" s="2337"/>
      <c r="J31" s="2337"/>
      <c r="K31" s="2337"/>
      <c r="L31" s="2337"/>
      <c r="M31" s="2337"/>
      <c r="N31" s="2337"/>
      <c r="O31" s="2337"/>
    </row>
    <row r="32" spans="2:16">
      <c r="B32" s="2269">
        <v>6</v>
      </c>
      <c r="C32" s="2278" t="s">
        <v>375</v>
      </c>
      <c r="D32" s="2297"/>
      <c r="E32" s="2393">
        <f t="shared" si="2"/>
        <v>0</v>
      </c>
      <c r="F32" s="2395"/>
      <c r="G32" s="2337"/>
      <c r="H32" s="2337"/>
      <c r="I32" s="2337"/>
      <c r="J32" s="2337"/>
      <c r="K32" s="2337"/>
      <c r="L32" s="2337"/>
      <c r="M32" s="2337"/>
      <c r="N32" s="2337"/>
      <c r="O32" s="2337"/>
    </row>
    <row r="33" spans="2:15">
      <c r="B33" s="2269">
        <v>7</v>
      </c>
      <c r="C33" s="2278" t="s">
        <v>246</v>
      </c>
      <c r="D33" s="2297"/>
      <c r="E33" s="2393">
        <f t="shared" si="2"/>
        <v>0</v>
      </c>
      <c r="F33" s="2395"/>
      <c r="G33" s="2337"/>
      <c r="H33" s="2337"/>
      <c r="I33" s="2337"/>
      <c r="J33" s="2337"/>
      <c r="K33" s="2337"/>
      <c r="L33" s="2337"/>
      <c r="M33" s="2337"/>
      <c r="N33" s="2337"/>
      <c r="O33" s="2337"/>
    </row>
    <row r="34" spans="2:15">
      <c r="B34" s="2269">
        <v>8</v>
      </c>
      <c r="C34" s="2278" t="s">
        <v>282</v>
      </c>
      <c r="D34" s="2297"/>
      <c r="E34" s="2393">
        <f t="shared" si="2"/>
        <v>0</v>
      </c>
      <c r="F34" s="2395"/>
      <c r="G34" s="2337"/>
      <c r="H34" s="2337"/>
      <c r="I34" s="2337"/>
      <c r="J34" s="2337"/>
      <c r="K34" s="2337"/>
      <c r="L34" s="2337"/>
      <c r="M34" s="2337"/>
      <c r="N34" s="2337"/>
      <c r="O34" s="2337"/>
    </row>
    <row r="35" spans="2:15">
      <c r="B35" s="2269">
        <v>9</v>
      </c>
      <c r="C35" s="2288" t="s">
        <v>280</v>
      </c>
      <c r="D35" s="2346"/>
      <c r="E35" s="2393">
        <f t="shared" si="2"/>
        <v>0</v>
      </c>
      <c r="F35" s="2395"/>
      <c r="G35" s="2337"/>
      <c r="H35" s="2337"/>
      <c r="I35" s="2337"/>
      <c r="J35" s="2337"/>
      <c r="K35" s="2337"/>
      <c r="L35" s="2337"/>
      <c r="M35" s="2337"/>
      <c r="N35" s="2337"/>
      <c r="O35" s="2337"/>
    </row>
    <row r="36" spans="2:15">
      <c r="B36" s="2126">
        <v>10</v>
      </c>
      <c r="C36" s="2145" t="s">
        <v>389</v>
      </c>
      <c r="D36" s="2282"/>
      <c r="E36" s="2199">
        <f>SUM(G36:O36)</f>
        <v>0</v>
      </c>
      <c r="F36" s="2395"/>
      <c r="G36" s="2199">
        <f t="shared" ref="G36:O36" si="3">G8+SUM(G28:G35)</f>
        <v>0</v>
      </c>
      <c r="H36" s="2199">
        <f t="shared" si="3"/>
        <v>0</v>
      </c>
      <c r="I36" s="2199">
        <f t="shared" si="3"/>
        <v>0</v>
      </c>
      <c r="J36" s="2199">
        <f t="shared" si="3"/>
        <v>0</v>
      </c>
      <c r="K36" s="2199">
        <f t="shared" si="3"/>
        <v>0</v>
      </c>
      <c r="L36" s="2199">
        <f t="shared" si="3"/>
        <v>0</v>
      </c>
      <c r="M36" s="2199">
        <f t="shared" si="3"/>
        <v>0</v>
      </c>
      <c r="N36" s="2199">
        <f t="shared" si="3"/>
        <v>0</v>
      </c>
      <c r="O36" s="2199">
        <f t="shared" si="3"/>
        <v>0</v>
      </c>
    </row>
    <row r="37" spans="2:15">
      <c r="B37" s="2107"/>
      <c r="C37" s="2127"/>
      <c r="D37" s="2294"/>
      <c r="E37" s="2177"/>
      <c r="F37" s="2255"/>
      <c r="G37" s="2255"/>
      <c r="H37" s="2255"/>
      <c r="I37" s="2255"/>
      <c r="J37" s="2255"/>
      <c r="K37" s="2255"/>
      <c r="L37" s="2255"/>
      <c r="M37" s="2255"/>
      <c r="N37" s="2255"/>
      <c r="O37" s="2255"/>
    </row>
    <row r="38" spans="2:15">
      <c r="B38" s="2131"/>
      <c r="C38" s="2252" t="s">
        <v>174</v>
      </c>
      <c r="D38" s="2299"/>
      <c r="E38" s="2240" t="s">
        <v>316</v>
      </c>
      <c r="F38" s="2290"/>
      <c r="G38" s="2240" t="s">
        <v>113</v>
      </c>
      <c r="H38" s="2240" t="s">
        <v>114</v>
      </c>
      <c r="I38" s="2240" t="s">
        <v>115</v>
      </c>
      <c r="J38" s="2240" t="s">
        <v>116</v>
      </c>
      <c r="K38" s="2240" t="s">
        <v>117</v>
      </c>
      <c r="L38" s="2240" t="s">
        <v>118</v>
      </c>
      <c r="M38" s="2240" t="s">
        <v>119</v>
      </c>
      <c r="N38" s="2240" t="s">
        <v>120</v>
      </c>
      <c r="O38" s="2240" t="s">
        <v>121</v>
      </c>
    </row>
    <row r="39" spans="2:15">
      <c r="B39" s="2265"/>
      <c r="C39" s="2173"/>
      <c r="D39" s="2296"/>
      <c r="E39" s="2311"/>
      <c r="F39" s="2290"/>
      <c r="G39" s="2290"/>
      <c r="H39" s="2290"/>
      <c r="I39" s="2290"/>
      <c r="J39" s="2290"/>
      <c r="K39" s="2290"/>
      <c r="L39" s="2290"/>
      <c r="M39" s="2290"/>
      <c r="N39" s="2290"/>
      <c r="O39" s="2290"/>
    </row>
    <row r="40" spans="2:15">
      <c r="B40" s="2148">
        <v>11</v>
      </c>
      <c r="C40" s="2151" t="s">
        <v>302</v>
      </c>
      <c r="D40" s="2298"/>
      <c r="E40" s="2160">
        <f>SUM(G40:O40)</f>
        <v>0</v>
      </c>
      <c r="F40" s="2355"/>
      <c r="G40" s="2158"/>
      <c r="H40" s="2158"/>
      <c r="I40" s="2158"/>
      <c r="J40" s="2158"/>
      <c r="K40" s="2158"/>
      <c r="L40" s="2158"/>
      <c r="M40" s="2158"/>
      <c r="N40" s="2158"/>
      <c r="O40" s="2158"/>
    </row>
    <row r="41" spans="2:15">
      <c r="B41" s="2269">
        <v>12</v>
      </c>
      <c r="C41" s="2281" t="s">
        <v>171</v>
      </c>
      <c r="D41" s="2298"/>
      <c r="E41" s="2393">
        <f>SUM(G41:O41)</f>
        <v>0</v>
      </c>
      <c r="F41" s="2355"/>
      <c r="G41" s="2337"/>
      <c r="H41" s="2337"/>
      <c r="I41" s="2337"/>
      <c r="J41" s="2337"/>
      <c r="K41" s="2337"/>
      <c r="L41" s="2337"/>
      <c r="M41" s="2337"/>
      <c r="N41" s="2337"/>
      <c r="O41" s="2337"/>
    </row>
    <row r="42" spans="2:15">
      <c r="B42" s="2269">
        <v>13</v>
      </c>
      <c r="C42" s="2281" t="s">
        <v>172</v>
      </c>
      <c r="D42" s="2298"/>
      <c r="E42" s="2393">
        <f>SUM(G42:O42)</f>
        <v>0</v>
      </c>
      <c r="F42" s="2355"/>
      <c r="G42" s="2337"/>
      <c r="H42" s="2337"/>
      <c r="I42" s="2337"/>
      <c r="J42" s="2337"/>
      <c r="K42" s="2337"/>
      <c r="L42" s="2337"/>
      <c r="M42" s="2337"/>
      <c r="N42" s="2337"/>
      <c r="O42" s="2337"/>
    </row>
    <row r="43" spans="2:15">
      <c r="B43" s="2269">
        <v>14</v>
      </c>
      <c r="C43" s="2281" t="s">
        <v>282</v>
      </c>
      <c r="D43" s="2298"/>
      <c r="E43" s="2393">
        <f>SUM(G43:O43)</f>
        <v>0</v>
      </c>
      <c r="F43" s="2355"/>
      <c r="G43" s="2337"/>
      <c r="H43" s="2337"/>
      <c r="I43" s="2337"/>
      <c r="J43" s="2337"/>
      <c r="K43" s="2337"/>
      <c r="L43" s="2337"/>
      <c r="M43" s="2337"/>
      <c r="N43" s="2337"/>
      <c r="O43" s="2337"/>
    </row>
    <row r="44" spans="2:15">
      <c r="B44" s="2269">
        <v>15</v>
      </c>
      <c r="C44" s="2281" t="s">
        <v>280</v>
      </c>
      <c r="D44" s="2298"/>
      <c r="E44" s="2393">
        <f>SUM(G44:O44)</f>
        <v>0</v>
      </c>
      <c r="F44" s="2355"/>
      <c r="G44" s="2239"/>
      <c r="H44" s="2239"/>
      <c r="I44" s="2239"/>
      <c r="J44" s="2239"/>
      <c r="K44" s="2239"/>
      <c r="L44" s="2239"/>
      <c r="M44" s="2239"/>
      <c r="N44" s="2239"/>
      <c r="O44" s="2239"/>
    </row>
    <row r="45" spans="2:15">
      <c r="B45" s="2126">
        <v>16</v>
      </c>
      <c r="C45" s="2145" t="s">
        <v>390</v>
      </c>
      <c r="D45" s="2282"/>
      <c r="E45" s="2109">
        <f>SUM(E40:E44)</f>
        <v>0</v>
      </c>
      <c r="F45" s="2355"/>
      <c r="G45" s="2109">
        <f t="shared" ref="G45:O45" si="4">SUM(G40:G44)</f>
        <v>0</v>
      </c>
      <c r="H45" s="2109">
        <f t="shared" si="4"/>
        <v>0</v>
      </c>
      <c r="I45" s="2109">
        <f t="shared" si="4"/>
        <v>0</v>
      </c>
      <c r="J45" s="2109">
        <f t="shared" si="4"/>
        <v>0</v>
      </c>
      <c r="K45" s="2109">
        <f t="shared" si="4"/>
        <v>0</v>
      </c>
      <c r="L45" s="2109">
        <f t="shared" si="4"/>
        <v>0</v>
      </c>
      <c r="M45" s="2109">
        <f t="shared" si="4"/>
        <v>0</v>
      </c>
      <c r="N45" s="2109">
        <f t="shared" si="4"/>
        <v>0</v>
      </c>
      <c r="O45" s="2109">
        <f t="shared" si="4"/>
        <v>0</v>
      </c>
    </row>
    <row r="46" spans="2:15">
      <c r="B46" s="2257"/>
      <c r="C46" s="2268"/>
      <c r="D46" s="2300"/>
      <c r="E46" s="2358"/>
      <c r="F46" s="2290"/>
      <c r="G46" s="2290"/>
      <c r="H46" s="2290"/>
      <c r="I46" s="2290"/>
      <c r="J46" s="2290"/>
      <c r="K46" s="2290"/>
      <c r="L46" s="2290"/>
      <c r="M46" s="2290"/>
      <c r="N46" s="2290"/>
      <c r="O46" s="2290"/>
    </row>
    <row r="47" spans="2:15">
      <c r="B47" s="2238"/>
      <c r="C47" s="2252" t="s">
        <v>175</v>
      </c>
      <c r="D47" s="2299"/>
      <c r="E47" s="2240" t="s">
        <v>316</v>
      </c>
      <c r="F47" s="2290"/>
      <c r="G47" s="2240" t="s">
        <v>113</v>
      </c>
      <c r="H47" s="2240" t="s">
        <v>114</v>
      </c>
      <c r="I47" s="2240" t="s">
        <v>115</v>
      </c>
      <c r="J47" s="2240" t="s">
        <v>116</v>
      </c>
      <c r="K47" s="2240" t="s">
        <v>117</v>
      </c>
      <c r="L47" s="2240" t="s">
        <v>118</v>
      </c>
      <c r="M47" s="2240" t="s">
        <v>119</v>
      </c>
      <c r="N47" s="2240" t="s">
        <v>120</v>
      </c>
      <c r="O47" s="2240" t="s">
        <v>121</v>
      </c>
    </row>
    <row r="48" spans="2:15">
      <c r="B48" s="2265"/>
      <c r="C48" s="2173"/>
      <c r="D48" s="2296"/>
      <c r="E48" s="2174"/>
      <c r="F48" s="2290"/>
      <c r="G48" s="2290"/>
      <c r="H48" s="2290"/>
      <c r="I48" s="2290"/>
      <c r="J48" s="2290"/>
      <c r="K48" s="2290"/>
      <c r="L48" s="2290"/>
      <c r="M48" s="2290"/>
      <c r="N48" s="2290"/>
      <c r="O48" s="2290"/>
    </row>
    <row r="49" spans="2:15">
      <c r="B49" s="2148">
        <v>17</v>
      </c>
      <c r="C49" s="2150" t="s">
        <v>413</v>
      </c>
      <c r="D49" s="2301"/>
      <c r="E49" s="2178">
        <f>SUM(G49:O49)</f>
        <v>0</v>
      </c>
      <c r="F49" s="2355"/>
      <c r="G49" s="2158">
        <f t="shared" ref="G49:O49" si="5">G8+G40</f>
        <v>0</v>
      </c>
      <c r="H49" s="2158">
        <f t="shared" si="5"/>
        <v>0</v>
      </c>
      <c r="I49" s="2158">
        <f t="shared" si="5"/>
        <v>0</v>
      </c>
      <c r="J49" s="2158">
        <f t="shared" si="5"/>
        <v>0</v>
      </c>
      <c r="K49" s="2158">
        <f t="shared" si="5"/>
        <v>0</v>
      </c>
      <c r="L49" s="2158">
        <f t="shared" si="5"/>
        <v>0</v>
      </c>
      <c r="M49" s="2158">
        <f t="shared" si="5"/>
        <v>0</v>
      </c>
      <c r="N49" s="2158">
        <f t="shared" si="5"/>
        <v>0</v>
      </c>
      <c r="O49" s="2158">
        <f t="shared" si="5"/>
        <v>0</v>
      </c>
    </row>
    <row r="50" spans="2:15">
      <c r="B50" s="2269">
        <v>18</v>
      </c>
      <c r="C50" s="2281" t="s">
        <v>414</v>
      </c>
      <c r="D50" s="2298"/>
      <c r="E50" s="2393">
        <f t="shared" ref="E50:E57" si="6">SUM(G50:O50)</f>
        <v>0</v>
      </c>
      <c r="F50" s="2355"/>
      <c r="G50" s="2337">
        <f>G28+G41</f>
        <v>0</v>
      </c>
      <c r="H50" s="2337">
        <f t="shared" ref="H50:O51" si="7">H28+H41</f>
        <v>0</v>
      </c>
      <c r="I50" s="2337">
        <f t="shared" si="7"/>
        <v>0</v>
      </c>
      <c r="J50" s="2337">
        <f t="shared" si="7"/>
        <v>0</v>
      </c>
      <c r="K50" s="2337">
        <f t="shared" si="7"/>
        <v>0</v>
      </c>
      <c r="L50" s="2337">
        <f t="shared" si="7"/>
        <v>0</v>
      </c>
      <c r="M50" s="2337">
        <f t="shared" si="7"/>
        <v>0</v>
      </c>
      <c r="N50" s="2337">
        <f t="shared" si="7"/>
        <v>0</v>
      </c>
      <c r="O50" s="2337">
        <f t="shared" si="7"/>
        <v>0</v>
      </c>
    </row>
    <row r="51" spans="2:15">
      <c r="B51" s="2269">
        <v>19</v>
      </c>
      <c r="C51" s="2281" t="s">
        <v>415</v>
      </c>
      <c r="D51" s="2298"/>
      <c r="E51" s="2393">
        <f t="shared" si="6"/>
        <v>0</v>
      </c>
      <c r="F51" s="2355"/>
      <c r="G51" s="2337">
        <f>G29+G42</f>
        <v>0</v>
      </c>
      <c r="H51" s="2337">
        <f t="shared" si="7"/>
        <v>0</v>
      </c>
      <c r="I51" s="2337">
        <f t="shared" si="7"/>
        <v>0</v>
      </c>
      <c r="J51" s="2337">
        <f t="shared" si="7"/>
        <v>0</v>
      </c>
      <c r="K51" s="2337">
        <f t="shared" si="7"/>
        <v>0</v>
      </c>
      <c r="L51" s="2337">
        <f t="shared" si="7"/>
        <v>0</v>
      </c>
      <c r="M51" s="2337">
        <f t="shared" si="7"/>
        <v>0</v>
      </c>
      <c r="N51" s="2337">
        <f t="shared" si="7"/>
        <v>0</v>
      </c>
      <c r="O51" s="2337">
        <f t="shared" si="7"/>
        <v>0</v>
      </c>
    </row>
    <row r="52" spans="2:15">
      <c r="B52" s="2269">
        <v>20</v>
      </c>
      <c r="C52" s="2281" t="s">
        <v>397</v>
      </c>
      <c r="D52" s="2298"/>
      <c r="E52" s="2393">
        <f t="shared" si="6"/>
        <v>0</v>
      </c>
      <c r="F52" s="2355"/>
      <c r="G52" s="2337">
        <f>G30</f>
        <v>0</v>
      </c>
      <c r="H52" s="2337">
        <f t="shared" ref="H52:O54" si="8">H30</f>
        <v>0</v>
      </c>
      <c r="I52" s="2337">
        <f t="shared" si="8"/>
        <v>0</v>
      </c>
      <c r="J52" s="2337">
        <f t="shared" si="8"/>
        <v>0</v>
      </c>
      <c r="K52" s="2337">
        <f t="shared" si="8"/>
        <v>0</v>
      </c>
      <c r="L52" s="2337">
        <f t="shared" si="8"/>
        <v>0</v>
      </c>
      <c r="M52" s="2337">
        <f t="shared" si="8"/>
        <v>0</v>
      </c>
      <c r="N52" s="2337">
        <f t="shared" si="8"/>
        <v>0</v>
      </c>
      <c r="O52" s="2337">
        <f t="shared" si="8"/>
        <v>0</v>
      </c>
    </row>
    <row r="53" spans="2:15">
      <c r="B53" s="2269">
        <v>21</v>
      </c>
      <c r="C53" s="2281" t="s">
        <v>398</v>
      </c>
      <c r="D53" s="2298"/>
      <c r="E53" s="2393">
        <f t="shared" si="6"/>
        <v>0</v>
      </c>
      <c r="F53" s="2355"/>
      <c r="G53" s="2337">
        <f>G31</f>
        <v>0</v>
      </c>
      <c r="H53" s="2337">
        <f t="shared" si="8"/>
        <v>0</v>
      </c>
      <c r="I53" s="2337">
        <f t="shared" si="8"/>
        <v>0</v>
      </c>
      <c r="J53" s="2337">
        <f t="shared" si="8"/>
        <v>0</v>
      </c>
      <c r="K53" s="2337">
        <f t="shared" si="8"/>
        <v>0</v>
      </c>
      <c r="L53" s="2337">
        <f t="shared" si="8"/>
        <v>0</v>
      </c>
      <c r="M53" s="2337">
        <f t="shared" si="8"/>
        <v>0</v>
      </c>
      <c r="N53" s="2337">
        <f t="shared" si="8"/>
        <v>0</v>
      </c>
      <c r="O53" s="2337">
        <f t="shared" si="8"/>
        <v>0</v>
      </c>
    </row>
    <row r="54" spans="2:15">
      <c r="B54" s="2269">
        <v>22</v>
      </c>
      <c r="C54" s="2281" t="s">
        <v>399</v>
      </c>
      <c r="D54" s="2298"/>
      <c r="E54" s="2393">
        <f t="shared" si="6"/>
        <v>0</v>
      </c>
      <c r="F54" s="2355"/>
      <c r="G54" s="2337">
        <f>G32</f>
        <v>0</v>
      </c>
      <c r="H54" s="2337">
        <f t="shared" si="8"/>
        <v>0</v>
      </c>
      <c r="I54" s="2337">
        <f t="shared" si="8"/>
        <v>0</v>
      </c>
      <c r="J54" s="2337">
        <f t="shared" si="8"/>
        <v>0</v>
      </c>
      <c r="K54" s="2337">
        <f t="shared" si="8"/>
        <v>0</v>
      </c>
      <c r="L54" s="2337">
        <f t="shared" si="8"/>
        <v>0</v>
      </c>
      <c r="M54" s="2337">
        <f t="shared" si="8"/>
        <v>0</v>
      </c>
      <c r="N54" s="2337">
        <f t="shared" si="8"/>
        <v>0</v>
      </c>
      <c r="O54" s="2337">
        <f t="shared" si="8"/>
        <v>0</v>
      </c>
    </row>
    <row r="55" spans="2:15">
      <c r="B55" s="2269">
        <v>23</v>
      </c>
      <c r="C55" s="2281" t="s">
        <v>416</v>
      </c>
      <c r="D55" s="2298"/>
      <c r="E55" s="2393">
        <f t="shared" si="6"/>
        <v>0</v>
      </c>
      <c r="F55" s="2355"/>
      <c r="G55" s="2337">
        <v>0</v>
      </c>
      <c r="H55" s="2337">
        <v>0</v>
      </c>
      <c r="I55" s="2337">
        <v>0</v>
      </c>
      <c r="J55" s="2337">
        <v>0</v>
      </c>
      <c r="K55" s="2337">
        <v>0</v>
      </c>
      <c r="L55" s="2337">
        <v>0</v>
      </c>
      <c r="M55" s="2337">
        <v>0</v>
      </c>
      <c r="N55" s="2337">
        <v>0</v>
      </c>
      <c r="O55" s="2337">
        <v>0</v>
      </c>
    </row>
    <row r="56" spans="2:15">
      <c r="B56" s="2269">
        <v>24</v>
      </c>
      <c r="C56" s="2281" t="s">
        <v>382</v>
      </c>
      <c r="D56" s="2298"/>
      <c r="E56" s="2393">
        <f t="shared" si="6"/>
        <v>0</v>
      </c>
      <c r="F56" s="2355"/>
      <c r="G56" s="2337">
        <f>G34+G43</f>
        <v>0</v>
      </c>
      <c r="H56" s="2337">
        <f t="shared" ref="H56:O57" si="9">H34+H43</f>
        <v>0</v>
      </c>
      <c r="I56" s="2337">
        <f t="shared" si="9"/>
        <v>0</v>
      </c>
      <c r="J56" s="2337">
        <f t="shared" si="9"/>
        <v>0</v>
      </c>
      <c r="K56" s="2337">
        <f t="shared" si="9"/>
        <v>0</v>
      </c>
      <c r="L56" s="2337">
        <f t="shared" si="9"/>
        <v>0</v>
      </c>
      <c r="M56" s="2337">
        <f t="shared" si="9"/>
        <v>0</v>
      </c>
      <c r="N56" s="2337">
        <f t="shared" si="9"/>
        <v>0</v>
      </c>
      <c r="O56" s="2337">
        <f t="shared" si="9"/>
        <v>0</v>
      </c>
    </row>
    <row r="57" spans="2:15">
      <c r="B57" s="2269">
        <v>25</v>
      </c>
      <c r="C57" s="2281" t="s">
        <v>383</v>
      </c>
      <c r="D57" s="2298"/>
      <c r="E57" s="2393">
        <f t="shared" si="6"/>
        <v>0</v>
      </c>
      <c r="F57" s="2355"/>
      <c r="G57" s="2337">
        <f>G35+G44</f>
        <v>0</v>
      </c>
      <c r="H57" s="2337">
        <f t="shared" si="9"/>
        <v>0</v>
      </c>
      <c r="I57" s="2337">
        <f t="shared" si="9"/>
        <v>0</v>
      </c>
      <c r="J57" s="2337">
        <f t="shared" si="9"/>
        <v>0</v>
      </c>
      <c r="K57" s="2337">
        <f t="shared" si="9"/>
        <v>0</v>
      </c>
      <c r="L57" s="2337">
        <f t="shared" si="9"/>
        <v>0</v>
      </c>
      <c r="M57" s="2337">
        <f t="shared" si="9"/>
        <v>0</v>
      </c>
      <c r="N57" s="2337">
        <f t="shared" si="9"/>
        <v>0</v>
      </c>
      <c r="O57" s="2337">
        <f t="shared" si="9"/>
        <v>0</v>
      </c>
    </row>
    <row r="58" spans="2:15">
      <c r="B58" s="2126">
        <v>26</v>
      </c>
      <c r="C58" s="2145" t="s">
        <v>391</v>
      </c>
      <c r="D58" s="2282"/>
      <c r="E58" s="2109">
        <f>SUM(E49:E57)</f>
        <v>0</v>
      </c>
      <c r="F58" s="2355"/>
      <c r="G58" s="2109">
        <f t="shared" ref="G58:O58" si="10">SUM(G49:G57)</f>
        <v>0</v>
      </c>
      <c r="H58" s="2109">
        <f t="shared" si="10"/>
        <v>0</v>
      </c>
      <c r="I58" s="2109">
        <f t="shared" si="10"/>
        <v>0</v>
      </c>
      <c r="J58" s="2109">
        <f t="shared" si="10"/>
        <v>0</v>
      </c>
      <c r="K58" s="2109">
        <f t="shared" si="10"/>
        <v>0</v>
      </c>
      <c r="L58" s="2109">
        <f t="shared" si="10"/>
        <v>0</v>
      </c>
      <c r="M58" s="2109">
        <f t="shared" si="10"/>
        <v>0</v>
      </c>
      <c r="N58" s="2109">
        <f t="shared" si="10"/>
        <v>0</v>
      </c>
      <c r="O58" s="2109">
        <f t="shared" si="10"/>
        <v>0</v>
      </c>
    </row>
    <row r="59" spans="2:15">
      <c r="B59" s="2266"/>
      <c r="C59" s="2175"/>
      <c r="D59" s="2294"/>
      <c r="E59" s="2290"/>
      <c r="F59" s="2290"/>
      <c r="G59" s="2290"/>
      <c r="H59" s="2290"/>
      <c r="I59" s="2290"/>
      <c r="J59" s="2290"/>
      <c r="K59" s="2290"/>
      <c r="L59" s="2290"/>
      <c r="M59" s="2290"/>
      <c r="N59" s="2290"/>
      <c r="O59" s="2290"/>
    </row>
    <row r="60" spans="2:15">
      <c r="B60" s="2353"/>
      <c r="C60" s="2353"/>
      <c r="D60" s="2352"/>
      <c r="E60" s="2290"/>
      <c r="F60" s="2290"/>
      <c r="G60" s="2290"/>
      <c r="H60" s="2290"/>
      <c r="I60" s="2290"/>
      <c r="J60" s="2290"/>
      <c r="K60" s="2290"/>
      <c r="L60" s="2290"/>
      <c r="M60" s="2290"/>
      <c r="N60" s="2290"/>
      <c r="O60" s="2308" t="s">
        <v>169</v>
      </c>
    </row>
    <row r="61" spans="2:15">
      <c r="B61" s="3124" t="s">
        <v>45</v>
      </c>
      <c r="C61" s="2251" t="s">
        <v>364</v>
      </c>
      <c r="D61" s="2343"/>
      <c r="E61" s="2109">
        <f>E62+E64-E63</f>
        <v>0</v>
      </c>
      <c r="F61" s="2355"/>
      <c r="G61" s="2109">
        <f t="shared" ref="G61:O61" si="11">G62+G64-G63</f>
        <v>0</v>
      </c>
      <c r="H61" s="2109">
        <f t="shared" si="11"/>
        <v>0</v>
      </c>
      <c r="I61" s="2109">
        <f t="shared" si="11"/>
        <v>0</v>
      </c>
      <c r="J61" s="2109">
        <f t="shared" si="11"/>
        <v>0</v>
      </c>
      <c r="K61" s="2109">
        <f t="shared" si="11"/>
        <v>0</v>
      </c>
      <c r="L61" s="2109">
        <f t="shared" si="11"/>
        <v>0</v>
      </c>
      <c r="M61" s="2109">
        <f t="shared" si="11"/>
        <v>0</v>
      </c>
      <c r="N61" s="2109">
        <f t="shared" si="11"/>
        <v>0</v>
      </c>
      <c r="O61" s="2109">
        <f t="shared" si="11"/>
        <v>0</v>
      </c>
    </row>
    <row r="62" spans="2:15">
      <c r="B62" s="3125"/>
      <c r="C62" s="2176" t="s">
        <v>365</v>
      </c>
      <c r="D62" s="2307"/>
      <c r="E62" s="2154">
        <f>SUM(G62:O62)</f>
        <v>0</v>
      </c>
      <c r="F62" s="2355"/>
      <c r="G62" s="2155"/>
      <c r="H62" s="2155"/>
      <c r="I62" s="2155"/>
      <c r="J62" s="2155"/>
      <c r="K62" s="2155"/>
      <c r="L62" s="2155"/>
      <c r="M62" s="2155"/>
      <c r="N62" s="2155"/>
      <c r="O62" s="2155"/>
    </row>
    <row r="63" spans="2:15">
      <c r="B63" s="3125"/>
      <c r="C63" s="2351" t="s">
        <v>366</v>
      </c>
      <c r="D63" s="2307"/>
      <c r="E63" s="2356">
        <f>SUM(G63:O63)</f>
        <v>0</v>
      </c>
      <c r="F63" s="2355"/>
      <c r="G63" s="2357"/>
      <c r="H63" s="2357"/>
      <c r="I63" s="2357"/>
      <c r="J63" s="2357"/>
      <c r="K63" s="2357"/>
      <c r="L63" s="2357"/>
      <c r="M63" s="2357"/>
      <c r="N63" s="2357"/>
      <c r="O63" s="2357"/>
    </row>
    <row r="64" spans="2:15">
      <c r="B64" s="3125"/>
      <c r="C64" s="2237" t="s">
        <v>367</v>
      </c>
      <c r="D64" s="2307"/>
      <c r="E64" s="2250">
        <f>SUM(G64:O64)</f>
        <v>0</v>
      </c>
      <c r="F64" s="2355"/>
      <c r="G64" s="2249"/>
      <c r="H64" s="2249"/>
      <c r="I64" s="2249"/>
      <c r="J64" s="2249"/>
      <c r="K64" s="2249"/>
      <c r="L64" s="2249"/>
      <c r="M64" s="2249"/>
      <c r="N64" s="2249"/>
      <c r="O64" s="2249"/>
    </row>
    <row r="65" spans="2:15">
      <c r="B65" s="3125"/>
      <c r="C65" s="2251" t="s">
        <v>370</v>
      </c>
      <c r="D65" s="2290"/>
      <c r="E65" s="2109">
        <f>SUM(E66:E66)</f>
        <v>0</v>
      </c>
      <c r="F65" s="2355"/>
      <c r="G65" s="2109">
        <f t="shared" ref="G65:O65" si="12">SUM(G66:G66)</f>
        <v>0</v>
      </c>
      <c r="H65" s="2109">
        <f t="shared" si="12"/>
        <v>0</v>
      </c>
      <c r="I65" s="2109">
        <f t="shared" si="12"/>
        <v>0</v>
      </c>
      <c r="J65" s="2109">
        <f t="shared" si="12"/>
        <v>0</v>
      </c>
      <c r="K65" s="2109">
        <f t="shared" si="12"/>
        <v>0</v>
      </c>
      <c r="L65" s="2109">
        <f t="shared" si="12"/>
        <v>0</v>
      </c>
      <c r="M65" s="2109">
        <f t="shared" si="12"/>
        <v>0</v>
      </c>
      <c r="N65" s="2109">
        <f t="shared" si="12"/>
        <v>0</v>
      </c>
      <c r="O65" s="2109">
        <f t="shared" si="12"/>
        <v>0</v>
      </c>
    </row>
    <row r="66" spans="2:15">
      <c r="B66" s="3126"/>
      <c r="C66" s="2128" t="s">
        <v>385</v>
      </c>
      <c r="D66" s="2290"/>
      <c r="E66" s="2129">
        <f>SUM(G66:O66)</f>
        <v>0</v>
      </c>
      <c r="F66" s="2355"/>
      <c r="G66" s="2248">
        <v>0</v>
      </c>
      <c r="H66" s="2248">
        <v>0</v>
      </c>
      <c r="I66" s="2248">
        <v>0</v>
      </c>
      <c r="J66" s="2248">
        <v>0</v>
      </c>
      <c r="K66" s="2248">
        <v>0</v>
      </c>
      <c r="L66" s="2248">
        <v>0</v>
      </c>
      <c r="M66" s="2248">
        <v>0</v>
      </c>
      <c r="N66" s="2248">
        <v>0</v>
      </c>
      <c r="O66" s="2248">
        <v>0</v>
      </c>
    </row>
    <row r="67" spans="2:15">
      <c r="B67" s="2255"/>
      <c r="C67" s="2255"/>
      <c r="D67" s="2255"/>
      <c r="E67" s="2255"/>
      <c r="F67" s="2255"/>
      <c r="G67" s="2255"/>
      <c r="H67" s="2255"/>
      <c r="I67" s="2255"/>
      <c r="J67" s="2255"/>
      <c r="K67" s="2255"/>
      <c r="L67" s="2255"/>
      <c r="M67" s="2255"/>
      <c r="N67" s="2255"/>
      <c r="O67" s="2255"/>
    </row>
    <row r="68" spans="2:15">
      <c r="B68" s="2255"/>
      <c r="C68" s="2255"/>
      <c r="D68" s="2255"/>
      <c r="E68" s="2255"/>
      <c r="F68" s="2255"/>
      <c r="G68" s="2255"/>
      <c r="H68" s="2255"/>
      <c r="I68" s="2255"/>
      <c r="J68" s="2255"/>
      <c r="K68" s="2255"/>
      <c r="L68" s="2255"/>
      <c r="M68" s="2255"/>
      <c r="N68" s="2255"/>
      <c r="O68" s="2255"/>
    </row>
    <row r="69" spans="2:15">
      <c r="B69" s="2255"/>
      <c r="C69" s="2255"/>
      <c r="D69" s="2255"/>
      <c r="E69" s="2255"/>
      <c r="F69" s="2255"/>
      <c r="G69" s="2255"/>
      <c r="H69" s="2255"/>
      <c r="I69" s="2255"/>
      <c r="J69" s="2255"/>
      <c r="K69" s="2255"/>
      <c r="L69" s="2255"/>
      <c r="M69" s="2255"/>
      <c r="N69" s="2255"/>
      <c r="O69" s="2255"/>
    </row>
    <row r="70" spans="2:15" s="2261" customFormat="1">
      <c r="B70" s="3129" t="s">
        <v>1327</v>
      </c>
      <c r="C70" s="3129"/>
      <c r="D70" s="3129"/>
      <c r="E70" s="3129"/>
      <c r="F70" s="3129"/>
      <c r="G70" s="3129"/>
      <c r="H70" s="3129"/>
      <c r="I70" s="3129"/>
      <c r="J70" s="3129"/>
      <c r="K70" s="3129"/>
      <c r="L70" s="3129"/>
      <c r="M70" s="3129"/>
      <c r="N70" s="3129"/>
      <c r="O70" s="3129"/>
    </row>
    <row r="71" spans="2:15">
      <c r="B71" s="2415"/>
      <c r="C71" s="2416"/>
      <c r="D71" s="2348"/>
      <c r="E71" s="2283"/>
      <c r="F71" s="2290"/>
      <c r="G71" s="2290"/>
      <c r="H71" s="2290"/>
      <c r="I71" s="2290"/>
      <c r="J71" s="2290"/>
      <c r="K71" s="2290"/>
      <c r="L71" s="2290"/>
      <c r="M71" s="2290"/>
      <c r="N71" s="2290"/>
      <c r="O71" s="2290"/>
    </row>
    <row r="72" spans="2:15">
      <c r="B72" s="2399"/>
      <c r="C72" s="2283"/>
      <c r="D72" s="2292"/>
      <c r="E72" s="2242" t="s">
        <v>1166</v>
      </c>
      <c r="F72" s="2290"/>
      <c r="G72" s="3127" t="str">
        <f>+E72</f>
        <v>t-1</v>
      </c>
      <c r="H72" s="3118"/>
      <c r="I72" s="3118"/>
      <c r="J72" s="3118"/>
      <c r="K72" s="3118"/>
      <c r="L72" s="3118"/>
      <c r="M72" s="3118"/>
      <c r="N72" s="3118"/>
      <c r="O72" s="3128"/>
    </row>
    <row r="73" spans="2:15">
      <c r="B73" s="2413"/>
      <c r="C73" s="2247" t="s">
        <v>112</v>
      </c>
      <c r="D73" s="2414"/>
      <c r="E73" s="2240" t="s">
        <v>316</v>
      </c>
      <c r="F73" s="2290"/>
      <c r="G73" s="2240" t="s">
        <v>113</v>
      </c>
      <c r="H73" s="2240" t="s">
        <v>114</v>
      </c>
      <c r="I73" s="2240" t="s">
        <v>115</v>
      </c>
      <c r="J73" s="2240" t="s">
        <v>116</v>
      </c>
      <c r="K73" s="2240" t="s">
        <v>117</v>
      </c>
      <c r="L73" s="2240" t="s">
        <v>118</v>
      </c>
      <c r="M73" s="2240" t="s">
        <v>119</v>
      </c>
      <c r="N73" s="2240" t="s">
        <v>120</v>
      </c>
      <c r="O73" s="2240" t="s">
        <v>121</v>
      </c>
    </row>
    <row r="74" spans="2:15">
      <c r="B74" s="2399"/>
      <c r="C74" s="2179"/>
      <c r="D74" s="2400"/>
      <c r="E74" s="2174"/>
      <c r="F74" s="2290"/>
      <c r="G74" s="2290"/>
      <c r="H74" s="2290"/>
      <c r="I74" s="2290"/>
      <c r="J74" s="2290"/>
      <c r="K74" s="2290"/>
      <c r="L74" s="2290"/>
      <c r="M74" s="2290"/>
      <c r="N74" s="2290"/>
      <c r="O74" s="2290"/>
    </row>
    <row r="75" spans="2:15">
      <c r="B75" s="2148">
        <v>1</v>
      </c>
      <c r="C75" s="2150" t="s">
        <v>302</v>
      </c>
      <c r="D75" s="2297"/>
      <c r="E75" s="2160">
        <f>SUM(G75:O75)</f>
        <v>0</v>
      </c>
      <c r="F75" s="2395"/>
      <c r="G75" s="2160">
        <f t="shared" ref="G75:O75" si="13">SUM(G76:G94)</f>
        <v>0</v>
      </c>
      <c r="H75" s="2160">
        <f t="shared" si="13"/>
        <v>0</v>
      </c>
      <c r="I75" s="2160">
        <f t="shared" si="13"/>
        <v>0</v>
      </c>
      <c r="J75" s="2160">
        <f t="shared" si="13"/>
        <v>0</v>
      </c>
      <c r="K75" s="2160">
        <f t="shared" si="13"/>
        <v>0</v>
      </c>
      <c r="L75" s="2160">
        <f t="shared" si="13"/>
        <v>0</v>
      </c>
      <c r="M75" s="2160">
        <f t="shared" si="13"/>
        <v>0</v>
      </c>
      <c r="N75" s="2160">
        <f t="shared" si="13"/>
        <v>0</v>
      </c>
      <c r="O75" s="2160">
        <f t="shared" si="13"/>
        <v>0</v>
      </c>
    </row>
    <row r="76" spans="2:15">
      <c r="B76" s="2269" t="s">
        <v>215</v>
      </c>
      <c r="C76" s="2354" t="s">
        <v>405</v>
      </c>
      <c r="D76" s="2297"/>
      <c r="E76" s="2396">
        <f>SUM(G76:O76)</f>
        <v>0</v>
      </c>
      <c r="F76" s="2395"/>
      <c r="G76" s="2337"/>
      <c r="H76" s="2337"/>
      <c r="I76" s="2337"/>
      <c r="J76" s="2337"/>
      <c r="K76" s="2337"/>
      <c r="L76" s="2337"/>
      <c r="M76" s="2337"/>
      <c r="N76" s="2337"/>
      <c r="O76" s="2337"/>
    </row>
    <row r="77" spans="2:15">
      <c r="B77" s="2269" t="s">
        <v>216</v>
      </c>
      <c r="C77" s="2354" t="s">
        <v>406</v>
      </c>
      <c r="D77" s="2297"/>
      <c r="E77" s="2396">
        <f t="shared" ref="E77:E94" si="14">SUM(G77:O77)</f>
        <v>0</v>
      </c>
      <c r="F77" s="2395"/>
      <c r="G77" s="2337"/>
      <c r="H77" s="2337"/>
      <c r="I77" s="2337"/>
      <c r="J77" s="2337"/>
      <c r="K77" s="2337"/>
      <c r="L77" s="2337"/>
      <c r="M77" s="2337"/>
      <c r="N77" s="2337"/>
      <c r="O77" s="2337"/>
    </row>
    <row r="78" spans="2:15">
      <c r="B78" s="2269" t="s">
        <v>217</v>
      </c>
      <c r="C78" s="2354" t="s">
        <v>407</v>
      </c>
      <c r="D78" s="2297"/>
      <c r="E78" s="2396">
        <f t="shared" si="14"/>
        <v>0</v>
      </c>
      <c r="F78" s="2395"/>
      <c r="G78" s="2337"/>
      <c r="H78" s="2337"/>
      <c r="I78" s="2337"/>
      <c r="J78" s="2337"/>
      <c r="K78" s="2337"/>
      <c r="L78" s="2337"/>
      <c r="M78" s="2337"/>
      <c r="N78" s="2337"/>
      <c r="O78" s="2337"/>
    </row>
    <row r="79" spans="2:15" s="1408" customFormat="1">
      <c r="B79" s="2269" t="s">
        <v>218</v>
      </c>
      <c r="C79" s="2354" t="s">
        <v>1092</v>
      </c>
      <c r="D79" s="2297"/>
      <c r="E79" s="2396">
        <f t="shared" si="14"/>
        <v>0</v>
      </c>
      <c r="F79" s="2395"/>
      <c r="G79" s="2337"/>
      <c r="H79" s="2337"/>
      <c r="I79" s="2337"/>
      <c r="J79" s="2337"/>
      <c r="K79" s="2337"/>
      <c r="L79" s="2337"/>
      <c r="M79" s="2337"/>
      <c r="N79" s="2337"/>
      <c r="O79" s="2337"/>
    </row>
    <row r="80" spans="2:15">
      <c r="B80" s="2269" t="s">
        <v>219</v>
      </c>
      <c r="C80" s="2354" t="s">
        <v>572</v>
      </c>
      <c r="D80" s="2297"/>
      <c r="E80" s="2396">
        <f t="shared" si="14"/>
        <v>0</v>
      </c>
      <c r="F80" s="2395"/>
      <c r="G80" s="2337"/>
      <c r="H80" s="2337"/>
      <c r="I80" s="2337"/>
      <c r="J80" s="2337"/>
      <c r="K80" s="2337"/>
      <c r="L80" s="2337"/>
      <c r="M80" s="2337"/>
      <c r="N80" s="2337"/>
      <c r="O80" s="2337"/>
    </row>
    <row r="81" spans="2:15">
      <c r="B81" s="2269" t="s">
        <v>220</v>
      </c>
      <c r="C81" s="2354" t="s">
        <v>581</v>
      </c>
      <c r="D81" s="2297"/>
      <c r="E81" s="2396">
        <f t="shared" si="14"/>
        <v>0</v>
      </c>
      <c r="F81" s="2395"/>
      <c r="G81" s="2337"/>
      <c r="H81" s="2337"/>
      <c r="I81" s="2337"/>
      <c r="J81" s="2337"/>
      <c r="K81" s="2337"/>
      <c r="L81" s="2337"/>
      <c r="M81" s="2337"/>
      <c r="N81" s="2337"/>
      <c r="O81" s="2337"/>
    </row>
    <row r="82" spans="2:15">
      <c r="B82" s="2269" t="s">
        <v>573</v>
      </c>
      <c r="C82" s="2354" t="s">
        <v>582</v>
      </c>
      <c r="D82" s="2297"/>
      <c r="E82" s="2396">
        <f t="shared" si="14"/>
        <v>0</v>
      </c>
      <c r="F82" s="2395"/>
      <c r="G82" s="2337"/>
      <c r="H82" s="2337"/>
      <c r="I82" s="2337"/>
      <c r="J82" s="2337"/>
      <c r="K82" s="2337"/>
      <c r="L82" s="2337"/>
      <c r="M82" s="2337"/>
      <c r="N82" s="2337"/>
      <c r="O82" s="2337"/>
    </row>
    <row r="83" spans="2:15">
      <c r="B83" s="2269" t="s">
        <v>574</v>
      </c>
      <c r="C83" s="2354" t="s">
        <v>583</v>
      </c>
      <c r="D83" s="2297"/>
      <c r="E83" s="2396">
        <f t="shared" si="14"/>
        <v>0</v>
      </c>
      <c r="F83" s="2395"/>
      <c r="G83" s="2337"/>
      <c r="H83" s="2337"/>
      <c r="I83" s="2337"/>
      <c r="J83" s="2337"/>
      <c r="K83" s="2337"/>
      <c r="L83" s="2337"/>
      <c r="M83" s="2337"/>
      <c r="N83" s="2337"/>
      <c r="O83" s="2337"/>
    </row>
    <row r="84" spans="2:15">
      <c r="B84" s="2269" t="s">
        <v>575</v>
      </c>
      <c r="C84" s="2354" t="s">
        <v>1093</v>
      </c>
      <c r="D84" s="2297"/>
      <c r="E84" s="2396">
        <f t="shared" si="14"/>
        <v>0</v>
      </c>
      <c r="F84" s="2395"/>
      <c r="G84" s="2337"/>
      <c r="H84" s="2337"/>
      <c r="I84" s="2337"/>
      <c r="J84" s="2337"/>
      <c r="K84" s="2337"/>
      <c r="L84" s="2337"/>
      <c r="M84" s="2337"/>
      <c r="N84" s="2337"/>
      <c r="O84" s="2337"/>
    </row>
    <row r="85" spans="2:15" s="2261" customFormat="1">
      <c r="B85" s="2372" t="s">
        <v>576</v>
      </c>
      <c r="C85" s="2622" t="s">
        <v>1094</v>
      </c>
      <c r="D85" s="2297"/>
      <c r="E85" s="2390">
        <f t="shared" si="14"/>
        <v>0</v>
      </c>
      <c r="F85" s="1707"/>
      <c r="G85" s="2357"/>
      <c r="H85" s="2357"/>
      <c r="I85" s="2357"/>
      <c r="J85" s="2357"/>
      <c r="K85" s="2357"/>
      <c r="L85" s="2357"/>
      <c r="M85" s="2357"/>
      <c r="N85" s="2357"/>
      <c r="O85" s="2357"/>
    </row>
    <row r="86" spans="2:15">
      <c r="B86" s="2372" t="s">
        <v>577</v>
      </c>
      <c r="C86" s="2622" t="s">
        <v>1095</v>
      </c>
      <c r="D86" s="2297"/>
      <c r="E86" s="2390">
        <f t="shared" si="14"/>
        <v>0</v>
      </c>
      <c r="F86" s="1707"/>
      <c r="G86" s="2357"/>
      <c r="H86" s="2357"/>
      <c r="I86" s="2357"/>
      <c r="J86" s="2357"/>
      <c r="K86" s="2357"/>
      <c r="L86" s="2357"/>
      <c r="M86" s="2357"/>
      <c r="N86" s="2357"/>
      <c r="O86" s="2357"/>
    </row>
    <row r="87" spans="2:15">
      <c r="B87" s="2372" t="s">
        <v>578</v>
      </c>
      <c r="C87" s="2622" t="s">
        <v>1096</v>
      </c>
      <c r="D87" s="2297"/>
      <c r="E87" s="2390">
        <f t="shared" si="14"/>
        <v>0</v>
      </c>
      <c r="F87" s="1707"/>
      <c r="G87" s="2357"/>
      <c r="H87" s="2357"/>
      <c r="I87" s="2357"/>
      <c r="J87" s="2357"/>
      <c r="K87" s="2357"/>
      <c r="L87" s="2357"/>
      <c r="M87" s="2357"/>
      <c r="N87" s="2357"/>
      <c r="O87" s="2357"/>
    </row>
    <row r="88" spans="2:15">
      <c r="B88" s="2372" t="s">
        <v>579</v>
      </c>
      <c r="C88" s="2622" t="s">
        <v>1097</v>
      </c>
      <c r="D88" s="2297"/>
      <c r="E88" s="2390">
        <f t="shared" si="14"/>
        <v>0</v>
      </c>
      <c r="F88" s="1707"/>
      <c r="G88" s="2357"/>
      <c r="H88" s="2357"/>
      <c r="I88" s="2357"/>
      <c r="J88" s="2357"/>
      <c r="K88" s="2357"/>
      <c r="L88" s="2357"/>
      <c r="M88" s="2357"/>
      <c r="N88" s="2357"/>
      <c r="O88" s="2357"/>
    </row>
    <row r="89" spans="2:15">
      <c r="B89" s="2372" t="s">
        <v>580</v>
      </c>
      <c r="C89" s="2622" t="s">
        <v>1098</v>
      </c>
      <c r="D89" s="2297"/>
      <c r="E89" s="2390">
        <f t="shared" si="14"/>
        <v>0</v>
      </c>
      <c r="F89" s="1707"/>
      <c r="G89" s="2357"/>
      <c r="H89" s="2357"/>
      <c r="I89" s="2357"/>
      <c r="J89" s="2357"/>
      <c r="K89" s="2357"/>
      <c r="L89" s="2357"/>
      <c r="M89" s="2357"/>
      <c r="N89" s="2357"/>
      <c r="O89" s="2357"/>
    </row>
    <row r="90" spans="2:15">
      <c r="B90" s="2372" t="s">
        <v>726</v>
      </c>
      <c r="C90" s="2622" t="s">
        <v>408</v>
      </c>
      <c r="D90" s="2297"/>
      <c r="E90" s="2390">
        <f t="shared" si="14"/>
        <v>0</v>
      </c>
      <c r="F90" s="1707"/>
      <c r="G90" s="2357"/>
      <c r="H90" s="2357"/>
      <c r="I90" s="2357"/>
      <c r="J90" s="2357"/>
      <c r="K90" s="2357"/>
      <c r="L90" s="2357"/>
      <c r="M90" s="2357"/>
      <c r="N90" s="2357"/>
      <c r="O90" s="2357"/>
    </row>
    <row r="91" spans="2:15">
      <c r="B91" s="2372" t="s">
        <v>732</v>
      </c>
      <c r="C91" s="2622" t="s">
        <v>409</v>
      </c>
      <c r="D91" s="2297"/>
      <c r="E91" s="2390">
        <f t="shared" si="14"/>
        <v>0</v>
      </c>
      <c r="F91" s="1707"/>
      <c r="G91" s="2357"/>
      <c r="H91" s="2357"/>
      <c r="I91" s="2357"/>
      <c r="J91" s="2357"/>
      <c r="K91" s="2357"/>
      <c r="L91" s="2357"/>
      <c r="M91" s="2357"/>
      <c r="N91" s="2357"/>
      <c r="O91" s="2357"/>
    </row>
    <row r="92" spans="2:15" s="2261" customFormat="1">
      <c r="B92" s="2372" t="s">
        <v>1099</v>
      </c>
      <c r="C92" s="2622" t="s">
        <v>410</v>
      </c>
      <c r="D92" s="2297"/>
      <c r="E92" s="2390">
        <f t="shared" si="14"/>
        <v>0</v>
      </c>
      <c r="F92" s="1707"/>
      <c r="G92" s="2357"/>
      <c r="H92" s="2357"/>
      <c r="I92" s="2357"/>
      <c r="J92" s="2357"/>
      <c r="K92" s="2357"/>
      <c r="L92" s="2357"/>
      <c r="M92" s="2357"/>
      <c r="N92" s="2357"/>
      <c r="O92" s="2357"/>
    </row>
    <row r="93" spans="2:15">
      <c r="B93" s="2372" t="s">
        <v>1100</v>
      </c>
      <c r="C93" s="2622" t="s">
        <v>411</v>
      </c>
      <c r="D93" s="2297"/>
      <c r="E93" s="2390">
        <f t="shared" si="14"/>
        <v>0</v>
      </c>
      <c r="F93" s="1707"/>
      <c r="G93" s="2357"/>
      <c r="H93" s="2357"/>
      <c r="I93" s="2357"/>
      <c r="J93" s="2357"/>
      <c r="K93" s="2357"/>
      <c r="L93" s="2357"/>
      <c r="M93" s="2357"/>
      <c r="N93" s="2357"/>
      <c r="O93" s="2357"/>
    </row>
    <row r="94" spans="2:15">
      <c r="B94" s="2372" t="s">
        <v>1101</v>
      </c>
      <c r="C94" s="2622" t="s">
        <v>412</v>
      </c>
      <c r="D94" s="2297"/>
      <c r="E94" s="2390">
        <f t="shared" si="14"/>
        <v>0</v>
      </c>
      <c r="F94" s="1707"/>
      <c r="G94" s="2357"/>
      <c r="H94" s="2357"/>
      <c r="I94" s="2357"/>
      <c r="J94" s="2357"/>
      <c r="K94" s="2357"/>
      <c r="L94" s="2357"/>
      <c r="M94" s="2357"/>
      <c r="N94" s="2357"/>
      <c r="O94" s="2357"/>
    </row>
    <row r="95" spans="2:15">
      <c r="B95" s="2372">
        <v>2</v>
      </c>
      <c r="C95" s="2297" t="s">
        <v>171</v>
      </c>
      <c r="D95" s="2297"/>
      <c r="E95" s="2356">
        <f>SUM(G95:O95)</f>
        <v>0</v>
      </c>
      <c r="F95" s="1707"/>
      <c r="G95" s="2357"/>
      <c r="H95" s="2357"/>
      <c r="I95" s="2357"/>
      <c r="J95" s="2357"/>
      <c r="K95" s="2357"/>
      <c r="L95" s="2357"/>
      <c r="M95" s="2357"/>
      <c r="N95" s="2357"/>
      <c r="O95" s="2357"/>
    </row>
    <row r="96" spans="2:15">
      <c r="B96" s="2372">
        <v>3</v>
      </c>
      <c r="C96" s="2297" t="s">
        <v>172</v>
      </c>
      <c r="D96" s="2297"/>
      <c r="E96" s="2356">
        <f t="shared" ref="E96:E102" si="15">SUM(G96:O96)</f>
        <v>0</v>
      </c>
      <c r="F96" s="1707"/>
      <c r="G96" s="2357"/>
      <c r="H96" s="2357"/>
      <c r="I96" s="2357"/>
      <c r="J96" s="2357"/>
      <c r="K96" s="2357"/>
      <c r="L96" s="2357"/>
      <c r="M96" s="2357"/>
      <c r="N96" s="2357"/>
      <c r="O96" s="2357"/>
    </row>
    <row r="97" spans="2:15">
      <c r="B97" s="2269">
        <v>4</v>
      </c>
      <c r="C97" s="2278" t="s">
        <v>373</v>
      </c>
      <c r="D97" s="2297"/>
      <c r="E97" s="2393">
        <f t="shared" si="15"/>
        <v>0</v>
      </c>
      <c r="F97" s="2395"/>
      <c r="G97" s="2337"/>
      <c r="H97" s="2337"/>
      <c r="I97" s="2337"/>
      <c r="J97" s="2337"/>
      <c r="K97" s="2337"/>
      <c r="L97" s="2337"/>
      <c r="M97" s="2337"/>
      <c r="N97" s="2337"/>
      <c r="O97" s="2337"/>
    </row>
    <row r="98" spans="2:15">
      <c r="B98" s="2269">
        <v>5</v>
      </c>
      <c r="C98" s="2278" t="s">
        <v>374</v>
      </c>
      <c r="D98" s="2297"/>
      <c r="E98" s="2393">
        <f t="shared" si="15"/>
        <v>0</v>
      </c>
      <c r="F98" s="2395"/>
      <c r="G98" s="2337"/>
      <c r="H98" s="2337"/>
      <c r="I98" s="2337"/>
      <c r="J98" s="2337"/>
      <c r="K98" s="2337"/>
      <c r="L98" s="2337"/>
      <c r="M98" s="2337"/>
      <c r="N98" s="2337"/>
      <c r="O98" s="2337"/>
    </row>
    <row r="99" spans="2:15">
      <c r="B99" s="2269">
        <v>6</v>
      </c>
      <c r="C99" s="2278" t="s">
        <v>375</v>
      </c>
      <c r="D99" s="2297"/>
      <c r="E99" s="2393">
        <f t="shared" si="15"/>
        <v>0</v>
      </c>
      <c r="F99" s="2395"/>
      <c r="G99" s="2337"/>
      <c r="H99" s="2337"/>
      <c r="I99" s="2337"/>
      <c r="J99" s="2337"/>
      <c r="K99" s="2337"/>
      <c r="L99" s="2337"/>
      <c r="M99" s="2337"/>
      <c r="N99" s="2337"/>
      <c r="O99" s="2337"/>
    </row>
    <row r="100" spans="2:15">
      <c r="B100" s="2269">
        <v>7</v>
      </c>
      <c r="C100" s="2278" t="s">
        <v>246</v>
      </c>
      <c r="D100" s="2297"/>
      <c r="E100" s="2393">
        <f t="shared" si="15"/>
        <v>0</v>
      </c>
      <c r="F100" s="2395"/>
      <c r="G100" s="2337"/>
      <c r="H100" s="2337"/>
      <c r="I100" s="2337"/>
      <c r="J100" s="2337"/>
      <c r="K100" s="2337"/>
      <c r="L100" s="2337"/>
      <c r="M100" s="2337"/>
      <c r="N100" s="2337"/>
      <c r="O100" s="2337"/>
    </row>
    <row r="101" spans="2:15">
      <c r="B101" s="2269">
        <v>8</v>
      </c>
      <c r="C101" s="2278" t="s">
        <v>282</v>
      </c>
      <c r="D101" s="2297"/>
      <c r="E101" s="2393">
        <f t="shared" si="15"/>
        <v>0</v>
      </c>
      <c r="F101" s="2395"/>
      <c r="G101" s="2337"/>
      <c r="H101" s="2337"/>
      <c r="I101" s="2337"/>
      <c r="J101" s="2337"/>
      <c r="K101" s="2337"/>
      <c r="L101" s="2337"/>
      <c r="M101" s="2337"/>
      <c r="N101" s="2337"/>
      <c r="O101" s="2337"/>
    </row>
    <row r="102" spans="2:15">
      <c r="B102" s="2269">
        <v>9</v>
      </c>
      <c r="C102" s="2288" t="s">
        <v>280</v>
      </c>
      <c r="D102" s="2346"/>
      <c r="E102" s="2393">
        <f t="shared" si="15"/>
        <v>0</v>
      </c>
      <c r="F102" s="2395"/>
      <c r="G102" s="2337"/>
      <c r="H102" s="2337"/>
      <c r="I102" s="2337"/>
      <c r="J102" s="2337"/>
      <c r="K102" s="2337"/>
      <c r="L102" s="2337"/>
      <c r="M102" s="2337"/>
      <c r="N102" s="2337"/>
      <c r="O102" s="2337"/>
    </row>
    <row r="103" spans="2:15">
      <c r="B103" s="2126">
        <v>10</v>
      </c>
      <c r="C103" s="2145" t="s">
        <v>389</v>
      </c>
      <c r="D103" s="2282"/>
      <c r="E103" s="2199">
        <f>SUM(G103:O103)</f>
        <v>0</v>
      </c>
      <c r="F103" s="2395"/>
      <c r="G103" s="2199">
        <f t="shared" ref="G103:O103" si="16">G75+SUM(G94:G102)</f>
        <v>0</v>
      </c>
      <c r="H103" s="2199">
        <f t="shared" si="16"/>
        <v>0</v>
      </c>
      <c r="I103" s="2199">
        <f t="shared" si="16"/>
        <v>0</v>
      </c>
      <c r="J103" s="2199">
        <f t="shared" si="16"/>
        <v>0</v>
      </c>
      <c r="K103" s="2199">
        <f t="shared" si="16"/>
        <v>0</v>
      </c>
      <c r="L103" s="2199">
        <f t="shared" si="16"/>
        <v>0</v>
      </c>
      <c r="M103" s="2199">
        <f t="shared" si="16"/>
        <v>0</v>
      </c>
      <c r="N103" s="2199">
        <f t="shared" si="16"/>
        <v>0</v>
      </c>
      <c r="O103" s="2199">
        <f t="shared" si="16"/>
        <v>0</v>
      </c>
    </row>
    <row r="104" spans="2:15">
      <c r="B104" s="2554"/>
      <c r="C104" s="2555"/>
      <c r="D104" s="2368"/>
      <c r="E104" s="2556"/>
      <c r="F104" s="2290"/>
      <c r="G104" s="2290"/>
      <c r="H104" s="2290"/>
      <c r="I104" s="2290"/>
      <c r="J104" s="2290"/>
      <c r="K104" s="2290"/>
      <c r="L104" s="2290"/>
      <c r="M104" s="2290"/>
      <c r="N104" s="2290"/>
      <c r="O104" s="2290"/>
    </row>
    <row r="105" spans="2:15">
      <c r="B105" s="2114"/>
      <c r="C105" s="2246" t="s">
        <v>174</v>
      </c>
      <c r="D105" s="2398"/>
      <c r="E105" s="2240" t="s">
        <v>316</v>
      </c>
      <c r="F105" s="2290"/>
      <c r="G105" s="2240" t="s">
        <v>113</v>
      </c>
      <c r="H105" s="2240" t="s">
        <v>114</v>
      </c>
      <c r="I105" s="2240" t="s">
        <v>115</v>
      </c>
      <c r="J105" s="2240" t="s">
        <v>116</v>
      </c>
      <c r="K105" s="2240" t="s">
        <v>117</v>
      </c>
      <c r="L105" s="2240" t="s">
        <v>118</v>
      </c>
      <c r="M105" s="2240" t="s">
        <v>119</v>
      </c>
      <c r="N105" s="2240" t="s">
        <v>120</v>
      </c>
      <c r="O105" s="2240" t="s">
        <v>121</v>
      </c>
    </row>
    <row r="106" spans="2:15">
      <c r="B106" s="2399"/>
      <c r="C106" s="2179"/>
      <c r="D106" s="2400"/>
      <c r="E106" s="2311"/>
      <c r="F106" s="2290"/>
      <c r="G106" s="2290"/>
      <c r="H106" s="2290"/>
      <c r="I106" s="2290"/>
      <c r="J106" s="2290"/>
      <c r="K106" s="2290"/>
      <c r="L106" s="2290"/>
      <c r="M106" s="2290"/>
      <c r="N106" s="2290"/>
      <c r="O106" s="2290"/>
    </row>
    <row r="107" spans="2:15">
      <c r="B107" s="2161">
        <v>11</v>
      </c>
      <c r="C107" s="2152" t="s">
        <v>302</v>
      </c>
      <c r="D107" s="2318"/>
      <c r="E107" s="2160">
        <f>SUM(G107:O107)</f>
        <v>0</v>
      </c>
      <c r="F107" s="2355"/>
      <c r="G107" s="2158"/>
      <c r="H107" s="2158"/>
      <c r="I107" s="2158"/>
      <c r="J107" s="2158"/>
      <c r="K107" s="2158"/>
      <c r="L107" s="2158"/>
      <c r="M107" s="2158"/>
      <c r="N107" s="2158"/>
      <c r="O107" s="2158"/>
    </row>
    <row r="108" spans="2:15">
      <c r="B108" s="2397">
        <v>12</v>
      </c>
      <c r="C108" s="2288" t="s">
        <v>171</v>
      </c>
      <c r="D108" s="2318"/>
      <c r="E108" s="2393">
        <f>SUM(G108:O108)</f>
        <v>0</v>
      </c>
      <c r="F108" s="2355"/>
      <c r="G108" s="2337"/>
      <c r="H108" s="2337"/>
      <c r="I108" s="2337"/>
      <c r="J108" s="2337"/>
      <c r="K108" s="2337"/>
      <c r="L108" s="2337"/>
      <c r="M108" s="2337"/>
      <c r="N108" s="2337"/>
      <c r="O108" s="2337"/>
    </row>
    <row r="109" spans="2:15">
      <c r="B109" s="2397">
        <v>13</v>
      </c>
      <c r="C109" s="2288" t="s">
        <v>172</v>
      </c>
      <c r="D109" s="2318"/>
      <c r="E109" s="2393">
        <f>SUM(G109:O109)</f>
        <v>0</v>
      </c>
      <c r="F109" s="2355"/>
      <c r="G109" s="2337"/>
      <c r="H109" s="2337"/>
      <c r="I109" s="2337"/>
      <c r="J109" s="2337"/>
      <c r="K109" s="2337"/>
      <c r="L109" s="2337"/>
      <c r="M109" s="2337"/>
      <c r="N109" s="2337"/>
      <c r="O109" s="2337"/>
    </row>
    <row r="110" spans="2:15">
      <c r="B110" s="2397">
        <v>14</v>
      </c>
      <c r="C110" s="2288" t="s">
        <v>282</v>
      </c>
      <c r="D110" s="2318"/>
      <c r="E110" s="2393">
        <f>SUM(G110:O110)</f>
        <v>0</v>
      </c>
      <c r="F110" s="2355"/>
      <c r="G110" s="2337"/>
      <c r="H110" s="2337"/>
      <c r="I110" s="2337"/>
      <c r="J110" s="2337"/>
      <c r="K110" s="2337"/>
      <c r="L110" s="2337"/>
      <c r="M110" s="2337"/>
      <c r="N110" s="2337"/>
      <c r="O110" s="2337"/>
    </row>
    <row r="111" spans="2:15">
      <c r="B111" s="2397">
        <v>15</v>
      </c>
      <c r="C111" s="2288" t="s">
        <v>280</v>
      </c>
      <c r="D111" s="2318"/>
      <c r="E111" s="2393">
        <f>SUM(G111:O111)</f>
        <v>0</v>
      </c>
      <c r="F111" s="2355"/>
      <c r="G111" s="2239"/>
      <c r="H111" s="2239"/>
      <c r="I111" s="2239"/>
      <c r="J111" s="2239"/>
      <c r="K111" s="2239"/>
      <c r="L111" s="2239"/>
      <c r="M111" s="2239"/>
      <c r="N111" s="2239"/>
      <c r="O111" s="2239"/>
    </row>
    <row r="112" spans="2:15">
      <c r="B112" s="2245">
        <v>16</v>
      </c>
      <c r="C112" s="2130" t="s">
        <v>390</v>
      </c>
      <c r="D112" s="2319"/>
      <c r="E112" s="2109">
        <f>SUM(E107:E111)</f>
        <v>0</v>
      </c>
      <c r="F112" s="2355"/>
      <c r="G112" s="2109">
        <f t="shared" ref="G112:O112" si="17">SUM(G107:G111)</f>
        <v>0</v>
      </c>
      <c r="H112" s="2109">
        <f t="shared" si="17"/>
        <v>0</v>
      </c>
      <c r="I112" s="2109">
        <f t="shared" si="17"/>
        <v>0</v>
      </c>
      <c r="J112" s="2109">
        <f t="shared" si="17"/>
        <v>0</v>
      </c>
      <c r="K112" s="2109">
        <f t="shared" si="17"/>
        <v>0</v>
      </c>
      <c r="L112" s="2109">
        <f t="shared" si="17"/>
        <v>0</v>
      </c>
      <c r="M112" s="2109">
        <f t="shared" si="17"/>
        <v>0</v>
      </c>
      <c r="N112" s="2109">
        <f t="shared" si="17"/>
        <v>0</v>
      </c>
      <c r="O112" s="2109">
        <f t="shared" si="17"/>
        <v>0</v>
      </c>
    </row>
    <row r="113" spans="2:15">
      <c r="B113" s="2401"/>
      <c r="C113" s="2272"/>
      <c r="D113" s="2274"/>
      <c r="E113" s="2358"/>
      <c r="F113" s="2290"/>
      <c r="G113" s="2290"/>
      <c r="H113" s="2290"/>
      <c r="I113" s="2290"/>
      <c r="J113" s="2290"/>
      <c r="K113" s="2290"/>
      <c r="L113" s="2290"/>
      <c r="M113" s="2290"/>
      <c r="N113" s="2290"/>
      <c r="O113" s="2290"/>
    </row>
    <row r="114" spans="2:15">
      <c r="B114" s="2108"/>
      <c r="C114" s="2246" t="s">
        <v>175</v>
      </c>
      <c r="D114" s="2398"/>
      <c r="E114" s="2240" t="s">
        <v>316</v>
      </c>
      <c r="F114" s="2290"/>
      <c r="G114" s="2240" t="s">
        <v>113</v>
      </c>
      <c r="H114" s="2240" t="s">
        <v>114</v>
      </c>
      <c r="I114" s="2240" t="s">
        <v>115</v>
      </c>
      <c r="J114" s="2240" t="s">
        <v>116</v>
      </c>
      <c r="K114" s="2240" t="s">
        <v>117</v>
      </c>
      <c r="L114" s="2240" t="s">
        <v>118</v>
      </c>
      <c r="M114" s="2240" t="s">
        <v>119</v>
      </c>
      <c r="N114" s="2240" t="s">
        <v>120</v>
      </c>
      <c r="O114" s="2240" t="s">
        <v>121</v>
      </c>
    </row>
    <row r="115" spans="2:15">
      <c r="B115" s="2399"/>
      <c r="C115" s="2179"/>
      <c r="D115" s="2400"/>
      <c r="E115" s="2174"/>
      <c r="F115" s="2290"/>
      <c r="G115" s="2290"/>
      <c r="H115" s="2290"/>
      <c r="I115" s="2290"/>
      <c r="J115" s="2290"/>
      <c r="K115" s="2290"/>
      <c r="L115" s="2290"/>
      <c r="M115" s="2290"/>
      <c r="N115" s="2290"/>
      <c r="O115" s="2290"/>
    </row>
    <row r="116" spans="2:15">
      <c r="B116" s="2161">
        <v>17</v>
      </c>
      <c r="C116" s="2162" t="s">
        <v>413</v>
      </c>
      <c r="D116" s="2402"/>
      <c r="E116" s="2178">
        <f>SUM(G116:O116)</f>
        <v>0</v>
      </c>
      <c r="F116" s="2355"/>
      <c r="G116" s="2158">
        <f t="shared" ref="G116:O116" si="18">G75+G107</f>
        <v>0</v>
      </c>
      <c r="H116" s="2158">
        <f t="shared" si="18"/>
        <v>0</v>
      </c>
      <c r="I116" s="2158">
        <f t="shared" si="18"/>
        <v>0</v>
      </c>
      <c r="J116" s="2158">
        <f t="shared" si="18"/>
        <v>0</v>
      </c>
      <c r="K116" s="2158">
        <f t="shared" si="18"/>
        <v>0</v>
      </c>
      <c r="L116" s="2158">
        <f t="shared" si="18"/>
        <v>0</v>
      </c>
      <c r="M116" s="2158">
        <f t="shared" si="18"/>
        <v>0</v>
      </c>
      <c r="N116" s="2158">
        <f t="shared" si="18"/>
        <v>0</v>
      </c>
      <c r="O116" s="2158">
        <f t="shared" si="18"/>
        <v>0</v>
      </c>
    </row>
    <row r="117" spans="2:15">
      <c r="B117" s="2397">
        <v>18</v>
      </c>
      <c r="C117" s="2288" t="s">
        <v>414</v>
      </c>
      <c r="D117" s="2318"/>
      <c r="E117" s="2393">
        <f t="shared" ref="E117:E124" si="19">SUM(G117:O117)</f>
        <v>0</v>
      </c>
      <c r="F117" s="2355"/>
      <c r="G117" s="2337">
        <f t="shared" ref="G117:O118" si="20">G91+G108</f>
        <v>0</v>
      </c>
      <c r="H117" s="2337">
        <f t="shared" si="20"/>
        <v>0</v>
      </c>
      <c r="I117" s="2337">
        <f t="shared" si="20"/>
        <v>0</v>
      </c>
      <c r="J117" s="2337">
        <f t="shared" si="20"/>
        <v>0</v>
      </c>
      <c r="K117" s="2337">
        <f t="shared" si="20"/>
        <v>0</v>
      </c>
      <c r="L117" s="2337">
        <f t="shared" si="20"/>
        <v>0</v>
      </c>
      <c r="M117" s="2337">
        <f t="shared" si="20"/>
        <v>0</v>
      </c>
      <c r="N117" s="2337">
        <f t="shared" si="20"/>
        <v>0</v>
      </c>
      <c r="O117" s="2337">
        <f t="shared" si="20"/>
        <v>0</v>
      </c>
    </row>
    <row r="118" spans="2:15">
      <c r="B118" s="2397">
        <v>19</v>
      </c>
      <c r="C118" s="2288" t="s">
        <v>415</v>
      </c>
      <c r="D118" s="2318"/>
      <c r="E118" s="2393">
        <f t="shared" si="19"/>
        <v>0</v>
      </c>
      <c r="F118" s="2355"/>
      <c r="G118" s="2337">
        <f t="shared" si="20"/>
        <v>0</v>
      </c>
      <c r="H118" s="2337">
        <f t="shared" si="20"/>
        <v>0</v>
      </c>
      <c r="I118" s="2337">
        <f t="shared" si="20"/>
        <v>0</v>
      </c>
      <c r="J118" s="2337">
        <f t="shared" si="20"/>
        <v>0</v>
      </c>
      <c r="K118" s="2337">
        <f t="shared" si="20"/>
        <v>0</v>
      </c>
      <c r="L118" s="2337">
        <f t="shared" si="20"/>
        <v>0</v>
      </c>
      <c r="M118" s="2337">
        <f t="shared" si="20"/>
        <v>0</v>
      </c>
      <c r="N118" s="2337">
        <f t="shared" si="20"/>
        <v>0</v>
      </c>
      <c r="O118" s="2337">
        <f t="shared" si="20"/>
        <v>0</v>
      </c>
    </row>
    <row r="119" spans="2:15">
      <c r="B119" s="2397">
        <v>20</v>
      </c>
      <c r="C119" s="2288" t="s">
        <v>397</v>
      </c>
      <c r="D119" s="2318"/>
      <c r="E119" s="2393">
        <f t="shared" si="19"/>
        <v>0</v>
      </c>
      <c r="F119" s="2355"/>
      <c r="G119" s="2337">
        <f t="shared" ref="G119:O121" si="21">G93</f>
        <v>0</v>
      </c>
      <c r="H119" s="2337">
        <f t="shared" si="21"/>
        <v>0</v>
      </c>
      <c r="I119" s="2337">
        <f t="shared" si="21"/>
        <v>0</v>
      </c>
      <c r="J119" s="2337">
        <f t="shared" si="21"/>
        <v>0</v>
      </c>
      <c r="K119" s="2337">
        <f t="shared" si="21"/>
        <v>0</v>
      </c>
      <c r="L119" s="2337">
        <f t="shared" si="21"/>
        <v>0</v>
      </c>
      <c r="M119" s="2337">
        <f t="shared" si="21"/>
        <v>0</v>
      </c>
      <c r="N119" s="2337">
        <f t="shared" si="21"/>
        <v>0</v>
      </c>
      <c r="O119" s="2337">
        <f t="shared" si="21"/>
        <v>0</v>
      </c>
    </row>
    <row r="120" spans="2:15">
      <c r="B120" s="2397">
        <v>21</v>
      </c>
      <c r="C120" s="2288" t="s">
        <v>398</v>
      </c>
      <c r="D120" s="2318"/>
      <c r="E120" s="2393">
        <f t="shared" si="19"/>
        <v>0</v>
      </c>
      <c r="F120" s="2355"/>
      <c r="G120" s="2337">
        <f t="shared" si="21"/>
        <v>0</v>
      </c>
      <c r="H120" s="2337">
        <f t="shared" si="21"/>
        <v>0</v>
      </c>
      <c r="I120" s="2337">
        <f t="shared" si="21"/>
        <v>0</v>
      </c>
      <c r="J120" s="2337">
        <f t="shared" si="21"/>
        <v>0</v>
      </c>
      <c r="K120" s="2337">
        <f t="shared" si="21"/>
        <v>0</v>
      </c>
      <c r="L120" s="2337">
        <f t="shared" si="21"/>
        <v>0</v>
      </c>
      <c r="M120" s="2337">
        <f t="shared" si="21"/>
        <v>0</v>
      </c>
      <c r="N120" s="2337">
        <f t="shared" si="21"/>
        <v>0</v>
      </c>
      <c r="O120" s="2337">
        <f t="shared" si="21"/>
        <v>0</v>
      </c>
    </row>
    <row r="121" spans="2:15">
      <c r="B121" s="2397">
        <v>22</v>
      </c>
      <c r="C121" s="2288" t="s">
        <v>399</v>
      </c>
      <c r="D121" s="2318"/>
      <c r="E121" s="2393">
        <f t="shared" si="19"/>
        <v>0</v>
      </c>
      <c r="F121" s="2355"/>
      <c r="G121" s="2337">
        <f t="shared" si="21"/>
        <v>0</v>
      </c>
      <c r="H121" s="2337">
        <f t="shared" si="21"/>
        <v>0</v>
      </c>
      <c r="I121" s="2337">
        <f t="shared" si="21"/>
        <v>0</v>
      </c>
      <c r="J121" s="2337">
        <f t="shared" si="21"/>
        <v>0</v>
      </c>
      <c r="K121" s="2337">
        <f t="shared" si="21"/>
        <v>0</v>
      </c>
      <c r="L121" s="2337">
        <f t="shared" si="21"/>
        <v>0</v>
      </c>
      <c r="M121" s="2337">
        <f t="shared" si="21"/>
        <v>0</v>
      </c>
      <c r="N121" s="2337">
        <f t="shared" si="21"/>
        <v>0</v>
      </c>
      <c r="O121" s="2337">
        <f t="shared" si="21"/>
        <v>0</v>
      </c>
    </row>
    <row r="122" spans="2:15">
      <c r="B122" s="2397">
        <v>23</v>
      </c>
      <c r="C122" s="2288" t="s">
        <v>416</v>
      </c>
      <c r="D122" s="2318"/>
      <c r="E122" s="2393">
        <f t="shared" si="19"/>
        <v>0</v>
      </c>
      <c r="F122" s="2355"/>
      <c r="G122" s="2337">
        <v>0</v>
      </c>
      <c r="H122" s="2337">
        <v>0</v>
      </c>
      <c r="I122" s="2337">
        <v>0</v>
      </c>
      <c r="J122" s="2337">
        <v>0</v>
      </c>
      <c r="K122" s="2337">
        <v>0</v>
      </c>
      <c r="L122" s="2337">
        <v>0</v>
      </c>
      <c r="M122" s="2337">
        <v>0</v>
      </c>
      <c r="N122" s="2337">
        <v>0</v>
      </c>
      <c r="O122" s="2337">
        <v>0</v>
      </c>
    </row>
    <row r="123" spans="2:15">
      <c r="B123" s="2397">
        <v>24</v>
      </c>
      <c r="C123" s="2288" t="s">
        <v>382</v>
      </c>
      <c r="D123" s="2318"/>
      <c r="E123" s="2393">
        <f t="shared" si="19"/>
        <v>0</v>
      </c>
      <c r="F123" s="2355"/>
      <c r="G123" s="2337">
        <f t="shared" ref="G123:O124" si="22">G97+G110</f>
        <v>0</v>
      </c>
      <c r="H123" s="2337">
        <f t="shared" si="22"/>
        <v>0</v>
      </c>
      <c r="I123" s="2337">
        <f t="shared" si="22"/>
        <v>0</v>
      </c>
      <c r="J123" s="2337">
        <f t="shared" si="22"/>
        <v>0</v>
      </c>
      <c r="K123" s="2337">
        <f t="shared" si="22"/>
        <v>0</v>
      </c>
      <c r="L123" s="2337">
        <f t="shared" si="22"/>
        <v>0</v>
      </c>
      <c r="M123" s="2337">
        <f t="shared" si="22"/>
        <v>0</v>
      </c>
      <c r="N123" s="2337">
        <f t="shared" si="22"/>
        <v>0</v>
      </c>
      <c r="O123" s="2337">
        <f t="shared" si="22"/>
        <v>0</v>
      </c>
    </row>
    <row r="124" spans="2:15">
      <c r="B124" s="2397">
        <v>25</v>
      </c>
      <c r="C124" s="2288" t="s">
        <v>383</v>
      </c>
      <c r="D124" s="2318"/>
      <c r="E124" s="2393">
        <f t="shared" si="19"/>
        <v>0</v>
      </c>
      <c r="F124" s="2355"/>
      <c r="G124" s="2337">
        <f t="shared" si="22"/>
        <v>0</v>
      </c>
      <c r="H124" s="2337">
        <f t="shared" si="22"/>
        <v>0</v>
      </c>
      <c r="I124" s="2337">
        <f t="shared" si="22"/>
        <v>0</v>
      </c>
      <c r="J124" s="2337">
        <f t="shared" si="22"/>
        <v>0</v>
      </c>
      <c r="K124" s="2337">
        <f t="shared" si="22"/>
        <v>0</v>
      </c>
      <c r="L124" s="2337">
        <f t="shared" si="22"/>
        <v>0</v>
      </c>
      <c r="M124" s="2337">
        <f t="shared" si="22"/>
        <v>0</v>
      </c>
      <c r="N124" s="2337">
        <f t="shared" si="22"/>
        <v>0</v>
      </c>
      <c r="O124" s="2337">
        <f t="shared" si="22"/>
        <v>0</v>
      </c>
    </row>
    <row r="125" spans="2:15">
      <c r="B125" s="2245">
        <v>26</v>
      </c>
      <c r="C125" s="2130" t="s">
        <v>391</v>
      </c>
      <c r="D125" s="2319"/>
      <c r="E125" s="2109">
        <f>SUM(E116:E124)</f>
        <v>0</v>
      </c>
      <c r="F125" s="2355"/>
      <c r="G125" s="2109">
        <f t="shared" ref="G125:O125" si="23">SUM(G116:G124)</f>
        <v>0</v>
      </c>
      <c r="H125" s="2109">
        <f t="shared" si="23"/>
        <v>0</v>
      </c>
      <c r="I125" s="2109">
        <f t="shared" si="23"/>
        <v>0</v>
      </c>
      <c r="J125" s="2109">
        <f t="shared" si="23"/>
        <v>0</v>
      </c>
      <c r="K125" s="2109">
        <f t="shared" si="23"/>
        <v>0</v>
      </c>
      <c r="L125" s="2109">
        <f t="shared" si="23"/>
        <v>0</v>
      </c>
      <c r="M125" s="2109">
        <f t="shared" si="23"/>
        <v>0</v>
      </c>
      <c r="N125" s="2109">
        <f t="shared" si="23"/>
        <v>0</v>
      </c>
      <c r="O125" s="2109">
        <f t="shared" si="23"/>
        <v>0</v>
      </c>
    </row>
    <row r="126" spans="2:15">
      <c r="B126" s="2403"/>
      <c r="C126" s="2180"/>
      <c r="D126" s="2368"/>
      <c r="E126" s="2290"/>
      <c r="F126" s="2290"/>
      <c r="G126" s="2290"/>
      <c r="H126" s="2290"/>
      <c r="I126" s="2290"/>
      <c r="J126" s="2290"/>
      <c r="K126" s="2290"/>
      <c r="L126" s="2290"/>
      <c r="M126" s="2290"/>
      <c r="N126" s="2290"/>
      <c r="O126" s="2290"/>
    </row>
    <row r="127" spans="2:15">
      <c r="B127" s="2304"/>
      <c r="C127" s="2304"/>
      <c r="D127" s="2307"/>
      <c r="E127" s="2290"/>
      <c r="F127" s="2290"/>
      <c r="G127" s="2290"/>
      <c r="H127" s="2290"/>
      <c r="I127" s="2290"/>
      <c r="J127" s="2290"/>
      <c r="K127" s="2290"/>
      <c r="L127" s="2290"/>
      <c r="M127" s="2290"/>
      <c r="N127" s="2290"/>
      <c r="O127" s="2308" t="s">
        <v>169</v>
      </c>
    </row>
    <row r="128" spans="2:15">
      <c r="B128" s="3124" t="s">
        <v>45</v>
      </c>
      <c r="C128" s="2251" t="s">
        <v>364</v>
      </c>
      <c r="D128" s="2343"/>
      <c r="E128" s="2109">
        <f>E129+E131-E130</f>
        <v>0</v>
      </c>
      <c r="F128" s="2355"/>
      <c r="G128" s="2109">
        <f t="shared" ref="G128:O128" si="24">G129+G131-G130</f>
        <v>0</v>
      </c>
      <c r="H128" s="2109">
        <f t="shared" si="24"/>
        <v>0</v>
      </c>
      <c r="I128" s="2109">
        <f t="shared" si="24"/>
        <v>0</v>
      </c>
      <c r="J128" s="2109">
        <f t="shared" si="24"/>
        <v>0</v>
      </c>
      <c r="K128" s="2109">
        <f t="shared" si="24"/>
        <v>0</v>
      </c>
      <c r="L128" s="2109">
        <f t="shared" si="24"/>
        <v>0</v>
      </c>
      <c r="M128" s="2109">
        <f t="shared" si="24"/>
        <v>0</v>
      </c>
      <c r="N128" s="2109">
        <f t="shared" si="24"/>
        <v>0</v>
      </c>
      <c r="O128" s="2109">
        <f t="shared" si="24"/>
        <v>0</v>
      </c>
    </row>
    <row r="129" spans="2:15">
      <c r="B129" s="3125"/>
      <c r="C129" s="2176" t="s">
        <v>365</v>
      </c>
      <c r="D129" s="2307"/>
      <c r="E129" s="2154">
        <f>SUM(G129:O129)</f>
        <v>0</v>
      </c>
      <c r="F129" s="2355"/>
      <c r="G129" s="2155"/>
      <c r="H129" s="2155"/>
      <c r="I129" s="2155"/>
      <c r="J129" s="2155"/>
      <c r="K129" s="2155"/>
      <c r="L129" s="2155"/>
      <c r="M129" s="2155"/>
      <c r="N129" s="2155"/>
      <c r="O129" s="2155"/>
    </row>
    <row r="130" spans="2:15">
      <c r="B130" s="3125"/>
      <c r="C130" s="2351" t="s">
        <v>366</v>
      </c>
      <c r="D130" s="2307"/>
      <c r="E130" s="2356">
        <f>SUM(G130:O130)</f>
        <v>0</v>
      </c>
      <c r="F130" s="2355"/>
      <c r="G130" s="2357"/>
      <c r="H130" s="2357"/>
      <c r="I130" s="2357"/>
      <c r="J130" s="2357"/>
      <c r="K130" s="2357"/>
      <c r="L130" s="2357"/>
      <c r="M130" s="2357"/>
      <c r="N130" s="2357"/>
      <c r="O130" s="2357"/>
    </row>
    <row r="131" spans="2:15">
      <c r="B131" s="3125"/>
      <c r="C131" s="2237" t="s">
        <v>367</v>
      </c>
      <c r="D131" s="2307"/>
      <c r="E131" s="2250">
        <f>SUM(G131:O131)</f>
        <v>0</v>
      </c>
      <c r="F131" s="2355"/>
      <c r="G131" s="2249"/>
      <c r="H131" s="2249"/>
      <c r="I131" s="2249"/>
      <c r="J131" s="2249"/>
      <c r="K131" s="2249"/>
      <c r="L131" s="2249"/>
      <c r="M131" s="2249"/>
      <c r="N131" s="2249"/>
      <c r="O131" s="2249"/>
    </row>
    <row r="132" spans="2:15">
      <c r="B132" s="3125"/>
      <c r="C132" s="2251" t="s">
        <v>370</v>
      </c>
      <c r="D132" s="2290"/>
      <c r="E132" s="2109">
        <f>SUM(E133:E133)</f>
        <v>0</v>
      </c>
      <c r="F132" s="2355"/>
      <c r="G132" s="2109">
        <f t="shared" ref="G132:O132" si="25">SUM(G133:G133)</f>
        <v>0</v>
      </c>
      <c r="H132" s="2109">
        <f t="shared" si="25"/>
        <v>0</v>
      </c>
      <c r="I132" s="2109">
        <f t="shared" si="25"/>
        <v>0</v>
      </c>
      <c r="J132" s="2109">
        <f t="shared" si="25"/>
        <v>0</v>
      </c>
      <c r="K132" s="2109">
        <f t="shared" si="25"/>
        <v>0</v>
      </c>
      <c r="L132" s="2109">
        <f t="shared" si="25"/>
        <v>0</v>
      </c>
      <c r="M132" s="2109">
        <f t="shared" si="25"/>
        <v>0</v>
      </c>
      <c r="N132" s="2109">
        <f t="shared" si="25"/>
        <v>0</v>
      </c>
      <c r="O132" s="2109">
        <f t="shared" si="25"/>
        <v>0</v>
      </c>
    </row>
    <row r="133" spans="2:15">
      <c r="B133" s="3126"/>
      <c r="C133" s="2128" t="s">
        <v>385</v>
      </c>
      <c r="D133" s="2290"/>
      <c r="E133" s="2129">
        <f>SUM(G133:O133)</f>
        <v>0</v>
      </c>
      <c r="F133" s="2355"/>
      <c r="G133" s="2248">
        <v>0</v>
      </c>
      <c r="H133" s="2248">
        <v>0</v>
      </c>
      <c r="I133" s="2248">
        <v>0</v>
      </c>
      <c r="J133" s="2248">
        <v>0</v>
      </c>
      <c r="K133" s="2248">
        <v>0</v>
      </c>
      <c r="L133" s="2248">
        <v>0</v>
      </c>
      <c r="M133" s="2248">
        <v>0</v>
      </c>
      <c r="N133" s="2248">
        <v>0</v>
      </c>
      <c r="O133" s="2248">
        <v>0</v>
      </c>
    </row>
    <row r="134" spans="2:15">
      <c r="B134" s="2415"/>
      <c r="C134" s="2416"/>
      <c r="D134" s="2348"/>
      <c r="E134" s="2283"/>
      <c r="F134" s="2290"/>
      <c r="G134" s="2290"/>
      <c r="H134" s="2290"/>
      <c r="I134" s="2290"/>
      <c r="J134" s="2290"/>
      <c r="K134" s="2290"/>
      <c r="L134" s="2290"/>
      <c r="M134" s="2290"/>
      <c r="N134" s="2290"/>
      <c r="O134" s="2290"/>
    </row>
    <row r="135" spans="2:15">
      <c r="B135" s="2415"/>
      <c r="C135" s="2416"/>
      <c r="D135" s="2348"/>
      <c r="E135" s="2283"/>
      <c r="F135" s="2290"/>
      <c r="G135" s="2290"/>
      <c r="H135" s="2290"/>
      <c r="I135" s="2290"/>
      <c r="J135" s="2290"/>
      <c r="K135" s="2290"/>
      <c r="L135" s="2290"/>
      <c r="M135" s="2290"/>
      <c r="N135" s="2290"/>
      <c r="O135" s="2290"/>
    </row>
    <row r="136" spans="2:15">
      <c r="B136" s="2415"/>
      <c r="C136" s="2416"/>
      <c r="D136" s="2348"/>
      <c r="E136" s="2283"/>
      <c r="F136" s="2290"/>
      <c r="G136" s="2290"/>
      <c r="H136" s="2290"/>
      <c r="I136" s="2290"/>
      <c r="J136" s="2290"/>
      <c r="K136" s="2290"/>
      <c r="L136" s="2290"/>
      <c r="M136" s="2290"/>
      <c r="N136" s="2290"/>
      <c r="O136" s="2290"/>
    </row>
    <row r="137" spans="2:15" s="2261" customFormat="1">
      <c r="B137" s="3071" t="s">
        <v>1328</v>
      </c>
      <c r="C137" s="3071"/>
      <c r="D137" s="3071"/>
      <c r="E137" s="3071"/>
      <c r="F137" s="3071"/>
      <c r="G137" s="3071"/>
      <c r="H137" s="3071"/>
      <c r="I137" s="3071"/>
      <c r="J137" s="3071"/>
      <c r="K137" s="3071"/>
      <c r="L137" s="3071"/>
      <c r="M137" s="3071"/>
      <c r="N137" s="3071"/>
      <c r="O137" s="3071"/>
    </row>
    <row r="138" spans="2:15">
      <c r="B138" s="2415"/>
      <c r="C138" s="2416"/>
      <c r="D138" s="2348"/>
      <c r="E138" s="2283"/>
      <c r="F138" s="2290"/>
      <c r="G138" s="2290"/>
      <c r="H138" s="2290"/>
      <c r="I138" s="2290"/>
      <c r="J138" s="2290"/>
      <c r="K138" s="2290"/>
      <c r="L138" s="2290"/>
      <c r="M138" s="2290"/>
      <c r="N138" s="2290"/>
      <c r="O138" s="2290"/>
    </row>
    <row r="139" spans="2:15">
      <c r="B139" s="2399"/>
      <c r="C139" s="2283"/>
      <c r="D139" s="2292"/>
      <c r="E139" s="2242" t="s">
        <v>1165</v>
      </c>
      <c r="F139" s="2290"/>
      <c r="G139" s="3127" t="str">
        <f>+E139</f>
        <v>t</v>
      </c>
      <c r="H139" s="3118"/>
      <c r="I139" s="3118"/>
      <c r="J139" s="3118"/>
      <c r="K139" s="3118"/>
      <c r="L139" s="3118"/>
      <c r="M139" s="3118"/>
      <c r="N139" s="3118"/>
      <c r="O139" s="3128"/>
    </row>
    <row r="140" spans="2:15">
      <c r="B140" s="2413"/>
      <c r="C140" s="2247" t="s">
        <v>112</v>
      </c>
      <c r="D140" s="2414"/>
      <c r="E140" s="2240" t="s">
        <v>316</v>
      </c>
      <c r="F140" s="2290"/>
      <c r="G140" s="2240" t="s">
        <v>113</v>
      </c>
      <c r="H140" s="2240" t="s">
        <v>114</v>
      </c>
      <c r="I140" s="2240" t="s">
        <v>115</v>
      </c>
      <c r="J140" s="2240" t="s">
        <v>116</v>
      </c>
      <c r="K140" s="2240" t="s">
        <v>117</v>
      </c>
      <c r="L140" s="2240" t="s">
        <v>118</v>
      </c>
      <c r="M140" s="2240" t="s">
        <v>119</v>
      </c>
      <c r="N140" s="2240" t="s">
        <v>120</v>
      </c>
      <c r="O140" s="2240" t="s">
        <v>121</v>
      </c>
    </row>
    <row r="141" spans="2:15">
      <c r="B141" s="2399"/>
      <c r="C141" s="2179"/>
      <c r="D141" s="2400"/>
      <c r="E141" s="2174"/>
      <c r="F141" s="2290"/>
      <c r="G141" s="2290"/>
      <c r="H141" s="2290"/>
      <c r="I141" s="2290"/>
      <c r="J141" s="2290"/>
      <c r="K141" s="2290"/>
      <c r="L141" s="2290"/>
      <c r="M141" s="2290"/>
      <c r="N141" s="2290"/>
      <c r="O141" s="2290"/>
    </row>
    <row r="142" spans="2:15" s="1408" customFormat="1">
      <c r="B142" s="2148">
        <v>1</v>
      </c>
      <c r="C142" s="2150" t="s">
        <v>302</v>
      </c>
      <c r="D142" s="2297"/>
      <c r="E142" s="2160">
        <f>SUM(G142:O142)</f>
        <v>0</v>
      </c>
      <c r="F142" s="2395"/>
      <c r="G142" s="2160">
        <f t="shared" ref="G142:O142" si="26">SUM(G143:G161)</f>
        <v>0</v>
      </c>
      <c r="H142" s="2160">
        <f t="shared" si="26"/>
        <v>0</v>
      </c>
      <c r="I142" s="2160">
        <f t="shared" si="26"/>
        <v>0</v>
      </c>
      <c r="J142" s="2160">
        <f t="shared" si="26"/>
        <v>0</v>
      </c>
      <c r="K142" s="2160">
        <f t="shared" si="26"/>
        <v>0</v>
      </c>
      <c r="L142" s="2160">
        <f t="shared" si="26"/>
        <v>0</v>
      </c>
      <c r="M142" s="2160">
        <f t="shared" si="26"/>
        <v>0</v>
      </c>
      <c r="N142" s="2160">
        <f t="shared" si="26"/>
        <v>0</v>
      </c>
      <c r="O142" s="2160">
        <f t="shared" si="26"/>
        <v>0</v>
      </c>
    </row>
    <row r="143" spans="2:15" s="1408" customFormat="1">
      <c r="B143" s="2269" t="s">
        <v>215</v>
      </c>
      <c r="C143" s="2354" t="s">
        <v>405</v>
      </c>
      <c r="D143" s="2297"/>
      <c r="E143" s="2396">
        <f>SUM(G143:O143)</f>
        <v>0</v>
      </c>
      <c r="F143" s="2395"/>
      <c r="G143" s="2337"/>
      <c r="H143" s="2337"/>
      <c r="I143" s="2337"/>
      <c r="J143" s="2337"/>
      <c r="K143" s="2337"/>
      <c r="L143" s="2337"/>
      <c r="M143" s="2337"/>
      <c r="N143" s="2337"/>
      <c r="O143" s="2337"/>
    </row>
    <row r="144" spans="2:15">
      <c r="B144" s="2269" t="s">
        <v>216</v>
      </c>
      <c r="C144" s="2354" t="s">
        <v>406</v>
      </c>
      <c r="D144" s="2297"/>
      <c r="E144" s="2396">
        <f t="shared" ref="E144:E161" si="27">SUM(G144:O144)</f>
        <v>0</v>
      </c>
      <c r="F144" s="2395"/>
      <c r="G144" s="2337"/>
      <c r="H144" s="2337"/>
      <c r="I144" s="2337"/>
      <c r="J144" s="2337"/>
      <c r="K144" s="2337"/>
      <c r="L144" s="2337"/>
      <c r="M144" s="2337"/>
      <c r="N144" s="2337"/>
      <c r="O144" s="2337"/>
    </row>
    <row r="145" spans="2:15">
      <c r="B145" s="2269" t="s">
        <v>217</v>
      </c>
      <c r="C145" s="2354" t="s">
        <v>407</v>
      </c>
      <c r="D145" s="2297"/>
      <c r="E145" s="2396">
        <f t="shared" si="27"/>
        <v>0</v>
      </c>
      <c r="F145" s="2395"/>
      <c r="G145" s="2337"/>
      <c r="H145" s="2337"/>
      <c r="I145" s="2337"/>
      <c r="J145" s="2337"/>
      <c r="K145" s="2337"/>
      <c r="L145" s="2337"/>
      <c r="M145" s="2337"/>
      <c r="N145" s="2337"/>
      <c r="O145" s="2337"/>
    </row>
    <row r="146" spans="2:15">
      <c r="B146" s="2269" t="s">
        <v>218</v>
      </c>
      <c r="C146" s="2354" t="s">
        <v>1092</v>
      </c>
      <c r="D146" s="2297"/>
      <c r="E146" s="2396">
        <f t="shared" si="27"/>
        <v>0</v>
      </c>
      <c r="F146" s="2395"/>
      <c r="G146" s="2337"/>
      <c r="H146" s="2337"/>
      <c r="I146" s="2337"/>
      <c r="J146" s="2337"/>
      <c r="K146" s="2337"/>
      <c r="L146" s="2337"/>
      <c r="M146" s="2337"/>
      <c r="N146" s="2337"/>
      <c r="O146" s="2337"/>
    </row>
    <row r="147" spans="2:15">
      <c r="B147" s="2269" t="s">
        <v>219</v>
      </c>
      <c r="C147" s="2354" t="s">
        <v>572</v>
      </c>
      <c r="D147" s="2297"/>
      <c r="E147" s="2396">
        <f t="shared" si="27"/>
        <v>0</v>
      </c>
      <c r="F147" s="2395"/>
      <c r="G147" s="2337"/>
      <c r="H147" s="2337"/>
      <c r="I147" s="2337"/>
      <c r="J147" s="2337"/>
      <c r="K147" s="2337"/>
      <c r="L147" s="2337"/>
      <c r="M147" s="2337"/>
      <c r="N147" s="2337"/>
      <c r="O147" s="2337"/>
    </row>
    <row r="148" spans="2:15">
      <c r="B148" s="2269" t="s">
        <v>220</v>
      </c>
      <c r="C148" s="2354" t="s">
        <v>581</v>
      </c>
      <c r="D148" s="2297"/>
      <c r="E148" s="2396">
        <f t="shared" si="27"/>
        <v>0</v>
      </c>
      <c r="F148" s="2395"/>
      <c r="G148" s="2337"/>
      <c r="H148" s="2337"/>
      <c r="I148" s="2337"/>
      <c r="J148" s="2337"/>
      <c r="K148" s="2337"/>
      <c r="L148" s="2337"/>
      <c r="M148" s="2337"/>
      <c r="N148" s="2337"/>
      <c r="O148" s="2337"/>
    </row>
    <row r="149" spans="2:15">
      <c r="B149" s="2269" t="s">
        <v>573</v>
      </c>
      <c r="C149" s="2354" t="s">
        <v>582</v>
      </c>
      <c r="D149" s="2297"/>
      <c r="E149" s="2396">
        <f t="shared" si="27"/>
        <v>0</v>
      </c>
      <c r="F149" s="2395"/>
      <c r="G149" s="2337"/>
      <c r="H149" s="2337"/>
      <c r="I149" s="2337"/>
      <c r="J149" s="2337"/>
      <c r="K149" s="2337"/>
      <c r="L149" s="2337"/>
      <c r="M149" s="2337"/>
      <c r="N149" s="2337"/>
      <c r="O149" s="2337"/>
    </row>
    <row r="150" spans="2:15">
      <c r="B150" s="2269" t="s">
        <v>574</v>
      </c>
      <c r="C150" s="2354" t="s">
        <v>583</v>
      </c>
      <c r="D150" s="2297"/>
      <c r="E150" s="2396">
        <f t="shared" si="27"/>
        <v>0</v>
      </c>
      <c r="F150" s="2395"/>
      <c r="G150" s="2337"/>
      <c r="H150" s="2337"/>
      <c r="I150" s="2337"/>
      <c r="J150" s="2337"/>
      <c r="K150" s="2337"/>
      <c r="L150" s="2337"/>
      <c r="M150" s="2337"/>
      <c r="N150" s="2337"/>
      <c r="O150" s="2337"/>
    </row>
    <row r="151" spans="2:15">
      <c r="B151" s="2372" t="s">
        <v>575</v>
      </c>
      <c r="C151" s="2622" t="s">
        <v>1093</v>
      </c>
      <c r="D151" s="2297"/>
      <c r="E151" s="2390">
        <f t="shared" si="27"/>
        <v>0</v>
      </c>
      <c r="F151" s="1707"/>
      <c r="G151" s="2357"/>
      <c r="H151" s="2357"/>
      <c r="I151" s="2357"/>
      <c r="J151" s="2357"/>
      <c r="K151" s="2357"/>
      <c r="L151" s="2357"/>
      <c r="M151" s="2357"/>
      <c r="N151" s="2357"/>
      <c r="O151" s="2357"/>
    </row>
    <row r="152" spans="2:15" s="2261" customFormat="1">
      <c r="B152" s="2372" t="s">
        <v>576</v>
      </c>
      <c r="C152" s="2622" t="s">
        <v>1094</v>
      </c>
      <c r="D152" s="2297"/>
      <c r="E152" s="2390">
        <f t="shared" si="27"/>
        <v>0</v>
      </c>
      <c r="F152" s="1707"/>
      <c r="G152" s="2357"/>
      <c r="H152" s="2357"/>
      <c r="I152" s="2357"/>
      <c r="J152" s="2357"/>
      <c r="K152" s="2357"/>
      <c r="L152" s="2357"/>
      <c r="M152" s="2357"/>
      <c r="N152" s="2357"/>
      <c r="O152" s="2357"/>
    </row>
    <row r="153" spans="2:15">
      <c r="B153" s="2372" t="s">
        <v>577</v>
      </c>
      <c r="C153" s="2622" t="s">
        <v>1095</v>
      </c>
      <c r="D153" s="2297"/>
      <c r="E153" s="2390">
        <f t="shared" si="27"/>
        <v>0</v>
      </c>
      <c r="F153" s="1707"/>
      <c r="G153" s="2357"/>
      <c r="H153" s="2357"/>
      <c r="I153" s="2357"/>
      <c r="J153" s="2357"/>
      <c r="K153" s="2357"/>
      <c r="L153" s="2357"/>
      <c r="M153" s="2357"/>
      <c r="N153" s="2357"/>
      <c r="O153" s="2357"/>
    </row>
    <row r="154" spans="2:15">
      <c r="B154" s="2372" t="s">
        <v>578</v>
      </c>
      <c r="C154" s="2622" t="s">
        <v>1096</v>
      </c>
      <c r="D154" s="2297"/>
      <c r="E154" s="2390">
        <f t="shared" si="27"/>
        <v>0</v>
      </c>
      <c r="F154" s="1707"/>
      <c r="G154" s="2357"/>
      <c r="H154" s="2357"/>
      <c r="I154" s="2357"/>
      <c r="J154" s="2357"/>
      <c r="K154" s="2357"/>
      <c r="L154" s="2357"/>
      <c r="M154" s="2357"/>
      <c r="N154" s="2357"/>
      <c r="O154" s="2357"/>
    </row>
    <row r="155" spans="2:15">
      <c r="B155" s="2372" t="s">
        <v>579</v>
      </c>
      <c r="C155" s="2622" t="s">
        <v>1097</v>
      </c>
      <c r="D155" s="2297"/>
      <c r="E155" s="2390">
        <f t="shared" si="27"/>
        <v>0</v>
      </c>
      <c r="F155" s="1707"/>
      <c r="G155" s="2357"/>
      <c r="H155" s="2357"/>
      <c r="I155" s="2357"/>
      <c r="J155" s="2357"/>
      <c r="K155" s="2357"/>
      <c r="L155" s="2357"/>
      <c r="M155" s="2357"/>
      <c r="N155" s="2357"/>
      <c r="O155" s="2357"/>
    </row>
    <row r="156" spans="2:15">
      <c r="B156" s="2372" t="s">
        <v>580</v>
      </c>
      <c r="C156" s="2622" t="s">
        <v>1098</v>
      </c>
      <c r="D156" s="2297"/>
      <c r="E156" s="2390">
        <f t="shared" si="27"/>
        <v>0</v>
      </c>
      <c r="F156" s="1707"/>
      <c r="G156" s="2357"/>
      <c r="H156" s="2357"/>
      <c r="I156" s="2357"/>
      <c r="J156" s="2357"/>
      <c r="K156" s="2357"/>
      <c r="L156" s="2357"/>
      <c r="M156" s="2357"/>
      <c r="N156" s="2357"/>
      <c r="O156" s="2357"/>
    </row>
    <row r="157" spans="2:15">
      <c r="B157" s="2372" t="s">
        <v>726</v>
      </c>
      <c r="C157" s="2622" t="s">
        <v>408</v>
      </c>
      <c r="D157" s="2297"/>
      <c r="E157" s="2390">
        <f t="shared" si="27"/>
        <v>0</v>
      </c>
      <c r="F157" s="1707"/>
      <c r="G157" s="2357"/>
      <c r="H157" s="2357"/>
      <c r="I157" s="2357"/>
      <c r="J157" s="2357"/>
      <c r="K157" s="2357"/>
      <c r="L157" s="2357"/>
      <c r="M157" s="2357"/>
      <c r="N157" s="2357"/>
      <c r="O157" s="2357"/>
    </row>
    <row r="158" spans="2:15">
      <c r="B158" s="2372" t="s">
        <v>732</v>
      </c>
      <c r="C158" s="2622" t="s">
        <v>409</v>
      </c>
      <c r="D158" s="2297"/>
      <c r="E158" s="2390">
        <f t="shared" si="27"/>
        <v>0</v>
      </c>
      <c r="F158" s="1707"/>
      <c r="G158" s="2357"/>
      <c r="H158" s="2357"/>
      <c r="I158" s="2357"/>
      <c r="J158" s="2357"/>
      <c r="K158" s="2357"/>
      <c r="L158" s="2357"/>
      <c r="M158" s="2357"/>
      <c r="N158" s="2357"/>
      <c r="O158" s="2357"/>
    </row>
    <row r="159" spans="2:15" s="2261" customFormat="1">
      <c r="B159" s="2372" t="s">
        <v>1099</v>
      </c>
      <c r="C159" s="2622" t="s">
        <v>410</v>
      </c>
      <c r="D159" s="2297"/>
      <c r="E159" s="2390">
        <f t="shared" si="27"/>
        <v>0</v>
      </c>
      <c r="F159" s="1707"/>
      <c r="G159" s="2357"/>
      <c r="H159" s="2357"/>
      <c r="I159" s="2357"/>
      <c r="J159" s="2357"/>
      <c r="K159" s="2357"/>
      <c r="L159" s="2357"/>
      <c r="M159" s="2357"/>
      <c r="N159" s="2357"/>
      <c r="O159" s="2357"/>
    </row>
    <row r="160" spans="2:15">
      <c r="B160" s="2372" t="s">
        <v>1100</v>
      </c>
      <c r="C160" s="2622" t="s">
        <v>411</v>
      </c>
      <c r="D160" s="2297"/>
      <c r="E160" s="2390">
        <f t="shared" si="27"/>
        <v>0</v>
      </c>
      <c r="F160" s="1707"/>
      <c r="G160" s="2357"/>
      <c r="H160" s="2357"/>
      <c r="I160" s="2357"/>
      <c r="J160" s="2357"/>
      <c r="K160" s="2357"/>
      <c r="L160" s="2357"/>
      <c r="M160" s="2357"/>
      <c r="N160" s="2357"/>
      <c r="O160" s="2357"/>
    </row>
    <row r="161" spans="2:15">
      <c r="B161" s="2372" t="s">
        <v>1101</v>
      </c>
      <c r="C161" s="2622" t="s">
        <v>412</v>
      </c>
      <c r="D161" s="2297"/>
      <c r="E161" s="2390">
        <f t="shared" si="27"/>
        <v>0</v>
      </c>
      <c r="F161" s="1707"/>
      <c r="G161" s="2357"/>
      <c r="H161" s="2357"/>
      <c r="I161" s="2357"/>
      <c r="J161" s="2357"/>
      <c r="K161" s="2357"/>
      <c r="L161" s="2357"/>
      <c r="M161" s="2357"/>
      <c r="N161" s="2357"/>
      <c r="O161" s="2357"/>
    </row>
    <row r="162" spans="2:15">
      <c r="B162" s="2372">
        <v>2</v>
      </c>
      <c r="C162" s="2297" t="s">
        <v>171</v>
      </c>
      <c r="D162" s="2297"/>
      <c r="E162" s="2356">
        <f>SUM(G162:O162)</f>
        <v>0</v>
      </c>
      <c r="F162" s="1707"/>
      <c r="G162" s="2357"/>
      <c r="H162" s="2357"/>
      <c r="I162" s="2357"/>
      <c r="J162" s="2357"/>
      <c r="K162" s="2357"/>
      <c r="L162" s="2357"/>
      <c r="M162" s="2357"/>
      <c r="N162" s="2357"/>
      <c r="O162" s="2357"/>
    </row>
    <row r="163" spans="2:15">
      <c r="B163" s="2372">
        <v>3</v>
      </c>
      <c r="C163" s="2297" t="s">
        <v>172</v>
      </c>
      <c r="D163" s="2297"/>
      <c r="E163" s="2356">
        <f t="shared" ref="E163:E169" si="28">SUM(G163:O163)</f>
        <v>0</v>
      </c>
      <c r="F163" s="1707"/>
      <c r="G163" s="2357"/>
      <c r="H163" s="2357"/>
      <c r="I163" s="2357"/>
      <c r="J163" s="2357"/>
      <c r="K163" s="2357"/>
      <c r="L163" s="2357"/>
      <c r="M163" s="2357"/>
      <c r="N163" s="2357"/>
      <c r="O163" s="2357"/>
    </row>
    <row r="164" spans="2:15">
      <c r="B164" s="2372">
        <v>4</v>
      </c>
      <c r="C164" s="2297" t="s">
        <v>373</v>
      </c>
      <c r="D164" s="2297"/>
      <c r="E164" s="2356">
        <f t="shared" si="28"/>
        <v>0</v>
      </c>
      <c r="F164" s="1707"/>
      <c r="G164" s="2357"/>
      <c r="H164" s="2357"/>
      <c r="I164" s="2357"/>
      <c r="J164" s="2357"/>
      <c r="K164" s="2357"/>
      <c r="L164" s="2357"/>
      <c r="M164" s="2357"/>
      <c r="N164" s="2357"/>
      <c r="O164" s="2357"/>
    </row>
    <row r="165" spans="2:15">
      <c r="B165" s="2269">
        <v>5</v>
      </c>
      <c r="C165" s="2278" t="s">
        <v>374</v>
      </c>
      <c r="D165" s="2297"/>
      <c r="E165" s="2393">
        <f t="shared" si="28"/>
        <v>0</v>
      </c>
      <c r="F165" s="2395"/>
      <c r="G165" s="2337"/>
      <c r="H165" s="2337"/>
      <c r="I165" s="2337"/>
      <c r="J165" s="2337"/>
      <c r="K165" s="2337"/>
      <c r="L165" s="2337"/>
      <c r="M165" s="2337"/>
      <c r="N165" s="2337"/>
      <c r="O165" s="2337"/>
    </row>
    <row r="166" spans="2:15">
      <c r="B166" s="2269">
        <v>6</v>
      </c>
      <c r="C166" s="2278" t="s">
        <v>375</v>
      </c>
      <c r="D166" s="2297"/>
      <c r="E166" s="2393">
        <f t="shared" si="28"/>
        <v>0</v>
      </c>
      <c r="F166" s="2395"/>
      <c r="G166" s="2337"/>
      <c r="H166" s="2337"/>
      <c r="I166" s="2337"/>
      <c r="J166" s="2337"/>
      <c r="K166" s="2337"/>
      <c r="L166" s="2337"/>
      <c r="M166" s="2337"/>
      <c r="N166" s="2337"/>
      <c r="O166" s="2337"/>
    </row>
    <row r="167" spans="2:15">
      <c r="B167" s="2269">
        <v>7</v>
      </c>
      <c r="C167" s="2278" t="s">
        <v>246</v>
      </c>
      <c r="D167" s="2297"/>
      <c r="E167" s="2393">
        <f t="shared" si="28"/>
        <v>0</v>
      </c>
      <c r="F167" s="2395"/>
      <c r="G167" s="2337"/>
      <c r="H167" s="2337"/>
      <c r="I167" s="2337"/>
      <c r="J167" s="2337"/>
      <c r="K167" s="2337"/>
      <c r="L167" s="2337"/>
      <c r="M167" s="2337"/>
      <c r="N167" s="2337"/>
      <c r="O167" s="2337"/>
    </row>
    <row r="168" spans="2:15">
      <c r="B168" s="2269">
        <v>8</v>
      </c>
      <c r="C168" s="2278" t="s">
        <v>282</v>
      </c>
      <c r="D168" s="2297"/>
      <c r="E168" s="2393">
        <f t="shared" si="28"/>
        <v>0</v>
      </c>
      <c r="F168" s="2395"/>
      <c r="G168" s="2337"/>
      <c r="H168" s="2337"/>
      <c r="I168" s="2337"/>
      <c r="J168" s="2337"/>
      <c r="K168" s="2337"/>
      <c r="L168" s="2337"/>
      <c r="M168" s="2337"/>
      <c r="N168" s="2337"/>
      <c r="O168" s="2337"/>
    </row>
    <row r="169" spans="2:15">
      <c r="B169" s="2269">
        <v>9</v>
      </c>
      <c r="C169" s="2288" t="s">
        <v>280</v>
      </c>
      <c r="D169" s="2346"/>
      <c r="E169" s="2393">
        <f t="shared" si="28"/>
        <v>0</v>
      </c>
      <c r="F169" s="2395"/>
      <c r="G169" s="2337"/>
      <c r="H169" s="2337"/>
      <c r="I169" s="2337"/>
      <c r="J169" s="2337"/>
      <c r="K169" s="2337"/>
      <c r="L169" s="2337"/>
      <c r="M169" s="2337"/>
      <c r="N169" s="2337"/>
      <c r="O169" s="2337"/>
    </row>
    <row r="170" spans="2:15">
      <c r="B170" s="2126">
        <v>10</v>
      </c>
      <c r="C170" s="2145" t="s">
        <v>389</v>
      </c>
      <c r="D170" s="2282"/>
      <c r="E170" s="2199">
        <f>SUM(G170:O170)</f>
        <v>0</v>
      </c>
      <c r="F170" s="2395"/>
      <c r="G170" s="2199">
        <f t="shared" ref="G170:O170" si="29">G142+SUM(G161:G169)</f>
        <v>0</v>
      </c>
      <c r="H170" s="2199">
        <f t="shared" si="29"/>
        <v>0</v>
      </c>
      <c r="I170" s="2199">
        <f t="shared" si="29"/>
        <v>0</v>
      </c>
      <c r="J170" s="2199">
        <f t="shared" si="29"/>
        <v>0</v>
      </c>
      <c r="K170" s="2199">
        <f t="shared" si="29"/>
        <v>0</v>
      </c>
      <c r="L170" s="2199">
        <f t="shared" si="29"/>
        <v>0</v>
      </c>
      <c r="M170" s="2199">
        <f t="shared" si="29"/>
        <v>0</v>
      </c>
      <c r="N170" s="2199">
        <f t="shared" si="29"/>
        <v>0</v>
      </c>
      <c r="O170" s="2199">
        <f t="shared" si="29"/>
        <v>0</v>
      </c>
    </row>
    <row r="171" spans="2:15">
      <c r="B171" s="2554"/>
      <c r="C171" s="2555"/>
      <c r="D171" s="2368"/>
      <c r="E171" s="2556"/>
      <c r="F171" s="2290"/>
      <c r="G171" s="2290"/>
      <c r="H171" s="2290"/>
      <c r="I171" s="2290"/>
      <c r="J171" s="2290"/>
      <c r="K171" s="2290"/>
      <c r="L171" s="2290"/>
      <c r="M171" s="2290"/>
      <c r="N171" s="2290"/>
      <c r="O171" s="2290"/>
    </row>
    <row r="172" spans="2:15">
      <c r="B172" s="2114"/>
      <c r="C172" s="2246" t="s">
        <v>174</v>
      </c>
      <c r="D172" s="2398"/>
      <c r="E172" s="2240" t="s">
        <v>316</v>
      </c>
      <c r="F172" s="2290"/>
      <c r="G172" s="2240" t="s">
        <v>113</v>
      </c>
      <c r="H172" s="2240" t="s">
        <v>114</v>
      </c>
      <c r="I172" s="2240" t="s">
        <v>115</v>
      </c>
      <c r="J172" s="2240" t="s">
        <v>116</v>
      </c>
      <c r="K172" s="2240" t="s">
        <v>117</v>
      </c>
      <c r="L172" s="2240" t="s">
        <v>118</v>
      </c>
      <c r="M172" s="2240" t="s">
        <v>119</v>
      </c>
      <c r="N172" s="2240" t="s">
        <v>120</v>
      </c>
      <c r="O172" s="2240" t="s">
        <v>121</v>
      </c>
    </row>
    <row r="173" spans="2:15">
      <c r="B173" s="2399"/>
      <c r="C173" s="2179"/>
      <c r="D173" s="2400"/>
      <c r="E173" s="2311"/>
      <c r="F173" s="2290"/>
      <c r="G173" s="2290"/>
      <c r="H173" s="2290"/>
      <c r="I173" s="2290"/>
      <c r="J173" s="2290"/>
      <c r="K173" s="2290"/>
      <c r="L173" s="2290"/>
      <c r="M173" s="2290"/>
      <c r="N173" s="2290"/>
      <c r="O173" s="2290"/>
    </row>
    <row r="174" spans="2:15">
      <c r="B174" s="2161">
        <v>11</v>
      </c>
      <c r="C174" s="2152" t="s">
        <v>302</v>
      </c>
      <c r="D174" s="2318"/>
      <c r="E174" s="2160">
        <f>SUM(G174:O174)</f>
        <v>0</v>
      </c>
      <c r="F174" s="2355"/>
      <c r="G174" s="2158"/>
      <c r="H174" s="2158"/>
      <c r="I174" s="2158"/>
      <c r="J174" s="2158"/>
      <c r="K174" s="2158"/>
      <c r="L174" s="2158"/>
      <c r="M174" s="2158"/>
      <c r="N174" s="2158"/>
      <c r="O174" s="2158"/>
    </row>
    <row r="175" spans="2:15">
      <c r="B175" s="2397">
        <v>12</v>
      </c>
      <c r="C175" s="2288" t="s">
        <v>171</v>
      </c>
      <c r="D175" s="2318"/>
      <c r="E175" s="2393">
        <f>SUM(G175:O175)</f>
        <v>0</v>
      </c>
      <c r="F175" s="2355"/>
      <c r="G175" s="2337"/>
      <c r="H175" s="2337"/>
      <c r="I175" s="2337"/>
      <c r="J175" s="2337"/>
      <c r="K175" s="2337"/>
      <c r="L175" s="2337"/>
      <c r="M175" s="2337"/>
      <c r="N175" s="2337"/>
      <c r="O175" s="2337"/>
    </row>
    <row r="176" spans="2:15">
      <c r="B176" s="2397">
        <v>13</v>
      </c>
      <c r="C176" s="2288" t="s">
        <v>172</v>
      </c>
      <c r="D176" s="2318"/>
      <c r="E176" s="2393">
        <f>SUM(G176:O176)</f>
        <v>0</v>
      </c>
      <c r="F176" s="2355"/>
      <c r="G176" s="2337"/>
      <c r="H176" s="2337"/>
      <c r="I176" s="2337"/>
      <c r="J176" s="2337"/>
      <c r="K176" s="2337"/>
      <c r="L176" s="2337"/>
      <c r="M176" s="2337"/>
      <c r="N176" s="2337"/>
      <c r="O176" s="2337"/>
    </row>
    <row r="177" spans="2:15">
      <c r="B177" s="2397">
        <v>14</v>
      </c>
      <c r="C177" s="2288" t="s">
        <v>282</v>
      </c>
      <c r="D177" s="2318"/>
      <c r="E177" s="2393">
        <f>SUM(G177:O177)</f>
        <v>0</v>
      </c>
      <c r="F177" s="2355"/>
      <c r="G177" s="2337"/>
      <c r="H177" s="2337"/>
      <c r="I177" s="2337"/>
      <c r="J177" s="2337"/>
      <c r="K177" s="2337"/>
      <c r="L177" s="2337"/>
      <c r="M177" s="2337"/>
      <c r="N177" s="2337"/>
      <c r="O177" s="2337"/>
    </row>
    <row r="178" spans="2:15">
      <c r="B178" s="2397">
        <v>15</v>
      </c>
      <c r="C178" s="2288" t="s">
        <v>280</v>
      </c>
      <c r="D178" s="2318"/>
      <c r="E178" s="2393">
        <f>SUM(G178:O178)</f>
        <v>0</v>
      </c>
      <c r="F178" s="2355"/>
      <c r="G178" s="2239"/>
      <c r="H178" s="2239"/>
      <c r="I178" s="2239"/>
      <c r="J178" s="2239"/>
      <c r="K178" s="2239"/>
      <c r="L178" s="2239"/>
      <c r="M178" s="2239"/>
      <c r="N178" s="2239"/>
      <c r="O178" s="2239"/>
    </row>
    <row r="179" spans="2:15">
      <c r="B179" s="2245">
        <v>16</v>
      </c>
      <c r="C179" s="2130" t="s">
        <v>390</v>
      </c>
      <c r="D179" s="2319"/>
      <c r="E179" s="2109">
        <f>SUM(E174:E178)</f>
        <v>0</v>
      </c>
      <c r="F179" s="2355"/>
      <c r="G179" s="2109">
        <f t="shared" ref="G179:O179" si="30">SUM(G174:G178)</f>
        <v>0</v>
      </c>
      <c r="H179" s="2109">
        <f t="shared" si="30"/>
        <v>0</v>
      </c>
      <c r="I179" s="2109">
        <f t="shared" si="30"/>
        <v>0</v>
      </c>
      <c r="J179" s="2109">
        <f t="shared" si="30"/>
        <v>0</v>
      </c>
      <c r="K179" s="2109">
        <f t="shared" si="30"/>
        <v>0</v>
      </c>
      <c r="L179" s="2109">
        <f t="shared" si="30"/>
        <v>0</v>
      </c>
      <c r="M179" s="2109">
        <f t="shared" si="30"/>
        <v>0</v>
      </c>
      <c r="N179" s="2109">
        <f t="shared" si="30"/>
        <v>0</v>
      </c>
      <c r="O179" s="2109">
        <f t="shared" si="30"/>
        <v>0</v>
      </c>
    </row>
    <row r="180" spans="2:15">
      <c r="B180" s="2401"/>
      <c r="C180" s="2272"/>
      <c r="D180" s="2274"/>
      <c r="E180" s="2358"/>
      <c r="F180" s="2290"/>
      <c r="G180" s="2290"/>
      <c r="H180" s="2290"/>
      <c r="I180" s="2290"/>
      <c r="J180" s="2290"/>
      <c r="K180" s="2290"/>
      <c r="L180" s="2290"/>
      <c r="M180" s="2290"/>
      <c r="N180" s="2290"/>
      <c r="O180" s="2290"/>
    </row>
    <row r="181" spans="2:15">
      <c r="B181" s="2108"/>
      <c r="C181" s="2246" t="s">
        <v>175</v>
      </c>
      <c r="D181" s="2398"/>
      <c r="E181" s="2240" t="s">
        <v>316</v>
      </c>
      <c r="F181" s="2290"/>
      <c r="G181" s="2240" t="s">
        <v>113</v>
      </c>
      <c r="H181" s="2240" t="s">
        <v>114</v>
      </c>
      <c r="I181" s="2240" t="s">
        <v>115</v>
      </c>
      <c r="J181" s="2240" t="s">
        <v>116</v>
      </c>
      <c r="K181" s="2240" t="s">
        <v>117</v>
      </c>
      <c r="L181" s="2240" t="s">
        <v>118</v>
      </c>
      <c r="M181" s="2240" t="s">
        <v>119</v>
      </c>
      <c r="N181" s="2240" t="s">
        <v>120</v>
      </c>
      <c r="O181" s="2240" t="s">
        <v>121</v>
      </c>
    </row>
    <row r="182" spans="2:15">
      <c r="B182" s="2399"/>
      <c r="C182" s="2179"/>
      <c r="D182" s="2400"/>
      <c r="E182" s="2174"/>
      <c r="F182" s="2290"/>
      <c r="G182" s="2290"/>
      <c r="H182" s="2290"/>
      <c r="I182" s="2290"/>
      <c r="J182" s="2290"/>
      <c r="K182" s="2290"/>
      <c r="L182" s="2290"/>
      <c r="M182" s="2290"/>
      <c r="N182" s="2290"/>
      <c r="O182" s="2290"/>
    </row>
    <row r="183" spans="2:15">
      <c r="B183" s="2161">
        <v>17</v>
      </c>
      <c r="C183" s="2162" t="s">
        <v>413</v>
      </c>
      <c r="D183" s="2402"/>
      <c r="E183" s="2178">
        <f>SUM(G183:O183)</f>
        <v>0</v>
      </c>
      <c r="F183" s="2355"/>
      <c r="G183" s="2158">
        <f t="shared" ref="G183:O183" si="31">G142+G174</f>
        <v>0</v>
      </c>
      <c r="H183" s="2158">
        <f t="shared" si="31"/>
        <v>0</v>
      </c>
      <c r="I183" s="2158">
        <f t="shared" si="31"/>
        <v>0</v>
      </c>
      <c r="J183" s="2158">
        <f t="shared" si="31"/>
        <v>0</v>
      </c>
      <c r="K183" s="2158">
        <f t="shared" si="31"/>
        <v>0</v>
      </c>
      <c r="L183" s="2158">
        <f t="shared" si="31"/>
        <v>0</v>
      </c>
      <c r="M183" s="2158">
        <f t="shared" si="31"/>
        <v>0</v>
      </c>
      <c r="N183" s="2158">
        <f t="shared" si="31"/>
        <v>0</v>
      </c>
      <c r="O183" s="2158">
        <f t="shared" si="31"/>
        <v>0</v>
      </c>
    </row>
    <row r="184" spans="2:15">
      <c r="B184" s="2397">
        <v>18</v>
      </c>
      <c r="C184" s="2288" t="s">
        <v>414</v>
      </c>
      <c r="D184" s="2318"/>
      <c r="E184" s="2393">
        <f t="shared" ref="E184:E191" si="32">SUM(G184:O184)</f>
        <v>0</v>
      </c>
      <c r="F184" s="2355"/>
      <c r="G184" s="2337">
        <f t="shared" ref="G184:O185" si="33">G159+G175</f>
        <v>0</v>
      </c>
      <c r="H184" s="2337">
        <f t="shared" si="33"/>
        <v>0</v>
      </c>
      <c r="I184" s="2337">
        <f t="shared" si="33"/>
        <v>0</v>
      </c>
      <c r="J184" s="2337">
        <f t="shared" si="33"/>
        <v>0</v>
      </c>
      <c r="K184" s="2337">
        <f t="shared" si="33"/>
        <v>0</v>
      </c>
      <c r="L184" s="2337">
        <f t="shared" si="33"/>
        <v>0</v>
      </c>
      <c r="M184" s="2337">
        <f t="shared" si="33"/>
        <v>0</v>
      </c>
      <c r="N184" s="2337">
        <f t="shared" si="33"/>
        <v>0</v>
      </c>
      <c r="O184" s="2337">
        <f t="shared" si="33"/>
        <v>0</v>
      </c>
    </row>
    <row r="185" spans="2:15">
      <c r="B185" s="2397">
        <v>19</v>
      </c>
      <c r="C185" s="2288" t="s">
        <v>415</v>
      </c>
      <c r="D185" s="2318"/>
      <c r="E185" s="2393">
        <f t="shared" si="32"/>
        <v>0</v>
      </c>
      <c r="F185" s="2355"/>
      <c r="G185" s="2337">
        <f t="shared" si="33"/>
        <v>0</v>
      </c>
      <c r="H185" s="2337">
        <f t="shared" si="33"/>
        <v>0</v>
      </c>
      <c r="I185" s="2337">
        <f t="shared" si="33"/>
        <v>0</v>
      </c>
      <c r="J185" s="2337">
        <f t="shared" si="33"/>
        <v>0</v>
      </c>
      <c r="K185" s="2337">
        <f t="shared" si="33"/>
        <v>0</v>
      </c>
      <c r="L185" s="2337">
        <f t="shared" si="33"/>
        <v>0</v>
      </c>
      <c r="M185" s="2337">
        <f t="shared" si="33"/>
        <v>0</v>
      </c>
      <c r="N185" s="2337">
        <f t="shared" si="33"/>
        <v>0</v>
      </c>
      <c r="O185" s="2337">
        <f t="shared" si="33"/>
        <v>0</v>
      </c>
    </row>
    <row r="186" spans="2:15">
      <c r="B186" s="2397">
        <v>20</v>
      </c>
      <c r="C186" s="2288" t="s">
        <v>397</v>
      </c>
      <c r="D186" s="2318"/>
      <c r="E186" s="2393">
        <f t="shared" si="32"/>
        <v>0</v>
      </c>
      <c r="F186" s="2355"/>
      <c r="G186" s="2337">
        <f t="shared" ref="G186:O188" si="34">G161</f>
        <v>0</v>
      </c>
      <c r="H186" s="2337">
        <f t="shared" si="34"/>
        <v>0</v>
      </c>
      <c r="I186" s="2337">
        <f t="shared" si="34"/>
        <v>0</v>
      </c>
      <c r="J186" s="2337">
        <f t="shared" si="34"/>
        <v>0</v>
      </c>
      <c r="K186" s="2337">
        <f t="shared" si="34"/>
        <v>0</v>
      </c>
      <c r="L186" s="2337">
        <f t="shared" si="34"/>
        <v>0</v>
      </c>
      <c r="M186" s="2337">
        <f t="shared" si="34"/>
        <v>0</v>
      </c>
      <c r="N186" s="2337">
        <f t="shared" si="34"/>
        <v>0</v>
      </c>
      <c r="O186" s="2337">
        <f t="shared" si="34"/>
        <v>0</v>
      </c>
    </row>
    <row r="187" spans="2:15">
      <c r="B187" s="2397">
        <v>21</v>
      </c>
      <c r="C187" s="2288" t="s">
        <v>398</v>
      </c>
      <c r="D187" s="2318"/>
      <c r="E187" s="2393">
        <f t="shared" si="32"/>
        <v>0</v>
      </c>
      <c r="F187" s="2355"/>
      <c r="G187" s="2337">
        <f t="shared" si="34"/>
        <v>0</v>
      </c>
      <c r="H187" s="2337">
        <f t="shared" si="34"/>
        <v>0</v>
      </c>
      <c r="I187" s="2337">
        <f t="shared" si="34"/>
        <v>0</v>
      </c>
      <c r="J187" s="2337">
        <f t="shared" si="34"/>
        <v>0</v>
      </c>
      <c r="K187" s="2337">
        <f t="shared" si="34"/>
        <v>0</v>
      </c>
      <c r="L187" s="2337">
        <f t="shared" si="34"/>
        <v>0</v>
      </c>
      <c r="M187" s="2337">
        <f t="shared" si="34"/>
        <v>0</v>
      </c>
      <c r="N187" s="2337">
        <f t="shared" si="34"/>
        <v>0</v>
      </c>
      <c r="O187" s="2337">
        <f t="shared" si="34"/>
        <v>0</v>
      </c>
    </row>
    <row r="188" spans="2:15">
      <c r="B188" s="2397">
        <v>22</v>
      </c>
      <c r="C188" s="2288" t="s">
        <v>399</v>
      </c>
      <c r="D188" s="2318"/>
      <c r="E188" s="2393">
        <f t="shared" si="32"/>
        <v>0</v>
      </c>
      <c r="F188" s="2355"/>
      <c r="G188" s="2337">
        <f t="shared" si="34"/>
        <v>0</v>
      </c>
      <c r="H188" s="2337">
        <f t="shared" si="34"/>
        <v>0</v>
      </c>
      <c r="I188" s="2337">
        <f t="shared" si="34"/>
        <v>0</v>
      </c>
      <c r="J188" s="2337">
        <f t="shared" si="34"/>
        <v>0</v>
      </c>
      <c r="K188" s="2337">
        <f t="shared" si="34"/>
        <v>0</v>
      </c>
      <c r="L188" s="2337">
        <f t="shared" si="34"/>
        <v>0</v>
      </c>
      <c r="M188" s="2337">
        <f t="shared" si="34"/>
        <v>0</v>
      </c>
      <c r="N188" s="2337">
        <f t="shared" si="34"/>
        <v>0</v>
      </c>
      <c r="O188" s="2337">
        <f t="shared" si="34"/>
        <v>0</v>
      </c>
    </row>
    <row r="189" spans="2:15">
      <c r="B189" s="2397">
        <v>23</v>
      </c>
      <c r="C189" s="2288" t="s">
        <v>416</v>
      </c>
      <c r="D189" s="2318"/>
      <c r="E189" s="2393">
        <f t="shared" si="32"/>
        <v>0</v>
      </c>
      <c r="F189" s="2355"/>
      <c r="G189" s="2337">
        <v>0</v>
      </c>
      <c r="H189" s="2337">
        <v>0</v>
      </c>
      <c r="I189" s="2337">
        <v>0</v>
      </c>
      <c r="J189" s="2337">
        <v>0</v>
      </c>
      <c r="K189" s="2337">
        <v>0</v>
      </c>
      <c r="L189" s="2337">
        <v>0</v>
      </c>
      <c r="M189" s="2337">
        <v>0</v>
      </c>
      <c r="N189" s="2337">
        <v>0</v>
      </c>
      <c r="O189" s="2337">
        <v>0</v>
      </c>
    </row>
    <row r="190" spans="2:15">
      <c r="B190" s="2397">
        <v>24</v>
      </c>
      <c r="C190" s="2288" t="s">
        <v>382</v>
      </c>
      <c r="D190" s="2318"/>
      <c r="E190" s="2393">
        <f t="shared" si="32"/>
        <v>0</v>
      </c>
      <c r="F190" s="2355"/>
      <c r="G190" s="2337">
        <f t="shared" ref="G190:O191" si="35">G166+G177</f>
        <v>0</v>
      </c>
      <c r="H190" s="2337">
        <f t="shared" si="35"/>
        <v>0</v>
      </c>
      <c r="I190" s="2337">
        <f t="shared" si="35"/>
        <v>0</v>
      </c>
      <c r="J190" s="2337">
        <f t="shared" si="35"/>
        <v>0</v>
      </c>
      <c r="K190" s="2337">
        <f t="shared" si="35"/>
        <v>0</v>
      </c>
      <c r="L190" s="2337">
        <f t="shared" si="35"/>
        <v>0</v>
      </c>
      <c r="M190" s="2337">
        <f t="shared" si="35"/>
        <v>0</v>
      </c>
      <c r="N190" s="2337">
        <f t="shared" si="35"/>
        <v>0</v>
      </c>
      <c r="O190" s="2337">
        <f t="shared" si="35"/>
        <v>0</v>
      </c>
    </row>
    <row r="191" spans="2:15">
      <c r="B191" s="2397">
        <v>25</v>
      </c>
      <c r="C191" s="2288" t="s">
        <v>383</v>
      </c>
      <c r="D191" s="2318"/>
      <c r="E191" s="2393">
        <f t="shared" si="32"/>
        <v>0</v>
      </c>
      <c r="F191" s="2355"/>
      <c r="G191" s="2337">
        <f t="shared" si="35"/>
        <v>0</v>
      </c>
      <c r="H191" s="2337">
        <f t="shared" si="35"/>
        <v>0</v>
      </c>
      <c r="I191" s="2337">
        <f t="shared" si="35"/>
        <v>0</v>
      </c>
      <c r="J191" s="2337">
        <f t="shared" si="35"/>
        <v>0</v>
      </c>
      <c r="K191" s="2337">
        <f t="shared" si="35"/>
        <v>0</v>
      </c>
      <c r="L191" s="2337">
        <f t="shared" si="35"/>
        <v>0</v>
      </c>
      <c r="M191" s="2337">
        <f t="shared" si="35"/>
        <v>0</v>
      </c>
      <c r="N191" s="2337">
        <f t="shared" si="35"/>
        <v>0</v>
      </c>
      <c r="O191" s="2337">
        <f t="shared" si="35"/>
        <v>0</v>
      </c>
    </row>
    <row r="192" spans="2:15">
      <c r="B192" s="2245">
        <v>26</v>
      </c>
      <c r="C192" s="2130" t="s">
        <v>391</v>
      </c>
      <c r="D192" s="2319"/>
      <c r="E192" s="2109">
        <f>SUM(E183:E191)</f>
        <v>0</v>
      </c>
      <c r="F192" s="2355"/>
      <c r="G192" s="2109">
        <f t="shared" ref="G192:O192" si="36">SUM(G183:G191)</f>
        <v>0</v>
      </c>
      <c r="H192" s="2109">
        <f t="shared" si="36"/>
        <v>0</v>
      </c>
      <c r="I192" s="2109">
        <f t="shared" si="36"/>
        <v>0</v>
      </c>
      <c r="J192" s="2109">
        <f t="shared" si="36"/>
        <v>0</v>
      </c>
      <c r="K192" s="2109">
        <f t="shared" si="36"/>
        <v>0</v>
      </c>
      <c r="L192" s="2109">
        <f t="shared" si="36"/>
        <v>0</v>
      </c>
      <c r="M192" s="2109">
        <f t="shared" si="36"/>
        <v>0</v>
      </c>
      <c r="N192" s="2109">
        <f t="shared" si="36"/>
        <v>0</v>
      </c>
      <c r="O192" s="2109">
        <f t="shared" si="36"/>
        <v>0</v>
      </c>
    </row>
    <row r="193" spans="2:15">
      <c r="B193" s="2403"/>
      <c r="C193" s="2180"/>
      <c r="D193" s="2368"/>
      <c r="E193" s="2290"/>
      <c r="F193" s="2290"/>
      <c r="G193" s="2290"/>
      <c r="H193" s="2290"/>
      <c r="I193" s="2290"/>
      <c r="J193" s="2290"/>
      <c r="K193" s="2290"/>
      <c r="L193" s="2290"/>
      <c r="M193" s="2290"/>
      <c r="N193" s="2290"/>
      <c r="O193" s="2290"/>
    </row>
    <row r="194" spans="2:15">
      <c r="B194" s="2304"/>
      <c r="C194" s="2304"/>
      <c r="D194" s="2307"/>
      <c r="E194" s="2290"/>
      <c r="F194" s="2290"/>
      <c r="G194" s="2290"/>
      <c r="H194" s="2290"/>
      <c r="I194" s="2290"/>
      <c r="J194" s="2290"/>
      <c r="K194" s="2290"/>
      <c r="L194" s="2290"/>
      <c r="M194" s="2290"/>
      <c r="N194" s="2290"/>
      <c r="O194" s="2308" t="s">
        <v>169</v>
      </c>
    </row>
    <row r="195" spans="2:15">
      <c r="B195" s="3124" t="s">
        <v>45</v>
      </c>
      <c r="C195" s="2251" t="s">
        <v>364</v>
      </c>
      <c r="D195" s="2343"/>
      <c r="E195" s="2109">
        <f>E196+E198-E197</f>
        <v>0</v>
      </c>
      <c r="F195" s="2355"/>
      <c r="G195" s="2109">
        <f t="shared" ref="G195:O195" si="37">G196+G198-G197</f>
        <v>0</v>
      </c>
      <c r="H195" s="2109">
        <f t="shared" si="37"/>
        <v>0</v>
      </c>
      <c r="I195" s="2109">
        <f t="shared" si="37"/>
        <v>0</v>
      </c>
      <c r="J195" s="2109">
        <f t="shared" si="37"/>
        <v>0</v>
      </c>
      <c r="K195" s="2109">
        <f t="shared" si="37"/>
        <v>0</v>
      </c>
      <c r="L195" s="2109">
        <f t="shared" si="37"/>
        <v>0</v>
      </c>
      <c r="M195" s="2109">
        <f t="shared" si="37"/>
        <v>0</v>
      </c>
      <c r="N195" s="2109">
        <f t="shared" si="37"/>
        <v>0</v>
      </c>
      <c r="O195" s="2109">
        <f t="shared" si="37"/>
        <v>0</v>
      </c>
    </row>
    <row r="196" spans="2:15">
      <c r="B196" s="3125"/>
      <c r="C196" s="2176" t="s">
        <v>365</v>
      </c>
      <c r="D196" s="2307"/>
      <c r="E196" s="2154">
        <f>SUM(G196:O196)</f>
        <v>0</v>
      </c>
      <c r="F196" s="2355"/>
      <c r="G196" s="2155"/>
      <c r="H196" s="2155"/>
      <c r="I196" s="2155"/>
      <c r="J196" s="2155"/>
      <c r="K196" s="2155"/>
      <c r="L196" s="2155"/>
      <c r="M196" s="2155"/>
      <c r="N196" s="2155"/>
      <c r="O196" s="2155"/>
    </row>
    <row r="197" spans="2:15">
      <c r="B197" s="3125"/>
      <c r="C197" s="2351" t="s">
        <v>366</v>
      </c>
      <c r="D197" s="2307"/>
      <c r="E197" s="2356">
        <f>SUM(G197:O197)</f>
        <v>0</v>
      </c>
      <c r="F197" s="2355"/>
      <c r="G197" s="2357"/>
      <c r="H197" s="2357"/>
      <c r="I197" s="2357"/>
      <c r="J197" s="2357"/>
      <c r="K197" s="2357"/>
      <c r="L197" s="2357"/>
      <c r="M197" s="2357"/>
      <c r="N197" s="2357"/>
      <c r="O197" s="2357"/>
    </row>
    <row r="198" spans="2:15">
      <c r="B198" s="3125"/>
      <c r="C198" s="2237" t="s">
        <v>367</v>
      </c>
      <c r="D198" s="2307"/>
      <c r="E198" s="2250">
        <f>SUM(G198:O198)</f>
        <v>0</v>
      </c>
      <c r="F198" s="2355"/>
      <c r="G198" s="2249"/>
      <c r="H198" s="2249"/>
      <c r="I198" s="2249"/>
      <c r="J198" s="2249"/>
      <c r="K198" s="2249"/>
      <c r="L198" s="2249"/>
      <c r="M198" s="2249"/>
      <c r="N198" s="2249"/>
      <c r="O198" s="2249"/>
    </row>
    <row r="199" spans="2:15">
      <c r="B199" s="3125"/>
      <c r="C199" s="2251" t="s">
        <v>370</v>
      </c>
      <c r="D199" s="2290"/>
      <c r="E199" s="2109">
        <f>SUM(E200:E200)</f>
        <v>0</v>
      </c>
      <c r="F199" s="2355"/>
      <c r="G199" s="2109">
        <f t="shared" ref="G199:O199" si="38">SUM(G200:G200)</f>
        <v>0</v>
      </c>
      <c r="H199" s="2109">
        <f t="shared" si="38"/>
        <v>0</v>
      </c>
      <c r="I199" s="2109">
        <f t="shared" si="38"/>
        <v>0</v>
      </c>
      <c r="J199" s="2109">
        <f t="shared" si="38"/>
        <v>0</v>
      </c>
      <c r="K199" s="2109">
        <f t="shared" si="38"/>
        <v>0</v>
      </c>
      <c r="L199" s="2109">
        <f t="shared" si="38"/>
        <v>0</v>
      </c>
      <c r="M199" s="2109">
        <f t="shared" si="38"/>
        <v>0</v>
      </c>
      <c r="N199" s="2109">
        <f t="shared" si="38"/>
        <v>0</v>
      </c>
      <c r="O199" s="2109">
        <f t="shared" si="38"/>
        <v>0</v>
      </c>
    </row>
    <row r="200" spans="2:15">
      <c r="B200" s="3126"/>
      <c r="C200" s="2128" t="s">
        <v>385</v>
      </c>
      <c r="D200" s="2290"/>
      <c r="E200" s="2129">
        <f>SUM(G200:O200)</f>
        <v>0</v>
      </c>
      <c r="F200" s="2355"/>
      <c r="G200" s="2248">
        <v>0</v>
      </c>
      <c r="H200" s="2248">
        <v>0</v>
      </c>
      <c r="I200" s="2248">
        <v>0</v>
      </c>
      <c r="J200" s="2248">
        <v>0</v>
      </c>
      <c r="K200" s="2248">
        <v>0</v>
      </c>
      <c r="L200" s="2248">
        <v>0</v>
      </c>
      <c r="M200" s="2248">
        <v>0</v>
      </c>
      <c r="N200" s="2248">
        <v>0</v>
      </c>
      <c r="O200" s="2248">
        <v>0</v>
      </c>
    </row>
  </sheetData>
  <mergeCells count="9">
    <mergeCell ref="B195:B200"/>
    <mergeCell ref="G5:O5"/>
    <mergeCell ref="B3:O3"/>
    <mergeCell ref="B61:B66"/>
    <mergeCell ref="B70:O70"/>
    <mergeCell ref="G72:O72"/>
    <mergeCell ref="B128:B133"/>
    <mergeCell ref="B137:O137"/>
    <mergeCell ref="G139:O139"/>
  </mergeCells>
  <hyperlinks>
    <hyperlink ref="A1" location="ÍNDICE!B2" display="Indíce"/>
  </hyperlinks>
  <printOptions horizontalCentered="1"/>
  <pageMargins left="0.70866141732283472" right="0.70866141732283472" top="0.15748031496062992" bottom="0.15748031496062992" header="0.31496062992125984" footer="0.31496062992125984"/>
  <pageSetup paperSize="9" scale="65"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pageSetUpPr fitToPage="1"/>
  </sheetPr>
  <dimension ref="A1:S1071"/>
  <sheetViews>
    <sheetView showGridLines="0" topLeftCell="A82" zoomScaleNormal="100" workbookViewId="0">
      <selection activeCell="I102" sqref="I102"/>
    </sheetView>
  </sheetViews>
  <sheetFormatPr defaultRowHeight="15"/>
  <cols>
    <col min="1" max="1" width="4.7109375" customWidth="1"/>
    <col min="2" max="2" width="5.140625" customWidth="1"/>
    <col min="3" max="3" width="29.140625" bestFit="1" customWidth="1"/>
    <col min="4" max="4" width="1" style="23" customWidth="1"/>
    <col min="5" max="6" width="14.7109375" customWidth="1"/>
    <col min="7" max="7" width="17.140625" customWidth="1"/>
    <col min="8" max="8" width="1" customWidth="1"/>
    <col min="9" max="11" width="14.7109375" customWidth="1"/>
    <col min="12" max="12" width="1" customWidth="1"/>
    <col min="13" max="15" width="14.7109375" customWidth="1"/>
    <col min="17" max="17" width="11.85546875" customWidth="1"/>
    <col min="18" max="18" width="13.85546875" customWidth="1"/>
    <col min="19" max="19" width="17.42578125" customWidth="1"/>
  </cols>
  <sheetData>
    <row r="1" spans="1:15" ht="18.75" customHeight="1">
      <c r="A1" s="399" t="s">
        <v>814</v>
      </c>
    </row>
    <row r="3" spans="1:15">
      <c r="B3" s="3071" t="s">
        <v>1326</v>
      </c>
      <c r="C3" s="3071"/>
      <c r="D3" s="3071"/>
      <c r="E3" s="3071"/>
      <c r="F3" s="3071"/>
      <c r="G3" s="3071"/>
      <c r="H3" s="3071"/>
      <c r="I3" s="3071"/>
      <c r="J3" s="3071"/>
      <c r="K3" s="3071"/>
      <c r="L3" s="3071"/>
      <c r="M3" s="3071"/>
      <c r="N3" s="3071"/>
      <c r="O3" s="3071"/>
    </row>
    <row r="4" spans="1:15" s="21" customFormat="1">
      <c r="B4" s="4"/>
      <c r="C4" s="78"/>
      <c r="D4" s="239"/>
      <c r="E4" s="53"/>
      <c r="F4" s="53"/>
      <c r="G4" s="53"/>
    </row>
    <row r="5" spans="1:15">
      <c r="E5" s="3143" t="str">
        <f>+Introdução!E26</f>
        <v>t-2</v>
      </c>
      <c r="F5" s="3144"/>
      <c r="G5" s="3145"/>
      <c r="I5" s="3143" t="str">
        <f>+Introdução!E27</f>
        <v>t-1</v>
      </c>
      <c r="J5" s="3144"/>
      <c r="K5" s="3145"/>
      <c r="L5" s="198"/>
      <c r="M5" s="3143" t="str">
        <f>+Introdução!E28</f>
        <v>t</v>
      </c>
      <c r="N5" s="3144"/>
      <c r="O5" s="3145"/>
    </row>
    <row r="6" spans="1:15">
      <c r="B6" s="71"/>
      <c r="C6" s="3141" t="s">
        <v>112</v>
      </c>
      <c r="D6" s="240"/>
      <c r="E6" s="73" t="s">
        <v>61</v>
      </c>
      <c r="F6" s="75" t="s">
        <v>183</v>
      </c>
      <c r="G6" s="73" t="s">
        <v>62</v>
      </c>
      <c r="I6" s="1206" t="s">
        <v>61</v>
      </c>
      <c r="J6" s="1207" t="s">
        <v>183</v>
      </c>
      <c r="K6" s="1206" t="s">
        <v>62</v>
      </c>
      <c r="L6" s="198"/>
      <c r="M6" s="1206" t="s">
        <v>61</v>
      </c>
      <c r="N6" s="1207" t="s">
        <v>183</v>
      </c>
      <c r="O6" s="1206" t="s">
        <v>62</v>
      </c>
    </row>
    <row r="7" spans="1:15">
      <c r="B7" s="72"/>
      <c r="C7" s="3142"/>
      <c r="D7" s="240"/>
      <c r="E7" s="74" t="s">
        <v>185</v>
      </c>
      <c r="F7" s="74" t="s">
        <v>184</v>
      </c>
      <c r="G7" s="74" t="s">
        <v>169</v>
      </c>
      <c r="I7" s="1208" t="s">
        <v>185</v>
      </c>
      <c r="J7" s="1208" t="s">
        <v>184</v>
      </c>
      <c r="K7" s="1208" t="s">
        <v>169</v>
      </c>
      <c r="L7" s="198"/>
      <c r="M7" s="1208" t="s">
        <v>185</v>
      </c>
      <c r="N7" s="1208" t="s">
        <v>184</v>
      </c>
      <c r="O7" s="1208" t="s">
        <v>169</v>
      </c>
    </row>
    <row r="8" spans="1:15" ht="4.5" customHeight="1">
      <c r="C8" s="23"/>
      <c r="E8" s="23"/>
      <c r="F8" s="241"/>
      <c r="G8" s="23"/>
      <c r="I8" s="803"/>
      <c r="J8" s="1209"/>
      <c r="K8" s="803"/>
      <c r="L8" s="198"/>
      <c r="M8" s="803"/>
      <c r="N8" s="1209"/>
      <c r="O8" s="803"/>
    </row>
    <row r="9" spans="1:15">
      <c r="B9" s="496">
        <v>1</v>
      </c>
      <c r="C9" s="497" t="s">
        <v>238</v>
      </c>
      <c r="D9" s="238"/>
      <c r="E9" s="1398"/>
      <c r="F9" s="1398"/>
      <c r="G9" s="1398"/>
      <c r="H9" s="26"/>
      <c r="I9" s="1398">
        <f>+E21</f>
        <v>0</v>
      </c>
      <c r="J9" s="1754" t="str">
        <f>IFERROR(K9/I9,"")</f>
        <v/>
      </c>
      <c r="K9" s="1398">
        <f>+G21</f>
        <v>0</v>
      </c>
      <c r="L9" s="198"/>
      <c r="M9" s="1398">
        <f>+I21</f>
        <v>0</v>
      </c>
      <c r="N9" s="1754" t="str">
        <f>IFERROR(O9/M9,"")</f>
        <v/>
      </c>
      <c r="O9" s="1398">
        <f>+K21</f>
        <v>0</v>
      </c>
    </row>
    <row r="10" spans="1:15">
      <c r="B10" s="494">
        <v>2</v>
      </c>
      <c r="C10" s="495" t="s">
        <v>63</v>
      </c>
      <c r="D10" s="495"/>
      <c r="E10" s="916"/>
      <c r="F10" s="1401"/>
      <c r="G10" s="916"/>
      <c r="H10" s="26"/>
      <c r="I10" s="916"/>
      <c r="J10" s="1755"/>
      <c r="K10" s="916"/>
      <c r="L10" s="198"/>
      <c r="M10" s="916"/>
      <c r="N10" s="1755"/>
      <c r="O10" s="916"/>
    </row>
    <row r="11" spans="1:15" s="1408" customFormat="1">
      <c r="B11" s="494">
        <v>3</v>
      </c>
      <c r="C11" s="495" t="s">
        <v>720</v>
      </c>
      <c r="D11" s="495"/>
      <c r="E11" s="916"/>
      <c r="F11" s="1401"/>
      <c r="G11" s="916"/>
      <c r="H11" s="26"/>
      <c r="I11" s="916"/>
      <c r="J11" s="1755"/>
      <c r="K11" s="916"/>
      <c r="L11" s="198"/>
      <c r="M11" s="916"/>
      <c r="N11" s="1755"/>
      <c r="O11" s="916"/>
    </row>
    <row r="12" spans="1:15">
      <c r="B12" s="494">
        <v>4</v>
      </c>
      <c r="C12" s="495" t="s">
        <v>64</v>
      </c>
      <c r="D12" s="238"/>
      <c r="E12" s="1399">
        <f>SUM(E13:E14)</f>
        <v>0</v>
      </c>
      <c r="F12" s="1402" t="e">
        <f>+G12/(E12*1000)</f>
        <v>#DIV/0!</v>
      </c>
      <c r="G12" s="1399">
        <f>SUM(G13:G14)</f>
        <v>0</v>
      </c>
      <c r="H12" s="26"/>
      <c r="I12" s="1399">
        <f>SUM(I13:I14)</f>
        <v>0</v>
      </c>
      <c r="J12" s="1402" t="e">
        <f>+K12/(I12*1000)</f>
        <v>#DIV/0!</v>
      </c>
      <c r="K12" s="1399">
        <f>SUM(K13:K14)</f>
        <v>0</v>
      </c>
      <c r="L12" s="198"/>
      <c r="M12" s="1399">
        <f>SUM(M13:M14)</f>
        <v>0</v>
      </c>
      <c r="N12" s="1402" t="e">
        <f>+O12/(M12*1000)</f>
        <v>#DIV/0!</v>
      </c>
      <c r="O12" s="1399">
        <f>SUM(O13:O14)</f>
        <v>0</v>
      </c>
    </row>
    <row r="13" spans="1:15" s="1408" customFormat="1">
      <c r="B13" s="494" t="s">
        <v>176</v>
      </c>
      <c r="C13" s="495" t="s">
        <v>692</v>
      </c>
      <c r="D13" s="495"/>
      <c r="E13" s="916"/>
      <c r="F13" s="1402"/>
      <c r="G13" s="916"/>
      <c r="H13" s="26"/>
      <c r="I13" s="916"/>
      <c r="J13" s="1402"/>
      <c r="K13" s="916"/>
      <c r="L13" s="198"/>
      <c r="M13" s="916"/>
      <c r="N13" s="1402"/>
      <c r="O13" s="916"/>
    </row>
    <row r="14" spans="1:15" s="1408" customFormat="1">
      <c r="B14" s="494" t="s">
        <v>177</v>
      </c>
      <c r="C14" s="495" t="s">
        <v>721</v>
      </c>
      <c r="D14" s="495"/>
      <c r="E14" s="916"/>
      <c r="F14" s="1402"/>
      <c r="G14" s="916"/>
      <c r="H14" s="26"/>
      <c r="I14" s="916"/>
      <c r="J14" s="1755"/>
      <c r="K14" s="916"/>
      <c r="L14" s="198"/>
      <c r="M14" s="916"/>
      <c r="N14" s="1755"/>
      <c r="O14" s="916"/>
    </row>
    <row r="15" spans="1:15">
      <c r="B15" s="494">
        <v>5</v>
      </c>
      <c r="C15" s="495" t="s">
        <v>65</v>
      </c>
      <c r="D15" s="238"/>
      <c r="E15" s="1399">
        <f>SUM(E16:E19)</f>
        <v>0</v>
      </c>
      <c r="F15" s="1402" t="e">
        <f t="shared" ref="F15" si="0">+G15/(E15*1000)</f>
        <v>#DIV/0!</v>
      </c>
      <c r="G15" s="1399">
        <f>SUM(G16:G19)</f>
        <v>0</v>
      </c>
      <c r="H15" s="26"/>
      <c r="I15" s="1399">
        <f>SUM(I16:I18)</f>
        <v>0</v>
      </c>
      <c r="J15" s="1402" t="e">
        <f>+K15/(I15*1000)</f>
        <v>#DIV/0!</v>
      </c>
      <c r="K15" s="1399">
        <f>SUM(K16:K18)</f>
        <v>0</v>
      </c>
      <c r="L15" s="198"/>
      <c r="M15" s="1399">
        <f>SUM(M16:M18)</f>
        <v>0</v>
      </c>
      <c r="N15" s="1756">
        <f>SUM(N16:N18)</f>
        <v>0</v>
      </c>
      <c r="O15" s="1399">
        <f>SUM(O16:O18)</f>
        <v>0</v>
      </c>
    </row>
    <row r="16" spans="1:15">
      <c r="B16" s="494" t="s">
        <v>227</v>
      </c>
      <c r="C16" s="495" t="s">
        <v>180</v>
      </c>
      <c r="D16" s="238"/>
      <c r="E16" s="916"/>
      <c r="F16" s="1402"/>
      <c r="G16" s="916"/>
      <c r="H16" s="26"/>
      <c r="I16" s="1399"/>
      <c r="J16" s="1756"/>
      <c r="K16" s="1399"/>
      <c r="L16" s="198"/>
      <c r="M16" s="1399"/>
      <c r="N16" s="1756"/>
      <c r="O16" s="1399"/>
    </row>
    <row r="17" spans="2:15">
      <c r="B17" s="494" t="s">
        <v>228</v>
      </c>
      <c r="C17" s="495" t="s">
        <v>181</v>
      </c>
      <c r="D17" s="238"/>
      <c r="E17" s="916"/>
      <c r="F17" s="1402"/>
      <c r="G17" s="916"/>
      <c r="H17" s="26"/>
      <c r="I17" s="1399"/>
      <c r="J17" s="1756"/>
      <c r="K17" s="1399"/>
      <c r="L17" s="198"/>
      <c r="M17" s="1399"/>
      <c r="N17" s="1756"/>
      <c r="O17" s="1399"/>
    </row>
    <row r="18" spans="2:15">
      <c r="B18" s="494" t="s">
        <v>229</v>
      </c>
      <c r="C18" s="495" t="s">
        <v>182</v>
      </c>
      <c r="D18" s="238"/>
      <c r="E18" s="916"/>
      <c r="F18" s="1402"/>
      <c r="G18" s="916"/>
      <c r="H18" s="26"/>
      <c r="I18" s="1399"/>
      <c r="J18" s="1402"/>
      <c r="K18" s="1399"/>
      <c r="L18" s="198"/>
      <c r="M18" s="1399"/>
      <c r="N18" s="1756"/>
      <c r="O18" s="1399"/>
    </row>
    <row r="19" spans="2:15" s="1408" customFormat="1">
      <c r="B19" s="494" t="s">
        <v>230</v>
      </c>
      <c r="C19" s="495" t="s">
        <v>693</v>
      </c>
      <c r="D19" s="495"/>
      <c r="E19" s="916"/>
      <c r="F19" s="1402"/>
      <c r="G19" s="916"/>
      <c r="H19" s="26"/>
      <c r="I19" s="916"/>
      <c r="J19" s="1755"/>
      <c r="K19" s="916"/>
      <c r="L19" s="198"/>
      <c r="M19" s="916"/>
      <c r="N19" s="1755"/>
      <c r="O19" s="916"/>
    </row>
    <row r="20" spans="2:15">
      <c r="B20" s="494">
        <v>6</v>
      </c>
      <c r="C20" s="495" t="s">
        <v>66</v>
      </c>
      <c r="D20" s="238"/>
      <c r="E20" s="1399"/>
      <c r="F20" s="1403"/>
      <c r="G20" s="1399"/>
      <c r="H20" s="26"/>
      <c r="I20" s="1399"/>
      <c r="J20" s="1756"/>
      <c r="K20" s="1399"/>
      <c r="L20" s="198"/>
      <c r="M20" s="1399"/>
      <c r="N20" s="1756"/>
      <c r="O20" s="1399"/>
    </row>
    <row r="21" spans="2:15">
      <c r="B21" s="94">
        <v>7</v>
      </c>
      <c r="C21" s="498" t="s">
        <v>371</v>
      </c>
      <c r="D21" s="238"/>
      <c r="E21" s="645"/>
      <c r="F21" s="1400"/>
      <c r="G21" s="645"/>
      <c r="H21" s="26"/>
      <c r="I21" s="645">
        <f>+I9+I10+I12+I15+I20</f>
        <v>0</v>
      </c>
      <c r="J21" s="1400" t="str">
        <f>IFERROR(K21/I21,"")</f>
        <v/>
      </c>
      <c r="K21" s="645">
        <f>+K9+K10+K12+K15+K20</f>
        <v>0</v>
      </c>
      <c r="L21" s="198"/>
      <c r="M21" s="645">
        <f>+M9+M10+M12+M15+M20</f>
        <v>0</v>
      </c>
      <c r="N21" s="1400" t="str">
        <f>IFERROR(O21/M21,"")</f>
        <v/>
      </c>
      <c r="O21" s="645">
        <f>+O9+O10+O12+O15+O20</f>
        <v>0</v>
      </c>
    </row>
    <row r="22" spans="2:15">
      <c r="C22" s="1521" t="s">
        <v>722</v>
      </c>
    </row>
    <row r="23" spans="2:15" s="1408" customFormat="1">
      <c r="C23" s="1520" t="s">
        <v>723</v>
      </c>
      <c r="D23" s="1229"/>
    </row>
    <row r="24" spans="2:15" s="1408" customFormat="1">
      <c r="C24" s="1520" t="s">
        <v>724</v>
      </c>
      <c r="D24" s="1229"/>
    </row>
    <row r="25" spans="2:15">
      <c r="C25" s="129"/>
      <c r="E25" s="2"/>
    </row>
    <row r="26" spans="2:15" s="1408" customFormat="1">
      <c r="C26" s="129"/>
      <c r="D26" s="1229"/>
      <c r="E26" s="1409"/>
    </row>
    <row r="27" spans="2:15" ht="30.75" customHeight="1">
      <c r="B27" s="3130" t="s">
        <v>1329</v>
      </c>
      <c r="C27" s="3130"/>
      <c r="D27" s="3130"/>
      <c r="E27" s="3130"/>
      <c r="F27" s="3130"/>
      <c r="G27" s="3130"/>
      <c r="H27" s="1471"/>
      <c r="I27" s="1472"/>
      <c r="J27" s="1472"/>
      <c r="K27" s="1472"/>
      <c r="L27" s="1472"/>
      <c r="M27" s="1472"/>
      <c r="N27" s="60"/>
    </row>
    <row r="28" spans="2:15">
      <c r="B28" s="665"/>
      <c r="C28" s="665"/>
      <c r="D28" s="665"/>
      <c r="E28" s="665"/>
      <c r="F28" s="665"/>
      <c r="G28" s="665"/>
      <c r="H28" s="665"/>
      <c r="I28" s="666"/>
      <c r="J28" s="666"/>
      <c r="K28" s="666"/>
      <c r="L28" s="666"/>
      <c r="M28" s="666"/>
      <c r="N28" s="666"/>
    </row>
    <row r="29" spans="2:15">
      <c r="B29" s="754"/>
      <c r="C29" s="1470" t="s">
        <v>483</v>
      </c>
      <c r="D29" s="760"/>
      <c r="E29" s="1469" t="s">
        <v>699</v>
      </c>
      <c r="F29" s="1464" t="s">
        <v>694</v>
      </c>
      <c r="G29" s="1465" t="s">
        <v>728</v>
      </c>
      <c r="H29" s="1229"/>
      <c r="I29" s="1594"/>
      <c r="J29" s="1594"/>
      <c r="K29" s="1594"/>
      <c r="L29" s="1594"/>
      <c r="M29" s="1594"/>
      <c r="N29" s="753"/>
    </row>
    <row r="30" spans="2:15">
      <c r="B30" s="755"/>
      <c r="C30" s="756"/>
      <c r="E30" s="1468" t="s">
        <v>698</v>
      </c>
      <c r="F30" s="1467" t="s">
        <v>697</v>
      </c>
      <c r="G30" s="1466" t="s">
        <v>696</v>
      </c>
      <c r="I30" s="1445"/>
      <c r="J30" s="1446"/>
      <c r="K30" s="1447"/>
      <c r="L30" s="63"/>
      <c r="M30" s="1448"/>
    </row>
    <row r="31" spans="2:15">
      <c r="B31" s="755"/>
      <c r="C31" s="756" t="s">
        <v>484</v>
      </c>
      <c r="E31" s="762" t="s">
        <v>485</v>
      </c>
      <c r="F31" s="761" t="s">
        <v>486</v>
      </c>
      <c r="G31" s="763" t="s">
        <v>487</v>
      </c>
      <c r="I31" s="1445"/>
      <c r="J31" s="1445"/>
      <c r="K31" s="1445"/>
      <c r="L31" s="63"/>
      <c r="M31" s="1449"/>
    </row>
    <row r="32" spans="2:15">
      <c r="B32" s="757" t="str">
        <f>+E5</f>
        <v>t-2</v>
      </c>
      <c r="C32" s="1461"/>
      <c r="E32" s="1462"/>
      <c r="F32" s="1463"/>
      <c r="G32" s="1461"/>
      <c r="I32" s="1450"/>
      <c r="J32" s="1451"/>
      <c r="K32" s="1452"/>
      <c r="L32" s="63"/>
      <c r="M32" s="1453"/>
    </row>
    <row r="33" spans="2:15">
      <c r="B33" s="1473" t="s">
        <v>695</v>
      </c>
      <c r="C33" s="799"/>
      <c r="E33" s="801"/>
      <c r="F33" s="802"/>
      <c r="G33" s="800">
        <f t="shared" ref="G33:G61" si="1">+E33*F33</f>
        <v>0</v>
      </c>
      <c r="I33" s="1450"/>
      <c r="J33" s="1451"/>
      <c r="K33" s="1452"/>
      <c r="L33" s="63"/>
      <c r="M33" s="1453"/>
    </row>
    <row r="34" spans="2:15">
      <c r="B34" s="1473" t="s">
        <v>695</v>
      </c>
      <c r="C34" s="799"/>
      <c r="D34" s="187"/>
      <c r="E34" s="801"/>
      <c r="F34" s="802"/>
      <c r="G34" s="800">
        <f t="shared" si="1"/>
        <v>0</v>
      </c>
      <c r="I34" s="1450"/>
      <c r="J34" s="1451"/>
      <c r="K34" s="1452"/>
      <c r="L34" s="63"/>
      <c r="M34" s="1453"/>
    </row>
    <row r="35" spans="2:15">
      <c r="B35" s="1473" t="s">
        <v>695</v>
      </c>
      <c r="C35" s="799"/>
      <c r="D35" s="187"/>
      <c r="E35" s="801"/>
      <c r="F35" s="802"/>
      <c r="G35" s="800">
        <f t="shared" si="1"/>
        <v>0</v>
      </c>
      <c r="I35" s="1450"/>
      <c r="J35" s="1451"/>
      <c r="K35" s="1452"/>
      <c r="L35" s="63"/>
      <c r="M35" s="1453"/>
      <c r="O35" s="752"/>
    </row>
    <row r="36" spans="2:15">
      <c r="B36" s="1473" t="s">
        <v>695</v>
      </c>
      <c r="C36" s="799"/>
      <c r="D36" s="187"/>
      <c r="E36" s="801"/>
      <c r="F36" s="802"/>
      <c r="G36" s="800">
        <f t="shared" si="1"/>
        <v>0</v>
      </c>
      <c r="I36" s="1450"/>
      <c r="J36" s="1451"/>
      <c r="K36" s="1452"/>
      <c r="L36" s="63"/>
      <c r="M36" s="1453"/>
    </row>
    <row r="37" spans="2:15">
      <c r="B37" s="1473" t="s">
        <v>695</v>
      </c>
      <c r="C37" s="799"/>
      <c r="D37" s="803"/>
      <c r="E37" s="801"/>
      <c r="F37" s="802"/>
      <c r="G37" s="800">
        <f t="shared" si="1"/>
        <v>0</v>
      </c>
      <c r="I37" s="1450"/>
      <c r="J37" s="1451"/>
      <c r="K37" s="1452"/>
      <c r="L37" s="63"/>
      <c r="M37" s="1453"/>
    </row>
    <row r="38" spans="2:15">
      <c r="B38" s="1473" t="s">
        <v>695</v>
      </c>
      <c r="C38" s="799"/>
      <c r="D38" s="187"/>
      <c r="E38" s="801"/>
      <c r="F38" s="802"/>
      <c r="G38" s="800">
        <f t="shared" si="1"/>
        <v>0</v>
      </c>
      <c r="I38" s="1450"/>
      <c r="J38" s="1451"/>
      <c r="K38" s="1452"/>
      <c r="L38" s="63"/>
      <c r="M38" s="1453"/>
    </row>
    <row r="39" spans="2:15">
      <c r="B39" s="1473" t="s">
        <v>695</v>
      </c>
      <c r="C39" s="799"/>
      <c r="D39" s="187"/>
      <c r="E39" s="801"/>
      <c r="F39" s="802"/>
      <c r="G39" s="800">
        <f t="shared" si="1"/>
        <v>0</v>
      </c>
      <c r="I39" s="1408"/>
      <c r="J39" s="1451"/>
      <c r="K39" s="1452"/>
      <c r="L39" s="63"/>
      <c r="M39" s="1453"/>
    </row>
    <row r="40" spans="2:15">
      <c r="B40" s="1473" t="s">
        <v>695</v>
      </c>
      <c r="C40" s="799"/>
      <c r="D40" s="187"/>
      <c r="E40" s="801"/>
      <c r="F40" s="802"/>
      <c r="G40" s="800">
        <f t="shared" si="1"/>
        <v>0</v>
      </c>
      <c r="I40" s="1408"/>
      <c r="J40" s="1451"/>
      <c r="K40" s="1452"/>
      <c r="L40" s="63"/>
      <c r="M40" s="1453"/>
    </row>
    <row r="41" spans="2:15" s="1228" customFormat="1">
      <c r="B41" s="1473" t="s">
        <v>695</v>
      </c>
      <c r="C41" s="799"/>
      <c r="D41" s="187"/>
      <c r="E41" s="801"/>
      <c r="F41" s="802"/>
      <c r="G41" s="800">
        <f t="shared" si="1"/>
        <v>0</v>
      </c>
      <c r="I41" s="1408"/>
      <c r="J41" s="1451"/>
      <c r="K41" s="1452"/>
      <c r="L41" s="63"/>
      <c r="M41" s="1453"/>
    </row>
    <row r="42" spans="2:15" s="1228" customFormat="1">
      <c r="B42" s="1473" t="s">
        <v>695</v>
      </c>
      <c r="C42" s="799"/>
      <c r="D42" s="187"/>
      <c r="E42" s="801"/>
      <c r="F42" s="802"/>
      <c r="G42" s="800">
        <f t="shared" si="1"/>
        <v>0</v>
      </c>
      <c r="I42" s="1408"/>
      <c r="J42" s="1451"/>
      <c r="K42" s="1452"/>
      <c r="L42" s="63"/>
      <c r="M42" s="1453"/>
    </row>
    <row r="43" spans="2:15" s="1228" customFormat="1">
      <c r="B43" s="1473" t="s">
        <v>695</v>
      </c>
      <c r="C43" s="799"/>
      <c r="D43" s="187"/>
      <c r="E43" s="801"/>
      <c r="F43" s="802"/>
      <c r="G43" s="800">
        <f t="shared" si="1"/>
        <v>0</v>
      </c>
      <c r="I43" s="1408"/>
      <c r="J43" s="1451"/>
      <c r="K43" s="1452"/>
      <c r="L43" s="63"/>
      <c r="M43" s="1453"/>
    </row>
    <row r="44" spans="2:15" s="1228" customFormat="1">
      <c r="B44" s="1473" t="s">
        <v>695</v>
      </c>
      <c r="C44" s="799"/>
      <c r="D44" s="187"/>
      <c r="E44" s="801"/>
      <c r="F44" s="802"/>
      <c r="G44" s="800">
        <f t="shared" si="1"/>
        <v>0</v>
      </c>
      <c r="I44" s="1408"/>
      <c r="J44" s="1451"/>
      <c r="K44" s="1452"/>
      <c r="L44" s="63"/>
      <c r="M44" s="1453"/>
    </row>
    <row r="45" spans="2:15" s="1408" customFormat="1">
      <c r="B45" s="1473" t="s">
        <v>695</v>
      </c>
      <c r="C45" s="799"/>
      <c r="D45" s="187"/>
      <c r="E45" s="801"/>
      <c r="F45" s="802"/>
      <c r="G45" s="800">
        <f t="shared" si="1"/>
        <v>0</v>
      </c>
      <c r="I45" s="1522"/>
      <c r="J45" s="1451"/>
      <c r="K45" s="1452"/>
      <c r="L45" s="63"/>
      <c r="M45" s="1453"/>
    </row>
    <row r="46" spans="2:15" s="1408" customFormat="1">
      <c r="B46" s="1473" t="s">
        <v>695</v>
      </c>
      <c r="C46" s="799"/>
      <c r="D46" s="187"/>
      <c r="E46" s="801"/>
      <c r="F46" s="802"/>
      <c r="G46" s="800">
        <f t="shared" si="1"/>
        <v>0</v>
      </c>
      <c r="I46" s="1522"/>
      <c r="J46" s="1451"/>
      <c r="K46" s="1452"/>
      <c r="L46" s="63"/>
      <c r="M46" s="1453"/>
    </row>
    <row r="47" spans="2:15" s="1408" customFormat="1">
      <c r="B47" s="1473" t="s">
        <v>695</v>
      </c>
      <c r="C47" s="799"/>
      <c r="D47" s="187"/>
      <c r="E47" s="801"/>
      <c r="F47" s="802"/>
      <c r="G47" s="800">
        <f t="shared" si="1"/>
        <v>0</v>
      </c>
      <c r="I47" s="1522"/>
      <c r="J47" s="1451"/>
      <c r="K47" s="1452"/>
      <c r="L47" s="63"/>
      <c r="M47" s="1453"/>
    </row>
    <row r="48" spans="2:15" s="1408" customFormat="1">
      <c r="B48" s="1473" t="s">
        <v>695</v>
      </c>
      <c r="C48" s="799"/>
      <c r="D48" s="187"/>
      <c r="E48" s="801"/>
      <c r="F48" s="802"/>
      <c r="G48" s="800">
        <f t="shared" si="1"/>
        <v>0</v>
      </c>
      <c r="I48" s="1522"/>
      <c r="J48" s="1451"/>
      <c r="K48" s="1452"/>
      <c r="L48" s="63"/>
      <c r="M48" s="1453"/>
    </row>
    <row r="49" spans="2:13" s="1408" customFormat="1">
      <c r="B49" s="1473" t="s">
        <v>695</v>
      </c>
      <c r="C49" s="799"/>
      <c r="D49" s="187"/>
      <c r="E49" s="801"/>
      <c r="F49" s="802"/>
      <c r="G49" s="800">
        <f t="shared" si="1"/>
        <v>0</v>
      </c>
      <c r="I49" s="1522"/>
      <c r="J49" s="1451"/>
      <c r="K49" s="1452"/>
      <c r="L49" s="63"/>
      <c r="M49" s="1453"/>
    </row>
    <row r="50" spans="2:13" s="1408" customFormat="1">
      <c r="B50" s="1473" t="s">
        <v>695</v>
      </c>
      <c r="C50" s="799"/>
      <c r="D50" s="187"/>
      <c r="E50" s="801"/>
      <c r="F50" s="802"/>
      <c r="G50" s="800">
        <f t="shared" si="1"/>
        <v>0</v>
      </c>
      <c r="I50" s="1522"/>
      <c r="J50" s="1451"/>
      <c r="K50" s="1452"/>
      <c r="L50" s="63"/>
      <c r="M50" s="1453"/>
    </row>
    <row r="51" spans="2:13" s="1408" customFormat="1">
      <c r="B51" s="1473" t="s">
        <v>695</v>
      </c>
      <c r="C51" s="799"/>
      <c r="D51" s="187"/>
      <c r="E51" s="801"/>
      <c r="F51" s="802"/>
      <c r="G51" s="800">
        <f t="shared" si="1"/>
        <v>0</v>
      </c>
      <c r="I51" s="1522"/>
      <c r="J51" s="1451"/>
      <c r="K51" s="1452"/>
      <c r="L51" s="63"/>
      <c r="M51" s="1453"/>
    </row>
    <row r="52" spans="2:13" s="1408" customFormat="1">
      <c r="B52" s="1473" t="s">
        <v>695</v>
      </c>
      <c r="C52" s="799"/>
      <c r="D52" s="187"/>
      <c r="E52" s="801"/>
      <c r="F52" s="802"/>
      <c r="G52" s="800">
        <f t="shared" si="1"/>
        <v>0</v>
      </c>
      <c r="I52" s="1522"/>
      <c r="J52" s="1451"/>
      <c r="K52" s="1452"/>
      <c r="L52" s="63"/>
      <c r="M52" s="1453"/>
    </row>
    <row r="53" spans="2:13" s="1408" customFormat="1">
      <c r="B53" s="1473" t="s">
        <v>695</v>
      </c>
      <c r="C53" s="799"/>
      <c r="D53" s="187"/>
      <c r="E53" s="801"/>
      <c r="F53" s="802"/>
      <c r="G53" s="800">
        <f t="shared" si="1"/>
        <v>0</v>
      </c>
      <c r="I53" s="1522"/>
      <c r="J53" s="1451"/>
      <c r="K53" s="1452"/>
      <c r="L53" s="63"/>
      <c r="M53" s="1453"/>
    </row>
    <row r="54" spans="2:13" s="1408" customFormat="1">
      <c r="B54" s="1473" t="s">
        <v>695</v>
      </c>
      <c r="C54" s="799"/>
      <c r="D54" s="187"/>
      <c r="E54" s="801"/>
      <c r="F54" s="802"/>
      <c r="G54" s="800">
        <f t="shared" si="1"/>
        <v>0</v>
      </c>
      <c r="I54" s="1522"/>
      <c r="J54" s="1451"/>
      <c r="K54" s="1452"/>
      <c r="L54" s="63"/>
      <c r="M54" s="1453"/>
    </row>
    <row r="55" spans="2:13" s="1408" customFormat="1">
      <c r="B55" s="1473" t="s">
        <v>695</v>
      </c>
      <c r="C55" s="799"/>
      <c r="D55" s="187"/>
      <c r="E55" s="801"/>
      <c r="F55" s="802"/>
      <c r="G55" s="800">
        <f t="shared" si="1"/>
        <v>0</v>
      </c>
      <c r="I55" s="1522"/>
      <c r="J55" s="1451"/>
      <c r="K55" s="1452"/>
      <c r="L55" s="63"/>
      <c r="M55" s="1453"/>
    </row>
    <row r="56" spans="2:13" s="1408" customFormat="1">
      <c r="B56" s="1473" t="s">
        <v>695</v>
      </c>
      <c r="C56" s="799"/>
      <c r="D56" s="187"/>
      <c r="E56" s="801"/>
      <c r="F56" s="802"/>
      <c r="G56" s="800">
        <f t="shared" si="1"/>
        <v>0</v>
      </c>
      <c r="I56" s="1522"/>
      <c r="J56" s="1451"/>
      <c r="K56" s="1452"/>
      <c r="L56" s="63"/>
      <c r="M56" s="1453"/>
    </row>
    <row r="57" spans="2:13" s="1408" customFormat="1">
      <c r="B57" s="1473" t="s">
        <v>695</v>
      </c>
      <c r="C57" s="799"/>
      <c r="D57" s="187"/>
      <c r="E57" s="801"/>
      <c r="F57" s="802"/>
      <c r="G57" s="800">
        <f t="shared" si="1"/>
        <v>0</v>
      </c>
      <c r="I57" s="1522"/>
      <c r="J57" s="1451"/>
      <c r="K57" s="1452"/>
      <c r="L57" s="63"/>
      <c r="M57" s="1453"/>
    </row>
    <row r="58" spans="2:13" s="1408" customFormat="1" ht="15" customHeight="1">
      <c r="B58" s="1473" t="s">
        <v>695</v>
      </c>
      <c r="C58" s="799"/>
      <c r="D58" s="187"/>
      <c r="E58" s="801"/>
      <c r="F58" s="802"/>
      <c r="G58" s="800">
        <f t="shared" si="1"/>
        <v>0</v>
      </c>
      <c r="I58" s="1522"/>
      <c r="J58" s="1451"/>
      <c r="K58" s="1452"/>
      <c r="L58" s="63"/>
      <c r="M58" s="1453"/>
    </row>
    <row r="59" spans="2:13" s="1408" customFormat="1">
      <c r="B59" s="1473" t="s">
        <v>695</v>
      </c>
      <c r="C59" s="799"/>
      <c r="D59" s="187"/>
      <c r="E59" s="801"/>
      <c r="F59" s="802"/>
      <c r="G59" s="800">
        <f t="shared" si="1"/>
        <v>0</v>
      </c>
      <c r="I59" s="1522"/>
      <c r="J59" s="1451"/>
      <c r="K59" s="1452"/>
      <c r="L59" s="63"/>
      <c r="M59" s="1453"/>
    </row>
    <row r="60" spans="2:13" s="1408" customFormat="1">
      <c r="B60" s="1473" t="s">
        <v>695</v>
      </c>
      <c r="C60" s="799"/>
      <c r="D60" s="187"/>
      <c r="E60" s="801"/>
      <c r="F60" s="802"/>
      <c r="G60" s="800">
        <f t="shared" si="1"/>
        <v>0</v>
      </c>
      <c r="I60" s="1522"/>
      <c r="J60" s="1451"/>
      <c r="K60" s="1452"/>
      <c r="L60" s="63"/>
      <c r="M60" s="1453"/>
    </row>
    <row r="61" spans="2:13" s="1408" customFormat="1">
      <c r="B61" s="1473" t="s">
        <v>695</v>
      </c>
      <c r="C61" s="799"/>
      <c r="D61" s="187"/>
      <c r="E61" s="801"/>
      <c r="F61" s="802"/>
      <c r="G61" s="800">
        <f t="shared" si="1"/>
        <v>0</v>
      </c>
      <c r="I61" s="1522"/>
      <c r="J61" s="1451"/>
      <c r="K61" s="1452"/>
      <c r="L61" s="63"/>
      <c r="M61" s="1453"/>
    </row>
    <row r="62" spans="2:13" s="1228" customFormat="1">
      <c r="B62" s="758"/>
      <c r="C62" s="799"/>
      <c r="D62" s="187"/>
      <c r="E62" s="804"/>
      <c r="F62" s="802"/>
      <c r="G62" s="800"/>
      <c r="I62" s="1522"/>
      <c r="J62" s="1451"/>
      <c r="K62" s="1452"/>
      <c r="L62" s="63"/>
      <c r="M62" s="1453"/>
    </row>
    <row r="63" spans="2:13">
      <c r="B63" s="759"/>
      <c r="C63" s="1474" t="s">
        <v>15</v>
      </c>
      <c r="E63" s="764">
        <f>SUM(E33:E61)</f>
        <v>0</v>
      </c>
      <c r="F63" s="1383" t="e">
        <f>+G63/E63</f>
        <v>#DIV/0!</v>
      </c>
      <c r="G63" s="1382">
        <f>SUM(G33:H61)</f>
        <v>0</v>
      </c>
      <c r="I63" s="1523"/>
      <c r="J63" s="1454"/>
      <c r="K63" s="1452"/>
      <c r="L63" s="63"/>
      <c r="M63" s="1455"/>
    </row>
    <row r="64" spans="2:13">
      <c r="E64" s="1230"/>
      <c r="I64" s="63"/>
      <c r="J64" s="63"/>
      <c r="K64" s="63"/>
      <c r="L64" s="63"/>
      <c r="M64" s="63"/>
    </row>
    <row r="65" spans="2:19" s="1408" customFormat="1">
      <c r="D65" s="1229"/>
      <c r="I65" s="63"/>
      <c r="J65" s="63"/>
      <c r="K65" s="63"/>
      <c r="L65" s="63"/>
      <c r="M65" s="63"/>
    </row>
    <row r="66" spans="2:19" ht="34.5" customHeight="1">
      <c r="B66" s="3130" t="s">
        <v>1330</v>
      </c>
      <c r="C66" s="3130"/>
      <c r="D66" s="3130"/>
      <c r="E66" s="3130"/>
      <c r="F66" s="3130"/>
      <c r="G66" s="1512"/>
      <c r="I66" s="667"/>
      <c r="Q66" s="21"/>
      <c r="R66" s="21"/>
      <c r="S66" s="21"/>
    </row>
    <row r="67" spans="2:19">
      <c r="B67" s="1510"/>
      <c r="C67" s="1510"/>
      <c r="D67" s="1511"/>
      <c r="E67" s="1510"/>
      <c r="F67" s="1510"/>
      <c r="G67" s="1510"/>
      <c r="Q67" s="1456"/>
      <c r="R67" s="1457"/>
      <c r="S67" s="21"/>
    </row>
    <row r="68" spans="2:19" s="1408" customFormat="1" ht="27" customHeight="1">
      <c r="B68" s="3139" t="s">
        <v>715</v>
      </c>
      <c r="C68" s="3140"/>
      <c r="D68" s="1511"/>
      <c r="E68" s="1513" t="s">
        <v>716</v>
      </c>
      <c r="F68" s="1514" t="s">
        <v>717</v>
      </c>
      <c r="G68" s="1510"/>
      <c r="Q68" s="1456"/>
      <c r="R68" s="1457"/>
      <c r="S68" s="21"/>
    </row>
    <row r="69" spans="2:19" ht="16.5">
      <c r="B69" s="3133" t="s">
        <v>711</v>
      </c>
      <c r="C69" s="3134"/>
      <c r="E69" s="1515">
        <v>0</v>
      </c>
      <c r="F69" s="1524"/>
      <c r="Q69" s="1458"/>
      <c r="R69" s="1459"/>
      <c r="S69" s="1460"/>
    </row>
    <row r="70" spans="2:19" ht="16.5">
      <c r="B70" s="3135" t="s">
        <v>712</v>
      </c>
      <c r="C70" s="3136"/>
      <c r="E70" s="1515">
        <v>0</v>
      </c>
      <c r="F70" s="1525"/>
      <c r="Q70" s="1391"/>
      <c r="R70" s="1387"/>
      <c r="S70" s="1390"/>
    </row>
    <row r="71" spans="2:19" ht="16.5">
      <c r="B71" s="3135" t="s">
        <v>713</v>
      </c>
      <c r="C71" s="3136"/>
      <c r="E71" s="1515">
        <v>0</v>
      </c>
      <c r="F71" s="1525"/>
      <c r="Q71" s="1391"/>
      <c r="R71" s="1387"/>
      <c r="S71" s="1392"/>
    </row>
    <row r="72" spans="2:19" ht="16.5">
      <c r="B72" s="3137" t="s">
        <v>714</v>
      </c>
      <c r="C72" s="3138"/>
      <c r="E72" s="1516">
        <v>0</v>
      </c>
      <c r="F72" s="1526"/>
      <c r="Q72" s="1391"/>
      <c r="R72" s="1387"/>
      <c r="S72" s="1392"/>
    </row>
    <row r="73" spans="2:19" ht="6" customHeight="1">
      <c r="E73" s="1517"/>
      <c r="F73" s="146"/>
      <c r="Q73" s="1391"/>
      <c r="R73" s="1387"/>
      <c r="S73" s="1392"/>
    </row>
    <row r="74" spans="2:19">
      <c r="B74" s="3131" t="s">
        <v>15</v>
      </c>
      <c r="C74" s="3132"/>
      <c r="E74" s="1518">
        <f>SUM(E69:E72)</f>
        <v>0</v>
      </c>
      <c r="F74" s="1527">
        <f>SUM(F69:F72)</f>
        <v>0</v>
      </c>
      <c r="Q74" s="1391"/>
      <c r="R74" s="1387"/>
      <c r="S74" s="1392"/>
    </row>
    <row r="75" spans="2:19">
      <c r="Q75" s="1391"/>
      <c r="R75" s="1387"/>
      <c r="S75" s="1390"/>
    </row>
    <row r="76" spans="2:19">
      <c r="Q76" s="1391"/>
      <c r="R76" s="1387"/>
      <c r="S76" s="1390"/>
    </row>
    <row r="77" spans="2:19">
      <c r="Q77" s="1391"/>
      <c r="R77" s="1387"/>
      <c r="S77" s="1390"/>
    </row>
    <row r="78" spans="2:19">
      <c r="Q78" s="1391"/>
      <c r="R78" s="1387"/>
      <c r="S78" s="1390"/>
    </row>
    <row r="79" spans="2:19">
      <c r="Q79" s="1391"/>
      <c r="R79" s="1387"/>
      <c r="S79" s="1390"/>
    </row>
    <row r="80" spans="2:19">
      <c r="Q80" s="1391"/>
      <c r="R80" s="1387"/>
      <c r="S80" s="1390"/>
    </row>
    <row r="81" spans="17:19">
      <c r="Q81" s="1391"/>
      <c r="R81" s="1387"/>
      <c r="S81" s="1390"/>
    </row>
    <row r="82" spans="17:19">
      <c r="Q82" s="1391"/>
      <c r="R82" s="1387"/>
      <c r="S82" s="1390"/>
    </row>
    <row r="83" spans="17:19">
      <c r="Q83" s="1391"/>
      <c r="R83" s="1387"/>
      <c r="S83" s="1390"/>
    </row>
    <row r="84" spans="17:19">
      <c r="Q84" s="1391"/>
      <c r="R84" s="1387"/>
      <c r="S84" s="1390"/>
    </row>
    <row r="85" spans="17:19">
      <c r="Q85" s="1391"/>
      <c r="R85" s="1387"/>
      <c r="S85" s="1390"/>
    </row>
    <row r="86" spans="17:19">
      <c r="Q86" s="1391"/>
      <c r="R86" s="1388"/>
      <c r="S86" s="1390"/>
    </row>
    <row r="87" spans="17:19">
      <c r="Q87" s="1391"/>
      <c r="R87" s="1388"/>
      <c r="S87" s="1390"/>
    </row>
    <row r="88" spans="17:19">
      <c r="Q88" s="1391"/>
      <c r="R88" s="1388"/>
      <c r="S88" s="1390"/>
    </row>
    <row r="89" spans="17:19">
      <c r="Q89" s="1391"/>
      <c r="R89" s="1388"/>
      <c r="S89" s="1390"/>
    </row>
    <row r="90" spans="17:19">
      <c r="Q90" s="1391"/>
      <c r="R90" s="1388"/>
      <c r="S90" s="1390"/>
    </row>
    <row r="91" spans="17:19">
      <c r="Q91" s="1391"/>
      <c r="R91" s="1388"/>
      <c r="S91" s="1390"/>
    </row>
    <row r="92" spans="17:19">
      <c r="Q92" s="1391"/>
      <c r="R92" s="1388"/>
      <c r="S92" s="1390"/>
    </row>
    <row r="93" spans="17:19">
      <c r="Q93" s="1391"/>
      <c r="R93" s="1388"/>
      <c r="S93" s="1390"/>
    </row>
    <row r="94" spans="17:19">
      <c r="Q94" s="1391"/>
      <c r="R94" s="1388"/>
      <c r="S94" s="1390"/>
    </row>
    <row r="95" spans="17:19">
      <c r="Q95" s="1391"/>
      <c r="R95" s="1388"/>
      <c r="S95" s="1390"/>
    </row>
    <row r="96" spans="17:19">
      <c r="Q96" s="1391"/>
      <c r="R96" s="1388"/>
      <c r="S96" s="1390"/>
    </row>
    <row r="97" spans="17:19">
      <c r="Q97" s="1391"/>
      <c r="R97" s="1388"/>
      <c r="S97" s="1390"/>
    </row>
    <row r="98" spans="17:19">
      <c r="Q98" s="1391"/>
      <c r="R98" s="1388"/>
      <c r="S98" s="1390"/>
    </row>
    <row r="99" spans="17:19">
      <c r="Q99" s="1391"/>
      <c r="R99" s="1388"/>
      <c r="S99" s="1390"/>
    </row>
    <row r="100" spans="17:19">
      <c r="Q100" s="1391"/>
      <c r="R100" s="1388"/>
      <c r="S100" s="1390"/>
    </row>
    <row r="101" spans="17:19">
      <c r="Q101" s="1391"/>
      <c r="R101" s="1388"/>
      <c r="S101" s="1390"/>
    </row>
    <row r="102" spans="17:19">
      <c r="Q102" s="1391"/>
      <c r="R102" s="1388"/>
      <c r="S102" s="1390"/>
    </row>
    <row r="103" spans="17:19">
      <c r="Q103" s="1391"/>
      <c r="R103" s="1388"/>
      <c r="S103" s="1390"/>
    </row>
    <row r="104" spans="17:19">
      <c r="Q104" s="1391"/>
      <c r="R104" s="1388"/>
      <c r="S104" s="1390"/>
    </row>
    <row r="105" spans="17:19">
      <c r="Q105" s="1391"/>
      <c r="R105" s="1388"/>
      <c r="S105" s="1390"/>
    </row>
    <row r="106" spans="17:19">
      <c r="Q106" s="1391"/>
      <c r="R106" s="1388"/>
      <c r="S106" s="1390"/>
    </row>
    <row r="107" spans="17:19">
      <c r="Q107" s="1391"/>
      <c r="R107" s="1388"/>
      <c r="S107" s="1390"/>
    </row>
    <row r="108" spans="17:19">
      <c r="Q108" s="1391"/>
      <c r="R108" s="1388"/>
      <c r="S108" s="1390"/>
    </row>
    <row r="109" spans="17:19">
      <c r="Q109" s="1391"/>
      <c r="R109" s="1388"/>
      <c r="S109" s="1390"/>
    </row>
    <row r="110" spans="17:19">
      <c r="Q110" s="1391"/>
      <c r="R110" s="1388"/>
      <c r="S110" s="1390"/>
    </row>
    <row r="111" spans="17:19">
      <c r="Q111" s="1391"/>
      <c r="R111" s="1388"/>
      <c r="S111" s="1390"/>
    </row>
    <row r="112" spans="17:19">
      <c r="Q112" s="1391"/>
      <c r="R112" s="1388"/>
      <c r="S112" s="1390"/>
    </row>
    <row r="113" spans="17:19">
      <c r="Q113" s="1391"/>
      <c r="R113" s="1388"/>
      <c r="S113" s="1390"/>
    </row>
    <row r="114" spans="17:19">
      <c r="Q114" s="1391"/>
      <c r="R114" s="1388"/>
      <c r="S114" s="1390"/>
    </row>
    <row r="115" spans="17:19">
      <c r="Q115" s="1391"/>
      <c r="R115" s="1388"/>
      <c r="S115" s="1390"/>
    </row>
    <row r="116" spans="17:19">
      <c r="Q116" s="1391"/>
      <c r="R116" s="1388"/>
      <c r="S116" s="1390"/>
    </row>
    <row r="117" spans="17:19">
      <c r="Q117" s="1391"/>
      <c r="R117" s="1388"/>
      <c r="S117" s="1390"/>
    </row>
    <row r="118" spans="17:19">
      <c r="Q118" s="1391"/>
      <c r="R118" s="1388"/>
      <c r="S118" s="1390"/>
    </row>
    <row r="119" spans="17:19">
      <c r="Q119" s="1391"/>
      <c r="R119" s="1388"/>
      <c r="S119" s="1390"/>
    </row>
    <row r="120" spans="17:19">
      <c r="Q120" s="1391"/>
      <c r="R120" s="1388"/>
      <c r="S120" s="1390"/>
    </row>
    <row r="121" spans="17:19">
      <c r="Q121" s="1391"/>
      <c r="R121" s="1388"/>
      <c r="S121" s="1390"/>
    </row>
    <row r="122" spans="17:19">
      <c r="Q122" s="1391"/>
      <c r="R122" s="1388"/>
      <c r="S122" s="1390"/>
    </row>
    <row r="123" spans="17:19">
      <c r="Q123" s="1391"/>
      <c r="R123" s="1388"/>
      <c r="S123" s="1390"/>
    </row>
    <row r="124" spans="17:19">
      <c r="Q124" s="1391"/>
      <c r="R124" s="1388"/>
      <c r="S124" s="1390"/>
    </row>
    <row r="125" spans="17:19">
      <c r="Q125" s="1391"/>
      <c r="R125" s="1388"/>
      <c r="S125" s="1390"/>
    </row>
    <row r="126" spans="17:19">
      <c r="Q126" s="1391"/>
      <c r="R126" s="1388"/>
      <c r="S126" s="1390"/>
    </row>
    <row r="127" spans="17:19">
      <c r="Q127" s="1391"/>
      <c r="R127" s="1388"/>
      <c r="S127" s="1390"/>
    </row>
    <row r="128" spans="17:19">
      <c r="Q128" s="1391"/>
      <c r="R128" s="1388"/>
      <c r="S128" s="1390"/>
    </row>
    <row r="129" spans="17:19">
      <c r="Q129" s="1391"/>
      <c r="R129" s="1388"/>
      <c r="S129" s="1390"/>
    </row>
    <row r="130" spans="17:19">
      <c r="Q130" s="1391"/>
      <c r="R130" s="1388"/>
      <c r="S130" s="1390"/>
    </row>
    <row r="131" spans="17:19">
      <c r="Q131" s="1391"/>
      <c r="R131" s="1388"/>
      <c r="S131" s="1390"/>
    </row>
    <row r="132" spans="17:19">
      <c r="Q132" s="1391"/>
      <c r="R132" s="1388"/>
      <c r="S132" s="1390"/>
    </row>
    <row r="133" spans="17:19">
      <c r="Q133" s="1391"/>
      <c r="R133" s="1388"/>
      <c r="S133" s="1390"/>
    </row>
    <row r="134" spans="17:19">
      <c r="Q134" s="1391"/>
      <c r="R134" s="1388"/>
      <c r="S134" s="1390"/>
    </row>
    <row r="135" spans="17:19">
      <c r="Q135" s="1391"/>
      <c r="R135" s="1388"/>
      <c r="S135" s="1390"/>
    </row>
    <row r="136" spans="17:19">
      <c r="Q136" s="1391"/>
      <c r="R136" s="1388"/>
      <c r="S136" s="1390"/>
    </row>
    <row r="137" spans="17:19">
      <c r="Q137" s="1391"/>
      <c r="R137" s="1388"/>
      <c r="S137" s="1390"/>
    </row>
    <row r="138" spans="17:19">
      <c r="Q138" s="1391"/>
      <c r="R138" s="1388"/>
      <c r="S138" s="1390"/>
    </row>
    <row r="139" spans="17:19">
      <c r="Q139" s="1391"/>
      <c r="R139" s="1388"/>
      <c r="S139" s="1390"/>
    </row>
    <row r="140" spans="17:19">
      <c r="Q140" s="1391"/>
      <c r="R140" s="1388"/>
      <c r="S140" s="1390"/>
    </row>
    <row r="141" spans="17:19">
      <c r="Q141" s="1391"/>
      <c r="R141" s="1388"/>
      <c r="S141" s="1390"/>
    </row>
    <row r="142" spans="17:19">
      <c r="Q142" s="1391"/>
      <c r="R142" s="1388"/>
      <c r="S142" s="1390"/>
    </row>
    <row r="143" spans="17:19">
      <c r="Q143" s="1391"/>
      <c r="R143" s="1388"/>
      <c r="S143" s="1390"/>
    </row>
    <row r="144" spans="17:19">
      <c r="Q144" s="1391"/>
      <c r="R144" s="1388"/>
      <c r="S144" s="1390"/>
    </row>
    <row r="145" spans="17:19">
      <c r="Q145" s="1391"/>
      <c r="R145" s="1388"/>
      <c r="S145" s="1390"/>
    </row>
    <row r="146" spans="17:19">
      <c r="Q146" s="1391"/>
      <c r="R146" s="1388"/>
      <c r="S146" s="1390"/>
    </row>
    <row r="147" spans="17:19">
      <c r="Q147" s="1391"/>
      <c r="R147" s="1388"/>
      <c r="S147" s="1390"/>
    </row>
    <row r="148" spans="17:19">
      <c r="Q148" s="1391"/>
      <c r="R148" s="1388"/>
      <c r="S148" s="1390"/>
    </row>
    <row r="149" spans="17:19">
      <c r="Q149" s="1391"/>
      <c r="R149" s="1388"/>
      <c r="S149" s="1390"/>
    </row>
    <row r="150" spans="17:19">
      <c r="Q150" s="1391"/>
      <c r="R150" s="1388"/>
      <c r="S150" s="1390"/>
    </row>
    <row r="151" spans="17:19">
      <c r="Q151" s="1391"/>
      <c r="R151" s="1388"/>
      <c r="S151" s="1390"/>
    </row>
    <row r="152" spans="17:19">
      <c r="Q152" s="1391"/>
      <c r="R152" s="1388"/>
      <c r="S152" s="1390"/>
    </row>
    <row r="153" spans="17:19">
      <c r="Q153" s="1391"/>
      <c r="R153" s="1388"/>
      <c r="S153" s="1390"/>
    </row>
    <row r="154" spans="17:19">
      <c r="Q154" s="1391"/>
      <c r="R154" s="1388"/>
      <c r="S154" s="1390"/>
    </row>
    <row r="155" spans="17:19">
      <c r="Q155" s="1391"/>
      <c r="R155" s="1388"/>
      <c r="S155" s="1390"/>
    </row>
    <row r="156" spans="17:19">
      <c r="Q156" s="1391"/>
      <c r="R156" s="1388"/>
      <c r="S156" s="1390"/>
    </row>
    <row r="157" spans="17:19">
      <c r="Q157" s="1391"/>
      <c r="R157" s="1388"/>
      <c r="S157" s="1390"/>
    </row>
    <row r="158" spans="17:19">
      <c r="Q158" s="1391"/>
      <c r="R158" s="1388"/>
      <c r="S158" s="1390"/>
    </row>
    <row r="159" spans="17:19">
      <c r="Q159" s="1391"/>
      <c r="R159" s="1388"/>
      <c r="S159" s="1390"/>
    </row>
    <row r="160" spans="17:19">
      <c r="Q160" s="1391"/>
      <c r="R160" s="1388"/>
      <c r="S160" s="1390"/>
    </row>
    <row r="161" spans="17:19">
      <c r="Q161" s="1391"/>
      <c r="R161" s="1388"/>
      <c r="S161" s="1390"/>
    </row>
    <row r="162" spans="17:19">
      <c r="Q162" s="1391"/>
      <c r="R162" s="1388"/>
      <c r="S162" s="1390"/>
    </row>
    <row r="163" spans="17:19">
      <c r="Q163" s="1391"/>
      <c r="R163" s="1388"/>
      <c r="S163" s="1390"/>
    </row>
    <row r="164" spans="17:19">
      <c r="Q164" s="1391"/>
      <c r="R164" s="1388"/>
      <c r="S164" s="1390"/>
    </row>
    <row r="165" spans="17:19">
      <c r="Q165" s="1391"/>
      <c r="R165" s="1388"/>
      <c r="S165" s="1390"/>
    </row>
    <row r="166" spans="17:19">
      <c r="Q166" s="1391"/>
      <c r="R166" s="1388"/>
      <c r="S166" s="1390"/>
    </row>
    <row r="167" spans="17:19">
      <c r="Q167" s="1391"/>
      <c r="R167" s="1388"/>
      <c r="S167" s="1390"/>
    </row>
    <row r="168" spans="17:19">
      <c r="Q168" s="1391"/>
      <c r="R168" s="1388"/>
      <c r="S168" s="1390"/>
    </row>
    <row r="169" spans="17:19">
      <c r="Q169" s="1391"/>
      <c r="R169" s="1388"/>
      <c r="S169" s="1390"/>
    </row>
    <row r="170" spans="17:19">
      <c r="Q170" s="1391"/>
      <c r="R170" s="1388"/>
      <c r="S170" s="1390"/>
    </row>
    <row r="171" spans="17:19">
      <c r="Q171" s="1391"/>
      <c r="R171" s="1388"/>
      <c r="S171" s="1390"/>
    </row>
    <row r="172" spans="17:19">
      <c r="Q172" s="1391"/>
      <c r="R172" s="1388"/>
      <c r="S172" s="1390"/>
    </row>
    <row r="173" spans="17:19">
      <c r="Q173" s="1391"/>
      <c r="R173" s="1388"/>
      <c r="S173" s="1390"/>
    </row>
    <row r="174" spans="17:19">
      <c r="Q174" s="1391"/>
      <c r="R174" s="1388"/>
      <c r="S174" s="1390"/>
    </row>
    <row r="175" spans="17:19">
      <c r="Q175" s="1391"/>
      <c r="R175" s="1388"/>
      <c r="S175" s="1390"/>
    </row>
    <row r="176" spans="17:19">
      <c r="Q176" s="1391"/>
      <c r="R176" s="1388"/>
      <c r="S176" s="1390"/>
    </row>
    <row r="177" spans="17:19">
      <c r="Q177" s="1391"/>
      <c r="R177" s="1388"/>
      <c r="S177" s="1390"/>
    </row>
    <row r="178" spans="17:19">
      <c r="Q178" s="1391"/>
      <c r="R178" s="1388"/>
      <c r="S178" s="1390"/>
    </row>
    <row r="179" spans="17:19">
      <c r="Q179" s="1391"/>
      <c r="R179" s="1388"/>
      <c r="S179" s="1390"/>
    </row>
    <row r="180" spans="17:19">
      <c r="Q180" s="1391"/>
      <c r="R180" s="1388"/>
      <c r="S180" s="1390"/>
    </row>
    <row r="181" spans="17:19">
      <c r="Q181" s="1391"/>
      <c r="R181" s="1388"/>
      <c r="S181" s="1390"/>
    </row>
    <row r="182" spans="17:19">
      <c r="Q182" s="1391"/>
      <c r="R182" s="1388"/>
      <c r="S182" s="1390"/>
    </row>
    <row r="183" spans="17:19">
      <c r="Q183" s="1391"/>
      <c r="R183" s="1388"/>
      <c r="S183" s="1390"/>
    </row>
    <row r="184" spans="17:19">
      <c r="Q184" s="1391"/>
      <c r="R184" s="1388"/>
      <c r="S184" s="1390"/>
    </row>
    <row r="185" spans="17:19">
      <c r="Q185" s="1391"/>
      <c r="R185" s="1388"/>
      <c r="S185" s="1390"/>
    </row>
    <row r="186" spans="17:19">
      <c r="Q186" s="1391"/>
      <c r="R186" s="1388"/>
      <c r="S186" s="1390"/>
    </row>
    <row r="187" spans="17:19">
      <c r="Q187" s="1391"/>
      <c r="R187" s="1388"/>
      <c r="S187" s="1390"/>
    </row>
    <row r="188" spans="17:19">
      <c r="Q188" s="1391"/>
      <c r="R188" s="1388"/>
      <c r="S188" s="1390"/>
    </row>
    <row r="189" spans="17:19">
      <c r="Q189" s="1391"/>
      <c r="R189" s="1388"/>
      <c r="S189" s="1390"/>
    </row>
    <row r="190" spans="17:19">
      <c r="Q190" s="1391"/>
      <c r="R190" s="1388"/>
      <c r="S190" s="1390"/>
    </row>
    <row r="191" spans="17:19">
      <c r="Q191" s="1391"/>
      <c r="R191" s="1388"/>
      <c r="S191" s="1390"/>
    </row>
    <row r="192" spans="17:19">
      <c r="Q192" s="1391"/>
      <c r="R192" s="1388"/>
      <c r="S192" s="1390"/>
    </row>
    <row r="193" spans="17:19">
      <c r="Q193" s="1391"/>
      <c r="R193" s="1388"/>
      <c r="S193" s="1390"/>
    </row>
    <row r="194" spans="17:19">
      <c r="Q194" s="1391"/>
      <c r="R194" s="1388"/>
      <c r="S194" s="1390"/>
    </row>
    <row r="195" spans="17:19">
      <c r="Q195" s="1391"/>
      <c r="R195" s="1388"/>
      <c r="S195" s="1390"/>
    </row>
    <row r="196" spans="17:19">
      <c r="Q196" s="1391"/>
      <c r="R196" s="1388"/>
      <c r="S196" s="1390"/>
    </row>
    <row r="197" spans="17:19">
      <c r="Q197" s="1391"/>
      <c r="R197" s="1388"/>
      <c r="S197" s="1390"/>
    </row>
    <row r="198" spans="17:19">
      <c r="Q198" s="1391"/>
      <c r="R198" s="1388"/>
      <c r="S198" s="1390"/>
    </row>
    <row r="199" spans="17:19">
      <c r="Q199" s="1391"/>
      <c r="R199" s="1388"/>
      <c r="S199" s="1390"/>
    </row>
    <row r="200" spans="17:19">
      <c r="Q200" s="1391"/>
      <c r="R200" s="1388"/>
      <c r="S200" s="1390"/>
    </row>
    <row r="201" spans="17:19">
      <c r="Q201" s="1391"/>
      <c r="R201" s="1388"/>
      <c r="S201" s="1390"/>
    </row>
    <row r="202" spans="17:19">
      <c r="Q202" s="1391"/>
      <c r="R202" s="1388"/>
      <c r="S202" s="1390"/>
    </row>
    <row r="203" spans="17:19">
      <c r="Q203" s="1391"/>
      <c r="R203" s="1388"/>
      <c r="S203" s="1390"/>
    </row>
    <row r="204" spans="17:19">
      <c r="Q204" s="1391"/>
      <c r="R204" s="1388"/>
      <c r="S204" s="1390"/>
    </row>
    <row r="205" spans="17:19">
      <c r="Q205" s="1391"/>
      <c r="R205" s="1388"/>
      <c r="S205" s="1390"/>
    </row>
    <row r="206" spans="17:19">
      <c r="Q206" s="1391"/>
      <c r="R206" s="1388"/>
      <c r="S206" s="1390"/>
    </row>
    <row r="207" spans="17:19">
      <c r="Q207" s="1391"/>
      <c r="R207" s="1388"/>
      <c r="S207" s="1390"/>
    </row>
    <row r="208" spans="17:19">
      <c r="Q208" s="1391"/>
      <c r="R208" s="1388"/>
      <c r="S208" s="1390"/>
    </row>
    <row r="209" spans="17:19">
      <c r="Q209" s="1391"/>
      <c r="R209" s="1388"/>
      <c r="S209" s="1390"/>
    </row>
    <row r="210" spans="17:19">
      <c r="Q210" s="1391"/>
      <c r="R210" s="1388"/>
      <c r="S210" s="1390"/>
    </row>
    <row r="211" spans="17:19">
      <c r="Q211" s="1391"/>
      <c r="R211" s="1388"/>
      <c r="S211" s="1390"/>
    </row>
    <row r="212" spans="17:19">
      <c r="Q212" s="1391"/>
      <c r="R212" s="1388"/>
      <c r="S212" s="1390"/>
    </row>
    <row r="213" spans="17:19">
      <c r="Q213" s="1391"/>
      <c r="R213" s="1388"/>
      <c r="S213" s="1390"/>
    </row>
    <row r="214" spans="17:19">
      <c r="Q214" s="1391"/>
      <c r="R214" s="1388"/>
      <c r="S214" s="1390"/>
    </row>
    <row r="215" spans="17:19">
      <c r="Q215" s="1391"/>
      <c r="R215" s="1388"/>
      <c r="S215" s="1390"/>
    </row>
    <row r="216" spans="17:19">
      <c r="Q216" s="1391"/>
      <c r="R216" s="1388"/>
      <c r="S216" s="1390"/>
    </row>
    <row r="217" spans="17:19">
      <c r="Q217" s="1391"/>
      <c r="R217" s="1388"/>
      <c r="S217" s="1390"/>
    </row>
    <row r="218" spans="17:19">
      <c r="Q218" s="1391"/>
      <c r="R218" s="1388"/>
      <c r="S218" s="1390"/>
    </row>
    <row r="219" spans="17:19">
      <c r="Q219" s="1391"/>
      <c r="R219" s="1388"/>
      <c r="S219" s="1390"/>
    </row>
    <row r="220" spans="17:19">
      <c r="Q220" s="1391"/>
      <c r="R220" s="1388"/>
      <c r="S220" s="1390"/>
    </row>
    <row r="221" spans="17:19">
      <c r="Q221" s="1391"/>
      <c r="R221" s="1388"/>
      <c r="S221" s="1390"/>
    </row>
    <row r="222" spans="17:19">
      <c r="Q222" s="1391"/>
      <c r="R222" s="1388"/>
      <c r="S222" s="1390"/>
    </row>
    <row r="223" spans="17:19">
      <c r="Q223" s="1391"/>
      <c r="R223" s="1388"/>
      <c r="S223" s="1390"/>
    </row>
    <row r="224" spans="17:19">
      <c r="Q224" s="1391"/>
      <c r="R224" s="1388"/>
      <c r="S224" s="1390"/>
    </row>
    <row r="225" spans="17:19">
      <c r="Q225" s="1391"/>
      <c r="R225" s="1388"/>
      <c r="S225" s="1390"/>
    </row>
    <row r="226" spans="17:19">
      <c r="Q226" s="1391"/>
      <c r="R226" s="1388"/>
      <c r="S226" s="1390"/>
    </row>
    <row r="227" spans="17:19">
      <c r="Q227" s="1391"/>
      <c r="R227" s="1388"/>
      <c r="S227" s="1390"/>
    </row>
    <row r="228" spans="17:19">
      <c r="Q228" s="1391"/>
      <c r="R228" s="1388"/>
      <c r="S228" s="1390"/>
    </row>
    <row r="229" spans="17:19">
      <c r="Q229" s="1391"/>
      <c r="R229" s="1388"/>
      <c r="S229" s="1390"/>
    </row>
    <row r="230" spans="17:19">
      <c r="Q230" s="1391"/>
      <c r="R230" s="1388"/>
      <c r="S230" s="1390"/>
    </row>
    <row r="231" spans="17:19">
      <c r="Q231" s="1391"/>
      <c r="R231" s="1388"/>
      <c r="S231" s="1390"/>
    </row>
    <row r="232" spans="17:19">
      <c r="Q232" s="1391"/>
      <c r="R232" s="1388"/>
      <c r="S232" s="1390"/>
    </row>
    <row r="233" spans="17:19">
      <c r="Q233" s="1391"/>
      <c r="R233" s="1388"/>
      <c r="S233" s="1390"/>
    </row>
    <row r="234" spans="17:19">
      <c r="Q234" s="1391"/>
      <c r="R234" s="1388"/>
      <c r="S234" s="1390"/>
    </row>
    <row r="235" spans="17:19">
      <c r="Q235" s="1391"/>
      <c r="R235" s="1388"/>
      <c r="S235" s="1390"/>
    </row>
    <row r="236" spans="17:19">
      <c r="Q236" s="1391"/>
      <c r="R236" s="1388"/>
      <c r="S236" s="1390"/>
    </row>
    <row r="237" spans="17:19">
      <c r="Q237" s="1391"/>
      <c r="R237" s="1388"/>
      <c r="S237" s="1390"/>
    </row>
    <row r="238" spans="17:19">
      <c r="Q238" s="1391"/>
      <c r="R238" s="1388"/>
      <c r="S238" s="1390"/>
    </row>
    <row r="239" spans="17:19">
      <c r="Q239" s="1391"/>
      <c r="R239" s="1388"/>
      <c r="S239" s="1390"/>
    </row>
    <row r="240" spans="17:19">
      <c r="Q240" s="1391"/>
      <c r="R240" s="1388"/>
      <c r="S240" s="1390"/>
    </row>
    <row r="241" spans="17:19">
      <c r="Q241" s="1391"/>
      <c r="R241" s="1388"/>
      <c r="S241" s="1390"/>
    </row>
    <row r="242" spans="17:19">
      <c r="Q242" s="1391"/>
      <c r="R242" s="1388"/>
      <c r="S242" s="1390"/>
    </row>
    <row r="243" spans="17:19">
      <c r="Q243" s="1391"/>
      <c r="R243" s="1388"/>
      <c r="S243" s="1390"/>
    </row>
    <row r="244" spans="17:19">
      <c r="Q244" s="1391"/>
      <c r="R244" s="1388"/>
      <c r="S244" s="1390"/>
    </row>
    <row r="245" spans="17:19">
      <c r="Q245" s="1391"/>
      <c r="R245" s="1388"/>
      <c r="S245" s="1390"/>
    </row>
    <row r="246" spans="17:19">
      <c r="Q246" s="1391"/>
      <c r="R246" s="1388"/>
      <c r="S246" s="1390"/>
    </row>
    <row r="247" spans="17:19">
      <c r="Q247" s="1391"/>
      <c r="R247" s="1388"/>
      <c r="S247" s="1390"/>
    </row>
    <row r="248" spans="17:19">
      <c r="Q248" s="1391"/>
      <c r="R248" s="1388"/>
      <c r="S248" s="1390"/>
    </row>
    <row r="249" spans="17:19">
      <c r="Q249" s="1391"/>
      <c r="R249" s="1388"/>
      <c r="S249" s="1390"/>
    </row>
    <row r="250" spans="17:19">
      <c r="Q250" s="1391"/>
      <c r="R250" s="1388"/>
      <c r="S250" s="1390"/>
    </row>
    <row r="251" spans="17:19">
      <c r="Q251" s="1391"/>
      <c r="R251" s="1388"/>
      <c r="S251" s="1390"/>
    </row>
    <row r="252" spans="17:19">
      <c r="Q252" s="1391"/>
      <c r="R252" s="1388"/>
      <c r="S252" s="1390"/>
    </row>
    <row r="253" spans="17:19">
      <c r="Q253" s="1391"/>
      <c r="R253" s="1388"/>
      <c r="S253" s="1390"/>
    </row>
    <row r="254" spans="17:19">
      <c r="Q254" s="1391"/>
      <c r="R254" s="1388"/>
      <c r="S254" s="1390"/>
    </row>
    <row r="255" spans="17:19">
      <c r="Q255" s="1391"/>
      <c r="R255" s="1388"/>
      <c r="S255" s="1390"/>
    </row>
    <row r="256" spans="17:19">
      <c r="Q256" s="1391"/>
      <c r="R256" s="1388"/>
      <c r="S256" s="1390"/>
    </row>
    <row r="257" spans="17:19">
      <c r="Q257" s="1391"/>
      <c r="R257" s="1388"/>
      <c r="S257" s="1390"/>
    </row>
    <row r="258" spans="17:19">
      <c r="Q258" s="1391"/>
      <c r="R258" s="1388"/>
      <c r="S258" s="1390"/>
    </row>
    <row r="259" spans="17:19">
      <c r="Q259" s="1391"/>
      <c r="R259" s="1388"/>
      <c r="S259" s="1390"/>
    </row>
    <row r="260" spans="17:19">
      <c r="Q260" s="1391"/>
      <c r="R260" s="1388"/>
      <c r="S260" s="1390"/>
    </row>
    <row r="261" spans="17:19">
      <c r="Q261" s="1391"/>
      <c r="R261" s="1388"/>
      <c r="S261" s="1390"/>
    </row>
    <row r="262" spans="17:19">
      <c r="Q262" s="1391"/>
      <c r="R262" s="1388"/>
      <c r="S262" s="1390"/>
    </row>
    <row r="263" spans="17:19">
      <c r="Q263" s="1391"/>
      <c r="R263" s="1388"/>
      <c r="S263" s="1390"/>
    </row>
    <row r="264" spans="17:19">
      <c r="Q264" s="1391"/>
      <c r="R264" s="1388"/>
      <c r="S264" s="1390"/>
    </row>
    <row r="265" spans="17:19">
      <c r="Q265" s="1391"/>
      <c r="R265" s="1388"/>
      <c r="S265" s="1390"/>
    </row>
    <row r="266" spans="17:19">
      <c r="Q266" s="1391"/>
      <c r="R266" s="1388"/>
      <c r="S266" s="1390"/>
    </row>
    <row r="267" spans="17:19">
      <c r="Q267" s="1391"/>
      <c r="R267" s="1388"/>
      <c r="S267" s="1390"/>
    </row>
    <row r="268" spans="17:19">
      <c r="Q268" s="1391"/>
      <c r="R268" s="1388"/>
      <c r="S268" s="1390"/>
    </row>
    <row r="269" spans="17:19">
      <c r="Q269" s="1391"/>
      <c r="R269" s="1388"/>
      <c r="S269" s="1390"/>
    </row>
    <row r="270" spans="17:19">
      <c r="Q270" s="1391"/>
      <c r="R270" s="1388"/>
      <c r="S270" s="1390"/>
    </row>
    <row r="271" spans="17:19">
      <c r="Q271" s="1391"/>
      <c r="R271" s="1388"/>
      <c r="S271" s="1390"/>
    </row>
    <row r="272" spans="17:19">
      <c r="Q272" s="1391"/>
      <c r="R272" s="1388"/>
      <c r="S272" s="1390"/>
    </row>
    <row r="273" spans="17:19">
      <c r="Q273" s="1391"/>
      <c r="R273" s="1388"/>
      <c r="S273" s="1390"/>
    </row>
    <row r="274" spans="17:19">
      <c r="Q274" s="1391"/>
      <c r="R274" s="1388"/>
      <c r="S274" s="1390"/>
    </row>
    <row r="275" spans="17:19">
      <c r="Q275" s="1391"/>
      <c r="R275" s="1388"/>
      <c r="S275" s="1390"/>
    </row>
    <row r="276" spans="17:19">
      <c r="Q276" s="1391"/>
      <c r="R276" s="1388"/>
      <c r="S276" s="1390"/>
    </row>
    <row r="277" spans="17:19">
      <c r="Q277" s="1391"/>
      <c r="R277" s="1388"/>
      <c r="S277" s="1390"/>
    </row>
    <row r="278" spans="17:19">
      <c r="Q278" s="1391"/>
      <c r="R278" s="1388"/>
      <c r="S278" s="1390"/>
    </row>
    <row r="279" spans="17:19">
      <c r="Q279" s="1391"/>
      <c r="R279" s="1388"/>
      <c r="S279" s="1390"/>
    </row>
    <row r="280" spans="17:19">
      <c r="Q280" s="1391"/>
      <c r="R280" s="1388"/>
      <c r="S280" s="1390"/>
    </row>
    <row r="281" spans="17:19">
      <c r="Q281" s="1391"/>
      <c r="R281" s="1388"/>
      <c r="S281" s="1390"/>
    </row>
    <row r="282" spans="17:19">
      <c r="Q282" s="1391"/>
      <c r="R282" s="1388"/>
      <c r="S282" s="1390"/>
    </row>
    <row r="283" spans="17:19">
      <c r="Q283" s="1391"/>
      <c r="R283" s="1388"/>
      <c r="S283" s="1390"/>
    </row>
    <row r="284" spans="17:19">
      <c r="Q284" s="1391"/>
      <c r="R284" s="1388"/>
      <c r="S284" s="1390"/>
    </row>
    <row r="285" spans="17:19">
      <c r="Q285" s="1391"/>
      <c r="R285" s="1388"/>
      <c r="S285" s="1390"/>
    </row>
    <row r="286" spans="17:19">
      <c r="Q286" s="1391"/>
      <c r="R286" s="1388"/>
      <c r="S286" s="1390"/>
    </row>
    <row r="287" spans="17:19">
      <c r="Q287" s="1391"/>
      <c r="R287" s="1388"/>
      <c r="S287" s="1390"/>
    </row>
    <row r="288" spans="17:19">
      <c r="Q288" s="1391"/>
      <c r="R288" s="1388"/>
      <c r="S288" s="1390"/>
    </row>
    <row r="289" spans="17:19">
      <c r="Q289" s="1391"/>
      <c r="R289" s="1388"/>
      <c r="S289" s="1390"/>
    </row>
    <row r="290" spans="17:19">
      <c r="Q290" s="1389"/>
      <c r="R290" s="1388"/>
      <c r="S290" s="1390"/>
    </row>
    <row r="291" spans="17:19">
      <c r="Q291" s="1389"/>
      <c r="R291" s="1388"/>
      <c r="S291" s="1390"/>
    </row>
    <row r="292" spans="17:19">
      <c r="Q292" s="1389"/>
      <c r="R292" s="1388"/>
      <c r="S292" s="1390"/>
    </row>
    <row r="293" spans="17:19">
      <c r="Q293" s="1389"/>
      <c r="R293" s="1388"/>
      <c r="S293" s="1390"/>
    </row>
    <row r="294" spans="17:19">
      <c r="Q294" s="1389"/>
      <c r="R294" s="1388"/>
      <c r="S294" s="1390"/>
    </row>
    <row r="295" spans="17:19">
      <c r="Q295" s="1389"/>
      <c r="R295" s="1388"/>
      <c r="S295" s="1390"/>
    </row>
    <row r="296" spans="17:19">
      <c r="Q296" s="1389"/>
      <c r="R296" s="1388"/>
      <c r="S296" s="1390"/>
    </row>
    <row r="297" spans="17:19">
      <c r="Q297" s="1389"/>
      <c r="R297" s="1388"/>
      <c r="S297" s="1390"/>
    </row>
    <row r="298" spans="17:19">
      <c r="Q298" s="1389"/>
      <c r="R298" s="1388"/>
      <c r="S298" s="1390"/>
    </row>
    <row r="299" spans="17:19">
      <c r="Q299" s="1389"/>
      <c r="R299" s="1388"/>
      <c r="S299" s="1390"/>
    </row>
    <row r="300" spans="17:19">
      <c r="Q300" s="1389"/>
      <c r="R300" s="1388"/>
      <c r="S300" s="1390"/>
    </row>
    <row r="301" spans="17:19">
      <c r="Q301" s="1389"/>
      <c r="R301" s="1388"/>
      <c r="S301" s="1390"/>
    </row>
    <row r="302" spans="17:19">
      <c r="Q302" s="1389"/>
      <c r="R302" s="1388"/>
      <c r="S302" s="1390"/>
    </row>
    <row r="303" spans="17:19">
      <c r="Q303" s="1389"/>
      <c r="R303" s="1388"/>
      <c r="S303" s="1390"/>
    </row>
    <row r="304" spans="17:19">
      <c r="Q304" s="1389"/>
      <c r="R304" s="1388"/>
      <c r="S304" s="1390"/>
    </row>
    <row r="305" spans="17:19">
      <c r="Q305" s="1389"/>
      <c r="R305" s="1388"/>
      <c r="S305" s="1390"/>
    </row>
    <row r="306" spans="17:19">
      <c r="Q306" s="1389"/>
      <c r="R306" s="1388"/>
      <c r="S306" s="1390"/>
    </row>
    <row r="307" spans="17:19">
      <c r="Q307" s="1389"/>
      <c r="R307" s="1388"/>
      <c r="S307" s="1390"/>
    </row>
    <row r="308" spans="17:19">
      <c r="Q308" s="1389"/>
      <c r="R308" s="1388"/>
      <c r="S308" s="1390"/>
    </row>
    <row r="309" spans="17:19">
      <c r="Q309" s="1389"/>
      <c r="R309" s="1388"/>
      <c r="S309" s="1390"/>
    </row>
    <row r="310" spans="17:19">
      <c r="Q310" s="1389"/>
      <c r="R310" s="1388"/>
      <c r="S310" s="1390"/>
    </row>
    <row r="311" spans="17:19">
      <c r="Q311" s="1389"/>
      <c r="R311" s="1388"/>
      <c r="S311" s="1390"/>
    </row>
    <row r="312" spans="17:19">
      <c r="Q312" s="1389"/>
      <c r="R312" s="1388"/>
      <c r="S312" s="1390"/>
    </row>
    <row r="313" spans="17:19">
      <c r="Q313" s="1389"/>
      <c r="R313" s="1388"/>
      <c r="S313" s="1390"/>
    </row>
    <row r="314" spans="17:19">
      <c r="Q314" s="1389"/>
      <c r="R314" s="1388"/>
      <c r="S314" s="1390"/>
    </row>
    <row r="315" spans="17:19">
      <c r="Q315" s="1389"/>
      <c r="R315" s="1388"/>
      <c r="S315" s="1390"/>
    </row>
    <row r="316" spans="17:19">
      <c r="Q316" s="1389"/>
      <c r="R316" s="1388"/>
      <c r="S316" s="1390"/>
    </row>
    <row r="317" spans="17:19">
      <c r="Q317" s="1384"/>
      <c r="R317" s="1385"/>
      <c r="S317" s="1386"/>
    </row>
    <row r="318" spans="17:19">
      <c r="Q318" s="1384"/>
      <c r="R318" s="1385"/>
      <c r="S318" s="1386"/>
    </row>
    <row r="319" spans="17:19">
      <c r="Q319" s="1384"/>
      <c r="R319" s="1385"/>
      <c r="S319" s="1386"/>
    </row>
    <row r="320" spans="17:19">
      <c r="Q320" s="1384"/>
      <c r="R320" s="1385"/>
      <c r="S320" s="1386"/>
    </row>
    <row r="321" spans="17:19">
      <c r="Q321" s="1384"/>
      <c r="R321" s="1385"/>
      <c r="S321" s="1386"/>
    </row>
    <row r="322" spans="17:19">
      <c r="Q322" s="1384"/>
      <c r="R322" s="1385"/>
      <c r="S322" s="1386"/>
    </row>
    <row r="323" spans="17:19">
      <c r="Q323" s="1384"/>
      <c r="R323" s="1385"/>
      <c r="S323" s="1386"/>
    </row>
    <row r="324" spans="17:19">
      <c r="Q324" s="1384"/>
      <c r="R324" s="1385"/>
      <c r="S324" s="1386"/>
    </row>
    <row r="325" spans="17:19">
      <c r="Q325" s="1384"/>
      <c r="R325" s="1385"/>
      <c r="S325" s="1386"/>
    </row>
    <row r="326" spans="17:19">
      <c r="Q326" s="1384"/>
      <c r="R326" s="1385"/>
      <c r="S326" s="1386"/>
    </row>
    <row r="327" spans="17:19">
      <c r="Q327" s="1384"/>
      <c r="R327" s="1385"/>
      <c r="S327" s="1386"/>
    </row>
    <row r="328" spans="17:19">
      <c r="Q328" s="1384"/>
      <c r="R328" s="1385"/>
      <c r="S328" s="1386"/>
    </row>
    <row r="329" spans="17:19">
      <c r="Q329" s="1384"/>
      <c r="R329" s="1385"/>
      <c r="S329" s="1386"/>
    </row>
    <row r="330" spans="17:19">
      <c r="Q330" s="1384"/>
      <c r="R330" s="1385"/>
      <c r="S330" s="1386"/>
    </row>
    <row r="331" spans="17:19">
      <c r="Q331" s="1384"/>
      <c r="R331" s="1385"/>
      <c r="S331" s="1386"/>
    </row>
    <row r="332" spans="17:19">
      <c r="Q332" s="1384"/>
      <c r="R332" s="1385"/>
      <c r="S332" s="1386"/>
    </row>
    <row r="333" spans="17:19">
      <c r="Q333" s="1384"/>
      <c r="R333" s="1385"/>
      <c r="S333" s="1386"/>
    </row>
    <row r="334" spans="17:19">
      <c r="Q334" s="1384"/>
      <c r="R334" s="1385"/>
      <c r="S334" s="1386"/>
    </row>
    <row r="335" spans="17:19">
      <c r="Q335" s="1384"/>
      <c r="R335" s="1385"/>
      <c r="S335" s="1386"/>
    </row>
    <row r="336" spans="17:19">
      <c r="Q336" s="1384"/>
      <c r="R336" s="1385"/>
      <c r="S336" s="1386"/>
    </row>
    <row r="337" spans="17:19">
      <c r="Q337" s="1384"/>
      <c r="R337" s="1385"/>
      <c r="S337" s="1386"/>
    </row>
    <row r="338" spans="17:19">
      <c r="Q338" s="1384"/>
      <c r="R338" s="1385"/>
      <c r="S338" s="1386"/>
    </row>
    <row r="339" spans="17:19">
      <c r="Q339" s="1384"/>
      <c r="R339" s="1385"/>
      <c r="S339" s="1386"/>
    </row>
    <row r="340" spans="17:19">
      <c r="Q340" s="1384"/>
      <c r="R340" s="1385"/>
      <c r="S340" s="1386"/>
    </row>
    <row r="341" spans="17:19">
      <c r="Q341" s="1384"/>
      <c r="R341" s="1385"/>
      <c r="S341" s="1386"/>
    </row>
    <row r="342" spans="17:19">
      <c r="Q342" s="1384"/>
      <c r="R342" s="1385"/>
      <c r="S342" s="1386"/>
    </row>
    <row r="343" spans="17:19">
      <c r="Q343" s="10"/>
      <c r="R343" s="10"/>
      <c r="S343" s="10"/>
    </row>
    <row r="344" spans="17:19">
      <c r="Q344" s="10"/>
      <c r="R344" s="10"/>
      <c r="S344" s="10"/>
    </row>
    <row r="345" spans="17:19">
      <c r="Q345" s="10"/>
      <c r="R345" s="10"/>
      <c r="S345" s="10"/>
    </row>
    <row r="346" spans="17:19">
      <c r="Q346" s="10"/>
      <c r="R346" s="10"/>
      <c r="S346" s="10"/>
    </row>
    <row r="347" spans="17:19">
      <c r="Q347" s="10"/>
      <c r="R347" s="10"/>
      <c r="S347" s="10"/>
    </row>
    <row r="348" spans="17:19">
      <c r="Q348" s="10"/>
      <c r="R348" s="10"/>
      <c r="S348" s="10"/>
    </row>
    <row r="349" spans="17:19">
      <c r="Q349" s="10"/>
      <c r="R349" s="10"/>
      <c r="S349" s="10"/>
    </row>
    <row r="350" spans="17:19">
      <c r="Q350" s="10"/>
      <c r="R350" s="10"/>
      <c r="S350" s="10"/>
    </row>
    <row r="351" spans="17:19">
      <c r="Q351" s="10"/>
      <c r="R351" s="10"/>
      <c r="S351" s="10"/>
    </row>
    <row r="352" spans="17:19">
      <c r="Q352" s="10"/>
      <c r="R352" s="10"/>
      <c r="S352" s="10"/>
    </row>
    <row r="353" spans="17:19">
      <c r="Q353" s="10"/>
      <c r="R353" s="10"/>
      <c r="S353" s="10"/>
    </row>
    <row r="354" spans="17:19">
      <c r="Q354" s="10"/>
      <c r="R354" s="10"/>
      <c r="S354" s="10"/>
    </row>
    <row r="355" spans="17:19">
      <c r="Q355" s="10"/>
      <c r="R355" s="10"/>
      <c r="S355" s="10"/>
    </row>
    <row r="356" spans="17:19">
      <c r="Q356" s="10"/>
      <c r="R356" s="10"/>
      <c r="S356" s="10"/>
    </row>
    <row r="357" spans="17:19">
      <c r="Q357" s="10"/>
      <c r="R357" s="10"/>
      <c r="S357" s="10"/>
    </row>
    <row r="358" spans="17:19">
      <c r="Q358" s="10"/>
      <c r="R358" s="10"/>
      <c r="S358" s="10"/>
    </row>
    <row r="359" spans="17:19">
      <c r="Q359" s="10"/>
      <c r="R359" s="10"/>
      <c r="S359" s="10"/>
    </row>
    <row r="360" spans="17:19">
      <c r="Q360" s="10"/>
      <c r="R360" s="10"/>
      <c r="S360" s="10"/>
    </row>
    <row r="361" spans="17:19">
      <c r="Q361" s="10"/>
      <c r="R361" s="10"/>
      <c r="S361" s="10"/>
    </row>
    <row r="362" spans="17:19">
      <c r="Q362" s="10"/>
      <c r="R362" s="10"/>
      <c r="S362" s="10"/>
    </row>
    <row r="363" spans="17:19">
      <c r="Q363" s="10"/>
      <c r="R363" s="10"/>
      <c r="S363" s="10"/>
    </row>
    <row r="364" spans="17:19">
      <c r="Q364" s="10"/>
      <c r="R364" s="10"/>
      <c r="S364" s="10"/>
    </row>
    <row r="365" spans="17:19">
      <c r="Q365" s="10"/>
      <c r="R365" s="10"/>
      <c r="S365" s="10"/>
    </row>
    <row r="366" spans="17:19">
      <c r="Q366" s="10"/>
      <c r="R366" s="10"/>
      <c r="S366" s="10"/>
    </row>
    <row r="367" spans="17:19">
      <c r="Q367" s="10"/>
      <c r="R367" s="10"/>
      <c r="S367" s="10"/>
    </row>
    <row r="368" spans="17:19">
      <c r="Q368" s="10"/>
      <c r="R368" s="10"/>
      <c r="S368" s="10"/>
    </row>
    <row r="369" spans="17:19">
      <c r="Q369" s="10"/>
      <c r="R369" s="10"/>
      <c r="S369" s="10"/>
    </row>
    <row r="370" spans="17:19">
      <c r="Q370" s="10"/>
      <c r="R370" s="10"/>
      <c r="S370" s="10"/>
    </row>
    <row r="371" spans="17:19">
      <c r="Q371" s="10"/>
      <c r="R371" s="10"/>
      <c r="S371" s="10"/>
    </row>
    <row r="372" spans="17:19">
      <c r="Q372" s="10"/>
      <c r="R372" s="10"/>
      <c r="S372" s="10"/>
    </row>
    <row r="373" spans="17:19">
      <c r="Q373" s="10"/>
      <c r="R373" s="10"/>
      <c r="S373" s="10"/>
    </row>
    <row r="374" spans="17:19">
      <c r="Q374" s="10"/>
      <c r="R374" s="10"/>
      <c r="S374" s="10"/>
    </row>
    <row r="375" spans="17:19">
      <c r="Q375" s="10"/>
      <c r="R375" s="10"/>
      <c r="S375" s="10"/>
    </row>
    <row r="376" spans="17:19">
      <c r="Q376" s="10"/>
      <c r="R376" s="10"/>
      <c r="S376" s="10"/>
    </row>
    <row r="377" spans="17:19">
      <c r="Q377" s="10"/>
      <c r="R377" s="10"/>
      <c r="S377" s="10"/>
    </row>
    <row r="378" spans="17:19">
      <c r="Q378" s="10"/>
      <c r="R378" s="10"/>
      <c r="S378" s="10"/>
    </row>
    <row r="379" spans="17:19">
      <c r="Q379" s="10"/>
      <c r="R379" s="10"/>
      <c r="S379" s="10"/>
    </row>
    <row r="380" spans="17:19">
      <c r="Q380" s="10"/>
      <c r="R380" s="10"/>
      <c r="S380" s="10"/>
    </row>
    <row r="381" spans="17:19">
      <c r="Q381" s="10"/>
      <c r="R381" s="10"/>
      <c r="S381" s="10"/>
    </row>
    <row r="382" spans="17:19">
      <c r="Q382" s="10"/>
      <c r="R382" s="10"/>
      <c r="S382" s="10"/>
    </row>
    <row r="383" spans="17:19">
      <c r="Q383" s="10"/>
      <c r="R383" s="10"/>
      <c r="S383" s="10"/>
    </row>
    <row r="384" spans="17:19">
      <c r="Q384" s="10"/>
      <c r="R384" s="10"/>
      <c r="S384" s="10"/>
    </row>
    <row r="385" spans="17:19">
      <c r="Q385" s="10"/>
      <c r="R385" s="10"/>
      <c r="S385" s="10"/>
    </row>
    <row r="386" spans="17:19">
      <c r="Q386" s="10"/>
      <c r="R386" s="10"/>
      <c r="S386" s="10"/>
    </row>
    <row r="387" spans="17:19">
      <c r="Q387" s="10"/>
      <c r="R387" s="10"/>
      <c r="S387" s="10"/>
    </row>
    <row r="388" spans="17:19">
      <c r="Q388" s="10"/>
      <c r="R388" s="10"/>
      <c r="S388" s="10"/>
    </row>
    <row r="389" spans="17:19">
      <c r="Q389" s="10"/>
      <c r="R389" s="10"/>
      <c r="S389" s="10"/>
    </row>
    <row r="390" spans="17:19">
      <c r="Q390" s="10"/>
      <c r="R390" s="10"/>
      <c r="S390" s="10"/>
    </row>
    <row r="391" spans="17:19">
      <c r="Q391" s="10"/>
      <c r="R391" s="10"/>
      <c r="S391" s="10"/>
    </row>
    <row r="392" spans="17:19">
      <c r="Q392" s="10"/>
      <c r="R392" s="10"/>
      <c r="S392" s="10"/>
    </row>
    <row r="393" spans="17:19">
      <c r="Q393" s="10"/>
      <c r="R393" s="10"/>
      <c r="S393" s="10"/>
    </row>
    <row r="394" spans="17:19">
      <c r="Q394" s="10"/>
      <c r="R394" s="10"/>
      <c r="S394" s="10"/>
    </row>
    <row r="395" spans="17:19">
      <c r="Q395" s="10"/>
      <c r="R395" s="10"/>
      <c r="S395" s="10"/>
    </row>
    <row r="396" spans="17:19">
      <c r="Q396" s="10"/>
      <c r="R396" s="10"/>
      <c r="S396" s="10"/>
    </row>
    <row r="397" spans="17:19">
      <c r="Q397" s="10"/>
      <c r="R397" s="10"/>
      <c r="S397" s="10"/>
    </row>
    <row r="398" spans="17:19">
      <c r="Q398" s="10"/>
      <c r="R398" s="10"/>
      <c r="S398" s="10"/>
    </row>
    <row r="399" spans="17:19">
      <c r="Q399" s="10"/>
      <c r="R399" s="10"/>
      <c r="S399" s="10"/>
    </row>
    <row r="400" spans="17:19">
      <c r="Q400" s="10"/>
      <c r="R400" s="10"/>
      <c r="S400" s="10"/>
    </row>
    <row r="401" spans="17:19">
      <c r="Q401" s="10"/>
      <c r="R401" s="10"/>
      <c r="S401" s="10"/>
    </row>
    <row r="402" spans="17:19">
      <c r="Q402" s="10"/>
      <c r="R402" s="10"/>
      <c r="S402" s="10"/>
    </row>
    <row r="403" spans="17:19">
      <c r="Q403" s="10"/>
      <c r="R403" s="10"/>
      <c r="S403" s="10"/>
    </row>
    <row r="404" spans="17:19">
      <c r="Q404" s="10"/>
      <c r="R404" s="10"/>
      <c r="S404" s="10"/>
    </row>
    <row r="405" spans="17:19">
      <c r="Q405" s="10"/>
      <c r="R405" s="10"/>
      <c r="S405" s="10"/>
    </row>
    <row r="406" spans="17:19">
      <c r="Q406" s="10"/>
      <c r="R406" s="10"/>
      <c r="S406" s="10"/>
    </row>
    <row r="407" spans="17:19">
      <c r="Q407" s="10"/>
      <c r="R407" s="10"/>
      <c r="S407" s="10"/>
    </row>
    <row r="408" spans="17:19">
      <c r="Q408" s="10"/>
      <c r="R408" s="10"/>
      <c r="S408" s="10"/>
    </row>
    <row r="409" spans="17:19">
      <c r="Q409" s="10"/>
      <c r="R409" s="10"/>
      <c r="S409" s="10"/>
    </row>
    <row r="410" spans="17:19">
      <c r="Q410" s="10"/>
      <c r="R410" s="10"/>
      <c r="S410" s="10"/>
    </row>
    <row r="411" spans="17:19">
      <c r="Q411" s="10"/>
      <c r="R411" s="10"/>
      <c r="S411" s="10"/>
    </row>
    <row r="412" spans="17:19">
      <c r="Q412" s="10"/>
      <c r="R412" s="10"/>
      <c r="S412" s="10"/>
    </row>
    <row r="413" spans="17:19">
      <c r="Q413" s="10"/>
      <c r="R413" s="10"/>
      <c r="S413" s="10"/>
    </row>
    <row r="414" spans="17:19">
      <c r="Q414" s="10"/>
      <c r="R414" s="10"/>
      <c r="S414" s="10"/>
    </row>
    <row r="415" spans="17:19">
      <c r="Q415" s="10"/>
      <c r="R415" s="10"/>
      <c r="S415" s="10"/>
    </row>
    <row r="416" spans="17:19">
      <c r="Q416" s="10"/>
      <c r="R416" s="10"/>
      <c r="S416" s="10"/>
    </row>
    <row r="417" spans="17:19">
      <c r="Q417" s="10"/>
      <c r="R417" s="10"/>
      <c r="S417" s="10"/>
    </row>
    <row r="418" spans="17:19">
      <c r="Q418" s="10"/>
      <c r="R418" s="10"/>
      <c r="S418" s="10"/>
    </row>
    <row r="419" spans="17:19">
      <c r="Q419" s="10"/>
      <c r="R419" s="10"/>
      <c r="S419" s="10"/>
    </row>
    <row r="420" spans="17:19">
      <c r="Q420" s="10"/>
      <c r="R420" s="10"/>
      <c r="S420" s="10"/>
    </row>
    <row r="421" spans="17:19">
      <c r="Q421" s="10"/>
      <c r="R421" s="10"/>
      <c r="S421" s="10"/>
    </row>
    <row r="422" spans="17:19">
      <c r="Q422" s="10"/>
      <c r="R422" s="10"/>
      <c r="S422" s="10"/>
    </row>
    <row r="423" spans="17:19">
      <c r="Q423" s="10"/>
      <c r="R423" s="10"/>
      <c r="S423" s="10"/>
    </row>
    <row r="424" spans="17:19">
      <c r="Q424" s="10"/>
      <c r="R424" s="10"/>
      <c r="S424" s="10"/>
    </row>
    <row r="425" spans="17:19">
      <c r="Q425" s="10"/>
      <c r="R425" s="10"/>
      <c r="S425" s="10"/>
    </row>
    <row r="426" spans="17:19">
      <c r="Q426" s="10"/>
      <c r="R426" s="10"/>
      <c r="S426" s="10"/>
    </row>
    <row r="427" spans="17:19">
      <c r="Q427" s="10"/>
      <c r="R427" s="10"/>
      <c r="S427" s="10"/>
    </row>
    <row r="428" spans="17:19">
      <c r="Q428" s="10"/>
      <c r="R428" s="10"/>
      <c r="S428" s="10"/>
    </row>
    <row r="429" spans="17:19">
      <c r="Q429" s="10"/>
      <c r="R429" s="10"/>
      <c r="S429" s="10"/>
    </row>
    <row r="430" spans="17:19">
      <c r="Q430" s="10"/>
      <c r="R430" s="10"/>
      <c r="S430" s="10"/>
    </row>
    <row r="431" spans="17:19">
      <c r="Q431" s="10"/>
      <c r="R431" s="10"/>
      <c r="S431" s="10"/>
    </row>
    <row r="432" spans="17:19">
      <c r="Q432" s="10"/>
      <c r="R432" s="10"/>
      <c r="S432" s="10"/>
    </row>
    <row r="433" spans="17:19">
      <c r="Q433" s="10"/>
      <c r="R433" s="10"/>
      <c r="S433" s="10"/>
    </row>
    <row r="434" spans="17:19">
      <c r="Q434" s="10"/>
      <c r="R434" s="10"/>
      <c r="S434" s="10"/>
    </row>
    <row r="435" spans="17:19">
      <c r="Q435" s="10"/>
      <c r="R435" s="10"/>
      <c r="S435" s="10"/>
    </row>
    <row r="436" spans="17:19">
      <c r="Q436" s="10"/>
      <c r="R436" s="10"/>
      <c r="S436" s="10"/>
    </row>
    <row r="437" spans="17:19">
      <c r="Q437" s="10"/>
      <c r="R437" s="10"/>
      <c r="S437" s="10"/>
    </row>
    <row r="438" spans="17:19">
      <c r="Q438" s="10"/>
      <c r="R438" s="10"/>
      <c r="S438" s="10"/>
    </row>
    <row r="439" spans="17:19">
      <c r="Q439" s="10"/>
      <c r="R439" s="10"/>
      <c r="S439" s="10"/>
    </row>
    <row r="440" spans="17:19">
      <c r="Q440" s="10"/>
      <c r="R440" s="10"/>
      <c r="S440" s="10"/>
    </row>
    <row r="441" spans="17:19">
      <c r="Q441" s="10"/>
      <c r="R441" s="10"/>
      <c r="S441" s="10"/>
    </row>
    <row r="442" spans="17:19">
      <c r="Q442" s="10"/>
      <c r="R442" s="10"/>
      <c r="S442" s="10"/>
    </row>
    <row r="443" spans="17:19">
      <c r="Q443" s="10"/>
      <c r="R443" s="10"/>
      <c r="S443" s="10"/>
    </row>
    <row r="444" spans="17:19">
      <c r="Q444" s="10"/>
      <c r="R444" s="10"/>
      <c r="S444" s="10"/>
    </row>
    <row r="445" spans="17:19">
      <c r="Q445" s="10"/>
      <c r="R445" s="10"/>
      <c r="S445" s="10"/>
    </row>
    <row r="446" spans="17:19">
      <c r="Q446" s="10"/>
      <c r="R446" s="10"/>
      <c r="S446" s="10"/>
    </row>
    <row r="447" spans="17:19">
      <c r="Q447" s="10"/>
      <c r="R447" s="10"/>
      <c r="S447" s="10"/>
    </row>
    <row r="448" spans="17:19">
      <c r="Q448" s="10"/>
      <c r="R448" s="10"/>
      <c r="S448" s="10"/>
    </row>
    <row r="449" spans="17:19">
      <c r="Q449" s="10"/>
      <c r="R449" s="10"/>
      <c r="S449" s="10"/>
    </row>
    <row r="450" spans="17:19">
      <c r="Q450" s="10"/>
      <c r="R450" s="10"/>
      <c r="S450" s="10"/>
    </row>
    <row r="451" spans="17:19">
      <c r="Q451" s="10"/>
      <c r="R451" s="10"/>
      <c r="S451" s="10"/>
    </row>
    <row r="452" spans="17:19">
      <c r="Q452" s="10"/>
      <c r="R452" s="10"/>
      <c r="S452" s="10"/>
    </row>
    <row r="453" spans="17:19">
      <c r="Q453" s="10"/>
      <c r="R453" s="10"/>
      <c r="S453" s="10"/>
    </row>
    <row r="454" spans="17:19">
      <c r="Q454" s="10"/>
      <c r="R454" s="10"/>
      <c r="S454" s="10"/>
    </row>
    <row r="455" spans="17:19">
      <c r="Q455" s="10"/>
      <c r="R455" s="10"/>
      <c r="S455" s="10"/>
    </row>
    <row r="456" spans="17:19">
      <c r="Q456" s="10"/>
      <c r="R456" s="10"/>
      <c r="S456" s="10"/>
    </row>
    <row r="457" spans="17:19">
      <c r="Q457" s="10"/>
      <c r="R457" s="10"/>
      <c r="S457" s="10"/>
    </row>
    <row r="458" spans="17:19">
      <c r="Q458" s="10"/>
      <c r="R458" s="10"/>
      <c r="S458" s="10"/>
    </row>
    <row r="459" spans="17:19">
      <c r="Q459" s="10"/>
      <c r="R459" s="10"/>
      <c r="S459" s="10"/>
    </row>
    <row r="460" spans="17:19">
      <c r="Q460" s="10"/>
      <c r="R460" s="10"/>
      <c r="S460" s="10"/>
    </row>
    <row r="461" spans="17:19">
      <c r="Q461" s="10"/>
      <c r="R461" s="10"/>
      <c r="S461" s="10"/>
    </row>
    <row r="462" spans="17:19">
      <c r="Q462" s="10"/>
      <c r="R462" s="10"/>
      <c r="S462" s="10"/>
    </row>
    <row r="463" spans="17:19">
      <c r="Q463" s="10"/>
      <c r="R463" s="10"/>
      <c r="S463" s="10"/>
    </row>
    <row r="464" spans="17:19">
      <c r="Q464" s="10"/>
      <c r="R464" s="10"/>
      <c r="S464" s="10"/>
    </row>
    <row r="465" spans="17:19">
      <c r="Q465" s="10"/>
      <c r="R465" s="10"/>
      <c r="S465" s="10"/>
    </row>
    <row r="466" spans="17:19">
      <c r="Q466" s="10"/>
      <c r="R466" s="10"/>
      <c r="S466" s="10"/>
    </row>
    <row r="467" spans="17:19">
      <c r="Q467" s="10"/>
      <c r="R467" s="10"/>
      <c r="S467" s="10"/>
    </row>
    <row r="468" spans="17:19">
      <c r="Q468" s="10"/>
      <c r="R468" s="10"/>
      <c r="S468" s="10"/>
    </row>
    <row r="469" spans="17:19">
      <c r="Q469" s="10"/>
      <c r="R469" s="10"/>
      <c r="S469" s="10"/>
    </row>
    <row r="470" spans="17:19">
      <c r="Q470" s="10"/>
      <c r="R470" s="10"/>
      <c r="S470" s="10"/>
    </row>
    <row r="471" spans="17:19">
      <c r="Q471" s="10"/>
      <c r="R471" s="10"/>
      <c r="S471" s="10"/>
    </row>
    <row r="472" spans="17:19">
      <c r="Q472" s="10"/>
      <c r="R472" s="10"/>
      <c r="S472" s="10"/>
    </row>
    <row r="473" spans="17:19">
      <c r="Q473" s="10"/>
      <c r="R473" s="10"/>
      <c r="S473" s="10"/>
    </row>
    <row r="474" spans="17:19">
      <c r="Q474" s="10"/>
      <c r="R474" s="10"/>
      <c r="S474" s="10"/>
    </row>
    <row r="475" spans="17:19">
      <c r="Q475" s="10"/>
      <c r="R475" s="10"/>
      <c r="S475" s="10"/>
    </row>
    <row r="476" spans="17:19">
      <c r="Q476" s="10"/>
      <c r="R476" s="10"/>
      <c r="S476" s="10"/>
    </row>
    <row r="477" spans="17:19">
      <c r="Q477" s="10"/>
      <c r="R477" s="10"/>
      <c r="S477" s="10"/>
    </row>
    <row r="478" spans="17:19">
      <c r="Q478" s="10"/>
      <c r="R478" s="10"/>
      <c r="S478" s="10"/>
    </row>
    <row r="479" spans="17:19">
      <c r="Q479" s="10"/>
      <c r="R479" s="10"/>
      <c r="S479" s="10"/>
    </row>
    <row r="480" spans="17:19">
      <c r="Q480" s="10"/>
      <c r="R480" s="10"/>
      <c r="S480" s="10"/>
    </row>
    <row r="481" spans="17:19">
      <c r="Q481" s="10"/>
      <c r="R481" s="10"/>
      <c r="S481" s="10"/>
    </row>
    <row r="482" spans="17:19">
      <c r="Q482" s="10"/>
      <c r="R482" s="10"/>
      <c r="S482" s="10"/>
    </row>
    <row r="483" spans="17:19">
      <c r="Q483" s="10"/>
      <c r="R483" s="10"/>
      <c r="S483" s="10"/>
    </row>
    <row r="484" spans="17:19">
      <c r="Q484" s="10"/>
      <c r="R484" s="10"/>
      <c r="S484" s="10"/>
    </row>
    <row r="485" spans="17:19">
      <c r="Q485" s="10"/>
      <c r="R485" s="10"/>
      <c r="S485" s="10"/>
    </row>
    <row r="486" spans="17:19">
      <c r="Q486" s="10"/>
      <c r="R486" s="10"/>
      <c r="S486" s="10"/>
    </row>
    <row r="487" spans="17:19">
      <c r="Q487" s="10"/>
      <c r="R487" s="10"/>
      <c r="S487" s="10"/>
    </row>
    <row r="488" spans="17:19">
      <c r="Q488" s="10"/>
      <c r="R488" s="10"/>
      <c r="S488" s="10"/>
    </row>
    <row r="489" spans="17:19">
      <c r="Q489" s="10"/>
      <c r="R489" s="10"/>
      <c r="S489" s="10"/>
    </row>
    <row r="490" spans="17:19">
      <c r="Q490" s="10"/>
      <c r="R490" s="10"/>
      <c r="S490" s="10"/>
    </row>
    <row r="491" spans="17:19">
      <c r="Q491" s="10"/>
      <c r="R491" s="10"/>
      <c r="S491" s="10"/>
    </row>
    <row r="492" spans="17:19">
      <c r="Q492" s="10"/>
      <c r="R492" s="10"/>
      <c r="S492" s="10"/>
    </row>
    <row r="493" spans="17:19">
      <c r="Q493" s="10"/>
      <c r="R493" s="10"/>
      <c r="S493" s="10"/>
    </row>
    <row r="494" spans="17:19">
      <c r="Q494" s="10"/>
      <c r="R494" s="10"/>
      <c r="S494" s="10"/>
    </row>
    <row r="495" spans="17:19">
      <c r="Q495" s="10"/>
      <c r="R495" s="10"/>
      <c r="S495" s="10"/>
    </row>
    <row r="496" spans="17:19">
      <c r="Q496" s="10"/>
      <c r="R496" s="10"/>
      <c r="S496" s="10"/>
    </row>
    <row r="497" spans="17:19">
      <c r="Q497" s="10"/>
      <c r="R497" s="10"/>
      <c r="S497" s="10"/>
    </row>
    <row r="498" spans="17:19">
      <c r="Q498" s="10"/>
      <c r="R498" s="10"/>
      <c r="S498" s="10"/>
    </row>
    <row r="499" spans="17:19">
      <c r="Q499" s="10"/>
      <c r="R499" s="10"/>
      <c r="S499" s="10"/>
    </row>
    <row r="500" spans="17:19">
      <c r="Q500" s="10"/>
      <c r="R500" s="10"/>
      <c r="S500" s="10"/>
    </row>
    <row r="501" spans="17:19">
      <c r="Q501" s="10"/>
      <c r="R501" s="10"/>
      <c r="S501" s="10"/>
    </row>
    <row r="502" spans="17:19">
      <c r="Q502" s="10"/>
      <c r="R502" s="10"/>
      <c r="S502" s="10"/>
    </row>
    <row r="503" spans="17:19">
      <c r="Q503" s="10"/>
      <c r="R503" s="10"/>
      <c r="S503" s="10"/>
    </row>
    <row r="504" spans="17:19">
      <c r="Q504" s="10"/>
      <c r="R504" s="10"/>
      <c r="S504" s="10"/>
    </row>
    <row r="505" spans="17:19">
      <c r="Q505" s="10"/>
      <c r="R505" s="10"/>
      <c r="S505" s="10"/>
    </row>
    <row r="506" spans="17:19">
      <c r="Q506" s="10"/>
      <c r="R506" s="10"/>
      <c r="S506" s="10"/>
    </row>
    <row r="507" spans="17:19">
      <c r="Q507" s="10"/>
      <c r="R507" s="10"/>
      <c r="S507" s="10"/>
    </row>
    <row r="508" spans="17:19">
      <c r="Q508" s="10"/>
      <c r="R508" s="10"/>
      <c r="S508" s="10"/>
    </row>
    <row r="509" spans="17:19">
      <c r="Q509" s="10"/>
      <c r="R509" s="10"/>
      <c r="S509" s="10"/>
    </row>
    <row r="510" spans="17:19">
      <c r="Q510" s="10"/>
      <c r="R510" s="10"/>
      <c r="S510" s="10"/>
    </row>
    <row r="511" spans="17:19">
      <c r="Q511" s="10"/>
      <c r="R511" s="10"/>
      <c r="S511" s="10"/>
    </row>
    <row r="512" spans="17:19">
      <c r="Q512" s="10"/>
      <c r="R512" s="10"/>
      <c r="S512" s="10"/>
    </row>
    <row r="513" spans="17:19">
      <c r="Q513" s="10"/>
      <c r="R513" s="10"/>
      <c r="S513" s="10"/>
    </row>
    <row r="514" spans="17:19">
      <c r="Q514" s="10"/>
      <c r="R514" s="10"/>
      <c r="S514" s="10"/>
    </row>
    <row r="515" spans="17:19">
      <c r="Q515" s="10"/>
      <c r="R515" s="10"/>
      <c r="S515" s="10"/>
    </row>
    <row r="516" spans="17:19">
      <c r="Q516" s="10"/>
      <c r="R516" s="10"/>
      <c r="S516" s="10"/>
    </row>
    <row r="517" spans="17:19">
      <c r="Q517" s="10"/>
      <c r="R517" s="10"/>
      <c r="S517" s="10"/>
    </row>
    <row r="518" spans="17:19">
      <c r="Q518" s="10"/>
      <c r="R518" s="10"/>
      <c r="S518" s="10"/>
    </row>
    <row r="519" spans="17:19">
      <c r="Q519" s="10"/>
      <c r="R519" s="10"/>
      <c r="S519" s="10"/>
    </row>
    <row r="520" spans="17:19">
      <c r="Q520" s="10"/>
      <c r="R520" s="10"/>
      <c r="S520" s="10"/>
    </row>
    <row r="521" spans="17:19">
      <c r="Q521" s="10"/>
      <c r="R521" s="10"/>
      <c r="S521" s="10"/>
    </row>
    <row r="522" spans="17:19">
      <c r="Q522" s="10"/>
      <c r="R522" s="10"/>
      <c r="S522" s="10"/>
    </row>
    <row r="523" spans="17:19">
      <c r="Q523" s="10"/>
      <c r="R523" s="10"/>
      <c r="S523" s="10"/>
    </row>
    <row r="524" spans="17:19">
      <c r="Q524" s="10"/>
      <c r="R524" s="10"/>
      <c r="S524" s="10"/>
    </row>
    <row r="525" spans="17:19">
      <c r="Q525" s="10"/>
      <c r="R525" s="10"/>
      <c r="S525" s="10"/>
    </row>
    <row r="526" spans="17:19">
      <c r="Q526" s="10"/>
      <c r="R526" s="10"/>
      <c r="S526" s="10"/>
    </row>
    <row r="527" spans="17:19">
      <c r="Q527" s="10"/>
      <c r="R527" s="10"/>
      <c r="S527" s="10"/>
    </row>
    <row r="528" spans="17:19">
      <c r="Q528" s="10"/>
      <c r="R528" s="10"/>
      <c r="S528" s="10"/>
    </row>
    <row r="529" spans="17:19">
      <c r="Q529" s="10"/>
      <c r="R529" s="10"/>
      <c r="S529" s="10"/>
    </row>
    <row r="530" spans="17:19">
      <c r="Q530" s="10"/>
      <c r="R530" s="10"/>
      <c r="S530" s="10"/>
    </row>
    <row r="531" spans="17:19">
      <c r="Q531" s="10"/>
      <c r="R531" s="10"/>
      <c r="S531" s="10"/>
    </row>
    <row r="532" spans="17:19">
      <c r="Q532" s="10"/>
      <c r="R532" s="10"/>
      <c r="S532" s="10"/>
    </row>
    <row r="533" spans="17:19">
      <c r="Q533" s="10"/>
      <c r="R533" s="10"/>
      <c r="S533" s="10"/>
    </row>
    <row r="534" spans="17:19">
      <c r="Q534" s="10"/>
      <c r="R534" s="10"/>
      <c r="S534" s="10"/>
    </row>
    <row r="535" spans="17:19">
      <c r="Q535" s="10"/>
      <c r="R535" s="10"/>
      <c r="S535" s="10"/>
    </row>
    <row r="536" spans="17:19">
      <c r="Q536" s="10"/>
      <c r="R536" s="10"/>
      <c r="S536" s="10"/>
    </row>
    <row r="537" spans="17:19">
      <c r="Q537" s="10"/>
      <c r="R537" s="10"/>
      <c r="S537" s="10"/>
    </row>
    <row r="538" spans="17:19">
      <c r="Q538" s="10"/>
      <c r="R538" s="10"/>
      <c r="S538" s="10"/>
    </row>
    <row r="539" spans="17:19">
      <c r="Q539" s="10"/>
      <c r="R539" s="10"/>
      <c r="S539" s="10"/>
    </row>
    <row r="540" spans="17:19">
      <c r="Q540" s="10"/>
      <c r="R540" s="10"/>
      <c r="S540" s="10"/>
    </row>
    <row r="541" spans="17:19">
      <c r="Q541" s="10"/>
      <c r="R541" s="10"/>
      <c r="S541" s="10"/>
    </row>
    <row r="542" spans="17:19">
      <c r="Q542" s="10"/>
      <c r="R542" s="10"/>
      <c r="S542" s="10"/>
    </row>
    <row r="543" spans="17:19">
      <c r="Q543" s="10"/>
      <c r="R543" s="10"/>
      <c r="S543" s="10"/>
    </row>
    <row r="544" spans="17:19">
      <c r="Q544" s="10"/>
      <c r="R544" s="10"/>
      <c r="S544" s="10"/>
    </row>
    <row r="545" spans="17:19">
      <c r="Q545" s="10"/>
      <c r="R545" s="10"/>
      <c r="S545" s="10"/>
    </row>
    <row r="546" spans="17:19">
      <c r="Q546" s="10"/>
      <c r="R546" s="10"/>
      <c r="S546" s="10"/>
    </row>
    <row r="547" spans="17:19">
      <c r="Q547" s="10"/>
      <c r="R547" s="10"/>
      <c r="S547" s="10"/>
    </row>
    <row r="548" spans="17:19">
      <c r="Q548" s="10"/>
      <c r="R548" s="10"/>
      <c r="S548" s="10"/>
    </row>
    <row r="549" spans="17:19">
      <c r="Q549" s="10"/>
      <c r="R549" s="10"/>
      <c r="S549" s="10"/>
    </row>
    <row r="550" spans="17:19">
      <c r="Q550" s="10"/>
      <c r="R550" s="10"/>
      <c r="S550" s="10"/>
    </row>
    <row r="551" spans="17:19">
      <c r="Q551" s="10"/>
      <c r="R551" s="10"/>
      <c r="S551" s="10"/>
    </row>
    <row r="552" spans="17:19">
      <c r="Q552" s="10"/>
      <c r="R552" s="10"/>
      <c r="S552" s="10"/>
    </row>
    <row r="553" spans="17:19">
      <c r="Q553" s="10"/>
      <c r="R553" s="10"/>
      <c r="S553" s="10"/>
    </row>
    <row r="554" spans="17:19">
      <c r="Q554" s="10"/>
      <c r="R554" s="10"/>
      <c r="S554" s="10"/>
    </row>
    <row r="555" spans="17:19">
      <c r="Q555" s="10"/>
      <c r="R555" s="10"/>
      <c r="S555" s="10"/>
    </row>
    <row r="556" spans="17:19">
      <c r="Q556" s="10"/>
      <c r="R556" s="10"/>
      <c r="S556" s="10"/>
    </row>
    <row r="557" spans="17:19">
      <c r="Q557" s="10"/>
      <c r="R557" s="10"/>
      <c r="S557" s="10"/>
    </row>
    <row r="558" spans="17:19">
      <c r="Q558" s="10"/>
      <c r="R558" s="10"/>
      <c r="S558" s="10"/>
    </row>
    <row r="559" spans="17:19">
      <c r="Q559" s="10"/>
      <c r="R559" s="10"/>
      <c r="S559" s="10"/>
    </row>
    <row r="560" spans="17:19">
      <c r="Q560" s="10"/>
      <c r="R560" s="10"/>
      <c r="S560" s="10"/>
    </row>
    <row r="561" spans="17:19">
      <c r="Q561" s="10"/>
      <c r="R561" s="10"/>
      <c r="S561" s="10"/>
    </row>
    <row r="562" spans="17:19">
      <c r="Q562" s="10"/>
      <c r="R562" s="10"/>
      <c r="S562" s="10"/>
    </row>
    <row r="563" spans="17:19">
      <c r="Q563" s="10"/>
      <c r="R563" s="10"/>
      <c r="S563" s="10"/>
    </row>
    <row r="564" spans="17:19">
      <c r="Q564" s="10"/>
      <c r="R564" s="10"/>
      <c r="S564" s="10"/>
    </row>
    <row r="565" spans="17:19">
      <c r="Q565" s="10"/>
      <c r="R565" s="10"/>
      <c r="S565" s="10"/>
    </row>
    <row r="566" spans="17:19">
      <c r="Q566" s="10"/>
      <c r="R566" s="10"/>
      <c r="S566" s="10"/>
    </row>
    <row r="567" spans="17:19">
      <c r="Q567" s="10"/>
      <c r="R567" s="10"/>
      <c r="S567" s="10"/>
    </row>
    <row r="568" spans="17:19">
      <c r="Q568" s="10"/>
      <c r="R568" s="10"/>
      <c r="S568" s="10"/>
    </row>
    <row r="569" spans="17:19">
      <c r="Q569" s="10"/>
      <c r="R569" s="10"/>
      <c r="S569" s="10"/>
    </row>
    <row r="570" spans="17:19">
      <c r="Q570" s="10"/>
      <c r="R570" s="10"/>
      <c r="S570" s="10"/>
    </row>
    <row r="571" spans="17:19">
      <c r="Q571" s="10"/>
      <c r="R571" s="10"/>
      <c r="S571" s="10"/>
    </row>
    <row r="572" spans="17:19">
      <c r="Q572" s="10"/>
      <c r="R572" s="10"/>
      <c r="S572" s="10"/>
    </row>
    <row r="573" spans="17:19">
      <c r="Q573" s="10"/>
      <c r="R573" s="10"/>
      <c r="S573" s="10"/>
    </row>
    <row r="574" spans="17:19">
      <c r="Q574" s="10"/>
      <c r="R574" s="10"/>
      <c r="S574" s="10"/>
    </row>
    <row r="575" spans="17:19">
      <c r="Q575" s="10"/>
      <c r="R575" s="10"/>
      <c r="S575" s="10"/>
    </row>
    <row r="576" spans="17:19">
      <c r="Q576" s="10"/>
      <c r="R576" s="10"/>
      <c r="S576" s="10"/>
    </row>
    <row r="577" spans="17:19">
      <c r="Q577" s="10"/>
      <c r="R577" s="10"/>
      <c r="S577" s="10"/>
    </row>
    <row r="578" spans="17:19">
      <c r="Q578" s="10"/>
      <c r="R578" s="10"/>
      <c r="S578" s="10"/>
    </row>
    <row r="579" spans="17:19">
      <c r="Q579" s="10"/>
      <c r="R579" s="10"/>
      <c r="S579" s="10"/>
    </row>
    <row r="580" spans="17:19">
      <c r="Q580" s="10"/>
      <c r="R580" s="10"/>
      <c r="S580" s="10"/>
    </row>
    <row r="581" spans="17:19">
      <c r="Q581" s="10"/>
      <c r="R581" s="10"/>
      <c r="S581" s="10"/>
    </row>
    <row r="582" spans="17:19">
      <c r="Q582" s="10"/>
      <c r="R582" s="10"/>
      <c r="S582" s="10"/>
    </row>
    <row r="583" spans="17:19">
      <c r="Q583" s="10"/>
      <c r="R583" s="10"/>
      <c r="S583" s="10"/>
    </row>
    <row r="584" spans="17:19">
      <c r="Q584" s="10"/>
      <c r="R584" s="10"/>
      <c r="S584" s="10"/>
    </row>
    <row r="585" spans="17:19">
      <c r="Q585" s="10"/>
      <c r="R585" s="10"/>
      <c r="S585" s="10"/>
    </row>
    <row r="586" spans="17:19">
      <c r="Q586" s="10"/>
      <c r="R586" s="10"/>
      <c r="S586" s="10"/>
    </row>
    <row r="587" spans="17:19">
      <c r="Q587" s="10"/>
      <c r="R587" s="10"/>
      <c r="S587" s="10"/>
    </row>
    <row r="588" spans="17:19">
      <c r="Q588" s="10"/>
      <c r="R588" s="10"/>
      <c r="S588" s="10"/>
    </row>
    <row r="589" spans="17:19">
      <c r="Q589" s="10"/>
      <c r="R589" s="10"/>
      <c r="S589" s="10"/>
    </row>
    <row r="590" spans="17:19">
      <c r="Q590" s="10"/>
      <c r="R590" s="10"/>
      <c r="S590" s="10"/>
    </row>
    <row r="591" spans="17:19">
      <c r="Q591" s="10"/>
      <c r="R591" s="10"/>
      <c r="S591" s="10"/>
    </row>
    <row r="592" spans="17:19">
      <c r="Q592" s="10"/>
      <c r="R592" s="10"/>
      <c r="S592" s="10"/>
    </row>
    <row r="593" spans="17:19">
      <c r="Q593" s="10"/>
      <c r="R593" s="10"/>
      <c r="S593" s="10"/>
    </row>
    <row r="594" spans="17:19">
      <c r="Q594" s="10"/>
      <c r="R594" s="10"/>
      <c r="S594" s="10"/>
    </row>
    <row r="595" spans="17:19">
      <c r="Q595" s="10"/>
      <c r="R595" s="10"/>
      <c r="S595" s="10"/>
    </row>
    <row r="596" spans="17:19">
      <c r="Q596" s="10"/>
      <c r="R596" s="10"/>
      <c r="S596" s="10"/>
    </row>
    <row r="597" spans="17:19">
      <c r="Q597" s="10"/>
      <c r="R597" s="10"/>
      <c r="S597" s="10"/>
    </row>
    <row r="598" spans="17:19">
      <c r="Q598" s="10"/>
      <c r="R598" s="10"/>
      <c r="S598" s="10"/>
    </row>
    <row r="599" spans="17:19">
      <c r="Q599" s="10"/>
      <c r="R599" s="10"/>
      <c r="S599" s="10"/>
    </row>
    <row r="600" spans="17:19">
      <c r="Q600" s="10"/>
      <c r="R600" s="10"/>
      <c r="S600" s="10"/>
    </row>
    <row r="601" spans="17:19">
      <c r="Q601" s="10"/>
      <c r="R601" s="10"/>
      <c r="S601" s="10"/>
    </row>
    <row r="602" spans="17:19">
      <c r="Q602" s="10"/>
      <c r="R602" s="10"/>
      <c r="S602" s="10"/>
    </row>
    <row r="603" spans="17:19">
      <c r="Q603" s="10"/>
      <c r="R603" s="10"/>
      <c r="S603" s="10"/>
    </row>
    <row r="604" spans="17:19">
      <c r="Q604" s="10"/>
      <c r="R604" s="10"/>
      <c r="S604" s="10"/>
    </row>
    <row r="605" spans="17:19">
      <c r="Q605" s="10"/>
      <c r="R605" s="10"/>
      <c r="S605" s="10"/>
    </row>
    <row r="606" spans="17:19">
      <c r="Q606" s="10"/>
      <c r="R606" s="10"/>
      <c r="S606" s="10"/>
    </row>
    <row r="607" spans="17:19">
      <c r="Q607" s="10"/>
      <c r="R607" s="10"/>
      <c r="S607" s="10"/>
    </row>
    <row r="608" spans="17:19">
      <c r="Q608" s="10"/>
      <c r="R608" s="10"/>
      <c r="S608" s="10"/>
    </row>
    <row r="609" spans="17:19">
      <c r="Q609" s="10"/>
      <c r="R609" s="10"/>
      <c r="S609" s="10"/>
    </row>
    <row r="610" spans="17:19">
      <c r="Q610" s="10"/>
      <c r="R610" s="10"/>
      <c r="S610" s="10"/>
    </row>
    <row r="611" spans="17:19">
      <c r="Q611" s="10"/>
      <c r="R611" s="10"/>
      <c r="S611" s="10"/>
    </row>
    <row r="612" spans="17:19">
      <c r="Q612" s="10"/>
      <c r="R612" s="10"/>
      <c r="S612" s="10"/>
    </row>
    <row r="613" spans="17:19">
      <c r="Q613" s="10"/>
      <c r="R613" s="10"/>
      <c r="S613" s="10"/>
    </row>
    <row r="614" spans="17:19">
      <c r="Q614" s="10"/>
      <c r="R614" s="10"/>
      <c r="S614" s="10"/>
    </row>
    <row r="615" spans="17:19">
      <c r="Q615" s="10"/>
      <c r="R615" s="10"/>
      <c r="S615" s="10"/>
    </row>
    <row r="616" spans="17:19">
      <c r="Q616" s="10"/>
      <c r="R616" s="10"/>
      <c r="S616" s="10"/>
    </row>
    <row r="617" spans="17:19">
      <c r="Q617" s="10"/>
      <c r="R617" s="10"/>
      <c r="S617" s="10"/>
    </row>
    <row r="618" spans="17:19">
      <c r="Q618" s="10"/>
      <c r="R618" s="10"/>
      <c r="S618" s="10"/>
    </row>
    <row r="619" spans="17:19">
      <c r="Q619" s="10"/>
      <c r="R619" s="10"/>
      <c r="S619" s="10"/>
    </row>
    <row r="620" spans="17:19">
      <c r="Q620" s="10"/>
      <c r="R620" s="10"/>
      <c r="S620" s="10"/>
    </row>
    <row r="621" spans="17:19">
      <c r="Q621" s="10"/>
      <c r="R621" s="10"/>
      <c r="S621" s="10"/>
    </row>
    <row r="622" spans="17:19">
      <c r="Q622" s="10"/>
      <c r="R622" s="10"/>
      <c r="S622" s="10"/>
    </row>
    <row r="623" spans="17:19">
      <c r="Q623" s="10"/>
      <c r="R623" s="10"/>
      <c r="S623" s="10"/>
    </row>
    <row r="624" spans="17:19">
      <c r="Q624" s="10"/>
      <c r="R624" s="10"/>
      <c r="S624" s="10"/>
    </row>
    <row r="625" spans="17:19">
      <c r="Q625" s="10"/>
      <c r="R625" s="10"/>
      <c r="S625" s="10"/>
    </row>
    <row r="626" spans="17:19">
      <c r="Q626" s="10"/>
      <c r="R626" s="10"/>
      <c r="S626" s="10"/>
    </row>
    <row r="627" spans="17:19">
      <c r="Q627" s="10"/>
      <c r="R627" s="10"/>
      <c r="S627" s="10"/>
    </row>
    <row r="628" spans="17:19">
      <c r="Q628" s="10"/>
      <c r="R628" s="10"/>
      <c r="S628" s="10"/>
    </row>
    <row r="629" spans="17:19">
      <c r="Q629" s="10"/>
      <c r="R629" s="10"/>
      <c r="S629" s="10"/>
    </row>
    <row r="630" spans="17:19">
      <c r="Q630" s="10"/>
      <c r="R630" s="10"/>
      <c r="S630" s="10"/>
    </row>
    <row r="631" spans="17:19">
      <c r="Q631" s="10"/>
      <c r="R631" s="10"/>
      <c r="S631" s="10"/>
    </row>
    <row r="632" spans="17:19">
      <c r="Q632" s="10"/>
      <c r="R632" s="10"/>
      <c r="S632" s="10"/>
    </row>
    <row r="633" spans="17:19">
      <c r="Q633" s="10"/>
      <c r="R633" s="10"/>
      <c r="S633" s="10"/>
    </row>
    <row r="634" spans="17:19">
      <c r="Q634" s="10"/>
      <c r="R634" s="10"/>
      <c r="S634" s="10"/>
    </row>
    <row r="635" spans="17:19">
      <c r="Q635" s="10"/>
      <c r="R635" s="10"/>
      <c r="S635" s="10"/>
    </row>
    <row r="636" spans="17:19">
      <c r="Q636" s="10"/>
      <c r="R636" s="10"/>
      <c r="S636" s="10"/>
    </row>
    <row r="637" spans="17:19">
      <c r="Q637" s="10"/>
      <c r="R637" s="10"/>
      <c r="S637" s="10"/>
    </row>
    <row r="638" spans="17:19">
      <c r="Q638" s="10"/>
      <c r="R638" s="10"/>
      <c r="S638" s="10"/>
    </row>
    <row r="639" spans="17:19">
      <c r="Q639" s="10"/>
      <c r="R639" s="10"/>
      <c r="S639" s="10"/>
    </row>
    <row r="640" spans="17:19">
      <c r="Q640" s="10"/>
      <c r="R640" s="10"/>
      <c r="S640" s="10"/>
    </row>
    <row r="641" spans="17:19">
      <c r="Q641" s="10"/>
      <c r="R641" s="10"/>
      <c r="S641" s="10"/>
    </row>
    <row r="642" spans="17:19">
      <c r="Q642" s="10"/>
      <c r="R642" s="10"/>
      <c r="S642" s="10"/>
    </row>
    <row r="643" spans="17:19">
      <c r="Q643" s="10"/>
      <c r="R643" s="10"/>
      <c r="S643" s="10"/>
    </row>
    <row r="644" spans="17:19">
      <c r="Q644" s="10"/>
      <c r="R644" s="10"/>
      <c r="S644" s="10"/>
    </row>
    <row r="645" spans="17:19">
      <c r="Q645" s="10"/>
      <c r="R645" s="10"/>
      <c r="S645" s="10"/>
    </row>
    <row r="646" spans="17:19">
      <c r="Q646" s="10"/>
      <c r="R646" s="10"/>
      <c r="S646" s="10"/>
    </row>
    <row r="647" spans="17:19">
      <c r="Q647" s="10"/>
      <c r="R647" s="10"/>
      <c r="S647" s="10"/>
    </row>
    <row r="648" spans="17:19">
      <c r="Q648" s="10"/>
      <c r="R648" s="10"/>
      <c r="S648" s="10"/>
    </row>
    <row r="649" spans="17:19">
      <c r="Q649" s="10"/>
      <c r="R649" s="10"/>
      <c r="S649" s="10"/>
    </row>
    <row r="650" spans="17:19">
      <c r="Q650" s="10"/>
      <c r="R650" s="10"/>
      <c r="S650" s="10"/>
    </row>
    <row r="651" spans="17:19">
      <c r="Q651" s="10"/>
      <c r="R651" s="10"/>
      <c r="S651" s="10"/>
    </row>
    <row r="652" spans="17:19">
      <c r="Q652" s="10"/>
      <c r="R652" s="10"/>
      <c r="S652" s="10"/>
    </row>
    <row r="653" spans="17:19">
      <c r="Q653" s="10"/>
      <c r="R653" s="10"/>
      <c r="S653" s="10"/>
    </row>
    <row r="654" spans="17:19">
      <c r="Q654" s="10"/>
      <c r="R654" s="10"/>
      <c r="S654" s="10"/>
    </row>
    <row r="655" spans="17:19">
      <c r="Q655" s="10"/>
      <c r="R655" s="10"/>
      <c r="S655" s="10"/>
    </row>
    <row r="656" spans="17:19">
      <c r="Q656" s="10"/>
      <c r="R656" s="10"/>
      <c r="S656" s="10"/>
    </row>
    <row r="657" spans="17:19">
      <c r="Q657" s="10"/>
      <c r="R657" s="10"/>
      <c r="S657" s="10"/>
    </row>
    <row r="658" spans="17:19">
      <c r="Q658" s="10"/>
      <c r="R658" s="10"/>
      <c r="S658" s="10"/>
    </row>
    <row r="659" spans="17:19">
      <c r="Q659" s="10"/>
      <c r="R659" s="10"/>
      <c r="S659" s="10"/>
    </row>
    <row r="660" spans="17:19">
      <c r="Q660" s="10"/>
      <c r="R660" s="10"/>
      <c r="S660" s="10"/>
    </row>
    <row r="661" spans="17:19">
      <c r="Q661" s="10"/>
      <c r="R661" s="10"/>
      <c r="S661" s="10"/>
    </row>
    <row r="662" spans="17:19">
      <c r="Q662" s="10"/>
      <c r="R662" s="10"/>
      <c r="S662" s="10"/>
    </row>
    <row r="663" spans="17:19">
      <c r="Q663" s="10"/>
      <c r="R663" s="10"/>
      <c r="S663" s="10"/>
    </row>
    <row r="664" spans="17:19">
      <c r="Q664" s="10"/>
      <c r="R664" s="10"/>
      <c r="S664" s="10"/>
    </row>
    <row r="665" spans="17:19">
      <c r="Q665" s="10"/>
      <c r="R665" s="10"/>
      <c r="S665" s="10"/>
    </row>
    <row r="666" spans="17:19">
      <c r="Q666" s="10"/>
      <c r="R666" s="10"/>
      <c r="S666" s="10"/>
    </row>
    <row r="667" spans="17:19">
      <c r="Q667" s="10"/>
      <c r="R667" s="10"/>
      <c r="S667" s="10"/>
    </row>
    <row r="668" spans="17:19">
      <c r="Q668" s="10"/>
      <c r="R668" s="10"/>
      <c r="S668" s="10"/>
    </row>
    <row r="669" spans="17:19">
      <c r="Q669" s="10"/>
      <c r="R669" s="10"/>
      <c r="S669" s="10"/>
    </row>
    <row r="670" spans="17:19">
      <c r="Q670" s="10"/>
      <c r="R670" s="10"/>
      <c r="S670" s="10"/>
    </row>
    <row r="671" spans="17:19">
      <c r="Q671" s="10"/>
      <c r="R671" s="10"/>
      <c r="S671" s="10"/>
    </row>
    <row r="672" spans="17:19">
      <c r="Q672" s="10"/>
      <c r="R672" s="10"/>
      <c r="S672" s="10"/>
    </row>
    <row r="673" spans="17:19">
      <c r="Q673" s="10"/>
      <c r="R673" s="10"/>
      <c r="S673" s="10"/>
    </row>
    <row r="674" spans="17:19">
      <c r="Q674" s="10"/>
      <c r="R674" s="10"/>
      <c r="S674" s="10"/>
    </row>
    <row r="675" spans="17:19">
      <c r="Q675" s="10"/>
      <c r="R675" s="10"/>
      <c r="S675" s="10"/>
    </row>
    <row r="676" spans="17:19">
      <c r="Q676" s="10"/>
      <c r="R676" s="10"/>
      <c r="S676" s="10"/>
    </row>
    <row r="677" spans="17:19">
      <c r="Q677" s="10"/>
      <c r="R677" s="10"/>
      <c r="S677" s="10"/>
    </row>
    <row r="678" spans="17:19">
      <c r="Q678" s="10"/>
      <c r="R678" s="10"/>
      <c r="S678" s="10"/>
    </row>
    <row r="679" spans="17:19">
      <c r="Q679" s="10"/>
      <c r="R679" s="10"/>
      <c r="S679" s="10"/>
    </row>
    <row r="680" spans="17:19">
      <c r="Q680" s="10"/>
      <c r="R680" s="10"/>
      <c r="S680" s="10"/>
    </row>
    <row r="681" spans="17:19">
      <c r="Q681" s="10"/>
      <c r="R681" s="10"/>
      <c r="S681" s="10"/>
    </row>
    <row r="682" spans="17:19">
      <c r="Q682" s="10"/>
      <c r="R682" s="10"/>
      <c r="S682" s="10"/>
    </row>
    <row r="683" spans="17:19">
      <c r="Q683" s="10"/>
      <c r="R683" s="10"/>
      <c r="S683" s="10"/>
    </row>
    <row r="684" spans="17:19">
      <c r="Q684" s="10"/>
      <c r="R684" s="10"/>
      <c r="S684" s="10"/>
    </row>
    <row r="685" spans="17:19">
      <c r="Q685" s="10"/>
      <c r="R685" s="10"/>
      <c r="S685" s="10"/>
    </row>
    <row r="686" spans="17:19">
      <c r="Q686" s="10"/>
      <c r="R686" s="10"/>
      <c r="S686" s="10"/>
    </row>
    <row r="687" spans="17:19">
      <c r="Q687" s="10"/>
      <c r="R687" s="10"/>
      <c r="S687" s="10"/>
    </row>
    <row r="688" spans="17:19">
      <c r="Q688" s="10"/>
      <c r="R688" s="10"/>
      <c r="S688" s="10"/>
    </row>
    <row r="689" spans="17:19">
      <c r="Q689" s="10"/>
      <c r="R689" s="10"/>
      <c r="S689" s="10"/>
    </row>
    <row r="690" spans="17:19">
      <c r="Q690" s="10"/>
      <c r="R690" s="10"/>
      <c r="S690" s="10"/>
    </row>
    <row r="691" spans="17:19">
      <c r="Q691" s="10"/>
      <c r="R691" s="10"/>
      <c r="S691" s="10"/>
    </row>
    <row r="692" spans="17:19">
      <c r="Q692" s="10"/>
      <c r="R692" s="10"/>
      <c r="S692" s="10"/>
    </row>
    <row r="693" spans="17:19">
      <c r="Q693" s="10"/>
      <c r="R693" s="10"/>
      <c r="S693" s="10"/>
    </row>
    <row r="694" spans="17:19">
      <c r="Q694" s="10"/>
      <c r="R694" s="10"/>
      <c r="S694" s="10"/>
    </row>
    <row r="695" spans="17:19">
      <c r="Q695" s="10"/>
      <c r="R695" s="10"/>
      <c r="S695" s="10"/>
    </row>
    <row r="696" spans="17:19">
      <c r="Q696" s="10"/>
      <c r="R696" s="10"/>
      <c r="S696" s="10"/>
    </row>
    <row r="697" spans="17:19">
      <c r="Q697" s="10"/>
      <c r="R697" s="10"/>
      <c r="S697" s="10"/>
    </row>
    <row r="698" spans="17:19">
      <c r="Q698" s="10"/>
      <c r="R698" s="10"/>
      <c r="S698" s="10"/>
    </row>
    <row r="699" spans="17:19">
      <c r="Q699" s="10"/>
      <c r="R699" s="10"/>
      <c r="S699" s="10"/>
    </row>
    <row r="700" spans="17:19">
      <c r="Q700" s="10"/>
      <c r="R700" s="10"/>
      <c r="S700" s="10"/>
    </row>
    <row r="701" spans="17:19">
      <c r="Q701" s="10"/>
      <c r="R701" s="10"/>
      <c r="S701" s="10"/>
    </row>
    <row r="702" spans="17:19">
      <c r="Q702" s="10"/>
      <c r="R702" s="10"/>
      <c r="S702" s="10"/>
    </row>
    <row r="703" spans="17:19">
      <c r="Q703" s="10"/>
      <c r="R703" s="10"/>
      <c r="S703" s="10"/>
    </row>
    <row r="704" spans="17:19">
      <c r="Q704" s="10"/>
      <c r="R704" s="10"/>
      <c r="S704" s="10"/>
    </row>
    <row r="705" spans="17:19">
      <c r="Q705" s="10"/>
      <c r="R705" s="10"/>
      <c r="S705" s="10"/>
    </row>
    <row r="706" spans="17:19">
      <c r="Q706" s="10"/>
      <c r="R706" s="10"/>
      <c r="S706" s="10"/>
    </row>
    <row r="707" spans="17:19">
      <c r="Q707" s="10"/>
      <c r="R707" s="10"/>
      <c r="S707" s="10"/>
    </row>
    <row r="708" spans="17:19">
      <c r="Q708" s="10"/>
      <c r="R708" s="10"/>
      <c r="S708" s="10"/>
    </row>
    <row r="709" spans="17:19">
      <c r="Q709" s="10"/>
      <c r="R709" s="10"/>
      <c r="S709" s="10"/>
    </row>
    <row r="710" spans="17:19">
      <c r="Q710" s="10"/>
      <c r="R710" s="10"/>
      <c r="S710" s="10"/>
    </row>
    <row r="711" spans="17:19">
      <c r="Q711" s="10"/>
      <c r="R711" s="10"/>
      <c r="S711" s="10"/>
    </row>
    <row r="712" spans="17:19">
      <c r="Q712" s="10"/>
      <c r="R712" s="10"/>
      <c r="S712" s="10"/>
    </row>
    <row r="713" spans="17:19">
      <c r="Q713" s="10"/>
      <c r="R713" s="10"/>
      <c r="S713" s="10"/>
    </row>
    <row r="714" spans="17:19">
      <c r="Q714" s="10"/>
      <c r="R714" s="10"/>
      <c r="S714" s="10"/>
    </row>
    <row r="715" spans="17:19">
      <c r="Q715" s="10"/>
      <c r="R715" s="10"/>
      <c r="S715" s="10"/>
    </row>
    <row r="716" spans="17:19">
      <c r="Q716" s="10"/>
      <c r="R716" s="10"/>
      <c r="S716" s="10"/>
    </row>
    <row r="717" spans="17:19">
      <c r="Q717" s="10"/>
      <c r="R717" s="10"/>
      <c r="S717" s="10"/>
    </row>
    <row r="718" spans="17:19">
      <c r="Q718" s="10"/>
      <c r="R718" s="10"/>
      <c r="S718" s="10"/>
    </row>
    <row r="719" spans="17:19">
      <c r="Q719" s="10"/>
      <c r="R719" s="10"/>
      <c r="S719" s="10"/>
    </row>
    <row r="720" spans="17:19">
      <c r="Q720" s="10"/>
      <c r="R720" s="10"/>
      <c r="S720" s="10"/>
    </row>
    <row r="721" spans="17:19">
      <c r="Q721" s="10"/>
      <c r="R721" s="10"/>
      <c r="S721" s="10"/>
    </row>
    <row r="722" spans="17:19">
      <c r="Q722" s="10"/>
      <c r="R722" s="10"/>
      <c r="S722" s="10"/>
    </row>
    <row r="723" spans="17:19">
      <c r="Q723" s="10"/>
      <c r="R723" s="10"/>
      <c r="S723" s="10"/>
    </row>
    <row r="724" spans="17:19">
      <c r="Q724" s="10"/>
      <c r="R724" s="10"/>
      <c r="S724" s="10"/>
    </row>
    <row r="725" spans="17:19">
      <c r="Q725" s="10"/>
      <c r="R725" s="10"/>
      <c r="S725" s="10"/>
    </row>
    <row r="726" spans="17:19">
      <c r="Q726" s="10"/>
      <c r="R726" s="10"/>
      <c r="S726" s="10"/>
    </row>
    <row r="727" spans="17:19">
      <c r="Q727" s="10"/>
      <c r="R727" s="10"/>
      <c r="S727" s="10"/>
    </row>
    <row r="728" spans="17:19">
      <c r="Q728" s="10"/>
      <c r="R728" s="10"/>
      <c r="S728" s="10"/>
    </row>
    <row r="729" spans="17:19">
      <c r="Q729" s="10"/>
      <c r="R729" s="10"/>
      <c r="S729" s="10"/>
    </row>
    <row r="730" spans="17:19">
      <c r="Q730" s="10"/>
      <c r="R730" s="10"/>
      <c r="S730" s="10"/>
    </row>
    <row r="731" spans="17:19">
      <c r="Q731" s="10"/>
      <c r="R731" s="10"/>
      <c r="S731" s="10"/>
    </row>
    <row r="732" spans="17:19">
      <c r="Q732" s="10"/>
      <c r="R732" s="10"/>
      <c r="S732" s="10"/>
    </row>
    <row r="733" spans="17:19">
      <c r="Q733" s="10"/>
      <c r="R733" s="10"/>
      <c r="S733" s="10"/>
    </row>
    <row r="734" spans="17:19">
      <c r="Q734" s="10"/>
      <c r="R734" s="10"/>
      <c r="S734" s="10"/>
    </row>
    <row r="735" spans="17:19">
      <c r="Q735" s="10"/>
      <c r="R735" s="10"/>
      <c r="S735" s="10"/>
    </row>
    <row r="736" spans="17:19">
      <c r="Q736" s="10"/>
      <c r="R736" s="10"/>
      <c r="S736" s="10"/>
    </row>
    <row r="737" spans="17:19">
      <c r="Q737" s="10"/>
      <c r="R737" s="10"/>
      <c r="S737" s="10"/>
    </row>
    <row r="738" spans="17:19">
      <c r="Q738" s="10"/>
      <c r="R738" s="10"/>
      <c r="S738" s="10"/>
    </row>
    <row r="739" spans="17:19">
      <c r="Q739" s="10"/>
      <c r="R739" s="10"/>
      <c r="S739" s="10"/>
    </row>
    <row r="740" spans="17:19">
      <c r="Q740" s="10"/>
      <c r="R740" s="10"/>
      <c r="S740" s="10"/>
    </row>
    <row r="741" spans="17:19">
      <c r="Q741" s="10"/>
      <c r="R741" s="10"/>
      <c r="S741" s="10"/>
    </row>
    <row r="742" spans="17:19">
      <c r="Q742" s="10"/>
      <c r="R742" s="10"/>
      <c r="S742" s="10"/>
    </row>
    <row r="743" spans="17:19">
      <c r="Q743" s="10"/>
      <c r="R743" s="10"/>
      <c r="S743" s="10"/>
    </row>
    <row r="744" spans="17:19">
      <c r="Q744" s="10"/>
      <c r="R744" s="10"/>
      <c r="S744" s="10"/>
    </row>
    <row r="745" spans="17:19">
      <c r="Q745" s="10"/>
      <c r="R745" s="10"/>
      <c r="S745" s="10"/>
    </row>
    <row r="746" spans="17:19">
      <c r="Q746" s="10"/>
      <c r="R746" s="10"/>
      <c r="S746" s="10"/>
    </row>
    <row r="747" spans="17:19">
      <c r="Q747" s="10"/>
      <c r="R747" s="10"/>
      <c r="S747" s="10"/>
    </row>
    <row r="748" spans="17:19">
      <c r="Q748" s="10"/>
      <c r="R748" s="10"/>
      <c r="S748" s="10"/>
    </row>
    <row r="749" spans="17:19">
      <c r="Q749" s="10"/>
      <c r="R749" s="10"/>
      <c r="S749" s="10"/>
    </row>
    <row r="750" spans="17:19">
      <c r="Q750" s="10"/>
      <c r="R750" s="10"/>
      <c r="S750" s="10"/>
    </row>
    <row r="751" spans="17:19">
      <c r="Q751" s="10"/>
      <c r="R751" s="10"/>
      <c r="S751" s="10"/>
    </row>
    <row r="752" spans="17:19">
      <c r="Q752" s="10"/>
      <c r="R752" s="10"/>
      <c r="S752" s="10"/>
    </row>
    <row r="753" spans="17:19">
      <c r="Q753" s="10"/>
      <c r="R753" s="10"/>
      <c r="S753" s="10"/>
    </row>
    <row r="754" spans="17:19">
      <c r="Q754" s="10"/>
      <c r="R754" s="10"/>
      <c r="S754" s="10"/>
    </row>
    <row r="755" spans="17:19">
      <c r="Q755" s="10"/>
      <c r="R755" s="10"/>
      <c r="S755" s="10"/>
    </row>
    <row r="756" spans="17:19">
      <c r="Q756" s="10"/>
      <c r="R756" s="10"/>
      <c r="S756" s="10"/>
    </row>
    <row r="757" spans="17:19">
      <c r="Q757" s="10"/>
      <c r="R757" s="10"/>
      <c r="S757" s="10"/>
    </row>
    <row r="758" spans="17:19">
      <c r="Q758" s="10"/>
      <c r="R758" s="10"/>
      <c r="S758" s="10"/>
    </row>
    <row r="759" spans="17:19">
      <c r="Q759" s="10"/>
      <c r="R759" s="10"/>
      <c r="S759" s="10"/>
    </row>
    <row r="760" spans="17:19">
      <c r="Q760" s="10"/>
      <c r="R760" s="10"/>
      <c r="S760" s="10"/>
    </row>
    <row r="761" spans="17:19">
      <c r="Q761" s="10"/>
      <c r="R761" s="10"/>
      <c r="S761" s="10"/>
    </row>
    <row r="762" spans="17:19">
      <c r="Q762" s="10"/>
      <c r="R762" s="10"/>
      <c r="S762" s="10"/>
    </row>
    <row r="763" spans="17:19">
      <c r="Q763" s="10"/>
      <c r="R763" s="10"/>
      <c r="S763" s="10"/>
    </row>
    <row r="764" spans="17:19">
      <c r="Q764" s="10"/>
      <c r="R764" s="10"/>
      <c r="S764" s="10"/>
    </row>
    <row r="765" spans="17:19">
      <c r="Q765" s="10"/>
      <c r="R765" s="10"/>
      <c r="S765" s="10"/>
    </row>
    <row r="766" spans="17:19">
      <c r="Q766" s="10"/>
      <c r="R766" s="10"/>
      <c r="S766" s="10"/>
    </row>
    <row r="767" spans="17:19">
      <c r="Q767" s="10"/>
      <c r="R767" s="10"/>
      <c r="S767" s="10"/>
    </row>
    <row r="768" spans="17:19">
      <c r="Q768" s="10"/>
      <c r="R768" s="10"/>
      <c r="S768" s="10"/>
    </row>
    <row r="769" spans="17:19">
      <c r="Q769" s="10"/>
      <c r="R769" s="10"/>
      <c r="S769" s="10"/>
    </row>
    <row r="770" spans="17:19">
      <c r="Q770" s="10"/>
      <c r="R770" s="10"/>
      <c r="S770" s="10"/>
    </row>
    <row r="771" spans="17:19">
      <c r="Q771" s="10"/>
      <c r="R771" s="10"/>
      <c r="S771" s="10"/>
    </row>
    <row r="772" spans="17:19">
      <c r="Q772" s="10"/>
      <c r="R772" s="10"/>
      <c r="S772" s="10"/>
    </row>
    <row r="773" spans="17:19">
      <c r="Q773" s="10"/>
      <c r="R773" s="10"/>
      <c r="S773" s="10"/>
    </row>
    <row r="774" spans="17:19">
      <c r="Q774" s="10"/>
      <c r="R774" s="10"/>
      <c r="S774" s="10"/>
    </row>
    <row r="775" spans="17:19">
      <c r="Q775" s="10"/>
      <c r="R775" s="10"/>
      <c r="S775" s="10"/>
    </row>
    <row r="776" spans="17:19">
      <c r="Q776" s="10"/>
      <c r="R776" s="10"/>
      <c r="S776" s="10"/>
    </row>
    <row r="777" spans="17:19">
      <c r="Q777" s="10"/>
      <c r="R777" s="10"/>
      <c r="S777" s="10"/>
    </row>
    <row r="778" spans="17:19">
      <c r="Q778" s="10"/>
      <c r="R778" s="10"/>
      <c r="S778" s="10"/>
    </row>
    <row r="779" spans="17:19">
      <c r="Q779" s="10"/>
      <c r="R779" s="10"/>
      <c r="S779" s="10"/>
    </row>
    <row r="780" spans="17:19">
      <c r="Q780" s="10"/>
      <c r="R780" s="10"/>
      <c r="S780" s="10"/>
    </row>
    <row r="781" spans="17:19">
      <c r="Q781" s="10"/>
      <c r="R781" s="10"/>
      <c r="S781" s="10"/>
    </row>
    <row r="782" spans="17:19">
      <c r="Q782" s="10"/>
      <c r="R782" s="10"/>
      <c r="S782" s="10"/>
    </row>
    <row r="783" spans="17:19">
      <c r="Q783" s="10"/>
      <c r="R783" s="10"/>
      <c r="S783" s="10"/>
    </row>
    <row r="784" spans="17:19">
      <c r="Q784" s="10"/>
      <c r="R784" s="10"/>
      <c r="S784" s="10"/>
    </row>
    <row r="785" spans="17:19">
      <c r="Q785" s="10"/>
      <c r="R785" s="10"/>
      <c r="S785" s="10"/>
    </row>
    <row r="786" spans="17:19">
      <c r="Q786" s="10"/>
      <c r="R786" s="10"/>
      <c r="S786" s="10"/>
    </row>
    <row r="787" spans="17:19">
      <c r="Q787" s="10"/>
      <c r="R787" s="10"/>
      <c r="S787" s="10"/>
    </row>
    <row r="788" spans="17:19">
      <c r="Q788" s="10"/>
      <c r="R788" s="10"/>
      <c r="S788" s="10"/>
    </row>
    <row r="789" spans="17:19">
      <c r="Q789" s="10"/>
      <c r="R789" s="10"/>
      <c r="S789" s="10"/>
    </row>
    <row r="790" spans="17:19">
      <c r="Q790" s="10"/>
      <c r="R790" s="10"/>
      <c r="S790" s="10"/>
    </row>
    <row r="791" spans="17:19">
      <c r="Q791" s="10"/>
      <c r="R791" s="10"/>
      <c r="S791" s="10"/>
    </row>
    <row r="792" spans="17:19">
      <c r="Q792" s="10"/>
      <c r="R792" s="10"/>
      <c r="S792" s="10"/>
    </row>
    <row r="793" spans="17:19">
      <c r="Q793" s="10"/>
      <c r="R793" s="10"/>
      <c r="S793" s="10"/>
    </row>
    <row r="794" spans="17:19">
      <c r="Q794" s="10"/>
      <c r="R794" s="10"/>
      <c r="S794" s="10"/>
    </row>
    <row r="795" spans="17:19">
      <c r="Q795" s="10"/>
      <c r="R795" s="10"/>
      <c r="S795" s="10"/>
    </row>
    <row r="796" spans="17:19">
      <c r="Q796" s="10"/>
      <c r="R796" s="10"/>
      <c r="S796" s="10"/>
    </row>
    <row r="797" spans="17:19">
      <c r="Q797" s="10"/>
      <c r="R797" s="10"/>
      <c r="S797" s="10"/>
    </row>
    <row r="798" spans="17:19">
      <c r="Q798" s="10"/>
      <c r="R798" s="10"/>
      <c r="S798" s="10"/>
    </row>
    <row r="799" spans="17:19">
      <c r="Q799" s="10"/>
      <c r="R799" s="10"/>
      <c r="S799" s="10"/>
    </row>
    <row r="800" spans="17:19">
      <c r="Q800" s="10"/>
      <c r="R800" s="10"/>
      <c r="S800" s="10"/>
    </row>
    <row r="801" spans="17:19">
      <c r="Q801" s="10"/>
      <c r="R801" s="10"/>
      <c r="S801" s="10"/>
    </row>
    <row r="802" spans="17:19">
      <c r="Q802" s="10"/>
      <c r="R802" s="10"/>
      <c r="S802" s="10"/>
    </row>
    <row r="803" spans="17:19">
      <c r="Q803" s="10"/>
      <c r="R803" s="10"/>
      <c r="S803" s="10"/>
    </row>
    <row r="804" spans="17:19">
      <c r="Q804" s="10"/>
      <c r="R804" s="10"/>
      <c r="S804" s="10"/>
    </row>
    <row r="805" spans="17:19">
      <c r="Q805" s="10"/>
      <c r="R805" s="10"/>
      <c r="S805" s="10"/>
    </row>
    <row r="806" spans="17:19">
      <c r="Q806" s="10"/>
      <c r="R806" s="10"/>
      <c r="S806" s="10"/>
    </row>
    <row r="807" spans="17:19">
      <c r="Q807" s="10"/>
      <c r="R807" s="10"/>
      <c r="S807" s="10"/>
    </row>
    <row r="808" spans="17:19">
      <c r="Q808" s="10"/>
      <c r="R808" s="10"/>
      <c r="S808" s="10"/>
    </row>
    <row r="809" spans="17:19">
      <c r="Q809" s="10"/>
      <c r="R809" s="10"/>
      <c r="S809" s="10"/>
    </row>
    <row r="810" spans="17:19">
      <c r="Q810" s="10"/>
      <c r="R810" s="10"/>
      <c r="S810" s="10"/>
    </row>
    <row r="811" spans="17:19">
      <c r="Q811" s="10"/>
      <c r="R811" s="10"/>
      <c r="S811" s="10"/>
    </row>
    <row r="812" spans="17:19">
      <c r="Q812" s="10"/>
      <c r="R812" s="10"/>
      <c r="S812" s="10"/>
    </row>
    <row r="813" spans="17:19">
      <c r="Q813" s="10"/>
      <c r="R813" s="10"/>
      <c r="S813" s="10"/>
    </row>
    <row r="814" spans="17:19">
      <c r="Q814" s="10"/>
      <c r="R814" s="10"/>
      <c r="S814" s="10"/>
    </row>
    <row r="815" spans="17:19">
      <c r="Q815" s="10"/>
      <c r="R815" s="10"/>
      <c r="S815" s="10"/>
    </row>
    <row r="816" spans="17:19">
      <c r="Q816" s="10"/>
      <c r="R816" s="10"/>
      <c r="S816" s="10"/>
    </row>
    <row r="817" spans="17:19">
      <c r="Q817" s="10"/>
      <c r="R817" s="10"/>
      <c r="S817" s="10"/>
    </row>
    <row r="818" spans="17:19">
      <c r="Q818" s="10"/>
      <c r="R818" s="10"/>
      <c r="S818" s="10"/>
    </row>
    <row r="819" spans="17:19">
      <c r="Q819" s="10"/>
      <c r="R819" s="10"/>
      <c r="S819" s="10"/>
    </row>
    <row r="820" spans="17:19">
      <c r="Q820" s="10"/>
      <c r="R820" s="10"/>
      <c r="S820" s="10"/>
    </row>
    <row r="821" spans="17:19">
      <c r="Q821" s="10"/>
      <c r="R821" s="10"/>
      <c r="S821" s="10"/>
    </row>
    <row r="822" spans="17:19">
      <c r="Q822" s="10"/>
      <c r="R822" s="10"/>
      <c r="S822" s="10"/>
    </row>
    <row r="823" spans="17:19">
      <c r="Q823" s="10"/>
      <c r="R823" s="10"/>
      <c r="S823" s="10"/>
    </row>
    <row r="824" spans="17:19">
      <c r="Q824" s="10"/>
      <c r="R824" s="10"/>
      <c r="S824" s="10"/>
    </row>
    <row r="825" spans="17:19">
      <c r="Q825" s="10"/>
      <c r="R825" s="10"/>
      <c r="S825" s="10"/>
    </row>
    <row r="826" spans="17:19">
      <c r="Q826" s="10"/>
      <c r="R826" s="10"/>
      <c r="S826" s="10"/>
    </row>
    <row r="827" spans="17:19">
      <c r="Q827" s="10"/>
      <c r="R827" s="10"/>
      <c r="S827" s="10"/>
    </row>
    <row r="828" spans="17:19">
      <c r="Q828" s="10"/>
      <c r="R828" s="10"/>
      <c r="S828" s="10"/>
    </row>
    <row r="829" spans="17:19">
      <c r="Q829" s="10"/>
      <c r="R829" s="10"/>
      <c r="S829" s="10"/>
    </row>
    <row r="830" spans="17:19">
      <c r="Q830" s="10"/>
      <c r="R830" s="10"/>
      <c r="S830" s="10"/>
    </row>
    <row r="831" spans="17:19">
      <c r="Q831" s="10"/>
      <c r="R831" s="10"/>
      <c r="S831" s="10"/>
    </row>
    <row r="832" spans="17:19">
      <c r="Q832" s="10"/>
      <c r="R832" s="10"/>
      <c r="S832" s="10"/>
    </row>
    <row r="833" spans="17:19">
      <c r="Q833" s="10"/>
      <c r="R833" s="10"/>
      <c r="S833" s="10"/>
    </row>
    <row r="834" spans="17:19">
      <c r="Q834" s="10"/>
      <c r="R834" s="10"/>
      <c r="S834" s="10"/>
    </row>
    <row r="835" spans="17:19">
      <c r="Q835" s="10"/>
      <c r="R835" s="10"/>
      <c r="S835" s="10"/>
    </row>
    <row r="836" spans="17:19">
      <c r="Q836" s="10"/>
      <c r="R836" s="10"/>
      <c r="S836" s="10"/>
    </row>
    <row r="837" spans="17:19">
      <c r="Q837" s="10"/>
      <c r="R837" s="10"/>
      <c r="S837" s="10"/>
    </row>
    <row r="838" spans="17:19">
      <c r="Q838" s="10"/>
      <c r="R838" s="10"/>
      <c r="S838" s="10"/>
    </row>
    <row r="839" spans="17:19">
      <c r="Q839" s="10"/>
      <c r="R839" s="10"/>
      <c r="S839" s="10"/>
    </row>
    <row r="840" spans="17:19">
      <c r="Q840" s="10"/>
      <c r="R840" s="10"/>
      <c r="S840" s="10"/>
    </row>
    <row r="841" spans="17:19">
      <c r="Q841" s="10"/>
      <c r="R841" s="10"/>
      <c r="S841" s="10"/>
    </row>
    <row r="842" spans="17:19">
      <c r="Q842" s="10"/>
      <c r="R842" s="10"/>
      <c r="S842" s="10"/>
    </row>
    <row r="843" spans="17:19">
      <c r="Q843" s="10"/>
      <c r="R843" s="10"/>
      <c r="S843" s="10"/>
    </row>
    <row r="844" spans="17:19">
      <c r="Q844" s="10"/>
      <c r="R844" s="10"/>
      <c r="S844" s="10"/>
    </row>
    <row r="845" spans="17:19">
      <c r="Q845" s="10"/>
      <c r="R845" s="10"/>
      <c r="S845" s="10"/>
    </row>
    <row r="846" spans="17:19">
      <c r="Q846" s="10"/>
      <c r="R846" s="10"/>
      <c r="S846" s="10"/>
    </row>
    <row r="847" spans="17:19">
      <c r="Q847" s="10"/>
      <c r="R847" s="10"/>
      <c r="S847" s="10"/>
    </row>
    <row r="848" spans="17:19">
      <c r="Q848" s="10"/>
      <c r="R848" s="10"/>
      <c r="S848" s="10"/>
    </row>
    <row r="849" spans="17:19">
      <c r="Q849" s="10"/>
      <c r="R849" s="10"/>
      <c r="S849" s="10"/>
    </row>
    <row r="850" spans="17:19">
      <c r="Q850" s="10"/>
      <c r="R850" s="10"/>
      <c r="S850" s="10"/>
    </row>
    <row r="851" spans="17:19">
      <c r="Q851" s="10"/>
      <c r="R851" s="10"/>
      <c r="S851" s="10"/>
    </row>
    <row r="852" spans="17:19">
      <c r="Q852" s="10"/>
      <c r="R852" s="10"/>
      <c r="S852" s="10"/>
    </row>
    <row r="853" spans="17:19">
      <c r="Q853" s="10"/>
      <c r="R853" s="10"/>
      <c r="S853" s="10"/>
    </row>
    <row r="854" spans="17:19">
      <c r="Q854" s="10"/>
      <c r="R854" s="10"/>
      <c r="S854" s="10"/>
    </row>
    <row r="855" spans="17:19">
      <c r="Q855" s="10"/>
      <c r="R855" s="10"/>
      <c r="S855" s="10"/>
    </row>
    <row r="856" spans="17:19">
      <c r="Q856" s="10"/>
      <c r="R856" s="10"/>
      <c r="S856" s="10"/>
    </row>
    <row r="857" spans="17:19">
      <c r="Q857" s="10"/>
      <c r="R857" s="10"/>
      <c r="S857" s="10"/>
    </row>
    <row r="858" spans="17:19">
      <c r="Q858" s="10"/>
      <c r="R858" s="10"/>
      <c r="S858" s="10"/>
    </row>
    <row r="859" spans="17:19">
      <c r="Q859" s="10"/>
      <c r="R859" s="10"/>
      <c r="S859" s="10"/>
    </row>
    <row r="860" spans="17:19">
      <c r="Q860" s="10"/>
      <c r="R860" s="10"/>
      <c r="S860" s="10"/>
    </row>
    <row r="861" spans="17:19">
      <c r="Q861" s="10"/>
      <c r="R861" s="10"/>
      <c r="S861" s="10"/>
    </row>
    <row r="862" spans="17:19">
      <c r="Q862" s="10"/>
      <c r="R862" s="10"/>
      <c r="S862" s="10"/>
    </row>
    <row r="863" spans="17:19">
      <c r="Q863" s="10"/>
      <c r="R863" s="10"/>
      <c r="S863" s="10"/>
    </row>
    <row r="864" spans="17:19">
      <c r="Q864" s="10"/>
      <c r="R864" s="10"/>
      <c r="S864" s="10"/>
    </row>
    <row r="865" spans="17:19">
      <c r="Q865" s="10"/>
      <c r="R865" s="10"/>
      <c r="S865" s="10"/>
    </row>
    <row r="866" spans="17:19">
      <c r="Q866" s="10"/>
      <c r="R866" s="10"/>
      <c r="S866" s="10"/>
    </row>
    <row r="867" spans="17:19">
      <c r="Q867" s="10"/>
      <c r="R867" s="10"/>
      <c r="S867" s="10"/>
    </row>
    <row r="868" spans="17:19">
      <c r="Q868" s="10"/>
      <c r="R868" s="10"/>
      <c r="S868" s="10"/>
    </row>
    <row r="869" spans="17:19">
      <c r="Q869" s="10"/>
      <c r="R869" s="10"/>
      <c r="S869" s="10"/>
    </row>
    <row r="870" spans="17:19">
      <c r="Q870" s="10"/>
      <c r="R870" s="10"/>
      <c r="S870" s="10"/>
    </row>
    <row r="871" spans="17:19">
      <c r="Q871" s="10"/>
      <c r="R871" s="10"/>
      <c r="S871" s="10"/>
    </row>
    <row r="872" spans="17:19">
      <c r="Q872" s="10"/>
      <c r="R872" s="10"/>
      <c r="S872" s="10"/>
    </row>
    <row r="873" spans="17:19">
      <c r="Q873" s="10"/>
      <c r="R873" s="10"/>
      <c r="S873" s="10"/>
    </row>
    <row r="874" spans="17:19">
      <c r="Q874" s="10"/>
      <c r="R874" s="10"/>
      <c r="S874" s="10"/>
    </row>
    <row r="875" spans="17:19">
      <c r="Q875" s="10"/>
      <c r="R875" s="10"/>
      <c r="S875" s="10"/>
    </row>
    <row r="876" spans="17:19">
      <c r="Q876" s="10"/>
      <c r="R876" s="10"/>
      <c r="S876" s="10"/>
    </row>
    <row r="877" spans="17:19">
      <c r="Q877" s="10"/>
      <c r="R877" s="10"/>
      <c r="S877" s="10"/>
    </row>
    <row r="878" spans="17:19">
      <c r="Q878" s="10"/>
      <c r="R878" s="10"/>
      <c r="S878" s="10"/>
    </row>
    <row r="879" spans="17:19">
      <c r="Q879" s="10"/>
      <c r="R879" s="10"/>
      <c r="S879" s="10"/>
    </row>
    <row r="880" spans="17:19">
      <c r="Q880" s="10"/>
      <c r="R880" s="10"/>
      <c r="S880" s="10"/>
    </row>
    <row r="881" spans="17:19">
      <c r="Q881" s="10"/>
      <c r="R881" s="10"/>
      <c r="S881" s="10"/>
    </row>
    <row r="882" spans="17:19">
      <c r="Q882" s="10"/>
      <c r="R882" s="10"/>
      <c r="S882" s="10"/>
    </row>
    <row r="883" spans="17:19">
      <c r="Q883" s="10"/>
      <c r="R883" s="10"/>
      <c r="S883" s="10"/>
    </row>
    <row r="884" spans="17:19">
      <c r="Q884" s="10"/>
      <c r="R884" s="10"/>
      <c r="S884" s="10"/>
    </row>
    <row r="885" spans="17:19">
      <c r="Q885" s="10"/>
      <c r="R885" s="10"/>
      <c r="S885" s="10"/>
    </row>
    <row r="886" spans="17:19">
      <c r="Q886" s="10"/>
      <c r="R886" s="10"/>
      <c r="S886" s="10"/>
    </row>
    <row r="887" spans="17:19">
      <c r="Q887" s="10"/>
      <c r="R887" s="10"/>
      <c r="S887" s="10"/>
    </row>
    <row r="888" spans="17:19">
      <c r="Q888" s="10"/>
      <c r="R888" s="10"/>
      <c r="S888" s="10"/>
    </row>
    <row r="889" spans="17:19">
      <c r="Q889" s="10"/>
      <c r="R889" s="10"/>
      <c r="S889" s="10"/>
    </row>
    <row r="890" spans="17:19">
      <c r="Q890" s="10"/>
      <c r="R890" s="10"/>
      <c r="S890" s="10"/>
    </row>
    <row r="891" spans="17:19">
      <c r="Q891" s="10"/>
      <c r="R891" s="10"/>
      <c r="S891" s="10"/>
    </row>
    <row r="892" spans="17:19">
      <c r="Q892" s="10"/>
      <c r="R892" s="10"/>
      <c r="S892" s="10"/>
    </row>
    <row r="893" spans="17:19">
      <c r="Q893" s="10"/>
      <c r="R893" s="10"/>
      <c r="S893" s="10"/>
    </row>
    <row r="894" spans="17:19">
      <c r="Q894" s="10"/>
      <c r="R894" s="10"/>
      <c r="S894" s="10"/>
    </row>
    <row r="895" spans="17:19">
      <c r="Q895" s="10"/>
      <c r="R895" s="10"/>
      <c r="S895" s="10"/>
    </row>
    <row r="896" spans="17:19">
      <c r="Q896" s="10"/>
      <c r="R896" s="10"/>
      <c r="S896" s="10"/>
    </row>
    <row r="897" spans="17:19">
      <c r="Q897" s="10"/>
      <c r="R897" s="10"/>
      <c r="S897" s="10"/>
    </row>
    <row r="898" spans="17:19">
      <c r="Q898" s="10"/>
      <c r="R898" s="10"/>
      <c r="S898" s="10"/>
    </row>
    <row r="899" spans="17:19">
      <c r="Q899" s="10"/>
      <c r="R899" s="10"/>
      <c r="S899" s="10"/>
    </row>
    <row r="900" spans="17:19">
      <c r="Q900" s="10"/>
      <c r="R900" s="10"/>
      <c r="S900" s="10"/>
    </row>
    <row r="901" spans="17:19">
      <c r="Q901" s="10"/>
      <c r="R901" s="10"/>
      <c r="S901" s="10"/>
    </row>
    <row r="902" spans="17:19">
      <c r="Q902" s="10"/>
      <c r="R902" s="10"/>
      <c r="S902" s="10"/>
    </row>
    <row r="903" spans="17:19">
      <c r="Q903" s="10"/>
      <c r="R903" s="10"/>
      <c r="S903" s="10"/>
    </row>
    <row r="904" spans="17:19">
      <c r="Q904" s="10"/>
      <c r="R904" s="10"/>
      <c r="S904" s="10"/>
    </row>
    <row r="905" spans="17:19">
      <c r="Q905" s="10"/>
      <c r="R905" s="10"/>
      <c r="S905" s="10"/>
    </row>
    <row r="906" spans="17:19">
      <c r="Q906" s="10"/>
      <c r="R906" s="10"/>
      <c r="S906" s="10"/>
    </row>
    <row r="907" spans="17:19">
      <c r="Q907" s="10"/>
      <c r="R907" s="10"/>
      <c r="S907" s="10"/>
    </row>
    <row r="908" spans="17:19">
      <c r="Q908" s="10"/>
      <c r="R908" s="10"/>
      <c r="S908" s="10"/>
    </row>
    <row r="909" spans="17:19">
      <c r="Q909" s="10"/>
      <c r="R909" s="10"/>
      <c r="S909" s="10"/>
    </row>
    <row r="910" spans="17:19">
      <c r="Q910" s="10"/>
      <c r="R910" s="10"/>
      <c r="S910" s="10"/>
    </row>
    <row r="911" spans="17:19">
      <c r="Q911" s="10"/>
      <c r="R911" s="10"/>
      <c r="S911" s="10"/>
    </row>
    <row r="912" spans="17:19">
      <c r="Q912" s="10"/>
      <c r="R912" s="10"/>
      <c r="S912" s="10"/>
    </row>
    <row r="913" spans="17:19">
      <c r="Q913" s="10"/>
      <c r="R913" s="10"/>
      <c r="S913" s="10"/>
    </row>
    <row r="914" spans="17:19">
      <c r="Q914" s="10"/>
      <c r="R914" s="10"/>
      <c r="S914" s="10"/>
    </row>
    <row r="915" spans="17:19">
      <c r="Q915" s="10"/>
      <c r="R915" s="10"/>
      <c r="S915" s="10"/>
    </row>
    <row r="916" spans="17:19">
      <c r="Q916" s="10"/>
      <c r="R916" s="10"/>
      <c r="S916" s="10"/>
    </row>
    <row r="917" spans="17:19">
      <c r="Q917" s="10"/>
      <c r="R917" s="10"/>
      <c r="S917" s="10"/>
    </row>
    <row r="918" spans="17:19">
      <c r="Q918" s="10"/>
      <c r="R918" s="10"/>
      <c r="S918" s="10"/>
    </row>
    <row r="919" spans="17:19">
      <c r="Q919" s="10"/>
      <c r="R919" s="10"/>
      <c r="S919" s="10"/>
    </row>
    <row r="920" spans="17:19">
      <c r="Q920" s="10"/>
      <c r="R920" s="10"/>
      <c r="S920" s="10"/>
    </row>
    <row r="921" spans="17:19">
      <c r="Q921" s="10"/>
      <c r="R921" s="10"/>
      <c r="S921" s="10"/>
    </row>
    <row r="922" spans="17:19">
      <c r="Q922" s="10"/>
      <c r="R922" s="10"/>
      <c r="S922" s="10"/>
    </row>
    <row r="923" spans="17:19">
      <c r="Q923" s="10"/>
      <c r="R923" s="10"/>
      <c r="S923" s="10"/>
    </row>
    <row r="924" spans="17:19">
      <c r="Q924" s="10"/>
      <c r="R924" s="10"/>
      <c r="S924" s="10"/>
    </row>
    <row r="925" spans="17:19">
      <c r="Q925" s="10"/>
      <c r="R925" s="10"/>
      <c r="S925" s="10"/>
    </row>
    <row r="926" spans="17:19">
      <c r="Q926" s="10"/>
      <c r="R926" s="10"/>
      <c r="S926" s="10"/>
    </row>
    <row r="927" spans="17:19">
      <c r="Q927" s="10"/>
      <c r="R927" s="10"/>
      <c r="S927" s="10"/>
    </row>
    <row r="928" spans="17:19">
      <c r="Q928" s="10"/>
      <c r="R928" s="10"/>
      <c r="S928" s="10"/>
    </row>
    <row r="929" spans="17:19">
      <c r="Q929" s="10"/>
      <c r="R929" s="10"/>
      <c r="S929" s="10"/>
    </row>
    <row r="930" spans="17:19">
      <c r="Q930" s="10"/>
      <c r="R930" s="10"/>
      <c r="S930" s="10"/>
    </row>
    <row r="931" spans="17:19">
      <c r="Q931" s="10"/>
      <c r="R931" s="10"/>
      <c r="S931" s="10"/>
    </row>
    <row r="932" spans="17:19">
      <c r="Q932" s="10"/>
      <c r="R932" s="10"/>
      <c r="S932" s="10"/>
    </row>
    <row r="933" spans="17:19">
      <c r="Q933" s="10"/>
      <c r="R933" s="10"/>
      <c r="S933" s="10"/>
    </row>
    <row r="934" spans="17:19">
      <c r="Q934" s="10"/>
      <c r="R934" s="10"/>
      <c r="S934" s="10"/>
    </row>
    <row r="935" spans="17:19">
      <c r="Q935" s="10"/>
      <c r="R935" s="10"/>
      <c r="S935" s="10"/>
    </row>
    <row r="936" spans="17:19">
      <c r="Q936" s="10"/>
      <c r="R936" s="10"/>
      <c r="S936" s="10"/>
    </row>
    <row r="937" spans="17:19">
      <c r="Q937" s="10"/>
      <c r="R937" s="10"/>
      <c r="S937" s="10"/>
    </row>
    <row r="938" spans="17:19">
      <c r="Q938" s="10"/>
      <c r="R938" s="10"/>
      <c r="S938" s="10"/>
    </row>
    <row r="939" spans="17:19">
      <c r="Q939" s="10"/>
      <c r="R939" s="10"/>
      <c r="S939" s="10"/>
    </row>
    <row r="940" spans="17:19">
      <c r="Q940" s="10"/>
      <c r="R940" s="10"/>
      <c r="S940" s="10"/>
    </row>
    <row r="941" spans="17:19">
      <c r="Q941" s="10"/>
      <c r="R941" s="10"/>
      <c r="S941" s="10"/>
    </row>
    <row r="942" spans="17:19">
      <c r="Q942" s="10"/>
      <c r="R942" s="10"/>
      <c r="S942" s="10"/>
    </row>
    <row r="943" spans="17:19">
      <c r="Q943" s="10"/>
      <c r="R943" s="10"/>
      <c r="S943" s="10"/>
    </row>
    <row r="944" spans="17:19">
      <c r="Q944" s="10"/>
      <c r="R944" s="10"/>
      <c r="S944" s="10"/>
    </row>
    <row r="945" spans="17:19">
      <c r="Q945" s="10"/>
      <c r="R945" s="10"/>
      <c r="S945" s="10"/>
    </row>
    <row r="946" spans="17:19">
      <c r="Q946" s="10"/>
      <c r="R946" s="10"/>
      <c r="S946" s="10"/>
    </row>
    <row r="947" spans="17:19">
      <c r="Q947" s="10"/>
      <c r="R947" s="10"/>
      <c r="S947" s="10"/>
    </row>
    <row r="948" spans="17:19">
      <c r="Q948" s="10"/>
      <c r="R948" s="10"/>
      <c r="S948" s="10"/>
    </row>
    <row r="949" spans="17:19">
      <c r="Q949" s="10"/>
      <c r="R949" s="10"/>
      <c r="S949" s="10"/>
    </row>
    <row r="950" spans="17:19">
      <c r="Q950" s="10"/>
      <c r="R950" s="10"/>
      <c r="S950" s="10"/>
    </row>
    <row r="951" spans="17:19">
      <c r="Q951" s="10"/>
      <c r="R951" s="10"/>
      <c r="S951" s="10"/>
    </row>
    <row r="952" spans="17:19">
      <c r="Q952" s="10"/>
      <c r="R952" s="10"/>
      <c r="S952" s="10"/>
    </row>
    <row r="953" spans="17:19">
      <c r="Q953" s="10"/>
      <c r="R953" s="10"/>
      <c r="S953" s="10"/>
    </row>
    <row r="954" spans="17:19">
      <c r="Q954" s="10"/>
      <c r="R954" s="10"/>
      <c r="S954" s="10"/>
    </row>
    <row r="955" spans="17:19">
      <c r="Q955" s="10"/>
      <c r="R955" s="10"/>
      <c r="S955" s="10"/>
    </row>
    <row r="956" spans="17:19">
      <c r="Q956" s="10"/>
      <c r="R956" s="10"/>
      <c r="S956" s="10"/>
    </row>
    <row r="957" spans="17:19">
      <c r="Q957" s="10"/>
      <c r="R957" s="10"/>
      <c r="S957" s="10"/>
    </row>
    <row r="958" spans="17:19">
      <c r="Q958" s="10"/>
      <c r="R958" s="10"/>
      <c r="S958" s="10"/>
    </row>
    <row r="959" spans="17:19">
      <c r="Q959" s="10"/>
      <c r="R959" s="10"/>
      <c r="S959" s="10"/>
    </row>
    <row r="960" spans="17:19">
      <c r="Q960" s="10"/>
      <c r="R960" s="10"/>
      <c r="S960" s="10"/>
    </row>
    <row r="961" spans="17:19">
      <c r="Q961" s="10"/>
      <c r="R961" s="10"/>
      <c r="S961" s="10"/>
    </row>
    <row r="962" spans="17:19">
      <c r="Q962" s="10"/>
      <c r="R962" s="10"/>
      <c r="S962" s="10"/>
    </row>
    <row r="963" spans="17:19">
      <c r="Q963" s="10"/>
      <c r="R963" s="10"/>
      <c r="S963" s="10"/>
    </row>
    <row r="964" spans="17:19">
      <c r="Q964" s="10"/>
      <c r="R964" s="10"/>
      <c r="S964" s="10"/>
    </row>
    <row r="965" spans="17:19">
      <c r="Q965" s="10"/>
      <c r="R965" s="10"/>
      <c r="S965" s="10"/>
    </row>
    <row r="966" spans="17:19">
      <c r="Q966" s="10"/>
      <c r="R966" s="10"/>
      <c r="S966" s="10"/>
    </row>
    <row r="967" spans="17:19">
      <c r="Q967" s="10"/>
      <c r="R967" s="10"/>
      <c r="S967" s="10"/>
    </row>
    <row r="968" spans="17:19">
      <c r="Q968" s="10"/>
      <c r="R968" s="10"/>
      <c r="S968" s="10"/>
    </row>
    <row r="969" spans="17:19">
      <c r="Q969" s="10"/>
      <c r="R969" s="10"/>
      <c r="S969" s="10"/>
    </row>
    <row r="970" spans="17:19">
      <c r="Q970" s="10"/>
      <c r="R970" s="10"/>
      <c r="S970" s="10"/>
    </row>
    <row r="971" spans="17:19">
      <c r="Q971" s="10"/>
      <c r="R971" s="10"/>
      <c r="S971" s="10"/>
    </row>
    <row r="972" spans="17:19">
      <c r="Q972" s="10"/>
      <c r="R972" s="10"/>
      <c r="S972" s="10"/>
    </row>
    <row r="973" spans="17:19">
      <c r="Q973" s="10"/>
      <c r="R973" s="10"/>
      <c r="S973" s="10"/>
    </row>
    <row r="974" spans="17:19">
      <c r="Q974" s="10"/>
      <c r="R974" s="10"/>
      <c r="S974" s="10"/>
    </row>
    <row r="975" spans="17:19">
      <c r="Q975" s="10"/>
      <c r="R975" s="10"/>
      <c r="S975" s="10"/>
    </row>
    <row r="976" spans="17:19">
      <c r="Q976" s="10"/>
      <c r="R976" s="10"/>
      <c r="S976" s="10"/>
    </row>
    <row r="977" spans="17:19">
      <c r="Q977" s="10"/>
      <c r="R977" s="10"/>
      <c r="S977" s="10"/>
    </row>
    <row r="978" spans="17:19">
      <c r="Q978" s="10"/>
      <c r="R978" s="10"/>
      <c r="S978" s="10"/>
    </row>
    <row r="979" spans="17:19">
      <c r="Q979" s="10"/>
      <c r="R979" s="10"/>
      <c r="S979" s="10"/>
    </row>
    <row r="980" spans="17:19">
      <c r="Q980" s="10"/>
      <c r="R980" s="10"/>
      <c r="S980" s="10"/>
    </row>
    <row r="981" spans="17:19">
      <c r="Q981" s="10"/>
      <c r="R981" s="10"/>
      <c r="S981" s="10"/>
    </row>
    <row r="982" spans="17:19">
      <c r="Q982" s="10"/>
      <c r="R982" s="10"/>
      <c r="S982" s="10"/>
    </row>
    <row r="983" spans="17:19">
      <c r="Q983" s="10"/>
      <c r="R983" s="10"/>
      <c r="S983" s="10"/>
    </row>
    <row r="984" spans="17:19">
      <c r="Q984" s="10"/>
      <c r="R984" s="10"/>
      <c r="S984" s="10"/>
    </row>
    <row r="985" spans="17:19">
      <c r="Q985" s="10"/>
      <c r="R985" s="10"/>
      <c r="S985" s="10"/>
    </row>
    <row r="986" spans="17:19">
      <c r="Q986" s="10"/>
      <c r="R986" s="10"/>
      <c r="S986" s="10"/>
    </row>
    <row r="987" spans="17:19">
      <c r="Q987" s="10"/>
      <c r="R987" s="10"/>
      <c r="S987" s="10"/>
    </row>
    <row r="988" spans="17:19">
      <c r="Q988" s="10"/>
      <c r="R988" s="10"/>
      <c r="S988" s="10"/>
    </row>
    <row r="989" spans="17:19">
      <c r="Q989" s="10"/>
      <c r="R989" s="10"/>
      <c r="S989" s="10"/>
    </row>
    <row r="990" spans="17:19">
      <c r="Q990" s="10"/>
      <c r="R990" s="10"/>
      <c r="S990" s="10"/>
    </row>
    <row r="991" spans="17:19">
      <c r="Q991" s="10"/>
      <c r="R991" s="10"/>
      <c r="S991" s="10"/>
    </row>
    <row r="992" spans="17:19">
      <c r="Q992" s="10"/>
      <c r="R992" s="10"/>
      <c r="S992" s="10"/>
    </row>
    <row r="993" spans="17:19">
      <c r="Q993" s="10"/>
      <c r="R993" s="10"/>
      <c r="S993" s="10"/>
    </row>
    <row r="994" spans="17:19">
      <c r="Q994" s="10"/>
      <c r="R994" s="10"/>
      <c r="S994" s="10"/>
    </row>
    <row r="995" spans="17:19">
      <c r="Q995" s="10"/>
      <c r="R995" s="10"/>
      <c r="S995" s="10"/>
    </row>
    <row r="996" spans="17:19">
      <c r="Q996" s="10"/>
      <c r="R996" s="10"/>
      <c r="S996" s="10"/>
    </row>
    <row r="997" spans="17:19">
      <c r="Q997" s="10"/>
      <c r="R997" s="10"/>
      <c r="S997" s="10"/>
    </row>
    <row r="998" spans="17:19">
      <c r="Q998" s="10"/>
      <c r="R998" s="10"/>
      <c r="S998" s="10"/>
    </row>
    <row r="999" spans="17:19">
      <c r="Q999" s="10"/>
      <c r="R999" s="10"/>
      <c r="S999" s="10"/>
    </row>
    <row r="1000" spans="17:19">
      <c r="Q1000" s="10"/>
      <c r="R1000" s="10"/>
      <c r="S1000" s="10"/>
    </row>
    <row r="1001" spans="17:19">
      <c r="Q1001" s="10"/>
      <c r="R1001" s="10"/>
      <c r="S1001" s="10"/>
    </row>
    <row r="1002" spans="17:19">
      <c r="Q1002" s="10"/>
      <c r="R1002" s="10"/>
      <c r="S1002" s="10"/>
    </row>
    <row r="1003" spans="17:19">
      <c r="Q1003" s="10"/>
      <c r="R1003" s="10"/>
      <c r="S1003" s="10"/>
    </row>
    <row r="1004" spans="17:19">
      <c r="Q1004" s="10"/>
      <c r="R1004" s="10"/>
      <c r="S1004" s="10"/>
    </row>
    <row r="1005" spans="17:19">
      <c r="Q1005" s="10"/>
      <c r="R1005" s="10"/>
      <c r="S1005" s="10"/>
    </row>
    <row r="1006" spans="17:19">
      <c r="Q1006" s="10"/>
      <c r="R1006" s="10"/>
      <c r="S1006" s="10"/>
    </row>
    <row r="1007" spans="17:19">
      <c r="Q1007" s="10"/>
      <c r="R1007" s="10"/>
      <c r="S1007" s="10"/>
    </row>
    <row r="1008" spans="17:19">
      <c r="Q1008" s="10"/>
      <c r="R1008" s="10"/>
      <c r="S1008" s="10"/>
    </row>
    <row r="1009" spans="17:19">
      <c r="Q1009" s="10"/>
      <c r="R1009" s="10"/>
      <c r="S1009" s="10"/>
    </row>
    <row r="1010" spans="17:19">
      <c r="Q1010" s="10"/>
      <c r="R1010" s="10"/>
      <c r="S1010" s="10"/>
    </row>
    <row r="1011" spans="17:19">
      <c r="Q1011" s="10"/>
      <c r="R1011" s="10"/>
      <c r="S1011" s="10"/>
    </row>
    <row r="1012" spans="17:19">
      <c r="Q1012" s="10"/>
      <c r="R1012" s="10"/>
      <c r="S1012" s="10"/>
    </row>
    <row r="1013" spans="17:19">
      <c r="Q1013" s="10"/>
      <c r="R1013" s="10"/>
      <c r="S1013" s="10"/>
    </row>
    <row r="1014" spans="17:19">
      <c r="Q1014" s="10"/>
      <c r="R1014" s="10"/>
      <c r="S1014" s="10"/>
    </row>
    <row r="1015" spans="17:19">
      <c r="Q1015" s="10"/>
      <c r="R1015" s="10"/>
      <c r="S1015" s="10"/>
    </row>
    <row r="1016" spans="17:19">
      <c r="Q1016" s="10"/>
      <c r="R1016" s="10"/>
      <c r="S1016" s="10"/>
    </row>
    <row r="1017" spans="17:19">
      <c r="Q1017" s="10"/>
      <c r="R1017" s="10"/>
      <c r="S1017" s="10"/>
    </row>
    <row r="1018" spans="17:19">
      <c r="Q1018" s="10"/>
      <c r="R1018" s="10"/>
      <c r="S1018" s="10"/>
    </row>
    <row r="1019" spans="17:19">
      <c r="Q1019" s="10"/>
      <c r="R1019" s="10"/>
      <c r="S1019" s="10"/>
    </row>
    <row r="1020" spans="17:19">
      <c r="Q1020" s="10"/>
      <c r="R1020" s="10"/>
      <c r="S1020" s="10"/>
    </row>
    <row r="1021" spans="17:19">
      <c r="Q1021" s="10"/>
      <c r="R1021" s="10"/>
      <c r="S1021" s="10"/>
    </row>
    <row r="1022" spans="17:19">
      <c r="Q1022" s="10"/>
      <c r="R1022" s="10"/>
      <c r="S1022" s="10"/>
    </row>
    <row r="1023" spans="17:19">
      <c r="Q1023" s="10"/>
      <c r="R1023" s="10"/>
      <c r="S1023" s="10"/>
    </row>
    <row r="1024" spans="17:19">
      <c r="Q1024" s="10"/>
      <c r="R1024" s="10"/>
      <c r="S1024" s="10"/>
    </row>
    <row r="1025" spans="17:19">
      <c r="Q1025" s="10"/>
      <c r="R1025" s="10"/>
      <c r="S1025" s="10"/>
    </row>
    <row r="1026" spans="17:19">
      <c r="Q1026" s="10"/>
      <c r="R1026" s="10"/>
      <c r="S1026" s="10"/>
    </row>
    <row r="1027" spans="17:19">
      <c r="Q1027" s="10"/>
      <c r="R1027" s="10"/>
      <c r="S1027" s="10"/>
    </row>
    <row r="1028" spans="17:19">
      <c r="Q1028" s="10"/>
      <c r="R1028" s="10"/>
      <c r="S1028" s="10"/>
    </row>
    <row r="1029" spans="17:19">
      <c r="Q1029" s="10"/>
      <c r="R1029" s="10"/>
      <c r="S1029" s="10"/>
    </row>
    <row r="1030" spans="17:19">
      <c r="Q1030" s="10"/>
      <c r="R1030" s="10"/>
      <c r="S1030" s="10"/>
    </row>
    <row r="1031" spans="17:19">
      <c r="Q1031" s="10"/>
      <c r="R1031" s="10"/>
      <c r="S1031" s="10"/>
    </row>
    <row r="1032" spans="17:19">
      <c r="Q1032" s="10"/>
      <c r="R1032" s="10"/>
      <c r="S1032" s="10"/>
    </row>
    <row r="1033" spans="17:19">
      <c r="Q1033" s="10"/>
      <c r="R1033" s="10"/>
      <c r="S1033" s="10"/>
    </row>
    <row r="1034" spans="17:19">
      <c r="Q1034" s="10"/>
      <c r="R1034" s="10"/>
      <c r="S1034" s="10"/>
    </row>
    <row r="1035" spans="17:19">
      <c r="Q1035" s="10"/>
      <c r="R1035" s="10"/>
      <c r="S1035" s="10"/>
    </row>
    <row r="1036" spans="17:19">
      <c r="Q1036" s="10"/>
      <c r="R1036" s="10"/>
      <c r="S1036" s="10"/>
    </row>
    <row r="1037" spans="17:19">
      <c r="Q1037" s="10"/>
      <c r="R1037" s="10"/>
      <c r="S1037" s="10"/>
    </row>
    <row r="1038" spans="17:19">
      <c r="Q1038" s="10"/>
      <c r="R1038" s="10"/>
      <c r="S1038" s="10"/>
    </row>
    <row r="1039" spans="17:19">
      <c r="Q1039" s="10"/>
      <c r="R1039" s="10"/>
      <c r="S1039" s="10"/>
    </row>
    <row r="1040" spans="17:19">
      <c r="Q1040" s="10"/>
      <c r="R1040" s="10"/>
      <c r="S1040" s="10"/>
    </row>
    <row r="1041" spans="17:19">
      <c r="Q1041" s="10"/>
      <c r="R1041" s="10"/>
      <c r="S1041" s="10"/>
    </row>
    <row r="1042" spans="17:19">
      <c r="Q1042" s="10"/>
      <c r="R1042" s="10"/>
      <c r="S1042" s="10"/>
    </row>
    <row r="1043" spans="17:19">
      <c r="Q1043" s="10"/>
      <c r="R1043" s="10"/>
      <c r="S1043" s="10"/>
    </row>
    <row r="1044" spans="17:19">
      <c r="Q1044" s="10"/>
      <c r="R1044" s="10"/>
      <c r="S1044" s="10"/>
    </row>
    <row r="1045" spans="17:19">
      <c r="Q1045" s="10"/>
      <c r="R1045" s="10"/>
      <c r="S1045" s="10"/>
    </row>
    <row r="1046" spans="17:19">
      <c r="Q1046" s="10"/>
      <c r="R1046" s="10"/>
      <c r="S1046" s="10"/>
    </row>
    <row r="1047" spans="17:19">
      <c r="Q1047" s="10"/>
      <c r="R1047" s="10"/>
      <c r="S1047" s="10"/>
    </row>
    <row r="1048" spans="17:19">
      <c r="Q1048" s="10"/>
      <c r="R1048" s="10"/>
      <c r="S1048" s="10"/>
    </row>
    <row r="1049" spans="17:19">
      <c r="Q1049" s="10"/>
      <c r="R1049" s="10"/>
      <c r="S1049" s="10"/>
    </row>
    <row r="1050" spans="17:19">
      <c r="Q1050" s="10"/>
      <c r="R1050" s="10"/>
      <c r="S1050" s="10"/>
    </row>
    <row r="1051" spans="17:19">
      <c r="Q1051" s="10"/>
      <c r="R1051" s="10"/>
      <c r="S1051" s="10"/>
    </row>
    <row r="1052" spans="17:19">
      <c r="Q1052" s="10"/>
      <c r="R1052" s="10"/>
      <c r="S1052" s="10"/>
    </row>
    <row r="1053" spans="17:19">
      <c r="Q1053" s="10"/>
      <c r="R1053" s="10"/>
      <c r="S1053" s="10"/>
    </row>
    <row r="1054" spans="17:19">
      <c r="Q1054" s="10"/>
      <c r="R1054" s="10"/>
      <c r="S1054" s="10"/>
    </row>
    <row r="1055" spans="17:19">
      <c r="Q1055" s="10"/>
      <c r="R1055" s="10"/>
      <c r="S1055" s="10"/>
    </row>
    <row r="1056" spans="17:19">
      <c r="Q1056" s="10"/>
      <c r="R1056" s="10"/>
      <c r="S1056" s="10"/>
    </row>
    <row r="1057" spans="17:19">
      <c r="Q1057" s="10"/>
      <c r="R1057" s="10"/>
      <c r="S1057" s="10"/>
    </row>
    <row r="1058" spans="17:19">
      <c r="Q1058" s="10"/>
      <c r="R1058" s="10"/>
      <c r="S1058" s="10"/>
    </row>
    <row r="1059" spans="17:19">
      <c r="Q1059" s="10"/>
      <c r="R1059" s="10"/>
      <c r="S1059" s="10"/>
    </row>
    <row r="1060" spans="17:19">
      <c r="Q1060" s="10"/>
      <c r="R1060" s="10"/>
      <c r="S1060" s="10"/>
    </row>
    <row r="1061" spans="17:19">
      <c r="Q1061" s="10"/>
      <c r="R1061" s="10"/>
      <c r="S1061" s="10"/>
    </row>
    <row r="1062" spans="17:19">
      <c r="Q1062" s="10"/>
      <c r="R1062" s="10"/>
      <c r="S1062" s="10"/>
    </row>
    <row r="1063" spans="17:19">
      <c r="Q1063" s="10"/>
      <c r="R1063" s="10"/>
      <c r="S1063" s="10"/>
    </row>
    <row r="1064" spans="17:19">
      <c r="Q1064" s="10"/>
      <c r="R1064" s="10"/>
      <c r="S1064" s="10"/>
    </row>
    <row r="1065" spans="17:19">
      <c r="Q1065" s="10"/>
      <c r="R1065" s="10"/>
      <c r="S1065" s="10"/>
    </row>
    <row r="1066" spans="17:19">
      <c r="Q1066" s="10"/>
      <c r="R1066" s="10"/>
      <c r="S1066" s="10"/>
    </row>
    <row r="1067" spans="17:19">
      <c r="Q1067" s="10"/>
      <c r="R1067" s="10"/>
      <c r="S1067" s="10"/>
    </row>
    <row r="1068" spans="17:19">
      <c r="Q1068" s="10"/>
      <c r="R1068" s="10"/>
      <c r="S1068" s="10"/>
    </row>
    <row r="1069" spans="17:19">
      <c r="Q1069" s="10"/>
      <c r="R1069" s="10"/>
      <c r="S1069" s="10"/>
    </row>
    <row r="1070" spans="17:19">
      <c r="Q1070" s="10"/>
      <c r="R1070" s="10"/>
      <c r="S1070" s="10"/>
    </row>
    <row r="1071" spans="17:19">
      <c r="Q1071" s="10"/>
      <c r="R1071" s="10"/>
      <c r="S1071" s="10"/>
    </row>
  </sheetData>
  <mergeCells count="13">
    <mergeCell ref="B27:G27"/>
    <mergeCell ref="C6:C7"/>
    <mergeCell ref="B3:O3"/>
    <mergeCell ref="E5:G5"/>
    <mergeCell ref="I5:K5"/>
    <mergeCell ref="M5:O5"/>
    <mergeCell ref="B66:F66"/>
    <mergeCell ref="B74:C74"/>
    <mergeCell ref="B69:C69"/>
    <mergeCell ref="B70:C70"/>
    <mergeCell ref="B71:C71"/>
    <mergeCell ref="B72:C72"/>
    <mergeCell ref="B68:C68"/>
  </mergeCells>
  <hyperlinks>
    <hyperlink ref="A1" location="ÍNDICE!B2" display="Indíce"/>
  </hyperlinks>
  <printOptions horizontalCentered="1"/>
  <pageMargins left="0.11811023622047245" right="0.11811023622047245" top="1.1417322834645669" bottom="0.35433070866141736" header="0.31496062992125984" footer="0.31496062992125984"/>
  <pageSetup paperSize="9" scale="5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1:I16"/>
  <sheetViews>
    <sheetView showGridLines="0" zoomScaleNormal="100" zoomScaleSheetLayoutView="115" workbookViewId="0">
      <selection activeCell="B3" sqref="B3:I3"/>
    </sheetView>
  </sheetViews>
  <sheetFormatPr defaultColWidth="9.140625" defaultRowHeight="15"/>
  <cols>
    <col min="1" max="1" width="12.140625" style="158" customWidth="1"/>
    <col min="2" max="2" width="3.42578125" style="158" customWidth="1"/>
    <col min="3" max="3" width="32.85546875" style="158" customWidth="1"/>
    <col min="4" max="4" width="1" style="164" customWidth="1"/>
    <col min="5" max="5" width="14.7109375" style="158" customWidth="1"/>
    <col min="6" max="6" width="1" style="158" customWidth="1"/>
    <col min="7" max="7" width="14.7109375" style="158" customWidth="1"/>
    <col min="8" max="8" width="1" style="158" customWidth="1"/>
    <col min="9" max="9" width="14.7109375" style="158" customWidth="1"/>
    <col min="10" max="16384" width="9.140625" style="158"/>
  </cols>
  <sheetData>
    <row r="1" spans="1:9">
      <c r="A1" s="399" t="s">
        <v>814</v>
      </c>
    </row>
    <row r="2" spans="1:9" ht="20.25" customHeight="1"/>
    <row r="3" spans="1:9">
      <c r="B3" s="3071" t="s">
        <v>1331</v>
      </c>
      <c r="C3" s="3071"/>
      <c r="D3" s="3071"/>
      <c r="E3" s="3071"/>
      <c r="F3" s="3071"/>
      <c r="G3" s="3071"/>
      <c r="H3" s="3071"/>
      <c r="I3" s="3071"/>
    </row>
    <row r="4" spans="1:9" s="167" customFormat="1">
      <c r="B4" s="170"/>
      <c r="C4" s="170"/>
      <c r="D4" s="170"/>
      <c r="E4" s="170"/>
      <c r="F4" s="170"/>
      <c r="G4" s="170"/>
      <c r="H4" s="170"/>
      <c r="I4" s="170"/>
    </row>
    <row r="5" spans="1:9" ht="8.25" customHeight="1">
      <c r="B5" s="4"/>
      <c r="C5" s="178"/>
      <c r="D5" s="223"/>
    </row>
    <row r="6" spans="1:9">
      <c r="B6" s="57"/>
      <c r="C6" s="170"/>
      <c r="D6" s="223"/>
      <c r="E6" s="212" t="str">
        <f>+Introdução!E26</f>
        <v>t-2</v>
      </c>
      <c r="F6" s="167"/>
      <c r="G6" s="212" t="str">
        <f>+Introdução!E27</f>
        <v>t-1</v>
      </c>
      <c r="H6" s="687"/>
      <c r="I6" s="212" t="str">
        <f>+Introdução!E28</f>
        <v>t</v>
      </c>
    </row>
    <row r="7" spans="1:9">
      <c r="B7" s="237"/>
      <c r="C7" s="199" t="s">
        <v>112</v>
      </c>
      <c r="D7" s="224"/>
      <c r="E7" s="201" t="s">
        <v>316</v>
      </c>
      <c r="G7" s="201" t="s">
        <v>316</v>
      </c>
      <c r="H7" s="672"/>
      <c r="I7" s="201" t="s">
        <v>316</v>
      </c>
    </row>
    <row r="8" spans="1:9" ht="4.5" customHeight="1">
      <c r="B8" s="146"/>
      <c r="C8" s="70"/>
      <c r="H8" s="672"/>
    </row>
    <row r="9" spans="1:9">
      <c r="B9" s="79">
        <v>1</v>
      </c>
      <c r="C9" s="154" t="s">
        <v>11</v>
      </c>
      <c r="E9" s="840"/>
      <c r="F9" s="441"/>
      <c r="G9" s="840"/>
      <c r="H9" s="673"/>
      <c r="I9" s="840"/>
    </row>
    <row r="10" spans="1:9">
      <c r="B10" s="197">
        <v>2</v>
      </c>
      <c r="C10" s="506" t="s">
        <v>473</v>
      </c>
      <c r="E10" s="927"/>
      <c r="F10" s="441"/>
      <c r="G10" s="1406"/>
      <c r="H10" s="673"/>
      <c r="I10" s="1406"/>
    </row>
    <row r="11" spans="1:9">
      <c r="B11" s="80">
        <v>3</v>
      </c>
      <c r="C11" s="155" t="s">
        <v>474</v>
      </c>
      <c r="E11" s="431"/>
      <c r="F11" s="441"/>
      <c r="G11" s="431"/>
      <c r="H11" s="673"/>
      <c r="I11" s="431"/>
    </row>
    <row r="12" spans="1:9">
      <c r="B12" s="150">
        <v>4</v>
      </c>
      <c r="C12" s="151" t="s">
        <v>15</v>
      </c>
      <c r="E12" s="439">
        <f>SUM(E9:E11)</f>
        <v>0</v>
      </c>
      <c r="F12" s="441"/>
      <c r="G12" s="915">
        <f>SUM(G9:G11)</f>
        <v>0</v>
      </c>
      <c r="H12" s="1421"/>
      <c r="I12" s="915">
        <f>SUM(I9:I11)</f>
        <v>0</v>
      </c>
    </row>
    <row r="14" spans="1:9" ht="15" customHeight="1">
      <c r="B14" s="699"/>
      <c r="C14" s="699"/>
      <c r="D14" s="699"/>
      <c r="E14" s="699"/>
      <c r="F14" s="699"/>
      <c r="G14" s="699"/>
      <c r="H14" s="699"/>
      <c r="I14" s="699"/>
    </row>
    <row r="15" spans="1:9" ht="15" customHeight="1">
      <c r="B15" s="699"/>
      <c r="C15" s="699"/>
      <c r="D15" s="699"/>
      <c r="E15" s="699"/>
      <c r="F15" s="699"/>
      <c r="G15" s="699"/>
      <c r="H15" s="699"/>
      <c r="I15" s="1222"/>
    </row>
    <row r="16" spans="1:9" ht="15" customHeight="1">
      <c r="B16" s="699"/>
      <c r="C16" s="699"/>
      <c r="D16" s="699"/>
      <c r="E16" s="699"/>
      <c r="F16" s="699"/>
      <c r="G16" s="699"/>
      <c r="H16" s="699"/>
      <c r="I16" s="699"/>
    </row>
  </sheetData>
  <mergeCells count="1">
    <mergeCell ref="B3:I3"/>
  </mergeCells>
  <hyperlinks>
    <hyperlink ref="A1" location="ÍNDICE!B2" display="Indíce"/>
  </hyperlinks>
  <pageMargins left="0.7" right="0.7" top="0.75" bottom="0.75" header="0.3" footer="0.3"/>
  <pageSetup paperSize="9" orientation="portrait" r:id="rId1"/>
  <ignoredErrors>
    <ignoredError sqref="G12:I12" evalError="1"/>
  </ignoredErrors>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499984740745262"/>
  </sheetPr>
  <dimension ref="A1:F15"/>
  <sheetViews>
    <sheetView showGridLines="0" zoomScaleNormal="100" workbookViewId="0">
      <selection activeCell="B3" sqref="B3:E3"/>
    </sheetView>
  </sheetViews>
  <sheetFormatPr defaultColWidth="9.140625" defaultRowHeight="15"/>
  <cols>
    <col min="1" max="1" width="14.7109375" style="158" customWidth="1"/>
    <col min="2" max="2" width="3.42578125" style="158" customWidth="1"/>
    <col min="3" max="3" width="79.5703125" style="158" customWidth="1"/>
    <col min="4" max="4" width="1" style="164" customWidth="1"/>
    <col min="5" max="5" width="14.7109375" style="158" customWidth="1"/>
    <col min="6" max="6" width="1" style="158" customWidth="1"/>
    <col min="7" max="16384" width="9.140625" style="158"/>
  </cols>
  <sheetData>
    <row r="1" spans="1:6">
      <c r="A1" s="399" t="s">
        <v>814</v>
      </c>
    </row>
    <row r="2" spans="1:6" ht="21" customHeight="1"/>
    <row r="3" spans="1:6">
      <c r="B3" s="3071" t="s">
        <v>1332</v>
      </c>
      <c r="C3" s="3071"/>
      <c r="D3" s="3071"/>
      <c r="E3" s="3071"/>
    </row>
    <row r="4" spans="1:6">
      <c r="B4" s="4"/>
      <c r="C4" s="77"/>
      <c r="D4" s="140"/>
      <c r="E4" s="170"/>
    </row>
    <row r="5" spans="1:6">
      <c r="B5" s="57"/>
      <c r="C5" s="170"/>
      <c r="D5" s="223"/>
      <c r="E5" s="212" t="str">
        <f>+Introdução!E26</f>
        <v>t-2</v>
      </c>
      <c r="F5" s="167"/>
    </row>
    <row r="6" spans="1:6">
      <c r="B6" s="237"/>
      <c r="C6" s="199" t="s">
        <v>112</v>
      </c>
      <c r="D6" s="224"/>
      <c r="E6" s="201" t="s">
        <v>316</v>
      </c>
    </row>
    <row r="7" spans="1:6" ht="4.5" customHeight="1">
      <c r="B7" s="146"/>
      <c r="C7" s="70"/>
      <c r="E7" s="70"/>
    </row>
    <row r="8" spans="1:6" ht="30" customHeight="1">
      <c r="B8" s="85">
        <v>1</v>
      </c>
      <c r="C8" s="181" t="s">
        <v>189</v>
      </c>
      <c r="D8" s="244"/>
      <c r="E8" s="1104">
        <f>+'EDA N6-52 Vendas'!H12*1000</f>
        <v>0</v>
      </c>
    </row>
    <row r="9" spans="1:6" ht="30" customHeight="1">
      <c r="B9" s="86">
        <v>2</v>
      </c>
      <c r="C9" s="182" t="s">
        <v>190</v>
      </c>
      <c r="D9" s="242"/>
      <c r="E9" s="1105" t="e">
        <f>+#REF!</f>
        <v>#REF!</v>
      </c>
    </row>
    <row r="10" spans="1:6" ht="30" customHeight="1">
      <c r="B10" s="86">
        <v>3</v>
      </c>
      <c r="C10" s="183" t="s">
        <v>191</v>
      </c>
      <c r="D10" s="243"/>
      <c r="E10" s="1105" t="e">
        <f>+#REF!</f>
        <v>#REF!</v>
      </c>
    </row>
    <row r="11" spans="1:6" ht="30" customHeight="1">
      <c r="B11" s="86">
        <v>4</v>
      </c>
      <c r="C11" s="183" t="s">
        <v>192</v>
      </c>
      <c r="D11" s="243"/>
      <c r="E11" s="1105" t="e">
        <f>+#REF!</f>
        <v>#REF!</v>
      </c>
    </row>
    <row r="12" spans="1:6" ht="30" customHeight="1">
      <c r="B12" s="86">
        <v>5</v>
      </c>
      <c r="C12" s="183" t="s">
        <v>193</v>
      </c>
      <c r="D12" s="243"/>
      <c r="E12" s="1040"/>
    </row>
    <row r="13" spans="1:6" ht="30" customHeight="1">
      <c r="B13" s="87">
        <v>6</v>
      </c>
      <c r="C13" s="184" t="s">
        <v>279</v>
      </c>
      <c r="D13" s="243"/>
      <c r="E13" s="1106" t="e">
        <f>E8-E9-E10-E11-E12</f>
        <v>#REF!</v>
      </c>
    </row>
    <row r="14" spans="1:6" ht="4.5" customHeight="1"/>
    <row r="15" spans="1:6">
      <c r="C15" s="40" t="s">
        <v>354</v>
      </c>
      <c r="D15" s="40"/>
    </row>
  </sheetData>
  <mergeCells count="1">
    <mergeCell ref="B3:E3"/>
  </mergeCells>
  <hyperlinks>
    <hyperlink ref="A1" location="ÍNDICE!B2" display="Indíce"/>
  </hyperlinks>
  <printOptions horizontalCentered="1"/>
  <pageMargins left="0.70866141732283472" right="0.70866141732283472" top="0.74803149606299213" bottom="0.74803149606299213" header="0.31496062992125984" footer="0.31496062992125984"/>
  <pageSetup paperSize="9" scale="85" orientation="portrait"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pageSetUpPr fitToPage="1"/>
  </sheetPr>
  <dimension ref="A1:AB152"/>
  <sheetViews>
    <sheetView showGridLines="0" zoomScaleNormal="100" zoomScaleSheetLayoutView="75" workbookViewId="0">
      <selection activeCell="C2" sqref="C2:J2"/>
    </sheetView>
  </sheetViews>
  <sheetFormatPr defaultColWidth="9.140625" defaultRowHeight="12"/>
  <cols>
    <col min="1" max="1" width="9.140625" style="2444"/>
    <col min="2" max="2" width="2.28515625" style="2444" customWidth="1"/>
    <col min="3" max="3" width="48.5703125" style="2444" bestFit="1" customWidth="1"/>
    <col min="4" max="7" width="15.85546875" style="2444" customWidth="1"/>
    <col min="8" max="8" width="16.5703125" style="2444" customWidth="1"/>
    <col min="9" max="10" width="15.85546875" style="2444" customWidth="1"/>
    <col min="11" max="11" width="9.140625" style="2444"/>
    <col min="12" max="12" width="48.5703125" style="2444" bestFit="1" customWidth="1"/>
    <col min="13" max="16" width="15.85546875" style="2444" customWidth="1"/>
    <col min="17" max="17" width="16.5703125" style="2444" customWidth="1"/>
    <col min="18" max="19" width="15.85546875" style="2444" customWidth="1"/>
    <col min="20" max="20" width="9.140625" style="2444"/>
    <col min="21" max="21" width="48.5703125" style="2444" bestFit="1" customWidth="1"/>
    <col min="22" max="25" width="15.85546875" style="2444" customWidth="1"/>
    <col min="26" max="26" width="16.5703125" style="2444" customWidth="1"/>
    <col min="27" max="28" width="15.85546875" style="2444" customWidth="1"/>
    <col min="29" max="16384" width="9.140625" style="2444"/>
  </cols>
  <sheetData>
    <row r="1" spans="1:28" ht="44.25" customHeight="1">
      <c r="A1" s="2981" t="s">
        <v>814</v>
      </c>
    </row>
    <row r="2" spans="1:28" ht="15" customHeight="1">
      <c r="C2" s="3152" t="s">
        <v>1333</v>
      </c>
      <c r="D2" s="3152"/>
      <c r="E2" s="3152"/>
      <c r="F2" s="3152"/>
      <c r="G2" s="3152"/>
      <c r="H2" s="3152"/>
      <c r="I2" s="3152"/>
      <c r="J2" s="3152"/>
      <c r="L2" s="3152" t="s">
        <v>1333</v>
      </c>
      <c r="M2" s="3152"/>
      <c r="N2" s="3152"/>
      <c r="O2" s="3152"/>
      <c r="P2" s="3152"/>
      <c r="Q2" s="3152"/>
      <c r="R2" s="3152"/>
      <c r="S2" s="3152"/>
      <c r="U2" s="3152" t="s">
        <v>1336</v>
      </c>
      <c r="V2" s="3152"/>
      <c r="W2" s="3152"/>
      <c r="X2" s="3152"/>
      <c r="Y2" s="3152"/>
      <c r="Z2" s="3152"/>
      <c r="AA2" s="3152"/>
      <c r="AB2" s="3152"/>
    </row>
    <row r="3" spans="1:28">
      <c r="C3" s="2883"/>
      <c r="D3" s="2883"/>
      <c r="E3" s="2883"/>
      <c r="F3" s="2883"/>
      <c r="G3" s="2883"/>
      <c r="H3" s="2883"/>
      <c r="I3" s="2883"/>
      <c r="J3" s="2883"/>
      <c r="L3" s="2883"/>
      <c r="M3" s="2883"/>
      <c r="N3" s="2883"/>
      <c r="O3" s="2883"/>
      <c r="P3" s="2883"/>
      <c r="Q3" s="2883"/>
      <c r="R3" s="2883"/>
      <c r="S3" s="2883"/>
      <c r="U3" s="2883"/>
      <c r="V3" s="2883"/>
      <c r="W3" s="2883"/>
      <c r="X3" s="2883"/>
      <c r="Y3" s="2883"/>
      <c r="Z3" s="2883"/>
      <c r="AA3" s="2883"/>
      <c r="AB3" s="2883"/>
    </row>
    <row r="4" spans="1:28" ht="15">
      <c r="C4" s="2456" t="s">
        <v>834</v>
      </c>
      <c r="D4" s="2982" t="s">
        <v>1159</v>
      </c>
      <c r="E4" s="2983"/>
      <c r="F4" s="2446"/>
      <c r="G4" s="2855"/>
      <c r="H4" s="2855"/>
      <c r="I4" s="2984"/>
      <c r="J4" s="2985" t="s">
        <v>169</v>
      </c>
      <c r="L4" s="2456" t="s">
        <v>834</v>
      </c>
      <c r="M4" s="2982" t="s">
        <v>1166</v>
      </c>
      <c r="N4" s="2983"/>
      <c r="O4" s="2446"/>
      <c r="P4" s="2855"/>
      <c r="Q4" s="2855"/>
      <c r="R4" s="2984"/>
      <c r="S4" s="2985" t="s">
        <v>169</v>
      </c>
      <c r="U4" s="2456" t="s">
        <v>834</v>
      </c>
      <c r="V4" s="2982" t="s">
        <v>1165</v>
      </c>
      <c r="W4" s="2983"/>
      <c r="X4" s="2446"/>
      <c r="Y4" s="2855"/>
      <c r="Z4" s="2855"/>
      <c r="AA4" s="2984"/>
      <c r="AB4" s="2985" t="s">
        <v>169</v>
      </c>
    </row>
    <row r="5" spans="1:28" ht="30" customHeight="1">
      <c r="C5" s="3153" t="s">
        <v>816</v>
      </c>
      <c r="D5" s="3155" t="s">
        <v>238</v>
      </c>
      <c r="E5" s="3161" t="s">
        <v>42</v>
      </c>
      <c r="F5" s="3162"/>
      <c r="G5" s="3157" t="s">
        <v>817</v>
      </c>
      <c r="H5" s="3159" t="s">
        <v>355</v>
      </c>
      <c r="I5" s="3147" t="s">
        <v>973</v>
      </c>
      <c r="J5" s="3149" t="s">
        <v>241</v>
      </c>
      <c r="L5" s="3153" t="s">
        <v>816</v>
      </c>
      <c r="M5" s="3155" t="s">
        <v>238</v>
      </c>
      <c r="N5" s="3161" t="s">
        <v>42</v>
      </c>
      <c r="O5" s="3162"/>
      <c r="P5" s="3157" t="s">
        <v>817</v>
      </c>
      <c r="Q5" s="3159" t="s">
        <v>355</v>
      </c>
      <c r="R5" s="3147" t="s">
        <v>973</v>
      </c>
      <c r="S5" s="3149" t="s">
        <v>241</v>
      </c>
      <c r="U5" s="3153" t="s">
        <v>816</v>
      </c>
      <c r="V5" s="3155" t="s">
        <v>238</v>
      </c>
      <c r="W5" s="3161" t="s">
        <v>42</v>
      </c>
      <c r="X5" s="3162"/>
      <c r="Y5" s="3157" t="s">
        <v>817</v>
      </c>
      <c r="Z5" s="3159" t="s">
        <v>355</v>
      </c>
      <c r="AA5" s="3147" t="s">
        <v>973</v>
      </c>
      <c r="AB5" s="3149" t="s">
        <v>241</v>
      </c>
    </row>
    <row r="6" spans="1:28" ht="30" customHeight="1">
      <c r="C6" s="3154"/>
      <c r="D6" s="3156"/>
      <c r="E6" s="2181" t="s">
        <v>818</v>
      </c>
      <c r="F6" s="2948" t="s">
        <v>205</v>
      </c>
      <c r="G6" s="3158"/>
      <c r="H6" s="3160"/>
      <c r="I6" s="3148"/>
      <c r="J6" s="3150"/>
      <c r="L6" s="3154"/>
      <c r="M6" s="3156"/>
      <c r="N6" s="2181" t="s">
        <v>818</v>
      </c>
      <c r="O6" s="2948" t="s">
        <v>205</v>
      </c>
      <c r="P6" s="3158"/>
      <c r="Q6" s="3160"/>
      <c r="R6" s="3148"/>
      <c r="S6" s="3150"/>
      <c r="U6" s="3154"/>
      <c r="V6" s="3156"/>
      <c r="W6" s="2181" t="s">
        <v>818</v>
      </c>
      <c r="X6" s="2948" t="s">
        <v>205</v>
      </c>
      <c r="Y6" s="3158"/>
      <c r="Z6" s="3160"/>
      <c r="AA6" s="3148"/>
      <c r="AB6" s="3150"/>
    </row>
    <row r="7" spans="1:28" ht="9" customHeight="1">
      <c r="C7" s="2855"/>
      <c r="D7" s="2855"/>
      <c r="E7" s="2446"/>
      <c r="F7" s="2446"/>
      <c r="G7" s="2446"/>
      <c r="H7" s="2986"/>
      <c r="I7" s="2855"/>
      <c r="J7" s="2446"/>
      <c r="L7" s="2855"/>
      <c r="M7" s="2855"/>
      <c r="N7" s="2446"/>
      <c r="O7" s="2446"/>
      <c r="P7" s="2446"/>
      <c r="Q7" s="2986"/>
      <c r="R7" s="2855"/>
      <c r="S7" s="2446"/>
      <c r="U7" s="2855"/>
      <c r="V7" s="2855"/>
      <c r="W7" s="2446"/>
      <c r="X7" s="2446"/>
      <c r="Y7" s="2446"/>
      <c r="Z7" s="2986"/>
      <c r="AA7" s="2855"/>
      <c r="AB7" s="2446"/>
    </row>
    <row r="8" spans="1:28">
      <c r="C8" s="2987" t="s">
        <v>1050</v>
      </c>
      <c r="D8" s="2134"/>
      <c r="E8" s="2988"/>
      <c r="F8" s="2988"/>
      <c r="G8" s="2988"/>
      <c r="H8" s="2989"/>
      <c r="I8" s="2856"/>
      <c r="J8" s="2990"/>
      <c r="L8" s="2987" t="s">
        <v>1050</v>
      </c>
      <c r="M8" s="2134"/>
      <c r="N8" s="2988"/>
      <c r="O8" s="2988"/>
      <c r="P8" s="2988"/>
      <c r="Q8" s="2989"/>
      <c r="R8" s="2856"/>
      <c r="S8" s="2990"/>
      <c r="U8" s="2987" t="s">
        <v>1050</v>
      </c>
      <c r="V8" s="2134"/>
      <c r="W8" s="2988"/>
      <c r="X8" s="2988"/>
      <c r="Y8" s="2988"/>
      <c r="Z8" s="2989"/>
      <c r="AA8" s="2856"/>
      <c r="AB8" s="2990"/>
    </row>
    <row r="9" spans="1:28">
      <c r="C9" s="2443" t="s">
        <v>233</v>
      </c>
      <c r="D9" s="2719"/>
      <c r="E9" s="2720"/>
      <c r="F9" s="2720"/>
      <c r="G9" s="2720"/>
      <c r="H9" s="2439"/>
      <c r="I9" s="2721"/>
      <c r="J9" s="2719"/>
      <c r="L9" s="2443" t="s">
        <v>233</v>
      </c>
      <c r="M9" s="2722"/>
      <c r="N9" s="2720"/>
      <c r="O9" s="2720"/>
      <c r="P9" s="2720"/>
      <c r="Q9" s="2723"/>
      <c r="R9" s="2721"/>
      <c r="S9" s="2719"/>
      <c r="U9" s="2443" t="s">
        <v>233</v>
      </c>
      <c r="V9" s="2722"/>
      <c r="W9" s="2720"/>
      <c r="X9" s="2720"/>
      <c r="Y9" s="2720"/>
      <c r="Z9" s="2723"/>
      <c r="AA9" s="2721"/>
      <c r="AB9" s="2719"/>
    </row>
    <row r="10" spans="1:28">
      <c r="C10" s="2443" t="s">
        <v>820</v>
      </c>
      <c r="D10" s="2440"/>
      <c r="E10" s="2440"/>
      <c r="F10" s="2439"/>
      <c r="G10" s="2440"/>
      <c r="H10" s="2439"/>
      <c r="I10" s="2439"/>
      <c r="J10" s="2440"/>
      <c r="L10" s="2443" t="s">
        <v>820</v>
      </c>
      <c r="M10" s="2439"/>
      <c r="N10" s="2439"/>
      <c r="O10" s="2439"/>
      <c r="P10" s="2439"/>
      <c r="Q10" s="2439"/>
      <c r="R10" s="2439"/>
      <c r="S10" s="2440">
        <f>+M10+N10+O10+P10+Q10+R10</f>
        <v>0</v>
      </c>
      <c r="U10" s="2443" t="s">
        <v>820</v>
      </c>
      <c r="V10" s="2439"/>
      <c r="W10" s="2439"/>
      <c r="X10" s="2439"/>
      <c r="Y10" s="2439"/>
      <c r="Z10" s="2439"/>
      <c r="AA10" s="2439"/>
      <c r="AB10" s="2440">
        <f>+V10+W10+X10+Y10+Z10+AA10</f>
        <v>0</v>
      </c>
    </row>
    <row r="11" spans="1:28">
      <c r="C11" s="2443" t="s">
        <v>821</v>
      </c>
      <c r="D11" s="2440"/>
      <c r="E11" s="2440"/>
      <c r="F11" s="2439"/>
      <c r="G11" s="2440"/>
      <c r="H11" s="2439"/>
      <c r="I11" s="2439"/>
      <c r="J11" s="2440"/>
      <c r="L11" s="2443" t="s">
        <v>821</v>
      </c>
      <c r="M11" s="2439"/>
      <c r="N11" s="2439"/>
      <c r="O11" s="2439"/>
      <c r="P11" s="2439"/>
      <c r="Q11" s="2439"/>
      <c r="R11" s="2439"/>
      <c r="S11" s="2440"/>
      <c r="U11" s="2443" t="s">
        <v>821</v>
      </c>
      <c r="V11" s="2439"/>
      <c r="W11" s="2439"/>
      <c r="X11" s="2439"/>
      <c r="Y11" s="2439"/>
      <c r="Z11" s="2439"/>
      <c r="AA11" s="2439"/>
      <c r="AB11" s="2440"/>
    </row>
    <row r="12" spans="1:28">
      <c r="C12" s="2443" t="s">
        <v>822</v>
      </c>
      <c r="D12" s="2440"/>
      <c r="E12" s="2440"/>
      <c r="F12" s="2439"/>
      <c r="G12" s="2440"/>
      <c r="H12" s="2439"/>
      <c r="I12" s="2439"/>
      <c r="J12" s="2440"/>
      <c r="L12" s="2443" t="s">
        <v>822</v>
      </c>
      <c r="M12" s="2439"/>
      <c r="N12" s="2439"/>
      <c r="O12" s="2439"/>
      <c r="P12" s="2439"/>
      <c r="Q12" s="2439"/>
      <c r="R12" s="2439"/>
      <c r="S12" s="2440"/>
      <c r="U12" s="2443" t="s">
        <v>822</v>
      </c>
      <c r="V12" s="2439"/>
      <c r="W12" s="2439"/>
      <c r="X12" s="2439"/>
      <c r="Y12" s="2439"/>
      <c r="Z12" s="2439"/>
      <c r="AA12" s="2439"/>
      <c r="AB12" s="2440"/>
    </row>
    <row r="13" spans="1:28" ht="12.75">
      <c r="B13" s="2724"/>
      <c r="C13" s="2725" t="s">
        <v>235</v>
      </c>
      <c r="D13" s="2440"/>
      <c r="E13" s="2440"/>
      <c r="F13" s="2439"/>
      <c r="G13" s="2440"/>
      <c r="H13" s="2439"/>
      <c r="I13" s="2439"/>
      <c r="J13" s="2440"/>
      <c r="L13" s="2725" t="s">
        <v>235</v>
      </c>
      <c r="M13" s="2439"/>
      <c r="N13" s="2439"/>
      <c r="O13" s="2439"/>
      <c r="P13" s="2439"/>
      <c r="Q13" s="2439"/>
      <c r="R13" s="2439"/>
      <c r="S13" s="2440"/>
      <c r="U13" s="2725" t="s">
        <v>235</v>
      </c>
      <c r="V13" s="2439"/>
      <c r="W13" s="2439"/>
      <c r="X13" s="2439"/>
      <c r="Y13" s="2439"/>
      <c r="Z13" s="2439"/>
      <c r="AA13" s="2439"/>
      <c r="AB13" s="2440"/>
    </row>
    <row r="14" spans="1:28" ht="12.75">
      <c r="B14" s="2724"/>
      <c r="C14" s="2725" t="s">
        <v>250</v>
      </c>
      <c r="D14" s="2440"/>
      <c r="E14" s="2440"/>
      <c r="F14" s="2439"/>
      <c r="G14" s="2440"/>
      <c r="H14" s="2439"/>
      <c r="I14" s="2439"/>
      <c r="J14" s="2440"/>
      <c r="L14" s="2725" t="s">
        <v>250</v>
      </c>
      <c r="M14" s="2439"/>
      <c r="N14" s="2439"/>
      <c r="O14" s="2439"/>
      <c r="P14" s="2439"/>
      <c r="Q14" s="2439"/>
      <c r="R14" s="2439"/>
      <c r="S14" s="2440"/>
      <c r="U14" s="2725" t="s">
        <v>250</v>
      </c>
      <c r="V14" s="2439"/>
      <c r="W14" s="2439"/>
      <c r="X14" s="2439"/>
      <c r="Y14" s="2439"/>
      <c r="Z14" s="2439"/>
      <c r="AA14" s="2439"/>
      <c r="AB14" s="2440"/>
    </row>
    <row r="15" spans="1:28" ht="12.75">
      <c r="B15" s="2724"/>
      <c r="C15" s="2725" t="s">
        <v>125</v>
      </c>
      <c r="D15" s="2440"/>
      <c r="E15" s="2440"/>
      <c r="F15" s="2439"/>
      <c r="G15" s="2440"/>
      <c r="H15" s="2439"/>
      <c r="I15" s="2439"/>
      <c r="J15" s="2440"/>
      <c r="L15" s="2725" t="s">
        <v>125</v>
      </c>
      <c r="M15" s="2439"/>
      <c r="N15" s="2439"/>
      <c r="O15" s="2439"/>
      <c r="P15" s="2439"/>
      <c r="Q15" s="2439"/>
      <c r="R15" s="2439"/>
      <c r="S15" s="2440"/>
      <c r="U15" s="2725" t="s">
        <v>125</v>
      </c>
      <c r="V15" s="2439"/>
      <c r="W15" s="2439"/>
      <c r="X15" s="2439"/>
      <c r="Y15" s="2439"/>
      <c r="Z15" s="2439"/>
      <c r="AA15" s="2439"/>
      <c r="AB15" s="2440"/>
    </row>
    <row r="16" spans="1:28">
      <c r="C16" s="2443" t="s">
        <v>1051</v>
      </c>
      <c r="D16" s="2440"/>
      <c r="E16" s="2440"/>
      <c r="F16" s="2439"/>
      <c r="G16" s="2440"/>
      <c r="H16" s="2439"/>
      <c r="I16" s="2439"/>
      <c r="J16" s="2440"/>
      <c r="L16" s="2443" t="s">
        <v>1051</v>
      </c>
      <c r="M16" s="2439"/>
      <c r="N16" s="2439"/>
      <c r="O16" s="2439"/>
      <c r="P16" s="2439"/>
      <c r="Q16" s="2439"/>
      <c r="R16" s="2439"/>
      <c r="S16" s="2440"/>
      <c r="U16" s="2443" t="s">
        <v>1051</v>
      </c>
      <c r="V16" s="2439"/>
      <c r="W16" s="2439"/>
      <c r="X16" s="2439"/>
      <c r="Y16" s="2439"/>
      <c r="Z16" s="2439"/>
      <c r="AA16" s="2439"/>
      <c r="AB16" s="2440"/>
    </row>
    <row r="17" spans="1:28">
      <c r="C17" s="2443"/>
      <c r="D17" s="2439"/>
      <c r="E17" s="2439"/>
      <c r="F17" s="2439"/>
      <c r="G17" s="2439"/>
      <c r="H17" s="2439"/>
      <c r="I17" s="2439"/>
      <c r="J17" s="2440"/>
      <c r="L17" s="2443"/>
      <c r="M17" s="2439"/>
      <c r="N17" s="2439"/>
      <c r="O17" s="2439"/>
      <c r="P17" s="2439"/>
      <c r="Q17" s="2439"/>
      <c r="R17" s="2439"/>
      <c r="S17" s="2440"/>
      <c r="U17" s="2443"/>
      <c r="V17" s="2439"/>
      <c r="W17" s="2439"/>
      <c r="X17" s="2439"/>
      <c r="Y17" s="2439"/>
      <c r="Z17" s="2439"/>
      <c r="AA17" s="2439"/>
      <c r="AB17" s="2440"/>
    </row>
    <row r="18" spans="1:28" s="2726" customFormat="1" ht="21.75" customHeight="1">
      <c r="A18" s="2444"/>
      <c r="B18" s="2444"/>
      <c r="C18" s="2182" t="s">
        <v>819</v>
      </c>
      <c r="D18" s="2135"/>
      <c r="E18" s="2135"/>
      <c r="F18" s="2135"/>
      <c r="G18" s="2135"/>
      <c r="H18" s="2135"/>
      <c r="I18" s="2135"/>
      <c r="J18" s="2135"/>
      <c r="L18" s="2182" t="s">
        <v>819</v>
      </c>
      <c r="M18" s="2135">
        <f t="shared" ref="M18:S18" si="0">+SUM(M10:M16)</f>
        <v>0</v>
      </c>
      <c r="N18" s="2135">
        <f t="shared" si="0"/>
        <v>0</v>
      </c>
      <c r="O18" s="2135">
        <f t="shared" si="0"/>
        <v>0</v>
      </c>
      <c r="P18" s="2135">
        <f t="shared" si="0"/>
        <v>0</v>
      </c>
      <c r="Q18" s="2135">
        <f t="shared" si="0"/>
        <v>0</v>
      </c>
      <c r="R18" s="2135">
        <f t="shared" si="0"/>
        <v>0</v>
      </c>
      <c r="S18" s="2135">
        <f t="shared" si="0"/>
        <v>0</v>
      </c>
      <c r="U18" s="2182" t="s">
        <v>819</v>
      </c>
      <c r="V18" s="2135">
        <f t="shared" ref="V18:AB18" si="1">+SUM(V10:V16)</f>
        <v>0</v>
      </c>
      <c r="W18" s="2135">
        <f t="shared" si="1"/>
        <v>0</v>
      </c>
      <c r="X18" s="2135">
        <f t="shared" si="1"/>
        <v>0</v>
      </c>
      <c r="Y18" s="2135">
        <f t="shared" si="1"/>
        <v>0</v>
      </c>
      <c r="Z18" s="2135">
        <f t="shared" si="1"/>
        <v>0</v>
      </c>
      <c r="AA18" s="2135">
        <f t="shared" si="1"/>
        <v>0</v>
      </c>
      <c r="AB18" s="2135">
        <f t="shared" si="1"/>
        <v>0</v>
      </c>
    </row>
    <row r="19" spans="1:28">
      <c r="C19" s="2727"/>
      <c r="D19" s="2441"/>
      <c r="E19" s="2441"/>
      <c r="F19" s="2441"/>
      <c r="G19" s="2441"/>
      <c r="H19" s="2441"/>
      <c r="I19" s="2441"/>
      <c r="J19" s="2442"/>
      <c r="L19" s="2727"/>
      <c r="M19" s="2441"/>
      <c r="N19" s="2441"/>
      <c r="O19" s="2441"/>
      <c r="P19" s="2441"/>
      <c r="Q19" s="2441"/>
      <c r="R19" s="2441"/>
      <c r="S19" s="2442"/>
      <c r="U19" s="2727"/>
      <c r="V19" s="2441"/>
      <c r="W19" s="2441"/>
      <c r="X19" s="2441"/>
      <c r="Y19" s="2441"/>
      <c r="Z19" s="2441"/>
      <c r="AA19" s="2441"/>
      <c r="AB19" s="2442"/>
    </row>
    <row r="20" spans="1:28">
      <c r="C20" s="2727" t="s">
        <v>1052</v>
      </c>
      <c r="D20" s="2441"/>
      <c r="E20" s="2441"/>
      <c r="F20" s="2441"/>
      <c r="G20" s="2441"/>
      <c r="H20" s="2441"/>
      <c r="I20" s="2441"/>
      <c r="J20" s="2442"/>
      <c r="L20" s="2727" t="s">
        <v>1052</v>
      </c>
      <c r="M20" s="2441"/>
      <c r="N20" s="2441"/>
      <c r="O20" s="2441"/>
      <c r="P20" s="2441"/>
      <c r="Q20" s="2441"/>
      <c r="R20" s="2441"/>
      <c r="S20" s="2442"/>
      <c r="U20" s="2727" t="s">
        <v>1052</v>
      </c>
      <c r="V20" s="2441"/>
      <c r="W20" s="2441"/>
      <c r="X20" s="2441"/>
      <c r="Y20" s="2441"/>
      <c r="Z20" s="2441"/>
      <c r="AA20" s="2441"/>
      <c r="AB20" s="2442"/>
    </row>
    <row r="21" spans="1:28">
      <c r="C21" s="2443" t="s">
        <v>820</v>
      </c>
      <c r="D21" s="2440"/>
      <c r="E21" s="2440"/>
      <c r="F21" s="2439"/>
      <c r="G21" s="2440"/>
      <c r="H21" s="2439"/>
      <c r="I21" s="2439"/>
      <c r="J21" s="2440"/>
      <c r="L21" s="2443" t="s">
        <v>820</v>
      </c>
      <c r="M21" s="2439"/>
      <c r="N21" s="2439"/>
      <c r="O21" s="2439"/>
      <c r="P21" s="2439"/>
      <c r="Q21" s="2439"/>
      <c r="R21" s="2439"/>
      <c r="S21" s="2440">
        <f t="shared" ref="S21:S31" si="2">+M21+N21+O21+P21+Q21+R21</f>
        <v>0</v>
      </c>
      <c r="U21" s="2443" t="s">
        <v>820</v>
      </c>
      <c r="V21" s="2439"/>
      <c r="W21" s="2439"/>
      <c r="X21" s="2439"/>
      <c r="Y21" s="2439"/>
      <c r="Z21" s="2439"/>
      <c r="AA21" s="2439"/>
      <c r="AB21" s="2440">
        <f t="shared" ref="AB21:AB31" si="3">+V21+W21+X21+Y21+Z21+AA21</f>
        <v>0</v>
      </c>
    </row>
    <row r="22" spans="1:28">
      <c r="C22" s="2443" t="s">
        <v>821</v>
      </c>
      <c r="D22" s="2440"/>
      <c r="E22" s="2440"/>
      <c r="F22" s="2439"/>
      <c r="G22" s="2440"/>
      <c r="H22" s="2439"/>
      <c r="I22" s="2439"/>
      <c r="J22" s="2440"/>
      <c r="L22" s="2443" t="s">
        <v>821</v>
      </c>
      <c r="M22" s="2439"/>
      <c r="N22" s="2439"/>
      <c r="O22" s="2439"/>
      <c r="P22" s="2439"/>
      <c r="Q22" s="2439"/>
      <c r="R22" s="2439"/>
      <c r="S22" s="2440">
        <f t="shared" si="2"/>
        <v>0</v>
      </c>
      <c r="U22" s="2443" t="s">
        <v>821</v>
      </c>
      <c r="V22" s="2439"/>
      <c r="W22" s="2439"/>
      <c r="X22" s="2439"/>
      <c r="Y22" s="2439"/>
      <c r="Z22" s="2439"/>
      <c r="AA22" s="2439"/>
      <c r="AB22" s="2440">
        <f t="shared" si="3"/>
        <v>0</v>
      </c>
    </row>
    <row r="23" spans="1:28">
      <c r="C23" s="2443" t="s">
        <v>822</v>
      </c>
      <c r="D23" s="2440"/>
      <c r="E23" s="2440"/>
      <c r="F23" s="2439"/>
      <c r="G23" s="2440"/>
      <c r="H23" s="2439"/>
      <c r="I23" s="2439"/>
      <c r="J23" s="2440"/>
      <c r="L23" s="2443" t="s">
        <v>822</v>
      </c>
      <c r="M23" s="2441" t="e">
        <f>+M24+#REF!+#REF!</f>
        <v>#REF!</v>
      </c>
      <c r="N23" s="2441" t="e">
        <f>+N24+#REF!+#REF!</f>
        <v>#REF!</v>
      </c>
      <c r="O23" s="2441" t="e">
        <f>+O24+#REF!+#REF!</f>
        <v>#REF!</v>
      </c>
      <c r="P23" s="2441" t="e">
        <f>+P24+#REF!+#REF!</f>
        <v>#REF!</v>
      </c>
      <c r="Q23" s="2441" t="e">
        <f>+Q24+#REF!+#REF!</f>
        <v>#REF!</v>
      </c>
      <c r="R23" s="2441" t="e">
        <f>+R24+#REF!+#REF!</f>
        <v>#REF!</v>
      </c>
      <c r="S23" s="2442" t="e">
        <f t="shared" si="2"/>
        <v>#REF!</v>
      </c>
      <c r="U23" s="2443" t="s">
        <v>822</v>
      </c>
      <c r="V23" s="2441"/>
      <c r="W23" s="2441"/>
      <c r="X23" s="2441"/>
      <c r="Y23" s="2441"/>
      <c r="Z23" s="2441"/>
      <c r="AA23" s="2441"/>
      <c r="AB23" s="2442">
        <f t="shared" si="3"/>
        <v>0</v>
      </c>
    </row>
    <row r="24" spans="1:28" ht="12.75">
      <c r="B24" s="2724"/>
      <c r="C24" s="2725" t="s">
        <v>235</v>
      </c>
      <c r="D24" s="2440"/>
      <c r="E24" s="2440"/>
      <c r="F24" s="2439"/>
      <c r="G24" s="2440"/>
      <c r="H24" s="2439"/>
      <c r="I24" s="2439"/>
      <c r="J24" s="2440"/>
      <c r="L24" s="2728" t="s">
        <v>235</v>
      </c>
      <c r="M24" s="2441">
        <f t="shared" ref="M24:R24" si="4">+SUM(M25:M26)</f>
        <v>0</v>
      </c>
      <c r="N24" s="2441">
        <f t="shared" si="4"/>
        <v>0</v>
      </c>
      <c r="O24" s="2441">
        <f t="shared" si="4"/>
        <v>0</v>
      </c>
      <c r="P24" s="2441">
        <f t="shared" si="4"/>
        <v>0</v>
      </c>
      <c r="Q24" s="2441">
        <f t="shared" si="4"/>
        <v>0</v>
      </c>
      <c r="R24" s="2441">
        <f t="shared" si="4"/>
        <v>0</v>
      </c>
      <c r="S24" s="2442">
        <f t="shared" si="2"/>
        <v>0</v>
      </c>
      <c r="U24" s="2728" t="s">
        <v>235</v>
      </c>
      <c r="V24" s="2441"/>
      <c r="W24" s="2441"/>
      <c r="X24" s="2441"/>
      <c r="Y24" s="2441"/>
      <c r="Z24" s="2441"/>
      <c r="AA24" s="2441"/>
      <c r="AB24" s="2442">
        <f t="shared" si="3"/>
        <v>0</v>
      </c>
    </row>
    <row r="25" spans="1:28" ht="12.75">
      <c r="B25" s="2724"/>
      <c r="C25" s="2725" t="s">
        <v>250</v>
      </c>
      <c r="D25" s="2440"/>
      <c r="E25" s="2440"/>
      <c r="F25" s="2439"/>
      <c r="G25" s="2440"/>
      <c r="H25" s="2439"/>
      <c r="I25" s="2439"/>
      <c r="J25" s="2440"/>
      <c r="L25" s="2729" t="s">
        <v>250</v>
      </c>
      <c r="M25" s="2439"/>
      <c r="N25" s="2439"/>
      <c r="O25" s="2439"/>
      <c r="P25" s="2439"/>
      <c r="Q25" s="2439"/>
      <c r="R25" s="2439"/>
      <c r="S25" s="2440">
        <f t="shared" si="2"/>
        <v>0</v>
      </c>
      <c r="U25" s="2729" t="s">
        <v>250</v>
      </c>
      <c r="V25" s="2439"/>
      <c r="W25" s="2439"/>
      <c r="X25" s="2439"/>
      <c r="Y25" s="2439"/>
      <c r="Z25" s="2439"/>
      <c r="AA25" s="2439"/>
      <c r="AB25" s="2440">
        <f t="shared" si="3"/>
        <v>0</v>
      </c>
    </row>
    <row r="26" spans="1:28" ht="12.75">
      <c r="B26" s="2724"/>
      <c r="C26" s="2725" t="s">
        <v>125</v>
      </c>
      <c r="D26" s="2440"/>
      <c r="E26" s="2440"/>
      <c r="F26" s="2439"/>
      <c r="G26" s="2440"/>
      <c r="H26" s="2439"/>
      <c r="I26" s="2439"/>
      <c r="J26" s="2440"/>
      <c r="L26" s="2729" t="s">
        <v>125</v>
      </c>
      <c r="M26" s="2439"/>
      <c r="N26" s="2439"/>
      <c r="O26" s="2439"/>
      <c r="P26" s="2439"/>
      <c r="Q26" s="2439"/>
      <c r="R26" s="2439"/>
      <c r="S26" s="2440">
        <f t="shared" si="2"/>
        <v>0</v>
      </c>
      <c r="U26" s="2729" t="s">
        <v>125</v>
      </c>
      <c r="V26" s="2439"/>
      <c r="W26" s="2439"/>
      <c r="X26" s="2439"/>
      <c r="Y26" s="2439"/>
      <c r="Z26" s="2439"/>
      <c r="AA26" s="2439"/>
      <c r="AB26" s="2440">
        <f t="shared" si="3"/>
        <v>0</v>
      </c>
    </row>
    <row r="27" spans="1:28">
      <c r="C27" s="2443" t="s">
        <v>824</v>
      </c>
      <c r="D27" s="2440"/>
      <c r="E27" s="2440"/>
      <c r="F27" s="2439"/>
      <c r="G27" s="2440"/>
      <c r="H27" s="2439"/>
      <c r="I27" s="2439"/>
      <c r="J27" s="2440"/>
      <c r="L27" s="2443" t="s">
        <v>824</v>
      </c>
      <c r="M27" s="2439"/>
      <c r="N27" s="2439"/>
      <c r="O27" s="2439"/>
      <c r="P27" s="2439"/>
      <c r="Q27" s="2439"/>
      <c r="R27" s="2439"/>
      <c r="S27" s="2440">
        <f t="shared" si="2"/>
        <v>0</v>
      </c>
      <c r="U27" s="2443" t="s">
        <v>824</v>
      </c>
      <c r="V27" s="2439"/>
      <c r="W27" s="2439"/>
      <c r="X27" s="2439"/>
      <c r="Y27" s="2439"/>
      <c r="Z27" s="2439"/>
      <c r="AA27" s="2439"/>
      <c r="AB27" s="2440">
        <f t="shared" si="3"/>
        <v>0</v>
      </c>
    </row>
    <row r="28" spans="1:28">
      <c r="C28" s="2443" t="s">
        <v>825</v>
      </c>
      <c r="D28" s="2440"/>
      <c r="E28" s="2440"/>
      <c r="F28" s="2439"/>
      <c r="G28" s="2440"/>
      <c r="H28" s="2439"/>
      <c r="I28" s="2439"/>
      <c r="J28" s="2440"/>
      <c r="L28" s="2443" t="s">
        <v>825</v>
      </c>
      <c r="M28" s="2439"/>
      <c r="N28" s="2439"/>
      <c r="O28" s="2439"/>
      <c r="P28" s="2439"/>
      <c r="Q28" s="2439"/>
      <c r="R28" s="2439"/>
      <c r="S28" s="2440">
        <f t="shared" si="2"/>
        <v>0</v>
      </c>
      <c r="U28" s="2443" t="s">
        <v>825</v>
      </c>
      <c r="V28" s="2439"/>
      <c r="W28" s="2439"/>
      <c r="X28" s="2439"/>
      <c r="Y28" s="2439"/>
      <c r="Z28" s="2439"/>
      <c r="AA28" s="2439"/>
      <c r="AB28" s="2440">
        <f t="shared" si="3"/>
        <v>0</v>
      </c>
    </row>
    <row r="29" spans="1:28">
      <c r="C29" s="2443" t="s">
        <v>826</v>
      </c>
      <c r="D29" s="2440"/>
      <c r="E29" s="2440"/>
      <c r="F29" s="2439"/>
      <c r="G29" s="2440"/>
      <c r="H29" s="2439"/>
      <c r="I29" s="2439"/>
      <c r="J29" s="2440"/>
      <c r="L29" s="2443" t="s">
        <v>826</v>
      </c>
      <c r="M29" s="2439"/>
      <c r="N29" s="2439"/>
      <c r="O29" s="2439"/>
      <c r="P29" s="2439"/>
      <c r="Q29" s="2439"/>
      <c r="R29" s="2439"/>
      <c r="S29" s="2440">
        <f t="shared" si="2"/>
        <v>0</v>
      </c>
      <c r="U29" s="2443" t="s">
        <v>826</v>
      </c>
      <c r="V29" s="2439"/>
      <c r="W29" s="2439"/>
      <c r="X29" s="2439"/>
      <c r="Y29" s="2439"/>
      <c r="Z29" s="2439"/>
      <c r="AA29" s="2439"/>
      <c r="AB29" s="2440">
        <f t="shared" si="3"/>
        <v>0</v>
      </c>
    </row>
    <row r="30" spans="1:28">
      <c r="C30" s="2443" t="s">
        <v>827</v>
      </c>
      <c r="D30" s="2440"/>
      <c r="E30" s="2439"/>
      <c r="F30" s="2439"/>
      <c r="G30" s="2439"/>
      <c r="H30" s="2439"/>
      <c r="I30" s="2439"/>
      <c r="J30" s="2440"/>
      <c r="L30" s="2443" t="s">
        <v>827</v>
      </c>
      <c r="M30" s="2439"/>
      <c r="N30" s="2439"/>
      <c r="O30" s="2439"/>
      <c r="P30" s="2439"/>
      <c r="Q30" s="2439"/>
      <c r="R30" s="2439"/>
      <c r="S30" s="2440">
        <f t="shared" si="2"/>
        <v>0</v>
      </c>
      <c r="U30" s="2443" t="s">
        <v>827</v>
      </c>
      <c r="V30" s="2439"/>
      <c r="W30" s="2439"/>
      <c r="X30" s="2439"/>
      <c r="Y30" s="2439"/>
      <c r="Z30" s="2439"/>
      <c r="AA30" s="2439"/>
      <c r="AB30" s="2440">
        <f t="shared" si="3"/>
        <v>0</v>
      </c>
    </row>
    <row r="31" spans="1:28">
      <c r="C31" s="2443" t="s">
        <v>1053</v>
      </c>
      <c r="D31" s="2440"/>
      <c r="E31" s="2440"/>
      <c r="F31" s="2439"/>
      <c r="G31" s="2440"/>
      <c r="H31" s="2439"/>
      <c r="I31" s="2439"/>
      <c r="J31" s="2440"/>
      <c r="L31" s="2443" t="s">
        <v>1053</v>
      </c>
      <c r="M31" s="2440"/>
      <c r="N31" s="2439"/>
      <c r="O31" s="2439"/>
      <c r="P31" s="2439"/>
      <c r="Q31" s="2439"/>
      <c r="R31" s="2439"/>
      <c r="S31" s="2440">
        <f t="shared" si="2"/>
        <v>0</v>
      </c>
      <c r="U31" s="2443" t="s">
        <v>1053</v>
      </c>
      <c r="V31" s="2439"/>
      <c r="W31" s="2439"/>
      <c r="X31" s="2439"/>
      <c r="Y31" s="2439"/>
      <c r="Z31" s="2439"/>
      <c r="AA31" s="2439"/>
      <c r="AB31" s="2440">
        <f t="shared" si="3"/>
        <v>0</v>
      </c>
    </row>
    <row r="32" spans="1:28" s="2726" customFormat="1" ht="21" customHeight="1">
      <c r="A32" s="2444"/>
      <c r="B32" s="2444"/>
      <c r="C32" s="2182" t="s">
        <v>828</v>
      </c>
      <c r="D32" s="2135"/>
      <c r="E32" s="2135"/>
      <c r="F32" s="2135"/>
      <c r="G32" s="2135"/>
      <c r="H32" s="2135"/>
      <c r="I32" s="2135"/>
      <c r="J32" s="2135"/>
      <c r="L32" s="2182" t="s">
        <v>828</v>
      </c>
      <c r="M32" s="2135"/>
      <c r="N32" s="2135"/>
      <c r="O32" s="2135"/>
      <c r="P32" s="2135"/>
      <c r="Q32" s="2135"/>
      <c r="R32" s="2135"/>
      <c r="S32" s="2135"/>
      <c r="U32" s="2182" t="s">
        <v>828</v>
      </c>
      <c r="V32" s="2135"/>
      <c r="W32" s="2135"/>
      <c r="X32" s="2135"/>
      <c r="Y32" s="2135"/>
      <c r="Z32" s="2135"/>
      <c r="AA32" s="2135"/>
      <c r="AB32" s="2135"/>
    </row>
    <row r="33" spans="1:28">
      <c r="D33" s="2445"/>
      <c r="E33" s="2445"/>
      <c r="F33" s="2445"/>
      <c r="G33" s="2445"/>
      <c r="H33" s="2445"/>
      <c r="I33" s="2445"/>
      <c r="J33" s="2445"/>
      <c r="M33" s="2445"/>
      <c r="N33" s="2445"/>
      <c r="O33" s="2445"/>
      <c r="P33" s="2445"/>
      <c r="Q33" s="2445"/>
      <c r="R33" s="2445"/>
      <c r="S33" s="2445"/>
      <c r="V33" s="2445"/>
      <c r="W33" s="2445"/>
      <c r="X33" s="2445"/>
      <c r="Y33" s="2445"/>
      <c r="Z33" s="2445"/>
      <c r="AA33" s="2445"/>
      <c r="AB33" s="2445"/>
    </row>
    <row r="34" spans="1:28" s="2726" customFormat="1" ht="21.75" customHeight="1">
      <c r="A34" s="2444"/>
      <c r="B34" s="2444"/>
      <c r="C34" s="2182" t="s">
        <v>829</v>
      </c>
      <c r="D34" s="2183"/>
      <c r="E34" s="2183"/>
      <c r="F34" s="2183"/>
      <c r="G34" s="2183"/>
      <c r="H34" s="2183"/>
      <c r="I34" s="2183"/>
      <c r="J34" s="2183"/>
      <c r="L34" s="2182" t="s">
        <v>829</v>
      </c>
      <c r="M34" s="2183"/>
      <c r="N34" s="2183"/>
      <c r="O34" s="2183"/>
      <c r="P34" s="2183"/>
      <c r="Q34" s="2183"/>
      <c r="R34" s="2183"/>
      <c r="S34" s="2183"/>
      <c r="U34" s="2182" t="s">
        <v>829</v>
      </c>
      <c r="V34" s="2183"/>
      <c r="W34" s="2183"/>
      <c r="X34" s="2183"/>
      <c r="Y34" s="2183"/>
      <c r="Z34" s="2183"/>
      <c r="AA34" s="2183"/>
      <c r="AB34" s="2183"/>
    </row>
    <row r="36" spans="1:28" ht="9" customHeight="1"/>
    <row r="37" spans="1:28">
      <c r="C37" s="2184" t="s">
        <v>1054</v>
      </c>
      <c r="D37" s="2185"/>
      <c r="E37" s="2185"/>
      <c r="F37" s="2185"/>
      <c r="G37" s="2185"/>
      <c r="H37" s="2185"/>
      <c r="I37" s="2185"/>
      <c r="J37" s="2185"/>
      <c r="L37" s="2184" t="s">
        <v>1054</v>
      </c>
      <c r="M37" s="2185"/>
      <c r="N37" s="2185"/>
      <c r="O37" s="2185"/>
      <c r="P37" s="2185"/>
      <c r="Q37" s="2185"/>
      <c r="R37" s="2185"/>
      <c r="S37" s="2185">
        <f t="shared" ref="S37:S39" si="5">+M37+N37+O37+P37+Q37+R37</f>
        <v>0</v>
      </c>
      <c r="U37" s="2184" t="s">
        <v>1054</v>
      </c>
      <c r="V37" s="2185"/>
      <c r="W37" s="2185"/>
      <c r="X37" s="2185"/>
      <c r="Y37" s="2185"/>
      <c r="Z37" s="2185"/>
      <c r="AA37" s="2185"/>
      <c r="AB37" s="2185">
        <f t="shared" ref="AB37:AB39" si="6">+V37+W37+X37+Y37+Z37+AA37</f>
        <v>0</v>
      </c>
    </row>
    <row r="38" spans="1:28">
      <c r="C38" s="2184" t="s">
        <v>1055</v>
      </c>
      <c r="D38" s="2185"/>
      <c r="E38" s="2185"/>
      <c r="F38" s="2185"/>
      <c r="G38" s="2185"/>
      <c r="H38" s="2185"/>
      <c r="I38" s="2185"/>
      <c r="J38" s="2185"/>
      <c r="L38" s="2184" t="s">
        <v>1055</v>
      </c>
      <c r="M38" s="2185"/>
      <c r="N38" s="2185"/>
      <c r="O38" s="2185"/>
      <c r="P38" s="2185"/>
      <c r="Q38" s="2185"/>
      <c r="R38" s="2185"/>
      <c r="S38" s="2185">
        <f t="shared" si="5"/>
        <v>0</v>
      </c>
      <c r="U38" s="2184" t="s">
        <v>1055</v>
      </c>
      <c r="V38" s="2185"/>
      <c r="W38" s="2185"/>
      <c r="X38" s="2185"/>
      <c r="Y38" s="2185"/>
      <c r="Z38" s="2185"/>
      <c r="AA38" s="2185"/>
      <c r="AB38" s="2185">
        <f t="shared" si="6"/>
        <v>0</v>
      </c>
    </row>
    <row r="39" spans="1:28">
      <c r="C39" s="2184" t="s">
        <v>830</v>
      </c>
      <c r="D39" s="2185"/>
      <c r="E39" s="2185"/>
      <c r="F39" s="2185"/>
      <c r="G39" s="2185"/>
      <c r="H39" s="2185"/>
      <c r="I39" s="2185"/>
      <c r="J39" s="2185"/>
      <c r="L39" s="2184" t="s">
        <v>830</v>
      </c>
      <c r="M39" s="2185">
        <f>+M38+M37</f>
        <v>0</v>
      </c>
      <c r="N39" s="2185">
        <f t="shared" ref="N39:R39" si="7">+N38+N37</f>
        <v>0</v>
      </c>
      <c r="O39" s="2185">
        <f t="shared" si="7"/>
        <v>0</v>
      </c>
      <c r="P39" s="2185">
        <f t="shared" si="7"/>
        <v>0</v>
      </c>
      <c r="Q39" s="2185">
        <f t="shared" si="7"/>
        <v>0</v>
      </c>
      <c r="R39" s="2185">
        <f t="shared" si="7"/>
        <v>0</v>
      </c>
      <c r="S39" s="2185">
        <f t="shared" si="5"/>
        <v>0</v>
      </c>
      <c r="U39" s="2184" t="s">
        <v>830</v>
      </c>
      <c r="V39" s="2185">
        <f>+V38+V37</f>
        <v>0</v>
      </c>
      <c r="W39" s="2185">
        <f t="shared" ref="W39:AA39" si="8">+W38+W37</f>
        <v>0</v>
      </c>
      <c r="X39" s="2185">
        <f t="shared" si="8"/>
        <v>0</v>
      </c>
      <c r="Y39" s="2185">
        <f t="shared" si="8"/>
        <v>0</v>
      </c>
      <c r="Z39" s="2185">
        <f t="shared" si="8"/>
        <v>0</v>
      </c>
      <c r="AA39" s="2185">
        <f t="shared" si="8"/>
        <v>0</v>
      </c>
      <c r="AB39" s="2185">
        <f t="shared" si="6"/>
        <v>0</v>
      </c>
    </row>
    <row r="40" spans="1:28" ht="34.5" customHeight="1">
      <c r="C40" s="3151"/>
      <c r="D40" s="3151"/>
      <c r="E40" s="3151"/>
      <c r="F40" s="3151"/>
      <c r="G40" s="3151"/>
      <c r="H40" s="3151"/>
      <c r="I40" s="3151"/>
      <c r="J40" s="3151"/>
      <c r="L40" s="3151"/>
      <c r="M40" s="3151"/>
      <c r="N40" s="3151"/>
      <c r="O40" s="3151"/>
      <c r="P40" s="3151"/>
      <c r="Q40" s="3151"/>
      <c r="R40" s="3151"/>
      <c r="S40" s="3151"/>
      <c r="U40" s="3151"/>
      <c r="V40" s="3151"/>
      <c r="W40" s="3151"/>
      <c r="X40" s="3151"/>
      <c r="Y40" s="3151"/>
      <c r="Z40" s="3151"/>
      <c r="AA40" s="3151"/>
      <c r="AB40" s="3151"/>
    </row>
    <row r="41" spans="1:28" ht="15" customHeight="1">
      <c r="C41" s="3152" t="s">
        <v>1334</v>
      </c>
      <c r="D41" s="3152"/>
      <c r="E41" s="3152"/>
      <c r="F41" s="3152"/>
      <c r="G41" s="3152"/>
      <c r="H41" s="3152"/>
      <c r="I41" s="3152"/>
      <c r="J41" s="2883"/>
      <c r="L41" s="3152" t="s">
        <v>1339</v>
      </c>
      <c r="M41" s="3152"/>
      <c r="N41" s="3152"/>
      <c r="O41" s="3152"/>
      <c r="P41" s="3152"/>
      <c r="Q41" s="3152"/>
      <c r="R41" s="3152"/>
      <c r="S41" s="2883"/>
      <c r="U41" s="3152" t="s">
        <v>1337</v>
      </c>
      <c r="V41" s="3152"/>
      <c r="W41" s="3152"/>
      <c r="X41" s="3152"/>
      <c r="Y41" s="3152"/>
      <c r="Z41" s="3152"/>
      <c r="AA41" s="3152"/>
      <c r="AB41" s="2883"/>
    </row>
    <row r="42" spans="1:28">
      <c r="C42" s="2883"/>
      <c r="D42" s="2883"/>
      <c r="E42" s="2883"/>
      <c r="F42" s="2883"/>
      <c r="G42" s="2883"/>
      <c r="H42" s="2883"/>
      <c r="I42" s="2883"/>
      <c r="J42" s="2883"/>
      <c r="L42" s="2883"/>
      <c r="M42" s="2883"/>
      <c r="N42" s="2883"/>
      <c r="O42" s="2883"/>
      <c r="P42" s="2883"/>
      <c r="Q42" s="2883"/>
      <c r="R42" s="2883"/>
      <c r="S42" s="2883"/>
      <c r="U42" s="2883"/>
      <c r="V42" s="2883"/>
      <c r="W42" s="2883"/>
      <c r="X42" s="2883"/>
      <c r="Y42" s="2883"/>
      <c r="Z42" s="2883"/>
      <c r="AA42" s="2883"/>
      <c r="AB42" s="2883"/>
    </row>
    <row r="43" spans="1:28" ht="15">
      <c r="C43" s="2456" t="s">
        <v>834</v>
      </c>
      <c r="D43" s="2982" t="str">
        <f>+D4</f>
        <v>t-2</v>
      </c>
      <c r="E43" s="2991"/>
      <c r="F43" s="2983"/>
      <c r="H43" s="2985" t="s">
        <v>169</v>
      </c>
      <c r="I43" s="2992"/>
      <c r="L43" s="2456" t="s">
        <v>834</v>
      </c>
      <c r="M43" s="2982" t="str">
        <f>+M4</f>
        <v>t-1</v>
      </c>
      <c r="N43" s="2991"/>
      <c r="O43" s="2983"/>
      <c r="Q43" s="2985" t="s">
        <v>169</v>
      </c>
      <c r="R43" s="2992"/>
      <c r="U43" s="2456" t="s">
        <v>834</v>
      </c>
      <c r="V43" s="2982" t="str">
        <f>+V4</f>
        <v>t</v>
      </c>
      <c r="W43" s="2991"/>
      <c r="X43" s="2983"/>
      <c r="Z43" s="2985" t="s">
        <v>169</v>
      </c>
      <c r="AA43" s="2992"/>
    </row>
    <row r="44" spans="1:28" ht="59.25" customHeight="1">
      <c r="C44" s="2186" t="s">
        <v>831</v>
      </c>
      <c r="D44" s="2187" t="s">
        <v>238</v>
      </c>
      <c r="E44" s="2181" t="s">
        <v>832</v>
      </c>
      <c r="F44" s="2181" t="s">
        <v>355</v>
      </c>
      <c r="G44" s="2181" t="s">
        <v>973</v>
      </c>
      <c r="H44" s="2181" t="s">
        <v>241</v>
      </c>
      <c r="I44" s="2181" t="s">
        <v>833</v>
      </c>
      <c r="J44" s="3146"/>
      <c r="L44" s="2186" t="s">
        <v>831</v>
      </c>
      <c r="M44" s="2187" t="s">
        <v>238</v>
      </c>
      <c r="N44" s="2181" t="s">
        <v>832</v>
      </c>
      <c r="O44" s="2181" t="s">
        <v>355</v>
      </c>
      <c r="P44" s="2181" t="s">
        <v>973</v>
      </c>
      <c r="Q44" s="2181" t="s">
        <v>241</v>
      </c>
      <c r="R44" s="2181" t="s">
        <v>833</v>
      </c>
      <c r="S44" s="3146"/>
      <c r="U44" s="2186" t="s">
        <v>831</v>
      </c>
      <c r="V44" s="2187" t="s">
        <v>238</v>
      </c>
      <c r="W44" s="2181" t="s">
        <v>832</v>
      </c>
      <c r="X44" s="2181" t="s">
        <v>355</v>
      </c>
      <c r="Y44" s="2181" t="s">
        <v>973</v>
      </c>
      <c r="Z44" s="2181" t="s">
        <v>241</v>
      </c>
      <c r="AA44" s="2181" t="s">
        <v>833</v>
      </c>
      <c r="AB44" s="3146"/>
    </row>
    <row r="45" spans="1:28" ht="6" customHeight="1">
      <c r="C45" s="2855"/>
      <c r="D45" s="2855"/>
      <c r="E45" s="2446"/>
      <c r="F45" s="2446"/>
      <c r="G45" s="2446"/>
      <c r="H45" s="2446"/>
      <c r="I45" s="2446"/>
      <c r="J45" s="3146"/>
      <c r="L45" s="2855"/>
      <c r="M45" s="2855"/>
      <c r="N45" s="2446"/>
      <c r="O45" s="2446"/>
      <c r="P45" s="2446"/>
      <c r="Q45" s="2446"/>
      <c r="R45" s="2446"/>
      <c r="S45" s="3146"/>
      <c r="U45" s="2855"/>
      <c r="V45" s="2855"/>
      <c r="W45" s="2446"/>
      <c r="X45" s="2446"/>
      <c r="Y45" s="2446"/>
      <c r="Z45" s="2446"/>
      <c r="AA45" s="2446"/>
      <c r="AB45" s="3146"/>
    </row>
    <row r="46" spans="1:28">
      <c r="C46" s="2987" t="s">
        <v>1050</v>
      </c>
      <c r="D46" s="2136"/>
      <c r="E46" s="2136"/>
      <c r="F46" s="2136"/>
      <c r="G46" s="2136"/>
      <c r="H46" s="2136"/>
      <c r="I46" s="2136"/>
      <c r="L46" s="2987" t="s">
        <v>1050</v>
      </c>
      <c r="M46" s="2136"/>
      <c r="N46" s="2136"/>
      <c r="O46" s="2136"/>
      <c r="P46" s="2136"/>
      <c r="Q46" s="2136"/>
      <c r="R46" s="2136"/>
      <c r="U46" s="2987" t="s">
        <v>1050</v>
      </c>
      <c r="V46" s="2136"/>
      <c r="W46" s="2136"/>
      <c r="X46" s="2136"/>
      <c r="Y46" s="2136"/>
      <c r="Z46" s="2136"/>
      <c r="AA46" s="2136"/>
    </row>
    <row r="47" spans="1:28">
      <c r="C47" s="2443" t="s">
        <v>820</v>
      </c>
      <c r="D47" s="2447"/>
      <c r="E47" s="2447"/>
      <c r="F47" s="2447"/>
      <c r="G47" s="2447"/>
      <c r="H47" s="2447"/>
      <c r="I47" s="2457"/>
      <c r="L47" s="2443" t="s">
        <v>820</v>
      </c>
      <c r="M47" s="2447"/>
      <c r="N47" s="2447"/>
      <c r="O47" s="2447"/>
      <c r="P47" s="2447"/>
      <c r="Q47" s="2447">
        <f>+M47+N47+O47+P47</f>
        <v>0</v>
      </c>
      <c r="R47" s="2457" t="str">
        <f>IF(+ISERROR(N47/S10),"-")</f>
        <v>-</v>
      </c>
      <c r="U47" s="2443" t="s">
        <v>820</v>
      </c>
      <c r="V47" s="2447"/>
      <c r="W47" s="2447"/>
      <c r="X47" s="2447"/>
      <c r="Y47" s="2447"/>
      <c r="Z47" s="2447">
        <f>+V47+W47+X47+Y47</f>
        <v>0</v>
      </c>
      <c r="AA47" s="2457" t="str">
        <f>IF(+ISERROR(W47/AB10),"-")</f>
        <v>-</v>
      </c>
    </row>
    <row r="48" spans="1:28">
      <c r="C48" s="2443" t="s">
        <v>821</v>
      </c>
      <c r="D48" s="2447"/>
      <c r="E48" s="2447"/>
      <c r="F48" s="2447"/>
      <c r="G48" s="2447"/>
      <c r="H48" s="2447"/>
      <c r="I48" s="2457"/>
      <c r="L48" s="2443" t="s">
        <v>821</v>
      </c>
      <c r="M48" s="2447"/>
      <c r="N48" s="2447"/>
      <c r="O48" s="2447"/>
      <c r="P48" s="2447"/>
      <c r="Q48" s="2447"/>
      <c r="R48" s="2457"/>
      <c r="U48" s="2443" t="s">
        <v>821</v>
      </c>
      <c r="V48" s="2447"/>
      <c r="W48" s="2447"/>
      <c r="X48" s="2447"/>
      <c r="Y48" s="2447"/>
      <c r="Z48" s="2447"/>
      <c r="AA48" s="2457"/>
    </row>
    <row r="49" spans="1:27">
      <c r="C49" s="2443" t="s">
        <v>822</v>
      </c>
      <c r="D49" s="2447"/>
      <c r="E49" s="2447"/>
      <c r="F49" s="2447"/>
      <c r="G49" s="2447"/>
      <c r="H49" s="2447"/>
      <c r="I49" s="2457"/>
      <c r="L49" s="2443" t="s">
        <v>822</v>
      </c>
      <c r="M49" s="2447"/>
      <c r="N49" s="2447"/>
      <c r="O49" s="2447"/>
      <c r="P49" s="2447"/>
      <c r="Q49" s="2447"/>
      <c r="R49" s="2457"/>
      <c r="U49" s="2443" t="s">
        <v>822</v>
      </c>
      <c r="V49" s="2447"/>
      <c r="W49" s="2447"/>
      <c r="X49" s="2447"/>
      <c r="Y49" s="2447"/>
      <c r="Z49" s="2447"/>
      <c r="AA49" s="2457"/>
    </row>
    <row r="50" spans="1:27" ht="12.75">
      <c r="B50" s="2724"/>
      <c r="C50" s="2725" t="s">
        <v>235</v>
      </c>
      <c r="D50" s="2447"/>
      <c r="E50" s="2447"/>
      <c r="F50" s="2447"/>
      <c r="G50" s="2447"/>
      <c r="H50" s="2447"/>
      <c r="I50" s="2457"/>
      <c r="L50" s="2725" t="s">
        <v>235</v>
      </c>
      <c r="M50" s="2447"/>
      <c r="N50" s="2447"/>
      <c r="O50" s="2447"/>
      <c r="P50" s="2447"/>
      <c r="Q50" s="2447"/>
      <c r="R50" s="2457"/>
      <c r="U50" s="2725" t="s">
        <v>235</v>
      </c>
      <c r="V50" s="2447"/>
      <c r="W50" s="2447"/>
      <c r="X50" s="2447"/>
      <c r="Y50" s="2447"/>
      <c r="Z50" s="2447"/>
      <c r="AA50" s="2457"/>
    </row>
    <row r="51" spans="1:27" ht="12.75">
      <c r="B51" s="2724"/>
      <c r="C51" s="2725" t="s">
        <v>250</v>
      </c>
      <c r="D51" s="2447"/>
      <c r="E51" s="2447"/>
      <c r="F51" s="2447"/>
      <c r="G51" s="2447"/>
      <c r="H51" s="2447"/>
      <c r="I51" s="2457"/>
      <c r="L51" s="2725" t="s">
        <v>250</v>
      </c>
      <c r="M51" s="2447"/>
      <c r="N51" s="2447"/>
      <c r="O51" s="2447"/>
      <c r="P51" s="2447"/>
      <c r="Q51" s="2447"/>
      <c r="R51" s="2457"/>
      <c r="U51" s="2725" t="s">
        <v>250</v>
      </c>
      <c r="V51" s="2447"/>
      <c r="W51" s="2447"/>
      <c r="X51" s="2447"/>
      <c r="Y51" s="2447"/>
      <c r="Z51" s="2447"/>
      <c r="AA51" s="2457"/>
    </row>
    <row r="52" spans="1:27" ht="12.75">
      <c r="B52" s="2724"/>
      <c r="C52" s="2725" t="s">
        <v>125</v>
      </c>
      <c r="D52" s="2447"/>
      <c r="E52" s="2447"/>
      <c r="F52" s="2447"/>
      <c r="G52" s="2447"/>
      <c r="H52" s="2447"/>
      <c r="I52" s="2457"/>
      <c r="L52" s="2725" t="s">
        <v>125</v>
      </c>
      <c r="M52" s="2447"/>
      <c r="N52" s="2447"/>
      <c r="O52" s="2447"/>
      <c r="P52" s="2447"/>
      <c r="Q52" s="2447"/>
      <c r="R52" s="2457"/>
      <c r="U52" s="2725" t="s">
        <v>125</v>
      </c>
      <c r="V52" s="2447"/>
      <c r="W52" s="2447"/>
      <c r="X52" s="2447"/>
      <c r="Y52" s="2447"/>
      <c r="Z52" s="2447"/>
      <c r="AA52" s="2457"/>
    </row>
    <row r="53" spans="1:27">
      <c r="C53" s="2443" t="s">
        <v>1051</v>
      </c>
      <c r="D53" s="2447"/>
      <c r="E53" s="2447"/>
      <c r="F53" s="2447"/>
      <c r="G53" s="2447"/>
      <c r="H53" s="2447"/>
      <c r="I53" s="2457"/>
      <c r="L53" s="2443" t="s">
        <v>1051</v>
      </c>
      <c r="M53" s="2447"/>
      <c r="N53" s="2447"/>
      <c r="O53" s="2447"/>
      <c r="P53" s="2447"/>
      <c r="Q53" s="2447"/>
      <c r="R53" s="2457"/>
      <c r="U53" s="2443" t="s">
        <v>1051</v>
      </c>
      <c r="V53" s="2447"/>
      <c r="W53" s="2447"/>
      <c r="X53" s="2447"/>
      <c r="Y53" s="2447"/>
      <c r="Z53" s="2447"/>
      <c r="AA53" s="2457"/>
    </row>
    <row r="54" spans="1:27">
      <c r="C54" s="2443"/>
      <c r="D54" s="2447"/>
      <c r="E54" s="2447"/>
      <c r="F54" s="2447"/>
      <c r="G54" s="2447"/>
      <c r="H54" s="2447"/>
      <c r="I54" s="2448"/>
      <c r="L54" s="2443"/>
      <c r="M54" s="2447"/>
      <c r="N54" s="2447"/>
      <c r="O54" s="2447"/>
      <c r="P54" s="2447"/>
      <c r="Q54" s="2447"/>
      <c r="R54" s="2448"/>
      <c r="U54" s="2443"/>
      <c r="V54" s="2447"/>
      <c r="W54" s="2447"/>
      <c r="X54" s="2447"/>
      <c r="Y54" s="2447"/>
      <c r="Z54" s="2447"/>
      <c r="AA54" s="2448"/>
    </row>
    <row r="55" spans="1:27" s="2726" customFormat="1" ht="21.75" customHeight="1">
      <c r="A55" s="2444"/>
      <c r="B55" s="2444"/>
      <c r="C55" s="2182" t="s">
        <v>819</v>
      </c>
      <c r="D55" s="2183"/>
      <c r="E55" s="2183"/>
      <c r="F55" s="2183"/>
      <c r="G55" s="2183"/>
      <c r="H55" s="2183"/>
      <c r="I55" s="2188"/>
      <c r="L55" s="2182" t="s">
        <v>819</v>
      </c>
      <c r="M55" s="2183">
        <f>+SUM(M47:M53)</f>
        <v>0</v>
      </c>
      <c r="N55" s="2183">
        <f>+SUM(N47:N53)</f>
        <v>0</v>
      </c>
      <c r="O55" s="2183">
        <f>+SUM(O47:O53)</f>
        <v>0</v>
      </c>
      <c r="P55" s="2183">
        <f>+SUM(P47:P53)</f>
        <v>0</v>
      </c>
      <c r="Q55" s="2183">
        <f>+SUM(Q47:Q53)</f>
        <v>0</v>
      </c>
      <c r="R55" s="2188" t="str">
        <f>IF(+ISERROR(N55/S18),"-")</f>
        <v>-</v>
      </c>
      <c r="U55" s="2182" t="s">
        <v>819</v>
      </c>
      <c r="V55" s="2183">
        <f>+SUM(V47:V53)</f>
        <v>0</v>
      </c>
      <c r="W55" s="2183">
        <f>+SUM(W47:W53)</f>
        <v>0</v>
      </c>
      <c r="X55" s="2183">
        <f>+SUM(X47:X53)</f>
        <v>0</v>
      </c>
      <c r="Y55" s="2183">
        <f>+SUM(Y47:Y53)</f>
        <v>0</v>
      </c>
      <c r="Z55" s="2183">
        <f>+SUM(Z47:Z53)</f>
        <v>0</v>
      </c>
      <c r="AA55" s="2188" t="str">
        <f>IF(+ISERROR(W55/AB18),"-")</f>
        <v>-</v>
      </c>
    </row>
    <row r="56" spans="1:27">
      <c r="C56" s="2727"/>
      <c r="D56" s="2449"/>
      <c r="E56" s="2449"/>
      <c r="F56" s="2449"/>
      <c r="G56" s="2449"/>
      <c r="H56" s="2449"/>
      <c r="I56" s="2450"/>
      <c r="L56" s="2727"/>
      <c r="M56" s="2449"/>
      <c r="N56" s="2449"/>
      <c r="O56" s="2449"/>
      <c r="P56" s="2449"/>
      <c r="Q56" s="2449"/>
      <c r="R56" s="2450"/>
      <c r="U56" s="2727"/>
      <c r="V56" s="2449"/>
      <c r="W56" s="2449"/>
      <c r="X56" s="2449"/>
      <c r="Y56" s="2449"/>
      <c r="Z56" s="2449"/>
      <c r="AA56" s="2450"/>
    </row>
    <row r="57" spans="1:27">
      <c r="C57" s="2727" t="s">
        <v>1052</v>
      </c>
      <c r="D57" s="2449"/>
      <c r="E57" s="2449"/>
      <c r="F57" s="2449"/>
      <c r="G57" s="2449"/>
      <c r="H57" s="2449"/>
      <c r="I57" s="2450"/>
      <c r="L57" s="2727" t="s">
        <v>1052</v>
      </c>
      <c r="M57" s="2449"/>
      <c r="N57" s="2449"/>
      <c r="O57" s="2449"/>
      <c r="P57" s="2449"/>
      <c r="Q57" s="2449"/>
      <c r="R57" s="2450"/>
      <c r="U57" s="2727" t="s">
        <v>1052</v>
      </c>
      <c r="V57" s="2449"/>
      <c r="W57" s="2449"/>
      <c r="X57" s="2449"/>
      <c r="Y57" s="2449"/>
      <c r="Z57" s="2449"/>
      <c r="AA57" s="2450"/>
    </row>
    <row r="58" spans="1:27">
      <c r="C58" s="2443" t="s">
        <v>820</v>
      </c>
      <c r="D58" s="2447"/>
      <c r="E58" s="2447"/>
      <c r="F58" s="2447"/>
      <c r="G58" s="2447"/>
      <c r="H58" s="2447"/>
      <c r="I58" s="2457"/>
      <c r="L58" s="2443" t="s">
        <v>820</v>
      </c>
      <c r="M58" s="2447"/>
      <c r="N58" s="2447"/>
      <c r="O58" s="2447"/>
      <c r="P58" s="2447"/>
      <c r="Q58" s="2447">
        <f t="shared" ref="Q58:Q68" si="9">+M58+N58+O58+P58</f>
        <v>0</v>
      </c>
      <c r="R58" s="2457" t="str">
        <f t="shared" ref="R58:R63" si="10">IF(+ISERROR(N58/S21),"-")</f>
        <v>-</v>
      </c>
      <c r="U58" s="2443" t="s">
        <v>820</v>
      </c>
      <c r="V58" s="2447"/>
      <c r="W58" s="2447"/>
      <c r="X58" s="2447"/>
      <c r="Y58" s="2447"/>
      <c r="Z58" s="2447">
        <f t="shared" ref="Z58:Z68" si="11">+V58+W58+X58+Y58</f>
        <v>0</v>
      </c>
      <c r="AA58" s="2457" t="str">
        <f t="shared" ref="AA58:AA63" si="12">IF(+ISERROR(W58/AB21),"-")</f>
        <v>-</v>
      </c>
    </row>
    <row r="59" spans="1:27">
      <c r="C59" s="2443" t="s">
        <v>821</v>
      </c>
      <c r="D59" s="2447"/>
      <c r="E59" s="2447"/>
      <c r="F59" s="2447"/>
      <c r="G59" s="2447"/>
      <c r="H59" s="2447"/>
      <c r="I59" s="2457"/>
      <c r="L59" s="2443" t="s">
        <v>821</v>
      </c>
      <c r="M59" s="2447"/>
      <c r="N59" s="2447"/>
      <c r="O59" s="2447"/>
      <c r="P59" s="2447"/>
      <c r="Q59" s="2447">
        <f t="shared" si="9"/>
        <v>0</v>
      </c>
      <c r="R59" s="2457" t="str">
        <f t="shared" si="10"/>
        <v>-</v>
      </c>
      <c r="U59" s="2443" t="s">
        <v>821</v>
      </c>
      <c r="V59" s="2447"/>
      <c r="W59" s="2447"/>
      <c r="X59" s="2447"/>
      <c r="Y59" s="2447"/>
      <c r="Z59" s="2447">
        <f t="shared" si="11"/>
        <v>0</v>
      </c>
      <c r="AA59" s="2457" t="str">
        <f t="shared" si="12"/>
        <v>-</v>
      </c>
    </row>
    <row r="60" spans="1:27">
      <c r="C60" s="2443" t="s">
        <v>822</v>
      </c>
      <c r="D60" s="2447"/>
      <c r="E60" s="2447"/>
      <c r="F60" s="2447"/>
      <c r="G60" s="2447"/>
      <c r="H60" s="2447"/>
      <c r="I60" s="2457"/>
      <c r="L60" s="2443" t="s">
        <v>822</v>
      </c>
      <c r="M60" s="2447">
        <f>+M61+M66+M67</f>
        <v>0</v>
      </c>
      <c r="N60" s="2447">
        <f t="shared" ref="N60:P60" si="13">+N61+N66+N67</f>
        <v>0</v>
      </c>
      <c r="O60" s="2447">
        <f t="shared" si="13"/>
        <v>0</v>
      </c>
      <c r="P60" s="2447">
        <f t="shared" si="13"/>
        <v>0</v>
      </c>
      <c r="Q60" s="2447">
        <f t="shared" si="9"/>
        <v>0</v>
      </c>
      <c r="R60" s="2457" t="str">
        <f t="shared" si="10"/>
        <v>-</v>
      </c>
      <c r="U60" s="2443" t="s">
        <v>822</v>
      </c>
      <c r="V60" s="2447">
        <f>+V61+V66+V67</f>
        <v>0</v>
      </c>
      <c r="W60" s="2447">
        <f t="shared" ref="W60:Y60" si="14">+W61+W66+W67</f>
        <v>0</v>
      </c>
      <c r="X60" s="2447">
        <f t="shared" si="14"/>
        <v>0</v>
      </c>
      <c r="Y60" s="2447">
        <f t="shared" si="14"/>
        <v>0</v>
      </c>
      <c r="Z60" s="2447">
        <f t="shared" si="11"/>
        <v>0</v>
      </c>
      <c r="AA60" s="2457" t="str">
        <f t="shared" si="12"/>
        <v>-</v>
      </c>
    </row>
    <row r="61" spans="1:27" ht="12.75">
      <c r="B61" s="2724"/>
      <c r="C61" s="2725" t="s">
        <v>235</v>
      </c>
      <c r="D61" s="2447"/>
      <c r="E61" s="2447"/>
      <c r="F61" s="2447"/>
      <c r="G61" s="2447"/>
      <c r="H61" s="2447"/>
      <c r="I61" s="2457"/>
      <c r="L61" s="2725" t="s">
        <v>235</v>
      </c>
      <c r="M61" s="2447">
        <f>+SUM(M62:M65)</f>
        <v>0</v>
      </c>
      <c r="N61" s="2447">
        <f t="shared" ref="N61:P61" si="15">+SUM(N62:N65)</f>
        <v>0</v>
      </c>
      <c r="O61" s="2447">
        <f t="shared" si="15"/>
        <v>0</v>
      </c>
      <c r="P61" s="2447">
        <f t="shared" si="15"/>
        <v>0</v>
      </c>
      <c r="Q61" s="2447">
        <f t="shared" si="9"/>
        <v>0</v>
      </c>
      <c r="R61" s="2457" t="str">
        <f t="shared" si="10"/>
        <v>-</v>
      </c>
      <c r="U61" s="2725" t="s">
        <v>235</v>
      </c>
      <c r="V61" s="2447">
        <f>+SUM(V62:V65)</f>
        <v>0</v>
      </c>
      <c r="W61" s="2447">
        <f t="shared" ref="W61:Y61" si="16">+SUM(W62:W65)</f>
        <v>0</v>
      </c>
      <c r="X61" s="2447">
        <f t="shared" si="16"/>
        <v>0</v>
      </c>
      <c r="Y61" s="2447">
        <f t="shared" si="16"/>
        <v>0</v>
      </c>
      <c r="Z61" s="2447">
        <f t="shared" si="11"/>
        <v>0</v>
      </c>
      <c r="AA61" s="2457" t="str">
        <f t="shared" si="12"/>
        <v>-</v>
      </c>
    </row>
    <row r="62" spans="1:27" ht="12.75">
      <c r="B62" s="2724"/>
      <c r="C62" s="2725" t="s">
        <v>250</v>
      </c>
      <c r="D62" s="2447"/>
      <c r="E62" s="2447"/>
      <c r="F62" s="2447"/>
      <c r="G62" s="2447"/>
      <c r="H62" s="2447"/>
      <c r="I62" s="2457"/>
      <c r="L62" s="2725" t="s">
        <v>250</v>
      </c>
      <c r="M62" s="2447"/>
      <c r="N62" s="2447"/>
      <c r="O62" s="2447"/>
      <c r="P62" s="2447"/>
      <c r="Q62" s="2447">
        <f t="shared" si="9"/>
        <v>0</v>
      </c>
      <c r="R62" s="2457" t="str">
        <f t="shared" si="10"/>
        <v>-</v>
      </c>
      <c r="U62" s="2725" t="s">
        <v>250</v>
      </c>
      <c r="V62" s="2447"/>
      <c r="W62" s="2447"/>
      <c r="X62" s="2447"/>
      <c r="Y62" s="2447"/>
      <c r="Z62" s="2447">
        <f t="shared" si="11"/>
        <v>0</v>
      </c>
      <c r="AA62" s="2457" t="str">
        <f t="shared" si="12"/>
        <v>-</v>
      </c>
    </row>
    <row r="63" spans="1:27" ht="12.75">
      <c r="B63" s="2724"/>
      <c r="C63" s="2725" t="s">
        <v>125</v>
      </c>
      <c r="D63" s="2447"/>
      <c r="E63" s="2447"/>
      <c r="F63" s="2447"/>
      <c r="G63" s="2447"/>
      <c r="H63" s="2447"/>
      <c r="I63" s="2457"/>
      <c r="L63" s="2725" t="s">
        <v>125</v>
      </c>
      <c r="M63" s="2447"/>
      <c r="N63" s="2447"/>
      <c r="O63" s="2447"/>
      <c r="P63" s="2447"/>
      <c r="Q63" s="2447">
        <f t="shared" si="9"/>
        <v>0</v>
      </c>
      <c r="R63" s="2457" t="str">
        <f t="shared" si="10"/>
        <v>-</v>
      </c>
      <c r="U63" s="2725" t="s">
        <v>125</v>
      </c>
      <c r="V63" s="2447"/>
      <c r="W63" s="2447"/>
      <c r="X63" s="2447"/>
      <c r="Y63" s="2447"/>
      <c r="Z63" s="2447">
        <f t="shared" si="11"/>
        <v>0</v>
      </c>
      <c r="AA63" s="2457" t="str">
        <f t="shared" si="12"/>
        <v>-</v>
      </c>
    </row>
    <row r="64" spans="1:27">
      <c r="C64" s="2443" t="s">
        <v>824</v>
      </c>
      <c r="D64" s="2447"/>
      <c r="E64" s="2447"/>
      <c r="F64" s="2447"/>
      <c r="G64" s="2447"/>
      <c r="H64" s="2447"/>
      <c r="I64" s="2457"/>
      <c r="L64" s="2443" t="s">
        <v>824</v>
      </c>
      <c r="M64" s="2447"/>
      <c r="N64" s="2447"/>
      <c r="O64" s="2447"/>
      <c r="P64" s="2447"/>
      <c r="Q64" s="2447">
        <f t="shared" si="9"/>
        <v>0</v>
      </c>
      <c r="R64" s="2457" t="str">
        <f>IF(+ISERROR(N64/#REF!),"-")</f>
        <v>-</v>
      </c>
      <c r="U64" s="2443" t="s">
        <v>824</v>
      </c>
      <c r="V64" s="2447"/>
      <c r="W64" s="2447"/>
      <c r="X64" s="2447"/>
      <c r="Y64" s="2447"/>
      <c r="Z64" s="2447">
        <f t="shared" si="11"/>
        <v>0</v>
      </c>
      <c r="AA64" s="2457" t="str">
        <f>IF(+ISERROR(W64/#REF!),"-")</f>
        <v>-</v>
      </c>
    </row>
    <row r="65" spans="1:28">
      <c r="C65" s="2443" t="s">
        <v>825</v>
      </c>
      <c r="D65" s="2447"/>
      <c r="E65" s="2447"/>
      <c r="F65" s="2447"/>
      <c r="G65" s="2447"/>
      <c r="H65" s="2447"/>
      <c r="I65" s="2457"/>
      <c r="L65" s="2443" t="s">
        <v>825</v>
      </c>
      <c r="M65" s="2447"/>
      <c r="N65" s="2447"/>
      <c r="O65" s="2447"/>
      <c r="P65" s="2447"/>
      <c r="Q65" s="2447">
        <f t="shared" si="9"/>
        <v>0</v>
      </c>
      <c r="R65" s="2457" t="str">
        <f>IF(+ISERROR(N65/#REF!),"-")</f>
        <v>-</v>
      </c>
      <c r="U65" s="2443" t="s">
        <v>825</v>
      </c>
      <c r="V65" s="2447"/>
      <c r="W65" s="2447"/>
      <c r="X65" s="2447"/>
      <c r="Y65" s="2447"/>
      <c r="Z65" s="2447">
        <f t="shared" si="11"/>
        <v>0</v>
      </c>
      <c r="AA65" s="2457" t="str">
        <f>IF(+ISERROR(W65/#REF!),"-")</f>
        <v>-</v>
      </c>
    </row>
    <row r="66" spans="1:28">
      <c r="C66" s="2443" t="s">
        <v>826</v>
      </c>
      <c r="D66" s="2447"/>
      <c r="E66" s="2447"/>
      <c r="F66" s="2447"/>
      <c r="G66" s="2447"/>
      <c r="H66" s="2447"/>
      <c r="I66" s="2457"/>
      <c r="L66" s="2443" t="s">
        <v>826</v>
      </c>
      <c r="M66" s="2447"/>
      <c r="N66" s="2447"/>
      <c r="O66" s="2447"/>
      <c r="P66" s="2447"/>
      <c r="Q66" s="2447">
        <f t="shared" si="9"/>
        <v>0</v>
      </c>
      <c r="R66" s="2457" t="str">
        <f>IF(+ISERROR(N66/#REF!),"-")</f>
        <v>-</v>
      </c>
      <c r="U66" s="2443" t="s">
        <v>826</v>
      </c>
      <c r="V66" s="2447"/>
      <c r="W66" s="2447"/>
      <c r="X66" s="2447"/>
      <c r="Y66" s="2447"/>
      <c r="Z66" s="2447">
        <f t="shared" si="11"/>
        <v>0</v>
      </c>
      <c r="AA66" s="2457" t="str">
        <f>IF(+ISERROR(W66/#REF!),"-")</f>
        <v>-</v>
      </c>
    </row>
    <row r="67" spans="1:28">
      <c r="C67" s="2443" t="s">
        <v>827</v>
      </c>
      <c r="D67" s="2447"/>
      <c r="E67" s="2447"/>
      <c r="F67" s="2447"/>
      <c r="G67" s="2447"/>
      <c r="H67" s="2447"/>
      <c r="I67" s="2457"/>
      <c r="L67" s="2443" t="s">
        <v>827</v>
      </c>
      <c r="M67" s="2447"/>
      <c r="N67" s="2447"/>
      <c r="O67" s="2447"/>
      <c r="P67" s="2447"/>
      <c r="Q67" s="2447">
        <f t="shared" si="9"/>
        <v>0</v>
      </c>
      <c r="R67" s="2457" t="str">
        <f>IF(+ISERROR(N67/#REF!),"-")</f>
        <v>-</v>
      </c>
      <c r="U67" s="2443" t="s">
        <v>827</v>
      </c>
      <c r="V67" s="2447"/>
      <c r="W67" s="2447"/>
      <c r="X67" s="2447"/>
      <c r="Y67" s="2447"/>
      <c r="Z67" s="2447">
        <f t="shared" si="11"/>
        <v>0</v>
      </c>
      <c r="AA67" s="2457" t="str">
        <f>IF(+ISERROR(W67/#REF!),"-")</f>
        <v>-</v>
      </c>
    </row>
    <row r="68" spans="1:28">
      <c r="C68" s="2443" t="s">
        <v>1053</v>
      </c>
      <c r="D68" s="2447"/>
      <c r="E68" s="2447"/>
      <c r="F68" s="2447"/>
      <c r="G68" s="2447"/>
      <c r="H68" s="2447"/>
      <c r="I68" s="2457"/>
      <c r="L68" s="2443" t="s">
        <v>1053</v>
      </c>
      <c r="M68" s="2447"/>
      <c r="N68" s="2447"/>
      <c r="O68" s="2447"/>
      <c r="P68" s="2447"/>
      <c r="Q68" s="2447">
        <f t="shared" si="9"/>
        <v>0</v>
      </c>
      <c r="R68" s="2457" t="str">
        <f>IF(+ISERROR(N68/S27),"-")</f>
        <v>-</v>
      </c>
      <c r="U68" s="2443" t="s">
        <v>1053</v>
      </c>
      <c r="V68" s="2447"/>
      <c r="W68" s="2447"/>
      <c r="X68" s="2447"/>
      <c r="Y68" s="2447"/>
      <c r="Z68" s="2447">
        <f t="shared" si="11"/>
        <v>0</v>
      </c>
      <c r="AA68" s="2457" t="str">
        <f>IF(+ISERROR(W68/AB27),"-")</f>
        <v>-</v>
      </c>
    </row>
    <row r="69" spans="1:28" s="2726" customFormat="1" ht="21.75" customHeight="1">
      <c r="A69" s="2444"/>
      <c r="B69" s="2444"/>
      <c r="C69" s="2182" t="s">
        <v>828</v>
      </c>
      <c r="D69" s="2183"/>
      <c r="E69" s="2183"/>
      <c r="F69" s="2183"/>
      <c r="G69" s="2183"/>
      <c r="H69" s="2183"/>
      <c r="I69" s="2188"/>
      <c r="K69" s="2993"/>
      <c r="L69" s="2182" t="s">
        <v>828</v>
      </c>
      <c r="M69" s="2183"/>
      <c r="N69" s="2183"/>
      <c r="O69" s="2183"/>
      <c r="P69" s="2183"/>
      <c r="Q69" s="2183"/>
      <c r="R69" s="2188"/>
      <c r="U69" s="2182" t="s">
        <v>828</v>
      </c>
      <c r="V69" s="2183"/>
      <c r="W69" s="2183"/>
      <c r="X69" s="2183"/>
      <c r="Y69" s="2183"/>
      <c r="Z69" s="2183"/>
      <c r="AA69" s="2188"/>
    </row>
    <row r="70" spans="1:28" ht="6" customHeight="1">
      <c r="D70" s="2451"/>
      <c r="E70" s="2451"/>
      <c r="F70" s="2451"/>
      <c r="G70" s="2451"/>
      <c r="H70" s="2451"/>
      <c r="I70" s="2452"/>
      <c r="J70" s="2994"/>
      <c r="M70" s="2451"/>
      <c r="N70" s="2451"/>
      <c r="O70" s="2451"/>
      <c r="P70" s="2451"/>
      <c r="Q70" s="2451"/>
      <c r="R70" s="2452"/>
      <c r="S70" s="2994"/>
      <c r="V70" s="2451"/>
      <c r="W70" s="2451"/>
      <c r="X70" s="2451"/>
      <c r="Y70" s="2451"/>
      <c r="Z70" s="2451"/>
      <c r="AA70" s="2452"/>
      <c r="AB70" s="2994"/>
    </row>
    <row r="71" spans="1:28" s="2726" customFormat="1" ht="21.75" customHeight="1">
      <c r="A71" s="2444"/>
      <c r="B71" s="2444"/>
      <c r="C71" s="2182" t="s">
        <v>829</v>
      </c>
      <c r="D71" s="2183"/>
      <c r="E71" s="2183"/>
      <c r="F71" s="2183"/>
      <c r="G71" s="2183"/>
      <c r="H71" s="2183"/>
      <c r="I71" s="2188"/>
      <c r="J71" s="2994"/>
      <c r="K71" s="2995"/>
      <c r="L71" s="2182" t="s">
        <v>829</v>
      </c>
      <c r="M71" s="2183"/>
      <c r="N71" s="2183"/>
      <c r="O71" s="2183"/>
      <c r="P71" s="2183"/>
      <c r="Q71" s="2183"/>
      <c r="R71" s="2188"/>
      <c r="S71" s="2994"/>
      <c r="U71" s="2182" t="s">
        <v>829</v>
      </c>
      <c r="V71" s="2183"/>
      <c r="W71" s="2183"/>
      <c r="X71" s="2183"/>
      <c r="Y71" s="2183"/>
      <c r="Z71" s="2183"/>
      <c r="AA71" s="2188"/>
      <c r="AB71" s="2994"/>
    </row>
    <row r="73" spans="1:28" ht="6.75" customHeight="1">
      <c r="C73" s="2453"/>
      <c r="D73" s="2454"/>
      <c r="E73" s="2454"/>
      <c r="F73" s="2454"/>
      <c r="G73" s="2454"/>
      <c r="H73" s="2454"/>
      <c r="J73" s="2455"/>
      <c r="L73" s="2453"/>
      <c r="M73" s="2454"/>
      <c r="N73" s="2454"/>
      <c r="O73" s="2454"/>
      <c r="P73" s="2454"/>
      <c r="Q73" s="2454"/>
      <c r="S73" s="2455"/>
      <c r="U73" s="2453"/>
      <c r="V73" s="2454"/>
      <c r="W73" s="2454"/>
      <c r="X73" s="2454"/>
      <c r="Y73" s="2454"/>
      <c r="Z73" s="2454"/>
      <c r="AB73" s="2455"/>
    </row>
    <row r="74" spans="1:28">
      <c r="C74" s="2184" t="s">
        <v>1054</v>
      </c>
      <c r="D74" s="2185"/>
      <c r="E74" s="2185"/>
      <c r="F74" s="2185"/>
      <c r="G74" s="2185"/>
      <c r="H74" s="2185"/>
      <c r="I74" s="2189"/>
      <c r="L74" s="2184" t="s">
        <v>1054</v>
      </c>
      <c r="M74" s="2185"/>
      <c r="N74" s="2185"/>
      <c r="O74" s="2185"/>
      <c r="P74" s="2185"/>
      <c r="Q74" s="2185">
        <f>+M74+N74+O74+P74</f>
        <v>0</v>
      </c>
      <c r="R74" s="2189"/>
      <c r="U74" s="2184" t="s">
        <v>1054</v>
      </c>
      <c r="V74" s="2185"/>
      <c r="W74" s="2185"/>
      <c r="X74" s="2185"/>
      <c r="Y74" s="2185"/>
      <c r="Z74" s="2185">
        <f>+V74+W74+X74+Y74</f>
        <v>0</v>
      </c>
      <c r="AA74" s="2189"/>
    </row>
    <row r="75" spans="1:28">
      <c r="C75" s="2184" t="s">
        <v>1055</v>
      </c>
      <c r="D75" s="2185"/>
      <c r="E75" s="2185"/>
      <c r="F75" s="2185"/>
      <c r="G75" s="2185"/>
      <c r="H75" s="2185"/>
      <c r="I75" s="2189"/>
      <c r="L75" s="2184" t="s">
        <v>1055</v>
      </c>
      <c r="M75" s="2185"/>
      <c r="N75" s="2185"/>
      <c r="O75" s="2185"/>
      <c r="P75" s="2185"/>
      <c r="Q75" s="2185">
        <f>+M75+N75+O75+P75</f>
        <v>0</v>
      </c>
      <c r="R75" s="2189"/>
      <c r="U75" s="2184" t="s">
        <v>1055</v>
      </c>
      <c r="V75" s="2185"/>
      <c r="W75" s="2185"/>
      <c r="X75" s="2185"/>
      <c r="Y75" s="2185"/>
      <c r="Z75" s="2185">
        <f>+V75+W75+X75+Y75</f>
        <v>0</v>
      </c>
      <c r="AA75" s="2189"/>
    </row>
    <row r="76" spans="1:28">
      <c r="C76" s="2184" t="s">
        <v>830</v>
      </c>
      <c r="D76" s="2185"/>
      <c r="E76" s="2185"/>
      <c r="F76" s="2185"/>
      <c r="G76" s="2185"/>
      <c r="H76" s="2185"/>
      <c r="I76" s="2189"/>
      <c r="L76" s="2184" t="s">
        <v>830</v>
      </c>
      <c r="M76" s="2185">
        <f>+M74+M75</f>
        <v>0</v>
      </c>
      <c r="N76" s="2185">
        <f t="shared" ref="N76:Q76" si="17">+N74+N75</f>
        <v>0</v>
      </c>
      <c r="O76" s="2185">
        <f t="shared" si="17"/>
        <v>0</v>
      </c>
      <c r="P76" s="2185">
        <f t="shared" si="17"/>
        <v>0</v>
      </c>
      <c r="Q76" s="2185">
        <f t="shared" si="17"/>
        <v>0</v>
      </c>
      <c r="R76" s="2189"/>
      <c r="U76" s="2184" t="s">
        <v>830</v>
      </c>
      <c r="V76" s="2185">
        <f>+V74+V75</f>
        <v>0</v>
      </c>
      <c r="W76" s="2185">
        <f t="shared" ref="W76:Z76" si="18">+W74+W75</f>
        <v>0</v>
      </c>
      <c r="X76" s="2185">
        <f t="shared" si="18"/>
        <v>0</v>
      </c>
      <c r="Y76" s="2185">
        <f t="shared" si="18"/>
        <v>0</v>
      </c>
      <c r="Z76" s="2185">
        <f t="shared" si="18"/>
        <v>0</v>
      </c>
      <c r="AA76" s="2189"/>
    </row>
    <row r="77" spans="1:28" ht="21" customHeight="1"/>
    <row r="78" spans="1:28" ht="15" customHeight="1">
      <c r="C78" s="3152" t="s">
        <v>1335</v>
      </c>
      <c r="D78" s="3152"/>
      <c r="E78" s="3152"/>
      <c r="F78" s="3152"/>
      <c r="G78" s="3152"/>
      <c r="H78" s="3152"/>
      <c r="I78" s="3152"/>
      <c r="J78" s="3152"/>
      <c r="L78" s="3152" t="s">
        <v>1335</v>
      </c>
      <c r="M78" s="3152"/>
      <c r="N78" s="3152"/>
      <c r="O78" s="3152"/>
      <c r="P78" s="3152"/>
      <c r="Q78" s="3152"/>
      <c r="R78" s="3152"/>
      <c r="S78" s="3152"/>
      <c r="U78" s="3152" t="s">
        <v>1335</v>
      </c>
      <c r="V78" s="3152"/>
      <c r="W78" s="3152"/>
      <c r="X78" s="3152"/>
      <c r="Y78" s="3152"/>
      <c r="Z78" s="3152"/>
      <c r="AA78" s="3152"/>
      <c r="AB78" s="3152"/>
    </row>
    <row r="79" spans="1:28">
      <c r="C79" s="2883"/>
      <c r="D79" s="2883"/>
      <c r="E79" s="2883"/>
      <c r="F79" s="2883"/>
      <c r="G79" s="2883"/>
      <c r="H79" s="2883"/>
      <c r="I79" s="2883"/>
      <c r="J79" s="2883"/>
      <c r="L79" s="2883"/>
      <c r="M79" s="2883"/>
      <c r="N79" s="2883"/>
      <c r="O79" s="2883"/>
      <c r="P79" s="2883"/>
      <c r="Q79" s="2883"/>
      <c r="R79" s="2883"/>
      <c r="S79" s="2883"/>
      <c r="U79" s="2883"/>
      <c r="V79" s="2883"/>
      <c r="W79" s="2883"/>
      <c r="X79" s="2883"/>
      <c r="Y79" s="2883"/>
      <c r="Z79" s="2883"/>
      <c r="AA79" s="2883"/>
      <c r="AB79" s="2883"/>
    </row>
    <row r="80" spans="1:28" ht="15">
      <c r="C80" s="2456" t="s">
        <v>834</v>
      </c>
      <c r="D80" s="2982" t="str">
        <f>+D4</f>
        <v>t-2</v>
      </c>
      <c r="E80" s="2983"/>
      <c r="F80" s="2446"/>
      <c r="G80" s="2855"/>
      <c r="H80" s="2855"/>
      <c r="I80" s="2984"/>
      <c r="J80" s="2985" t="s">
        <v>169</v>
      </c>
      <c r="L80" s="2456" t="s">
        <v>834</v>
      </c>
      <c r="M80" s="2982" t="str">
        <f>+M43</f>
        <v>t-1</v>
      </c>
      <c r="N80" s="2983"/>
      <c r="O80" s="2446"/>
      <c r="P80" s="2855"/>
      <c r="Q80" s="2855"/>
      <c r="R80" s="2984"/>
      <c r="S80" s="2985" t="s">
        <v>169</v>
      </c>
      <c r="U80" s="2456" t="s">
        <v>834</v>
      </c>
      <c r="V80" s="2982" t="str">
        <f>+V43</f>
        <v>t</v>
      </c>
      <c r="W80" s="2983"/>
      <c r="X80" s="2446"/>
      <c r="Y80" s="2855"/>
      <c r="Z80" s="2855"/>
      <c r="AA80" s="2984"/>
      <c r="AB80" s="2985" t="s">
        <v>169</v>
      </c>
    </row>
    <row r="81" spans="1:28" ht="30" customHeight="1">
      <c r="C81" s="3153" t="s">
        <v>816</v>
      </c>
      <c r="D81" s="3155" t="s">
        <v>238</v>
      </c>
      <c r="E81" s="3161" t="s">
        <v>42</v>
      </c>
      <c r="F81" s="3162"/>
      <c r="G81" s="3157" t="s">
        <v>817</v>
      </c>
      <c r="H81" s="3159" t="s">
        <v>355</v>
      </c>
      <c r="I81" s="3147" t="s">
        <v>973</v>
      </c>
      <c r="J81" s="3149" t="s">
        <v>241</v>
      </c>
      <c r="L81" s="3153" t="s">
        <v>816</v>
      </c>
      <c r="M81" s="3155" t="s">
        <v>238</v>
      </c>
      <c r="N81" s="3161" t="s">
        <v>42</v>
      </c>
      <c r="O81" s="3162"/>
      <c r="P81" s="3157" t="s">
        <v>817</v>
      </c>
      <c r="Q81" s="3159" t="s">
        <v>355</v>
      </c>
      <c r="R81" s="3147" t="s">
        <v>973</v>
      </c>
      <c r="S81" s="3149" t="s">
        <v>241</v>
      </c>
      <c r="U81" s="3153" t="s">
        <v>816</v>
      </c>
      <c r="V81" s="3155" t="s">
        <v>238</v>
      </c>
      <c r="W81" s="3161" t="s">
        <v>42</v>
      </c>
      <c r="X81" s="3162"/>
      <c r="Y81" s="3157" t="s">
        <v>817</v>
      </c>
      <c r="Z81" s="3159" t="s">
        <v>355</v>
      </c>
      <c r="AA81" s="3147" t="s">
        <v>973</v>
      </c>
      <c r="AB81" s="3149" t="s">
        <v>241</v>
      </c>
    </row>
    <row r="82" spans="1:28" ht="30" customHeight="1">
      <c r="C82" s="3154"/>
      <c r="D82" s="3156"/>
      <c r="E82" s="2181" t="s">
        <v>818</v>
      </c>
      <c r="F82" s="2948" t="s">
        <v>205</v>
      </c>
      <c r="G82" s="3158"/>
      <c r="H82" s="3160"/>
      <c r="I82" s="3148"/>
      <c r="J82" s="3150"/>
      <c r="L82" s="3154"/>
      <c r="M82" s="3156"/>
      <c r="N82" s="2181" t="s">
        <v>818</v>
      </c>
      <c r="O82" s="2948" t="s">
        <v>205</v>
      </c>
      <c r="P82" s="3158"/>
      <c r="Q82" s="3160"/>
      <c r="R82" s="3148"/>
      <c r="S82" s="3150"/>
      <c r="U82" s="3154"/>
      <c r="V82" s="3156"/>
      <c r="W82" s="2181" t="s">
        <v>818</v>
      </c>
      <c r="X82" s="2948" t="s">
        <v>205</v>
      </c>
      <c r="Y82" s="3158"/>
      <c r="Z82" s="3160"/>
      <c r="AA82" s="3148"/>
      <c r="AB82" s="3150"/>
    </row>
    <row r="83" spans="1:28" ht="9" customHeight="1">
      <c r="C83" s="2855"/>
      <c r="D83" s="2855"/>
      <c r="E83" s="2446"/>
      <c r="F83" s="2446"/>
      <c r="G83" s="2446"/>
      <c r="H83" s="2986"/>
      <c r="I83" s="2855"/>
      <c r="J83" s="2446"/>
      <c r="L83" s="2855"/>
      <c r="M83" s="2855"/>
      <c r="N83" s="2446"/>
      <c r="O83" s="2446"/>
      <c r="P83" s="2446"/>
      <c r="Q83" s="2986"/>
      <c r="R83" s="2855"/>
      <c r="S83" s="2446"/>
      <c r="U83" s="2855"/>
      <c r="V83" s="2855"/>
      <c r="W83" s="2446"/>
      <c r="X83" s="2446"/>
      <c r="Y83" s="2446"/>
      <c r="Z83" s="2986"/>
      <c r="AA83" s="2855"/>
      <c r="AB83" s="2446"/>
    </row>
    <row r="84" spans="1:28">
      <c r="C84" s="2987" t="s">
        <v>1050</v>
      </c>
      <c r="D84" s="2134"/>
      <c r="E84" s="2988"/>
      <c r="F84" s="2988"/>
      <c r="G84" s="2988"/>
      <c r="H84" s="2989"/>
      <c r="I84" s="2856"/>
      <c r="J84" s="2990"/>
      <c r="L84" s="2987" t="s">
        <v>1050</v>
      </c>
      <c r="M84" s="2134"/>
      <c r="N84" s="2988"/>
      <c r="O84" s="2988"/>
      <c r="P84" s="2988"/>
      <c r="Q84" s="2989"/>
      <c r="R84" s="2856"/>
      <c r="S84" s="2990"/>
      <c r="U84" s="2987" t="s">
        <v>1050</v>
      </c>
      <c r="V84" s="2134"/>
      <c r="W84" s="2988"/>
      <c r="X84" s="2988"/>
      <c r="Y84" s="2988"/>
      <c r="Z84" s="2989"/>
      <c r="AA84" s="2856"/>
      <c r="AB84" s="2990"/>
    </row>
    <row r="85" spans="1:28">
      <c r="C85" s="2443" t="s">
        <v>233</v>
      </c>
      <c r="D85" s="2719"/>
      <c r="E85" s="2720"/>
      <c r="F85" s="2720"/>
      <c r="G85" s="2720"/>
      <c r="H85" s="2439"/>
      <c r="I85" s="2721"/>
      <c r="J85" s="2719"/>
      <c r="L85" s="2443" t="s">
        <v>233</v>
      </c>
      <c r="M85" s="2722"/>
      <c r="N85" s="2720"/>
      <c r="O85" s="2720"/>
      <c r="P85" s="2720"/>
      <c r="Q85" s="2723"/>
      <c r="R85" s="2721"/>
      <c r="S85" s="2719"/>
      <c r="U85" s="2443" t="s">
        <v>233</v>
      </c>
      <c r="V85" s="2722"/>
      <c r="W85" s="2720"/>
      <c r="X85" s="2720"/>
      <c r="Y85" s="2720"/>
      <c r="Z85" s="2723"/>
      <c r="AA85" s="2721"/>
      <c r="AB85" s="2719"/>
    </row>
    <row r="86" spans="1:28">
      <c r="C86" s="2443" t="s">
        <v>820</v>
      </c>
      <c r="D86" s="2440"/>
      <c r="E86" s="2440"/>
      <c r="F86" s="2439"/>
      <c r="G86" s="2440"/>
      <c r="H86" s="2439"/>
      <c r="I86" s="2439"/>
      <c r="J86" s="2440"/>
      <c r="L86" s="2443" t="s">
        <v>820</v>
      </c>
      <c r="M86" s="2439"/>
      <c r="N86" s="2439"/>
      <c r="O86" s="2439"/>
      <c r="P86" s="2439"/>
      <c r="Q86" s="2439"/>
      <c r="R86" s="2439"/>
      <c r="S86" s="2440">
        <f>+M86+N86+O86+P86+Q86+R86</f>
        <v>0</v>
      </c>
      <c r="U86" s="2443" t="s">
        <v>820</v>
      </c>
      <c r="V86" s="2439"/>
      <c r="W86" s="2439"/>
      <c r="X86" s="2439"/>
      <c r="Y86" s="2439"/>
      <c r="Z86" s="2439"/>
      <c r="AA86" s="2439"/>
      <c r="AB86" s="2440">
        <f>+V86+W86+X86+Y86+Z86+AA86</f>
        <v>0</v>
      </c>
    </row>
    <row r="87" spans="1:28">
      <c r="C87" s="2443" t="s">
        <v>821</v>
      </c>
      <c r="D87" s="2440"/>
      <c r="E87" s="2440"/>
      <c r="F87" s="2439"/>
      <c r="G87" s="2440"/>
      <c r="H87" s="2439"/>
      <c r="I87" s="2439"/>
      <c r="J87" s="2440"/>
      <c r="L87" s="2443" t="s">
        <v>821</v>
      </c>
      <c r="M87" s="2439"/>
      <c r="N87" s="2439"/>
      <c r="O87" s="2439"/>
      <c r="P87" s="2439"/>
      <c r="Q87" s="2439"/>
      <c r="R87" s="2439"/>
      <c r="S87" s="2440"/>
      <c r="U87" s="2443" t="s">
        <v>821</v>
      </c>
      <c r="V87" s="2439"/>
      <c r="W87" s="2439"/>
      <c r="X87" s="2439"/>
      <c r="Y87" s="2439"/>
      <c r="Z87" s="2439"/>
      <c r="AA87" s="2439"/>
      <c r="AB87" s="2440"/>
    </row>
    <row r="88" spans="1:28">
      <c r="C88" s="2443" t="s">
        <v>822</v>
      </c>
      <c r="D88" s="2440"/>
      <c r="E88" s="2440"/>
      <c r="F88" s="2439"/>
      <c r="G88" s="2440"/>
      <c r="H88" s="2439"/>
      <c r="I88" s="2439"/>
      <c r="J88" s="2440"/>
      <c r="L88" s="2443" t="s">
        <v>822</v>
      </c>
      <c r="M88" s="2439"/>
      <c r="N88" s="2439"/>
      <c r="O88" s="2439"/>
      <c r="P88" s="2439"/>
      <c r="Q88" s="2439"/>
      <c r="R88" s="2439"/>
      <c r="S88" s="2440"/>
      <c r="U88" s="2443" t="s">
        <v>822</v>
      </c>
      <c r="V88" s="2439"/>
      <c r="W88" s="2439"/>
      <c r="X88" s="2439"/>
      <c r="Y88" s="2439"/>
      <c r="Z88" s="2439"/>
      <c r="AA88" s="2439"/>
      <c r="AB88" s="2440"/>
    </row>
    <row r="89" spans="1:28" ht="12.75">
      <c r="B89" s="2724"/>
      <c r="C89" s="2725" t="s">
        <v>235</v>
      </c>
      <c r="D89" s="2440"/>
      <c r="E89" s="2440"/>
      <c r="F89" s="2439"/>
      <c r="G89" s="2440"/>
      <c r="H89" s="2439"/>
      <c r="I89" s="2439"/>
      <c r="J89" s="2440"/>
      <c r="L89" s="2725" t="s">
        <v>235</v>
      </c>
      <c r="M89" s="2439"/>
      <c r="N89" s="2439"/>
      <c r="O89" s="2439"/>
      <c r="P89" s="2439"/>
      <c r="Q89" s="2439"/>
      <c r="R89" s="2439"/>
      <c r="S89" s="2440"/>
      <c r="U89" s="2725" t="s">
        <v>235</v>
      </c>
      <c r="V89" s="2439"/>
      <c r="W89" s="2439"/>
      <c r="X89" s="2439"/>
      <c r="Y89" s="2439"/>
      <c r="Z89" s="2439"/>
      <c r="AA89" s="2439"/>
      <c r="AB89" s="2440"/>
    </row>
    <row r="90" spans="1:28" ht="12.75">
      <c r="B90" s="2724"/>
      <c r="C90" s="2725" t="s">
        <v>250</v>
      </c>
      <c r="D90" s="2440"/>
      <c r="E90" s="2440"/>
      <c r="F90" s="2439"/>
      <c r="G90" s="2440"/>
      <c r="H90" s="2439"/>
      <c r="I90" s="2439"/>
      <c r="J90" s="2440"/>
      <c r="L90" s="2725" t="s">
        <v>250</v>
      </c>
      <c r="M90" s="2439"/>
      <c r="N90" s="2439"/>
      <c r="O90" s="2439"/>
      <c r="P90" s="2439"/>
      <c r="Q90" s="2439"/>
      <c r="R90" s="2439"/>
      <c r="S90" s="2440"/>
      <c r="U90" s="2725" t="s">
        <v>250</v>
      </c>
      <c r="V90" s="2439"/>
      <c r="W90" s="2439"/>
      <c r="X90" s="2439"/>
      <c r="Y90" s="2439"/>
      <c r="Z90" s="2439"/>
      <c r="AA90" s="2439"/>
      <c r="AB90" s="2440"/>
    </row>
    <row r="91" spans="1:28" ht="12.75">
      <c r="B91" s="2724"/>
      <c r="C91" s="2725" t="s">
        <v>125</v>
      </c>
      <c r="D91" s="2440"/>
      <c r="E91" s="2440"/>
      <c r="F91" s="2439"/>
      <c r="G91" s="2440"/>
      <c r="H91" s="2439"/>
      <c r="I91" s="2439"/>
      <c r="J91" s="2440"/>
      <c r="L91" s="2725" t="s">
        <v>125</v>
      </c>
      <c r="M91" s="2439"/>
      <c r="N91" s="2439"/>
      <c r="O91" s="2439"/>
      <c r="P91" s="2439"/>
      <c r="Q91" s="2439"/>
      <c r="R91" s="2439"/>
      <c r="S91" s="2440"/>
      <c r="U91" s="2725" t="s">
        <v>125</v>
      </c>
      <c r="V91" s="2439"/>
      <c r="W91" s="2439"/>
      <c r="X91" s="2439"/>
      <c r="Y91" s="2439"/>
      <c r="Z91" s="2439"/>
      <c r="AA91" s="2439"/>
      <c r="AB91" s="2440"/>
    </row>
    <row r="92" spans="1:28">
      <c r="C92" s="2443" t="s">
        <v>1051</v>
      </c>
      <c r="D92" s="2440"/>
      <c r="E92" s="2440"/>
      <c r="F92" s="2439"/>
      <c r="G92" s="2440"/>
      <c r="H92" s="2439"/>
      <c r="I92" s="2439"/>
      <c r="J92" s="2440"/>
      <c r="L92" s="2443" t="s">
        <v>1051</v>
      </c>
      <c r="M92" s="2439"/>
      <c r="N92" s="2439"/>
      <c r="O92" s="2439"/>
      <c r="P92" s="2439"/>
      <c r="Q92" s="2439"/>
      <c r="R92" s="2439"/>
      <c r="S92" s="2440"/>
      <c r="U92" s="2443" t="s">
        <v>1051</v>
      </c>
      <c r="V92" s="2439"/>
      <c r="W92" s="2439"/>
      <c r="X92" s="2439"/>
      <c r="Y92" s="2439"/>
      <c r="Z92" s="2439"/>
      <c r="AA92" s="2439"/>
      <c r="AB92" s="2440"/>
    </row>
    <row r="93" spans="1:28">
      <c r="C93" s="2443"/>
      <c r="D93" s="2439"/>
      <c r="E93" s="2439"/>
      <c r="F93" s="2439"/>
      <c r="G93" s="2439"/>
      <c r="H93" s="2439"/>
      <c r="I93" s="2439"/>
      <c r="J93" s="2440"/>
      <c r="L93" s="2443"/>
      <c r="M93" s="2439"/>
      <c r="N93" s="2439"/>
      <c r="O93" s="2439"/>
      <c r="P93" s="2439"/>
      <c r="Q93" s="2439"/>
      <c r="R93" s="2439"/>
      <c r="S93" s="2440"/>
      <c r="U93" s="2443"/>
      <c r="V93" s="2439"/>
      <c r="W93" s="2439"/>
      <c r="X93" s="2439"/>
      <c r="Y93" s="2439"/>
      <c r="Z93" s="2439"/>
      <c r="AA93" s="2439"/>
      <c r="AB93" s="2440"/>
    </row>
    <row r="94" spans="1:28" s="2726" customFormat="1" ht="21.75" customHeight="1">
      <c r="A94" s="2444"/>
      <c r="B94" s="2444"/>
      <c r="C94" s="2182" t="s">
        <v>819</v>
      </c>
      <c r="D94" s="2135"/>
      <c r="E94" s="2135"/>
      <c r="F94" s="2135"/>
      <c r="G94" s="2135"/>
      <c r="H94" s="2135"/>
      <c r="I94" s="2135"/>
      <c r="J94" s="2135"/>
      <c r="L94" s="2182" t="s">
        <v>819</v>
      </c>
      <c r="M94" s="2135">
        <f t="shared" ref="M94:S94" si="19">+SUM(M86:M92)</f>
        <v>0</v>
      </c>
      <c r="N94" s="2135">
        <f t="shared" si="19"/>
        <v>0</v>
      </c>
      <c r="O94" s="2135">
        <f t="shared" si="19"/>
        <v>0</v>
      </c>
      <c r="P94" s="2135">
        <f t="shared" si="19"/>
        <v>0</v>
      </c>
      <c r="Q94" s="2135">
        <f t="shared" si="19"/>
        <v>0</v>
      </c>
      <c r="R94" s="2135">
        <f t="shared" si="19"/>
        <v>0</v>
      </c>
      <c r="S94" s="2135">
        <f t="shared" si="19"/>
        <v>0</v>
      </c>
      <c r="U94" s="2182" t="s">
        <v>819</v>
      </c>
      <c r="V94" s="2135">
        <f t="shared" ref="V94:AB94" si="20">+SUM(V86:V92)</f>
        <v>0</v>
      </c>
      <c r="W94" s="2135">
        <f t="shared" si="20"/>
        <v>0</v>
      </c>
      <c r="X94" s="2135">
        <f t="shared" si="20"/>
        <v>0</v>
      </c>
      <c r="Y94" s="2135">
        <f t="shared" si="20"/>
        <v>0</v>
      </c>
      <c r="Z94" s="2135">
        <f t="shared" si="20"/>
        <v>0</v>
      </c>
      <c r="AA94" s="2135">
        <f t="shared" si="20"/>
        <v>0</v>
      </c>
      <c r="AB94" s="2135">
        <f t="shared" si="20"/>
        <v>0</v>
      </c>
    </row>
    <row r="95" spans="1:28">
      <c r="C95" s="2727"/>
      <c r="D95" s="2441"/>
      <c r="E95" s="2441"/>
      <c r="F95" s="2441"/>
      <c r="G95" s="2441"/>
      <c r="H95" s="2441"/>
      <c r="I95" s="2441"/>
      <c r="J95" s="2442"/>
      <c r="L95" s="2727"/>
      <c r="M95" s="2441"/>
      <c r="N95" s="2441"/>
      <c r="O95" s="2441"/>
      <c r="P95" s="2441"/>
      <c r="Q95" s="2441"/>
      <c r="R95" s="2441"/>
      <c r="S95" s="2442"/>
      <c r="U95" s="2727"/>
      <c r="V95" s="2441"/>
      <c r="W95" s="2441"/>
      <c r="X95" s="2441"/>
      <c r="Y95" s="2441"/>
      <c r="Z95" s="2441"/>
      <c r="AA95" s="2441"/>
      <c r="AB95" s="2442"/>
    </row>
    <row r="96" spans="1:28">
      <c r="C96" s="2727" t="s">
        <v>1052</v>
      </c>
      <c r="D96" s="2441"/>
      <c r="E96" s="2441"/>
      <c r="F96" s="2441"/>
      <c r="G96" s="2441"/>
      <c r="H96" s="2441"/>
      <c r="I96" s="2441"/>
      <c r="J96" s="2442"/>
      <c r="L96" s="2727" t="s">
        <v>1052</v>
      </c>
      <c r="M96" s="2441"/>
      <c r="N96" s="2441"/>
      <c r="O96" s="2441"/>
      <c r="P96" s="2441"/>
      <c r="Q96" s="2441"/>
      <c r="R96" s="2441"/>
      <c r="S96" s="2442"/>
      <c r="U96" s="2727" t="s">
        <v>1052</v>
      </c>
      <c r="V96" s="2441"/>
      <c r="W96" s="2441"/>
      <c r="X96" s="2441"/>
      <c r="Y96" s="2441"/>
      <c r="Z96" s="2441"/>
      <c r="AA96" s="2441"/>
      <c r="AB96" s="2442"/>
    </row>
    <row r="97" spans="1:28">
      <c r="C97" s="2443" t="s">
        <v>820</v>
      </c>
      <c r="D97" s="2440"/>
      <c r="E97" s="2440"/>
      <c r="F97" s="2439"/>
      <c r="G97" s="2440"/>
      <c r="H97" s="2439"/>
      <c r="I97" s="2439"/>
      <c r="J97" s="2440"/>
      <c r="L97" s="2443" t="s">
        <v>820</v>
      </c>
      <c r="M97" s="2439"/>
      <c r="N97" s="2439"/>
      <c r="O97" s="2439"/>
      <c r="P97" s="2439"/>
      <c r="Q97" s="2439"/>
      <c r="R97" s="2439"/>
      <c r="S97" s="2440">
        <f t="shared" ref="S97:S107" si="21">+M97+N97+O97+P97+Q97+R97</f>
        <v>0</v>
      </c>
      <c r="U97" s="2443" t="s">
        <v>820</v>
      </c>
      <c r="V97" s="2439"/>
      <c r="W97" s="2439"/>
      <c r="X97" s="2439"/>
      <c r="Y97" s="2439"/>
      <c r="Z97" s="2439"/>
      <c r="AA97" s="2439"/>
      <c r="AB97" s="2440">
        <f t="shared" ref="AB97:AB107" si="22">+V97+W97+X97+Y97+Z97+AA97</f>
        <v>0</v>
      </c>
    </row>
    <row r="98" spans="1:28">
      <c r="C98" s="2443" t="s">
        <v>821</v>
      </c>
      <c r="D98" s="2440"/>
      <c r="E98" s="2440"/>
      <c r="F98" s="2439"/>
      <c r="G98" s="2440"/>
      <c r="H98" s="2439"/>
      <c r="I98" s="2439"/>
      <c r="J98" s="2440"/>
      <c r="L98" s="2443" t="s">
        <v>821</v>
      </c>
      <c r="M98" s="2439"/>
      <c r="N98" s="2439"/>
      <c r="O98" s="2439"/>
      <c r="P98" s="2439"/>
      <c r="Q98" s="2439"/>
      <c r="R98" s="2439"/>
      <c r="S98" s="2440">
        <f t="shared" si="21"/>
        <v>0</v>
      </c>
      <c r="U98" s="2443" t="s">
        <v>821</v>
      </c>
      <c r="V98" s="2439"/>
      <c r="W98" s="2439"/>
      <c r="X98" s="2439"/>
      <c r="Y98" s="2439"/>
      <c r="Z98" s="2439"/>
      <c r="AA98" s="2439"/>
      <c r="AB98" s="2440">
        <f t="shared" si="22"/>
        <v>0</v>
      </c>
    </row>
    <row r="99" spans="1:28">
      <c r="C99" s="2443" t="s">
        <v>822</v>
      </c>
      <c r="D99" s="2440"/>
      <c r="E99" s="2440"/>
      <c r="F99" s="2439"/>
      <c r="G99" s="2440"/>
      <c r="H99" s="2439"/>
      <c r="I99" s="2439"/>
      <c r="J99" s="2440"/>
      <c r="L99" s="2443" t="s">
        <v>822</v>
      </c>
      <c r="M99" s="2441"/>
      <c r="N99" s="2441"/>
      <c r="O99" s="2441"/>
      <c r="P99" s="2441"/>
      <c r="Q99" s="2441"/>
      <c r="R99" s="2441"/>
      <c r="S99" s="2442">
        <f t="shared" si="21"/>
        <v>0</v>
      </c>
      <c r="U99" s="2443" t="s">
        <v>822</v>
      </c>
      <c r="V99" s="2441"/>
      <c r="W99" s="2441"/>
      <c r="X99" s="2441"/>
      <c r="Y99" s="2441"/>
      <c r="Z99" s="2441"/>
      <c r="AA99" s="2441"/>
      <c r="AB99" s="2442">
        <f t="shared" si="22"/>
        <v>0</v>
      </c>
    </row>
    <row r="100" spans="1:28" ht="12.75">
      <c r="B100" s="2724"/>
      <c r="C100" s="2725" t="s">
        <v>235</v>
      </c>
      <c r="D100" s="2440"/>
      <c r="E100" s="2440"/>
      <c r="F100" s="2439"/>
      <c r="G100" s="2440"/>
      <c r="H100" s="2439"/>
      <c r="I100" s="2439"/>
      <c r="J100" s="2440"/>
      <c r="L100" s="2728" t="s">
        <v>235</v>
      </c>
      <c r="M100" s="2441"/>
      <c r="N100" s="2441"/>
      <c r="O100" s="2441"/>
      <c r="P100" s="2441"/>
      <c r="Q100" s="2441"/>
      <c r="R100" s="2441"/>
      <c r="S100" s="2442">
        <f t="shared" si="21"/>
        <v>0</v>
      </c>
      <c r="U100" s="2728" t="s">
        <v>235</v>
      </c>
      <c r="V100" s="2441"/>
      <c r="W100" s="2441"/>
      <c r="X100" s="2441"/>
      <c r="Y100" s="2441"/>
      <c r="Z100" s="2441"/>
      <c r="AA100" s="2441"/>
      <c r="AB100" s="2442">
        <f t="shared" si="22"/>
        <v>0</v>
      </c>
    </row>
    <row r="101" spans="1:28" ht="12.75">
      <c r="B101" s="2724"/>
      <c r="C101" s="2725" t="s">
        <v>250</v>
      </c>
      <c r="D101" s="2440"/>
      <c r="E101" s="2440"/>
      <c r="F101" s="2439"/>
      <c r="G101" s="2440"/>
      <c r="H101" s="2439"/>
      <c r="I101" s="2439"/>
      <c r="J101" s="2440"/>
      <c r="L101" s="2729" t="s">
        <v>250</v>
      </c>
      <c r="M101" s="2439"/>
      <c r="N101" s="2439"/>
      <c r="O101" s="2439"/>
      <c r="P101" s="2439"/>
      <c r="Q101" s="2439"/>
      <c r="R101" s="2439"/>
      <c r="S101" s="2440">
        <f t="shared" si="21"/>
        <v>0</v>
      </c>
      <c r="U101" s="2729" t="s">
        <v>250</v>
      </c>
      <c r="V101" s="2439"/>
      <c r="W101" s="2439"/>
      <c r="X101" s="2439"/>
      <c r="Y101" s="2439"/>
      <c r="Z101" s="2439"/>
      <c r="AA101" s="2439"/>
      <c r="AB101" s="2440">
        <f t="shared" si="22"/>
        <v>0</v>
      </c>
    </row>
    <row r="102" spans="1:28" ht="12.75">
      <c r="B102" s="2724"/>
      <c r="C102" s="2725" t="s">
        <v>125</v>
      </c>
      <c r="D102" s="2440"/>
      <c r="E102" s="2440"/>
      <c r="F102" s="2439"/>
      <c r="G102" s="2440"/>
      <c r="H102" s="2439"/>
      <c r="I102" s="2439"/>
      <c r="J102" s="2440"/>
      <c r="L102" s="2729" t="s">
        <v>125</v>
      </c>
      <c r="M102" s="2439"/>
      <c r="N102" s="2439"/>
      <c r="O102" s="2439"/>
      <c r="P102" s="2439"/>
      <c r="Q102" s="2439"/>
      <c r="R102" s="2439"/>
      <c r="S102" s="2440">
        <f t="shared" si="21"/>
        <v>0</v>
      </c>
      <c r="U102" s="2729" t="s">
        <v>125</v>
      </c>
      <c r="V102" s="2439"/>
      <c r="W102" s="2439"/>
      <c r="X102" s="2439"/>
      <c r="Y102" s="2439"/>
      <c r="Z102" s="2439"/>
      <c r="AA102" s="2439"/>
      <c r="AB102" s="2440">
        <f t="shared" si="22"/>
        <v>0</v>
      </c>
    </row>
    <row r="103" spans="1:28">
      <c r="C103" s="2443" t="s">
        <v>824</v>
      </c>
      <c r="D103" s="2440"/>
      <c r="E103" s="2440"/>
      <c r="F103" s="2439"/>
      <c r="G103" s="2440"/>
      <c r="H103" s="2439"/>
      <c r="I103" s="2439"/>
      <c r="J103" s="2440"/>
      <c r="L103" s="2443" t="s">
        <v>824</v>
      </c>
      <c r="M103" s="2439"/>
      <c r="N103" s="2439"/>
      <c r="O103" s="2439"/>
      <c r="P103" s="2439"/>
      <c r="Q103" s="2439"/>
      <c r="R103" s="2439"/>
      <c r="S103" s="2440">
        <f t="shared" si="21"/>
        <v>0</v>
      </c>
      <c r="U103" s="2443" t="s">
        <v>824</v>
      </c>
      <c r="V103" s="2439"/>
      <c r="W103" s="2439"/>
      <c r="X103" s="2439"/>
      <c r="Y103" s="2439"/>
      <c r="Z103" s="2439"/>
      <c r="AA103" s="2439"/>
      <c r="AB103" s="2440">
        <f t="shared" si="22"/>
        <v>0</v>
      </c>
    </row>
    <row r="104" spans="1:28">
      <c r="C104" s="2443" t="s">
        <v>825</v>
      </c>
      <c r="D104" s="2440"/>
      <c r="E104" s="2440"/>
      <c r="F104" s="2439"/>
      <c r="G104" s="2440"/>
      <c r="H104" s="2439"/>
      <c r="I104" s="2439"/>
      <c r="J104" s="2440"/>
      <c r="L104" s="2443" t="s">
        <v>825</v>
      </c>
      <c r="M104" s="2439"/>
      <c r="N104" s="2439"/>
      <c r="O104" s="2439"/>
      <c r="P104" s="2439"/>
      <c r="Q104" s="2439"/>
      <c r="R104" s="2439"/>
      <c r="S104" s="2440">
        <f t="shared" si="21"/>
        <v>0</v>
      </c>
      <c r="U104" s="2443" t="s">
        <v>825</v>
      </c>
      <c r="V104" s="2439"/>
      <c r="W104" s="2439"/>
      <c r="X104" s="2439"/>
      <c r="Y104" s="2439"/>
      <c r="Z104" s="2439"/>
      <c r="AA104" s="2439"/>
      <c r="AB104" s="2440">
        <f t="shared" si="22"/>
        <v>0</v>
      </c>
    </row>
    <row r="105" spans="1:28">
      <c r="C105" s="2443" t="s">
        <v>826</v>
      </c>
      <c r="D105" s="2440"/>
      <c r="E105" s="2440"/>
      <c r="F105" s="2439"/>
      <c r="G105" s="2440"/>
      <c r="H105" s="2439"/>
      <c r="I105" s="2439"/>
      <c r="J105" s="2440"/>
      <c r="L105" s="2443" t="s">
        <v>826</v>
      </c>
      <c r="M105" s="2439"/>
      <c r="N105" s="2439"/>
      <c r="O105" s="2439"/>
      <c r="P105" s="2439"/>
      <c r="Q105" s="2439"/>
      <c r="R105" s="2439"/>
      <c r="S105" s="2440">
        <f t="shared" si="21"/>
        <v>0</v>
      </c>
      <c r="U105" s="2443" t="s">
        <v>826</v>
      </c>
      <c r="V105" s="2439"/>
      <c r="W105" s="2439"/>
      <c r="X105" s="2439"/>
      <c r="Y105" s="2439"/>
      <c r="Z105" s="2439"/>
      <c r="AA105" s="2439"/>
      <c r="AB105" s="2440">
        <f t="shared" si="22"/>
        <v>0</v>
      </c>
    </row>
    <row r="106" spans="1:28">
      <c r="C106" s="2443" t="s">
        <v>827</v>
      </c>
      <c r="D106" s="2440"/>
      <c r="E106" s="2439"/>
      <c r="F106" s="2439"/>
      <c r="G106" s="2439"/>
      <c r="H106" s="2439"/>
      <c r="I106" s="2439"/>
      <c r="J106" s="2440"/>
      <c r="L106" s="2443" t="s">
        <v>827</v>
      </c>
      <c r="M106" s="2439"/>
      <c r="N106" s="2439"/>
      <c r="O106" s="2439"/>
      <c r="P106" s="2439"/>
      <c r="Q106" s="2439"/>
      <c r="R106" s="2439"/>
      <c r="S106" s="2440">
        <f t="shared" si="21"/>
        <v>0</v>
      </c>
      <c r="U106" s="2443" t="s">
        <v>827</v>
      </c>
      <c r="V106" s="2439"/>
      <c r="W106" s="2439"/>
      <c r="X106" s="2439"/>
      <c r="Y106" s="2439"/>
      <c r="Z106" s="2439"/>
      <c r="AA106" s="2439"/>
      <c r="AB106" s="2440">
        <f t="shared" si="22"/>
        <v>0</v>
      </c>
    </row>
    <row r="107" spans="1:28">
      <c r="C107" s="2443" t="s">
        <v>1053</v>
      </c>
      <c r="D107" s="2440"/>
      <c r="E107" s="2440"/>
      <c r="F107" s="2439"/>
      <c r="G107" s="2440"/>
      <c r="H107" s="2439"/>
      <c r="I107" s="2439"/>
      <c r="J107" s="2440"/>
      <c r="L107" s="2443" t="s">
        <v>1053</v>
      </c>
      <c r="M107" s="2440"/>
      <c r="N107" s="2439"/>
      <c r="O107" s="2439"/>
      <c r="P107" s="2439"/>
      <c r="Q107" s="2439"/>
      <c r="R107" s="2439"/>
      <c r="S107" s="2440">
        <f t="shared" si="21"/>
        <v>0</v>
      </c>
      <c r="U107" s="2443" t="s">
        <v>1053</v>
      </c>
      <c r="V107" s="2439"/>
      <c r="W107" s="2439"/>
      <c r="X107" s="2439"/>
      <c r="Y107" s="2439"/>
      <c r="Z107" s="2439"/>
      <c r="AA107" s="2439"/>
      <c r="AB107" s="2440">
        <f t="shared" si="22"/>
        <v>0</v>
      </c>
    </row>
    <row r="108" spans="1:28" s="2726" customFormat="1" ht="21" customHeight="1">
      <c r="A108" s="2444"/>
      <c r="B108" s="2444"/>
      <c r="C108" s="2182" t="s">
        <v>828</v>
      </c>
      <c r="D108" s="2135"/>
      <c r="E108" s="2135"/>
      <c r="F108" s="2135"/>
      <c r="G108" s="2135"/>
      <c r="H108" s="2135"/>
      <c r="I108" s="2135"/>
      <c r="J108" s="2135"/>
      <c r="L108" s="2182" t="s">
        <v>828</v>
      </c>
      <c r="M108" s="2135"/>
      <c r="N108" s="2135"/>
      <c r="O108" s="2135"/>
      <c r="P108" s="2135"/>
      <c r="Q108" s="2135"/>
      <c r="R108" s="2135"/>
      <c r="S108" s="2135" t="e">
        <f>+S97+S98+S99+S103+S104+S105+S106+S107+#REF!</f>
        <v>#REF!</v>
      </c>
      <c r="U108" s="2182" t="s">
        <v>828</v>
      </c>
      <c r="V108" s="2135"/>
      <c r="W108" s="2135"/>
      <c r="X108" s="2135"/>
      <c r="Y108" s="2135"/>
      <c r="Z108" s="2135"/>
      <c r="AA108" s="2135"/>
      <c r="AB108" s="2135"/>
    </row>
    <row r="109" spans="1:28">
      <c r="D109" s="2445"/>
      <c r="E109" s="2445"/>
      <c r="F109" s="2445"/>
      <c r="G109" s="2445"/>
      <c r="H109" s="2445"/>
      <c r="I109" s="2445"/>
      <c r="J109" s="2445"/>
      <c r="M109" s="2445"/>
      <c r="N109" s="2445"/>
      <c r="O109" s="2445"/>
      <c r="P109" s="2445"/>
      <c r="Q109" s="2445"/>
      <c r="R109" s="2445"/>
      <c r="S109" s="2445"/>
      <c r="V109" s="2445"/>
      <c r="W109" s="2445"/>
      <c r="X109" s="2445"/>
      <c r="Y109" s="2445"/>
      <c r="Z109" s="2445"/>
      <c r="AA109" s="2445"/>
      <c r="AB109" s="2445"/>
    </row>
    <row r="110" spans="1:28" s="2726" customFormat="1" ht="21.75" customHeight="1">
      <c r="A110" s="2444"/>
      <c r="B110" s="2444"/>
      <c r="C110" s="2182" t="s">
        <v>829</v>
      </c>
      <c r="D110" s="2183"/>
      <c r="E110" s="2183"/>
      <c r="F110" s="2183"/>
      <c r="G110" s="2183"/>
      <c r="H110" s="2183"/>
      <c r="I110" s="2183"/>
      <c r="J110" s="2183"/>
      <c r="L110" s="2182" t="s">
        <v>829</v>
      </c>
      <c r="M110" s="2183"/>
      <c r="N110" s="2183"/>
      <c r="O110" s="2183"/>
      <c r="P110" s="2183"/>
      <c r="Q110" s="2183"/>
      <c r="R110" s="2183"/>
      <c r="S110" s="2183" t="e">
        <f t="shared" ref="S110" si="23">+S94+S108</f>
        <v>#REF!</v>
      </c>
      <c r="U110" s="2182" t="s">
        <v>829</v>
      </c>
      <c r="V110" s="2183"/>
      <c r="W110" s="2183"/>
      <c r="X110" s="2183"/>
      <c r="Y110" s="2183"/>
      <c r="Z110" s="2183"/>
      <c r="AA110" s="2183"/>
      <c r="AB110" s="2183"/>
    </row>
    <row r="112" spans="1:28" ht="9" customHeight="1"/>
    <row r="113" spans="2:28">
      <c r="C113" s="2184" t="s">
        <v>1054</v>
      </c>
      <c r="D113" s="2185"/>
      <c r="E113" s="2185"/>
      <c r="F113" s="2185"/>
      <c r="G113" s="2185"/>
      <c r="H113" s="2185"/>
      <c r="I113" s="2185"/>
      <c r="J113" s="2185"/>
      <c r="L113" s="2184" t="s">
        <v>1054</v>
      </c>
      <c r="M113" s="2185"/>
      <c r="N113" s="2185"/>
      <c r="O113" s="2185"/>
      <c r="P113" s="2185"/>
      <c r="Q113" s="2185"/>
      <c r="R113" s="2185"/>
      <c r="S113" s="2185">
        <f t="shared" ref="S113:S115" si="24">+M113+N113+O113+P113+Q113+R113</f>
        <v>0</v>
      </c>
      <c r="U113" s="2184" t="s">
        <v>1054</v>
      </c>
      <c r="V113" s="2185"/>
      <c r="W113" s="2185"/>
      <c r="X113" s="2185"/>
      <c r="Y113" s="2185"/>
      <c r="Z113" s="2185"/>
      <c r="AA113" s="2185"/>
      <c r="AB113" s="2185">
        <f t="shared" ref="AB113:AB115" si="25">+V113+W113+X113+Y113+Z113+AA113</f>
        <v>0</v>
      </c>
    </row>
    <row r="114" spans="2:28">
      <c r="C114" s="2184" t="s">
        <v>1055</v>
      </c>
      <c r="D114" s="2185"/>
      <c r="E114" s="2185"/>
      <c r="F114" s="2185"/>
      <c r="G114" s="2185"/>
      <c r="H114" s="2185"/>
      <c r="I114" s="2185"/>
      <c r="J114" s="2185"/>
      <c r="L114" s="2184" t="s">
        <v>1055</v>
      </c>
      <c r="M114" s="2185"/>
      <c r="N114" s="2185"/>
      <c r="O114" s="2185"/>
      <c r="P114" s="2185"/>
      <c r="Q114" s="2185"/>
      <c r="R114" s="2185"/>
      <c r="S114" s="2185">
        <f t="shared" si="24"/>
        <v>0</v>
      </c>
      <c r="U114" s="2184" t="s">
        <v>1055</v>
      </c>
      <c r="V114" s="2185"/>
      <c r="W114" s="2185"/>
      <c r="X114" s="2185"/>
      <c r="Y114" s="2185"/>
      <c r="Z114" s="2185"/>
      <c r="AA114" s="2185"/>
      <c r="AB114" s="2185">
        <f t="shared" si="25"/>
        <v>0</v>
      </c>
    </row>
    <row r="115" spans="2:28">
      <c r="C115" s="2184" t="s">
        <v>830</v>
      </c>
      <c r="D115" s="2185"/>
      <c r="E115" s="2185"/>
      <c r="F115" s="2185"/>
      <c r="G115" s="2185"/>
      <c r="H115" s="2185"/>
      <c r="I115" s="2185"/>
      <c r="J115" s="2185"/>
      <c r="L115" s="2184" t="s">
        <v>830</v>
      </c>
      <c r="M115" s="2185">
        <f>+M114+M113</f>
        <v>0</v>
      </c>
      <c r="N115" s="2185">
        <f t="shared" ref="N115:R115" si="26">+N114+N113</f>
        <v>0</v>
      </c>
      <c r="O115" s="2185">
        <f t="shared" si="26"/>
        <v>0</v>
      </c>
      <c r="P115" s="2185">
        <f t="shared" si="26"/>
        <v>0</v>
      </c>
      <c r="Q115" s="2185">
        <f t="shared" si="26"/>
        <v>0</v>
      </c>
      <c r="R115" s="2185">
        <f t="shared" si="26"/>
        <v>0</v>
      </c>
      <c r="S115" s="2185">
        <f t="shared" si="24"/>
        <v>0</v>
      </c>
      <c r="U115" s="2184" t="s">
        <v>830</v>
      </c>
      <c r="V115" s="2185">
        <f>+V114+V113</f>
        <v>0</v>
      </c>
      <c r="W115" s="2185">
        <f t="shared" ref="W115:AA115" si="27">+W114+W113</f>
        <v>0</v>
      </c>
      <c r="X115" s="2185">
        <f t="shared" si="27"/>
        <v>0</v>
      </c>
      <c r="Y115" s="2185">
        <f t="shared" si="27"/>
        <v>0</v>
      </c>
      <c r="Z115" s="2185">
        <f t="shared" si="27"/>
        <v>0</v>
      </c>
      <c r="AA115" s="2185">
        <f t="shared" si="27"/>
        <v>0</v>
      </c>
      <c r="AB115" s="2185">
        <f t="shared" si="25"/>
        <v>0</v>
      </c>
    </row>
    <row r="116" spans="2:28" ht="34.5" customHeight="1">
      <c r="C116" s="3151"/>
      <c r="D116" s="3151"/>
      <c r="E116" s="3151"/>
      <c r="F116" s="3151"/>
      <c r="G116" s="3151"/>
      <c r="H116" s="3151"/>
      <c r="I116" s="3151"/>
      <c r="J116" s="3151"/>
      <c r="L116" s="3151"/>
      <c r="M116" s="3151"/>
      <c r="N116" s="3151"/>
      <c r="O116" s="3151"/>
      <c r="P116" s="3151"/>
      <c r="Q116" s="3151"/>
      <c r="R116" s="3151"/>
      <c r="S116" s="3151"/>
      <c r="U116" s="3151"/>
      <c r="V116" s="3151"/>
      <c r="W116" s="3151"/>
      <c r="X116" s="3151"/>
      <c r="Y116" s="3151"/>
      <c r="Z116" s="3151"/>
      <c r="AA116" s="3151"/>
      <c r="AB116" s="3151"/>
    </row>
    <row r="117" spans="2:28" ht="30.75" customHeight="1">
      <c r="C117" s="3152" t="s">
        <v>1338</v>
      </c>
      <c r="D117" s="3152"/>
      <c r="E117" s="3152"/>
      <c r="F117" s="3152"/>
      <c r="G117" s="3152"/>
      <c r="H117" s="3152"/>
      <c r="I117" s="3152"/>
      <c r="J117" s="2883"/>
      <c r="L117" s="3152" t="s">
        <v>1338</v>
      </c>
      <c r="M117" s="3152"/>
      <c r="N117" s="3152"/>
      <c r="O117" s="3152"/>
      <c r="P117" s="3152"/>
      <c r="Q117" s="3152"/>
      <c r="R117" s="3152"/>
      <c r="S117" s="2883"/>
      <c r="U117" s="3152" t="s">
        <v>1338</v>
      </c>
      <c r="V117" s="3152"/>
      <c r="W117" s="3152"/>
      <c r="X117" s="3152"/>
      <c r="Y117" s="3152"/>
      <c r="Z117" s="3152"/>
      <c r="AA117" s="3152"/>
      <c r="AB117" s="2883"/>
    </row>
    <row r="118" spans="2:28">
      <c r="C118" s="2883"/>
      <c r="D118" s="2883"/>
      <c r="E118" s="2883"/>
      <c r="F118" s="2883"/>
      <c r="G118" s="2883"/>
      <c r="H118" s="2883"/>
      <c r="I118" s="2883"/>
      <c r="J118" s="2883"/>
      <c r="L118" s="2883"/>
      <c r="M118" s="2883"/>
      <c r="N118" s="2883"/>
      <c r="O118" s="2883"/>
      <c r="P118" s="2883"/>
      <c r="Q118" s="2883"/>
      <c r="R118" s="2883"/>
      <c r="S118" s="2883"/>
      <c r="U118" s="2883"/>
      <c r="V118" s="2883"/>
      <c r="W118" s="2883"/>
      <c r="X118" s="2883"/>
      <c r="Y118" s="2883"/>
      <c r="Z118" s="2883"/>
      <c r="AA118" s="2883"/>
      <c r="AB118" s="2883"/>
    </row>
    <row r="119" spans="2:28" ht="15">
      <c r="C119" s="2456" t="s">
        <v>834</v>
      </c>
      <c r="D119" s="2982" t="str">
        <f>+D80</f>
        <v>t-2</v>
      </c>
      <c r="E119" s="2991"/>
      <c r="F119" s="2983"/>
      <c r="H119" s="2985" t="s">
        <v>169</v>
      </c>
      <c r="I119" s="2992"/>
      <c r="L119" s="2456" t="s">
        <v>834</v>
      </c>
      <c r="M119" s="2982" t="str">
        <f>+M80</f>
        <v>t-1</v>
      </c>
      <c r="N119" s="2991"/>
      <c r="O119" s="2983"/>
      <c r="Q119" s="2985" t="s">
        <v>169</v>
      </c>
      <c r="R119" s="2992"/>
      <c r="U119" s="2456" t="s">
        <v>834</v>
      </c>
      <c r="V119" s="2982" t="str">
        <f>+V80</f>
        <v>t</v>
      </c>
      <c r="W119" s="2991"/>
      <c r="X119" s="2983"/>
      <c r="Z119" s="2985" t="s">
        <v>169</v>
      </c>
      <c r="AA119" s="2992"/>
    </row>
    <row r="120" spans="2:28" ht="59.25" customHeight="1">
      <c r="C120" s="2186" t="s">
        <v>831</v>
      </c>
      <c r="D120" s="2187" t="s">
        <v>238</v>
      </c>
      <c r="E120" s="2181" t="s">
        <v>832</v>
      </c>
      <c r="F120" s="2181" t="s">
        <v>355</v>
      </c>
      <c r="G120" s="2181" t="s">
        <v>973</v>
      </c>
      <c r="H120" s="2181" t="s">
        <v>241</v>
      </c>
      <c r="I120" s="2181" t="s">
        <v>833</v>
      </c>
      <c r="J120" s="3146"/>
      <c r="L120" s="2186" t="s">
        <v>831</v>
      </c>
      <c r="M120" s="2187" t="s">
        <v>238</v>
      </c>
      <c r="N120" s="2181" t="s">
        <v>832</v>
      </c>
      <c r="O120" s="2181" t="s">
        <v>355</v>
      </c>
      <c r="P120" s="2181" t="s">
        <v>973</v>
      </c>
      <c r="Q120" s="2181" t="s">
        <v>241</v>
      </c>
      <c r="R120" s="2181" t="s">
        <v>833</v>
      </c>
      <c r="S120" s="3146"/>
      <c r="U120" s="2186" t="s">
        <v>831</v>
      </c>
      <c r="V120" s="2187" t="s">
        <v>238</v>
      </c>
      <c r="W120" s="2181" t="s">
        <v>832</v>
      </c>
      <c r="X120" s="2181" t="s">
        <v>355</v>
      </c>
      <c r="Y120" s="2181" t="s">
        <v>973</v>
      </c>
      <c r="Z120" s="2181" t="s">
        <v>241</v>
      </c>
      <c r="AA120" s="2181" t="s">
        <v>833</v>
      </c>
      <c r="AB120" s="3146"/>
    </row>
    <row r="121" spans="2:28" ht="6" customHeight="1">
      <c r="C121" s="2855"/>
      <c r="D121" s="2855"/>
      <c r="E121" s="2446"/>
      <c r="F121" s="2446"/>
      <c r="G121" s="2446"/>
      <c r="H121" s="2446"/>
      <c r="I121" s="2446"/>
      <c r="J121" s="3146"/>
      <c r="L121" s="2855"/>
      <c r="M121" s="2855"/>
      <c r="N121" s="2446"/>
      <c r="O121" s="2446"/>
      <c r="P121" s="2446"/>
      <c r="Q121" s="2446"/>
      <c r="R121" s="2446"/>
      <c r="S121" s="3146"/>
      <c r="U121" s="2855"/>
      <c r="V121" s="2855"/>
      <c r="W121" s="2446"/>
      <c r="X121" s="2446"/>
      <c r="Y121" s="2446"/>
      <c r="Z121" s="2446"/>
      <c r="AA121" s="2446"/>
      <c r="AB121" s="3146"/>
    </row>
    <row r="122" spans="2:28">
      <c r="C122" s="2987" t="s">
        <v>1050</v>
      </c>
      <c r="D122" s="2136"/>
      <c r="E122" s="2136"/>
      <c r="F122" s="2136"/>
      <c r="G122" s="2136"/>
      <c r="H122" s="2136"/>
      <c r="I122" s="2136"/>
      <c r="L122" s="2987" t="s">
        <v>1050</v>
      </c>
      <c r="M122" s="2136"/>
      <c r="N122" s="2136"/>
      <c r="O122" s="2136"/>
      <c r="P122" s="2136"/>
      <c r="Q122" s="2136"/>
      <c r="R122" s="2136"/>
      <c r="U122" s="2987" t="s">
        <v>1050</v>
      </c>
      <c r="V122" s="2136"/>
      <c r="W122" s="2136"/>
      <c r="X122" s="2136"/>
      <c r="Y122" s="2136"/>
      <c r="Z122" s="2136"/>
      <c r="AA122" s="2136"/>
    </row>
    <row r="123" spans="2:28">
      <c r="C123" s="2443" t="s">
        <v>820</v>
      </c>
      <c r="D123" s="2447"/>
      <c r="E123" s="2447"/>
      <c r="F123" s="2447"/>
      <c r="G123" s="2447"/>
      <c r="H123" s="2447"/>
      <c r="I123" s="2457"/>
      <c r="L123" s="2443" t="s">
        <v>820</v>
      </c>
      <c r="M123" s="2447"/>
      <c r="N123" s="2447"/>
      <c r="O123" s="2447"/>
      <c r="P123" s="2447"/>
      <c r="Q123" s="2447">
        <f>+M123+N123+O123+P123</f>
        <v>0</v>
      </c>
      <c r="R123" s="2457" t="str">
        <f>IF(+ISERROR(N123/S86),"-")</f>
        <v>-</v>
      </c>
      <c r="U123" s="2443" t="s">
        <v>820</v>
      </c>
      <c r="V123" s="2447"/>
      <c r="W123" s="2447"/>
      <c r="X123" s="2447"/>
      <c r="Y123" s="2447"/>
      <c r="Z123" s="2447">
        <f>+V123+W123+X123+Y123</f>
        <v>0</v>
      </c>
      <c r="AA123" s="2457" t="str">
        <f>IF(+ISERROR(W123/AB86),"-")</f>
        <v>-</v>
      </c>
    </row>
    <row r="124" spans="2:28">
      <c r="C124" s="2443" t="s">
        <v>821</v>
      </c>
      <c r="D124" s="2447"/>
      <c r="E124" s="2447"/>
      <c r="F124" s="2447"/>
      <c r="G124" s="2447"/>
      <c r="H124" s="2447"/>
      <c r="I124" s="2457"/>
      <c r="L124" s="2443" t="s">
        <v>821</v>
      </c>
      <c r="M124" s="2447"/>
      <c r="N124" s="2447"/>
      <c r="O124" s="2447"/>
      <c r="P124" s="2447"/>
      <c r="Q124" s="2447"/>
      <c r="R124" s="2457"/>
      <c r="U124" s="2443" t="s">
        <v>821</v>
      </c>
      <c r="V124" s="2447"/>
      <c r="W124" s="2447"/>
      <c r="X124" s="2447"/>
      <c r="Y124" s="2447"/>
      <c r="Z124" s="2447"/>
      <c r="AA124" s="2457"/>
    </row>
    <row r="125" spans="2:28">
      <c r="C125" s="2443" t="s">
        <v>822</v>
      </c>
      <c r="D125" s="2447"/>
      <c r="E125" s="2447"/>
      <c r="F125" s="2447"/>
      <c r="G125" s="2447"/>
      <c r="H125" s="2447"/>
      <c r="I125" s="2457"/>
      <c r="L125" s="2443" t="s">
        <v>822</v>
      </c>
      <c r="M125" s="2447"/>
      <c r="N125" s="2447"/>
      <c r="O125" s="2447"/>
      <c r="P125" s="2447"/>
      <c r="Q125" s="2447"/>
      <c r="R125" s="2457"/>
      <c r="U125" s="2443" t="s">
        <v>822</v>
      </c>
      <c r="V125" s="2447"/>
      <c r="W125" s="2447"/>
      <c r="X125" s="2447"/>
      <c r="Y125" s="2447"/>
      <c r="Z125" s="2447"/>
      <c r="AA125" s="2457"/>
    </row>
    <row r="126" spans="2:28" ht="12.75">
      <c r="B126" s="2724"/>
      <c r="C126" s="2725" t="s">
        <v>235</v>
      </c>
      <c r="D126" s="2447"/>
      <c r="E126" s="2447"/>
      <c r="F126" s="2447"/>
      <c r="G126" s="2447"/>
      <c r="H126" s="2447"/>
      <c r="I126" s="2457"/>
      <c r="L126" s="2725" t="s">
        <v>235</v>
      </c>
      <c r="M126" s="2447"/>
      <c r="N126" s="2447"/>
      <c r="O126" s="2447"/>
      <c r="P126" s="2447"/>
      <c r="Q126" s="2447"/>
      <c r="R126" s="2457"/>
      <c r="U126" s="2725" t="s">
        <v>235</v>
      </c>
      <c r="V126" s="2447"/>
      <c r="W126" s="2447"/>
      <c r="X126" s="2447"/>
      <c r="Y126" s="2447"/>
      <c r="Z126" s="2447"/>
      <c r="AA126" s="2457"/>
    </row>
    <row r="127" spans="2:28" ht="12.75">
      <c r="B127" s="2724"/>
      <c r="C127" s="2725" t="s">
        <v>250</v>
      </c>
      <c r="D127" s="2447"/>
      <c r="E127" s="2447"/>
      <c r="F127" s="2447"/>
      <c r="G127" s="2447"/>
      <c r="H127" s="2447"/>
      <c r="I127" s="2457"/>
      <c r="L127" s="2725" t="s">
        <v>250</v>
      </c>
      <c r="M127" s="2447"/>
      <c r="N127" s="2447"/>
      <c r="O127" s="2447"/>
      <c r="P127" s="2447"/>
      <c r="Q127" s="2447"/>
      <c r="R127" s="2457"/>
      <c r="U127" s="2725" t="s">
        <v>250</v>
      </c>
      <c r="V127" s="2447"/>
      <c r="W127" s="2447"/>
      <c r="X127" s="2447"/>
      <c r="Y127" s="2447"/>
      <c r="Z127" s="2447"/>
      <c r="AA127" s="2457"/>
    </row>
    <row r="128" spans="2:28" ht="12.75">
      <c r="B128" s="2724"/>
      <c r="C128" s="2725" t="s">
        <v>125</v>
      </c>
      <c r="D128" s="2447"/>
      <c r="E128" s="2447"/>
      <c r="F128" s="2447"/>
      <c r="G128" s="2447"/>
      <c r="H128" s="2447"/>
      <c r="I128" s="2457"/>
      <c r="L128" s="2725" t="s">
        <v>125</v>
      </c>
      <c r="M128" s="2447"/>
      <c r="N128" s="2447"/>
      <c r="O128" s="2447"/>
      <c r="P128" s="2447"/>
      <c r="Q128" s="2447"/>
      <c r="R128" s="2457"/>
      <c r="U128" s="2725" t="s">
        <v>125</v>
      </c>
      <c r="V128" s="2447"/>
      <c r="W128" s="2447"/>
      <c r="X128" s="2447"/>
      <c r="Y128" s="2447"/>
      <c r="Z128" s="2447"/>
      <c r="AA128" s="2457"/>
    </row>
    <row r="129" spans="1:27">
      <c r="C129" s="2443" t="s">
        <v>1051</v>
      </c>
      <c r="D129" s="2447"/>
      <c r="E129" s="2447"/>
      <c r="F129" s="2447"/>
      <c r="G129" s="2447"/>
      <c r="H129" s="2447"/>
      <c r="I129" s="2457"/>
      <c r="L129" s="2443" t="s">
        <v>1051</v>
      </c>
      <c r="M129" s="2447"/>
      <c r="N129" s="2447"/>
      <c r="O129" s="2447"/>
      <c r="P129" s="2447"/>
      <c r="Q129" s="2447"/>
      <c r="R129" s="2457"/>
      <c r="U129" s="2443" t="s">
        <v>1051</v>
      </c>
      <c r="V129" s="2447"/>
      <c r="W129" s="2447"/>
      <c r="X129" s="2447"/>
      <c r="Y129" s="2447"/>
      <c r="Z129" s="2447"/>
      <c r="AA129" s="2457"/>
    </row>
    <row r="130" spans="1:27">
      <c r="C130" s="2443"/>
      <c r="D130" s="2447"/>
      <c r="E130" s="2447"/>
      <c r="F130" s="2447"/>
      <c r="G130" s="2447"/>
      <c r="H130" s="2447"/>
      <c r="I130" s="2448"/>
      <c r="L130" s="2443"/>
      <c r="M130" s="2447"/>
      <c r="N130" s="2447"/>
      <c r="O130" s="2447"/>
      <c r="P130" s="2447"/>
      <c r="Q130" s="2447"/>
      <c r="R130" s="2448"/>
      <c r="U130" s="2443"/>
      <c r="V130" s="2447"/>
      <c r="W130" s="2447"/>
      <c r="X130" s="2447"/>
      <c r="Y130" s="2447"/>
      <c r="Z130" s="2447"/>
      <c r="AA130" s="2448"/>
    </row>
    <row r="131" spans="1:27" s="2726" customFormat="1" ht="21.75" customHeight="1">
      <c r="A131" s="2444"/>
      <c r="B131" s="2444"/>
      <c r="C131" s="2182" t="s">
        <v>819</v>
      </c>
      <c r="D131" s="2183"/>
      <c r="E131" s="2183"/>
      <c r="F131" s="2183"/>
      <c r="G131" s="2183"/>
      <c r="H131" s="2183"/>
      <c r="I131" s="2188"/>
      <c r="L131" s="2182" t="s">
        <v>819</v>
      </c>
      <c r="M131" s="2183">
        <f>+SUM(M123:M129)</f>
        <v>0</v>
      </c>
      <c r="N131" s="2183">
        <f>+SUM(N123:N129)</f>
        <v>0</v>
      </c>
      <c r="O131" s="2183">
        <f>+SUM(O123:O129)</f>
        <v>0</v>
      </c>
      <c r="P131" s="2183">
        <f>+SUM(P123:P129)</f>
        <v>0</v>
      </c>
      <c r="Q131" s="2183">
        <f>+SUM(Q123:Q129)</f>
        <v>0</v>
      </c>
      <c r="R131" s="2188" t="str">
        <f>IF(+ISERROR(N131/S94),"-")</f>
        <v>-</v>
      </c>
      <c r="U131" s="2182" t="s">
        <v>819</v>
      </c>
      <c r="V131" s="2183">
        <f>+SUM(V123:V129)</f>
        <v>0</v>
      </c>
      <c r="W131" s="2183">
        <f>+SUM(W123:W129)</f>
        <v>0</v>
      </c>
      <c r="X131" s="2183">
        <f>+SUM(X123:X129)</f>
        <v>0</v>
      </c>
      <c r="Y131" s="2183">
        <f>+SUM(Y123:Y129)</f>
        <v>0</v>
      </c>
      <c r="Z131" s="2183">
        <f>+SUM(Z123:Z129)</f>
        <v>0</v>
      </c>
      <c r="AA131" s="2188" t="str">
        <f>IF(+ISERROR(W131/AB94),"-")</f>
        <v>-</v>
      </c>
    </row>
    <row r="132" spans="1:27">
      <c r="C132" s="2727"/>
      <c r="D132" s="2449"/>
      <c r="E132" s="2449"/>
      <c r="F132" s="2449"/>
      <c r="G132" s="2449"/>
      <c r="H132" s="2449"/>
      <c r="I132" s="2450"/>
      <c r="L132" s="2727"/>
      <c r="M132" s="2449"/>
      <c r="N132" s="2449"/>
      <c r="O132" s="2449"/>
      <c r="P132" s="2449"/>
      <c r="Q132" s="2449"/>
      <c r="R132" s="2450"/>
      <c r="U132" s="2727"/>
      <c r="V132" s="2449"/>
      <c r="W132" s="2449"/>
      <c r="X132" s="2449"/>
      <c r="Y132" s="2449"/>
      <c r="Z132" s="2449"/>
      <c r="AA132" s="2450"/>
    </row>
    <row r="133" spans="1:27">
      <c r="C133" s="2727" t="s">
        <v>1052</v>
      </c>
      <c r="D133" s="2449"/>
      <c r="E133" s="2449"/>
      <c r="F133" s="2449"/>
      <c r="G133" s="2449"/>
      <c r="H133" s="2449"/>
      <c r="I133" s="2450"/>
      <c r="L133" s="2727" t="s">
        <v>1052</v>
      </c>
      <c r="M133" s="2449"/>
      <c r="N133" s="2449"/>
      <c r="O133" s="2449"/>
      <c r="P133" s="2449"/>
      <c r="Q133" s="2449"/>
      <c r="R133" s="2450"/>
      <c r="U133" s="2727" t="s">
        <v>1052</v>
      </c>
      <c r="V133" s="2449"/>
      <c r="W133" s="2449"/>
      <c r="X133" s="2449"/>
      <c r="Y133" s="2449"/>
      <c r="Z133" s="2449"/>
      <c r="AA133" s="2450"/>
    </row>
    <row r="134" spans="1:27">
      <c r="C134" s="2443" t="s">
        <v>820</v>
      </c>
      <c r="D134" s="2447"/>
      <c r="E134" s="2447"/>
      <c r="F134" s="2447"/>
      <c r="G134" s="2447"/>
      <c r="H134" s="2447"/>
      <c r="I134" s="2457"/>
      <c r="L134" s="2443" t="s">
        <v>820</v>
      </c>
      <c r="M134" s="2447"/>
      <c r="N134" s="2447"/>
      <c r="O134" s="2447"/>
      <c r="P134" s="2447"/>
      <c r="Q134" s="2447">
        <f t="shared" ref="Q134:Q144" si="28">+M134+N134+O134+P134</f>
        <v>0</v>
      </c>
      <c r="R134" s="2457" t="str">
        <f t="shared" ref="R134:R139" si="29">IF(+ISERROR(N134/S97),"-")</f>
        <v>-</v>
      </c>
      <c r="U134" s="2443" t="s">
        <v>820</v>
      </c>
      <c r="V134" s="2447"/>
      <c r="W134" s="2447"/>
      <c r="X134" s="2447"/>
      <c r="Y134" s="2447"/>
      <c r="Z134" s="2447">
        <f t="shared" ref="Z134:Z144" si="30">+V134+W134+X134+Y134</f>
        <v>0</v>
      </c>
      <c r="AA134" s="2457" t="str">
        <f t="shared" ref="AA134:AA139" si="31">IF(+ISERROR(W134/AB97),"-")</f>
        <v>-</v>
      </c>
    </row>
    <row r="135" spans="1:27">
      <c r="C135" s="2443" t="s">
        <v>821</v>
      </c>
      <c r="D135" s="2447"/>
      <c r="E135" s="2447"/>
      <c r="F135" s="2447"/>
      <c r="G135" s="2447"/>
      <c r="H135" s="2447"/>
      <c r="I135" s="2457"/>
      <c r="L135" s="2443" t="s">
        <v>821</v>
      </c>
      <c r="M135" s="2447"/>
      <c r="N135" s="2447"/>
      <c r="O135" s="2447"/>
      <c r="P135" s="2447"/>
      <c r="Q135" s="2447">
        <f t="shared" si="28"/>
        <v>0</v>
      </c>
      <c r="R135" s="2457" t="str">
        <f t="shared" si="29"/>
        <v>-</v>
      </c>
      <c r="U135" s="2443" t="s">
        <v>821</v>
      </c>
      <c r="V135" s="2447"/>
      <c r="W135" s="2447"/>
      <c r="X135" s="2447"/>
      <c r="Y135" s="2447"/>
      <c r="Z135" s="2447">
        <f t="shared" si="30"/>
        <v>0</v>
      </c>
      <c r="AA135" s="2457" t="str">
        <f t="shared" si="31"/>
        <v>-</v>
      </c>
    </row>
    <row r="136" spans="1:27">
      <c r="C136" s="2443" t="s">
        <v>822</v>
      </c>
      <c r="D136" s="2447"/>
      <c r="E136" s="2447"/>
      <c r="F136" s="2447"/>
      <c r="G136" s="2447"/>
      <c r="H136" s="2447"/>
      <c r="I136" s="2457"/>
      <c r="L136" s="2443" t="s">
        <v>822</v>
      </c>
      <c r="M136" s="2447">
        <f>+M137+M142+M143</f>
        <v>0</v>
      </c>
      <c r="N136" s="2447">
        <f t="shared" ref="N136:P136" si="32">+N137+N142+N143</f>
        <v>0</v>
      </c>
      <c r="O136" s="2447">
        <f t="shared" si="32"/>
        <v>0</v>
      </c>
      <c r="P136" s="2447">
        <f t="shared" si="32"/>
        <v>0</v>
      </c>
      <c r="Q136" s="2447">
        <f t="shared" si="28"/>
        <v>0</v>
      </c>
      <c r="R136" s="2457" t="str">
        <f t="shared" si="29"/>
        <v>-</v>
      </c>
      <c r="U136" s="2443" t="s">
        <v>822</v>
      </c>
      <c r="V136" s="2447">
        <f>+V137+V142+V143</f>
        <v>0</v>
      </c>
      <c r="W136" s="2447">
        <f t="shared" ref="W136:Y136" si="33">+W137+W142+W143</f>
        <v>0</v>
      </c>
      <c r="X136" s="2447">
        <f t="shared" si="33"/>
        <v>0</v>
      </c>
      <c r="Y136" s="2447">
        <f t="shared" si="33"/>
        <v>0</v>
      </c>
      <c r="Z136" s="2447">
        <f t="shared" si="30"/>
        <v>0</v>
      </c>
      <c r="AA136" s="2457" t="str">
        <f t="shared" si="31"/>
        <v>-</v>
      </c>
    </row>
    <row r="137" spans="1:27" ht="12.75">
      <c r="B137" s="2724"/>
      <c r="C137" s="2725" t="s">
        <v>235</v>
      </c>
      <c r="D137" s="2447"/>
      <c r="E137" s="2447"/>
      <c r="F137" s="2447"/>
      <c r="G137" s="2447"/>
      <c r="H137" s="2447"/>
      <c r="I137" s="2457"/>
      <c r="L137" s="2725" t="s">
        <v>235</v>
      </c>
      <c r="M137" s="2447">
        <f>+SUM(M138:M141)</f>
        <v>0</v>
      </c>
      <c r="N137" s="2447">
        <f t="shared" ref="N137:P137" si="34">+SUM(N138:N141)</f>
        <v>0</v>
      </c>
      <c r="O137" s="2447">
        <f t="shared" si="34"/>
        <v>0</v>
      </c>
      <c r="P137" s="2447">
        <f t="shared" si="34"/>
        <v>0</v>
      </c>
      <c r="Q137" s="2447">
        <f t="shared" si="28"/>
        <v>0</v>
      </c>
      <c r="R137" s="2457" t="str">
        <f t="shared" si="29"/>
        <v>-</v>
      </c>
      <c r="U137" s="2725" t="s">
        <v>235</v>
      </c>
      <c r="V137" s="2447">
        <f>+SUM(V138:V141)</f>
        <v>0</v>
      </c>
      <c r="W137" s="2447">
        <f t="shared" ref="W137:Y137" si="35">+SUM(W138:W141)</f>
        <v>0</v>
      </c>
      <c r="X137" s="2447">
        <f t="shared" si="35"/>
        <v>0</v>
      </c>
      <c r="Y137" s="2447">
        <f t="shared" si="35"/>
        <v>0</v>
      </c>
      <c r="Z137" s="2447">
        <f t="shared" si="30"/>
        <v>0</v>
      </c>
      <c r="AA137" s="2457" t="str">
        <f t="shared" si="31"/>
        <v>-</v>
      </c>
    </row>
    <row r="138" spans="1:27" ht="12.75">
      <c r="B138" s="2724"/>
      <c r="C138" s="2725" t="s">
        <v>250</v>
      </c>
      <c r="D138" s="2447"/>
      <c r="E138" s="2447"/>
      <c r="F138" s="2447"/>
      <c r="G138" s="2447"/>
      <c r="H138" s="2447"/>
      <c r="I138" s="2457"/>
      <c r="L138" s="2725" t="s">
        <v>250</v>
      </c>
      <c r="M138" s="2447"/>
      <c r="N138" s="2447"/>
      <c r="O138" s="2447"/>
      <c r="P138" s="2447"/>
      <c r="Q138" s="2447">
        <f t="shared" si="28"/>
        <v>0</v>
      </c>
      <c r="R138" s="2457" t="str">
        <f t="shared" si="29"/>
        <v>-</v>
      </c>
      <c r="U138" s="2725" t="s">
        <v>250</v>
      </c>
      <c r="V138" s="2447"/>
      <c r="W138" s="2447"/>
      <c r="X138" s="2447"/>
      <c r="Y138" s="2447"/>
      <c r="Z138" s="2447">
        <f t="shared" si="30"/>
        <v>0</v>
      </c>
      <c r="AA138" s="2457" t="str">
        <f t="shared" si="31"/>
        <v>-</v>
      </c>
    </row>
    <row r="139" spans="1:27" ht="12.75">
      <c r="B139" s="2724"/>
      <c r="C139" s="2725" t="s">
        <v>125</v>
      </c>
      <c r="D139" s="2447"/>
      <c r="E139" s="2447"/>
      <c r="F139" s="2447"/>
      <c r="G139" s="2447"/>
      <c r="H139" s="2447"/>
      <c r="I139" s="2457"/>
      <c r="L139" s="2725" t="s">
        <v>125</v>
      </c>
      <c r="M139" s="2447"/>
      <c r="N139" s="2447"/>
      <c r="O139" s="2447"/>
      <c r="P139" s="2447"/>
      <c r="Q139" s="2447">
        <f t="shared" si="28"/>
        <v>0</v>
      </c>
      <c r="R139" s="2457" t="str">
        <f t="shared" si="29"/>
        <v>-</v>
      </c>
      <c r="U139" s="2725" t="s">
        <v>125</v>
      </c>
      <c r="V139" s="2447"/>
      <c r="W139" s="2447"/>
      <c r="X139" s="2447"/>
      <c r="Y139" s="2447"/>
      <c r="Z139" s="2447">
        <f t="shared" si="30"/>
        <v>0</v>
      </c>
      <c r="AA139" s="2457" t="str">
        <f t="shared" si="31"/>
        <v>-</v>
      </c>
    </row>
    <row r="140" spans="1:27">
      <c r="C140" s="2443" t="s">
        <v>824</v>
      </c>
      <c r="D140" s="2447"/>
      <c r="E140" s="2447"/>
      <c r="F140" s="2447"/>
      <c r="G140" s="2447"/>
      <c r="H140" s="2447"/>
      <c r="I140" s="2457"/>
      <c r="L140" s="2443" t="s">
        <v>824</v>
      </c>
      <c r="M140" s="2447"/>
      <c r="N140" s="2447"/>
      <c r="O140" s="2447"/>
      <c r="P140" s="2447"/>
      <c r="Q140" s="2447">
        <f t="shared" si="28"/>
        <v>0</v>
      </c>
      <c r="R140" s="2457" t="str">
        <f>IF(+ISERROR(N140/#REF!),"-")</f>
        <v>-</v>
      </c>
      <c r="U140" s="2443" t="s">
        <v>824</v>
      </c>
      <c r="V140" s="2447"/>
      <c r="W140" s="2447"/>
      <c r="X140" s="2447"/>
      <c r="Y140" s="2447"/>
      <c r="Z140" s="2447">
        <f t="shared" si="30"/>
        <v>0</v>
      </c>
      <c r="AA140" s="2457" t="str">
        <f>IF(+ISERROR(W140/#REF!),"-")</f>
        <v>-</v>
      </c>
    </row>
    <row r="141" spans="1:27">
      <c r="C141" s="2443" t="s">
        <v>825</v>
      </c>
      <c r="D141" s="2447"/>
      <c r="E141" s="2447"/>
      <c r="F141" s="2447"/>
      <c r="G141" s="2447"/>
      <c r="H141" s="2447"/>
      <c r="I141" s="2457"/>
      <c r="L141" s="2443" t="s">
        <v>825</v>
      </c>
      <c r="M141" s="2447"/>
      <c r="N141" s="2447"/>
      <c r="O141" s="2447"/>
      <c r="P141" s="2447"/>
      <c r="Q141" s="2447">
        <f t="shared" si="28"/>
        <v>0</v>
      </c>
      <c r="R141" s="2457" t="str">
        <f>IF(+ISERROR(N141/#REF!),"-")</f>
        <v>-</v>
      </c>
      <c r="U141" s="2443" t="s">
        <v>825</v>
      </c>
      <c r="V141" s="2447"/>
      <c r="W141" s="2447"/>
      <c r="X141" s="2447"/>
      <c r="Y141" s="2447"/>
      <c r="Z141" s="2447">
        <f t="shared" si="30"/>
        <v>0</v>
      </c>
      <c r="AA141" s="2457" t="str">
        <f>IF(+ISERROR(W141/#REF!),"-")</f>
        <v>-</v>
      </c>
    </row>
    <row r="142" spans="1:27">
      <c r="C142" s="2443" t="s">
        <v>826</v>
      </c>
      <c r="D142" s="2447"/>
      <c r="E142" s="2447"/>
      <c r="F142" s="2447"/>
      <c r="G142" s="2447"/>
      <c r="H142" s="2447"/>
      <c r="I142" s="2457"/>
      <c r="L142" s="2443" t="s">
        <v>826</v>
      </c>
      <c r="M142" s="2447"/>
      <c r="N142" s="2447"/>
      <c r="O142" s="2447"/>
      <c r="P142" s="2447"/>
      <c r="Q142" s="2447">
        <f t="shared" si="28"/>
        <v>0</v>
      </c>
      <c r="R142" s="2457" t="str">
        <f>IF(+ISERROR(N142/#REF!),"-")</f>
        <v>-</v>
      </c>
      <c r="U142" s="2443" t="s">
        <v>826</v>
      </c>
      <c r="V142" s="2447"/>
      <c r="W142" s="2447"/>
      <c r="X142" s="2447"/>
      <c r="Y142" s="2447"/>
      <c r="Z142" s="2447">
        <f t="shared" si="30"/>
        <v>0</v>
      </c>
      <c r="AA142" s="2457" t="str">
        <f>IF(+ISERROR(W142/#REF!),"-")</f>
        <v>-</v>
      </c>
    </row>
    <row r="143" spans="1:27">
      <c r="C143" s="2443" t="s">
        <v>827</v>
      </c>
      <c r="D143" s="2447"/>
      <c r="E143" s="2447"/>
      <c r="F143" s="2447"/>
      <c r="G143" s="2447"/>
      <c r="H143" s="2447"/>
      <c r="I143" s="2457"/>
      <c r="L143" s="2443" t="s">
        <v>827</v>
      </c>
      <c r="M143" s="2447"/>
      <c r="N143" s="2447"/>
      <c r="O143" s="2447"/>
      <c r="P143" s="2447"/>
      <c r="Q143" s="2447">
        <f t="shared" si="28"/>
        <v>0</v>
      </c>
      <c r="R143" s="2457" t="str">
        <f>IF(+ISERROR(N143/#REF!),"-")</f>
        <v>-</v>
      </c>
      <c r="U143" s="2443" t="s">
        <v>827</v>
      </c>
      <c r="V143" s="2447"/>
      <c r="W143" s="2447"/>
      <c r="X143" s="2447"/>
      <c r="Y143" s="2447"/>
      <c r="Z143" s="2447">
        <f t="shared" si="30"/>
        <v>0</v>
      </c>
      <c r="AA143" s="2457" t="str">
        <f>IF(+ISERROR(W143/#REF!),"-")</f>
        <v>-</v>
      </c>
    </row>
    <row r="144" spans="1:27">
      <c r="C144" s="2443" t="s">
        <v>1053</v>
      </c>
      <c r="D144" s="2447"/>
      <c r="E144" s="2447"/>
      <c r="F144" s="2447"/>
      <c r="G144" s="2447"/>
      <c r="H144" s="2447"/>
      <c r="I144" s="2457"/>
      <c r="L144" s="2443" t="s">
        <v>1053</v>
      </c>
      <c r="M144" s="2447"/>
      <c r="N144" s="2447"/>
      <c r="O144" s="2447"/>
      <c r="P144" s="2447"/>
      <c r="Q144" s="2447">
        <f t="shared" si="28"/>
        <v>0</v>
      </c>
      <c r="R144" s="2457" t="str">
        <f>IF(+ISERROR(N144/S103),"-")</f>
        <v>-</v>
      </c>
      <c r="U144" s="2443" t="s">
        <v>1053</v>
      </c>
      <c r="V144" s="2447"/>
      <c r="W144" s="2447"/>
      <c r="X144" s="2447"/>
      <c r="Y144" s="2447"/>
      <c r="Z144" s="2447">
        <f t="shared" si="30"/>
        <v>0</v>
      </c>
      <c r="AA144" s="2457" t="str">
        <f>IF(+ISERROR(W144/AB103),"-")</f>
        <v>-</v>
      </c>
    </row>
    <row r="145" spans="1:28" s="2726" customFormat="1" ht="21.75" customHeight="1">
      <c r="A145" s="2444"/>
      <c r="B145" s="2444"/>
      <c r="C145" s="2182" t="s">
        <v>828</v>
      </c>
      <c r="D145" s="2183"/>
      <c r="E145" s="2183"/>
      <c r="F145" s="2183"/>
      <c r="G145" s="2183"/>
      <c r="H145" s="2183"/>
      <c r="I145" s="2188"/>
      <c r="L145" s="2182" t="s">
        <v>828</v>
      </c>
      <c r="M145" s="2183"/>
      <c r="N145" s="2183"/>
      <c r="O145" s="2183"/>
      <c r="P145" s="2183"/>
      <c r="Q145" s="2183"/>
      <c r="R145" s="2188" t="str">
        <f>IF(+ISERROR(N145/S108),"-")</f>
        <v>-</v>
      </c>
      <c r="U145" s="2182" t="s">
        <v>828</v>
      </c>
      <c r="V145" s="2183"/>
      <c r="W145" s="2183"/>
      <c r="X145" s="2183"/>
      <c r="Y145" s="2183"/>
      <c r="Z145" s="2183"/>
      <c r="AA145" s="2188" t="str">
        <f>IF(+ISERROR(W145/AB108),"-")</f>
        <v>-</v>
      </c>
    </row>
    <row r="146" spans="1:28" ht="6" customHeight="1">
      <c r="D146" s="2451"/>
      <c r="E146" s="2451"/>
      <c r="F146" s="2451"/>
      <c r="G146" s="2451"/>
      <c r="H146" s="2451"/>
      <c r="I146" s="2452"/>
      <c r="J146" s="2994"/>
      <c r="M146" s="2451"/>
      <c r="N146" s="2451"/>
      <c r="O146" s="2451"/>
      <c r="P146" s="2451"/>
      <c r="Q146" s="2451"/>
      <c r="R146" s="2452"/>
      <c r="S146" s="2994"/>
      <c r="V146" s="2451"/>
      <c r="W146" s="2451"/>
      <c r="X146" s="2451"/>
      <c r="Y146" s="2451"/>
      <c r="Z146" s="2451"/>
      <c r="AA146" s="2452"/>
      <c r="AB146" s="2994"/>
    </row>
    <row r="147" spans="1:28" s="2726" customFormat="1" ht="21.75" customHeight="1">
      <c r="A147" s="2444"/>
      <c r="B147" s="2444"/>
      <c r="C147" s="2182" t="s">
        <v>829</v>
      </c>
      <c r="D147" s="2183"/>
      <c r="E147" s="2183"/>
      <c r="F147" s="2183"/>
      <c r="G147" s="2183"/>
      <c r="H147" s="2183"/>
      <c r="I147" s="2188"/>
      <c r="J147" s="2994"/>
      <c r="L147" s="2182" t="s">
        <v>829</v>
      </c>
      <c r="M147" s="2183"/>
      <c r="N147" s="2183"/>
      <c r="O147" s="2183"/>
      <c r="P147" s="2183"/>
      <c r="Q147" s="2183"/>
      <c r="R147" s="2188" t="str">
        <f>IF(+ISERROR(N147/S110),"-")</f>
        <v>-</v>
      </c>
      <c r="S147" s="2994"/>
      <c r="U147" s="2182" t="s">
        <v>829</v>
      </c>
      <c r="V147" s="2183"/>
      <c r="W147" s="2183"/>
      <c r="X147" s="2183"/>
      <c r="Y147" s="2183"/>
      <c r="Z147" s="2183"/>
      <c r="AA147" s="2188" t="str">
        <f>IF(+ISERROR(W147/AB110),"-")</f>
        <v>-</v>
      </c>
      <c r="AB147" s="2994"/>
    </row>
    <row r="149" spans="1:28" ht="6.75" customHeight="1">
      <c r="C149" s="2453"/>
      <c r="D149" s="2454"/>
      <c r="E149" s="2454"/>
      <c r="F149" s="2454"/>
      <c r="G149" s="2454"/>
      <c r="H149" s="2454"/>
      <c r="J149" s="2455"/>
      <c r="L149" s="2453"/>
      <c r="M149" s="2454"/>
      <c r="N149" s="2454"/>
      <c r="O149" s="2454"/>
      <c r="P149" s="2454"/>
      <c r="Q149" s="2454"/>
      <c r="S149" s="2455"/>
      <c r="U149" s="2453"/>
      <c r="V149" s="2454"/>
      <c r="W149" s="2454"/>
      <c r="X149" s="2454"/>
      <c r="Y149" s="2454"/>
      <c r="Z149" s="2454"/>
      <c r="AB149" s="2455"/>
    </row>
    <row r="150" spans="1:28">
      <c r="C150" s="2184" t="s">
        <v>1054</v>
      </c>
      <c r="D150" s="2185"/>
      <c r="E150" s="2185"/>
      <c r="F150" s="2185"/>
      <c r="G150" s="2185"/>
      <c r="H150" s="2185"/>
      <c r="I150" s="2189"/>
      <c r="L150" s="2184" t="s">
        <v>1054</v>
      </c>
      <c r="M150" s="2185"/>
      <c r="N150" s="2185"/>
      <c r="O150" s="2185"/>
      <c r="P150" s="2185"/>
      <c r="Q150" s="2185">
        <f>+M150+N150+O150+P150</f>
        <v>0</v>
      </c>
      <c r="R150" s="2189"/>
      <c r="U150" s="2184" t="s">
        <v>1054</v>
      </c>
      <c r="V150" s="2185"/>
      <c r="W150" s="2185"/>
      <c r="X150" s="2185"/>
      <c r="Y150" s="2185"/>
      <c r="Z150" s="2185">
        <f>+V150+W150+X150+Y150</f>
        <v>0</v>
      </c>
      <c r="AA150" s="2189"/>
    </row>
    <row r="151" spans="1:28">
      <c r="C151" s="2184" t="s">
        <v>1055</v>
      </c>
      <c r="D151" s="2185"/>
      <c r="E151" s="2185"/>
      <c r="F151" s="2185"/>
      <c r="G151" s="2185"/>
      <c r="H151" s="2185"/>
      <c r="I151" s="2189"/>
      <c r="L151" s="2184" t="s">
        <v>1055</v>
      </c>
      <c r="M151" s="2185"/>
      <c r="N151" s="2185"/>
      <c r="O151" s="2185"/>
      <c r="P151" s="2185"/>
      <c r="Q151" s="2185">
        <f>+M151+N151+O151+P151</f>
        <v>0</v>
      </c>
      <c r="R151" s="2189"/>
      <c r="U151" s="2184" t="s">
        <v>1055</v>
      </c>
      <c r="V151" s="2185"/>
      <c r="W151" s="2185"/>
      <c r="X151" s="2185"/>
      <c r="Y151" s="2185"/>
      <c r="Z151" s="2185">
        <f>+V151+W151+X151+Y151</f>
        <v>0</v>
      </c>
      <c r="AA151" s="2189"/>
    </row>
    <row r="152" spans="1:28">
      <c r="C152" s="2184" t="s">
        <v>830</v>
      </c>
      <c r="D152" s="2185"/>
      <c r="E152" s="2185"/>
      <c r="F152" s="2185"/>
      <c r="G152" s="2185"/>
      <c r="H152" s="2185"/>
      <c r="I152" s="2189"/>
      <c r="L152" s="2184" t="s">
        <v>830</v>
      </c>
      <c r="M152" s="2185">
        <f>+M150+M151</f>
        <v>0</v>
      </c>
      <c r="N152" s="2185">
        <f t="shared" ref="N152:Q152" si="36">+N150+N151</f>
        <v>0</v>
      </c>
      <c r="O152" s="2185">
        <f t="shared" si="36"/>
        <v>0</v>
      </c>
      <c r="P152" s="2185">
        <f t="shared" si="36"/>
        <v>0</v>
      </c>
      <c r="Q152" s="2185">
        <f t="shared" si="36"/>
        <v>0</v>
      </c>
      <c r="R152" s="2189"/>
      <c r="U152" s="2184" t="s">
        <v>830</v>
      </c>
      <c r="V152" s="2185">
        <f>+V150+V151</f>
        <v>0</v>
      </c>
      <c r="W152" s="2185">
        <f t="shared" ref="W152:Z152" si="37">+W150+W151</f>
        <v>0</v>
      </c>
      <c r="X152" s="2185">
        <f t="shared" si="37"/>
        <v>0</v>
      </c>
      <c r="Y152" s="2185">
        <f t="shared" si="37"/>
        <v>0</v>
      </c>
      <c r="Z152" s="2185">
        <f t="shared" si="37"/>
        <v>0</v>
      </c>
      <c r="AA152" s="2189"/>
    </row>
  </sheetData>
  <mergeCells count="66">
    <mergeCell ref="AB120:AB121"/>
    <mergeCell ref="C117:I117"/>
    <mergeCell ref="L117:R117"/>
    <mergeCell ref="U117:AA117"/>
    <mergeCell ref="J120:J121"/>
    <mergeCell ref="S120:S121"/>
    <mergeCell ref="R81:R82"/>
    <mergeCell ref="Z81:Z82"/>
    <mergeCell ref="AA81:AA82"/>
    <mergeCell ref="AB81:AB82"/>
    <mergeCell ref="C116:J116"/>
    <mergeCell ref="L116:S116"/>
    <mergeCell ref="U116:AB116"/>
    <mergeCell ref="S81:S82"/>
    <mergeCell ref="U81:U82"/>
    <mergeCell ref="V81:V82"/>
    <mergeCell ref="W81:X81"/>
    <mergeCell ref="Y81:Y82"/>
    <mergeCell ref="N5:O5"/>
    <mergeCell ref="C78:J78"/>
    <mergeCell ref="L78:S78"/>
    <mergeCell ref="U78:AB78"/>
    <mergeCell ref="C81:C82"/>
    <mergeCell ref="D81:D82"/>
    <mergeCell ref="E81:F81"/>
    <mergeCell ref="G81:G82"/>
    <mergeCell ref="H81:H82"/>
    <mergeCell ref="I81:I82"/>
    <mergeCell ref="J81:J82"/>
    <mergeCell ref="L81:L82"/>
    <mergeCell ref="M81:M82"/>
    <mergeCell ref="N81:O81"/>
    <mergeCell ref="P81:P82"/>
    <mergeCell ref="Q81:Q82"/>
    <mergeCell ref="W5:X5"/>
    <mergeCell ref="J44:J45"/>
    <mergeCell ref="M5:M6"/>
    <mergeCell ref="C2:J2"/>
    <mergeCell ref="L2:S2"/>
    <mergeCell ref="U2:AB2"/>
    <mergeCell ref="C5:C6"/>
    <mergeCell ref="D5:D6"/>
    <mergeCell ref="E5:F5"/>
    <mergeCell ref="G5:G6"/>
    <mergeCell ref="H5:H6"/>
    <mergeCell ref="I5:I6"/>
    <mergeCell ref="J5:J6"/>
    <mergeCell ref="Z5:Z6"/>
    <mergeCell ref="L5:L6"/>
    <mergeCell ref="R5:R6"/>
    <mergeCell ref="AB44:AB45"/>
    <mergeCell ref="AA5:AA6"/>
    <mergeCell ref="AB5:AB6"/>
    <mergeCell ref="C40:J40"/>
    <mergeCell ref="L40:S40"/>
    <mergeCell ref="U40:AB40"/>
    <mergeCell ref="C41:I41"/>
    <mergeCell ref="L41:R41"/>
    <mergeCell ref="U41:AA41"/>
    <mergeCell ref="S5:S6"/>
    <mergeCell ref="U5:U6"/>
    <mergeCell ref="V5:V6"/>
    <mergeCell ref="P5:P6"/>
    <mergeCell ref="Y5:Y6"/>
    <mergeCell ref="S44:S45"/>
    <mergeCell ref="Q5:Q6"/>
  </mergeCells>
  <hyperlinks>
    <hyperlink ref="A1" location="ÍNDICE!B2" display="Indíce"/>
  </hyperlinks>
  <printOptions horizontalCentered="1"/>
  <pageMargins left="0.59055118110236227" right="0.59055118110236227" top="0.51181102362204722" bottom="0.55118110236220474" header="0.51181102362204722" footer="0.27559055118110237"/>
  <pageSetup paperSize="9" scale="56" orientation="portrait" r:id="rId1"/>
  <headerFooter alignWithMargins="0">
    <oddFooter>&amp;R&amp;"Times New Roman,Normal"&amp;8Preparado pela EEM
Página &amp;P de &amp;N
&amp;D-&amp;T
&amp;F-&amp;A</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3:R42"/>
  <sheetViews>
    <sheetView showGridLines="0" workbookViewId="0">
      <selection activeCell="A3" sqref="A3:XFD3"/>
    </sheetView>
  </sheetViews>
  <sheetFormatPr defaultColWidth="9.140625" defaultRowHeight="15"/>
  <cols>
    <col min="1" max="1" width="12.42578125" style="11" bestFit="1" customWidth="1"/>
    <col min="2" max="2" width="29.7109375" style="11" bestFit="1" customWidth="1"/>
    <col min="3" max="12" width="13.7109375" style="11" customWidth="1"/>
    <col min="13" max="13" width="4.42578125" style="11" customWidth="1"/>
    <col min="14" max="14" width="13.7109375" style="11" bestFit="1" customWidth="1"/>
    <col min="15" max="15" width="10.140625" style="11" bestFit="1" customWidth="1"/>
    <col min="16" max="16" width="3.7109375" style="11" customWidth="1"/>
    <col min="17" max="17" width="12.7109375" style="11" customWidth="1"/>
    <col min="18" max="18" width="11.7109375" style="11" customWidth="1"/>
    <col min="19" max="16384" width="9.140625" style="2261"/>
  </cols>
  <sheetData>
    <row r="3" spans="1:18" ht="15" customHeight="1">
      <c r="A3" s="3152" t="s">
        <v>1340</v>
      </c>
      <c r="B3" s="3152"/>
      <c r="C3" s="3152"/>
      <c r="D3" s="3152"/>
      <c r="E3" s="3152"/>
      <c r="F3" s="3152"/>
      <c r="G3" s="3152"/>
      <c r="H3" s="3152"/>
      <c r="I3" s="3152"/>
      <c r="J3" s="3152"/>
      <c r="K3" s="3152"/>
      <c r="L3" s="3152"/>
      <c r="M3" s="3152"/>
      <c r="N3" s="3152"/>
      <c r="O3" s="3152"/>
      <c r="P3" s="3152"/>
      <c r="Q3" s="3152"/>
      <c r="R3" s="3152"/>
    </row>
    <row r="6" spans="1:18" ht="63">
      <c r="A6" s="2623" t="s">
        <v>1102</v>
      </c>
      <c r="C6" s="2730" t="s">
        <v>1103</v>
      </c>
      <c r="D6" s="2730" t="s">
        <v>1104</v>
      </c>
      <c r="E6" s="2730" t="s">
        <v>1105</v>
      </c>
      <c r="F6" s="2730" t="s">
        <v>1106</v>
      </c>
      <c r="G6" s="2730" t="s">
        <v>1107</v>
      </c>
      <c r="H6" s="2730" t="s">
        <v>4</v>
      </c>
      <c r="I6" s="2730" t="s">
        <v>87</v>
      </c>
      <c r="J6" s="2730" t="s">
        <v>5</v>
      </c>
      <c r="K6" s="2730" t="s">
        <v>170</v>
      </c>
      <c r="L6" s="2730" t="s">
        <v>1108</v>
      </c>
      <c r="N6" s="2730" t="s">
        <v>476</v>
      </c>
      <c r="O6" s="2730" t="s">
        <v>1109</v>
      </c>
      <c r="Q6" s="2730" t="s">
        <v>1110</v>
      </c>
      <c r="R6" s="2730" t="s">
        <v>1111</v>
      </c>
    </row>
    <row r="7" spans="1:18" ht="16.5">
      <c r="C7" s="2624"/>
      <c r="D7" s="2624"/>
      <c r="E7" s="2624"/>
    </row>
    <row r="8" spans="1:18" ht="15.75">
      <c r="A8" s="2625" t="s">
        <v>1112</v>
      </c>
      <c r="B8" s="2261"/>
      <c r="C8" s="2261"/>
      <c r="D8" s="2261"/>
      <c r="E8" s="2261"/>
      <c r="F8" s="2261"/>
      <c r="G8" s="2261"/>
      <c r="H8" s="2261"/>
      <c r="I8" s="2261"/>
      <c r="J8" s="2261"/>
      <c r="K8" s="2261"/>
      <c r="L8" s="2261"/>
      <c r="N8" s="2261"/>
      <c r="O8" s="2261"/>
      <c r="Q8" s="2261"/>
      <c r="R8" s="2261"/>
    </row>
    <row r="9" spans="1:18">
      <c r="A9" s="11" t="s">
        <v>75</v>
      </c>
      <c r="B9" s="11" t="s">
        <v>1113</v>
      </c>
      <c r="C9" s="2626"/>
      <c r="D9" s="2626"/>
      <c r="E9" s="2626"/>
      <c r="F9" s="2627"/>
      <c r="G9" s="2626">
        <f>+C9*F9+E9</f>
        <v>0</v>
      </c>
      <c r="H9" s="2626"/>
      <c r="I9" s="2626"/>
      <c r="J9" s="2626"/>
      <c r="K9" s="2628"/>
      <c r="L9" s="2626"/>
      <c r="N9" s="2629"/>
      <c r="Q9" s="2630">
        <f>+SUM(G9:L9)</f>
        <v>0</v>
      </c>
      <c r="R9" s="2631" t="e">
        <f>+Q9/(N9/1000)</f>
        <v>#DIV/0!</v>
      </c>
    </row>
    <row r="10" spans="1:18">
      <c r="A10" s="11" t="s">
        <v>76</v>
      </c>
      <c r="B10" s="11" t="s">
        <v>1114</v>
      </c>
      <c r="C10" s="2626"/>
      <c r="D10" s="2626"/>
      <c r="E10" s="2626"/>
      <c r="F10" s="2627"/>
      <c r="G10" s="2626">
        <f t="shared" ref="G10:G18" si="0">+C10*F10+E10</f>
        <v>0</v>
      </c>
      <c r="H10" s="2626"/>
      <c r="I10" s="2626"/>
      <c r="J10" s="2626"/>
      <c r="K10" s="2628"/>
      <c r="L10" s="2626"/>
      <c r="N10" s="2629"/>
      <c r="O10" s="2629"/>
      <c r="Q10" s="2630">
        <f t="shared" ref="Q10:Q18" si="1">+SUM(G10:L10)</f>
        <v>0</v>
      </c>
      <c r="R10" s="2631" t="e">
        <f t="shared" ref="R10:R22" si="2">+Q10/(N10/1000)</f>
        <v>#DIV/0!</v>
      </c>
    </row>
    <row r="11" spans="1:18">
      <c r="A11" s="11" t="s">
        <v>77</v>
      </c>
      <c r="B11" s="11" t="s">
        <v>1115</v>
      </c>
      <c r="C11" s="2626"/>
      <c r="D11" s="2626"/>
      <c r="E11" s="2626"/>
      <c r="F11" s="2627"/>
      <c r="G11" s="2626">
        <f t="shared" si="0"/>
        <v>0</v>
      </c>
      <c r="H11" s="2626"/>
      <c r="I11" s="2626"/>
      <c r="J11" s="2626"/>
      <c r="K11" s="2628"/>
      <c r="L11" s="2626"/>
      <c r="N11" s="2629"/>
      <c r="O11" s="2629"/>
      <c r="Q11" s="2630">
        <f t="shared" si="1"/>
        <v>0</v>
      </c>
      <c r="R11" s="2631" t="e">
        <f t="shared" si="2"/>
        <v>#DIV/0!</v>
      </c>
    </row>
    <row r="12" spans="1:18">
      <c r="A12" s="11" t="s">
        <v>78</v>
      </c>
      <c r="B12" s="11" t="s">
        <v>265</v>
      </c>
      <c r="C12" s="2626"/>
      <c r="D12" s="2626"/>
      <c r="E12" s="2626"/>
      <c r="F12" s="2627"/>
      <c r="G12" s="2626">
        <f t="shared" si="0"/>
        <v>0</v>
      </c>
      <c r="H12" s="2626"/>
      <c r="I12" s="2626"/>
      <c r="J12" s="2626"/>
      <c r="K12" s="2628"/>
      <c r="L12" s="2626"/>
      <c r="N12" s="2629"/>
      <c r="Q12" s="2630">
        <f t="shared" si="1"/>
        <v>0</v>
      </c>
      <c r="R12" s="2631" t="e">
        <f t="shared" si="2"/>
        <v>#DIV/0!</v>
      </c>
    </row>
    <row r="13" spans="1:18">
      <c r="A13" s="11" t="s">
        <v>79</v>
      </c>
      <c r="B13" s="11" t="s">
        <v>1116</v>
      </c>
      <c r="C13" s="2626"/>
      <c r="D13" s="2626"/>
      <c r="E13" s="2626"/>
      <c r="F13" s="2627"/>
      <c r="G13" s="2626">
        <f t="shared" si="0"/>
        <v>0</v>
      </c>
      <c r="H13" s="2626"/>
      <c r="I13" s="2626"/>
      <c r="J13" s="2626"/>
      <c r="K13" s="2628"/>
      <c r="L13" s="2626"/>
      <c r="N13" s="2629"/>
      <c r="Q13" s="2630">
        <f t="shared" si="1"/>
        <v>0</v>
      </c>
      <c r="R13" s="2631" t="e">
        <f t="shared" si="2"/>
        <v>#DIV/0!</v>
      </c>
    </row>
    <row r="14" spans="1:18">
      <c r="A14" s="11" t="s">
        <v>79</v>
      </c>
      <c r="B14" s="11" t="s">
        <v>1117</v>
      </c>
      <c r="C14" s="2626"/>
      <c r="D14" s="2626"/>
      <c r="E14" s="2626"/>
      <c r="F14" s="2627"/>
      <c r="G14" s="2626">
        <f t="shared" si="0"/>
        <v>0</v>
      </c>
      <c r="H14" s="2626"/>
      <c r="I14" s="2626"/>
      <c r="J14" s="2626"/>
      <c r="K14" s="2628"/>
      <c r="L14" s="2626"/>
      <c r="N14" s="2629"/>
      <c r="Q14" s="2630">
        <f t="shared" si="1"/>
        <v>0</v>
      </c>
      <c r="R14" s="2631" t="e">
        <f>+Q14/(N14/1000)</f>
        <v>#DIV/0!</v>
      </c>
    </row>
    <row r="15" spans="1:18">
      <c r="A15" s="11" t="s">
        <v>80</v>
      </c>
      <c r="B15" s="11" t="s">
        <v>267</v>
      </c>
      <c r="C15" s="2626"/>
      <c r="D15" s="2626"/>
      <c r="E15" s="2626"/>
      <c r="F15" s="2627"/>
      <c r="G15" s="2626">
        <f t="shared" si="0"/>
        <v>0</v>
      </c>
      <c r="H15" s="2626"/>
      <c r="I15" s="2626"/>
      <c r="J15" s="2626"/>
      <c r="K15" s="2628"/>
      <c r="L15" s="2626"/>
      <c r="N15" s="2629"/>
      <c r="O15" s="2629"/>
      <c r="Q15" s="2630">
        <f t="shared" si="1"/>
        <v>0</v>
      </c>
      <c r="R15" s="2631" t="e">
        <f t="shared" si="2"/>
        <v>#DIV/0!</v>
      </c>
    </row>
    <row r="16" spans="1:18">
      <c r="A16" s="11" t="s">
        <v>81</v>
      </c>
      <c r="B16" s="11" t="s">
        <v>1118</v>
      </c>
      <c r="C16" s="2626"/>
      <c r="D16" s="2626"/>
      <c r="E16" s="2626"/>
      <c r="F16" s="2627"/>
      <c r="G16" s="2626">
        <f t="shared" si="0"/>
        <v>0</v>
      </c>
      <c r="H16" s="2626"/>
      <c r="I16" s="2626"/>
      <c r="J16" s="2626"/>
      <c r="K16" s="2628"/>
      <c r="L16" s="2626"/>
      <c r="N16" s="2629"/>
      <c r="O16" s="2629"/>
      <c r="Q16" s="2630">
        <f t="shared" si="1"/>
        <v>0</v>
      </c>
      <c r="R16" s="2631" t="e">
        <f t="shared" si="2"/>
        <v>#DIV/0!</v>
      </c>
    </row>
    <row r="17" spans="1:18">
      <c r="A17" s="11" t="s">
        <v>82</v>
      </c>
      <c r="B17" s="11" t="s">
        <v>584</v>
      </c>
      <c r="C17" s="2626"/>
      <c r="D17" s="2626"/>
      <c r="E17" s="2626"/>
      <c r="F17" s="2627"/>
      <c r="G17" s="2626">
        <f t="shared" si="0"/>
        <v>0</v>
      </c>
      <c r="H17" s="2626"/>
      <c r="I17" s="2626"/>
      <c r="J17" s="2626"/>
      <c r="K17" s="2628"/>
      <c r="L17" s="2626"/>
      <c r="N17" s="2629"/>
      <c r="Q17" s="2630">
        <f t="shared" si="1"/>
        <v>0</v>
      </c>
      <c r="R17" s="2631" t="e">
        <f t="shared" si="2"/>
        <v>#DIV/0!</v>
      </c>
    </row>
    <row r="18" spans="1:18">
      <c r="A18" s="11" t="s">
        <v>83</v>
      </c>
      <c r="B18" s="11" t="s">
        <v>1119</v>
      </c>
      <c r="C18" s="2626"/>
      <c r="D18" s="2626"/>
      <c r="E18" s="2626"/>
      <c r="F18" s="2627"/>
      <c r="G18" s="2626">
        <f t="shared" si="0"/>
        <v>0</v>
      </c>
      <c r="H18" s="2626"/>
      <c r="I18" s="2626"/>
      <c r="J18" s="2626"/>
      <c r="K18" s="2628"/>
      <c r="L18" s="2626"/>
      <c r="N18" s="2629"/>
      <c r="Q18" s="2630">
        <f t="shared" si="1"/>
        <v>0</v>
      </c>
      <c r="R18" s="2631" t="e">
        <f t="shared" si="2"/>
        <v>#DIV/0!</v>
      </c>
    </row>
    <row r="19" spans="1:18" ht="16.5">
      <c r="A19" s="2632" t="s">
        <v>1120</v>
      </c>
      <c r="B19" s="2632" t="s">
        <v>1121</v>
      </c>
      <c r="C19" s="2633">
        <f>+SUM(C9:C18)</f>
        <v>0</v>
      </c>
      <c r="D19" s="2633"/>
      <c r="E19" s="2633">
        <f>+SUM(E9:E18)</f>
        <v>0</v>
      </c>
      <c r="F19" s="2634"/>
      <c r="G19" s="2633">
        <f>+SUM(G9:G18)</f>
        <v>0</v>
      </c>
      <c r="H19" s="2633">
        <f>SUM(H9:H18)</f>
        <v>0</v>
      </c>
      <c r="I19" s="2633">
        <f>SUM(I9:I18)</f>
        <v>0</v>
      </c>
      <c r="J19" s="2633">
        <f>SUM(J9:J18)</f>
        <v>0</v>
      </c>
      <c r="K19" s="2635">
        <f>SUM(K9:K18)</f>
        <v>0</v>
      </c>
      <c r="L19" s="2633">
        <f>SUM(L9:L18)</f>
        <v>0</v>
      </c>
      <c r="N19" s="2633">
        <f>SUM(N9:N18)</f>
        <v>0</v>
      </c>
      <c r="O19" s="2633">
        <f>SUM(O9:O18)</f>
        <v>0</v>
      </c>
      <c r="Q19" s="2633">
        <f>SUM(Q9:Q18)</f>
        <v>0</v>
      </c>
      <c r="R19" s="2636" t="e">
        <f t="shared" si="2"/>
        <v>#DIV/0!</v>
      </c>
    </row>
    <row r="20" spans="1:18" ht="16.5">
      <c r="C20" s="2637"/>
      <c r="D20" s="2637"/>
      <c r="E20" s="2637"/>
      <c r="F20" s="2637"/>
      <c r="G20" s="2637"/>
      <c r="H20" s="2637"/>
      <c r="I20" s="2637"/>
      <c r="J20" s="2637"/>
      <c r="K20" s="2638"/>
      <c r="L20" s="2637"/>
      <c r="R20" s="2631"/>
    </row>
    <row r="21" spans="1:18">
      <c r="A21" s="11" t="s">
        <v>1120</v>
      </c>
      <c r="B21" s="11" t="s">
        <v>602</v>
      </c>
      <c r="C21" s="2626"/>
      <c r="D21" s="2626"/>
      <c r="E21" s="2626"/>
      <c r="F21" s="2627"/>
      <c r="G21" s="2626">
        <f t="shared" ref="G21:G22" si="3">+C21*F21+E21</f>
        <v>0</v>
      </c>
      <c r="H21" s="2626"/>
      <c r="I21" s="2626"/>
      <c r="J21" s="2626"/>
      <c r="K21" s="2628"/>
      <c r="L21" s="2626"/>
      <c r="N21" s="2629"/>
      <c r="Q21" s="2630">
        <f t="shared" ref="Q21" si="4">+SUM(G21:L21)</f>
        <v>0</v>
      </c>
      <c r="R21" s="2631" t="e">
        <f t="shared" si="2"/>
        <v>#DIV/0!</v>
      </c>
    </row>
    <row r="22" spans="1:18">
      <c r="A22" s="11" t="s">
        <v>1120</v>
      </c>
      <c r="B22" s="11" t="s">
        <v>1122</v>
      </c>
      <c r="C22" s="2626"/>
      <c r="D22" s="2626"/>
      <c r="E22" s="2626"/>
      <c r="F22" s="2627"/>
      <c r="G22" s="2626">
        <f t="shared" si="3"/>
        <v>0</v>
      </c>
      <c r="H22" s="2626"/>
      <c r="I22" s="2626"/>
      <c r="J22" s="2626"/>
      <c r="K22" s="2628"/>
      <c r="L22" s="2626"/>
      <c r="Q22" s="2630"/>
      <c r="R22" s="2631" t="e">
        <f t="shared" si="2"/>
        <v>#DIV/0!</v>
      </c>
    </row>
    <row r="23" spans="1:18">
      <c r="C23" s="2626"/>
      <c r="D23" s="2626"/>
      <c r="E23" s="2626"/>
      <c r="F23" s="2626"/>
      <c r="G23" s="2626"/>
      <c r="H23" s="2626"/>
      <c r="I23" s="2626"/>
      <c r="J23" s="2626"/>
      <c r="K23" s="2628"/>
      <c r="L23" s="2626"/>
      <c r="R23" s="2631"/>
    </row>
    <row r="24" spans="1:18" ht="16.5">
      <c r="A24" s="2632" t="s">
        <v>1120</v>
      </c>
      <c r="B24" s="2632" t="s">
        <v>0</v>
      </c>
      <c r="C24" s="2639">
        <f>+C19+C21+C22</f>
        <v>0</v>
      </c>
      <c r="D24" s="2639"/>
      <c r="E24" s="2639">
        <f>+E19+E21+E22</f>
        <v>0</v>
      </c>
      <c r="F24" s="2634"/>
      <c r="G24" s="2639">
        <f t="shared" ref="G24" si="5">+G19+G21+G22</f>
        <v>0</v>
      </c>
      <c r="H24" s="2639">
        <f>+H19+H21+H22</f>
        <v>0</v>
      </c>
      <c r="I24" s="2639">
        <f t="shared" ref="I24:Q24" si="6">+I19+I21+I22</f>
        <v>0</v>
      </c>
      <c r="J24" s="2639">
        <f t="shared" si="6"/>
        <v>0</v>
      </c>
      <c r="K24" s="2639">
        <f t="shared" si="6"/>
        <v>0</v>
      </c>
      <c r="L24" s="2639">
        <f t="shared" si="6"/>
        <v>0</v>
      </c>
      <c r="N24" s="2639">
        <f t="shared" si="6"/>
        <v>0</v>
      </c>
      <c r="O24" s="2639">
        <f t="shared" si="6"/>
        <v>0</v>
      </c>
      <c r="Q24" s="2639">
        <f t="shared" si="6"/>
        <v>0</v>
      </c>
      <c r="R24" s="2640" t="e">
        <f>+Q24/(N24/1000)</f>
        <v>#DIV/0!</v>
      </c>
    </row>
    <row r="25" spans="1:18">
      <c r="R25" s="2641"/>
    </row>
    <row r="26" spans="1:18" ht="15.75">
      <c r="A26" s="2625" t="s">
        <v>1123</v>
      </c>
      <c r="B26" s="2261"/>
      <c r="C26" s="2261"/>
      <c r="D26" s="2261"/>
      <c r="E26" s="2261"/>
      <c r="F26" s="2261"/>
      <c r="G26" s="2261"/>
      <c r="H26" s="2261"/>
      <c r="I26" s="2261"/>
      <c r="J26" s="2261"/>
      <c r="K26" s="2261"/>
      <c r="L26" s="2261"/>
      <c r="M26" s="2261"/>
      <c r="N26" s="2261"/>
      <c r="O26" s="2261"/>
      <c r="P26" s="2261"/>
      <c r="Q26" s="2261"/>
      <c r="R26" s="2642"/>
    </row>
    <row r="27" spans="1:18">
      <c r="A27" s="11" t="s">
        <v>75</v>
      </c>
      <c r="B27" s="11" t="s">
        <v>1113</v>
      </c>
      <c r="C27" s="2643"/>
      <c r="D27" s="2643">
        <f>+(C9+C27)/2</f>
        <v>0</v>
      </c>
      <c r="E27" s="2643"/>
      <c r="F27" s="2627"/>
      <c r="G27" s="2626">
        <f>+D27*F27+E27</f>
        <v>0</v>
      </c>
      <c r="H27" s="2643"/>
      <c r="I27" s="2643"/>
      <c r="J27" s="2643"/>
      <c r="K27" s="2628"/>
      <c r="L27" s="2643"/>
      <c r="N27" s="2629"/>
      <c r="Q27" s="2630">
        <f>+SUM(G27:L27)</f>
        <v>0</v>
      </c>
      <c r="R27" s="2631" t="e">
        <f>+Q27/(N27/1000)</f>
        <v>#DIV/0!</v>
      </c>
    </row>
    <row r="28" spans="1:18">
      <c r="A28" s="11" t="s">
        <v>76</v>
      </c>
      <c r="B28" s="11" t="s">
        <v>1114</v>
      </c>
      <c r="C28" s="2643"/>
      <c r="D28" s="2643">
        <f t="shared" ref="D28:D36" si="7">+(C10+C28)/2</f>
        <v>0</v>
      </c>
      <c r="E28" s="2643"/>
      <c r="F28" s="2627"/>
      <c r="G28" s="2626">
        <f t="shared" ref="G28:G36" si="8">+D28*F28+E28</f>
        <v>0</v>
      </c>
      <c r="H28" s="2643"/>
      <c r="I28" s="2643"/>
      <c r="J28" s="2643"/>
      <c r="K28" s="2628"/>
      <c r="L28" s="2643"/>
      <c r="N28" s="2629"/>
      <c r="O28" s="2629"/>
      <c r="Q28" s="2630">
        <f t="shared" ref="Q28:Q36" si="9">+SUM(G28:L28)</f>
        <v>0</v>
      </c>
      <c r="R28" s="2631" t="e">
        <f t="shared" ref="R28:R36" si="10">+Q28/(N28/1000)</f>
        <v>#DIV/0!</v>
      </c>
    </row>
    <row r="29" spans="1:18">
      <c r="A29" s="11" t="s">
        <v>77</v>
      </c>
      <c r="B29" s="11" t="s">
        <v>1115</v>
      </c>
      <c r="C29" s="2643"/>
      <c r="D29" s="2643">
        <f t="shared" si="7"/>
        <v>0</v>
      </c>
      <c r="E29" s="2643"/>
      <c r="F29" s="2627"/>
      <c r="G29" s="2626">
        <f t="shared" si="8"/>
        <v>0</v>
      </c>
      <c r="H29" s="2643"/>
      <c r="I29" s="2643"/>
      <c r="J29" s="2643"/>
      <c r="K29" s="2628"/>
      <c r="L29" s="2643"/>
      <c r="N29" s="2629"/>
      <c r="O29" s="2629"/>
      <c r="Q29" s="2630">
        <f t="shared" si="9"/>
        <v>0</v>
      </c>
      <c r="R29" s="2631" t="e">
        <f t="shared" si="10"/>
        <v>#DIV/0!</v>
      </c>
    </row>
    <row r="30" spans="1:18">
      <c r="A30" s="11" t="s">
        <v>78</v>
      </c>
      <c r="B30" s="11" t="s">
        <v>265</v>
      </c>
      <c r="C30" s="2643"/>
      <c r="D30" s="2643">
        <f t="shared" si="7"/>
        <v>0</v>
      </c>
      <c r="E30" s="2643"/>
      <c r="F30" s="2627"/>
      <c r="G30" s="2626">
        <f t="shared" si="8"/>
        <v>0</v>
      </c>
      <c r="H30" s="2643"/>
      <c r="I30" s="2643"/>
      <c r="J30" s="2643"/>
      <c r="K30" s="2628"/>
      <c r="L30" s="2643"/>
      <c r="N30" s="2629"/>
      <c r="Q30" s="2630">
        <f t="shared" si="9"/>
        <v>0</v>
      </c>
      <c r="R30" s="2631" t="e">
        <f t="shared" si="10"/>
        <v>#DIV/0!</v>
      </c>
    </row>
    <row r="31" spans="1:18">
      <c r="A31" s="11" t="s">
        <v>79</v>
      </c>
      <c r="B31" s="11" t="s">
        <v>1116</v>
      </c>
      <c r="C31" s="2643"/>
      <c r="D31" s="2643">
        <f t="shared" si="7"/>
        <v>0</v>
      </c>
      <c r="E31" s="2643"/>
      <c r="F31" s="2627"/>
      <c r="G31" s="2626">
        <f t="shared" si="8"/>
        <v>0</v>
      </c>
      <c r="H31" s="2643"/>
      <c r="I31" s="2643"/>
      <c r="J31" s="2643"/>
      <c r="K31" s="2628"/>
      <c r="L31" s="2643"/>
      <c r="N31" s="2629"/>
      <c r="Q31" s="2630">
        <f t="shared" si="9"/>
        <v>0</v>
      </c>
      <c r="R31" s="2631" t="e">
        <f t="shared" si="10"/>
        <v>#DIV/0!</v>
      </c>
    </row>
    <row r="32" spans="1:18">
      <c r="A32" s="11" t="s">
        <v>79</v>
      </c>
      <c r="B32" s="11" t="s">
        <v>1117</v>
      </c>
      <c r="C32" s="2643"/>
      <c r="D32" s="2643">
        <f t="shared" si="7"/>
        <v>0</v>
      </c>
      <c r="E32" s="2643"/>
      <c r="F32" s="2627"/>
      <c r="G32" s="2626">
        <f t="shared" si="8"/>
        <v>0</v>
      </c>
      <c r="H32" s="2643"/>
      <c r="I32" s="2643"/>
      <c r="J32" s="2643"/>
      <c r="K32" s="2628"/>
      <c r="L32" s="2643"/>
      <c r="N32" s="2629"/>
      <c r="Q32" s="2630">
        <f t="shared" si="9"/>
        <v>0</v>
      </c>
      <c r="R32" s="2631" t="e">
        <f t="shared" si="10"/>
        <v>#DIV/0!</v>
      </c>
    </row>
    <row r="33" spans="1:18">
      <c r="A33" s="11" t="s">
        <v>80</v>
      </c>
      <c r="B33" s="11" t="s">
        <v>267</v>
      </c>
      <c r="C33" s="2643"/>
      <c r="D33" s="2643">
        <f t="shared" si="7"/>
        <v>0</v>
      </c>
      <c r="E33" s="2643"/>
      <c r="F33" s="2627"/>
      <c r="G33" s="2626">
        <f t="shared" si="8"/>
        <v>0</v>
      </c>
      <c r="H33" s="2643"/>
      <c r="I33" s="2643"/>
      <c r="J33" s="2643"/>
      <c r="K33" s="2628"/>
      <c r="L33" s="2643"/>
      <c r="N33" s="2629"/>
      <c r="O33" s="2629"/>
      <c r="Q33" s="2630">
        <f t="shared" si="9"/>
        <v>0</v>
      </c>
      <c r="R33" s="2631" t="e">
        <f t="shared" si="10"/>
        <v>#DIV/0!</v>
      </c>
    </row>
    <row r="34" spans="1:18">
      <c r="A34" s="11" t="s">
        <v>81</v>
      </c>
      <c r="B34" s="11" t="s">
        <v>1118</v>
      </c>
      <c r="C34" s="2643"/>
      <c r="D34" s="2643">
        <f t="shared" si="7"/>
        <v>0</v>
      </c>
      <c r="E34" s="2643"/>
      <c r="F34" s="2627"/>
      <c r="G34" s="2626">
        <f t="shared" si="8"/>
        <v>0</v>
      </c>
      <c r="H34" s="2643"/>
      <c r="I34" s="2643"/>
      <c r="J34" s="2643"/>
      <c r="K34" s="2628"/>
      <c r="L34" s="2643"/>
      <c r="N34" s="2629"/>
      <c r="O34" s="2629"/>
      <c r="Q34" s="2630">
        <f t="shared" si="9"/>
        <v>0</v>
      </c>
      <c r="R34" s="2631" t="e">
        <f t="shared" si="10"/>
        <v>#DIV/0!</v>
      </c>
    </row>
    <row r="35" spans="1:18">
      <c r="A35" s="11" t="s">
        <v>82</v>
      </c>
      <c r="B35" s="11" t="s">
        <v>584</v>
      </c>
      <c r="C35" s="2643"/>
      <c r="D35" s="2643">
        <f t="shared" si="7"/>
        <v>0</v>
      </c>
      <c r="E35" s="2643"/>
      <c r="F35" s="2627"/>
      <c r="G35" s="2626">
        <f t="shared" si="8"/>
        <v>0</v>
      </c>
      <c r="H35" s="2643"/>
      <c r="I35" s="2643"/>
      <c r="J35" s="2643"/>
      <c r="K35" s="2628"/>
      <c r="L35" s="2643"/>
      <c r="N35" s="2629"/>
      <c r="Q35" s="2630">
        <f t="shared" si="9"/>
        <v>0</v>
      </c>
      <c r="R35" s="2631" t="e">
        <f t="shared" si="10"/>
        <v>#DIV/0!</v>
      </c>
    </row>
    <row r="36" spans="1:18">
      <c r="A36" s="11" t="s">
        <v>83</v>
      </c>
      <c r="B36" s="11" t="s">
        <v>1119</v>
      </c>
      <c r="C36" s="2643"/>
      <c r="D36" s="2643">
        <f t="shared" si="7"/>
        <v>0</v>
      </c>
      <c r="E36" s="2643"/>
      <c r="F36" s="2627"/>
      <c r="G36" s="2626">
        <f t="shared" si="8"/>
        <v>0</v>
      </c>
      <c r="H36" s="2643"/>
      <c r="I36" s="2643"/>
      <c r="J36" s="2643"/>
      <c r="K36" s="2628"/>
      <c r="L36" s="2643"/>
      <c r="N36" s="2629"/>
      <c r="Q36" s="2630">
        <f t="shared" si="9"/>
        <v>0</v>
      </c>
      <c r="R36" s="2631" t="e">
        <f t="shared" si="10"/>
        <v>#DIV/0!</v>
      </c>
    </row>
    <row r="37" spans="1:18" ht="16.5">
      <c r="A37" s="2632" t="s">
        <v>1120</v>
      </c>
      <c r="B37" s="2632" t="s">
        <v>1121</v>
      </c>
      <c r="C37" s="2644">
        <f>+SUM(C27:C36)</f>
        <v>0</v>
      </c>
      <c r="D37" s="2644">
        <f>+SUM(D27:D36)</f>
        <v>0</v>
      </c>
      <c r="E37" s="2644">
        <f>+SUM(E27:E36)</f>
        <v>0</v>
      </c>
      <c r="F37" s="2634"/>
      <c r="G37" s="2644">
        <f t="shared" ref="G37:O37" si="11">+SUM(G27:G36)</f>
        <v>0</v>
      </c>
      <c r="H37" s="2644">
        <f t="shared" si="11"/>
        <v>0</v>
      </c>
      <c r="I37" s="2644">
        <f t="shared" si="11"/>
        <v>0</v>
      </c>
      <c r="J37" s="2644">
        <f t="shared" si="11"/>
        <v>0</v>
      </c>
      <c r="K37" s="2635">
        <f>SUM(K27:K36)</f>
        <v>0</v>
      </c>
      <c r="L37" s="2633">
        <f>SUM(L27:L36)</f>
        <v>0</v>
      </c>
      <c r="N37" s="2644">
        <f t="shared" si="11"/>
        <v>0</v>
      </c>
      <c r="O37" s="2644">
        <f t="shared" si="11"/>
        <v>0</v>
      </c>
      <c r="Q37" s="2633">
        <f>SUM(Q27:Q36)</f>
        <v>0</v>
      </c>
      <c r="R37" s="2636" t="e">
        <f>+Q37/(N37/1000)</f>
        <v>#DIV/0!</v>
      </c>
    </row>
    <row r="38" spans="1:18" ht="16.5">
      <c r="C38" s="2630"/>
      <c r="D38" s="2630"/>
      <c r="E38" s="2630"/>
      <c r="F38" s="2630"/>
      <c r="G38" s="2630"/>
      <c r="H38" s="2630"/>
      <c r="I38" s="2630"/>
      <c r="J38" s="2630"/>
      <c r="K38" s="2645"/>
      <c r="L38" s="2630"/>
      <c r="R38" s="2631"/>
    </row>
    <row r="39" spans="1:18">
      <c r="A39" s="11" t="s">
        <v>1120</v>
      </c>
      <c r="B39" s="11" t="s">
        <v>602</v>
      </c>
      <c r="C39" s="2643"/>
      <c r="D39" s="2643">
        <f t="shared" ref="D39:D40" si="12">+(C21+C39)/2</f>
        <v>0</v>
      </c>
      <c r="E39" s="2643"/>
      <c r="F39" s="2627"/>
      <c r="G39" s="2626">
        <f t="shared" ref="G39:G40" si="13">+D39*F39+E39</f>
        <v>0</v>
      </c>
      <c r="H39" s="2643"/>
      <c r="I39" s="2643"/>
      <c r="J39" s="2643"/>
      <c r="K39" s="2628"/>
      <c r="L39" s="2643"/>
      <c r="N39" s="2629"/>
      <c r="Q39" s="2630">
        <f t="shared" ref="Q39" si="14">+SUM(G39:L39)</f>
        <v>0</v>
      </c>
      <c r="R39" s="2631" t="e">
        <f t="shared" ref="R39:R40" si="15">+Q39/(N39/1000)</f>
        <v>#DIV/0!</v>
      </c>
    </row>
    <row r="40" spans="1:18">
      <c r="A40" s="11" t="s">
        <v>1120</v>
      </c>
      <c r="B40" s="11" t="s">
        <v>1122</v>
      </c>
      <c r="C40" s="2643"/>
      <c r="D40" s="2643">
        <f t="shared" si="12"/>
        <v>0</v>
      </c>
      <c r="E40" s="2643"/>
      <c r="F40" s="2627"/>
      <c r="G40" s="2626">
        <f t="shared" si="13"/>
        <v>0</v>
      </c>
      <c r="H40" s="2643"/>
      <c r="I40" s="2643"/>
      <c r="J40" s="2643"/>
      <c r="K40" s="2646"/>
      <c r="L40" s="2643"/>
      <c r="Q40" s="2630"/>
      <c r="R40" s="2631" t="e">
        <f t="shared" si="15"/>
        <v>#DIV/0!</v>
      </c>
    </row>
    <row r="41" spans="1:18">
      <c r="C41" s="2643"/>
      <c r="D41" s="2643"/>
      <c r="E41" s="2643"/>
      <c r="F41" s="2643"/>
      <c r="G41" s="2643"/>
      <c r="H41" s="2643"/>
      <c r="I41" s="2643"/>
      <c r="J41" s="2643"/>
      <c r="K41" s="2646"/>
      <c r="L41" s="2643"/>
      <c r="R41" s="2631"/>
    </row>
    <row r="42" spans="1:18" ht="16.5">
      <c r="A42" s="2632" t="s">
        <v>1120</v>
      </c>
      <c r="B42" s="2632" t="s">
        <v>0</v>
      </c>
      <c r="C42" s="2647">
        <f>+C37+C39+C40</f>
        <v>0</v>
      </c>
      <c r="D42" s="2647">
        <f>+D37+D39+D40</f>
        <v>0</v>
      </c>
      <c r="E42" s="2647">
        <f>+E37+E39+E40</f>
        <v>0</v>
      </c>
      <c r="F42" s="2634"/>
      <c r="G42" s="2647">
        <f t="shared" ref="G42:O42" si="16">+G37+G39+G40</f>
        <v>0</v>
      </c>
      <c r="H42" s="2647">
        <f t="shared" si="16"/>
        <v>0</v>
      </c>
      <c r="I42" s="2647">
        <f t="shared" si="16"/>
        <v>0</v>
      </c>
      <c r="J42" s="2647">
        <f t="shared" si="16"/>
        <v>0</v>
      </c>
      <c r="K42" s="2647">
        <f t="shared" si="16"/>
        <v>0</v>
      </c>
      <c r="L42" s="2647">
        <f t="shared" si="16"/>
        <v>0</v>
      </c>
      <c r="N42" s="2647">
        <f t="shared" si="16"/>
        <v>0</v>
      </c>
      <c r="O42" s="2647">
        <f t="shared" si="16"/>
        <v>0</v>
      </c>
      <c r="Q42" s="2639">
        <f t="shared" ref="Q42" si="17">+Q37+Q39+Q40</f>
        <v>0</v>
      </c>
      <c r="R42" s="2640" t="e">
        <f>+Q42/(N42/1000)</f>
        <v>#DIV/0!</v>
      </c>
    </row>
  </sheetData>
  <mergeCells count="1">
    <mergeCell ref="A3:R3"/>
  </mergeCell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1:AA36"/>
  <sheetViews>
    <sheetView showGridLines="0" topLeftCell="F1" zoomScaleNormal="100" workbookViewId="0">
      <pane ySplit="7" topLeftCell="A20" activePane="bottomLeft" state="frozen"/>
      <selection activeCell="K47" sqref="K47"/>
      <selection pane="bottomLeft" activeCell="B3" sqref="A3:XFD3"/>
    </sheetView>
  </sheetViews>
  <sheetFormatPr defaultColWidth="9.140625" defaultRowHeight="12.75"/>
  <cols>
    <col min="1" max="1" width="4.85546875" style="27" customWidth="1"/>
    <col min="2" max="2" width="28.5703125" style="132" customWidth="1"/>
    <col min="3" max="3" width="1" style="128" customWidth="1"/>
    <col min="4" max="6" width="12.42578125" style="27" customWidth="1"/>
    <col min="7" max="8" width="12.42578125" style="133" customWidth="1"/>
    <col min="9" max="9" width="12.42578125" style="27" customWidth="1"/>
    <col min="10" max="10" width="1" style="69" customWidth="1"/>
    <col min="11" max="13" width="12.42578125" style="27" customWidth="1"/>
    <col min="14" max="15" width="12.42578125" style="133" customWidth="1"/>
    <col min="16" max="16" width="12.42578125" style="27" customWidth="1"/>
    <col min="17" max="17" width="1" style="69" customWidth="1"/>
    <col min="18" max="20" width="12.42578125" style="27" customWidth="1"/>
    <col min="21" max="22" width="12.42578125" style="133" customWidth="1"/>
    <col min="23" max="23" width="12.42578125" style="27" customWidth="1"/>
    <col min="24" max="16384" width="9.140625" style="27"/>
  </cols>
  <sheetData>
    <row r="1" spans="1:27">
      <c r="A1" s="400" t="s">
        <v>814</v>
      </c>
    </row>
    <row r="2" spans="1:27" ht="21.75" customHeight="1"/>
    <row r="3" spans="1:27" s="2312" customFormat="1" ht="15">
      <c r="B3" s="3071" t="s">
        <v>1211</v>
      </c>
      <c r="C3" s="3071"/>
      <c r="D3" s="3071"/>
      <c r="E3" s="3071"/>
      <c r="F3" s="3071"/>
      <c r="G3" s="3071"/>
      <c r="H3" s="3071"/>
      <c r="I3" s="3071"/>
      <c r="J3" s="3071"/>
      <c r="K3" s="3071"/>
      <c r="L3" s="3071"/>
      <c r="M3" s="3071"/>
      <c r="N3" s="3071"/>
      <c r="O3" s="3071"/>
      <c r="P3" s="3071"/>
      <c r="Q3" s="3071"/>
      <c r="R3" s="3071"/>
      <c r="S3" s="3071"/>
      <c r="T3" s="3071"/>
      <c r="U3" s="3071"/>
      <c r="V3" s="3071"/>
      <c r="W3" s="3071"/>
      <c r="X3" s="2267"/>
      <c r="Y3" s="2267"/>
      <c r="Z3" s="2267"/>
      <c r="AA3" s="2267"/>
    </row>
    <row r="4" spans="1:27">
      <c r="D4" s="132"/>
    </row>
    <row r="5" spans="1:27">
      <c r="I5" s="284"/>
      <c r="P5" s="284"/>
      <c r="W5" s="284" t="s">
        <v>169</v>
      </c>
    </row>
    <row r="6" spans="1:27">
      <c r="B6" s="249"/>
      <c r="D6" s="3167" t="str">
        <f>+Introdução!E26</f>
        <v>t-2</v>
      </c>
      <c r="E6" s="3168"/>
      <c r="F6" s="3168"/>
      <c r="G6" s="3168"/>
      <c r="H6" s="3169"/>
      <c r="I6" s="3170"/>
      <c r="J6" s="259"/>
      <c r="K6" s="3167" t="str">
        <f>+Introdução!E27</f>
        <v>t-1</v>
      </c>
      <c r="L6" s="3168"/>
      <c r="M6" s="3168"/>
      <c r="N6" s="3168"/>
      <c r="O6" s="3169"/>
      <c r="P6" s="3170"/>
      <c r="Q6" s="259"/>
      <c r="R6" s="3167" t="str">
        <f>+Introdução!E28</f>
        <v>t</v>
      </c>
      <c r="S6" s="3168"/>
      <c r="T6" s="3168"/>
      <c r="U6" s="3168"/>
      <c r="V6" s="3169"/>
      <c r="W6" s="3170"/>
    </row>
    <row r="7" spans="1:27" ht="38.25">
      <c r="B7" s="267" t="s">
        <v>112</v>
      </c>
      <c r="C7" s="250"/>
      <c r="D7" s="252" t="s">
        <v>238</v>
      </c>
      <c r="E7" s="252" t="s">
        <v>239</v>
      </c>
      <c r="F7" s="252" t="s">
        <v>205</v>
      </c>
      <c r="G7" s="253" t="s">
        <v>240</v>
      </c>
      <c r="H7" s="428" t="s">
        <v>355</v>
      </c>
      <c r="I7" s="252" t="s">
        <v>241</v>
      </c>
      <c r="J7" s="246"/>
      <c r="K7" s="1172" t="s">
        <v>238</v>
      </c>
      <c r="L7" s="1172" t="s">
        <v>239</v>
      </c>
      <c r="M7" s="1172" t="s">
        <v>205</v>
      </c>
      <c r="N7" s="1153" t="s">
        <v>240</v>
      </c>
      <c r="O7" s="1173" t="s">
        <v>355</v>
      </c>
      <c r="P7" s="1172" t="s">
        <v>241</v>
      </c>
      <c r="Q7" s="246"/>
      <c r="R7" s="1172" t="s">
        <v>238</v>
      </c>
      <c r="S7" s="1172" t="s">
        <v>239</v>
      </c>
      <c r="T7" s="1172" t="s">
        <v>205</v>
      </c>
      <c r="U7" s="1153" t="s">
        <v>240</v>
      </c>
      <c r="V7" s="1173" t="s">
        <v>355</v>
      </c>
      <c r="W7" s="1172" t="s">
        <v>241</v>
      </c>
    </row>
    <row r="8" spans="1:27" s="69" customFormat="1" ht="4.5" customHeight="1">
      <c r="B8" s="64"/>
      <c r="C8" s="128"/>
      <c r="D8" s="246"/>
      <c r="E8" s="246"/>
      <c r="F8" s="246"/>
      <c r="G8" s="247"/>
      <c r="H8" s="247"/>
      <c r="I8" s="246"/>
      <c r="J8" s="246"/>
      <c r="K8" s="1174"/>
      <c r="L8" s="1174"/>
      <c r="M8" s="1174"/>
      <c r="N8" s="1175"/>
      <c r="O8" s="1175"/>
      <c r="P8" s="1174"/>
      <c r="Q8" s="246"/>
      <c r="R8" s="1174"/>
      <c r="S8" s="1174"/>
      <c r="T8" s="1174"/>
      <c r="U8" s="1175"/>
      <c r="V8" s="1175"/>
      <c r="W8" s="1174"/>
    </row>
    <row r="9" spans="1:27">
      <c r="A9" s="256"/>
      <c r="B9" s="248" t="s">
        <v>242</v>
      </c>
      <c r="C9" s="245"/>
      <c r="D9" s="917">
        <f t="shared" ref="D9:I9" si="0">SUM(D10:D12)</f>
        <v>0</v>
      </c>
      <c r="E9" s="917">
        <f t="shared" si="0"/>
        <v>0</v>
      </c>
      <c r="F9" s="917">
        <f t="shared" si="0"/>
        <v>0</v>
      </c>
      <c r="G9" s="917">
        <f t="shared" si="0"/>
        <v>0</v>
      </c>
      <c r="H9" s="917">
        <f t="shared" si="0"/>
        <v>0</v>
      </c>
      <c r="I9" s="917">
        <f t="shared" si="0"/>
        <v>0</v>
      </c>
      <c r="J9" s="256"/>
      <c r="K9" s="917">
        <f t="shared" ref="K9:P9" si="1">SUM(K10:K12)</f>
        <v>0</v>
      </c>
      <c r="L9" s="917">
        <f t="shared" si="1"/>
        <v>0</v>
      </c>
      <c r="M9" s="917">
        <f t="shared" si="1"/>
        <v>0</v>
      </c>
      <c r="N9" s="917">
        <f t="shared" si="1"/>
        <v>0</v>
      </c>
      <c r="O9" s="917">
        <f t="shared" si="1"/>
        <v>0</v>
      </c>
      <c r="P9" s="917">
        <f t="shared" si="1"/>
        <v>0</v>
      </c>
      <c r="Q9" s="933"/>
      <c r="R9" s="917">
        <f t="shared" ref="R9:W9" si="2">SUM(R10:R12)</f>
        <v>0</v>
      </c>
      <c r="S9" s="917">
        <f t="shared" si="2"/>
        <v>0</v>
      </c>
      <c r="T9" s="917">
        <f t="shared" si="2"/>
        <v>0</v>
      </c>
      <c r="U9" s="917">
        <f t="shared" si="2"/>
        <v>0</v>
      </c>
      <c r="V9" s="917">
        <f t="shared" si="2"/>
        <v>0</v>
      </c>
      <c r="W9" s="917">
        <f t="shared" si="2"/>
        <v>0</v>
      </c>
    </row>
    <row r="10" spans="1:27">
      <c r="B10" s="137" t="s">
        <v>235</v>
      </c>
      <c r="C10" s="251"/>
      <c r="D10" s="861"/>
      <c r="E10" s="861"/>
      <c r="F10" s="861"/>
      <c r="G10" s="861"/>
      <c r="H10" s="861"/>
      <c r="I10" s="861">
        <f>+SUM(D10:H10)</f>
        <v>0</v>
      </c>
      <c r="K10" s="1410"/>
      <c r="L10" s="1410"/>
      <c r="M10" s="1410"/>
      <c r="N10" s="1410"/>
      <c r="O10" s="1410"/>
      <c r="P10" s="1410">
        <f>+SUM(K10:O10)</f>
        <v>0</v>
      </c>
      <c r="Q10" s="126"/>
      <c r="R10" s="1410"/>
      <c r="S10" s="1410"/>
      <c r="T10" s="1410"/>
      <c r="U10" s="1410"/>
      <c r="V10" s="1410"/>
      <c r="W10" s="1410">
        <f>+SUM(R10:V10)</f>
        <v>0</v>
      </c>
    </row>
    <row r="11" spans="1:27">
      <c r="B11" s="137" t="s">
        <v>812</v>
      </c>
      <c r="C11" s="251"/>
      <c r="D11" s="861"/>
      <c r="E11" s="861"/>
      <c r="F11" s="861"/>
      <c r="G11" s="861"/>
      <c r="H11" s="861"/>
      <c r="I11" s="861">
        <f>+SUM(D11:H11)</f>
        <v>0</v>
      </c>
      <c r="K11" s="1410"/>
      <c r="L11" s="1410"/>
      <c r="M11" s="1410"/>
      <c r="N11" s="1410"/>
      <c r="O11" s="1410"/>
      <c r="P11" s="1410">
        <f>+SUM(K11:O11)</f>
        <v>0</v>
      </c>
      <c r="Q11" s="126"/>
      <c r="R11" s="1410"/>
      <c r="S11" s="1410"/>
      <c r="T11" s="1410"/>
      <c r="U11" s="1410"/>
      <c r="V11" s="1410"/>
      <c r="W11" s="1410">
        <f>+SUM(R11:V11)</f>
        <v>0</v>
      </c>
    </row>
    <row r="12" spans="1:27">
      <c r="B12" s="137" t="s">
        <v>234</v>
      </c>
      <c r="C12" s="251"/>
      <c r="D12" s="861"/>
      <c r="E12" s="861"/>
      <c r="F12" s="861"/>
      <c r="G12" s="861"/>
      <c r="H12" s="861"/>
      <c r="I12" s="861"/>
      <c r="K12" s="1410"/>
      <c r="L12" s="1410"/>
      <c r="M12" s="1410"/>
      <c r="N12" s="1410"/>
      <c r="O12" s="1410"/>
      <c r="P12" s="1410"/>
      <c r="Q12" s="126"/>
      <c r="R12" s="1410"/>
      <c r="S12" s="1410"/>
      <c r="T12" s="1410"/>
      <c r="U12" s="1410"/>
      <c r="V12" s="1410"/>
      <c r="W12" s="1410"/>
    </row>
    <row r="13" spans="1:27">
      <c r="B13" s="136"/>
      <c r="C13" s="250"/>
      <c r="D13" s="861"/>
      <c r="E13" s="861"/>
      <c r="F13" s="861"/>
      <c r="G13" s="861"/>
      <c r="H13" s="861"/>
      <c r="I13" s="861"/>
      <c r="K13" s="1410"/>
      <c r="L13" s="1410"/>
      <c r="M13" s="1410"/>
      <c r="N13" s="1410"/>
      <c r="O13" s="1410"/>
      <c r="P13" s="1410"/>
      <c r="Q13" s="126"/>
      <c r="R13" s="1410"/>
      <c r="S13" s="1410"/>
      <c r="T13" s="1410"/>
      <c r="U13" s="1410"/>
      <c r="V13" s="1410"/>
      <c r="W13" s="1410"/>
    </row>
    <row r="14" spans="1:27">
      <c r="B14" s="135" t="s">
        <v>243</v>
      </c>
      <c r="C14" s="250"/>
      <c r="D14" s="918">
        <f t="shared" ref="D14:I14" si="3">+D9</f>
        <v>0</v>
      </c>
      <c r="E14" s="918">
        <f t="shared" si="3"/>
        <v>0</v>
      </c>
      <c r="F14" s="918">
        <f t="shared" si="3"/>
        <v>0</v>
      </c>
      <c r="G14" s="918">
        <f t="shared" si="3"/>
        <v>0</v>
      </c>
      <c r="H14" s="918">
        <f t="shared" si="3"/>
        <v>0</v>
      </c>
      <c r="I14" s="918">
        <f t="shared" si="3"/>
        <v>0</v>
      </c>
      <c r="J14" s="128"/>
      <c r="K14" s="918">
        <f t="shared" ref="K14:P14" si="4">+K9</f>
        <v>0</v>
      </c>
      <c r="L14" s="918">
        <f t="shared" si="4"/>
        <v>0</v>
      </c>
      <c r="M14" s="918">
        <f t="shared" si="4"/>
        <v>0</v>
      </c>
      <c r="N14" s="918">
        <f t="shared" si="4"/>
        <v>0</v>
      </c>
      <c r="O14" s="918">
        <f t="shared" si="4"/>
        <v>0</v>
      </c>
      <c r="P14" s="918">
        <f t="shared" si="4"/>
        <v>0</v>
      </c>
      <c r="Q14" s="1179"/>
      <c r="R14" s="918">
        <f t="shared" ref="R14:W14" si="5">+R9</f>
        <v>0</v>
      </c>
      <c r="S14" s="918">
        <f t="shared" si="5"/>
        <v>0</v>
      </c>
      <c r="T14" s="918">
        <f t="shared" si="5"/>
        <v>0</v>
      </c>
      <c r="U14" s="918">
        <f t="shared" si="5"/>
        <v>0</v>
      </c>
      <c r="V14" s="918">
        <f t="shared" si="5"/>
        <v>0</v>
      </c>
      <c r="W14" s="918">
        <f t="shared" si="5"/>
        <v>0</v>
      </c>
    </row>
    <row r="15" spans="1:27" s="132" customFormat="1">
      <c r="B15" s="138"/>
      <c r="C15" s="250"/>
      <c r="D15" s="254"/>
      <c r="E15" s="254"/>
      <c r="F15" s="254"/>
      <c r="G15" s="255"/>
      <c r="H15" s="429"/>
      <c r="I15" s="254"/>
      <c r="J15" s="69"/>
      <c r="K15" s="934"/>
      <c r="L15" s="934"/>
      <c r="M15" s="934"/>
      <c r="N15" s="935"/>
      <c r="O15" s="1176"/>
      <c r="P15" s="934"/>
      <c r="Q15" s="126"/>
      <c r="R15" s="934"/>
      <c r="S15" s="934"/>
      <c r="T15" s="934"/>
      <c r="U15" s="935"/>
      <c r="V15" s="1176"/>
      <c r="W15" s="934"/>
    </row>
    <row r="16" spans="1:27">
      <c r="B16" s="136" t="s">
        <v>244</v>
      </c>
      <c r="C16" s="250"/>
      <c r="D16" s="256"/>
      <c r="E16" s="256"/>
      <c r="F16" s="256"/>
      <c r="G16" s="257"/>
      <c r="H16" s="359"/>
      <c r="I16" s="256"/>
      <c r="K16" s="933"/>
      <c r="L16" s="933"/>
      <c r="M16" s="933"/>
      <c r="N16" s="932"/>
      <c r="O16" s="929"/>
      <c r="P16" s="933"/>
      <c r="Q16" s="126"/>
      <c r="R16" s="933"/>
      <c r="S16" s="933"/>
      <c r="T16" s="933"/>
      <c r="U16" s="932"/>
      <c r="V16" s="929"/>
      <c r="W16" s="933"/>
    </row>
    <row r="17" spans="1:27">
      <c r="B17" s="127" t="s">
        <v>236</v>
      </c>
      <c r="C17" s="258"/>
      <c r="D17" s="256"/>
      <c r="E17" s="256"/>
      <c r="F17" s="256"/>
      <c r="G17" s="257"/>
      <c r="H17" s="359"/>
      <c r="I17" s="256"/>
      <c r="K17" s="933"/>
      <c r="L17" s="933"/>
      <c r="M17" s="933"/>
      <c r="N17" s="932"/>
      <c r="O17" s="929"/>
      <c r="P17" s="933"/>
      <c r="Q17" s="126"/>
      <c r="R17" s="933"/>
      <c r="S17" s="933"/>
      <c r="T17" s="933"/>
      <c r="U17" s="932"/>
      <c r="V17" s="929"/>
      <c r="W17" s="933"/>
    </row>
    <row r="18" spans="1:27">
      <c r="B18" s="139"/>
      <c r="C18" s="250"/>
      <c r="D18" s="141"/>
      <c r="E18" s="141"/>
      <c r="F18" s="141"/>
      <c r="G18" s="268"/>
      <c r="H18" s="268"/>
      <c r="I18" s="141"/>
      <c r="K18" s="125"/>
      <c r="L18" s="125"/>
      <c r="M18" s="125"/>
      <c r="N18" s="931"/>
      <c r="O18" s="931"/>
      <c r="P18" s="125"/>
      <c r="Q18" s="126"/>
      <c r="R18" s="125"/>
      <c r="S18" s="125"/>
      <c r="T18" s="125"/>
      <c r="U18" s="931"/>
      <c r="V18" s="931"/>
      <c r="W18" s="125"/>
    </row>
    <row r="20" spans="1:27" s="2263" customFormat="1">
      <c r="B20" s="2275"/>
      <c r="C20" s="2273"/>
      <c r="G20" s="2276"/>
      <c r="H20" s="2276"/>
      <c r="J20" s="2268"/>
      <c r="N20" s="2276"/>
      <c r="O20" s="2276"/>
      <c r="Q20" s="2268"/>
      <c r="U20" s="2276"/>
      <c r="V20" s="2276"/>
    </row>
    <row r="21" spans="1:27" s="2263" customFormat="1" ht="15">
      <c r="B21" s="3163" t="s">
        <v>1124</v>
      </c>
      <c r="C21" s="3163"/>
      <c r="D21" s="3163"/>
      <c r="E21" s="3163"/>
      <c r="F21" s="3163"/>
      <c r="G21" s="3163"/>
      <c r="H21" s="3163"/>
      <c r="I21" s="3163"/>
      <c r="J21" s="3163"/>
      <c r="K21" s="3163"/>
      <c r="L21" s="3163"/>
      <c r="M21" s="3163"/>
      <c r="N21" s="3163"/>
      <c r="O21" s="3163"/>
      <c r="P21" s="3163"/>
      <c r="Q21" s="3163"/>
      <c r="R21" s="3163"/>
      <c r="S21" s="3163"/>
      <c r="T21" s="3163"/>
      <c r="U21" s="3163"/>
      <c r="V21" s="3163"/>
      <c r="W21" s="3163"/>
      <c r="X21" s="2267"/>
      <c r="Y21" s="2267"/>
      <c r="Z21" s="2267"/>
      <c r="AA21" s="2267"/>
    </row>
    <row r="22" spans="1:27" s="2263" customFormat="1">
      <c r="B22" s="2275"/>
      <c r="C22" s="2273"/>
      <c r="D22" s="2275"/>
      <c r="G22" s="2276"/>
      <c r="H22" s="2276"/>
      <c r="J22" s="2268"/>
      <c r="N22" s="2276"/>
      <c r="O22" s="2276"/>
      <c r="Q22" s="2268"/>
      <c r="U22" s="2276"/>
      <c r="V22" s="2276"/>
    </row>
    <row r="23" spans="1:27" s="2312" customFormat="1">
      <c r="B23" s="2313"/>
      <c r="C23" s="2303"/>
      <c r="G23" s="2314"/>
      <c r="H23" s="2314"/>
      <c r="I23" s="2648"/>
      <c r="J23" s="2300"/>
      <c r="N23" s="2314"/>
      <c r="O23" s="2314"/>
      <c r="P23" s="2648"/>
      <c r="Q23" s="2300"/>
      <c r="U23" s="2314"/>
      <c r="V23" s="2314"/>
      <c r="W23" s="2648" t="s">
        <v>169</v>
      </c>
    </row>
    <row r="24" spans="1:27" s="2312" customFormat="1">
      <c r="B24" s="2649"/>
      <c r="C24" s="2303"/>
      <c r="D24" s="3164" t="str">
        <f>+D6</f>
        <v>t-2</v>
      </c>
      <c r="E24" s="3165"/>
      <c r="F24" s="3165"/>
      <c r="G24" s="3165"/>
      <c r="H24" s="3165"/>
      <c r="I24" s="3166"/>
      <c r="J24" s="1857"/>
      <c r="K24" s="3164" t="str">
        <f>+K6</f>
        <v>t-1</v>
      </c>
      <c r="L24" s="3165"/>
      <c r="M24" s="3165"/>
      <c r="N24" s="3165"/>
      <c r="O24" s="3165"/>
      <c r="P24" s="3166"/>
      <c r="Q24" s="1857"/>
      <c r="R24" s="3164" t="str">
        <f>+R6</f>
        <v>t</v>
      </c>
      <c r="S24" s="3165"/>
      <c r="T24" s="3165"/>
      <c r="U24" s="3165"/>
      <c r="V24" s="3165"/>
      <c r="W24" s="3166"/>
    </row>
    <row r="25" spans="1:27" s="2312" customFormat="1" ht="38.25">
      <c r="B25" s="2650" t="s">
        <v>112</v>
      </c>
      <c r="C25" s="341"/>
      <c r="D25" s="2651" t="s">
        <v>238</v>
      </c>
      <c r="E25" s="2651" t="s">
        <v>239</v>
      </c>
      <c r="F25" s="2651" t="s">
        <v>205</v>
      </c>
      <c r="G25" s="2652" t="s">
        <v>240</v>
      </c>
      <c r="H25" s="2652" t="s">
        <v>355</v>
      </c>
      <c r="I25" s="2651" t="s">
        <v>241</v>
      </c>
      <c r="J25" s="1863"/>
      <c r="K25" s="2653" t="s">
        <v>238</v>
      </c>
      <c r="L25" s="2653" t="s">
        <v>239</v>
      </c>
      <c r="M25" s="2653" t="s">
        <v>205</v>
      </c>
      <c r="N25" s="2654" t="s">
        <v>240</v>
      </c>
      <c r="O25" s="2654" t="s">
        <v>355</v>
      </c>
      <c r="P25" s="2653" t="s">
        <v>241</v>
      </c>
      <c r="Q25" s="1863"/>
      <c r="R25" s="2653" t="s">
        <v>238</v>
      </c>
      <c r="S25" s="2653" t="s">
        <v>239</v>
      </c>
      <c r="T25" s="2653" t="s">
        <v>205</v>
      </c>
      <c r="U25" s="2654" t="s">
        <v>240</v>
      </c>
      <c r="V25" s="2654" t="s">
        <v>355</v>
      </c>
      <c r="W25" s="2653" t="s">
        <v>241</v>
      </c>
    </row>
    <row r="26" spans="1:27" s="2300" customFormat="1" ht="4.5" customHeight="1">
      <c r="B26" s="1868"/>
      <c r="C26" s="2303"/>
      <c r="D26" s="1863"/>
      <c r="E26" s="1863"/>
      <c r="F26" s="1863"/>
      <c r="G26" s="1869"/>
      <c r="H26" s="1869"/>
      <c r="I26" s="1863"/>
      <c r="J26" s="1863"/>
      <c r="K26" s="1867"/>
      <c r="L26" s="1867"/>
      <c r="M26" s="1867"/>
      <c r="N26" s="1870"/>
      <c r="O26" s="1870"/>
      <c r="P26" s="1867"/>
      <c r="Q26" s="1863"/>
      <c r="R26" s="1867"/>
      <c r="S26" s="1867"/>
      <c r="T26" s="1867"/>
      <c r="U26" s="1870"/>
      <c r="V26" s="1870"/>
      <c r="W26" s="1867"/>
    </row>
    <row r="27" spans="1:27" s="2312" customFormat="1">
      <c r="A27" s="1814"/>
      <c r="B27" s="2655" t="s">
        <v>242</v>
      </c>
      <c r="C27" s="2656"/>
      <c r="D27" s="2657">
        <f t="shared" ref="D27:I27" si="6">SUM(D28:D30)</f>
        <v>0</v>
      </c>
      <c r="E27" s="2657">
        <f t="shared" si="6"/>
        <v>0</v>
      </c>
      <c r="F27" s="2657">
        <f t="shared" si="6"/>
        <v>0</v>
      </c>
      <c r="G27" s="2657">
        <f t="shared" si="6"/>
        <v>0</v>
      </c>
      <c r="H27" s="2657">
        <f t="shared" si="6"/>
        <v>0</v>
      </c>
      <c r="I27" s="2657">
        <f t="shared" si="6"/>
        <v>0</v>
      </c>
      <c r="J27" s="1814"/>
      <c r="K27" s="2657">
        <f t="shared" ref="K27:P27" si="7">SUM(K28:K30)</f>
        <v>0</v>
      </c>
      <c r="L27" s="2657">
        <f t="shared" si="7"/>
        <v>0</v>
      </c>
      <c r="M27" s="2657">
        <f t="shared" si="7"/>
        <v>0</v>
      </c>
      <c r="N27" s="2657">
        <f t="shared" si="7"/>
        <v>0</v>
      </c>
      <c r="O27" s="2657">
        <f t="shared" si="7"/>
        <v>0</v>
      </c>
      <c r="P27" s="2657">
        <f t="shared" si="7"/>
        <v>0</v>
      </c>
      <c r="Q27" s="852"/>
      <c r="R27" s="2657">
        <f t="shared" ref="R27:W27" si="8">SUM(R28:R30)</f>
        <v>0</v>
      </c>
      <c r="S27" s="2657">
        <f t="shared" si="8"/>
        <v>0</v>
      </c>
      <c r="T27" s="2657">
        <f t="shared" si="8"/>
        <v>0</v>
      </c>
      <c r="U27" s="2657">
        <f t="shared" si="8"/>
        <v>0</v>
      </c>
      <c r="V27" s="2657">
        <f t="shared" si="8"/>
        <v>0</v>
      </c>
      <c r="W27" s="2657">
        <f t="shared" si="8"/>
        <v>0</v>
      </c>
    </row>
    <row r="28" spans="1:27" s="2312" customFormat="1">
      <c r="B28" s="344" t="s">
        <v>235</v>
      </c>
      <c r="C28" s="344"/>
      <c r="D28" s="916"/>
      <c r="E28" s="916"/>
      <c r="F28" s="916"/>
      <c r="G28" s="916"/>
      <c r="H28" s="916"/>
      <c r="I28" s="916">
        <f>+SUM(D28:H28)</f>
        <v>0</v>
      </c>
      <c r="J28" s="2300"/>
      <c r="K28" s="916"/>
      <c r="L28" s="916"/>
      <c r="M28" s="916"/>
      <c r="N28" s="916"/>
      <c r="O28" s="916"/>
      <c r="P28" s="916">
        <f>+SUM(K28:O28)</f>
        <v>0</v>
      </c>
      <c r="Q28" s="2274"/>
      <c r="R28" s="916"/>
      <c r="S28" s="916"/>
      <c r="T28" s="916"/>
      <c r="U28" s="916"/>
      <c r="V28" s="916"/>
      <c r="W28" s="916">
        <f>+SUM(R28:V28)</f>
        <v>0</v>
      </c>
    </row>
    <row r="29" spans="1:27" s="2312" customFormat="1">
      <c r="B29" s="344" t="s">
        <v>812</v>
      </c>
      <c r="C29" s="344"/>
      <c r="D29" s="916"/>
      <c r="E29" s="916"/>
      <c r="F29" s="916"/>
      <c r="G29" s="916"/>
      <c r="H29" s="916"/>
      <c r="I29" s="916">
        <f>+SUM(D29:H29)</f>
        <v>0</v>
      </c>
      <c r="J29" s="2300"/>
      <c r="K29" s="916"/>
      <c r="L29" s="916"/>
      <c r="M29" s="916"/>
      <c r="N29" s="916"/>
      <c r="O29" s="916"/>
      <c r="P29" s="916">
        <f>+SUM(K29:O29)</f>
        <v>0</v>
      </c>
      <c r="Q29" s="2274"/>
      <c r="R29" s="916"/>
      <c r="S29" s="916"/>
      <c r="T29" s="916"/>
      <c r="U29" s="916"/>
      <c r="V29" s="916"/>
      <c r="W29" s="916">
        <f>+SUM(R29:V29)</f>
        <v>0</v>
      </c>
    </row>
    <row r="30" spans="1:27" s="2312" customFormat="1">
      <c r="B30" s="344" t="s">
        <v>234</v>
      </c>
      <c r="C30" s="344"/>
      <c r="D30" s="916"/>
      <c r="E30" s="916"/>
      <c r="F30" s="916"/>
      <c r="G30" s="916"/>
      <c r="H30" s="916"/>
      <c r="I30" s="916"/>
      <c r="J30" s="2300"/>
      <c r="K30" s="916"/>
      <c r="L30" s="916"/>
      <c r="M30" s="916"/>
      <c r="N30" s="916"/>
      <c r="O30" s="916"/>
      <c r="P30" s="916"/>
      <c r="Q30" s="2274"/>
      <c r="R30" s="916"/>
      <c r="S30" s="916"/>
      <c r="T30" s="916"/>
      <c r="U30" s="916"/>
      <c r="V30" s="916"/>
      <c r="W30" s="916"/>
    </row>
    <row r="31" spans="1:27" s="2312" customFormat="1">
      <c r="B31" s="341"/>
      <c r="C31" s="341"/>
      <c r="D31" s="916"/>
      <c r="E31" s="916"/>
      <c r="F31" s="916"/>
      <c r="G31" s="916"/>
      <c r="H31" s="916"/>
      <c r="I31" s="916"/>
      <c r="J31" s="2300"/>
      <c r="K31" s="916"/>
      <c r="L31" s="916"/>
      <c r="M31" s="916"/>
      <c r="N31" s="916"/>
      <c r="O31" s="916"/>
      <c r="P31" s="916"/>
      <c r="Q31" s="2274"/>
      <c r="R31" s="916"/>
      <c r="S31" s="916"/>
      <c r="T31" s="916"/>
      <c r="U31" s="916"/>
      <c r="V31" s="916"/>
      <c r="W31" s="916"/>
    </row>
    <row r="32" spans="1:27" s="2312" customFormat="1">
      <c r="B32" s="2658" t="s">
        <v>243</v>
      </c>
      <c r="C32" s="341"/>
      <c r="D32" s="2659">
        <f t="shared" ref="D32:I32" si="9">+D27</f>
        <v>0</v>
      </c>
      <c r="E32" s="2659">
        <f t="shared" si="9"/>
        <v>0</v>
      </c>
      <c r="F32" s="2659">
        <f t="shared" si="9"/>
        <v>0</v>
      </c>
      <c r="G32" s="2659">
        <f t="shared" si="9"/>
        <v>0</v>
      </c>
      <c r="H32" s="2659">
        <f t="shared" si="9"/>
        <v>0</v>
      </c>
      <c r="I32" s="2659">
        <f t="shared" si="9"/>
        <v>0</v>
      </c>
      <c r="J32" s="2303"/>
      <c r="K32" s="2659">
        <f t="shared" ref="K32:P32" si="10">+K27</f>
        <v>0</v>
      </c>
      <c r="L32" s="2659">
        <f t="shared" si="10"/>
        <v>0</v>
      </c>
      <c r="M32" s="2659">
        <f t="shared" si="10"/>
        <v>0</v>
      </c>
      <c r="N32" s="2659">
        <f t="shared" si="10"/>
        <v>0</v>
      </c>
      <c r="O32" s="2659">
        <f t="shared" si="10"/>
        <v>0</v>
      </c>
      <c r="P32" s="2659">
        <f t="shared" si="10"/>
        <v>0</v>
      </c>
      <c r="Q32" s="1873"/>
      <c r="R32" s="2659">
        <f t="shared" ref="R32:W32" si="11">+R27</f>
        <v>0</v>
      </c>
      <c r="S32" s="2659">
        <f t="shared" si="11"/>
        <v>0</v>
      </c>
      <c r="T32" s="2659">
        <f t="shared" si="11"/>
        <v>0</v>
      </c>
      <c r="U32" s="2659">
        <f t="shared" si="11"/>
        <v>0</v>
      </c>
      <c r="V32" s="2659">
        <f t="shared" si="11"/>
        <v>0</v>
      </c>
      <c r="W32" s="2659">
        <f t="shared" si="11"/>
        <v>0</v>
      </c>
    </row>
    <row r="33" spans="2:23" s="2313" customFormat="1">
      <c r="B33" s="2660"/>
      <c r="C33" s="341"/>
      <c r="D33" s="2661"/>
      <c r="E33" s="2661"/>
      <c r="F33" s="2661"/>
      <c r="G33" s="2662"/>
      <c r="H33" s="2662"/>
      <c r="I33" s="2661"/>
      <c r="J33" s="2300"/>
      <c r="K33" s="2663"/>
      <c r="L33" s="2663"/>
      <c r="M33" s="2663"/>
      <c r="N33" s="2664"/>
      <c r="O33" s="2664"/>
      <c r="P33" s="2663"/>
      <c r="Q33" s="2274"/>
      <c r="R33" s="2663"/>
      <c r="S33" s="2663"/>
      <c r="T33" s="2663"/>
      <c r="U33" s="2664"/>
      <c r="V33" s="2664"/>
      <c r="W33" s="2663"/>
    </row>
    <row r="34" spans="2:23" s="2312" customFormat="1">
      <c r="B34" s="341" t="s">
        <v>244</v>
      </c>
      <c r="C34" s="341"/>
      <c r="D34" s="1814"/>
      <c r="E34" s="1814"/>
      <c r="F34" s="1814"/>
      <c r="G34" s="1847"/>
      <c r="H34" s="1847"/>
      <c r="I34" s="1814"/>
      <c r="J34" s="2300"/>
      <c r="K34" s="852"/>
      <c r="L34" s="852"/>
      <c r="M34" s="852"/>
      <c r="N34" s="1849"/>
      <c r="O34" s="1849"/>
      <c r="P34" s="852"/>
      <c r="Q34" s="2274"/>
      <c r="R34" s="852"/>
      <c r="S34" s="852"/>
      <c r="T34" s="852"/>
      <c r="U34" s="1849"/>
      <c r="V34" s="1849"/>
      <c r="W34" s="852"/>
    </row>
    <row r="35" spans="2:23" s="2312" customFormat="1">
      <c r="B35" s="343" t="s">
        <v>236</v>
      </c>
      <c r="C35" s="343"/>
      <c r="D35" s="1814"/>
      <c r="E35" s="1814"/>
      <c r="F35" s="1814"/>
      <c r="G35" s="1847"/>
      <c r="H35" s="1847"/>
      <c r="I35" s="1814"/>
      <c r="J35" s="2300"/>
      <c r="K35" s="852"/>
      <c r="L35" s="852"/>
      <c r="M35" s="852"/>
      <c r="N35" s="1849"/>
      <c r="O35" s="1849"/>
      <c r="P35" s="852"/>
      <c r="Q35" s="2274"/>
      <c r="R35" s="852"/>
      <c r="S35" s="852"/>
      <c r="T35" s="852"/>
      <c r="U35" s="1849"/>
      <c r="V35" s="1849"/>
      <c r="W35" s="852"/>
    </row>
    <row r="36" spans="2:23" s="2312" customFormat="1">
      <c r="B36" s="2665"/>
      <c r="C36" s="341"/>
      <c r="D36" s="2666"/>
      <c r="E36" s="2666"/>
      <c r="F36" s="2666"/>
      <c r="G36" s="2667"/>
      <c r="H36" s="2667"/>
      <c r="I36" s="2666"/>
      <c r="J36" s="2300"/>
      <c r="K36" s="2668"/>
      <c r="L36" s="2668"/>
      <c r="M36" s="2668"/>
      <c r="N36" s="2669"/>
      <c r="O36" s="2669"/>
      <c r="P36" s="2668"/>
      <c r="Q36" s="2274"/>
      <c r="R36" s="2668"/>
      <c r="S36" s="2668"/>
      <c r="T36" s="2668"/>
      <c r="U36" s="2669"/>
      <c r="V36" s="2669"/>
      <c r="W36" s="2668"/>
    </row>
  </sheetData>
  <mergeCells count="8">
    <mergeCell ref="B3:W3"/>
    <mergeCell ref="B21:W21"/>
    <mergeCell ref="D24:I24"/>
    <mergeCell ref="K24:P24"/>
    <mergeCell ref="R24:W24"/>
    <mergeCell ref="D6:I6"/>
    <mergeCell ref="K6:P6"/>
    <mergeCell ref="R6:W6"/>
  </mergeCells>
  <hyperlinks>
    <hyperlink ref="A1" location="ÍNDICE!B2" display="Indíce"/>
  </hyperlinks>
  <printOptions horizontalCentered="1"/>
  <pageMargins left="0.11811023622047245" right="0.11811023622047245" top="0.74803149606299213" bottom="0.74803149606299213" header="0.31496062992125984" footer="0.31496062992125984"/>
  <pageSetup paperSize="9" scale="55"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1:Y33"/>
  <sheetViews>
    <sheetView showGridLines="0" zoomScaleNormal="100" workbookViewId="0">
      <pane ySplit="7" topLeftCell="A8" activePane="bottomLeft" state="frozen"/>
      <selection activeCell="K47" sqref="K47"/>
      <selection pane="bottomLeft" activeCell="A3" sqref="A3:XFD3"/>
    </sheetView>
  </sheetViews>
  <sheetFormatPr defaultColWidth="9.140625" defaultRowHeight="12"/>
  <cols>
    <col min="1" max="1" width="9.140625" style="208"/>
    <col min="2" max="2" width="39.7109375" style="208" customWidth="1"/>
    <col min="3" max="3" width="1" style="265" customWidth="1"/>
    <col min="4" max="8" width="14.7109375" style="208" customWidth="1"/>
    <col min="9" max="11" width="9.140625" style="208"/>
    <col min="12" max="12" width="11" style="208" customWidth="1"/>
    <col min="13" max="15" width="9.5703125" style="208" customWidth="1"/>
    <col min="16" max="16384" width="9.140625" style="208"/>
  </cols>
  <sheetData>
    <row r="1" spans="1:25" ht="17.25" customHeight="1">
      <c r="A1" s="400" t="s">
        <v>814</v>
      </c>
    </row>
    <row r="2" spans="1:25" ht="17.25" customHeight="1"/>
    <row r="3" spans="1:25" s="2435" customFormat="1" ht="12.75">
      <c r="B3" s="3093" t="s">
        <v>905</v>
      </c>
      <c r="C3" s="3093"/>
      <c r="D3" s="3093"/>
      <c r="E3" s="3093"/>
      <c r="F3" s="3093"/>
      <c r="G3" s="3093"/>
      <c r="H3" s="3093"/>
      <c r="I3" s="270"/>
      <c r="J3" s="270"/>
      <c r="K3" s="270"/>
      <c r="L3" s="270"/>
      <c r="M3" s="270"/>
      <c r="N3" s="270"/>
      <c r="O3" s="270"/>
      <c r="P3" s="270"/>
      <c r="Q3" s="270"/>
      <c r="R3" s="270"/>
      <c r="S3" s="270"/>
      <c r="T3" s="270"/>
      <c r="U3" s="270"/>
      <c r="V3" s="270"/>
      <c r="W3" s="270"/>
      <c r="X3" s="270"/>
      <c r="Y3" s="270"/>
    </row>
    <row r="4" spans="1:25">
      <c r="B4" s="264"/>
      <c r="C4" s="274"/>
      <c r="H4" s="283" t="s">
        <v>169</v>
      </c>
    </row>
    <row r="5" spans="1:25" ht="15" customHeight="1">
      <c r="D5" s="3176" t="str">
        <f>+Introdução!E26</f>
        <v>t-2</v>
      </c>
      <c r="E5" s="3177"/>
      <c r="F5" s="3177"/>
      <c r="G5" s="3177"/>
      <c r="H5" s="3178"/>
    </row>
    <row r="6" spans="1:25">
      <c r="B6" s="271"/>
      <c r="C6" s="278"/>
      <c r="D6" s="3171" t="s">
        <v>245</v>
      </c>
      <c r="E6" s="3172"/>
      <c r="F6" s="3173"/>
      <c r="G6" s="3174" t="s">
        <v>246</v>
      </c>
      <c r="H6" s="3174" t="s">
        <v>15</v>
      </c>
      <c r="I6" s="272"/>
    </row>
    <row r="7" spans="1:25" ht="24">
      <c r="B7" s="273" t="s">
        <v>112</v>
      </c>
      <c r="C7" s="279"/>
      <c r="D7" s="275" t="s">
        <v>247</v>
      </c>
      <c r="E7" s="275" t="s">
        <v>248</v>
      </c>
      <c r="F7" s="275" t="s">
        <v>249</v>
      </c>
      <c r="G7" s="3175"/>
      <c r="H7" s="3175"/>
    </row>
    <row r="8" spans="1:25" s="265" customFormat="1" ht="4.5" customHeight="1">
      <c r="B8" s="280"/>
      <c r="C8" s="280"/>
      <c r="D8" s="281"/>
      <c r="E8" s="281"/>
      <c r="F8" s="281"/>
      <c r="G8" s="282"/>
      <c r="H8" s="282"/>
    </row>
    <row r="9" spans="1:25" ht="12.75">
      <c r="B9" s="1412" t="e">
        <f>+CONCATENATE("Saldo ",Introdução!$E$26-1)</f>
        <v>#VALUE!</v>
      </c>
      <c r="C9" s="277"/>
      <c r="D9" s="919"/>
      <c r="E9" s="919"/>
      <c r="F9" s="919"/>
      <c r="G9" s="919"/>
      <c r="H9" s="919">
        <f>SUM(D9:G9)</f>
        <v>0</v>
      </c>
    </row>
    <row r="10" spans="1:25" ht="12.75">
      <c r="B10" s="1416"/>
      <c r="C10" s="277"/>
      <c r="D10" s="920"/>
      <c r="E10" s="920"/>
      <c r="F10" s="920"/>
      <c r="G10" s="921"/>
      <c r="H10" s="921"/>
    </row>
    <row r="11" spans="1:25" ht="12.75">
      <c r="B11" s="1417" t="s">
        <v>42</v>
      </c>
      <c r="C11" s="276"/>
      <c r="D11" s="920"/>
      <c r="E11" s="920"/>
      <c r="F11" s="920"/>
      <c r="G11" s="921"/>
      <c r="H11" s="921">
        <f>SUM(D11:G11)</f>
        <v>0</v>
      </c>
    </row>
    <row r="12" spans="1:25" ht="12.75">
      <c r="B12" s="1417" t="s">
        <v>43</v>
      </c>
      <c r="C12" s="276"/>
      <c r="D12" s="920"/>
      <c r="E12" s="920"/>
      <c r="F12" s="920"/>
      <c r="G12" s="921"/>
      <c r="H12" s="921">
        <f>SUM(D12:G12)</f>
        <v>0</v>
      </c>
    </row>
    <row r="13" spans="1:25" ht="12.75">
      <c r="B13" s="1417" t="s">
        <v>44</v>
      </c>
      <c r="C13" s="276"/>
      <c r="D13" s="920"/>
      <c r="E13" s="920"/>
      <c r="F13" s="920"/>
      <c r="G13" s="921"/>
      <c r="H13" s="921">
        <f>SUM(D13:G13)</f>
        <v>0</v>
      </c>
    </row>
    <row r="14" spans="1:25" ht="12.75">
      <c r="B14" s="1417"/>
      <c r="C14" s="276"/>
      <c r="D14" s="922"/>
      <c r="E14" s="922"/>
      <c r="F14" s="922"/>
      <c r="G14" s="291"/>
      <c r="H14" s="291"/>
    </row>
    <row r="15" spans="1:25" ht="12.75">
      <c r="B15" s="1416" t="str">
        <f>+CONCATENATE("Saldo ",Introdução!$E$26)</f>
        <v>Saldo t-2</v>
      </c>
      <c r="C15" s="277"/>
      <c r="D15" s="923">
        <f>+D9+D11-D12+D13</f>
        <v>0</v>
      </c>
      <c r="E15" s="923">
        <f>+E9+E11-E12+E13</f>
        <v>0</v>
      </c>
      <c r="F15" s="923">
        <f>+F9+F11-F12+F13</f>
        <v>0</v>
      </c>
      <c r="G15" s="924">
        <f>+G9+G11-G12+G13</f>
        <v>0</v>
      </c>
      <c r="H15" s="924">
        <f>+H9+H11-H12+H13</f>
        <v>0</v>
      </c>
    </row>
    <row r="16" spans="1:25" ht="12.75">
      <c r="B16" s="1417"/>
      <c r="C16" s="276"/>
      <c r="D16" s="923"/>
      <c r="E16" s="923"/>
      <c r="F16" s="923"/>
      <c r="G16" s="924"/>
      <c r="H16" s="924"/>
    </row>
    <row r="17" spans="2:19" ht="12.75">
      <c r="B17" s="1405" t="str">
        <f>+CONCATENATE("Reforços Líquidos Utilizações ",Introdução!$E$26)</f>
        <v>Reforços Líquidos Utilizações t-2</v>
      </c>
      <c r="C17" s="277"/>
      <c r="D17" s="925">
        <f>+D11-D12</f>
        <v>0</v>
      </c>
      <c r="E17" s="925">
        <f>+E11-E12</f>
        <v>0</v>
      </c>
      <c r="F17" s="925">
        <f>+F11-F12</f>
        <v>0</v>
      </c>
      <c r="G17" s="926">
        <f>+G11-G12</f>
        <v>0</v>
      </c>
      <c r="H17" s="918">
        <f>+H11-H12</f>
        <v>0</v>
      </c>
    </row>
    <row r="18" spans="2:19" ht="12.75">
      <c r="B18" s="1417"/>
      <c r="C18" s="276"/>
      <c r="D18" s="922"/>
      <c r="E18" s="922"/>
      <c r="F18" s="922"/>
      <c r="G18" s="291"/>
      <c r="H18" s="291"/>
    </row>
    <row r="19" spans="2:19" ht="12.75">
      <c r="B19" s="1417" t="s">
        <v>42</v>
      </c>
      <c r="C19" s="276"/>
      <c r="D19" s="1828"/>
      <c r="E19" s="1828"/>
      <c r="F19" s="1828"/>
      <c r="G19" s="1829"/>
      <c r="H19" s="921">
        <f>SUM(D19:G19)</f>
        <v>0</v>
      </c>
    </row>
    <row r="20" spans="2:19" ht="12.75">
      <c r="B20" s="1417" t="s">
        <v>43</v>
      </c>
      <c r="C20" s="276"/>
      <c r="D20" s="1828"/>
      <c r="E20" s="1828"/>
      <c r="F20" s="1828"/>
      <c r="G20" s="1829"/>
      <c r="H20" s="921">
        <f>SUM(D20:G20)</f>
        <v>0</v>
      </c>
    </row>
    <row r="21" spans="2:19" ht="12.75">
      <c r="B21" s="1417" t="s">
        <v>44</v>
      </c>
      <c r="C21" s="276"/>
      <c r="D21" s="1828"/>
      <c r="E21" s="1828"/>
      <c r="F21" s="1828"/>
      <c r="G21" s="1829"/>
      <c r="H21" s="921">
        <f>SUM(D21:G21)</f>
        <v>0</v>
      </c>
    </row>
    <row r="22" spans="2:19" ht="12.75">
      <c r="B22" s="1417"/>
      <c r="C22" s="276"/>
      <c r="D22" s="922"/>
      <c r="E22" s="922"/>
      <c r="F22" s="922"/>
      <c r="G22" s="291"/>
      <c r="H22" s="291"/>
    </row>
    <row r="23" spans="2:19" ht="12.75">
      <c r="B23" s="1416" t="str">
        <f>+CONCATENATE("Saldo ",Introdução!$E$27)</f>
        <v>Saldo t-1</v>
      </c>
      <c r="C23" s="277"/>
      <c r="D23" s="923">
        <f>+D15+D19-D20+D21</f>
        <v>0</v>
      </c>
      <c r="E23" s="923">
        <f>+E15+E19-E20+E21</f>
        <v>0</v>
      </c>
      <c r="F23" s="923">
        <f>+F15+F19-F20+F21</f>
        <v>0</v>
      </c>
      <c r="G23" s="924">
        <f>+G15+G19-G20+G21</f>
        <v>0</v>
      </c>
      <c r="H23" s="924">
        <f>+H15+H19-H20+H21</f>
        <v>0</v>
      </c>
    </row>
    <row r="24" spans="2:19" ht="12.75">
      <c r="B24" s="1417"/>
      <c r="C24" s="276"/>
      <c r="D24" s="923"/>
      <c r="E24" s="923"/>
      <c r="F24" s="923"/>
      <c r="G24" s="924"/>
      <c r="H24" s="924"/>
    </row>
    <row r="25" spans="2:19" ht="12.75">
      <c r="B25" s="1405" t="str">
        <f>+CONCATENATE("Reforços Líquidos Utilizações ",Introdução!$E$27)</f>
        <v>Reforços Líquidos Utilizações t-1</v>
      </c>
      <c r="C25" s="277"/>
      <c r="D25" s="925">
        <f>+D19-D20</f>
        <v>0</v>
      </c>
      <c r="E25" s="925">
        <f>+E19-E20</f>
        <v>0</v>
      </c>
      <c r="F25" s="925">
        <f>+F19-F20</f>
        <v>0</v>
      </c>
      <c r="G25" s="926">
        <f>+G19-G20</f>
        <v>0</v>
      </c>
      <c r="H25" s="918">
        <f>+H19-H20</f>
        <v>0</v>
      </c>
    </row>
    <row r="26" spans="2:19" ht="12.75">
      <c r="B26" s="1417"/>
      <c r="C26" s="276"/>
      <c r="D26" s="922"/>
      <c r="E26" s="922"/>
      <c r="F26" s="922"/>
      <c r="G26" s="291"/>
      <c r="H26" s="291"/>
    </row>
    <row r="27" spans="2:19" ht="12.75">
      <c r="B27" s="1417" t="s">
        <v>42</v>
      </c>
      <c r="C27" s="276"/>
      <c r="D27" s="1828"/>
      <c r="E27" s="1828"/>
      <c r="F27" s="1828"/>
      <c r="G27" s="1829"/>
      <c r="H27" s="921">
        <f>SUM(D27:G27)</f>
        <v>0</v>
      </c>
    </row>
    <row r="28" spans="2:19" ht="12.75">
      <c r="B28" s="1417" t="s">
        <v>43</v>
      </c>
      <c r="C28" s="276"/>
      <c r="D28" s="1828"/>
      <c r="E28" s="1828"/>
      <c r="F28" s="1828"/>
      <c r="G28" s="1829"/>
      <c r="H28" s="921">
        <f>SUM(D28:G28)</f>
        <v>0</v>
      </c>
    </row>
    <row r="29" spans="2:19" ht="12.75">
      <c r="B29" s="1417" t="s">
        <v>44</v>
      </c>
      <c r="C29" s="276"/>
      <c r="D29" s="1828"/>
      <c r="E29" s="1828"/>
      <c r="F29" s="1828"/>
      <c r="G29" s="1829"/>
      <c r="H29" s="921">
        <f>SUM(D29:G29)</f>
        <v>0</v>
      </c>
      <c r="S29" s="274"/>
    </row>
    <row r="30" spans="2:19" ht="12.75">
      <c r="B30" s="1417"/>
      <c r="C30" s="276"/>
      <c r="D30" s="922"/>
      <c r="E30" s="922"/>
      <c r="F30" s="922"/>
      <c r="G30" s="291"/>
      <c r="H30" s="291"/>
      <c r="S30" s="274"/>
    </row>
    <row r="31" spans="2:19" ht="12.75">
      <c r="B31" s="1416" t="str">
        <f>+CONCATENATE("Saldo ",Introdução!$E$28)</f>
        <v>Saldo t</v>
      </c>
      <c r="C31" s="277"/>
      <c r="D31" s="923">
        <f>+D23+D27-D28+D29</f>
        <v>0</v>
      </c>
      <c r="E31" s="923">
        <f>+E23+E27-E28+E29</f>
        <v>0</v>
      </c>
      <c r="F31" s="923">
        <f>+F23+F27-F28+F29</f>
        <v>0</v>
      </c>
      <c r="G31" s="924">
        <f>+G23+G27-G28+G29</f>
        <v>0</v>
      </c>
      <c r="H31" s="924">
        <f>+H23+H27-H28+H29</f>
        <v>0</v>
      </c>
    </row>
    <row r="32" spans="2:19" ht="12.75">
      <c r="B32" s="1417"/>
      <c r="C32" s="276"/>
      <c r="D32" s="923"/>
      <c r="E32" s="923"/>
      <c r="F32" s="923"/>
      <c r="G32" s="924"/>
      <c r="H32" s="924"/>
    </row>
    <row r="33" spans="2:8" ht="12.75">
      <c r="B33" s="1405" t="str">
        <f>+CONCATENATE("Reforços Líquidos Utilizações ",Introdução!$E$28)</f>
        <v>Reforços Líquidos Utilizações t</v>
      </c>
      <c r="C33" s="277"/>
      <c r="D33" s="925">
        <f>+D27-D28</f>
        <v>0</v>
      </c>
      <c r="E33" s="925">
        <f>+E27-E28</f>
        <v>0</v>
      </c>
      <c r="F33" s="925">
        <f>+F27-F28</f>
        <v>0</v>
      </c>
      <c r="G33" s="926">
        <f>+G27-G28</f>
        <v>0</v>
      </c>
      <c r="H33" s="918">
        <f>+H27-H28</f>
        <v>0</v>
      </c>
    </row>
  </sheetData>
  <mergeCells count="5">
    <mergeCell ref="D6:F6"/>
    <mergeCell ref="G6:G7"/>
    <mergeCell ref="H6:H7"/>
    <mergeCell ref="B3:H3"/>
    <mergeCell ref="D5:H5"/>
  </mergeCells>
  <hyperlinks>
    <hyperlink ref="A1" location="ÍNDICE!B2" display="Indíce"/>
  </hyperlinks>
  <printOptions horizontalCentered="1"/>
  <pageMargins left="0.11811023622047245" right="0.11811023622047245" top="0.74803149606299213" bottom="0.74803149606299213" header="0.31496062992125984" footer="0.31496062992125984"/>
  <pageSetup paperSize="9" scale="75"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1:I48"/>
  <sheetViews>
    <sheetView showGridLines="0" zoomScaleNormal="100" workbookViewId="0">
      <pane ySplit="6" topLeftCell="A7" activePane="bottomLeft" state="frozen"/>
      <selection activeCell="K47" sqref="K47"/>
      <selection pane="bottomLeft" activeCell="A3" sqref="A3:XFD3"/>
    </sheetView>
  </sheetViews>
  <sheetFormatPr defaultRowHeight="12"/>
  <cols>
    <col min="1" max="1" width="5.5703125" style="294" customWidth="1"/>
    <col min="2" max="2" width="5" style="294" customWidth="1"/>
    <col min="3" max="3" width="67.85546875" style="294" customWidth="1"/>
    <col min="4" max="4" width="1" style="313" customWidth="1"/>
    <col min="5" max="5" width="14.7109375" style="294" customWidth="1"/>
    <col min="6" max="6" width="1" style="297" customWidth="1"/>
    <col min="7" max="7" width="13.28515625" style="294" customWidth="1"/>
    <col min="8" max="8" width="1" style="297" customWidth="1"/>
    <col min="9" max="9" width="13.85546875" style="294" customWidth="1"/>
    <col min="10" max="10" width="6.140625" style="294" customWidth="1"/>
    <col min="11" max="249" width="9.140625" style="294"/>
    <col min="250" max="250" width="17.42578125" style="294" customWidth="1"/>
    <col min="251" max="256" width="10.85546875" style="294" customWidth="1"/>
    <col min="257" max="257" width="1.85546875" style="294" customWidth="1"/>
    <col min="258" max="258" width="8.85546875" style="294" customWidth="1"/>
    <col min="259" max="260" width="0.28515625" style="294" customWidth="1"/>
    <col min="261" max="505" width="9.140625" style="294"/>
    <col min="506" max="506" width="17.42578125" style="294" customWidth="1"/>
    <col min="507" max="512" width="10.85546875" style="294" customWidth="1"/>
    <col min="513" max="513" width="1.85546875" style="294" customWidth="1"/>
    <col min="514" max="514" width="8.85546875" style="294" customWidth="1"/>
    <col min="515" max="516" width="0.28515625" style="294" customWidth="1"/>
    <col min="517" max="761" width="9.140625" style="294"/>
    <col min="762" max="762" width="17.42578125" style="294" customWidth="1"/>
    <col min="763" max="768" width="10.85546875" style="294" customWidth="1"/>
    <col min="769" max="769" width="1.85546875" style="294" customWidth="1"/>
    <col min="770" max="770" width="8.85546875" style="294" customWidth="1"/>
    <col min="771" max="772" width="0.28515625" style="294" customWidth="1"/>
    <col min="773" max="1017" width="9.140625" style="294"/>
    <col min="1018" max="1018" width="17.42578125" style="294" customWidth="1"/>
    <col min="1019" max="1024" width="10.85546875" style="294" customWidth="1"/>
    <col min="1025" max="1025" width="1.85546875" style="294" customWidth="1"/>
    <col min="1026" max="1026" width="8.85546875" style="294" customWidth="1"/>
    <col min="1027" max="1028" width="0.28515625" style="294" customWidth="1"/>
    <col min="1029" max="1273" width="9.140625" style="294"/>
    <col min="1274" max="1274" width="17.42578125" style="294" customWidth="1"/>
    <col min="1275" max="1280" width="10.85546875" style="294" customWidth="1"/>
    <col min="1281" max="1281" width="1.85546875" style="294" customWidth="1"/>
    <col min="1282" max="1282" width="8.85546875" style="294" customWidth="1"/>
    <col min="1283" max="1284" width="0.28515625" style="294" customWidth="1"/>
    <col min="1285" max="1529" width="9.140625" style="294"/>
    <col min="1530" max="1530" width="17.42578125" style="294" customWidth="1"/>
    <col min="1531" max="1536" width="10.85546875" style="294" customWidth="1"/>
    <col min="1537" max="1537" width="1.85546875" style="294" customWidth="1"/>
    <col min="1538" max="1538" width="8.85546875" style="294" customWidth="1"/>
    <col min="1539" max="1540" width="0.28515625" style="294" customWidth="1"/>
    <col min="1541" max="1785" width="9.140625" style="294"/>
    <col min="1786" max="1786" width="17.42578125" style="294" customWidth="1"/>
    <col min="1787" max="1792" width="10.85546875" style="294" customWidth="1"/>
    <col min="1793" max="1793" width="1.85546875" style="294" customWidth="1"/>
    <col min="1794" max="1794" width="8.85546875" style="294" customWidth="1"/>
    <col min="1795" max="1796" width="0.28515625" style="294" customWidth="1"/>
    <col min="1797" max="2041" width="9.140625" style="294"/>
    <col min="2042" max="2042" width="17.42578125" style="294" customWidth="1"/>
    <col min="2043" max="2048" width="10.85546875" style="294" customWidth="1"/>
    <col min="2049" max="2049" width="1.85546875" style="294" customWidth="1"/>
    <col min="2050" max="2050" width="8.85546875" style="294" customWidth="1"/>
    <col min="2051" max="2052" width="0.28515625" style="294" customWidth="1"/>
    <col min="2053" max="2297" width="9.140625" style="294"/>
    <col min="2298" max="2298" width="17.42578125" style="294" customWidth="1"/>
    <col min="2299" max="2304" width="10.85546875" style="294" customWidth="1"/>
    <col min="2305" max="2305" width="1.85546875" style="294" customWidth="1"/>
    <col min="2306" max="2306" width="8.85546875" style="294" customWidth="1"/>
    <col min="2307" max="2308" width="0.28515625" style="294" customWidth="1"/>
    <col min="2309" max="2553" width="9.140625" style="294"/>
    <col min="2554" max="2554" width="17.42578125" style="294" customWidth="1"/>
    <col min="2555" max="2560" width="10.85546875" style="294" customWidth="1"/>
    <col min="2561" max="2561" width="1.85546875" style="294" customWidth="1"/>
    <col min="2562" max="2562" width="8.85546875" style="294" customWidth="1"/>
    <col min="2563" max="2564" width="0.28515625" style="294" customWidth="1"/>
    <col min="2565" max="2809" width="9.140625" style="294"/>
    <col min="2810" max="2810" width="17.42578125" style="294" customWidth="1"/>
    <col min="2811" max="2816" width="10.85546875" style="294" customWidth="1"/>
    <col min="2817" max="2817" width="1.85546875" style="294" customWidth="1"/>
    <col min="2818" max="2818" width="8.85546875" style="294" customWidth="1"/>
    <col min="2819" max="2820" width="0.28515625" style="294" customWidth="1"/>
    <col min="2821" max="3065" width="9.140625" style="294"/>
    <col min="3066" max="3066" width="17.42578125" style="294" customWidth="1"/>
    <col min="3067" max="3072" width="10.85546875" style="294" customWidth="1"/>
    <col min="3073" max="3073" width="1.85546875" style="294" customWidth="1"/>
    <col min="3074" max="3074" width="8.85546875" style="294" customWidth="1"/>
    <col min="3075" max="3076" width="0.28515625" style="294" customWidth="1"/>
    <col min="3077" max="3321" width="9.140625" style="294"/>
    <col min="3322" max="3322" width="17.42578125" style="294" customWidth="1"/>
    <col min="3323" max="3328" width="10.85546875" style="294" customWidth="1"/>
    <col min="3329" max="3329" width="1.85546875" style="294" customWidth="1"/>
    <col min="3330" max="3330" width="8.85546875" style="294" customWidth="1"/>
    <col min="3331" max="3332" width="0.28515625" style="294" customWidth="1"/>
    <col min="3333" max="3577" width="9.140625" style="294"/>
    <col min="3578" max="3578" width="17.42578125" style="294" customWidth="1"/>
    <col min="3579" max="3584" width="10.85546875" style="294" customWidth="1"/>
    <col min="3585" max="3585" width="1.85546875" style="294" customWidth="1"/>
    <col min="3586" max="3586" width="8.85546875" style="294" customWidth="1"/>
    <col min="3587" max="3588" width="0.28515625" style="294" customWidth="1"/>
    <col min="3589" max="3833" width="9.140625" style="294"/>
    <col min="3834" max="3834" width="17.42578125" style="294" customWidth="1"/>
    <col min="3835" max="3840" width="10.85546875" style="294" customWidth="1"/>
    <col min="3841" max="3841" width="1.85546875" style="294" customWidth="1"/>
    <col min="3842" max="3842" width="8.85546875" style="294" customWidth="1"/>
    <col min="3843" max="3844" width="0.28515625" style="294" customWidth="1"/>
    <col min="3845" max="4089" width="9.140625" style="294"/>
    <col min="4090" max="4090" width="17.42578125" style="294" customWidth="1"/>
    <col min="4091" max="4096" width="10.85546875" style="294" customWidth="1"/>
    <col min="4097" max="4097" width="1.85546875" style="294" customWidth="1"/>
    <col min="4098" max="4098" width="8.85546875" style="294" customWidth="1"/>
    <col min="4099" max="4100" width="0.28515625" style="294" customWidth="1"/>
    <col min="4101" max="4345" width="9.140625" style="294"/>
    <col min="4346" max="4346" width="17.42578125" style="294" customWidth="1"/>
    <col min="4347" max="4352" width="10.85546875" style="294" customWidth="1"/>
    <col min="4353" max="4353" width="1.85546875" style="294" customWidth="1"/>
    <col min="4354" max="4354" width="8.85546875" style="294" customWidth="1"/>
    <col min="4355" max="4356" width="0.28515625" style="294" customWidth="1"/>
    <col min="4357" max="4601" width="9.140625" style="294"/>
    <col min="4602" max="4602" width="17.42578125" style="294" customWidth="1"/>
    <col min="4603" max="4608" width="10.85546875" style="294" customWidth="1"/>
    <col min="4609" max="4609" width="1.85546875" style="294" customWidth="1"/>
    <col min="4610" max="4610" width="8.85546875" style="294" customWidth="1"/>
    <col min="4611" max="4612" width="0.28515625" style="294" customWidth="1"/>
    <col min="4613" max="4857" width="9.140625" style="294"/>
    <col min="4858" max="4858" width="17.42578125" style="294" customWidth="1"/>
    <col min="4859" max="4864" width="10.85546875" style="294" customWidth="1"/>
    <col min="4865" max="4865" width="1.85546875" style="294" customWidth="1"/>
    <col min="4866" max="4866" width="8.85546875" style="294" customWidth="1"/>
    <col min="4867" max="4868" width="0.28515625" style="294" customWidth="1"/>
    <col min="4869" max="5113" width="9.140625" style="294"/>
    <col min="5114" max="5114" width="17.42578125" style="294" customWidth="1"/>
    <col min="5115" max="5120" width="10.85546875" style="294" customWidth="1"/>
    <col min="5121" max="5121" width="1.85546875" style="294" customWidth="1"/>
    <col min="5122" max="5122" width="8.85546875" style="294" customWidth="1"/>
    <col min="5123" max="5124" width="0.28515625" style="294" customWidth="1"/>
    <col min="5125" max="5369" width="9.140625" style="294"/>
    <col min="5370" max="5370" width="17.42578125" style="294" customWidth="1"/>
    <col min="5371" max="5376" width="10.85546875" style="294" customWidth="1"/>
    <col min="5377" max="5377" width="1.85546875" style="294" customWidth="1"/>
    <col min="5378" max="5378" width="8.85546875" style="294" customWidth="1"/>
    <col min="5379" max="5380" width="0.28515625" style="294" customWidth="1"/>
    <col min="5381" max="5625" width="9.140625" style="294"/>
    <col min="5626" max="5626" width="17.42578125" style="294" customWidth="1"/>
    <col min="5627" max="5632" width="10.85546875" style="294" customWidth="1"/>
    <col min="5633" max="5633" width="1.85546875" style="294" customWidth="1"/>
    <col min="5634" max="5634" width="8.85546875" style="294" customWidth="1"/>
    <col min="5635" max="5636" width="0.28515625" style="294" customWidth="1"/>
    <col min="5637" max="5881" width="9.140625" style="294"/>
    <col min="5882" max="5882" width="17.42578125" style="294" customWidth="1"/>
    <col min="5883" max="5888" width="10.85546875" style="294" customWidth="1"/>
    <col min="5889" max="5889" width="1.85546875" style="294" customWidth="1"/>
    <col min="5890" max="5890" width="8.85546875" style="294" customWidth="1"/>
    <col min="5891" max="5892" width="0.28515625" style="294" customWidth="1"/>
    <col min="5893" max="6137" width="9.140625" style="294"/>
    <col min="6138" max="6138" width="17.42578125" style="294" customWidth="1"/>
    <col min="6139" max="6144" width="10.85546875" style="294" customWidth="1"/>
    <col min="6145" max="6145" width="1.85546875" style="294" customWidth="1"/>
    <col min="6146" max="6146" width="8.85546875" style="294" customWidth="1"/>
    <col min="6147" max="6148" width="0.28515625" style="294" customWidth="1"/>
    <col min="6149" max="6393" width="9.140625" style="294"/>
    <col min="6394" max="6394" width="17.42578125" style="294" customWidth="1"/>
    <col min="6395" max="6400" width="10.85546875" style="294" customWidth="1"/>
    <col min="6401" max="6401" width="1.85546875" style="294" customWidth="1"/>
    <col min="6402" max="6402" width="8.85546875" style="294" customWidth="1"/>
    <col min="6403" max="6404" width="0.28515625" style="294" customWidth="1"/>
    <col min="6405" max="6649" width="9.140625" style="294"/>
    <col min="6650" max="6650" width="17.42578125" style="294" customWidth="1"/>
    <col min="6651" max="6656" width="10.85546875" style="294" customWidth="1"/>
    <col min="6657" max="6657" width="1.85546875" style="294" customWidth="1"/>
    <col min="6658" max="6658" width="8.85546875" style="294" customWidth="1"/>
    <col min="6659" max="6660" width="0.28515625" style="294" customWidth="1"/>
    <col min="6661" max="6905" width="9.140625" style="294"/>
    <col min="6906" max="6906" width="17.42578125" style="294" customWidth="1"/>
    <col min="6907" max="6912" width="10.85546875" style="294" customWidth="1"/>
    <col min="6913" max="6913" width="1.85546875" style="294" customWidth="1"/>
    <col min="6914" max="6914" width="8.85546875" style="294" customWidth="1"/>
    <col min="6915" max="6916" width="0.28515625" style="294" customWidth="1"/>
    <col min="6917" max="7161" width="9.140625" style="294"/>
    <col min="7162" max="7162" width="17.42578125" style="294" customWidth="1"/>
    <col min="7163" max="7168" width="10.85546875" style="294" customWidth="1"/>
    <col min="7169" max="7169" width="1.85546875" style="294" customWidth="1"/>
    <col min="7170" max="7170" width="8.85546875" style="294" customWidth="1"/>
    <col min="7171" max="7172" width="0.28515625" style="294" customWidth="1"/>
    <col min="7173" max="7417" width="9.140625" style="294"/>
    <col min="7418" max="7418" width="17.42578125" style="294" customWidth="1"/>
    <col min="7419" max="7424" width="10.85546875" style="294" customWidth="1"/>
    <col min="7425" max="7425" width="1.85546875" style="294" customWidth="1"/>
    <col min="7426" max="7426" width="8.85546875" style="294" customWidth="1"/>
    <col min="7427" max="7428" width="0.28515625" style="294" customWidth="1"/>
    <col min="7429" max="7673" width="9.140625" style="294"/>
    <col min="7674" max="7674" width="17.42578125" style="294" customWidth="1"/>
    <col min="7675" max="7680" width="10.85546875" style="294" customWidth="1"/>
    <col min="7681" max="7681" width="1.85546875" style="294" customWidth="1"/>
    <col min="7682" max="7682" width="8.85546875" style="294" customWidth="1"/>
    <col min="7683" max="7684" width="0.28515625" style="294" customWidth="1"/>
    <col min="7685" max="7929" width="9.140625" style="294"/>
    <col min="7930" max="7930" width="17.42578125" style="294" customWidth="1"/>
    <col min="7931" max="7936" width="10.85546875" style="294" customWidth="1"/>
    <col min="7937" max="7937" width="1.85546875" style="294" customWidth="1"/>
    <col min="7938" max="7938" width="8.85546875" style="294" customWidth="1"/>
    <col min="7939" max="7940" width="0.28515625" style="294" customWidth="1"/>
    <col min="7941" max="8185" width="9.140625" style="294"/>
    <col min="8186" max="8186" width="17.42578125" style="294" customWidth="1"/>
    <col min="8187" max="8192" width="10.85546875" style="294" customWidth="1"/>
    <col min="8193" max="8193" width="1.85546875" style="294" customWidth="1"/>
    <col min="8194" max="8194" width="8.85546875" style="294" customWidth="1"/>
    <col min="8195" max="8196" width="0.28515625" style="294" customWidth="1"/>
    <col min="8197" max="8441" width="9.140625" style="294"/>
    <col min="8442" max="8442" width="17.42578125" style="294" customWidth="1"/>
    <col min="8443" max="8448" width="10.85546875" style="294" customWidth="1"/>
    <col min="8449" max="8449" width="1.85546875" style="294" customWidth="1"/>
    <col min="8450" max="8450" width="8.85546875" style="294" customWidth="1"/>
    <col min="8451" max="8452" width="0.28515625" style="294" customWidth="1"/>
    <col min="8453" max="8697" width="9.140625" style="294"/>
    <col min="8698" max="8698" width="17.42578125" style="294" customWidth="1"/>
    <col min="8699" max="8704" width="10.85546875" style="294" customWidth="1"/>
    <col min="8705" max="8705" width="1.85546875" style="294" customWidth="1"/>
    <col min="8706" max="8706" width="8.85546875" style="294" customWidth="1"/>
    <col min="8707" max="8708" width="0.28515625" style="294" customWidth="1"/>
    <col min="8709" max="8953" width="9.140625" style="294"/>
    <col min="8954" max="8954" width="17.42578125" style="294" customWidth="1"/>
    <col min="8955" max="8960" width="10.85546875" style="294" customWidth="1"/>
    <col min="8961" max="8961" width="1.85546875" style="294" customWidth="1"/>
    <col min="8962" max="8962" width="8.85546875" style="294" customWidth="1"/>
    <col min="8963" max="8964" width="0.28515625" style="294" customWidth="1"/>
    <col min="8965" max="9209" width="9.140625" style="294"/>
    <col min="9210" max="9210" width="17.42578125" style="294" customWidth="1"/>
    <col min="9211" max="9216" width="10.85546875" style="294" customWidth="1"/>
    <col min="9217" max="9217" width="1.85546875" style="294" customWidth="1"/>
    <col min="9218" max="9218" width="8.85546875" style="294" customWidth="1"/>
    <col min="9219" max="9220" width="0.28515625" style="294" customWidth="1"/>
    <col min="9221" max="9465" width="9.140625" style="294"/>
    <col min="9466" max="9466" width="17.42578125" style="294" customWidth="1"/>
    <col min="9467" max="9472" width="10.85546875" style="294" customWidth="1"/>
    <col min="9473" max="9473" width="1.85546875" style="294" customWidth="1"/>
    <col min="9474" max="9474" width="8.85546875" style="294" customWidth="1"/>
    <col min="9475" max="9476" width="0.28515625" style="294" customWidth="1"/>
    <col min="9477" max="9721" width="9.140625" style="294"/>
    <col min="9722" max="9722" width="17.42578125" style="294" customWidth="1"/>
    <col min="9723" max="9728" width="10.85546875" style="294" customWidth="1"/>
    <col min="9729" max="9729" width="1.85546875" style="294" customWidth="1"/>
    <col min="9730" max="9730" width="8.85546875" style="294" customWidth="1"/>
    <col min="9731" max="9732" width="0.28515625" style="294" customWidth="1"/>
    <col min="9733" max="9977" width="9.140625" style="294"/>
    <col min="9978" max="9978" width="17.42578125" style="294" customWidth="1"/>
    <col min="9979" max="9984" width="10.85546875" style="294" customWidth="1"/>
    <col min="9985" max="9985" width="1.85546875" style="294" customWidth="1"/>
    <col min="9986" max="9986" width="8.85546875" style="294" customWidth="1"/>
    <col min="9987" max="9988" width="0.28515625" style="294" customWidth="1"/>
    <col min="9989" max="10233" width="9.140625" style="294"/>
    <col min="10234" max="10234" width="17.42578125" style="294" customWidth="1"/>
    <col min="10235" max="10240" width="10.85546875" style="294" customWidth="1"/>
    <col min="10241" max="10241" width="1.85546875" style="294" customWidth="1"/>
    <col min="10242" max="10242" width="8.85546875" style="294" customWidth="1"/>
    <col min="10243" max="10244" width="0.28515625" style="294" customWidth="1"/>
    <col min="10245" max="10489" width="9.140625" style="294"/>
    <col min="10490" max="10490" width="17.42578125" style="294" customWidth="1"/>
    <col min="10491" max="10496" width="10.85546875" style="294" customWidth="1"/>
    <col min="10497" max="10497" width="1.85546875" style="294" customWidth="1"/>
    <col min="10498" max="10498" width="8.85546875" style="294" customWidth="1"/>
    <col min="10499" max="10500" width="0.28515625" style="294" customWidth="1"/>
    <col min="10501" max="10745" width="9.140625" style="294"/>
    <col min="10746" max="10746" width="17.42578125" style="294" customWidth="1"/>
    <col min="10747" max="10752" width="10.85546875" style="294" customWidth="1"/>
    <col min="10753" max="10753" width="1.85546875" style="294" customWidth="1"/>
    <col min="10754" max="10754" width="8.85546875" style="294" customWidth="1"/>
    <col min="10755" max="10756" width="0.28515625" style="294" customWidth="1"/>
    <col min="10757" max="11001" width="9.140625" style="294"/>
    <col min="11002" max="11002" width="17.42578125" style="294" customWidth="1"/>
    <col min="11003" max="11008" width="10.85546875" style="294" customWidth="1"/>
    <col min="11009" max="11009" width="1.85546875" style="294" customWidth="1"/>
    <col min="11010" max="11010" width="8.85546875" style="294" customWidth="1"/>
    <col min="11011" max="11012" width="0.28515625" style="294" customWidth="1"/>
    <col min="11013" max="11257" width="9.140625" style="294"/>
    <col min="11258" max="11258" width="17.42578125" style="294" customWidth="1"/>
    <col min="11259" max="11264" width="10.85546875" style="294" customWidth="1"/>
    <col min="11265" max="11265" width="1.85546875" style="294" customWidth="1"/>
    <col min="11266" max="11266" width="8.85546875" style="294" customWidth="1"/>
    <col min="11267" max="11268" width="0.28515625" style="294" customWidth="1"/>
    <col min="11269" max="11513" width="9.140625" style="294"/>
    <col min="11514" max="11514" width="17.42578125" style="294" customWidth="1"/>
    <col min="11515" max="11520" width="10.85546875" style="294" customWidth="1"/>
    <col min="11521" max="11521" width="1.85546875" style="294" customWidth="1"/>
    <col min="11522" max="11522" width="8.85546875" style="294" customWidth="1"/>
    <col min="11523" max="11524" width="0.28515625" style="294" customWidth="1"/>
    <col min="11525" max="11769" width="9.140625" style="294"/>
    <col min="11770" max="11770" width="17.42578125" style="294" customWidth="1"/>
    <col min="11771" max="11776" width="10.85546875" style="294" customWidth="1"/>
    <col min="11777" max="11777" width="1.85546875" style="294" customWidth="1"/>
    <col min="11778" max="11778" width="8.85546875" style="294" customWidth="1"/>
    <col min="11779" max="11780" width="0.28515625" style="294" customWidth="1"/>
    <col min="11781" max="12025" width="9.140625" style="294"/>
    <col min="12026" max="12026" width="17.42578125" style="294" customWidth="1"/>
    <col min="12027" max="12032" width="10.85546875" style="294" customWidth="1"/>
    <col min="12033" max="12033" width="1.85546875" style="294" customWidth="1"/>
    <col min="12034" max="12034" width="8.85546875" style="294" customWidth="1"/>
    <col min="12035" max="12036" width="0.28515625" style="294" customWidth="1"/>
    <col min="12037" max="12281" width="9.140625" style="294"/>
    <col min="12282" max="12282" width="17.42578125" style="294" customWidth="1"/>
    <col min="12283" max="12288" width="10.85546875" style="294" customWidth="1"/>
    <col min="12289" max="12289" width="1.85546875" style="294" customWidth="1"/>
    <col min="12290" max="12290" width="8.85546875" style="294" customWidth="1"/>
    <col min="12291" max="12292" width="0.28515625" style="294" customWidth="1"/>
    <col min="12293" max="12537" width="9.140625" style="294"/>
    <col min="12538" max="12538" width="17.42578125" style="294" customWidth="1"/>
    <col min="12539" max="12544" width="10.85546875" style="294" customWidth="1"/>
    <col min="12545" max="12545" width="1.85546875" style="294" customWidth="1"/>
    <col min="12546" max="12546" width="8.85546875" style="294" customWidth="1"/>
    <col min="12547" max="12548" width="0.28515625" style="294" customWidth="1"/>
    <col min="12549" max="12793" width="9.140625" style="294"/>
    <col min="12794" max="12794" width="17.42578125" style="294" customWidth="1"/>
    <col min="12795" max="12800" width="10.85546875" style="294" customWidth="1"/>
    <col min="12801" max="12801" width="1.85546875" style="294" customWidth="1"/>
    <col min="12802" max="12802" width="8.85546875" style="294" customWidth="1"/>
    <col min="12803" max="12804" width="0.28515625" style="294" customWidth="1"/>
    <col min="12805" max="13049" width="9.140625" style="294"/>
    <col min="13050" max="13050" width="17.42578125" style="294" customWidth="1"/>
    <col min="13051" max="13056" width="10.85546875" style="294" customWidth="1"/>
    <col min="13057" max="13057" width="1.85546875" style="294" customWidth="1"/>
    <col min="13058" max="13058" width="8.85546875" style="294" customWidth="1"/>
    <col min="13059" max="13060" width="0.28515625" style="294" customWidth="1"/>
    <col min="13061" max="13305" width="9.140625" style="294"/>
    <col min="13306" max="13306" width="17.42578125" style="294" customWidth="1"/>
    <col min="13307" max="13312" width="10.85546875" style="294" customWidth="1"/>
    <col min="13313" max="13313" width="1.85546875" style="294" customWidth="1"/>
    <col min="13314" max="13314" width="8.85546875" style="294" customWidth="1"/>
    <col min="13315" max="13316" width="0.28515625" style="294" customWidth="1"/>
    <col min="13317" max="13561" width="9.140625" style="294"/>
    <col min="13562" max="13562" width="17.42578125" style="294" customWidth="1"/>
    <col min="13563" max="13568" width="10.85546875" style="294" customWidth="1"/>
    <col min="13569" max="13569" width="1.85546875" style="294" customWidth="1"/>
    <col min="13570" max="13570" width="8.85546875" style="294" customWidth="1"/>
    <col min="13571" max="13572" width="0.28515625" style="294" customWidth="1"/>
    <col min="13573" max="13817" width="9.140625" style="294"/>
    <col min="13818" max="13818" width="17.42578125" style="294" customWidth="1"/>
    <col min="13819" max="13824" width="10.85546875" style="294" customWidth="1"/>
    <col min="13825" max="13825" width="1.85546875" style="294" customWidth="1"/>
    <col min="13826" max="13826" width="8.85546875" style="294" customWidth="1"/>
    <col min="13827" max="13828" width="0.28515625" style="294" customWidth="1"/>
    <col min="13829" max="14073" width="9.140625" style="294"/>
    <col min="14074" max="14074" width="17.42578125" style="294" customWidth="1"/>
    <col min="14075" max="14080" width="10.85546875" style="294" customWidth="1"/>
    <col min="14081" max="14081" width="1.85546875" style="294" customWidth="1"/>
    <col min="14082" max="14082" width="8.85546875" style="294" customWidth="1"/>
    <col min="14083" max="14084" width="0.28515625" style="294" customWidth="1"/>
    <col min="14085" max="14329" width="9.140625" style="294"/>
    <col min="14330" max="14330" width="17.42578125" style="294" customWidth="1"/>
    <col min="14331" max="14336" width="10.85546875" style="294" customWidth="1"/>
    <col min="14337" max="14337" width="1.85546875" style="294" customWidth="1"/>
    <col min="14338" max="14338" width="8.85546875" style="294" customWidth="1"/>
    <col min="14339" max="14340" width="0.28515625" style="294" customWidth="1"/>
    <col min="14341" max="14585" width="9.140625" style="294"/>
    <col min="14586" max="14586" width="17.42578125" style="294" customWidth="1"/>
    <col min="14587" max="14592" width="10.85546875" style="294" customWidth="1"/>
    <col min="14593" max="14593" width="1.85546875" style="294" customWidth="1"/>
    <col min="14594" max="14594" width="8.85546875" style="294" customWidth="1"/>
    <col min="14595" max="14596" width="0.28515625" style="294" customWidth="1"/>
    <col min="14597" max="14841" width="9.140625" style="294"/>
    <col min="14842" max="14842" width="17.42578125" style="294" customWidth="1"/>
    <col min="14843" max="14848" width="10.85546875" style="294" customWidth="1"/>
    <col min="14849" max="14849" width="1.85546875" style="294" customWidth="1"/>
    <col min="14850" max="14850" width="8.85546875" style="294" customWidth="1"/>
    <col min="14851" max="14852" width="0.28515625" style="294" customWidth="1"/>
    <col min="14853" max="15097" width="9.140625" style="294"/>
    <col min="15098" max="15098" width="17.42578125" style="294" customWidth="1"/>
    <col min="15099" max="15104" width="10.85546875" style="294" customWidth="1"/>
    <col min="15105" max="15105" width="1.85546875" style="294" customWidth="1"/>
    <col min="15106" max="15106" width="8.85546875" style="294" customWidth="1"/>
    <col min="15107" max="15108" width="0.28515625" style="294" customWidth="1"/>
    <col min="15109" max="15353" width="9.140625" style="294"/>
    <col min="15354" max="15354" width="17.42578125" style="294" customWidth="1"/>
    <col min="15355" max="15360" width="10.85546875" style="294" customWidth="1"/>
    <col min="15361" max="15361" width="1.85546875" style="294" customWidth="1"/>
    <col min="15362" max="15362" width="8.85546875" style="294" customWidth="1"/>
    <col min="15363" max="15364" width="0.28515625" style="294" customWidth="1"/>
    <col min="15365" max="15609" width="9.140625" style="294"/>
    <col min="15610" max="15610" width="17.42578125" style="294" customWidth="1"/>
    <col min="15611" max="15616" width="10.85546875" style="294" customWidth="1"/>
    <col min="15617" max="15617" width="1.85546875" style="294" customWidth="1"/>
    <col min="15618" max="15618" width="8.85546875" style="294" customWidth="1"/>
    <col min="15619" max="15620" width="0.28515625" style="294" customWidth="1"/>
    <col min="15621" max="15865" width="9.140625" style="294"/>
    <col min="15866" max="15866" width="17.42578125" style="294" customWidth="1"/>
    <col min="15867" max="15872" width="10.85546875" style="294" customWidth="1"/>
    <col min="15873" max="15873" width="1.85546875" style="294" customWidth="1"/>
    <col min="15874" max="15874" width="8.85546875" style="294" customWidth="1"/>
    <col min="15875" max="15876" width="0.28515625" style="294" customWidth="1"/>
    <col min="15877" max="16121" width="9.140625" style="294"/>
    <col min="16122" max="16122" width="17.42578125" style="294" customWidth="1"/>
    <col min="16123" max="16128" width="10.85546875" style="294" customWidth="1"/>
    <col min="16129" max="16129" width="1.85546875" style="294" customWidth="1"/>
    <col min="16130" max="16130" width="8.85546875" style="294" customWidth="1"/>
    <col min="16131" max="16132" width="0.28515625" style="294" customWidth="1"/>
    <col min="16133" max="16384" width="9.140625" style="294"/>
  </cols>
  <sheetData>
    <row r="1" spans="1:9" ht="16.5" customHeight="1">
      <c r="A1" s="400" t="s">
        <v>814</v>
      </c>
      <c r="B1" s="295"/>
      <c r="C1" s="402"/>
      <c r="D1" s="295"/>
      <c r="E1" s="295"/>
      <c r="F1" s="295"/>
      <c r="G1" s="295"/>
      <c r="H1" s="295"/>
      <c r="I1" s="295"/>
    </row>
    <row r="2" spans="1:9" ht="17.25" customHeight="1">
      <c r="B2" s="295"/>
      <c r="C2" s="295"/>
      <c r="D2" s="295"/>
      <c r="E2" s="295"/>
      <c r="F2" s="295"/>
      <c r="G2" s="295"/>
      <c r="H2" s="295"/>
      <c r="I2" s="295"/>
    </row>
    <row r="3" spans="1:9" s="403" customFormat="1" ht="15">
      <c r="B3" s="3129" t="s">
        <v>906</v>
      </c>
      <c r="C3" s="3129"/>
      <c r="D3" s="3129"/>
      <c r="E3" s="3129"/>
      <c r="F3" s="3129"/>
      <c r="G3" s="3129"/>
      <c r="H3" s="3129"/>
      <c r="I3" s="3129"/>
    </row>
    <row r="4" spans="1:9">
      <c r="B4" s="208"/>
      <c r="C4" s="208"/>
      <c r="D4" s="308"/>
      <c r="E4" s="145"/>
      <c r="F4" s="145"/>
      <c r="G4" s="145"/>
      <c r="H4" s="145"/>
      <c r="I4" s="145"/>
    </row>
    <row r="5" spans="1:9">
      <c r="B5" s="295"/>
      <c r="C5" s="296"/>
      <c r="D5" s="295"/>
      <c r="G5" s="285"/>
      <c r="H5" s="286"/>
      <c r="I5" s="314" t="s">
        <v>169</v>
      </c>
    </row>
    <row r="6" spans="1:9" s="298" customFormat="1">
      <c r="B6" s="307"/>
      <c r="C6" s="306" t="s">
        <v>112</v>
      </c>
      <c r="D6" s="309"/>
      <c r="E6" s="287" t="str">
        <f>+Introdução!E26</f>
        <v>t-2</v>
      </c>
      <c r="F6" s="288"/>
      <c r="G6" s="287" t="str">
        <f>+Introdução!E27</f>
        <v>t-1</v>
      </c>
      <c r="H6" s="670"/>
      <c r="I6" s="287" t="str">
        <f>+Introdução!E28</f>
        <v>t</v>
      </c>
    </row>
    <row r="7" spans="1:9" s="299" customFormat="1" ht="4.5" customHeight="1">
      <c r="B7" s="300"/>
      <c r="C7" s="301"/>
      <c r="D7" s="310"/>
      <c r="E7" s="301"/>
      <c r="F7" s="301"/>
      <c r="G7" s="301"/>
      <c r="H7" s="671"/>
      <c r="I7" s="301"/>
    </row>
    <row r="8" spans="1:9" s="298" customFormat="1">
      <c r="B8" s="289">
        <v>1</v>
      </c>
      <c r="C8" s="105" t="s">
        <v>297</v>
      </c>
      <c r="D8" s="311"/>
      <c r="E8" s="1050"/>
      <c r="F8" s="414"/>
      <c r="G8" s="1050"/>
      <c r="H8" s="1601"/>
      <c r="I8" s="1050"/>
    </row>
    <row r="9" spans="1:9" s="298" customFormat="1">
      <c r="B9" s="290">
        <v>2</v>
      </c>
      <c r="C9" s="106" t="s">
        <v>298</v>
      </c>
      <c r="D9" s="311"/>
      <c r="E9" s="470"/>
      <c r="F9" s="414"/>
      <c r="G9" s="1415"/>
      <c r="H9" s="1601"/>
      <c r="I9" s="1415"/>
    </row>
    <row r="10" spans="1:9" s="298" customFormat="1">
      <c r="B10" s="290">
        <v>3</v>
      </c>
      <c r="C10" s="304" t="s">
        <v>299</v>
      </c>
      <c r="D10" s="311"/>
      <c r="E10" s="470"/>
      <c r="F10" s="414"/>
      <c r="G10" s="1415"/>
      <c r="H10" s="1601"/>
      <c r="I10" s="1415"/>
    </row>
    <row r="11" spans="1:9" s="298" customFormat="1">
      <c r="B11" s="292">
        <v>4</v>
      </c>
      <c r="C11" s="304" t="s">
        <v>300</v>
      </c>
      <c r="D11" s="311"/>
      <c r="E11" s="470"/>
      <c r="F11" s="414"/>
      <c r="G11" s="1415"/>
      <c r="H11" s="1601"/>
      <c r="I11" s="1415"/>
    </row>
    <row r="12" spans="1:9" s="298" customFormat="1">
      <c r="B12" s="290">
        <v>5</v>
      </c>
      <c r="C12" s="304" t="s">
        <v>301</v>
      </c>
      <c r="D12" s="311"/>
      <c r="E12" s="470"/>
      <c r="F12" s="414"/>
      <c r="G12" s="1415"/>
      <c r="H12" s="1601"/>
      <c r="I12" s="1415"/>
    </row>
    <row r="13" spans="1:9" s="298" customFormat="1">
      <c r="B13" s="292">
        <v>6</v>
      </c>
      <c r="C13" s="304" t="s">
        <v>302</v>
      </c>
      <c r="D13" s="311"/>
      <c r="E13" s="470"/>
      <c r="F13" s="414"/>
      <c r="G13" s="1415"/>
      <c r="H13" s="1601"/>
      <c r="I13" s="1415"/>
    </row>
    <row r="14" spans="1:9" s="298" customFormat="1">
      <c r="B14" s="290">
        <v>7</v>
      </c>
      <c r="C14" s="304" t="s">
        <v>171</v>
      </c>
      <c r="D14" s="311"/>
      <c r="E14" s="470"/>
      <c r="F14" s="414"/>
      <c r="G14" s="1415"/>
      <c r="H14" s="1601"/>
      <c r="I14" s="1415"/>
    </row>
    <row r="15" spans="1:9" s="298" customFormat="1">
      <c r="B15" s="292">
        <v>8</v>
      </c>
      <c r="C15" s="304" t="s">
        <v>303</v>
      </c>
      <c r="D15" s="311"/>
      <c r="E15" s="470"/>
      <c r="F15" s="414"/>
      <c r="G15" s="1415"/>
      <c r="H15" s="1601"/>
      <c r="I15" s="1415"/>
    </row>
    <row r="16" spans="1:9" s="298" customFormat="1">
      <c r="B16" s="290">
        <v>9</v>
      </c>
      <c r="C16" s="304" t="s">
        <v>304</v>
      </c>
      <c r="D16" s="311"/>
      <c r="E16" s="470"/>
      <c r="F16" s="414"/>
      <c r="G16" s="1415"/>
      <c r="H16" s="1601"/>
      <c r="I16" s="1415"/>
    </row>
    <row r="17" spans="2:9" s="298" customFormat="1">
      <c r="B17" s="292">
        <v>10</v>
      </c>
      <c r="C17" s="304" t="s">
        <v>305</v>
      </c>
      <c r="D17" s="311"/>
      <c r="E17" s="470"/>
      <c r="F17" s="414"/>
      <c r="G17" s="1415"/>
      <c r="H17" s="1601"/>
      <c r="I17" s="1415"/>
    </row>
    <row r="18" spans="2:9" s="298" customFormat="1">
      <c r="B18" s="290">
        <v>11</v>
      </c>
      <c r="C18" s="304" t="s">
        <v>362</v>
      </c>
      <c r="D18" s="401"/>
      <c r="E18" s="470"/>
      <c r="F18" s="470"/>
      <c r="G18" s="1415"/>
      <c r="H18" s="1602"/>
      <c r="I18" s="1415"/>
    </row>
    <row r="19" spans="2:9" s="298" customFormat="1">
      <c r="B19" s="290">
        <v>12</v>
      </c>
      <c r="C19" s="304" t="s">
        <v>306</v>
      </c>
      <c r="D19" s="311"/>
      <c r="E19" s="470"/>
      <c r="F19" s="414"/>
      <c r="G19" s="1415"/>
      <c r="H19" s="1601"/>
      <c r="I19" s="1415"/>
    </row>
    <row r="20" spans="2:9" s="298" customFormat="1">
      <c r="B20" s="290">
        <v>13</v>
      </c>
      <c r="C20" s="304" t="s">
        <v>308</v>
      </c>
      <c r="D20" s="311"/>
      <c r="E20" s="470"/>
      <c r="F20" s="414"/>
      <c r="G20" s="1415"/>
      <c r="H20" s="1601"/>
      <c r="I20" s="1415"/>
    </row>
    <row r="21" spans="2:9" s="298" customFormat="1">
      <c r="B21" s="292">
        <v>14</v>
      </c>
      <c r="C21" s="304" t="s">
        <v>278</v>
      </c>
      <c r="D21" s="311"/>
      <c r="E21" s="470"/>
      <c r="F21" s="22"/>
      <c r="G21" s="1415"/>
      <c r="H21" s="1601"/>
      <c r="I21" s="1415"/>
    </row>
    <row r="22" spans="2:9" s="298" customFormat="1">
      <c r="B22" s="290">
        <v>15</v>
      </c>
      <c r="C22" s="106" t="s">
        <v>282</v>
      </c>
      <c r="D22" s="311"/>
      <c r="E22" s="470"/>
      <c r="F22" s="22"/>
      <c r="G22" s="1415"/>
      <c r="H22" s="1125"/>
      <c r="I22" s="1415"/>
    </row>
    <row r="23" spans="2:9" s="298" customFormat="1" ht="4.5" customHeight="1">
      <c r="B23" s="292"/>
      <c r="C23" s="106"/>
      <c r="D23" s="311"/>
      <c r="E23" s="825"/>
      <c r="F23" s="22"/>
      <c r="G23" s="825"/>
      <c r="H23" s="1125"/>
      <c r="I23" s="825"/>
    </row>
    <row r="24" spans="2:9" s="210" customFormat="1">
      <c r="B24" s="293">
        <v>16</v>
      </c>
      <c r="C24" s="305" t="s">
        <v>336</v>
      </c>
      <c r="D24" s="312"/>
      <c r="E24" s="964"/>
      <c r="F24" s="490"/>
      <c r="G24" s="964"/>
      <c r="H24" s="1603"/>
      <c r="I24" s="964"/>
    </row>
    <row r="25" spans="2:9" s="210" customFormat="1">
      <c r="B25" s="293">
        <v>17</v>
      </c>
      <c r="C25" s="305" t="s">
        <v>326</v>
      </c>
      <c r="D25" s="312"/>
      <c r="E25" s="964">
        <f>E8+E9+E10+E11+E12-E13-E14-E15-E16-E17-E18-E19+E20+E21-E22</f>
        <v>0</v>
      </c>
      <c r="F25" s="490"/>
      <c r="G25" s="964">
        <f>G8+G9+G10+G11+G12-G13-G14-G15-G16-G17-G18-G19-G20+G21-G22</f>
        <v>0</v>
      </c>
      <c r="H25" s="1603"/>
      <c r="I25" s="964">
        <f>I8+I9+I10+I11+I12-I13-I14-I15-I16-I17-I18-I19-I20+I21-I22</f>
        <v>0</v>
      </c>
    </row>
    <row r="26" spans="2:9" s="298" customFormat="1" ht="4.5" customHeight="1">
      <c r="B26" s="292"/>
      <c r="C26" s="106"/>
      <c r="D26" s="311"/>
      <c r="E26" s="825"/>
      <c r="F26" s="22"/>
      <c r="G26" s="825"/>
      <c r="H26" s="1125"/>
      <c r="I26" s="825"/>
    </row>
    <row r="27" spans="2:9" s="298" customFormat="1">
      <c r="B27" s="290">
        <v>18</v>
      </c>
      <c r="C27" s="304" t="s">
        <v>309</v>
      </c>
      <c r="D27" s="311"/>
      <c r="E27" s="470"/>
      <c r="F27" s="22"/>
      <c r="G27" s="1415"/>
      <c r="H27" s="1125"/>
      <c r="I27" s="1415"/>
    </row>
    <row r="28" spans="2:9" s="298" customFormat="1">
      <c r="B28" s="290">
        <v>19</v>
      </c>
      <c r="C28" s="304" t="s">
        <v>310</v>
      </c>
      <c r="D28" s="311"/>
      <c r="E28" s="470"/>
      <c r="F28" s="22"/>
      <c r="G28" s="1415"/>
      <c r="H28" s="1125"/>
      <c r="I28" s="1415"/>
    </row>
    <row r="29" spans="2:9" s="298" customFormat="1" ht="4.5" customHeight="1">
      <c r="B29" s="292"/>
      <c r="C29" s="106"/>
      <c r="D29" s="311"/>
      <c r="E29" s="825"/>
      <c r="F29" s="22"/>
      <c r="G29" s="825"/>
      <c r="H29" s="1125"/>
      <c r="I29" s="825"/>
    </row>
    <row r="30" spans="2:9" s="210" customFormat="1">
      <c r="B30" s="293">
        <v>20</v>
      </c>
      <c r="C30" s="305" t="s">
        <v>327</v>
      </c>
      <c r="D30" s="312"/>
      <c r="E30" s="964">
        <f>E25-E27-E28</f>
        <v>0</v>
      </c>
      <c r="F30" s="490"/>
      <c r="G30" s="964">
        <f>G25-G27-G28</f>
        <v>0</v>
      </c>
      <c r="H30" s="1603"/>
      <c r="I30" s="964">
        <f>I25-I27-I28</f>
        <v>0</v>
      </c>
    </row>
    <row r="31" spans="2:9" s="298" customFormat="1" ht="4.5" customHeight="1">
      <c r="B31" s="292"/>
      <c r="C31" s="106"/>
      <c r="D31" s="311"/>
      <c r="E31" s="825"/>
      <c r="F31" s="22"/>
      <c r="G31" s="825"/>
      <c r="H31" s="1125"/>
      <c r="I31" s="825"/>
    </row>
    <row r="32" spans="2:9" s="298" customFormat="1">
      <c r="B32" s="290">
        <v>21</v>
      </c>
      <c r="C32" s="304" t="s">
        <v>311</v>
      </c>
      <c r="D32" s="311"/>
      <c r="E32" s="470"/>
      <c r="F32" s="22"/>
      <c r="G32" s="1415"/>
      <c r="H32" s="1125"/>
      <c r="I32" s="1415"/>
    </row>
    <row r="33" spans="2:9" s="298" customFormat="1">
      <c r="B33" s="290">
        <v>22</v>
      </c>
      <c r="C33" s="304" t="s">
        <v>363</v>
      </c>
      <c r="D33" s="311"/>
      <c r="E33" s="470"/>
      <c r="F33" s="22"/>
      <c r="G33" s="1415"/>
      <c r="H33" s="1125"/>
      <c r="I33" s="1415"/>
    </row>
    <row r="34" spans="2:9" s="298" customFormat="1" ht="4.5" customHeight="1">
      <c r="B34" s="292"/>
      <c r="C34" s="106"/>
      <c r="D34" s="311"/>
      <c r="E34" s="825"/>
      <c r="F34" s="22"/>
      <c r="G34" s="825"/>
      <c r="H34" s="1125"/>
      <c r="I34" s="825"/>
    </row>
    <row r="35" spans="2:9" s="210" customFormat="1">
      <c r="B35" s="293">
        <v>23</v>
      </c>
      <c r="C35" s="305" t="s">
        <v>313</v>
      </c>
      <c r="D35" s="312"/>
      <c r="E35" s="964">
        <f>E30+E32-E33</f>
        <v>0</v>
      </c>
      <c r="F35" s="490"/>
      <c r="G35" s="964">
        <f>G30+G32-G33</f>
        <v>0</v>
      </c>
      <c r="H35" s="1603"/>
      <c r="I35" s="964">
        <f>I30+I32-I33</f>
        <v>0</v>
      </c>
    </row>
    <row r="36" spans="2:9" s="298" customFormat="1" ht="4.5" customHeight="1">
      <c r="B36" s="292"/>
      <c r="C36" s="106"/>
      <c r="D36" s="311"/>
      <c r="E36" s="825"/>
      <c r="F36" s="22"/>
      <c r="G36" s="825"/>
      <c r="H36" s="1125"/>
      <c r="I36" s="825"/>
    </row>
    <row r="37" spans="2:9" s="298" customFormat="1">
      <c r="B37" s="290">
        <v>24</v>
      </c>
      <c r="C37" s="304" t="s">
        <v>296</v>
      </c>
      <c r="D37" s="311"/>
      <c r="E37" s="1415"/>
      <c r="F37" s="22"/>
      <c r="G37" s="1415"/>
      <c r="H37" s="1125"/>
      <c r="I37" s="1415"/>
    </row>
    <row r="38" spans="2:9" s="298" customFormat="1" ht="4.5" customHeight="1">
      <c r="B38" s="292"/>
      <c r="C38" s="106"/>
      <c r="D38" s="311"/>
      <c r="E38" s="825"/>
      <c r="F38" s="22"/>
      <c r="G38" s="825"/>
      <c r="H38" s="1125"/>
      <c r="I38" s="825"/>
    </row>
    <row r="39" spans="2:9" s="210" customFormat="1">
      <c r="B39" s="293">
        <v>25</v>
      </c>
      <c r="C39" s="305" t="s">
        <v>261</v>
      </c>
      <c r="D39" s="312"/>
      <c r="E39" s="964">
        <f>E35-E37</f>
        <v>0</v>
      </c>
      <c r="F39" s="490"/>
      <c r="G39" s="964">
        <f>G35-G37</f>
        <v>0</v>
      </c>
      <c r="H39" s="1603"/>
      <c r="I39" s="964">
        <f>I35-I37</f>
        <v>0</v>
      </c>
    </row>
    <row r="40" spans="2:9">
      <c r="H40" s="1604"/>
    </row>
    <row r="41" spans="2:9">
      <c r="H41" s="1604"/>
    </row>
    <row r="42" spans="2:9">
      <c r="F42" s="313"/>
      <c r="G42" s="313"/>
      <c r="H42" s="1605"/>
      <c r="I42" s="314" t="s">
        <v>169</v>
      </c>
    </row>
    <row r="43" spans="2:9">
      <c r="B43" s="3179" t="s">
        <v>45</v>
      </c>
      <c r="C43" s="482" t="s">
        <v>364</v>
      </c>
      <c r="D43" s="472"/>
      <c r="E43" s="523">
        <f>E44+E46-E45</f>
        <v>0</v>
      </c>
      <c r="F43" s="491"/>
      <c r="G43" s="523">
        <f>G44+G46-G45</f>
        <v>0</v>
      </c>
      <c r="H43" s="1126"/>
      <c r="I43" s="523">
        <f>I44+I46-I45</f>
        <v>0</v>
      </c>
    </row>
    <row r="44" spans="2:9">
      <c r="B44" s="3113"/>
      <c r="C44" s="484" t="s">
        <v>365</v>
      </c>
      <c r="E44" s="940"/>
      <c r="F44" s="492"/>
      <c r="G44" s="940"/>
      <c r="H44" s="1126"/>
      <c r="I44" s="940"/>
    </row>
    <row r="45" spans="2:9">
      <c r="B45" s="3113"/>
      <c r="C45" s="486" t="s">
        <v>366</v>
      </c>
      <c r="E45" s="941"/>
      <c r="F45" s="492"/>
      <c r="G45" s="941"/>
      <c r="H45" s="1126"/>
      <c r="I45" s="941"/>
    </row>
    <row r="46" spans="2:9">
      <c r="B46" s="3113"/>
      <c r="C46" s="485" t="s">
        <v>367</v>
      </c>
      <c r="E46" s="942"/>
      <c r="F46" s="492"/>
      <c r="G46" s="942"/>
      <c r="H46" s="1126"/>
      <c r="I46" s="942"/>
    </row>
    <row r="47" spans="2:9">
      <c r="B47" s="3113"/>
      <c r="C47" s="946" t="s">
        <v>370</v>
      </c>
      <c r="E47" s="523">
        <f>SUM(E48:E48)</f>
        <v>0</v>
      </c>
      <c r="F47" s="491"/>
      <c r="G47" s="523">
        <f>SUM(G48:G48)</f>
        <v>0</v>
      </c>
      <c r="H47" s="1126"/>
      <c r="I47" s="523">
        <f>SUM(I48:I48)</f>
        <v>0</v>
      </c>
    </row>
    <row r="48" spans="2:9">
      <c r="B48" s="3114"/>
      <c r="C48" s="947" t="s">
        <v>385</v>
      </c>
      <c r="E48" s="945">
        <v>0</v>
      </c>
      <c r="F48" s="492"/>
      <c r="G48" s="945">
        <v>0</v>
      </c>
      <c r="H48" s="1126"/>
      <c r="I48" s="945">
        <v>0</v>
      </c>
    </row>
  </sheetData>
  <mergeCells count="2">
    <mergeCell ref="B3:I3"/>
    <mergeCell ref="B43:B48"/>
  </mergeCells>
  <hyperlinks>
    <hyperlink ref="A1" location="ÍNDICE!B2" display="Indíce"/>
  </hyperlinks>
  <pageMargins left="0.70866141732283472" right="0.70866141732283472" top="0.74803149606299213" bottom="0.74803149606299213" header="0.31496062992125984" footer="0.31496062992125984"/>
  <pageSetup paperSize="9" scale="74" orientation="portrait" r:id="rId1"/>
  <ignoredErrors>
    <ignoredError sqref="G23:I23 G47:I47 H48 G29:I31 G34:I36 G38:I43 G25:I26" evalError="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93"/>
  <sheetViews>
    <sheetView showGridLines="0" zoomScale="80" zoomScaleNormal="80" zoomScaleSheetLayoutView="85" workbookViewId="0">
      <pane ySplit="2" topLeftCell="A45" activePane="bottomLeft" state="frozen"/>
      <selection activeCell="K47" sqref="K47"/>
      <selection pane="bottomLeft" activeCell="O65" sqref="O65"/>
    </sheetView>
  </sheetViews>
  <sheetFormatPr defaultRowHeight="15"/>
  <cols>
    <col min="1" max="1" width="5.42578125" style="1422" customWidth="1"/>
    <col min="2" max="2" width="8" style="325" customWidth="1"/>
    <col min="3" max="3" width="134.42578125" style="208" customWidth="1"/>
    <col min="4" max="4" width="40.5703125" style="208" customWidth="1"/>
  </cols>
  <sheetData>
    <row r="1" spans="1:4" ht="34.5" customHeight="1">
      <c r="B1" s="2310"/>
      <c r="C1" s="2437" t="s">
        <v>815</v>
      </c>
      <c r="D1" s="2291"/>
    </row>
    <row r="2" spans="1:4" ht="23.25" customHeight="1">
      <c r="B2" s="2326" t="s">
        <v>314</v>
      </c>
      <c r="C2" s="2326" t="s">
        <v>260</v>
      </c>
      <c r="D2" s="2326" t="s">
        <v>769</v>
      </c>
    </row>
    <row r="3" spans="1:4" ht="23.25" customHeight="1">
      <c r="B3" s="2310">
        <v>1</v>
      </c>
      <c r="C3" s="405" t="s">
        <v>896</v>
      </c>
      <c r="D3" s="2328" t="s">
        <v>39</v>
      </c>
    </row>
    <row r="4" spans="1:4" ht="23.25" customHeight="1">
      <c r="B4" s="2310">
        <v>2</v>
      </c>
      <c r="C4" s="405" t="s">
        <v>897</v>
      </c>
      <c r="D4" s="2328" t="s">
        <v>39</v>
      </c>
    </row>
    <row r="5" spans="1:4" ht="23.25" customHeight="1">
      <c r="B5" s="2411">
        <v>3</v>
      </c>
      <c r="C5" s="405" t="s">
        <v>898</v>
      </c>
      <c r="D5" s="2328" t="s">
        <v>39</v>
      </c>
    </row>
    <row r="6" spans="1:4" ht="22.15" customHeight="1">
      <c r="B6" s="2411">
        <v>4</v>
      </c>
      <c r="C6" s="405" t="s">
        <v>899</v>
      </c>
      <c r="D6" s="2328" t="s">
        <v>39</v>
      </c>
    </row>
    <row r="7" spans="1:4" ht="22.15" customHeight="1">
      <c r="B7" s="2419" t="s">
        <v>649</v>
      </c>
      <c r="C7" s="405" t="s">
        <v>900</v>
      </c>
      <c r="D7" s="2328" t="s">
        <v>39</v>
      </c>
    </row>
    <row r="8" spans="1:4" ht="23.25" customHeight="1">
      <c r="B8" s="2310">
        <v>5</v>
      </c>
      <c r="C8" s="405" t="s">
        <v>901</v>
      </c>
      <c r="D8" s="2328" t="s">
        <v>39</v>
      </c>
    </row>
    <row r="9" spans="1:4" ht="23.25" customHeight="1">
      <c r="B9" s="2310">
        <v>6</v>
      </c>
      <c r="C9" s="405" t="s">
        <v>902</v>
      </c>
      <c r="D9" s="2328" t="s">
        <v>39</v>
      </c>
    </row>
    <row r="10" spans="1:4" ht="23.25" customHeight="1">
      <c r="B10" s="2310">
        <v>7</v>
      </c>
      <c r="C10" s="405" t="s">
        <v>903</v>
      </c>
      <c r="D10" s="2328" t="s">
        <v>39</v>
      </c>
    </row>
    <row r="11" spans="1:4" ht="23.25" customHeight="1">
      <c r="B11" s="2310">
        <v>8</v>
      </c>
      <c r="C11" s="405" t="s">
        <v>904</v>
      </c>
      <c r="D11" s="2328" t="s">
        <v>39</v>
      </c>
    </row>
    <row r="12" spans="1:4" s="1408" customFormat="1" ht="23.25" customHeight="1">
      <c r="A12" s="1422"/>
      <c r="B12" s="2310">
        <v>9</v>
      </c>
      <c r="C12" s="405" t="s">
        <v>1400</v>
      </c>
      <c r="D12" s="2328" t="s">
        <v>39</v>
      </c>
    </row>
    <row r="13" spans="1:4" s="1408" customFormat="1" ht="23.25" customHeight="1">
      <c r="A13" s="1422"/>
      <c r="B13" s="2310">
        <v>10</v>
      </c>
      <c r="C13" s="405" t="s">
        <v>1331</v>
      </c>
      <c r="D13" s="2328" t="s">
        <v>39</v>
      </c>
    </row>
    <row r="14" spans="1:4" s="1408" customFormat="1" ht="23.25" customHeight="1">
      <c r="A14" s="1422"/>
      <c r="B14" s="2359">
        <v>11</v>
      </c>
      <c r="C14" s="405" t="s">
        <v>1401</v>
      </c>
      <c r="D14" s="2328" t="s">
        <v>39</v>
      </c>
    </row>
    <row r="15" spans="1:4" ht="23.25" customHeight="1">
      <c r="B15" s="2310">
        <v>12</v>
      </c>
      <c r="C15" s="405" t="s">
        <v>1402</v>
      </c>
      <c r="D15" s="2329" t="s">
        <v>39</v>
      </c>
    </row>
    <row r="16" spans="1:4" ht="23.25" customHeight="1">
      <c r="B16" s="2310">
        <v>13</v>
      </c>
      <c r="C16" s="405" t="s">
        <v>1403</v>
      </c>
      <c r="D16" s="2329" t="s">
        <v>39</v>
      </c>
    </row>
    <row r="17" spans="1:5" ht="23.25" customHeight="1">
      <c r="B17" s="2360">
        <v>14</v>
      </c>
      <c r="C17" s="405" t="s">
        <v>1404</v>
      </c>
      <c r="D17" s="2329" t="s">
        <v>39</v>
      </c>
    </row>
    <row r="18" spans="1:5" ht="23.25" customHeight="1">
      <c r="B18" s="2360">
        <v>15</v>
      </c>
      <c r="C18" s="405" t="s">
        <v>905</v>
      </c>
      <c r="D18" s="2329" t="s">
        <v>39</v>
      </c>
    </row>
    <row r="19" spans="1:5" ht="23.25" customHeight="1">
      <c r="B19" s="2359">
        <v>16</v>
      </c>
      <c r="C19" s="405" t="s">
        <v>906</v>
      </c>
      <c r="D19" s="2329" t="s">
        <v>39</v>
      </c>
    </row>
    <row r="20" spans="1:5" ht="23.25" customHeight="1">
      <c r="B20" s="2310">
        <v>17</v>
      </c>
      <c r="C20" s="405" t="s">
        <v>907</v>
      </c>
      <c r="D20" s="2329" t="s">
        <v>39</v>
      </c>
      <c r="E20" s="21"/>
    </row>
    <row r="21" spans="1:5" ht="23.25" customHeight="1">
      <c r="B21" s="2310"/>
      <c r="C21" s="405"/>
      <c r="D21" s="2330"/>
    </row>
    <row r="22" spans="1:5" ht="23.25" customHeight="1">
      <c r="B22" s="2466"/>
      <c r="C22" s="2466"/>
      <c r="D22" s="2466"/>
    </row>
    <row r="23" spans="1:5" ht="23.25" customHeight="1">
      <c r="B23" s="2327"/>
      <c r="C23" s="2327"/>
      <c r="D23" s="2327"/>
    </row>
    <row r="24" spans="1:5" ht="23.25" customHeight="1">
      <c r="B24" s="2359">
        <v>18</v>
      </c>
      <c r="C24" s="405" t="s">
        <v>908</v>
      </c>
      <c r="D24" s="2331" t="s">
        <v>40</v>
      </c>
    </row>
    <row r="25" spans="1:5" ht="23.25" customHeight="1">
      <c r="B25" s="2359">
        <v>19</v>
      </c>
      <c r="C25" s="405" t="s">
        <v>909</v>
      </c>
      <c r="D25" s="2331" t="s">
        <v>40</v>
      </c>
    </row>
    <row r="26" spans="1:5" s="2255" customFormat="1" ht="23.25" customHeight="1">
      <c r="A26" s="1422"/>
      <c r="B26" s="2359">
        <v>20</v>
      </c>
      <c r="C26" s="405" t="s">
        <v>910</v>
      </c>
      <c r="D26" s="2331" t="s">
        <v>40</v>
      </c>
    </row>
    <row r="27" spans="1:5" ht="23.25" customHeight="1">
      <c r="B27" s="2359">
        <v>21</v>
      </c>
      <c r="C27" s="405" t="s">
        <v>911</v>
      </c>
      <c r="D27" s="2331" t="s">
        <v>40</v>
      </c>
    </row>
    <row r="28" spans="1:5" ht="23.25" customHeight="1">
      <c r="B28" s="2359">
        <v>22</v>
      </c>
      <c r="C28" s="405" t="s">
        <v>1213</v>
      </c>
      <c r="D28" s="2331" t="s">
        <v>40</v>
      </c>
    </row>
    <row r="29" spans="1:5" s="21" customFormat="1" ht="23.25" customHeight="1">
      <c r="B29" s="2359">
        <v>23</v>
      </c>
      <c r="C29" s="405" t="s">
        <v>1214</v>
      </c>
      <c r="D29" s="2331" t="s">
        <v>40</v>
      </c>
    </row>
    <row r="30" spans="1:5" s="21" customFormat="1" ht="23.25" customHeight="1">
      <c r="B30" s="2359">
        <v>24</v>
      </c>
      <c r="C30" s="405" t="s">
        <v>912</v>
      </c>
      <c r="D30" s="2331" t="s">
        <v>40</v>
      </c>
    </row>
    <row r="31" spans="1:5" s="21" customFormat="1" ht="23.25" customHeight="1">
      <c r="B31" s="2359">
        <v>25</v>
      </c>
      <c r="C31" s="405" t="s">
        <v>913</v>
      </c>
      <c r="D31" s="2331" t="s">
        <v>40</v>
      </c>
    </row>
    <row r="32" spans="1:5" s="21" customFormat="1" ht="23.25" customHeight="1">
      <c r="B32" s="2359">
        <v>26</v>
      </c>
      <c r="C32" s="405" t="s">
        <v>1398</v>
      </c>
      <c r="D32" s="2434" t="s">
        <v>40</v>
      </c>
    </row>
    <row r="33" spans="1:4" s="2261" customFormat="1" ht="23.25" customHeight="1">
      <c r="B33" s="2359">
        <v>27</v>
      </c>
      <c r="C33" s="405" t="s">
        <v>1399</v>
      </c>
      <c r="D33" s="2434" t="s">
        <v>40</v>
      </c>
    </row>
    <row r="34" spans="1:4" ht="23.25" customHeight="1">
      <c r="B34" s="2359">
        <v>28</v>
      </c>
      <c r="C34" s="405" t="s">
        <v>1351</v>
      </c>
      <c r="D34" s="2331" t="s">
        <v>40</v>
      </c>
    </row>
    <row r="35" spans="1:4" ht="23.25" customHeight="1">
      <c r="B35" s="2359">
        <v>29</v>
      </c>
      <c r="C35" s="405" t="s">
        <v>1357</v>
      </c>
      <c r="D35" s="2331" t="s">
        <v>40</v>
      </c>
    </row>
    <row r="36" spans="1:4" ht="23.25" customHeight="1">
      <c r="B36" s="2359">
        <v>30</v>
      </c>
      <c r="C36" s="405" t="s">
        <v>1405</v>
      </c>
      <c r="D36" s="2331" t="s">
        <v>40</v>
      </c>
    </row>
    <row r="37" spans="1:4" ht="23.25" customHeight="1">
      <c r="B37" s="2359">
        <v>31</v>
      </c>
      <c r="C37" s="405" t="s">
        <v>1359</v>
      </c>
      <c r="D37" s="2331" t="s">
        <v>40</v>
      </c>
    </row>
    <row r="38" spans="1:4" ht="23.25" customHeight="1">
      <c r="B38" s="2310"/>
      <c r="C38" s="2291"/>
      <c r="D38" s="2291"/>
    </row>
    <row r="39" spans="1:4" ht="23.25" customHeight="1">
      <c r="B39" s="2466"/>
      <c r="C39" s="2466"/>
      <c r="D39" s="2466"/>
    </row>
    <row r="40" spans="1:4" ht="23.25" customHeight="1">
      <c r="B40" s="2310"/>
      <c r="C40" s="2291"/>
      <c r="D40" s="2291"/>
    </row>
    <row r="41" spans="1:4" ht="23.25" customHeight="1">
      <c r="B41" s="2359">
        <v>32</v>
      </c>
      <c r="C41" s="405" t="s">
        <v>1406</v>
      </c>
      <c r="D41" s="2332" t="s">
        <v>41</v>
      </c>
    </row>
    <row r="42" spans="1:4" ht="23.25" customHeight="1">
      <c r="B42" s="2359">
        <v>33</v>
      </c>
      <c r="C42" s="405" t="s">
        <v>1407</v>
      </c>
      <c r="D42" s="2333" t="s">
        <v>41</v>
      </c>
    </row>
    <row r="43" spans="1:4" ht="23.25" customHeight="1">
      <c r="B43" s="2359">
        <v>34</v>
      </c>
      <c r="C43" s="405" t="s">
        <v>1362</v>
      </c>
      <c r="D43" s="2333" t="s">
        <v>41</v>
      </c>
    </row>
    <row r="44" spans="1:4" ht="23.25" customHeight="1">
      <c r="B44" s="2359">
        <v>35</v>
      </c>
      <c r="C44" s="405" t="s">
        <v>1363</v>
      </c>
      <c r="D44" s="2333" t="s">
        <v>41</v>
      </c>
    </row>
    <row r="45" spans="1:4" s="1204" customFormat="1" ht="23.25" customHeight="1">
      <c r="A45" s="21"/>
      <c r="B45" s="2359">
        <v>36</v>
      </c>
      <c r="C45" s="405" t="s">
        <v>1215</v>
      </c>
      <c r="D45" s="2332" t="s">
        <v>41</v>
      </c>
    </row>
    <row r="46" spans="1:4" s="1204" customFormat="1" ht="23.25" customHeight="1">
      <c r="A46" s="21"/>
      <c r="B46" s="2359">
        <v>37</v>
      </c>
      <c r="C46" s="405" t="s">
        <v>915</v>
      </c>
      <c r="D46" s="2333" t="s">
        <v>41</v>
      </c>
    </row>
    <row r="47" spans="1:4" s="21" customFormat="1" ht="23.25" customHeight="1">
      <c r="B47" s="2359">
        <v>38</v>
      </c>
      <c r="C47" s="405" t="s">
        <v>916</v>
      </c>
      <c r="D47" s="2333" t="s">
        <v>41</v>
      </c>
    </row>
    <row r="48" spans="1:4" s="21" customFormat="1" ht="23.25" customHeight="1">
      <c r="B48" s="2359">
        <v>39</v>
      </c>
      <c r="C48" s="405" t="s">
        <v>1216</v>
      </c>
      <c r="D48" s="2332" t="s">
        <v>41</v>
      </c>
    </row>
    <row r="49" spans="1:5" ht="23.25" customHeight="1">
      <c r="B49" s="2327">
        <v>40</v>
      </c>
      <c r="C49" s="405" t="s">
        <v>1408</v>
      </c>
      <c r="D49" s="2332" t="s">
        <v>41</v>
      </c>
    </row>
    <row r="50" spans="1:5" ht="23.25" customHeight="1">
      <c r="B50" s="2360">
        <v>41</v>
      </c>
      <c r="C50" s="405" t="s">
        <v>918</v>
      </c>
      <c r="D50" s="2332" t="s">
        <v>41</v>
      </c>
    </row>
    <row r="51" spans="1:5" ht="23.25" customHeight="1">
      <c r="B51" s="2360">
        <v>42</v>
      </c>
      <c r="C51" s="405" t="s">
        <v>920</v>
      </c>
      <c r="D51" s="2332" t="s">
        <v>41</v>
      </c>
    </row>
    <row r="52" spans="1:5" ht="23.25" customHeight="1">
      <c r="B52" s="2360">
        <v>43</v>
      </c>
      <c r="C52" s="405" t="s">
        <v>921</v>
      </c>
      <c r="D52" s="2332" t="s">
        <v>41</v>
      </c>
    </row>
    <row r="53" spans="1:5" ht="23.25" customHeight="1">
      <c r="B53" s="2360">
        <v>44</v>
      </c>
      <c r="C53" s="405" t="s">
        <v>922</v>
      </c>
      <c r="D53" s="2332" t="s">
        <v>41</v>
      </c>
    </row>
    <row r="54" spans="1:5" ht="23.25" customHeight="1">
      <c r="B54" s="2310"/>
      <c r="C54" s="2291"/>
      <c r="D54" s="2291"/>
      <c r="E54" s="21"/>
    </row>
    <row r="55" spans="1:5" ht="23.25" customHeight="1">
      <c r="B55" s="2466"/>
      <c r="C55" s="2466"/>
      <c r="D55" s="2466"/>
    </row>
    <row r="56" spans="1:5" ht="23.25" customHeight="1">
      <c r="B56" s="2310"/>
      <c r="C56" s="2291"/>
      <c r="D56" s="2291"/>
    </row>
    <row r="57" spans="1:5" ht="23.25" customHeight="1">
      <c r="B57" s="2360">
        <v>45</v>
      </c>
      <c r="C57" s="405" t="s">
        <v>1364</v>
      </c>
      <c r="D57" s="2335" t="s">
        <v>770</v>
      </c>
    </row>
    <row r="58" spans="1:5" ht="23.25" customHeight="1">
      <c r="B58" s="2360">
        <v>46</v>
      </c>
      <c r="C58" s="405" t="s">
        <v>1365</v>
      </c>
      <c r="D58" s="2335" t="s">
        <v>770</v>
      </c>
    </row>
    <row r="59" spans="1:5" ht="23.25" customHeight="1">
      <c r="B59" s="2360">
        <v>47</v>
      </c>
      <c r="C59" s="405" t="s">
        <v>1409</v>
      </c>
      <c r="D59" s="2335" t="s">
        <v>770</v>
      </c>
    </row>
    <row r="60" spans="1:5" ht="23.25" customHeight="1">
      <c r="B60" s="2360">
        <v>48</v>
      </c>
      <c r="C60" s="405" t="s">
        <v>1432</v>
      </c>
      <c r="D60" s="2335" t="s">
        <v>770</v>
      </c>
    </row>
    <row r="61" spans="1:5" s="2255" customFormat="1" ht="23.25" customHeight="1">
      <c r="A61" s="1422"/>
      <c r="B61" s="2360">
        <v>49</v>
      </c>
      <c r="C61" s="405" t="s">
        <v>1493</v>
      </c>
      <c r="D61" s="2335" t="s">
        <v>770</v>
      </c>
    </row>
    <row r="62" spans="1:5" ht="23.25" customHeight="1">
      <c r="B62" s="2360">
        <v>50</v>
      </c>
      <c r="C62" s="405" t="s">
        <v>1494</v>
      </c>
      <c r="D62" s="2335" t="s">
        <v>770</v>
      </c>
    </row>
    <row r="63" spans="1:5" ht="23.25" customHeight="1">
      <c r="B63" s="2360">
        <v>51</v>
      </c>
      <c r="C63" s="405" t="s">
        <v>1413</v>
      </c>
      <c r="D63" s="2335" t="s">
        <v>770</v>
      </c>
    </row>
    <row r="64" spans="1:5" ht="23.25" customHeight="1">
      <c r="B64" s="2360">
        <v>52</v>
      </c>
      <c r="C64" s="405" t="s">
        <v>1410</v>
      </c>
      <c r="D64" s="2335" t="s">
        <v>770</v>
      </c>
    </row>
    <row r="65" spans="1:4" s="2255" customFormat="1" ht="23.25" customHeight="1">
      <c r="A65" s="1422"/>
      <c r="B65" s="2360">
        <v>53</v>
      </c>
      <c r="C65" s="405" t="s">
        <v>1411</v>
      </c>
      <c r="D65" s="2335" t="s">
        <v>770</v>
      </c>
    </row>
    <row r="66" spans="1:4" s="2255" customFormat="1" ht="23.25" customHeight="1">
      <c r="A66" s="1422"/>
      <c r="B66" s="2360">
        <v>54</v>
      </c>
      <c r="C66" s="405" t="s">
        <v>1412</v>
      </c>
      <c r="D66" s="2335" t="s">
        <v>770</v>
      </c>
    </row>
    <row r="67" spans="1:4" ht="23.25" customHeight="1">
      <c r="B67" s="2360">
        <v>55</v>
      </c>
      <c r="C67" s="405" t="s">
        <v>1414</v>
      </c>
      <c r="D67" s="2335" t="s">
        <v>770</v>
      </c>
    </row>
    <row r="68" spans="1:4" ht="23.25" customHeight="1">
      <c r="B68" s="2360">
        <v>56</v>
      </c>
      <c r="C68" s="405" t="s">
        <v>1373</v>
      </c>
      <c r="D68" s="2335" t="s">
        <v>770</v>
      </c>
    </row>
    <row r="69" spans="1:4" s="21" customFormat="1" ht="23.25" customHeight="1">
      <c r="B69" s="2360">
        <v>57</v>
      </c>
      <c r="C69" s="405" t="s">
        <v>1374</v>
      </c>
      <c r="D69" s="2335" t="s">
        <v>770</v>
      </c>
    </row>
    <row r="70" spans="1:4" s="21" customFormat="1" ht="23.25" customHeight="1">
      <c r="B70" s="2360">
        <v>58</v>
      </c>
      <c r="C70" s="405" t="s">
        <v>1375</v>
      </c>
      <c r="D70" s="2335" t="s">
        <v>770</v>
      </c>
    </row>
    <row r="71" spans="1:4" s="21" customFormat="1" ht="23.25" customHeight="1">
      <c r="B71" s="2360">
        <v>59</v>
      </c>
      <c r="C71" s="405" t="s">
        <v>1376</v>
      </c>
      <c r="D71" s="2335" t="s">
        <v>770</v>
      </c>
    </row>
    <row r="72" spans="1:4" s="21" customFormat="1" ht="23.25" customHeight="1">
      <c r="B72" s="2360">
        <v>60</v>
      </c>
      <c r="C72" s="405" t="s">
        <v>1377</v>
      </c>
      <c r="D72" s="2335" t="s">
        <v>770</v>
      </c>
    </row>
    <row r="73" spans="1:4" s="21" customFormat="1" ht="23.25" customHeight="1">
      <c r="B73" s="2360">
        <v>61</v>
      </c>
      <c r="C73" s="405" t="s">
        <v>1378</v>
      </c>
      <c r="D73" s="2335" t="s">
        <v>770</v>
      </c>
    </row>
    <row r="74" spans="1:4" s="21" customFormat="1" ht="23.25" customHeight="1">
      <c r="B74" s="2360">
        <v>62</v>
      </c>
      <c r="C74" s="405" t="s">
        <v>1379</v>
      </c>
      <c r="D74" s="2335" t="s">
        <v>770</v>
      </c>
    </row>
    <row r="75" spans="1:4" s="21" customFormat="1" ht="23.25" customHeight="1">
      <c r="B75" s="2360">
        <v>63</v>
      </c>
      <c r="C75" s="405" t="s">
        <v>1415</v>
      </c>
      <c r="D75" s="2335" t="s">
        <v>770</v>
      </c>
    </row>
    <row r="76" spans="1:4" ht="23.25" customHeight="1">
      <c r="B76" s="2360">
        <v>64</v>
      </c>
      <c r="C76" s="405" t="s">
        <v>1381</v>
      </c>
      <c r="D76" s="2335" t="s">
        <v>770</v>
      </c>
    </row>
    <row r="77" spans="1:4" ht="23.25" customHeight="1">
      <c r="B77" s="2360">
        <v>65</v>
      </c>
      <c r="C77" s="405" t="s">
        <v>1382</v>
      </c>
      <c r="D77" s="2335" t="s">
        <v>770</v>
      </c>
    </row>
    <row r="78" spans="1:4" ht="23.25" customHeight="1">
      <c r="B78" s="2360">
        <v>66</v>
      </c>
      <c r="C78" s="405" t="s">
        <v>1383</v>
      </c>
      <c r="D78" s="2335" t="s">
        <v>770</v>
      </c>
    </row>
    <row r="79" spans="1:4" ht="23.25" customHeight="1">
      <c r="B79" s="2360">
        <v>67</v>
      </c>
      <c r="C79" s="405" t="s">
        <v>1384</v>
      </c>
      <c r="D79" s="2335" t="s">
        <v>770</v>
      </c>
    </row>
    <row r="80" spans="1:4" ht="23.25" customHeight="1">
      <c r="B80" s="2360">
        <v>68</v>
      </c>
      <c r="C80" s="405" t="s">
        <v>1416</v>
      </c>
      <c r="D80" s="2334" t="s">
        <v>88</v>
      </c>
    </row>
    <row r="81" spans="1:4" ht="23.25" customHeight="1">
      <c r="B81" s="2360">
        <v>69</v>
      </c>
      <c r="C81" s="405" t="s">
        <v>1417</v>
      </c>
      <c r="D81" s="2334" t="s">
        <v>88</v>
      </c>
    </row>
    <row r="82" spans="1:4" ht="23.25" customHeight="1">
      <c r="B82" s="2360">
        <v>70</v>
      </c>
      <c r="C82" s="405" t="s">
        <v>1418</v>
      </c>
      <c r="D82" s="2334" t="s">
        <v>88</v>
      </c>
    </row>
    <row r="83" spans="1:4" ht="23.25" customHeight="1">
      <c r="B83" s="2360">
        <v>71</v>
      </c>
      <c r="C83" s="405" t="s">
        <v>1419</v>
      </c>
      <c r="D83" s="2334" t="s">
        <v>88</v>
      </c>
    </row>
    <row r="84" spans="1:4" ht="23.25" customHeight="1">
      <c r="B84" s="2360">
        <v>72</v>
      </c>
      <c r="C84" s="405" t="s">
        <v>1420</v>
      </c>
      <c r="D84" s="2334" t="s">
        <v>88</v>
      </c>
    </row>
    <row r="85" spans="1:4" s="2261" customFormat="1" ht="23.25" customHeight="1">
      <c r="B85" s="2614">
        <v>73</v>
      </c>
      <c r="C85" s="2615" t="s">
        <v>1390</v>
      </c>
      <c r="D85" s="2334" t="s">
        <v>88</v>
      </c>
    </row>
    <row r="86" spans="1:4" ht="23.25" customHeight="1">
      <c r="B86" s="2360">
        <v>74</v>
      </c>
      <c r="C86" s="405" t="s">
        <v>1421</v>
      </c>
      <c r="D86" s="2334" t="s">
        <v>88</v>
      </c>
    </row>
    <row r="87" spans="1:4" ht="23.25" customHeight="1">
      <c r="B87" s="2360">
        <v>75</v>
      </c>
      <c r="C87" s="405" t="s">
        <v>1422</v>
      </c>
      <c r="D87" s="2334" t="s">
        <v>1212</v>
      </c>
    </row>
    <row r="88" spans="1:4" ht="23.25" customHeight="1">
      <c r="B88" s="2360">
        <v>76</v>
      </c>
      <c r="C88" s="405" t="s">
        <v>1423</v>
      </c>
      <c r="D88" s="2334" t="s">
        <v>88</v>
      </c>
    </row>
    <row r="89" spans="1:4" ht="23.25" customHeight="1">
      <c r="B89" s="2360">
        <v>77</v>
      </c>
      <c r="C89" s="405" t="s">
        <v>1424</v>
      </c>
      <c r="D89" s="2334" t="s">
        <v>88</v>
      </c>
    </row>
    <row r="90" spans="1:4" s="2255" customFormat="1" ht="23.25" customHeight="1">
      <c r="A90" s="1422"/>
      <c r="B90" s="2360">
        <v>78</v>
      </c>
      <c r="C90" s="405" t="s">
        <v>1425</v>
      </c>
      <c r="D90" s="2334" t="s">
        <v>88</v>
      </c>
    </row>
    <row r="91" spans="1:4" s="2255" customFormat="1" ht="23.25" customHeight="1">
      <c r="A91" s="1422"/>
      <c r="B91" s="2360">
        <v>79</v>
      </c>
      <c r="C91" s="405" t="s">
        <v>1492</v>
      </c>
      <c r="D91" s="2334" t="s">
        <v>88</v>
      </c>
    </row>
    <row r="92" spans="1:4" ht="23.25" customHeight="1">
      <c r="B92" s="3070"/>
      <c r="C92" s="3070"/>
      <c r="D92" s="3070"/>
    </row>
    <row r="93" spans="1:4">
      <c r="B93" s="2310"/>
      <c r="C93" s="2291"/>
      <c r="D93" s="2291"/>
    </row>
  </sheetData>
  <mergeCells count="1">
    <mergeCell ref="B92:D92"/>
  </mergeCells>
  <hyperlinks>
    <hyperlink ref="C3" location="'EDA_N1-01_AEEGS Ajustamento'!B3" display="Quadro EDA N1-01 -  Ajustamento da actividade de AGSRAA"/>
    <hyperlink ref="C4" location="'EDA_N1-02 AEEGS Prov Perm'!B3" display="Quadro EDA N1-02 -  Proveitos Permitidos da actividade de AGSRAA"/>
    <hyperlink ref="C5" location="'EDA_N1-03 AEEGS Aquis Energia'!B3" display="Quadro EDA N1-03 -  Aquisição de Energia Eléctrica ao SENVA"/>
    <hyperlink ref="C6" location="'EDA N1-04 AEEGS Comb Lub'!B3" display="Quadro EDA N1-04 -  Compras e Consumos de Combustíveis e Lubrificantes"/>
    <hyperlink ref="C8" location="'EDA N1-05 AEEGS FSE'!B3" display="Quadro EDA N1-05 - Fornecimentos e Serviços Externos da AEEGS"/>
    <hyperlink ref="C9" location="'EDA N1-06 AEEGS Custo Manut'!B3" display="Quadro EDA N1-06 - Custos com Manutenções dos Equipamentos da AEEGS"/>
    <hyperlink ref="C10" location="'EDA N1-07 AEEGS Custos Exploraç'!B3" display="Quadro EDA N1-07 -  Custos de Exploração da actividade de AEEGS"/>
    <hyperlink ref="C12" location="'EDA N1-10 AEEGS CO2'!B3" display="Quadro EDA N1-10 -  Movimentos das Licenças de CO2"/>
    <hyperlink ref="C13" location="'EDA N1-11 AEEGS Out Prov'!B3" display="Quadro EDA N1-11 -  Outros Proveitos"/>
    <hyperlink ref="C14" location="'EDA N1-12 AEEGS Ajust Adit'!B3" display="Quadro EDA N1-12 -  Ajustamento resultante da convergência tarifária nacional "/>
    <hyperlink ref="C19" location="'EDA N1-16 AEEGS DR'!B3" display="Quadro EDA N1-16 -  Demonstração de Resultados da Actividade de AEEGS"/>
    <hyperlink ref="C24" location="'EDA N1-18 DEE Ajustamento'!B3" display="Quadro EDA N1-18 -  Ajustamento dos proveitos permitidos na actividade de Distribuição de Energia Eléctrica "/>
    <hyperlink ref="C25" location="'EDA N1-19 DEE Prov Perm'!B3" display="Quadro EDA N1-19 -  Proveitos Permitidos da actividade de Distribuição de Energia Eléctrica"/>
    <hyperlink ref="C27" location="'EDA N1-21 DEE Custos PPDA'!B3" display="Quadro EDA N1-21 -  Plano de Promoção do Desempenho Ambiental da actividade de Distribuição de Energia Eléctrica"/>
    <hyperlink ref="C28" location="'EDA N1-22 DEE FSE'!B3" display="Quadro EDA N1-22 - Fornecimentos e Serviços Externos da actividade de Distribuição de Energia Eléctrica"/>
    <hyperlink ref="C29" location="'EDA N1-23 DEE Custos Manut'!B3" display="Quadro EDA N1-23 - Custos com Manutenções por ilha da actividade Distribuição de Energia Eléctrica"/>
    <hyperlink ref="C30" location="'EDA N1-24 DEE Custos Exploração'!B3" display="Quadro EDA N1-24 -  Custos de Exploração da actividade de Distribuição de Energia Eléctrica"/>
    <hyperlink ref="C34" location="'EDA N1-27_DEE Inv Curso'!B3" display="Quadro EDA N1-27 - Imobilizado em curso imputado à actividade de Distribuição de Energia Eléctrica"/>
    <hyperlink ref="C35" location="'EDA N1-28 DEE Prov'!B3" display="Quadro EDA N1-28 - Imparidades e Provisões imputadas à actividade de Distribuição de Energia Eléctrica"/>
    <hyperlink ref="C36" location="'EDA N1-29 DEE DR'!B3" display="Quadro EDA N1-29 -  Demonstração de Resultados da Actividade de DEE"/>
    <hyperlink ref="C41" location="'EDA N1-31 CEE Ajustamento'!B3" display="Quadro EDA N1-31 -  Ajustamento dos proveitos permitidos na actividade de Comercialização de Energia Eléctrica"/>
    <hyperlink ref="C42" location="'EDA N1-32 CEE Prov Perm'!B3" display="Quadro EDA N1-32 -  Proveitos permitidos na actividade de de Comercialização de Energia Eléctrica"/>
    <hyperlink ref="C43" location="'EDA N1-33 34 CEE Clientes'!B3" display="Quadro EDA N1-33 -  Número de Clientes"/>
    <hyperlink ref="C44" location="'EDA N1-33 34 CEE Clientes'!N3" display="Quadro EDA N1-34 -  Número médio de Clientes ano"/>
    <hyperlink ref="C37" location="'EDA N1-30 DEE Custos adicionais'!B3" display="Quadro EDA N1-30 -  Descrição de custos decorrentes de obrigações regulamentares surgidos após a fixação do Price Cap na actividade de Distribuição de Energia Eléctrica"/>
    <hyperlink ref="C45" location="'EDA N1-36 CEE FSE'!B3" display="Quadro EDA N1-36 - Fornecimentos e Serviços Externos da actividade de Comercialização de Energia Eléctrica"/>
    <hyperlink ref="C46" location="'EDA N1-37 CEE Custos Exploração'!B3" display="Quadro EDA N1-37 -  Custos de Exploração da actividade de Comercialização de Energia Eléctrica"/>
    <hyperlink ref="C48" location="'EDA N1-39 CEE Custos PPEC'!B3" display="Quadro EDA N1-39 -  Plano de Promoção de Eficiência no Consumo de Energia Eléctrica"/>
    <hyperlink ref="C50" location="'EDA N1-41 CEE Inv Curso'!B3" display="Quadro EDA N1-38 - Imobilizado em curso imputado à actividade de Comercialização de Energia Eléctrica"/>
    <hyperlink ref="C51" location="'EDA N1-42 CEE Prov'!B3" display="Quadro EDA N1-42 - Imparidades e Provisões imputadas à actividade de Comercialização de Energia Eléctrica"/>
    <hyperlink ref="C52" location="'EDA N1-43 CEE DR'!B3" display="Quadro EDA N1-43 -  Demonstração de Resultados da Actividade de Comercialização de Energia Eléctrica"/>
    <hyperlink ref="C53" location="'EDA N1-44 CEE Custos adicionais'!B3" display="Quadro EDA N1-44 -  Descrição de custos decorrentes de obrigações regulamentares surgidos após a fixação do Price Cap, na actividade de Comercialização de Energia Eléctrica"/>
    <hyperlink ref="C57" location="'EDA N1-45 a TVCF e Aditivas'!Área_de_Impressão" display="Quadro EDA N1-45 a -  Resumo da Energia e Proveitos obtidos através das tarifas aditivas por nível tarifário"/>
    <hyperlink ref="C58" location="'EDA N1-46 Balanço energia'!B3" display="Quadro EDA N1-46 -  EDA - Balanço de energia eléctrica da concessionária do transporte e distribuição na RAA no ano n-2"/>
    <hyperlink ref="C59" location="'EDA N1-47 Energia BTE'!B3" display="Quadro EDA N1-44 -  EDA - Quantidades vendidas em BTE, por nível de tensão,  opção tarifária e por período no ano n-2"/>
    <hyperlink ref="C60" location="'EDA N1-48 Vendas'!B3" display="Quadro EDA N1-48 -  Vendas de Energia Eléctrica"/>
    <hyperlink ref="C62" location="'EDA N1-49 TPE'!B3" display="Quadro EDA N1-49 - EDA - Trabalhos para a Própria Empresa"/>
    <hyperlink ref="C63" location="'EDA N6-50 Out Ganhos e Perdas'!Área_de_Impressão" display="Quadro EDA N6-50 - EDA - Outras Gastos e Perdas / Outros rendimentos e ganhos"/>
    <hyperlink ref="C64" location="'EDA N1-51 Ganhos e Perdas Finan'!B3" display="Quadro EDA N1-51 - EDA - Gastos e Perdas de Financiamento"/>
    <hyperlink ref="C67" location="'EDA N1-52-53 Pessoal'!B3" display="Quadro EDA N1-52 -  EDA - Gastos com Pessoal"/>
    <hyperlink ref="C72" location="'EDA N1-58 DR SMG'!A1" display="Quadro EDA N1-56 -  Demonstração de Resultados das Actividades de AEEGS, DEE e CEE da ilha de São Miguel"/>
    <hyperlink ref="C73" location="'EDA N1-59 DR TER'!B3" display="Quadro EDA N1-59 -  Demonstração de Resultados das Actividades de AEEGS, DEE e CEE da ilha Terceira"/>
    <hyperlink ref="C74" location="'EDA N1-60 DR GRA'!B3" display="Quadro EDA N1-60 -  Demonstração de Resultados das Actividades de AEEGS, DEE e CEE da ilha Graciosa"/>
    <hyperlink ref="C75" location="'EDA N1-61 DR SJG'!B3" display="Quadro EDA N1-56 -  Demonstração de Resultados das Actividades de AEEGS, DEE e CEE da ilha de São Jorge"/>
    <hyperlink ref="C76" location="'EDA N1-62 DR PIC'!B3" display="Quadro EDA N1-62 -  Demonstração de Resultados das Actividades de AEEGS, DEE e CEE da ilha do Pico"/>
    <hyperlink ref="C77" location="'EDA N1-63 DR FAI'!B3" display="Quadro EDA N1-63 -  Demonstração de Resultados das Actividades de AEEGS, DEE e CEE da ilha do Faial"/>
    <hyperlink ref="C78" location="'EDA N1-64 DR FLO'!A1" display="Quadro EDA N1-64 -  Demonstração de Resultados das Actividades de AEEGS, DEE e CEE da ilha das Flores"/>
    <hyperlink ref="C79" location="'EDA N1-65 DR COR'!A1" display="Quadro EDA N1-65 -  Demonstração de Resultados das Actividades de AEEGS, DEE e CEE da ilha do Corvo"/>
    <hyperlink ref="C11" location="'EDA N1-08 AEEGS Custo Expl.Ilha'!B3" display="Quadro EDA N1-08 -  Custos de Exploração da AEEGS por Ilha"/>
    <hyperlink ref="C20" location="'EDA N1-17 AEEGS Custos Adicion.'!B3" display="Quadro EDA N1-17 -  Descrição de custos decorrentes de obrigações regulamentares na actividade de Aquisição de Energia Eléctrica e Gestão do Sistema"/>
    <hyperlink ref="C31" location="'EDA N1-25 DEE Expl. Ilha e NT'!B3" display="Quadro EDA N1-25 -  Custos de Exploração da DEE por Ilha e Nível de Tensão - Total"/>
    <hyperlink ref="C47" location="'EDA N1-38 CEE Expl. Ilha e NT'!B3" display="Quadro EDA N1-38 -  Custos de Exploração da CEE por Ilha e Nível de Tensão - Total"/>
    <hyperlink ref="C68" location="'EDA N1-54 FSE Expl.Desagregados'!B3" display="Quadro EDA N1-54 -  Fornecimentos e Serviços Externos de Exploração Desagregados"/>
    <hyperlink ref="C69" location="'EDA N1-55 Custos Exploração'!B3" display="Quadro EDA N1-55 -  Custos de Exploração da EDA"/>
    <hyperlink ref="C70" location="'EDA N1-56 DR'!B3" display="Quadro EDA N1-56 -  Demonstração de Resultados das Actividades de AEEGS, DEE e CEE"/>
    <hyperlink ref="C71" location="'EDA N1-57 DR SMA'!B3" display="Quadro EDA N1-57 -  Demonstração de Resultados das Actividades de AEEGS, DEE e CEE da ilha de Santa Maria"/>
    <hyperlink ref="C80" location="'EDA N1-66 Resumo_Ajustamento'!A1" display="Quadro EDA N1-66- Ajustamento por atividade"/>
    <hyperlink ref="C82" location="'EDA N1-68 Prov Permitidos'!A1" display="Quadro EDA N1-68 - Proveitos Permitidos (Ano n)"/>
    <hyperlink ref="C83" location="'EDA N1-69 Custo Convergência'!A1" display="Quadro EDA N1-69 - Estimativa do custo com a convergência a incorporar na UGS (Ano n)"/>
    <hyperlink ref="C7" location="'EDA N1-04 a AEEGS Transp Fuel'!A1" display="Quadro EDA N1-04 a -  Custos com o transporte terrestre do fuelóleo"/>
    <hyperlink ref="C81" location="'EDA N1-67 Subsidios Actividade'!A1" display="Quadro EDA N1-67- Subsidios ao investimento por atividade"/>
    <hyperlink ref="C15" location="'EDA N1-13b_c AEEGS Mov Imob Am'!C2" display="Quadro EDA N1-13b -  Movimentos de imobilizado na atividade de Aquisição de Energia Eléctrica e Gestão do Sistema"/>
    <hyperlink ref="C32" location="'EDA N1-26 d_e DEE Mov Imob Am'!C2" display="Quadro EDA N1-26 d -  Movimentos de imobilizado na atividade de DEE em Alta e Média Tensão"/>
    <hyperlink ref="C49" location="'EDA N1-40 d_e CEE Mov Imob Am'!C2" display="Quadro EDA N1-26 d -  Movimentos de imobilizado na atividade de CEE em Alta e Média Tensão"/>
    <hyperlink ref="C84" location="'EDA N6-70 DACP'!A1" display="Quadro EDA N6-70 - Mapa de Alterações aos Capitais Próprios "/>
    <hyperlink ref="C26" location="'EDA N1-19 DEE Prov Perm'!B3" display="Quadro EDA N1-19 -  Proveitos Permitidos da actividade de Distribuição de Energia Eléctrica"/>
    <hyperlink ref="C33" location="'EDA N1-26 d_e DEE Mov Imob Am'!C2" display="Quadro EDA N1-26 d -  Movimentos de imobilizado na atividade de DEE em Alta e Média Tensão"/>
    <hyperlink ref="C65" location="'EDA N1-51 Ganhos e Perdas Finan'!B3" display="Quadro EDA N1-51 - EDA - Gastos e Perdas de Financiamento"/>
    <hyperlink ref="C66" location="'EDA N1-51 Ganhos e Perdas Finan'!B3" display="Quadro EDA N1-51 - EDA - Gastos e Perdas de Financiamento"/>
    <hyperlink ref="C61" location="'EDA N1-48 Vendas'!B3" display="Quadro EDA N1-48 -  Vendas de Energia Eléctrica"/>
  </hyperlinks>
  <pageMargins left="0.23622047244094491" right="0.23622047244094491" top="0.74803149606299213" bottom="0.74803149606299213" header="0.31496062992125984" footer="0.31496062992125984"/>
  <pageSetup scale="45"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499984740745262"/>
  </sheetPr>
  <dimension ref="A1:G33"/>
  <sheetViews>
    <sheetView showGridLines="0" zoomScaleNormal="100" workbookViewId="0">
      <pane ySplit="7" topLeftCell="A8" activePane="bottomLeft" state="frozen"/>
      <selection activeCell="K47" sqref="K47"/>
      <selection pane="bottomLeft" activeCell="A3" sqref="A3:XFD3"/>
    </sheetView>
  </sheetViews>
  <sheetFormatPr defaultColWidth="9.140625" defaultRowHeight="14.25"/>
  <cols>
    <col min="1" max="1" width="5.85546875" style="203" customWidth="1"/>
    <col min="2" max="2" width="3.85546875" style="322" customWidth="1"/>
    <col min="3" max="3" width="41.140625" style="203" customWidth="1"/>
    <col min="4" max="4" width="1" style="323" customWidth="1"/>
    <col min="5" max="5" width="15.140625" style="203" customWidth="1"/>
    <col min="6" max="6" width="1" style="203" customWidth="1"/>
    <col min="7" max="7" width="88.42578125" style="203" customWidth="1"/>
    <col min="8" max="16384" width="9.140625" style="203"/>
  </cols>
  <sheetData>
    <row r="1" spans="1:7" ht="16.5" customHeight="1">
      <c r="A1" s="400" t="s">
        <v>814</v>
      </c>
    </row>
    <row r="2" spans="1:7" ht="17.25" customHeight="1">
      <c r="F2" s="326"/>
    </row>
    <row r="3" spans="1:7" s="326" customFormat="1">
      <c r="B3" s="3093" t="s">
        <v>907</v>
      </c>
      <c r="C3" s="3093"/>
      <c r="D3" s="3093"/>
      <c r="E3" s="3093"/>
      <c r="F3" s="3093"/>
      <c r="G3" s="3093"/>
    </row>
    <row r="4" spans="1:7" s="326" customFormat="1">
      <c r="B4" s="335"/>
      <c r="C4" s="335"/>
      <c r="D4" s="335"/>
      <c r="E4" s="335"/>
      <c r="F4" s="335"/>
    </row>
    <row r="5" spans="1:7" s="326" customFormat="1">
      <c r="A5" s="475"/>
      <c r="B5" s="4"/>
      <c r="C5" s="178"/>
      <c r="D5" s="433"/>
      <c r="E5" s="473"/>
      <c r="F5" s="595"/>
      <c r="G5" s="475"/>
    </row>
    <row r="6" spans="1:7" ht="15">
      <c r="A6" s="157"/>
      <c r="B6" s="4"/>
      <c r="C6" s="157"/>
      <c r="D6" s="317"/>
      <c r="E6" s="600" t="str">
        <f>+Introdução!E26</f>
        <v>t-2</v>
      </c>
      <c r="F6" s="157"/>
      <c r="G6" s="3180" t="s">
        <v>333</v>
      </c>
    </row>
    <row r="7" spans="1:7" ht="18" customHeight="1">
      <c r="A7" s="157"/>
      <c r="B7" s="455"/>
      <c r="C7" s="456" t="s">
        <v>173</v>
      </c>
      <c r="D7" s="457"/>
      <c r="E7" s="594" t="s">
        <v>316</v>
      </c>
      <c r="F7" s="157"/>
      <c r="G7" s="3181"/>
    </row>
    <row r="8" spans="1:7" ht="4.5" customHeight="1">
      <c r="A8" s="157"/>
      <c r="B8" s="511"/>
      <c r="C8" s="512"/>
      <c r="D8" s="317"/>
      <c r="E8" s="512"/>
      <c r="F8" s="157"/>
      <c r="G8" s="157"/>
    </row>
    <row r="9" spans="1:7" ht="14.25" customHeight="1">
      <c r="A9" s="157"/>
      <c r="B9" s="453">
        <v>1</v>
      </c>
      <c r="C9" s="155" t="s">
        <v>49</v>
      </c>
      <c r="D9" s="231"/>
      <c r="E9" s="431"/>
      <c r="F9" s="162"/>
      <c r="G9" s="3182"/>
    </row>
    <row r="10" spans="1:7">
      <c r="A10" s="157"/>
      <c r="B10" s="1037">
        <v>2</v>
      </c>
      <c r="C10" s="1038" t="s">
        <v>171</v>
      </c>
      <c r="D10" s="1039"/>
      <c r="E10" s="1040"/>
      <c r="F10" s="162"/>
      <c r="G10" s="3183"/>
    </row>
    <row r="11" spans="1:7">
      <c r="A11" s="157"/>
      <c r="B11" s="453">
        <v>3</v>
      </c>
      <c r="C11" s="155" t="s">
        <v>172</v>
      </c>
      <c r="D11" s="231"/>
      <c r="E11" s="431"/>
      <c r="F11" s="162"/>
      <c r="G11" s="3183"/>
    </row>
    <row r="12" spans="1:7">
      <c r="A12" s="157"/>
      <c r="B12" s="453">
        <v>4</v>
      </c>
      <c r="C12" s="155" t="s">
        <v>50</v>
      </c>
      <c r="D12" s="231"/>
      <c r="E12" s="431"/>
      <c r="F12" s="162"/>
      <c r="G12" s="3183"/>
    </row>
    <row r="13" spans="1:7">
      <c r="A13" s="157"/>
      <c r="B13" s="153">
        <v>5</v>
      </c>
      <c r="C13" s="152" t="s">
        <v>330</v>
      </c>
      <c r="D13" s="165"/>
      <c r="E13" s="915">
        <f>SUM(E9:E12)</f>
        <v>0</v>
      </c>
      <c r="F13" s="597"/>
      <c r="G13" s="3184"/>
    </row>
    <row r="14" spans="1:7">
      <c r="A14" s="157"/>
      <c r="B14" s="515"/>
      <c r="C14" s="512"/>
      <c r="D14" s="317"/>
      <c r="E14" s="1041"/>
      <c r="F14" s="162"/>
      <c r="G14" s="157"/>
    </row>
    <row r="15" spans="1:7">
      <c r="A15" s="157"/>
      <c r="B15" s="84"/>
      <c r="C15" s="462" t="s">
        <v>174</v>
      </c>
      <c r="D15" s="463"/>
      <c r="E15" s="594" t="s">
        <v>316</v>
      </c>
      <c r="F15" s="162"/>
      <c r="G15" s="157"/>
    </row>
    <row r="16" spans="1:7" s="218" customFormat="1" ht="4.5" customHeight="1">
      <c r="A16" s="162"/>
      <c r="B16" s="5"/>
      <c r="C16" s="162"/>
      <c r="D16" s="317"/>
      <c r="E16" s="1029"/>
      <c r="F16" s="162"/>
      <c r="G16" s="162"/>
    </row>
    <row r="17" spans="1:7">
      <c r="A17" s="157"/>
      <c r="B17" s="451">
        <v>6</v>
      </c>
      <c r="C17" s="159" t="s">
        <v>49</v>
      </c>
      <c r="D17" s="232"/>
      <c r="E17" s="961"/>
      <c r="F17" s="599"/>
      <c r="G17" s="596"/>
    </row>
    <row r="18" spans="1:7">
      <c r="A18" s="157"/>
      <c r="B18" s="453">
        <v>7</v>
      </c>
      <c r="C18" s="160" t="s">
        <v>171</v>
      </c>
      <c r="D18" s="232"/>
      <c r="E18" s="431"/>
      <c r="F18" s="599"/>
      <c r="G18" s="503"/>
    </row>
    <row r="19" spans="1:7">
      <c r="A19" s="157"/>
      <c r="B19" s="453">
        <v>8</v>
      </c>
      <c r="C19" s="160" t="s">
        <v>172</v>
      </c>
      <c r="D19" s="232"/>
      <c r="E19" s="431"/>
      <c r="F19" s="599"/>
      <c r="G19" s="503"/>
    </row>
    <row r="20" spans="1:7">
      <c r="A20" s="157"/>
      <c r="B20" s="453">
        <v>9</v>
      </c>
      <c r="C20" s="160" t="s">
        <v>50</v>
      </c>
      <c r="D20" s="232"/>
      <c r="E20" s="962"/>
      <c r="F20" s="599"/>
      <c r="G20" s="503"/>
    </row>
    <row r="21" spans="1:7">
      <c r="A21" s="157"/>
      <c r="B21" s="153">
        <v>10</v>
      </c>
      <c r="C21" s="152" t="s">
        <v>331</v>
      </c>
      <c r="D21" s="165"/>
      <c r="E21" s="915">
        <f>SUM(E17:E20)</f>
        <v>0</v>
      </c>
      <c r="F21" s="599"/>
      <c r="G21" s="598"/>
    </row>
    <row r="22" spans="1:7" s="218" customFormat="1">
      <c r="A22" s="162"/>
      <c r="B22" s="5"/>
      <c r="C22" s="162"/>
      <c r="D22" s="317"/>
      <c r="E22" s="1029"/>
      <c r="F22" s="162"/>
      <c r="G22" s="162"/>
    </row>
    <row r="23" spans="1:7">
      <c r="A23" s="157"/>
      <c r="B23" s="464"/>
      <c r="C23" s="465" t="s">
        <v>175</v>
      </c>
      <c r="D23" s="225"/>
      <c r="E23" s="594" t="s">
        <v>316</v>
      </c>
      <c r="F23" s="162"/>
      <c r="G23" s="157"/>
    </row>
    <row r="24" spans="1:7" s="218" customFormat="1" ht="4.5" customHeight="1">
      <c r="A24" s="162"/>
      <c r="B24" s="5"/>
      <c r="C24" s="162"/>
      <c r="D24" s="317"/>
      <c r="E24" s="1029"/>
      <c r="F24" s="162"/>
      <c r="G24" s="162"/>
    </row>
    <row r="25" spans="1:7">
      <c r="A25" s="157"/>
      <c r="B25" s="451">
        <v>11</v>
      </c>
      <c r="C25" s="159" t="s">
        <v>469</v>
      </c>
      <c r="D25" s="466"/>
      <c r="E25" s="1042">
        <f>E9+E17</f>
        <v>0</v>
      </c>
      <c r="F25" s="162"/>
      <c r="G25" s="596"/>
    </row>
    <row r="26" spans="1:7">
      <c r="A26" s="157"/>
      <c r="B26" s="453">
        <v>12</v>
      </c>
      <c r="C26" s="160" t="s">
        <v>470</v>
      </c>
      <c r="D26" s="466"/>
      <c r="E26" s="927">
        <f>E10+E18</f>
        <v>0</v>
      </c>
      <c r="F26" s="162"/>
      <c r="G26" s="503"/>
    </row>
    <row r="27" spans="1:7">
      <c r="A27" s="157"/>
      <c r="B27" s="453">
        <v>13</v>
      </c>
      <c r="C27" s="160" t="s">
        <v>471</v>
      </c>
      <c r="D27" s="466"/>
      <c r="E27" s="927">
        <f>E11+E19</f>
        <v>0</v>
      </c>
      <c r="F27" s="162"/>
      <c r="G27" s="503"/>
    </row>
    <row r="28" spans="1:7">
      <c r="A28" s="157"/>
      <c r="B28" s="453">
        <v>14</v>
      </c>
      <c r="C28" s="160" t="s">
        <v>472</v>
      </c>
      <c r="D28" s="466"/>
      <c r="E28" s="962">
        <f>E12+E20</f>
        <v>0</v>
      </c>
      <c r="F28" s="162"/>
      <c r="G28" s="503"/>
    </row>
    <row r="29" spans="1:7">
      <c r="A29" s="157"/>
      <c r="B29" s="153">
        <v>15</v>
      </c>
      <c r="C29" s="152" t="s">
        <v>332</v>
      </c>
      <c r="D29" s="165"/>
      <c r="E29" s="915">
        <f>SUM(E25:E28)</f>
        <v>0</v>
      </c>
      <c r="F29" s="599"/>
      <c r="G29" s="598"/>
    </row>
    <row r="30" spans="1:7">
      <c r="A30" s="157"/>
      <c r="B30" s="4"/>
      <c r="C30" s="157"/>
      <c r="D30" s="317"/>
      <c r="E30" s="157"/>
      <c r="F30" s="157"/>
      <c r="G30" s="157"/>
    </row>
    <row r="32" spans="1:7" ht="15">
      <c r="C32" s="158"/>
    </row>
    <row r="33" spans="3:4">
      <c r="C33" s="322"/>
      <c r="D33" s="329"/>
    </row>
  </sheetData>
  <mergeCells count="3">
    <mergeCell ref="B3:G3"/>
    <mergeCell ref="G6:G7"/>
    <mergeCell ref="G9:G13"/>
  </mergeCells>
  <hyperlinks>
    <hyperlink ref="A1" location="ÍNDICE!B2" display="Indíce"/>
  </hyperlinks>
  <printOptions horizontalCentered="1"/>
  <pageMargins left="0" right="0" top="0.74803149606299213" bottom="0.74803149606299213" header="0.31496062992125984" footer="0.31496062992125984"/>
  <pageSetup scale="80" orientation="landscape"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6" tint="-0.499984740745262"/>
  </sheetPr>
  <dimension ref="A1:S134"/>
  <sheetViews>
    <sheetView showGridLines="0" zoomScaleNormal="100" workbookViewId="0">
      <pane ySplit="6" topLeftCell="A10" activePane="bottomLeft" state="frozen"/>
      <selection activeCell="K47" sqref="K47"/>
      <selection pane="bottomLeft" activeCell="A3" sqref="A3:XFD3"/>
    </sheetView>
  </sheetViews>
  <sheetFormatPr defaultColWidth="9.140625" defaultRowHeight="12.75"/>
  <cols>
    <col min="1" max="1" width="21.85546875" style="10" customWidth="1"/>
    <col min="2" max="2" width="5.7109375" style="10" customWidth="1"/>
    <col min="3" max="3" width="1" style="10" customWidth="1"/>
    <col min="4" max="4" width="90.85546875" style="10" customWidth="1"/>
    <col min="5" max="5" width="1" style="10" customWidth="1"/>
    <col min="6" max="6" width="14.85546875" style="10" customWidth="1"/>
    <col min="7" max="7" width="1" style="10" customWidth="1"/>
    <col min="8" max="8" width="17" style="10" customWidth="1"/>
    <col min="9" max="9" width="1" style="10" customWidth="1"/>
    <col min="10" max="10" width="14.85546875" style="10" customWidth="1"/>
    <col min="11" max="14" width="9.140625" style="10"/>
    <col min="15" max="15" width="14" style="10" customWidth="1"/>
    <col min="16" max="17" width="9.85546875" style="10" customWidth="1"/>
    <col min="18" max="16384" width="9.140625" style="10"/>
  </cols>
  <sheetData>
    <row r="1" spans="1:19" ht="17.25" customHeight="1">
      <c r="A1" s="400" t="s">
        <v>814</v>
      </c>
    </row>
    <row r="2" spans="1:19" ht="18.75" customHeight="1"/>
    <row r="3" spans="1:19" s="11" customFormat="1" ht="15">
      <c r="B3" s="3071" t="s">
        <v>924</v>
      </c>
      <c r="C3" s="3071"/>
      <c r="D3" s="3071"/>
      <c r="E3" s="3071"/>
      <c r="F3" s="3071"/>
    </row>
    <row r="4" spans="1:19">
      <c r="B4" s="10" t="s">
        <v>194</v>
      </c>
      <c r="D4" s="680" t="str">
        <f>+Introdução!E26</f>
        <v>t-2</v>
      </c>
      <c r="O4" s="11"/>
      <c r="P4" s="11"/>
      <c r="Q4" s="11"/>
      <c r="R4" s="11"/>
      <c r="S4" s="11"/>
    </row>
    <row r="6" spans="1:19" ht="20.25" customHeight="1">
      <c r="B6" s="13"/>
      <c r="C6" s="315"/>
      <c r="D6" s="346" t="s">
        <v>112</v>
      </c>
      <c r="E6" s="200"/>
      <c r="F6" s="1121" t="s">
        <v>169</v>
      </c>
    </row>
    <row r="7" spans="1:19" ht="3.75" customHeight="1">
      <c r="F7" s="12"/>
    </row>
    <row r="8" spans="1:19">
      <c r="B8" s="119">
        <v>1</v>
      </c>
      <c r="C8" s="15"/>
      <c r="D8" s="1250" t="s">
        <v>658</v>
      </c>
      <c r="E8" s="19"/>
      <c r="F8" s="1562">
        <f>+F32+F73</f>
        <v>0</v>
      </c>
      <c r="G8" s="17"/>
    </row>
    <row r="9" spans="1:19" ht="6" customHeight="1">
      <c r="B9" s="120"/>
      <c r="C9" s="15"/>
      <c r="D9" s="1251"/>
      <c r="E9" s="19"/>
      <c r="F9" s="1251"/>
      <c r="G9" s="17"/>
    </row>
    <row r="10" spans="1:19">
      <c r="B10" s="120">
        <v>2</v>
      </c>
      <c r="C10" s="15"/>
      <c r="D10" s="1244" t="s">
        <v>659</v>
      </c>
      <c r="E10" s="19"/>
      <c r="F10" s="1557">
        <f>+F34+F75</f>
        <v>0</v>
      </c>
      <c r="G10" s="17"/>
    </row>
    <row r="11" spans="1:19" ht="6" customHeight="1">
      <c r="B11" s="120"/>
      <c r="C11" s="15"/>
      <c r="D11" s="1251"/>
      <c r="E11" s="19"/>
      <c r="F11" s="1569"/>
      <c r="G11" s="17"/>
    </row>
    <row r="12" spans="1:19" ht="12.75" customHeight="1">
      <c r="B12" s="120">
        <v>3</v>
      </c>
      <c r="C12" s="15"/>
      <c r="D12" s="1244" t="s">
        <v>590</v>
      </c>
      <c r="E12" s="19"/>
      <c r="F12" s="1564">
        <f>+F36</f>
        <v>0</v>
      </c>
      <c r="G12" s="17"/>
    </row>
    <row r="13" spans="1:19" ht="6" customHeight="1">
      <c r="B13" s="120"/>
      <c r="C13" s="15"/>
      <c r="D13" s="1251"/>
      <c r="E13" s="19"/>
      <c r="F13" s="1335"/>
      <c r="G13" s="17"/>
    </row>
    <row r="14" spans="1:19" ht="12.75" customHeight="1">
      <c r="B14" s="120">
        <v>4</v>
      </c>
      <c r="C14" s="15"/>
      <c r="D14" s="1244" t="s">
        <v>772</v>
      </c>
      <c r="E14" s="19"/>
      <c r="F14" s="1313">
        <f>+F38+F79</f>
        <v>0</v>
      </c>
      <c r="G14" s="17"/>
    </row>
    <row r="15" spans="1:19" ht="6" customHeight="1">
      <c r="B15" s="120"/>
      <c r="C15" s="15"/>
      <c r="D15" s="1251"/>
      <c r="E15" s="19"/>
      <c r="F15" s="1323"/>
      <c r="G15" s="17"/>
    </row>
    <row r="16" spans="1:19">
      <c r="B16" s="120">
        <v>5</v>
      </c>
      <c r="C16" s="15"/>
      <c r="D16" s="1244" t="s">
        <v>773</v>
      </c>
      <c r="E16" s="19"/>
      <c r="F16" s="1313">
        <f>+F40+F81</f>
        <v>0</v>
      </c>
      <c r="G16" s="17"/>
    </row>
    <row r="17" spans="2:8" ht="6" customHeight="1">
      <c r="B17" s="120"/>
      <c r="C17" s="15"/>
      <c r="D17" s="1251"/>
      <c r="E17" s="19"/>
      <c r="F17" s="1336"/>
      <c r="G17" s="17"/>
    </row>
    <row r="18" spans="2:8">
      <c r="B18" s="120">
        <v>6</v>
      </c>
      <c r="C18" s="15"/>
      <c r="D18" s="1245" t="s">
        <v>660</v>
      </c>
      <c r="E18" s="19"/>
      <c r="F18" s="1313">
        <f>+F50+F91</f>
        <v>0</v>
      </c>
      <c r="G18" s="17"/>
    </row>
    <row r="19" spans="2:8" ht="6" customHeight="1">
      <c r="B19" s="120"/>
      <c r="C19" s="15"/>
      <c r="D19" s="1251"/>
      <c r="E19" s="19"/>
      <c r="F19" s="1336"/>
      <c r="G19" s="17"/>
    </row>
    <row r="20" spans="2:8">
      <c r="B20" s="120">
        <v>7</v>
      </c>
      <c r="C20" s="15"/>
      <c r="D20" s="1245" t="s">
        <v>661</v>
      </c>
      <c r="E20" s="19"/>
      <c r="F20" s="1313">
        <f>+F52+F93</f>
        <v>0</v>
      </c>
      <c r="G20" s="17"/>
    </row>
    <row r="21" spans="2:8" ht="6" customHeight="1">
      <c r="B21" s="120"/>
      <c r="C21" s="15"/>
      <c r="D21" s="1251"/>
      <c r="E21" s="19"/>
      <c r="F21" s="1336"/>
      <c r="G21" s="17"/>
    </row>
    <row r="22" spans="2:8">
      <c r="B22" s="120">
        <v>8</v>
      </c>
      <c r="C22" s="15"/>
      <c r="D22" s="385" t="s">
        <v>700</v>
      </c>
      <c r="E22" s="19"/>
      <c r="F22" s="1313">
        <f>+F54+F95</f>
        <v>0</v>
      </c>
      <c r="G22" s="17"/>
    </row>
    <row r="23" spans="2:8" ht="6" customHeight="1">
      <c r="B23" s="120"/>
      <c r="C23" s="15"/>
      <c r="D23" s="1246"/>
      <c r="E23" s="19"/>
      <c r="F23" s="1336"/>
      <c r="G23" s="17"/>
    </row>
    <row r="24" spans="2:8">
      <c r="B24" s="1238">
        <v>9</v>
      </c>
      <c r="C24" s="15"/>
      <c r="D24" s="1247" t="s">
        <v>68</v>
      </c>
      <c r="E24" s="19"/>
      <c r="F24" s="1322">
        <f>+F56+F97</f>
        <v>0</v>
      </c>
      <c r="G24" s="17"/>
    </row>
    <row r="25" spans="2:8" ht="5.25" customHeight="1">
      <c r="B25" s="118"/>
      <c r="D25" s="103"/>
      <c r="F25" s="15"/>
    </row>
    <row r="26" spans="2:8" ht="17.25" customHeight="1">
      <c r="B26" s="1360">
        <v>10</v>
      </c>
      <c r="D26" s="857" t="s">
        <v>774</v>
      </c>
      <c r="E26" s="853"/>
      <c r="F26" s="1325">
        <f>+F8+(F10*F12)+F14+F16+F18+F20+F22-F24</f>
        <v>0</v>
      </c>
      <c r="H26" s="1257"/>
    </row>
    <row r="27" spans="2:8" ht="5.25" customHeight="1">
      <c r="B27" s="120"/>
      <c r="D27" s="111"/>
      <c r="F27" s="789"/>
    </row>
    <row r="28" spans="2:8">
      <c r="B28" s="120">
        <v>11</v>
      </c>
      <c r="D28" s="109" t="str">
        <f>CONCATENATE("Taxa de juro Euribor a três meses, média diária de  ",D4," + spread")</f>
        <v>Taxa de juro Euribor a três meses, média diária de  t-2 + spread</v>
      </c>
      <c r="F28" s="1337">
        <f>+'EDA_N6-01_AEEGS Ajustamento'!E38+'EDA_N6-01_AEEGS Ajustamento'!E40</f>
        <v>0</v>
      </c>
    </row>
    <row r="29" spans="2:8" ht="5.25" customHeight="1">
      <c r="B29" s="120"/>
      <c r="D29" s="111"/>
      <c r="F29" s="1323"/>
    </row>
    <row r="30" spans="2:8">
      <c r="B30" s="1238">
        <v>12</v>
      </c>
      <c r="D30" s="110" t="e">
        <f>CONCATENATE("Taxa de juro Euribor a três meses, média de 1 de Janeiro a 15 de Novembro ",D4+1,"+ spread (estimativa)")</f>
        <v>#VALUE!</v>
      </c>
      <c r="F30" s="1338">
        <f>+'EDA_N6-01_AEEGS Ajustamento'!E42+'EDA_N6-01_AEEGS Ajustamento'!E44</f>
        <v>0</v>
      </c>
    </row>
    <row r="31" spans="2:8" ht="8.25" customHeight="1">
      <c r="B31" s="99"/>
      <c r="D31" s="103"/>
      <c r="F31" s="791"/>
    </row>
    <row r="32" spans="2:8" ht="12.75" customHeight="1">
      <c r="B32" s="1259">
        <v>13</v>
      </c>
      <c r="D32" s="1250" t="s">
        <v>654</v>
      </c>
      <c r="F32" s="1309"/>
    </row>
    <row r="33" spans="2:6" ht="5.25" customHeight="1">
      <c r="B33" s="120"/>
      <c r="D33" s="111"/>
      <c r="F33" s="109"/>
    </row>
    <row r="34" spans="2:6" ht="12.75" customHeight="1">
      <c r="B34" s="120">
        <v>14</v>
      </c>
      <c r="D34" s="1244" t="s">
        <v>655</v>
      </c>
      <c r="F34" s="1313"/>
    </row>
    <row r="35" spans="2:6" ht="5.25" customHeight="1">
      <c r="B35" s="120"/>
      <c r="D35" s="1244"/>
      <c r="F35" s="109"/>
    </row>
    <row r="36" spans="2:6" ht="12.75" customHeight="1">
      <c r="B36" s="120">
        <v>15</v>
      </c>
      <c r="D36" s="1244" t="s">
        <v>590</v>
      </c>
      <c r="F36" s="1316"/>
    </row>
    <row r="37" spans="2:6" ht="5.25" customHeight="1">
      <c r="B37" s="120"/>
      <c r="D37" s="1244"/>
      <c r="F37" s="1316"/>
    </row>
    <row r="38" spans="2:6" ht="12.75" customHeight="1">
      <c r="B38" s="120">
        <v>16</v>
      </c>
      <c r="D38" s="1244" t="s">
        <v>775</v>
      </c>
      <c r="F38" s="1313"/>
    </row>
    <row r="39" spans="2:6" ht="5.25" customHeight="1">
      <c r="B39" s="120"/>
      <c r="D39" s="1244"/>
      <c r="F39" s="1313"/>
    </row>
    <row r="40" spans="2:6" ht="12.75" customHeight="1">
      <c r="B40" s="120">
        <v>17</v>
      </c>
      <c r="D40" s="1244" t="s">
        <v>776</v>
      </c>
      <c r="F40" s="1313"/>
    </row>
    <row r="41" spans="2:6" ht="5.25" customHeight="1">
      <c r="B41" s="120"/>
      <c r="D41" s="1244"/>
      <c r="F41" s="109"/>
    </row>
    <row r="42" spans="2:6">
      <c r="B42" s="1260">
        <v>18</v>
      </c>
      <c r="C42" s="15"/>
      <c r="D42" s="1252" t="s">
        <v>777</v>
      </c>
      <c r="E42" s="1253"/>
      <c r="F42" s="1317"/>
    </row>
    <row r="43" spans="2:6" ht="5.25" customHeight="1">
      <c r="B43" s="1260"/>
      <c r="C43" s="15"/>
      <c r="D43" s="1254"/>
      <c r="E43" s="1253"/>
      <c r="F43" s="1255"/>
    </row>
    <row r="44" spans="2:6">
      <c r="B44" s="1260">
        <v>19</v>
      </c>
      <c r="C44" s="15"/>
      <c r="D44" s="1252" t="s">
        <v>67</v>
      </c>
      <c r="E44" s="1253"/>
      <c r="F44" s="1318"/>
    </row>
    <row r="45" spans="2:6" ht="5.25" customHeight="1">
      <c r="B45" s="1260"/>
      <c r="C45" s="15"/>
      <c r="D45" s="1254"/>
      <c r="E45" s="1253"/>
      <c r="F45" s="1255"/>
    </row>
    <row r="46" spans="2:6">
      <c r="B46" s="1260">
        <v>20</v>
      </c>
      <c r="C46" s="15"/>
      <c r="D46" s="1252" t="s">
        <v>778</v>
      </c>
      <c r="E46" s="1253"/>
      <c r="F46" s="1355"/>
    </row>
    <row r="47" spans="2:6" ht="5.25" customHeight="1">
      <c r="B47" s="1260"/>
      <c r="C47" s="15"/>
      <c r="D47" s="1252"/>
      <c r="E47" s="1253"/>
      <c r="F47" s="1318"/>
    </row>
    <row r="48" spans="2:6">
      <c r="B48" s="1261">
        <v>21</v>
      </c>
      <c r="C48" s="15"/>
      <c r="D48" s="1252" t="s">
        <v>598</v>
      </c>
      <c r="E48" s="1253"/>
      <c r="F48" s="1319"/>
    </row>
    <row r="49" spans="2:8" ht="5.25" customHeight="1">
      <c r="B49" s="120"/>
      <c r="C49" s="15"/>
      <c r="D49" s="1244"/>
      <c r="E49" s="15"/>
      <c r="F49" s="1320"/>
    </row>
    <row r="50" spans="2:8">
      <c r="B50" s="1237">
        <v>22</v>
      </c>
      <c r="C50" s="15"/>
      <c r="D50" s="1245" t="s">
        <v>652</v>
      </c>
      <c r="E50" s="15"/>
      <c r="F50" s="1359"/>
    </row>
    <row r="51" spans="2:8" ht="5.25" customHeight="1">
      <c r="B51" s="120"/>
      <c r="C51" s="15"/>
      <c r="D51" s="1243"/>
      <c r="E51" s="15"/>
      <c r="F51" s="109"/>
    </row>
    <row r="52" spans="2:8">
      <c r="B52" s="1237">
        <v>23</v>
      </c>
      <c r="C52" s="15"/>
      <c r="D52" s="1245" t="s">
        <v>531</v>
      </c>
      <c r="E52" s="15"/>
      <c r="F52" s="1312"/>
    </row>
    <row r="53" spans="2:8" ht="5.25" customHeight="1">
      <c r="B53" s="120"/>
      <c r="C53" s="15"/>
      <c r="D53" s="1244"/>
      <c r="E53" s="15"/>
      <c r="F53" s="1313"/>
    </row>
    <row r="54" spans="2:8">
      <c r="B54" s="120">
        <v>24</v>
      </c>
      <c r="C54" s="15"/>
      <c r="D54" s="385" t="s">
        <v>701</v>
      </c>
      <c r="E54" s="15"/>
      <c r="F54" s="1313"/>
    </row>
    <row r="55" spans="2:8" ht="5.25" customHeight="1">
      <c r="B55" s="1237"/>
      <c r="C55" s="15"/>
      <c r="D55" s="1246"/>
      <c r="E55" s="15"/>
      <c r="F55" s="661"/>
    </row>
    <row r="56" spans="2:8">
      <c r="B56" s="1238">
        <v>25</v>
      </c>
      <c r="C56" s="15"/>
      <c r="D56" s="1247" t="s">
        <v>68</v>
      </c>
      <c r="E56" s="15"/>
      <c r="F56" s="1322"/>
    </row>
    <row r="57" spans="2:8" ht="5.25" customHeight="1">
      <c r="B57" s="99"/>
      <c r="D57" s="103"/>
      <c r="F57" s="15"/>
    </row>
    <row r="58" spans="2:8" ht="16.5" customHeight="1">
      <c r="B58" s="100">
        <v>26</v>
      </c>
      <c r="D58" s="857" t="s">
        <v>779</v>
      </c>
      <c r="E58" s="853"/>
      <c r="F58" s="854">
        <f>+F32+(F34*F36)+F38+F40+F50+F52+F54-F56</f>
        <v>0</v>
      </c>
    </row>
    <row r="59" spans="2:8" ht="5.25" customHeight="1">
      <c r="B59" s="99"/>
      <c r="D59" s="103"/>
      <c r="F59" s="15"/>
    </row>
    <row r="60" spans="2:8">
      <c r="B60" s="119">
        <v>27</v>
      </c>
      <c r="D60" s="108" t="str">
        <f>CONCATENATE("Proveitos recuperados em ",D4," por aplicação das tarifas URD às entregas a clientes RAA")</f>
        <v>Proveitos recuperados em t-2 por aplicação das tarifas URD às entregas a clientes RAA</v>
      </c>
      <c r="F60" s="1339"/>
      <c r="H60" s="11"/>
    </row>
    <row r="61" spans="2:8" ht="5.25" customHeight="1">
      <c r="B61" s="120"/>
      <c r="D61" s="111"/>
      <c r="F61" s="1323"/>
      <c r="H61" s="11"/>
    </row>
    <row r="62" spans="2:8">
      <c r="B62" s="120">
        <v>28</v>
      </c>
      <c r="D62" s="109" t="s">
        <v>69</v>
      </c>
      <c r="F62" s="1340"/>
      <c r="G62" s="14"/>
      <c r="H62" s="1110"/>
    </row>
    <row r="63" spans="2:8" ht="5.25" customHeight="1">
      <c r="B63" s="120"/>
      <c r="D63" s="111"/>
      <c r="F63" s="1341"/>
      <c r="H63" s="11"/>
    </row>
    <row r="64" spans="2:8">
      <c r="B64" s="120">
        <v>29</v>
      </c>
      <c r="D64" s="109" t="s">
        <v>70</v>
      </c>
      <c r="F64" s="1340"/>
      <c r="G64" s="18"/>
      <c r="H64" s="11"/>
    </row>
    <row r="65" spans="2:8" ht="5.25" customHeight="1">
      <c r="B65" s="98"/>
      <c r="D65" s="111"/>
      <c r="F65" s="788"/>
      <c r="H65" s="11"/>
    </row>
    <row r="66" spans="2:8" ht="16.5" customHeight="1">
      <c r="B66" s="1360">
        <v>30</v>
      </c>
      <c r="D66" s="857" t="s">
        <v>780</v>
      </c>
      <c r="E66" s="853"/>
      <c r="F66" s="1314">
        <f>SUM(F60:F64)</f>
        <v>0</v>
      </c>
      <c r="H66" s="11"/>
    </row>
    <row r="67" spans="2:8" ht="5.25" customHeight="1">
      <c r="B67" s="99"/>
      <c r="D67" s="858"/>
      <c r="E67" s="853"/>
      <c r="F67" s="855"/>
      <c r="H67" s="11"/>
    </row>
    <row r="68" spans="2:8" ht="17.25" customHeight="1">
      <c r="B68" s="1360">
        <v>31</v>
      </c>
      <c r="D68" s="859" t="e">
        <f>CONCATENATE("Ajustamento em ",D4+2," dos proveitos da atividade de DEE AT/MT")</f>
        <v>#VALUE!</v>
      </c>
      <c r="E68" s="855"/>
      <c r="F68" s="1325">
        <f>(+F66-F58)*(1+F28)*(1+F30)</f>
        <v>0</v>
      </c>
      <c r="H68" s="11"/>
    </row>
    <row r="69" spans="2:8" ht="17.25" customHeight="1">
      <c r="B69" s="120">
        <v>32</v>
      </c>
      <c r="D69" s="1796" t="s">
        <v>746</v>
      </c>
      <c r="E69" s="1786"/>
      <c r="F69" s="1809"/>
      <c r="H69" s="11"/>
    </row>
    <row r="70" spans="2:8" ht="17.25" customHeight="1">
      <c r="B70" s="120">
        <v>33</v>
      </c>
      <c r="D70" s="1797" t="s">
        <v>747</v>
      </c>
      <c r="E70" s="1786"/>
      <c r="F70" s="1810"/>
      <c r="H70" s="11"/>
    </row>
    <row r="71" spans="2:8" ht="25.5">
      <c r="B71" s="1787">
        <v>34</v>
      </c>
      <c r="D71" s="1780" t="s">
        <v>748</v>
      </c>
      <c r="E71" s="855"/>
      <c r="F71" s="1788">
        <f>F68+F69+F70</f>
        <v>0</v>
      </c>
      <c r="H71" s="11"/>
    </row>
    <row r="72" spans="2:8" ht="5.25" customHeight="1">
      <c r="B72" s="99"/>
      <c r="D72" s="103"/>
      <c r="F72" s="15"/>
    </row>
    <row r="73" spans="2:8">
      <c r="B73" s="97">
        <v>35</v>
      </c>
      <c r="C73" s="19"/>
      <c r="D73" s="1248" t="s">
        <v>656</v>
      </c>
      <c r="E73" s="19"/>
      <c r="F73" s="1562"/>
      <c r="G73" s="17"/>
    </row>
    <row r="74" spans="2:8" ht="5.25" customHeight="1">
      <c r="B74" s="98"/>
      <c r="C74" s="19"/>
      <c r="D74" s="1249"/>
      <c r="E74" s="19"/>
      <c r="F74" s="1563"/>
      <c r="G74" s="17"/>
    </row>
    <row r="75" spans="2:8">
      <c r="B75" s="98">
        <v>36</v>
      </c>
      <c r="C75" s="19"/>
      <c r="D75" s="1249" t="s">
        <v>657</v>
      </c>
      <c r="E75" s="19"/>
      <c r="F75" s="1557"/>
      <c r="G75" s="17"/>
    </row>
    <row r="76" spans="2:8" ht="5.25" customHeight="1">
      <c r="B76" s="98"/>
      <c r="C76" s="19"/>
      <c r="D76" s="1249"/>
      <c r="E76" s="19"/>
      <c r="F76" s="1563"/>
      <c r="G76" s="17"/>
    </row>
    <row r="77" spans="2:8">
      <c r="B77" s="98">
        <v>37</v>
      </c>
      <c r="C77" s="19"/>
      <c r="D77" s="1249" t="s">
        <v>590</v>
      </c>
      <c r="E77" s="19"/>
      <c r="F77" s="1564"/>
      <c r="G77" s="17"/>
    </row>
    <row r="78" spans="2:8" ht="5.25" customHeight="1">
      <c r="B78" s="98"/>
      <c r="C78" s="19"/>
      <c r="D78" s="1249"/>
      <c r="E78" s="19"/>
      <c r="F78" s="1563"/>
      <c r="G78" s="17"/>
    </row>
    <row r="79" spans="2:8" ht="12.75" customHeight="1">
      <c r="B79" s="98">
        <v>38</v>
      </c>
      <c r="C79" s="19"/>
      <c r="D79" s="1249" t="s">
        <v>781</v>
      </c>
      <c r="E79" s="19"/>
      <c r="F79" s="1557"/>
      <c r="G79" s="17"/>
    </row>
    <row r="80" spans="2:8" ht="5.25" customHeight="1">
      <c r="B80" s="98"/>
      <c r="C80" s="19"/>
      <c r="D80" s="1249"/>
      <c r="E80" s="19"/>
      <c r="F80" s="1563"/>
      <c r="G80" s="17"/>
    </row>
    <row r="81" spans="2:7" ht="12.75" customHeight="1">
      <c r="B81" s="98">
        <v>39</v>
      </c>
      <c r="C81" s="19"/>
      <c r="D81" s="1244" t="s">
        <v>782</v>
      </c>
      <c r="E81" s="19"/>
      <c r="F81" s="1557"/>
      <c r="G81" s="17"/>
    </row>
    <row r="82" spans="2:7" ht="5.25" customHeight="1">
      <c r="B82" s="98"/>
      <c r="C82" s="19"/>
      <c r="D82" s="1249"/>
      <c r="E82" s="19"/>
      <c r="F82" s="1563"/>
      <c r="G82" s="17"/>
    </row>
    <row r="83" spans="2:7">
      <c r="B83" s="1258">
        <v>40</v>
      </c>
      <c r="C83" s="19"/>
      <c r="D83" s="1255" t="s">
        <v>783</v>
      </c>
      <c r="E83" s="1256"/>
      <c r="F83" s="1565"/>
      <c r="G83" s="17"/>
    </row>
    <row r="84" spans="2:7" ht="5.25" customHeight="1">
      <c r="B84" s="1258"/>
      <c r="C84" s="19"/>
      <c r="D84" s="1255"/>
      <c r="E84" s="1256"/>
      <c r="F84" s="1566"/>
      <c r="G84" s="17"/>
    </row>
    <row r="85" spans="2:7">
      <c r="B85" s="1258">
        <v>41</v>
      </c>
      <c r="C85" s="19"/>
      <c r="D85" s="1255" t="s">
        <v>599</v>
      </c>
      <c r="E85" s="1256"/>
      <c r="F85" s="1567"/>
      <c r="G85" s="17"/>
    </row>
    <row r="86" spans="2:7" ht="5.25" customHeight="1">
      <c r="B86" s="1258"/>
      <c r="C86" s="19"/>
      <c r="D86" s="1255"/>
      <c r="E86" s="1256"/>
      <c r="F86" s="1255"/>
      <c r="G86" s="17"/>
    </row>
    <row r="87" spans="2:7">
      <c r="B87" s="1258">
        <v>42</v>
      </c>
      <c r="C87" s="19"/>
      <c r="D87" s="1255" t="s">
        <v>784</v>
      </c>
      <c r="E87" s="1256"/>
      <c r="F87" s="1356"/>
      <c r="G87" s="17"/>
    </row>
    <row r="88" spans="2:7" ht="5.25" customHeight="1">
      <c r="B88" s="1258"/>
      <c r="C88" s="19"/>
      <c r="D88" s="1255"/>
      <c r="E88" s="1256"/>
      <c r="F88" s="1318"/>
      <c r="G88" s="17"/>
    </row>
    <row r="89" spans="2:7">
      <c r="B89" s="1258">
        <v>43</v>
      </c>
      <c r="C89" s="19"/>
      <c r="D89" s="1255" t="s">
        <v>598</v>
      </c>
      <c r="E89" s="1256"/>
      <c r="F89" s="1318"/>
      <c r="G89" s="17"/>
    </row>
    <row r="90" spans="2:7" ht="5.25" customHeight="1">
      <c r="B90" s="98"/>
      <c r="C90" s="19"/>
      <c r="D90" s="1249"/>
      <c r="E90" s="19"/>
      <c r="F90" s="109"/>
      <c r="G90" s="17"/>
    </row>
    <row r="91" spans="2:7" ht="12.75" customHeight="1">
      <c r="B91" s="98">
        <v>44</v>
      </c>
      <c r="C91" s="19"/>
      <c r="D91" s="1245" t="s">
        <v>653</v>
      </c>
      <c r="E91" s="19"/>
      <c r="F91" s="1358"/>
      <c r="G91" s="17"/>
    </row>
    <row r="92" spans="2:7" ht="5.25" customHeight="1">
      <c r="B92" s="98"/>
      <c r="C92" s="19"/>
      <c r="D92" s="1249"/>
      <c r="E92" s="19"/>
      <c r="F92" s="109"/>
      <c r="G92" s="17"/>
    </row>
    <row r="93" spans="2:7" ht="12.75" customHeight="1">
      <c r="B93" s="98">
        <v>45</v>
      </c>
      <c r="C93" s="19"/>
      <c r="D93" s="661" t="s">
        <v>530</v>
      </c>
      <c r="E93" s="19"/>
      <c r="F93" s="1312"/>
      <c r="G93" s="17"/>
    </row>
    <row r="94" spans="2:7" ht="5.25" customHeight="1">
      <c r="B94" s="98"/>
      <c r="C94" s="19"/>
      <c r="D94" s="109"/>
      <c r="E94" s="19"/>
      <c r="F94" s="109"/>
      <c r="G94" s="17"/>
    </row>
    <row r="95" spans="2:7">
      <c r="B95" s="98">
        <v>46</v>
      </c>
      <c r="C95" s="19"/>
      <c r="D95" s="385" t="s">
        <v>702</v>
      </c>
      <c r="E95" s="19"/>
      <c r="F95" s="1557"/>
      <c r="G95" s="17"/>
    </row>
    <row r="96" spans="2:7" ht="5.25" customHeight="1">
      <c r="B96" s="660"/>
      <c r="C96" s="19"/>
      <c r="D96" s="661"/>
      <c r="E96" s="19"/>
      <c r="F96" s="1568"/>
      <c r="G96" s="17"/>
    </row>
    <row r="97" spans="2:8">
      <c r="B97" s="660">
        <v>47</v>
      </c>
      <c r="C97" s="19"/>
      <c r="D97" s="661" t="s">
        <v>592</v>
      </c>
      <c r="E97" s="19"/>
      <c r="F97" s="1568"/>
      <c r="G97" s="17"/>
    </row>
    <row r="98" spans="2:8" ht="5.25" customHeight="1">
      <c r="B98" s="1241"/>
      <c r="C98" s="19"/>
      <c r="D98" s="1242"/>
      <c r="E98" s="19"/>
      <c r="F98" s="826"/>
      <c r="G98" s="17"/>
    </row>
    <row r="99" spans="2:8" ht="5.25" customHeight="1">
      <c r="B99" s="99"/>
      <c r="C99" s="17"/>
      <c r="D99" s="104"/>
      <c r="E99" s="17"/>
      <c r="F99" s="790"/>
      <c r="G99" s="17"/>
    </row>
    <row r="100" spans="2:8" ht="17.25" customHeight="1">
      <c r="B100" s="121">
        <v>48</v>
      </c>
      <c r="C100" s="17"/>
      <c r="D100" s="857" t="s">
        <v>785</v>
      </c>
      <c r="E100" s="856"/>
      <c r="F100" s="854">
        <f>+F73+(F75*F77)+F79+F81+F91+F93+F95-F97</f>
        <v>0</v>
      </c>
      <c r="G100" s="17"/>
    </row>
    <row r="101" spans="2:8" ht="4.5" customHeight="1">
      <c r="B101" s="99"/>
      <c r="C101" s="17"/>
      <c r="D101" s="104"/>
      <c r="E101" s="17"/>
      <c r="F101" s="19"/>
      <c r="G101" s="17"/>
    </row>
    <row r="102" spans="2:8">
      <c r="B102" s="119">
        <v>49</v>
      </c>
      <c r="C102" s="17"/>
      <c r="D102" s="108" t="str">
        <f>CONCATENATE("Proveitos recuperados em ",D4," por aplicação das tarifas URD às entregas a clientes RAA")</f>
        <v>Proveitos recuperados em t-2 por aplicação das tarifas URD às entregas a clientes RAA</v>
      </c>
      <c r="E102" s="17"/>
      <c r="F102" s="1339"/>
      <c r="G102" s="17"/>
      <c r="H102" s="11"/>
    </row>
    <row r="103" spans="2:8" ht="5.25" customHeight="1">
      <c r="B103" s="120"/>
      <c r="C103" s="17"/>
      <c r="D103" s="109"/>
      <c r="E103" s="17"/>
      <c r="F103" s="1342"/>
      <c r="G103" s="17"/>
      <c r="H103" s="11"/>
    </row>
    <row r="104" spans="2:8">
      <c r="B104" s="120">
        <v>50</v>
      </c>
      <c r="C104" s="17"/>
      <c r="D104" s="109" t="s">
        <v>71</v>
      </c>
      <c r="E104" s="17"/>
      <c r="F104" s="568"/>
      <c r="G104" s="17"/>
      <c r="H104" s="1111"/>
    </row>
    <row r="105" spans="2:8" ht="5.25" customHeight="1">
      <c r="B105" s="120"/>
      <c r="C105" s="17"/>
      <c r="D105" s="109"/>
      <c r="E105" s="17"/>
      <c r="F105" s="1342"/>
      <c r="G105" s="17"/>
      <c r="H105" s="11"/>
    </row>
    <row r="106" spans="2:8">
      <c r="B106" s="1238">
        <v>51</v>
      </c>
      <c r="C106" s="17"/>
      <c r="D106" s="110" t="s">
        <v>70</v>
      </c>
      <c r="E106" s="17"/>
      <c r="F106" s="1343"/>
      <c r="G106" s="18"/>
      <c r="H106" s="11"/>
    </row>
    <row r="107" spans="2:8" ht="5.25" customHeight="1">
      <c r="B107" s="99"/>
      <c r="C107" s="17"/>
      <c r="D107" s="104"/>
      <c r="E107" s="17"/>
      <c r="F107" s="19"/>
      <c r="G107" s="17"/>
    </row>
    <row r="108" spans="2:8" ht="17.25" customHeight="1">
      <c r="B108" s="1360">
        <v>52</v>
      </c>
      <c r="C108" s="17"/>
      <c r="D108" s="857" t="s">
        <v>786</v>
      </c>
      <c r="E108" s="856"/>
      <c r="F108" s="1314">
        <f>SUM(F102:F106)</f>
        <v>0</v>
      </c>
      <c r="G108" s="17"/>
      <c r="H108" s="11"/>
    </row>
    <row r="109" spans="2:8" ht="5.25" customHeight="1">
      <c r="B109" s="99"/>
      <c r="C109" s="17"/>
      <c r="D109" s="860"/>
      <c r="E109" s="856"/>
      <c r="F109" s="1357"/>
      <c r="G109" s="17"/>
      <c r="H109" s="11"/>
    </row>
    <row r="110" spans="2:8" ht="17.25" customHeight="1">
      <c r="B110" s="1360">
        <v>53</v>
      </c>
      <c r="C110" s="17"/>
      <c r="D110" s="859" t="e">
        <f>CONCATENATE("Ajustamento em ",D4+2," dos proveitos da atividade de DEE BT (52-48) x (1+11) x (1+12)")</f>
        <v>#VALUE!</v>
      </c>
      <c r="E110" s="855"/>
      <c r="F110" s="1325">
        <f>+(F108-F100)*(1+F28)*(1+F30)</f>
        <v>0</v>
      </c>
      <c r="G110" s="16"/>
      <c r="H110" s="11"/>
    </row>
    <row r="111" spans="2:8" ht="17.25" customHeight="1">
      <c r="B111" s="120">
        <v>54</v>
      </c>
      <c r="C111" s="17"/>
      <c r="D111" s="1796" t="s">
        <v>749</v>
      </c>
      <c r="E111" s="1786"/>
      <c r="F111" s="1809"/>
      <c r="G111" s="16"/>
      <c r="H111" s="11"/>
    </row>
    <row r="112" spans="2:8" ht="17.25" customHeight="1">
      <c r="B112" s="120">
        <v>55</v>
      </c>
      <c r="C112" s="17"/>
      <c r="D112" s="1797" t="s">
        <v>750</v>
      </c>
      <c r="E112" s="1786"/>
      <c r="F112" s="1810"/>
      <c r="G112" s="16"/>
      <c r="H112" s="11"/>
    </row>
    <row r="113" spans="2:8" ht="25.5">
      <c r="B113" s="1787">
        <v>56</v>
      </c>
      <c r="C113" s="17"/>
      <c r="D113" s="1780" t="s">
        <v>751</v>
      </c>
      <c r="E113" s="855"/>
      <c r="F113" s="1788">
        <f>F110+F111+F112</f>
        <v>0</v>
      </c>
      <c r="G113" s="16"/>
      <c r="H113" s="11"/>
    </row>
    <row r="114" spans="2:8" ht="5.25" customHeight="1">
      <c r="B114" s="99"/>
      <c r="C114" s="17"/>
      <c r="D114" s="791"/>
      <c r="E114" s="19"/>
      <c r="F114" s="1324"/>
      <c r="G114" s="17"/>
    </row>
    <row r="115" spans="2:8" ht="20.25" customHeight="1">
      <c r="B115" s="1360">
        <v>57</v>
      </c>
      <c r="C115" s="17"/>
      <c r="D115" s="1443" t="e">
        <f>CONCATENATE("Ajustamento em ",D4+2," dos proveitos da DEE AT/MT + BT, relativos a ",D4,"")</f>
        <v>#VALUE!</v>
      </c>
      <c r="E115" s="19"/>
      <c r="F115" s="1314">
        <f>+F68+F110</f>
        <v>0</v>
      </c>
      <c r="G115" s="17"/>
      <c r="H115" s="11"/>
    </row>
    <row r="116" spans="2:8" ht="20.25" customHeight="1">
      <c r="B116" s="119">
        <v>58</v>
      </c>
      <c r="C116" s="17"/>
      <c r="D116" s="1783" t="s">
        <v>741</v>
      </c>
      <c r="E116" s="19"/>
      <c r="F116" s="1811">
        <f>F111+F69</f>
        <v>0</v>
      </c>
      <c r="G116" s="17"/>
      <c r="H116" s="11"/>
    </row>
    <row r="117" spans="2:8" ht="20.25" customHeight="1">
      <c r="B117" s="120">
        <v>59</v>
      </c>
      <c r="C117" s="17"/>
      <c r="D117" s="1782" t="s">
        <v>744</v>
      </c>
      <c r="E117" s="19"/>
      <c r="F117" s="1812">
        <f>F112+F70</f>
        <v>0</v>
      </c>
      <c r="G117" s="17"/>
      <c r="H117" s="11"/>
    </row>
    <row r="118" spans="2:8" ht="30">
      <c r="B118" s="1360">
        <v>60</v>
      </c>
      <c r="C118" s="17"/>
      <c r="D118" s="1443" t="s">
        <v>745</v>
      </c>
      <c r="E118" s="19"/>
      <c r="F118" s="1314">
        <f>F115+F116+F117</f>
        <v>0</v>
      </c>
      <c r="G118" s="17"/>
      <c r="H118" s="11"/>
    </row>
    <row r="119" spans="2:8" ht="12" customHeight="1">
      <c r="B119" s="99"/>
      <c r="C119" s="17"/>
      <c r="D119" s="39" t="s">
        <v>146</v>
      </c>
      <c r="E119" s="19"/>
      <c r="F119" s="19"/>
      <c r="G119" s="17"/>
      <c r="H119" s="11"/>
    </row>
    <row r="120" spans="2:8">
      <c r="B120" s="17"/>
      <c r="C120" s="17"/>
      <c r="D120" s="40" t="s">
        <v>662</v>
      </c>
      <c r="E120" s="17"/>
      <c r="F120" s="19"/>
      <c r="G120" s="17"/>
    </row>
    <row r="121" spans="2:8">
      <c r="B121" s="17"/>
      <c r="C121" s="17"/>
      <c r="E121" s="17"/>
      <c r="F121" s="19"/>
      <c r="G121" s="17"/>
    </row>
    <row r="122" spans="2:8">
      <c r="B122" s="17"/>
      <c r="C122" s="17"/>
      <c r="D122" s="40"/>
      <c r="E122" s="17"/>
      <c r="F122" s="19"/>
      <c r="G122" s="17"/>
    </row>
    <row r="123" spans="2:8">
      <c r="B123" s="17"/>
      <c r="C123" s="17"/>
      <c r="D123" s="749" t="s">
        <v>494</v>
      </c>
      <c r="E123" s="17"/>
      <c r="F123" s="19"/>
      <c r="G123" s="17"/>
    </row>
    <row r="124" spans="2:8">
      <c r="B124" s="17"/>
      <c r="C124" s="17"/>
      <c r="D124" s="1791" t="str">
        <f>CONCATENATE("Juros de atualização do acerto provisório do CAPEX ",D4)</f>
        <v>Juros de atualização do acerto provisório do CAPEX t-2</v>
      </c>
      <c r="E124" s="1790"/>
      <c r="F124" s="1792">
        <f>F70</f>
        <v>0</v>
      </c>
      <c r="G124" s="17"/>
    </row>
    <row r="125" spans="2:8">
      <c r="B125" s="17"/>
      <c r="C125" s="17"/>
      <c r="D125" s="1789" t="str">
        <f>CONCATENATE("Juros ",D4)</f>
        <v>Juros t-2</v>
      </c>
      <c r="E125" s="1790"/>
      <c r="F125" s="1312">
        <f>+(F66-F58)*F28</f>
        <v>0</v>
      </c>
      <c r="G125" s="17"/>
    </row>
    <row r="126" spans="2:8">
      <c r="B126" s="17"/>
      <c r="C126" s="17"/>
      <c r="D126" s="748" t="e">
        <f>CONCATENATE("Juros ",D4+1)</f>
        <v>#VALUE!</v>
      </c>
      <c r="E126" s="17"/>
      <c r="F126" s="1322">
        <f>+((F66-F58)+F125)*(F30)</f>
        <v>0</v>
      </c>
      <c r="G126" s="17"/>
    </row>
    <row r="127" spans="2:8">
      <c r="B127" s="17"/>
      <c r="C127" s="17"/>
      <c r="D127" s="749" t="s">
        <v>495</v>
      </c>
      <c r="E127" s="17"/>
      <c r="F127" s="791"/>
      <c r="G127" s="17"/>
    </row>
    <row r="128" spans="2:8">
      <c r="B128" s="17"/>
      <c r="C128" s="17"/>
      <c r="D128" s="1791" t="str">
        <f>D124</f>
        <v>Juros de atualização do acerto provisório do CAPEX t-2</v>
      </c>
      <c r="E128" s="17"/>
      <c r="F128" s="1793">
        <f>F112</f>
        <v>0</v>
      </c>
      <c r="G128" s="17"/>
    </row>
    <row r="129" spans="2:10">
      <c r="B129" s="17"/>
      <c r="C129" s="17"/>
      <c r="D129" s="1789" t="str">
        <f>+D125</f>
        <v>Juros t-2</v>
      </c>
      <c r="E129" s="1790"/>
      <c r="F129" s="1312">
        <f>+(F108-F100)*F28</f>
        <v>0</v>
      </c>
      <c r="G129" s="17"/>
    </row>
    <row r="130" spans="2:10">
      <c r="B130" s="17"/>
      <c r="C130" s="17"/>
      <c r="D130" s="748" t="e">
        <f>+D126</f>
        <v>#VALUE!</v>
      </c>
      <c r="E130" s="17"/>
      <c r="F130" s="1322">
        <f>+((F108-F100)+F129)*F30</f>
        <v>0</v>
      </c>
      <c r="G130" s="17"/>
    </row>
    <row r="131" spans="2:10">
      <c r="B131" s="17"/>
      <c r="C131" s="17"/>
      <c r="D131" s="40"/>
      <c r="E131" s="17"/>
      <c r="F131" s="17"/>
      <c r="G131" s="17"/>
    </row>
    <row r="132" spans="2:10">
      <c r="B132" s="103"/>
      <c r="C132" s="103"/>
      <c r="E132" s="103"/>
      <c r="F132" s="1376"/>
      <c r="G132" s="103"/>
    </row>
    <row r="133" spans="2:10">
      <c r="J133" s="684"/>
    </row>
    <row r="134" spans="2:10">
      <c r="J134" s="684"/>
    </row>
  </sheetData>
  <mergeCells count="1">
    <mergeCell ref="B3:F3"/>
  </mergeCells>
  <hyperlinks>
    <hyperlink ref="A1" location="ÍNDICE!B2" display="Indíce"/>
  </hyperlinks>
  <printOptions horizontalCentered="1"/>
  <pageMargins left="0.51181102362204722" right="0.51181102362204722" top="0.55118110236220474" bottom="0.19685039370078741" header="0.31496062992125984" footer="0.31496062992125984"/>
  <pageSetup paperSize="9" scale="58" orientation="portrait" r:id="rId1"/>
  <drawing r:id="rId2"/>
  <legacyDrawing r:id="rId3"/>
  <oleObjects>
    <mc:AlternateContent xmlns:mc="http://schemas.openxmlformats.org/markup-compatibility/2006">
      <mc:Choice Requires="x14">
        <oleObject progId="Equation.3" shapeId="57384" r:id="rId4">
          <objectPr defaultSize="0" autoPict="0" r:id="rId5">
            <anchor moveWithCells="1">
              <from>
                <xdr:col>1</xdr:col>
                <xdr:colOff>114300</xdr:colOff>
                <xdr:row>135</xdr:row>
                <xdr:rowOff>0</xdr:rowOff>
              </from>
              <to>
                <xdr:col>1</xdr:col>
                <xdr:colOff>114300</xdr:colOff>
                <xdr:row>135</xdr:row>
                <xdr:rowOff>152400</xdr:rowOff>
              </to>
            </anchor>
          </objectPr>
        </oleObject>
      </mc:Choice>
      <mc:Fallback>
        <oleObject progId="Equation.3" shapeId="57384" r:id="rId4"/>
      </mc:Fallback>
    </mc:AlternateContent>
    <mc:AlternateContent xmlns:mc="http://schemas.openxmlformats.org/markup-compatibility/2006">
      <mc:Choice Requires="x14">
        <oleObject progId="Equation.3" shapeId="57385" r:id="rId6">
          <objectPr defaultSize="0" autoPict="0" r:id="rId7">
            <anchor moveWithCells="1">
              <from>
                <xdr:col>1</xdr:col>
                <xdr:colOff>133350</xdr:colOff>
                <xdr:row>135</xdr:row>
                <xdr:rowOff>0</xdr:rowOff>
              </from>
              <to>
                <xdr:col>1</xdr:col>
                <xdr:colOff>133350</xdr:colOff>
                <xdr:row>137</xdr:row>
                <xdr:rowOff>104775</xdr:rowOff>
              </to>
            </anchor>
          </objectPr>
        </oleObject>
      </mc:Choice>
      <mc:Fallback>
        <oleObject progId="Equation.3" shapeId="57385" r:id="rId6"/>
      </mc:Fallback>
    </mc:AlternateContent>
    <mc:AlternateContent xmlns:mc="http://schemas.openxmlformats.org/markup-compatibility/2006">
      <mc:Choice Requires="x14">
        <oleObject progId="Equation.3" shapeId="57388" r:id="rId8">
          <objectPr defaultSize="0" autoPict="0" r:id="rId9">
            <anchor moveWithCells="1">
              <from>
                <xdr:col>1</xdr:col>
                <xdr:colOff>104775</xdr:colOff>
                <xdr:row>135</xdr:row>
                <xdr:rowOff>0</xdr:rowOff>
              </from>
              <to>
                <xdr:col>1</xdr:col>
                <xdr:colOff>104775</xdr:colOff>
                <xdr:row>136</xdr:row>
                <xdr:rowOff>152400</xdr:rowOff>
              </to>
            </anchor>
          </objectPr>
        </oleObject>
      </mc:Choice>
      <mc:Fallback>
        <oleObject progId="Equation.3" shapeId="57388" r:id="rId8"/>
      </mc:Fallback>
    </mc:AlternateContent>
    <mc:AlternateContent xmlns:mc="http://schemas.openxmlformats.org/markup-compatibility/2006">
      <mc:Choice Requires="x14">
        <oleObject progId="Equation.3" shapeId="57389" r:id="rId10">
          <objectPr defaultSize="0" autoPict="0" r:id="rId11">
            <anchor moveWithCells="1">
              <from>
                <xdr:col>1</xdr:col>
                <xdr:colOff>142875</xdr:colOff>
                <xdr:row>135</xdr:row>
                <xdr:rowOff>0</xdr:rowOff>
              </from>
              <to>
                <xdr:col>1</xdr:col>
                <xdr:colOff>142875</xdr:colOff>
                <xdr:row>136</xdr:row>
                <xdr:rowOff>123825</xdr:rowOff>
              </to>
            </anchor>
          </objectPr>
        </oleObject>
      </mc:Choice>
      <mc:Fallback>
        <oleObject progId="Equation.3" shapeId="57389" r:id="rId10"/>
      </mc:Fallback>
    </mc:AlternateContent>
    <mc:AlternateContent xmlns:mc="http://schemas.openxmlformats.org/markup-compatibility/2006">
      <mc:Choice Requires="x14">
        <oleObject progId="Equation.3" shapeId="57390" r:id="rId12">
          <objectPr defaultSize="0" autoPict="0" r:id="rId13">
            <anchor moveWithCells="1">
              <from>
                <xdr:col>1</xdr:col>
                <xdr:colOff>133350</xdr:colOff>
                <xdr:row>135</xdr:row>
                <xdr:rowOff>0</xdr:rowOff>
              </from>
              <to>
                <xdr:col>1</xdr:col>
                <xdr:colOff>133350</xdr:colOff>
                <xdr:row>136</xdr:row>
                <xdr:rowOff>142875</xdr:rowOff>
              </to>
            </anchor>
          </objectPr>
        </oleObject>
      </mc:Choice>
      <mc:Fallback>
        <oleObject progId="Equation.3" shapeId="57390" r:id="rId12"/>
      </mc:Fallback>
    </mc:AlternateContent>
    <mc:AlternateContent xmlns:mc="http://schemas.openxmlformats.org/markup-compatibility/2006">
      <mc:Choice Requires="x14">
        <oleObject progId="Equation.3" shapeId="57391" r:id="rId14">
          <objectPr defaultSize="0" autoPict="0" r:id="rId15">
            <anchor moveWithCells="1">
              <from>
                <xdr:col>1</xdr:col>
                <xdr:colOff>171450</xdr:colOff>
                <xdr:row>135</xdr:row>
                <xdr:rowOff>0</xdr:rowOff>
              </from>
              <to>
                <xdr:col>1</xdr:col>
                <xdr:colOff>171450</xdr:colOff>
                <xdr:row>137</xdr:row>
                <xdr:rowOff>0</xdr:rowOff>
              </to>
            </anchor>
          </objectPr>
        </oleObject>
      </mc:Choice>
      <mc:Fallback>
        <oleObject progId="Equation.3" shapeId="57391" r:id="rId14"/>
      </mc:Fallback>
    </mc:AlternateContent>
    <mc:AlternateContent xmlns:mc="http://schemas.openxmlformats.org/markup-compatibility/2006">
      <mc:Choice Requires="x14">
        <oleObject progId="Equation.3" shapeId="57392" r:id="rId16">
          <objectPr defaultSize="0" autoPict="0" r:id="rId17">
            <anchor moveWithCells="1">
              <from>
                <xdr:col>1</xdr:col>
                <xdr:colOff>114300</xdr:colOff>
                <xdr:row>135</xdr:row>
                <xdr:rowOff>0</xdr:rowOff>
              </from>
              <to>
                <xdr:col>1</xdr:col>
                <xdr:colOff>114300</xdr:colOff>
                <xdr:row>136</xdr:row>
                <xdr:rowOff>104775</xdr:rowOff>
              </to>
            </anchor>
          </objectPr>
        </oleObject>
      </mc:Choice>
      <mc:Fallback>
        <oleObject progId="Equation.3" shapeId="57392" r:id="rId1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499984740745262"/>
  </sheetPr>
  <dimension ref="A1:L159"/>
  <sheetViews>
    <sheetView showGridLines="0" topLeftCell="A10" zoomScaleNormal="100" workbookViewId="0">
      <selection activeCell="A3" sqref="A3:XFD3"/>
    </sheetView>
  </sheetViews>
  <sheetFormatPr defaultRowHeight="15"/>
  <cols>
    <col min="1" max="1" width="19.85546875" customWidth="1"/>
    <col min="2" max="2" width="5" style="95" customWidth="1"/>
    <col min="3" max="3" width="0.85546875" customWidth="1"/>
    <col min="4" max="4" width="88.140625" customWidth="1"/>
    <col min="5" max="5" width="1" customWidth="1"/>
    <col min="6" max="6" width="14.7109375" customWidth="1"/>
    <col min="7" max="7" width="0.85546875" customWidth="1"/>
    <col min="8" max="8" width="14.7109375" customWidth="1"/>
    <col min="9" max="9" width="0.85546875" customWidth="1"/>
    <col min="10" max="10" width="14.7109375" customWidth="1"/>
  </cols>
  <sheetData>
    <row r="1" spans="1:10" ht="17.25" customHeight="1">
      <c r="A1" s="400" t="s">
        <v>814</v>
      </c>
    </row>
    <row r="2" spans="1:10" ht="17.25" customHeight="1"/>
    <row r="3" spans="1:10" s="2261" customFormat="1">
      <c r="B3" s="3071" t="s">
        <v>909</v>
      </c>
      <c r="C3" s="3071"/>
      <c r="D3" s="3071"/>
      <c r="E3" s="3071"/>
      <c r="F3" s="3071"/>
      <c r="G3" s="3071"/>
      <c r="H3" s="3071"/>
      <c r="I3" s="3071"/>
      <c r="J3" s="3071"/>
    </row>
    <row r="4" spans="1:10">
      <c r="B4" s="10" t="s">
        <v>611</v>
      </c>
      <c r="C4" s="10"/>
      <c r="D4" s="10"/>
      <c r="E4" s="10"/>
      <c r="F4" s="10"/>
      <c r="H4" s="10"/>
      <c r="J4" s="10"/>
    </row>
    <row r="5" spans="1:10">
      <c r="C5" s="10"/>
      <c r="D5" s="10"/>
      <c r="E5" s="10"/>
      <c r="H5" s="10"/>
      <c r="J5" s="1162" t="s">
        <v>169</v>
      </c>
    </row>
    <row r="6" spans="1:10">
      <c r="C6" s="315"/>
      <c r="D6" s="316" t="s">
        <v>196</v>
      </c>
      <c r="E6" s="10"/>
      <c r="F6" s="107" t="str">
        <f>+Introdução!E26</f>
        <v>t-2</v>
      </c>
      <c r="H6" s="107" t="str">
        <f>+Introdução!E27</f>
        <v>t-1</v>
      </c>
      <c r="I6" s="26"/>
      <c r="J6" s="107" t="str">
        <f>+Introdução!E28</f>
        <v>t</v>
      </c>
    </row>
    <row r="7" spans="1:10" ht="4.5" customHeight="1">
      <c r="C7" s="10"/>
      <c r="D7" s="10"/>
      <c r="E7" s="10"/>
      <c r="F7" s="10"/>
      <c r="H7" s="16"/>
      <c r="I7" s="26"/>
      <c r="J7" s="16"/>
    </row>
    <row r="8" spans="1:10">
      <c r="B8" s="1292">
        <v>1</v>
      </c>
      <c r="D8" s="1344" t="s">
        <v>588</v>
      </c>
      <c r="E8" s="385"/>
      <c r="F8" s="1579">
        <f>+F21+F32</f>
        <v>0</v>
      </c>
      <c r="G8" s="837"/>
      <c r="H8" s="1579">
        <f>+H21+H32</f>
        <v>0</v>
      </c>
      <c r="I8" s="805"/>
      <c r="J8" s="1579">
        <f>+J21+J32</f>
        <v>0</v>
      </c>
    </row>
    <row r="9" spans="1:10">
      <c r="B9" s="1293">
        <v>2</v>
      </c>
      <c r="D9" s="539" t="s">
        <v>589</v>
      </c>
      <c r="E9" s="385"/>
      <c r="F9" s="1340">
        <f>+F22+F33</f>
        <v>0</v>
      </c>
      <c r="G9" s="837"/>
      <c r="H9" s="1340">
        <f>+H22+H33</f>
        <v>0</v>
      </c>
      <c r="I9" s="805"/>
      <c r="J9" s="1340">
        <f>+J22+J33</f>
        <v>0</v>
      </c>
    </row>
    <row r="10" spans="1:10">
      <c r="B10" s="197">
        <v>3</v>
      </c>
      <c r="D10" s="539" t="s">
        <v>590</v>
      </c>
      <c r="E10" s="385"/>
      <c r="F10" s="1550">
        <f>+F23</f>
        <v>0</v>
      </c>
      <c r="G10" s="1147"/>
      <c r="H10" s="1550">
        <f>+H23</f>
        <v>0</v>
      </c>
      <c r="I10" s="1688"/>
      <c r="J10" s="1550">
        <f>+J23</f>
        <v>0</v>
      </c>
    </row>
    <row r="11" spans="1:10">
      <c r="B11" s="197">
        <v>4</v>
      </c>
      <c r="D11" s="539" t="s">
        <v>591</v>
      </c>
      <c r="E11" s="385"/>
      <c r="F11" s="568">
        <f>+F24+F35</f>
        <v>0</v>
      </c>
      <c r="G11" s="1146"/>
      <c r="H11" s="568">
        <f>+H24+H35</f>
        <v>0</v>
      </c>
      <c r="I11" s="1607"/>
      <c r="J11" s="568">
        <f>+J24+J35</f>
        <v>0</v>
      </c>
    </row>
    <row r="12" spans="1:10" s="1228" customFormat="1">
      <c r="B12" s="197">
        <v>5</v>
      </c>
      <c r="D12" s="539" t="s">
        <v>661</v>
      </c>
      <c r="E12" s="385"/>
      <c r="F12" s="568">
        <f>+F25+F36</f>
        <v>0</v>
      </c>
      <c r="G12" s="1146"/>
      <c r="H12" s="568">
        <f>+H25+H36</f>
        <v>0</v>
      </c>
      <c r="I12" s="1655"/>
      <c r="J12" s="568">
        <f>+J25+J36</f>
        <v>0</v>
      </c>
    </row>
    <row r="13" spans="1:10" s="1228" customFormat="1">
      <c r="B13" s="197">
        <v>6</v>
      </c>
      <c r="D13" s="1818" t="s">
        <v>686</v>
      </c>
      <c r="E13" s="1817"/>
      <c r="F13" s="1820">
        <f>+F26+F37</f>
        <v>0</v>
      </c>
      <c r="G13" s="1821"/>
      <c r="H13" s="1820">
        <f>+H26+H37</f>
        <v>0</v>
      </c>
      <c r="I13" s="1822"/>
      <c r="J13" s="1820">
        <f>+J26+J37</f>
        <v>0</v>
      </c>
    </row>
    <row r="14" spans="1:10">
      <c r="B14" s="197">
        <v>7</v>
      </c>
      <c r="D14" s="385" t="s">
        <v>592</v>
      </c>
      <c r="E14" s="385"/>
      <c r="F14" s="568">
        <f>+F27+F38</f>
        <v>0</v>
      </c>
      <c r="G14" s="1146"/>
      <c r="H14" s="568">
        <f>+H27+H38</f>
        <v>0</v>
      </c>
      <c r="I14" s="1655"/>
      <c r="J14" s="568">
        <f>+J27+J38</f>
        <v>0</v>
      </c>
    </row>
    <row r="15" spans="1:10">
      <c r="B15" s="89">
        <v>8</v>
      </c>
      <c r="D15" s="1227" t="s">
        <v>700</v>
      </c>
      <c r="E15" s="385"/>
      <c r="F15" s="570">
        <f>+F28+F39</f>
        <v>0</v>
      </c>
      <c r="G15" s="1146"/>
      <c r="H15" s="570">
        <f>+H28+H39</f>
        <v>0</v>
      </c>
      <c r="I15" s="1655"/>
      <c r="J15" s="570">
        <f>+J28+J39</f>
        <v>0</v>
      </c>
    </row>
    <row r="16" spans="1:10" ht="4.5" customHeight="1">
      <c r="B16" s="1295">
        <v>7</v>
      </c>
      <c r="D16" s="31"/>
      <c r="E16" s="1133"/>
      <c r="F16" s="1134"/>
      <c r="G16" s="1239"/>
      <c r="H16" s="1762"/>
      <c r="I16" s="1689"/>
      <c r="J16" s="1766"/>
    </row>
    <row r="17" spans="2:12">
      <c r="B17" s="1291">
        <v>9</v>
      </c>
      <c r="D17" s="1347" t="s">
        <v>787</v>
      </c>
      <c r="E17" s="1348"/>
      <c r="F17" s="1349">
        <f>+F8+F9*F10+F11+F12+F13-F14+F15</f>
        <v>0</v>
      </c>
      <c r="G17" s="1148"/>
      <c r="H17" s="1349">
        <f>+H8+H9*H10+H11+H12+H13-H14+H15</f>
        <v>0</v>
      </c>
      <c r="I17" s="1690"/>
      <c r="J17" s="1349">
        <f>+J8+J9*J10+J11+J12+J13-J14+J15</f>
        <v>0</v>
      </c>
      <c r="K17" s="1409"/>
      <c r="L17" s="1409"/>
    </row>
    <row r="18" spans="2:12">
      <c r="B18" s="197">
        <v>10</v>
      </c>
      <c r="D18" s="1346" t="s">
        <v>607</v>
      </c>
      <c r="E18" s="157"/>
      <c r="F18" s="1549"/>
      <c r="G18" s="384"/>
      <c r="H18" s="1763"/>
      <c r="I18" s="1691"/>
      <c r="J18" s="1763"/>
    </row>
    <row r="19" spans="2:12">
      <c r="B19" s="89">
        <v>11</v>
      </c>
      <c r="D19" s="1227" t="s">
        <v>727</v>
      </c>
      <c r="E19" s="157"/>
      <c r="F19" s="1551" t="e">
        <f>+(F17+F14-F15)/F18</f>
        <v>#DIV/0!</v>
      </c>
      <c r="G19" s="384"/>
      <c r="H19" s="1551" t="e">
        <f>+(H17+H14-H15)/H18</f>
        <v>#DIV/0!</v>
      </c>
      <c r="I19" s="1691"/>
      <c r="J19" s="1551" t="e">
        <f>+(J17+J14-J15)/J18</f>
        <v>#DIV/0!</v>
      </c>
    </row>
    <row r="20" spans="2:12">
      <c r="B20" s="1294"/>
      <c r="D20" s="1138" t="s">
        <v>593</v>
      </c>
      <c r="E20" s="1228"/>
      <c r="F20" s="1149"/>
      <c r="G20" s="384"/>
      <c r="H20" s="1764"/>
      <c r="I20" s="1691"/>
      <c r="J20" s="1764"/>
    </row>
    <row r="21" spans="2:12">
      <c r="B21" s="1158">
        <v>12</v>
      </c>
      <c r="D21" s="1344" t="s">
        <v>588</v>
      </c>
      <c r="E21" s="385"/>
      <c r="F21" s="1579"/>
      <c r="G21" s="837"/>
      <c r="H21" s="1579"/>
      <c r="I21" s="805"/>
      <c r="J21" s="1579"/>
    </row>
    <row r="22" spans="2:12">
      <c r="B22" s="197">
        <v>13</v>
      </c>
      <c r="D22" s="539" t="s">
        <v>589</v>
      </c>
      <c r="E22" s="385"/>
      <c r="F22" s="1340"/>
      <c r="G22" s="837"/>
      <c r="H22" s="1340"/>
      <c r="I22" s="805"/>
      <c r="J22" s="1340"/>
    </row>
    <row r="23" spans="2:12">
      <c r="B23" s="197">
        <v>14</v>
      </c>
      <c r="D23" s="539" t="s">
        <v>590</v>
      </c>
      <c r="E23" s="385"/>
      <c r="F23" s="1580"/>
      <c r="G23" s="1147"/>
      <c r="H23" s="1580"/>
      <c r="I23" s="1688"/>
      <c r="J23" s="1580"/>
    </row>
    <row r="24" spans="2:12">
      <c r="B24" s="197">
        <v>15</v>
      </c>
      <c r="D24" s="539" t="s">
        <v>591</v>
      </c>
      <c r="E24" s="385"/>
      <c r="F24" s="1340"/>
      <c r="G24" s="1146"/>
      <c r="H24" s="1340"/>
      <c r="I24" s="1607"/>
      <c r="J24" s="1340"/>
    </row>
    <row r="25" spans="2:12" s="1228" customFormat="1">
      <c r="B25" s="197">
        <v>16</v>
      </c>
      <c r="D25" s="539" t="s">
        <v>684</v>
      </c>
      <c r="E25" s="1350"/>
      <c r="F25" s="1581"/>
      <c r="G25" s="1125"/>
      <c r="H25" s="1581"/>
      <c r="I25" s="1655"/>
      <c r="J25" s="1581"/>
    </row>
    <row r="26" spans="2:12" s="1228" customFormat="1">
      <c r="B26" s="197">
        <v>17</v>
      </c>
      <c r="D26" s="1819" t="s">
        <v>685</v>
      </c>
      <c r="E26" s="385"/>
      <c r="F26" s="1820"/>
      <c r="G26" s="1823"/>
      <c r="H26" s="1820"/>
      <c r="I26" s="1822"/>
      <c r="J26" s="1820"/>
    </row>
    <row r="27" spans="2:12">
      <c r="B27" s="197">
        <v>18</v>
      </c>
      <c r="D27" s="385" t="s">
        <v>592</v>
      </c>
      <c r="E27" s="385"/>
      <c r="F27" s="1340"/>
      <c r="G27" s="1146"/>
      <c r="H27" s="1340"/>
      <c r="I27" s="1655"/>
      <c r="J27" s="568"/>
    </row>
    <row r="28" spans="2:12">
      <c r="B28" s="89">
        <v>19</v>
      </c>
      <c r="D28" s="1227" t="s">
        <v>701</v>
      </c>
      <c r="E28" s="385"/>
      <c r="F28" s="1345"/>
      <c r="G28" s="1146"/>
      <c r="H28" s="1345"/>
      <c r="I28" s="1655"/>
      <c r="J28" s="570"/>
    </row>
    <row r="29" spans="2:12" ht="4.5" customHeight="1">
      <c r="D29" s="1228"/>
      <c r="E29" s="1228"/>
      <c r="F29" s="26"/>
      <c r="G29" s="384"/>
      <c r="H29" s="1764"/>
      <c r="I29" s="1691"/>
      <c r="J29" s="1764"/>
    </row>
    <row r="30" spans="2:12">
      <c r="B30" s="1159">
        <v>20</v>
      </c>
      <c r="D30" s="1347" t="s">
        <v>788</v>
      </c>
      <c r="E30" s="1348"/>
      <c r="F30" s="1349">
        <f>+F21+F22*F23+F24+F25+F26-F27+F28</f>
        <v>0</v>
      </c>
      <c r="G30" s="1148"/>
      <c r="H30" s="1349">
        <f>+H21+H22*H23+H24+H25+H26-H27+H28</f>
        <v>0</v>
      </c>
      <c r="I30" s="1690"/>
      <c r="J30" s="1349">
        <f>+J21+J22*J23+J24+J25+J26-J27+J28</f>
        <v>0</v>
      </c>
    </row>
    <row r="31" spans="2:12">
      <c r="D31" s="1138" t="s">
        <v>55</v>
      </c>
      <c r="E31" s="1228"/>
      <c r="F31" s="1149"/>
      <c r="G31" s="384"/>
      <c r="H31" s="1764"/>
      <c r="I31" s="1691"/>
      <c r="J31" s="1764"/>
    </row>
    <row r="32" spans="2:12">
      <c r="B32" s="1158">
        <v>21</v>
      </c>
      <c r="D32" s="1344" t="s">
        <v>588</v>
      </c>
      <c r="E32" s="385"/>
      <c r="F32" s="1579"/>
      <c r="G32" s="837"/>
      <c r="H32" s="1579"/>
      <c r="I32" s="805"/>
      <c r="J32" s="1579"/>
    </row>
    <row r="33" spans="2:10">
      <c r="B33" s="197">
        <v>22</v>
      </c>
      <c r="D33" s="539" t="s">
        <v>589</v>
      </c>
      <c r="E33" s="385"/>
      <c r="F33" s="1340"/>
      <c r="G33" s="837"/>
      <c r="H33" s="1340"/>
      <c r="I33" s="805"/>
      <c r="J33" s="1340"/>
    </row>
    <row r="34" spans="2:10">
      <c r="B34" s="197">
        <v>23</v>
      </c>
      <c r="D34" s="539" t="s">
        <v>590</v>
      </c>
      <c r="E34" s="385"/>
      <c r="F34" s="1580"/>
      <c r="G34" s="1147"/>
      <c r="H34" s="1580"/>
      <c r="I34" s="1688"/>
      <c r="J34" s="1580"/>
    </row>
    <row r="35" spans="2:10">
      <c r="B35" s="197">
        <v>24</v>
      </c>
      <c r="D35" s="539" t="s">
        <v>591</v>
      </c>
      <c r="E35" s="385"/>
      <c r="F35" s="1340"/>
      <c r="G35" s="1146"/>
      <c r="H35" s="1340"/>
      <c r="I35" s="1607"/>
      <c r="J35" s="1340"/>
    </row>
    <row r="36" spans="2:10" s="1228" customFormat="1">
      <c r="B36" s="197">
        <v>25</v>
      </c>
      <c r="D36" s="539" t="s">
        <v>530</v>
      </c>
      <c r="E36" s="1350"/>
      <c r="F36" s="1581"/>
      <c r="G36" s="1125"/>
      <c r="H36" s="1581"/>
      <c r="I36" s="1655"/>
      <c r="J36" s="1581"/>
    </row>
    <row r="37" spans="2:10" s="1228" customFormat="1">
      <c r="B37" s="197">
        <v>26</v>
      </c>
      <c r="D37" s="539" t="s">
        <v>687</v>
      </c>
      <c r="E37" s="385"/>
      <c r="F37" s="1340"/>
      <c r="G37" s="1146"/>
      <c r="H37" s="1340"/>
      <c r="I37" s="1655"/>
      <c r="J37" s="1340"/>
    </row>
    <row r="38" spans="2:10">
      <c r="B38" s="197">
        <v>27</v>
      </c>
      <c r="D38" s="385" t="s">
        <v>592</v>
      </c>
      <c r="E38" s="385"/>
      <c r="F38" s="1340"/>
      <c r="G38" s="1146"/>
      <c r="H38" s="1340"/>
      <c r="I38" s="1655"/>
      <c r="J38" s="1340"/>
    </row>
    <row r="39" spans="2:10">
      <c r="B39" s="89">
        <v>28</v>
      </c>
      <c r="D39" s="1227" t="s">
        <v>702</v>
      </c>
      <c r="E39" s="385"/>
      <c r="F39" s="1345"/>
      <c r="G39" s="1146"/>
      <c r="H39" s="1345"/>
      <c r="I39" s="1655"/>
      <c r="J39" s="570"/>
    </row>
    <row r="40" spans="2:10" ht="4.5" customHeight="1">
      <c r="D40" s="1228"/>
      <c r="E40" s="1228"/>
      <c r="F40" s="26"/>
      <c r="G40" s="384"/>
      <c r="H40" s="1764"/>
      <c r="I40" s="1691"/>
      <c r="J40" s="1764"/>
    </row>
    <row r="41" spans="2:10">
      <c r="B41" s="1159">
        <v>29</v>
      </c>
      <c r="D41" s="1347" t="s">
        <v>789</v>
      </c>
      <c r="E41" s="1348"/>
      <c r="F41" s="1349">
        <f>+F32+F33*F34+F35+F36+F37-F38+F39</f>
        <v>0</v>
      </c>
      <c r="G41" s="1148"/>
      <c r="H41" s="1349">
        <f>+H32+H33*H34+H35+H36+H37-H38+H39</f>
        <v>0</v>
      </c>
      <c r="I41" s="1690"/>
      <c r="J41" s="1349">
        <f>+J32+J33*J34+J35+J36+J37-J38+J39</f>
        <v>0</v>
      </c>
    </row>
    <row r="42" spans="2:10">
      <c r="D42" s="1228"/>
      <c r="E42" s="1228"/>
      <c r="F42" s="1228"/>
      <c r="G42" s="63"/>
      <c r="H42" s="26"/>
      <c r="I42" s="1228"/>
      <c r="J42" s="1228"/>
    </row>
    <row r="43" spans="2:10">
      <c r="D43" s="3185" t="s">
        <v>689</v>
      </c>
      <c r="E43" s="3185"/>
      <c r="F43" s="3185"/>
      <c r="G43" s="3185"/>
      <c r="H43" s="3185"/>
      <c r="I43" s="3185"/>
      <c r="J43" s="3185"/>
    </row>
    <row r="44" spans="2:10">
      <c r="D44" s="1228"/>
      <c r="E44" s="1228"/>
      <c r="F44" s="1228"/>
      <c r="G44" s="63"/>
      <c r="H44" s="1228"/>
      <c r="I44" s="1228"/>
      <c r="J44" s="1765" t="s">
        <v>169</v>
      </c>
    </row>
    <row r="45" spans="2:10">
      <c r="D45" s="1228"/>
      <c r="E45" s="1228"/>
      <c r="F45" s="1240" t="str">
        <f>+F6</f>
        <v>t-2</v>
      </c>
      <c r="G45" s="872"/>
      <c r="H45" s="1240" t="str">
        <f>+H6</f>
        <v>t-1</v>
      </c>
      <c r="I45" s="26"/>
      <c r="J45" s="1240" t="str">
        <f>+J6</f>
        <v>t</v>
      </c>
    </row>
    <row r="46" spans="2:10" ht="4.5" customHeight="1">
      <c r="D46" s="1228"/>
      <c r="E46" s="1228"/>
      <c r="F46" s="26"/>
      <c r="G46" s="384"/>
      <c r="H46" s="198"/>
      <c r="I46" s="26"/>
      <c r="J46" s="198"/>
    </row>
    <row r="47" spans="2:10">
      <c r="B47" s="1159">
        <v>30</v>
      </c>
      <c r="D47" s="1351" t="s">
        <v>594</v>
      </c>
      <c r="E47" s="157"/>
      <c r="F47" s="1352">
        <f>+F49+F51</f>
        <v>0</v>
      </c>
      <c r="G47" s="384"/>
      <c r="H47" s="1352">
        <f>+H49+H51</f>
        <v>0</v>
      </c>
      <c r="I47" s="26"/>
      <c r="J47" s="1352">
        <f>+J49+J51</f>
        <v>0</v>
      </c>
    </row>
    <row r="48" spans="2:10" ht="4.5" customHeight="1">
      <c r="D48" s="157"/>
      <c r="E48" s="157"/>
      <c r="F48" s="448"/>
      <c r="G48" s="384"/>
      <c r="H48" s="1223"/>
      <c r="I48" s="26"/>
      <c r="J48" s="1223"/>
    </row>
    <row r="49" spans="2:10">
      <c r="B49" s="1159">
        <v>31</v>
      </c>
      <c r="D49" s="1351" t="s">
        <v>595</v>
      </c>
      <c r="E49" s="157"/>
      <c r="F49" s="1352">
        <f>+F53+((F57*F58*1000)+(F60*F61*1000))</f>
        <v>0</v>
      </c>
      <c r="G49" s="384"/>
      <c r="H49" s="1352">
        <f>+H53+((H57*H58*1000)+(H60*H61*1000))</f>
        <v>0</v>
      </c>
      <c r="I49" s="26"/>
      <c r="J49" s="1352">
        <f>+J53+((J57*J58*1000)+(J60*J61*1000))</f>
        <v>0</v>
      </c>
    </row>
    <row r="50" spans="2:10" ht="4.5" customHeight="1">
      <c r="D50" s="157"/>
      <c r="E50" s="157"/>
      <c r="F50" s="448"/>
      <c r="G50" s="384"/>
      <c r="H50" s="1223"/>
      <c r="I50" s="26"/>
      <c r="J50" s="1223"/>
    </row>
    <row r="51" spans="2:10">
      <c r="B51" s="1159">
        <v>32</v>
      </c>
      <c r="D51" s="1351" t="s">
        <v>596</v>
      </c>
      <c r="E51" s="157"/>
      <c r="F51" s="1352">
        <f>+F55+((F63*F64*1000)+(F66*F67*1000))</f>
        <v>0</v>
      </c>
      <c r="G51" s="384"/>
      <c r="H51" s="1352">
        <f>+H55+((H63*H64*1000)+(H66*H67*1000))</f>
        <v>0</v>
      </c>
      <c r="I51" s="26"/>
      <c r="J51" s="1352">
        <f>+J55+((J63*J64*1000)+(J66*J67*1000))</f>
        <v>0</v>
      </c>
    </row>
    <row r="52" spans="2:10" ht="4.5" customHeight="1">
      <c r="D52" s="157"/>
      <c r="E52" s="157"/>
      <c r="F52" s="448"/>
      <c r="G52" s="384"/>
      <c r="H52" s="1223"/>
      <c r="I52" s="26"/>
      <c r="J52" s="1223"/>
    </row>
    <row r="53" spans="2:10">
      <c r="B53" s="1159">
        <v>33</v>
      </c>
      <c r="D53" s="1353" t="s">
        <v>775</v>
      </c>
      <c r="E53" s="157"/>
      <c r="F53" s="1552"/>
      <c r="G53" s="384"/>
      <c r="H53" s="1552"/>
      <c r="I53" s="26"/>
      <c r="J53" s="1552"/>
    </row>
    <row r="54" spans="2:10" s="1228" customFormat="1" ht="4.5" customHeight="1">
      <c r="B54" s="95"/>
      <c r="D54" s="162"/>
      <c r="E54" s="157"/>
      <c r="F54" s="1553"/>
      <c r="G54" s="384"/>
      <c r="H54" s="1553"/>
      <c r="I54" s="26"/>
      <c r="J54" s="1553"/>
    </row>
    <row r="55" spans="2:10" s="1228" customFormat="1">
      <c r="B55" s="1159">
        <v>34</v>
      </c>
      <c r="D55" s="1353" t="s">
        <v>781</v>
      </c>
      <c r="E55" s="157"/>
      <c r="F55" s="1552"/>
      <c r="G55" s="384"/>
      <c r="H55" s="1552"/>
      <c r="I55" s="26"/>
      <c r="J55" s="1552"/>
    </row>
    <row r="56" spans="2:10" ht="4.5" customHeight="1">
      <c r="B56" s="1294"/>
      <c r="D56" s="157"/>
      <c r="E56" s="157"/>
      <c r="F56" s="1554"/>
      <c r="G56" s="384"/>
      <c r="H56" s="1759"/>
      <c r="I56" s="26"/>
      <c r="J56" s="1759"/>
    </row>
    <row r="57" spans="2:10">
      <c r="B57" s="1159">
        <v>35</v>
      </c>
      <c r="D57" s="1354" t="s">
        <v>777</v>
      </c>
      <c r="E57" s="157"/>
      <c r="F57" s="1798"/>
      <c r="G57" s="1151"/>
      <c r="H57" s="1798"/>
      <c r="I57" s="1150"/>
      <c r="J57" s="1798"/>
    </row>
    <row r="58" spans="2:10">
      <c r="B58" s="1159">
        <v>36</v>
      </c>
      <c r="D58" s="166" t="s">
        <v>597</v>
      </c>
      <c r="E58" s="157"/>
      <c r="F58" s="570"/>
      <c r="G58" s="384"/>
      <c r="H58" s="570"/>
      <c r="I58" s="26"/>
      <c r="J58" s="570"/>
    </row>
    <row r="59" spans="2:10" ht="4.5" customHeight="1">
      <c r="D59" s="157"/>
      <c r="E59" s="157"/>
      <c r="F59" s="1554"/>
      <c r="G59" s="384"/>
      <c r="H59" s="1759"/>
      <c r="I59" s="26"/>
      <c r="J59" s="1759"/>
    </row>
    <row r="60" spans="2:10">
      <c r="B60" s="1159">
        <v>37</v>
      </c>
      <c r="D60" s="1354" t="s">
        <v>778</v>
      </c>
      <c r="E60" s="157"/>
      <c r="F60" s="1555"/>
      <c r="G60" s="384"/>
      <c r="H60" s="1799"/>
      <c r="I60" s="1691"/>
      <c r="J60" s="1799"/>
    </row>
    <row r="61" spans="2:10">
      <c r="B61" s="1159">
        <v>38</v>
      </c>
      <c r="D61" s="166" t="s">
        <v>598</v>
      </c>
      <c r="E61" s="157"/>
      <c r="F61" s="570"/>
      <c r="G61" s="26"/>
      <c r="H61" s="570"/>
      <c r="I61" s="26"/>
      <c r="J61" s="570"/>
    </row>
    <row r="62" spans="2:10" ht="4.5" customHeight="1">
      <c r="D62" s="157"/>
      <c r="E62" s="157"/>
      <c r="F62" s="1554"/>
      <c r="G62" s="26"/>
      <c r="H62" s="1759"/>
      <c r="I62" s="26"/>
      <c r="J62" s="1759"/>
    </row>
    <row r="63" spans="2:10">
      <c r="B63" s="1159">
        <v>39</v>
      </c>
      <c r="D63" s="1354" t="s">
        <v>783</v>
      </c>
      <c r="E63" s="157"/>
      <c r="F63" s="1555"/>
      <c r="G63" s="1656"/>
      <c r="H63" s="1555"/>
      <c r="I63" s="1656"/>
      <c r="J63" s="1555"/>
    </row>
    <row r="64" spans="2:10">
      <c r="B64" s="1159">
        <v>40</v>
      </c>
      <c r="D64" s="166" t="s">
        <v>599</v>
      </c>
      <c r="E64" s="157"/>
      <c r="F64" s="570"/>
      <c r="G64" s="26"/>
      <c r="H64" s="570"/>
      <c r="I64" s="26"/>
      <c r="J64" s="570"/>
    </row>
    <row r="65" spans="2:11" ht="4.5" customHeight="1">
      <c r="D65" s="157"/>
      <c r="E65" s="157"/>
      <c r="F65" s="1556"/>
      <c r="G65" s="26"/>
      <c r="H65" s="1760"/>
      <c r="I65" s="26"/>
      <c r="J65" s="1760"/>
    </row>
    <row r="66" spans="2:11">
      <c r="B66" s="1159">
        <v>41</v>
      </c>
      <c r="D66" s="1354" t="s">
        <v>784</v>
      </c>
      <c r="E66" s="157"/>
      <c r="F66" s="1555"/>
      <c r="G66" s="26"/>
      <c r="H66" s="1555"/>
      <c r="I66" s="26"/>
      <c r="J66" s="1555"/>
    </row>
    <row r="67" spans="2:11">
      <c r="B67" s="1159">
        <v>42</v>
      </c>
      <c r="D67" s="166" t="s">
        <v>598</v>
      </c>
      <c r="E67" s="157"/>
      <c r="F67" s="570"/>
      <c r="G67" s="26"/>
      <c r="H67" s="570"/>
      <c r="I67" s="26"/>
      <c r="J67" s="570"/>
    </row>
    <row r="68" spans="2:11">
      <c r="H68" s="198"/>
      <c r="I68" s="26"/>
      <c r="J68" s="26"/>
    </row>
    <row r="69" spans="2:11">
      <c r="F69" s="1409"/>
      <c r="H69" s="198"/>
      <c r="I69" s="26"/>
      <c r="J69" s="26"/>
    </row>
    <row r="70" spans="2:11">
      <c r="H70" s="198"/>
      <c r="I70" s="26"/>
      <c r="J70" s="26"/>
    </row>
    <row r="71" spans="2:11">
      <c r="B71" s="1657"/>
      <c r="C71" s="1658"/>
      <c r="D71" s="1659" t="s">
        <v>735</v>
      </c>
      <c r="E71" s="1660"/>
      <c r="F71" s="1660"/>
      <c r="G71" s="1661"/>
      <c r="H71" s="1761"/>
      <c r="I71" s="1672"/>
      <c r="J71" s="1672"/>
      <c r="K71" s="1658"/>
    </row>
    <row r="72" spans="2:11">
      <c r="B72" s="1657"/>
      <c r="C72" s="1658"/>
      <c r="D72" s="1662"/>
      <c r="E72" s="1663">
        <v>2010</v>
      </c>
      <c r="F72" s="1663"/>
      <c r="G72" s="1658"/>
      <c r="H72" s="1709">
        <v>2015</v>
      </c>
      <c r="I72" s="1710"/>
      <c r="J72" s="1709">
        <v>2016</v>
      </c>
      <c r="K72" s="1658"/>
    </row>
    <row r="73" spans="2:11">
      <c r="B73" s="1657"/>
      <c r="C73" s="1658"/>
      <c r="D73" s="3186" t="s">
        <v>600</v>
      </c>
      <c r="E73" s="3187"/>
      <c r="F73" s="3188"/>
      <c r="G73" s="1658"/>
      <c r="H73" s="1711"/>
      <c r="I73" s="1712"/>
      <c r="J73" s="1711"/>
      <c r="K73" s="1658"/>
    </row>
    <row r="74" spans="2:11">
      <c r="B74" s="1657"/>
      <c r="C74" s="1658"/>
      <c r="D74" s="3189" t="s">
        <v>601</v>
      </c>
      <c r="E74" s="3190"/>
      <c r="F74" s="3191"/>
      <c r="G74" s="1658"/>
      <c r="H74" s="1713"/>
      <c r="I74" s="1714"/>
      <c r="J74" s="1715"/>
      <c r="K74" s="1658"/>
    </row>
    <row r="75" spans="2:11">
      <c r="B75" s="1657"/>
      <c r="C75" s="1658"/>
      <c r="D75" s="1658"/>
      <c r="E75" s="1662"/>
      <c r="F75" s="1662"/>
      <c r="G75" s="1658"/>
      <c r="H75" s="1708"/>
      <c r="I75" s="1678"/>
      <c r="J75" s="1672"/>
      <c r="K75" s="1658"/>
    </row>
    <row r="76" spans="2:11">
      <c r="H76" s="198"/>
    </row>
    <row r="77" spans="2:11">
      <c r="H77" s="198"/>
    </row>
    <row r="80" spans="2:11">
      <c r="D80" s="1916" t="s">
        <v>849</v>
      </c>
      <c r="E80" s="1672"/>
      <c r="F80" s="1672"/>
      <c r="G80" s="1672"/>
      <c r="H80" s="1708"/>
    </row>
    <row r="81" spans="4:8">
      <c r="D81" s="1680"/>
      <c r="E81" s="1678"/>
      <c r="F81" s="1672"/>
      <c r="G81" s="1917"/>
      <c r="H81" s="1918" t="s">
        <v>169</v>
      </c>
    </row>
    <row r="82" spans="4:8">
      <c r="D82" s="1919" t="s">
        <v>845</v>
      </c>
      <c r="E82" s="1678"/>
      <c r="F82" s="1897" t="s">
        <v>850</v>
      </c>
      <c r="G82" s="1920"/>
      <c r="H82" s="1921" t="str">
        <f>+Introdução!E26</f>
        <v>t-2</v>
      </c>
    </row>
    <row r="83" spans="4:8">
      <c r="D83" s="1417" t="s">
        <v>841</v>
      </c>
      <c r="E83" s="1678"/>
      <c r="F83" s="1900">
        <f>+F95+F107</f>
        <v>0</v>
      </c>
      <c r="G83" s="1681">
        <v>11410545.230484303</v>
      </c>
      <c r="H83" s="1922">
        <f>+H95+H107</f>
        <v>0</v>
      </c>
    </row>
    <row r="84" spans="4:8">
      <c r="D84" s="1417" t="s">
        <v>736</v>
      </c>
      <c r="E84" s="1678"/>
      <c r="F84" s="1902">
        <f>+F96+F108</f>
        <v>0</v>
      </c>
      <c r="G84" s="1681">
        <v>169941568.67003104</v>
      </c>
      <c r="H84" s="941">
        <f>+H96+H108</f>
        <v>0</v>
      </c>
    </row>
    <row r="85" spans="4:8">
      <c r="D85" s="432" t="s">
        <v>737</v>
      </c>
      <c r="E85" s="1678"/>
      <c r="F85" s="1904"/>
      <c r="G85" s="1682">
        <v>9.5459000000000002E-2</v>
      </c>
      <c r="H85" s="1669"/>
    </row>
    <row r="86" spans="4:8">
      <c r="D86" s="1670" t="s">
        <v>846</v>
      </c>
      <c r="E86" s="1678"/>
      <c r="F86" s="1923">
        <f>+F83+F84*F85</f>
        <v>0</v>
      </c>
      <c r="G86" s="1681">
        <f>+G83+G84*G85</f>
        <v>27632997.434156798</v>
      </c>
      <c r="H86" s="1435">
        <f>+H83+H84*H85</f>
        <v>0</v>
      </c>
    </row>
    <row r="87" spans="4:8">
      <c r="D87" s="1908"/>
      <c r="E87" s="1678"/>
      <c r="F87" s="1908"/>
      <c r="G87" s="1672"/>
      <c r="H87" s="1708"/>
    </row>
    <row r="88" spans="4:8">
      <c r="D88" s="1924" t="s">
        <v>870</v>
      </c>
      <c r="E88" s="1678"/>
      <c r="F88" s="1925"/>
      <c r="G88" s="1683">
        <f>+G86-F86</f>
        <v>27632997.434156798</v>
      </c>
      <c r="H88" s="1922">
        <f>+H86-F86</f>
        <v>0</v>
      </c>
    </row>
    <row r="89" spans="4:8">
      <c r="D89" s="385" t="s">
        <v>889</v>
      </c>
      <c r="E89" s="1678"/>
      <c r="F89" s="1925"/>
      <c r="G89" s="1684">
        <v>2.7830000000000001E-2</v>
      </c>
      <c r="H89" s="1686"/>
    </row>
    <row r="90" spans="4:8">
      <c r="D90" s="1814" t="s">
        <v>890</v>
      </c>
      <c r="E90" s="1678"/>
      <c r="F90" s="1925"/>
      <c r="G90" s="1685">
        <f>+G88*(1+G89)</f>
        <v>28402023.752749383</v>
      </c>
      <c r="H90" s="1687">
        <f>+H88*(1+H89)</f>
        <v>0</v>
      </c>
    </row>
    <row r="91" spans="4:8">
      <c r="D91" s="1814" t="s">
        <v>891</v>
      </c>
      <c r="E91" s="1678"/>
      <c r="F91" s="1925"/>
      <c r="G91" s="1685"/>
      <c r="H91" s="941">
        <f>+(H84*H85)-(F84*F85)</f>
        <v>0</v>
      </c>
    </row>
    <row r="92" spans="4:8">
      <c r="D92" s="1808" t="s">
        <v>892</v>
      </c>
      <c r="E92" s="1678"/>
      <c r="F92" s="1925"/>
      <c r="G92" s="1685"/>
      <c r="H92" s="1435">
        <f>+H91*(1+H89)</f>
        <v>0</v>
      </c>
    </row>
    <row r="93" spans="4:8">
      <c r="D93" s="1908"/>
      <c r="E93" s="1672"/>
      <c r="F93" s="1680"/>
      <c r="G93" s="1678"/>
      <c r="H93" s="1708"/>
    </row>
    <row r="94" spans="4:8">
      <c r="D94" s="1919" t="s">
        <v>142</v>
      </c>
      <c r="E94" s="1678"/>
      <c r="F94" s="1926" t="str">
        <f>+F82</f>
        <v>Tarifas t-2</v>
      </c>
      <c r="G94" s="1920"/>
      <c r="H94" s="1927" t="str">
        <f>+H82</f>
        <v>t-2</v>
      </c>
    </row>
    <row r="95" spans="4:8">
      <c r="D95" s="1417" t="s">
        <v>841</v>
      </c>
      <c r="E95" s="1678"/>
      <c r="F95" s="1900"/>
      <c r="G95" s="1681">
        <v>11410545.230484303</v>
      </c>
      <c r="H95" s="1922"/>
    </row>
    <row r="96" spans="4:8">
      <c r="D96" s="1417" t="s">
        <v>736</v>
      </c>
      <c r="E96" s="1678"/>
      <c r="F96" s="1902"/>
      <c r="G96" s="1681">
        <v>169941568.67003104</v>
      </c>
      <c r="H96" s="941"/>
    </row>
    <row r="97" spans="4:8">
      <c r="D97" s="432" t="s">
        <v>737</v>
      </c>
      <c r="E97" s="1678"/>
      <c r="F97" s="1904"/>
      <c r="G97" s="1682">
        <v>9.5459000000000002E-2</v>
      </c>
      <c r="H97" s="1669"/>
    </row>
    <row r="98" spans="4:8">
      <c r="D98" s="1670" t="s">
        <v>846</v>
      </c>
      <c r="E98" s="1678"/>
      <c r="F98" s="1923"/>
      <c r="G98" s="1681">
        <f>+G95+G96*G97</f>
        <v>27632997.434156798</v>
      </c>
      <c r="H98" s="1435"/>
    </row>
    <row r="99" spans="4:8">
      <c r="D99" s="1908"/>
      <c r="E99" s="1678"/>
      <c r="F99" s="1908"/>
      <c r="G99" s="1672"/>
      <c r="H99" s="1708"/>
    </row>
    <row r="100" spans="4:8">
      <c r="D100" s="1924" t="s">
        <v>870</v>
      </c>
      <c r="E100" s="1678"/>
      <c r="F100" s="1925"/>
      <c r="G100" s="1683">
        <f>+G98-F98</f>
        <v>27632997.434156798</v>
      </c>
      <c r="H100" s="1922">
        <f>+H98-F98</f>
        <v>0</v>
      </c>
    </row>
    <row r="101" spans="4:8">
      <c r="D101" s="504" t="str">
        <f>+D89</f>
        <v>6 - Taxa de juro a doze meses, média de 1 jan. a 30 set.t-2 acresdida de 1,5 pp</v>
      </c>
      <c r="E101" s="1678"/>
      <c r="F101" s="1925"/>
      <c r="G101" s="1684">
        <v>2.7830000000000001E-2</v>
      </c>
      <c r="H101" s="1686">
        <f>+H89</f>
        <v>0</v>
      </c>
    </row>
    <row r="102" spans="4:8">
      <c r="D102" s="1814" t="s">
        <v>890</v>
      </c>
      <c r="E102" s="1678"/>
      <c r="F102" s="1925"/>
      <c r="G102" s="1685">
        <f>+G100*(1+G101)</f>
        <v>28402023.752749383</v>
      </c>
      <c r="H102" s="1407">
        <f>+H100*(1+H101)</f>
        <v>0</v>
      </c>
    </row>
    <row r="103" spans="4:8">
      <c r="D103" s="1814" t="s">
        <v>891</v>
      </c>
      <c r="E103" s="1678"/>
      <c r="F103" s="1925"/>
      <c r="G103" s="1685"/>
      <c r="H103" s="941">
        <f>+(H96*H97)-(F96*F97)</f>
        <v>0</v>
      </c>
    </row>
    <row r="104" spans="4:8">
      <c r="D104" s="1808" t="s">
        <v>892</v>
      </c>
      <c r="E104" s="1678"/>
      <c r="F104" s="1925"/>
      <c r="G104" s="1685"/>
      <c r="H104" s="1435">
        <f>+H103*(1+H101)</f>
        <v>0</v>
      </c>
    </row>
    <row r="105" spans="4:8">
      <c r="D105" s="1908"/>
      <c r="E105" s="1672"/>
      <c r="F105" s="1680"/>
      <c r="G105" s="1678"/>
      <c r="H105" s="1708"/>
    </row>
    <row r="106" spans="4:8">
      <c r="D106" s="1919" t="s">
        <v>55</v>
      </c>
      <c r="E106" s="1678"/>
      <c r="F106" s="1926" t="str">
        <f>+F82</f>
        <v>Tarifas t-2</v>
      </c>
      <c r="G106" s="1920"/>
      <c r="H106" s="1927" t="str">
        <f>+H82</f>
        <v>t-2</v>
      </c>
    </row>
    <row r="107" spans="4:8">
      <c r="D107" s="1417" t="s">
        <v>841</v>
      </c>
      <c r="E107" s="1678"/>
      <c r="F107" s="1900"/>
      <c r="G107" s="1681">
        <v>11410545.230484303</v>
      </c>
      <c r="H107" s="1922"/>
    </row>
    <row r="108" spans="4:8">
      <c r="D108" s="1417" t="s">
        <v>736</v>
      </c>
      <c r="E108" s="1678"/>
      <c r="F108" s="1902"/>
      <c r="G108" s="1681">
        <v>169941568.67003104</v>
      </c>
      <c r="H108" s="941"/>
    </row>
    <row r="109" spans="4:8">
      <c r="D109" s="432" t="s">
        <v>737</v>
      </c>
      <c r="E109" s="1678"/>
      <c r="F109" s="1904"/>
      <c r="G109" s="1682">
        <v>9.5459000000000002E-2</v>
      </c>
      <c r="H109" s="1669"/>
    </row>
    <row r="110" spans="4:8">
      <c r="D110" s="1670" t="s">
        <v>846</v>
      </c>
      <c r="E110" s="1678"/>
      <c r="F110" s="1923"/>
      <c r="G110" s="1681">
        <f>+G107+G108*G109</f>
        <v>27632997.434156798</v>
      </c>
      <c r="H110" s="1435"/>
    </row>
    <row r="111" spans="4:8">
      <c r="D111" s="1908"/>
      <c r="E111" s="1678"/>
      <c r="F111" s="1908"/>
      <c r="G111" s="1672"/>
      <c r="H111" s="1708"/>
    </row>
    <row r="112" spans="4:8">
      <c r="D112" s="1924" t="s">
        <v>870</v>
      </c>
      <c r="E112" s="1678"/>
      <c r="F112" s="1925"/>
      <c r="G112" s="1683">
        <f>+G110-F110</f>
        <v>27632997.434156798</v>
      </c>
      <c r="H112" s="1922">
        <f>+H110-F110</f>
        <v>0</v>
      </c>
    </row>
    <row r="113" spans="4:8">
      <c r="D113" s="504" t="str">
        <f>+D89</f>
        <v>6 - Taxa de juro a doze meses, média de 1 jan. a 30 set.t-2 acresdida de 1,5 pp</v>
      </c>
      <c r="E113" s="1678"/>
      <c r="F113" s="1925"/>
      <c r="G113" s="1684">
        <v>2.7830000000000001E-2</v>
      </c>
      <c r="H113" s="1686">
        <f>+H101</f>
        <v>0</v>
      </c>
    </row>
    <row r="114" spans="4:8">
      <c r="D114" s="1814" t="s">
        <v>890</v>
      </c>
      <c r="E114" s="1678"/>
      <c r="F114" s="1925"/>
      <c r="G114" s="1685">
        <f>+G112*(1+G113)</f>
        <v>28402023.752749383</v>
      </c>
      <c r="H114" s="1407">
        <f>+H112*(1+H113)</f>
        <v>0</v>
      </c>
    </row>
    <row r="115" spans="4:8">
      <c r="D115" s="1814" t="s">
        <v>891</v>
      </c>
      <c r="E115" s="1678"/>
      <c r="F115" s="1925"/>
      <c r="G115" s="1685"/>
      <c r="H115" s="941">
        <f>+(H108*H109)-(F108*F109)</f>
        <v>0</v>
      </c>
    </row>
    <row r="116" spans="4:8">
      <c r="D116" s="1808" t="s">
        <v>892</v>
      </c>
      <c r="E116" s="1678"/>
      <c r="F116" s="1925"/>
      <c r="G116" s="1685"/>
      <c r="H116" s="1435">
        <f>+H115*(1+H113)</f>
        <v>0</v>
      </c>
    </row>
    <row r="117" spans="4:8">
      <c r="D117" s="1660"/>
      <c r="E117" s="1672"/>
      <c r="F117" s="1660"/>
      <c r="G117" s="1672"/>
      <c r="H117" s="1708"/>
    </row>
    <row r="118" spans="4:8">
      <c r="D118" s="1928" t="s">
        <v>875</v>
      </c>
      <c r="E118" s="1672"/>
      <c r="F118" s="1678"/>
      <c r="G118" s="1672"/>
      <c r="H118" s="1929">
        <f>+H90-H88</f>
        <v>0</v>
      </c>
    </row>
    <row r="119" spans="4:8">
      <c r="D119" s="26"/>
      <c r="E119" s="26"/>
      <c r="F119" s="26"/>
      <c r="G119" s="26"/>
      <c r="H119" s="198"/>
    </row>
    <row r="120" spans="4:8">
      <c r="D120" s="26"/>
      <c r="E120" s="26"/>
      <c r="F120" s="26"/>
      <c r="G120" s="26"/>
      <c r="H120" s="198"/>
    </row>
    <row r="121" spans="4:8">
      <c r="D121" s="1916" t="s">
        <v>848</v>
      </c>
      <c r="E121" s="1672"/>
      <c r="F121" s="1672"/>
      <c r="G121" s="1672"/>
      <c r="H121" s="1708"/>
    </row>
    <row r="122" spans="4:8">
      <c r="D122" s="1680"/>
      <c r="E122" s="1678"/>
      <c r="F122" s="1672"/>
      <c r="G122" s="1917"/>
      <c r="H122" s="1918" t="s">
        <v>169</v>
      </c>
    </row>
    <row r="123" spans="4:8">
      <c r="D123" s="1919" t="s">
        <v>845</v>
      </c>
      <c r="E123" s="1925"/>
      <c r="F123" s="1897" t="s">
        <v>851</v>
      </c>
      <c r="G123" s="1667"/>
      <c r="H123" s="1921" t="str">
        <f>+Introdução!E27</f>
        <v>t-1</v>
      </c>
    </row>
    <row r="124" spans="4:8">
      <c r="D124" s="1417" t="s">
        <v>841</v>
      </c>
      <c r="E124" s="1925"/>
      <c r="F124" s="1900"/>
      <c r="G124" s="1681">
        <v>11410545.230484303</v>
      </c>
      <c r="H124" s="1922">
        <f>+H136+H148</f>
        <v>0</v>
      </c>
    </row>
    <row r="125" spans="4:8">
      <c r="D125" s="1417" t="s">
        <v>736</v>
      </c>
      <c r="E125" s="1925"/>
      <c r="F125" s="1930"/>
      <c r="G125" s="1681">
        <v>169941568.67003104</v>
      </c>
      <c r="H125" s="941">
        <f>+H137+H149</f>
        <v>0</v>
      </c>
    </row>
    <row r="126" spans="4:8">
      <c r="D126" s="432" t="s">
        <v>737</v>
      </c>
      <c r="E126" s="1925"/>
      <c r="F126" s="1931"/>
      <c r="G126" s="1682">
        <v>9.5459000000000002E-2</v>
      </c>
      <c r="H126" s="1669"/>
    </row>
    <row r="127" spans="4:8">
      <c r="D127" s="1670" t="s">
        <v>846</v>
      </c>
      <c r="E127" s="1925"/>
      <c r="F127" s="1923"/>
      <c r="G127" s="1681">
        <f>+G124+G125*G126</f>
        <v>27632997.434156798</v>
      </c>
      <c r="H127" s="1671">
        <f>+H124+H125*H126</f>
        <v>0</v>
      </c>
    </row>
    <row r="128" spans="4:8">
      <c r="D128" s="1908"/>
      <c r="E128" s="1925"/>
      <c r="F128" s="1908"/>
      <c r="G128" s="1908"/>
      <c r="H128" s="1932"/>
    </row>
    <row r="129" spans="4:8">
      <c r="D129" s="1924" t="s">
        <v>876</v>
      </c>
      <c r="E129" s="1925"/>
      <c r="F129" s="1925"/>
      <c r="G129" s="1683">
        <f>+G127-F127</f>
        <v>27632997.434156798</v>
      </c>
      <c r="H129" s="1914">
        <f>+H127-F127</f>
        <v>0</v>
      </c>
    </row>
    <row r="130" spans="4:8">
      <c r="D130" s="385" t="s">
        <v>877</v>
      </c>
      <c r="E130" s="1925"/>
      <c r="F130" s="1925"/>
      <c r="G130" s="1684">
        <v>2.7830000000000001E-2</v>
      </c>
      <c r="H130" s="1686"/>
    </row>
    <row r="131" spans="4:8">
      <c r="D131" s="1814" t="s">
        <v>893</v>
      </c>
      <c r="E131" s="1925"/>
      <c r="F131" s="1925"/>
      <c r="G131" s="1685">
        <f>+G129*(1+G130)</f>
        <v>28402023.752749383</v>
      </c>
      <c r="H131" s="1414">
        <f>+H129*(1+H130)</f>
        <v>0</v>
      </c>
    </row>
    <row r="132" spans="4:8">
      <c r="D132" s="1814" t="s">
        <v>894</v>
      </c>
      <c r="E132" s="1925"/>
      <c r="F132" s="1925"/>
      <c r="G132" s="1685"/>
      <c r="H132" s="1000">
        <f>+(H125*H126)-(F125*F126)</f>
        <v>0</v>
      </c>
    </row>
    <row r="133" spans="4:8">
      <c r="D133" s="1808" t="s">
        <v>895</v>
      </c>
      <c r="E133" s="1925"/>
      <c r="F133" s="1925"/>
      <c r="G133" s="1685"/>
      <c r="H133" s="1671">
        <f>+H132*(1+H130)</f>
        <v>0</v>
      </c>
    </row>
    <row r="134" spans="4:8">
      <c r="D134" s="1908"/>
      <c r="E134" s="1908"/>
      <c r="F134" s="1680"/>
      <c r="G134" s="1925"/>
      <c r="H134" s="1932"/>
    </row>
    <row r="135" spans="4:8">
      <c r="D135" s="1919" t="s">
        <v>142</v>
      </c>
      <c r="E135" s="1925"/>
      <c r="F135" s="1926" t="str">
        <f>+F123</f>
        <v>Tarifas t-1</v>
      </c>
      <c r="G135" s="1667"/>
      <c r="H135" s="1927" t="str">
        <f>+H123</f>
        <v>t-1</v>
      </c>
    </row>
    <row r="136" spans="4:8">
      <c r="D136" s="1417" t="s">
        <v>841</v>
      </c>
      <c r="E136" s="1925"/>
      <c r="F136" s="1900"/>
      <c r="G136" s="1681">
        <v>11410545.230484303</v>
      </c>
      <c r="H136" s="1922">
        <f>H21</f>
        <v>0</v>
      </c>
    </row>
    <row r="137" spans="4:8">
      <c r="D137" s="1417" t="s">
        <v>847</v>
      </c>
      <c r="E137" s="1925"/>
      <c r="F137" s="1902"/>
      <c r="G137" s="1681">
        <v>169941568.67003104</v>
      </c>
      <c r="H137" s="941">
        <f>H22</f>
        <v>0</v>
      </c>
    </row>
    <row r="138" spans="4:8">
      <c r="D138" s="432" t="s">
        <v>737</v>
      </c>
      <c r="E138" s="1925"/>
      <c r="F138" s="1931"/>
      <c r="G138" s="1682">
        <v>9.5459000000000002E-2</v>
      </c>
      <c r="H138" s="1669">
        <f>H126</f>
        <v>0</v>
      </c>
    </row>
    <row r="139" spans="4:8">
      <c r="D139" s="1670" t="s">
        <v>846</v>
      </c>
      <c r="E139" s="1925"/>
      <c r="F139" s="1923"/>
      <c r="G139" s="1681">
        <f>+G136+G137*G138</f>
        <v>27632997.434156798</v>
      </c>
      <c r="H139" s="1671">
        <f>+H136+H137*H138</f>
        <v>0</v>
      </c>
    </row>
    <row r="140" spans="4:8">
      <c r="D140" s="1908"/>
      <c r="E140" s="1925"/>
      <c r="F140" s="1908"/>
      <c r="G140" s="1908"/>
      <c r="H140" s="1932"/>
    </row>
    <row r="141" spans="4:8">
      <c r="D141" s="1924" t="s">
        <v>876</v>
      </c>
      <c r="E141" s="1925"/>
      <c r="F141" s="1925"/>
      <c r="G141" s="1683">
        <f>+G139-F139</f>
        <v>27632997.434156798</v>
      </c>
      <c r="H141" s="1914">
        <f>+H139-F139</f>
        <v>0</v>
      </c>
    </row>
    <row r="142" spans="4:8">
      <c r="D142" s="504" t="str">
        <f>+D130</f>
        <v>6 - Taxa de juro a doze meses, média de 1 jan. a 30 set.t-1 acresdida de 1,5 pp</v>
      </c>
      <c r="E142" s="1925"/>
      <c r="F142" s="1925"/>
      <c r="G142" s="1684">
        <v>2.7830000000000001E-2</v>
      </c>
      <c r="H142" s="1686">
        <f>+H130</f>
        <v>0</v>
      </c>
    </row>
    <row r="143" spans="4:8">
      <c r="D143" s="1814" t="s">
        <v>893</v>
      </c>
      <c r="E143" s="1925"/>
      <c r="F143" s="1925"/>
      <c r="G143" s="1685">
        <f>+G141*(1+G142)</f>
        <v>28402023.752749383</v>
      </c>
      <c r="H143" s="1000">
        <f>+H141*(1+H142)</f>
        <v>0</v>
      </c>
    </row>
    <row r="144" spans="4:8">
      <c r="D144" s="1814" t="s">
        <v>894</v>
      </c>
      <c r="E144" s="1925"/>
      <c r="F144" s="1925"/>
      <c r="G144" s="1685"/>
      <c r="H144" s="1000">
        <f>+(H137*H138)-(F137*F138)</f>
        <v>0</v>
      </c>
    </row>
    <row r="145" spans="4:8">
      <c r="D145" s="1808" t="s">
        <v>895</v>
      </c>
      <c r="E145" s="1925"/>
      <c r="F145" s="1925"/>
      <c r="G145" s="1685"/>
      <c r="H145" s="1671">
        <f>+H144*(1+H142)</f>
        <v>0</v>
      </c>
    </row>
    <row r="146" spans="4:8">
      <c r="D146" s="1908"/>
      <c r="E146" s="1908"/>
      <c r="F146" s="1680"/>
      <c r="G146" s="1925"/>
      <c r="H146" s="1932"/>
    </row>
    <row r="147" spans="4:8">
      <c r="D147" s="1919" t="s">
        <v>55</v>
      </c>
      <c r="E147" s="1925"/>
      <c r="F147" s="1926" t="str">
        <f>+F123</f>
        <v>Tarifas t-1</v>
      </c>
      <c r="G147" s="1667"/>
      <c r="H147" s="1927" t="str">
        <f>+H123</f>
        <v>t-1</v>
      </c>
    </row>
    <row r="148" spans="4:8">
      <c r="D148" s="1417" t="s">
        <v>841</v>
      </c>
      <c r="E148" s="1925"/>
      <c r="F148" s="1900"/>
      <c r="G148" s="1681">
        <v>11410545.230484303</v>
      </c>
      <c r="H148" s="1922">
        <f>H32</f>
        <v>0</v>
      </c>
    </row>
    <row r="149" spans="4:8">
      <c r="D149" s="1417" t="s">
        <v>736</v>
      </c>
      <c r="E149" s="1925"/>
      <c r="F149" s="1902"/>
      <c r="G149" s="1681">
        <v>169941568.67003104</v>
      </c>
      <c r="H149" s="941">
        <f>H33</f>
        <v>0</v>
      </c>
    </row>
    <row r="150" spans="4:8">
      <c r="D150" s="432" t="s">
        <v>737</v>
      </c>
      <c r="E150" s="1925"/>
      <c r="F150" s="1931"/>
      <c r="G150" s="1682">
        <v>9.5459000000000002E-2</v>
      </c>
      <c r="H150" s="1669">
        <f>H138</f>
        <v>0</v>
      </c>
    </row>
    <row r="151" spans="4:8">
      <c r="D151" s="1670" t="s">
        <v>846</v>
      </c>
      <c r="E151" s="1925"/>
      <c r="F151" s="1923"/>
      <c r="G151" s="1681">
        <f>+G148+G149*G150</f>
        <v>27632997.434156798</v>
      </c>
      <c r="H151" s="1671">
        <f>+H148+H149*H150</f>
        <v>0</v>
      </c>
    </row>
    <row r="152" spans="4:8">
      <c r="D152" s="1908"/>
      <c r="E152" s="1925"/>
      <c r="F152" s="1908"/>
      <c r="G152" s="1908"/>
      <c r="H152" s="1932"/>
    </row>
    <row r="153" spans="4:8">
      <c r="D153" s="1924" t="s">
        <v>876</v>
      </c>
      <c r="E153" s="1925"/>
      <c r="F153" s="1925"/>
      <c r="G153" s="1683">
        <f>+G151-F151</f>
        <v>27632997.434156798</v>
      </c>
      <c r="H153" s="1922">
        <f>+H151-F151</f>
        <v>0</v>
      </c>
    </row>
    <row r="154" spans="4:8">
      <c r="D154" s="504" t="str">
        <f>+D130</f>
        <v>6 - Taxa de juro a doze meses, média de 1 jan. a 30 set.t-1 acresdida de 1,5 pp</v>
      </c>
      <c r="E154" s="1925"/>
      <c r="F154" s="1925"/>
      <c r="G154" s="1684">
        <v>2.7830000000000001E-2</v>
      </c>
      <c r="H154" s="1686">
        <f>+H142</f>
        <v>0</v>
      </c>
    </row>
    <row r="155" spans="4:8">
      <c r="D155" s="1814" t="s">
        <v>893</v>
      </c>
      <c r="E155" s="1925"/>
      <c r="F155" s="1925"/>
      <c r="G155" s="1685">
        <f>+G153*(1+G154)</f>
        <v>28402023.752749383</v>
      </c>
      <c r="H155" s="941">
        <f>+H153*(1+H154)</f>
        <v>0</v>
      </c>
    </row>
    <row r="156" spans="4:8">
      <c r="D156" s="1814" t="s">
        <v>894</v>
      </c>
      <c r="E156" s="1925"/>
      <c r="F156" s="1925"/>
      <c r="G156" s="1685"/>
      <c r="H156" s="1000">
        <f>+(H149*H150)-(F149*F150)</f>
        <v>0</v>
      </c>
    </row>
    <row r="157" spans="4:8">
      <c r="D157" s="1808" t="s">
        <v>895</v>
      </c>
      <c r="E157" s="1925"/>
      <c r="F157" s="1925"/>
      <c r="G157" s="1685"/>
      <c r="H157" s="1671">
        <f>+H156*(1+H154)</f>
        <v>0</v>
      </c>
    </row>
    <row r="158" spans="4:8">
      <c r="D158" s="1660"/>
      <c r="E158" s="1660"/>
      <c r="F158" s="1660"/>
      <c r="G158" s="1660"/>
      <c r="H158" s="1761"/>
    </row>
    <row r="159" spans="4:8">
      <c r="D159" s="1928" t="s">
        <v>881</v>
      </c>
      <c r="E159" s="1662"/>
      <c r="F159" s="1678"/>
      <c r="G159" s="1685"/>
      <c r="H159" s="1913">
        <f>+H131-H129</f>
        <v>0</v>
      </c>
    </row>
  </sheetData>
  <mergeCells count="4">
    <mergeCell ref="B3:J3"/>
    <mergeCell ref="D43:J43"/>
    <mergeCell ref="D73:F73"/>
    <mergeCell ref="D74:F74"/>
  </mergeCells>
  <hyperlinks>
    <hyperlink ref="A1" location="ÍNDICE!B2" display="Indíce"/>
  </hyperlinks>
  <pageMargins left="0.31496062992125984" right="0.31496062992125984" top="0.74803149606299213" bottom="0.74803149606299213" header="0.31496062992125984" footer="0.31496062992125984"/>
  <pageSetup paperSize="9" scale="59" orientation="portrait" r:id="rId1"/>
  <rowBreaks count="1" manualBreakCount="1">
    <brk id="75" min="1" max="9"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499984740745262"/>
  </sheetPr>
  <dimension ref="A1:L21"/>
  <sheetViews>
    <sheetView showGridLines="0" zoomScaleNormal="100" workbookViewId="0">
      <selection activeCell="A3" sqref="A3:XFD3"/>
    </sheetView>
  </sheetViews>
  <sheetFormatPr defaultColWidth="9.140625" defaultRowHeight="12.75"/>
  <cols>
    <col min="1" max="1" width="14.7109375" style="27" customWidth="1"/>
    <col min="2" max="2" width="33.42578125" style="27" customWidth="1"/>
    <col min="3" max="5" width="15.7109375" style="27" customWidth="1"/>
    <col min="6" max="6" width="9.140625" style="27"/>
    <col min="7" max="7" width="3" style="27" customWidth="1"/>
    <col min="8" max="8" width="14.7109375" style="27" customWidth="1"/>
    <col min="9" max="13" width="11.28515625" style="27" customWidth="1"/>
    <col min="14" max="14" width="10.5703125" style="27" customWidth="1"/>
    <col min="15" max="16384" width="9.140625" style="27"/>
  </cols>
  <sheetData>
    <row r="1" spans="1:12" ht="18" customHeight="1">
      <c r="A1" s="400" t="s">
        <v>814</v>
      </c>
    </row>
    <row r="2" spans="1:12" ht="18" customHeight="1"/>
    <row r="3" spans="1:12" s="2312" customFormat="1" ht="15">
      <c r="B3" s="3071" t="s">
        <v>910</v>
      </c>
      <c r="C3" s="3071"/>
      <c r="D3" s="3071"/>
      <c r="E3" s="3071"/>
      <c r="F3" s="2267"/>
      <c r="G3" s="2267"/>
      <c r="H3" s="2267"/>
      <c r="I3" s="2267"/>
      <c r="J3" s="2267"/>
      <c r="K3" s="2267"/>
      <c r="L3" s="2267"/>
    </row>
    <row r="4" spans="1:12" s="337" customFormat="1" ht="15">
      <c r="B4" s="53"/>
      <c r="C4" s="53"/>
      <c r="D4" s="53"/>
      <c r="E4" s="53"/>
      <c r="F4" s="60"/>
      <c r="G4" s="60"/>
      <c r="H4" s="60"/>
      <c r="I4" s="60"/>
      <c r="J4" s="60"/>
      <c r="K4" s="60"/>
      <c r="L4" s="60"/>
    </row>
    <row r="6" spans="1:12" ht="15.75" customHeight="1">
      <c r="B6" s="407"/>
      <c r="C6" s="419" t="str">
        <f>+Introdução!E26</f>
        <v>t-2</v>
      </c>
      <c r="D6" s="419" t="str">
        <f>+Introdução!E27</f>
        <v>t-1</v>
      </c>
      <c r="E6" s="419" t="str">
        <f>+Introdução!E28</f>
        <v>t</v>
      </c>
    </row>
    <row r="7" spans="1:12">
      <c r="B7" s="422" t="s">
        <v>345</v>
      </c>
      <c r="C7" s="1437"/>
      <c r="D7" s="423"/>
      <c r="E7" s="423"/>
    </row>
    <row r="8" spans="1:12" ht="4.5" customHeight="1">
      <c r="B8" s="390"/>
      <c r="C8" s="1438"/>
      <c r="D8" s="424"/>
      <c r="E8" s="424"/>
    </row>
    <row r="9" spans="1:12">
      <c r="B9" s="390" t="s">
        <v>346</v>
      </c>
      <c r="C9" s="1439"/>
      <c r="D9" s="425"/>
      <c r="E9" s="425"/>
      <c r="F9" s="406"/>
    </row>
    <row r="10" spans="1:12" ht="4.5" customHeight="1">
      <c r="B10" s="390"/>
      <c r="C10" s="1440"/>
      <c r="D10" s="425"/>
      <c r="E10" s="425"/>
      <c r="F10" s="406"/>
    </row>
    <row r="11" spans="1:12">
      <c r="B11" s="390" t="s">
        <v>347</v>
      </c>
      <c r="C11" s="1439"/>
      <c r="D11" s="425"/>
      <c r="E11" s="425"/>
      <c r="F11" s="234"/>
    </row>
    <row r="12" spans="1:12" ht="4.5" customHeight="1">
      <c r="B12" s="390"/>
      <c r="C12" s="1440"/>
      <c r="D12" s="425"/>
      <c r="E12" s="425"/>
      <c r="F12" s="234"/>
    </row>
    <row r="13" spans="1:12">
      <c r="B13" s="391" t="s">
        <v>348</v>
      </c>
      <c r="C13" s="1441"/>
      <c r="D13" s="427"/>
      <c r="E13" s="427"/>
      <c r="F13" s="234"/>
    </row>
    <row r="14" spans="1:12" ht="4.5" customHeight="1">
      <c r="B14" s="390"/>
      <c r="C14" s="1440"/>
      <c r="D14" s="426"/>
      <c r="E14" s="426"/>
      <c r="F14" s="234"/>
    </row>
    <row r="15" spans="1:12">
      <c r="B15" s="390" t="s">
        <v>349</v>
      </c>
      <c r="C15" s="1439"/>
      <c r="D15" s="425"/>
      <c r="E15" s="425"/>
      <c r="F15" s="234"/>
    </row>
    <row r="16" spans="1:12" ht="4.5" customHeight="1">
      <c r="B16" s="390"/>
      <c r="C16" s="1440"/>
      <c r="D16" s="425"/>
      <c r="E16" s="425"/>
      <c r="F16" s="234"/>
    </row>
    <row r="17" spans="2:6">
      <c r="B17" s="390" t="s">
        <v>350</v>
      </c>
      <c r="C17" s="1439"/>
      <c r="D17" s="425"/>
      <c r="E17" s="425"/>
      <c r="F17" s="234"/>
    </row>
    <row r="18" spans="2:6" ht="4.5" customHeight="1">
      <c r="B18" s="390"/>
      <c r="C18" s="1440"/>
      <c r="D18" s="425"/>
      <c r="E18" s="425"/>
      <c r="F18" s="234"/>
    </row>
    <row r="19" spans="2:6">
      <c r="B19" s="391" t="s">
        <v>351</v>
      </c>
      <c r="C19" s="1441"/>
      <c r="D19" s="427"/>
      <c r="E19" s="427"/>
      <c r="F19" s="234"/>
    </row>
    <row r="20" spans="2:6" ht="4.5" customHeight="1">
      <c r="B20" s="390"/>
      <c r="C20" s="1440"/>
      <c r="D20" s="426"/>
      <c r="E20" s="426"/>
      <c r="F20" s="234"/>
    </row>
    <row r="21" spans="2:6">
      <c r="B21" s="420" t="s">
        <v>352</v>
      </c>
      <c r="C21" s="1442"/>
      <c r="D21" s="421"/>
      <c r="E21" s="421"/>
      <c r="F21" s="234"/>
    </row>
  </sheetData>
  <mergeCells count="1">
    <mergeCell ref="B3:E3"/>
  </mergeCells>
  <hyperlinks>
    <hyperlink ref="A1" location="ÍNDICE!B2" display="Indíce"/>
  </hyperlinks>
  <pageMargins left="0.70866141732283472" right="0.70866141732283472" top="0.74803149606299213" bottom="0.74803149606299213" header="0.31496062992125984" footer="0.31496062992125984"/>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499984740745262"/>
  </sheetPr>
  <dimension ref="A1:V80"/>
  <sheetViews>
    <sheetView showGridLines="0" topLeftCell="A52" zoomScaleNormal="100" workbookViewId="0">
      <selection activeCell="Y9" sqref="Y9"/>
    </sheetView>
  </sheetViews>
  <sheetFormatPr defaultColWidth="9.140625" defaultRowHeight="15"/>
  <cols>
    <col min="1" max="1" width="5.5703125" style="158" customWidth="1"/>
    <col min="2" max="2" width="3" style="58" customWidth="1"/>
    <col min="3" max="3" width="9.140625" style="158"/>
    <col min="4" max="4" width="1" style="158" customWidth="1"/>
    <col min="5" max="7" width="9.140625" style="158"/>
    <col min="8" max="8" width="2.7109375" style="158" customWidth="1"/>
    <col min="9" max="9" width="9.140625" style="158"/>
    <col min="10" max="10" width="27" style="158" customWidth="1"/>
    <col min="11" max="11" width="2.28515625" style="158" customWidth="1"/>
    <col min="12" max="14" width="9.140625" style="158"/>
    <col min="15" max="15" width="2" style="158" customWidth="1"/>
    <col min="16" max="18" width="9.140625" style="158"/>
    <col min="19" max="19" width="2.42578125" style="158" customWidth="1"/>
    <col min="20" max="16384" width="9.140625" style="158"/>
  </cols>
  <sheetData>
    <row r="1" spans="1:22" ht="17.25" customHeight="1">
      <c r="A1" s="400" t="s">
        <v>814</v>
      </c>
    </row>
    <row r="2" spans="1:22" ht="18" customHeight="1">
      <c r="B2"/>
      <c r="C2"/>
      <c r="D2"/>
      <c r="E2"/>
      <c r="F2"/>
      <c r="G2"/>
    </row>
    <row r="3" spans="1:22" ht="42.75" customHeight="1">
      <c r="B3"/>
      <c r="C3"/>
      <c r="D3"/>
      <c r="E3"/>
      <c r="F3"/>
      <c r="G3"/>
      <c r="I3" s="3192" t="s">
        <v>1341</v>
      </c>
      <c r="J3" s="3192"/>
      <c r="K3" s="3192"/>
      <c r="L3" s="3192"/>
      <c r="M3" s="3192"/>
      <c r="N3" s="3192"/>
      <c r="O3" s="3192"/>
      <c r="P3" s="3192"/>
      <c r="Q3" s="3192"/>
      <c r="R3" s="3192"/>
      <c r="S3" s="3192"/>
      <c r="T3" s="3192"/>
      <c r="U3" s="3192"/>
      <c r="V3" s="3192"/>
    </row>
    <row r="4" spans="1:22" ht="15" customHeight="1">
      <c r="B4"/>
      <c r="C4"/>
      <c r="D4"/>
      <c r="E4"/>
      <c r="F4"/>
      <c r="G4"/>
    </row>
    <row r="5" spans="1:22" ht="12" customHeight="1">
      <c r="B5"/>
      <c r="C5"/>
      <c r="D5"/>
      <c r="E5"/>
      <c r="F5"/>
      <c r="G5"/>
      <c r="V5" s="161" t="s">
        <v>169</v>
      </c>
    </row>
    <row r="6" spans="1:22">
      <c r="B6"/>
      <c r="C6"/>
      <c r="D6"/>
      <c r="E6"/>
      <c r="F6"/>
      <c r="G6"/>
      <c r="I6" s="157"/>
      <c r="J6" s="157"/>
      <c r="K6" s="317"/>
      <c r="L6" s="3193" t="str">
        <f>+Introdução!E26</f>
        <v>t-2</v>
      </c>
      <c r="M6" s="3194"/>
      <c r="N6" s="3195"/>
      <c r="O6" s="58"/>
      <c r="P6" s="3193" t="str">
        <f>+Introdução!E27</f>
        <v>t-1</v>
      </c>
      <c r="Q6" s="3194"/>
      <c r="R6" s="3195"/>
      <c r="S6" s="1109"/>
      <c r="T6" s="3193" t="str">
        <f>+Introdução!E28</f>
        <v>t</v>
      </c>
      <c r="U6" s="3194"/>
      <c r="V6" s="3195"/>
    </row>
    <row r="7" spans="1:22">
      <c r="B7"/>
      <c r="C7"/>
      <c r="D7"/>
      <c r="E7"/>
      <c r="F7"/>
      <c r="G7"/>
      <c r="I7" s="157"/>
      <c r="J7" s="157"/>
      <c r="K7" s="317"/>
      <c r="L7" s="1933" t="s">
        <v>142</v>
      </c>
      <c r="M7" s="1933" t="s">
        <v>55</v>
      </c>
      <c r="N7" s="1933" t="s">
        <v>52</v>
      </c>
      <c r="O7" s="58"/>
      <c r="P7" s="1934" t="s">
        <v>142</v>
      </c>
      <c r="Q7" s="1934" t="s">
        <v>55</v>
      </c>
      <c r="R7" s="1934" t="s">
        <v>52</v>
      </c>
      <c r="S7" s="1109"/>
      <c r="T7" s="1934" t="s">
        <v>142</v>
      </c>
      <c r="U7" s="1934" t="s">
        <v>55</v>
      </c>
      <c r="V7" s="1934" t="s">
        <v>52</v>
      </c>
    </row>
    <row r="8" spans="1:22" s="164" customFormat="1" ht="4.5" customHeight="1">
      <c r="B8"/>
      <c r="C8"/>
      <c r="D8"/>
      <c r="E8"/>
      <c r="F8"/>
      <c r="G8"/>
      <c r="I8" s="162"/>
      <c r="J8" s="162"/>
      <c r="K8" s="317"/>
      <c r="L8" s="1935"/>
      <c r="M8" s="1935"/>
      <c r="N8" s="1936"/>
      <c r="O8" s="163"/>
      <c r="P8" s="1937"/>
      <c r="Q8" s="1937"/>
      <c r="R8" s="1938"/>
      <c r="S8" s="1939"/>
      <c r="T8" s="1937"/>
      <c r="U8" s="1937"/>
      <c r="V8" s="1938"/>
    </row>
    <row r="9" spans="1:22">
      <c r="B9"/>
      <c r="C9"/>
      <c r="D9"/>
      <c r="E9"/>
      <c r="F9"/>
      <c r="G9"/>
      <c r="I9" s="1940"/>
      <c r="J9" s="1941" t="s">
        <v>15</v>
      </c>
      <c r="K9" s="504"/>
      <c r="L9" s="1942"/>
      <c r="M9" s="1942"/>
      <c r="N9" s="1943"/>
      <c r="O9" s="440"/>
      <c r="P9" s="1944"/>
      <c r="Q9" s="1944"/>
      <c r="R9" s="1945"/>
      <c r="S9" s="1946"/>
      <c r="T9" s="1944"/>
      <c r="U9" s="1944"/>
      <c r="V9" s="1945"/>
    </row>
    <row r="10" spans="1:22">
      <c r="B10"/>
      <c r="C10"/>
      <c r="D10"/>
      <c r="E10"/>
      <c r="F10"/>
      <c r="G10"/>
      <c r="I10" s="197">
        <v>1</v>
      </c>
      <c r="J10" s="503" t="s">
        <v>854</v>
      </c>
      <c r="K10" s="504"/>
      <c r="L10" s="1406"/>
      <c r="M10" s="1406"/>
      <c r="N10" s="1407">
        <f>SUM(L10:M10)</f>
        <v>0</v>
      </c>
      <c r="O10" s="440"/>
      <c r="P10" s="1406"/>
      <c r="Q10" s="1406"/>
      <c r="R10" s="1407">
        <f>SUM(P10:Q10)</f>
        <v>0</v>
      </c>
      <c r="S10" s="440"/>
      <c r="T10" s="1406"/>
      <c r="U10" s="1406"/>
      <c r="V10" s="1407">
        <f>SUM(T10:U10)</f>
        <v>0</v>
      </c>
    </row>
    <row r="11" spans="1:22">
      <c r="B11"/>
      <c r="C11"/>
      <c r="D11"/>
      <c r="E11"/>
      <c r="F11"/>
      <c r="G11"/>
      <c r="I11" s="197">
        <f>+I10+1</f>
        <v>2</v>
      </c>
      <c r="J11" s="503" t="s">
        <v>855</v>
      </c>
      <c r="K11" s="504"/>
      <c r="L11" s="1947"/>
      <c r="M11" s="1947"/>
      <c r="N11" s="1948">
        <f>+IFERROR(N12/N10,0)</f>
        <v>0</v>
      </c>
      <c r="O11" s="440"/>
      <c r="P11" s="1947"/>
      <c r="Q11" s="1947"/>
      <c r="R11" s="1948">
        <f>+IFERROR(R12/R10,0)</f>
        <v>0</v>
      </c>
      <c r="S11" s="440"/>
      <c r="T11" s="1947"/>
      <c r="U11" s="1947"/>
      <c r="V11" s="1948">
        <f>+IFERROR(V12/V10,0)</f>
        <v>0</v>
      </c>
    </row>
    <row r="12" spans="1:22">
      <c r="B12"/>
      <c r="C12"/>
      <c r="D12"/>
      <c r="E12"/>
      <c r="F12"/>
      <c r="G12"/>
      <c r="I12" s="197">
        <f>+I11+1</f>
        <v>3</v>
      </c>
      <c r="J12" s="503" t="s">
        <v>856</v>
      </c>
      <c r="K12" s="504"/>
      <c r="L12" s="1406"/>
      <c r="M12" s="1406"/>
      <c r="N12" s="1407">
        <f>SUM(L12:M12)</f>
        <v>0</v>
      </c>
      <c r="O12" s="440"/>
      <c r="P12" s="1406"/>
      <c r="Q12" s="1406"/>
      <c r="R12" s="1407">
        <f>SUM(P12:Q12)</f>
        <v>0</v>
      </c>
      <c r="S12" s="440"/>
      <c r="T12" s="1406"/>
      <c r="U12" s="1406"/>
      <c r="V12" s="1407">
        <f>SUM(T12:U12)</f>
        <v>0</v>
      </c>
    </row>
    <row r="13" spans="1:22">
      <c r="B13"/>
      <c r="C13"/>
      <c r="D13"/>
      <c r="E13"/>
      <c r="F13"/>
      <c r="G13"/>
      <c r="I13" s="197">
        <f>+I12+1</f>
        <v>4</v>
      </c>
      <c r="J13" s="503" t="s">
        <v>857</v>
      </c>
      <c r="K13" s="504"/>
      <c r="L13" s="1406"/>
      <c r="M13" s="1406"/>
      <c r="N13" s="1407">
        <f>SUM(L13:M13)</f>
        <v>0</v>
      </c>
      <c r="O13" s="440"/>
      <c r="P13" s="1406"/>
      <c r="Q13" s="1406"/>
      <c r="R13" s="1407">
        <f>SUM(P13:Q13)</f>
        <v>0</v>
      </c>
      <c r="S13" s="440"/>
      <c r="T13" s="1406"/>
      <c r="U13" s="1406"/>
      <c r="V13" s="1407">
        <f>SUM(T13:U13)</f>
        <v>0</v>
      </c>
    </row>
    <row r="14" spans="1:22">
      <c r="B14"/>
      <c r="C14"/>
      <c r="D14"/>
      <c r="E14"/>
      <c r="F14"/>
      <c r="G14"/>
      <c r="I14" s="1949">
        <f>+I13+1</f>
        <v>5</v>
      </c>
      <c r="J14" s="1950" t="s">
        <v>858</v>
      </c>
      <c r="K14" s="1951"/>
      <c r="L14" s="1952">
        <f>+L10-L13</f>
        <v>0</v>
      </c>
      <c r="M14" s="1952">
        <f>+M10-M13</f>
        <v>0</v>
      </c>
      <c r="N14" s="1952">
        <f>+N10-N13</f>
        <v>0</v>
      </c>
      <c r="O14" s="440"/>
      <c r="P14" s="1952">
        <f>+P10-P13</f>
        <v>0</v>
      </c>
      <c r="Q14" s="1952">
        <f>+Q10-Q13</f>
        <v>0</v>
      </c>
      <c r="R14" s="1952">
        <f>+R10-R13</f>
        <v>0</v>
      </c>
      <c r="S14" s="440"/>
      <c r="T14" s="1952">
        <f>+T10-T13</f>
        <v>0</v>
      </c>
      <c r="U14" s="1952">
        <f>+U10-U13</f>
        <v>0</v>
      </c>
      <c r="V14" s="1952">
        <f>+V10-V13</f>
        <v>0</v>
      </c>
    </row>
    <row r="15" spans="1:22">
      <c r="C15" s="58"/>
      <c r="D15" s="58"/>
      <c r="I15" s="1940"/>
      <c r="J15" s="1941" t="s">
        <v>859</v>
      </c>
      <c r="K15" s="504"/>
      <c r="L15" s="1942"/>
      <c r="M15" s="1942"/>
      <c r="N15" s="1943"/>
      <c r="O15" s="440"/>
      <c r="P15" s="1953"/>
      <c r="Q15" s="1953"/>
      <c r="R15" s="1954"/>
      <c r="S15" s="1380"/>
      <c r="T15" s="1953"/>
      <c r="U15" s="1953"/>
      <c r="V15" s="1954"/>
    </row>
    <row r="16" spans="1:22">
      <c r="C16" s="58"/>
      <c r="D16" s="58"/>
      <c r="I16" s="197">
        <f>+I14+1</f>
        <v>6</v>
      </c>
      <c r="J16" s="503" t="s">
        <v>854</v>
      </c>
      <c r="K16" s="504"/>
      <c r="L16" s="1955"/>
      <c r="M16" s="1955"/>
      <c r="N16" s="1956"/>
      <c r="O16" s="440"/>
      <c r="P16" s="1955"/>
      <c r="Q16" s="1955"/>
      <c r="R16" s="1956"/>
      <c r="S16" s="1380"/>
      <c r="T16" s="1406">
        <v>0</v>
      </c>
      <c r="U16" s="1406">
        <v>0</v>
      </c>
      <c r="V16" s="1407">
        <f>SUM(T16:U16)</f>
        <v>0</v>
      </c>
    </row>
    <row r="17" spans="3:22">
      <c r="C17" s="58"/>
      <c r="D17" s="58"/>
      <c r="I17" s="197">
        <f>+I16+1</f>
        <v>7</v>
      </c>
      <c r="J17" s="503" t="s">
        <v>855</v>
      </c>
      <c r="K17" s="504"/>
      <c r="L17" s="1957"/>
      <c r="M17" s="1957"/>
      <c r="N17" s="1958"/>
      <c r="O17" s="440"/>
      <c r="P17" s="1955"/>
      <c r="Q17" s="1955"/>
      <c r="R17" s="1956"/>
      <c r="S17" s="1380"/>
      <c r="T17" s="1947">
        <f>IFERROR(T18/T16,0)</f>
        <v>0</v>
      </c>
      <c r="U17" s="1947">
        <f>IFERROR(U18/U16,0)</f>
        <v>0</v>
      </c>
      <c r="V17" s="1948">
        <f>+IFERROR(V18/V16,0)</f>
        <v>0</v>
      </c>
    </row>
    <row r="18" spans="3:22">
      <c r="C18" s="58"/>
      <c r="D18" s="58"/>
      <c r="I18" s="197">
        <f>+I17+1</f>
        <v>8</v>
      </c>
      <c r="J18" s="503" t="s">
        <v>856</v>
      </c>
      <c r="K18" s="504"/>
      <c r="L18" s="1955"/>
      <c r="M18" s="1955"/>
      <c r="N18" s="1956"/>
      <c r="O18" s="440"/>
      <c r="P18" s="1955"/>
      <c r="Q18" s="1955"/>
      <c r="R18" s="1956"/>
      <c r="S18" s="1380"/>
      <c r="T18" s="1406">
        <v>0</v>
      </c>
      <c r="U18" s="1406">
        <v>0</v>
      </c>
      <c r="V18" s="1407">
        <f>SUM(T18:U18)</f>
        <v>0</v>
      </c>
    </row>
    <row r="19" spans="3:22">
      <c r="C19" s="58"/>
      <c r="D19" s="58"/>
      <c r="I19" s="197">
        <f>+I18+1</f>
        <v>9</v>
      </c>
      <c r="J19" s="503" t="s">
        <v>857</v>
      </c>
      <c r="K19" s="504"/>
      <c r="L19" s="1955"/>
      <c r="M19" s="1955"/>
      <c r="N19" s="1956"/>
      <c r="O19" s="440"/>
      <c r="P19" s="1955"/>
      <c r="Q19" s="1955"/>
      <c r="R19" s="1956"/>
      <c r="S19" s="1380"/>
      <c r="T19" s="1406">
        <v>0</v>
      </c>
      <c r="U19" s="1406">
        <v>0</v>
      </c>
      <c r="V19" s="1407">
        <f>SUM(T19:U19)</f>
        <v>0</v>
      </c>
    </row>
    <row r="20" spans="3:22">
      <c r="C20" s="58"/>
      <c r="D20" s="58"/>
      <c r="I20" s="1949">
        <f>+I19+1</f>
        <v>10</v>
      </c>
      <c r="J20" s="1950"/>
      <c r="K20" s="1951"/>
      <c r="L20" s="1952"/>
      <c r="M20" s="1952"/>
      <c r="N20" s="1952"/>
      <c r="O20" s="440"/>
      <c r="P20" s="1952"/>
      <c r="Q20" s="1952"/>
      <c r="R20" s="1952"/>
      <c r="S20" s="1380"/>
      <c r="T20" s="1952">
        <f>+T16-T19</f>
        <v>0</v>
      </c>
      <c r="U20" s="1952">
        <f>+U16-U19</f>
        <v>0</v>
      </c>
      <c r="V20" s="1952">
        <f>+V16-V19</f>
        <v>0</v>
      </c>
    </row>
    <row r="21" spans="3:22">
      <c r="C21" s="58"/>
      <c r="D21" s="58"/>
      <c r="I21" s="1940"/>
      <c r="J21" s="1941" t="s">
        <v>860</v>
      </c>
      <c r="K21" s="504"/>
      <c r="L21" s="1942"/>
      <c r="M21" s="1942"/>
      <c r="N21" s="1943"/>
      <c r="O21" s="440"/>
      <c r="P21" s="1953"/>
      <c r="Q21" s="1953"/>
      <c r="R21" s="1954"/>
      <c r="S21" s="1380"/>
      <c r="T21" s="1953"/>
      <c r="U21" s="1953"/>
      <c r="V21" s="1954"/>
    </row>
    <row r="22" spans="3:22">
      <c r="C22" s="58"/>
      <c r="D22" s="58"/>
      <c r="I22" s="197">
        <f>+I20+1</f>
        <v>11</v>
      </c>
      <c r="J22" s="503" t="s">
        <v>854</v>
      </c>
      <c r="K22" s="504"/>
      <c r="L22" s="1955"/>
      <c r="M22" s="1955"/>
      <c r="N22" s="1956"/>
      <c r="O22" s="440"/>
      <c r="P22" s="1406">
        <v>0</v>
      </c>
      <c r="Q22" s="1406">
        <v>0</v>
      </c>
      <c r="R22" s="1407">
        <f>SUM(P22:Q22)</f>
        <v>0</v>
      </c>
      <c r="S22" s="1380"/>
      <c r="T22" s="1406">
        <v>0</v>
      </c>
      <c r="U22" s="1406">
        <v>0</v>
      </c>
      <c r="V22" s="1407">
        <f>SUM(T22:U22)</f>
        <v>0</v>
      </c>
    </row>
    <row r="23" spans="3:22">
      <c r="C23" s="58"/>
      <c r="D23" s="58"/>
      <c r="I23" s="197">
        <f>+I22+1</f>
        <v>12</v>
      </c>
      <c r="J23" s="503" t="s">
        <v>855</v>
      </c>
      <c r="K23" s="504"/>
      <c r="L23" s="1957"/>
      <c r="M23" s="1957"/>
      <c r="N23" s="1958"/>
      <c r="O23" s="440"/>
      <c r="P23" s="1947">
        <f>IFERROR(P24/P22,0)</f>
        <v>0</v>
      </c>
      <c r="Q23" s="1947">
        <f>IFERROR(Q24/Q22,0)</f>
        <v>0</v>
      </c>
      <c r="R23" s="1948">
        <f>+IFERROR(R24/R22,0)</f>
        <v>0</v>
      </c>
      <c r="S23" s="1380"/>
      <c r="T23" s="1947">
        <f>IFERROR(T24/T22,0)</f>
        <v>0</v>
      </c>
      <c r="U23" s="1947">
        <f>IFERROR(U24/U22,0)</f>
        <v>0</v>
      </c>
      <c r="V23" s="1948">
        <f>+IFERROR(V24/V22,0)</f>
        <v>0</v>
      </c>
    </row>
    <row r="24" spans="3:22">
      <c r="C24" s="58"/>
      <c r="D24" s="58"/>
      <c r="I24" s="197">
        <f>+I23+1</f>
        <v>13</v>
      </c>
      <c r="J24" s="503" t="s">
        <v>856</v>
      </c>
      <c r="K24" s="504"/>
      <c r="L24" s="1955"/>
      <c r="M24" s="1955"/>
      <c r="N24" s="1956"/>
      <c r="O24" s="440"/>
      <c r="P24" s="1406">
        <v>0</v>
      </c>
      <c r="Q24" s="1406">
        <v>0</v>
      </c>
      <c r="R24" s="1407">
        <f>SUM(P24:Q24)</f>
        <v>0</v>
      </c>
      <c r="S24" s="1380"/>
      <c r="T24" s="1406">
        <v>0</v>
      </c>
      <c r="U24" s="1406">
        <v>0</v>
      </c>
      <c r="V24" s="1407">
        <f>SUM(T24:U24)</f>
        <v>0</v>
      </c>
    </row>
    <row r="25" spans="3:22">
      <c r="C25" s="58"/>
      <c r="D25" s="58"/>
      <c r="I25" s="197">
        <f>+I24+1</f>
        <v>14</v>
      </c>
      <c r="J25" s="503" t="s">
        <v>857</v>
      </c>
      <c r="K25" s="504"/>
      <c r="L25" s="1955"/>
      <c r="M25" s="1955"/>
      <c r="N25" s="1956"/>
      <c r="O25" s="440"/>
      <c r="P25" s="1406">
        <v>0</v>
      </c>
      <c r="Q25" s="1406">
        <v>0</v>
      </c>
      <c r="R25" s="1407">
        <f>SUM(P25:Q25)</f>
        <v>0</v>
      </c>
      <c r="S25" s="1380"/>
      <c r="T25" s="1406">
        <v>0</v>
      </c>
      <c r="U25" s="1406">
        <v>0</v>
      </c>
      <c r="V25" s="1407">
        <f>SUM(T25:U25)</f>
        <v>0</v>
      </c>
    </row>
    <row r="26" spans="3:22">
      <c r="C26" s="58"/>
      <c r="D26" s="58"/>
      <c r="I26" s="1949">
        <f>+I25+1</f>
        <v>15</v>
      </c>
      <c r="J26" s="1950"/>
      <c r="K26" s="1951"/>
      <c r="L26" s="1952"/>
      <c r="M26" s="1952"/>
      <c r="N26" s="1952"/>
      <c r="O26" s="440"/>
      <c r="P26" s="1952">
        <f>+P22-P25</f>
        <v>0</v>
      </c>
      <c r="Q26" s="1952">
        <f>+Q22-Q25</f>
        <v>0</v>
      </c>
      <c r="R26" s="1952">
        <f>+R22-R25</f>
        <v>0</v>
      </c>
      <c r="S26" s="1380"/>
      <c r="T26" s="1952">
        <f>+T22-T25</f>
        <v>0</v>
      </c>
      <c r="U26" s="1952">
        <f>+U22-U25</f>
        <v>0</v>
      </c>
      <c r="V26" s="1952">
        <f>+V22-V25</f>
        <v>0</v>
      </c>
    </row>
    <row r="27" spans="3:22">
      <c r="C27" s="58"/>
      <c r="D27" s="58"/>
      <c r="I27" s="1940"/>
      <c r="J27" s="1941" t="s">
        <v>861</v>
      </c>
      <c r="K27" s="504"/>
      <c r="L27" s="1942"/>
      <c r="M27" s="1942"/>
      <c r="N27" s="1943"/>
      <c r="O27" s="440"/>
      <c r="P27" s="1953"/>
      <c r="Q27" s="1953"/>
      <c r="R27" s="1954"/>
      <c r="S27" s="1380"/>
      <c r="T27" s="1953"/>
      <c r="U27" s="1953"/>
      <c r="V27" s="1954"/>
    </row>
    <row r="28" spans="3:22">
      <c r="C28" s="58"/>
      <c r="D28" s="58"/>
      <c r="I28" s="197">
        <f>+I26+1</f>
        <v>16</v>
      </c>
      <c r="J28" s="503" t="s">
        <v>854</v>
      </c>
      <c r="K28" s="504"/>
      <c r="L28" s="1406">
        <v>0</v>
      </c>
      <c r="M28" s="1406">
        <v>0</v>
      </c>
      <c r="N28" s="1407">
        <f>SUM(L28:M28)</f>
        <v>0</v>
      </c>
      <c r="O28" s="440"/>
      <c r="P28" s="1406">
        <v>0</v>
      </c>
      <c r="Q28" s="1406">
        <v>0</v>
      </c>
      <c r="R28" s="1407">
        <f>SUM(P28:Q28)</f>
        <v>0</v>
      </c>
      <c r="S28" s="1380"/>
      <c r="T28" s="1406">
        <v>0</v>
      </c>
      <c r="U28" s="1406">
        <v>0</v>
      </c>
      <c r="V28" s="1407">
        <f>SUM(T28:U28)</f>
        <v>0</v>
      </c>
    </row>
    <row r="29" spans="3:22">
      <c r="C29" s="58"/>
      <c r="D29" s="58"/>
      <c r="I29" s="197">
        <f>+I28+1</f>
        <v>17</v>
      </c>
      <c r="J29" s="503" t="s">
        <v>855</v>
      </c>
      <c r="K29" s="504"/>
      <c r="L29" s="1947">
        <f>IFERROR(L30/L28,0)</f>
        <v>0</v>
      </c>
      <c r="M29" s="1947">
        <f>IFERROR(M30/M28,0)</f>
        <v>0</v>
      </c>
      <c r="N29" s="1948">
        <f>+IFERROR(N30/N28,0)</f>
        <v>0</v>
      </c>
      <c r="O29" s="440"/>
      <c r="P29" s="1947">
        <f>IFERROR(P30/P28,0)</f>
        <v>0</v>
      </c>
      <c r="Q29" s="1947">
        <f>IFERROR(Q30/Q28,0)</f>
        <v>0</v>
      </c>
      <c r="R29" s="1948">
        <f>+IFERROR(R30/R28,0)</f>
        <v>0</v>
      </c>
      <c r="S29" s="1380"/>
      <c r="T29" s="1947">
        <f>IFERROR(T30/T28,0)</f>
        <v>0</v>
      </c>
      <c r="U29" s="1947">
        <f>IFERROR(U30/U28,0)</f>
        <v>0</v>
      </c>
      <c r="V29" s="1948">
        <f>+IFERROR(V30/V28,0)</f>
        <v>0</v>
      </c>
    </row>
    <row r="30" spans="3:22">
      <c r="C30" s="58"/>
      <c r="D30" s="58"/>
      <c r="I30" s="197">
        <f>+I29+1</f>
        <v>18</v>
      </c>
      <c r="J30" s="503" t="s">
        <v>856</v>
      </c>
      <c r="K30" s="504"/>
      <c r="L30" s="1406">
        <v>0</v>
      </c>
      <c r="M30" s="1406">
        <v>0</v>
      </c>
      <c r="N30" s="1407">
        <f>SUM(L30:M30)</f>
        <v>0</v>
      </c>
      <c r="O30" s="440"/>
      <c r="P30" s="1406">
        <v>0</v>
      </c>
      <c r="Q30" s="1406">
        <v>0</v>
      </c>
      <c r="R30" s="1407">
        <f>SUM(P30:Q30)</f>
        <v>0</v>
      </c>
      <c r="S30" s="1380"/>
      <c r="T30" s="1406">
        <v>0</v>
      </c>
      <c r="U30" s="1406">
        <v>0</v>
      </c>
      <c r="V30" s="1407">
        <f>SUM(T30:U30)</f>
        <v>0</v>
      </c>
    </row>
    <row r="31" spans="3:22">
      <c r="C31" s="58"/>
      <c r="D31" s="58"/>
      <c r="I31" s="197">
        <f>+I30+1</f>
        <v>19</v>
      </c>
      <c r="J31" s="503" t="s">
        <v>857</v>
      </c>
      <c r="K31" s="504"/>
      <c r="L31" s="1406">
        <v>0</v>
      </c>
      <c r="M31" s="1406">
        <v>0</v>
      </c>
      <c r="N31" s="1407">
        <f>SUM(L31:M31)</f>
        <v>0</v>
      </c>
      <c r="O31" s="440"/>
      <c r="P31" s="1406">
        <v>0</v>
      </c>
      <c r="Q31" s="1406">
        <v>0</v>
      </c>
      <c r="R31" s="1407">
        <f>SUM(P31:Q31)</f>
        <v>0</v>
      </c>
      <c r="S31" s="1380"/>
      <c r="T31" s="1406">
        <v>0</v>
      </c>
      <c r="U31" s="1406">
        <v>0</v>
      </c>
      <c r="V31" s="1407">
        <f>SUM(T31:U31)</f>
        <v>0</v>
      </c>
    </row>
    <row r="32" spans="3:22">
      <c r="C32" s="58"/>
      <c r="D32" s="58"/>
      <c r="I32" s="1949">
        <f>+I31+1</f>
        <v>20</v>
      </c>
      <c r="J32" s="1950"/>
      <c r="K32" s="1951"/>
      <c r="L32" s="1952">
        <f>+L28-L31</f>
        <v>0</v>
      </c>
      <c r="M32" s="1952">
        <f>+M28-M31</f>
        <v>0</v>
      </c>
      <c r="N32" s="1952">
        <f>+N28-N31</f>
        <v>0</v>
      </c>
      <c r="O32" s="440"/>
      <c r="P32" s="1952">
        <f>+P28-P31</f>
        <v>0</v>
      </c>
      <c r="Q32" s="1952">
        <f>+Q28-Q31</f>
        <v>0</v>
      </c>
      <c r="R32" s="1952">
        <f>+R28-R31</f>
        <v>0</v>
      </c>
      <c r="S32" s="1380"/>
      <c r="T32" s="1952">
        <f>+T28-T31</f>
        <v>0</v>
      </c>
      <c r="U32" s="1952">
        <f>+U28-U31</f>
        <v>0</v>
      </c>
      <c r="V32" s="1952">
        <f>+V28-V31</f>
        <v>0</v>
      </c>
    </row>
    <row r="33" spans="3:22">
      <c r="C33" s="58"/>
      <c r="D33" s="58"/>
      <c r="I33" s="1940"/>
      <c r="J33" s="1941" t="s">
        <v>862</v>
      </c>
      <c r="K33" s="504"/>
      <c r="L33" s="1942"/>
      <c r="M33" s="1942"/>
      <c r="N33" s="1943"/>
      <c r="O33" s="440"/>
      <c r="P33" s="1953"/>
      <c r="Q33" s="1953"/>
      <c r="R33" s="1954"/>
      <c r="S33" s="1380"/>
      <c r="T33" s="1953"/>
      <c r="U33" s="1953"/>
      <c r="V33" s="1954"/>
    </row>
    <row r="34" spans="3:22">
      <c r="C34" s="58"/>
      <c r="D34" s="58"/>
      <c r="I34" s="197">
        <f>+I32+1</f>
        <v>21</v>
      </c>
      <c r="J34" s="503" t="s">
        <v>854</v>
      </c>
      <c r="K34" s="504"/>
      <c r="L34" s="1406">
        <v>0</v>
      </c>
      <c r="M34" s="1406">
        <v>0</v>
      </c>
      <c r="N34" s="1407">
        <f>SUM(L34:M34)</f>
        <v>0</v>
      </c>
      <c r="O34" s="440"/>
      <c r="P34" s="1406">
        <v>0</v>
      </c>
      <c r="Q34" s="1406">
        <v>0</v>
      </c>
      <c r="R34" s="1407">
        <f>SUM(P34:Q34)</f>
        <v>0</v>
      </c>
      <c r="S34" s="1380"/>
      <c r="T34" s="1406">
        <v>0</v>
      </c>
      <c r="U34" s="1406">
        <v>0</v>
      </c>
      <c r="V34" s="1407">
        <f>SUM(T34:U34)</f>
        <v>0</v>
      </c>
    </row>
    <row r="35" spans="3:22">
      <c r="C35" s="58"/>
      <c r="D35" s="58"/>
      <c r="I35" s="197">
        <f>+I34+1</f>
        <v>22</v>
      </c>
      <c r="J35" s="503" t="s">
        <v>855</v>
      </c>
      <c r="K35" s="504"/>
      <c r="L35" s="1947">
        <f>IFERROR(L36/L34,0)</f>
        <v>0</v>
      </c>
      <c r="M35" s="1947">
        <f>IFERROR(M36/M34,0)</f>
        <v>0</v>
      </c>
      <c r="N35" s="1948">
        <f>+IFERROR(N36/N34,0)</f>
        <v>0</v>
      </c>
      <c r="O35" s="440"/>
      <c r="P35" s="1947">
        <f>IFERROR(P36/P34,0)</f>
        <v>0</v>
      </c>
      <c r="Q35" s="1947">
        <f>IFERROR(Q36/Q34,0)</f>
        <v>0</v>
      </c>
      <c r="R35" s="1948">
        <f>+IFERROR(R36/R34,0)</f>
        <v>0</v>
      </c>
      <c r="S35" s="1380"/>
      <c r="T35" s="1947">
        <f>IFERROR(T36/T34,0)</f>
        <v>0</v>
      </c>
      <c r="U35" s="1947">
        <f>IFERROR(U36/U34,0)</f>
        <v>0</v>
      </c>
      <c r="V35" s="1948">
        <f>+IFERROR(V36/V34,0)</f>
        <v>0</v>
      </c>
    </row>
    <row r="36" spans="3:22">
      <c r="C36" s="58"/>
      <c r="D36" s="58"/>
      <c r="I36" s="197">
        <f>+I35+1</f>
        <v>23</v>
      </c>
      <c r="J36" s="503" t="s">
        <v>856</v>
      </c>
      <c r="K36" s="504"/>
      <c r="L36" s="1406">
        <v>0</v>
      </c>
      <c r="M36" s="1406">
        <v>0</v>
      </c>
      <c r="N36" s="1407">
        <f>SUM(L36:M36)</f>
        <v>0</v>
      </c>
      <c r="O36" s="440"/>
      <c r="P36" s="1406">
        <v>0</v>
      </c>
      <c r="Q36" s="1406">
        <v>0</v>
      </c>
      <c r="R36" s="1407">
        <f>SUM(P36:Q36)</f>
        <v>0</v>
      </c>
      <c r="S36" s="1380"/>
      <c r="T36" s="1406">
        <v>0</v>
      </c>
      <c r="U36" s="1406">
        <v>0</v>
      </c>
      <c r="V36" s="1407">
        <f>SUM(T36:U36)</f>
        <v>0</v>
      </c>
    </row>
    <row r="37" spans="3:22">
      <c r="C37" s="58"/>
      <c r="D37" s="58"/>
      <c r="I37" s="197">
        <f>+I36+1</f>
        <v>24</v>
      </c>
      <c r="J37" s="503" t="s">
        <v>857</v>
      </c>
      <c r="K37" s="504"/>
      <c r="L37" s="1406">
        <v>0</v>
      </c>
      <c r="M37" s="1406">
        <v>0</v>
      </c>
      <c r="N37" s="1407">
        <f>SUM(L37:M37)</f>
        <v>0</v>
      </c>
      <c r="O37" s="440"/>
      <c r="P37" s="1406">
        <v>0</v>
      </c>
      <c r="Q37" s="1406">
        <v>0</v>
      </c>
      <c r="R37" s="1407">
        <f>SUM(P37:Q37)</f>
        <v>0</v>
      </c>
      <c r="S37" s="1380"/>
      <c r="T37" s="1406">
        <v>0</v>
      </c>
      <c r="U37" s="1406">
        <v>0</v>
      </c>
      <c r="V37" s="1407">
        <f>SUM(T37:U37)</f>
        <v>0</v>
      </c>
    </row>
    <row r="38" spans="3:22">
      <c r="C38" s="58"/>
      <c r="D38" s="58"/>
      <c r="I38" s="1949">
        <f>+I37+1</f>
        <v>25</v>
      </c>
      <c r="J38" s="1950"/>
      <c r="K38" s="1951"/>
      <c r="L38" s="1952">
        <f>+L34-L37</f>
        <v>0</v>
      </c>
      <c r="M38" s="1952">
        <f>+M34-M37</f>
        <v>0</v>
      </c>
      <c r="N38" s="1952">
        <f>+N34-N37</f>
        <v>0</v>
      </c>
      <c r="O38" s="440"/>
      <c r="P38" s="1952">
        <f>+P34-P37</f>
        <v>0</v>
      </c>
      <c r="Q38" s="1952">
        <f>+Q34-Q37</f>
        <v>0</v>
      </c>
      <c r="R38" s="1952">
        <f>+R34-R37</f>
        <v>0</v>
      </c>
      <c r="S38" s="1380"/>
      <c r="T38" s="1952">
        <f>+T34-T37</f>
        <v>0</v>
      </c>
      <c r="U38" s="1952">
        <f>+U34-U37</f>
        <v>0</v>
      </c>
      <c r="V38" s="1952">
        <f>+V34-V37</f>
        <v>0</v>
      </c>
    </row>
    <row r="39" spans="3:22">
      <c r="C39" s="58"/>
      <c r="D39" s="58"/>
      <c r="I39" s="1940"/>
      <c r="J39" s="1941" t="s">
        <v>863</v>
      </c>
      <c r="K39" s="504"/>
      <c r="L39" s="1942"/>
      <c r="M39" s="1942"/>
      <c r="N39" s="1943"/>
      <c r="O39" s="440"/>
      <c r="P39" s="1953"/>
      <c r="Q39" s="1953"/>
      <c r="R39" s="1954"/>
      <c r="S39" s="1380"/>
      <c r="T39" s="1953"/>
      <c r="U39" s="1953"/>
      <c r="V39" s="1954"/>
    </row>
    <row r="40" spans="3:22">
      <c r="C40" s="58"/>
      <c r="D40" s="58"/>
      <c r="I40" s="197">
        <f>+I38+1</f>
        <v>26</v>
      </c>
      <c r="J40" s="503" t="s">
        <v>854</v>
      </c>
      <c r="K40" s="504"/>
      <c r="L40" s="1406">
        <v>0</v>
      </c>
      <c r="M40" s="1406">
        <v>0</v>
      </c>
      <c r="N40" s="1407">
        <f>SUM(L40:M40)</f>
        <v>0</v>
      </c>
      <c r="O40" s="440"/>
      <c r="P40" s="1406">
        <v>0</v>
      </c>
      <c r="Q40" s="1406">
        <v>0</v>
      </c>
      <c r="R40" s="1407">
        <f>SUM(P40:Q40)</f>
        <v>0</v>
      </c>
      <c r="S40" s="1380"/>
      <c r="T40" s="1406">
        <v>0</v>
      </c>
      <c r="U40" s="1406">
        <v>0</v>
      </c>
      <c r="V40" s="1407">
        <f>SUM(T40:U40)</f>
        <v>0</v>
      </c>
    </row>
    <row r="41" spans="3:22">
      <c r="C41" s="58"/>
      <c r="D41" s="58"/>
      <c r="I41" s="197">
        <f>+I40+1</f>
        <v>27</v>
      </c>
      <c r="J41" s="503" t="s">
        <v>855</v>
      </c>
      <c r="K41" s="504"/>
      <c r="L41" s="1947">
        <f>IFERROR(L42/L40,0)</f>
        <v>0</v>
      </c>
      <c r="M41" s="1947">
        <f>IFERROR(M42/M40,0)</f>
        <v>0</v>
      </c>
      <c r="N41" s="1948">
        <f>+IFERROR(N42/N40,0)</f>
        <v>0</v>
      </c>
      <c r="O41" s="440"/>
      <c r="P41" s="1947">
        <f>IFERROR(P42/P40,0)</f>
        <v>0</v>
      </c>
      <c r="Q41" s="1947">
        <f>IFERROR(Q42/Q40,0)</f>
        <v>0</v>
      </c>
      <c r="R41" s="1948">
        <f>+IFERROR(R42/R40,0)</f>
        <v>0</v>
      </c>
      <c r="S41" s="1380"/>
      <c r="T41" s="1947">
        <f>IFERROR(T42/T40,0)</f>
        <v>0</v>
      </c>
      <c r="U41" s="1947">
        <f>IFERROR(U42/U40,0)</f>
        <v>0</v>
      </c>
      <c r="V41" s="1948">
        <f>+IFERROR(V42/V40,0)</f>
        <v>0</v>
      </c>
    </row>
    <row r="42" spans="3:22">
      <c r="C42" s="58"/>
      <c r="D42" s="58"/>
      <c r="I42" s="197">
        <f>+I41+1</f>
        <v>28</v>
      </c>
      <c r="J42" s="503" t="s">
        <v>856</v>
      </c>
      <c r="K42" s="504"/>
      <c r="L42" s="1406">
        <v>0</v>
      </c>
      <c r="M42" s="1406">
        <v>0</v>
      </c>
      <c r="N42" s="1407">
        <f>SUM(L42:M42)</f>
        <v>0</v>
      </c>
      <c r="O42" s="440"/>
      <c r="P42" s="1406">
        <v>0</v>
      </c>
      <c r="Q42" s="1406">
        <v>0</v>
      </c>
      <c r="R42" s="1407">
        <f>SUM(P42:Q42)</f>
        <v>0</v>
      </c>
      <c r="S42" s="1380"/>
      <c r="T42" s="1406">
        <v>0</v>
      </c>
      <c r="U42" s="1406">
        <v>0</v>
      </c>
      <c r="V42" s="1407">
        <f>SUM(T42:U42)</f>
        <v>0</v>
      </c>
    </row>
    <row r="43" spans="3:22">
      <c r="C43" s="58"/>
      <c r="D43" s="58"/>
      <c r="I43" s="197">
        <f>+I42+1</f>
        <v>29</v>
      </c>
      <c r="J43" s="503" t="s">
        <v>857</v>
      </c>
      <c r="K43" s="504"/>
      <c r="L43" s="1406">
        <v>0</v>
      </c>
      <c r="M43" s="1406">
        <v>0</v>
      </c>
      <c r="N43" s="1407">
        <f>SUM(L43:M43)</f>
        <v>0</v>
      </c>
      <c r="O43" s="440"/>
      <c r="P43" s="1406">
        <v>0</v>
      </c>
      <c r="Q43" s="1406">
        <v>0</v>
      </c>
      <c r="R43" s="1407">
        <f>SUM(P43:Q43)</f>
        <v>0</v>
      </c>
      <c r="S43" s="1380"/>
      <c r="T43" s="1406">
        <v>0</v>
      </c>
      <c r="U43" s="1406">
        <v>0</v>
      </c>
      <c r="V43" s="1407">
        <f>SUM(T43:U43)</f>
        <v>0</v>
      </c>
    </row>
    <row r="44" spans="3:22">
      <c r="C44" s="58"/>
      <c r="D44" s="58"/>
      <c r="I44" s="1949">
        <f>+I43+1</f>
        <v>30</v>
      </c>
      <c r="J44" s="1950"/>
      <c r="K44" s="1951"/>
      <c r="L44" s="1952">
        <f>+L40-L43</f>
        <v>0</v>
      </c>
      <c r="M44" s="1952">
        <f>+M40-M43</f>
        <v>0</v>
      </c>
      <c r="N44" s="1952">
        <f>+N40-N43</f>
        <v>0</v>
      </c>
      <c r="O44" s="440"/>
      <c r="P44" s="1952">
        <f>+P40-P43</f>
        <v>0</v>
      </c>
      <c r="Q44" s="1952">
        <f>+Q40-Q43</f>
        <v>0</v>
      </c>
      <c r="R44" s="1952">
        <f>+R40-R43</f>
        <v>0</v>
      </c>
      <c r="S44" s="1380"/>
      <c r="T44" s="1952">
        <f>+T40-T43</f>
        <v>0</v>
      </c>
      <c r="U44" s="1952">
        <f>+U40-U43</f>
        <v>0</v>
      </c>
      <c r="V44" s="1952">
        <f>+V40-V43</f>
        <v>0</v>
      </c>
    </row>
    <row r="45" spans="3:22">
      <c r="C45" s="58"/>
      <c r="D45" s="58"/>
      <c r="I45" s="1940"/>
      <c r="J45" s="1941" t="s">
        <v>864</v>
      </c>
      <c r="K45" s="504"/>
      <c r="L45" s="1953"/>
      <c r="M45" s="1953"/>
      <c r="N45" s="1954"/>
      <c r="O45" s="440"/>
      <c r="P45" s="1953"/>
      <c r="Q45" s="1953"/>
      <c r="R45" s="1954"/>
      <c r="S45" s="1380"/>
      <c r="T45" s="1953"/>
      <c r="U45" s="1953"/>
      <c r="V45" s="1954"/>
    </row>
    <row r="46" spans="3:22">
      <c r="C46" s="58"/>
      <c r="D46" s="58"/>
      <c r="I46" s="197">
        <f>+I44+1</f>
        <v>31</v>
      </c>
      <c r="J46" s="503" t="s">
        <v>854</v>
      </c>
      <c r="K46" s="504"/>
      <c r="L46" s="1406"/>
      <c r="M46" s="1406"/>
      <c r="N46" s="1407">
        <f>SUM(L46:M46)</f>
        <v>0</v>
      </c>
      <c r="O46" s="440"/>
      <c r="P46" s="1406"/>
      <c r="Q46" s="1406"/>
      <c r="R46" s="1407">
        <f>SUM(P46:Q46)</f>
        <v>0</v>
      </c>
      <c r="S46" s="1380"/>
      <c r="T46" s="1406"/>
      <c r="U46" s="1406"/>
      <c r="V46" s="1407">
        <f>SUM(T46:U46)</f>
        <v>0</v>
      </c>
    </row>
    <row r="47" spans="3:22">
      <c r="C47" s="58"/>
      <c r="D47" s="58"/>
      <c r="I47" s="197">
        <f>+I46+1</f>
        <v>32</v>
      </c>
      <c r="J47" s="503" t="s">
        <v>855</v>
      </c>
      <c r="K47" s="504"/>
      <c r="L47" s="1947">
        <f>IFERROR(L48/L46,0)</f>
        <v>0</v>
      </c>
      <c r="M47" s="1947">
        <f>IFERROR(M48/M46,0)</f>
        <v>0</v>
      </c>
      <c r="N47" s="1948">
        <f>+IFERROR(N48/N46,0)</f>
        <v>0</v>
      </c>
      <c r="O47" s="440"/>
      <c r="P47" s="1947">
        <f>IFERROR(P48/P46,0)</f>
        <v>0</v>
      </c>
      <c r="Q47" s="1947">
        <f>IFERROR(Q48/Q46,0)</f>
        <v>0</v>
      </c>
      <c r="R47" s="1948">
        <f>+IFERROR(R48/R46,0)</f>
        <v>0</v>
      </c>
      <c r="S47" s="1380"/>
      <c r="T47" s="1947">
        <f>IFERROR(T48/T46,0)</f>
        <v>0</v>
      </c>
      <c r="U47" s="1947">
        <f>IFERROR(U48/U46,0)</f>
        <v>0</v>
      </c>
      <c r="V47" s="1948">
        <f>+IFERROR(V48/V46,0)</f>
        <v>0</v>
      </c>
    </row>
    <row r="48" spans="3:22">
      <c r="C48" s="58"/>
      <c r="D48" s="58"/>
      <c r="I48" s="197">
        <f>+I47+1</f>
        <v>33</v>
      </c>
      <c r="J48" s="503" t="s">
        <v>856</v>
      </c>
      <c r="K48" s="504"/>
      <c r="L48" s="1406"/>
      <c r="M48" s="1406"/>
      <c r="N48" s="1407">
        <f>SUM(L48:M48)</f>
        <v>0</v>
      </c>
      <c r="O48" s="440"/>
      <c r="P48" s="1406"/>
      <c r="Q48" s="1406"/>
      <c r="R48" s="1407">
        <f>SUM(P48:Q48)</f>
        <v>0</v>
      </c>
      <c r="S48" s="1380"/>
      <c r="T48" s="1406"/>
      <c r="U48" s="1406"/>
      <c r="V48" s="1407">
        <f>SUM(T48:U48)</f>
        <v>0</v>
      </c>
    </row>
    <row r="49" spans="3:22">
      <c r="C49" s="58"/>
      <c r="D49" s="58"/>
      <c r="I49" s="197">
        <f>+I48+1</f>
        <v>34</v>
      </c>
      <c r="J49" s="503" t="s">
        <v>857</v>
      </c>
      <c r="K49" s="504"/>
      <c r="L49" s="1406"/>
      <c r="M49" s="1406"/>
      <c r="N49" s="1407">
        <f>SUM(L49:M49)</f>
        <v>0</v>
      </c>
      <c r="O49" s="440"/>
      <c r="P49" s="1406"/>
      <c r="Q49" s="1406"/>
      <c r="R49" s="1407">
        <f>SUM(P49:Q49)</f>
        <v>0</v>
      </c>
      <c r="S49" s="1380"/>
      <c r="T49" s="1406"/>
      <c r="U49" s="1406"/>
      <c r="V49" s="1407">
        <f>SUM(T49:U49)</f>
        <v>0</v>
      </c>
    </row>
    <row r="50" spans="3:22">
      <c r="C50" s="58"/>
      <c r="D50" s="58"/>
      <c r="I50" s="1949">
        <f>+I49+1</f>
        <v>35</v>
      </c>
      <c r="J50" s="1950"/>
      <c r="K50" s="1951"/>
      <c r="L50" s="1952">
        <f>+L46-L49</f>
        <v>0</v>
      </c>
      <c r="M50" s="1952">
        <f>+M46-M49</f>
        <v>0</v>
      </c>
      <c r="N50" s="1952">
        <f>+N46-N49</f>
        <v>0</v>
      </c>
      <c r="O50" s="440"/>
      <c r="P50" s="1952">
        <f>+P46-P49</f>
        <v>0</v>
      </c>
      <c r="Q50" s="1952">
        <f>+Q46-Q49</f>
        <v>0</v>
      </c>
      <c r="R50" s="1952">
        <f>+R46-R49</f>
        <v>0</v>
      </c>
      <c r="S50" s="1380"/>
      <c r="T50" s="1952">
        <f>+T46-T49</f>
        <v>0</v>
      </c>
      <c r="U50" s="1952">
        <f>+U46-U49</f>
        <v>0</v>
      </c>
      <c r="V50" s="1952">
        <f>+V46-V49</f>
        <v>0</v>
      </c>
    </row>
    <row r="51" spans="3:22">
      <c r="C51" s="58"/>
      <c r="D51" s="58"/>
      <c r="I51" s="1940"/>
      <c r="J51" s="1941" t="s">
        <v>865</v>
      </c>
      <c r="K51" s="504"/>
      <c r="L51" s="1953"/>
      <c r="M51" s="1953"/>
      <c r="N51" s="1954"/>
      <c r="O51" s="440"/>
      <c r="P51" s="1953"/>
      <c r="Q51" s="1953"/>
      <c r="R51" s="1954"/>
      <c r="S51" s="1380"/>
      <c r="T51" s="1953"/>
      <c r="U51" s="1953"/>
      <c r="V51" s="1954"/>
    </row>
    <row r="52" spans="3:22">
      <c r="I52" s="197">
        <f>+I50+1</f>
        <v>36</v>
      </c>
      <c r="J52" s="503" t="s">
        <v>854</v>
      </c>
      <c r="K52" s="504"/>
      <c r="L52" s="1406"/>
      <c r="M52" s="1406"/>
      <c r="N52" s="1407">
        <f>SUM(L52:M52)</f>
        <v>0</v>
      </c>
      <c r="O52" s="440"/>
      <c r="P52" s="1406"/>
      <c r="Q52" s="1406"/>
      <c r="R52" s="1407">
        <f>SUM(P52:Q52)</f>
        <v>0</v>
      </c>
      <c r="S52" s="1380"/>
      <c r="T52" s="1406"/>
      <c r="U52" s="1406"/>
      <c r="V52" s="1407">
        <f>SUM(T52:U52)</f>
        <v>0</v>
      </c>
    </row>
    <row r="53" spans="3:22">
      <c r="I53" s="197">
        <f>+I52+1</f>
        <v>37</v>
      </c>
      <c r="J53" s="503" t="s">
        <v>855</v>
      </c>
      <c r="K53" s="504"/>
      <c r="L53" s="1947">
        <f>IFERROR(L54/L52,0)</f>
        <v>0</v>
      </c>
      <c r="M53" s="1947">
        <f>IFERROR(M54/M52,0)</f>
        <v>0</v>
      </c>
      <c r="N53" s="1948">
        <f>+IFERROR(N54/N52,0)</f>
        <v>0</v>
      </c>
      <c r="O53" s="440"/>
      <c r="P53" s="1947">
        <f>IFERROR(P54/P52,0)</f>
        <v>0</v>
      </c>
      <c r="Q53" s="1947">
        <f>IFERROR(Q54/Q52,0)</f>
        <v>0</v>
      </c>
      <c r="R53" s="1948">
        <f>+IFERROR(R54/R52,0)</f>
        <v>0</v>
      </c>
      <c r="S53" s="1380"/>
      <c r="T53" s="1947">
        <f>IFERROR(T54/T52,0)</f>
        <v>0</v>
      </c>
      <c r="U53" s="1947">
        <f>IFERROR(U54/U52,0)</f>
        <v>0</v>
      </c>
      <c r="V53" s="1948">
        <f>+IFERROR(V54/V52,0)</f>
        <v>0</v>
      </c>
    </row>
    <row r="54" spans="3:22">
      <c r="I54" s="197">
        <f>+I53+1</f>
        <v>38</v>
      </c>
      <c r="J54" s="503" t="s">
        <v>856</v>
      </c>
      <c r="K54" s="504"/>
      <c r="L54" s="1406"/>
      <c r="M54" s="1406"/>
      <c r="N54" s="1407">
        <f>SUM(L54:M54)</f>
        <v>0</v>
      </c>
      <c r="O54" s="440"/>
      <c r="P54" s="1406"/>
      <c r="Q54" s="1406"/>
      <c r="R54" s="1407">
        <f>SUM(P54:Q54)</f>
        <v>0</v>
      </c>
      <c r="S54" s="1380"/>
      <c r="T54" s="1406"/>
      <c r="U54" s="1406"/>
      <c r="V54" s="1407">
        <f>SUM(T54:U54)</f>
        <v>0</v>
      </c>
    </row>
    <row r="55" spans="3:22">
      <c r="I55" s="197">
        <f>+I54+1</f>
        <v>39</v>
      </c>
      <c r="J55" s="503" t="s">
        <v>857</v>
      </c>
      <c r="K55" s="504"/>
      <c r="L55" s="1406"/>
      <c r="M55" s="1406"/>
      <c r="N55" s="1407">
        <f>SUM(L55:M55)</f>
        <v>0</v>
      </c>
      <c r="O55" s="440"/>
      <c r="P55" s="1406"/>
      <c r="Q55" s="1406"/>
      <c r="R55" s="1407">
        <f>SUM(P55:Q55)</f>
        <v>0</v>
      </c>
      <c r="S55" s="1380"/>
      <c r="T55" s="1406"/>
      <c r="U55" s="1406"/>
      <c r="V55" s="1407">
        <f>SUM(T55:U55)</f>
        <v>0</v>
      </c>
    </row>
    <row r="56" spans="3:22">
      <c r="I56" s="1949">
        <f>+I55+1</f>
        <v>40</v>
      </c>
      <c r="J56" s="1950" t="s">
        <v>858</v>
      </c>
      <c r="K56" s="1951"/>
      <c r="L56" s="1952">
        <f>+L52-L55</f>
        <v>0</v>
      </c>
      <c r="M56" s="1952">
        <f>+M52-M55</f>
        <v>0</v>
      </c>
      <c r="N56" s="1952">
        <f>+N52-N55</f>
        <v>0</v>
      </c>
      <c r="O56" s="440"/>
      <c r="P56" s="1952">
        <f>+P52-P55</f>
        <v>0</v>
      </c>
      <c r="Q56" s="1952">
        <f>+Q52-Q55</f>
        <v>0</v>
      </c>
      <c r="R56" s="1952">
        <f>+R52-R55</f>
        <v>0</v>
      </c>
      <c r="S56" s="1380"/>
      <c r="T56" s="1952">
        <f>+T52-T55</f>
        <v>0</v>
      </c>
      <c r="U56" s="1952">
        <f>+U52-U55</f>
        <v>0</v>
      </c>
      <c r="V56" s="1952">
        <f>+V52-V55</f>
        <v>0</v>
      </c>
    </row>
    <row r="57" spans="3:22">
      <c r="I57" s="1940"/>
      <c r="J57" s="1941" t="s">
        <v>866</v>
      </c>
      <c r="K57" s="504"/>
      <c r="L57" s="1953"/>
      <c r="M57" s="1953"/>
      <c r="N57" s="1954"/>
      <c r="O57" s="440"/>
      <c r="P57" s="1953"/>
      <c r="Q57" s="1953"/>
      <c r="R57" s="1954"/>
      <c r="S57" s="1380"/>
      <c r="T57" s="1953"/>
      <c r="U57" s="1953"/>
      <c r="V57" s="1954"/>
    </row>
    <row r="58" spans="3:22">
      <c r="I58" s="197">
        <f>+I56+1</f>
        <v>41</v>
      </c>
      <c r="J58" s="503" t="s">
        <v>854</v>
      </c>
      <c r="K58" s="504"/>
      <c r="L58" s="1406"/>
      <c r="M58" s="1406"/>
      <c r="N58" s="1407">
        <f>SUM(L58:M58)</f>
        <v>0</v>
      </c>
      <c r="O58" s="440"/>
      <c r="P58" s="1406"/>
      <c r="Q58" s="1406"/>
      <c r="R58" s="1407">
        <f>SUM(P58:Q58)</f>
        <v>0</v>
      </c>
      <c r="S58" s="1380"/>
      <c r="T58" s="1406"/>
      <c r="U58" s="1406"/>
      <c r="V58" s="1407">
        <f>SUM(T58:U58)</f>
        <v>0</v>
      </c>
    </row>
    <row r="59" spans="3:22">
      <c r="I59" s="197">
        <f>+I58+1</f>
        <v>42</v>
      </c>
      <c r="J59" s="503" t="s">
        <v>855</v>
      </c>
      <c r="K59" s="504"/>
      <c r="L59" s="1947">
        <f>IFERROR(L60/L58,0)</f>
        <v>0</v>
      </c>
      <c r="M59" s="1947">
        <f>IFERROR(M60/M58,0)</f>
        <v>0</v>
      </c>
      <c r="N59" s="1948">
        <f>+IFERROR(N60/N58,0)</f>
        <v>0</v>
      </c>
      <c r="O59" s="440"/>
      <c r="P59" s="1947">
        <f>IFERROR(P60/P58,0)</f>
        <v>0</v>
      </c>
      <c r="Q59" s="1947">
        <f>IFERROR(Q60/Q58,0)</f>
        <v>0</v>
      </c>
      <c r="R59" s="1948">
        <f>+IFERROR(R60/R58,0)</f>
        <v>0</v>
      </c>
      <c r="S59" s="1380"/>
      <c r="T59" s="1947">
        <f>IFERROR(T60/T58,0)</f>
        <v>0</v>
      </c>
      <c r="U59" s="1947">
        <f>IFERROR(U60/U58,0)</f>
        <v>0</v>
      </c>
      <c r="V59" s="1948">
        <f>+IFERROR(V60/V58,0)</f>
        <v>0</v>
      </c>
    </row>
    <row r="60" spans="3:22">
      <c r="I60" s="197">
        <f>+I59+1</f>
        <v>43</v>
      </c>
      <c r="J60" s="503" t="s">
        <v>856</v>
      </c>
      <c r="K60" s="504"/>
      <c r="L60" s="1406"/>
      <c r="M60" s="1406"/>
      <c r="N60" s="1407">
        <f>SUM(L60:M60)</f>
        <v>0</v>
      </c>
      <c r="O60" s="440"/>
      <c r="P60" s="1406"/>
      <c r="Q60" s="1406"/>
      <c r="R60" s="1407">
        <f>SUM(P60:Q60)</f>
        <v>0</v>
      </c>
      <c r="S60" s="1380"/>
      <c r="T60" s="1406"/>
      <c r="U60" s="1406"/>
      <c r="V60" s="1407">
        <f>SUM(T60:U60)</f>
        <v>0</v>
      </c>
    </row>
    <row r="61" spans="3:22">
      <c r="I61" s="197">
        <f>+I60+1</f>
        <v>44</v>
      </c>
      <c r="J61" s="503" t="s">
        <v>857</v>
      </c>
      <c r="K61" s="504"/>
      <c r="L61" s="1406"/>
      <c r="M61" s="1406"/>
      <c r="N61" s="1407">
        <f>SUM(L61:M61)</f>
        <v>0</v>
      </c>
      <c r="O61" s="440"/>
      <c r="P61" s="1406"/>
      <c r="Q61" s="1406"/>
      <c r="R61" s="1407">
        <f>SUM(P61:Q61)</f>
        <v>0</v>
      </c>
      <c r="S61" s="1380"/>
      <c r="T61" s="1406"/>
      <c r="U61" s="1406"/>
      <c r="V61" s="1407">
        <f>SUM(T61:U61)</f>
        <v>0</v>
      </c>
    </row>
    <row r="62" spans="3:22">
      <c r="I62" s="1949">
        <f>+I61+1</f>
        <v>45</v>
      </c>
      <c r="J62" s="1950" t="s">
        <v>858</v>
      </c>
      <c r="K62" s="1951"/>
      <c r="L62" s="1952">
        <f>+L58-L61</f>
        <v>0</v>
      </c>
      <c r="M62" s="1952">
        <f>+M58-M61</f>
        <v>0</v>
      </c>
      <c r="N62" s="1952">
        <f>+N58-N61</f>
        <v>0</v>
      </c>
      <c r="O62" s="440"/>
      <c r="P62" s="1952">
        <f>+P58-P61</f>
        <v>0</v>
      </c>
      <c r="Q62" s="1952">
        <f>+Q58-Q61</f>
        <v>0</v>
      </c>
      <c r="R62" s="1952">
        <f>+R58-R61</f>
        <v>0</v>
      </c>
      <c r="S62" s="1380"/>
      <c r="T62" s="1952">
        <f>+T58-T61</f>
        <v>0</v>
      </c>
      <c r="U62" s="1952">
        <f>+U58-U61</f>
        <v>0</v>
      </c>
      <c r="V62" s="1952">
        <f>+V58-V61</f>
        <v>0</v>
      </c>
    </row>
    <row r="63" spans="3:22">
      <c r="I63" s="1940"/>
      <c r="J63" s="1941" t="s">
        <v>867</v>
      </c>
      <c r="K63" s="504"/>
      <c r="L63" s="1953"/>
      <c r="M63" s="1953"/>
      <c r="N63" s="1954"/>
      <c r="O63" s="440"/>
      <c r="P63" s="1953"/>
      <c r="Q63" s="1953"/>
      <c r="R63" s="1954"/>
      <c r="S63" s="1380"/>
      <c r="T63" s="1953"/>
      <c r="U63" s="1953"/>
      <c r="V63" s="1954"/>
    </row>
    <row r="64" spans="3:22">
      <c r="I64" s="197">
        <f>+I62+1</f>
        <v>46</v>
      </c>
      <c r="J64" s="503" t="s">
        <v>854</v>
      </c>
      <c r="K64" s="504"/>
      <c r="L64" s="1406"/>
      <c r="M64" s="1406"/>
      <c r="N64" s="1407">
        <f>SUM(L64:M64)</f>
        <v>0</v>
      </c>
      <c r="O64" s="440"/>
      <c r="P64" s="1406"/>
      <c r="Q64" s="1406"/>
      <c r="R64" s="1407">
        <f>SUM(P64:Q64)</f>
        <v>0</v>
      </c>
      <c r="S64" s="1380"/>
      <c r="T64" s="1406"/>
      <c r="U64" s="1406"/>
      <c r="V64" s="1407">
        <f>SUM(T64:U64)</f>
        <v>0</v>
      </c>
    </row>
    <row r="65" spans="9:22">
      <c r="I65" s="197">
        <f>+I64+1</f>
        <v>47</v>
      </c>
      <c r="J65" s="503" t="s">
        <v>855</v>
      </c>
      <c r="K65" s="504"/>
      <c r="L65" s="1947">
        <f>IFERROR(L66/L64,0)</f>
        <v>0</v>
      </c>
      <c r="M65" s="1947">
        <f>IFERROR(M66/M64,0)</f>
        <v>0</v>
      </c>
      <c r="N65" s="1948">
        <f>+IFERROR(N66/N64,0)</f>
        <v>0</v>
      </c>
      <c r="O65" s="440"/>
      <c r="P65" s="1947">
        <f>IFERROR(P66/P64,0)</f>
        <v>0</v>
      </c>
      <c r="Q65" s="1947">
        <f>IFERROR(Q66/Q64,0)</f>
        <v>0</v>
      </c>
      <c r="R65" s="1948">
        <f>+IFERROR(R66/R64,0)</f>
        <v>0</v>
      </c>
      <c r="S65" s="1380"/>
      <c r="T65" s="1947">
        <f>IFERROR(T66/T64,0)</f>
        <v>0</v>
      </c>
      <c r="U65" s="1947">
        <f>IFERROR(U66/U64,0)</f>
        <v>0</v>
      </c>
      <c r="V65" s="1948">
        <f>+IFERROR(V66/V64,0)</f>
        <v>0</v>
      </c>
    </row>
    <row r="66" spans="9:22">
      <c r="I66" s="197">
        <f>+I65+1</f>
        <v>48</v>
      </c>
      <c r="J66" s="503" t="s">
        <v>856</v>
      </c>
      <c r="K66" s="504"/>
      <c r="L66" s="1406"/>
      <c r="M66" s="1406"/>
      <c r="N66" s="1407">
        <f>SUM(L66:M66)</f>
        <v>0</v>
      </c>
      <c r="O66" s="440"/>
      <c r="P66" s="1406"/>
      <c r="Q66" s="1406"/>
      <c r="R66" s="1407">
        <f>SUM(P66:Q66)</f>
        <v>0</v>
      </c>
      <c r="S66" s="1380"/>
      <c r="T66" s="1406"/>
      <c r="U66" s="1406"/>
      <c r="V66" s="1407">
        <f>SUM(T66:U66)</f>
        <v>0</v>
      </c>
    </row>
    <row r="67" spans="9:22">
      <c r="I67" s="197">
        <f>+I66+1</f>
        <v>49</v>
      </c>
      <c r="J67" s="503" t="s">
        <v>857</v>
      </c>
      <c r="K67" s="504"/>
      <c r="L67" s="1406"/>
      <c r="M67" s="1406"/>
      <c r="N67" s="1407">
        <f>SUM(L67:M67)</f>
        <v>0</v>
      </c>
      <c r="O67" s="440"/>
      <c r="P67" s="1406"/>
      <c r="Q67" s="1406"/>
      <c r="R67" s="1407">
        <f>SUM(P67:Q67)</f>
        <v>0</v>
      </c>
      <c r="S67" s="1380"/>
      <c r="T67" s="1406"/>
      <c r="U67" s="1406"/>
      <c r="V67" s="1407">
        <f>SUM(T67:U67)</f>
        <v>0</v>
      </c>
    </row>
    <row r="68" spans="9:22">
      <c r="I68" s="1949">
        <f>+I67+1</f>
        <v>50</v>
      </c>
      <c r="J68" s="1950" t="s">
        <v>858</v>
      </c>
      <c r="K68" s="1951"/>
      <c r="L68" s="1952">
        <f>+L64-L67</f>
        <v>0</v>
      </c>
      <c r="M68" s="1952">
        <f>+M64-M67</f>
        <v>0</v>
      </c>
      <c r="N68" s="1952">
        <f>+N64-N67</f>
        <v>0</v>
      </c>
      <c r="O68" s="440"/>
      <c r="P68" s="1952">
        <f>+P64-P67</f>
        <v>0</v>
      </c>
      <c r="Q68" s="1952">
        <f>+Q64-Q67</f>
        <v>0</v>
      </c>
      <c r="R68" s="1952">
        <f>+R64-R67</f>
        <v>0</v>
      </c>
      <c r="S68" s="1380"/>
      <c r="T68" s="1952">
        <f>+T64-T67</f>
        <v>0</v>
      </c>
      <c r="U68" s="1952">
        <f>+U64-U67</f>
        <v>0</v>
      </c>
      <c r="V68" s="1952">
        <f>+V64-V67</f>
        <v>0</v>
      </c>
    </row>
    <row r="69" spans="9:22">
      <c r="I69" s="1940"/>
      <c r="J69" s="1941" t="s">
        <v>868</v>
      </c>
      <c r="K69" s="504"/>
      <c r="L69" s="1953"/>
      <c r="M69" s="1953"/>
      <c r="N69" s="1954"/>
      <c r="O69" s="440"/>
      <c r="P69" s="1953"/>
      <c r="Q69" s="1953"/>
      <c r="R69" s="1954"/>
      <c r="S69" s="1380"/>
      <c r="T69" s="1953"/>
      <c r="U69" s="1953"/>
      <c r="V69" s="1954"/>
    </row>
    <row r="70" spans="9:22">
      <c r="I70" s="197">
        <f>+I68+1</f>
        <v>51</v>
      </c>
      <c r="J70" s="503" t="s">
        <v>854</v>
      </c>
      <c r="K70" s="504"/>
      <c r="L70" s="1406"/>
      <c r="M70" s="1406"/>
      <c r="N70" s="1407">
        <f>SUM(L70:M70)</f>
        <v>0</v>
      </c>
      <c r="O70" s="440"/>
      <c r="P70" s="1406"/>
      <c r="Q70" s="1406"/>
      <c r="R70" s="1407">
        <f>SUM(P70:Q70)</f>
        <v>0</v>
      </c>
      <c r="S70" s="1380"/>
      <c r="T70" s="1406"/>
      <c r="U70" s="1406"/>
      <c r="V70" s="1407">
        <f>SUM(T70:U70)</f>
        <v>0</v>
      </c>
    </row>
    <row r="71" spans="9:22">
      <c r="I71" s="197">
        <f>+I70+1</f>
        <v>52</v>
      </c>
      <c r="J71" s="503" t="s">
        <v>855</v>
      </c>
      <c r="K71" s="504"/>
      <c r="L71" s="1947">
        <f>IFERROR(L72/L70,0)</f>
        <v>0</v>
      </c>
      <c r="M71" s="1947">
        <f>IFERROR(M72/M70,0)</f>
        <v>0</v>
      </c>
      <c r="N71" s="1948">
        <f>+IFERROR(N72/N70,0)</f>
        <v>0</v>
      </c>
      <c r="O71" s="440"/>
      <c r="P71" s="1947">
        <f>IFERROR(P72/P70,0)</f>
        <v>0</v>
      </c>
      <c r="Q71" s="1947">
        <f>IFERROR(Q72/Q70,0)</f>
        <v>0</v>
      </c>
      <c r="R71" s="1948">
        <f>+IFERROR(R72/R70,0)</f>
        <v>0</v>
      </c>
      <c r="S71" s="1380"/>
      <c r="T71" s="1947">
        <f>IFERROR(T72/T70,0)</f>
        <v>0</v>
      </c>
      <c r="U71" s="1947">
        <f>IFERROR(U72/U70,0)</f>
        <v>0</v>
      </c>
      <c r="V71" s="1948">
        <f>+IFERROR(V72/V70,0)</f>
        <v>0</v>
      </c>
    </row>
    <row r="72" spans="9:22">
      <c r="I72" s="197">
        <f>+I71+1</f>
        <v>53</v>
      </c>
      <c r="J72" s="503" t="s">
        <v>856</v>
      </c>
      <c r="K72" s="504"/>
      <c r="L72" s="1406"/>
      <c r="M72" s="1406"/>
      <c r="N72" s="1407">
        <f>SUM(L72:M72)</f>
        <v>0</v>
      </c>
      <c r="O72" s="440"/>
      <c r="P72" s="1406"/>
      <c r="Q72" s="1406"/>
      <c r="R72" s="1407">
        <f>SUM(P72:Q72)</f>
        <v>0</v>
      </c>
      <c r="S72" s="1380"/>
      <c r="T72" s="1406"/>
      <c r="U72" s="1406"/>
      <c r="V72" s="1407">
        <f>SUM(T72:U72)</f>
        <v>0</v>
      </c>
    </row>
    <row r="73" spans="9:22">
      <c r="I73" s="197">
        <f>+I72+1</f>
        <v>54</v>
      </c>
      <c r="J73" s="503" t="s">
        <v>857</v>
      </c>
      <c r="K73" s="504"/>
      <c r="L73" s="1406"/>
      <c r="M73" s="1406"/>
      <c r="N73" s="1407">
        <f>SUM(L73:M73)</f>
        <v>0</v>
      </c>
      <c r="O73" s="440"/>
      <c r="P73" s="1406"/>
      <c r="Q73" s="1406"/>
      <c r="R73" s="1407">
        <f>SUM(P73:Q73)</f>
        <v>0</v>
      </c>
      <c r="S73" s="1380"/>
      <c r="T73" s="1406"/>
      <c r="U73" s="1406"/>
      <c r="V73" s="1407">
        <f>SUM(T73:U73)</f>
        <v>0</v>
      </c>
    </row>
    <row r="74" spans="9:22">
      <c r="I74" s="1949">
        <f>+I73+1</f>
        <v>55</v>
      </c>
      <c r="J74" s="1950" t="s">
        <v>858</v>
      </c>
      <c r="K74" s="1951"/>
      <c r="L74" s="1952">
        <f>+L70-L73</f>
        <v>0</v>
      </c>
      <c r="M74" s="1952">
        <f>+M70-M73</f>
        <v>0</v>
      </c>
      <c r="N74" s="1952">
        <f>+N70-N73</f>
        <v>0</v>
      </c>
      <c r="O74" s="440"/>
      <c r="P74" s="1952">
        <f>+P70-P73</f>
        <v>0</v>
      </c>
      <c r="Q74" s="1952">
        <f>+Q70-Q73</f>
        <v>0</v>
      </c>
      <c r="R74" s="1952">
        <f>+R70-R73</f>
        <v>0</v>
      </c>
      <c r="S74" s="1380"/>
      <c r="T74" s="1952">
        <f>+T70-T73</f>
        <v>0</v>
      </c>
      <c r="U74" s="1952">
        <f>+U70-U73</f>
        <v>0</v>
      </c>
      <c r="V74" s="1952">
        <f>+V70-V73</f>
        <v>0</v>
      </c>
    </row>
    <row r="75" spans="9:22">
      <c r="I75" s="1940"/>
      <c r="J75" s="1941" t="s">
        <v>869</v>
      </c>
      <c r="K75" s="504"/>
      <c r="L75" s="1953"/>
      <c r="M75" s="1953"/>
      <c r="N75" s="1954"/>
      <c r="O75" s="440"/>
      <c r="P75" s="1953"/>
      <c r="Q75" s="1953"/>
      <c r="R75" s="1954"/>
      <c r="S75" s="1380"/>
      <c r="T75" s="1953"/>
      <c r="U75" s="1953"/>
      <c r="V75" s="1954"/>
    </row>
    <row r="76" spans="9:22">
      <c r="I76" s="197">
        <f>+I74+1</f>
        <v>56</v>
      </c>
      <c r="J76" s="503" t="s">
        <v>854</v>
      </c>
      <c r="K76" s="504"/>
      <c r="L76" s="1406"/>
      <c r="M76" s="1406"/>
      <c r="N76" s="1407">
        <f>SUM(L76:M76)</f>
        <v>0</v>
      </c>
      <c r="O76" s="440"/>
      <c r="P76" s="1406"/>
      <c r="Q76" s="1406"/>
      <c r="R76" s="1407">
        <f>SUM(P76:Q76)</f>
        <v>0</v>
      </c>
      <c r="S76" s="1380"/>
      <c r="T76" s="1406"/>
      <c r="U76" s="1406"/>
      <c r="V76" s="1407">
        <f>SUM(T76:U76)</f>
        <v>0</v>
      </c>
    </row>
    <row r="77" spans="9:22">
      <c r="I77" s="197">
        <f>+I76+1</f>
        <v>57</v>
      </c>
      <c r="J77" s="503" t="s">
        <v>855</v>
      </c>
      <c r="K77" s="504"/>
      <c r="L77" s="1947">
        <f>IFERROR(L78/L76,0)</f>
        <v>0</v>
      </c>
      <c r="M77" s="1947">
        <f>IFERROR(M78/M76,0)</f>
        <v>0</v>
      </c>
      <c r="N77" s="1948">
        <f>+IFERROR(N78/N76,0)</f>
        <v>0</v>
      </c>
      <c r="O77" s="440"/>
      <c r="P77" s="1947">
        <f>IFERROR(P78/P76,0)</f>
        <v>0</v>
      </c>
      <c r="Q77" s="1947">
        <f>IFERROR(Q78/Q76,0)</f>
        <v>0</v>
      </c>
      <c r="R77" s="1948">
        <f>+IFERROR(R78/R76,0)</f>
        <v>0</v>
      </c>
      <c r="S77" s="1380"/>
      <c r="T77" s="1947">
        <f>IFERROR(T78/T76,0)</f>
        <v>0</v>
      </c>
      <c r="U77" s="1947">
        <f>IFERROR(U78/U76,0)</f>
        <v>0</v>
      </c>
      <c r="V77" s="1948">
        <f>+IFERROR(V78/V76,0)</f>
        <v>0</v>
      </c>
    </row>
    <row r="78" spans="9:22">
      <c r="I78" s="197">
        <f>+I77+1</f>
        <v>58</v>
      </c>
      <c r="J78" s="503" t="s">
        <v>856</v>
      </c>
      <c r="K78" s="504"/>
      <c r="L78" s="1406"/>
      <c r="M78" s="1406"/>
      <c r="N78" s="1407">
        <f>SUM(L78:M78)</f>
        <v>0</v>
      </c>
      <c r="O78" s="440"/>
      <c r="P78" s="1406"/>
      <c r="Q78" s="1406"/>
      <c r="R78" s="1407">
        <f>SUM(P78:Q78)</f>
        <v>0</v>
      </c>
      <c r="S78" s="1380"/>
      <c r="T78" s="1406"/>
      <c r="U78" s="1406"/>
      <c r="V78" s="1407">
        <f>SUM(T78:U78)</f>
        <v>0</v>
      </c>
    </row>
    <row r="79" spans="9:22">
      <c r="I79" s="197">
        <f>+I78+1</f>
        <v>59</v>
      </c>
      <c r="J79" s="503" t="s">
        <v>857</v>
      </c>
      <c r="K79" s="504"/>
      <c r="L79" s="1406"/>
      <c r="M79" s="1406"/>
      <c r="N79" s="1407">
        <f>SUM(L79:M79)</f>
        <v>0</v>
      </c>
      <c r="O79" s="440"/>
      <c r="P79" s="1406"/>
      <c r="Q79" s="1406"/>
      <c r="R79" s="1407">
        <f>SUM(P79:Q79)</f>
        <v>0</v>
      </c>
      <c r="S79" s="1380"/>
      <c r="T79" s="1406"/>
      <c r="U79" s="1406"/>
      <c r="V79" s="1407">
        <f>SUM(T79:U79)</f>
        <v>0</v>
      </c>
    </row>
    <row r="80" spans="9:22">
      <c r="I80" s="1949">
        <f>+I79+1</f>
        <v>60</v>
      </c>
      <c r="J80" s="1950" t="s">
        <v>858</v>
      </c>
      <c r="K80" s="1951"/>
      <c r="L80" s="1952">
        <f>+L76-L79</f>
        <v>0</v>
      </c>
      <c r="M80" s="1952">
        <f>+M76-M79</f>
        <v>0</v>
      </c>
      <c r="N80" s="1952">
        <f>+N76-N79</f>
        <v>0</v>
      </c>
      <c r="O80" s="440"/>
      <c r="P80" s="1952">
        <f>+P76-P79</f>
        <v>0</v>
      </c>
      <c r="Q80" s="1952">
        <f>+Q76-Q79</f>
        <v>0</v>
      </c>
      <c r="R80" s="1952">
        <f>+R76-R79</f>
        <v>0</v>
      </c>
      <c r="S80" s="1380"/>
      <c r="T80" s="1952">
        <f>+T76-T79</f>
        <v>0</v>
      </c>
      <c r="U80" s="1952">
        <f>+U76-U79</f>
        <v>0</v>
      </c>
      <c r="V80" s="1952">
        <f>+V76-V79</f>
        <v>0</v>
      </c>
    </row>
  </sheetData>
  <mergeCells count="4">
    <mergeCell ref="I3:V3"/>
    <mergeCell ref="L6:N6"/>
    <mergeCell ref="P6:R6"/>
    <mergeCell ref="T6:V6"/>
  </mergeCells>
  <hyperlinks>
    <hyperlink ref="A1" location="ÍNDICE!B2" display="Indíce"/>
  </hyperlinks>
  <printOptions horizontalCentered="1"/>
  <pageMargins left="0.11811023622047245" right="0.31496062992125984" top="0.74803149606299213" bottom="0.74803149606299213" header="0.31496062992125984" footer="0.31496062992125984"/>
  <pageSetup paperSize="9" scale="62" orientation="portrait" r:id="rId1"/>
  <colBreaks count="1" manualBreakCount="1">
    <brk id="8" max="1048575" man="1"/>
  </col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499984740745262"/>
  </sheetPr>
  <dimension ref="A1:T31"/>
  <sheetViews>
    <sheetView showGridLines="0" zoomScaleNormal="100" workbookViewId="0">
      <selection activeCell="A3" sqref="A3:XFD3"/>
    </sheetView>
  </sheetViews>
  <sheetFormatPr defaultColWidth="9.140625" defaultRowHeight="15"/>
  <cols>
    <col min="1" max="1" width="5.140625" style="158" customWidth="1"/>
    <col min="2" max="2" width="5" style="57" customWidth="1"/>
    <col min="3" max="3" width="68.28515625" style="158" customWidth="1"/>
    <col min="4" max="4" width="1" style="228" customWidth="1"/>
    <col min="5" max="7" width="11.7109375" style="158" customWidth="1"/>
    <col min="8" max="8" width="1" style="158" customWidth="1"/>
    <col min="9" max="11" width="11.7109375" style="158" customWidth="1"/>
    <col min="12" max="12" width="1" style="158" customWidth="1"/>
    <col min="13" max="15" width="11.7109375" style="158" customWidth="1"/>
    <col min="16" max="16384" width="9.140625" style="158"/>
  </cols>
  <sheetData>
    <row r="1" spans="1:20" ht="19.5" customHeight="1">
      <c r="A1" s="400" t="s">
        <v>814</v>
      </c>
    </row>
    <row r="3" spans="1:20" s="167" customFormat="1">
      <c r="B3" s="3071" t="s">
        <v>925</v>
      </c>
      <c r="C3" s="3071"/>
      <c r="D3" s="3071"/>
      <c r="E3" s="3071"/>
      <c r="F3" s="3071"/>
      <c r="G3" s="3071"/>
      <c r="H3" s="3071"/>
      <c r="I3" s="3071"/>
      <c r="J3" s="3071"/>
      <c r="K3" s="3071"/>
      <c r="L3" s="3071"/>
      <c r="M3" s="3071"/>
      <c r="N3" s="3071"/>
      <c r="O3" s="3071"/>
    </row>
    <row r="4" spans="1:20" s="167" customFormat="1">
      <c r="B4" s="170"/>
      <c r="C4" s="170"/>
      <c r="D4" s="170"/>
      <c r="E4" s="170"/>
      <c r="F4" s="170"/>
      <c r="G4" s="170"/>
      <c r="H4" s="170"/>
      <c r="I4" s="170"/>
      <c r="J4" s="170"/>
      <c r="K4" s="170"/>
      <c r="L4" s="170"/>
      <c r="M4" s="170"/>
      <c r="N4" s="170"/>
      <c r="O4" s="170"/>
    </row>
    <row r="5" spans="1:20">
      <c r="B5" s="4"/>
      <c r="C5" s="156"/>
      <c r="D5" s="225"/>
      <c r="M5" s="198"/>
      <c r="N5" s="198"/>
      <c r="O5" s="1220" t="s">
        <v>169</v>
      </c>
    </row>
    <row r="6" spans="1:20">
      <c r="E6" s="3196" t="str">
        <f>+Introdução!E26</f>
        <v>t-2</v>
      </c>
      <c r="F6" s="3197"/>
      <c r="G6" s="3198"/>
      <c r="I6" s="3196" t="str">
        <f>+Introdução!E27</f>
        <v>t-1</v>
      </c>
      <c r="J6" s="3197"/>
      <c r="K6" s="3198"/>
      <c r="L6" s="672"/>
      <c r="M6" s="3196" t="str">
        <f>+Introdução!E28</f>
        <v>t</v>
      </c>
      <c r="N6" s="3197"/>
      <c r="O6" s="3198"/>
    </row>
    <row r="7" spans="1:20">
      <c r="B7" s="237"/>
      <c r="C7" s="321" t="s">
        <v>112</v>
      </c>
      <c r="D7" s="318"/>
      <c r="E7" s="180" t="s">
        <v>142</v>
      </c>
      <c r="F7" s="180" t="s">
        <v>55</v>
      </c>
      <c r="G7" s="180" t="s">
        <v>15</v>
      </c>
      <c r="I7" s="190" t="s">
        <v>142</v>
      </c>
      <c r="J7" s="190" t="s">
        <v>55</v>
      </c>
      <c r="K7" s="190" t="s">
        <v>15</v>
      </c>
      <c r="L7" s="672"/>
      <c r="M7" s="190" t="s">
        <v>142</v>
      </c>
      <c r="N7" s="190" t="s">
        <v>55</v>
      </c>
      <c r="O7" s="190" t="s">
        <v>15</v>
      </c>
    </row>
    <row r="8" spans="1:20" s="164" customFormat="1" ht="4.5" customHeight="1">
      <c r="B8" s="5"/>
      <c r="C8" s="69"/>
      <c r="D8" s="234"/>
      <c r="E8" s="69"/>
      <c r="F8" s="179"/>
      <c r="G8" s="179"/>
      <c r="H8" s="69"/>
      <c r="I8" s="126"/>
      <c r="J8" s="1043"/>
      <c r="K8" s="1043"/>
      <c r="L8" s="681"/>
      <c r="M8" s="126"/>
      <c r="N8" s="1043"/>
      <c r="O8" s="1043"/>
    </row>
    <row r="9" spans="1:20">
      <c r="B9" s="148">
        <v>1</v>
      </c>
      <c r="C9" s="171" t="s">
        <v>270</v>
      </c>
      <c r="D9" s="319"/>
      <c r="E9" s="948"/>
      <c r="F9" s="839"/>
      <c r="G9" s="949">
        <f>E9+F9</f>
        <v>0</v>
      </c>
      <c r="I9" s="948"/>
      <c r="J9" s="839"/>
      <c r="K9" s="949">
        <f>I9+J9</f>
        <v>0</v>
      </c>
      <c r="L9" s="682"/>
      <c r="M9" s="948"/>
      <c r="N9" s="839"/>
      <c r="O9" s="949">
        <f>M9+N9</f>
        <v>0</v>
      </c>
      <c r="P9" s="147"/>
      <c r="Q9" s="147"/>
      <c r="R9" s="147"/>
      <c r="S9" s="147"/>
      <c r="T9" s="147"/>
    </row>
    <row r="10" spans="1:20">
      <c r="B10" s="197">
        <v>2</v>
      </c>
      <c r="C10" s="432" t="s">
        <v>357</v>
      </c>
      <c r="D10" s="434"/>
      <c r="E10" s="568"/>
      <c r="F10" s="568"/>
      <c r="G10" s="567">
        <f t="shared" ref="G10:G20" si="0">E10+F10</f>
        <v>0</v>
      </c>
      <c r="I10" s="568"/>
      <c r="J10" s="568"/>
      <c r="K10" s="1407">
        <f t="shared" ref="K10:K20" si="1">I10+J10</f>
        <v>0</v>
      </c>
      <c r="L10" s="682"/>
      <c r="M10" s="568"/>
      <c r="N10" s="568"/>
      <c r="O10" s="1407">
        <f t="shared" ref="O10:O20" si="2">M10+N10</f>
        <v>0</v>
      </c>
      <c r="P10" s="147"/>
      <c r="Q10" s="147"/>
      <c r="R10" s="147"/>
      <c r="S10" s="147"/>
      <c r="T10" s="147"/>
    </row>
    <row r="11" spans="1:20">
      <c r="B11" s="197">
        <v>3</v>
      </c>
      <c r="C11" s="432" t="s">
        <v>358</v>
      </c>
      <c r="D11" s="434"/>
      <c r="E11" s="568"/>
      <c r="F11" s="568"/>
      <c r="G11" s="567">
        <f t="shared" si="0"/>
        <v>0</v>
      </c>
      <c r="I11" s="568"/>
      <c r="J11" s="568"/>
      <c r="K11" s="1407">
        <f t="shared" si="1"/>
        <v>0</v>
      </c>
      <c r="L11" s="682"/>
      <c r="M11" s="568"/>
      <c r="N11" s="568"/>
      <c r="O11" s="1407">
        <f t="shared" si="2"/>
        <v>0</v>
      </c>
      <c r="P11" s="147"/>
      <c r="Q11" s="147"/>
      <c r="R11" s="147"/>
      <c r="S11" s="147"/>
      <c r="T11" s="147"/>
    </row>
    <row r="12" spans="1:20">
      <c r="B12" s="80">
        <v>4</v>
      </c>
      <c r="C12" s="172" t="s">
        <v>271</v>
      </c>
      <c r="D12" s="434"/>
      <c r="E12" s="568"/>
      <c r="F12" s="568"/>
      <c r="G12" s="567">
        <f t="shared" si="0"/>
        <v>0</v>
      </c>
      <c r="I12" s="568"/>
      <c r="J12" s="568"/>
      <c r="K12" s="1407">
        <f t="shared" si="1"/>
        <v>0</v>
      </c>
      <c r="L12" s="682"/>
      <c r="M12" s="568"/>
      <c r="N12" s="568"/>
      <c r="O12" s="1407">
        <f t="shared" si="2"/>
        <v>0</v>
      </c>
      <c r="P12" s="147"/>
      <c r="Q12" s="147"/>
      <c r="R12" s="147"/>
      <c r="S12" s="147"/>
      <c r="T12" s="147"/>
    </row>
    <row r="13" spans="1:20">
      <c r="B13" s="80">
        <v>5</v>
      </c>
      <c r="C13" s="172" t="s">
        <v>272</v>
      </c>
      <c r="D13" s="319"/>
      <c r="E13" s="839"/>
      <c r="F13" s="839"/>
      <c r="G13" s="949">
        <f t="shared" si="0"/>
        <v>0</v>
      </c>
      <c r="I13" s="839"/>
      <c r="J13" s="839"/>
      <c r="K13" s="949">
        <f t="shared" si="1"/>
        <v>0</v>
      </c>
      <c r="L13" s="682"/>
      <c r="M13" s="839"/>
      <c r="N13" s="839"/>
      <c r="O13" s="949">
        <f t="shared" si="2"/>
        <v>0</v>
      </c>
      <c r="P13" s="147"/>
      <c r="Q13" s="147"/>
      <c r="R13" s="147"/>
      <c r="S13" s="147"/>
      <c r="T13" s="147"/>
    </row>
    <row r="14" spans="1:20">
      <c r="B14" s="89">
        <v>6</v>
      </c>
      <c r="C14" s="173" t="s">
        <v>811</v>
      </c>
      <c r="D14" s="319"/>
      <c r="E14" s="839"/>
      <c r="F14" s="839"/>
      <c r="G14" s="949">
        <f t="shared" si="0"/>
        <v>0</v>
      </c>
      <c r="I14" s="839"/>
      <c r="J14" s="839"/>
      <c r="K14" s="949">
        <f t="shared" si="1"/>
        <v>0</v>
      </c>
      <c r="L14" s="682"/>
      <c r="M14" s="839"/>
      <c r="N14" s="839"/>
      <c r="O14" s="949">
        <f t="shared" si="2"/>
        <v>0</v>
      </c>
      <c r="P14" s="147"/>
      <c r="Q14" s="147"/>
      <c r="R14" s="147"/>
      <c r="S14" s="147"/>
      <c r="T14" s="147"/>
    </row>
    <row r="15" spans="1:20">
      <c r="B15" s="80">
        <v>7</v>
      </c>
      <c r="C15" s="172" t="s">
        <v>273</v>
      </c>
      <c r="D15" s="319"/>
      <c r="E15" s="950"/>
      <c r="F15" s="950"/>
      <c r="G15" s="951">
        <f t="shared" si="0"/>
        <v>0</v>
      </c>
      <c r="H15" s="435"/>
      <c r="I15" s="950"/>
      <c r="J15" s="950"/>
      <c r="K15" s="951">
        <f t="shared" si="1"/>
        <v>0</v>
      </c>
      <c r="L15" s="683"/>
      <c r="M15" s="950"/>
      <c r="N15" s="950"/>
      <c r="O15" s="951">
        <f t="shared" si="2"/>
        <v>0</v>
      </c>
      <c r="P15" s="147"/>
      <c r="Q15" s="147"/>
      <c r="R15" s="147"/>
      <c r="S15" s="147"/>
      <c r="T15" s="147"/>
    </row>
    <row r="16" spans="1:20">
      <c r="B16" s="197">
        <v>8</v>
      </c>
      <c r="C16" s="432" t="s">
        <v>356</v>
      </c>
      <c r="D16" s="319"/>
      <c r="E16" s="839"/>
      <c r="F16" s="839"/>
      <c r="G16" s="949">
        <f>E16+F16</f>
        <v>0</v>
      </c>
      <c r="I16" s="839"/>
      <c r="J16" s="839"/>
      <c r="K16" s="949">
        <f t="shared" si="1"/>
        <v>0</v>
      </c>
      <c r="L16" s="682"/>
      <c r="M16" s="839"/>
      <c r="N16" s="839"/>
      <c r="O16" s="949">
        <f t="shared" si="2"/>
        <v>0</v>
      </c>
      <c r="P16" s="147"/>
      <c r="Q16" s="147"/>
      <c r="R16" s="147"/>
      <c r="S16" s="147"/>
      <c r="T16" s="147"/>
    </row>
    <row r="17" spans="2:20">
      <c r="B17" s="89">
        <v>9</v>
      </c>
      <c r="C17" s="173" t="s">
        <v>274</v>
      </c>
      <c r="D17" s="319"/>
      <c r="E17" s="570"/>
      <c r="F17" s="570"/>
      <c r="G17" s="569">
        <f t="shared" si="0"/>
        <v>0</v>
      </c>
      <c r="I17" s="570"/>
      <c r="J17" s="570"/>
      <c r="K17" s="569">
        <f t="shared" si="1"/>
        <v>0</v>
      </c>
      <c r="L17" s="682"/>
      <c r="M17" s="570"/>
      <c r="N17" s="570"/>
      <c r="O17" s="569">
        <f t="shared" si="2"/>
        <v>0</v>
      </c>
      <c r="P17" s="147"/>
      <c r="Q17" s="147"/>
      <c r="R17" s="147"/>
      <c r="S17" s="147"/>
      <c r="T17" s="147"/>
    </row>
    <row r="18" spans="2:20">
      <c r="B18" s="149">
        <v>10</v>
      </c>
      <c r="C18" s="174" t="s">
        <v>276</v>
      </c>
      <c r="D18" s="319"/>
      <c r="E18" s="938"/>
      <c r="F18" s="938"/>
      <c r="G18" s="952">
        <f t="shared" si="0"/>
        <v>0</v>
      </c>
      <c r="I18" s="938"/>
      <c r="J18" s="938"/>
      <c r="K18" s="952">
        <f t="shared" si="1"/>
        <v>0</v>
      </c>
      <c r="L18" s="682"/>
      <c r="M18" s="938"/>
      <c r="N18" s="938"/>
      <c r="O18" s="952">
        <f t="shared" si="2"/>
        <v>0</v>
      </c>
      <c r="P18" s="147"/>
      <c r="Q18" s="147"/>
      <c r="R18" s="147"/>
      <c r="S18" s="147"/>
      <c r="T18" s="147"/>
    </row>
    <row r="19" spans="2:20">
      <c r="B19" s="80">
        <v>11</v>
      </c>
      <c r="C19" s="172" t="s">
        <v>275</v>
      </c>
      <c r="D19" s="319"/>
      <c r="E19" s="570"/>
      <c r="F19" s="570"/>
      <c r="G19" s="569">
        <f t="shared" si="0"/>
        <v>0</v>
      </c>
      <c r="I19" s="570"/>
      <c r="J19" s="570"/>
      <c r="K19" s="569">
        <f t="shared" si="1"/>
        <v>0</v>
      </c>
      <c r="L19" s="682"/>
      <c r="M19" s="570"/>
      <c r="N19" s="570"/>
      <c r="O19" s="569">
        <f t="shared" si="2"/>
        <v>0</v>
      </c>
      <c r="P19" s="147"/>
      <c r="Q19" s="147"/>
      <c r="R19" s="147"/>
      <c r="S19" s="147"/>
      <c r="T19" s="147"/>
    </row>
    <row r="20" spans="2:20">
      <c r="B20" s="153">
        <v>12</v>
      </c>
      <c r="C20" s="175" t="s">
        <v>15</v>
      </c>
      <c r="D20" s="320"/>
      <c r="E20" s="939">
        <f>SUM(E9:E19)</f>
        <v>0</v>
      </c>
      <c r="F20" s="939">
        <f>SUM(F9:F19)</f>
        <v>0</v>
      </c>
      <c r="G20" s="939">
        <f t="shared" si="0"/>
        <v>0</v>
      </c>
      <c r="I20" s="939">
        <f>SUM(I9:I19)</f>
        <v>0</v>
      </c>
      <c r="J20" s="939">
        <f>SUM(J9:J19)</f>
        <v>0</v>
      </c>
      <c r="K20" s="939">
        <f t="shared" si="1"/>
        <v>0</v>
      </c>
      <c r="L20" s="1424"/>
      <c r="M20" s="939">
        <f>SUM(M9:M19)</f>
        <v>0</v>
      </c>
      <c r="N20" s="939">
        <f>SUM(N9:N19)</f>
        <v>0</v>
      </c>
      <c r="O20" s="939">
        <f t="shared" si="2"/>
        <v>0</v>
      </c>
      <c r="P20" s="147"/>
      <c r="Q20" s="147"/>
      <c r="R20" s="147"/>
      <c r="S20" s="147"/>
      <c r="T20" s="147"/>
    </row>
    <row r="21" spans="2:20">
      <c r="I21" s="198"/>
      <c r="J21" s="198"/>
      <c r="K21" s="198"/>
      <c r="L21" s="147"/>
      <c r="M21" s="198"/>
      <c r="N21" s="198"/>
      <c r="O21" s="198"/>
      <c r="P21" s="147"/>
      <c r="Q21" s="147"/>
      <c r="R21" s="147"/>
      <c r="S21" s="147"/>
      <c r="T21" s="147"/>
    </row>
    <row r="22" spans="2:20">
      <c r="I22" s="198"/>
      <c r="J22" s="198"/>
      <c r="K22" s="1220"/>
      <c r="L22" s="147"/>
      <c r="M22" s="198"/>
      <c r="N22" s="198"/>
      <c r="O22" s="1220" t="s">
        <v>169</v>
      </c>
      <c r="P22" s="147"/>
      <c r="Q22" s="147"/>
      <c r="R22" s="147"/>
      <c r="S22" s="147"/>
      <c r="T22" s="147"/>
    </row>
    <row r="23" spans="2:20" ht="15" customHeight="1">
      <c r="B23" s="294"/>
      <c r="C23" s="294"/>
      <c r="D23" s="323"/>
      <c r="E23" s="519" t="s">
        <v>142</v>
      </c>
      <c r="F23" s="519" t="s">
        <v>55</v>
      </c>
      <c r="G23" s="458" t="s">
        <v>15</v>
      </c>
      <c r="I23" s="869" t="s">
        <v>142</v>
      </c>
      <c r="J23" s="869" t="s">
        <v>55</v>
      </c>
      <c r="K23" s="871" t="s">
        <v>15</v>
      </c>
      <c r="L23" s="437"/>
      <c r="M23" s="869" t="s">
        <v>142</v>
      </c>
      <c r="N23" s="869" t="s">
        <v>55</v>
      </c>
      <c r="O23" s="871" t="s">
        <v>15</v>
      </c>
    </row>
    <row r="24" spans="2:20" ht="15" customHeight="1">
      <c r="B24" s="3112" t="s">
        <v>45</v>
      </c>
      <c r="C24" s="946" t="s">
        <v>364</v>
      </c>
      <c r="D24" s="953"/>
      <c r="E24" s="523">
        <f>E25+E27-E26</f>
        <v>0</v>
      </c>
      <c r="F24" s="523">
        <f>F25+F27-F26</f>
        <v>0</v>
      </c>
      <c r="G24" s="523">
        <f>G25+G27-G26</f>
        <v>0</v>
      </c>
      <c r="I24" s="523">
        <f>I25+I27-I26</f>
        <v>0</v>
      </c>
      <c r="J24" s="523">
        <f>J25+J27-J26</f>
        <v>0</v>
      </c>
      <c r="K24" s="523">
        <f>K25+K27-K26</f>
        <v>0</v>
      </c>
      <c r="L24" s="669"/>
      <c r="M24" s="523">
        <f>M25+M27-M26</f>
        <v>0</v>
      </c>
      <c r="N24" s="523">
        <f>N25+N27-N26</f>
        <v>0</v>
      </c>
      <c r="O24" s="523">
        <f>O25+O27-O26</f>
        <v>0</v>
      </c>
    </row>
    <row r="25" spans="2:20">
      <c r="B25" s="3113"/>
      <c r="C25" s="954" t="s">
        <v>365</v>
      </c>
      <c r="D25" s="955"/>
      <c r="E25" s="956"/>
      <c r="F25" s="956"/>
      <c r="G25" s="524">
        <f t="shared" ref="G25:G27" si="3">E25+F25</f>
        <v>0</v>
      </c>
      <c r="I25" s="956"/>
      <c r="J25" s="956"/>
      <c r="K25" s="524">
        <f t="shared" ref="K25:K27" si="4">I25+J25</f>
        <v>0</v>
      </c>
      <c r="L25" s="1122"/>
      <c r="M25" s="956"/>
      <c r="N25" s="956"/>
      <c r="O25" s="524">
        <f t="shared" ref="O25:O27" si="5">M25+N25</f>
        <v>0</v>
      </c>
    </row>
    <row r="26" spans="2:20">
      <c r="B26" s="3113"/>
      <c r="C26" s="957" t="s">
        <v>366</v>
      </c>
      <c r="D26" s="955"/>
      <c r="E26" s="941"/>
      <c r="F26" s="941"/>
      <c r="G26" s="525">
        <f t="shared" si="3"/>
        <v>0</v>
      </c>
      <c r="I26" s="941"/>
      <c r="J26" s="941"/>
      <c r="K26" s="525">
        <f t="shared" si="4"/>
        <v>0</v>
      </c>
      <c r="L26" s="1122"/>
      <c r="M26" s="941"/>
      <c r="N26" s="941"/>
      <c r="O26" s="525">
        <f t="shared" si="5"/>
        <v>0</v>
      </c>
    </row>
    <row r="27" spans="2:20">
      <c r="B27" s="3113"/>
      <c r="C27" s="555" t="s">
        <v>367</v>
      </c>
      <c r="D27" s="955"/>
      <c r="E27" s="942"/>
      <c r="F27" s="942"/>
      <c r="G27" s="526">
        <f t="shared" si="3"/>
        <v>0</v>
      </c>
      <c r="I27" s="942"/>
      <c r="J27" s="942"/>
      <c r="K27" s="526">
        <f t="shared" si="4"/>
        <v>0</v>
      </c>
      <c r="L27" s="1122"/>
      <c r="M27" s="942"/>
      <c r="N27" s="942"/>
      <c r="O27" s="526">
        <f t="shared" si="5"/>
        <v>0</v>
      </c>
    </row>
    <row r="28" spans="2:20">
      <c r="B28" s="3113"/>
      <c r="C28" s="482" t="s">
        <v>370</v>
      </c>
      <c r="D28" s="323"/>
      <c r="E28" s="523">
        <f>SUM(E29:E29)</f>
        <v>0</v>
      </c>
      <c r="F28" s="523">
        <f>SUM(F29:F29)</f>
        <v>0</v>
      </c>
      <c r="G28" s="523">
        <f>SUM(G29:G29)</f>
        <v>0</v>
      </c>
      <c r="I28" s="523">
        <f>SUM(I29:I29)</f>
        <v>0</v>
      </c>
      <c r="J28" s="523">
        <f>SUM(J29:J29)</f>
        <v>0</v>
      </c>
      <c r="K28" s="523">
        <f>SUM(K29:K29)</f>
        <v>0</v>
      </c>
      <c r="L28" s="669"/>
      <c r="M28" s="523">
        <f>SUM(M29:M29)</f>
        <v>0</v>
      </c>
      <c r="N28" s="523">
        <f>SUM(N29:N29)</f>
        <v>0</v>
      </c>
      <c r="O28" s="523">
        <f>SUM(O29:O29)</f>
        <v>0</v>
      </c>
    </row>
    <row r="29" spans="2:20">
      <c r="B29" s="3113"/>
      <c r="C29" s="493" t="s">
        <v>171</v>
      </c>
      <c r="D29" s="323"/>
      <c r="E29" s="945"/>
      <c r="F29" s="945"/>
      <c r="G29" s="958">
        <f>SUM(E29:F29)</f>
        <v>0</v>
      </c>
      <c r="I29" s="945"/>
      <c r="J29" s="945"/>
      <c r="K29" s="958">
        <f>SUM(I29:J29)</f>
        <v>0</v>
      </c>
      <c r="L29" s="1122"/>
      <c r="M29" s="945"/>
      <c r="N29" s="945"/>
      <c r="O29" s="958">
        <f>SUM(M29:N29)</f>
        <v>0</v>
      </c>
    </row>
    <row r="30" spans="2:20">
      <c r="B30" s="3114"/>
      <c r="C30" s="1613" t="s">
        <v>729</v>
      </c>
      <c r="D30" s="955"/>
      <c r="E30" s="523"/>
      <c r="F30" s="523"/>
      <c r="G30" s="523">
        <f t="shared" ref="G30" si="6">E30+F30</f>
        <v>0</v>
      </c>
      <c r="H30" s="438"/>
      <c r="I30" s="523"/>
      <c r="J30" s="523"/>
      <c r="K30" s="523">
        <f t="shared" ref="K30" si="7">I30+J30</f>
        <v>0</v>
      </c>
      <c r="L30" s="669"/>
      <c r="M30" s="523"/>
      <c r="N30" s="523"/>
      <c r="O30" s="523">
        <f t="shared" ref="O30" si="8">M30+N30</f>
        <v>0</v>
      </c>
    </row>
    <row r="31" spans="2:20">
      <c r="C31" s="438"/>
      <c r="D31" s="438"/>
      <c r="E31" s="438"/>
      <c r="F31" s="438"/>
      <c r="G31" s="438"/>
      <c r="H31" s="438"/>
      <c r="I31" s="438"/>
      <c r="J31" s="438"/>
      <c r="K31" s="438"/>
    </row>
  </sheetData>
  <mergeCells count="5">
    <mergeCell ref="B3:O3"/>
    <mergeCell ref="E6:G6"/>
    <mergeCell ref="I6:K6"/>
    <mergeCell ref="M6:O6"/>
    <mergeCell ref="B24:B30"/>
  </mergeCells>
  <hyperlinks>
    <hyperlink ref="A1" location="ÍNDICE!B2" display="Indíce"/>
  </hyperlinks>
  <printOptions horizontalCentered="1"/>
  <pageMargins left="0.31496062992125984" right="0.31496062992125984" top="0.74803149606299213" bottom="0.74803149606299213" header="0.31496062992125984" footer="0.31496062992125984"/>
  <pageSetup paperSize="9" scale="75" orientation="landscape" r:id="rId1"/>
  <ignoredErrors>
    <ignoredError sqref="I20:O24 K9:L9 K10:L10 K11:L11 K12:L12 K13:L13 K14:L14 K15:L15 K16:L16 K17:L17 K18:L18 K19:L19 I28:O28 L25 L26 L27 L30 O9 O10 O11 O12 O13 O14 O15 O16 O17 O18 O19 K29:L29 O29" evalError="1"/>
  </ignoredError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499984740745262"/>
  </sheetPr>
  <dimension ref="A1:AX21"/>
  <sheetViews>
    <sheetView showGridLines="0" zoomScaleNormal="100" workbookViewId="0">
      <pane xSplit="3" ySplit="8" topLeftCell="W9" activePane="bottomRight" state="frozen"/>
      <selection activeCell="K47" sqref="K47"/>
      <selection pane="topRight" activeCell="K47" sqref="K47"/>
      <selection pane="bottomLeft" activeCell="K47" sqref="K47"/>
      <selection pane="bottomRight" activeCell="AP8" sqref="AP8:AP19"/>
    </sheetView>
  </sheetViews>
  <sheetFormatPr defaultColWidth="9.140625" defaultRowHeight="14.25"/>
  <cols>
    <col min="1" max="1" width="11.42578125" style="203" customWidth="1"/>
    <col min="2" max="2" width="3.85546875" style="322" customWidth="1"/>
    <col min="3" max="3" width="22.28515625" style="203" customWidth="1"/>
    <col min="4" max="4" width="1" style="323" customWidth="1"/>
    <col min="5" max="7" width="9.28515625" style="203" customWidth="1"/>
    <col min="8" max="8" width="9.28515625" style="2207" customWidth="1"/>
    <col min="9" max="13" width="9.28515625" style="203" customWidth="1"/>
    <col min="14" max="14" width="9.28515625" style="2207" customWidth="1"/>
    <col min="15" max="17" width="9.28515625" style="203" customWidth="1"/>
    <col min="18" max="18" width="1" style="203" customWidth="1"/>
    <col min="19" max="21" width="9.28515625" style="203" customWidth="1"/>
    <col min="22" max="22" width="9.28515625" style="2207" customWidth="1"/>
    <col min="23" max="27" width="9.28515625" style="203" customWidth="1"/>
    <col min="28" max="28" width="9.28515625" style="2207" customWidth="1"/>
    <col min="29" max="31" width="9.28515625" style="203" customWidth="1"/>
    <col min="32" max="32" width="1" style="203" customWidth="1"/>
    <col min="33" max="35" width="9.28515625" style="203" customWidth="1"/>
    <col min="36" max="36" width="9.28515625" style="2207" customWidth="1"/>
    <col min="37" max="41" width="9.28515625" style="203" customWidth="1"/>
    <col min="42" max="42" width="9.28515625" style="2207" customWidth="1"/>
    <col min="43" max="45" width="9.28515625" style="203" customWidth="1"/>
    <col min="46" max="16384" width="9.140625" style="203"/>
  </cols>
  <sheetData>
    <row r="1" spans="1:50" ht="15.75" customHeight="1">
      <c r="A1" s="400" t="s">
        <v>814</v>
      </c>
      <c r="B1" s="1630"/>
      <c r="C1" s="870"/>
      <c r="D1" s="955"/>
      <c r="E1" s="870"/>
      <c r="F1" s="870"/>
      <c r="G1" s="870"/>
      <c r="H1" s="870"/>
      <c r="I1" s="870"/>
      <c r="J1" s="870"/>
      <c r="K1" s="870"/>
      <c r="L1" s="870"/>
      <c r="M1" s="870"/>
      <c r="N1" s="870"/>
      <c r="O1" s="870"/>
      <c r="P1" s="870"/>
      <c r="Q1" s="870"/>
      <c r="R1" s="870"/>
      <c r="S1" s="870"/>
      <c r="T1" s="1631"/>
      <c r="U1" s="1631"/>
      <c r="V1" s="1631"/>
      <c r="W1" s="1631"/>
      <c r="X1" s="1631"/>
      <c r="Y1" s="1631"/>
      <c r="Z1" s="1631"/>
      <c r="AA1" s="1631"/>
      <c r="AB1" s="1631"/>
      <c r="AC1" s="1631"/>
      <c r="AD1" s="1631"/>
      <c r="AE1" s="1631"/>
      <c r="AF1" s="1631"/>
      <c r="AG1" s="1631"/>
      <c r="AH1" s="1631"/>
      <c r="AI1" s="1631"/>
      <c r="AJ1" s="1631"/>
      <c r="AK1" s="1631"/>
      <c r="AL1" s="1631"/>
      <c r="AM1" s="1631"/>
      <c r="AN1" s="1631"/>
      <c r="AO1" s="1631"/>
      <c r="AP1" s="1631"/>
      <c r="AQ1" s="1631"/>
      <c r="AR1" s="1631"/>
      <c r="AS1" s="1631"/>
      <c r="AT1" s="324"/>
      <c r="AU1" s="324"/>
      <c r="AV1" s="324"/>
      <c r="AW1" s="324"/>
      <c r="AX1" s="324"/>
    </row>
    <row r="2" spans="1:50" ht="18.75" customHeight="1">
      <c r="B2" s="1630"/>
      <c r="C2" s="870"/>
      <c r="D2" s="955"/>
      <c r="E2" s="870"/>
      <c r="F2" s="870"/>
      <c r="G2" s="870"/>
      <c r="H2" s="870"/>
      <c r="I2" s="870"/>
      <c r="J2" s="870"/>
      <c r="K2" s="870"/>
      <c r="L2" s="870"/>
      <c r="M2" s="870"/>
      <c r="N2" s="870"/>
      <c r="O2" s="870"/>
      <c r="P2" s="870"/>
      <c r="Q2" s="870"/>
      <c r="R2" s="870"/>
      <c r="S2" s="870"/>
      <c r="T2" s="1631"/>
      <c r="U2" s="1631"/>
      <c r="V2" s="1631"/>
      <c r="W2" s="1631"/>
      <c r="X2" s="1631"/>
      <c r="Y2" s="1631"/>
      <c r="Z2" s="1631"/>
      <c r="AA2" s="1631"/>
      <c r="AB2" s="1631"/>
      <c r="AC2" s="1631"/>
      <c r="AD2" s="1631"/>
      <c r="AE2" s="1631"/>
      <c r="AF2" s="1631"/>
      <c r="AG2" s="1631"/>
      <c r="AH2" s="1631"/>
      <c r="AI2" s="1631"/>
      <c r="AJ2" s="1631"/>
      <c r="AK2" s="1631"/>
      <c r="AL2" s="1631"/>
      <c r="AM2" s="1631"/>
      <c r="AN2" s="1631"/>
      <c r="AO2" s="1631"/>
      <c r="AP2" s="1631"/>
      <c r="AQ2" s="1631"/>
      <c r="AR2" s="1631"/>
      <c r="AS2" s="1631"/>
      <c r="AT2" s="324"/>
      <c r="AU2" s="324"/>
      <c r="AV2" s="324"/>
      <c r="AW2" s="324"/>
      <c r="AX2" s="324"/>
    </row>
    <row r="3" spans="1:50" s="326" customFormat="1" ht="15">
      <c r="B3" s="3071" t="s">
        <v>926</v>
      </c>
      <c r="C3" s="3071"/>
      <c r="D3" s="3071"/>
      <c r="E3" s="3071"/>
      <c r="F3" s="3071"/>
      <c r="G3" s="3071"/>
      <c r="H3" s="3071"/>
      <c r="I3" s="3071"/>
      <c r="J3" s="3071"/>
      <c r="K3" s="3071"/>
      <c r="L3" s="3071"/>
      <c r="M3" s="3071"/>
      <c r="N3" s="3071"/>
      <c r="O3" s="3071"/>
      <c r="P3" s="3071"/>
      <c r="Q3" s="3071"/>
      <c r="R3" s="3071"/>
      <c r="S3" s="3071"/>
      <c r="T3" s="3071"/>
      <c r="U3" s="3071"/>
      <c r="V3" s="3071"/>
      <c r="W3" s="3071"/>
      <c r="X3" s="3071"/>
      <c r="Y3" s="3071"/>
      <c r="Z3" s="3071"/>
      <c r="AA3" s="3071"/>
      <c r="AB3" s="3071"/>
      <c r="AC3" s="3071"/>
      <c r="AD3" s="3071"/>
      <c r="AE3" s="3071"/>
      <c r="AF3" s="3071"/>
      <c r="AG3" s="3071"/>
      <c r="AH3" s="3071"/>
      <c r="AI3" s="3071"/>
      <c r="AJ3" s="3071"/>
      <c r="AK3" s="3071"/>
      <c r="AL3" s="3071"/>
      <c r="AM3" s="3071"/>
      <c r="AN3" s="3071"/>
      <c r="AO3" s="3071"/>
      <c r="AP3" s="3071"/>
      <c r="AQ3" s="3071"/>
      <c r="AR3" s="3071"/>
      <c r="AS3" s="3071"/>
      <c r="AT3" s="334"/>
      <c r="AU3" s="334"/>
      <c r="AV3" s="334"/>
      <c r="AW3" s="334"/>
      <c r="AX3" s="334"/>
    </row>
    <row r="4" spans="1:50" s="326" customFormat="1" ht="15">
      <c r="B4" s="1614"/>
      <c r="C4" s="1614"/>
      <c r="D4" s="1614"/>
      <c r="E4" s="1614"/>
      <c r="F4" s="1614"/>
      <c r="G4" s="1614"/>
      <c r="H4" s="3039"/>
      <c r="I4" s="1614"/>
      <c r="J4" s="1614"/>
      <c r="K4" s="1614"/>
      <c r="L4" s="1614"/>
      <c r="M4" s="1614"/>
      <c r="N4" s="3039"/>
      <c r="O4" s="1614"/>
      <c r="P4" s="1614"/>
      <c r="Q4" s="1614"/>
      <c r="R4" s="1614"/>
      <c r="S4" s="1614"/>
      <c r="T4" s="1614"/>
      <c r="U4" s="1614"/>
      <c r="V4" s="3039"/>
      <c r="W4" s="1614"/>
      <c r="X4" s="1614"/>
      <c r="Y4" s="1614"/>
      <c r="Z4" s="1614"/>
      <c r="AA4" s="1614"/>
      <c r="AB4" s="3039"/>
      <c r="AC4" s="1614"/>
      <c r="AD4" s="1614"/>
      <c r="AE4" s="1614"/>
      <c r="AF4" s="1614"/>
      <c r="AG4" s="1614"/>
      <c r="AH4" s="1614"/>
      <c r="AI4" s="1614"/>
      <c r="AJ4" s="3039"/>
      <c r="AK4" s="1614"/>
      <c r="AL4" s="1614"/>
      <c r="AM4" s="1614"/>
      <c r="AN4" s="1614"/>
      <c r="AO4" s="1614"/>
      <c r="AP4" s="3039"/>
      <c r="AQ4" s="1614"/>
      <c r="AR4" s="1614"/>
      <c r="AS4" s="1614"/>
      <c r="AT4" s="334"/>
      <c r="AU4" s="334"/>
      <c r="AV4" s="334"/>
      <c r="AW4" s="334"/>
      <c r="AX4" s="334"/>
    </row>
    <row r="5" spans="1:50" ht="15">
      <c r="B5" s="1224"/>
      <c r="C5" s="1632"/>
      <c r="D5" s="1633"/>
      <c r="E5" s="865"/>
      <c r="F5" s="865"/>
      <c r="G5" s="865"/>
      <c r="H5" s="865"/>
      <c r="I5" s="865"/>
      <c r="J5" s="865"/>
      <c r="K5" s="198"/>
      <c r="L5" s="198"/>
      <c r="M5" s="198"/>
      <c r="N5" s="2290"/>
      <c r="O5" s="198"/>
      <c r="P5" s="198"/>
      <c r="Q5" s="582" t="s">
        <v>169</v>
      </c>
      <c r="R5" s="198"/>
      <c r="S5" s="198"/>
      <c r="T5" s="1618"/>
      <c r="U5" s="1618"/>
      <c r="V5" s="1618"/>
      <c r="W5" s="1618"/>
      <c r="X5" s="1618"/>
      <c r="Y5" s="1618"/>
      <c r="Z5" s="1618"/>
      <c r="AA5" s="1618"/>
      <c r="AB5" s="1618"/>
      <c r="AC5" s="1618"/>
      <c r="AD5" s="1618"/>
      <c r="AE5" s="582" t="s">
        <v>169</v>
      </c>
      <c r="AF5" s="1618"/>
      <c r="AG5" s="1618"/>
      <c r="AH5" s="198"/>
      <c r="AI5" s="870"/>
      <c r="AJ5" s="870"/>
      <c r="AK5" s="582"/>
      <c r="AL5" s="582"/>
      <c r="AM5" s="582"/>
      <c r="AN5" s="582"/>
      <c r="AO5" s="582"/>
      <c r="AP5" s="582"/>
      <c r="AQ5" s="582"/>
      <c r="AR5" s="582"/>
      <c r="AS5" s="582" t="s">
        <v>169</v>
      </c>
      <c r="AT5" s="324"/>
      <c r="AU5" s="324"/>
      <c r="AV5" s="324"/>
      <c r="AW5" s="324"/>
      <c r="AX5" s="324"/>
    </row>
    <row r="6" spans="1:50" ht="15">
      <c r="B6" s="1017"/>
      <c r="C6" s="803"/>
      <c r="D6" s="872"/>
      <c r="E6" s="3206" t="str">
        <f>+Introdução!E26</f>
        <v>t-2</v>
      </c>
      <c r="F6" s="3200"/>
      <c r="G6" s="3200"/>
      <c r="H6" s="3201"/>
      <c r="I6" s="3200"/>
      <c r="J6" s="3200"/>
      <c r="K6" s="3207"/>
      <c r="L6" s="3200"/>
      <c r="M6" s="3200"/>
      <c r="N6" s="3201"/>
      <c r="O6" s="3202"/>
      <c r="P6" s="3200"/>
      <c r="Q6" s="3208"/>
      <c r="R6" s="198"/>
      <c r="S6" s="3206" t="str">
        <f>+Introdução!E27</f>
        <v>t-1</v>
      </c>
      <c r="T6" s="3200"/>
      <c r="U6" s="3200"/>
      <c r="V6" s="3201"/>
      <c r="W6" s="3200"/>
      <c r="X6" s="3200"/>
      <c r="Y6" s="3207"/>
      <c r="Z6" s="3200"/>
      <c r="AA6" s="3200"/>
      <c r="AB6" s="3201"/>
      <c r="AC6" s="3202"/>
      <c r="AD6" s="3200"/>
      <c r="AE6" s="3208"/>
      <c r="AF6" s="1618"/>
      <c r="AG6" s="3206" t="str">
        <f>+Introdução!E28</f>
        <v>t</v>
      </c>
      <c r="AH6" s="3200"/>
      <c r="AI6" s="3200"/>
      <c r="AJ6" s="3201"/>
      <c r="AK6" s="3200"/>
      <c r="AL6" s="3200"/>
      <c r="AM6" s="3207"/>
      <c r="AN6" s="3200"/>
      <c r="AO6" s="3200"/>
      <c r="AP6" s="3201"/>
      <c r="AQ6" s="3202"/>
      <c r="AR6" s="3200"/>
      <c r="AS6" s="3208"/>
      <c r="AT6" s="324"/>
      <c r="AU6" s="324"/>
      <c r="AV6" s="324"/>
      <c r="AW6" s="324"/>
      <c r="AX6" s="324"/>
    </row>
    <row r="7" spans="1:50" ht="15">
      <c r="B7" s="1017"/>
      <c r="C7" s="803"/>
      <c r="D7" s="872"/>
      <c r="E7" s="3209" t="s">
        <v>142</v>
      </c>
      <c r="F7" s="3202"/>
      <c r="G7" s="3202"/>
      <c r="H7" s="3201"/>
      <c r="I7" s="3202"/>
      <c r="J7" s="3210"/>
      <c r="K7" s="3199" t="s">
        <v>55</v>
      </c>
      <c r="L7" s="3200"/>
      <c r="M7" s="3200"/>
      <c r="N7" s="3201"/>
      <c r="O7" s="3202"/>
      <c r="P7" s="3203"/>
      <c r="Q7" s="3204" t="s">
        <v>710</v>
      </c>
      <c r="R7" s="198"/>
      <c r="S7" s="3209" t="s">
        <v>142</v>
      </c>
      <c r="T7" s="3202"/>
      <c r="U7" s="3202"/>
      <c r="V7" s="3201"/>
      <c r="W7" s="3202"/>
      <c r="X7" s="3210"/>
      <c r="Y7" s="3199" t="s">
        <v>55</v>
      </c>
      <c r="Z7" s="3200"/>
      <c r="AA7" s="3200"/>
      <c r="AB7" s="3201"/>
      <c r="AC7" s="3202"/>
      <c r="AD7" s="3203"/>
      <c r="AE7" s="3204" t="s">
        <v>710</v>
      </c>
      <c r="AF7" s="1618"/>
      <c r="AG7" s="3209" t="s">
        <v>142</v>
      </c>
      <c r="AH7" s="3202"/>
      <c r="AI7" s="3202"/>
      <c r="AJ7" s="3201"/>
      <c r="AK7" s="3202"/>
      <c r="AL7" s="3210"/>
      <c r="AM7" s="3199" t="s">
        <v>55</v>
      </c>
      <c r="AN7" s="3200"/>
      <c r="AO7" s="3200"/>
      <c r="AP7" s="3201"/>
      <c r="AQ7" s="3202"/>
      <c r="AR7" s="3203"/>
      <c r="AS7" s="3204" t="s">
        <v>710</v>
      </c>
      <c r="AT7" s="324"/>
      <c r="AU7" s="324"/>
      <c r="AV7" s="324"/>
      <c r="AW7" s="324"/>
      <c r="AX7" s="324"/>
    </row>
    <row r="8" spans="1:50" ht="15">
      <c r="B8" s="1634"/>
      <c r="C8" s="1635" t="s">
        <v>328</v>
      </c>
      <c r="D8" s="1636"/>
      <c r="E8" s="1482" t="s">
        <v>214</v>
      </c>
      <c r="F8" s="1484" t="s">
        <v>207</v>
      </c>
      <c r="G8" s="1482" t="s">
        <v>707</v>
      </c>
      <c r="H8" s="1482" t="s">
        <v>1439</v>
      </c>
      <c r="I8" s="1485" t="s">
        <v>708</v>
      </c>
      <c r="J8" s="1619" t="s">
        <v>52</v>
      </c>
      <c r="K8" s="1482" t="s">
        <v>214</v>
      </c>
      <c r="L8" s="1484" t="s">
        <v>207</v>
      </c>
      <c r="M8" s="1482" t="s">
        <v>707</v>
      </c>
      <c r="N8" s="1482" t="s">
        <v>1439</v>
      </c>
      <c r="O8" s="1485" t="s">
        <v>708</v>
      </c>
      <c r="P8" s="1619" t="s">
        <v>52</v>
      </c>
      <c r="Q8" s="3205"/>
      <c r="R8" s="198"/>
      <c r="S8" s="1482" t="s">
        <v>214</v>
      </c>
      <c r="T8" s="1484" t="s">
        <v>207</v>
      </c>
      <c r="U8" s="1482" t="s">
        <v>707</v>
      </c>
      <c r="V8" s="1482" t="s">
        <v>1439</v>
      </c>
      <c r="W8" s="1485" t="s">
        <v>708</v>
      </c>
      <c r="X8" s="1619" t="s">
        <v>52</v>
      </c>
      <c r="Y8" s="1482" t="s">
        <v>214</v>
      </c>
      <c r="Z8" s="1484" t="s">
        <v>207</v>
      </c>
      <c r="AA8" s="1482" t="s">
        <v>707</v>
      </c>
      <c r="AB8" s="1482" t="s">
        <v>1439</v>
      </c>
      <c r="AC8" s="1485" t="s">
        <v>708</v>
      </c>
      <c r="AD8" s="1619" t="s">
        <v>52</v>
      </c>
      <c r="AE8" s="3205"/>
      <c r="AF8" s="1618"/>
      <c r="AG8" s="1482" t="s">
        <v>214</v>
      </c>
      <c r="AH8" s="1484" t="s">
        <v>207</v>
      </c>
      <c r="AI8" s="1482" t="s">
        <v>707</v>
      </c>
      <c r="AJ8" s="1482" t="s">
        <v>1439</v>
      </c>
      <c r="AK8" s="1485" t="s">
        <v>708</v>
      </c>
      <c r="AL8" s="1619" t="s">
        <v>52</v>
      </c>
      <c r="AM8" s="1482" t="s">
        <v>214</v>
      </c>
      <c r="AN8" s="1484" t="s">
        <v>207</v>
      </c>
      <c r="AO8" s="1482" t="s">
        <v>707</v>
      </c>
      <c r="AP8" s="1482" t="s">
        <v>1439</v>
      </c>
      <c r="AQ8" s="1485" t="s">
        <v>708</v>
      </c>
      <c r="AR8" s="1619" t="s">
        <v>52</v>
      </c>
      <c r="AS8" s="3205"/>
      <c r="AT8" s="324"/>
      <c r="AU8" s="324"/>
      <c r="AV8" s="324"/>
      <c r="AW8" s="324"/>
      <c r="AX8" s="324"/>
    </row>
    <row r="9" spans="1:50" s="218" customFormat="1" ht="4.5" customHeight="1">
      <c r="B9" s="1021"/>
      <c r="C9" s="126"/>
      <c r="D9" s="129"/>
      <c r="E9" s="126"/>
      <c r="F9" s="126"/>
      <c r="G9" s="126"/>
      <c r="H9" s="2272"/>
      <c r="I9" s="126"/>
      <c r="J9" s="126"/>
      <c r="K9" s="1043"/>
      <c r="L9" s="126"/>
      <c r="M9" s="126"/>
      <c r="N9" s="2272"/>
      <c r="O9" s="126"/>
      <c r="P9" s="126"/>
      <c r="Q9" s="126"/>
      <c r="R9" s="126"/>
      <c r="S9" s="126"/>
      <c r="T9" s="126"/>
      <c r="U9" s="126"/>
      <c r="V9" s="2272"/>
      <c r="W9" s="126"/>
      <c r="X9" s="126"/>
      <c r="Y9" s="1043"/>
      <c r="Z9" s="126"/>
      <c r="AA9" s="126"/>
      <c r="AB9" s="2272"/>
      <c r="AC9" s="126"/>
      <c r="AD9" s="126"/>
      <c r="AE9" s="126"/>
      <c r="AF9" s="803"/>
      <c r="AG9" s="126"/>
      <c r="AH9" s="126"/>
      <c r="AI9" s="126"/>
      <c r="AJ9" s="2272"/>
      <c r="AK9" s="126"/>
      <c r="AL9" s="126"/>
      <c r="AM9" s="1043"/>
      <c r="AN9" s="126"/>
      <c r="AO9" s="126"/>
      <c r="AP9" s="2272"/>
      <c r="AQ9" s="126"/>
      <c r="AR9" s="126"/>
      <c r="AS9" s="126"/>
    </row>
    <row r="10" spans="1:50" ht="15">
      <c r="B10" s="1637">
        <v>1</v>
      </c>
      <c r="C10" s="1638" t="s">
        <v>75</v>
      </c>
      <c r="D10" s="1035"/>
      <c r="E10" s="937"/>
      <c r="F10" s="1486"/>
      <c r="G10" s="1486"/>
      <c r="H10" s="1486"/>
      <c r="I10" s="1486"/>
      <c r="J10" s="1489">
        <f>SUM(E10:I10)</f>
        <v>0</v>
      </c>
      <c r="K10" s="937"/>
      <c r="L10" s="1486"/>
      <c r="M10" s="1486"/>
      <c r="N10" s="1486"/>
      <c r="O10" s="1495"/>
      <c r="P10" s="1489">
        <f>SUM(K10:O10)</f>
        <v>0</v>
      </c>
      <c r="Q10" s="1497">
        <f>J10+P10</f>
        <v>0</v>
      </c>
      <c r="R10" s="999"/>
      <c r="S10" s="937"/>
      <c r="T10" s="1486"/>
      <c r="U10" s="1486"/>
      <c r="V10" s="1486"/>
      <c r="W10" s="1486"/>
      <c r="X10" s="1489">
        <f>SUM(S10:W10)</f>
        <v>0</v>
      </c>
      <c r="Y10" s="937"/>
      <c r="Z10" s="1486"/>
      <c r="AA10" s="1486"/>
      <c r="AB10" s="1486"/>
      <c r="AC10" s="1495"/>
      <c r="AD10" s="1489">
        <f>SUM(Y10:AC10)</f>
        <v>0</v>
      </c>
      <c r="AE10" s="1497">
        <f>X10+AD10</f>
        <v>0</v>
      </c>
      <c r="AF10" s="1639"/>
      <c r="AG10" s="937"/>
      <c r="AH10" s="1486"/>
      <c r="AI10" s="1486"/>
      <c r="AJ10" s="1486"/>
      <c r="AK10" s="1486"/>
      <c r="AL10" s="1489">
        <f>SUM(AG10:AK10)</f>
        <v>0</v>
      </c>
      <c r="AM10" s="937"/>
      <c r="AN10" s="1486"/>
      <c r="AO10" s="1486"/>
      <c r="AP10" s="1486"/>
      <c r="AQ10" s="1495"/>
      <c r="AR10" s="1489">
        <f>SUM(AM10:AQ10)</f>
        <v>0</v>
      </c>
      <c r="AS10" s="1497">
        <f>AL10+AR10</f>
        <v>0</v>
      </c>
      <c r="AT10" s="324"/>
      <c r="AU10" s="324"/>
      <c r="AV10" s="324"/>
      <c r="AW10" s="324"/>
      <c r="AX10" s="324"/>
    </row>
    <row r="11" spans="1:50" ht="15">
      <c r="B11" s="1640">
        <v>2</v>
      </c>
      <c r="C11" s="1641" t="s">
        <v>76</v>
      </c>
      <c r="D11" s="1035"/>
      <c r="E11" s="839"/>
      <c r="F11" s="1487"/>
      <c r="G11" s="1487"/>
      <c r="H11" s="1487"/>
      <c r="I11" s="1487"/>
      <c r="J11" s="1490">
        <f t="shared" ref="J11:J19" si="0">SUM(E11:I11)</f>
        <v>0</v>
      </c>
      <c r="K11" s="839"/>
      <c r="L11" s="1487"/>
      <c r="M11" s="1487"/>
      <c r="N11" s="1487"/>
      <c r="O11" s="1487"/>
      <c r="P11" s="1490">
        <f t="shared" ref="P11:P19" si="1">SUM(K11:O11)</f>
        <v>0</v>
      </c>
      <c r="Q11" s="1498">
        <f t="shared" ref="Q11:Q19" si="2">J11+P11</f>
        <v>0</v>
      </c>
      <c r="R11" s="999"/>
      <c r="S11" s="839"/>
      <c r="T11" s="1487"/>
      <c r="U11" s="1487"/>
      <c r="V11" s="1487"/>
      <c r="W11" s="1487"/>
      <c r="X11" s="1490">
        <f t="shared" ref="X11:X19" si="3">SUM(S11:W11)</f>
        <v>0</v>
      </c>
      <c r="Y11" s="839"/>
      <c r="Z11" s="1487"/>
      <c r="AA11" s="1487"/>
      <c r="AB11" s="1487"/>
      <c r="AC11" s="1487"/>
      <c r="AD11" s="1490">
        <f t="shared" ref="AD11:AD19" si="4">SUM(Y11:AC11)</f>
        <v>0</v>
      </c>
      <c r="AE11" s="1498">
        <f t="shared" ref="AE11:AE19" si="5">X11+AD11</f>
        <v>0</v>
      </c>
      <c r="AF11" s="1639"/>
      <c r="AG11" s="839"/>
      <c r="AH11" s="1487"/>
      <c r="AI11" s="1487"/>
      <c r="AJ11" s="1487"/>
      <c r="AK11" s="1487"/>
      <c r="AL11" s="1490">
        <f t="shared" ref="AL11:AL19" si="6">SUM(AG11:AK11)</f>
        <v>0</v>
      </c>
      <c r="AM11" s="839"/>
      <c r="AN11" s="1487"/>
      <c r="AO11" s="1487"/>
      <c r="AP11" s="1487"/>
      <c r="AQ11" s="1487"/>
      <c r="AR11" s="1490">
        <f t="shared" ref="AR11:AR19" si="7">SUM(AM11:AQ11)</f>
        <v>0</v>
      </c>
      <c r="AS11" s="1498">
        <f t="shared" ref="AS11:AS19" si="8">AL11+AR11</f>
        <v>0</v>
      </c>
      <c r="AT11" s="324"/>
      <c r="AU11" s="324"/>
      <c r="AV11" s="324"/>
      <c r="AW11" s="324"/>
      <c r="AX11" s="324"/>
    </row>
    <row r="12" spans="1:50" ht="15">
      <c r="B12" s="1640">
        <v>3</v>
      </c>
      <c r="C12" s="1641" t="s">
        <v>77</v>
      </c>
      <c r="D12" s="1035"/>
      <c r="E12" s="839"/>
      <c r="F12" s="1487"/>
      <c r="G12" s="1487"/>
      <c r="H12" s="1487"/>
      <c r="I12" s="1487"/>
      <c r="J12" s="1490">
        <f t="shared" si="0"/>
        <v>0</v>
      </c>
      <c r="K12" s="839"/>
      <c r="L12" s="1487"/>
      <c r="M12" s="1487"/>
      <c r="N12" s="1487"/>
      <c r="O12" s="1487"/>
      <c r="P12" s="1490">
        <f t="shared" si="1"/>
        <v>0</v>
      </c>
      <c r="Q12" s="1498">
        <f t="shared" si="2"/>
        <v>0</v>
      </c>
      <c r="R12" s="999"/>
      <c r="S12" s="839"/>
      <c r="T12" s="1487"/>
      <c r="U12" s="1487"/>
      <c r="V12" s="1487"/>
      <c r="W12" s="1487"/>
      <c r="X12" s="1490">
        <f t="shared" si="3"/>
        <v>0</v>
      </c>
      <c r="Y12" s="839"/>
      <c r="Z12" s="1487"/>
      <c r="AA12" s="1487"/>
      <c r="AB12" s="1487"/>
      <c r="AC12" s="1487"/>
      <c r="AD12" s="1490">
        <f t="shared" si="4"/>
        <v>0</v>
      </c>
      <c r="AE12" s="1498">
        <f t="shared" si="5"/>
        <v>0</v>
      </c>
      <c r="AF12" s="1639"/>
      <c r="AG12" s="839"/>
      <c r="AH12" s="1487"/>
      <c r="AI12" s="1487"/>
      <c r="AJ12" s="1487"/>
      <c r="AK12" s="1487"/>
      <c r="AL12" s="1490">
        <f t="shared" si="6"/>
        <v>0</v>
      </c>
      <c r="AM12" s="839"/>
      <c r="AN12" s="1487"/>
      <c r="AO12" s="1487"/>
      <c r="AP12" s="1487"/>
      <c r="AQ12" s="1487"/>
      <c r="AR12" s="1490">
        <f t="shared" si="7"/>
        <v>0</v>
      </c>
      <c r="AS12" s="1498">
        <f t="shared" si="8"/>
        <v>0</v>
      </c>
      <c r="AT12" s="324"/>
      <c r="AU12" s="324"/>
      <c r="AV12" s="324"/>
      <c r="AW12" s="324"/>
      <c r="AX12" s="324"/>
    </row>
    <row r="13" spans="1:50" ht="15">
      <c r="B13" s="1640">
        <v>4</v>
      </c>
      <c r="C13" s="1641" t="s">
        <v>78</v>
      </c>
      <c r="D13" s="1035"/>
      <c r="E13" s="839"/>
      <c r="F13" s="1487"/>
      <c r="G13" s="1487"/>
      <c r="H13" s="1487"/>
      <c r="I13" s="1487"/>
      <c r="J13" s="1490">
        <f t="shared" si="0"/>
        <v>0</v>
      </c>
      <c r="K13" s="839"/>
      <c r="L13" s="1487"/>
      <c r="M13" s="1487"/>
      <c r="N13" s="1487"/>
      <c r="O13" s="1487"/>
      <c r="P13" s="1490">
        <f t="shared" si="1"/>
        <v>0</v>
      </c>
      <c r="Q13" s="1498">
        <f t="shared" si="2"/>
        <v>0</v>
      </c>
      <c r="R13" s="999"/>
      <c r="S13" s="839"/>
      <c r="T13" s="1487"/>
      <c r="U13" s="1487"/>
      <c r="V13" s="1487"/>
      <c r="W13" s="1487"/>
      <c r="X13" s="1490">
        <f t="shared" si="3"/>
        <v>0</v>
      </c>
      <c r="Y13" s="839"/>
      <c r="Z13" s="1487"/>
      <c r="AA13" s="1487"/>
      <c r="AB13" s="1487"/>
      <c r="AC13" s="1487"/>
      <c r="AD13" s="1490">
        <f t="shared" si="4"/>
        <v>0</v>
      </c>
      <c r="AE13" s="1498">
        <f t="shared" si="5"/>
        <v>0</v>
      </c>
      <c r="AF13" s="1639"/>
      <c r="AG13" s="839"/>
      <c r="AH13" s="1487"/>
      <c r="AI13" s="1487"/>
      <c r="AJ13" s="1487"/>
      <c r="AK13" s="1487"/>
      <c r="AL13" s="1490">
        <f t="shared" si="6"/>
        <v>0</v>
      </c>
      <c r="AM13" s="839"/>
      <c r="AN13" s="1487"/>
      <c r="AO13" s="1487"/>
      <c r="AP13" s="1487"/>
      <c r="AQ13" s="1487"/>
      <c r="AR13" s="1490">
        <f t="shared" si="7"/>
        <v>0</v>
      </c>
      <c r="AS13" s="1498">
        <f t="shared" si="8"/>
        <v>0</v>
      </c>
      <c r="AT13" s="324"/>
      <c r="AU13" s="324"/>
      <c r="AV13" s="324"/>
      <c r="AW13" s="324"/>
      <c r="AX13" s="324"/>
    </row>
    <row r="14" spans="1:50" ht="15">
      <c r="B14" s="1640">
        <v>5</v>
      </c>
      <c r="C14" s="1641" t="s">
        <v>79</v>
      </c>
      <c r="D14" s="1035"/>
      <c r="E14" s="839"/>
      <c r="F14" s="1487"/>
      <c r="G14" s="1487"/>
      <c r="H14" s="1487"/>
      <c r="I14" s="1487"/>
      <c r="J14" s="1490">
        <f t="shared" si="0"/>
        <v>0</v>
      </c>
      <c r="K14" s="839"/>
      <c r="L14" s="1487"/>
      <c r="M14" s="1487"/>
      <c r="N14" s="1487"/>
      <c r="O14" s="1487"/>
      <c r="P14" s="1490">
        <f t="shared" si="1"/>
        <v>0</v>
      </c>
      <c r="Q14" s="1498">
        <f t="shared" si="2"/>
        <v>0</v>
      </c>
      <c r="R14" s="999"/>
      <c r="S14" s="839"/>
      <c r="T14" s="1487"/>
      <c r="U14" s="1487"/>
      <c r="V14" s="1487"/>
      <c r="W14" s="1487"/>
      <c r="X14" s="1490">
        <f t="shared" si="3"/>
        <v>0</v>
      </c>
      <c r="Y14" s="839"/>
      <c r="Z14" s="1487"/>
      <c r="AA14" s="1487"/>
      <c r="AB14" s="1487"/>
      <c r="AC14" s="1487"/>
      <c r="AD14" s="1490">
        <f t="shared" si="4"/>
        <v>0</v>
      </c>
      <c r="AE14" s="1498">
        <f t="shared" si="5"/>
        <v>0</v>
      </c>
      <c r="AF14" s="1639"/>
      <c r="AG14" s="839"/>
      <c r="AH14" s="1487"/>
      <c r="AI14" s="1487"/>
      <c r="AJ14" s="1487"/>
      <c r="AK14" s="1487"/>
      <c r="AL14" s="1490">
        <f t="shared" si="6"/>
        <v>0</v>
      </c>
      <c r="AM14" s="839"/>
      <c r="AN14" s="1487"/>
      <c r="AO14" s="1487"/>
      <c r="AP14" s="1487"/>
      <c r="AQ14" s="1487"/>
      <c r="AR14" s="1490">
        <f t="shared" si="7"/>
        <v>0</v>
      </c>
      <c r="AS14" s="1498">
        <f t="shared" si="8"/>
        <v>0</v>
      </c>
      <c r="AT14" s="324"/>
      <c r="AU14" s="324"/>
      <c r="AV14" s="324"/>
      <c r="AW14" s="324"/>
      <c r="AX14" s="324"/>
    </row>
    <row r="15" spans="1:50" ht="15">
      <c r="B15" s="1640">
        <v>6</v>
      </c>
      <c r="C15" s="1641" t="s">
        <v>80</v>
      </c>
      <c r="D15" s="1035"/>
      <c r="E15" s="839"/>
      <c r="F15" s="1487"/>
      <c r="G15" s="1487"/>
      <c r="H15" s="1487"/>
      <c r="I15" s="1487"/>
      <c r="J15" s="1490">
        <f t="shared" si="0"/>
        <v>0</v>
      </c>
      <c r="K15" s="839"/>
      <c r="L15" s="1487"/>
      <c r="M15" s="1487"/>
      <c r="N15" s="1487"/>
      <c r="O15" s="1487"/>
      <c r="P15" s="1490">
        <f t="shared" si="1"/>
        <v>0</v>
      </c>
      <c r="Q15" s="1498">
        <f t="shared" si="2"/>
        <v>0</v>
      </c>
      <c r="R15" s="999"/>
      <c r="S15" s="839"/>
      <c r="T15" s="1487"/>
      <c r="U15" s="1487"/>
      <c r="V15" s="1487"/>
      <c r="W15" s="1487"/>
      <c r="X15" s="1490">
        <f t="shared" si="3"/>
        <v>0</v>
      </c>
      <c r="Y15" s="839"/>
      <c r="Z15" s="1487"/>
      <c r="AA15" s="1487"/>
      <c r="AB15" s="1487"/>
      <c r="AC15" s="1487"/>
      <c r="AD15" s="1490">
        <f t="shared" si="4"/>
        <v>0</v>
      </c>
      <c r="AE15" s="1498">
        <f t="shared" si="5"/>
        <v>0</v>
      </c>
      <c r="AF15" s="1639"/>
      <c r="AG15" s="839"/>
      <c r="AH15" s="1487"/>
      <c r="AI15" s="1487"/>
      <c r="AJ15" s="1487"/>
      <c r="AK15" s="1487"/>
      <c r="AL15" s="1490">
        <f t="shared" si="6"/>
        <v>0</v>
      </c>
      <c r="AM15" s="839"/>
      <c r="AN15" s="1487"/>
      <c r="AO15" s="1487"/>
      <c r="AP15" s="1487"/>
      <c r="AQ15" s="1487"/>
      <c r="AR15" s="1490">
        <f t="shared" si="7"/>
        <v>0</v>
      </c>
      <c r="AS15" s="1498">
        <f t="shared" si="8"/>
        <v>0</v>
      </c>
      <c r="AT15" s="324"/>
      <c r="AU15" s="324"/>
      <c r="AV15" s="324"/>
      <c r="AW15" s="324"/>
      <c r="AX15" s="324"/>
    </row>
    <row r="16" spans="1:50" ht="15">
      <c r="B16" s="1640">
        <v>7</v>
      </c>
      <c r="C16" s="1641" t="s">
        <v>81</v>
      </c>
      <c r="D16" s="1035"/>
      <c r="E16" s="839"/>
      <c r="F16" s="1487"/>
      <c r="G16" s="1487"/>
      <c r="H16" s="1487"/>
      <c r="I16" s="1487"/>
      <c r="J16" s="1490">
        <f t="shared" si="0"/>
        <v>0</v>
      </c>
      <c r="K16" s="839"/>
      <c r="L16" s="1487"/>
      <c r="M16" s="1487"/>
      <c r="N16" s="1487"/>
      <c r="O16" s="1487"/>
      <c r="P16" s="1490">
        <f t="shared" si="1"/>
        <v>0</v>
      </c>
      <c r="Q16" s="1498">
        <f t="shared" si="2"/>
        <v>0</v>
      </c>
      <c r="R16" s="999"/>
      <c r="S16" s="839"/>
      <c r="T16" s="1487"/>
      <c r="U16" s="1487"/>
      <c r="V16" s="1487"/>
      <c r="W16" s="1487"/>
      <c r="X16" s="1490">
        <f t="shared" si="3"/>
        <v>0</v>
      </c>
      <c r="Y16" s="839"/>
      <c r="Z16" s="1487"/>
      <c r="AA16" s="1487"/>
      <c r="AB16" s="1487"/>
      <c r="AC16" s="1487"/>
      <c r="AD16" s="1490">
        <f t="shared" si="4"/>
        <v>0</v>
      </c>
      <c r="AE16" s="1498">
        <f t="shared" si="5"/>
        <v>0</v>
      </c>
      <c r="AF16" s="1639"/>
      <c r="AG16" s="839"/>
      <c r="AH16" s="1487"/>
      <c r="AI16" s="1487"/>
      <c r="AJ16" s="1487"/>
      <c r="AK16" s="1487"/>
      <c r="AL16" s="1490">
        <f t="shared" si="6"/>
        <v>0</v>
      </c>
      <c r="AM16" s="839"/>
      <c r="AN16" s="1487"/>
      <c r="AO16" s="1487"/>
      <c r="AP16" s="1487"/>
      <c r="AQ16" s="1487"/>
      <c r="AR16" s="1490">
        <f t="shared" si="7"/>
        <v>0</v>
      </c>
      <c r="AS16" s="1498">
        <f t="shared" si="8"/>
        <v>0</v>
      </c>
      <c r="AT16" s="324"/>
      <c r="AU16" s="324"/>
      <c r="AV16" s="324"/>
      <c r="AW16" s="324"/>
      <c r="AX16" s="324"/>
    </row>
    <row r="17" spans="2:45" ht="15">
      <c r="B17" s="1640">
        <v>8</v>
      </c>
      <c r="C17" s="1641" t="s">
        <v>82</v>
      </c>
      <c r="D17" s="1035"/>
      <c r="E17" s="839"/>
      <c r="F17" s="1487"/>
      <c r="G17" s="1487"/>
      <c r="H17" s="1487"/>
      <c r="I17" s="1487"/>
      <c r="J17" s="1490">
        <f t="shared" si="0"/>
        <v>0</v>
      </c>
      <c r="K17" s="839"/>
      <c r="L17" s="1487"/>
      <c r="M17" s="1487"/>
      <c r="N17" s="1487"/>
      <c r="O17" s="1487"/>
      <c r="P17" s="1490">
        <f t="shared" si="1"/>
        <v>0</v>
      </c>
      <c r="Q17" s="1498">
        <f t="shared" si="2"/>
        <v>0</v>
      </c>
      <c r="R17" s="999"/>
      <c r="S17" s="839"/>
      <c r="T17" s="1487"/>
      <c r="U17" s="1487"/>
      <c r="V17" s="1487"/>
      <c r="W17" s="1487"/>
      <c r="X17" s="1490">
        <f t="shared" si="3"/>
        <v>0</v>
      </c>
      <c r="Y17" s="839"/>
      <c r="Z17" s="1487"/>
      <c r="AA17" s="1487"/>
      <c r="AB17" s="1487"/>
      <c r="AC17" s="1487"/>
      <c r="AD17" s="1490">
        <f t="shared" si="4"/>
        <v>0</v>
      </c>
      <c r="AE17" s="1498">
        <f t="shared" si="5"/>
        <v>0</v>
      </c>
      <c r="AF17" s="999"/>
      <c r="AG17" s="839"/>
      <c r="AH17" s="1487"/>
      <c r="AI17" s="1487"/>
      <c r="AJ17" s="1487"/>
      <c r="AK17" s="1487"/>
      <c r="AL17" s="1490">
        <f t="shared" si="6"/>
        <v>0</v>
      </c>
      <c r="AM17" s="839"/>
      <c r="AN17" s="1487"/>
      <c r="AO17" s="1487"/>
      <c r="AP17" s="1487"/>
      <c r="AQ17" s="1487"/>
      <c r="AR17" s="1490">
        <f t="shared" si="7"/>
        <v>0</v>
      </c>
      <c r="AS17" s="1498">
        <f t="shared" si="8"/>
        <v>0</v>
      </c>
    </row>
    <row r="18" spans="2:45" ht="15">
      <c r="B18" s="1189">
        <v>9</v>
      </c>
      <c r="C18" s="1642" t="s">
        <v>83</v>
      </c>
      <c r="D18" s="1035"/>
      <c r="E18" s="839"/>
      <c r="F18" s="1494"/>
      <c r="G18" s="1494"/>
      <c r="H18" s="1494"/>
      <c r="I18" s="1494"/>
      <c r="J18" s="1496">
        <f t="shared" si="0"/>
        <v>0</v>
      </c>
      <c r="K18" s="839"/>
      <c r="L18" s="1494"/>
      <c r="M18" s="1494"/>
      <c r="N18" s="1494"/>
      <c r="O18" s="1494"/>
      <c r="P18" s="1496">
        <f t="shared" si="1"/>
        <v>0</v>
      </c>
      <c r="Q18" s="1028">
        <f t="shared" si="2"/>
        <v>0</v>
      </c>
      <c r="R18" s="999"/>
      <c r="S18" s="839"/>
      <c r="T18" s="1494"/>
      <c r="U18" s="1494"/>
      <c r="V18" s="1494"/>
      <c r="W18" s="1494"/>
      <c r="X18" s="1496">
        <f t="shared" si="3"/>
        <v>0</v>
      </c>
      <c r="Y18" s="839"/>
      <c r="Z18" s="1494"/>
      <c r="AA18" s="1494"/>
      <c r="AB18" s="1494"/>
      <c r="AC18" s="1494"/>
      <c r="AD18" s="1496">
        <f t="shared" si="4"/>
        <v>0</v>
      </c>
      <c r="AE18" s="1028">
        <f t="shared" si="5"/>
        <v>0</v>
      </c>
      <c r="AF18" s="999"/>
      <c r="AG18" s="839"/>
      <c r="AH18" s="1494"/>
      <c r="AI18" s="1494"/>
      <c r="AJ18" s="1494"/>
      <c r="AK18" s="1494"/>
      <c r="AL18" s="1496">
        <f t="shared" si="6"/>
        <v>0</v>
      </c>
      <c r="AM18" s="839"/>
      <c r="AN18" s="1494"/>
      <c r="AO18" s="1494"/>
      <c r="AP18" s="1494"/>
      <c r="AQ18" s="1494"/>
      <c r="AR18" s="1496">
        <f t="shared" si="7"/>
        <v>0</v>
      </c>
      <c r="AS18" s="1028">
        <f t="shared" si="8"/>
        <v>0</v>
      </c>
    </row>
    <row r="19" spans="2:45" ht="15">
      <c r="B19" s="1643">
        <v>10</v>
      </c>
      <c r="C19" s="1644" t="s">
        <v>709</v>
      </c>
      <c r="D19" s="1645"/>
      <c r="E19" s="915">
        <f>SUM(E10:E18)</f>
        <v>0</v>
      </c>
      <c r="F19" s="915">
        <f t="shared" ref="F19:I19" si="9">SUM(F10:F18)</f>
        <v>0</v>
      </c>
      <c r="G19" s="915">
        <f t="shared" si="9"/>
        <v>0</v>
      </c>
      <c r="H19" s="915"/>
      <c r="I19" s="915">
        <f t="shared" si="9"/>
        <v>0</v>
      </c>
      <c r="J19" s="915">
        <f t="shared" si="0"/>
        <v>0</v>
      </c>
      <c r="K19" s="915">
        <f>SUM(K10:K18)</f>
        <v>0</v>
      </c>
      <c r="L19" s="915">
        <f t="shared" ref="L19:O19" si="10">SUM(L10:L18)</f>
        <v>0</v>
      </c>
      <c r="M19" s="915">
        <f t="shared" si="10"/>
        <v>0</v>
      </c>
      <c r="N19" s="915"/>
      <c r="O19" s="915">
        <f t="shared" si="10"/>
        <v>0</v>
      </c>
      <c r="P19" s="915">
        <f t="shared" si="1"/>
        <v>0</v>
      </c>
      <c r="Q19" s="915">
        <f t="shared" si="2"/>
        <v>0</v>
      </c>
      <c r="R19" s="999"/>
      <c r="S19" s="915">
        <f>SUM(S10:S18)</f>
        <v>0</v>
      </c>
      <c r="T19" s="915">
        <f t="shared" ref="T19" si="11">SUM(T10:T18)</f>
        <v>0</v>
      </c>
      <c r="U19" s="915">
        <f t="shared" ref="U19" si="12">SUM(U10:U18)</f>
        <v>0</v>
      </c>
      <c r="V19" s="915"/>
      <c r="W19" s="915">
        <f t="shared" ref="W19" si="13">SUM(W10:W18)</f>
        <v>0</v>
      </c>
      <c r="X19" s="915">
        <f t="shared" si="3"/>
        <v>0</v>
      </c>
      <c r="Y19" s="915">
        <f>SUM(Y10:Y18)</f>
        <v>0</v>
      </c>
      <c r="Z19" s="915">
        <f t="shared" ref="Z19" si="14">SUM(Z10:Z18)</f>
        <v>0</v>
      </c>
      <c r="AA19" s="915">
        <f t="shared" ref="AA19" si="15">SUM(AA10:AA18)</f>
        <v>0</v>
      </c>
      <c r="AB19" s="915"/>
      <c r="AC19" s="915">
        <f t="shared" ref="AC19" si="16">SUM(AC10:AC18)</f>
        <v>0</v>
      </c>
      <c r="AD19" s="915">
        <f t="shared" si="4"/>
        <v>0</v>
      </c>
      <c r="AE19" s="915">
        <f t="shared" si="5"/>
        <v>0</v>
      </c>
      <c r="AF19" s="999"/>
      <c r="AG19" s="915">
        <f>SUM(AG10:AG18)</f>
        <v>0</v>
      </c>
      <c r="AH19" s="915">
        <f t="shared" ref="AH19" si="17">SUM(AH10:AH18)</f>
        <v>0</v>
      </c>
      <c r="AI19" s="915">
        <f t="shared" ref="AI19" si="18">SUM(AI10:AI18)</f>
        <v>0</v>
      </c>
      <c r="AJ19" s="915"/>
      <c r="AK19" s="915">
        <f t="shared" ref="AK19" si="19">SUM(AK10:AK18)</f>
        <v>0</v>
      </c>
      <c r="AL19" s="915">
        <f t="shared" si="6"/>
        <v>0</v>
      </c>
      <c r="AM19" s="915">
        <f>SUM(AM10:AM18)</f>
        <v>0</v>
      </c>
      <c r="AN19" s="915">
        <f t="shared" ref="AN19" si="20">SUM(AN10:AN18)</f>
        <v>0</v>
      </c>
      <c r="AO19" s="915">
        <f t="shared" ref="AO19" si="21">SUM(AO10:AO18)</f>
        <v>0</v>
      </c>
      <c r="AP19" s="915"/>
      <c r="AQ19" s="915">
        <f t="shared" ref="AQ19" si="22">SUM(AQ10:AQ18)</f>
        <v>0</v>
      </c>
      <c r="AR19" s="915">
        <f t="shared" si="7"/>
        <v>0</v>
      </c>
      <c r="AS19" s="915">
        <f t="shared" si="8"/>
        <v>0</v>
      </c>
    </row>
    <row r="20" spans="2:45" s="326" customFormat="1" ht="4.5" customHeight="1">
      <c r="B20" s="663"/>
      <c r="C20" s="1016"/>
      <c r="D20" s="1016"/>
      <c r="E20" s="509"/>
      <c r="F20" s="509"/>
      <c r="G20" s="509"/>
      <c r="H20" s="2348"/>
      <c r="I20" s="509"/>
      <c r="J20" s="509"/>
      <c r="K20" s="509"/>
      <c r="L20" s="509"/>
      <c r="M20" s="509"/>
      <c r="N20" s="2348"/>
      <c r="O20" s="509"/>
      <c r="P20" s="509"/>
      <c r="Q20" s="865"/>
      <c r="R20" s="865"/>
      <c r="S20" s="509"/>
      <c r="T20" s="509"/>
      <c r="U20" s="865"/>
      <c r="V20" s="865"/>
      <c r="W20" s="865"/>
      <c r="X20" s="865"/>
      <c r="Y20" s="865"/>
      <c r="Z20" s="865"/>
      <c r="AA20" s="865"/>
      <c r="AB20" s="865"/>
      <c r="AC20" s="865"/>
      <c r="AD20" s="865"/>
      <c r="AE20" s="865"/>
      <c r="AF20" s="865"/>
      <c r="AG20" s="509"/>
      <c r="AH20" s="509"/>
      <c r="AI20" s="865"/>
      <c r="AJ20" s="865"/>
      <c r="AK20" s="865"/>
      <c r="AL20" s="865"/>
      <c r="AM20" s="865"/>
      <c r="AN20" s="865"/>
      <c r="AO20" s="865"/>
      <c r="AP20" s="865"/>
      <c r="AQ20" s="865"/>
      <c r="AR20" s="865"/>
      <c r="AS20" s="865"/>
    </row>
    <row r="21" spans="2:45">
      <c r="B21" s="1630"/>
      <c r="C21" s="870"/>
      <c r="D21" s="955"/>
      <c r="E21" s="870"/>
      <c r="F21" s="870"/>
      <c r="G21" s="870"/>
      <c r="H21" s="870"/>
      <c r="I21" s="870"/>
      <c r="J21" s="870"/>
      <c r="K21" s="870"/>
      <c r="L21" s="870"/>
      <c r="M21" s="870"/>
      <c r="N21" s="870"/>
      <c r="O21" s="870"/>
      <c r="P21" s="870"/>
      <c r="Q21" s="870"/>
      <c r="R21" s="870"/>
      <c r="S21" s="870"/>
      <c r="T21" s="870"/>
      <c r="U21" s="870"/>
      <c r="V21" s="870"/>
      <c r="W21" s="870"/>
      <c r="X21" s="870"/>
      <c r="Y21" s="870"/>
      <c r="Z21" s="870"/>
      <c r="AA21" s="870"/>
      <c r="AB21" s="870"/>
      <c r="AC21" s="870"/>
      <c r="AD21" s="870"/>
      <c r="AE21" s="870"/>
      <c r="AF21" s="870"/>
      <c r="AG21" s="870"/>
      <c r="AH21" s="870"/>
      <c r="AI21" s="870"/>
      <c r="AJ21" s="870"/>
      <c r="AK21" s="870"/>
      <c r="AL21" s="870"/>
      <c r="AM21" s="870"/>
      <c r="AN21" s="870"/>
      <c r="AO21" s="870"/>
      <c r="AP21" s="870"/>
      <c r="AQ21" s="870"/>
      <c r="AR21" s="870"/>
      <c r="AS21" s="870"/>
    </row>
  </sheetData>
  <mergeCells count="13">
    <mergeCell ref="AM7:AR7"/>
    <mergeCell ref="AS7:AS8"/>
    <mergeCell ref="AG6:AS6"/>
    <mergeCell ref="B3:AS3"/>
    <mergeCell ref="E6:Q6"/>
    <mergeCell ref="K7:P7"/>
    <mergeCell ref="Q7:Q8"/>
    <mergeCell ref="E7:J7"/>
    <mergeCell ref="S6:AE6"/>
    <mergeCell ref="S7:X7"/>
    <mergeCell ref="Y7:AD7"/>
    <mergeCell ref="AE7:AE8"/>
    <mergeCell ref="AG7:AL7"/>
  </mergeCells>
  <hyperlinks>
    <hyperlink ref="A1" location="ÍNDICE!B2" display="Indíce"/>
  </hyperlinks>
  <printOptions horizontalCentered="1"/>
  <pageMargins left="0.31496062992125984" right="0.31496062992125984" top="0.74803149606299213" bottom="0.74803149606299213" header="0.31496062992125984" footer="0.31496062992125984"/>
  <pageSetup paperSize="9" scale="42" orientation="landscape" r:id="rId1"/>
  <ignoredErrors>
    <ignoredError sqref="AF20:AI20 S20:U20 AF10:AF19" evalError="1"/>
    <ignoredError sqref="J19 X19 AL19" formula="1"/>
  </ignoredError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499984740745262"/>
  </sheetPr>
  <dimension ref="A1:O72"/>
  <sheetViews>
    <sheetView showGridLines="0" topLeftCell="C1" zoomScaleNormal="100" workbookViewId="0">
      <pane xSplit="1" topLeftCell="D1" activePane="topRight" state="frozen"/>
      <selection activeCell="K47" sqref="K47"/>
      <selection pane="topRight" activeCell="M74" sqref="M74"/>
    </sheetView>
  </sheetViews>
  <sheetFormatPr defaultColWidth="9.140625" defaultRowHeight="14.25"/>
  <cols>
    <col min="1" max="1" width="6" style="203" customWidth="1"/>
    <col min="2" max="2" width="5" style="322" customWidth="1"/>
    <col min="3" max="3" width="67.85546875" style="203" customWidth="1"/>
    <col min="4" max="4" width="1" style="323" customWidth="1"/>
    <col min="5" max="7" width="13" style="203" customWidth="1"/>
    <col min="8" max="8" width="1" style="203" customWidth="1"/>
    <col min="9" max="11" width="13" style="203" customWidth="1"/>
    <col min="12" max="12" width="1" style="203" customWidth="1"/>
    <col min="13" max="15" width="13" style="203" customWidth="1"/>
    <col min="16" max="16384" width="9.140625" style="203"/>
  </cols>
  <sheetData>
    <row r="1" spans="1:15" ht="17.25" customHeight="1">
      <c r="A1" s="400" t="s">
        <v>814</v>
      </c>
    </row>
    <row r="2" spans="1:15" ht="18" customHeight="1">
      <c r="F2" s="326"/>
      <c r="G2" s="326"/>
      <c r="H2" s="326"/>
      <c r="J2" s="326"/>
      <c r="K2" s="326"/>
      <c r="L2" s="326"/>
      <c r="N2" s="326"/>
      <c r="O2" s="326"/>
    </row>
    <row r="3" spans="1:15" s="2881" customFormat="1" ht="15">
      <c r="B3" s="3071" t="s">
        <v>912</v>
      </c>
      <c r="C3" s="3071"/>
      <c r="D3" s="3071"/>
      <c r="E3" s="3071"/>
      <c r="F3" s="3071"/>
      <c r="G3" s="3071"/>
      <c r="H3" s="3071"/>
      <c r="I3" s="3071"/>
      <c r="J3" s="3071"/>
      <c r="K3" s="3071"/>
      <c r="L3" s="3071"/>
      <c r="M3" s="3071"/>
      <c r="N3" s="3071"/>
      <c r="O3" s="3071"/>
    </row>
    <row r="4" spans="1:15" s="326" customFormat="1">
      <c r="B4" s="335"/>
      <c r="C4" s="335"/>
      <c r="D4" s="335"/>
      <c r="E4" s="335"/>
      <c r="F4" s="335"/>
      <c r="G4" s="335"/>
      <c r="H4" s="335"/>
      <c r="I4" s="335"/>
      <c r="J4" s="335"/>
      <c r="K4" s="335"/>
      <c r="L4" s="335"/>
      <c r="M4" s="335"/>
      <c r="N4" s="335"/>
      <c r="O4" s="335"/>
    </row>
    <row r="5" spans="1:15" s="326" customFormat="1" ht="15">
      <c r="B5" s="325"/>
      <c r="C5" s="332"/>
      <c r="D5" s="333"/>
      <c r="E5" s="53"/>
      <c r="F5" s="60"/>
      <c r="G5" s="60"/>
      <c r="H5" s="60"/>
      <c r="I5" s="1611"/>
      <c r="J5" s="1612"/>
      <c r="K5" s="1612"/>
      <c r="L5" s="1612"/>
      <c r="M5" s="1614"/>
      <c r="N5" s="60"/>
      <c r="O5" s="336" t="s">
        <v>169</v>
      </c>
    </row>
    <row r="6" spans="1:15">
      <c r="B6" s="4"/>
      <c r="C6" s="157"/>
      <c r="D6" s="317"/>
      <c r="E6" s="3211" t="str">
        <f>+Introdução!E26</f>
        <v>t-2</v>
      </c>
      <c r="F6" s="3212"/>
      <c r="G6" s="3213"/>
      <c r="H6" s="157"/>
      <c r="I6" s="3211" t="str">
        <f>+Introdução!E27</f>
        <v>t-1</v>
      </c>
      <c r="J6" s="3212"/>
      <c r="K6" s="3213"/>
      <c r="L6" s="448"/>
      <c r="M6" s="3211" t="str">
        <f>+Introdução!E28</f>
        <v>t</v>
      </c>
      <c r="N6" s="3212"/>
      <c r="O6" s="3213"/>
    </row>
    <row r="7" spans="1:15" ht="18" customHeight="1">
      <c r="B7" s="455"/>
      <c r="C7" s="456" t="s">
        <v>173</v>
      </c>
      <c r="D7" s="457"/>
      <c r="E7" s="458" t="s">
        <v>142</v>
      </c>
      <c r="F7" s="458" t="s">
        <v>55</v>
      </c>
      <c r="G7" s="458" t="s">
        <v>15</v>
      </c>
      <c r="H7" s="157"/>
      <c r="I7" s="871" t="s">
        <v>142</v>
      </c>
      <c r="J7" s="871" t="s">
        <v>55</v>
      </c>
      <c r="K7" s="871" t="s">
        <v>15</v>
      </c>
      <c r="L7" s="448"/>
      <c r="M7" s="871" t="s">
        <v>142</v>
      </c>
      <c r="N7" s="871" t="s">
        <v>55</v>
      </c>
      <c r="O7" s="871" t="s">
        <v>15</v>
      </c>
    </row>
    <row r="8" spans="1:15" ht="4.5" customHeight="1">
      <c r="B8" s="511"/>
      <c r="C8" s="512"/>
      <c r="D8" s="317"/>
      <c r="E8" s="512"/>
      <c r="F8" s="157"/>
      <c r="G8" s="157"/>
      <c r="H8" s="157"/>
      <c r="I8" s="1041"/>
      <c r="J8" s="1223"/>
      <c r="K8" s="1223"/>
      <c r="L8" s="448"/>
      <c r="M8" s="1041"/>
      <c r="N8" s="1223"/>
      <c r="O8" s="1223"/>
    </row>
    <row r="9" spans="1:15">
      <c r="B9" s="453">
        <v>1</v>
      </c>
      <c r="C9" s="155" t="s">
        <v>47</v>
      </c>
      <c r="D9" s="231"/>
      <c r="E9" s="431"/>
      <c r="F9" s="961"/>
      <c r="G9" s="984">
        <f>SUM(E9:F9)</f>
        <v>0</v>
      </c>
      <c r="H9" s="469"/>
      <c r="I9" s="431"/>
      <c r="J9" s="961"/>
      <c r="K9" s="984">
        <f>SUM(I9:J9)</f>
        <v>0</v>
      </c>
      <c r="L9" s="1124"/>
      <c r="M9" s="431"/>
      <c r="N9" s="961"/>
      <c r="O9" s="984">
        <f>SUM(M9:N9)</f>
        <v>0</v>
      </c>
    </row>
    <row r="10" spans="1:15">
      <c r="B10" s="453">
        <v>2</v>
      </c>
      <c r="C10" s="155" t="s">
        <v>171</v>
      </c>
      <c r="D10" s="231"/>
      <c r="E10" s="431"/>
      <c r="F10" s="431"/>
      <c r="G10" s="985">
        <f t="shared" ref="G10:G14" si="0">SUM(E10:F10)</f>
        <v>0</v>
      </c>
      <c r="H10" s="469"/>
      <c r="I10" s="431"/>
      <c r="J10" s="431"/>
      <c r="K10" s="985">
        <f t="shared" ref="K10:K14" si="1">SUM(I10:J10)</f>
        <v>0</v>
      </c>
      <c r="L10" s="1124"/>
      <c r="M10" s="431"/>
      <c r="N10" s="431"/>
      <c r="O10" s="985">
        <f t="shared" ref="O10:O14" si="2">SUM(M10:N10)</f>
        <v>0</v>
      </c>
    </row>
    <row r="11" spans="1:15">
      <c r="B11" s="453">
        <v>3</v>
      </c>
      <c r="C11" s="155" t="s">
        <v>172</v>
      </c>
      <c r="D11" s="231"/>
      <c r="E11" s="431"/>
      <c r="F11" s="431"/>
      <c r="G11" s="985">
        <f t="shared" si="0"/>
        <v>0</v>
      </c>
      <c r="H11" s="469">
        <f>SUM(H12:H15)</f>
        <v>0</v>
      </c>
      <c r="I11" s="431"/>
      <c r="J11" s="431"/>
      <c r="K11" s="985">
        <f t="shared" si="1"/>
        <v>0</v>
      </c>
      <c r="L11" s="1124"/>
      <c r="M11" s="431"/>
      <c r="N11" s="431"/>
      <c r="O11" s="985">
        <f t="shared" si="2"/>
        <v>0</v>
      </c>
    </row>
    <row r="12" spans="1:15">
      <c r="B12" s="453">
        <v>4</v>
      </c>
      <c r="C12" s="506" t="s">
        <v>373</v>
      </c>
      <c r="D12" s="513"/>
      <c r="E12" s="987"/>
      <c r="F12" s="987"/>
      <c r="G12" s="985">
        <f t="shared" si="0"/>
        <v>0</v>
      </c>
      <c r="H12" s="517"/>
      <c r="I12" s="987"/>
      <c r="J12" s="987"/>
      <c r="K12" s="985">
        <f t="shared" si="1"/>
        <v>0</v>
      </c>
      <c r="L12" s="1124"/>
      <c r="M12" s="987"/>
      <c r="N12" s="987"/>
      <c r="O12" s="985">
        <f t="shared" si="2"/>
        <v>0</v>
      </c>
    </row>
    <row r="13" spans="1:15">
      <c r="B13" s="453">
        <v>5</v>
      </c>
      <c r="C13" s="506" t="s">
        <v>374</v>
      </c>
      <c r="D13" s="514"/>
      <c r="E13" s="987"/>
      <c r="F13" s="987"/>
      <c r="G13" s="985">
        <f t="shared" si="0"/>
        <v>0</v>
      </c>
      <c r="H13" s="517"/>
      <c r="I13" s="987"/>
      <c r="J13" s="987"/>
      <c r="K13" s="985">
        <f t="shared" si="1"/>
        <v>0</v>
      </c>
      <c r="L13" s="1124"/>
      <c r="M13" s="987"/>
      <c r="N13" s="987"/>
      <c r="O13" s="985">
        <f t="shared" si="2"/>
        <v>0</v>
      </c>
    </row>
    <row r="14" spans="1:15">
      <c r="B14" s="453">
        <v>6</v>
      </c>
      <c r="C14" s="506" t="s">
        <v>375</v>
      </c>
      <c r="D14" s="514"/>
      <c r="E14" s="987"/>
      <c r="F14" s="987"/>
      <c r="G14" s="985">
        <f t="shared" si="0"/>
        <v>0</v>
      </c>
      <c r="H14" s="517"/>
      <c r="I14" s="987"/>
      <c r="J14" s="987"/>
      <c r="K14" s="985">
        <f t="shared" si="1"/>
        <v>0</v>
      </c>
      <c r="L14" s="1124"/>
      <c r="M14" s="987"/>
      <c r="N14" s="987"/>
      <c r="O14" s="985">
        <f t="shared" si="2"/>
        <v>0</v>
      </c>
    </row>
    <row r="15" spans="1:15">
      <c r="B15" s="453">
        <v>7</v>
      </c>
      <c r="C15" s="506" t="s">
        <v>282</v>
      </c>
      <c r="D15" s="514"/>
      <c r="E15" s="988">
        <f>E16+E18+E22</f>
        <v>0</v>
      </c>
      <c r="F15" s="988">
        <f>F16+F18+F22</f>
        <v>0</v>
      </c>
      <c r="G15" s="989">
        <f>SUM(E15:F15)</f>
        <v>0</v>
      </c>
      <c r="H15" s="517"/>
      <c r="I15" s="988">
        <f>I16+I18+I22</f>
        <v>0</v>
      </c>
      <c r="J15" s="988">
        <f>J16+J18+J22</f>
        <v>0</v>
      </c>
      <c r="K15" s="989">
        <f>SUM(I15:J15)</f>
        <v>0</v>
      </c>
      <c r="L15" s="1124"/>
      <c r="M15" s="988">
        <f>M16+M18+M22</f>
        <v>0</v>
      </c>
      <c r="N15" s="988">
        <f>N16+N18+N22</f>
        <v>0</v>
      </c>
      <c r="O15" s="989">
        <f>SUM(M15:N15)</f>
        <v>0</v>
      </c>
    </row>
    <row r="16" spans="1:15">
      <c r="B16" s="1499" t="s">
        <v>555</v>
      </c>
      <c r="C16" s="1027" t="s">
        <v>533</v>
      </c>
      <c r="D16" s="1481"/>
      <c r="E16" s="1528"/>
      <c r="F16" s="1528"/>
      <c r="G16" s="990">
        <f>SUM(E16:F16)</f>
        <v>0</v>
      </c>
      <c r="H16" s="867"/>
      <c r="I16" s="1528"/>
      <c r="J16" s="1528"/>
      <c r="K16" s="990">
        <f>SUM(I16:J16)</f>
        <v>0</v>
      </c>
      <c r="L16" s="1609"/>
      <c r="M16" s="1528"/>
      <c r="N16" s="1528"/>
      <c r="O16" s="990">
        <f>SUM(M16:N16)</f>
        <v>0</v>
      </c>
    </row>
    <row r="17" spans="2:15">
      <c r="B17" s="1499"/>
      <c r="C17" s="1027" t="s">
        <v>1445</v>
      </c>
      <c r="D17" s="1481"/>
      <c r="E17" s="1528"/>
      <c r="F17" s="1528"/>
      <c r="G17" s="990">
        <f>SUM(E17:F17)</f>
        <v>0</v>
      </c>
      <c r="H17" s="867"/>
      <c r="I17" s="1528"/>
      <c r="J17" s="1528"/>
      <c r="K17" s="990">
        <f>SUM(I17:J17)</f>
        <v>0</v>
      </c>
      <c r="L17" s="1609"/>
      <c r="M17" s="1528"/>
      <c r="N17" s="1528"/>
      <c r="O17" s="990">
        <f>SUM(M17:N17)</f>
        <v>0</v>
      </c>
    </row>
    <row r="18" spans="2:15">
      <c r="B18" s="1499" t="s">
        <v>556</v>
      </c>
      <c r="C18" s="1027" t="s">
        <v>535</v>
      </c>
      <c r="D18" s="1481"/>
      <c r="E18" s="1528"/>
      <c r="F18" s="1528"/>
      <c r="G18" s="990">
        <f t="shared" ref="G18:G25" si="3">SUM(E18:F18)</f>
        <v>0</v>
      </c>
      <c r="H18" s="867"/>
      <c r="I18" s="1528"/>
      <c r="J18" s="1528"/>
      <c r="K18" s="990">
        <f t="shared" ref="K18:K25" si="4">SUM(I18:J18)</f>
        <v>0</v>
      </c>
      <c r="L18" s="1609"/>
      <c r="M18" s="1528"/>
      <c r="N18" s="1528"/>
      <c r="O18" s="990">
        <f t="shared" ref="O18:O25" si="5">SUM(M18:N18)</f>
        <v>0</v>
      </c>
    </row>
    <row r="19" spans="2:15">
      <c r="B19" s="1480"/>
      <c r="C19" s="2405" t="s">
        <v>1440</v>
      </c>
      <c r="D19" s="1481"/>
      <c r="E19" s="1528"/>
      <c r="F19" s="1528"/>
      <c r="G19" s="990">
        <f t="shared" si="3"/>
        <v>0</v>
      </c>
      <c r="H19" s="867"/>
      <c r="I19" s="1528"/>
      <c r="J19" s="1528"/>
      <c r="K19" s="990">
        <f t="shared" si="4"/>
        <v>0</v>
      </c>
      <c r="L19" s="1609"/>
      <c r="M19" s="1528"/>
      <c r="N19" s="1528"/>
      <c r="O19" s="990">
        <f t="shared" si="5"/>
        <v>0</v>
      </c>
    </row>
    <row r="20" spans="2:15" s="2207" customFormat="1">
      <c r="B20" s="2961"/>
      <c r="C20" s="2405" t="s">
        <v>1442</v>
      </c>
      <c r="D20" s="2962"/>
      <c r="E20" s="2963"/>
      <c r="F20" s="2963"/>
      <c r="G20" s="2964"/>
      <c r="H20" s="867"/>
      <c r="I20" s="2963"/>
      <c r="J20" s="2963"/>
      <c r="K20" s="2964"/>
      <c r="L20" s="1609"/>
      <c r="M20" s="2963"/>
      <c r="N20" s="2963"/>
      <c r="O20" s="2964"/>
    </row>
    <row r="21" spans="2:15" s="2207" customFormat="1">
      <c r="B21" s="2961"/>
      <c r="C21" s="2980" t="s">
        <v>1443</v>
      </c>
      <c r="D21" s="2962"/>
      <c r="E21" s="2963"/>
      <c r="F21" s="2963"/>
      <c r="G21" s="2964"/>
      <c r="H21" s="867"/>
      <c r="I21" s="2963"/>
      <c r="J21" s="2963"/>
      <c r="K21" s="2964"/>
      <c r="L21" s="1609"/>
      <c r="M21" s="2963"/>
      <c r="N21" s="2963"/>
      <c r="O21" s="2964"/>
    </row>
    <row r="22" spans="2:15">
      <c r="B22" s="1499" t="s">
        <v>557</v>
      </c>
      <c r="C22" s="3539" t="s">
        <v>1444</v>
      </c>
      <c r="D22" s="1529"/>
      <c r="E22" s="1528"/>
      <c r="F22" s="1528"/>
      <c r="G22" s="990">
        <f t="shared" si="3"/>
        <v>0</v>
      </c>
      <c r="H22" s="867"/>
      <c r="I22" s="1528"/>
      <c r="J22" s="1528"/>
      <c r="K22" s="990">
        <f t="shared" si="4"/>
        <v>0</v>
      </c>
      <c r="L22" s="1609"/>
      <c r="M22" s="1528"/>
      <c r="N22" s="1528"/>
      <c r="O22" s="990">
        <f t="shared" si="5"/>
        <v>0</v>
      </c>
    </row>
    <row r="23" spans="2:15">
      <c r="B23" s="862" t="s">
        <v>532</v>
      </c>
      <c r="C23" s="866" t="s">
        <v>538</v>
      </c>
      <c r="D23" s="507"/>
      <c r="E23" s="980"/>
      <c r="F23" s="980"/>
      <c r="G23" s="986">
        <f t="shared" si="3"/>
        <v>0</v>
      </c>
      <c r="H23" s="469"/>
      <c r="I23" s="980"/>
      <c r="J23" s="980"/>
      <c r="K23" s="986">
        <f t="shared" si="4"/>
        <v>0</v>
      </c>
      <c r="L23" s="1124"/>
      <c r="M23" s="980"/>
      <c r="N23" s="980"/>
      <c r="O23" s="986">
        <f t="shared" si="5"/>
        <v>0</v>
      </c>
    </row>
    <row r="24" spans="2:15">
      <c r="B24" s="862" t="s">
        <v>534</v>
      </c>
      <c r="C24" s="866" t="s">
        <v>540</v>
      </c>
      <c r="D24" s="507"/>
      <c r="E24" s="980"/>
      <c r="F24" s="980"/>
      <c r="G24" s="986">
        <f t="shared" si="3"/>
        <v>0</v>
      </c>
      <c r="H24" s="469"/>
      <c r="I24" s="980"/>
      <c r="J24" s="980"/>
      <c r="K24" s="986">
        <f t="shared" si="4"/>
        <v>0</v>
      </c>
      <c r="L24" s="1124"/>
      <c r="M24" s="980"/>
      <c r="N24" s="980"/>
      <c r="O24" s="986">
        <f t="shared" si="5"/>
        <v>0</v>
      </c>
    </row>
    <row r="25" spans="2:15">
      <c r="B25" s="862" t="s">
        <v>536</v>
      </c>
      <c r="C25" s="866" t="s">
        <v>542</v>
      </c>
      <c r="D25" s="507"/>
      <c r="E25" s="980"/>
      <c r="F25" s="980"/>
      <c r="G25" s="986">
        <f t="shared" si="3"/>
        <v>0</v>
      </c>
      <c r="H25" s="469"/>
      <c r="I25" s="980"/>
      <c r="J25" s="980"/>
      <c r="K25" s="986">
        <f t="shared" si="4"/>
        <v>0</v>
      </c>
      <c r="L25" s="1124"/>
      <c r="M25" s="980"/>
      <c r="N25" s="980"/>
      <c r="O25" s="986">
        <f t="shared" si="5"/>
        <v>0</v>
      </c>
    </row>
    <row r="26" spans="2:15">
      <c r="B26" s="153">
        <v>9</v>
      </c>
      <c r="C26" s="152" t="s">
        <v>392</v>
      </c>
      <c r="D26" s="165"/>
      <c r="E26" s="928"/>
      <c r="F26" s="928"/>
      <c r="G26" s="928"/>
      <c r="H26" s="518"/>
      <c r="I26" s="928"/>
      <c r="J26" s="928"/>
      <c r="K26" s="928"/>
      <c r="L26" s="1124"/>
      <c r="M26" s="928"/>
      <c r="N26" s="928"/>
      <c r="O26" s="928"/>
    </row>
    <row r="27" spans="2:15" ht="13.5" customHeight="1">
      <c r="B27" s="1504"/>
      <c r="C27" s="512"/>
      <c r="D27" s="317"/>
      <c r="E27" s="1507"/>
      <c r="F27" s="576"/>
      <c r="G27" s="564"/>
      <c r="H27" s="469"/>
      <c r="I27" s="1507"/>
      <c r="J27" s="576"/>
      <c r="K27" s="564"/>
      <c r="L27" s="1124"/>
      <c r="M27" s="1507"/>
      <c r="N27" s="576"/>
      <c r="O27" s="564"/>
    </row>
    <row r="28" spans="2:15">
      <c r="B28" s="1506"/>
      <c r="C28" s="1519" t="s">
        <v>719</v>
      </c>
      <c r="D28" s="873"/>
      <c r="E28" s="3639"/>
      <c r="F28" s="3639"/>
      <c r="G28" s="3639"/>
      <c r="H28" s="469"/>
      <c r="I28" s="3639"/>
      <c r="J28" s="3639"/>
      <c r="K28" s="3639"/>
      <c r="L28" s="1124"/>
      <c r="M28" s="3639"/>
      <c r="N28" s="3639"/>
      <c r="O28" s="3639"/>
    </row>
    <row r="29" spans="2:15" ht="13.5" customHeight="1">
      <c r="B29" s="1505"/>
      <c r="C29" s="1503"/>
      <c r="D29" s="317"/>
      <c r="E29" s="1508"/>
      <c r="F29" s="576"/>
      <c r="G29" s="564"/>
      <c r="H29" s="469"/>
      <c r="I29" s="1508"/>
      <c r="J29" s="576"/>
      <c r="K29" s="564"/>
      <c r="L29" s="1124"/>
      <c r="M29" s="1508"/>
      <c r="N29" s="576"/>
      <c r="O29" s="564"/>
    </row>
    <row r="30" spans="2:15">
      <c r="B30" s="84"/>
      <c r="C30" s="462" t="s">
        <v>174</v>
      </c>
      <c r="D30" s="463"/>
      <c r="E30" s="869" t="s">
        <v>142</v>
      </c>
      <c r="F30" s="869" t="s">
        <v>55</v>
      </c>
      <c r="G30" s="869" t="s">
        <v>15</v>
      </c>
      <c r="H30" s="469"/>
      <c r="I30" s="869" t="s">
        <v>142</v>
      </c>
      <c r="J30" s="869" t="s">
        <v>55</v>
      </c>
      <c r="K30" s="869" t="s">
        <v>15</v>
      </c>
      <c r="L30" s="1124"/>
      <c r="M30" s="869" t="s">
        <v>142</v>
      </c>
      <c r="N30" s="869" t="s">
        <v>55</v>
      </c>
      <c r="O30" s="869" t="s">
        <v>15</v>
      </c>
    </row>
    <row r="31" spans="2:15" s="218" customFormat="1" ht="4.5" customHeight="1">
      <c r="B31" s="5"/>
      <c r="C31" s="162"/>
      <c r="D31" s="317"/>
      <c r="E31" s="576"/>
      <c r="F31" s="576"/>
      <c r="G31" s="576"/>
      <c r="H31" s="469"/>
      <c r="I31" s="576"/>
      <c r="J31" s="576"/>
      <c r="K31" s="576"/>
      <c r="L31" s="787"/>
      <c r="M31" s="576"/>
      <c r="N31" s="576"/>
      <c r="O31" s="576"/>
    </row>
    <row r="32" spans="2:15">
      <c r="B32" s="79">
        <v>10</v>
      </c>
      <c r="C32" s="159" t="s">
        <v>47</v>
      </c>
      <c r="D32" s="232"/>
      <c r="E32" s="961"/>
      <c r="F32" s="840"/>
      <c r="G32" s="984">
        <f>SUM(E32:F32)</f>
        <v>0</v>
      </c>
      <c r="H32" s="520"/>
      <c r="I32" s="961"/>
      <c r="J32" s="840"/>
      <c r="K32" s="984">
        <f>SUM(I32:J32)</f>
        <v>0</v>
      </c>
      <c r="L32" s="1124"/>
      <c r="M32" s="961"/>
      <c r="N32" s="840"/>
      <c r="O32" s="984">
        <f>SUM(M32:N32)</f>
        <v>0</v>
      </c>
    </row>
    <row r="33" spans="2:15">
      <c r="B33" s="80">
        <v>11</v>
      </c>
      <c r="C33" s="160" t="s">
        <v>171</v>
      </c>
      <c r="D33" s="232"/>
      <c r="E33" s="431"/>
      <c r="F33" s="431"/>
      <c r="G33" s="985">
        <f>SUM(E33:F33)</f>
        <v>0</v>
      </c>
      <c r="H33" s="520"/>
      <c r="I33" s="431"/>
      <c r="J33" s="431"/>
      <c r="K33" s="985">
        <f>SUM(I33:J33)</f>
        <v>0</v>
      </c>
      <c r="L33" s="1124"/>
      <c r="M33" s="431"/>
      <c r="N33" s="431"/>
      <c r="O33" s="985">
        <f>SUM(M33:N33)</f>
        <v>0</v>
      </c>
    </row>
    <row r="34" spans="2:15">
      <c r="B34" s="80">
        <v>12</v>
      </c>
      <c r="C34" s="160" t="s">
        <v>172</v>
      </c>
      <c r="D34" s="232"/>
      <c r="E34" s="431"/>
      <c r="F34" s="431"/>
      <c r="G34" s="985">
        <f>SUM(E34:F34)</f>
        <v>0</v>
      </c>
      <c r="H34" s="520"/>
      <c r="I34" s="431"/>
      <c r="J34" s="431"/>
      <c r="K34" s="985">
        <f>SUM(I34:J34)</f>
        <v>0</v>
      </c>
      <c r="L34" s="1124"/>
      <c r="M34" s="431"/>
      <c r="N34" s="431"/>
      <c r="O34" s="985">
        <f>SUM(M34:N34)</f>
        <v>0</v>
      </c>
    </row>
    <row r="35" spans="2:15">
      <c r="B35" s="80">
        <v>13</v>
      </c>
      <c r="C35" s="160" t="s">
        <v>282</v>
      </c>
      <c r="D35" s="232"/>
      <c r="E35" s="927">
        <f>SUM(E36:E37)</f>
        <v>0</v>
      </c>
      <c r="F35" s="927">
        <f>SUM(F36:F37)</f>
        <v>0</v>
      </c>
      <c r="G35" s="985">
        <f>SUM(E35:F35)</f>
        <v>0</v>
      </c>
      <c r="H35" s="520"/>
      <c r="I35" s="1406">
        <f>SUM(I36:I37)</f>
        <v>0</v>
      </c>
      <c r="J35" s="1406">
        <f>SUM(J36:J37)</f>
        <v>0</v>
      </c>
      <c r="K35" s="985">
        <f>SUM(I35:J35)</f>
        <v>0</v>
      </c>
      <c r="L35" s="1124"/>
      <c r="M35" s="1406">
        <f>SUM(M36:M37)</f>
        <v>0</v>
      </c>
      <c r="N35" s="1406">
        <f>SUM(N36:N37)</f>
        <v>0</v>
      </c>
      <c r="O35" s="985">
        <f>SUM(M35:N35)</f>
        <v>0</v>
      </c>
    </row>
    <row r="36" spans="2:15">
      <c r="B36" s="862" t="s">
        <v>553</v>
      </c>
      <c r="C36" s="864" t="s">
        <v>533</v>
      </c>
      <c r="D36" s="504"/>
      <c r="E36" s="980"/>
      <c r="F36" s="980"/>
      <c r="G36" s="986">
        <f t="shared" ref="G36:G37" si="6">SUM(E36:F36)</f>
        <v>0</v>
      </c>
      <c r="H36" s="522"/>
      <c r="I36" s="980"/>
      <c r="J36" s="980"/>
      <c r="K36" s="986">
        <f t="shared" ref="K36:K37" si="7">SUM(I36:J36)</f>
        <v>0</v>
      </c>
      <c r="L36" s="1124"/>
      <c r="M36" s="980"/>
      <c r="N36" s="980"/>
      <c r="O36" s="986">
        <f t="shared" ref="O36:O37" si="8">SUM(M36:N36)</f>
        <v>0</v>
      </c>
    </row>
    <row r="37" spans="2:15">
      <c r="B37" s="862" t="s">
        <v>554</v>
      </c>
      <c r="C37" s="864" t="s">
        <v>535</v>
      </c>
      <c r="D37" s="504"/>
      <c r="E37" s="980"/>
      <c r="F37" s="980"/>
      <c r="G37" s="986">
        <f t="shared" si="6"/>
        <v>0</v>
      </c>
      <c r="H37" s="522"/>
      <c r="I37" s="980"/>
      <c r="J37" s="980"/>
      <c r="K37" s="986">
        <f t="shared" si="7"/>
        <v>0</v>
      </c>
      <c r="L37" s="1124"/>
      <c r="M37" s="980"/>
      <c r="N37" s="980"/>
      <c r="O37" s="986">
        <f t="shared" si="8"/>
        <v>0</v>
      </c>
    </row>
    <row r="38" spans="2:15">
      <c r="B38" s="197">
        <v>14</v>
      </c>
      <c r="C38" s="503" t="s">
        <v>280</v>
      </c>
      <c r="D38" s="504"/>
      <c r="E38" s="962"/>
      <c r="F38" s="927"/>
      <c r="G38" s="985">
        <f>SUM(E38:F38)</f>
        <v>0</v>
      </c>
      <c r="H38" s="522"/>
      <c r="I38" s="962"/>
      <c r="J38" s="1406"/>
      <c r="K38" s="985">
        <f>SUM(I38:J38)</f>
        <v>0</v>
      </c>
      <c r="L38" s="1124"/>
      <c r="M38" s="962"/>
      <c r="N38" s="1406"/>
      <c r="O38" s="985">
        <f>SUM(M38:N38)</f>
        <v>0</v>
      </c>
    </row>
    <row r="39" spans="2:15">
      <c r="B39" s="153">
        <v>15</v>
      </c>
      <c r="C39" s="152" t="s">
        <v>393</v>
      </c>
      <c r="D39" s="165"/>
      <c r="E39" s="915"/>
      <c r="F39" s="915"/>
      <c r="G39" s="915"/>
      <c r="H39" s="520"/>
      <c r="I39" s="915"/>
      <c r="J39" s="915"/>
      <c r="K39" s="915"/>
      <c r="L39" s="1124"/>
      <c r="M39" s="915"/>
      <c r="N39" s="915"/>
      <c r="O39" s="915"/>
    </row>
    <row r="40" spans="2:15" s="218" customFormat="1">
      <c r="B40" s="5"/>
      <c r="C40" s="162"/>
      <c r="D40" s="317"/>
      <c r="E40" s="576"/>
      <c r="F40" s="576"/>
      <c r="G40" s="576"/>
      <c r="H40" s="469"/>
      <c r="I40" s="576"/>
      <c r="J40" s="576"/>
      <c r="K40" s="576"/>
      <c r="L40" s="787"/>
      <c r="M40" s="576"/>
      <c r="N40" s="576"/>
      <c r="O40" s="576"/>
    </row>
    <row r="41" spans="2:15">
      <c r="B41" s="464"/>
      <c r="C41" s="465" t="s">
        <v>175</v>
      </c>
      <c r="D41" s="225"/>
      <c r="E41" s="869" t="s">
        <v>142</v>
      </c>
      <c r="F41" s="869" t="s">
        <v>55</v>
      </c>
      <c r="G41" s="869" t="s">
        <v>15</v>
      </c>
      <c r="H41" s="469"/>
      <c r="I41" s="869" t="s">
        <v>142</v>
      </c>
      <c r="J41" s="869" t="s">
        <v>55</v>
      </c>
      <c r="K41" s="869" t="s">
        <v>15</v>
      </c>
      <c r="L41" s="1124"/>
      <c r="M41" s="869" t="s">
        <v>142</v>
      </c>
      <c r="N41" s="869" t="s">
        <v>55</v>
      </c>
      <c r="O41" s="869" t="s">
        <v>15</v>
      </c>
    </row>
    <row r="42" spans="2:15" s="218" customFormat="1" ht="4.5" customHeight="1">
      <c r="B42" s="5"/>
      <c r="C42" s="162"/>
      <c r="D42" s="317"/>
      <c r="E42" s="576"/>
      <c r="F42" s="868"/>
      <c r="G42" s="868"/>
      <c r="H42" s="469"/>
      <c r="I42" s="576"/>
      <c r="J42" s="868"/>
      <c r="K42" s="868"/>
      <c r="L42" s="787"/>
      <c r="M42" s="576"/>
      <c r="N42" s="868"/>
      <c r="O42" s="868"/>
    </row>
    <row r="43" spans="2:15">
      <c r="B43" s="451">
        <v>16</v>
      </c>
      <c r="C43" s="160" t="s">
        <v>394</v>
      </c>
      <c r="D43" s="466"/>
      <c r="E43" s="991">
        <f>+E9+E32</f>
        <v>0</v>
      </c>
      <c r="F43" s="991">
        <f>+F9+F32</f>
        <v>0</v>
      </c>
      <c r="G43" s="984">
        <f t="shared" ref="G43:G57" si="9">SUM(E43:F43)</f>
        <v>0</v>
      </c>
      <c r="H43" s="469">
        <f>+H9+H32</f>
        <v>0</v>
      </c>
      <c r="I43" s="991">
        <f>+I9+I32</f>
        <v>0</v>
      </c>
      <c r="J43" s="991">
        <f>+J9+J32</f>
        <v>0</v>
      </c>
      <c r="K43" s="984">
        <f t="shared" ref="K43:K49" si="10">SUM(I43:J43)</f>
        <v>0</v>
      </c>
      <c r="L43" s="1124"/>
      <c r="M43" s="991">
        <f>+M9+M32</f>
        <v>0</v>
      </c>
      <c r="N43" s="991">
        <f>+N9+N32</f>
        <v>0</v>
      </c>
      <c r="O43" s="984">
        <f t="shared" ref="O43:O49" si="11">SUM(M43:N43)</f>
        <v>0</v>
      </c>
    </row>
    <row r="44" spans="2:15">
      <c r="B44" s="477">
        <v>17</v>
      </c>
      <c r="C44" s="160" t="s">
        <v>395</v>
      </c>
      <c r="D44" s="466"/>
      <c r="E44" s="992">
        <f>E10+E33</f>
        <v>0</v>
      </c>
      <c r="F44" s="992">
        <f>F10+F33</f>
        <v>0</v>
      </c>
      <c r="G44" s="989">
        <f t="shared" si="9"/>
        <v>0</v>
      </c>
      <c r="H44" s="469"/>
      <c r="I44" s="992">
        <f>I10+I33</f>
        <v>0</v>
      </c>
      <c r="J44" s="992">
        <f>J10+J33</f>
        <v>0</v>
      </c>
      <c r="K44" s="989">
        <f t="shared" si="10"/>
        <v>0</v>
      </c>
      <c r="L44" s="1124"/>
      <c r="M44" s="992">
        <f>M10+M33</f>
        <v>0</v>
      </c>
      <c r="N44" s="992">
        <f>N10+N33</f>
        <v>0</v>
      </c>
      <c r="O44" s="989">
        <f t="shared" si="11"/>
        <v>0</v>
      </c>
    </row>
    <row r="45" spans="2:15">
      <c r="B45" s="477">
        <v>18</v>
      </c>
      <c r="C45" s="160" t="s">
        <v>396</v>
      </c>
      <c r="D45" s="466"/>
      <c r="E45" s="992">
        <f>E11+E34</f>
        <v>0</v>
      </c>
      <c r="F45" s="992">
        <f>F11+F34</f>
        <v>0</v>
      </c>
      <c r="G45" s="989">
        <f t="shared" si="9"/>
        <v>0</v>
      </c>
      <c r="H45" s="469"/>
      <c r="I45" s="992">
        <f>I11+I34</f>
        <v>0</v>
      </c>
      <c r="J45" s="992">
        <f>J11+J34</f>
        <v>0</v>
      </c>
      <c r="K45" s="989">
        <f t="shared" si="10"/>
        <v>0</v>
      </c>
      <c r="L45" s="1124"/>
      <c r="M45" s="992">
        <f>M11+M34</f>
        <v>0</v>
      </c>
      <c r="N45" s="992">
        <f>N11+N34</f>
        <v>0</v>
      </c>
      <c r="O45" s="989">
        <f t="shared" si="11"/>
        <v>0</v>
      </c>
    </row>
    <row r="46" spans="2:15">
      <c r="B46" s="477">
        <v>19</v>
      </c>
      <c r="C46" s="503" t="s">
        <v>397</v>
      </c>
      <c r="D46" s="466"/>
      <c r="E46" s="992">
        <f>E12</f>
        <v>0</v>
      </c>
      <c r="F46" s="992">
        <f>F12</f>
        <v>0</v>
      </c>
      <c r="G46" s="989">
        <f t="shared" si="9"/>
        <v>0</v>
      </c>
      <c r="H46" s="469"/>
      <c r="I46" s="992">
        <f>I12</f>
        <v>0</v>
      </c>
      <c r="J46" s="992">
        <f>J12</f>
        <v>0</v>
      </c>
      <c r="K46" s="989">
        <f t="shared" si="10"/>
        <v>0</v>
      </c>
      <c r="L46" s="1124"/>
      <c r="M46" s="992">
        <f>M12</f>
        <v>0</v>
      </c>
      <c r="N46" s="992">
        <f>N12</f>
        <v>0</v>
      </c>
      <c r="O46" s="989">
        <f t="shared" si="11"/>
        <v>0</v>
      </c>
    </row>
    <row r="47" spans="2:15">
      <c r="B47" s="477">
        <v>20</v>
      </c>
      <c r="C47" s="503" t="s">
        <v>398</v>
      </c>
      <c r="D47" s="466"/>
      <c r="E47" s="992">
        <f>E13</f>
        <v>0</v>
      </c>
      <c r="F47" s="992">
        <f>F13</f>
        <v>0</v>
      </c>
      <c r="G47" s="989">
        <f t="shared" si="9"/>
        <v>0</v>
      </c>
      <c r="H47" s="469"/>
      <c r="I47" s="992">
        <f>I13</f>
        <v>0</v>
      </c>
      <c r="J47" s="992">
        <f>J13</f>
        <v>0</v>
      </c>
      <c r="K47" s="989">
        <f t="shared" si="10"/>
        <v>0</v>
      </c>
      <c r="L47" s="1124"/>
      <c r="M47" s="992">
        <f>M13</f>
        <v>0</v>
      </c>
      <c r="N47" s="992">
        <f>N13</f>
        <v>0</v>
      </c>
      <c r="O47" s="989">
        <f t="shared" si="11"/>
        <v>0</v>
      </c>
    </row>
    <row r="48" spans="2:15">
      <c r="B48" s="477">
        <v>21</v>
      </c>
      <c r="C48" s="503" t="s">
        <v>399</v>
      </c>
      <c r="D48" s="466"/>
      <c r="E48" s="992">
        <f>E14</f>
        <v>0</v>
      </c>
      <c r="F48" s="992">
        <f>F14</f>
        <v>0</v>
      </c>
      <c r="G48" s="989">
        <f t="shared" si="9"/>
        <v>0</v>
      </c>
      <c r="H48" s="469"/>
      <c r="I48" s="992">
        <f>I14</f>
        <v>0</v>
      </c>
      <c r="J48" s="992">
        <f>J14</f>
        <v>0</v>
      </c>
      <c r="K48" s="989">
        <f t="shared" si="10"/>
        <v>0</v>
      </c>
      <c r="L48" s="1124"/>
      <c r="M48" s="992">
        <f>M14</f>
        <v>0</v>
      </c>
      <c r="N48" s="992">
        <f>N14</f>
        <v>0</v>
      </c>
      <c r="O48" s="989">
        <f t="shared" si="11"/>
        <v>0</v>
      </c>
    </row>
    <row r="49" spans="2:15">
      <c r="B49" s="453">
        <v>22</v>
      </c>
      <c r="C49" s="160" t="s">
        <v>400</v>
      </c>
      <c r="D49" s="466"/>
      <c r="E49" s="992">
        <f>E15+E35</f>
        <v>0</v>
      </c>
      <c r="F49" s="992">
        <f>F15+F35</f>
        <v>0</v>
      </c>
      <c r="G49" s="985">
        <f t="shared" si="9"/>
        <v>0</v>
      </c>
      <c r="H49" s="469">
        <f>+H10+H33</f>
        <v>0</v>
      </c>
      <c r="I49" s="992">
        <f>I15+I35</f>
        <v>0</v>
      </c>
      <c r="J49" s="992">
        <f>J15+J35</f>
        <v>0</v>
      </c>
      <c r="K49" s="985">
        <f t="shared" si="10"/>
        <v>0</v>
      </c>
      <c r="L49" s="1124"/>
      <c r="M49" s="992">
        <f>M15+M35</f>
        <v>0</v>
      </c>
      <c r="N49" s="992">
        <f>N15+N35</f>
        <v>0</v>
      </c>
      <c r="O49" s="985">
        <f t="shared" si="11"/>
        <v>0</v>
      </c>
    </row>
    <row r="50" spans="2:15">
      <c r="B50" s="862" t="s">
        <v>549</v>
      </c>
      <c r="C50" s="864" t="s">
        <v>550</v>
      </c>
      <c r="D50" s="466"/>
      <c r="E50" s="993">
        <f>E16+E36</f>
        <v>0</v>
      </c>
      <c r="F50" s="993">
        <f>F16+F36</f>
        <v>0</v>
      </c>
      <c r="G50" s="986">
        <f t="shared" ref="G50:G54" si="12">SUM(E50:F50)</f>
        <v>0</v>
      </c>
      <c r="H50" s="469"/>
      <c r="I50" s="993">
        <f>I16+I36</f>
        <v>0</v>
      </c>
      <c r="J50" s="993">
        <f>J16+J36</f>
        <v>0</v>
      </c>
      <c r="K50" s="986">
        <f t="shared" ref="K50:K54" si="13">SUM(I50:J50)</f>
        <v>0</v>
      </c>
      <c r="L50" s="1124"/>
      <c r="M50" s="993">
        <f>M16+M36</f>
        <v>0</v>
      </c>
      <c r="N50" s="993">
        <f>N16+N36</f>
        <v>0</v>
      </c>
      <c r="O50" s="986">
        <f t="shared" ref="O50:O54" si="14">SUM(M50:N50)</f>
        <v>0</v>
      </c>
    </row>
    <row r="51" spans="2:15">
      <c r="B51" s="862"/>
      <c r="C51" s="864" t="s">
        <v>1445</v>
      </c>
      <c r="D51" s="466"/>
      <c r="E51" s="993">
        <f>E17</f>
        <v>0</v>
      </c>
      <c r="F51" s="993">
        <f>F17</f>
        <v>0</v>
      </c>
      <c r="G51" s="986">
        <f t="shared" si="12"/>
        <v>0</v>
      </c>
      <c r="H51" s="469"/>
      <c r="I51" s="993">
        <f>I17</f>
        <v>0</v>
      </c>
      <c r="J51" s="993">
        <f>J17</f>
        <v>0</v>
      </c>
      <c r="K51" s="986">
        <f t="shared" si="13"/>
        <v>0</v>
      </c>
      <c r="L51" s="1124"/>
      <c r="M51" s="993">
        <f>M17</f>
        <v>0</v>
      </c>
      <c r="N51" s="993">
        <f>N17</f>
        <v>0</v>
      </c>
      <c r="O51" s="986">
        <f t="shared" si="14"/>
        <v>0</v>
      </c>
    </row>
    <row r="52" spans="2:15">
      <c r="B52" s="862" t="s">
        <v>551</v>
      </c>
      <c r="C52" s="864" t="s">
        <v>552</v>
      </c>
      <c r="D52" s="466"/>
      <c r="E52" s="993">
        <f>E18+E37</f>
        <v>0</v>
      </c>
      <c r="F52" s="993">
        <f>F18+F37</f>
        <v>0</v>
      </c>
      <c r="G52" s="986">
        <f t="shared" si="12"/>
        <v>0</v>
      </c>
      <c r="H52" s="469"/>
      <c r="I52" s="993">
        <f>I18+I37</f>
        <v>0</v>
      </c>
      <c r="J52" s="993">
        <f>J18+J37</f>
        <v>0</v>
      </c>
      <c r="K52" s="986">
        <f t="shared" si="13"/>
        <v>0</v>
      </c>
      <c r="L52" s="1124"/>
      <c r="M52" s="993">
        <f>M18+M37</f>
        <v>0</v>
      </c>
      <c r="N52" s="993">
        <f>N18+N37</f>
        <v>0</v>
      </c>
      <c r="O52" s="986">
        <f t="shared" si="14"/>
        <v>0</v>
      </c>
    </row>
    <row r="53" spans="2:15">
      <c r="B53" s="862"/>
      <c r="C53" s="2405" t="s">
        <v>1440</v>
      </c>
      <c r="D53" s="466"/>
      <c r="E53" s="993">
        <f>E19</f>
        <v>0</v>
      </c>
      <c r="F53" s="993">
        <f>F19</f>
        <v>0</v>
      </c>
      <c r="G53" s="986">
        <f t="shared" si="12"/>
        <v>0</v>
      </c>
      <c r="H53" s="469"/>
      <c r="I53" s="993">
        <f>I19</f>
        <v>0</v>
      </c>
      <c r="J53" s="993">
        <f>J19</f>
        <v>0</v>
      </c>
      <c r="K53" s="986">
        <f t="shared" si="13"/>
        <v>0</v>
      </c>
      <c r="L53" s="1124"/>
      <c r="M53" s="993">
        <f>M19</f>
        <v>0</v>
      </c>
      <c r="N53" s="993">
        <f>N19</f>
        <v>0</v>
      </c>
      <c r="O53" s="986">
        <f t="shared" si="14"/>
        <v>0</v>
      </c>
    </row>
    <row r="54" spans="2:15">
      <c r="B54" s="862"/>
      <c r="C54" s="2405" t="s">
        <v>1442</v>
      </c>
      <c r="D54" s="466"/>
      <c r="E54" s="993"/>
      <c r="F54" s="993"/>
      <c r="G54" s="986"/>
      <c r="H54" s="469"/>
      <c r="I54" s="993"/>
      <c r="J54" s="993"/>
      <c r="K54" s="986"/>
      <c r="L54" s="1124"/>
      <c r="M54" s="993"/>
      <c r="N54" s="993"/>
      <c r="O54" s="986"/>
    </row>
    <row r="55" spans="2:15" s="2207" customFormat="1">
      <c r="B55" s="2957"/>
      <c r="C55" s="2980" t="s">
        <v>1443</v>
      </c>
      <c r="D55" s="2965"/>
      <c r="E55" s="2966"/>
      <c r="F55" s="2966"/>
      <c r="G55" s="2967"/>
      <c r="H55" s="469"/>
      <c r="I55" s="2966"/>
      <c r="J55" s="2966"/>
      <c r="K55" s="2967"/>
      <c r="L55" s="1124"/>
      <c r="M55" s="2966"/>
      <c r="N55" s="2966"/>
      <c r="O55" s="2967"/>
    </row>
    <row r="56" spans="2:15" s="2207" customFormat="1">
      <c r="B56" s="2957"/>
      <c r="C56" s="3539" t="s">
        <v>1444</v>
      </c>
      <c r="D56" s="2965"/>
      <c r="E56" s="2966"/>
      <c r="F56" s="2966"/>
      <c r="G56" s="2967"/>
      <c r="H56" s="469"/>
      <c r="I56" s="2966"/>
      <c r="J56" s="2966"/>
      <c r="K56" s="2967"/>
      <c r="L56" s="1124"/>
      <c r="M56" s="2966"/>
      <c r="N56" s="2966"/>
      <c r="O56" s="2967"/>
    </row>
    <row r="57" spans="2:15">
      <c r="B57" s="453">
        <v>23</v>
      </c>
      <c r="C57" s="503" t="s">
        <v>401</v>
      </c>
      <c r="D57" s="466"/>
      <c r="E57" s="992"/>
      <c r="F57" s="992"/>
      <c r="G57" s="985"/>
      <c r="H57" s="469"/>
      <c r="I57" s="992"/>
      <c r="J57" s="992"/>
      <c r="K57" s="985"/>
      <c r="L57" s="1124"/>
      <c r="M57" s="992"/>
      <c r="N57" s="992"/>
      <c r="O57" s="985"/>
    </row>
    <row r="58" spans="2:15">
      <c r="B58" s="153">
        <v>24</v>
      </c>
      <c r="C58" s="152" t="s">
        <v>402</v>
      </c>
      <c r="D58" s="165"/>
      <c r="E58" s="915"/>
      <c r="F58" s="915"/>
      <c r="G58" s="915"/>
      <c r="H58" s="520"/>
      <c r="I58" s="915"/>
      <c r="J58" s="915"/>
      <c r="K58" s="915"/>
      <c r="L58" s="1124"/>
      <c r="M58" s="915"/>
      <c r="N58" s="915"/>
      <c r="O58" s="915"/>
    </row>
    <row r="59" spans="2:15">
      <c r="E59" s="870"/>
      <c r="F59" s="870"/>
      <c r="G59" s="870"/>
      <c r="I59" s="870"/>
      <c r="J59" s="870"/>
      <c r="K59" s="870"/>
      <c r="L59" s="1610"/>
      <c r="M59" s="870"/>
      <c r="N59" s="870"/>
      <c r="O59" s="870"/>
    </row>
    <row r="60" spans="2:15">
      <c r="E60" s="870"/>
      <c r="F60" s="870"/>
      <c r="I60" s="870"/>
      <c r="J60" s="870"/>
      <c r="L60" s="1610"/>
      <c r="M60" s="870"/>
      <c r="N60" s="870"/>
    </row>
    <row r="61" spans="2:15">
      <c r="B61" s="294"/>
      <c r="C61" s="294"/>
      <c r="E61" s="869" t="s">
        <v>142</v>
      </c>
      <c r="F61" s="869" t="s">
        <v>55</v>
      </c>
      <c r="G61" s="871" t="s">
        <v>15</v>
      </c>
      <c r="I61" s="869" t="s">
        <v>142</v>
      </c>
      <c r="J61" s="869" t="s">
        <v>55</v>
      </c>
      <c r="K61" s="871" t="s">
        <v>15</v>
      </c>
      <c r="L61" s="1610"/>
      <c r="M61" s="869" t="s">
        <v>142</v>
      </c>
      <c r="N61" s="869" t="s">
        <v>55</v>
      </c>
      <c r="O61" s="871" t="s">
        <v>15</v>
      </c>
    </row>
    <row r="62" spans="2:15">
      <c r="B62" s="3214" t="s">
        <v>45</v>
      </c>
      <c r="C62" s="482" t="s">
        <v>364</v>
      </c>
      <c r="D62" s="329"/>
      <c r="E62" s="523">
        <f>E63+E65-E64</f>
        <v>0</v>
      </c>
      <c r="F62" s="523">
        <f>F63+F65-F64</f>
        <v>0</v>
      </c>
      <c r="G62" s="523">
        <f>G63+G65-G64</f>
        <v>0</v>
      </c>
      <c r="I62" s="523">
        <f>I63+I65-I64</f>
        <v>0</v>
      </c>
      <c r="J62" s="523">
        <f>J63+J65-J64</f>
        <v>0</v>
      </c>
      <c r="K62" s="523">
        <f>K63+K65-K64</f>
        <v>0</v>
      </c>
      <c r="L62" s="1610"/>
      <c r="M62" s="523">
        <f>M63+M65-M64</f>
        <v>0</v>
      </c>
      <c r="N62" s="523">
        <f>N63+N65-N64</f>
        <v>0</v>
      </c>
      <c r="O62" s="523">
        <f>O63+O65-O64</f>
        <v>0</v>
      </c>
    </row>
    <row r="63" spans="2:15">
      <c r="B63" s="3113"/>
      <c r="C63" s="484" t="s">
        <v>365</v>
      </c>
      <c r="E63" s="956"/>
      <c r="F63" s="956"/>
      <c r="G63" s="524">
        <f t="shared" ref="G63:G67" si="15">SUM(E63:F63)</f>
        <v>0</v>
      </c>
      <c r="I63" s="956"/>
      <c r="J63" s="956"/>
      <c r="K63" s="524">
        <f t="shared" ref="K63:K67" si="16">SUM(I63:J63)</f>
        <v>0</v>
      </c>
      <c r="L63" s="1610"/>
      <c r="M63" s="956"/>
      <c r="N63" s="956"/>
      <c r="O63" s="524">
        <f t="shared" ref="O63:O67" si="17">SUM(M63:N63)</f>
        <v>0</v>
      </c>
    </row>
    <row r="64" spans="2:15">
      <c r="B64" s="3113"/>
      <c r="C64" s="486" t="s">
        <v>366</v>
      </c>
      <c r="E64" s="941"/>
      <c r="F64" s="941"/>
      <c r="G64" s="525">
        <f t="shared" si="15"/>
        <v>0</v>
      </c>
      <c r="I64" s="941"/>
      <c r="J64" s="941"/>
      <c r="K64" s="525">
        <f t="shared" si="16"/>
        <v>0</v>
      </c>
      <c r="L64" s="1610"/>
      <c r="M64" s="941"/>
      <c r="N64" s="941"/>
      <c r="O64" s="525">
        <f t="shared" si="17"/>
        <v>0</v>
      </c>
    </row>
    <row r="65" spans="2:15">
      <c r="B65" s="3113"/>
      <c r="C65" s="485" t="s">
        <v>367</v>
      </c>
      <c r="E65" s="942"/>
      <c r="F65" s="942"/>
      <c r="G65" s="526">
        <f t="shared" si="15"/>
        <v>0</v>
      </c>
      <c r="I65" s="942"/>
      <c r="J65" s="942"/>
      <c r="K65" s="526">
        <f t="shared" si="16"/>
        <v>0</v>
      </c>
      <c r="L65" s="1610"/>
      <c r="M65" s="942"/>
      <c r="N65" s="942"/>
      <c r="O65" s="526">
        <f t="shared" si="17"/>
        <v>0</v>
      </c>
    </row>
    <row r="66" spans="2:15">
      <c r="B66" s="3113"/>
      <c r="C66" s="482" t="s">
        <v>370</v>
      </c>
      <c r="E66" s="523">
        <f>SUM(E67:E67)</f>
        <v>0</v>
      </c>
      <c r="F66" s="523">
        <f>SUM(F67:F67)</f>
        <v>0</v>
      </c>
      <c r="G66" s="523">
        <f t="shared" si="15"/>
        <v>0</v>
      </c>
      <c r="I66" s="523">
        <f>SUM(I67:I67)</f>
        <v>0</v>
      </c>
      <c r="J66" s="523">
        <f>SUM(J67:J67)</f>
        <v>0</v>
      </c>
      <c r="K66" s="523">
        <f t="shared" si="16"/>
        <v>0</v>
      </c>
      <c r="L66" s="1610"/>
      <c r="M66" s="523">
        <f>SUM(M67:M67)</f>
        <v>0</v>
      </c>
      <c r="N66" s="523">
        <f>SUM(N67:N67)</f>
        <v>0</v>
      </c>
      <c r="O66" s="523">
        <f t="shared" si="17"/>
        <v>0</v>
      </c>
    </row>
    <row r="67" spans="2:15">
      <c r="B67" s="3114"/>
      <c r="C67" s="493" t="s">
        <v>171</v>
      </c>
      <c r="E67" s="945"/>
      <c r="F67" s="945"/>
      <c r="G67" s="958">
        <f t="shared" si="15"/>
        <v>0</v>
      </c>
      <c r="I67" s="945"/>
      <c r="J67" s="945"/>
      <c r="K67" s="958">
        <f t="shared" si="16"/>
        <v>0</v>
      </c>
      <c r="L67" s="1610"/>
      <c r="M67" s="945"/>
      <c r="N67" s="945"/>
      <c r="O67" s="958">
        <f t="shared" si="17"/>
        <v>0</v>
      </c>
    </row>
    <row r="68" spans="2:15">
      <c r="M68" s="870"/>
      <c r="N68" s="870"/>
      <c r="O68" s="870"/>
    </row>
    <row r="69" spans="2:15">
      <c r="M69" s="870"/>
      <c r="N69" s="870"/>
      <c r="O69" s="870"/>
    </row>
    <row r="70" spans="2:15">
      <c r="M70" s="870"/>
      <c r="N70" s="870"/>
      <c r="O70" s="870"/>
    </row>
    <row r="71" spans="2:15">
      <c r="M71" s="870"/>
      <c r="N71" s="870"/>
      <c r="O71" s="870"/>
    </row>
    <row r="72" spans="2:15">
      <c r="M72" s="870"/>
      <c r="N72" s="870"/>
      <c r="O72" s="870"/>
    </row>
  </sheetData>
  <mergeCells count="5">
    <mergeCell ref="I6:K6"/>
    <mergeCell ref="M6:O6"/>
    <mergeCell ref="B3:O3"/>
    <mergeCell ref="E6:G6"/>
    <mergeCell ref="B62:B67"/>
  </mergeCells>
  <hyperlinks>
    <hyperlink ref="A1" location="ÍNDICE!B2" display="Indíce"/>
  </hyperlinks>
  <printOptions horizontalCentered="1"/>
  <pageMargins left="0.11811023622047245" right="0.11811023622047245" top="0.74803149606299213" bottom="0.74803149606299213" header="0.31496062992125984" footer="0.31496062992125984"/>
  <pageSetup paperSize="9" scale="50" orientation="landscape" r:id="rId1"/>
  <headerFooter>
    <oddFooter>&amp;R&amp;P / &amp;N</oddFooter>
  </headerFooter>
  <ignoredErrors>
    <ignoredError sqref="G43 G49 E52:F52" formula="1"/>
    <ignoredError sqref="L59:L61 L19 L14:L15 L30:L31 L53 L63 L64 L65 L35 L32 L33 L34 L40:L50 L38 L16 L18 L22 L27 L23 L24 L25 L37 L36 L9 L10 L11 L12 L13 L67 L62 L66" evalError="1"/>
    <ignoredError sqref="L52" evalError="1" formula="1"/>
  </ignoredError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499984740745262"/>
  </sheetPr>
  <dimension ref="A1:AU237"/>
  <sheetViews>
    <sheetView showGridLines="0" zoomScaleNormal="100" workbookViewId="0">
      <pane ySplit="3" topLeftCell="A112" activePane="bottomLeft" state="frozen"/>
      <selection activeCell="K47" sqref="K47"/>
      <selection pane="bottomLeft" activeCell="A3" sqref="A3:XFD3"/>
    </sheetView>
  </sheetViews>
  <sheetFormatPr defaultRowHeight="15"/>
  <cols>
    <col min="1" max="1" width="5.5703125" customWidth="1"/>
    <col min="2" max="2" width="5.28515625" customWidth="1"/>
    <col min="3" max="3" width="67.85546875" customWidth="1"/>
    <col min="4" max="4" width="1" customWidth="1"/>
    <col min="5" max="5" width="13.7109375" customWidth="1"/>
    <col min="6" max="6" width="1" customWidth="1"/>
    <col min="8" max="9" width="9.85546875" customWidth="1"/>
    <col min="17" max="17" width="5.28515625" customWidth="1"/>
    <col min="18" max="18" width="67.85546875" customWidth="1"/>
    <col min="19" max="19" width="1" customWidth="1"/>
    <col min="20" max="20" width="9.85546875" customWidth="1"/>
    <col min="21" max="21" width="1" customWidth="1"/>
    <col min="32" max="32" width="5.28515625" customWidth="1"/>
    <col min="33" max="33" width="68.140625" customWidth="1"/>
    <col min="34" max="34" width="1" customWidth="1"/>
    <col min="35" max="35" width="9.85546875" customWidth="1"/>
    <col min="36" max="36" width="1" customWidth="1"/>
  </cols>
  <sheetData>
    <row r="1" spans="1:45" ht="17.25" customHeight="1">
      <c r="A1" s="400" t="s">
        <v>814</v>
      </c>
    </row>
    <row r="2" spans="1:45" ht="18.75" customHeight="1">
      <c r="A2" s="400"/>
    </row>
    <row r="3" spans="1:45" s="2261" customFormat="1">
      <c r="B3" s="3071" t="s">
        <v>913</v>
      </c>
      <c r="C3" s="3071"/>
      <c r="D3" s="3071"/>
      <c r="E3" s="3071"/>
      <c r="F3" s="3071"/>
      <c r="G3" s="3071"/>
      <c r="H3" s="3071"/>
      <c r="I3" s="3071"/>
      <c r="J3" s="3071"/>
      <c r="K3" s="3071"/>
      <c r="L3" s="3071"/>
      <c r="M3" s="3071"/>
      <c r="N3" s="3071"/>
      <c r="O3" s="3071"/>
      <c r="Q3" s="3071" t="s">
        <v>914</v>
      </c>
      <c r="R3" s="3071"/>
      <c r="S3" s="3071"/>
      <c r="T3" s="3071"/>
      <c r="U3" s="3071"/>
      <c r="V3" s="3071"/>
      <c r="W3" s="3071"/>
      <c r="X3" s="3071"/>
      <c r="Y3" s="3071"/>
      <c r="Z3" s="3071"/>
      <c r="AA3" s="3071"/>
      <c r="AB3" s="3071"/>
      <c r="AC3" s="3071"/>
      <c r="AD3" s="3071"/>
      <c r="AF3" s="3071" t="s">
        <v>488</v>
      </c>
      <c r="AG3" s="3071"/>
      <c r="AH3" s="3071"/>
      <c r="AI3" s="3071"/>
      <c r="AJ3" s="3071"/>
      <c r="AK3" s="3071"/>
      <c r="AL3" s="3071"/>
      <c r="AM3" s="3071"/>
      <c r="AN3" s="3071"/>
      <c r="AO3" s="3071"/>
      <c r="AP3" s="3071"/>
      <c r="AQ3" s="3071"/>
      <c r="AR3" s="3071"/>
      <c r="AS3" s="3071"/>
    </row>
    <row r="4" spans="1:45">
      <c r="B4" s="4"/>
      <c r="C4" s="156"/>
      <c r="D4" s="225"/>
      <c r="E4" s="170"/>
      <c r="AF4" s="4"/>
      <c r="AG4" s="156"/>
      <c r="AH4" s="225"/>
      <c r="AI4" s="170"/>
    </row>
    <row r="5" spans="1:45">
      <c r="B5" s="56"/>
      <c r="C5" s="170"/>
      <c r="D5" s="223"/>
      <c r="E5" s="530" t="str">
        <f>+Introdução!E26</f>
        <v>t-2</v>
      </c>
      <c r="G5" s="3217" t="str">
        <f>+E5</f>
        <v>t-2</v>
      </c>
      <c r="H5" s="3218"/>
      <c r="I5" s="3218"/>
      <c r="J5" s="3218"/>
      <c r="K5" s="3218"/>
      <c r="L5" s="3218"/>
      <c r="M5" s="3218"/>
      <c r="N5" s="3218"/>
      <c r="O5" s="3219"/>
      <c r="Q5" s="56"/>
      <c r="R5" s="170"/>
      <c r="S5" s="223"/>
      <c r="T5" s="530" t="str">
        <f>+E5</f>
        <v>t-2</v>
      </c>
      <c r="V5" s="3217" t="str">
        <f>+T5</f>
        <v>t-2</v>
      </c>
      <c r="W5" s="3218"/>
      <c r="X5" s="3218"/>
      <c r="Y5" s="3218"/>
      <c r="Z5" s="3218"/>
      <c r="AA5" s="3218"/>
      <c r="AB5" s="3218"/>
      <c r="AC5" s="3218"/>
      <c r="AD5" s="3219"/>
      <c r="AF5" s="56"/>
      <c r="AG5" s="170"/>
      <c r="AH5" s="223"/>
      <c r="AI5" s="530" t="str">
        <f>V5</f>
        <v>t-2</v>
      </c>
      <c r="AK5" s="3217" t="str">
        <f>AI5</f>
        <v>t-2</v>
      </c>
      <c r="AL5" s="3218"/>
      <c r="AM5" s="3218"/>
      <c r="AN5" s="3218"/>
      <c r="AO5" s="3218"/>
      <c r="AP5" s="3218"/>
      <c r="AQ5" s="3218"/>
      <c r="AR5" s="3218"/>
      <c r="AS5" s="3219"/>
    </row>
    <row r="6" spans="1:45">
      <c r="B6" s="237"/>
      <c r="C6" s="531" t="s">
        <v>112</v>
      </c>
      <c r="D6" s="532"/>
      <c r="E6" s="533" t="s">
        <v>316</v>
      </c>
      <c r="G6" s="533" t="s">
        <v>113</v>
      </c>
      <c r="H6" s="533" t="s">
        <v>114</v>
      </c>
      <c r="I6" s="533" t="s">
        <v>115</v>
      </c>
      <c r="J6" s="533" t="s">
        <v>116</v>
      </c>
      <c r="K6" s="533" t="s">
        <v>117</v>
      </c>
      <c r="L6" s="533" t="s">
        <v>118</v>
      </c>
      <c r="M6" s="533" t="s">
        <v>119</v>
      </c>
      <c r="N6" s="533" t="s">
        <v>120</v>
      </c>
      <c r="O6" s="533" t="s">
        <v>121</v>
      </c>
      <c r="Q6" s="237"/>
      <c r="R6" s="531" t="s">
        <v>112</v>
      </c>
      <c r="S6" s="532"/>
      <c r="T6" s="533" t="s">
        <v>316</v>
      </c>
      <c r="V6" s="533" t="s">
        <v>113</v>
      </c>
      <c r="W6" s="533" t="s">
        <v>114</v>
      </c>
      <c r="X6" s="533" t="s">
        <v>115</v>
      </c>
      <c r="Y6" s="533" t="s">
        <v>116</v>
      </c>
      <c r="Z6" s="533" t="s">
        <v>117</v>
      </c>
      <c r="AA6" s="533" t="s">
        <v>118</v>
      </c>
      <c r="AB6" s="533" t="s">
        <v>119</v>
      </c>
      <c r="AC6" s="533" t="s">
        <v>120</v>
      </c>
      <c r="AD6" s="533" t="s">
        <v>121</v>
      </c>
      <c r="AF6" s="237"/>
      <c r="AG6" s="531" t="s">
        <v>112</v>
      </c>
      <c r="AH6" s="532"/>
      <c r="AI6" s="533" t="s">
        <v>316</v>
      </c>
      <c r="AK6" s="533" t="s">
        <v>113</v>
      </c>
      <c r="AL6" s="533" t="s">
        <v>114</v>
      </c>
      <c r="AM6" s="533" t="s">
        <v>115</v>
      </c>
      <c r="AN6" s="533" t="s">
        <v>116</v>
      </c>
      <c r="AO6" s="533" t="s">
        <v>117</v>
      </c>
      <c r="AP6" s="533" t="s">
        <v>118</v>
      </c>
      <c r="AQ6" s="533" t="s">
        <v>119</v>
      </c>
      <c r="AR6" s="533" t="s">
        <v>120</v>
      </c>
      <c r="AS6" s="533" t="s">
        <v>121</v>
      </c>
    </row>
    <row r="7" spans="1:45" ht="4.5" customHeight="1">
      <c r="B7" s="56"/>
      <c r="C7" s="534"/>
      <c r="D7" s="230"/>
      <c r="E7" s="535"/>
      <c r="Q7" s="56"/>
      <c r="R7" s="534"/>
      <c r="S7" s="230"/>
      <c r="T7" s="535"/>
      <c r="AF7" s="56"/>
      <c r="AG7" s="534"/>
      <c r="AH7" s="230"/>
      <c r="AI7" s="535"/>
    </row>
    <row r="8" spans="1:45" s="198" customFormat="1">
      <c r="B8" s="1004">
        <v>1</v>
      </c>
      <c r="C8" s="1005" t="s">
        <v>302</v>
      </c>
      <c r="D8" s="1006"/>
      <c r="E8" s="998">
        <f>SUM(G8:O8)</f>
        <v>0</v>
      </c>
      <c r="F8" s="999"/>
      <c r="G8" s="1002"/>
      <c r="H8" s="1002"/>
      <c r="I8" s="1002"/>
      <c r="J8" s="1002"/>
      <c r="K8" s="1002"/>
      <c r="L8" s="1002"/>
      <c r="M8" s="1002"/>
      <c r="N8" s="1002"/>
      <c r="O8" s="1002"/>
      <c r="Q8" s="1004">
        <v>1</v>
      </c>
      <c r="R8" s="1005" t="s">
        <v>302</v>
      </c>
      <c r="S8" s="1006"/>
      <c r="T8" s="998">
        <f>SUM(V8:AD8)</f>
        <v>0</v>
      </c>
      <c r="U8" s="999"/>
      <c r="V8" s="1002"/>
      <c r="W8" s="1002"/>
      <c r="X8" s="1002"/>
      <c r="Y8" s="1002"/>
      <c r="Z8" s="1002"/>
      <c r="AA8" s="1002"/>
      <c r="AB8" s="1002"/>
      <c r="AC8" s="1002"/>
      <c r="AD8" s="1002"/>
      <c r="AF8" s="1004">
        <v>1</v>
      </c>
      <c r="AG8" s="1005" t="s">
        <v>302</v>
      </c>
      <c r="AH8" s="1006"/>
      <c r="AI8" s="998">
        <f>SUM(AK8:AS8)</f>
        <v>0</v>
      </c>
      <c r="AJ8" s="999"/>
      <c r="AK8" s="1002"/>
      <c r="AL8" s="1002"/>
      <c r="AM8" s="1002"/>
      <c r="AN8" s="1002"/>
      <c r="AO8" s="1002"/>
      <c r="AP8" s="1002"/>
      <c r="AQ8" s="1002"/>
      <c r="AR8" s="1002"/>
      <c r="AS8" s="1002"/>
    </row>
    <row r="9" spans="1:45" s="198" customFormat="1">
      <c r="B9" s="1007">
        <v>2</v>
      </c>
      <c r="C9" s="1008" t="s">
        <v>171</v>
      </c>
      <c r="D9" s="1006"/>
      <c r="E9" s="989">
        <f>SUM(G9:O9)</f>
        <v>0</v>
      </c>
      <c r="F9" s="999"/>
      <c r="G9" s="927"/>
      <c r="H9" s="927"/>
      <c r="I9" s="927"/>
      <c r="J9" s="927"/>
      <c r="K9" s="927"/>
      <c r="L9" s="927"/>
      <c r="M9" s="927"/>
      <c r="N9" s="927"/>
      <c r="O9" s="927"/>
      <c r="Q9" s="1007">
        <v>2</v>
      </c>
      <c r="R9" s="1008" t="s">
        <v>171</v>
      </c>
      <c r="S9" s="1006"/>
      <c r="T9" s="989">
        <f>SUM(V9:AD9)</f>
        <v>0</v>
      </c>
      <c r="U9" s="999"/>
      <c r="V9" s="927"/>
      <c r="W9" s="927"/>
      <c r="X9" s="927"/>
      <c r="Y9" s="927"/>
      <c r="Z9" s="927"/>
      <c r="AA9" s="927"/>
      <c r="AB9" s="927"/>
      <c r="AC9" s="927"/>
      <c r="AD9" s="927"/>
      <c r="AF9" s="1007">
        <v>2</v>
      </c>
      <c r="AG9" s="1008" t="s">
        <v>171</v>
      </c>
      <c r="AH9" s="1006"/>
      <c r="AI9" s="989">
        <f>SUM(AK9:AS9)</f>
        <v>0</v>
      </c>
      <c r="AJ9" s="999"/>
      <c r="AK9" s="927"/>
      <c r="AL9" s="927"/>
      <c r="AM9" s="927"/>
      <c r="AN9" s="927"/>
      <c r="AO9" s="927"/>
      <c r="AP9" s="927"/>
      <c r="AQ9" s="927"/>
      <c r="AR9" s="927"/>
      <c r="AS9" s="927"/>
    </row>
    <row r="10" spans="1:45" s="198" customFormat="1">
      <c r="B10" s="1007">
        <v>3</v>
      </c>
      <c r="C10" s="1008" t="s">
        <v>172</v>
      </c>
      <c r="D10" s="1006"/>
      <c r="E10" s="989">
        <f t="shared" ref="E10:E16" si="0">SUM(G10:O10)</f>
        <v>0</v>
      </c>
      <c r="F10" s="999"/>
      <c r="G10" s="927"/>
      <c r="H10" s="927"/>
      <c r="I10" s="927"/>
      <c r="J10" s="927"/>
      <c r="K10" s="927"/>
      <c r="L10" s="927"/>
      <c r="M10" s="927"/>
      <c r="N10" s="927"/>
      <c r="O10" s="927"/>
      <c r="Q10" s="1007">
        <v>3</v>
      </c>
      <c r="R10" s="1008" t="s">
        <v>172</v>
      </c>
      <c r="S10" s="1006"/>
      <c r="T10" s="989">
        <f t="shared" ref="T10:T16" si="1">SUM(V10:AD10)</f>
        <v>0</v>
      </c>
      <c r="U10" s="999"/>
      <c r="V10" s="927"/>
      <c r="W10" s="927"/>
      <c r="X10" s="927"/>
      <c r="Y10" s="927"/>
      <c r="Z10" s="927"/>
      <c r="AA10" s="927"/>
      <c r="AB10" s="927"/>
      <c r="AC10" s="927"/>
      <c r="AD10" s="927"/>
      <c r="AF10" s="1007">
        <v>3</v>
      </c>
      <c r="AG10" s="1008" t="s">
        <v>172</v>
      </c>
      <c r="AH10" s="1006"/>
      <c r="AI10" s="989">
        <f t="shared" ref="AI10:AI16" si="2">SUM(AK10:AS10)</f>
        <v>0</v>
      </c>
      <c r="AJ10" s="999"/>
      <c r="AK10" s="927"/>
      <c r="AL10" s="927"/>
      <c r="AM10" s="927"/>
      <c r="AN10" s="927"/>
      <c r="AO10" s="927"/>
      <c r="AP10" s="927"/>
      <c r="AQ10" s="927"/>
      <c r="AR10" s="927"/>
      <c r="AS10" s="927"/>
    </row>
    <row r="11" spans="1:45" s="198" customFormat="1">
      <c r="B11" s="1007">
        <v>4</v>
      </c>
      <c r="C11" s="1008" t="s">
        <v>373</v>
      </c>
      <c r="D11" s="1006"/>
      <c r="E11" s="989">
        <f t="shared" si="0"/>
        <v>0</v>
      </c>
      <c r="F11" s="999"/>
      <c r="G11" s="927"/>
      <c r="H11" s="927"/>
      <c r="I11" s="927"/>
      <c r="J11" s="927"/>
      <c r="K11" s="927"/>
      <c r="L11" s="927"/>
      <c r="M11" s="927"/>
      <c r="N11" s="927"/>
      <c r="O11" s="927"/>
      <c r="Q11" s="1007">
        <v>4</v>
      </c>
      <c r="R11" s="1008" t="s">
        <v>373</v>
      </c>
      <c r="S11" s="1006"/>
      <c r="T11" s="989">
        <f t="shared" si="1"/>
        <v>0</v>
      </c>
      <c r="U11" s="999"/>
      <c r="V11" s="927"/>
      <c r="W11" s="927"/>
      <c r="X11" s="927"/>
      <c r="Y11" s="927"/>
      <c r="Z11" s="927"/>
      <c r="AA11" s="927"/>
      <c r="AB11" s="927"/>
      <c r="AC11" s="927"/>
      <c r="AD11" s="927"/>
      <c r="AF11" s="1007">
        <v>4</v>
      </c>
      <c r="AG11" s="1008" t="s">
        <v>373</v>
      </c>
      <c r="AH11" s="1006"/>
      <c r="AI11" s="989">
        <f t="shared" si="2"/>
        <v>0</v>
      </c>
      <c r="AJ11" s="999"/>
      <c r="AK11" s="927"/>
      <c r="AL11" s="927"/>
      <c r="AM11" s="927"/>
      <c r="AN11" s="927"/>
      <c r="AO11" s="927"/>
      <c r="AP11" s="927"/>
      <c r="AQ11" s="927"/>
      <c r="AR11" s="927"/>
      <c r="AS11" s="927"/>
    </row>
    <row r="12" spans="1:45" s="198" customFormat="1">
      <c r="B12" s="1007">
        <v>5</v>
      </c>
      <c r="C12" s="1008" t="s">
        <v>374</v>
      </c>
      <c r="D12" s="1006"/>
      <c r="E12" s="989">
        <f t="shared" si="0"/>
        <v>0</v>
      </c>
      <c r="F12" s="999"/>
      <c r="G12" s="927"/>
      <c r="H12" s="1406"/>
      <c r="I12" s="1406"/>
      <c r="J12" s="1406"/>
      <c r="K12" s="1406"/>
      <c r="L12" s="1406"/>
      <c r="M12" s="1406"/>
      <c r="N12" s="1406"/>
      <c r="O12" s="1406"/>
      <c r="Q12" s="1007">
        <v>5</v>
      </c>
      <c r="R12" s="1008" t="s">
        <v>374</v>
      </c>
      <c r="S12" s="1006"/>
      <c r="T12" s="989">
        <f t="shared" si="1"/>
        <v>0</v>
      </c>
      <c r="U12" s="999"/>
      <c r="V12" s="927"/>
      <c r="W12" s="1406"/>
      <c r="X12" s="1406"/>
      <c r="Y12" s="1406"/>
      <c r="Z12" s="1406"/>
      <c r="AA12" s="1406"/>
      <c r="AB12" s="1406"/>
      <c r="AC12" s="1406"/>
      <c r="AD12" s="1406"/>
      <c r="AF12" s="1007">
        <v>5</v>
      </c>
      <c r="AG12" s="1008" t="s">
        <v>374</v>
      </c>
      <c r="AH12" s="1006"/>
      <c r="AI12" s="989">
        <f t="shared" si="2"/>
        <v>0</v>
      </c>
      <c r="AJ12" s="999"/>
      <c r="AK12" s="927"/>
      <c r="AL12" s="1406"/>
      <c r="AM12" s="1406"/>
      <c r="AN12" s="1406"/>
      <c r="AO12" s="1406"/>
      <c r="AP12" s="1406"/>
      <c r="AQ12" s="1406"/>
      <c r="AR12" s="1406"/>
      <c r="AS12" s="1406"/>
    </row>
    <row r="13" spans="1:45" s="198" customFormat="1">
      <c r="B13" s="1007">
        <v>6</v>
      </c>
      <c r="C13" s="1008" t="s">
        <v>375</v>
      </c>
      <c r="D13" s="1006"/>
      <c r="E13" s="989">
        <f t="shared" si="0"/>
        <v>0</v>
      </c>
      <c r="F13" s="999"/>
      <c r="G13" s="927"/>
      <c r="H13" s="927"/>
      <c r="I13" s="927"/>
      <c r="J13" s="927"/>
      <c r="K13" s="927"/>
      <c r="L13" s="927"/>
      <c r="M13" s="927"/>
      <c r="N13" s="927"/>
      <c r="O13" s="927"/>
      <c r="Q13" s="1007">
        <v>6</v>
      </c>
      <c r="R13" s="1008" t="s">
        <v>375</v>
      </c>
      <c r="S13" s="1006"/>
      <c r="T13" s="989">
        <f t="shared" si="1"/>
        <v>0</v>
      </c>
      <c r="U13" s="999"/>
      <c r="V13" s="927"/>
      <c r="W13" s="927"/>
      <c r="X13" s="927"/>
      <c r="Y13" s="927"/>
      <c r="Z13" s="927"/>
      <c r="AA13" s="927"/>
      <c r="AB13" s="927"/>
      <c r="AC13" s="927"/>
      <c r="AD13" s="927"/>
      <c r="AF13" s="1007">
        <v>6</v>
      </c>
      <c r="AG13" s="1008" t="s">
        <v>375</v>
      </c>
      <c r="AH13" s="1006"/>
      <c r="AI13" s="989">
        <f t="shared" si="2"/>
        <v>0</v>
      </c>
      <c r="AJ13" s="999"/>
      <c r="AK13" s="927"/>
      <c r="AL13" s="927"/>
      <c r="AM13" s="927"/>
      <c r="AN13" s="927"/>
      <c r="AO13" s="927"/>
      <c r="AP13" s="927"/>
      <c r="AQ13" s="927"/>
      <c r="AR13" s="927"/>
      <c r="AS13" s="927"/>
    </row>
    <row r="14" spans="1:45" s="198" customFormat="1">
      <c r="B14" s="1007">
        <v>7</v>
      </c>
      <c r="C14" s="1008" t="s">
        <v>246</v>
      </c>
      <c r="D14" s="1006"/>
      <c r="E14" s="989">
        <f t="shared" si="0"/>
        <v>0</v>
      </c>
      <c r="F14" s="999"/>
      <c r="G14" s="927"/>
      <c r="H14" s="927"/>
      <c r="I14" s="927"/>
      <c r="J14" s="927"/>
      <c r="K14" s="927"/>
      <c r="L14" s="927"/>
      <c r="M14" s="927"/>
      <c r="N14" s="927"/>
      <c r="O14" s="927"/>
      <c r="Q14" s="1007">
        <v>7</v>
      </c>
      <c r="R14" s="1008" t="s">
        <v>246</v>
      </c>
      <c r="S14" s="1006"/>
      <c r="T14" s="989">
        <f t="shared" si="1"/>
        <v>0</v>
      </c>
      <c r="U14" s="999"/>
      <c r="V14" s="927"/>
      <c r="W14" s="927"/>
      <c r="X14" s="927"/>
      <c r="Y14" s="927"/>
      <c r="Z14" s="927"/>
      <c r="AA14" s="927"/>
      <c r="AB14" s="927"/>
      <c r="AC14" s="927"/>
      <c r="AD14" s="927"/>
      <c r="AF14" s="1007">
        <v>7</v>
      </c>
      <c r="AG14" s="1008" t="s">
        <v>246</v>
      </c>
      <c r="AH14" s="1006"/>
      <c r="AI14" s="989">
        <f t="shared" si="2"/>
        <v>0</v>
      </c>
      <c r="AJ14" s="999"/>
      <c r="AK14" s="927"/>
      <c r="AL14" s="927"/>
      <c r="AM14" s="927"/>
      <c r="AN14" s="927"/>
      <c r="AO14" s="927"/>
      <c r="AP14" s="927"/>
      <c r="AQ14" s="927"/>
      <c r="AR14" s="927"/>
      <c r="AS14" s="927"/>
    </row>
    <row r="15" spans="1:45" s="198" customFormat="1">
      <c r="B15" s="1007">
        <v>8</v>
      </c>
      <c r="C15" s="1008" t="s">
        <v>282</v>
      </c>
      <c r="D15" s="1006"/>
      <c r="E15" s="989">
        <f t="shared" si="0"/>
        <v>0</v>
      </c>
      <c r="F15" s="999"/>
      <c r="G15" s="927"/>
      <c r="H15" s="927"/>
      <c r="I15" s="927"/>
      <c r="J15" s="927"/>
      <c r="K15" s="927"/>
      <c r="L15" s="927"/>
      <c r="M15" s="927"/>
      <c r="N15" s="927"/>
      <c r="O15" s="927"/>
      <c r="Q15" s="1007">
        <v>8</v>
      </c>
      <c r="R15" s="1008" t="s">
        <v>282</v>
      </c>
      <c r="S15" s="1006"/>
      <c r="T15" s="989">
        <f t="shared" si="1"/>
        <v>0</v>
      </c>
      <c r="U15" s="999"/>
      <c r="V15" s="927"/>
      <c r="W15" s="927"/>
      <c r="X15" s="927"/>
      <c r="Y15" s="927"/>
      <c r="Z15" s="927"/>
      <c r="AA15" s="927"/>
      <c r="AB15" s="927"/>
      <c r="AC15" s="927"/>
      <c r="AD15" s="927"/>
      <c r="AF15" s="1007">
        <v>8</v>
      </c>
      <c r="AG15" s="1008" t="s">
        <v>282</v>
      </c>
      <c r="AH15" s="1006"/>
      <c r="AI15" s="989">
        <f t="shared" si="2"/>
        <v>0</v>
      </c>
      <c r="AJ15" s="999"/>
      <c r="AK15" s="927"/>
      <c r="AL15" s="927"/>
      <c r="AM15" s="927"/>
      <c r="AN15" s="927"/>
      <c r="AO15" s="927"/>
      <c r="AP15" s="927"/>
      <c r="AQ15" s="927"/>
      <c r="AR15" s="927"/>
      <c r="AS15" s="927"/>
    </row>
    <row r="16" spans="1:45" s="198" customFormat="1">
      <c r="B16" s="1007">
        <v>9</v>
      </c>
      <c r="C16" s="539" t="s">
        <v>280</v>
      </c>
      <c r="D16" s="385"/>
      <c r="E16" s="989">
        <f t="shared" si="0"/>
        <v>0</v>
      </c>
      <c r="F16" s="999"/>
      <c r="G16" s="927"/>
      <c r="H16" s="927"/>
      <c r="I16" s="927"/>
      <c r="J16" s="927"/>
      <c r="K16" s="927"/>
      <c r="L16" s="927"/>
      <c r="M16" s="927"/>
      <c r="N16" s="927"/>
      <c r="O16" s="927"/>
      <c r="Q16" s="1007">
        <v>9</v>
      </c>
      <c r="R16" s="539" t="s">
        <v>280</v>
      </c>
      <c r="S16" s="385"/>
      <c r="T16" s="989">
        <f t="shared" si="1"/>
        <v>0</v>
      </c>
      <c r="U16" s="999"/>
      <c r="V16" s="927"/>
      <c r="W16" s="927"/>
      <c r="X16" s="927"/>
      <c r="Y16" s="927"/>
      <c r="Z16" s="927"/>
      <c r="AA16" s="927"/>
      <c r="AB16" s="927"/>
      <c r="AC16" s="927"/>
      <c r="AD16" s="927"/>
      <c r="AF16" s="1007">
        <v>9</v>
      </c>
      <c r="AG16" s="539" t="s">
        <v>280</v>
      </c>
      <c r="AH16" s="385"/>
      <c r="AI16" s="989">
        <f t="shared" si="2"/>
        <v>0</v>
      </c>
      <c r="AJ16" s="999"/>
      <c r="AK16" s="927"/>
      <c r="AL16" s="927"/>
      <c r="AM16" s="927"/>
      <c r="AN16" s="927"/>
      <c r="AO16" s="927"/>
      <c r="AP16" s="927"/>
      <c r="AQ16" s="927"/>
      <c r="AR16" s="927"/>
      <c r="AS16" s="927"/>
    </row>
    <row r="17" spans="2:45" s="198" customFormat="1">
      <c r="B17" s="1009">
        <v>10</v>
      </c>
      <c r="C17" s="1010" t="s">
        <v>389</v>
      </c>
      <c r="D17" s="386"/>
      <c r="E17" s="1001">
        <f>SUM(G17:O17)</f>
        <v>0</v>
      </c>
      <c r="F17" s="999"/>
      <c r="G17" s="1001">
        <f t="shared" ref="G17:O17" si="3">G8+SUM(G9:G16)</f>
        <v>0</v>
      </c>
      <c r="H17" s="1001">
        <f t="shared" si="3"/>
        <v>0</v>
      </c>
      <c r="I17" s="1001">
        <f t="shared" si="3"/>
        <v>0</v>
      </c>
      <c r="J17" s="1001">
        <f t="shared" si="3"/>
        <v>0</v>
      </c>
      <c r="K17" s="1001">
        <f t="shared" si="3"/>
        <v>0</v>
      </c>
      <c r="L17" s="1001">
        <f t="shared" si="3"/>
        <v>0</v>
      </c>
      <c r="M17" s="1001">
        <f t="shared" si="3"/>
        <v>0</v>
      </c>
      <c r="N17" s="1001">
        <f t="shared" si="3"/>
        <v>0</v>
      </c>
      <c r="O17" s="1001">
        <f t="shared" si="3"/>
        <v>0</v>
      </c>
      <c r="Q17" s="1009">
        <v>10</v>
      </c>
      <c r="R17" s="1010" t="s">
        <v>389</v>
      </c>
      <c r="S17" s="386"/>
      <c r="T17" s="1001">
        <f>SUM(V17:AD17)</f>
        <v>0</v>
      </c>
      <c r="U17" s="999"/>
      <c r="V17" s="1001">
        <f t="shared" ref="V17:AD17" si="4">V8+SUM(V9:V16)</f>
        <v>0</v>
      </c>
      <c r="W17" s="1001">
        <f t="shared" si="4"/>
        <v>0</v>
      </c>
      <c r="X17" s="1001">
        <f t="shared" si="4"/>
        <v>0</v>
      </c>
      <c r="Y17" s="1001">
        <f t="shared" si="4"/>
        <v>0</v>
      </c>
      <c r="Z17" s="1001">
        <f t="shared" si="4"/>
        <v>0</v>
      </c>
      <c r="AA17" s="1001">
        <f t="shared" si="4"/>
        <v>0</v>
      </c>
      <c r="AB17" s="1001">
        <f t="shared" si="4"/>
        <v>0</v>
      </c>
      <c r="AC17" s="1001">
        <f t="shared" si="4"/>
        <v>0</v>
      </c>
      <c r="AD17" s="1001">
        <f t="shared" si="4"/>
        <v>0</v>
      </c>
      <c r="AF17" s="1009">
        <v>10</v>
      </c>
      <c r="AG17" s="1010" t="s">
        <v>389</v>
      </c>
      <c r="AH17" s="386"/>
      <c r="AI17" s="1001">
        <f>SUM(AK17:AS17)</f>
        <v>0</v>
      </c>
      <c r="AJ17" s="999"/>
      <c r="AK17" s="1001">
        <f t="shared" ref="AK17:AS17" si="5">AK8+SUM(AK9:AK16)</f>
        <v>0</v>
      </c>
      <c r="AL17" s="1001">
        <f t="shared" si="5"/>
        <v>0</v>
      </c>
      <c r="AM17" s="1001">
        <f t="shared" si="5"/>
        <v>0</v>
      </c>
      <c r="AN17" s="1001">
        <f t="shared" si="5"/>
        <v>0</v>
      </c>
      <c r="AO17" s="1001">
        <f t="shared" si="5"/>
        <v>0</v>
      </c>
      <c r="AP17" s="1001">
        <f t="shared" si="5"/>
        <v>0</v>
      </c>
      <c r="AQ17" s="1001">
        <f t="shared" si="5"/>
        <v>0</v>
      </c>
      <c r="AR17" s="1001">
        <f t="shared" si="5"/>
        <v>0</v>
      </c>
      <c r="AS17" s="1001">
        <f t="shared" si="5"/>
        <v>0</v>
      </c>
    </row>
    <row r="18" spans="2:45" s="198" customFormat="1">
      <c r="B18" s="1011"/>
      <c r="C18" s="1012"/>
      <c r="D18" s="872"/>
      <c r="E18" s="1013"/>
      <c r="Q18" s="1011"/>
      <c r="R18" s="1012"/>
      <c r="S18" s="872"/>
      <c r="T18" s="1013"/>
      <c r="AF18" s="1011"/>
      <c r="AG18" s="1012"/>
      <c r="AH18" s="872"/>
      <c r="AI18" s="1013"/>
    </row>
    <row r="19" spans="2:45" s="198" customFormat="1">
      <c r="B19" s="1014"/>
      <c r="C19" s="1015" t="s">
        <v>174</v>
      </c>
      <c r="D19" s="1016"/>
      <c r="E19" s="533" t="s">
        <v>316</v>
      </c>
      <c r="G19" s="533" t="s">
        <v>113</v>
      </c>
      <c r="H19" s="533" t="s">
        <v>114</v>
      </c>
      <c r="I19" s="533" t="s">
        <v>115</v>
      </c>
      <c r="J19" s="533" t="s">
        <v>116</v>
      </c>
      <c r="K19" s="533" t="s">
        <v>117</v>
      </c>
      <c r="L19" s="533" t="s">
        <v>118</v>
      </c>
      <c r="M19" s="533" t="s">
        <v>119</v>
      </c>
      <c r="N19" s="533" t="s">
        <v>120</v>
      </c>
      <c r="O19" s="533" t="s">
        <v>121</v>
      </c>
      <c r="Q19" s="1014"/>
      <c r="R19" s="1015" t="s">
        <v>174</v>
      </c>
      <c r="S19" s="1016"/>
      <c r="T19" s="533" t="s">
        <v>316</v>
      </c>
      <c r="V19" s="533" t="s">
        <v>113</v>
      </c>
      <c r="W19" s="533" t="s">
        <v>114</v>
      </c>
      <c r="X19" s="533" t="s">
        <v>115</v>
      </c>
      <c r="Y19" s="533" t="s">
        <v>116</v>
      </c>
      <c r="Z19" s="533" t="s">
        <v>117</v>
      </c>
      <c r="AA19" s="533" t="s">
        <v>118</v>
      </c>
      <c r="AB19" s="533" t="s">
        <v>119</v>
      </c>
      <c r="AC19" s="533" t="s">
        <v>120</v>
      </c>
      <c r="AD19" s="533" t="s">
        <v>121</v>
      </c>
      <c r="AF19" s="1014"/>
      <c r="AG19" s="1015" t="s">
        <v>174</v>
      </c>
      <c r="AH19" s="1016"/>
      <c r="AI19" s="533" t="s">
        <v>316</v>
      </c>
      <c r="AK19" s="533" t="s">
        <v>113</v>
      </c>
      <c r="AL19" s="533" t="s">
        <v>114</v>
      </c>
      <c r="AM19" s="533" t="s">
        <v>115</v>
      </c>
      <c r="AN19" s="533" t="s">
        <v>116</v>
      </c>
      <c r="AO19" s="533" t="s">
        <v>117</v>
      </c>
      <c r="AP19" s="533" t="s">
        <v>118</v>
      </c>
      <c r="AQ19" s="533" t="s">
        <v>119</v>
      </c>
      <c r="AR19" s="533" t="s">
        <v>120</v>
      </c>
      <c r="AS19" s="533" t="s">
        <v>121</v>
      </c>
    </row>
    <row r="20" spans="2:45" s="198" customFormat="1" ht="4.5" customHeight="1">
      <c r="B20" s="1017"/>
      <c r="C20" s="1018"/>
      <c r="D20" s="1019"/>
      <c r="E20" s="330"/>
      <c r="Q20" s="1017"/>
      <c r="R20" s="1018"/>
      <c r="S20" s="1019"/>
      <c r="T20" s="330"/>
      <c r="AF20" s="1017"/>
      <c r="AG20" s="1018"/>
      <c r="AH20" s="1019"/>
      <c r="AI20" s="330"/>
    </row>
    <row r="21" spans="2:45" s="198" customFormat="1">
      <c r="B21" s="1004">
        <v>11</v>
      </c>
      <c r="C21" s="1020" t="s">
        <v>302</v>
      </c>
      <c r="D21" s="385"/>
      <c r="E21" s="998">
        <f>SUM(G21:O21)</f>
        <v>0</v>
      </c>
      <c r="F21" s="564"/>
      <c r="G21" s="1002"/>
      <c r="H21" s="1002"/>
      <c r="I21" s="1002"/>
      <c r="J21" s="1002"/>
      <c r="K21" s="1002"/>
      <c r="L21" s="1002"/>
      <c r="M21" s="1002"/>
      <c r="N21" s="1002"/>
      <c r="O21" s="1002"/>
      <c r="Q21" s="1004">
        <v>11</v>
      </c>
      <c r="R21" s="1020" t="s">
        <v>302</v>
      </c>
      <c r="S21" s="385"/>
      <c r="T21" s="998">
        <f>SUM(V21:AD21)</f>
        <v>0</v>
      </c>
      <c r="U21" s="564"/>
      <c r="V21" s="1002"/>
      <c r="W21" s="1002"/>
      <c r="X21" s="1002"/>
      <c r="Y21" s="1002"/>
      <c r="Z21" s="1002"/>
      <c r="AA21" s="1002"/>
      <c r="AB21" s="1002"/>
      <c r="AC21" s="1002"/>
      <c r="AD21" s="1002"/>
      <c r="AF21" s="1004">
        <v>11</v>
      </c>
      <c r="AG21" s="1020" t="s">
        <v>302</v>
      </c>
      <c r="AH21" s="385"/>
      <c r="AI21" s="998">
        <f>SUM(AK21:AS21)</f>
        <v>0</v>
      </c>
      <c r="AJ21" s="564"/>
      <c r="AK21" s="1002"/>
      <c r="AL21" s="1002"/>
      <c r="AM21" s="1002"/>
      <c r="AN21" s="1002"/>
      <c r="AO21" s="1002"/>
      <c r="AP21" s="1002"/>
      <c r="AQ21" s="1002"/>
      <c r="AR21" s="1002"/>
      <c r="AS21" s="1002"/>
    </row>
    <row r="22" spans="2:45" s="198" customFormat="1">
      <c r="B22" s="1007">
        <v>12</v>
      </c>
      <c r="C22" s="539" t="s">
        <v>171</v>
      </c>
      <c r="D22" s="385"/>
      <c r="E22" s="989">
        <f>SUM(G22:O22)</f>
        <v>0</v>
      </c>
      <c r="F22" s="564"/>
      <c r="G22" s="927"/>
      <c r="H22" s="927"/>
      <c r="I22" s="927"/>
      <c r="J22" s="927"/>
      <c r="K22" s="927"/>
      <c r="L22" s="927"/>
      <c r="M22" s="927"/>
      <c r="N22" s="927"/>
      <c r="O22" s="927"/>
      <c r="Q22" s="1007">
        <v>12</v>
      </c>
      <c r="R22" s="539" t="s">
        <v>171</v>
      </c>
      <c r="S22" s="385"/>
      <c r="T22" s="989">
        <f>SUM(V22:AD22)</f>
        <v>0</v>
      </c>
      <c r="U22" s="564"/>
      <c r="V22" s="927"/>
      <c r="W22" s="927"/>
      <c r="X22" s="927"/>
      <c r="Y22" s="927"/>
      <c r="Z22" s="927"/>
      <c r="AA22" s="927"/>
      <c r="AB22" s="927"/>
      <c r="AC22" s="927"/>
      <c r="AD22" s="927"/>
      <c r="AF22" s="1007">
        <v>12</v>
      </c>
      <c r="AG22" s="539" t="s">
        <v>171</v>
      </c>
      <c r="AH22" s="385"/>
      <c r="AI22" s="989">
        <f>SUM(AK22:AS22)</f>
        <v>0</v>
      </c>
      <c r="AJ22" s="564"/>
      <c r="AK22" s="927"/>
      <c r="AL22" s="927"/>
      <c r="AM22" s="927"/>
      <c r="AN22" s="927"/>
      <c r="AO22" s="927"/>
      <c r="AP22" s="927"/>
      <c r="AQ22" s="927"/>
      <c r="AR22" s="927"/>
      <c r="AS22" s="927"/>
    </row>
    <row r="23" spans="2:45" s="198" customFormat="1">
      <c r="B23" s="1007">
        <v>13</v>
      </c>
      <c r="C23" s="539" t="s">
        <v>172</v>
      </c>
      <c r="D23" s="385"/>
      <c r="E23" s="989">
        <f>SUM(G23:O23)</f>
        <v>0</v>
      </c>
      <c r="F23" s="564"/>
      <c r="G23" s="927"/>
      <c r="H23" s="927"/>
      <c r="I23" s="927"/>
      <c r="J23" s="927"/>
      <c r="K23" s="927"/>
      <c r="L23" s="927"/>
      <c r="M23" s="927"/>
      <c r="N23" s="927"/>
      <c r="O23" s="927"/>
      <c r="Q23" s="1007">
        <v>13</v>
      </c>
      <c r="R23" s="539" t="s">
        <v>172</v>
      </c>
      <c r="S23" s="385"/>
      <c r="T23" s="989">
        <f>SUM(V23:AD23)</f>
        <v>0</v>
      </c>
      <c r="U23" s="564"/>
      <c r="V23" s="927"/>
      <c r="W23" s="927"/>
      <c r="X23" s="927"/>
      <c r="Y23" s="927"/>
      <c r="Z23" s="927"/>
      <c r="AA23" s="927"/>
      <c r="AB23" s="927"/>
      <c r="AC23" s="927"/>
      <c r="AD23" s="927"/>
      <c r="AF23" s="1007">
        <v>13</v>
      </c>
      <c r="AG23" s="539" t="s">
        <v>172</v>
      </c>
      <c r="AH23" s="385"/>
      <c r="AI23" s="989">
        <f>SUM(AK23:AS23)</f>
        <v>0</v>
      </c>
      <c r="AJ23" s="564"/>
      <c r="AK23" s="927"/>
      <c r="AL23" s="927"/>
      <c r="AM23" s="927"/>
      <c r="AN23" s="927"/>
      <c r="AO23" s="927"/>
      <c r="AP23" s="927"/>
      <c r="AQ23" s="927"/>
      <c r="AR23" s="927"/>
      <c r="AS23" s="927"/>
    </row>
    <row r="24" spans="2:45" s="198" customFormat="1">
      <c r="B24" s="1007">
        <v>14</v>
      </c>
      <c r="C24" s="539" t="s">
        <v>282</v>
      </c>
      <c r="D24" s="385"/>
      <c r="E24" s="989">
        <f>SUM(G24:O24)</f>
        <v>0</v>
      </c>
      <c r="F24" s="564"/>
      <c r="G24" s="927"/>
      <c r="H24" s="927"/>
      <c r="I24" s="927"/>
      <c r="J24" s="927"/>
      <c r="K24" s="927"/>
      <c r="L24" s="927"/>
      <c r="M24" s="927"/>
      <c r="N24" s="927"/>
      <c r="O24" s="927"/>
      <c r="Q24" s="1007">
        <v>14</v>
      </c>
      <c r="R24" s="539" t="s">
        <v>282</v>
      </c>
      <c r="S24" s="385"/>
      <c r="T24" s="989">
        <f>SUM(V24:AD24)</f>
        <v>0</v>
      </c>
      <c r="U24" s="564"/>
      <c r="V24" s="927"/>
      <c r="W24" s="927"/>
      <c r="X24" s="927"/>
      <c r="Y24" s="927"/>
      <c r="Z24" s="927"/>
      <c r="AA24" s="927"/>
      <c r="AB24" s="927"/>
      <c r="AC24" s="927"/>
      <c r="AD24" s="927"/>
      <c r="AF24" s="1007">
        <v>14</v>
      </c>
      <c r="AG24" s="539" t="s">
        <v>282</v>
      </c>
      <c r="AH24" s="385"/>
      <c r="AI24" s="989">
        <f>SUM(AK24:AS24)</f>
        <v>0</v>
      </c>
      <c r="AJ24" s="564"/>
      <c r="AK24" s="927"/>
      <c r="AL24" s="927"/>
      <c r="AM24" s="927"/>
      <c r="AN24" s="927"/>
      <c r="AO24" s="927"/>
      <c r="AP24" s="927"/>
      <c r="AQ24" s="927"/>
      <c r="AR24" s="927"/>
      <c r="AS24" s="927"/>
    </row>
    <row r="25" spans="2:45" s="198" customFormat="1">
      <c r="B25" s="1007">
        <v>15</v>
      </c>
      <c r="C25" s="539" t="s">
        <v>280</v>
      </c>
      <c r="D25" s="385"/>
      <c r="E25" s="989">
        <f>SUM(G25:O25)</f>
        <v>0</v>
      </c>
      <c r="F25" s="564"/>
      <c r="G25" s="962"/>
      <c r="H25" s="962"/>
      <c r="I25" s="962"/>
      <c r="J25" s="962"/>
      <c r="K25" s="962"/>
      <c r="L25" s="962"/>
      <c r="M25" s="962"/>
      <c r="N25" s="962"/>
      <c r="O25" s="962"/>
      <c r="Q25" s="1007">
        <v>15</v>
      </c>
      <c r="R25" s="539" t="s">
        <v>280</v>
      </c>
      <c r="S25" s="385"/>
      <c r="T25" s="989">
        <f>SUM(V25:AD25)</f>
        <v>0</v>
      </c>
      <c r="U25" s="564"/>
      <c r="V25" s="962"/>
      <c r="W25" s="962"/>
      <c r="X25" s="962"/>
      <c r="Y25" s="962"/>
      <c r="Z25" s="962"/>
      <c r="AA25" s="962"/>
      <c r="AB25" s="962"/>
      <c r="AC25" s="962"/>
      <c r="AD25" s="962"/>
      <c r="AF25" s="1007">
        <v>15</v>
      </c>
      <c r="AG25" s="539" t="s">
        <v>280</v>
      </c>
      <c r="AH25" s="385"/>
      <c r="AI25" s="989">
        <f>SUM(AK25:AS25)</f>
        <v>0</v>
      </c>
      <c r="AJ25" s="564"/>
      <c r="AK25" s="962"/>
      <c r="AL25" s="962"/>
      <c r="AM25" s="962"/>
      <c r="AN25" s="962"/>
      <c r="AO25" s="962"/>
      <c r="AP25" s="962"/>
      <c r="AQ25" s="962"/>
      <c r="AR25" s="962"/>
      <c r="AS25" s="962"/>
    </row>
    <row r="26" spans="2:45" s="198" customFormat="1">
      <c r="B26" s="1009">
        <v>16</v>
      </c>
      <c r="C26" s="1010" t="s">
        <v>390</v>
      </c>
      <c r="D26" s="386"/>
      <c r="E26" s="563">
        <f>SUM(E21:E25)</f>
        <v>0</v>
      </c>
      <c r="F26" s="564"/>
      <c r="G26" s="563">
        <f t="shared" ref="G26:O26" si="6">SUM(G21:G25)</f>
        <v>0</v>
      </c>
      <c r="H26" s="563">
        <f t="shared" si="6"/>
        <v>0</v>
      </c>
      <c r="I26" s="563">
        <f t="shared" si="6"/>
        <v>0</v>
      </c>
      <c r="J26" s="563">
        <f t="shared" si="6"/>
        <v>0</v>
      </c>
      <c r="K26" s="563">
        <f t="shared" si="6"/>
        <v>0</v>
      </c>
      <c r="L26" s="563">
        <f t="shared" si="6"/>
        <v>0</v>
      </c>
      <c r="M26" s="563">
        <f t="shared" si="6"/>
        <v>0</v>
      </c>
      <c r="N26" s="563">
        <f t="shared" si="6"/>
        <v>0</v>
      </c>
      <c r="O26" s="563">
        <f t="shared" si="6"/>
        <v>0</v>
      </c>
      <c r="Q26" s="1009">
        <v>16</v>
      </c>
      <c r="R26" s="1010" t="s">
        <v>390</v>
      </c>
      <c r="S26" s="386"/>
      <c r="T26" s="563">
        <f>SUM(T21:T25)</f>
        <v>0</v>
      </c>
      <c r="U26" s="564"/>
      <c r="V26" s="563">
        <f t="shared" ref="V26:AD26" si="7">SUM(V21:V25)</f>
        <v>0</v>
      </c>
      <c r="W26" s="563">
        <f t="shared" si="7"/>
        <v>0</v>
      </c>
      <c r="X26" s="563">
        <f t="shared" si="7"/>
        <v>0</v>
      </c>
      <c r="Y26" s="563">
        <f t="shared" si="7"/>
        <v>0</v>
      </c>
      <c r="Z26" s="563">
        <f t="shared" si="7"/>
        <v>0</v>
      </c>
      <c r="AA26" s="563">
        <f t="shared" si="7"/>
        <v>0</v>
      </c>
      <c r="AB26" s="563">
        <f t="shared" si="7"/>
        <v>0</v>
      </c>
      <c r="AC26" s="563">
        <f t="shared" si="7"/>
        <v>0</v>
      </c>
      <c r="AD26" s="563">
        <f t="shared" si="7"/>
        <v>0</v>
      </c>
      <c r="AF26" s="1009">
        <v>16</v>
      </c>
      <c r="AG26" s="1010" t="s">
        <v>390</v>
      </c>
      <c r="AH26" s="386"/>
      <c r="AI26" s="563">
        <f>SUM(AI21:AI25)</f>
        <v>0</v>
      </c>
      <c r="AJ26" s="564"/>
      <c r="AK26" s="563">
        <f t="shared" ref="AK26:AS26" si="8">SUM(AK21:AK25)</f>
        <v>0</v>
      </c>
      <c r="AL26" s="563">
        <f t="shared" si="8"/>
        <v>0</v>
      </c>
      <c r="AM26" s="563">
        <f t="shared" si="8"/>
        <v>0</v>
      </c>
      <c r="AN26" s="563">
        <f t="shared" si="8"/>
        <v>0</v>
      </c>
      <c r="AO26" s="563">
        <f t="shared" si="8"/>
        <v>0</v>
      </c>
      <c r="AP26" s="563">
        <f t="shared" si="8"/>
        <v>0</v>
      </c>
      <c r="AQ26" s="563">
        <f t="shared" si="8"/>
        <v>0</v>
      </c>
      <c r="AR26" s="563">
        <f t="shared" si="8"/>
        <v>0</v>
      </c>
      <c r="AS26" s="563">
        <f t="shared" si="8"/>
        <v>0</v>
      </c>
    </row>
    <row r="27" spans="2:45" s="198" customFormat="1">
      <c r="B27" s="1021"/>
      <c r="C27" s="126"/>
      <c r="D27" s="129"/>
      <c r="E27" s="576"/>
      <c r="Q27" s="1021"/>
      <c r="R27" s="126"/>
      <c r="S27" s="129"/>
      <c r="T27" s="576"/>
      <c r="AF27" s="1021"/>
      <c r="AG27" s="126"/>
      <c r="AH27" s="129"/>
      <c r="AI27" s="576"/>
    </row>
    <row r="28" spans="2:45" s="198" customFormat="1">
      <c r="B28" s="1022"/>
      <c r="C28" s="1015" t="s">
        <v>175</v>
      </c>
      <c r="D28" s="1016"/>
      <c r="E28" s="533" t="s">
        <v>316</v>
      </c>
      <c r="G28" s="533" t="s">
        <v>113</v>
      </c>
      <c r="H28" s="533" t="s">
        <v>114</v>
      </c>
      <c r="I28" s="533" t="s">
        <v>115</v>
      </c>
      <c r="J28" s="533" t="s">
        <v>116</v>
      </c>
      <c r="K28" s="533" t="s">
        <v>117</v>
      </c>
      <c r="L28" s="533" t="s">
        <v>118</v>
      </c>
      <c r="M28" s="533" t="s">
        <v>119</v>
      </c>
      <c r="N28" s="533" t="s">
        <v>120</v>
      </c>
      <c r="O28" s="533" t="s">
        <v>121</v>
      </c>
      <c r="Q28" s="1022"/>
      <c r="R28" s="1015" t="s">
        <v>175</v>
      </c>
      <c r="S28" s="1016"/>
      <c r="T28" s="533" t="s">
        <v>316</v>
      </c>
      <c r="V28" s="533" t="s">
        <v>113</v>
      </c>
      <c r="W28" s="533" t="s">
        <v>114</v>
      </c>
      <c r="X28" s="533" t="s">
        <v>115</v>
      </c>
      <c r="Y28" s="533" t="s">
        <v>116</v>
      </c>
      <c r="Z28" s="533" t="s">
        <v>117</v>
      </c>
      <c r="AA28" s="533" t="s">
        <v>118</v>
      </c>
      <c r="AB28" s="533" t="s">
        <v>119</v>
      </c>
      <c r="AC28" s="533" t="s">
        <v>120</v>
      </c>
      <c r="AD28" s="533" t="s">
        <v>121</v>
      </c>
      <c r="AF28" s="1022"/>
      <c r="AG28" s="1015" t="s">
        <v>175</v>
      </c>
      <c r="AH28" s="1016"/>
      <c r="AI28" s="533" t="s">
        <v>316</v>
      </c>
      <c r="AK28" s="533" t="s">
        <v>113</v>
      </c>
      <c r="AL28" s="533" t="s">
        <v>114</v>
      </c>
      <c r="AM28" s="533" t="s">
        <v>115</v>
      </c>
      <c r="AN28" s="533" t="s">
        <v>116</v>
      </c>
      <c r="AO28" s="533" t="s">
        <v>117</v>
      </c>
      <c r="AP28" s="533" t="s">
        <v>118</v>
      </c>
      <c r="AQ28" s="533" t="s">
        <v>119</v>
      </c>
      <c r="AR28" s="533" t="s">
        <v>120</v>
      </c>
      <c r="AS28" s="533" t="s">
        <v>121</v>
      </c>
    </row>
    <row r="29" spans="2:45" s="198" customFormat="1" ht="4.5" customHeight="1">
      <c r="B29" s="1017"/>
      <c r="C29" s="1018"/>
      <c r="D29" s="1019"/>
      <c r="E29" s="535"/>
      <c r="Q29" s="1017"/>
      <c r="R29" s="1018"/>
      <c r="S29" s="1019"/>
      <c r="T29" s="535"/>
      <c r="AF29" s="1017"/>
      <c r="AG29" s="1018"/>
      <c r="AH29" s="1019"/>
      <c r="AI29" s="535"/>
    </row>
    <row r="30" spans="2:45" s="198" customFormat="1">
      <c r="B30" s="1004">
        <v>17</v>
      </c>
      <c r="C30" s="1005" t="s">
        <v>413</v>
      </c>
      <c r="D30" s="1023"/>
      <c r="E30" s="1003">
        <f>SUM(G30:O30)</f>
        <v>0</v>
      </c>
      <c r="F30" s="564"/>
      <c r="G30" s="1002">
        <f t="shared" ref="G30:O30" si="9">G8+G21</f>
        <v>0</v>
      </c>
      <c r="H30" s="1002">
        <f t="shared" si="9"/>
        <v>0</v>
      </c>
      <c r="I30" s="1002">
        <f t="shared" si="9"/>
        <v>0</v>
      </c>
      <c r="J30" s="1002">
        <f t="shared" si="9"/>
        <v>0</v>
      </c>
      <c r="K30" s="1002">
        <f t="shared" si="9"/>
        <v>0</v>
      </c>
      <c r="L30" s="1002">
        <f t="shared" si="9"/>
        <v>0</v>
      </c>
      <c r="M30" s="1002">
        <f t="shared" si="9"/>
        <v>0</v>
      </c>
      <c r="N30" s="1002">
        <f t="shared" si="9"/>
        <v>0</v>
      </c>
      <c r="O30" s="1002">
        <f t="shared" si="9"/>
        <v>0</v>
      </c>
      <c r="Q30" s="1004">
        <v>17</v>
      </c>
      <c r="R30" s="1005" t="s">
        <v>413</v>
      </c>
      <c r="S30" s="1023"/>
      <c r="T30" s="1003">
        <f>SUM(V30:AD30)</f>
        <v>0</v>
      </c>
      <c r="U30" s="564"/>
      <c r="V30" s="1002">
        <f t="shared" ref="V30:AD30" si="10">V8+V21</f>
        <v>0</v>
      </c>
      <c r="W30" s="1002">
        <f t="shared" si="10"/>
        <v>0</v>
      </c>
      <c r="X30" s="1002">
        <f t="shared" si="10"/>
        <v>0</v>
      </c>
      <c r="Y30" s="1002">
        <f t="shared" si="10"/>
        <v>0</v>
      </c>
      <c r="Z30" s="1002">
        <f t="shared" si="10"/>
        <v>0</v>
      </c>
      <c r="AA30" s="1002">
        <f t="shared" si="10"/>
        <v>0</v>
      </c>
      <c r="AB30" s="1002">
        <f t="shared" si="10"/>
        <v>0</v>
      </c>
      <c r="AC30" s="1002">
        <f t="shared" si="10"/>
        <v>0</v>
      </c>
      <c r="AD30" s="1002">
        <f t="shared" si="10"/>
        <v>0</v>
      </c>
      <c r="AF30" s="1004">
        <v>17</v>
      </c>
      <c r="AG30" s="1005" t="s">
        <v>413</v>
      </c>
      <c r="AH30" s="1023"/>
      <c r="AI30" s="1003">
        <f>SUM(AK30:AS30)</f>
        <v>0</v>
      </c>
      <c r="AJ30" s="564"/>
      <c r="AK30" s="1002">
        <f t="shared" ref="AK30:AS30" si="11">AK8+AK21</f>
        <v>0</v>
      </c>
      <c r="AL30" s="1002">
        <f t="shared" si="11"/>
        <v>0</v>
      </c>
      <c r="AM30" s="1002">
        <f t="shared" si="11"/>
        <v>0</v>
      </c>
      <c r="AN30" s="1002">
        <f t="shared" si="11"/>
        <v>0</v>
      </c>
      <c r="AO30" s="1002">
        <f t="shared" si="11"/>
        <v>0</v>
      </c>
      <c r="AP30" s="1002">
        <f t="shared" si="11"/>
        <v>0</v>
      </c>
      <c r="AQ30" s="1002">
        <f t="shared" si="11"/>
        <v>0</v>
      </c>
      <c r="AR30" s="1002">
        <f t="shared" si="11"/>
        <v>0</v>
      </c>
      <c r="AS30" s="1002">
        <f t="shared" si="11"/>
        <v>0</v>
      </c>
    </row>
    <row r="31" spans="2:45" s="198" customFormat="1">
      <c r="B31" s="1007">
        <v>18</v>
      </c>
      <c r="C31" s="539" t="s">
        <v>414</v>
      </c>
      <c r="D31" s="385"/>
      <c r="E31" s="989">
        <f t="shared" ref="E31:E38" si="12">SUM(G31:O31)</f>
        <v>0</v>
      </c>
      <c r="F31" s="564"/>
      <c r="G31" s="927">
        <f>G9+G22</f>
        <v>0</v>
      </c>
      <c r="H31" s="927">
        <f t="shared" ref="H31:O32" si="13">H9+H22</f>
        <v>0</v>
      </c>
      <c r="I31" s="927">
        <f t="shared" si="13"/>
        <v>0</v>
      </c>
      <c r="J31" s="927">
        <f t="shared" si="13"/>
        <v>0</v>
      </c>
      <c r="K31" s="927">
        <f t="shared" si="13"/>
        <v>0</v>
      </c>
      <c r="L31" s="927">
        <f t="shared" si="13"/>
        <v>0</v>
      </c>
      <c r="M31" s="927">
        <f t="shared" si="13"/>
        <v>0</v>
      </c>
      <c r="N31" s="927">
        <f t="shared" si="13"/>
        <v>0</v>
      </c>
      <c r="O31" s="927">
        <f t="shared" si="13"/>
        <v>0</v>
      </c>
      <c r="Q31" s="1007">
        <v>18</v>
      </c>
      <c r="R31" s="539" t="s">
        <v>414</v>
      </c>
      <c r="S31" s="385"/>
      <c r="T31" s="989">
        <f t="shared" ref="T31:T38" si="14">SUM(V31:AD31)</f>
        <v>0</v>
      </c>
      <c r="U31" s="564"/>
      <c r="V31" s="927">
        <f>V9+V22</f>
        <v>0</v>
      </c>
      <c r="W31" s="927">
        <f t="shared" ref="W31:AD31" si="15">W9+W22</f>
        <v>0</v>
      </c>
      <c r="X31" s="927">
        <f t="shared" si="15"/>
        <v>0</v>
      </c>
      <c r="Y31" s="927">
        <f t="shared" si="15"/>
        <v>0</v>
      </c>
      <c r="Z31" s="927">
        <f t="shared" si="15"/>
        <v>0</v>
      </c>
      <c r="AA31" s="927">
        <f t="shared" si="15"/>
        <v>0</v>
      </c>
      <c r="AB31" s="927">
        <f t="shared" si="15"/>
        <v>0</v>
      </c>
      <c r="AC31" s="927">
        <f t="shared" si="15"/>
        <v>0</v>
      </c>
      <c r="AD31" s="927">
        <f t="shared" si="15"/>
        <v>0</v>
      </c>
      <c r="AF31" s="1007">
        <v>18</v>
      </c>
      <c r="AG31" s="539" t="s">
        <v>414</v>
      </c>
      <c r="AH31" s="385"/>
      <c r="AI31" s="989">
        <f t="shared" ref="AI31:AI38" si="16">SUM(AK31:AS31)</f>
        <v>0</v>
      </c>
      <c r="AJ31" s="564"/>
      <c r="AK31" s="927">
        <f>AK9+AK22</f>
        <v>0</v>
      </c>
      <c r="AL31" s="927">
        <f t="shared" ref="AL31:AS31" si="17">AL9+AL22</f>
        <v>0</v>
      </c>
      <c r="AM31" s="927">
        <f t="shared" si="17"/>
        <v>0</v>
      </c>
      <c r="AN31" s="927">
        <f t="shared" si="17"/>
        <v>0</v>
      </c>
      <c r="AO31" s="927">
        <f t="shared" si="17"/>
        <v>0</v>
      </c>
      <c r="AP31" s="927">
        <f t="shared" si="17"/>
        <v>0</v>
      </c>
      <c r="AQ31" s="927">
        <f t="shared" si="17"/>
        <v>0</v>
      </c>
      <c r="AR31" s="927">
        <f t="shared" si="17"/>
        <v>0</v>
      </c>
      <c r="AS31" s="927">
        <f t="shared" si="17"/>
        <v>0</v>
      </c>
    </row>
    <row r="32" spans="2:45" s="198" customFormat="1">
      <c r="B32" s="1007">
        <v>19</v>
      </c>
      <c r="C32" s="539" t="s">
        <v>415</v>
      </c>
      <c r="D32" s="385"/>
      <c r="E32" s="989">
        <f t="shared" si="12"/>
        <v>0</v>
      </c>
      <c r="F32" s="564"/>
      <c r="G32" s="927">
        <f>G10+G23</f>
        <v>0</v>
      </c>
      <c r="H32" s="927">
        <f t="shared" si="13"/>
        <v>0</v>
      </c>
      <c r="I32" s="927">
        <f t="shared" si="13"/>
        <v>0</v>
      </c>
      <c r="J32" s="927">
        <f t="shared" si="13"/>
        <v>0</v>
      </c>
      <c r="K32" s="927">
        <f t="shared" si="13"/>
        <v>0</v>
      </c>
      <c r="L32" s="927">
        <f t="shared" si="13"/>
        <v>0</v>
      </c>
      <c r="M32" s="927">
        <f t="shared" si="13"/>
        <v>0</v>
      </c>
      <c r="N32" s="927">
        <f t="shared" si="13"/>
        <v>0</v>
      </c>
      <c r="O32" s="927">
        <f t="shared" si="13"/>
        <v>0</v>
      </c>
      <c r="Q32" s="1007">
        <v>19</v>
      </c>
      <c r="R32" s="539" t="s">
        <v>415</v>
      </c>
      <c r="S32" s="385"/>
      <c r="T32" s="989">
        <f t="shared" si="14"/>
        <v>0</v>
      </c>
      <c r="U32" s="564"/>
      <c r="V32" s="927">
        <f>V10+V23</f>
        <v>0</v>
      </c>
      <c r="W32" s="927">
        <f t="shared" ref="W32:AD32" si="18">W10+W23</f>
        <v>0</v>
      </c>
      <c r="X32" s="927">
        <f t="shared" si="18"/>
        <v>0</v>
      </c>
      <c r="Y32" s="927">
        <f t="shared" si="18"/>
        <v>0</v>
      </c>
      <c r="Z32" s="927">
        <f t="shared" si="18"/>
        <v>0</v>
      </c>
      <c r="AA32" s="927">
        <f t="shared" si="18"/>
        <v>0</v>
      </c>
      <c r="AB32" s="927">
        <f t="shared" si="18"/>
        <v>0</v>
      </c>
      <c r="AC32" s="927">
        <f t="shared" si="18"/>
        <v>0</v>
      </c>
      <c r="AD32" s="927">
        <f t="shared" si="18"/>
        <v>0</v>
      </c>
      <c r="AF32" s="1007">
        <v>19</v>
      </c>
      <c r="AG32" s="539" t="s">
        <v>415</v>
      </c>
      <c r="AH32" s="385"/>
      <c r="AI32" s="989">
        <f t="shared" si="16"/>
        <v>0</v>
      </c>
      <c r="AJ32" s="564"/>
      <c r="AK32" s="927">
        <f>AK10+AK23</f>
        <v>0</v>
      </c>
      <c r="AL32" s="927">
        <f t="shared" ref="AL32:AS32" si="19">AL10+AL23</f>
        <v>0</v>
      </c>
      <c r="AM32" s="927">
        <f t="shared" si="19"/>
        <v>0</v>
      </c>
      <c r="AN32" s="927">
        <f t="shared" si="19"/>
        <v>0</v>
      </c>
      <c r="AO32" s="927">
        <f t="shared" si="19"/>
        <v>0</v>
      </c>
      <c r="AP32" s="927">
        <f t="shared" si="19"/>
        <v>0</v>
      </c>
      <c r="AQ32" s="927">
        <f t="shared" si="19"/>
        <v>0</v>
      </c>
      <c r="AR32" s="927">
        <f t="shared" si="19"/>
        <v>0</v>
      </c>
      <c r="AS32" s="927">
        <f t="shared" si="19"/>
        <v>0</v>
      </c>
    </row>
    <row r="33" spans="2:47" s="198" customFormat="1">
      <c r="B33" s="1007">
        <v>20</v>
      </c>
      <c r="C33" s="539" t="s">
        <v>397</v>
      </c>
      <c r="D33" s="385"/>
      <c r="E33" s="989">
        <f t="shared" si="12"/>
        <v>0</v>
      </c>
      <c r="F33" s="564"/>
      <c r="G33" s="927">
        <f>G11</f>
        <v>0</v>
      </c>
      <c r="H33" s="927">
        <f t="shared" ref="H33:O35" si="20">H11</f>
        <v>0</v>
      </c>
      <c r="I33" s="927">
        <f t="shared" si="20"/>
        <v>0</v>
      </c>
      <c r="J33" s="927">
        <f t="shared" si="20"/>
        <v>0</v>
      </c>
      <c r="K33" s="927">
        <f t="shared" si="20"/>
        <v>0</v>
      </c>
      <c r="L33" s="927">
        <f t="shared" si="20"/>
        <v>0</v>
      </c>
      <c r="M33" s="927">
        <f t="shared" si="20"/>
        <v>0</v>
      </c>
      <c r="N33" s="927">
        <f t="shared" si="20"/>
        <v>0</v>
      </c>
      <c r="O33" s="927">
        <f t="shared" si="20"/>
        <v>0</v>
      </c>
      <c r="Q33" s="1007">
        <v>20</v>
      </c>
      <c r="R33" s="539" t="s">
        <v>397</v>
      </c>
      <c r="S33" s="385"/>
      <c r="T33" s="989">
        <f t="shared" si="14"/>
        <v>0</v>
      </c>
      <c r="U33" s="564"/>
      <c r="V33" s="927">
        <f>V11</f>
        <v>0</v>
      </c>
      <c r="W33" s="927">
        <f t="shared" ref="W33:AD33" si="21">W11</f>
        <v>0</v>
      </c>
      <c r="X33" s="927">
        <f t="shared" si="21"/>
        <v>0</v>
      </c>
      <c r="Y33" s="927">
        <f t="shared" si="21"/>
        <v>0</v>
      </c>
      <c r="Z33" s="927">
        <f t="shared" si="21"/>
        <v>0</v>
      </c>
      <c r="AA33" s="927">
        <f t="shared" si="21"/>
        <v>0</v>
      </c>
      <c r="AB33" s="927">
        <f t="shared" si="21"/>
        <v>0</v>
      </c>
      <c r="AC33" s="927">
        <f t="shared" si="21"/>
        <v>0</v>
      </c>
      <c r="AD33" s="927">
        <f t="shared" si="21"/>
        <v>0</v>
      </c>
      <c r="AF33" s="1007">
        <v>20</v>
      </c>
      <c r="AG33" s="539" t="s">
        <v>397</v>
      </c>
      <c r="AH33" s="385"/>
      <c r="AI33" s="989">
        <f t="shared" si="16"/>
        <v>0</v>
      </c>
      <c r="AJ33" s="564"/>
      <c r="AK33" s="927">
        <f>AK11</f>
        <v>0</v>
      </c>
      <c r="AL33" s="927">
        <f t="shared" ref="AL33:AS33" si="22">AL11</f>
        <v>0</v>
      </c>
      <c r="AM33" s="927">
        <f t="shared" si="22"/>
        <v>0</v>
      </c>
      <c r="AN33" s="927">
        <f t="shared" si="22"/>
        <v>0</v>
      </c>
      <c r="AO33" s="927">
        <f t="shared" si="22"/>
        <v>0</v>
      </c>
      <c r="AP33" s="927">
        <f t="shared" si="22"/>
        <v>0</v>
      </c>
      <c r="AQ33" s="927">
        <f t="shared" si="22"/>
        <v>0</v>
      </c>
      <c r="AR33" s="927">
        <f t="shared" si="22"/>
        <v>0</v>
      </c>
      <c r="AS33" s="927">
        <f t="shared" si="22"/>
        <v>0</v>
      </c>
    </row>
    <row r="34" spans="2:47" s="198" customFormat="1">
      <c r="B34" s="1007">
        <v>21</v>
      </c>
      <c r="C34" s="539" t="s">
        <v>398</v>
      </c>
      <c r="D34" s="385"/>
      <c r="E34" s="989">
        <f t="shared" si="12"/>
        <v>0</v>
      </c>
      <c r="F34" s="564"/>
      <c r="G34" s="927">
        <f>G12</f>
        <v>0</v>
      </c>
      <c r="H34" s="927">
        <f t="shared" si="20"/>
        <v>0</v>
      </c>
      <c r="I34" s="927">
        <f t="shared" si="20"/>
        <v>0</v>
      </c>
      <c r="J34" s="927">
        <f t="shared" si="20"/>
        <v>0</v>
      </c>
      <c r="K34" s="927">
        <f t="shared" si="20"/>
        <v>0</v>
      </c>
      <c r="L34" s="927">
        <f t="shared" si="20"/>
        <v>0</v>
      </c>
      <c r="M34" s="927">
        <f t="shared" si="20"/>
        <v>0</v>
      </c>
      <c r="N34" s="927">
        <f t="shared" si="20"/>
        <v>0</v>
      </c>
      <c r="O34" s="927">
        <f t="shared" si="20"/>
        <v>0</v>
      </c>
      <c r="Q34" s="1007">
        <v>21</v>
      </c>
      <c r="R34" s="539" t="s">
        <v>398</v>
      </c>
      <c r="S34" s="385"/>
      <c r="T34" s="989">
        <f t="shared" si="14"/>
        <v>0</v>
      </c>
      <c r="U34" s="564"/>
      <c r="V34" s="927">
        <f>V12</f>
        <v>0</v>
      </c>
      <c r="W34" s="927">
        <f t="shared" ref="W34:AD34" si="23">W12</f>
        <v>0</v>
      </c>
      <c r="X34" s="927">
        <f t="shared" si="23"/>
        <v>0</v>
      </c>
      <c r="Y34" s="927">
        <f t="shared" si="23"/>
        <v>0</v>
      </c>
      <c r="Z34" s="927">
        <f t="shared" si="23"/>
        <v>0</v>
      </c>
      <c r="AA34" s="927">
        <f t="shared" si="23"/>
        <v>0</v>
      </c>
      <c r="AB34" s="927">
        <f t="shared" si="23"/>
        <v>0</v>
      </c>
      <c r="AC34" s="927">
        <f t="shared" si="23"/>
        <v>0</v>
      </c>
      <c r="AD34" s="927">
        <f t="shared" si="23"/>
        <v>0</v>
      </c>
      <c r="AF34" s="1007">
        <v>21</v>
      </c>
      <c r="AG34" s="539" t="s">
        <v>398</v>
      </c>
      <c r="AH34" s="385"/>
      <c r="AI34" s="989">
        <f t="shared" si="16"/>
        <v>0</v>
      </c>
      <c r="AJ34" s="564"/>
      <c r="AK34" s="927">
        <f>AK12</f>
        <v>0</v>
      </c>
      <c r="AL34" s="927">
        <f t="shared" ref="AL34:AS34" si="24">AL12</f>
        <v>0</v>
      </c>
      <c r="AM34" s="927">
        <f t="shared" si="24"/>
        <v>0</v>
      </c>
      <c r="AN34" s="927">
        <f t="shared" si="24"/>
        <v>0</v>
      </c>
      <c r="AO34" s="927">
        <f t="shared" si="24"/>
        <v>0</v>
      </c>
      <c r="AP34" s="927">
        <f t="shared" si="24"/>
        <v>0</v>
      </c>
      <c r="AQ34" s="927">
        <f t="shared" si="24"/>
        <v>0</v>
      </c>
      <c r="AR34" s="927">
        <f t="shared" si="24"/>
        <v>0</v>
      </c>
      <c r="AS34" s="927">
        <f t="shared" si="24"/>
        <v>0</v>
      </c>
    </row>
    <row r="35" spans="2:47" s="198" customFormat="1">
      <c r="B35" s="1007">
        <v>22</v>
      </c>
      <c r="C35" s="539" t="s">
        <v>399</v>
      </c>
      <c r="D35" s="385"/>
      <c r="E35" s="989">
        <f t="shared" si="12"/>
        <v>0</v>
      </c>
      <c r="F35" s="564"/>
      <c r="G35" s="927">
        <f>G13</f>
        <v>0</v>
      </c>
      <c r="H35" s="927">
        <f t="shared" si="20"/>
        <v>0</v>
      </c>
      <c r="I35" s="927">
        <f t="shared" si="20"/>
        <v>0</v>
      </c>
      <c r="J35" s="927">
        <f t="shared" si="20"/>
        <v>0</v>
      </c>
      <c r="K35" s="927">
        <f t="shared" si="20"/>
        <v>0</v>
      </c>
      <c r="L35" s="927">
        <f t="shared" si="20"/>
        <v>0</v>
      </c>
      <c r="M35" s="927">
        <f t="shared" si="20"/>
        <v>0</v>
      </c>
      <c r="N35" s="927">
        <f t="shared" si="20"/>
        <v>0</v>
      </c>
      <c r="O35" s="927">
        <f t="shared" si="20"/>
        <v>0</v>
      </c>
      <c r="Q35" s="1007">
        <v>22</v>
      </c>
      <c r="R35" s="539" t="s">
        <v>399</v>
      </c>
      <c r="S35" s="385"/>
      <c r="T35" s="989">
        <f t="shared" si="14"/>
        <v>0</v>
      </c>
      <c r="U35" s="564"/>
      <c r="V35" s="927">
        <f>V13</f>
        <v>0</v>
      </c>
      <c r="W35" s="927">
        <f t="shared" ref="W35:AD35" si="25">W13</f>
        <v>0</v>
      </c>
      <c r="X35" s="927">
        <f t="shared" si="25"/>
        <v>0</v>
      </c>
      <c r="Y35" s="927">
        <f t="shared" si="25"/>
        <v>0</v>
      </c>
      <c r="Z35" s="927">
        <f t="shared" si="25"/>
        <v>0</v>
      </c>
      <c r="AA35" s="927">
        <f t="shared" si="25"/>
        <v>0</v>
      </c>
      <c r="AB35" s="927">
        <f t="shared" si="25"/>
        <v>0</v>
      </c>
      <c r="AC35" s="927">
        <f t="shared" si="25"/>
        <v>0</v>
      </c>
      <c r="AD35" s="927">
        <f t="shared" si="25"/>
        <v>0</v>
      </c>
      <c r="AF35" s="1007">
        <v>22</v>
      </c>
      <c r="AG35" s="539" t="s">
        <v>399</v>
      </c>
      <c r="AH35" s="385"/>
      <c r="AI35" s="989">
        <f t="shared" si="16"/>
        <v>0</v>
      </c>
      <c r="AJ35" s="564"/>
      <c r="AK35" s="927">
        <f>AK13</f>
        <v>0</v>
      </c>
      <c r="AL35" s="927">
        <f t="shared" ref="AL35:AS35" si="26">AL13</f>
        <v>0</v>
      </c>
      <c r="AM35" s="927">
        <f t="shared" si="26"/>
        <v>0</v>
      </c>
      <c r="AN35" s="927">
        <f t="shared" si="26"/>
        <v>0</v>
      </c>
      <c r="AO35" s="927">
        <f t="shared" si="26"/>
        <v>0</v>
      </c>
      <c r="AP35" s="927">
        <f t="shared" si="26"/>
        <v>0</v>
      </c>
      <c r="AQ35" s="927">
        <f t="shared" si="26"/>
        <v>0</v>
      </c>
      <c r="AR35" s="927">
        <f t="shared" si="26"/>
        <v>0</v>
      </c>
      <c r="AS35" s="927">
        <f t="shared" si="26"/>
        <v>0</v>
      </c>
    </row>
    <row r="36" spans="2:47" s="198" customFormat="1">
      <c r="B36" s="1007">
        <v>23</v>
      </c>
      <c r="C36" s="539" t="s">
        <v>416</v>
      </c>
      <c r="D36" s="385"/>
      <c r="E36" s="989">
        <f t="shared" si="12"/>
        <v>0</v>
      </c>
      <c r="F36" s="564"/>
      <c r="G36" s="927">
        <v>0</v>
      </c>
      <c r="H36" s="927">
        <v>0</v>
      </c>
      <c r="I36" s="927">
        <v>0</v>
      </c>
      <c r="J36" s="927">
        <v>0</v>
      </c>
      <c r="K36" s="927">
        <v>0</v>
      </c>
      <c r="L36" s="927">
        <v>0</v>
      </c>
      <c r="M36" s="927">
        <v>0</v>
      </c>
      <c r="N36" s="927">
        <v>0</v>
      </c>
      <c r="O36" s="927">
        <v>0</v>
      </c>
      <c r="Q36" s="1007">
        <v>23</v>
      </c>
      <c r="R36" s="539" t="s">
        <v>416</v>
      </c>
      <c r="S36" s="385"/>
      <c r="T36" s="989">
        <f t="shared" si="14"/>
        <v>0</v>
      </c>
      <c r="U36" s="564"/>
      <c r="V36" s="927">
        <v>0</v>
      </c>
      <c r="W36" s="927">
        <v>0</v>
      </c>
      <c r="X36" s="927">
        <v>0</v>
      </c>
      <c r="Y36" s="927">
        <v>0</v>
      </c>
      <c r="Z36" s="927">
        <v>0</v>
      </c>
      <c r="AA36" s="927">
        <v>0</v>
      </c>
      <c r="AB36" s="927">
        <v>0</v>
      </c>
      <c r="AC36" s="927">
        <v>0</v>
      </c>
      <c r="AD36" s="927">
        <v>0</v>
      </c>
      <c r="AF36" s="1007">
        <v>23</v>
      </c>
      <c r="AG36" s="539" t="s">
        <v>416</v>
      </c>
      <c r="AH36" s="385"/>
      <c r="AI36" s="989">
        <f t="shared" si="16"/>
        <v>0</v>
      </c>
      <c r="AJ36" s="564"/>
      <c r="AK36" s="927">
        <v>0</v>
      </c>
      <c r="AL36" s="927">
        <v>0</v>
      </c>
      <c r="AM36" s="927">
        <v>0</v>
      </c>
      <c r="AN36" s="927">
        <v>0</v>
      </c>
      <c r="AO36" s="927">
        <v>0</v>
      </c>
      <c r="AP36" s="927">
        <v>0</v>
      </c>
      <c r="AQ36" s="927">
        <v>0</v>
      </c>
      <c r="AR36" s="927">
        <v>0</v>
      </c>
      <c r="AS36" s="927">
        <v>0</v>
      </c>
    </row>
    <row r="37" spans="2:47" s="198" customFormat="1">
      <c r="B37" s="1007">
        <v>24</v>
      </c>
      <c r="C37" s="539" t="s">
        <v>382</v>
      </c>
      <c r="D37" s="385"/>
      <c r="E37" s="989">
        <f t="shared" si="12"/>
        <v>0</v>
      </c>
      <c r="F37" s="564"/>
      <c r="G37" s="927">
        <f>G15+G24</f>
        <v>0</v>
      </c>
      <c r="H37" s="927">
        <f t="shared" ref="H37:O38" si="27">H15+H24</f>
        <v>0</v>
      </c>
      <c r="I37" s="927">
        <f t="shared" si="27"/>
        <v>0</v>
      </c>
      <c r="J37" s="927">
        <f t="shared" si="27"/>
        <v>0</v>
      </c>
      <c r="K37" s="927">
        <f t="shared" si="27"/>
        <v>0</v>
      </c>
      <c r="L37" s="927">
        <f t="shared" si="27"/>
        <v>0</v>
      </c>
      <c r="M37" s="927">
        <f t="shared" si="27"/>
        <v>0</v>
      </c>
      <c r="N37" s="927">
        <f t="shared" si="27"/>
        <v>0</v>
      </c>
      <c r="O37" s="927">
        <f t="shared" si="27"/>
        <v>0</v>
      </c>
      <c r="Q37" s="1007">
        <v>24</v>
      </c>
      <c r="R37" s="539" t="s">
        <v>382</v>
      </c>
      <c r="S37" s="385"/>
      <c r="T37" s="989">
        <f t="shared" si="14"/>
        <v>0</v>
      </c>
      <c r="U37" s="564"/>
      <c r="V37" s="927">
        <f>V15+V24</f>
        <v>0</v>
      </c>
      <c r="W37" s="927">
        <f t="shared" ref="W37:AD37" si="28">W15+W24</f>
        <v>0</v>
      </c>
      <c r="X37" s="927">
        <f t="shared" si="28"/>
        <v>0</v>
      </c>
      <c r="Y37" s="927">
        <f t="shared" si="28"/>
        <v>0</v>
      </c>
      <c r="Z37" s="927">
        <f t="shared" si="28"/>
        <v>0</v>
      </c>
      <c r="AA37" s="927">
        <f t="shared" si="28"/>
        <v>0</v>
      </c>
      <c r="AB37" s="927">
        <f t="shared" si="28"/>
        <v>0</v>
      </c>
      <c r="AC37" s="927">
        <f t="shared" si="28"/>
        <v>0</v>
      </c>
      <c r="AD37" s="927">
        <f t="shared" si="28"/>
        <v>0</v>
      </c>
      <c r="AF37" s="1007">
        <v>24</v>
      </c>
      <c r="AG37" s="539" t="s">
        <v>382</v>
      </c>
      <c r="AH37" s="385"/>
      <c r="AI37" s="989">
        <f t="shared" si="16"/>
        <v>0</v>
      </c>
      <c r="AJ37" s="564"/>
      <c r="AK37" s="927">
        <f>AK15+AK24</f>
        <v>0</v>
      </c>
      <c r="AL37" s="927">
        <f t="shared" ref="AL37:AS37" si="29">AL15+AL24</f>
        <v>0</v>
      </c>
      <c r="AM37" s="927">
        <f t="shared" si="29"/>
        <v>0</v>
      </c>
      <c r="AN37" s="927">
        <f t="shared" si="29"/>
        <v>0</v>
      </c>
      <c r="AO37" s="927">
        <f t="shared" si="29"/>
        <v>0</v>
      </c>
      <c r="AP37" s="927">
        <f t="shared" si="29"/>
        <v>0</v>
      </c>
      <c r="AQ37" s="927">
        <f t="shared" si="29"/>
        <v>0</v>
      </c>
      <c r="AR37" s="927">
        <f t="shared" si="29"/>
        <v>0</v>
      </c>
      <c r="AS37" s="927">
        <f t="shared" si="29"/>
        <v>0</v>
      </c>
    </row>
    <row r="38" spans="2:47" s="198" customFormat="1">
      <c r="B38" s="1007">
        <v>25</v>
      </c>
      <c r="C38" s="539" t="s">
        <v>383</v>
      </c>
      <c r="D38" s="385"/>
      <c r="E38" s="989">
        <f t="shared" si="12"/>
        <v>0</v>
      </c>
      <c r="F38" s="564"/>
      <c r="G38" s="927">
        <f>G16+G25</f>
        <v>0</v>
      </c>
      <c r="H38" s="927">
        <f t="shared" si="27"/>
        <v>0</v>
      </c>
      <c r="I38" s="927">
        <f t="shared" si="27"/>
        <v>0</v>
      </c>
      <c r="J38" s="927">
        <f t="shared" si="27"/>
        <v>0</v>
      </c>
      <c r="K38" s="927">
        <f t="shared" si="27"/>
        <v>0</v>
      </c>
      <c r="L38" s="927">
        <f t="shared" si="27"/>
        <v>0</v>
      </c>
      <c r="M38" s="927">
        <f t="shared" si="27"/>
        <v>0</v>
      </c>
      <c r="N38" s="927">
        <f t="shared" si="27"/>
        <v>0</v>
      </c>
      <c r="O38" s="927">
        <f t="shared" si="27"/>
        <v>0</v>
      </c>
      <c r="Q38" s="1007">
        <v>25</v>
      </c>
      <c r="R38" s="539" t="s">
        <v>383</v>
      </c>
      <c r="S38" s="385"/>
      <c r="T38" s="989">
        <f t="shared" si="14"/>
        <v>0</v>
      </c>
      <c r="U38" s="564"/>
      <c r="V38" s="927">
        <f>V16+V25</f>
        <v>0</v>
      </c>
      <c r="W38" s="927">
        <f t="shared" ref="W38:AD38" si="30">W16+W25</f>
        <v>0</v>
      </c>
      <c r="X38" s="927">
        <f t="shared" si="30"/>
        <v>0</v>
      </c>
      <c r="Y38" s="927">
        <f t="shared" si="30"/>
        <v>0</v>
      </c>
      <c r="Z38" s="927">
        <f t="shared" si="30"/>
        <v>0</v>
      </c>
      <c r="AA38" s="927">
        <f t="shared" si="30"/>
        <v>0</v>
      </c>
      <c r="AB38" s="927">
        <f t="shared" si="30"/>
        <v>0</v>
      </c>
      <c r="AC38" s="927">
        <f t="shared" si="30"/>
        <v>0</v>
      </c>
      <c r="AD38" s="927">
        <f t="shared" si="30"/>
        <v>0</v>
      </c>
      <c r="AF38" s="1007">
        <v>25</v>
      </c>
      <c r="AG38" s="539" t="s">
        <v>383</v>
      </c>
      <c r="AH38" s="385"/>
      <c r="AI38" s="989">
        <f t="shared" si="16"/>
        <v>0</v>
      </c>
      <c r="AJ38" s="564"/>
      <c r="AK38" s="927">
        <f>AK16+AK25</f>
        <v>0</v>
      </c>
      <c r="AL38" s="927">
        <f t="shared" ref="AL38:AS38" si="31">AL16+AL25</f>
        <v>0</v>
      </c>
      <c r="AM38" s="927">
        <f t="shared" si="31"/>
        <v>0</v>
      </c>
      <c r="AN38" s="927">
        <f t="shared" si="31"/>
        <v>0</v>
      </c>
      <c r="AO38" s="927">
        <f t="shared" si="31"/>
        <v>0</v>
      </c>
      <c r="AP38" s="927">
        <f t="shared" si="31"/>
        <v>0</v>
      </c>
      <c r="AQ38" s="927">
        <f t="shared" si="31"/>
        <v>0</v>
      </c>
      <c r="AR38" s="927">
        <f t="shared" si="31"/>
        <v>0</v>
      </c>
      <c r="AS38" s="927">
        <f t="shared" si="31"/>
        <v>0</v>
      </c>
    </row>
    <row r="39" spans="2:47" s="198" customFormat="1">
      <c r="B39" s="1009">
        <v>26</v>
      </c>
      <c r="C39" s="1010" t="s">
        <v>391</v>
      </c>
      <c r="D39" s="386"/>
      <c r="E39" s="563">
        <f>SUM(E30:E38)</f>
        <v>0</v>
      </c>
      <c r="F39" s="564"/>
      <c r="G39" s="563">
        <f t="shared" ref="G39:O39" si="32">SUM(G30:G38)</f>
        <v>0</v>
      </c>
      <c r="H39" s="563">
        <f t="shared" si="32"/>
        <v>0</v>
      </c>
      <c r="I39" s="563">
        <f t="shared" si="32"/>
        <v>0</v>
      </c>
      <c r="J39" s="563">
        <f t="shared" si="32"/>
        <v>0</v>
      </c>
      <c r="K39" s="563">
        <f t="shared" si="32"/>
        <v>0</v>
      </c>
      <c r="L39" s="563">
        <f t="shared" si="32"/>
        <v>0</v>
      </c>
      <c r="M39" s="563">
        <f t="shared" si="32"/>
        <v>0</v>
      </c>
      <c r="N39" s="563">
        <f t="shared" si="32"/>
        <v>0</v>
      </c>
      <c r="O39" s="563">
        <f t="shared" si="32"/>
        <v>0</v>
      </c>
      <c r="Q39" s="1009">
        <v>26</v>
      </c>
      <c r="R39" s="1010" t="s">
        <v>391</v>
      </c>
      <c r="S39" s="386"/>
      <c r="T39" s="563">
        <f>SUM(T30:T38)</f>
        <v>0</v>
      </c>
      <c r="U39" s="564"/>
      <c r="V39" s="563">
        <f t="shared" ref="V39:AD39" si="33">SUM(V30:V38)</f>
        <v>0</v>
      </c>
      <c r="W39" s="563">
        <f t="shared" si="33"/>
        <v>0</v>
      </c>
      <c r="X39" s="563">
        <f t="shared" si="33"/>
        <v>0</v>
      </c>
      <c r="Y39" s="563">
        <f t="shared" si="33"/>
        <v>0</v>
      </c>
      <c r="Z39" s="563">
        <f t="shared" si="33"/>
        <v>0</v>
      </c>
      <c r="AA39" s="563">
        <f t="shared" si="33"/>
        <v>0</v>
      </c>
      <c r="AB39" s="563">
        <f t="shared" si="33"/>
        <v>0</v>
      </c>
      <c r="AC39" s="563">
        <f t="shared" si="33"/>
        <v>0</v>
      </c>
      <c r="AD39" s="563">
        <f t="shared" si="33"/>
        <v>0</v>
      </c>
      <c r="AF39" s="1009">
        <v>26</v>
      </c>
      <c r="AG39" s="1010" t="s">
        <v>391</v>
      </c>
      <c r="AH39" s="386"/>
      <c r="AI39" s="563">
        <f>SUM(AI30:AI38)</f>
        <v>0</v>
      </c>
      <c r="AJ39" s="564"/>
      <c r="AK39" s="563">
        <f t="shared" ref="AK39:AS39" si="34">SUM(AK30:AK38)</f>
        <v>0</v>
      </c>
      <c r="AL39" s="563">
        <f t="shared" si="34"/>
        <v>0</v>
      </c>
      <c r="AM39" s="563">
        <f t="shared" si="34"/>
        <v>0</v>
      </c>
      <c r="AN39" s="563">
        <f t="shared" si="34"/>
        <v>0</v>
      </c>
      <c r="AO39" s="563">
        <f t="shared" si="34"/>
        <v>0</v>
      </c>
      <c r="AP39" s="563">
        <f t="shared" si="34"/>
        <v>0</v>
      </c>
      <c r="AQ39" s="563">
        <f t="shared" si="34"/>
        <v>0</v>
      </c>
      <c r="AR39" s="563">
        <f t="shared" si="34"/>
        <v>0</v>
      </c>
      <c r="AS39" s="563">
        <f t="shared" si="34"/>
        <v>0</v>
      </c>
    </row>
    <row r="40" spans="2:47" s="198" customFormat="1">
      <c r="B40" s="1024"/>
      <c r="C40" s="1025"/>
      <c r="D40" s="872"/>
      <c r="Q40" s="1024"/>
      <c r="R40" s="1025"/>
      <c r="S40" s="872"/>
      <c r="AF40" s="1024"/>
      <c r="AG40" s="1025"/>
      <c r="AH40" s="872"/>
    </row>
    <row r="41" spans="2:47">
      <c r="B41" s="560"/>
      <c r="C41" s="560"/>
      <c r="D41" s="557"/>
      <c r="O41" s="314" t="s">
        <v>169</v>
      </c>
      <c r="Q41" s="560"/>
      <c r="R41" s="560"/>
      <c r="S41" s="557"/>
      <c r="AD41" s="314" t="s">
        <v>169</v>
      </c>
      <c r="AF41" s="560"/>
      <c r="AG41" s="560"/>
      <c r="AH41" s="557"/>
      <c r="AS41" s="314" t="s">
        <v>169</v>
      </c>
    </row>
    <row r="42" spans="2:47" s="198" customFormat="1">
      <c r="B42" s="3215" t="s">
        <v>45</v>
      </c>
      <c r="C42" s="552" t="s">
        <v>364</v>
      </c>
      <c r="D42" s="472"/>
      <c r="E42" s="563">
        <f>E43+E45-E44</f>
        <v>0</v>
      </c>
      <c r="F42" s="564"/>
      <c r="G42" s="563">
        <f t="shared" ref="G42:O42" si="35">G43+G45-G44</f>
        <v>0</v>
      </c>
      <c r="H42" s="563">
        <f t="shared" si="35"/>
        <v>0</v>
      </c>
      <c r="I42" s="563">
        <f t="shared" si="35"/>
        <v>0</v>
      </c>
      <c r="J42" s="563">
        <f t="shared" si="35"/>
        <v>0</v>
      </c>
      <c r="K42" s="563">
        <f t="shared" si="35"/>
        <v>0</v>
      </c>
      <c r="L42" s="563">
        <f t="shared" si="35"/>
        <v>0</v>
      </c>
      <c r="M42" s="563">
        <f t="shared" si="35"/>
        <v>0</v>
      </c>
      <c r="N42" s="563">
        <f t="shared" si="35"/>
        <v>0</v>
      </c>
      <c r="O42" s="563">
        <f t="shared" si="35"/>
        <v>0</v>
      </c>
      <c r="Q42" s="3215" t="s">
        <v>45</v>
      </c>
      <c r="R42" s="552" t="s">
        <v>364</v>
      </c>
      <c r="S42" s="472"/>
      <c r="T42" s="563">
        <f>T43+T45-T44</f>
        <v>0</v>
      </c>
      <c r="U42" s="564"/>
      <c r="V42" s="563">
        <f t="shared" ref="V42:AD42" si="36">V43+V45-V44</f>
        <v>0</v>
      </c>
      <c r="W42" s="563">
        <f t="shared" si="36"/>
        <v>0</v>
      </c>
      <c r="X42" s="563">
        <f t="shared" si="36"/>
        <v>0</v>
      </c>
      <c r="Y42" s="563">
        <f t="shared" si="36"/>
        <v>0</v>
      </c>
      <c r="Z42" s="563">
        <f t="shared" si="36"/>
        <v>0</v>
      </c>
      <c r="AA42" s="563">
        <f t="shared" si="36"/>
        <v>0</v>
      </c>
      <c r="AB42" s="563">
        <f t="shared" si="36"/>
        <v>0</v>
      </c>
      <c r="AC42" s="563">
        <f t="shared" si="36"/>
        <v>0</v>
      </c>
      <c r="AD42" s="563">
        <f t="shared" si="36"/>
        <v>0</v>
      </c>
      <c r="AF42" s="3215" t="s">
        <v>45</v>
      </c>
      <c r="AG42" s="552" t="s">
        <v>364</v>
      </c>
      <c r="AH42" s="472"/>
      <c r="AI42" s="563">
        <f>AI43+AI45-AI44</f>
        <v>0</v>
      </c>
      <c r="AJ42" s="564"/>
      <c r="AK42" s="563">
        <f t="shared" ref="AK42:AS42" si="37">AK43+AK45-AK44</f>
        <v>0</v>
      </c>
      <c r="AL42" s="563">
        <f t="shared" si="37"/>
        <v>0</v>
      </c>
      <c r="AM42" s="563">
        <f t="shared" si="37"/>
        <v>0</v>
      </c>
      <c r="AN42" s="563">
        <f t="shared" si="37"/>
        <v>0</v>
      </c>
      <c r="AO42" s="563">
        <f t="shared" si="37"/>
        <v>0</v>
      </c>
      <c r="AP42" s="563">
        <f t="shared" si="37"/>
        <v>0</v>
      </c>
      <c r="AQ42" s="563">
        <f t="shared" si="37"/>
        <v>0</v>
      </c>
      <c r="AR42" s="563">
        <f t="shared" si="37"/>
        <v>0</v>
      </c>
      <c r="AS42" s="563">
        <f t="shared" si="37"/>
        <v>0</v>
      </c>
    </row>
    <row r="43" spans="2:47" s="198" customFormat="1">
      <c r="B43" s="3125"/>
      <c r="C43" s="553" t="s">
        <v>365</v>
      </c>
      <c r="D43" s="313"/>
      <c r="E43" s="565">
        <f>SUM(G43:O43)</f>
        <v>0</v>
      </c>
      <c r="F43" s="564"/>
      <c r="G43" s="566"/>
      <c r="H43" s="566"/>
      <c r="I43" s="566"/>
      <c r="J43" s="566"/>
      <c r="K43" s="566"/>
      <c r="L43" s="566"/>
      <c r="M43" s="566"/>
      <c r="N43" s="566"/>
      <c r="O43" s="566"/>
      <c r="Q43" s="3125"/>
      <c r="R43" s="553" t="s">
        <v>365</v>
      </c>
      <c r="S43" s="313"/>
      <c r="T43" s="565">
        <f>SUM(V43:AD43)</f>
        <v>0</v>
      </c>
      <c r="U43" s="564"/>
      <c r="V43" s="566"/>
      <c r="W43" s="566"/>
      <c r="X43" s="566"/>
      <c r="Y43" s="566"/>
      <c r="Z43" s="566"/>
      <c r="AA43" s="566"/>
      <c r="AB43" s="566"/>
      <c r="AC43" s="566"/>
      <c r="AD43" s="566"/>
      <c r="AF43" s="3125"/>
      <c r="AG43" s="553" t="s">
        <v>365</v>
      </c>
      <c r="AH43" s="313"/>
      <c r="AI43" s="565">
        <f>SUM(AK43:AS43)</f>
        <v>0</v>
      </c>
      <c r="AJ43" s="564"/>
      <c r="AK43" s="566"/>
      <c r="AL43" s="566"/>
      <c r="AM43" s="566"/>
      <c r="AN43" s="566"/>
      <c r="AO43" s="566"/>
      <c r="AP43" s="566"/>
      <c r="AQ43" s="566"/>
      <c r="AR43" s="566"/>
      <c r="AS43" s="566"/>
    </row>
    <row r="44" spans="2:47" s="198" customFormat="1">
      <c r="B44" s="3125"/>
      <c r="C44" s="554" t="s">
        <v>366</v>
      </c>
      <c r="D44" s="313"/>
      <c r="E44" s="567">
        <f>SUM(G44:O44)</f>
        <v>0</v>
      </c>
      <c r="F44" s="564"/>
      <c r="G44" s="568"/>
      <c r="H44" s="568"/>
      <c r="I44" s="568"/>
      <c r="J44" s="568"/>
      <c r="K44" s="568"/>
      <c r="L44" s="568"/>
      <c r="M44" s="568"/>
      <c r="N44" s="568"/>
      <c r="O44" s="568"/>
      <c r="Q44" s="3125"/>
      <c r="R44" s="554" t="s">
        <v>366</v>
      </c>
      <c r="S44" s="313"/>
      <c r="T44" s="567">
        <f>SUM(V44:AD44)</f>
        <v>0</v>
      </c>
      <c r="U44" s="564"/>
      <c r="V44" s="568"/>
      <c r="W44" s="568"/>
      <c r="X44" s="568"/>
      <c r="Y44" s="568"/>
      <c r="Z44" s="568"/>
      <c r="AA44" s="568"/>
      <c r="AB44" s="568"/>
      <c r="AC44" s="568"/>
      <c r="AD44" s="568"/>
      <c r="AF44" s="3125"/>
      <c r="AG44" s="554" t="s">
        <v>366</v>
      </c>
      <c r="AH44" s="313"/>
      <c r="AI44" s="567">
        <f>SUM(AK44:AS44)</f>
        <v>0</v>
      </c>
      <c r="AJ44" s="564"/>
      <c r="AK44" s="568"/>
      <c r="AL44" s="568"/>
      <c r="AM44" s="568"/>
      <c r="AN44" s="568"/>
      <c r="AO44" s="568"/>
      <c r="AP44" s="568"/>
      <c r="AQ44" s="568"/>
      <c r="AR44" s="568"/>
      <c r="AS44" s="568"/>
    </row>
    <row r="45" spans="2:47" s="198" customFormat="1">
      <c r="B45" s="3125"/>
      <c r="C45" s="555" t="s">
        <v>367</v>
      </c>
      <c r="D45" s="313"/>
      <c r="E45" s="569">
        <f>SUM(G45:O45)</f>
        <v>0</v>
      </c>
      <c r="F45" s="564"/>
      <c r="G45" s="570"/>
      <c r="H45" s="570"/>
      <c r="I45" s="570"/>
      <c r="J45" s="570"/>
      <c r="K45" s="570"/>
      <c r="L45" s="570"/>
      <c r="M45" s="570"/>
      <c r="N45" s="570"/>
      <c r="O45" s="570"/>
      <c r="Q45" s="3125"/>
      <c r="R45" s="555" t="s">
        <v>367</v>
      </c>
      <c r="S45" s="313"/>
      <c r="T45" s="569">
        <f>SUM(V45:AD45)</f>
        <v>0</v>
      </c>
      <c r="U45" s="564"/>
      <c r="V45" s="570"/>
      <c r="W45" s="570"/>
      <c r="X45" s="570"/>
      <c r="Y45" s="570"/>
      <c r="Z45" s="570"/>
      <c r="AA45" s="570"/>
      <c r="AB45" s="570"/>
      <c r="AC45" s="570"/>
      <c r="AD45" s="570"/>
      <c r="AF45" s="3125"/>
      <c r="AG45" s="555" t="s">
        <v>367</v>
      </c>
      <c r="AH45" s="313"/>
      <c r="AI45" s="569">
        <f>SUM(AK45:AS45)</f>
        <v>0</v>
      </c>
      <c r="AJ45" s="564"/>
      <c r="AK45" s="570"/>
      <c r="AL45" s="570"/>
      <c r="AM45" s="570"/>
      <c r="AN45" s="570"/>
      <c r="AO45" s="570"/>
      <c r="AP45" s="570"/>
      <c r="AQ45" s="570"/>
      <c r="AR45" s="570"/>
      <c r="AS45" s="570"/>
    </row>
    <row r="46" spans="2:47">
      <c r="B46" s="3125"/>
      <c r="C46" s="552" t="s">
        <v>370</v>
      </c>
      <c r="D46" s="198"/>
      <c r="E46" s="563">
        <f>SUM(E47:E48)</f>
        <v>0</v>
      </c>
      <c r="F46" s="564"/>
      <c r="G46" s="563">
        <f>SUM(G47:G48)</f>
        <v>0</v>
      </c>
      <c r="H46" s="563">
        <f t="shared" ref="H46:O46" si="38">SUM(H47:H48)</f>
        <v>0</v>
      </c>
      <c r="I46" s="563">
        <f t="shared" si="38"/>
        <v>0</v>
      </c>
      <c r="J46" s="563">
        <f t="shared" si="38"/>
        <v>0</v>
      </c>
      <c r="K46" s="563">
        <f t="shared" si="38"/>
        <v>0</v>
      </c>
      <c r="L46" s="563">
        <f t="shared" si="38"/>
        <v>0</v>
      </c>
      <c r="M46" s="563">
        <f t="shared" si="38"/>
        <v>0</v>
      </c>
      <c r="N46" s="563">
        <f t="shared" si="38"/>
        <v>0</v>
      </c>
      <c r="O46" s="563">
        <f t="shared" si="38"/>
        <v>0</v>
      </c>
      <c r="Q46" s="3125"/>
      <c r="R46" s="552" t="s">
        <v>370</v>
      </c>
      <c r="S46" s="198"/>
      <c r="T46" s="563">
        <f>SUM(T47:T47)</f>
        <v>0</v>
      </c>
      <c r="U46" s="564"/>
      <c r="V46" s="563">
        <f t="shared" ref="V46:AD46" si="39">SUM(V47:V47)</f>
        <v>0</v>
      </c>
      <c r="W46" s="563">
        <f t="shared" si="39"/>
        <v>0</v>
      </c>
      <c r="X46" s="563">
        <f t="shared" si="39"/>
        <v>0</v>
      </c>
      <c r="Y46" s="563">
        <f t="shared" si="39"/>
        <v>0</v>
      </c>
      <c r="Z46" s="563">
        <f t="shared" si="39"/>
        <v>0</v>
      </c>
      <c r="AA46" s="563">
        <f t="shared" si="39"/>
        <v>0</v>
      </c>
      <c r="AB46" s="563">
        <f t="shared" si="39"/>
        <v>0</v>
      </c>
      <c r="AC46" s="563">
        <f t="shared" si="39"/>
        <v>0</v>
      </c>
      <c r="AD46" s="563">
        <f t="shared" si="39"/>
        <v>0</v>
      </c>
      <c r="AF46" s="3125"/>
      <c r="AG46" s="552" t="s">
        <v>370</v>
      </c>
      <c r="AH46" s="198"/>
      <c r="AI46" s="563">
        <f>SUM(AI47:AI47)</f>
        <v>0</v>
      </c>
      <c r="AJ46" s="564"/>
      <c r="AK46" s="563">
        <f t="shared" ref="AK46:AS46" si="40">SUM(AK47:AK47)</f>
        <v>0</v>
      </c>
      <c r="AL46" s="563">
        <f t="shared" si="40"/>
        <v>0</v>
      </c>
      <c r="AM46" s="563">
        <f t="shared" si="40"/>
        <v>0</v>
      </c>
      <c r="AN46" s="563">
        <f t="shared" si="40"/>
        <v>0</v>
      </c>
      <c r="AO46" s="563">
        <f t="shared" si="40"/>
        <v>0</v>
      </c>
      <c r="AP46" s="563">
        <f t="shared" si="40"/>
        <v>0</v>
      </c>
      <c r="AQ46" s="563">
        <f t="shared" si="40"/>
        <v>0</v>
      </c>
      <c r="AR46" s="563">
        <f t="shared" si="40"/>
        <v>0</v>
      </c>
      <c r="AS46" s="563">
        <f t="shared" si="40"/>
        <v>0</v>
      </c>
    </row>
    <row r="47" spans="2:47">
      <c r="B47" s="3125"/>
      <c r="C47" s="573" t="s">
        <v>386</v>
      </c>
      <c r="D47" s="198"/>
      <c r="E47" s="575">
        <f>SUM(G47:O47)</f>
        <v>0</v>
      </c>
      <c r="F47" s="576"/>
      <c r="G47" s="577"/>
      <c r="H47" s="577"/>
      <c r="I47" s="577"/>
      <c r="J47" s="577"/>
      <c r="K47" s="577"/>
      <c r="L47" s="577"/>
      <c r="M47" s="577"/>
      <c r="N47" s="577"/>
      <c r="O47" s="577"/>
      <c r="Q47" s="3216"/>
      <c r="R47" s="562" t="s">
        <v>386</v>
      </c>
      <c r="S47" s="198"/>
      <c r="T47" s="571">
        <f>SUM(V47:AD47)</f>
        <v>0</v>
      </c>
      <c r="U47" s="576"/>
      <c r="V47" s="572"/>
      <c r="W47" s="572"/>
      <c r="X47" s="572"/>
      <c r="Y47" s="572"/>
      <c r="Z47" s="572"/>
      <c r="AA47" s="572"/>
      <c r="AB47" s="572"/>
      <c r="AC47" s="572"/>
      <c r="AD47" s="572"/>
      <c r="AF47" s="3216"/>
      <c r="AG47" s="574" t="s">
        <v>387</v>
      </c>
      <c r="AH47" s="198"/>
      <c r="AI47" s="569">
        <f>SUM(AK47:AS47)</f>
        <v>0</v>
      </c>
      <c r="AJ47" s="564"/>
      <c r="AK47" s="570"/>
      <c r="AL47" s="570"/>
      <c r="AM47" s="570"/>
      <c r="AN47" s="570"/>
      <c r="AO47" s="570"/>
      <c r="AP47" s="570"/>
      <c r="AQ47" s="570"/>
      <c r="AR47" s="570"/>
      <c r="AS47" s="570"/>
    </row>
    <row r="48" spans="2:47">
      <c r="B48" s="3216"/>
      <c r="C48" s="574" t="s">
        <v>387</v>
      </c>
      <c r="D48" s="198"/>
      <c r="E48" s="569">
        <f>SUM(G48:O48)</f>
        <v>0</v>
      </c>
      <c r="F48" s="564"/>
      <c r="G48" s="570"/>
      <c r="H48" s="570"/>
      <c r="I48" s="570"/>
      <c r="J48" s="570"/>
      <c r="K48" s="570"/>
      <c r="L48" s="570"/>
      <c r="M48" s="570"/>
      <c r="N48" s="570"/>
      <c r="O48" s="570"/>
      <c r="P48" s="198"/>
      <c r="Q48" s="872"/>
      <c r="R48" s="1216"/>
      <c r="S48" s="313"/>
      <c r="T48" s="1217"/>
      <c r="U48" s="1217"/>
      <c r="V48" s="1217"/>
      <c r="W48" s="1218"/>
      <c r="X48" s="198"/>
      <c r="Y48" s="198"/>
      <c r="Z48" s="198"/>
      <c r="AA48" s="198"/>
      <c r="AB48" s="198"/>
      <c r="AC48" s="198"/>
      <c r="AD48" s="198"/>
      <c r="AE48" s="198"/>
      <c r="AF48" s="198"/>
      <c r="AG48" s="198"/>
      <c r="AH48" s="198"/>
      <c r="AI48" s="198"/>
      <c r="AJ48" s="198"/>
      <c r="AK48" s="198"/>
      <c r="AL48" s="198"/>
      <c r="AM48" s="198"/>
      <c r="AN48" s="198"/>
      <c r="AO48" s="198"/>
      <c r="AP48" s="198"/>
      <c r="AQ48" s="198"/>
      <c r="AR48" s="198"/>
      <c r="AS48" s="198"/>
      <c r="AT48" s="198"/>
      <c r="AU48" s="198"/>
    </row>
    <row r="49" spans="2:47">
      <c r="E49" s="198"/>
      <c r="F49" s="198"/>
      <c r="G49" s="198"/>
      <c r="H49" s="198"/>
      <c r="I49" s="198"/>
      <c r="J49" s="198"/>
      <c r="K49" s="198"/>
      <c r="L49" s="198"/>
      <c r="M49" s="198"/>
      <c r="N49" s="198"/>
      <c r="O49" s="198"/>
      <c r="P49" s="198"/>
      <c r="Q49" s="872"/>
      <c r="R49" s="1216"/>
      <c r="S49" s="313"/>
      <c r="T49" s="1217"/>
      <c r="U49" s="1217"/>
      <c r="V49" s="1217"/>
      <c r="W49" s="1218"/>
      <c r="X49" s="198"/>
      <c r="Y49" s="198"/>
      <c r="Z49" s="198"/>
      <c r="AA49" s="198"/>
      <c r="AB49" s="198"/>
      <c r="AC49" s="198"/>
      <c r="AD49" s="198"/>
      <c r="AE49" s="198"/>
      <c r="AF49" s="198"/>
      <c r="AG49" s="198"/>
      <c r="AH49" s="198"/>
      <c r="AI49" s="198"/>
      <c r="AJ49" s="198"/>
      <c r="AK49" s="198"/>
      <c r="AL49" s="198"/>
      <c r="AM49" s="198"/>
      <c r="AN49" s="198"/>
      <c r="AO49" s="198"/>
      <c r="AP49" s="198"/>
      <c r="AQ49" s="198"/>
      <c r="AR49" s="198"/>
      <c r="AS49" s="198"/>
      <c r="AT49" s="198"/>
      <c r="AU49" s="198"/>
    </row>
    <row r="50" spans="2:47">
      <c r="B50" s="4"/>
      <c r="C50" s="156"/>
      <c r="D50" s="225"/>
      <c r="E50" s="170"/>
      <c r="F50" s="198"/>
      <c r="G50" s="198"/>
      <c r="H50" s="198"/>
      <c r="I50" s="198"/>
      <c r="J50" s="198"/>
      <c r="K50" s="198"/>
      <c r="L50" s="198"/>
      <c r="M50" s="198"/>
      <c r="N50" s="198"/>
      <c r="O50" s="198"/>
      <c r="P50" s="198"/>
      <c r="Q50" s="198"/>
      <c r="R50" s="198"/>
      <c r="S50" s="198"/>
      <c r="T50" s="198"/>
      <c r="U50" s="198"/>
      <c r="V50" s="198"/>
      <c r="W50" s="198"/>
      <c r="X50" s="198"/>
      <c r="Y50" s="198"/>
      <c r="Z50" s="198"/>
      <c r="AA50" s="198"/>
      <c r="AB50" s="198"/>
      <c r="AC50" s="198"/>
      <c r="AD50" s="198"/>
      <c r="AE50" s="198"/>
      <c r="AF50" s="198"/>
      <c r="AG50" s="198"/>
      <c r="AH50" s="198"/>
      <c r="AI50" s="198"/>
      <c r="AJ50" s="198"/>
      <c r="AK50" s="198"/>
      <c r="AL50" s="198"/>
      <c r="AM50" s="198"/>
      <c r="AN50" s="198"/>
      <c r="AO50" s="198"/>
      <c r="AP50" s="198"/>
      <c r="AQ50" s="198"/>
      <c r="AR50" s="198"/>
      <c r="AS50" s="198"/>
      <c r="AT50" s="198"/>
      <c r="AU50" s="198"/>
    </row>
    <row r="51" spans="2:47">
      <c r="B51" s="4"/>
      <c r="C51" s="156"/>
      <c r="D51" s="225"/>
      <c r="E51" s="170"/>
      <c r="F51" s="198"/>
      <c r="G51" s="198"/>
      <c r="H51" s="198"/>
      <c r="I51" s="198"/>
      <c r="J51" s="198"/>
      <c r="K51" s="198"/>
      <c r="L51" s="198"/>
      <c r="M51" s="198"/>
      <c r="N51" s="198"/>
      <c r="O51" s="198"/>
      <c r="P51" s="198"/>
      <c r="Q51" s="198"/>
      <c r="R51" s="198"/>
      <c r="S51" s="198"/>
      <c r="T51" s="198"/>
      <c r="U51" s="198"/>
      <c r="V51" s="198"/>
      <c r="W51" s="198"/>
      <c r="X51" s="198"/>
      <c r="Y51" s="198"/>
      <c r="Z51" s="198"/>
      <c r="AA51" s="198"/>
      <c r="AB51" s="198"/>
      <c r="AC51" s="198"/>
      <c r="AD51" s="198"/>
      <c r="AE51" s="198"/>
      <c r="AF51" s="198"/>
      <c r="AG51" s="198"/>
      <c r="AH51" s="198"/>
      <c r="AI51" s="198"/>
      <c r="AJ51" s="198"/>
      <c r="AK51" s="198"/>
      <c r="AL51" s="198"/>
      <c r="AM51" s="198"/>
      <c r="AN51" s="198"/>
      <c r="AO51" s="198"/>
      <c r="AP51" s="198"/>
      <c r="AQ51" s="198"/>
      <c r="AR51" s="198"/>
      <c r="AS51" s="198"/>
      <c r="AT51" s="198"/>
      <c r="AU51" s="198"/>
    </row>
    <row r="52" spans="2:47">
      <c r="B52" s="1017"/>
      <c r="C52" s="170"/>
      <c r="D52" s="223"/>
      <c r="E52" s="530" t="str">
        <f>+Introdução!E27</f>
        <v>t-1</v>
      </c>
      <c r="F52" s="2255"/>
      <c r="G52" s="3217" t="str">
        <f>+E52</f>
        <v>t-1</v>
      </c>
      <c r="H52" s="3218"/>
      <c r="I52" s="3218"/>
      <c r="J52" s="3218"/>
      <c r="K52" s="3218"/>
      <c r="L52" s="3218"/>
      <c r="M52" s="3218"/>
      <c r="N52" s="3218"/>
      <c r="O52" s="3219"/>
      <c r="P52" s="198"/>
      <c r="Q52" s="1017"/>
      <c r="R52" s="170"/>
      <c r="S52" s="223"/>
      <c r="T52" s="530" t="str">
        <f>+E52</f>
        <v>t-1</v>
      </c>
      <c r="U52" s="198"/>
      <c r="V52" s="3217" t="str">
        <f>+T52</f>
        <v>t-1</v>
      </c>
      <c r="W52" s="3218"/>
      <c r="X52" s="3218"/>
      <c r="Y52" s="3218"/>
      <c r="Z52" s="3218"/>
      <c r="AA52" s="3218"/>
      <c r="AB52" s="3218"/>
      <c r="AC52" s="3218"/>
      <c r="AD52" s="3219"/>
      <c r="AE52" s="198"/>
      <c r="AF52" s="1017"/>
      <c r="AG52" s="170"/>
      <c r="AH52" s="223"/>
      <c r="AI52" s="530" t="str">
        <f>E52</f>
        <v>t-1</v>
      </c>
      <c r="AJ52" s="198"/>
      <c r="AK52" s="3217" t="str">
        <f>AI52</f>
        <v>t-1</v>
      </c>
      <c r="AL52" s="3218"/>
      <c r="AM52" s="3218"/>
      <c r="AN52" s="3218"/>
      <c r="AO52" s="3218"/>
      <c r="AP52" s="3218"/>
      <c r="AQ52" s="3218"/>
      <c r="AR52" s="3218"/>
      <c r="AS52" s="3219"/>
      <c r="AT52" s="198"/>
      <c r="AU52" s="198"/>
    </row>
    <row r="53" spans="2:47">
      <c r="B53" s="1213"/>
      <c r="C53" s="1214" t="s">
        <v>112</v>
      </c>
      <c r="D53" s="1215"/>
      <c r="E53" s="533" t="s">
        <v>316</v>
      </c>
      <c r="F53" s="198"/>
      <c r="G53" s="533" t="s">
        <v>113</v>
      </c>
      <c r="H53" s="533" t="s">
        <v>114</v>
      </c>
      <c r="I53" s="533" t="s">
        <v>115</v>
      </c>
      <c r="J53" s="533" t="s">
        <v>116</v>
      </c>
      <c r="K53" s="533" t="s">
        <v>117</v>
      </c>
      <c r="L53" s="533" t="s">
        <v>118</v>
      </c>
      <c r="M53" s="533" t="s">
        <v>119</v>
      </c>
      <c r="N53" s="533" t="s">
        <v>120</v>
      </c>
      <c r="O53" s="533" t="s">
        <v>121</v>
      </c>
      <c r="P53" s="198"/>
      <c r="Q53" s="1213"/>
      <c r="R53" s="1214" t="s">
        <v>112</v>
      </c>
      <c r="S53" s="1215"/>
      <c r="T53" s="533" t="s">
        <v>316</v>
      </c>
      <c r="U53" s="198"/>
      <c r="V53" s="533" t="s">
        <v>113</v>
      </c>
      <c r="W53" s="533" t="s">
        <v>114</v>
      </c>
      <c r="X53" s="533" t="s">
        <v>115</v>
      </c>
      <c r="Y53" s="533" t="s">
        <v>116</v>
      </c>
      <c r="Z53" s="533" t="s">
        <v>117</v>
      </c>
      <c r="AA53" s="533" t="s">
        <v>118</v>
      </c>
      <c r="AB53" s="533" t="s">
        <v>119</v>
      </c>
      <c r="AC53" s="533" t="s">
        <v>120</v>
      </c>
      <c r="AD53" s="533" t="s">
        <v>121</v>
      </c>
      <c r="AE53" s="198"/>
      <c r="AF53" s="1213"/>
      <c r="AG53" s="1214" t="s">
        <v>112</v>
      </c>
      <c r="AH53" s="1215"/>
      <c r="AI53" s="533" t="s">
        <v>316</v>
      </c>
      <c r="AJ53" s="198"/>
      <c r="AK53" s="533" t="s">
        <v>113</v>
      </c>
      <c r="AL53" s="533" t="s">
        <v>114</v>
      </c>
      <c r="AM53" s="533" t="s">
        <v>115</v>
      </c>
      <c r="AN53" s="533" t="s">
        <v>116</v>
      </c>
      <c r="AO53" s="533" t="s">
        <v>117</v>
      </c>
      <c r="AP53" s="533" t="s">
        <v>118</v>
      </c>
      <c r="AQ53" s="533" t="s">
        <v>119</v>
      </c>
      <c r="AR53" s="533" t="s">
        <v>120</v>
      </c>
      <c r="AS53" s="533" t="s">
        <v>121</v>
      </c>
      <c r="AT53" s="198"/>
      <c r="AU53" s="198"/>
    </row>
    <row r="54" spans="2:47" ht="4.5" customHeight="1">
      <c r="B54" s="1017"/>
      <c r="C54" s="1018"/>
      <c r="D54" s="1019"/>
      <c r="E54" s="535"/>
      <c r="F54" s="198"/>
      <c r="G54" s="198"/>
      <c r="H54" s="198"/>
      <c r="I54" s="198"/>
      <c r="J54" s="198"/>
      <c r="K54" s="198"/>
      <c r="L54" s="198"/>
      <c r="M54" s="198"/>
      <c r="N54" s="198"/>
      <c r="O54" s="198"/>
      <c r="P54" s="198"/>
      <c r="Q54" s="1017"/>
      <c r="R54" s="1018"/>
      <c r="S54" s="1019"/>
      <c r="T54" s="535"/>
      <c r="U54" s="198"/>
      <c r="V54" s="198"/>
      <c r="W54" s="198"/>
      <c r="X54" s="198"/>
      <c r="Y54" s="198"/>
      <c r="Z54" s="198"/>
      <c r="AA54" s="198"/>
      <c r="AB54" s="198"/>
      <c r="AC54" s="198"/>
      <c r="AD54" s="198"/>
      <c r="AE54" s="198"/>
      <c r="AF54" s="1017"/>
      <c r="AG54" s="1018"/>
      <c r="AH54" s="1019"/>
      <c r="AI54" s="535"/>
      <c r="AJ54" s="198"/>
      <c r="AK54" s="198"/>
      <c r="AL54" s="198"/>
      <c r="AM54" s="198"/>
      <c r="AN54" s="198"/>
      <c r="AO54" s="198"/>
      <c r="AP54" s="198"/>
      <c r="AQ54" s="198"/>
      <c r="AR54" s="198"/>
      <c r="AS54" s="198"/>
      <c r="AT54" s="198"/>
      <c r="AU54" s="198"/>
    </row>
    <row r="55" spans="2:47">
      <c r="B55" s="1004">
        <v>1</v>
      </c>
      <c r="C55" s="1005" t="s">
        <v>302</v>
      </c>
      <c r="D55" s="1006"/>
      <c r="E55" s="998">
        <f>SUM(G55:O55)</f>
        <v>0</v>
      </c>
      <c r="F55" s="999"/>
      <c r="G55" s="1002"/>
      <c r="H55" s="1002"/>
      <c r="I55" s="1002"/>
      <c r="J55" s="1002"/>
      <c r="K55" s="1002"/>
      <c r="L55" s="1002"/>
      <c r="M55" s="1002"/>
      <c r="N55" s="1002"/>
      <c r="O55" s="1002"/>
      <c r="P55" s="198"/>
      <c r="Q55" s="1004">
        <v>1</v>
      </c>
      <c r="R55" s="1005" t="s">
        <v>302</v>
      </c>
      <c r="S55" s="1006"/>
      <c r="T55" s="998">
        <f>SUM(V55:AD55)</f>
        <v>0</v>
      </c>
      <c r="U55" s="999"/>
      <c r="V55" s="1002"/>
      <c r="W55" s="1002"/>
      <c r="X55" s="1002"/>
      <c r="Y55" s="1002"/>
      <c r="Z55" s="1002"/>
      <c r="AA55" s="1002"/>
      <c r="AB55" s="1002"/>
      <c r="AC55" s="1002"/>
      <c r="AD55" s="1002"/>
      <c r="AE55" s="198"/>
      <c r="AF55" s="1004">
        <v>1</v>
      </c>
      <c r="AG55" s="1005" t="s">
        <v>302</v>
      </c>
      <c r="AH55" s="1006"/>
      <c r="AI55" s="998">
        <f>SUM(AK55:AS55)</f>
        <v>0</v>
      </c>
      <c r="AJ55" s="999"/>
      <c r="AK55" s="1002"/>
      <c r="AL55" s="1002"/>
      <c r="AM55" s="1002"/>
      <c r="AN55" s="1002"/>
      <c r="AO55" s="1002"/>
      <c r="AP55" s="1002"/>
      <c r="AQ55" s="1002"/>
      <c r="AR55" s="1002"/>
      <c r="AS55" s="1002"/>
      <c r="AT55" s="198"/>
      <c r="AU55" s="198"/>
    </row>
    <row r="56" spans="2:47">
      <c r="B56" s="1007">
        <v>2</v>
      </c>
      <c r="C56" s="1008" t="s">
        <v>171</v>
      </c>
      <c r="D56" s="1006"/>
      <c r="E56" s="989">
        <f>SUM(G56:O56)</f>
        <v>0</v>
      </c>
      <c r="F56" s="999"/>
      <c r="G56" s="1406"/>
      <c r="H56" s="1406"/>
      <c r="I56" s="1406"/>
      <c r="J56" s="1406"/>
      <c r="K56" s="1406"/>
      <c r="L56" s="1406"/>
      <c r="M56" s="1406"/>
      <c r="N56" s="1406"/>
      <c r="O56" s="1406"/>
      <c r="P56" s="198"/>
      <c r="Q56" s="1007">
        <v>2</v>
      </c>
      <c r="R56" s="1008" t="s">
        <v>171</v>
      </c>
      <c r="S56" s="1006"/>
      <c r="T56" s="989">
        <f>SUM(V56:AD56)</f>
        <v>0</v>
      </c>
      <c r="U56" s="999"/>
      <c r="V56" s="1406"/>
      <c r="W56" s="1406"/>
      <c r="X56" s="1406"/>
      <c r="Y56" s="1406"/>
      <c r="Z56" s="1406"/>
      <c r="AA56" s="1406"/>
      <c r="AB56" s="1406"/>
      <c r="AC56" s="1406"/>
      <c r="AD56" s="1406"/>
      <c r="AE56" s="198"/>
      <c r="AF56" s="1007">
        <v>2</v>
      </c>
      <c r="AG56" s="1008" t="s">
        <v>171</v>
      </c>
      <c r="AH56" s="1006"/>
      <c r="AI56" s="989">
        <f>SUM(AK56:AS56)</f>
        <v>0</v>
      </c>
      <c r="AJ56" s="999"/>
      <c r="AK56" s="1406"/>
      <c r="AL56" s="1406"/>
      <c r="AM56" s="1406"/>
      <c r="AN56" s="1406"/>
      <c r="AO56" s="1406"/>
      <c r="AP56" s="1406"/>
      <c r="AQ56" s="1406"/>
      <c r="AR56" s="1406"/>
      <c r="AS56" s="1406"/>
      <c r="AT56" s="198"/>
      <c r="AU56" s="198"/>
    </row>
    <row r="57" spans="2:47">
      <c r="B57" s="1007">
        <v>3</v>
      </c>
      <c r="C57" s="1008" t="s">
        <v>172</v>
      </c>
      <c r="D57" s="1006"/>
      <c r="E57" s="989">
        <f t="shared" ref="E57:E63" si="41">SUM(G57:O57)</f>
        <v>0</v>
      </c>
      <c r="F57" s="999"/>
      <c r="G57" s="1406"/>
      <c r="H57" s="1406"/>
      <c r="I57" s="1406"/>
      <c r="J57" s="1406"/>
      <c r="K57" s="1406"/>
      <c r="L57" s="1406"/>
      <c r="M57" s="1406"/>
      <c r="N57" s="1406"/>
      <c r="O57" s="1406"/>
      <c r="P57" s="198"/>
      <c r="Q57" s="1007">
        <v>3</v>
      </c>
      <c r="R57" s="1008" t="s">
        <v>172</v>
      </c>
      <c r="S57" s="1006"/>
      <c r="T57" s="989">
        <f t="shared" ref="T57:T63" si="42">SUM(V57:AD57)</f>
        <v>0</v>
      </c>
      <c r="U57" s="999"/>
      <c r="V57" s="1406"/>
      <c r="W57" s="1406"/>
      <c r="X57" s="1406"/>
      <c r="Y57" s="1406"/>
      <c r="Z57" s="1406"/>
      <c r="AA57" s="1406"/>
      <c r="AB57" s="1406"/>
      <c r="AC57" s="1406"/>
      <c r="AD57" s="1406"/>
      <c r="AE57" s="198"/>
      <c r="AF57" s="1007">
        <v>3</v>
      </c>
      <c r="AG57" s="1008" t="s">
        <v>172</v>
      </c>
      <c r="AH57" s="1006"/>
      <c r="AI57" s="989">
        <f t="shared" ref="AI57:AI63" si="43">SUM(AK57:AS57)</f>
        <v>0</v>
      </c>
      <c r="AJ57" s="999"/>
      <c r="AK57" s="1406"/>
      <c r="AL57" s="1406"/>
      <c r="AM57" s="1406"/>
      <c r="AN57" s="1406"/>
      <c r="AO57" s="1406"/>
      <c r="AP57" s="1406"/>
      <c r="AQ57" s="1406"/>
      <c r="AR57" s="1406"/>
      <c r="AS57" s="1406"/>
      <c r="AT57" s="198"/>
      <c r="AU57" s="198"/>
    </row>
    <row r="58" spans="2:47">
      <c r="B58" s="1007">
        <v>4</v>
      </c>
      <c r="C58" s="1008" t="s">
        <v>373</v>
      </c>
      <c r="D58" s="1006"/>
      <c r="E58" s="989">
        <f t="shared" si="41"/>
        <v>0</v>
      </c>
      <c r="F58" s="999"/>
      <c r="G58" s="1406"/>
      <c r="H58" s="1406"/>
      <c r="I58" s="1406"/>
      <c r="J58" s="1406"/>
      <c r="K58" s="1406"/>
      <c r="L58" s="1406"/>
      <c r="M58" s="1406"/>
      <c r="N58" s="1406"/>
      <c r="O58" s="1406"/>
      <c r="P58" s="198"/>
      <c r="Q58" s="1007">
        <v>4</v>
      </c>
      <c r="R58" s="1008" t="s">
        <v>373</v>
      </c>
      <c r="S58" s="1006"/>
      <c r="T58" s="989">
        <f t="shared" si="42"/>
        <v>0</v>
      </c>
      <c r="U58" s="999"/>
      <c r="V58" s="1406"/>
      <c r="W58" s="1406"/>
      <c r="X58" s="1406"/>
      <c r="Y58" s="1406"/>
      <c r="Z58" s="1406"/>
      <c r="AA58" s="1406"/>
      <c r="AB58" s="1406"/>
      <c r="AC58" s="1406"/>
      <c r="AD58" s="1406"/>
      <c r="AE58" s="198"/>
      <c r="AF58" s="1007">
        <v>4</v>
      </c>
      <c r="AG58" s="1008" t="s">
        <v>373</v>
      </c>
      <c r="AH58" s="1006"/>
      <c r="AI58" s="989">
        <f t="shared" si="43"/>
        <v>0</v>
      </c>
      <c r="AJ58" s="999"/>
      <c r="AK58" s="1406"/>
      <c r="AL58" s="1406"/>
      <c r="AM58" s="1406"/>
      <c r="AN58" s="1406"/>
      <c r="AO58" s="1406"/>
      <c r="AP58" s="1406"/>
      <c r="AQ58" s="1406"/>
      <c r="AR58" s="1406"/>
      <c r="AS58" s="1406"/>
      <c r="AT58" s="198"/>
      <c r="AU58" s="198"/>
    </row>
    <row r="59" spans="2:47">
      <c r="B59" s="1007">
        <v>5</v>
      </c>
      <c r="C59" s="1008" t="s">
        <v>374</v>
      </c>
      <c r="D59" s="1006"/>
      <c r="E59" s="989">
        <f t="shared" si="41"/>
        <v>0</v>
      </c>
      <c r="F59" s="999"/>
      <c r="G59" s="1406"/>
      <c r="H59" s="1406"/>
      <c r="I59" s="1406"/>
      <c r="J59" s="1406"/>
      <c r="K59" s="1406"/>
      <c r="L59" s="1406"/>
      <c r="M59" s="1406"/>
      <c r="N59" s="1406"/>
      <c r="O59" s="1406"/>
      <c r="P59" s="198"/>
      <c r="Q59" s="1007">
        <v>5</v>
      </c>
      <c r="R59" s="1008" t="s">
        <v>374</v>
      </c>
      <c r="S59" s="1006"/>
      <c r="T59" s="989">
        <f t="shared" si="42"/>
        <v>0</v>
      </c>
      <c r="U59" s="999"/>
      <c r="V59" s="1406"/>
      <c r="W59" s="1406"/>
      <c r="X59" s="1406"/>
      <c r="Y59" s="1406"/>
      <c r="Z59" s="1406"/>
      <c r="AA59" s="1406"/>
      <c r="AB59" s="1406"/>
      <c r="AC59" s="1406"/>
      <c r="AD59" s="1406"/>
      <c r="AE59" s="198"/>
      <c r="AF59" s="1007">
        <v>5</v>
      </c>
      <c r="AG59" s="1008" t="s">
        <v>374</v>
      </c>
      <c r="AH59" s="1006"/>
      <c r="AI59" s="989">
        <f t="shared" si="43"/>
        <v>0</v>
      </c>
      <c r="AJ59" s="999"/>
      <c r="AK59" s="1406"/>
      <c r="AL59" s="1406"/>
      <c r="AM59" s="1406"/>
      <c r="AN59" s="1406"/>
      <c r="AO59" s="1406"/>
      <c r="AP59" s="1406"/>
      <c r="AQ59" s="1406"/>
      <c r="AR59" s="1406"/>
      <c r="AS59" s="1406"/>
      <c r="AT59" s="198"/>
      <c r="AU59" s="198"/>
    </row>
    <row r="60" spans="2:47">
      <c r="B60" s="1007">
        <v>6</v>
      </c>
      <c r="C60" s="1008" t="s">
        <v>375</v>
      </c>
      <c r="D60" s="1006"/>
      <c r="E60" s="989">
        <f t="shared" si="41"/>
        <v>0</v>
      </c>
      <c r="F60" s="999"/>
      <c r="G60" s="1406"/>
      <c r="H60" s="1406"/>
      <c r="I60" s="1406"/>
      <c r="J60" s="1406"/>
      <c r="K60" s="1406"/>
      <c r="L60" s="1406"/>
      <c r="M60" s="1406"/>
      <c r="N60" s="1406"/>
      <c r="O60" s="1406"/>
      <c r="P60" s="198"/>
      <c r="Q60" s="1007">
        <v>6</v>
      </c>
      <c r="R60" s="1008" t="s">
        <v>375</v>
      </c>
      <c r="S60" s="1006"/>
      <c r="T60" s="989">
        <f t="shared" si="42"/>
        <v>0</v>
      </c>
      <c r="U60" s="999"/>
      <c r="V60" s="1406"/>
      <c r="W60" s="1406"/>
      <c r="X60" s="1406"/>
      <c r="Y60" s="1406"/>
      <c r="Z60" s="1406"/>
      <c r="AA60" s="1406"/>
      <c r="AB60" s="1406"/>
      <c r="AC60" s="1406"/>
      <c r="AD60" s="1406"/>
      <c r="AE60" s="198"/>
      <c r="AF60" s="1007">
        <v>6</v>
      </c>
      <c r="AG60" s="1008" t="s">
        <v>375</v>
      </c>
      <c r="AH60" s="1006"/>
      <c r="AI60" s="989">
        <f t="shared" si="43"/>
        <v>0</v>
      </c>
      <c r="AJ60" s="999"/>
      <c r="AK60" s="1406"/>
      <c r="AL60" s="1406"/>
      <c r="AM60" s="1406"/>
      <c r="AN60" s="1406"/>
      <c r="AO60" s="1406"/>
      <c r="AP60" s="1406"/>
      <c r="AQ60" s="1406"/>
      <c r="AR60" s="1406"/>
      <c r="AS60" s="1406"/>
      <c r="AT60" s="198"/>
      <c r="AU60" s="198"/>
    </row>
    <row r="61" spans="2:47">
      <c r="B61" s="1007">
        <v>7</v>
      </c>
      <c r="C61" s="1008" t="s">
        <v>246</v>
      </c>
      <c r="D61" s="1006"/>
      <c r="E61" s="989">
        <f t="shared" si="41"/>
        <v>0</v>
      </c>
      <c r="F61" s="999"/>
      <c r="G61" s="1406"/>
      <c r="H61" s="1406"/>
      <c r="I61" s="1406"/>
      <c r="J61" s="1406"/>
      <c r="K61" s="1406"/>
      <c r="L61" s="1406"/>
      <c r="M61" s="1406"/>
      <c r="N61" s="1406"/>
      <c r="O61" s="1406"/>
      <c r="P61" s="198"/>
      <c r="Q61" s="1007">
        <v>7</v>
      </c>
      <c r="R61" s="1008" t="s">
        <v>246</v>
      </c>
      <c r="S61" s="1006"/>
      <c r="T61" s="989">
        <f t="shared" si="42"/>
        <v>0</v>
      </c>
      <c r="U61" s="999"/>
      <c r="V61" s="1406"/>
      <c r="W61" s="1406"/>
      <c r="X61" s="1406"/>
      <c r="Y61" s="1406"/>
      <c r="Z61" s="1406"/>
      <c r="AA61" s="1406"/>
      <c r="AB61" s="1406"/>
      <c r="AC61" s="1406"/>
      <c r="AD61" s="1406"/>
      <c r="AE61" s="198"/>
      <c r="AF61" s="1007">
        <v>7</v>
      </c>
      <c r="AG61" s="1008" t="s">
        <v>246</v>
      </c>
      <c r="AH61" s="1006"/>
      <c r="AI61" s="989">
        <f t="shared" si="43"/>
        <v>0</v>
      </c>
      <c r="AJ61" s="999"/>
      <c r="AK61" s="1406"/>
      <c r="AL61" s="1406"/>
      <c r="AM61" s="1406"/>
      <c r="AN61" s="1406"/>
      <c r="AO61" s="1406"/>
      <c r="AP61" s="1406"/>
      <c r="AQ61" s="1406"/>
      <c r="AR61" s="1406"/>
      <c r="AS61" s="1406"/>
      <c r="AT61" s="198"/>
      <c r="AU61" s="198"/>
    </row>
    <row r="62" spans="2:47">
      <c r="B62" s="1007">
        <v>8</v>
      </c>
      <c r="C62" s="1008" t="s">
        <v>282</v>
      </c>
      <c r="D62" s="1006"/>
      <c r="E62" s="989">
        <f t="shared" si="41"/>
        <v>0</v>
      </c>
      <c r="F62" s="999"/>
      <c r="G62" s="1406"/>
      <c r="H62" s="1406"/>
      <c r="I62" s="1406"/>
      <c r="J62" s="1406"/>
      <c r="K62" s="1406"/>
      <c r="L62" s="1406"/>
      <c r="M62" s="1406"/>
      <c r="N62" s="1406"/>
      <c r="O62" s="1406"/>
      <c r="P62" s="198"/>
      <c r="Q62" s="1007">
        <v>8</v>
      </c>
      <c r="R62" s="1008" t="s">
        <v>282</v>
      </c>
      <c r="S62" s="1006"/>
      <c r="T62" s="989">
        <f t="shared" si="42"/>
        <v>0</v>
      </c>
      <c r="U62" s="999"/>
      <c r="V62" s="1406"/>
      <c r="W62" s="1406"/>
      <c r="X62" s="1406"/>
      <c r="Y62" s="1406"/>
      <c r="Z62" s="1406"/>
      <c r="AA62" s="1406"/>
      <c r="AB62" s="1406"/>
      <c r="AC62" s="1406"/>
      <c r="AD62" s="1406"/>
      <c r="AE62" s="198"/>
      <c r="AF62" s="1007">
        <v>8</v>
      </c>
      <c r="AG62" s="1008" t="s">
        <v>282</v>
      </c>
      <c r="AH62" s="1006"/>
      <c r="AI62" s="989">
        <f t="shared" si="43"/>
        <v>0</v>
      </c>
      <c r="AJ62" s="999"/>
      <c r="AK62" s="1406"/>
      <c r="AL62" s="1406"/>
      <c r="AM62" s="1406"/>
      <c r="AN62" s="1406"/>
      <c r="AO62" s="1406"/>
      <c r="AP62" s="1406"/>
      <c r="AQ62" s="1406"/>
      <c r="AR62" s="1406"/>
      <c r="AS62" s="1406"/>
      <c r="AT62" s="198"/>
      <c r="AU62" s="198"/>
    </row>
    <row r="63" spans="2:47">
      <c r="B63" s="1007">
        <v>9</v>
      </c>
      <c r="C63" s="539" t="s">
        <v>280</v>
      </c>
      <c r="D63" s="385"/>
      <c r="E63" s="989">
        <f t="shared" si="41"/>
        <v>0</v>
      </c>
      <c r="F63" s="999"/>
      <c r="G63" s="1406"/>
      <c r="H63" s="1406"/>
      <c r="I63" s="1406"/>
      <c r="J63" s="1406"/>
      <c r="K63" s="1406"/>
      <c r="L63" s="1406"/>
      <c r="M63" s="1406"/>
      <c r="N63" s="1406"/>
      <c r="O63" s="1406"/>
      <c r="P63" s="198"/>
      <c r="Q63" s="1007">
        <v>9</v>
      </c>
      <c r="R63" s="539" t="s">
        <v>280</v>
      </c>
      <c r="S63" s="385"/>
      <c r="T63" s="989">
        <f t="shared" si="42"/>
        <v>0</v>
      </c>
      <c r="U63" s="999"/>
      <c r="V63" s="1406"/>
      <c r="W63" s="1406"/>
      <c r="X63" s="1406"/>
      <c r="Y63" s="1406"/>
      <c r="Z63" s="1406"/>
      <c r="AA63" s="1406"/>
      <c r="AB63" s="1406"/>
      <c r="AC63" s="1406"/>
      <c r="AD63" s="1406"/>
      <c r="AE63" s="198"/>
      <c r="AF63" s="1007">
        <v>9</v>
      </c>
      <c r="AG63" s="539" t="s">
        <v>280</v>
      </c>
      <c r="AH63" s="385"/>
      <c r="AI63" s="989">
        <f t="shared" si="43"/>
        <v>0</v>
      </c>
      <c r="AJ63" s="999"/>
      <c r="AK63" s="1406"/>
      <c r="AL63" s="1406"/>
      <c r="AM63" s="1406"/>
      <c r="AN63" s="1406"/>
      <c r="AO63" s="1406"/>
      <c r="AP63" s="1406"/>
      <c r="AQ63" s="1406"/>
      <c r="AR63" s="1406"/>
      <c r="AS63" s="1406"/>
      <c r="AT63" s="198"/>
      <c r="AU63" s="198"/>
    </row>
    <row r="64" spans="2:47">
      <c r="B64" s="1009">
        <v>10</v>
      </c>
      <c r="C64" s="1010" t="s">
        <v>389</v>
      </c>
      <c r="D64" s="386"/>
      <c r="E64" s="1001">
        <f>SUM(G64:O64)</f>
        <v>0</v>
      </c>
      <c r="F64" s="999"/>
      <c r="G64" s="1001">
        <f t="shared" ref="G64:O64" si="44">G55+SUM(G56:G63)</f>
        <v>0</v>
      </c>
      <c r="H64" s="1001">
        <f t="shared" si="44"/>
        <v>0</v>
      </c>
      <c r="I64" s="1001">
        <f t="shared" si="44"/>
        <v>0</v>
      </c>
      <c r="J64" s="1001">
        <f t="shared" si="44"/>
        <v>0</v>
      </c>
      <c r="K64" s="1001">
        <f t="shared" si="44"/>
        <v>0</v>
      </c>
      <c r="L64" s="1001">
        <f t="shared" si="44"/>
        <v>0</v>
      </c>
      <c r="M64" s="1001">
        <f t="shared" si="44"/>
        <v>0</v>
      </c>
      <c r="N64" s="1001">
        <f t="shared" si="44"/>
        <v>0</v>
      </c>
      <c r="O64" s="1001">
        <f t="shared" si="44"/>
        <v>0</v>
      </c>
      <c r="P64" s="198"/>
      <c r="Q64" s="1009">
        <v>10</v>
      </c>
      <c r="R64" s="1010" t="s">
        <v>389</v>
      </c>
      <c r="S64" s="386"/>
      <c r="T64" s="1001">
        <f>SUM(V64:AD64)</f>
        <v>0</v>
      </c>
      <c r="U64" s="999"/>
      <c r="V64" s="1001">
        <f t="shared" ref="V64:AD64" si="45">V55+SUM(V56:V63)</f>
        <v>0</v>
      </c>
      <c r="W64" s="1001">
        <f t="shared" si="45"/>
        <v>0</v>
      </c>
      <c r="X64" s="1001">
        <f t="shared" si="45"/>
        <v>0</v>
      </c>
      <c r="Y64" s="1001">
        <f t="shared" si="45"/>
        <v>0</v>
      </c>
      <c r="Z64" s="1001">
        <f t="shared" si="45"/>
        <v>0</v>
      </c>
      <c r="AA64" s="1001">
        <f t="shared" si="45"/>
        <v>0</v>
      </c>
      <c r="AB64" s="1001">
        <f t="shared" si="45"/>
        <v>0</v>
      </c>
      <c r="AC64" s="1001">
        <f t="shared" si="45"/>
        <v>0</v>
      </c>
      <c r="AD64" s="1001">
        <f t="shared" si="45"/>
        <v>0</v>
      </c>
      <c r="AE64" s="198"/>
      <c r="AF64" s="1009">
        <v>10</v>
      </c>
      <c r="AG64" s="1010" t="s">
        <v>389</v>
      </c>
      <c r="AH64" s="386"/>
      <c r="AI64" s="1001">
        <f>SUM(AK64:AS64)</f>
        <v>0</v>
      </c>
      <c r="AJ64" s="999"/>
      <c r="AK64" s="1001">
        <f t="shared" ref="AK64:AS64" si="46">AK55+SUM(AK56:AK63)</f>
        <v>0</v>
      </c>
      <c r="AL64" s="1001">
        <f t="shared" si="46"/>
        <v>0</v>
      </c>
      <c r="AM64" s="1001">
        <f t="shared" si="46"/>
        <v>0</v>
      </c>
      <c r="AN64" s="1001">
        <f t="shared" si="46"/>
        <v>0</v>
      </c>
      <c r="AO64" s="1001">
        <f t="shared" si="46"/>
        <v>0</v>
      </c>
      <c r="AP64" s="1001">
        <f t="shared" si="46"/>
        <v>0</v>
      </c>
      <c r="AQ64" s="1001">
        <f t="shared" si="46"/>
        <v>0</v>
      </c>
      <c r="AR64" s="1001">
        <f t="shared" si="46"/>
        <v>0</v>
      </c>
      <c r="AS64" s="1001">
        <f t="shared" si="46"/>
        <v>0</v>
      </c>
      <c r="AT64" s="198"/>
      <c r="AU64" s="198"/>
    </row>
    <row r="65" spans="2:47">
      <c r="B65" s="1011"/>
      <c r="C65" s="1012"/>
      <c r="D65" s="872"/>
      <c r="E65" s="1013"/>
      <c r="F65" s="198"/>
      <c r="G65" s="198"/>
      <c r="H65" s="198"/>
      <c r="I65" s="198"/>
      <c r="J65" s="198"/>
      <c r="K65" s="198"/>
      <c r="L65" s="198"/>
      <c r="M65" s="198"/>
      <c r="N65" s="198"/>
      <c r="O65" s="198"/>
      <c r="P65" s="198"/>
      <c r="Q65" s="1011"/>
      <c r="R65" s="1012"/>
      <c r="S65" s="872"/>
      <c r="T65" s="1013"/>
      <c r="U65" s="198"/>
      <c r="V65" s="198"/>
      <c r="W65" s="198"/>
      <c r="X65" s="198"/>
      <c r="Y65" s="198"/>
      <c r="Z65" s="198"/>
      <c r="AA65" s="198"/>
      <c r="AB65" s="198"/>
      <c r="AC65" s="198"/>
      <c r="AD65" s="198"/>
      <c r="AE65" s="198"/>
      <c r="AF65" s="1011"/>
      <c r="AG65" s="1012"/>
      <c r="AH65" s="872"/>
      <c r="AI65" s="1013"/>
      <c r="AJ65" s="198"/>
      <c r="AK65" s="198"/>
      <c r="AL65" s="198"/>
      <c r="AM65" s="198"/>
      <c r="AN65" s="198"/>
      <c r="AO65" s="198"/>
      <c r="AP65" s="198"/>
      <c r="AQ65" s="198"/>
      <c r="AR65" s="198"/>
      <c r="AS65" s="198"/>
      <c r="AT65" s="198"/>
      <c r="AU65" s="198"/>
    </row>
    <row r="66" spans="2:47">
      <c r="B66" s="1014"/>
      <c r="C66" s="1015" t="s">
        <v>174</v>
      </c>
      <c r="D66" s="1016"/>
      <c r="E66" s="533" t="s">
        <v>316</v>
      </c>
      <c r="F66" s="198"/>
      <c r="G66" s="533" t="s">
        <v>113</v>
      </c>
      <c r="H66" s="533" t="s">
        <v>114</v>
      </c>
      <c r="I66" s="533" t="s">
        <v>115</v>
      </c>
      <c r="J66" s="533" t="s">
        <v>116</v>
      </c>
      <c r="K66" s="533" t="s">
        <v>117</v>
      </c>
      <c r="L66" s="533" t="s">
        <v>118</v>
      </c>
      <c r="M66" s="533" t="s">
        <v>119</v>
      </c>
      <c r="N66" s="533" t="s">
        <v>120</v>
      </c>
      <c r="O66" s="533" t="s">
        <v>121</v>
      </c>
      <c r="P66" s="198"/>
      <c r="Q66" s="1014"/>
      <c r="R66" s="1015" t="s">
        <v>174</v>
      </c>
      <c r="S66" s="1016"/>
      <c r="T66" s="533" t="s">
        <v>316</v>
      </c>
      <c r="U66" s="198"/>
      <c r="V66" s="533" t="s">
        <v>113</v>
      </c>
      <c r="W66" s="533" t="s">
        <v>114</v>
      </c>
      <c r="X66" s="533" t="s">
        <v>115</v>
      </c>
      <c r="Y66" s="533" t="s">
        <v>116</v>
      </c>
      <c r="Z66" s="533" t="s">
        <v>117</v>
      </c>
      <c r="AA66" s="533" t="s">
        <v>118</v>
      </c>
      <c r="AB66" s="533" t="s">
        <v>119</v>
      </c>
      <c r="AC66" s="533" t="s">
        <v>120</v>
      </c>
      <c r="AD66" s="533" t="s">
        <v>121</v>
      </c>
      <c r="AE66" s="198"/>
      <c r="AF66" s="1014"/>
      <c r="AG66" s="1015" t="s">
        <v>174</v>
      </c>
      <c r="AH66" s="1016"/>
      <c r="AI66" s="533" t="s">
        <v>316</v>
      </c>
      <c r="AJ66" s="198"/>
      <c r="AK66" s="533" t="s">
        <v>113</v>
      </c>
      <c r="AL66" s="533" t="s">
        <v>114</v>
      </c>
      <c r="AM66" s="533" t="s">
        <v>115</v>
      </c>
      <c r="AN66" s="533" t="s">
        <v>116</v>
      </c>
      <c r="AO66" s="533" t="s">
        <v>117</v>
      </c>
      <c r="AP66" s="533" t="s">
        <v>118</v>
      </c>
      <c r="AQ66" s="533" t="s">
        <v>119</v>
      </c>
      <c r="AR66" s="533" t="s">
        <v>120</v>
      </c>
      <c r="AS66" s="533" t="s">
        <v>121</v>
      </c>
      <c r="AT66" s="198"/>
      <c r="AU66" s="198"/>
    </row>
    <row r="67" spans="2:47" ht="4.5" customHeight="1">
      <c r="B67" s="1017"/>
      <c r="C67" s="1018"/>
      <c r="D67" s="1019"/>
      <c r="E67" s="330"/>
      <c r="F67" s="198"/>
      <c r="G67" s="198"/>
      <c r="H67" s="198"/>
      <c r="I67" s="198"/>
      <c r="J67" s="198"/>
      <c r="K67" s="198"/>
      <c r="L67" s="198"/>
      <c r="M67" s="198"/>
      <c r="N67" s="198"/>
      <c r="O67" s="198"/>
      <c r="P67" s="198"/>
      <c r="Q67" s="1017"/>
      <c r="R67" s="1018"/>
      <c r="S67" s="1019"/>
      <c r="T67" s="330"/>
      <c r="U67" s="198"/>
      <c r="V67" s="198"/>
      <c r="W67" s="198"/>
      <c r="X67" s="198"/>
      <c r="Y67" s="198"/>
      <c r="Z67" s="198"/>
      <c r="AA67" s="198"/>
      <c r="AB67" s="198"/>
      <c r="AC67" s="198"/>
      <c r="AD67" s="198"/>
      <c r="AE67" s="198"/>
      <c r="AF67" s="1017"/>
      <c r="AG67" s="1018"/>
      <c r="AH67" s="1019"/>
      <c r="AI67" s="330"/>
      <c r="AJ67" s="198"/>
      <c r="AK67" s="198"/>
      <c r="AL67" s="198"/>
      <c r="AM67" s="198"/>
      <c r="AN67" s="198"/>
      <c r="AO67" s="198"/>
      <c r="AP67" s="198"/>
      <c r="AQ67" s="198"/>
      <c r="AR67" s="198"/>
      <c r="AS67" s="198"/>
      <c r="AT67" s="198"/>
      <c r="AU67" s="198"/>
    </row>
    <row r="68" spans="2:47">
      <c r="B68" s="1004">
        <v>11</v>
      </c>
      <c r="C68" s="1020" t="s">
        <v>302</v>
      </c>
      <c r="D68" s="385"/>
      <c r="E68" s="998">
        <f>SUM(G68:O68)</f>
        <v>0</v>
      </c>
      <c r="F68" s="564"/>
      <c r="G68" s="1002"/>
      <c r="H68" s="1002"/>
      <c r="I68" s="1002"/>
      <c r="J68" s="1002"/>
      <c r="K68" s="1002"/>
      <c r="L68" s="1002"/>
      <c r="M68" s="1002"/>
      <c r="N68" s="1002"/>
      <c r="O68" s="1002"/>
      <c r="P68" s="198"/>
      <c r="Q68" s="1004">
        <v>11</v>
      </c>
      <c r="R68" s="1020" t="s">
        <v>302</v>
      </c>
      <c r="S68" s="385"/>
      <c r="T68" s="998">
        <f>SUM(V68:AD68)</f>
        <v>0</v>
      </c>
      <c r="U68" s="564"/>
      <c r="V68" s="1002"/>
      <c r="W68" s="1002"/>
      <c r="X68" s="1002"/>
      <c r="Y68" s="1002"/>
      <c r="Z68" s="1002"/>
      <c r="AA68" s="1002"/>
      <c r="AB68" s="1002"/>
      <c r="AC68" s="1002"/>
      <c r="AD68" s="1002"/>
      <c r="AE68" s="198"/>
      <c r="AF68" s="1004">
        <v>11</v>
      </c>
      <c r="AG68" s="1020" t="s">
        <v>302</v>
      </c>
      <c r="AH68" s="385"/>
      <c r="AI68" s="998">
        <f>SUM(AK68:AS68)</f>
        <v>0</v>
      </c>
      <c r="AJ68" s="564"/>
      <c r="AK68" s="1002"/>
      <c r="AL68" s="1002"/>
      <c r="AM68" s="1002"/>
      <c r="AN68" s="1002"/>
      <c r="AO68" s="1002"/>
      <c r="AP68" s="1002"/>
      <c r="AQ68" s="1002"/>
      <c r="AR68" s="1002"/>
      <c r="AS68" s="1002"/>
      <c r="AT68" s="198"/>
      <c r="AU68" s="198"/>
    </row>
    <row r="69" spans="2:47">
      <c r="B69" s="1007">
        <v>12</v>
      </c>
      <c r="C69" s="539" t="s">
        <v>171</v>
      </c>
      <c r="D69" s="385"/>
      <c r="E69" s="989">
        <f>SUM(G69:O69)</f>
        <v>0</v>
      </c>
      <c r="F69" s="564"/>
      <c r="G69" s="1406"/>
      <c r="H69" s="1406"/>
      <c r="I69" s="1406"/>
      <c r="J69" s="1406"/>
      <c r="K69" s="1406"/>
      <c r="L69" s="1406"/>
      <c r="M69" s="1406"/>
      <c r="N69" s="1406"/>
      <c r="O69" s="1406"/>
      <c r="P69" s="198"/>
      <c r="Q69" s="1007">
        <v>12</v>
      </c>
      <c r="R69" s="539" t="s">
        <v>171</v>
      </c>
      <c r="S69" s="385"/>
      <c r="T69" s="989">
        <f>SUM(V69:AD69)</f>
        <v>0</v>
      </c>
      <c r="U69" s="564"/>
      <c r="V69" s="1406"/>
      <c r="W69" s="1406"/>
      <c r="X69" s="1406"/>
      <c r="Y69" s="1406"/>
      <c r="Z69" s="1406"/>
      <c r="AA69" s="1406"/>
      <c r="AB69" s="1406"/>
      <c r="AC69" s="1406"/>
      <c r="AD69" s="1406"/>
      <c r="AE69" s="198"/>
      <c r="AF69" s="1007">
        <v>12</v>
      </c>
      <c r="AG69" s="539" t="s">
        <v>171</v>
      </c>
      <c r="AH69" s="385"/>
      <c r="AI69" s="989">
        <f>SUM(AK69:AS69)</f>
        <v>0</v>
      </c>
      <c r="AJ69" s="564"/>
      <c r="AK69" s="1406"/>
      <c r="AL69" s="1406"/>
      <c r="AM69" s="1406"/>
      <c r="AN69" s="1406"/>
      <c r="AO69" s="1406"/>
      <c r="AP69" s="1406"/>
      <c r="AQ69" s="1406"/>
      <c r="AR69" s="1406"/>
      <c r="AS69" s="1406"/>
      <c r="AT69" s="198"/>
      <c r="AU69" s="198"/>
    </row>
    <row r="70" spans="2:47">
      <c r="B70" s="1007">
        <v>13</v>
      </c>
      <c r="C70" s="539" t="s">
        <v>172</v>
      </c>
      <c r="D70" s="385"/>
      <c r="E70" s="989">
        <f>SUM(G70:O70)</f>
        <v>0</v>
      </c>
      <c r="F70" s="564"/>
      <c r="G70" s="1406"/>
      <c r="H70" s="1406"/>
      <c r="I70" s="1406"/>
      <c r="J70" s="1406"/>
      <c r="K70" s="1406"/>
      <c r="L70" s="1406"/>
      <c r="M70" s="1406"/>
      <c r="N70" s="1406"/>
      <c r="O70" s="1406"/>
      <c r="P70" s="198"/>
      <c r="Q70" s="1007">
        <v>13</v>
      </c>
      <c r="R70" s="539" t="s">
        <v>172</v>
      </c>
      <c r="S70" s="385"/>
      <c r="T70" s="989">
        <f>SUM(V70:AD70)</f>
        <v>0</v>
      </c>
      <c r="U70" s="564"/>
      <c r="V70" s="1406"/>
      <c r="W70" s="1406"/>
      <c r="X70" s="1406"/>
      <c r="Y70" s="1406"/>
      <c r="Z70" s="1406"/>
      <c r="AA70" s="1406"/>
      <c r="AB70" s="1406"/>
      <c r="AC70" s="1406"/>
      <c r="AD70" s="1406"/>
      <c r="AE70" s="198"/>
      <c r="AF70" s="1007">
        <v>13</v>
      </c>
      <c r="AG70" s="539" t="s">
        <v>172</v>
      </c>
      <c r="AH70" s="385"/>
      <c r="AI70" s="989">
        <f>SUM(AK70:AS70)</f>
        <v>0</v>
      </c>
      <c r="AJ70" s="564"/>
      <c r="AK70" s="1406"/>
      <c r="AL70" s="1406"/>
      <c r="AM70" s="1406"/>
      <c r="AN70" s="1406"/>
      <c r="AO70" s="1406"/>
      <c r="AP70" s="1406"/>
      <c r="AQ70" s="1406"/>
      <c r="AR70" s="1406"/>
      <c r="AS70" s="1406"/>
      <c r="AT70" s="198"/>
      <c r="AU70" s="198"/>
    </row>
    <row r="71" spans="2:47">
      <c r="B71" s="1007">
        <v>14</v>
      </c>
      <c r="C71" s="539" t="s">
        <v>282</v>
      </c>
      <c r="D71" s="385"/>
      <c r="E71" s="989">
        <f>SUM(G71:O71)</f>
        <v>0</v>
      </c>
      <c r="F71" s="564"/>
      <c r="G71" s="1406"/>
      <c r="H71" s="1406"/>
      <c r="I71" s="1406"/>
      <c r="J71" s="1406"/>
      <c r="K71" s="1406"/>
      <c r="L71" s="1406"/>
      <c r="M71" s="1406"/>
      <c r="N71" s="1406"/>
      <c r="O71" s="1406"/>
      <c r="P71" s="198"/>
      <c r="Q71" s="1007">
        <v>14</v>
      </c>
      <c r="R71" s="539" t="s">
        <v>282</v>
      </c>
      <c r="S71" s="385"/>
      <c r="T71" s="989">
        <f>SUM(V71:AD71)</f>
        <v>0</v>
      </c>
      <c r="U71" s="564"/>
      <c r="V71" s="1406"/>
      <c r="W71" s="1406"/>
      <c r="X71" s="1406"/>
      <c r="Y71" s="1406"/>
      <c r="Z71" s="1406"/>
      <c r="AA71" s="1406"/>
      <c r="AB71" s="1406"/>
      <c r="AC71" s="1406"/>
      <c r="AD71" s="1406"/>
      <c r="AE71" s="198"/>
      <c r="AF71" s="1007">
        <v>14</v>
      </c>
      <c r="AG71" s="539" t="s">
        <v>282</v>
      </c>
      <c r="AH71" s="385"/>
      <c r="AI71" s="989">
        <f>SUM(AK71:AS71)</f>
        <v>0</v>
      </c>
      <c r="AJ71" s="564"/>
      <c r="AK71" s="1406"/>
      <c r="AL71" s="1406"/>
      <c r="AM71" s="1406"/>
      <c r="AN71" s="1406"/>
      <c r="AO71" s="1406"/>
      <c r="AP71" s="1406"/>
      <c r="AQ71" s="1406"/>
      <c r="AR71" s="1406"/>
      <c r="AS71" s="1406"/>
      <c r="AT71" s="198"/>
      <c r="AU71" s="198"/>
    </row>
    <row r="72" spans="2:47">
      <c r="B72" s="1007">
        <v>15</v>
      </c>
      <c r="C72" s="539" t="s">
        <v>280</v>
      </c>
      <c r="D72" s="385"/>
      <c r="E72" s="989">
        <f>SUM(G72:O72)</f>
        <v>0</v>
      </c>
      <c r="F72" s="564"/>
      <c r="G72" s="962"/>
      <c r="H72" s="962"/>
      <c r="I72" s="962"/>
      <c r="J72" s="962"/>
      <c r="K72" s="962"/>
      <c r="L72" s="962"/>
      <c r="M72" s="962"/>
      <c r="N72" s="962"/>
      <c r="O72" s="962"/>
      <c r="P72" s="198"/>
      <c r="Q72" s="1007">
        <v>15</v>
      </c>
      <c r="R72" s="539" t="s">
        <v>280</v>
      </c>
      <c r="S72" s="385"/>
      <c r="T72" s="989">
        <f>SUM(V72:AD72)</f>
        <v>0</v>
      </c>
      <c r="U72" s="564"/>
      <c r="V72" s="962"/>
      <c r="W72" s="962"/>
      <c r="X72" s="962"/>
      <c r="Y72" s="962"/>
      <c r="Z72" s="962"/>
      <c r="AA72" s="962"/>
      <c r="AB72" s="962"/>
      <c r="AC72" s="962"/>
      <c r="AD72" s="962"/>
      <c r="AE72" s="198"/>
      <c r="AF72" s="1007">
        <v>15</v>
      </c>
      <c r="AG72" s="539" t="s">
        <v>280</v>
      </c>
      <c r="AH72" s="385"/>
      <c r="AI72" s="989">
        <f>SUM(AK72:AS72)</f>
        <v>0</v>
      </c>
      <c r="AJ72" s="564"/>
      <c r="AK72" s="962"/>
      <c r="AL72" s="962"/>
      <c r="AM72" s="962"/>
      <c r="AN72" s="962"/>
      <c r="AO72" s="962"/>
      <c r="AP72" s="962"/>
      <c r="AQ72" s="962"/>
      <c r="AR72" s="962"/>
      <c r="AS72" s="962"/>
      <c r="AT72" s="198"/>
      <c r="AU72" s="198"/>
    </row>
    <row r="73" spans="2:47">
      <c r="B73" s="1009">
        <v>16</v>
      </c>
      <c r="C73" s="1010" t="s">
        <v>390</v>
      </c>
      <c r="D73" s="386"/>
      <c r="E73" s="563">
        <f>SUM(E68:E72)</f>
        <v>0</v>
      </c>
      <c r="F73" s="564"/>
      <c r="G73" s="563">
        <f t="shared" ref="G73:O73" si="47">SUM(G68:G72)</f>
        <v>0</v>
      </c>
      <c r="H73" s="563">
        <f t="shared" si="47"/>
        <v>0</v>
      </c>
      <c r="I73" s="563">
        <f t="shared" si="47"/>
        <v>0</v>
      </c>
      <c r="J73" s="563">
        <f t="shared" si="47"/>
        <v>0</v>
      </c>
      <c r="K73" s="563">
        <f t="shared" si="47"/>
        <v>0</v>
      </c>
      <c r="L73" s="563">
        <f t="shared" si="47"/>
        <v>0</v>
      </c>
      <c r="M73" s="563">
        <f t="shared" si="47"/>
        <v>0</v>
      </c>
      <c r="N73" s="563">
        <f t="shared" si="47"/>
        <v>0</v>
      </c>
      <c r="O73" s="563">
        <f t="shared" si="47"/>
        <v>0</v>
      </c>
      <c r="P73" s="198"/>
      <c r="Q73" s="1009">
        <v>16</v>
      </c>
      <c r="R73" s="1010" t="s">
        <v>390</v>
      </c>
      <c r="S73" s="386"/>
      <c r="T73" s="563">
        <f>SUM(T68:T72)</f>
        <v>0</v>
      </c>
      <c r="U73" s="564"/>
      <c r="V73" s="563">
        <f t="shared" ref="V73:AD73" si="48">SUM(V68:V72)</f>
        <v>0</v>
      </c>
      <c r="W73" s="563">
        <f t="shared" si="48"/>
        <v>0</v>
      </c>
      <c r="X73" s="563">
        <f t="shared" si="48"/>
        <v>0</v>
      </c>
      <c r="Y73" s="563">
        <f t="shared" si="48"/>
        <v>0</v>
      </c>
      <c r="Z73" s="563">
        <f t="shared" si="48"/>
        <v>0</v>
      </c>
      <c r="AA73" s="563">
        <f t="shared" si="48"/>
        <v>0</v>
      </c>
      <c r="AB73" s="563">
        <f t="shared" si="48"/>
        <v>0</v>
      </c>
      <c r="AC73" s="563">
        <f t="shared" si="48"/>
        <v>0</v>
      </c>
      <c r="AD73" s="563">
        <f t="shared" si="48"/>
        <v>0</v>
      </c>
      <c r="AE73" s="198"/>
      <c r="AF73" s="1009">
        <v>16</v>
      </c>
      <c r="AG73" s="1010" t="s">
        <v>390</v>
      </c>
      <c r="AH73" s="386"/>
      <c r="AI73" s="563">
        <f>SUM(AI68:AI72)</f>
        <v>0</v>
      </c>
      <c r="AJ73" s="564"/>
      <c r="AK73" s="563">
        <f t="shared" ref="AK73:AS73" si="49">SUM(AK68:AK72)</f>
        <v>0</v>
      </c>
      <c r="AL73" s="563">
        <f t="shared" si="49"/>
        <v>0</v>
      </c>
      <c r="AM73" s="563">
        <f t="shared" si="49"/>
        <v>0</v>
      </c>
      <c r="AN73" s="563">
        <f t="shared" si="49"/>
        <v>0</v>
      </c>
      <c r="AO73" s="563">
        <f t="shared" si="49"/>
        <v>0</v>
      </c>
      <c r="AP73" s="563">
        <f t="shared" si="49"/>
        <v>0</v>
      </c>
      <c r="AQ73" s="563">
        <f t="shared" si="49"/>
        <v>0</v>
      </c>
      <c r="AR73" s="563">
        <f t="shared" si="49"/>
        <v>0</v>
      </c>
      <c r="AS73" s="563">
        <f t="shared" si="49"/>
        <v>0</v>
      </c>
      <c r="AT73" s="198"/>
      <c r="AU73" s="198"/>
    </row>
    <row r="74" spans="2:47">
      <c r="B74" s="1021"/>
      <c r="C74" s="126"/>
      <c r="D74" s="129"/>
      <c r="E74" s="576"/>
      <c r="F74" s="198"/>
      <c r="G74" s="198"/>
      <c r="H74" s="198"/>
      <c r="I74" s="198"/>
      <c r="J74" s="198"/>
      <c r="K74" s="198"/>
      <c r="L74" s="198"/>
      <c r="M74" s="198"/>
      <c r="N74" s="198"/>
      <c r="O74" s="198"/>
      <c r="P74" s="198"/>
      <c r="Q74" s="1021"/>
      <c r="R74" s="126"/>
      <c r="S74" s="129"/>
      <c r="T74" s="576"/>
      <c r="U74" s="198"/>
      <c r="V74" s="198"/>
      <c r="W74" s="198"/>
      <c r="X74" s="198"/>
      <c r="Y74" s="198"/>
      <c r="Z74" s="198"/>
      <c r="AA74" s="198"/>
      <c r="AB74" s="198"/>
      <c r="AC74" s="198"/>
      <c r="AD74" s="198"/>
      <c r="AE74" s="198"/>
      <c r="AF74" s="1021"/>
      <c r="AG74" s="126"/>
      <c r="AH74" s="129"/>
      <c r="AI74" s="576"/>
      <c r="AJ74" s="198"/>
      <c r="AK74" s="198"/>
      <c r="AL74" s="198"/>
      <c r="AM74" s="198"/>
      <c r="AN74" s="198"/>
      <c r="AO74" s="198"/>
      <c r="AP74" s="198"/>
      <c r="AQ74" s="198"/>
      <c r="AR74" s="198"/>
      <c r="AS74" s="198"/>
      <c r="AT74" s="198"/>
      <c r="AU74" s="198"/>
    </row>
    <row r="75" spans="2:47">
      <c r="B75" s="1022"/>
      <c r="C75" s="1015" t="s">
        <v>175</v>
      </c>
      <c r="D75" s="1016"/>
      <c r="E75" s="533" t="s">
        <v>316</v>
      </c>
      <c r="F75" s="198"/>
      <c r="G75" s="533" t="s">
        <v>113</v>
      </c>
      <c r="H75" s="533" t="s">
        <v>114</v>
      </c>
      <c r="I75" s="533" t="s">
        <v>115</v>
      </c>
      <c r="J75" s="533" t="s">
        <v>116</v>
      </c>
      <c r="K75" s="533" t="s">
        <v>117</v>
      </c>
      <c r="L75" s="533" t="s">
        <v>118</v>
      </c>
      <c r="M75" s="533" t="s">
        <v>119</v>
      </c>
      <c r="N75" s="533" t="s">
        <v>120</v>
      </c>
      <c r="O75" s="533" t="s">
        <v>121</v>
      </c>
      <c r="P75" s="198"/>
      <c r="Q75" s="1022"/>
      <c r="R75" s="1015" t="s">
        <v>175</v>
      </c>
      <c r="S75" s="1016"/>
      <c r="T75" s="533" t="s">
        <v>316</v>
      </c>
      <c r="U75" s="198"/>
      <c r="V75" s="533" t="s">
        <v>113</v>
      </c>
      <c r="W75" s="533" t="s">
        <v>114</v>
      </c>
      <c r="X75" s="533" t="s">
        <v>115</v>
      </c>
      <c r="Y75" s="533" t="s">
        <v>116</v>
      </c>
      <c r="Z75" s="533" t="s">
        <v>117</v>
      </c>
      <c r="AA75" s="533" t="s">
        <v>118</v>
      </c>
      <c r="AB75" s="533" t="s">
        <v>119</v>
      </c>
      <c r="AC75" s="533" t="s">
        <v>120</v>
      </c>
      <c r="AD75" s="533" t="s">
        <v>121</v>
      </c>
      <c r="AE75" s="198"/>
      <c r="AF75" s="1022"/>
      <c r="AG75" s="1015" t="s">
        <v>175</v>
      </c>
      <c r="AH75" s="1016"/>
      <c r="AI75" s="533" t="s">
        <v>316</v>
      </c>
      <c r="AJ75" s="198"/>
      <c r="AK75" s="533" t="s">
        <v>113</v>
      </c>
      <c r="AL75" s="533" t="s">
        <v>114</v>
      </c>
      <c r="AM75" s="533" t="s">
        <v>115</v>
      </c>
      <c r="AN75" s="533" t="s">
        <v>116</v>
      </c>
      <c r="AO75" s="533" t="s">
        <v>117</v>
      </c>
      <c r="AP75" s="533" t="s">
        <v>118</v>
      </c>
      <c r="AQ75" s="533" t="s">
        <v>119</v>
      </c>
      <c r="AR75" s="533" t="s">
        <v>120</v>
      </c>
      <c r="AS75" s="533" t="s">
        <v>121</v>
      </c>
      <c r="AT75" s="198"/>
      <c r="AU75" s="198"/>
    </row>
    <row r="76" spans="2:47" ht="4.5" customHeight="1">
      <c r="B76" s="1017"/>
      <c r="C76" s="1018"/>
      <c r="D76" s="1019"/>
      <c r="E76" s="535"/>
      <c r="F76" s="198"/>
      <c r="G76" s="198"/>
      <c r="H76" s="198"/>
      <c r="I76" s="198"/>
      <c r="J76" s="198"/>
      <c r="K76" s="198"/>
      <c r="L76" s="198"/>
      <c r="M76" s="198"/>
      <c r="N76" s="198"/>
      <c r="O76" s="198"/>
      <c r="P76" s="198"/>
      <c r="Q76" s="1017"/>
      <c r="R76" s="1018"/>
      <c r="S76" s="1019"/>
      <c r="T76" s="535"/>
      <c r="U76" s="198"/>
      <c r="V76" s="198"/>
      <c r="W76" s="198"/>
      <c r="X76" s="198"/>
      <c r="Y76" s="198"/>
      <c r="Z76" s="198"/>
      <c r="AA76" s="198"/>
      <c r="AB76" s="198"/>
      <c r="AC76" s="198"/>
      <c r="AD76" s="198"/>
      <c r="AE76" s="198"/>
      <c r="AF76" s="1017"/>
      <c r="AG76" s="1018"/>
      <c r="AH76" s="1019"/>
      <c r="AI76" s="535"/>
      <c r="AJ76" s="198"/>
      <c r="AK76" s="198"/>
      <c r="AL76" s="198"/>
      <c r="AM76" s="198"/>
      <c r="AN76" s="198"/>
      <c r="AO76" s="198"/>
      <c r="AP76" s="198"/>
      <c r="AQ76" s="198"/>
      <c r="AR76" s="198"/>
      <c r="AS76" s="198"/>
      <c r="AT76" s="198"/>
      <c r="AU76" s="198"/>
    </row>
    <row r="77" spans="2:47">
      <c r="B77" s="1004">
        <v>17</v>
      </c>
      <c r="C77" s="1005" t="s">
        <v>413</v>
      </c>
      <c r="D77" s="1023"/>
      <c r="E77" s="1003">
        <f>SUM(G77:O77)</f>
        <v>0</v>
      </c>
      <c r="F77" s="564"/>
      <c r="G77" s="1002">
        <f t="shared" ref="G77:O77" si="50">G55+G68</f>
        <v>0</v>
      </c>
      <c r="H77" s="1002">
        <f t="shared" si="50"/>
        <v>0</v>
      </c>
      <c r="I77" s="1002">
        <f t="shared" si="50"/>
        <v>0</v>
      </c>
      <c r="J77" s="1002">
        <f t="shared" si="50"/>
        <v>0</v>
      </c>
      <c r="K77" s="1002">
        <f t="shared" si="50"/>
        <v>0</v>
      </c>
      <c r="L77" s="1002">
        <f t="shared" si="50"/>
        <v>0</v>
      </c>
      <c r="M77" s="1002">
        <f t="shared" si="50"/>
        <v>0</v>
      </c>
      <c r="N77" s="1002">
        <f t="shared" si="50"/>
        <v>0</v>
      </c>
      <c r="O77" s="1002">
        <f t="shared" si="50"/>
        <v>0</v>
      </c>
      <c r="P77" s="198"/>
      <c r="Q77" s="1004">
        <v>17</v>
      </c>
      <c r="R77" s="1005" t="s">
        <v>413</v>
      </c>
      <c r="S77" s="1023"/>
      <c r="T77" s="1003">
        <f>SUM(V77:AD77)</f>
        <v>0</v>
      </c>
      <c r="U77" s="564"/>
      <c r="V77" s="1002">
        <f t="shared" ref="V77:AD77" si="51">V55+V68</f>
        <v>0</v>
      </c>
      <c r="W77" s="1002">
        <f t="shared" si="51"/>
        <v>0</v>
      </c>
      <c r="X77" s="1002">
        <f t="shared" si="51"/>
        <v>0</v>
      </c>
      <c r="Y77" s="1002">
        <f t="shared" si="51"/>
        <v>0</v>
      </c>
      <c r="Z77" s="1002">
        <f t="shared" si="51"/>
        <v>0</v>
      </c>
      <c r="AA77" s="1002">
        <f t="shared" si="51"/>
        <v>0</v>
      </c>
      <c r="AB77" s="1002">
        <f t="shared" si="51"/>
        <v>0</v>
      </c>
      <c r="AC77" s="1002">
        <f t="shared" si="51"/>
        <v>0</v>
      </c>
      <c r="AD77" s="1002">
        <f t="shared" si="51"/>
        <v>0</v>
      </c>
      <c r="AE77" s="198"/>
      <c r="AF77" s="1004">
        <v>17</v>
      </c>
      <c r="AG77" s="1005" t="s">
        <v>413</v>
      </c>
      <c r="AH77" s="1023"/>
      <c r="AI77" s="1003">
        <f>SUM(AK77:AS77)</f>
        <v>0</v>
      </c>
      <c r="AJ77" s="564"/>
      <c r="AK77" s="1002">
        <f t="shared" ref="AK77:AS77" si="52">AK55+AK68</f>
        <v>0</v>
      </c>
      <c r="AL77" s="1002">
        <f t="shared" si="52"/>
        <v>0</v>
      </c>
      <c r="AM77" s="1002">
        <f t="shared" si="52"/>
        <v>0</v>
      </c>
      <c r="AN77" s="1002">
        <f t="shared" si="52"/>
        <v>0</v>
      </c>
      <c r="AO77" s="1002">
        <f t="shared" si="52"/>
        <v>0</v>
      </c>
      <c r="AP77" s="1002">
        <f t="shared" si="52"/>
        <v>0</v>
      </c>
      <c r="AQ77" s="1002">
        <f t="shared" si="52"/>
        <v>0</v>
      </c>
      <c r="AR77" s="1002">
        <f t="shared" si="52"/>
        <v>0</v>
      </c>
      <c r="AS77" s="1002">
        <f t="shared" si="52"/>
        <v>0</v>
      </c>
      <c r="AT77" s="198"/>
      <c r="AU77" s="198"/>
    </row>
    <row r="78" spans="2:47">
      <c r="B78" s="1007">
        <v>18</v>
      </c>
      <c r="C78" s="539" t="s">
        <v>414</v>
      </c>
      <c r="D78" s="385"/>
      <c r="E78" s="989">
        <f t="shared" ref="E78:E85" si="53">SUM(G78:O78)</f>
        <v>0</v>
      </c>
      <c r="F78" s="564"/>
      <c r="G78" s="1406">
        <f>G56+G69</f>
        <v>0</v>
      </c>
      <c r="H78" s="1406">
        <f t="shared" ref="H78:O78" si="54">H56+H69</f>
        <v>0</v>
      </c>
      <c r="I78" s="1406">
        <f t="shared" si="54"/>
        <v>0</v>
      </c>
      <c r="J78" s="1406">
        <f t="shared" si="54"/>
        <v>0</v>
      </c>
      <c r="K78" s="1406">
        <f t="shared" si="54"/>
        <v>0</v>
      </c>
      <c r="L78" s="1406">
        <f t="shared" si="54"/>
        <v>0</v>
      </c>
      <c r="M78" s="1406">
        <f t="shared" si="54"/>
        <v>0</v>
      </c>
      <c r="N78" s="1406">
        <f t="shared" si="54"/>
        <v>0</v>
      </c>
      <c r="O78" s="1406">
        <f t="shared" si="54"/>
        <v>0</v>
      </c>
      <c r="P78" s="198"/>
      <c r="Q78" s="1007">
        <v>18</v>
      </c>
      <c r="R78" s="539" t="s">
        <v>414</v>
      </c>
      <c r="S78" s="385"/>
      <c r="T78" s="989">
        <f t="shared" ref="T78:T85" si="55">SUM(V78:AD78)</f>
        <v>0</v>
      </c>
      <c r="U78" s="564"/>
      <c r="V78" s="1406">
        <f>V56+V69</f>
        <v>0</v>
      </c>
      <c r="W78" s="1406">
        <f t="shared" ref="W78:AD78" si="56">W56+W69</f>
        <v>0</v>
      </c>
      <c r="X78" s="1406">
        <f t="shared" si="56"/>
        <v>0</v>
      </c>
      <c r="Y78" s="1406">
        <f t="shared" si="56"/>
        <v>0</v>
      </c>
      <c r="Z78" s="1406">
        <f t="shared" si="56"/>
        <v>0</v>
      </c>
      <c r="AA78" s="1406">
        <f t="shared" si="56"/>
        <v>0</v>
      </c>
      <c r="AB78" s="1406">
        <f t="shared" si="56"/>
        <v>0</v>
      </c>
      <c r="AC78" s="1406">
        <f t="shared" si="56"/>
        <v>0</v>
      </c>
      <c r="AD78" s="1406">
        <f t="shared" si="56"/>
        <v>0</v>
      </c>
      <c r="AE78" s="198"/>
      <c r="AF78" s="1007">
        <v>18</v>
      </c>
      <c r="AG78" s="539" t="s">
        <v>414</v>
      </c>
      <c r="AH78" s="385"/>
      <c r="AI78" s="989">
        <f t="shared" ref="AI78:AI85" si="57">SUM(AK78:AS78)</f>
        <v>0</v>
      </c>
      <c r="AJ78" s="564"/>
      <c r="AK78" s="1406">
        <f>AK56+AK69</f>
        <v>0</v>
      </c>
      <c r="AL78" s="1406">
        <f t="shared" ref="AL78:AS78" si="58">AL56+AL69</f>
        <v>0</v>
      </c>
      <c r="AM78" s="1406">
        <f t="shared" si="58"/>
        <v>0</v>
      </c>
      <c r="AN78" s="1406">
        <f t="shared" si="58"/>
        <v>0</v>
      </c>
      <c r="AO78" s="1406">
        <f t="shared" si="58"/>
        <v>0</v>
      </c>
      <c r="AP78" s="1406">
        <f t="shared" si="58"/>
        <v>0</v>
      </c>
      <c r="AQ78" s="1406">
        <f t="shared" si="58"/>
        <v>0</v>
      </c>
      <c r="AR78" s="1406">
        <f t="shared" si="58"/>
        <v>0</v>
      </c>
      <c r="AS78" s="1406">
        <f t="shared" si="58"/>
        <v>0</v>
      </c>
      <c r="AT78" s="198"/>
      <c r="AU78" s="198"/>
    </row>
    <row r="79" spans="2:47">
      <c r="B79" s="1007">
        <v>19</v>
      </c>
      <c r="C79" s="539" t="s">
        <v>415</v>
      </c>
      <c r="D79" s="385"/>
      <c r="E79" s="989">
        <f t="shared" si="53"/>
        <v>0</v>
      </c>
      <c r="F79" s="564"/>
      <c r="G79" s="1406">
        <f>G57+G70</f>
        <v>0</v>
      </c>
      <c r="H79" s="1406">
        <f t="shared" ref="H79:O79" si="59">H57+H70</f>
        <v>0</v>
      </c>
      <c r="I79" s="1406">
        <f t="shared" si="59"/>
        <v>0</v>
      </c>
      <c r="J79" s="1406">
        <f t="shared" si="59"/>
        <v>0</v>
      </c>
      <c r="K79" s="1406">
        <f t="shared" si="59"/>
        <v>0</v>
      </c>
      <c r="L79" s="1406">
        <f t="shared" si="59"/>
        <v>0</v>
      </c>
      <c r="M79" s="1406">
        <f t="shared" si="59"/>
        <v>0</v>
      </c>
      <c r="N79" s="1406">
        <f t="shared" si="59"/>
        <v>0</v>
      </c>
      <c r="O79" s="1406">
        <f t="shared" si="59"/>
        <v>0</v>
      </c>
      <c r="P79" s="198"/>
      <c r="Q79" s="1007">
        <v>19</v>
      </c>
      <c r="R79" s="539" t="s">
        <v>415</v>
      </c>
      <c r="S79" s="385"/>
      <c r="T79" s="989">
        <f t="shared" si="55"/>
        <v>0</v>
      </c>
      <c r="U79" s="564"/>
      <c r="V79" s="1406">
        <f>V57+V70</f>
        <v>0</v>
      </c>
      <c r="W79" s="1406">
        <f t="shared" ref="W79:AD79" si="60">W57+W70</f>
        <v>0</v>
      </c>
      <c r="X79" s="1406">
        <f t="shared" si="60"/>
        <v>0</v>
      </c>
      <c r="Y79" s="1406">
        <f t="shared" si="60"/>
        <v>0</v>
      </c>
      <c r="Z79" s="1406">
        <f t="shared" si="60"/>
        <v>0</v>
      </c>
      <c r="AA79" s="1406">
        <f t="shared" si="60"/>
        <v>0</v>
      </c>
      <c r="AB79" s="1406">
        <f t="shared" si="60"/>
        <v>0</v>
      </c>
      <c r="AC79" s="1406">
        <f t="shared" si="60"/>
        <v>0</v>
      </c>
      <c r="AD79" s="1406">
        <f t="shared" si="60"/>
        <v>0</v>
      </c>
      <c r="AE79" s="198"/>
      <c r="AF79" s="1007">
        <v>19</v>
      </c>
      <c r="AG79" s="539" t="s">
        <v>415</v>
      </c>
      <c r="AH79" s="385"/>
      <c r="AI79" s="989">
        <f t="shared" si="57"/>
        <v>0</v>
      </c>
      <c r="AJ79" s="564"/>
      <c r="AK79" s="1406">
        <f>AK57+AK70</f>
        <v>0</v>
      </c>
      <c r="AL79" s="1406">
        <f t="shared" ref="AL79:AS79" si="61">AL57+AL70</f>
        <v>0</v>
      </c>
      <c r="AM79" s="1406">
        <f t="shared" si="61"/>
        <v>0</v>
      </c>
      <c r="AN79" s="1406">
        <f t="shared" si="61"/>
        <v>0</v>
      </c>
      <c r="AO79" s="1406">
        <f t="shared" si="61"/>
        <v>0</v>
      </c>
      <c r="AP79" s="1406">
        <f t="shared" si="61"/>
        <v>0</v>
      </c>
      <c r="AQ79" s="1406">
        <f t="shared" si="61"/>
        <v>0</v>
      </c>
      <c r="AR79" s="1406">
        <f t="shared" si="61"/>
        <v>0</v>
      </c>
      <c r="AS79" s="1406">
        <f t="shared" si="61"/>
        <v>0</v>
      </c>
      <c r="AT79" s="198"/>
      <c r="AU79" s="198"/>
    </row>
    <row r="80" spans="2:47">
      <c r="B80" s="1007">
        <v>20</v>
      </c>
      <c r="C80" s="539" t="s">
        <v>397</v>
      </c>
      <c r="D80" s="385"/>
      <c r="E80" s="989">
        <f t="shared" si="53"/>
        <v>0</v>
      </c>
      <c r="F80" s="564"/>
      <c r="G80" s="1406">
        <f>G58</f>
        <v>0</v>
      </c>
      <c r="H80" s="1406">
        <f t="shared" ref="H80:O80" si="62">H58</f>
        <v>0</v>
      </c>
      <c r="I80" s="1406">
        <f t="shared" si="62"/>
        <v>0</v>
      </c>
      <c r="J80" s="1406">
        <f t="shared" si="62"/>
        <v>0</v>
      </c>
      <c r="K80" s="1406">
        <f t="shared" si="62"/>
        <v>0</v>
      </c>
      <c r="L80" s="1406">
        <f t="shared" si="62"/>
        <v>0</v>
      </c>
      <c r="M80" s="1406">
        <f t="shared" si="62"/>
        <v>0</v>
      </c>
      <c r="N80" s="1406">
        <f t="shared" si="62"/>
        <v>0</v>
      </c>
      <c r="O80" s="1406">
        <f t="shared" si="62"/>
        <v>0</v>
      </c>
      <c r="P80" s="198"/>
      <c r="Q80" s="1007">
        <v>20</v>
      </c>
      <c r="R80" s="539" t="s">
        <v>397</v>
      </c>
      <c r="S80" s="385"/>
      <c r="T80" s="989">
        <f t="shared" si="55"/>
        <v>0</v>
      </c>
      <c r="U80" s="564"/>
      <c r="V80" s="1406">
        <f>V58</f>
        <v>0</v>
      </c>
      <c r="W80" s="1406">
        <f t="shared" ref="W80:AD80" si="63">W58</f>
        <v>0</v>
      </c>
      <c r="X80" s="1406">
        <f t="shared" si="63"/>
        <v>0</v>
      </c>
      <c r="Y80" s="1406">
        <f t="shared" si="63"/>
        <v>0</v>
      </c>
      <c r="Z80" s="1406">
        <f t="shared" si="63"/>
        <v>0</v>
      </c>
      <c r="AA80" s="1406">
        <f t="shared" si="63"/>
        <v>0</v>
      </c>
      <c r="AB80" s="1406">
        <f t="shared" si="63"/>
        <v>0</v>
      </c>
      <c r="AC80" s="1406">
        <f t="shared" si="63"/>
        <v>0</v>
      </c>
      <c r="AD80" s="1406">
        <f t="shared" si="63"/>
        <v>0</v>
      </c>
      <c r="AE80" s="198"/>
      <c r="AF80" s="1007">
        <v>20</v>
      </c>
      <c r="AG80" s="539" t="s">
        <v>397</v>
      </c>
      <c r="AH80" s="385"/>
      <c r="AI80" s="989">
        <f t="shared" si="57"/>
        <v>0</v>
      </c>
      <c r="AJ80" s="564"/>
      <c r="AK80" s="1406">
        <f>AK58</f>
        <v>0</v>
      </c>
      <c r="AL80" s="1406">
        <f t="shared" ref="AL80:AS80" si="64">AL58</f>
        <v>0</v>
      </c>
      <c r="AM80" s="1406">
        <f t="shared" si="64"/>
        <v>0</v>
      </c>
      <c r="AN80" s="1406">
        <f t="shared" si="64"/>
        <v>0</v>
      </c>
      <c r="AO80" s="1406">
        <f t="shared" si="64"/>
        <v>0</v>
      </c>
      <c r="AP80" s="1406">
        <f t="shared" si="64"/>
        <v>0</v>
      </c>
      <c r="AQ80" s="1406">
        <f t="shared" si="64"/>
        <v>0</v>
      </c>
      <c r="AR80" s="1406">
        <f t="shared" si="64"/>
        <v>0</v>
      </c>
      <c r="AS80" s="1406">
        <f t="shared" si="64"/>
        <v>0</v>
      </c>
      <c r="AT80" s="198"/>
      <c r="AU80" s="198"/>
    </row>
    <row r="81" spans="2:47">
      <c r="B81" s="1007">
        <v>21</v>
      </c>
      <c r="C81" s="539" t="s">
        <v>398</v>
      </c>
      <c r="D81" s="385"/>
      <c r="E81" s="989">
        <f t="shared" si="53"/>
        <v>0</v>
      </c>
      <c r="F81" s="564"/>
      <c r="G81" s="1406">
        <f>G59</f>
        <v>0</v>
      </c>
      <c r="H81" s="1406">
        <f t="shared" ref="H81:O81" si="65">H59</f>
        <v>0</v>
      </c>
      <c r="I81" s="1406">
        <f t="shared" si="65"/>
        <v>0</v>
      </c>
      <c r="J81" s="1406">
        <f t="shared" si="65"/>
        <v>0</v>
      </c>
      <c r="K81" s="1406">
        <f t="shared" si="65"/>
        <v>0</v>
      </c>
      <c r="L81" s="1406">
        <f t="shared" si="65"/>
        <v>0</v>
      </c>
      <c r="M81" s="1406">
        <f t="shared" si="65"/>
        <v>0</v>
      </c>
      <c r="N81" s="1406">
        <f t="shared" si="65"/>
        <v>0</v>
      </c>
      <c r="O81" s="1406">
        <f t="shared" si="65"/>
        <v>0</v>
      </c>
      <c r="P81" s="198"/>
      <c r="Q81" s="1007">
        <v>21</v>
      </c>
      <c r="R81" s="539" t="s">
        <v>398</v>
      </c>
      <c r="S81" s="385"/>
      <c r="T81" s="989">
        <f t="shared" si="55"/>
        <v>0</v>
      </c>
      <c r="U81" s="564"/>
      <c r="V81" s="1406">
        <f>V59</f>
        <v>0</v>
      </c>
      <c r="W81" s="1406">
        <f t="shared" ref="W81:AD81" si="66">W59</f>
        <v>0</v>
      </c>
      <c r="X81" s="1406">
        <f t="shared" si="66"/>
        <v>0</v>
      </c>
      <c r="Y81" s="1406">
        <f t="shared" si="66"/>
        <v>0</v>
      </c>
      <c r="Z81" s="1406">
        <f t="shared" si="66"/>
        <v>0</v>
      </c>
      <c r="AA81" s="1406">
        <f t="shared" si="66"/>
        <v>0</v>
      </c>
      <c r="AB81" s="1406">
        <f t="shared" si="66"/>
        <v>0</v>
      </c>
      <c r="AC81" s="1406">
        <f t="shared" si="66"/>
        <v>0</v>
      </c>
      <c r="AD81" s="1406">
        <f t="shared" si="66"/>
        <v>0</v>
      </c>
      <c r="AE81" s="198"/>
      <c r="AF81" s="1007">
        <v>21</v>
      </c>
      <c r="AG81" s="539" t="s">
        <v>398</v>
      </c>
      <c r="AH81" s="385"/>
      <c r="AI81" s="989">
        <f t="shared" si="57"/>
        <v>0</v>
      </c>
      <c r="AJ81" s="564"/>
      <c r="AK81" s="1406">
        <f>AK59</f>
        <v>0</v>
      </c>
      <c r="AL81" s="1406">
        <f t="shared" ref="AL81:AS81" si="67">AL59</f>
        <v>0</v>
      </c>
      <c r="AM81" s="1406">
        <f t="shared" si="67"/>
        <v>0</v>
      </c>
      <c r="AN81" s="1406">
        <f t="shared" si="67"/>
        <v>0</v>
      </c>
      <c r="AO81" s="1406">
        <f t="shared" si="67"/>
        <v>0</v>
      </c>
      <c r="AP81" s="1406">
        <f t="shared" si="67"/>
        <v>0</v>
      </c>
      <c r="AQ81" s="1406">
        <f t="shared" si="67"/>
        <v>0</v>
      </c>
      <c r="AR81" s="1406">
        <f t="shared" si="67"/>
        <v>0</v>
      </c>
      <c r="AS81" s="1406">
        <f t="shared" si="67"/>
        <v>0</v>
      </c>
      <c r="AT81" s="198"/>
      <c r="AU81" s="198"/>
    </row>
    <row r="82" spans="2:47">
      <c r="B82" s="1007">
        <v>22</v>
      </c>
      <c r="C82" s="539" t="s">
        <v>399</v>
      </c>
      <c r="D82" s="385"/>
      <c r="E82" s="989">
        <f t="shared" si="53"/>
        <v>0</v>
      </c>
      <c r="F82" s="564"/>
      <c r="G82" s="1406">
        <f>G60</f>
        <v>0</v>
      </c>
      <c r="H82" s="1406">
        <f t="shared" ref="H82:O82" si="68">H60</f>
        <v>0</v>
      </c>
      <c r="I82" s="1406">
        <f t="shared" si="68"/>
        <v>0</v>
      </c>
      <c r="J82" s="1406">
        <f t="shared" si="68"/>
        <v>0</v>
      </c>
      <c r="K82" s="1406">
        <f t="shared" si="68"/>
        <v>0</v>
      </c>
      <c r="L82" s="1406">
        <f t="shared" si="68"/>
        <v>0</v>
      </c>
      <c r="M82" s="1406">
        <f t="shared" si="68"/>
        <v>0</v>
      </c>
      <c r="N82" s="1406">
        <f t="shared" si="68"/>
        <v>0</v>
      </c>
      <c r="O82" s="1406">
        <f t="shared" si="68"/>
        <v>0</v>
      </c>
      <c r="P82" s="198"/>
      <c r="Q82" s="1007">
        <v>22</v>
      </c>
      <c r="R82" s="539" t="s">
        <v>399</v>
      </c>
      <c r="S82" s="385"/>
      <c r="T82" s="989">
        <f t="shared" si="55"/>
        <v>0</v>
      </c>
      <c r="U82" s="564"/>
      <c r="V82" s="1406">
        <f>V60</f>
        <v>0</v>
      </c>
      <c r="W82" s="1406">
        <f t="shared" ref="W82:AD82" si="69">W60</f>
        <v>0</v>
      </c>
      <c r="X82" s="1406">
        <f t="shared" si="69"/>
        <v>0</v>
      </c>
      <c r="Y82" s="1406">
        <f t="shared" si="69"/>
        <v>0</v>
      </c>
      <c r="Z82" s="1406">
        <f t="shared" si="69"/>
        <v>0</v>
      </c>
      <c r="AA82" s="1406">
        <f t="shared" si="69"/>
        <v>0</v>
      </c>
      <c r="AB82" s="1406">
        <f t="shared" si="69"/>
        <v>0</v>
      </c>
      <c r="AC82" s="1406">
        <f t="shared" si="69"/>
        <v>0</v>
      </c>
      <c r="AD82" s="1406">
        <f t="shared" si="69"/>
        <v>0</v>
      </c>
      <c r="AE82" s="198"/>
      <c r="AF82" s="1007">
        <v>22</v>
      </c>
      <c r="AG82" s="539" t="s">
        <v>399</v>
      </c>
      <c r="AH82" s="385"/>
      <c r="AI82" s="989">
        <f t="shared" si="57"/>
        <v>0</v>
      </c>
      <c r="AJ82" s="564"/>
      <c r="AK82" s="1406">
        <f>AK60</f>
        <v>0</v>
      </c>
      <c r="AL82" s="1406">
        <f t="shared" ref="AL82:AS82" si="70">AL60</f>
        <v>0</v>
      </c>
      <c r="AM82" s="1406">
        <f t="shared" si="70"/>
        <v>0</v>
      </c>
      <c r="AN82" s="1406">
        <f t="shared" si="70"/>
        <v>0</v>
      </c>
      <c r="AO82" s="1406">
        <f t="shared" si="70"/>
        <v>0</v>
      </c>
      <c r="AP82" s="1406">
        <f t="shared" si="70"/>
        <v>0</v>
      </c>
      <c r="AQ82" s="1406">
        <f t="shared" si="70"/>
        <v>0</v>
      </c>
      <c r="AR82" s="1406">
        <f t="shared" si="70"/>
        <v>0</v>
      </c>
      <c r="AS82" s="1406">
        <f t="shared" si="70"/>
        <v>0</v>
      </c>
      <c r="AT82" s="198"/>
      <c r="AU82" s="198"/>
    </row>
    <row r="83" spans="2:47">
      <c r="B83" s="1007">
        <v>23</v>
      </c>
      <c r="C83" s="539" t="s">
        <v>416</v>
      </c>
      <c r="D83" s="385"/>
      <c r="E83" s="989">
        <f t="shared" si="53"/>
        <v>0</v>
      </c>
      <c r="F83" s="564"/>
      <c r="G83" s="1406">
        <v>0</v>
      </c>
      <c r="H83" s="1406">
        <v>0</v>
      </c>
      <c r="I83" s="1406">
        <v>0</v>
      </c>
      <c r="J83" s="1406">
        <v>0</v>
      </c>
      <c r="K83" s="1406">
        <v>0</v>
      </c>
      <c r="L83" s="1406">
        <v>0</v>
      </c>
      <c r="M83" s="1406">
        <v>0</v>
      </c>
      <c r="N83" s="1406">
        <v>0</v>
      </c>
      <c r="O83" s="1406">
        <v>0</v>
      </c>
      <c r="P83" s="198"/>
      <c r="Q83" s="1007">
        <v>23</v>
      </c>
      <c r="R83" s="539" t="s">
        <v>416</v>
      </c>
      <c r="S83" s="385"/>
      <c r="T83" s="989">
        <f t="shared" si="55"/>
        <v>0</v>
      </c>
      <c r="U83" s="564"/>
      <c r="V83" s="1406">
        <v>0</v>
      </c>
      <c r="W83" s="1406">
        <v>0</v>
      </c>
      <c r="X83" s="1406">
        <v>0</v>
      </c>
      <c r="Y83" s="1406">
        <v>0</v>
      </c>
      <c r="Z83" s="1406">
        <v>0</v>
      </c>
      <c r="AA83" s="1406">
        <v>0</v>
      </c>
      <c r="AB83" s="1406">
        <v>0</v>
      </c>
      <c r="AC83" s="1406">
        <v>0</v>
      </c>
      <c r="AD83" s="1406">
        <v>0</v>
      </c>
      <c r="AE83" s="198"/>
      <c r="AF83" s="1007">
        <v>23</v>
      </c>
      <c r="AG83" s="539" t="s">
        <v>416</v>
      </c>
      <c r="AH83" s="385"/>
      <c r="AI83" s="989">
        <f t="shared" si="57"/>
        <v>0</v>
      </c>
      <c r="AJ83" s="564"/>
      <c r="AK83" s="1406">
        <v>0</v>
      </c>
      <c r="AL83" s="1406">
        <v>0</v>
      </c>
      <c r="AM83" s="1406">
        <v>0</v>
      </c>
      <c r="AN83" s="1406">
        <v>0</v>
      </c>
      <c r="AO83" s="1406">
        <v>0</v>
      </c>
      <c r="AP83" s="1406">
        <v>0</v>
      </c>
      <c r="AQ83" s="1406">
        <v>0</v>
      </c>
      <c r="AR83" s="1406">
        <v>0</v>
      </c>
      <c r="AS83" s="1406">
        <v>0</v>
      </c>
      <c r="AT83" s="198"/>
      <c r="AU83" s="198"/>
    </row>
    <row r="84" spans="2:47">
      <c r="B84" s="1007">
        <v>24</v>
      </c>
      <c r="C84" s="539" t="s">
        <v>382</v>
      </c>
      <c r="D84" s="385"/>
      <c r="E84" s="989">
        <f t="shared" si="53"/>
        <v>0</v>
      </c>
      <c r="F84" s="564"/>
      <c r="G84" s="1406">
        <f>G62+G71</f>
        <v>0</v>
      </c>
      <c r="H84" s="1406">
        <f t="shared" ref="H84:O84" si="71">H62+H71</f>
        <v>0</v>
      </c>
      <c r="I84" s="1406">
        <f t="shared" si="71"/>
        <v>0</v>
      </c>
      <c r="J84" s="1406">
        <f t="shared" si="71"/>
        <v>0</v>
      </c>
      <c r="K84" s="1406">
        <f t="shared" si="71"/>
        <v>0</v>
      </c>
      <c r="L84" s="1406">
        <f t="shared" si="71"/>
        <v>0</v>
      </c>
      <c r="M84" s="1406">
        <f t="shared" si="71"/>
        <v>0</v>
      </c>
      <c r="N84" s="1406">
        <f t="shared" si="71"/>
        <v>0</v>
      </c>
      <c r="O84" s="1406">
        <f t="shared" si="71"/>
        <v>0</v>
      </c>
      <c r="P84" s="198"/>
      <c r="Q84" s="1007">
        <v>24</v>
      </c>
      <c r="R84" s="539" t="s">
        <v>382</v>
      </c>
      <c r="S84" s="385"/>
      <c r="T84" s="989">
        <f t="shared" si="55"/>
        <v>0</v>
      </c>
      <c r="U84" s="564"/>
      <c r="V84" s="1406">
        <f>V62+V71</f>
        <v>0</v>
      </c>
      <c r="W84" s="1406">
        <f t="shared" ref="W84:AD84" si="72">W62+W71</f>
        <v>0</v>
      </c>
      <c r="X84" s="1406">
        <f t="shared" si="72"/>
        <v>0</v>
      </c>
      <c r="Y84" s="1406">
        <f t="shared" si="72"/>
        <v>0</v>
      </c>
      <c r="Z84" s="1406">
        <f t="shared" si="72"/>
        <v>0</v>
      </c>
      <c r="AA84" s="1406">
        <f t="shared" si="72"/>
        <v>0</v>
      </c>
      <c r="AB84" s="1406">
        <f t="shared" si="72"/>
        <v>0</v>
      </c>
      <c r="AC84" s="1406">
        <f t="shared" si="72"/>
        <v>0</v>
      </c>
      <c r="AD84" s="1406">
        <f t="shared" si="72"/>
        <v>0</v>
      </c>
      <c r="AE84" s="198"/>
      <c r="AF84" s="1007">
        <v>24</v>
      </c>
      <c r="AG84" s="539" t="s">
        <v>382</v>
      </c>
      <c r="AH84" s="385"/>
      <c r="AI84" s="989">
        <f t="shared" si="57"/>
        <v>0</v>
      </c>
      <c r="AJ84" s="564"/>
      <c r="AK84" s="1406">
        <f>AK62+AK71</f>
        <v>0</v>
      </c>
      <c r="AL84" s="1406">
        <f t="shared" ref="AL84:AS84" si="73">AL62+AL71</f>
        <v>0</v>
      </c>
      <c r="AM84" s="1406">
        <f t="shared" si="73"/>
        <v>0</v>
      </c>
      <c r="AN84" s="1406">
        <f t="shared" si="73"/>
        <v>0</v>
      </c>
      <c r="AO84" s="1406">
        <f t="shared" si="73"/>
        <v>0</v>
      </c>
      <c r="AP84" s="1406">
        <f t="shared" si="73"/>
        <v>0</v>
      </c>
      <c r="AQ84" s="1406">
        <f t="shared" si="73"/>
        <v>0</v>
      </c>
      <c r="AR84" s="1406">
        <f t="shared" si="73"/>
        <v>0</v>
      </c>
      <c r="AS84" s="1406">
        <f t="shared" si="73"/>
        <v>0</v>
      </c>
      <c r="AT84" s="198"/>
      <c r="AU84" s="198"/>
    </row>
    <row r="85" spans="2:47">
      <c r="B85" s="1007">
        <v>25</v>
      </c>
      <c r="C85" s="539" t="s">
        <v>383</v>
      </c>
      <c r="D85" s="385"/>
      <c r="E85" s="989">
        <f t="shared" si="53"/>
        <v>0</v>
      </c>
      <c r="F85" s="564"/>
      <c r="G85" s="1406">
        <f>G63+G72</f>
        <v>0</v>
      </c>
      <c r="H85" s="1406">
        <f t="shared" ref="H85:O85" si="74">H63+H72</f>
        <v>0</v>
      </c>
      <c r="I85" s="1406">
        <f t="shared" si="74"/>
        <v>0</v>
      </c>
      <c r="J85" s="1406">
        <f t="shared" si="74"/>
        <v>0</v>
      </c>
      <c r="K85" s="1406">
        <f t="shared" si="74"/>
        <v>0</v>
      </c>
      <c r="L85" s="1406">
        <f t="shared" si="74"/>
        <v>0</v>
      </c>
      <c r="M85" s="1406">
        <f t="shared" si="74"/>
        <v>0</v>
      </c>
      <c r="N85" s="1406">
        <f t="shared" si="74"/>
        <v>0</v>
      </c>
      <c r="O85" s="1406">
        <f t="shared" si="74"/>
        <v>0</v>
      </c>
      <c r="P85" s="198"/>
      <c r="Q85" s="1007">
        <v>25</v>
      </c>
      <c r="R85" s="539" t="s">
        <v>383</v>
      </c>
      <c r="S85" s="385"/>
      <c r="T85" s="989">
        <f t="shared" si="55"/>
        <v>0</v>
      </c>
      <c r="U85" s="564"/>
      <c r="V85" s="1406">
        <f>V63+V72</f>
        <v>0</v>
      </c>
      <c r="W85" s="1406">
        <f t="shared" ref="W85:AD85" si="75">W63+W72</f>
        <v>0</v>
      </c>
      <c r="X85" s="1406">
        <f t="shared" si="75"/>
        <v>0</v>
      </c>
      <c r="Y85" s="1406">
        <f t="shared" si="75"/>
        <v>0</v>
      </c>
      <c r="Z85" s="1406">
        <f t="shared" si="75"/>
        <v>0</v>
      </c>
      <c r="AA85" s="1406">
        <f t="shared" si="75"/>
        <v>0</v>
      </c>
      <c r="AB85" s="1406">
        <f t="shared" si="75"/>
        <v>0</v>
      </c>
      <c r="AC85" s="1406">
        <f t="shared" si="75"/>
        <v>0</v>
      </c>
      <c r="AD85" s="1406">
        <f t="shared" si="75"/>
        <v>0</v>
      </c>
      <c r="AE85" s="198"/>
      <c r="AF85" s="1007">
        <v>25</v>
      </c>
      <c r="AG85" s="539" t="s">
        <v>383</v>
      </c>
      <c r="AH85" s="385"/>
      <c r="AI85" s="989">
        <f t="shared" si="57"/>
        <v>0</v>
      </c>
      <c r="AJ85" s="564"/>
      <c r="AK85" s="1406">
        <f>AK63+AK72</f>
        <v>0</v>
      </c>
      <c r="AL85" s="1406">
        <f t="shared" ref="AL85:AS85" si="76">AL63+AL72</f>
        <v>0</v>
      </c>
      <c r="AM85" s="1406">
        <f t="shared" si="76"/>
        <v>0</v>
      </c>
      <c r="AN85" s="1406">
        <f t="shared" si="76"/>
        <v>0</v>
      </c>
      <c r="AO85" s="1406">
        <f t="shared" si="76"/>
        <v>0</v>
      </c>
      <c r="AP85" s="1406">
        <f t="shared" si="76"/>
        <v>0</v>
      </c>
      <c r="AQ85" s="1406">
        <f t="shared" si="76"/>
        <v>0</v>
      </c>
      <c r="AR85" s="1406">
        <f t="shared" si="76"/>
        <v>0</v>
      </c>
      <c r="AS85" s="1406">
        <f t="shared" si="76"/>
        <v>0</v>
      </c>
      <c r="AT85" s="198"/>
      <c r="AU85" s="198"/>
    </row>
    <row r="86" spans="2:47">
      <c r="B86" s="1009">
        <v>26</v>
      </c>
      <c r="C86" s="1010" t="s">
        <v>391</v>
      </c>
      <c r="D86" s="386"/>
      <c r="E86" s="563">
        <f>SUM(E77:E85)</f>
        <v>0</v>
      </c>
      <c r="F86" s="564"/>
      <c r="G86" s="563">
        <f t="shared" ref="G86:O86" si="77">SUM(G77:G85)</f>
        <v>0</v>
      </c>
      <c r="H86" s="563">
        <f t="shared" si="77"/>
        <v>0</v>
      </c>
      <c r="I86" s="563">
        <f t="shared" si="77"/>
        <v>0</v>
      </c>
      <c r="J86" s="563">
        <f t="shared" si="77"/>
        <v>0</v>
      </c>
      <c r="K86" s="563">
        <f t="shared" si="77"/>
        <v>0</v>
      </c>
      <c r="L86" s="563">
        <f t="shared" si="77"/>
        <v>0</v>
      </c>
      <c r="M86" s="563">
        <f t="shared" si="77"/>
        <v>0</v>
      </c>
      <c r="N86" s="563">
        <f t="shared" si="77"/>
        <v>0</v>
      </c>
      <c r="O86" s="563">
        <f t="shared" si="77"/>
        <v>0</v>
      </c>
      <c r="P86" s="198"/>
      <c r="Q86" s="1009">
        <v>26</v>
      </c>
      <c r="R86" s="1010" t="s">
        <v>391</v>
      </c>
      <c r="S86" s="386"/>
      <c r="T86" s="563">
        <f>SUM(T77:T85)</f>
        <v>0</v>
      </c>
      <c r="U86" s="564"/>
      <c r="V86" s="563">
        <f t="shared" ref="V86:AD86" si="78">SUM(V77:V85)</f>
        <v>0</v>
      </c>
      <c r="W86" s="563">
        <f t="shared" si="78"/>
        <v>0</v>
      </c>
      <c r="X86" s="563">
        <f t="shared" si="78"/>
        <v>0</v>
      </c>
      <c r="Y86" s="563">
        <f t="shared" si="78"/>
        <v>0</v>
      </c>
      <c r="Z86" s="563">
        <f t="shared" si="78"/>
        <v>0</v>
      </c>
      <c r="AA86" s="563">
        <f t="shared" si="78"/>
        <v>0</v>
      </c>
      <c r="AB86" s="563">
        <f t="shared" si="78"/>
        <v>0</v>
      </c>
      <c r="AC86" s="563">
        <f t="shared" si="78"/>
        <v>0</v>
      </c>
      <c r="AD86" s="563">
        <f t="shared" si="78"/>
        <v>0</v>
      </c>
      <c r="AE86" s="198"/>
      <c r="AF86" s="1009">
        <v>26</v>
      </c>
      <c r="AG86" s="1010" t="s">
        <v>391</v>
      </c>
      <c r="AH86" s="386"/>
      <c r="AI86" s="563">
        <f>SUM(AI77:AI85)</f>
        <v>0</v>
      </c>
      <c r="AJ86" s="564"/>
      <c r="AK86" s="563">
        <f t="shared" ref="AK86:AS86" si="79">SUM(AK77:AK85)</f>
        <v>0</v>
      </c>
      <c r="AL86" s="563">
        <f t="shared" si="79"/>
        <v>0</v>
      </c>
      <c r="AM86" s="563">
        <f t="shared" si="79"/>
        <v>0</v>
      </c>
      <c r="AN86" s="563">
        <f t="shared" si="79"/>
        <v>0</v>
      </c>
      <c r="AO86" s="563">
        <f t="shared" si="79"/>
        <v>0</v>
      </c>
      <c r="AP86" s="563">
        <f t="shared" si="79"/>
        <v>0</v>
      </c>
      <c r="AQ86" s="563">
        <f t="shared" si="79"/>
        <v>0</v>
      </c>
      <c r="AR86" s="563">
        <f t="shared" si="79"/>
        <v>0</v>
      </c>
      <c r="AS86" s="563">
        <f t="shared" si="79"/>
        <v>0</v>
      </c>
      <c r="AT86" s="198"/>
      <c r="AU86" s="198"/>
    </row>
    <row r="87" spans="2:47">
      <c r="B87" s="1024"/>
      <c r="C87" s="1025"/>
      <c r="D87" s="872"/>
      <c r="E87" s="198"/>
      <c r="F87" s="198"/>
      <c r="G87" s="198"/>
      <c r="H87" s="198"/>
      <c r="I87" s="198"/>
      <c r="J87" s="198"/>
      <c r="K87" s="198"/>
      <c r="L87" s="198"/>
      <c r="M87" s="198"/>
      <c r="N87" s="198"/>
      <c r="O87" s="198"/>
      <c r="P87" s="198"/>
      <c r="Q87" s="1024"/>
      <c r="R87" s="1025"/>
      <c r="S87" s="872"/>
      <c r="T87" s="198"/>
      <c r="U87" s="198"/>
      <c r="V87" s="198"/>
      <c r="W87" s="198"/>
      <c r="X87" s="198"/>
      <c r="Y87" s="198"/>
      <c r="Z87" s="198"/>
      <c r="AA87" s="198"/>
      <c r="AB87" s="198"/>
      <c r="AC87" s="198"/>
      <c r="AD87" s="198"/>
      <c r="AE87" s="198"/>
      <c r="AF87" s="1024"/>
      <c r="AG87" s="1025"/>
      <c r="AH87" s="872"/>
      <c r="AI87" s="198"/>
      <c r="AJ87" s="198"/>
      <c r="AK87" s="198"/>
      <c r="AL87" s="198"/>
      <c r="AM87" s="198"/>
      <c r="AN87" s="198"/>
      <c r="AO87" s="198"/>
      <c r="AP87" s="198"/>
      <c r="AQ87" s="198"/>
      <c r="AR87" s="198"/>
      <c r="AS87" s="198"/>
      <c r="AT87" s="198"/>
      <c r="AU87" s="198"/>
    </row>
    <row r="88" spans="2:47">
      <c r="B88" s="294"/>
      <c r="C88" s="294"/>
      <c r="D88" s="313"/>
      <c r="E88" s="198"/>
      <c r="F88" s="198"/>
      <c r="G88" s="198"/>
      <c r="H88" s="198"/>
      <c r="I88" s="198"/>
      <c r="J88" s="198"/>
      <c r="K88" s="198"/>
      <c r="L88" s="198"/>
      <c r="M88" s="198"/>
      <c r="N88" s="198"/>
      <c r="O88" s="314" t="s">
        <v>169</v>
      </c>
      <c r="P88" s="198"/>
      <c r="Q88" s="294"/>
      <c r="R88" s="294"/>
      <c r="S88" s="313"/>
      <c r="T88" s="198"/>
      <c r="U88" s="198"/>
      <c r="V88" s="198"/>
      <c r="W88" s="198"/>
      <c r="X88" s="198"/>
      <c r="Y88" s="198"/>
      <c r="Z88" s="198"/>
      <c r="AA88" s="198"/>
      <c r="AB88" s="198"/>
      <c r="AC88" s="198"/>
      <c r="AD88" s="314" t="s">
        <v>169</v>
      </c>
      <c r="AE88" s="198"/>
      <c r="AF88" s="294"/>
      <c r="AG88" s="294"/>
      <c r="AH88" s="313"/>
      <c r="AI88" s="198"/>
      <c r="AJ88" s="198"/>
      <c r="AK88" s="198"/>
      <c r="AL88" s="198"/>
      <c r="AM88" s="198"/>
      <c r="AN88" s="198"/>
      <c r="AO88" s="198"/>
      <c r="AP88" s="198"/>
      <c r="AQ88" s="198"/>
      <c r="AR88" s="198"/>
      <c r="AS88" s="314" t="s">
        <v>169</v>
      </c>
      <c r="AT88" s="198"/>
      <c r="AU88" s="198"/>
    </row>
    <row r="89" spans="2:47">
      <c r="B89" s="3215" t="s">
        <v>45</v>
      </c>
      <c r="C89" s="552" t="s">
        <v>364</v>
      </c>
      <c r="D89" s="472"/>
      <c r="E89" s="563">
        <f>E90+E92-E91</f>
        <v>0</v>
      </c>
      <c r="F89" s="564"/>
      <c r="G89" s="563">
        <f t="shared" ref="G89:O89" si="80">G90+G92-G91</f>
        <v>0</v>
      </c>
      <c r="H89" s="563">
        <f t="shared" si="80"/>
        <v>0</v>
      </c>
      <c r="I89" s="563">
        <f t="shared" si="80"/>
        <v>0</v>
      </c>
      <c r="J89" s="563">
        <f t="shared" si="80"/>
        <v>0</v>
      </c>
      <c r="K89" s="563">
        <f t="shared" si="80"/>
        <v>0</v>
      </c>
      <c r="L89" s="563">
        <f t="shared" si="80"/>
        <v>0</v>
      </c>
      <c r="M89" s="563">
        <f t="shared" si="80"/>
        <v>0</v>
      </c>
      <c r="N89" s="563">
        <f t="shared" si="80"/>
        <v>0</v>
      </c>
      <c r="O89" s="563">
        <f t="shared" si="80"/>
        <v>0</v>
      </c>
      <c r="P89" s="198"/>
      <c r="Q89" s="3215" t="s">
        <v>45</v>
      </c>
      <c r="R89" s="552" t="s">
        <v>364</v>
      </c>
      <c r="S89" s="472"/>
      <c r="T89" s="563">
        <f>T90+T92-T91</f>
        <v>0</v>
      </c>
      <c r="U89" s="564"/>
      <c r="V89" s="563">
        <f t="shared" ref="V89:AD89" si="81">V90+V92-V91</f>
        <v>0</v>
      </c>
      <c r="W89" s="563">
        <f t="shared" si="81"/>
        <v>0</v>
      </c>
      <c r="X89" s="563">
        <f t="shared" si="81"/>
        <v>0</v>
      </c>
      <c r="Y89" s="563">
        <f t="shared" si="81"/>
        <v>0</v>
      </c>
      <c r="Z89" s="563">
        <f t="shared" si="81"/>
        <v>0</v>
      </c>
      <c r="AA89" s="563">
        <f t="shared" si="81"/>
        <v>0</v>
      </c>
      <c r="AB89" s="563">
        <f t="shared" si="81"/>
        <v>0</v>
      </c>
      <c r="AC89" s="563">
        <f t="shared" si="81"/>
        <v>0</v>
      </c>
      <c r="AD89" s="563">
        <f t="shared" si="81"/>
        <v>0</v>
      </c>
      <c r="AE89" s="198"/>
      <c r="AF89" s="3215" t="s">
        <v>45</v>
      </c>
      <c r="AG89" s="552" t="s">
        <v>364</v>
      </c>
      <c r="AH89" s="472"/>
      <c r="AI89" s="563">
        <f>AI90+AI92-AI91</f>
        <v>0</v>
      </c>
      <c r="AJ89" s="564"/>
      <c r="AK89" s="563">
        <f t="shared" ref="AK89:AS89" si="82">AK90+AK92-AK91</f>
        <v>0</v>
      </c>
      <c r="AL89" s="563">
        <f t="shared" si="82"/>
        <v>0</v>
      </c>
      <c r="AM89" s="563">
        <f t="shared" si="82"/>
        <v>0</v>
      </c>
      <c r="AN89" s="563">
        <f t="shared" si="82"/>
        <v>0</v>
      </c>
      <c r="AO89" s="563">
        <f t="shared" si="82"/>
        <v>0</v>
      </c>
      <c r="AP89" s="563">
        <f t="shared" si="82"/>
        <v>0</v>
      </c>
      <c r="AQ89" s="563">
        <f t="shared" si="82"/>
        <v>0</v>
      </c>
      <c r="AR89" s="563">
        <f t="shared" si="82"/>
        <v>0</v>
      </c>
      <c r="AS89" s="563">
        <f t="shared" si="82"/>
        <v>0</v>
      </c>
      <c r="AT89" s="198"/>
      <c r="AU89" s="198"/>
    </row>
    <row r="90" spans="2:47">
      <c r="B90" s="3125"/>
      <c r="C90" s="553" t="s">
        <v>365</v>
      </c>
      <c r="D90" s="313"/>
      <c r="E90" s="565">
        <f>SUM(G90:O90)</f>
        <v>0</v>
      </c>
      <c r="F90" s="564"/>
      <c r="G90" s="566"/>
      <c r="H90" s="566"/>
      <c r="I90" s="566"/>
      <c r="J90" s="566"/>
      <c r="K90" s="566"/>
      <c r="L90" s="566"/>
      <c r="M90" s="566"/>
      <c r="N90" s="566"/>
      <c r="O90" s="566"/>
      <c r="P90" s="198"/>
      <c r="Q90" s="3125"/>
      <c r="R90" s="553" t="s">
        <v>365</v>
      </c>
      <c r="S90" s="313"/>
      <c r="T90" s="565">
        <f>SUM(V90:AD90)</f>
        <v>0</v>
      </c>
      <c r="U90" s="564"/>
      <c r="V90" s="566"/>
      <c r="W90" s="566"/>
      <c r="X90" s="566"/>
      <c r="Y90" s="566"/>
      <c r="Z90" s="566"/>
      <c r="AA90" s="566"/>
      <c r="AB90" s="566"/>
      <c r="AC90" s="566"/>
      <c r="AD90" s="566"/>
      <c r="AE90" s="198"/>
      <c r="AF90" s="3125"/>
      <c r="AG90" s="553" t="s">
        <v>365</v>
      </c>
      <c r="AH90" s="313"/>
      <c r="AI90" s="565">
        <f>SUM(AK90:AS90)</f>
        <v>0</v>
      </c>
      <c r="AJ90" s="564"/>
      <c r="AK90" s="566"/>
      <c r="AL90" s="566"/>
      <c r="AM90" s="566"/>
      <c r="AN90" s="566"/>
      <c r="AO90" s="566"/>
      <c r="AP90" s="566"/>
      <c r="AQ90" s="566"/>
      <c r="AR90" s="566"/>
      <c r="AS90" s="566"/>
      <c r="AT90" s="198"/>
      <c r="AU90" s="198"/>
    </row>
    <row r="91" spans="2:47">
      <c r="B91" s="3125"/>
      <c r="C91" s="554" t="s">
        <v>366</v>
      </c>
      <c r="D91" s="313"/>
      <c r="E91" s="1407">
        <f>SUM(G91:O91)</f>
        <v>0</v>
      </c>
      <c r="F91" s="564"/>
      <c r="G91" s="568"/>
      <c r="H91" s="568"/>
      <c r="I91" s="568"/>
      <c r="J91" s="568"/>
      <c r="K91" s="568"/>
      <c r="L91" s="568"/>
      <c r="M91" s="568"/>
      <c r="N91" s="568"/>
      <c r="O91" s="568"/>
      <c r="P91" s="198"/>
      <c r="Q91" s="3125"/>
      <c r="R91" s="554" t="s">
        <v>366</v>
      </c>
      <c r="S91" s="313"/>
      <c r="T91" s="1407">
        <f>SUM(V91:AD91)</f>
        <v>0</v>
      </c>
      <c r="U91" s="564"/>
      <c r="V91" s="568"/>
      <c r="W91" s="568"/>
      <c r="X91" s="568"/>
      <c r="Y91" s="568"/>
      <c r="Z91" s="568"/>
      <c r="AA91" s="568"/>
      <c r="AB91" s="568"/>
      <c r="AC91" s="568"/>
      <c r="AD91" s="568"/>
      <c r="AE91" s="198"/>
      <c r="AF91" s="3125"/>
      <c r="AG91" s="554" t="s">
        <v>366</v>
      </c>
      <c r="AH91" s="313"/>
      <c r="AI91" s="1407">
        <f>SUM(AK91:AS91)</f>
        <v>0</v>
      </c>
      <c r="AJ91" s="564"/>
      <c r="AK91" s="568"/>
      <c r="AL91" s="568"/>
      <c r="AM91" s="568"/>
      <c r="AN91" s="568"/>
      <c r="AO91" s="568"/>
      <c r="AP91" s="568"/>
      <c r="AQ91" s="568"/>
      <c r="AR91" s="568"/>
      <c r="AS91" s="568"/>
      <c r="AT91" s="198"/>
      <c r="AU91" s="198"/>
    </row>
    <row r="92" spans="2:47">
      <c r="B92" s="3125"/>
      <c r="C92" s="555" t="s">
        <v>367</v>
      </c>
      <c r="D92" s="313"/>
      <c r="E92" s="569">
        <f>SUM(G92:O92)</f>
        <v>0</v>
      </c>
      <c r="F92" s="564"/>
      <c r="G92" s="570"/>
      <c r="H92" s="570"/>
      <c r="I92" s="570"/>
      <c r="J92" s="570"/>
      <c r="K92" s="570"/>
      <c r="L92" s="570"/>
      <c r="M92" s="570"/>
      <c r="N92" s="570"/>
      <c r="O92" s="570"/>
      <c r="P92" s="198"/>
      <c r="Q92" s="3125"/>
      <c r="R92" s="555" t="s">
        <v>367</v>
      </c>
      <c r="S92" s="313"/>
      <c r="T92" s="569">
        <f>SUM(V92:AD92)</f>
        <v>0</v>
      </c>
      <c r="U92" s="564"/>
      <c r="V92" s="570"/>
      <c r="W92" s="570"/>
      <c r="X92" s="570"/>
      <c r="Y92" s="570"/>
      <c r="Z92" s="570"/>
      <c r="AA92" s="570"/>
      <c r="AB92" s="570"/>
      <c r="AC92" s="570"/>
      <c r="AD92" s="570"/>
      <c r="AE92" s="198"/>
      <c r="AF92" s="3125"/>
      <c r="AG92" s="555" t="s">
        <v>367</v>
      </c>
      <c r="AH92" s="313"/>
      <c r="AI92" s="569">
        <f>SUM(AK92:AS92)</f>
        <v>0</v>
      </c>
      <c r="AJ92" s="564"/>
      <c r="AK92" s="570"/>
      <c r="AL92" s="570"/>
      <c r="AM92" s="570"/>
      <c r="AN92" s="570"/>
      <c r="AO92" s="570"/>
      <c r="AP92" s="570"/>
      <c r="AQ92" s="570"/>
      <c r="AR92" s="570"/>
      <c r="AS92" s="570"/>
      <c r="AT92" s="198"/>
      <c r="AU92" s="198"/>
    </row>
    <row r="93" spans="2:47">
      <c r="B93" s="3125"/>
      <c r="C93" s="552" t="s">
        <v>370</v>
      </c>
      <c r="D93" s="198"/>
      <c r="E93" s="563">
        <f>SUM(E94:E95)</f>
        <v>0</v>
      </c>
      <c r="F93" s="564"/>
      <c r="G93" s="563">
        <f>SUM(G94:G95)</f>
        <v>0</v>
      </c>
      <c r="H93" s="563">
        <f t="shared" ref="H93:O93" si="83">SUM(H94:H95)</f>
        <v>0</v>
      </c>
      <c r="I93" s="563">
        <f t="shared" si="83"/>
        <v>0</v>
      </c>
      <c r="J93" s="563">
        <f t="shared" si="83"/>
        <v>0</v>
      </c>
      <c r="K93" s="563">
        <f t="shared" si="83"/>
        <v>0</v>
      </c>
      <c r="L93" s="563">
        <f t="shared" si="83"/>
        <v>0</v>
      </c>
      <c r="M93" s="563">
        <f t="shared" si="83"/>
        <v>0</v>
      </c>
      <c r="N93" s="563">
        <f t="shared" si="83"/>
        <v>0</v>
      </c>
      <c r="O93" s="563">
        <f t="shared" si="83"/>
        <v>0</v>
      </c>
      <c r="P93" s="198"/>
      <c r="Q93" s="3125"/>
      <c r="R93" s="552" t="s">
        <v>370</v>
      </c>
      <c r="S93" s="198"/>
      <c r="T93" s="563">
        <f>SUM(T94:T94)</f>
        <v>0</v>
      </c>
      <c r="U93" s="564"/>
      <c r="V93" s="563">
        <f t="shared" ref="V93:AD93" si="84">SUM(V94:V94)</f>
        <v>0</v>
      </c>
      <c r="W93" s="563">
        <f t="shared" si="84"/>
        <v>0</v>
      </c>
      <c r="X93" s="563">
        <f t="shared" si="84"/>
        <v>0</v>
      </c>
      <c r="Y93" s="563">
        <f t="shared" si="84"/>
        <v>0</v>
      </c>
      <c r="Z93" s="563">
        <f t="shared" si="84"/>
        <v>0</v>
      </c>
      <c r="AA93" s="563">
        <f t="shared" si="84"/>
        <v>0</v>
      </c>
      <c r="AB93" s="563">
        <f t="shared" si="84"/>
        <v>0</v>
      </c>
      <c r="AC93" s="563">
        <f t="shared" si="84"/>
        <v>0</v>
      </c>
      <c r="AD93" s="563">
        <f t="shared" si="84"/>
        <v>0</v>
      </c>
      <c r="AE93" s="198"/>
      <c r="AF93" s="3125"/>
      <c r="AG93" s="552" t="s">
        <v>370</v>
      </c>
      <c r="AH93" s="198"/>
      <c r="AI93" s="563">
        <f>SUM(AI94:AI94)</f>
        <v>0</v>
      </c>
      <c r="AJ93" s="564"/>
      <c r="AK93" s="563">
        <f t="shared" ref="AK93:AS93" si="85">SUM(AK94:AK94)</f>
        <v>0</v>
      </c>
      <c r="AL93" s="563">
        <f t="shared" si="85"/>
        <v>0</v>
      </c>
      <c r="AM93" s="563">
        <f t="shared" si="85"/>
        <v>0</v>
      </c>
      <c r="AN93" s="563">
        <f t="shared" si="85"/>
        <v>0</v>
      </c>
      <c r="AO93" s="563">
        <f t="shared" si="85"/>
        <v>0</v>
      </c>
      <c r="AP93" s="563">
        <f t="shared" si="85"/>
        <v>0</v>
      </c>
      <c r="AQ93" s="563">
        <f t="shared" si="85"/>
        <v>0</v>
      </c>
      <c r="AR93" s="563">
        <f t="shared" si="85"/>
        <v>0</v>
      </c>
      <c r="AS93" s="563">
        <f t="shared" si="85"/>
        <v>0</v>
      </c>
      <c r="AT93" s="198"/>
      <c r="AU93" s="198"/>
    </row>
    <row r="94" spans="2:47">
      <c r="B94" s="3125"/>
      <c r="C94" s="573" t="s">
        <v>386</v>
      </c>
      <c r="D94" s="198"/>
      <c r="E94" s="575">
        <f>SUM(G94:O94)</f>
        <v>0</v>
      </c>
      <c r="F94" s="576"/>
      <c r="G94" s="577"/>
      <c r="H94" s="577"/>
      <c r="I94" s="577"/>
      <c r="J94" s="577"/>
      <c r="K94" s="577"/>
      <c r="L94" s="577"/>
      <c r="M94" s="577"/>
      <c r="N94" s="577"/>
      <c r="O94" s="577"/>
      <c r="P94" s="198"/>
      <c r="Q94" s="3216"/>
      <c r="R94" s="562" t="s">
        <v>386</v>
      </c>
      <c r="S94" s="198"/>
      <c r="T94" s="571">
        <f>SUM(V94:AD94)</f>
        <v>0</v>
      </c>
      <c r="U94" s="576"/>
      <c r="V94" s="572"/>
      <c r="W94" s="572"/>
      <c r="X94" s="572"/>
      <c r="Y94" s="572"/>
      <c r="Z94" s="572"/>
      <c r="AA94" s="572"/>
      <c r="AB94" s="572"/>
      <c r="AC94" s="572"/>
      <c r="AD94" s="572"/>
      <c r="AE94" s="198"/>
      <c r="AF94" s="3216"/>
      <c r="AG94" s="574" t="s">
        <v>387</v>
      </c>
      <c r="AH94" s="198"/>
      <c r="AI94" s="569">
        <f>SUM(AK94:AS94)</f>
        <v>0</v>
      </c>
      <c r="AJ94" s="564"/>
      <c r="AK94" s="570"/>
      <c r="AL94" s="570"/>
      <c r="AM94" s="570"/>
      <c r="AN94" s="570"/>
      <c r="AO94" s="570"/>
      <c r="AP94" s="570"/>
      <c r="AQ94" s="570"/>
      <c r="AR94" s="570"/>
      <c r="AS94" s="570"/>
      <c r="AT94" s="198"/>
      <c r="AU94" s="198"/>
    </row>
    <row r="95" spans="2:47">
      <c r="B95" s="3216"/>
      <c r="C95" s="574" t="s">
        <v>387</v>
      </c>
      <c r="D95" s="198"/>
      <c r="E95" s="569">
        <f>SUM(G95:O95)</f>
        <v>0</v>
      </c>
      <c r="F95" s="564"/>
      <c r="G95" s="570"/>
      <c r="H95" s="570"/>
      <c r="I95" s="570"/>
      <c r="J95" s="570"/>
      <c r="K95" s="570"/>
      <c r="L95" s="570"/>
      <c r="M95" s="570"/>
      <c r="N95" s="570"/>
      <c r="O95" s="570"/>
      <c r="P95" s="198"/>
      <c r="Q95" s="872"/>
      <c r="R95" s="1216"/>
      <c r="S95" s="313"/>
      <c r="T95" s="1217"/>
      <c r="U95" s="1217"/>
      <c r="V95" s="1217"/>
      <c r="W95" s="1218"/>
      <c r="X95" s="198"/>
      <c r="Y95" s="198"/>
      <c r="Z95" s="198"/>
      <c r="AA95" s="198"/>
      <c r="AB95" s="198"/>
      <c r="AC95" s="198"/>
      <c r="AD95" s="198"/>
      <c r="AE95" s="198"/>
      <c r="AF95" s="198"/>
      <c r="AG95" s="198"/>
      <c r="AH95" s="198"/>
      <c r="AI95" s="198"/>
      <c r="AJ95" s="198"/>
      <c r="AK95" s="198"/>
      <c r="AL95" s="198"/>
      <c r="AM95" s="198"/>
      <c r="AN95" s="198"/>
      <c r="AO95" s="198"/>
      <c r="AP95" s="198"/>
      <c r="AQ95" s="198"/>
      <c r="AR95" s="198"/>
      <c r="AS95" s="198"/>
      <c r="AT95" s="198"/>
      <c r="AU95" s="198"/>
    </row>
    <row r="96" spans="2:47">
      <c r="Q96" s="63"/>
      <c r="R96" s="528"/>
      <c r="S96" s="313"/>
      <c r="T96" s="492"/>
      <c r="U96" s="492"/>
      <c r="V96" s="492"/>
      <c r="W96" s="491"/>
    </row>
    <row r="97" spans="1:47">
      <c r="Q97" s="63"/>
      <c r="R97" s="528"/>
      <c r="S97" s="313"/>
      <c r="T97" s="492"/>
      <c r="U97" s="492"/>
      <c r="V97" s="492"/>
      <c r="W97" s="491"/>
    </row>
    <row r="98" spans="1:47">
      <c r="A98" s="198"/>
      <c r="B98" s="198"/>
      <c r="C98" s="198"/>
      <c r="D98" s="198"/>
      <c r="E98" s="198"/>
      <c r="F98" s="198"/>
      <c r="G98" s="198"/>
      <c r="H98" s="198"/>
      <c r="I98" s="198"/>
      <c r="J98" s="198"/>
      <c r="K98" s="198"/>
      <c r="L98" s="198"/>
      <c r="M98" s="198"/>
      <c r="N98" s="198"/>
      <c r="O98" s="198"/>
      <c r="P98" s="198"/>
      <c r="Q98" s="872"/>
      <c r="R98" s="1216"/>
      <c r="S98" s="313"/>
      <c r="T98" s="1217"/>
      <c r="U98" s="1217"/>
      <c r="V98" s="1217"/>
      <c r="W98" s="1218"/>
      <c r="X98" s="198"/>
      <c r="Y98" s="198"/>
      <c r="Z98" s="198"/>
      <c r="AA98" s="198"/>
      <c r="AB98" s="198"/>
      <c r="AC98" s="198"/>
      <c r="AD98" s="198"/>
      <c r="AE98" s="198"/>
      <c r="AF98" s="198"/>
      <c r="AG98" s="198"/>
      <c r="AH98" s="198"/>
      <c r="AI98" s="198"/>
      <c r="AJ98" s="198"/>
      <c r="AK98" s="198"/>
      <c r="AL98" s="198"/>
      <c r="AM98" s="198"/>
      <c r="AN98" s="198"/>
      <c r="AO98" s="198"/>
      <c r="AP98" s="198"/>
      <c r="AQ98" s="198"/>
      <c r="AR98" s="198"/>
      <c r="AS98" s="198"/>
      <c r="AT98" s="198"/>
      <c r="AU98" s="198"/>
    </row>
    <row r="99" spans="1:47">
      <c r="A99" s="198"/>
      <c r="B99" s="1017"/>
      <c r="C99" s="170"/>
      <c r="D99" s="223"/>
      <c r="E99" s="530" t="str">
        <f>+Introdução!E28</f>
        <v>t</v>
      </c>
      <c r="F99" s="2255"/>
      <c r="G99" s="3217" t="str">
        <f>+E99</f>
        <v>t</v>
      </c>
      <c r="H99" s="3218"/>
      <c r="I99" s="3218"/>
      <c r="J99" s="3218"/>
      <c r="K99" s="3218"/>
      <c r="L99" s="3218"/>
      <c r="M99" s="3218"/>
      <c r="N99" s="3218"/>
      <c r="O99" s="3219"/>
      <c r="P99" s="198"/>
      <c r="Q99" s="1017"/>
      <c r="R99" s="170"/>
      <c r="S99" s="223"/>
      <c r="T99" s="530" t="str">
        <f>+E99</f>
        <v>t</v>
      </c>
      <c r="U99" s="198"/>
      <c r="V99" s="3217" t="str">
        <f>+T99</f>
        <v>t</v>
      </c>
      <c r="W99" s="3218"/>
      <c r="X99" s="3218"/>
      <c r="Y99" s="3218"/>
      <c r="Z99" s="3218"/>
      <c r="AA99" s="3218"/>
      <c r="AB99" s="3218"/>
      <c r="AC99" s="3218"/>
      <c r="AD99" s="3219"/>
      <c r="AE99" s="198"/>
      <c r="AF99" s="1017"/>
      <c r="AG99" s="170"/>
      <c r="AH99" s="223"/>
      <c r="AI99" s="530" t="str">
        <f>E99</f>
        <v>t</v>
      </c>
      <c r="AJ99" s="198"/>
      <c r="AK99" s="3217" t="str">
        <f>AI99</f>
        <v>t</v>
      </c>
      <c r="AL99" s="3218"/>
      <c r="AM99" s="3218"/>
      <c r="AN99" s="3218"/>
      <c r="AO99" s="3218"/>
      <c r="AP99" s="3218"/>
      <c r="AQ99" s="3218"/>
      <c r="AR99" s="3218"/>
      <c r="AS99" s="3219"/>
      <c r="AT99" s="198"/>
      <c r="AU99" s="198"/>
    </row>
    <row r="100" spans="1:47">
      <c r="A100" s="198"/>
      <c r="B100" s="1213"/>
      <c r="C100" s="1214" t="s">
        <v>112</v>
      </c>
      <c r="D100" s="1215"/>
      <c r="E100" s="533" t="s">
        <v>316</v>
      </c>
      <c r="F100" s="198"/>
      <c r="G100" s="533" t="s">
        <v>113</v>
      </c>
      <c r="H100" s="533" t="s">
        <v>114</v>
      </c>
      <c r="I100" s="533" t="s">
        <v>115</v>
      </c>
      <c r="J100" s="533" t="s">
        <v>116</v>
      </c>
      <c r="K100" s="533" t="s">
        <v>117</v>
      </c>
      <c r="L100" s="533" t="s">
        <v>118</v>
      </c>
      <c r="M100" s="533" t="s">
        <v>119</v>
      </c>
      <c r="N100" s="533" t="s">
        <v>120</v>
      </c>
      <c r="O100" s="533" t="s">
        <v>121</v>
      </c>
      <c r="P100" s="198"/>
      <c r="Q100" s="1213"/>
      <c r="R100" s="1214" t="s">
        <v>112</v>
      </c>
      <c r="S100" s="1215"/>
      <c r="T100" s="533" t="s">
        <v>316</v>
      </c>
      <c r="U100" s="198"/>
      <c r="V100" s="533" t="s">
        <v>113</v>
      </c>
      <c r="W100" s="533" t="s">
        <v>114</v>
      </c>
      <c r="X100" s="533" t="s">
        <v>115</v>
      </c>
      <c r="Y100" s="533" t="s">
        <v>116</v>
      </c>
      <c r="Z100" s="533" t="s">
        <v>117</v>
      </c>
      <c r="AA100" s="533" t="s">
        <v>118</v>
      </c>
      <c r="AB100" s="533" t="s">
        <v>119</v>
      </c>
      <c r="AC100" s="533" t="s">
        <v>120</v>
      </c>
      <c r="AD100" s="533" t="s">
        <v>121</v>
      </c>
      <c r="AE100" s="198"/>
      <c r="AF100" s="1213"/>
      <c r="AG100" s="1214" t="s">
        <v>112</v>
      </c>
      <c r="AH100" s="1215"/>
      <c r="AI100" s="533" t="s">
        <v>316</v>
      </c>
      <c r="AJ100" s="198"/>
      <c r="AK100" s="533" t="s">
        <v>113</v>
      </c>
      <c r="AL100" s="533" t="s">
        <v>114</v>
      </c>
      <c r="AM100" s="533" t="s">
        <v>115</v>
      </c>
      <c r="AN100" s="533" t="s">
        <v>116</v>
      </c>
      <c r="AO100" s="533" t="s">
        <v>117</v>
      </c>
      <c r="AP100" s="533" t="s">
        <v>118</v>
      </c>
      <c r="AQ100" s="533" t="s">
        <v>119</v>
      </c>
      <c r="AR100" s="533" t="s">
        <v>120</v>
      </c>
      <c r="AS100" s="533" t="s">
        <v>121</v>
      </c>
      <c r="AT100" s="198"/>
      <c r="AU100" s="198"/>
    </row>
    <row r="101" spans="1:47" ht="4.5" customHeight="1">
      <c r="A101" s="198"/>
      <c r="B101" s="1017"/>
      <c r="C101" s="1018"/>
      <c r="D101" s="1019"/>
      <c r="E101" s="535"/>
      <c r="F101" s="198"/>
      <c r="G101" s="198"/>
      <c r="H101" s="198"/>
      <c r="I101" s="198"/>
      <c r="J101" s="198"/>
      <c r="K101" s="198"/>
      <c r="L101" s="198"/>
      <c r="M101" s="198"/>
      <c r="N101" s="198"/>
      <c r="O101" s="198"/>
      <c r="P101" s="198"/>
      <c r="Q101" s="1017"/>
      <c r="R101" s="1018"/>
      <c r="S101" s="1019"/>
      <c r="T101" s="535"/>
      <c r="U101" s="198"/>
      <c r="V101" s="198"/>
      <c r="W101" s="198"/>
      <c r="X101" s="198"/>
      <c r="Y101" s="198"/>
      <c r="Z101" s="198"/>
      <c r="AA101" s="198"/>
      <c r="AB101" s="198"/>
      <c r="AC101" s="198"/>
      <c r="AD101" s="198"/>
      <c r="AE101" s="198"/>
      <c r="AF101" s="1017"/>
      <c r="AG101" s="1018"/>
      <c r="AH101" s="1019"/>
      <c r="AI101" s="535"/>
      <c r="AJ101" s="198"/>
      <c r="AK101" s="198"/>
      <c r="AL101" s="198"/>
      <c r="AM101" s="198"/>
      <c r="AN101" s="198"/>
      <c r="AO101" s="198"/>
      <c r="AP101" s="198"/>
      <c r="AQ101" s="198"/>
      <c r="AR101" s="198"/>
      <c r="AS101" s="198"/>
      <c r="AT101" s="198"/>
      <c r="AU101" s="198"/>
    </row>
    <row r="102" spans="1:47">
      <c r="A102" s="198"/>
      <c r="B102" s="1004">
        <v>1</v>
      </c>
      <c r="C102" s="1005" t="s">
        <v>302</v>
      </c>
      <c r="D102" s="1006"/>
      <c r="E102" s="998">
        <f>SUM(G102:O102)</f>
        <v>0</v>
      </c>
      <c r="F102" s="999"/>
      <c r="G102" s="1002"/>
      <c r="H102" s="1002"/>
      <c r="I102" s="1002"/>
      <c r="J102" s="1002"/>
      <c r="K102" s="1002"/>
      <c r="L102" s="1002"/>
      <c r="M102" s="1002"/>
      <c r="N102" s="1002"/>
      <c r="O102" s="1002"/>
      <c r="P102" s="198"/>
      <c r="Q102" s="1004">
        <v>1</v>
      </c>
      <c r="R102" s="1005" t="s">
        <v>302</v>
      </c>
      <c r="S102" s="1006"/>
      <c r="T102" s="998">
        <f>SUM(V102:AD102)</f>
        <v>0</v>
      </c>
      <c r="U102" s="999"/>
      <c r="V102" s="1002"/>
      <c r="W102" s="1002"/>
      <c r="X102" s="1002"/>
      <c r="Y102" s="1002"/>
      <c r="Z102" s="1002"/>
      <c r="AA102" s="1002"/>
      <c r="AB102" s="1002"/>
      <c r="AC102" s="1002"/>
      <c r="AD102" s="1002"/>
      <c r="AE102" s="198"/>
      <c r="AF102" s="1004">
        <v>1</v>
      </c>
      <c r="AG102" s="1005" t="s">
        <v>302</v>
      </c>
      <c r="AH102" s="1006"/>
      <c r="AI102" s="998">
        <f>SUM(AK102:AS102)</f>
        <v>0</v>
      </c>
      <c r="AJ102" s="999"/>
      <c r="AK102" s="1002"/>
      <c r="AL102" s="1002"/>
      <c r="AM102" s="1002"/>
      <c r="AN102" s="1002"/>
      <c r="AO102" s="1002"/>
      <c r="AP102" s="1002"/>
      <c r="AQ102" s="1002"/>
      <c r="AR102" s="1002"/>
      <c r="AS102" s="1002"/>
      <c r="AT102" s="198"/>
      <c r="AU102" s="198"/>
    </row>
    <row r="103" spans="1:47">
      <c r="A103" s="198"/>
      <c r="B103" s="1007">
        <v>2</v>
      </c>
      <c r="C103" s="1008" t="s">
        <v>171</v>
      </c>
      <c r="D103" s="1006"/>
      <c r="E103" s="989">
        <f>SUM(G103:O103)</f>
        <v>0</v>
      </c>
      <c r="F103" s="999"/>
      <c r="G103" s="1406"/>
      <c r="H103" s="1406"/>
      <c r="I103" s="1406"/>
      <c r="J103" s="1406"/>
      <c r="K103" s="1406"/>
      <c r="L103" s="1406"/>
      <c r="M103" s="1406"/>
      <c r="N103" s="1406"/>
      <c r="O103" s="1406"/>
      <c r="P103" s="198"/>
      <c r="Q103" s="1007">
        <v>2</v>
      </c>
      <c r="R103" s="1008" t="s">
        <v>171</v>
      </c>
      <c r="S103" s="1006"/>
      <c r="T103" s="989">
        <f>SUM(V103:AD103)</f>
        <v>0</v>
      </c>
      <c r="U103" s="999"/>
      <c r="V103" s="1406"/>
      <c r="W103" s="1406"/>
      <c r="X103" s="1406"/>
      <c r="Y103" s="1406"/>
      <c r="Z103" s="1406"/>
      <c r="AA103" s="1406"/>
      <c r="AB103" s="1406"/>
      <c r="AC103" s="1406"/>
      <c r="AD103" s="1406"/>
      <c r="AE103" s="198"/>
      <c r="AF103" s="1007">
        <v>2</v>
      </c>
      <c r="AG103" s="1008" t="s">
        <v>171</v>
      </c>
      <c r="AH103" s="1006"/>
      <c r="AI103" s="989">
        <f>SUM(AK103:AS103)</f>
        <v>0</v>
      </c>
      <c r="AJ103" s="999"/>
      <c r="AK103" s="1406"/>
      <c r="AL103" s="1406"/>
      <c r="AM103" s="1406"/>
      <c r="AN103" s="1406"/>
      <c r="AO103" s="1406"/>
      <c r="AP103" s="1406"/>
      <c r="AQ103" s="1406"/>
      <c r="AR103" s="1406"/>
      <c r="AS103" s="1406"/>
      <c r="AT103" s="198"/>
      <c r="AU103" s="198"/>
    </row>
    <row r="104" spans="1:47">
      <c r="A104" s="198"/>
      <c r="B104" s="1007">
        <v>3</v>
      </c>
      <c r="C104" s="1008" t="s">
        <v>172</v>
      </c>
      <c r="D104" s="1006"/>
      <c r="E104" s="989">
        <f t="shared" ref="E104:E110" si="86">SUM(G104:O104)</f>
        <v>0</v>
      </c>
      <c r="F104" s="999"/>
      <c r="G104" s="1406"/>
      <c r="H104" s="1406"/>
      <c r="I104" s="1406"/>
      <c r="J104" s="1406"/>
      <c r="K104" s="1406"/>
      <c r="L104" s="1406"/>
      <c r="M104" s="1406"/>
      <c r="N104" s="1406"/>
      <c r="O104" s="1406"/>
      <c r="P104" s="198"/>
      <c r="Q104" s="1007">
        <v>3</v>
      </c>
      <c r="R104" s="1008" t="s">
        <v>172</v>
      </c>
      <c r="S104" s="1006"/>
      <c r="T104" s="989">
        <f t="shared" ref="T104:T110" si="87">SUM(V104:AD104)</f>
        <v>0</v>
      </c>
      <c r="U104" s="999"/>
      <c r="V104" s="1406"/>
      <c r="W104" s="1406"/>
      <c r="X104" s="1406"/>
      <c r="Y104" s="1406"/>
      <c r="Z104" s="1406"/>
      <c r="AA104" s="1406"/>
      <c r="AB104" s="1406"/>
      <c r="AC104" s="1406"/>
      <c r="AD104" s="1406"/>
      <c r="AE104" s="198"/>
      <c r="AF104" s="1007">
        <v>3</v>
      </c>
      <c r="AG104" s="1008" t="s">
        <v>172</v>
      </c>
      <c r="AH104" s="1006"/>
      <c r="AI104" s="989">
        <f t="shared" ref="AI104:AI110" si="88">SUM(AK104:AS104)</f>
        <v>0</v>
      </c>
      <c r="AJ104" s="999"/>
      <c r="AK104" s="1406"/>
      <c r="AL104" s="1406"/>
      <c r="AM104" s="1406"/>
      <c r="AN104" s="1406"/>
      <c r="AO104" s="1406"/>
      <c r="AP104" s="1406"/>
      <c r="AQ104" s="1406"/>
      <c r="AR104" s="1406"/>
      <c r="AS104" s="1406"/>
      <c r="AT104" s="198"/>
      <c r="AU104" s="198"/>
    </row>
    <row r="105" spans="1:47">
      <c r="A105" s="198"/>
      <c r="B105" s="1007">
        <v>4</v>
      </c>
      <c r="C105" s="1008" t="s">
        <v>373</v>
      </c>
      <c r="D105" s="1006"/>
      <c r="E105" s="989">
        <f t="shared" si="86"/>
        <v>0</v>
      </c>
      <c r="F105" s="999"/>
      <c r="G105" s="1406"/>
      <c r="H105" s="1406"/>
      <c r="I105" s="1406"/>
      <c r="J105" s="1406"/>
      <c r="K105" s="1406"/>
      <c r="L105" s="1406"/>
      <c r="M105" s="1406"/>
      <c r="N105" s="1406"/>
      <c r="O105" s="1406"/>
      <c r="P105" s="198"/>
      <c r="Q105" s="1007">
        <v>4</v>
      </c>
      <c r="R105" s="1008" t="s">
        <v>373</v>
      </c>
      <c r="S105" s="1006"/>
      <c r="T105" s="989">
        <f t="shared" si="87"/>
        <v>0</v>
      </c>
      <c r="U105" s="999"/>
      <c r="V105" s="1406"/>
      <c r="W105" s="1406"/>
      <c r="X105" s="1406"/>
      <c r="Y105" s="1406"/>
      <c r="Z105" s="1406"/>
      <c r="AA105" s="1406"/>
      <c r="AB105" s="1406"/>
      <c r="AC105" s="1406"/>
      <c r="AD105" s="1406"/>
      <c r="AE105" s="198"/>
      <c r="AF105" s="1007">
        <v>4</v>
      </c>
      <c r="AG105" s="1008" t="s">
        <v>373</v>
      </c>
      <c r="AH105" s="1006"/>
      <c r="AI105" s="989">
        <f t="shared" si="88"/>
        <v>0</v>
      </c>
      <c r="AJ105" s="999"/>
      <c r="AK105" s="1406"/>
      <c r="AL105" s="1406"/>
      <c r="AM105" s="1406"/>
      <c r="AN105" s="1406"/>
      <c r="AO105" s="1406"/>
      <c r="AP105" s="1406"/>
      <c r="AQ105" s="1406"/>
      <c r="AR105" s="1406"/>
      <c r="AS105" s="1406"/>
      <c r="AT105" s="198"/>
      <c r="AU105" s="198"/>
    </row>
    <row r="106" spans="1:47">
      <c r="A106" s="198"/>
      <c r="B106" s="1007">
        <v>5</v>
      </c>
      <c r="C106" s="1008" t="s">
        <v>374</v>
      </c>
      <c r="D106" s="1006"/>
      <c r="E106" s="989">
        <f t="shared" si="86"/>
        <v>0</v>
      </c>
      <c r="F106" s="999"/>
      <c r="G106" s="1406"/>
      <c r="H106" s="1406"/>
      <c r="I106" s="1406"/>
      <c r="J106" s="1406"/>
      <c r="K106" s="1406"/>
      <c r="L106" s="1406"/>
      <c r="M106" s="1406"/>
      <c r="N106" s="1406"/>
      <c r="O106" s="1406"/>
      <c r="P106" s="198"/>
      <c r="Q106" s="1007">
        <v>5</v>
      </c>
      <c r="R106" s="1008" t="s">
        <v>374</v>
      </c>
      <c r="S106" s="1006"/>
      <c r="T106" s="989">
        <f t="shared" si="87"/>
        <v>0</v>
      </c>
      <c r="U106" s="999"/>
      <c r="V106" s="1406"/>
      <c r="W106" s="1406"/>
      <c r="X106" s="1406"/>
      <c r="Y106" s="1406"/>
      <c r="Z106" s="1406"/>
      <c r="AA106" s="1406"/>
      <c r="AB106" s="1406"/>
      <c r="AC106" s="1406"/>
      <c r="AD106" s="1406"/>
      <c r="AE106" s="198"/>
      <c r="AF106" s="1007">
        <v>5</v>
      </c>
      <c r="AG106" s="1008" t="s">
        <v>374</v>
      </c>
      <c r="AH106" s="1006"/>
      <c r="AI106" s="989">
        <f t="shared" si="88"/>
        <v>0</v>
      </c>
      <c r="AJ106" s="999"/>
      <c r="AK106" s="1406"/>
      <c r="AL106" s="1406"/>
      <c r="AM106" s="1406"/>
      <c r="AN106" s="1406"/>
      <c r="AO106" s="1406"/>
      <c r="AP106" s="1406"/>
      <c r="AQ106" s="1406"/>
      <c r="AR106" s="1406"/>
      <c r="AS106" s="1406"/>
      <c r="AT106" s="198"/>
      <c r="AU106" s="198"/>
    </row>
    <row r="107" spans="1:47">
      <c r="A107" s="198"/>
      <c r="B107" s="1007">
        <v>6</v>
      </c>
      <c r="C107" s="1008" t="s">
        <v>375</v>
      </c>
      <c r="D107" s="1006"/>
      <c r="E107" s="989">
        <f t="shared" si="86"/>
        <v>0</v>
      </c>
      <c r="F107" s="999"/>
      <c r="G107" s="1406"/>
      <c r="H107" s="1406"/>
      <c r="I107" s="1406"/>
      <c r="J107" s="1406"/>
      <c r="K107" s="1406"/>
      <c r="L107" s="1406"/>
      <c r="M107" s="1406"/>
      <c r="N107" s="1406"/>
      <c r="O107" s="1406"/>
      <c r="P107" s="198"/>
      <c r="Q107" s="1007">
        <v>6</v>
      </c>
      <c r="R107" s="1008" t="s">
        <v>375</v>
      </c>
      <c r="S107" s="1006"/>
      <c r="T107" s="989">
        <f t="shared" si="87"/>
        <v>0</v>
      </c>
      <c r="U107" s="999"/>
      <c r="V107" s="1406"/>
      <c r="W107" s="1406"/>
      <c r="X107" s="1406"/>
      <c r="Y107" s="1406"/>
      <c r="Z107" s="1406"/>
      <c r="AA107" s="1406"/>
      <c r="AB107" s="1406"/>
      <c r="AC107" s="1406"/>
      <c r="AD107" s="1406"/>
      <c r="AE107" s="198"/>
      <c r="AF107" s="1007">
        <v>6</v>
      </c>
      <c r="AG107" s="1008" t="s">
        <v>375</v>
      </c>
      <c r="AH107" s="1006"/>
      <c r="AI107" s="989">
        <f t="shared" si="88"/>
        <v>0</v>
      </c>
      <c r="AJ107" s="999"/>
      <c r="AK107" s="1406"/>
      <c r="AL107" s="1406"/>
      <c r="AM107" s="1406"/>
      <c r="AN107" s="1406"/>
      <c r="AO107" s="1406"/>
      <c r="AP107" s="1406"/>
      <c r="AQ107" s="1406"/>
      <c r="AR107" s="1406"/>
      <c r="AS107" s="1406"/>
      <c r="AT107" s="198"/>
      <c r="AU107" s="198"/>
    </row>
    <row r="108" spans="1:47">
      <c r="A108" s="198"/>
      <c r="B108" s="1007">
        <v>7</v>
      </c>
      <c r="C108" s="1008" t="s">
        <v>246</v>
      </c>
      <c r="D108" s="1006"/>
      <c r="E108" s="989">
        <f t="shared" si="86"/>
        <v>0</v>
      </c>
      <c r="F108" s="999"/>
      <c r="G108" s="1406"/>
      <c r="H108" s="1406"/>
      <c r="I108" s="1406"/>
      <c r="J108" s="1406"/>
      <c r="K108" s="1406"/>
      <c r="L108" s="1406"/>
      <c r="M108" s="1406"/>
      <c r="N108" s="1406"/>
      <c r="O108" s="1406"/>
      <c r="P108" s="198"/>
      <c r="Q108" s="1007">
        <v>7</v>
      </c>
      <c r="R108" s="1008" t="s">
        <v>246</v>
      </c>
      <c r="S108" s="1006"/>
      <c r="T108" s="989">
        <f t="shared" si="87"/>
        <v>0</v>
      </c>
      <c r="U108" s="999"/>
      <c r="V108" s="1406"/>
      <c r="W108" s="1406"/>
      <c r="X108" s="1406"/>
      <c r="Y108" s="1406"/>
      <c r="Z108" s="1406"/>
      <c r="AA108" s="1406"/>
      <c r="AB108" s="1406"/>
      <c r="AC108" s="1406"/>
      <c r="AD108" s="1406"/>
      <c r="AE108" s="198"/>
      <c r="AF108" s="1007">
        <v>7</v>
      </c>
      <c r="AG108" s="1008" t="s">
        <v>246</v>
      </c>
      <c r="AH108" s="1006"/>
      <c r="AI108" s="989">
        <f t="shared" si="88"/>
        <v>0</v>
      </c>
      <c r="AJ108" s="999"/>
      <c r="AK108" s="1406"/>
      <c r="AL108" s="1406"/>
      <c r="AM108" s="1406"/>
      <c r="AN108" s="1406"/>
      <c r="AO108" s="1406"/>
      <c r="AP108" s="1406"/>
      <c r="AQ108" s="1406"/>
      <c r="AR108" s="1406"/>
      <c r="AS108" s="1406"/>
      <c r="AT108" s="198"/>
      <c r="AU108" s="198"/>
    </row>
    <row r="109" spans="1:47">
      <c r="A109" s="198"/>
      <c r="B109" s="1007">
        <v>8</v>
      </c>
      <c r="C109" s="1008" t="s">
        <v>282</v>
      </c>
      <c r="D109" s="1006"/>
      <c r="E109" s="989">
        <f t="shared" si="86"/>
        <v>0</v>
      </c>
      <c r="F109" s="999"/>
      <c r="G109" s="1406"/>
      <c r="H109" s="1406"/>
      <c r="I109" s="1406"/>
      <c r="J109" s="1406"/>
      <c r="K109" s="1406"/>
      <c r="L109" s="1406"/>
      <c r="M109" s="1406"/>
      <c r="N109" s="1406"/>
      <c r="O109" s="1406"/>
      <c r="P109" s="198"/>
      <c r="Q109" s="1007">
        <v>8</v>
      </c>
      <c r="R109" s="1008" t="s">
        <v>282</v>
      </c>
      <c r="S109" s="1006"/>
      <c r="T109" s="989">
        <f t="shared" si="87"/>
        <v>0</v>
      </c>
      <c r="U109" s="999"/>
      <c r="V109" s="1406"/>
      <c r="W109" s="1406"/>
      <c r="X109" s="1406"/>
      <c r="Y109" s="1406"/>
      <c r="Z109" s="1406"/>
      <c r="AA109" s="1406"/>
      <c r="AB109" s="1406"/>
      <c r="AC109" s="1406"/>
      <c r="AD109" s="1406"/>
      <c r="AE109" s="198"/>
      <c r="AF109" s="1007">
        <v>8</v>
      </c>
      <c r="AG109" s="1008" t="s">
        <v>282</v>
      </c>
      <c r="AH109" s="1006"/>
      <c r="AI109" s="989">
        <f t="shared" si="88"/>
        <v>0</v>
      </c>
      <c r="AJ109" s="999"/>
      <c r="AK109" s="1406"/>
      <c r="AL109" s="1406"/>
      <c r="AM109" s="1406"/>
      <c r="AN109" s="1406"/>
      <c r="AO109" s="1406"/>
      <c r="AP109" s="1406"/>
      <c r="AQ109" s="1406"/>
      <c r="AR109" s="1406"/>
      <c r="AS109" s="1406"/>
      <c r="AT109" s="198"/>
      <c r="AU109" s="198"/>
    </row>
    <row r="110" spans="1:47">
      <c r="A110" s="198"/>
      <c r="B110" s="1007">
        <v>9</v>
      </c>
      <c r="C110" s="539" t="s">
        <v>280</v>
      </c>
      <c r="D110" s="385"/>
      <c r="E110" s="989">
        <f t="shared" si="86"/>
        <v>0</v>
      </c>
      <c r="F110" s="999"/>
      <c r="G110" s="1406"/>
      <c r="H110" s="1406"/>
      <c r="I110" s="1406"/>
      <c r="J110" s="1406"/>
      <c r="K110" s="1406"/>
      <c r="L110" s="1406"/>
      <c r="M110" s="1406"/>
      <c r="N110" s="1406"/>
      <c r="O110" s="1406"/>
      <c r="P110" s="198"/>
      <c r="Q110" s="1007">
        <v>9</v>
      </c>
      <c r="R110" s="539" t="s">
        <v>280</v>
      </c>
      <c r="S110" s="385"/>
      <c r="T110" s="989">
        <f t="shared" si="87"/>
        <v>0</v>
      </c>
      <c r="U110" s="999"/>
      <c r="V110" s="1406"/>
      <c r="W110" s="1406"/>
      <c r="X110" s="1406"/>
      <c r="Y110" s="1406"/>
      <c r="Z110" s="1406"/>
      <c r="AA110" s="1406"/>
      <c r="AB110" s="1406"/>
      <c r="AC110" s="1406"/>
      <c r="AD110" s="1406"/>
      <c r="AE110" s="198"/>
      <c r="AF110" s="1007">
        <v>9</v>
      </c>
      <c r="AG110" s="539" t="s">
        <v>280</v>
      </c>
      <c r="AH110" s="385"/>
      <c r="AI110" s="989">
        <f t="shared" si="88"/>
        <v>0</v>
      </c>
      <c r="AJ110" s="999"/>
      <c r="AK110" s="1406"/>
      <c r="AL110" s="1406"/>
      <c r="AM110" s="1406"/>
      <c r="AN110" s="1406"/>
      <c r="AO110" s="1406"/>
      <c r="AP110" s="1406"/>
      <c r="AQ110" s="1406"/>
      <c r="AR110" s="1406"/>
      <c r="AS110" s="1406"/>
      <c r="AT110" s="198"/>
      <c r="AU110" s="198"/>
    </row>
    <row r="111" spans="1:47">
      <c r="A111" s="198"/>
      <c r="B111" s="1009">
        <v>10</v>
      </c>
      <c r="C111" s="1010" t="s">
        <v>389</v>
      </c>
      <c r="D111" s="386"/>
      <c r="E111" s="1001">
        <f>SUM(G111:O111)</f>
        <v>0</v>
      </c>
      <c r="F111" s="999"/>
      <c r="G111" s="1001">
        <f t="shared" ref="G111:O111" si="89">G102+SUM(G103:G110)</f>
        <v>0</v>
      </c>
      <c r="H111" s="1001">
        <f t="shared" si="89"/>
        <v>0</v>
      </c>
      <c r="I111" s="1001">
        <f t="shared" si="89"/>
        <v>0</v>
      </c>
      <c r="J111" s="1001">
        <f t="shared" si="89"/>
        <v>0</v>
      </c>
      <c r="K111" s="1001">
        <f t="shared" si="89"/>
        <v>0</v>
      </c>
      <c r="L111" s="1001">
        <f t="shared" si="89"/>
        <v>0</v>
      </c>
      <c r="M111" s="1001">
        <f t="shared" si="89"/>
        <v>0</v>
      </c>
      <c r="N111" s="1001">
        <f t="shared" si="89"/>
        <v>0</v>
      </c>
      <c r="O111" s="1001">
        <f t="shared" si="89"/>
        <v>0</v>
      </c>
      <c r="P111" s="198"/>
      <c r="Q111" s="1009">
        <v>10</v>
      </c>
      <c r="R111" s="1010" t="s">
        <v>389</v>
      </c>
      <c r="S111" s="386"/>
      <c r="T111" s="1001">
        <f>SUM(V111:AD111)</f>
        <v>0</v>
      </c>
      <c r="U111" s="999"/>
      <c r="V111" s="1001">
        <f t="shared" ref="V111:AD111" si="90">V102+SUM(V103:V110)</f>
        <v>0</v>
      </c>
      <c r="W111" s="1001">
        <f t="shared" si="90"/>
        <v>0</v>
      </c>
      <c r="X111" s="1001">
        <f t="shared" si="90"/>
        <v>0</v>
      </c>
      <c r="Y111" s="1001">
        <f t="shared" si="90"/>
        <v>0</v>
      </c>
      <c r="Z111" s="1001">
        <f t="shared" si="90"/>
        <v>0</v>
      </c>
      <c r="AA111" s="1001">
        <f t="shared" si="90"/>
        <v>0</v>
      </c>
      <c r="AB111" s="1001">
        <f t="shared" si="90"/>
        <v>0</v>
      </c>
      <c r="AC111" s="1001">
        <f t="shared" si="90"/>
        <v>0</v>
      </c>
      <c r="AD111" s="1001">
        <f t="shared" si="90"/>
        <v>0</v>
      </c>
      <c r="AE111" s="198"/>
      <c r="AF111" s="1009">
        <v>10</v>
      </c>
      <c r="AG111" s="1010" t="s">
        <v>389</v>
      </c>
      <c r="AH111" s="386"/>
      <c r="AI111" s="1001">
        <f>SUM(AK111:AS111)</f>
        <v>0</v>
      </c>
      <c r="AJ111" s="999"/>
      <c r="AK111" s="1001">
        <f t="shared" ref="AK111:AS111" si="91">AK102+SUM(AK103:AK110)</f>
        <v>0</v>
      </c>
      <c r="AL111" s="1001">
        <f t="shared" si="91"/>
        <v>0</v>
      </c>
      <c r="AM111" s="1001">
        <f t="shared" si="91"/>
        <v>0</v>
      </c>
      <c r="AN111" s="1001">
        <f t="shared" si="91"/>
        <v>0</v>
      </c>
      <c r="AO111" s="1001">
        <f t="shared" si="91"/>
        <v>0</v>
      </c>
      <c r="AP111" s="1001">
        <f t="shared" si="91"/>
        <v>0</v>
      </c>
      <c r="AQ111" s="1001">
        <f t="shared" si="91"/>
        <v>0</v>
      </c>
      <c r="AR111" s="1001">
        <f t="shared" si="91"/>
        <v>0</v>
      </c>
      <c r="AS111" s="1001">
        <f t="shared" si="91"/>
        <v>0</v>
      </c>
      <c r="AT111" s="198"/>
      <c r="AU111" s="198"/>
    </row>
    <row r="112" spans="1:47">
      <c r="A112" s="198"/>
      <c r="B112" s="1011"/>
      <c r="C112" s="1012"/>
      <c r="D112" s="872"/>
      <c r="E112" s="1013"/>
      <c r="F112" s="198"/>
      <c r="G112" s="198"/>
      <c r="H112" s="198"/>
      <c r="I112" s="198"/>
      <c r="J112" s="198"/>
      <c r="K112" s="198"/>
      <c r="L112" s="198"/>
      <c r="M112" s="198"/>
      <c r="N112" s="198"/>
      <c r="O112" s="198"/>
      <c r="P112" s="198"/>
      <c r="Q112" s="1011"/>
      <c r="R112" s="1012"/>
      <c r="S112" s="872"/>
      <c r="T112" s="1013"/>
      <c r="U112" s="198"/>
      <c r="V112" s="198"/>
      <c r="W112" s="198"/>
      <c r="X112" s="198"/>
      <c r="Y112" s="198"/>
      <c r="Z112" s="198"/>
      <c r="AA112" s="198"/>
      <c r="AB112" s="198"/>
      <c r="AC112" s="198"/>
      <c r="AD112" s="198"/>
      <c r="AE112" s="198"/>
      <c r="AF112" s="1011"/>
      <c r="AG112" s="1012"/>
      <c r="AH112" s="872"/>
      <c r="AI112" s="1013"/>
      <c r="AJ112" s="198"/>
      <c r="AK112" s="198"/>
      <c r="AL112" s="198"/>
      <c r="AM112" s="198"/>
      <c r="AN112" s="198"/>
      <c r="AO112" s="198"/>
      <c r="AP112" s="198"/>
      <c r="AQ112" s="198"/>
      <c r="AR112" s="198"/>
      <c r="AS112" s="198"/>
      <c r="AT112" s="198"/>
      <c r="AU112" s="198"/>
    </row>
    <row r="113" spans="1:47">
      <c r="A113" s="198"/>
      <c r="B113" s="1014"/>
      <c r="C113" s="1015" t="s">
        <v>174</v>
      </c>
      <c r="D113" s="1016"/>
      <c r="E113" s="533" t="s">
        <v>316</v>
      </c>
      <c r="F113" s="198"/>
      <c r="G113" s="533" t="s">
        <v>113</v>
      </c>
      <c r="H113" s="533" t="s">
        <v>114</v>
      </c>
      <c r="I113" s="533" t="s">
        <v>115</v>
      </c>
      <c r="J113" s="533" t="s">
        <v>116</v>
      </c>
      <c r="K113" s="533" t="s">
        <v>117</v>
      </c>
      <c r="L113" s="533" t="s">
        <v>118</v>
      </c>
      <c r="M113" s="533" t="s">
        <v>119</v>
      </c>
      <c r="N113" s="533" t="s">
        <v>120</v>
      </c>
      <c r="O113" s="533" t="s">
        <v>121</v>
      </c>
      <c r="P113" s="198"/>
      <c r="Q113" s="1014"/>
      <c r="R113" s="1015" t="s">
        <v>174</v>
      </c>
      <c r="S113" s="1016"/>
      <c r="T113" s="533" t="s">
        <v>316</v>
      </c>
      <c r="U113" s="198"/>
      <c r="V113" s="533" t="s">
        <v>113</v>
      </c>
      <c r="W113" s="533" t="s">
        <v>114</v>
      </c>
      <c r="X113" s="533" t="s">
        <v>115</v>
      </c>
      <c r="Y113" s="533" t="s">
        <v>116</v>
      </c>
      <c r="Z113" s="533" t="s">
        <v>117</v>
      </c>
      <c r="AA113" s="533" t="s">
        <v>118</v>
      </c>
      <c r="AB113" s="533" t="s">
        <v>119</v>
      </c>
      <c r="AC113" s="533" t="s">
        <v>120</v>
      </c>
      <c r="AD113" s="533" t="s">
        <v>121</v>
      </c>
      <c r="AE113" s="198"/>
      <c r="AF113" s="1014"/>
      <c r="AG113" s="1015" t="s">
        <v>174</v>
      </c>
      <c r="AH113" s="1016"/>
      <c r="AI113" s="533" t="s">
        <v>316</v>
      </c>
      <c r="AJ113" s="198"/>
      <c r="AK113" s="533" t="s">
        <v>113</v>
      </c>
      <c r="AL113" s="533" t="s">
        <v>114</v>
      </c>
      <c r="AM113" s="533" t="s">
        <v>115</v>
      </c>
      <c r="AN113" s="533" t="s">
        <v>116</v>
      </c>
      <c r="AO113" s="533" t="s">
        <v>117</v>
      </c>
      <c r="AP113" s="533" t="s">
        <v>118</v>
      </c>
      <c r="AQ113" s="533" t="s">
        <v>119</v>
      </c>
      <c r="AR113" s="533" t="s">
        <v>120</v>
      </c>
      <c r="AS113" s="533" t="s">
        <v>121</v>
      </c>
      <c r="AT113" s="198"/>
      <c r="AU113" s="198"/>
    </row>
    <row r="114" spans="1:47" ht="4.5" customHeight="1">
      <c r="A114" s="198"/>
      <c r="B114" s="1017"/>
      <c r="C114" s="1018"/>
      <c r="D114" s="1019"/>
      <c r="E114" s="330"/>
      <c r="F114" s="198"/>
      <c r="G114" s="198"/>
      <c r="H114" s="198"/>
      <c r="I114" s="198"/>
      <c r="J114" s="198"/>
      <c r="K114" s="198"/>
      <c r="L114" s="198"/>
      <c r="M114" s="198"/>
      <c r="N114" s="198"/>
      <c r="O114" s="198"/>
      <c r="P114" s="198"/>
      <c r="Q114" s="1017"/>
      <c r="R114" s="1018"/>
      <c r="S114" s="1019"/>
      <c r="T114" s="330"/>
      <c r="U114" s="198"/>
      <c r="V114" s="198"/>
      <c r="W114" s="198"/>
      <c r="X114" s="198"/>
      <c r="Y114" s="198"/>
      <c r="Z114" s="198"/>
      <c r="AA114" s="198"/>
      <c r="AB114" s="198"/>
      <c r="AC114" s="198"/>
      <c r="AD114" s="198"/>
      <c r="AE114" s="198"/>
      <c r="AF114" s="1017"/>
      <c r="AG114" s="1018"/>
      <c r="AH114" s="1019"/>
      <c r="AI114" s="330"/>
      <c r="AJ114" s="198"/>
      <c r="AK114" s="198"/>
      <c r="AL114" s="198"/>
      <c r="AM114" s="198"/>
      <c r="AN114" s="198"/>
      <c r="AO114" s="198"/>
      <c r="AP114" s="198"/>
      <c r="AQ114" s="198"/>
      <c r="AR114" s="198"/>
      <c r="AS114" s="198"/>
      <c r="AT114" s="198"/>
      <c r="AU114" s="198"/>
    </row>
    <row r="115" spans="1:47">
      <c r="A115" s="198"/>
      <c r="B115" s="1004">
        <v>11</v>
      </c>
      <c r="C115" s="1020" t="s">
        <v>302</v>
      </c>
      <c r="D115" s="385"/>
      <c r="E115" s="998">
        <f>SUM(G115:O115)</f>
        <v>0</v>
      </c>
      <c r="F115" s="564"/>
      <c r="G115" s="1002"/>
      <c r="H115" s="1002"/>
      <c r="I115" s="1002"/>
      <c r="J115" s="1002"/>
      <c r="K115" s="1002"/>
      <c r="L115" s="1002"/>
      <c r="M115" s="1002"/>
      <c r="N115" s="1002"/>
      <c r="O115" s="1002"/>
      <c r="P115" s="198"/>
      <c r="Q115" s="1004">
        <v>11</v>
      </c>
      <c r="R115" s="1020" t="s">
        <v>302</v>
      </c>
      <c r="S115" s="385"/>
      <c r="T115" s="998">
        <f>SUM(V115:AD115)</f>
        <v>0</v>
      </c>
      <c r="U115" s="564"/>
      <c r="V115" s="1002"/>
      <c r="W115" s="1002"/>
      <c r="X115" s="1002"/>
      <c r="Y115" s="1002"/>
      <c r="Z115" s="1002"/>
      <c r="AA115" s="1002"/>
      <c r="AB115" s="1002"/>
      <c r="AC115" s="1002"/>
      <c r="AD115" s="1002"/>
      <c r="AE115" s="198"/>
      <c r="AF115" s="1004">
        <v>11</v>
      </c>
      <c r="AG115" s="1020" t="s">
        <v>302</v>
      </c>
      <c r="AH115" s="385"/>
      <c r="AI115" s="998">
        <f>SUM(AK115:AS115)</f>
        <v>0</v>
      </c>
      <c r="AJ115" s="564"/>
      <c r="AK115" s="1002"/>
      <c r="AL115" s="1002"/>
      <c r="AM115" s="1002"/>
      <c r="AN115" s="1002"/>
      <c r="AO115" s="1002"/>
      <c r="AP115" s="1002"/>
      <c r="AQ115" s="1002"/>
      <c r="AR115" s="1002"/>
      <c r="AS115" s="1002"/>
      <c r="AT115" s="198"/>
      <c r="AU115" s="198"/>
    </row>
    <row r="116" spans="1:47">
      <c r="A116" s="198"/>
      <c r="B116" s="1007">
        <v>12</v>
      </c>
      <c r="C116" s="539" t="s">
        <v>171</v>
      </c>
      <c r="D116" s="385"/>
      <c r="E116" s="989">
        <f>SUM(G116:O116)</f>
        <v>0</v>
      </c>
      <c r="F116" s="564"/>
      <c r="G116" s="1406"/>
      <c r="H116" s="1406"/>
      <c r="I116" s="1406"/>
      <c r="J116" s="1406"/>
      <c r="K116" s="1406"/>
      <c r="L116" s="1406"/>
      <c r="M116" s="1406"/>
      <c r="N116" s="1406"/>
      <c r="O116" s="1406"/>
      <c r="P116" s="198"/>
      <c r="Q116" s="1007">
        <v>12</v>
      </c>
      <c r="R116" s="539" t="s">
        <v>171</v>
      </c>
      <c r="S116" s="385"/>
      <c r="T116" s="989">
        <f>SUM(V116:AD116)</f>
        <v>0</v>
      </c>
      <c r="U116" s="564"/>
      <c r="V116" s="1406"/>
      <c r="W116" s="1406"/>
      <c r="X116" s="1406"/>
      <c r="Y116" s="1406"/>
      <c r="Z116" s="1406"/>
      <c r="AA116" s="1406"/>
      <c r="AB116" s="1406"/>
      <c r="AC116" s="1406"/>
      <c r="AD116" s="1406"/>
      <c r="AE116" s="198"/>
      <c r="AF116" s="1007">
        <v>12</v>
      </c>
      <c r="AG116" s="539" t="s">
        <v>171</v>
      </c>
      <c r="AH116" s="385"/>
      <c r="AI116" s="989">
        <f>SUM(AK116:AS116)</f>
        <v>0</v>
      </c>
      <c r="AJ116" s="564"/>
      <c r="AK116" s="1406"/>
      <c r="AL116" s="1406"/>
      <c r="AM116" s="1406"/>
      <c r="AN116" s="1406"/>
      <c r="AO116" s="1406"/>
      <c r="AP116" s="1406"/>
      <c r="AQ116" s="1406"/>
      <c r="AR116" s="1406"/>
      <c r="AS116" s="1406"/>
      <c r="AT116" s="198"/>
      <c r="AU116" s="198"/>
    </row>
    <row r="117" spans="1:47">
      <c r="A117" s="198"/>
      <c r="B117" s="1007">
        <v>13</v>
      </c>
      <c r="C117" s="539" t="s">
        <v>172</v>
      </c>
      <c r="D117" s="385"/>
      <c r="E117" s="989">
        <f>SUM(G117:O117)</f>
        <v>0</v>
      </c>
      <c r="F117" s="564"/>
      <c r="G117" s="1406"/>
      <c r="H117" s="1406"/>
      <c r="I117" s="1406"/>
      <c r="J117" s="1406"/>
      <c r="K117" s="1406"/>
      <c r="L117" s="1406"/>
      <c r="M117" s="1406"/>
      <c r="N117" s="1406"/>
      <c r="O117" s="1406"/>
      <c r="P117" s="198"/>
      <c r="Q117" s="1007">
        <v>13</v>
      </c>
      <c r="R117" s="539" t="s">
        <v>172</v>
      </c>
      <c r="S117" s="385"/>
      <c r="T117" s="989">
        <f>SUM(V117:AD117)</f>
        <v>0</v>
      </c>
      <c r="U117" s="564"/>
      <c r="V117" s="1406"/>
      <c r="W117" s="1406"/>
      <c r="X117" s="1406"/>
      <c r="Y117" s="1406"/>
      <c r="Z117" s="1406"/>
      <c r="AA117" s="1406"/>
      <c r="AB117" s="1406"/>
      <c r="AC117" s="1406"/>
      <c r="AD117" s="1406"/>
      <c r="AE117" s="198"/>
      <c r="AF117" s="1007">
        <v>13</v>
      </c>
      <c r="AG117" s="539" t="s">
        <v>172</v>
      </c>
      <c r="AH117" s="385"/>
      <c r="AI117" s="989">
        <f>SUM(AK117:AS117)</f>
        <v>0</v>
      </c>
      <c r="AJ117" s="564"/>
      <c r="AK117" s="1406"/>
      <c r="AL117" s="1406"/>
      <c r="AM117" s="1406"/>
      <c r="AN117" s="1406"/>
      <c r="AO117" s="1406"/>
      <c r="AP117" s="1406"/>
      <c r="AQ117" s="1406"/>
      <c r="AR117" s="1406"/>
      <c r="AS117" s="1406"/>
      <c r="AT117" s="198"/>
      <c r="AU117" s="198"/>
    </row>
    <row r="118" spans="1:47">
      <c r="A118" s="198"/>
      <c r="B118" s="1007">
        <v>14</v>
      </c>
      <c r="C118" s="539" t="s">
        <v>282</v>
      </c>
      <c r="D118" s="385"/>
      <c r="E118" s="989">
        <f>SUM(G118:O118)</f>
        <v>0</v>
      </c>
      <c r="F118" s="564"/>
      <c r="G118" s="1406"/>
      <c r="H118" s="1406"/>
      <c r="I118" s="1406"/>
      <c r="J118" s="1406"/>
      <c r="K118" s="1406"/>
      <c r="L118" s="1406"/>
      <c r="M118" s="1406"/>
      <c r="N118" s="1406"/>
      <c r="O118" s="1406"/>
      <c r="P118" s="198"/>
      <c r="Q118" s="1007">
        <v>14</v>
      </c>
      <c r="R118" s="539" t="s">
        <v>282</v>
      </c>
      <c r="S118" s="385"/>
      <c r="T118" s="989">
        <f>SUM(V118:AD118)</f>
        <v>0</v>
      </c>
      <c r="U118" s="564"/>
      <c r="V118" s="1406"/>
      <c r="W118" s="1406"/>
      <c r="X118" s="1406"/>
      <c r="Y118" s="1406"/>
      <c r="Z118" s="1406"/>
      <c r="AA118" s="1406"/>
      <c r="AB118" s="1406"/>
      <c r="AC118" s="1406"/>
      <c r="AD118" s="1406"/>
      <c r="AE118" s="198"/>
      <c r="AF118" s="1007">
        <v>14</v>
      </c>
      <c r="AG118" s="539" t="s">
        <v>282</v>
      </c>
      <c r="AH118" s="385"/>
      <c r="AI118" s="989">
        <f>SUM(AK118:AS118)</f>
        <v>0</v>
      </c>
      <c r="AJ118" s="564"/>
      <c r="AK118" s="1406"/>
      <c r="AL118" s="1406"/>
      <c r="AM118" s="1406"/>
      <c r="AN118" s="1406"/>
      <c r="AO118" s="1406"/>
      <c r="AP118" s="1406"/>
      <c r="AQ118" s="1406"/>
      <c r="AR118" s="1406"/>
      <c r="AS118" s="1406"/>
      <c r="AT118" s="198"/>
      <c r="AU118" s="198"/>
    </row>
    <row r="119" spans="1:47">
      <c r="A119" s="198"/>
      <c r="B119" s="1007">
        <v>15</v>
      </c>
      <c r="C119" s="539" t="s">
        <v>280</v>
      </c>
      <c r="D119" s="385"/>
      <c r="E119" s="989">
        <f>SUM(G119:O119)</f>
        <v>0</v>
      </c>
      <c r="F119" s="564"/>
      <c r="G119" s="962"/>
      <c r="H119" s="962"/>
      <c r="I119" s="962"/>
      <c r="J119" s="962"/>
      <c r="K119" s="962"/>
      <c r="L119" s="962"/>
      <c r="M119" s="962"/>
      <c r="N119" s="962"/>
      <c r="O119" s="962"/>
      <c r="P119" s="198"/>
      <c r="Q119" s="1007">
        <v>15</v>
      </c>
      <c r="R119" s="539" t="s">
        <v>280</v>
      </c>
      <c r="S119" s="385"/>
      <c r="T119" s="989">
        <f>SUM(V119:AD119)</f>
        <v>0</v>
      </c>
      <c r="U119" s="564"/>
      <c r="V119" s="962"/>
      <c r="W119" s="962"/>
      <c r="X119" s="962"/>
      <c r="Y119" s="962"/>
      <c r="Z119" s="962"/>
      <c r="AA119" s="962"/>
      <c r="AB119" s="962"/>
      <c r="AC119" s="962"/>
      <c r="AD119" s="962"/>
      <c r="AE119" s="198"/>
      <c r="AF119" s="1007">
        <v>15</v>
      </c>
      <c r="AG119" s="539" t="s">
        <v>280</v>
      </c>
      <c r="AH119" s="385"/>
      <c r="AI119" s="989">
        <f>SUM(AK119:AS119)</f>
        <v>0</v>
      </c>
      <c r="AJ119" s="564"/>
      <c r="AK119" s="962"/>
      <c r="AL119" s="962"/>
      <c r="AM119" s="962"/>
      <c r="AN119" s="962"/>
      <c r="AO119" s="962"/>
      <c r="AP119" s="962"/>
      <c r="AQ119" s="962"/>
      <c r="AR119" s="962"/>
      <c r="AS119" s="962"/>
      <c r="AT119" s="198"/>
      <c r="AU119" s="198"/>
    </row>
    <row r="120" spans="1:47">
      <c r="A120" s="198"/>
      <c r="B120" s="1009">
        <v>16</v>
      </c>
      <c r="C120" s="1010" t="s">
        <v>390</v>
      </c>
      <c r="D120" s="386"/>
      <c r="E120" s="563">
        <f>SUM(E115:E119)</f>
        <v>0</v>
      </c>
      <c r="F120" s="564"/>
      <c r="G120" s="563">
        <f t="shared" ref="G120:O120" si="92">SUM(G115:G119)</f>
        <v>0</v>
      </c>
      <c r="H120" s="563">
        <f t="shared" si="92"/>
        <v>0</v>
      </c>
      <c r="I120" s="563">
        <f t="shared" si="92"/>
        <v>0</v>
      </c>
      <c r="J120" s="563">
        <f t="shared" si="92"/>
        <v>0</v>
      </c>
      <c r="K120" s="563">
        <f t="shared" si="92"/>
        <v>0</v>
      </c>
      <c r="L120" s="563">
        <f t="shared" si="92"/>
        <v>0</v>
      </c>
      <c r="M120" s="563">
        <f t="shared" si="92"/>
        <v>0</v>
      </c>
      <c r="N120" s="563">
        <f t="shared" si="92"/>
        <v>0</v>
      </c>
      <c r="O120" s="563">
        <f t="shared" si="92"/>
        <v>0</v>
      </c>
      <c r="P120" s="198"/>
      <c r="Q120" s="1009">
        <v>16</v>
      </c>
      <c r="R120" s="1010" t="s">
        <v>390</v>
      </c>
      <c r="S120" s="386"/>
      <c r="T120" s="563">
        <f>SUM(T115:T119)</f>
        <v>0</v>
      </c>
      <c r="U120" s="564"/>
      <c r="V120" s="563">
        <f t="shared" ref="V120:AD120" si="93">SUM(V115:V119)</f>
        <v>0</v>
      </c>
      <c r="W120" s="563">
        <f t="shared" si="93"/>
        <v>0</v>
      </c>
      <c r="X120" s="563">
        <f t="shared" si="93"/>
        <v>0</v>
      </c>
      <c r="Y120" s="563">
        <f t="shared" si="93"/>
        <v>0</v>
      </c>
      <c r="Z120" s="563">
        <f t="shared" si="93"/>
        <v>0</v>
      </c>
      <c r="AA120" s="563">
        <f t="shared" si="93"/>
        <v>0</v>
      </c>
      <c r="AB120" s="563">
        <f t="shared" si="93"/>
        <v>0</v>
      </c>
      <c r="AC120" s="563">
        <f t="shared" si="93"/>
        <v>0</v>
      </c>
      <c r="AD120" s="563">
        <f t="shared" si="93"/>
        <v>0</v>
      </c>
      <c r="AE120" s="198"/>
      <c r="AF120" s="1009">
        <v>16</v>
      </c>
      <c r="AG120" s="1010" t="s">
        <v>390</v>
      </c>
      <c r="AH120" s="386"/>
      <c r="AI120" s="563">
        <f>SUM(AI115:AI119)</f>
        <v>0</v>
      </c>
      <c r="AJ120" s="564"/>
      <c r="AK120" s="563">
        <f t="shared" ref="AK120:AS120" si="94">SUM(AK115:AK119)</f>
        <v>0</v>
      </c>
      <c r="AL120" s="563">
        <f t="shared" si="94"/>
        <v>0</v>
      </c>
      <c r="AM120" s="563">
        <f t="shared" si="94"/>
        <v>0</v>
      </c>
      <c r="AN120" s="563">
        <f t="shared" si="94"/>
        <v>0</v>
      </c>
      <c r="AO120" s="563">
        <f t="shared" si="94"/>
        <v>0</v>
      </c>
      <c r="AP120" s="563">
        <f t="shared" si="94"/>
        <v>0</v>
      </c>
      <c r="AQ120" s="563">
        <f t="shared" si="94"/>
        <v>0</v>
      </c>
      <c r="AR120" s="563">
        <f t="shared" si="94"/>
        <v>0</v>
      </c>
      <c r="AS120" s="563">
        <f t="shared" si="94"/>
        <v>0</v>
      </c>
      <c r="AT120" s="198"/>
      <c r="AU120" s="198"/>
    </row>
    <row r="121" spans="1:47">
      <c r="A121" s="198"/>
      <c r="B121" s="1021"/>
      <c r="C121" s="126"/>
      <c r="D121" s="129"/>
      <c r="E121" s="576"/>
      <c r="F121" s="198"/>
      <c r="G121" s="198"/>
      <c r="H121" s="198"/>
      <c r="I121" s="198"/>
      <c r="J121" s="198"/>
      <c r="K121" s="198"/>
      <c r="L121" s="198"/>
      <c r="M121" s="198"/>
      <c r="N121" s="198"/>
      <c r="O121" s="198"/>
      <c r="P121" s="198"/>
      <c r="Q121" s="1021"/>
      <c r="R121" s="126"/>
      <c r="S121" s="129"/>
      <c r="T121" s="576"/>
      <c r="U121" s="198"/>
      <c r="V121" s="198"/>
      <c r="W121" s="198"/>
      <c r="X121" s="198"/>
      <c r="Y121" s="198"/>
      <c r="Z121" s="198"/>
      <c r="AA121" s="198"/>
      <c r="AB121" s="198"/>
      <c r="AC121" s="198"/>
      <c r="AD121" s="198"/>
      <c r="AE121" s="198"/>
      <c r="AF121" s="1021"/>
      <c r="AG121" s="126"/>
      <c r="AH121" s="129"/>
      <c r="AI121" s="576"/>
      <c r="AJ121" s="198"/>
      <c r="AK121" s="198"/>
      <c r="AL121" s="198"/>
      <c r="AM121" s="198"/>
      <c r="AN121" s="198"/>
      <c r="AO121" s="198"/>
      <c r="AP121" s="198"/>
      <c r="AQ121" s="198"/>
      <c r="AR121" s="198"/>
      <c r="AS121" s="198"/>
      <c r="AT121" s="198"/>
      <c r="AU121" s="198"/>
    </row>
    <row r="122" spans="1:47">
      <c r="A122" s="198"/>
      <c r="B122" s="1022"/>
      <c r="C122" s="1015" t="s">
        <v>175</v>
      </c>
      <c r="D122" s="1016"/>
      <c r="E122" s="533" t="s">
        <v>316</v>
      </c>
      <c r="F122" s="198"/>
      <c r="G122" s="533" t="s">
        <v>113</v>
      </c>
      <c r="H122" s="533" t="s">
        <v>114</v>
      </c>
      <c r="I122" s="533" t="s">
        <v>115</v>
      </c>
      <c r="J122" s="533" t="s">
        <v>116</v>
      </c>
      <c r="K122" s="533" t="s">
        <v>117</v>
      </c>
      <c r="L122" s="533" t="s">
        <v>118</v>
      </c>
      <c r="M122" s="533" t="s">
        <v>119</v>
      </c>
      <c r="N122" s="533" t="s">
        <v>120</v>
      </c>
      <c r="O122" s="533" t="s">
        <v>121</v>
      </c>
      <c r="P122" s="198"/>
      <c r="Q122" s="1022"/>
      <c r="R122" s="1015" t="s">
        <v>175</v>
      </c>
      <c r="S122" s="1016"/>
      <c r="T122" s="533" t="s">
        <v>316</v>
      </c>
      <c r="U122" s="198"/>
      <c r="V122" s="533" t="s">
        <v>113</v>
      </c>
      <c r="W122" s="533" t="s">
        <v>114</v>
      </c>
      <c r="X122" s="533" t="s">
        <v>115</v>
      </c>
      <c r="Y122" s="533" t="s">
        <v>116</v>
      </c>
      <c r="Z122" s="533" t="s">
        <v>117</v>
      </c>
      <c r="AA122" s="533" t="s">
        <v>118</v>
      </c>
      <c r="AB122" s="533" t="s">
        <v>119</v>
      </c>
      <c r="AC122" s="533" t="s">
        <v>120</v>
      </c>
      <c r="AD122" s="533" t="s">
        <v>121</v>
      </c>
      <c r="AE122" s="198"/>
      <c r="AF122" s="1022"/>
      <c r="AG122" s="1015" t="s">
        <v>175</v>
      </c>
      <c r="AH122" s="1016"/>
      <c r="AI122" s="533" t="s">
        <v>316</v>
      </c>
      <c r="AJ122" s="198"/>
      <c r="AK122" s="533" t="s">
        <v>113</v>
      </c>
      <c r="AL122" s="533" t="s">
        <v>114</v>
      </c>
      <c r="AM122" s="533" t="s">
        <v>115</v>
      </c>
      <c r="AN122" s="533" t="s">
        <v>116</v>
      </c>
      <c r="AO122" s="533" t="s">
        <v>117</v>
      </c>
      <c r="AP122" s="533" t="s">
        <v>118</v>
      </c>
      <c r="AQ122" s="533" t="s">
        <v>119</v>
      </c>
      <c r="AR122" s="533" t="s">
        <v>120</v>
      </c>
      <c r="AS122" s="533" t="s">
        <v>121</v>
      </c>
      <c r="AT122" s="198"/>
      <c r="AU122" s="198"/>
    </row>
    <row r="123" spans="1:47" ht="4.5" customHeight="1">
      <c r="A123" s="198"/>
      <c r="B123" s="1017"/>
      <c r="C123" s="1018"/>
      <c r="D123" s="1019"/>
      <c r="E123" s="535"/>
      <c r="F123" s="198"/>
      <c r="G123" s="198"/>
      <c r="H123" s="198"/>
      <c r="I123" s="198"/>
      <c r="J123" s="198"/>
      <c r="K123" s="198"/>
      <c r="L123" s="198"/>
      <c r="M123" s="198"/>
      <c r="N123" s="198"/>
      <c r="O123" s="198"/>
      <c r="P123" s="198"/>
      <c r="Q123" s="1017"/>
      <c r="R123" s="1018"/>
      <c r="S123" s="1019"/>
      <c r="T123" s="535"/>
      <c r="U123" s="198"/>
      <c r="V123" s="198"/>
      <c r="W123" s="198"/>
      <c r="X123" s="198"/>
      <c r="Y123" s="198"/>
      <c r="Z123" s="198"/>
      <c r="AA123" s="198"/>
      <c r="AB123" s="198"/>
      <c r="AC123" s="198"/>
      <c r="AD123" s="198"/>
      <c r="AE123" s="198"/>
      <c r="AF123" s="1017"/>
      <c r="AG123" s="1018"/>
      <c r="AH123" s="1019"/>
      <c r="AI123" s="535"/>
      <c r="AJ123" s="198"/>
      <c r="AK123" s="198"/>
      <c r="AL123" s="198"/>
      <c r="AM123" s="198"/>
      <c r="AN123" s="198"/>
      <c r="AO123" s="198"/>
      <c r="AP123" s="198"/>
      <c r="AQ123" s="198"/>
      <c r="AR123" s="198"/>
      <c r="AS123" s="198"/>
      <c r="AT123" s="198"/>
      <c r="AU123" s="198"/>
    </row>
    <row r="124" spans="1:47">
      <c r="A124" s="198"/>
      <c r="B124" s="1004">
        <v>17</v>
      </c>
      <c r="C124" s="1005" t="s">
        <v>413</v>
      </c>
      <c r="D124" s="1023"/>
      <c r="E124" s="1003">
        <f>SUM(G124:O124)</f>
        <v>0</v>
      </c>
      <c r="F124" s="564"/>
      <c r="G124" s="1002">
        <f t="shared" ref="G124:O124" si="95">G102+G115</f>
        <v>0</v>
      </c>
      <c r="H124" s="1002">
        <f t="shared" si="95"/>
        <v>0</v>
      </c>
      <c r="I124" s="1002">
        <f t="shared" si="95"/>
        <v>0</v>
      </c>
      <c r="J124" s="1002">
        <f t="shared" si="95"/>
        <v>0</v>
      </c>
      <c r="K124" s="1002">
        <f t="shared" si="95"/>
        <v>0</v>
      </c>
      <c r="L124" s="1002">
        <f t="shared" si="95"/>
        <v>0</v>
      </c>
      <c r="M124" s="1002">
        <f t="shared" si="95"/>
        <v>0</v>
      </c>
      <c r="N124" s="1002">
        <f t="shared" si="95"/>
        <v>0</v>
      </c>
      <c r="O124" s="1002">
        <f t="shared" si="95"/>
        <v>0</v>
      </c>
      <c r="P124" s="198"/>
      <c r="Q124" s="1004">
        <v>17</v>
      </c>
      <c r="R124" s="1005" t="s">
        <v>413</v>
      </c>
      <c r="S124" s="1023"/>
      <c r="T124" s="1003">
        <f>SUM(V124:AD124)</f>
        <v>0</v>
      </c>
      <c r="U124" s="564"/>
      <c r="V124" s="1002">
        <f t="shared" ref="V124:AD124" si="96">V102+V115</f>
        <v>0</v>
      </c>
      <c r="W124" s="1002">
        <f t="shared" si="96"/>
        <v>0</v>
      </c>
      <c r="X124" s="1002">
        <f t="shared" si="96"/>
        <v>0</v>
      </c>
      <c r="Y124" s="1002">
        <f t="shared" si="96"/>
        <v>0</v>
      </c>
      <c r="Z124" s="1002">
        <f t="shared" si="96"/>
        <v>0</v>
      </c>
      <c r="AA124" s="1002">
        <f t="shared" si="96"/>
        <v>0</v>
      </c>
      <c r="AB124" s="1002">
        <f t="shared" si="96"/>
        <v>0</v>
      </c>
      <c r="AC124" s="1002">
        <f t="shared" si="96"/>
        <v>0</v>
      </c>
      <c r="AD124" s="1002">
        <f t="shared" si="96"/>
        <v>0</v>
      </c>
      <c r="AE124" s="198"/>
      <c r="AF124" s="1004">
        <v>17</v>
      </c>
      <c r="AG124" s="1005" t="s">
        <v>413</v>
      </c>
      <c r="AH124" s="1023"/>
      <c r="AI124" s="1003">
        <f>SUM(AK124:AS124)</f>
        <v>0</v>
      </c>
      <c r="AJ124" s="564"/>
      <c r="AK124" s="1002">
        <f t="shared" ref="AK124:AS124" si="97">AK102+AK115</f>
        <v>0</v>
      </c>
      <c r="AL124" s="1002">
        <f t="shared" si="97"/>
        <v>0</v>
      </c>
      <c r="AM124" s="1002">
        <f t="shared" si="97"/>
        <v>0</v>
      </c>
      <c r="AN124" s="1002">
        <f t="shared" si="97"/>
        <v>0</v>
      </c>
      <c r="AO124" s="1002">
        <f t="shared" si="97"/>
        <v>0</v>
      </c>
      <c r="AP124" s="1002">
        <f t="shared" si="97"/>
        <v>0</v>
      </c>
      <c r="AQ124" s="1002">
        <f t="shared" si="97"/>
        <v>0</v>
      </c>
      <c r="AR124" s="1002">
        <f t="shared" si="97"/>
        <v>0</v>
      </c>
      <c r="AS124" s="1002">
        <f t="shared" si="97"/>
        <v>0</v>
      </c>
      <c r="AT124" s="198"/>
      <c r="AU124" s="198"/>
    </row>
    <row r="125" spans="1:47">
      <c r="A125" s="198"/>
      <c r="B125" s="1007">
        <v>18</v>
      </c>
      <c r="C125" s="539" t="s">
        <v>414</v>
      </c>
      <c r="D125" s="385"/>
      <c r="E125" s="989">
        <f t="shared" ref="E125:E132" si="98">SUM(G125:O125)</f>
        <v>0</v>
      </c>
      <c r="F125" s="564"/>
      <c r="G125" s="1406">
        <f>G103+G116</f>
        <v>0</v>
      </c>
      <c r="H125" s="1406">
        <f t="shared" ref="H125:O125" si="99">H103+H116</f>
        <v>0</v>
      </c>
      <c r="I125" s="1406">
        <f t="shared" si="99"/>
        <v>0</v>
      </c>
      <c r="J125" s="1406">
        <f t="shared" si="99"/>
        <v>0</v>
      </c>
      <c r="K125" s="1406">
        <f t="shared" si="99"/>
        <v>0</v>
      </c>
      <c r="L125" s="1406">
        <f t="shared" si="99"/>
        <v>0</v>
      </c>
      <c r="M125" s="1406">
        <f t="shared" si="99"/>
        <v>0</v>
      </c>
      <c r="N125" s="1406">
        <f t="shared" si="99"/>
        <v>0</v>
      </c>
      <c r="O125" s="1406">
        <f t="shared" si="99"/>
        <v>0</v>
      </c>
      <c r="P125" s="198"/>
      <c r="Q125" s="1007">
        <v>18</v>
      </c>
      <c r="R125" s="539" t="s">
        <v>414</v>
      </c>
      <c r="S125" s="385"/>
      <c r="T125" s="989">
        <f t="shared" ref="T125:T132" si="100">SUM(V125:AD125)</f>
        <v>0</v>
      </c>
      <c r="U125" s="564"/>
      <c r="V125" s="1406">
        <f>V103+V116</f>
        <v>0</v>
      </c>
      <c r="W125" s="1406">
        <f t="shared" ref="W125:AD125" si="101">W103+W116</f>
        <v>0</v>
      </c>
      <c r="X125" s="1406">
        <f t="shared" si="101"/>
        <v>0</v>
      </c>
      <c r="Y125" s="1406">
        <f t="shared" si="101"/>
        <v>0</v>
      </c>
      <c r="Z125" s="1406">
        <f t="shared" si="101"/>
        <v>0</v>
      </c>
      <c r="AA125" s="1406">
        <f t="shared" si="101"/>
        <v>0</v>
      </c>
      <c r="AB125" s="1406">
        <f t="shared" si="101"/>
        <v>0</v>
      </c>
      <c r="AC125" s="1406">
        <f t="shared" si="101"/>
        <v>0</v>
      </c>
      <c r="AD125" s="1406">
        <f t="shared" si="101"/>
        <v>0</v>
      </c>
      <c r="AE125" s="198"/>
      <c r="AF125" s="1007">
        <v>18</v>
      </c>
      <c r="AG125" s="539" t="s">
        <v>414</v>
      </c>
      <c r="AH125" s="385"/>
      <c r="AI125" s="989">
        <f t="shared" ref="AI125:AI132" si="102">SUM(AK125:AS125)</f>
        <v>0</v>
      </c>
      <c r="AJ125" s="564"/>
      <c r="AK125" s="1406">
        <f>AK103+AK116</f>
        <v>0</v>
      </c>
      <c r="AL125" s="1406">
        <f t="shared" ref="AL125:AS125" si="103">AL103+AL116</f>
        <v>0</v>
      </c>
      <c r="AM125" s="1406">
        <f t="shared" si="103"/>
        <v>0</v>
      </c>
      <c r="AN125" s="1406">
        <f t="shared" si="103"/>
        <v>0</v>
      </c>
      <c r="AO125" s="1406">
        <f t="shared" si="103"/>
        <v>0</v>
      </c>
      <c r="AP125" s="1406">
        <f t="shared" si="103"/>
        <v>0</v>
      </c>
      <c r="AQ125" s="1406">
        <f t="shared" si="103"/>
        <v>0</v>
      </c>
      <c r="AR125" s="1406">
        <f t="shared" si="103"/>
        <v>0</v>
      </c>
      <c r="AS125" s="1406">
        <f t="shared" si="103"/>
        <v>0</v>
      </c>
      <c r="AT125" s="198"/>
      <c r="AU125" s="198"/>
    </row>
    <row r="126" spans="1:47">
      <c r="A126" s="198"/>
      <c r="B126" s="1007">
        <v>19</v>
      </c>
      <c r="C126" s="539" t="s">
        <v>415</v>
      </c>
      <c r="D126" s="385"/>
      <c r="E126" s="989">
        <f t="shared" si="98"/>
        <v>0</v>
      </c>
      <c r="F126" s="564"/>
      <c r="G126" s="1406">
        <f>G104+G117</f>
        <v>0</v>
      </c>
      <c r="H126" s="1406">
        <f t="shared" ref="H126:O126" si="104">H104+H117</f>
        <v>0</v>
      </c>
      <c r="I126" s="1406">
        <f t="shared" si="104"/>
        <v>0</v>
      </c>
      <c r="J126" s="1406">
        <f t="shared" si="104"/>
        <v>0</v>
      </c>
      <c r="K126" s="1406">
        <f t="shared" si="104"/>
        <v>0</v>
      </c>
      <c r="L126" s="1406">
        <f t="shared" si="104"/>
        <v>0</v>
      </c>
      <c r="M126" s="1406">
        <f t="shared" si="104"/>
        <v>0</v>
      </c>
      <c r="N126" s="1406">
        <f t="shared" si="104"/>
        <v>0</v>
      </c>
      <c r="O126" s="1406">
        <f t="shared" si="104"/>
        <v>0</v>
      </c>
      <c r="P126" s="198"/>
      <c r="Q126" s="1007">
        <v>19</v>
      </c>
      <c r="R126" s="539" t="s">
        <v>415</v>
      </c>
      <c r="S126" s="385"/>
      <c r="T126" s="989">
        <f t="shared" si="100"/>
        <v>0</v>
      </c>
      <c r="U126" s="564"/>
      <c r="V126" s="1406">
        <f>V104+V117</f>
        <v>0</v>
      </c>
      <c r="W126" s="1406">
        <f t="shared" ref="W126:AD126" si="105">W104+W117</f>
        <v>0</v>
      </c>
      <c r="X126" s="1406">
        <f t="shared" si="105"/>
        <v>0</v>
      </c>
      <c r="Y126" s="1406">
        <f t="shared" si="105"/>
        <v>0</v>
      </c>
      <c r="Z126" s="1406">
        <f t="shared" si="105"/>
        <v>0</v>
      </c>
      <c r="AA126" s="1406">
        <f t="shared" si="105"/>
        <v>0</v>
      </c>
      <c r="AB126" s="1406">
        <f t="shared" si="105"/>
        <v>0</v>
      </c>
      <c r="AC126" s="1406">
        <f t="shared" si="105"/>
        <v>0</v>
      </c>
      <c r="AD126" s="1406">
        <f t="shared" si="105"/>
        <v>0</v>
      </c>
      <c r="AE126" s="198"/>
      <c r="AF126" s="1007">
        <v>19</v>
      </c>
      <c r="AG126" s="539" t="s">
        <v>415</v>
      </c>
      <c r="AH126" s="385"/>
      <c r="AI126" s="989">
        <f t="shared" si="102"/>
        <v>0</v>
      </c>
      <c r="AJ126" s="564"/>
      <c r="AK126" s="1406">
        <f>AK104+AK117</f>
        <v>0</v>
      </c>
      <c r="AL126" s="1406">
        <f t="shared" ref="AL126:AS126" si="106">AL104+AL117</f>
        <v>0</v>
      </c>
      <c r="AM126" s="1406">
        <f t="shared" si="106"/>
        <v>0</v>
      </c>
      <c r="AN126" s="1406">
        <f t="shared" si="106"/>
        <v>0</v>
      </c>
      <c r="AO126" s="1406">
        <f t="shared" si="106"/>
        <v>0</v>
      </c>
      <c r="AP126" s="1406">
        <f t="shared" si="106"/>
        <v>0</v>
      </c>
      <c r="AQ126" s="1406">
        <f t="shared" si="106"/>
        <v>0</v>
      </c>
      <c r="AR126" s="1406">
        <f t="shared" si="106"/>
        <v>0</v>
      </c>
      <c r="AS126" s="1406">
        <f t="shared" si="106"/>
        <v>0</v>
      </c>
      <c r="AT126" s="198"/>
      <c r="AU126" s="198"/>
    </row>
    <row r="127" spans="1:47">
      <c r="A127" s="198"/>
      <c r="B127" s="1007">
        <v>20</v>
      </c>
      <c r="C127" s="539" t="s">
        <v>397</v>
      </c>
      <c r="D127" s="385"/>
      <c r="E127" s="989">
        <f t="shared" si="98"/>
        <v>0</v>
      </c>
      <c r="F127" s="564"/>
      <c r="G127" s="1406">
        <f>G105</f>
        <v>0</v>
      </c>
      <c r="H127" s="1406">
        <f t="shared" ref="H127:O127" si="107">H105</f>
        <v>0</v>
      </c>
      <c r="I127" s="1406">
        <f t="shared" si="107"/>
        <v>0</v>
      </c>
      <c r="J127" s="1406">
        <f t="shared" si="107"/>
        <v>0</v>
      </c>
      <c r="K127" s="1406">
        <f t="shared" si="107"/>
        <v>0</v>
      </c>
      <c r="L127" s="1406">
        <f t="shared" si="107"/>
        <v>0</v>
      </c>
      <c r="M127" s="1406">
        <f t="shared" si="107"/>
        <v>0</v>
      </c>
      <c r="N127" s="1406">
        <f t="shared" si="107"/>
        <v>0</v>
      </c>
      <c r="O127" s="1406">
        <f t="shared" si="107"/>
        <v>0</v>
      </c>
      <c r="P127" s="198"/>
      <c r="Q127" s="1007">
        <v>20</v>
      </c>
      <c r="R127" s="539" t="s">
        <v>397</v>
      </c>
      <c r="S127" s="385"/>
      <c r="T127" s="989">
        <f t="shared" si="100"/>
        <v>0</v>
      </c>
      <c r="U127" s="564"/>
      <c r="V127" s="1406">
        <f>V105</f>
        <v>0</v>
      </c>
      <c r="W127" s="1406">
        <f t="shared" ref="W127:AD127" si="108">W105</f>
        <v>0</v>
      </c>
      <c r="X127" s="1406">
        <f t="shared" si="108"/>
        <v>0</v>
      </c>
      <c r="Y127" s="1406">
        <f t="shared" si="108"/>
        <v>0</v>
      </c>
      <c r="Z127" s="1406">
        <f t="shared" si="108"/>
        <v>0</v>
      </c>
      <c r="AA127" s="1406">
        <f t="shared" si="108"/>
        <v>0</v>
      </c>
      <c r="AB127" s="1406">
        <f t="shared" si="108"/>
        <v>0</v>
      </c>
      <c r="AC127" s="1406">
        <f t="shared" si="108"/>
        <v>0</v>
      </c>
      <c r="AD127" s="1406">
        <f t="shared" si="108"/>
        <v>0</v>
      </c>
      <c r="AE127" s="198"/>
      <c r="AF127" s="1007">
        <v>20</v>
      </c>
      <c r="AG127" s="539" t="s">
        <v>397</v>
      </c>
      <c r="AH127" s="385"/>
      <c r="AI127" s="989">
        <f t="shared" si="102"/>
        <v>0</v>
      </c>
      <c r="AJ127" s="564"/>
      <c r="AK127" s="1406">
        <f>AK105</f>
        <v>0</v>
      </c>
      <c r="AL127" s="1406">
        <f t="shared" ref="AL127:AS127" si="109">AL105</f>
        <v>0</v>
      </c>
      <c r="AM127" s="1406">
        <f t="shared" si="109"/>
        <v>0</v>
      </c>
      <c r="AN127" s="1406">
        <f t="shared" si="109"/>
        <v>0</v>
      </c>
      <c r="AO127" s="1406">
        <f t="shared" si="109"/>
        <v>0</v>
      </c>
      <c r="AP127" s="1406">
        <f t="shared" si="109"/>
        <v>0</v>
      </c>
      <c r="AQ127" s="1406">
        <f t="shared" si="109"/>
        <v>0</v>
      </c>
      <c r="AR127" s="1406">
        <f t="shared" si="109"/>
        <v>0</v>
      </c>
      <c r="AS127" s="1406">
        <f t="shared" si="109"/>
        <v>0</v>
      </c>
      <c r="AT127" s="198"/>
      <c r="AU127" s="198"/>
    </row>
    <row r="128" spans="1:47">
      <c r="A128" s="198"/>
      <c r="B128" s="1007">
        <v>21</v>
      </c>
      <c r="C128" s="539" t="s">
        <v>398</v>
      </c>
      <c r="D128" s="385"/>
      <c r="E128" s="989">
        <f t="shared" si="98"/>
        <v>0</v>
      </c>
      <c r="F128" s="564"/>
      <c r="G128" s="1406">
        <f>G106</f>
        <v>0</v>
      </c>
      <c r="H128" s="1406">
        <f t="shared" ref="H128:O128" si="110">H106</f>
        <v>0</v>
      </c>
      <c r="I128" s="1406">
        <f t="shared" si="110"/>
        <v>0</v>
      </c>
      <c r="J128" s="1406">
        <f t="shared" si="110"/>
        <v>0</v>
      </c>
      <c r="K128" s="1406">
        <f t="shared" si="110"/>
        <v>0</v>
      </c>
      <c r="L128" s="1406">
        <f t="shared" si="110"/>
        <v>0</v>
      </c>
      <c r="M128" s="1406">
        <f t="shared" si="110"/>
        <v>0</v>
      </c>
      <c r="N128" s="1406">
        <f t="shared" si="110"/>
        <v>0</v>
      </c>
      <c r="O128" s="1406">
        <f t="shared" si="110"/>
        <v>0</v>
      </c>
      <c r="P128" s="198"/>
      <c r="Q128" s="1007">
        <v>21</v>
      </c>
      <c r="R128" s="539" t="s">
        <v>398</v>
      </c>
      <c r="S128" s="385"/>
      <c r="T128" s="989">
        <f t="shared" si="100"/>
        <v>0</v>
      </c>
      <c r="U128" s="564"/>
      <c r="V128" s="1406">
        <f>V106</f>
        <v>0</v>
      </c>
      <c r="W128" s="1406">
        <f t="shared" ref="W128:AD128" si="111">W106</f>
        <v>0</v>
      </c>
      <c r="X128" s="1406">
        <f t="shared" si="111"/>
        <v>0</v>
      </c>
      <c r="Y128" s="1406">
        <f t="shared" si="111"/>
        <v>0</v>
      </c>
      <c r="Z128" s="1406">
        <f t="shared" si="111"/>
        <v>0</v>
      </c>
      <c r="AA128" s="1406">
        <f t="shared" si="111"/>
        <v>0</v>
      </c>
      <c r="AB128" s="1406">
        <f t="shared" si="111"/>
        <v>0</v>
      </c>
      <c r="AC128" s="1406">
        <f t="shared" si="111"/>
        <v>0</v>
      </c>
      <c r="AD128" s="1406">
        <f t="shared" si="111"/>
        <v>0</v>
      </c>
      <c r="AE128" s="198"/>
      <c r="AF128" s="1007">
        <v>21</v>
      </c>
      <c r="AG128" s="539" t="s">
        <v>398</v>
      </c>
      <c r="AH128" s="385"/>
      <c r="AI128" s="989">
        <f t="shared" si="102"/>
        <v>0</v>
      </c>
      <c r="AJ128" s="564"/>
      <c r="AK128" s="1406">
        <f>AK106</f>
        <v>0</v>
      </c>
      <c r="AL128" s="1406">
        <f t="shared" ref="AL128:AS128" si="112">AL106</f>
        <v>0</v>
      </c>
      <c r="AM128" s="1406">
        <f t="shared" si="112"/>
        <v>0</v>
      </c>
      <c r="AN128" s="1406">
        <f t="shared" si="112"/>
        <v>0</v>
      </c>
      <c r="AO128" s="1406">
        <f t="shared" si="112"/>
        <v>0</v>
      </c>
      <c r="AP128" s="1406">
        <f t="shared" si="112"/>
        <v>0</v>
      </c>
      <c r="AQ128" s="1406">
        <f t="shared" si="112"/>
        <v>0</v>
      </c>
      <c r="AR128" s="1406">
        <f t="shared" si="112"/>
        <v>0</v>
      </c>
      <c r="AS128" s="1406">
        <f t="shared" si="112"/>
        <v>0</v>
      </c>
      <c r="AT128" s="198"/>
      <c r="AU128" s="198"/>
    </row>
    <row r="129" spans="1:47">
      <c r="A129" s="198"/>
      <c r="B129" s="1007">
        <v>22</v>
      </c>
      <c r="C129" s="539" t="s">
        <v>399</v>
      </c>
      <c r="D129" s="385"/>
      <c r="E129" s="989">
        <f t="shared" si="98"/>
        <v>0</v>
      </c>
      <c r="F129" s="564"/>
      <c r="G129" s="1406">
        <f>G107</f>
        <v>0</v>
      </c>
      <c r="H129" s="1406">
        <f t="shared" ref="H129:O129" si="113">H107</f>
        <v>0</v>
      </c>
      <c r="I129" s="1406">
        <f t="shared" si="113"/>
        <v>0</v>
      </c>
      <c r="J129" s="1406">
        <f t="shared" si="113"/>
        <v>0</v>
      </c>
      <c r="K129" s="1406">
        <f t="shared" si="113"/>
        <v>0</v>
      </c>
      <c r="L129" s="1406">
        <f t="shared" si="113"/>
        <v>0</v>
      </c>
      <c r="M129" s="1406">
        <f t="shared" si="113"/>
        <v>0</v>
      </c>
      <c r="N129" s="1406">
        <f t="shared" si="113"/>
        <v>0</v>
      </c>
      <c r="O129" s="1406">
        <f t="shared" si="113"/>
        <v>0</v>
      </c>
      <c r="P129" s="198"/>
      <c r="Q129" s="1007">
        <v>22</v>
      </c>
      <c r="R129" s="539" t="s">
        <v>399</v>
      </c>
      <c r="S129" s="385"/>
      <c r="T129" s="989">
        <f t="shared" si="100"/>
        <v>0</v>
      </c>
      <c r="U129" s="564"/>
      <c r="V129" s="1406">
        <f>V107</f>
        <v>0</v>
      </c>
      <c r="W129" s="1406">
        <f t="shared" ref="W129:AD129" si="114">W107</f>
        <v>0</v>
      </c>
      <c r="X129" s="1406">
        <f t="shared" si="114"/>
        <v>0</v>
      </c>
      <c r="Y129" s="1406">
        <f t="shared" si="114"/>
        <v>0</v>
      </c>
      <c r="Z129" s="1406">
        <f t="shared" si="114"/>
        <v>0</v>
      </c>
      <c r="AA129" s="1406">
        <f t="shared" si="114"/>
        <v>0</v>
      </c>
      <c r="AB129" s="1406">
        <f t="shared" si="114"/>
        <v>0</v>
      </c>
      <c r="AC129" s="1406">
        <f t="shared" si="114"/>
        <v>0</v>
      </c>
      <c r="AD129" s="1406">
        <f t="shared" si="114"/>
        <v>0</v>
      </c>
      <c r="AE129" s="198"/>
      <c r="AF129" s="1007">
        <v>22</v>
      </c>
      <c r="AG129" s="539" t="s">
        <v>399</v>
      </c>
      <c r="AH129" s="385"/>
      <c r="AI129" s="989">
        <f t="shared" si="102"/>
        <v>0</v>
      </c>
      <c r="AJ129" s="564"/>
      <c r="AK129" s="1406">
        <f>AK107</f>
        <v>0</v>
      </c>
      <c r="AL129" s="1406">
        <f t="shared" ref="AL129:AS129" si="115">AL107</f>
        <v>0</v>
      </c>
      <c r="AM129" s="1406">
        <f t="shared" si="115"/>
        <v>0</v>
      </c>
      <c r="AN129" s="1406">
        <f t="shared" si="115"/>
        <v>0</v>
      </c>
      <c r="AO129" s="1406">
        <f t="shared" si="115"/>
        <v>0</v>
      </c>
      <c r="AP129" s="1406">
        <f t="shared" si="115"/>
        <v>0</v>
      </c>
      <c r="AQ129" s="1406">
        <f t="shared" si="115"/>
        <v>0</v>
      </c>
      <c r="AR129" s="1406">
        <f t="shared" si="115"/>
        <v>0</v>
      </c>
      <c r="AS129" s="1406">
        <f t="shared" si="115"/>
        <v>0</v>
      </c>
      <c r="AT129" s="198"/>
      <c r="AU129" s="198"/>
    </row>
    <row r="130" spans="1:47">
      <c r="A130" s="198"/>
      <c r="B130" s="1007">
        <v>23</v>
      </c>
      <c r="C130" s="539" t="s">
        <v>416</v>
      </c>
      <c r="D130" s="385"/>
      <c r="E130" s="989">
        <f t="shared" si="98"/>
        <v>0</v>
      </c>
      <c r="F130" s="564"/>
      <c r="G130" s="1406">
        <v>0</v>
      </c>
      <c r="H130" s="1406">
        <v>0</v>
      </c>
      <c r="I130" s="1406">
        <v>0</v>
      </c>
      <c r="J130" s="1406">
        <v>0</v>
      </c>
      <c r="K130" s="1406">
        <v>0</v>
      </c>
      <c r="L130" s="1406">
        <v>0</v>
      </c>
      <c r="M130" s="1406">
        <v>0</v>
      </c>
      <c r="N130" s="1406">
        <v>0</v>
      </c>
      <c r="O130" s="1406">
        <v>0</v>
      </c>
      <c r="P130" s="198"/>
      <c r="Q130" s="1007">
        <v>23</v>
      </c>
      <c r="R130" s="539" t="s">
        <v>416</v>
      </c>
      <c r="S130" s="385"/>
      <c r="T130" s="989">
        <f t="shared" si="100"/>
        <v>0</v>
      </c>
      <c r="U130" s="564"/>
      <c r="V130" s="1406">
        <v>0</v>
      </c>
      <c r="W130" s="1406">
        <v>0</v>
      </c>
      <c r="X130" s="1406">
        <v>0</v>
      </c>
      <c r="Y130" s="1406">
        <v>0</v>
      </c>
      <c r="Z130" s="1406">
        <v>0</v>
      </c>
      <c r="AA130" s="1406">
        <v>0</v>
      </c>
      <c r="AB130" s="1406">
        <v>0</v>
      </c>
      <c r="AC130" s="1406">
        <v>0</v>
      </c>
      <c r="AD130" s="1406">
        <v>0</v>
      </c>
      <c r="AE130" s="198"/>
      <c r="AF130" s="1007">
        <v>23</v>
      </c>
      <c r="AG130" s="539" t="s">
        <v>416</v>
      </c>
      <c r="AH130" s="385"/>
      <c r="AI130" s="989">
        <f t="shared" si="102"/>
        <v>0</v>
      </c>
      <c r="AJ130" s="564"/>
      <c r="AK130" s="1406">
        <v>0</v>
      </c>
      <c r="AL130" s="1406">
        <v>0</v>
      </c>
      <c r="AM130" s="1406">
        <v>0</v>
      </c>
      <c r="AN130" s="1406">
        <v>0</v>
      </c>
      <c r="AO130" s="1406">
        <v>0</v>
      </c>
      <c r="AP130" s="1406">
        <v>0</v>
      </c>
      <c r="AQ130" s="1406">
        <v>0</v>
      </c>
      <c r="AR130" s="1406">
        <v>0</v>
      </c>
      <c r="AS130" s="1406">
        <v>0</v>
      </c>
      <c r="AT130" s="198"/>
      <c r="AU130" s="198"/>
    </row>
    <row r="131" spans="1:47">
      <c r="A131" s="198"/>
      <c r="B131" s="1007">
        <v>24</v>
      </c>
      <c r="C131" s="539" t="s">
        <v>382</v>
      </c>
      <c r="D131" s="385"/>
      <c r="E131" s="989">
        <f t="shared" si="98"/>
        <v>0</v>
      </c>
      <c r="F131" s="564"/>
      <c r="G131" s="1406">
        <f>G109+G118</f>
        <v>0</v>
      </c>
      <c r="H131" s="1406">
        <f t="shared" ref="H131:O131" si="116">H109+H118</f>
        <v>0</v>
      </c>
      <c r="I131" s="1406">
        <f t="shared" si="116"/>
        <v>0</v>
      </c>
      <c r="J131" s="1406">
        <f t="shared" si="116"/>
        <v>0</v>
      </c>
      <c r="K131" s="1406">
        <f t="shared" si="116"/>
        <v>0</v>
      </c>
      <c r="L131" s="1406">
        <f t="shared" si="116"/>
        <v>0</v>
      </c>
      <c r="M131" s="1406">
        <f t="shared" si="116"/>
        <v>0</v>
      </c>
      <c r="N131" s="1406">
        <f t="shared" si="116"/>
        <v>0</v>
      </c>
      <c r="O131" s="1406">
        <f t="shared" si="116"/>
        <v>0</v>
      </c>
      <c r="P131" s="198"/>
      <c r="Q131" s="1007">
        <v>24</v>
      </c>
      <c r="R131" s="539" t="s">
        <v>382</v>
      </c>
      <c r="S131" s="385"/>
      <c r="T131" s="989">
        <f t="shared" si="100"/>
        <v>0</v>
      </c>
      <c r="U131" s="564"/>
      <c r="V131" s="1406">
        <f>V109+V118</f>
        <v>0</v>
      </c>
      <c r="W131" s="1406">
        <f t="shared" ref="W131:AD131" si="117">W109+W118</f>
        <v>0</v>
      </c>
      <c r="X131" s="1406">
        <f t="shared" si="117"/>
        <v>0</v>
      </c>
      <c r="Y131" s="1406">
        <f t="shared" si="117"/>
        <v>0</v>
      </c>
      <c r="Z131" s="1406">
        <f t="shared" si="117"/>
        <v>0</v>
      </c>
      <c r="AA131" s="1406">
        <f t="shared" si="117"/>
        <v>0</v>
      </c>
      <c r="AB131" s="1406">
        <f t="shared" si="117"/>
        <v>0</v>
      </c>
      <c r="AC131" s="1406">
        <f t="shared" si="117"/>
        <v>0</v>
      </c>
      <c r="AD131" s="1406">
        <f t="shared" si="117"/>
        <v>0</v>
      </c>
      <c r="AE131" s="198"/>
      <c r="AF131" s="1007">
        <v>24</v>
      </c>
      <c r="AG131" s="539" t="s">
        <v>382</v>
      </c>
      <c r="AH131" s="385"/>
      <c r="AI131" s="989">
        <f t="shared" si="102"/>
        <v>0</v>
      </c>
      <c r="AJ131" s="564"/>
      <c r="AK131" s="1406">
        <f>AK109+AK118</f>
        <v>0</v>
      </c>
      <c r="AL131" s="1406">
        <f t="shared" ref="AL131:AS131" si="118">AL109+AL118</f>
        <v>0</v>
      </c>
      <c r="AM131" s="1406">
        <f t="shared" si="118"/>
        <v>0</v>
      </c>
      <c r="AN131" s="1406">
        <f t="shared" si="118"/>
        <v>0</v>
      </c>
      <c r="AO131" s="1406">
        <f t="shared" si="118"/>
        <v>0</v>
      </c>
      <c r="AP131" s="1406">
        <f t="shared" si="118"/>
        <v>0</v>
      </c>
      <c r="AQ131" s="1406">
        <f t="shared" si="118"/>
        <v>0</v>
      </c>
      <c r="AR131" s="1406">
        <f t="shared" si="118"/>
        <v>0</v>
      </c>
      <c r="AS131" s="1406">
        <f t="shared" si="118"/>
        <v>0</v>
      </c>
      <c r="AT131" s="198"/>
      <c r="AU131" s="198"/>
    </row>
    <row r="132" spans="1:47">
      <c r="A132" s="198"/>
      <c r="B132" s="1007">
        <v>25</v>
      </c>
      <c r="C132" s="539" t="s">
        <v>383</v>
      </c>
      <c r="D132" s="385"/>
      <c r="E132" s="989">
        <f t="shared" si="98"/>
        <v>0</v>
      </c>
      <c r="F132" s="564"/>
      <c r="G132" s="1406">
        <f>G110+G119</f>
        <v>0</v>
      </c>
      <c r="H132" s="1406">
        <f t="shared" ref="H132:O132" si="119">H110+H119</f>
        <v>0</v>
      </c>
      <c r="I132" s="1406">
        <f t="shared" si="119"/>
        <v>0</v>
      </c>
      <c r="J132" s="1406">
        <f t="shared" si="119"/>
        <v>0</v>
      </c>
      <c r="K132" s="1406">
        <f t="shared" si="119"/>
        <v>0</v>
      </c>
      <c r="L132" s="1406">
        <f t="shared" si="119"/>
        <v>0</v>
      </c>
      <c r="M132" s="1406">
        <f t="shared" si="119"/>
        <v>0</v>
      </c>
      <c r="N132" s="1406">
        <f t="shared" si="119"/>
        <v>0</v>
      </c>
      <c r="O132" s="1406">
        <f t="shared" si="119"/>
        <v>0</v>
      </c>
      <c r="P132" s="198"/>
      <c r="Q132" s="1007">
        <v>25</v>
      </c>
      <c r="R132" s="539" t="s">
        <v>383</v>
      </c>
      <c r="S132" s="385"/>
      <c r="T132" s="989">
        <f t="shared" si="100"/>
        <v>0</v>
      </c>
      <c r="U132" s="564"/>
      <c r="V132" s="1406">
        <f>V110+V119</f>
        <v>0</v>
      </c>
      <c r="W132" s="1406">
        <f t="shared" ref="W132:AD132" si="120">W110+W119</f>
        <v>0</v>
      </c>
      <c r="X132" s="1406">
        <f t="shared" si="120"/>
        <v>0</v>
      </c>
      <c r="Y132" s="1406">
        <f t="shared" si="120"/>
        <v>0</v>
      </c>
      <c r="Z132" s="1406">
        <f t="shared" si="120"/>
        <v>0</v>
      </c>
      <c r="AA132" s="1406">
        <f t="shared" si="120"/>
        <v>0</v>
      </c>
      <c r="AB132" s="1406">
        <f t="shared" si="120"/>
        <v>0</v>
      </c>
      <c r="AC132" s="1406">
        <f t="shared" si="120"/>
        <v>0</v>
      </c>
      <c r="AD132" s="1406">
        <f t="shared" si="120"/>
        <v>0</v>
      </c>
      <c r="AE132" s="198"/>
      <c r="AF132" s="1007">
        <v>25</v>
      </c>
      <c r="AG132" s="539" t="s">
        <v>383</v>
      </c>
      <c r="AH132" s="385"/>
      <c r="AI132" s="989">
        <f t="shared" si="102"/>
        <v>0</v>
      </c>
      <c r="AJ132" s="564"/>
      <c r="AK132" s="1406">
        <f>AK110+AK119</f>
        <v>0</v>
      </c>
      <c r="AL132" s="1406">
        <f t="shared" ref="AL132:AS132" si="121">AL110+AL119</f>
        <v>0</v>
      </c>
      <c r="AM132" s="1406">
        <f t="shared" si="121"/>
        <v>0</v>
      </c>
      <c r="AN132" s="1406">
        <f t="shared" si="121"/>
        <v>0</v>
      </c>
      <c r="AO132" s="1406">
        <f t="shared" si="121"/>
        <v>0</v>
      </c>
      <c r="AP132" s="1406">
        <f t="shared" si="121"/>
        <v>0</v>
      </c>
      <c r="AQ132" s="1406">
        <f t="shared" si="121"/>
        <v>0</v>
      </c>
      <c r="AR132" s="1406">
        <f t="shared" si="121"/>
        <v>0</v>
      </c>
      <c r="AS132" s="1406">
        <f t="shared" si="121"/>
        <v>0</v>
      </c>
      <c r="AT132" s="198"/>
      <c r="AU132" s="198"/>
    </row>
    <row r="133" spans="1:47">
      <c r="A133" s="198"/>
      <c r="B133" s="1009">
        <v>26</v>
      </c>
      <c r="C133" s="1010" t="s">
        <v>391</v>
      </c>
      <c r="D133" s="386"/>
      <c r="E133" s="563">
        <f>SUM(E124:E132)</f>
        <v>0</v>
      </c>
      <c r="F133" s="564"/>
      <c r="G133" s="563">
        <f t="shared" ref="G133:O133" si="122">SUM(G124:G132)</f>
        <v>0</v>
      </c>
      <c r="H133" s="563">
        <f t="shared" si="122"/>
        <v>0</v>
      </c>
      <c r="I133" s="563">
        <f t="shared" si="122"/>
        <v>0</v>
      </c>
      <c r="J133" s="563">
        <f t="shared" si="122"/>
        <v>0</v>
      </c>
      <c r="K133" s="563">
        <f t="shared" si="122"/>
        <v>0</v>
      </c>
      <c r="L133" s="563">
        <f t="shared" si="122"/>
        <v>0</v>
      </c>
      <c r="M133" s="563">
        <f t="shared" si="122"/>
        <v>0</v>
      </c>
      <c r="N133" s="563">
        <f t="shared" si="122"/>
        <v>0</v>
      </c>
      <c r="O133" s="563">
        <f t="shared" si="122"/>
        <v>0</v>
      </c>
      <c r="P133" s="198"/>
      <c r="Q133" s="1009">
        <v>26</v>
      </c>
      <c r="R133" s="1010" t="s">
        <v>391</v>
      </c>
      <c r="S133" s="386"/>
      <c r="T133" s="563">
        <f>SUM(T124:T132)</f>
        <v>0</v>
      </c>
      <c r="U133" s="564"/>
      <c r="V133" s="563">
        <f t="shared" ref="V133:AD133" si="123">SUM(V124:V132)</f>
        <v>0</v>
      </c>
      <c r="W133" s="563">
        <f t="shared" si="123"/>
        <v>0</v>
      </c>
      <c r="X133" s="563">
        <f t="shared" si="123"/>
        <v>0</v>
      </c>
      <c r="Y133" s="563">
        <f t="shared" si="123"/>
        <v>0</v>
      </c>
      <c r="Z133" s="563">
        <f t="shared" si="123"/>
        <v>0</v>
      </c>
      <c r="AA133" s="563">
        <f t="shared" si="123"/>
        <v>0</v>
      </c>
      <c r="AB133" s="563">
        <f t="shared" si="123"/>
        <v>0</v>
      </c>
      <c r="AC133" s="563">
        <f t="shared" si="123"/>
        <v>0</v>
      </c>
      <c r="AD133" s="563">
        <f t="shared" si="123"/>
        <v>0</v>
      </c>
      <c r="AE133" s="198"/>
      <c r="AF133" s="1009">
        <v>26</v>
      </c>
      <c r="AG133" s="1010" t="s">
        <v>391</v>
      </c>
      <c r="AH133" s="386"/>
      <c r="AI133" s="563">
        <f>SUM(AI124:AI132)</f>
        <v>0</v>
      </c>
      <c r="AJ133" s="564"/>
      <c r="AK133" s="563">
        <f t="shared" ref="AK133:AS133" si="124">SUM(AK124:AK132)</f>
        <v>0</v>
      </c>
      <c r="AL133" s="563">
        <f t="shared" si="124"/>
        <v>0</v>
      </c>
      <c r="AM133" s="563">
        <f t="shared" si="124"/>
        <v>0</v>
      </c>
      <c r="AN133" s="563">
        <f t="shared" si="124"/>
        <v>0</v>
      </c>
      <c r="AO133" s="563">
        <f t="shared" si="124"/>
        <v>0</v>
      </c>
      <c r="AP133" s="563">
        <f t="shared" si="124"/>
        <v>0</v>
      </c>
      <c r="AQ133" s="563">
        <f t="shared" si="124"/>
        <v>0</v>
      </c>
      <c r="AR133" s="563">
        <f t="shared" si="124"/>
        <v>0</v>
      </c>
      <c r="AS133" s="563">
        <f t="shared" si="124"/>
        <v>0</v>
      </c>
      <c r="AT133" s="198"/>
      <c r="AU133" s="198"/>
    </row>
    <row r="134" spans="1:47">
      <c r="A134" s="198"/>
      <c r="B134" s="1024"/>
      <c r="C134" s="1025"/>
      <c r="D134" s="872"/>
      <c r="E134" s="198"/>
      <c r="F134" s="198"/>
      <c r="G134" s="198"/>
      <c r="H134" s="198"/>
      <c r="I134" s="198"/>
      <c r="J134" s="198"/>
      <c r="K134" s="198"/>
      <c r="L134" s="198"/>
      <c r="M134" s="198"/>
      <c r="N134" s="198"/>
      <c r="O134" s="198"/>
      <c r="P134" s="198"/>
      <c r="Q134" s="1024"/>
      <c r="R134" s="1025"/>
      <c r="S134" s="872"/>
      <c r="T134" s="198"/>
      <c r="U134" s="198"/>
      <c r="V134" s="198"/>
      <c r="W134" s="198"/>
      <c r="X134" s="198"/>
      <c r="Y134" s="198"/>
      <c r="Z134" s="198"/>
      <c r="AA134" s="198"/>
      <c r="AB134" s="198"/>
      <c r="AC134" s="198"/>
      <c r="AD134" s="198"/>
      <c r="AE134" s="198"/>
      <c r="AF134" s="1024"/>
      <c r="AG134" s="1025"/>
      <c r="AH134" s="872"/>
      <c r="AI134" s="198"/>
      <c r="AJ134" s="198"/>
      <c r="AK134" s="198"/>
      <c r="AL134" s="198"/>
      <c r="AM134" s="198"/>
      <c r="AN134" s="198"/>
      <c r="AO134" s="198"/>
      <c r="AP134" s="198"/>
      <c r="AQ134" s="198"/>
      <c r="AR134" s="198"/>
      <c r="AS134" s="198"/>
      <c r="AT134" s="198"/>
      <c r="AU134" s="198"/>
    </row>
    <row r="135" spans="1:47">
      <c r="A135" s="198"/>
      <c r="B135" s="294"/>
      <c r="C135" s="294"/>
      <c r="D135" s="313"/>
      <c r="E135" s="198"/>
      <c r="F135" s="198"/>
      <c r="G135" s="198"/>
      <c r="H135" s="198"/>
      <c r="I135" s="198"/>
      <c r="J135" s="198"/>
      <c r="K135" s="198"/>
      <c r="L135" s="198"/>
      <c r="M135" s="198"/>
      <c r="N135" s="198"/>
      <c r="O135" s="314" t="s">
        <v>169</v>
      </c>
      <c r="P135" s="198"/>
      <c r="Q135" s="294"/>
      <c r="R135" s="294"/>
      <c r="S135" s="313"/>
      <c r="T135" s="198"/>
      <c r="U135" s="198"/>
      <c r="V135" s="198"/>
      <c r="W135" s="198"/>
      <c r="X135" s="198"/>
      <c r="Y135" s="198"/>
      <c r="Z135" s="198"/>
      <c r="AA135" s="198"/>
      <c r="AB135" s="198"/>
      <c r="AC135" s="198"/>
      <c r="AD135" s="314" t="s">
        <v>169</v>
      </c>
      <c r="AE135" s="198"/>
      <c r="AF135" s="294"/>
      <c r="AG135" s="294"/>
      <c r="AH135" s="313"/>
      <c r="AI135" s="198"/>
      <c r="AJ135" s="198"/>
      <c r="AK135" s="198"/>
      <c r="AL135" s="198"/>
      <c r="AM135" s="198"/>
      <c r="AN135" s="198"/>
      <c r="AO135" s="198"/>
      <c r="AP135" s="198"/>
      <c r="AQ135" s="198"/>
      <c r="AR135" s="198"/>
      <c r="AS135" s="314" t="s">
        <v>169</v>
      </c>
      <c r="AT135" s="198"/>
      <c r="AU135" s="198"/>
    </row>
    <row r="136" spans="1:47">
      <c r="A136" s="198"/>
      <c r="B136" s="3215" t="s">
        <v>45</v>
      </c>
      <c r="C136" s="552" t="s">
        <v>364</v>
      </c>
      <c r="D136" s="472"/>
      <c r="E136" s="563">
        <f>E137+E139-E138</f>
        <v>0</v>
      </c>
      <c r="F136" s="564"/>
      <c r="G136" s="563">
        <f t="shared" ref="G136:O136" si="125">G137+G139-G138</f>
        <v>0</v>
      </c>
      <c r="H136" s="563">
        <f t="shared" si="125"/>
        <v>0</v>
      </c>
      <c r="I136" s="563">
        <f t="shared" si="125"/>
        <v>0</v>
      </c>
      <c r="J136" s="563">
        <f t="shared" si="125"/>
        <v>0</v>
      </c>
      <c r="K136" s="563">
        <f t="shared" si="125"/>
        <v>0</v>
      </c>
      <c r="L136" s="563">
        <f t="shared" si="125"/>
        <v>0</v>
      </c>
      <c r="M136" s="563">
        <f t="shared" si="125"/>
        <v>0</v>
      </c>
      <c r="N136" s="563">
        <f t="shared" si="125"/>
        <v>0</v>
      </c>
      <c r="O136" s="563">
        <f t="shared" si="125"/>
        <v>0</v>
      </c>
      <c r="P136" s="198"/>
      <c r="Q136" s="3215" t="s">
        <v>45</v>
      </c>
      <c r="R136" s="552" t="s">
        <v>364</v>
      </c>
      <c r="S136" s="472"/>
      <c r="T136" s="563">
        <f>T137+T139-T138</f>
        <v>0</v>
      </c>
      <c r="U136" s="564"/>
      <c r="V136" s="563">
        <f t="shared" ref="V136:AD136" si="126">V137+V139-V138</f>
        <v>0</v>
      </c>
      <c r="W136" s="563">
        <f t="shared" si="126"/>
        <v>0</v>
      </c>
      <c r="X136" s="563">
        <f t="shared" si="126"/>
        <v>0</v>
      </c>
      <c r="Y136" s="563">
        <f t="shared" si="126"/>
        <v>0</v>
      </c>
      <c r="Z136" s="563">
        <f t="shared" si="126"/>
        <v>0</v>
      </c>
      <c r="AA136" s="563">
        <f t="shared" si="126"/>
        <v>0</v>
      </c>
      <c r="AB136" s="563">
        <f t="shared" si="126"/>
        <v>0</v>
      </c>
      <c r="AC136" s="563">
        <f t="shared" si="126"/>
        <v>0</v>
      </c>
      <c r="AD136" s="563">
        <f t="shared" si="126"/>
        <v>0</v>
      </c>
      <c r="AE136" s="198"/>
      <c r="AF136" s="3215" t="s">
        <v>45</v>
      </c>
      <c r="AG136" s="552" t="s">
        <v>364</v>
      </c>
      <c r="AH136" s="472"/>
      <c r="AI136" s="563">
        <f>AI137+AI139-AI138</f>
        <v>0</v>
      </c>
      <c r="AJ136" s="564"/>
      <c r="AK136" s="563">
        <f t="shared" ref="AK136:AS136" si="127">AK137+AK139-AK138</f>
        <v>0</v>
      </c>
      <c r="AL136" s="563">
        <f t="shared" si="127"/>
        <v>0</v>
      </c>
      <c r="AM136" s="563">
        <f t="shared" si="127"/>
        <v>0</v>
      </c>
      <c r="AN136" s="563">
        <f t="shared" si="127"/>
        <v>0</v>
      </c>
      <c r="AO136" s="563">
        <f t="shared" si="127"/>
        <v>0</v>
      </c>
      <c r="AP136" s="563">
        <f t="shared" si="127"/>
        <v>0</v>
      </c>
      <c r="AQ136" s="563">
        <f t="shared" si="127"/>
        <v>0</v>
      </c>
      <c r="AR136" s="563">
        <f t="shared" si="127"/>
        <v>0</v>
      </c>
      <c r="AS136" s="563">
        <f t="shared" si="127"/>
        <v>0</v>
      </c>
      <c r="AT136" s="198"/>
      <c r="AU136" s="198"/>
    </row>
    <row r="137" spans="1:47">
      <c r="A137" s="198"/>
      <c r="B137" s="3125"/>
      <c r="C137" s="553" t="s">
        <v>365</v>
      </c>
      <c r="D137" s="313"/>
      <c r="E137" s="565">
        <f>SUM(G137:O137)</f>
        <v>0</v>
      </c>
      <c r="F137" s="564"/>
      <c r="G137" s="566"/>
      <c r="H137" s="566"/>
      <c r="I137" s="566"/>
      <c r="J137" s="566"/>
      <c r="K137" s="566"/>
      <c r="L137" s="566"/>
      <c r="M137" s="566"/>
      <c r="N137" s="566"/>
      <c r="O137" s="566"/>
      <c r="P137" s="198"/>
      <c r="Q137" s="3125"/>
      <c r="R137" s="553" t="s">
        <v>365</v>
      </c>
      <c r="S137" s="313"/>
      <c r="T137" s="565">
        <f>SUM(V137:AD137)</f>
        <v>0</v>
      </c>
      <c r="U137" s="564"/>
      <c r="V137" s="566"/>
      <c r="W137" s="566"/>
      <c r="X137" s="566"/>
      <c r="Y137" s="566"/>
      <c r="Z137" s="566"/>
      <c r="AA137" s="566"/>
      <c r="AB137" s="566"/>
      <c r="AC137" s="566"/>
      <c r="AD137" s="566"/>
      <c r="AE137" s="198"/>
      <c r="AF137" s="3125"/>
      <c r="AG137" s="553" t="s">
        <v>365</v>
      </c>
      <c r="AH137" s="313"/>
      <c r="AI137" s="565">
        <f>SUM(AK137:AS137)</f>
        <v>0</v>
      </c>
      <c r="AJ137" s="564"/>
      <c r="AK137" s="566"/>
      <c r="AL137" s="566"/>
      <c r="AM137" s="566"/>
      <c r="AN137" s="566"/>
      <c r="AO137" s="566"/>
      <c r="AP137" s="566"/>
      <c r="AQ137" s="566"/>
      <c r="AR137" s="566"/>
      <c r="AS137" s="566"/>
      <c r="AT137" s="198"/>
      <c r="AU137" s="198"/>
    </row>
    <row r="138" spans="1:47">
      <c r="A138" s="198"/>
      <c r="B138" s="3125"/>
      <c r="C138" s="554" t="s">
        <v>366</v>
      </c>
      <c r="D138" s="313"/>
      <c r="E138" s="1407">
        <f>SUM(G138:O138)</f>
        <v>0</v>
      </c>
      <c r="F138" s="564"/>
      <c r="G138" s="568"/>
      <c r="H138" s="568"/>
      <c r="I138" s="568"/>
      <c r="J138" s="568"/>
      <c r="K138" s="568"/>
      <c r="L138" s="568"/>
      <c r="M138" s="568"/>
      <c r="N138" s="568"/>
      <c r="O138" s="568"/>
      <c r="P138" s="198"/>
      <c r="Q138" s="3125"/>
      <c r="R138" s="554" t="s">
        <v>366</v>
      </c>
      <c r="S138" s="313"/>
      <c r="T138" s="1407">
        <f>SUM(V138:AD138)</f>
        <v>0</v>
      </c>
      <c r="U138" s="564"/>
      <c r="V138" s="568"/>
      <c r="W138" s="568"/>
      <c r="X138" s="568"/>
      <c r="Y138" s="568"/>
      <c r="Z138" s="568"/>
      <c r="AA138" s="568"/>
      <c r="AB138" s="568"/>
      <c r="AC138" s="568"/>
      <c r="AD138" s="568"/>
      <c r="AE138" s="198"/>
      <c r="AF138" s="3125"/>
      <c r="AG138" s="554" t="s">
        <v>366</v>
      </c>
      <c r="AH138" s="313"/>
      <c r="AI138" s="1407">
        <f>SUM(AK138:AS138)</f>
        <v>0</v>
      </c>
      <c r="AJ138" s="564"/>
      <c r="AK138" s="568"/>
      <c r="AL138" s="568"/>
      <c r="AM138" s="568"/>
      <c r="AN138" s="568"/>
      <c r="AO138" s="568"/>
      <c r="AP138" s="568"/>
      <c r="AQ138" s="568"/>
      <c r="AR138" s="568"/>
      <c r="AS138" s="568"/>
      <c r="AT138" s="198"/>
      <c r="AU138" s="198"/>
    </row>
    <row r="139" spans="1:47">
      <c r="A139" s="198"/>
      <c r="B139" s="3125"/>
      <c r="C139" s="555" t="s">
        <v>367</v>
      </c>
      <c r="D139" s="313"/>
      <c r="E139" s="569">
        <f>SUM(G139:O139)</f>
        <v>0</v>
      </c>
      <c r="F139" s="564"/>
      <c r="G139" s="570"/>
      <c r="H139" s="570"/>
      <c r="I139" s="570"/>
      <c r="J139" s="570"/>
      <c r="K139" s="570"/>
      <c r="L139" s="570"/>
      <c r="M139" s="570"/>
      <c r="N139" s="570"/>
      <c r="O139" s="570"/>
      <c r="P139" s="198"/>
      <c r="Q139" s="3125"/>
      <c r="R139" s="555" t="s">
        <v>367</v>
      </c>
      <c r="S139" s="313"/>
      <c r="T139" s="569">
        <f>SUM(V139:AD139)</f>
        <v>0</v>
      </c>
      <c r="U139" s="564"/>
      <c r="V139" s="570"/>
      <c r="W139" s="570"/>
      <c r="X139" s="570"/>
      <c r="Y139" s="570"/>
      <c r="Z139" s="570"/>
      <c r="AA139" s="570"/>
      <c r="AB139" s="570"/>
      <c r="AC139" s="570"/>
      <c r="AD139" s="570"/>
      <c r="AE139" s="198"/>
      <c r="AF139" s="3125"/>
      <c r="AG139" s="555" t="s">
        <v>367</v>
      </c>
      <c r="AH139" s="313"/>
      <c r="AI139" s="569">
        <f>SUM(AK139:AS139)</f>
        <v>0</v>
      </c>
      <c r="AJ139" s="564"/>
      <c r="AK139" s="570"/>
      <c r="AL139" s="570"/>
      <c r="AM139" s="570"/>
      <c r="AN139" s="570"/>
      <c r="AO139" s="570"/>
      <c r="AP139" s="570"/>
      <c r="AQ139" s="570"/>
      <c r="AR139" s="570"/>
      <c r="AS139" s="570"/>
      <c r="AT139" s="198"/>
      <c r="AU139" s="198"/>
    </row>
    <row r="140" spans="1:47">
      <c r="A140" s="198"/>
      <c r="B140" s="3125"/>
      <c r="C140" s="552" t="s">
        <v>370</v>
      </c>
      <c r="D140" s="198"/>
      <c r="E140" s="563">
        <f>SUM(E141:E142)</f>
        <v>0</v>
      </c>
      <c r="F140" s="564"/>
      <c r="G140" s="563">
        <f>SUM(G141:G142)</f>
        <v>0</v>
      </c>
      <c r="H140" s="563">
        <f t="shared" ref="H140:O140" si="128">SUM(H141:H142)</f>
        <v>0</v>
      </c>
      <c r="I140" s="563">
        <f t="shared" si="128"/>
        <v>0</v>
      </c>
      <c r="J140" s="563">
        <f t="shared" si="128"/>
        <v>0</v>
      </c>
      <c r="K140" s="563">
        <f t="shared" si="128"/>
        <v>0</v>
      </c>
      <c r="L140" s="563">
        <f t="shared" si="128"/>
        <v>0</v>
      </c>
      <c r="M140" s="563">
        <f t="shared" si="128"/>
        <v>0</v>
      </c>
      <c r="N140" s="563">
        <f t="shared" si="128"/>
        <v>0</v>
      </c>
      <c r="O140" s="563">
        <f t="shared" si="128"/>
        <v>0</v>
      </c>
      <c r="P140" s="198"/>
      <c r="Q140" s="3125"/>
      <c r="R140" s="552" t="s">
        <v>370</v>
      </c>
      <c r="S140" s="198"/>
      <c r="T140" s="563">
        <f>SUM(T141:T141)</f>
        <v>0</v>
      </c>
      <c r="U140" s="564"/>
      <c r="V140" s="563">
        <f t="shared" ref="V140:AD140" si="129">SUM(V141:V141)</f>
        <v>0</v>
      </c>
      <c r="W140" s="563">
        <f t="shared" si="129"/>
        <v>0</v>
      </c>
      <c r="X140" s="563">
        <f t="shared" si="129"/>
        <v>0</v>
      </c>
      <c r="Y140" s="563">
        <f t="shared" si="129"/>
        <v>0</v>
      </c>
      <c r="Z140" s="563">
        <f t="shared" si="129"/>
        <v>0</v>
      </c>
      <c r="AA140" s="563">
        <f t="shared" si="129"/>
        <v>0</v>
      </c>
      <c r="AB140" s="563">
        <f t="shared" si="129"/>
        <v>0</v>
      </c>
      <c r="AC140" s="563">
        <f t="shared" si="129"/>
        <v>0</v>
      </c>
      <c r="AD140" s="563">
        <f t="shared" si="129"/>
        <v>0</v>
      </c>
      <c r="AE140" s="198"/>
      <c r="AF140" s="3125"/>
      <c r="AG140" s="552" t="s">
        <v>370</v>
      </c>
      <c r="AH140" s="198"/>
      <c r="AI140" s="563">
        <f>SUM(AI141:AI141)</f>
        <v>0</v>
      </c>
      <c r="AJ140" s="564"/>
      <c r="AK140" s="563">
        <f t="shared" ref="AK140:AS140" si="130">SUM(AK141:AK141)</f>
        <v>0</v>
      </c>
      <c r="AL140" s="563">
        <f t="shared" si="130"/>
        <v>0</v>
      </c>
      <c r="AM140" s="563">
        <f t="shared" si="130"/>
        <v>0</v>
      </c>
      <c r="AN140" s="563">
        <f t="shared" si="130"/>
        <v>0</v>
      </c>
      <c r="AO140" s="563">
        <f t="shared" si="130"/>
        <v>0</v>
      </c>
      <c r="AP140" s="563">
        <f t="shared" si="130"/>
        <v>0</v>
      </c>
      <c r="AQ140" s="563">
        <f t="shared" si="130"/>
        <v>0</v>
      </c>
      <c r="AR140" s="563">
        <f t="shared" si="130"/>
        <v>0</v>
      </c>
      <c r="AS140" s="563">
        <f t="shared" si="130"/>
        <v>0</v>
      </c>
      <c r="AT140" s="198"/>
      <c r="AU140" s="198"/>
    </row>
    <row r="141" spans="1:47">
      <c r="A141" s="198"/>
      <c r="B141" s="3125"/>
      <c r="C141" s="573" t="s">
        <v>386</v>
      </c>
      <c r="D141" s="198"/>
      <c r="E141" s="575">
        <f>SUM(G141:O141)</f>
        <v>0</v>
      </c>
      <c r="F141" s="576"/>
      <c r="G141" s="577"/>
      <c r="H141" s="577"/>
      <c r="I141" s="577"/>
      <c r="J141" s="577"/>
      <c r="K141" s="577"/>
      <c r="L141" s="577"/>
      <c r="M141" s="577"/>
      <c r="N141" s="577"/>
      <c r="O141" s="577"/>
      <c r="P141" s="198"/>
      <c r="Q141" s="3216"/>
      <c r="R141" s="562" t="s">
        <v>386</v>
      </c>
      <c r="S141" s="198"/>
      <c r="T141" s="571">
        <f>SUM(V141:AD141)</f>
        <v>0</v>
      </c>
      <c r="U141" s="576"/>
      <c r="V141" s="572"/>
      <c r="W141" s="572"/>
      <c r="X141" s="572"/>
      <c r="Y141" s="572"/>
      <c r="Z141" s="572"/>
      <c r="AA141" s="572"/>
      <c r="AB141" s="572"/>
      <c r="AC141" s="572"/>
      <c r="AD141" s="572"/>
      <c r="AE141" s="198"/>
      <c r="AF141" s="3216"/>
      <c r="AG141" s="574" t="s">
        <v>387</v>
      </c>
      <c r="AH141" s="198"/>
      <c r="AI141" s="569">
        <f>SUM(AK141:AS141)</f>
        <v>0</v>
      </c>
      <c r="AJ141" s="564"/>
      <c r="AK141" s="570"/>
      <c r="AL141" s="570"/>
      <c r="AM141" s="570"/>
      <c r="AN141" s="570"/>
      <c r="AO141" s="570"/>
      <c r="AP141" s="570"/>
      <c r="AQ141" s="570"/>
      <c r="AR141" s="570"/>
      <c r="AS141" s="570"/>
      <c r="AT141" s="198"/>
      <c r="AU141" s="198"/>
    </row>
    <row r="142" spans="1:47">
      <c r="A142" s="198"/>
      <c r="B142" s="3216"/>
      <c r="C142" s="574" t="s">
        <v>387</v>
      </c>
      <c r="D142" s="198"/>
      <c r="E142" s="569">
        <f>SUM(G142:O142)</f>
        <v>0</v>
      </c>
      <c r="F142" s="564"/>
      <c r="G142" s="570"/>
      <c r="H142" s="570"/>
      <c r="I142" s="570"/>
      <c r="J142" s="570"/>
      <c r="K142" s="570"/>
      <c r="L142" s="570"/>
      <c r="M142" s="570"/>
      <c r="N142" s="570"/>
      <c r="O142" s="570"/>
      <c r="P142" s="198"/>
      <c r="Q142" s="872"/>
      <c r="R142" s="1216"/>
      <c r="S142" s="313"/>
      <c r="T142" s="1217"/>
      <c r="U142" s="1217"/>
      <c r="V142" s="1217"/>
      <c r="W142" s="1218"/>
      <c r="X142" s="198"/>
      <c r="Y142" s="198"/>
      <c r="Z142" s="198"/>
      <c r="AA142" s="198"/>
      <c r="AB142" s="198"/>
      <c r="AC142" s="198"/>
      <c r="AD142" s="198"/>
      <c r="AE142" s="198"/>
      <c r="AF142" s="198"/>
      <c r="AG142" s="198"/>
      <c r="AH142" s="198"/>
      <c r="AI142" s="198"/>
      <c r="AJ142" s="198"/>
      <c r="AK142" s="198"/>
      <c r="AL142" s="198"/>
      <c r="AM142" s="198"/>
      <c r="AN142" s="198"/>
      <c r="AO142" s="198"/>
      <c r="AP142" s="198"/>
      <c r="AQ142" s="198"/>
      <c r="AR142" s="198"/>
      <c r="AS142" s="198"/>
      <c r="AT142" s="198"/>
      <c r="AU142" s="198"/>
    </row>
    <row r="143" spans="1:47">
      <c r="A143" s="198"/>
      <c r="B143" s="198"/>
      <c r="C143" s="198"/>
      <c r="D143" s="198"/>
      <c r="E143" s="198"/>
      <c r="F143" s="198"/>
      <c r="G143" s="198"/>
      <c r="H143" s="198"/>
      <c r="I143" s="198"/>
      <c r="J143" s="198"/>
      <c r="K143" s="198"/>
      <c r="L143" s="198"/>
      <c r="M143" s="198"/>
      <c r="N143" s="198"/>
      <c r="O143" s="198"/>
      <c r="P143" s="198"/>
      <c r="Q143" s="1224"/>
      <c r="R143" s="1225"/>
      <c r="S143" s="509"/>
      <c r="T143" s="170"/>
      <c r="U143" s="198"/>
      <c r="V143" s="198"/>
      <c r="W143" s="198"/>
      <c r="X143" s="198"/>
      <c r="Y143" s="198"/>
      <c r="Z143" s="198"/>
      <c r="AA143" s="198"/>
      <c r="AB143" s="198"/>
      <c r="AC143" s="198"/>
      <c r="AD143" s="198"/>
      <c r="AE143" s="198"/>
      <c r="AF143" s="198"/>
      <c r="AG143" s="198"/>
      <c r="AH143" s="198"/>
      <c r="AI143" s="198"/>
      <c r="AJ143" s="198"/>
      <c r="AK143" s="198"/>
      <c r="AL143" s="198"/>
      <c r="AM143" s="198"/>
      <c r="AN143" s="198"/>
      <c r="AO143" s="198"/>
      <c r="AP143" s="198"/>
      <c r="AQ143" s="198"/>
      <c r="AR143" s="198"/>
      <c r="AS143" s="198"/>
      <c r="AT143" s="198"/>
      <c r="AU143" s="198"/>
    </row>
    <row r="144" spans="1:47">
      <c r="A144" s="198"/>
      <c r="B144" s="198"/>
      <c r="C144" s="198"/>
      <c r="D144" s="198"/>
      <c r="E144" s="198"/>
      <c r="F144" s="198"/>
      <c r="G144" s="198"/>
      <c r="H144" s="198"/>
      <c r="I144" s="198"/>
      <c r="J144" s="198"/>
      <c r="K144" s="198"/>
      <c r="L144" s="198"/>
      <c r="M144" s="198"/>
      <c r="N144" s="198"/>
      <c r="O144" s="198"/>
      <c r="P144" s="198"/>
      <c r="Q144" s="1224"/>
      <c r="R144" s="1225"/>
      <c r="S144" s="509"/>
      <c r="T144" s="170"/>
      <c r="U144" s="198"/>
      <c r="V144" s="198"/>
      <c r="W144" s="198"/>
      <c r="X144" s="198"/>
      <c r="Y144" s="198"/>
      <c r="Z144" s="198"/>
      <c r="AA144" s="198"/>
      <c r="AB144" s="198"/>
      <c r="AC144" s="198"/>
      <c r="AD144" s="198"/>
      <c r="AE144" s="198"/>
      <c r="AF144" s="198"/>
      <c r="AG144" s="198"/>
      <c r="AH144" s="198"/>
      <c r="AI144" s="198"/>
      <c r="AJ144" s="198"/>
      <c r="AK144" s="198"/>
      <c r="AL144" s="198"/>
      <c r="AM144" s="198"/>
      <c r="AN144" s="198"/>
      <c r="AO144" s="198"/>
      <c r="AP144" s="198"/>
      <c r="AQ144" s="198"/>
      <c r="AR144" s="198"/>
      <c r="AS144" s="198"/>
      <c r="AT144" s="198"/>
      <c r="AU144" s="198"/>
    </row>
    <row r="145" spans="1:47">
      <c r="A145" s="198"/>
      <c r="B145" s="1224"/>
      <c r="C145" s="1225"/>
      <c r="D145" s="509"/>
      <c r="E145" s="170"/>
      <c r="F145" s="198"/>
      <c r="G145" s="198"/>
      <c r="H145" s="198"/>
      <c r="I145" s="198"/>
      <c r="J145" s="198"/>
      <c r="K145" s="198"/>
      <c r="L145" s="198"/>
      <c r="M145" s="198"/>
      <c r="N145" s="198"/>
      <c r="O145" s="198"/>
      <c r="P145" s="198"/>
      <c r="Q145" s="1224"/>
      <c r="R145" s="1225"/>
      <c r="S145" s="509"/>
      <c r="T145" s="170"/>
      <c r="U145" s="198"/>
      <c r="V145" s="198"/>
      <c r="W145" s="198"/>
      <c r="X145" s="198"/>
      <c r="Y145" s="198"/>
      <c r="Z145" s="198"/>
      <c r="AA145" s="198"/>
      <c r="AB145" s="198"/>
      <c r="AC145" s="198"/>
      <c r="AD145" s="198"/>
      <c r="AE145" s="198"/>
      <c r="AF145" s="198"/>
      <c r="AG145" s="198"/>
      <c r="AH145" s="198"/>
      <c r="AI145" s="198"/>
      <c r="AJ145" s="198"/>
      <c r="AK145" s="198"/>
      <c r="AL145" s="198"/>
      <c r="AM145" s="198"/>
      <c r="AN145" s="198"/>
      <c r="AO145" s="198"/>
      <c r="AP145" s="198"/>
      <c r="AQ145" s="198"/>
      <c r="AR145" s="198"/>
      <c r="AS145" s="198"/>
      <c r="AT145" s="198"/>
      <c r="AU145" s="198"/>
    </row>
    <row r="146" spans="1:47">
      <c r="A146" s="198"/>
      <c r="B146" s="198"/>
      <c r="C146" s="198"/>
      <c r="D146" s="198"/>
      <c r="E146" s="198"/>
      <c r="F146" s="198"/>
      <c r="G146" s="198"/>
      <c r="H146" s="198"/>
      <c r="I146" s="198"/>
      <c r="J146" s="198"/>
      <c r="K146" s="198"/>
      <c r="L146" s="198"/>
      <c r="M146" s="198"/>
      <c r="N146" s="198"/>
      <c r="O146" s="198"/>
      <c r="P146" s="198"/>
      <c r="Q146" s="198"/>
      <c r="R146" s="198"/>
      <c r="S146" s="198"/>
      <c r="T146" s="198"/>
      <c r="U146" s="198"/>
      <c r="V146" s="198"/>
      <c r="W146" s="198"/>
      <c r="X146" s="198"/>
      <c r="Y146" s="198"/>
      <c r="Z146" s="198"/>
      <c r="AA146" s="198"/>
      <c r="AB146" s="198"/>
      <c r="AC146" s="198"/>
      <c r="AD146" s="198"/>
      <c r="AE146" s="198"/>
      <c r="AF146" s="198"/>
      <c r="AG146" s="198"/>
      <c r="AH146" s="198"/>
      <c r="AI146" s="198"/>
      <c r="AJ146" s="198"/>
      <c r="AK146" s="198"/>
      <c r="AL146" s="198"/>
      <c r="AM146" s="198"/>
      <c r="AN146" s="198"/>
      <c r="AO146" s="198"/>
      <c r="AP146" s="198"/>
      <c r="AQ146" s="198"/>
      <c r="AR146" s="198"/>
      <c r="AS146" s="198"/>
      <c r="AT146" s="198"/>
      <c r="AU146" s="198"/>
    </row>
    <row r="147" spans="1:47">
      <c r="A147" s="198"/>
      <c r="B147" s="198"/>
      <c r="C147" s="198"/>
      <c r="D147" s="198"/>
      <c r="E147" s="198"/>
      <c r="F147" s="198"/>
      <c r="G147" s="198"/>
      <c r="H147" s="198"/>
      <c r="I147" s="198"/>
      <c r="J147" s="198"/>
      <c r="K147" s="198"/>
      <c r="L147" s="198"/>
      <c r="M147" s="198"/>
      <c r="N147" s="198"/>
      <c r="O147" s="198"/>
      <c r="P147" s="198"/>
      <c r="Q147" s="198"/>
      <c r="R147" s="198"/>
      <c r="S147" s="198"/>
      <c r="T147" s="198"/>
      <c r="U147" s="198"/>
      <c r="V147" s="198"/>
      <c r="W147" s="198"/>
      <c r="X147" s="198"/>
      <c r="Y147" s="198"/>
      <c r="Z147" s="198"/>
      <c r="AA147" s="198"/>
      <c r="AB147" s="198"/>
      <c r="AC147" s="198"/>
      <c r="AD147" s="198"/>
      <c r="AE147" s="198"/>
      <c r="AF147" s="198"/>
      <c r="AG147" s="198"/>
      <c r="AH147" s="198"/>
      <c r="AI147" s="198"/>
      <c r="AJ147" s="198"/>
      <c r="AK147" s="198"/>
      <c r="AL147" s="198"/>
      <c r="AM147" s="198"/>
      <c r="AN147" s="198"/>
      <c r="AO147" s="198"/>
      <c r="AP147" s="198"/>
      <c r="AQ147" s="198"/>
      <c r="AR147" s="198"/>
      <c r="AS147" s="198"/>
      <c r="AT147" s="198"/>
      <c r="AU147" s="198"/>
    </row>
    <row r="148" spans="1:47" ht="4.5" customHeight="1">
      <c r="A148" s="198"/>
      <c r="B148" s="198"/>
      <c r="C148" s="198"/>
      <c r="D148" s="198"/>
      <c r="E148" s="198"/>
      <c r="F148" s="198"/>
      <c r="G148" s="198"/>
      <c r="H148" s="198"/>
      <c r="I148" s="198"/>
      <c r="J148" s="198"/>
      <c r="K148" s="198"/>
      <c r="L148" s="198"/>
      <c r="M148" s="198"/>
      <c r="N148" s="198"/>
      <c r="O148" s="198"/>
      <c r="P148" s="198"/>
      <c r="Q148" s="198"/>
      <c r="R148" s="198"/>
      <c r="S148" s="198"/>
      <c r="T148" s="198"/>
      <c r="U148" s="198"/>
      <c r="V148" s="198"/>
      <c r="W148" s="198"/>
      <c r="X148" s="198"/>
      <c r="Y148" s="198"/>
      <c r="Z148" s="198"/>
      <c r="AA148" s="198"/>
      <c r="AB148" s="198"/>
      <c r="AC148" s="198"/>
      <c r="AD148" s="198"/>
      <c r="AE148" s="198"/>
      <c r="AF148" s="198"/>
      <c r="AG148" s="198"/>
      <c r="AH148" s="198"/>
      <c r="AI148" s="198"/>
      <c r="AJ148" s="198"/>
      <c r="AK148" s="198"/>
      <c r="AL148" s="198"/>
      <c r="AM148" s="198"/>
      <c r="AN148" s="198"/>
      <c r="AO148" s="198"/>
      <c r="AP148" s="198"/>
      <c r="AQ148" s="198"/>
      <c r="AR148" s="198"/>
      <c r="AS148" s="198"/>
      <c r="AT148" s="198"/>
      <c r="AU148" s="198"/>
    </row>
    <row r="149" spans="1:47">
      <c r="A149" s="198"/>
      <c r="B149" s="198"/>
      <c r="C149" s="198"/>
      <c r="D149" s="198"/>
      <c r="E149" s="198"/>
      <c r="F149" s="198"/>
      <c r="G149" s="198"/>
      <c r="H149" s="198"/>
      <c r="I149" s="198"/>
      <c r="J149" s="198"/>
      <c r="K149" s="198"/>
      <c r="L149" s="198"/>
      <c r="M149" s="198"/>
      <c r="N149" s="198"/>
      <c r="O149" s="198"/>
      <c r="P149" s="198"/>
      <c r="Q149" s="198"/>
      <c r="R149" s="198"/>
      <c r="S149" s="198"/>
      <c r="T149" s="198"/>
      <c r="U149" s="198"/>
      <c r="V149" s="198"/>
      <c r="W149" s="198"/>
      <c r="X149" s="198"/>
      <c r="Y149" s="198"/>
      <c r="Z149" s="198"/>
      <c r="AA149" s="198"/>
      <c r="AB149" s="198"/>
      <c r="AC149" s="198"/>
      <c r="AD149" s="198"/>
      <c r="AE149" s="198"/>
      <c r="AF149" s="198"/>
      <c r="AG149" s="198"/>
      <c r="AH149" s="198"/>
      <c r="AI149" s="198"/>
      <c r="AJ149" s="198"/>
      <c r="AK149" s="198"/>
      <c r="AL149" s="198"/>
      <c r="AM149" s="198"/>
      <c r="AN149" s="198"/>
      <c r="AO149" s="198"/>
      <c r="AP149" s="198"/>
      <c r="AQ149" s="198"/>
      <c r="AR149" s="198"/>
      <c r="AS149" s="198"/>
      <c r="AT149" s="198"/>
      <c r="AU149" s="198"/>
    </row>
    <row r="150" spans="1:47">
      <c r="A150" s="198"/>
      <c r="B150" s="198"/>
      <c r="C150" s="198"/>
      <c r="D150" s="198"/>
      <c r="E150" s="198"/>
      <c r="F150" s="198"/>
      <c r="G150" s="198"/>
      <c r="H150" s="198"/>
      <c r="I150" s="198"/>
      <c r="J150" s="198"/>
      <c r="K150" s="198"/>
      <c r="L150" s="198"/>
      <c r="M150" s="198"/>
      <c r="N150" s="198"/>
      <c r="O150" s="198"/>
      <c r="P150" s="198"/>
      <c r="Q150" s="198"/>
      <c r="R150" s="198"/>
      <c r="S150" s="198"/>
      <c r="T150" s="198"/>
      <c r="U150" s="198"/>
      <c r="V150" s="198"/>
      <c r="W150" s="198"/>
      <c r="X150" s="198"/>
      <c r="Y150" s="198"/>
      <c r="Z150" s="198"/>
      <c r="AA150" s="198"/>
      <c r="AB150" s="198"/>
      <c r="AC150" s="198"/>
      <c r="AD150" s="198"/>
      <c r="AE150" s="198"/>
      <c r="AF150" s="198"/>
      <c r="AG150" s="198"/>
      <c r="AH150" s="198"/>
      <c r="AI150" s="198"/>
      <c r="AJ150" s="198"/>
      <c r="AK150" s="198"/>
      <c r="AL150" s="198"/>
      <c r="AM150" s="198"/>
      <c r="AN150" s="198"/>
      <c r="AO150" s="198"/>
      <c r="AP150" s="198"/>
      <c r="AQ150" s="198"/>
      <c r="AR150" s="198"/>
      <c r="AS150" s="198"/>
      <c r="AT150" s="198"/>
      <c r="AU150" s="198"/>
    </row>
    <row r="151" spans="1:47">
      <c r="A151" s="198"/>
      <c r="B151" s="198"/>
      <c r="C151" s="198"/>
      <c r="D151" s="198"/>
      <c r="E151" s="198"/>
      <c r="F151" s="198"/>
      <c r="G151" s="198"/>
      <c r="H151" s="198"/>
      <c r="I151" s="198"/>
      <c r="J151" s="198"/>
      <c r="K151" s="198"/>
      <c r="L151" s="198"/>
      <c r="M151" s="198"/>
      <c r="N151" s="198"/>
      <c r="O151" s="198"/>
      <c r="P151" s="198"/>
      <c r="Q151" s="198"/>
      <c r="R151" s="198"/>
      <c r="S151" s="198"/>
      <c r="T151" s="198"/>
      <c r="U151" s="198"/>
      <c r="V151" s="198"/>
      <c r="W151" s="198"/>
      <c r="X151" s="198"/>
      <c r="Y151" s="198"/>
      <c r="Z151" s="198"/>
      <c r="AA151" s="198"/>
      <c r="AB151" s="198"/>
      <c r="AC151" s="198"/>
      <c r="AD151" s="198"/>
      <c r="AE151" s="198"/>
      <c r="AF151" s="198"/>
      <c r="AG151" s="198"/>
      <c r="AH151" s="198"/>
      <c r="AI151" s="198"/>
      <c r="AJ151" s="198"/>
      <c r="AK151" s="198"/>
      <c r="AL151" s="198"/>
      <c r="AM151" s="198"/>
      <c r="AN151" s="198"/>
      <c r="AO151" s="198"/>
      <c r="AP151" s="198"/>
      <c r="AQ151" s="198"/>
      <c r="AR151" s="198"/>
      <c r="AS151" s="198"/>
      <c r="AT151" s="198"/>
      <c r="AU151" s="198"/>
    </row>
    <row r="152" spans="1:47">
      <c r="A152" s="198"/>
      <c r="B152" s="198"/>
      <c r="C152" s="198"/>
      <c r="D152" s="198"/>
      <c r="E152" s="198"/>
      <c r="F152" s="198"/>
      <c r="G152" s="198"/>
      <c r="H152" s="198"/>
      <c r="I152" s="198"/>
      <c r="J152" s="198"/>
      <c r="K152" s="198"/>
      <c r="L152" s="198"/>
      <c r="M152" s="198"/>
      <c r="N152" s="198"/>
      <c r="O152" s="198"/>
      <c r="P152" s="198"/>
      <c r="Q152" s="198"/>
      <c r="R152" s="198"/>
      <c r="S152" s="198"/>
      <c r="T152" s="198"/>
      <c r="U152" s="198"/>
      <c r="V152" s="198"/>
      <c r="W152" s="198"/>
      <c r="X152" s="198"/>
      <c r="Y152" s="198"/>
      <c r="Z152" s="198"/>
      <c r="AA152" s="198"/>
      <c r="AB152" s="198"/>
      <c r="AC152" s="198"/>
      <c r="AD152" s="198"/>
      <c r="AE152" s="198"/>
      <c r="AF152" s="198"/>
      <c r="AG152" s="198"/>
      <c r="AH152" s="198"/>
      <c r="AI152" s="198"/>
      <c r="AJ152" s="198"/>
      <c r="AK152" s="198"/>
      <c r="AL152" s="198"/>
      <c r="AM152" s="198"/>
      <c r="AN152" s="198"/>
      <c r="AO152" s="198"/>
      <c r="AP152" s="198"/>
      <c r="AQ152" s="198"/>
      <c r="AR152" s="198"/>
      <c r="AS152" s="198"/>
      <c r="AT152" s="198"/>
      <c r="AU152" s="198"/>
    </row>
    <row r="153" spans="1:47">
      <c r="A153" s="198"/>
      <c r="B153" s="198"/>
      <c r="C153" s="198"/>
      <c r="D153" s="198"/>
      <c r="E153" s="198"/>
      <c r="F153" s="198"/>
      <c r="G153" s="198"/>
      <c r="H153" s="198"/>
      <c r="I153" s="198"/>
      <c r="J153" s="198"/>
      <c r="K153" s="198"/>
      <c r="L153" s="198"/>
      <c r="M153" s="198"/>
      <c r="N153" s="198"/>
      <c r="O153" s="198"/>
      <c r="P153" s="198"/>
      <c r="Q153" s="198"/>
      <c r="R153" s="198"/>
      <c r="S153" s="198"/>
      <c r="T153" s="198"/>
      <c r="U153" s="198"/>
      <c r="V153" s="198"/>
      <c r="W153" s="198"/>
      <c r="X153" s="198"/>
      <c r="Y153" s="198"/>
      <c r="Z153" s="198"/>
      <c r="AA153" s="198"/>
      <c r="AB153" s="198"/>
      <c r="AC153" s="198"/>
      <c r="AD153" s="198"/>
      <c r="AE153" s="198"/>
      <c r="AF153" s="198"/>
      <c r="AG153" s="198"/>
      <c r="AH153" s="198"/>
      <c r="AI153" s="198"/>
      <c r="AJ153" s="198"/>
      <c r="AK153" s="198"/>
      <c r="AL153" s="198"/>
      <c r="AM153" s="198"/>
      <c r="AN153" s="198"/>
      <c r="AO153" s="198"/>
      <c r="AP153" s="198"/>
      <c r="AQ153" s="198"/>
      <c r="AR153" s="198"/>
      <c r="AS153" s="198"/>
      <c r="AT153" s="198"/>
      <c r="AU153" s="198"/>
    </row>
    <row r="154" spans="1:47">
      <c r="A154" s="198"/>
      <c r="B154" s="198"/>
      <c r="C154" s="198"/>
      <c r="D154" s="198"/>
      <c r="E154" s="198"/>
      <c r="F154" s="198"/>
      <c r="G154" s="198"/>
      <c r="H154" s="198"/>
      <c r="I154" s="198"/>
      <c r="J154" s="198"/>
      <c r="K154" s="198"/>
      <c r="L154" s="198"/>
      <c r="M154" s="198"/>
      <c r="N154" s="198"/>
      <c r="O154" s="198"/>
      <c r="P154" s="198"/>
      <c r="Q154" s="198"/>
      <c r="R154" s="198"/>
      <c r="S154" s="198"/>
      <c r="T154" s="198"/>
      <c r="U154" s="198"/>
      <c r="V154" s="198"/>
      <c r="W154" s="198"/>
      <c r="X154" s="198"/>
      <c r="Y154" s="198"/>
      <c r="Z154" s="198"/>
      <c r="AA154" s="198"/>
      <c r="AB154" s="198"/>
      <c r="AC154" s="198"/>
      <c r="AD154" s="198"/>
      <c r="AE154" s="198"/>
      <c r="AF154" s="198"/>
      <c r="AG154" s="198"/>
      <c r="AH154" s="198"/>
      <c r="AI154" s="198"/>
      <c r="AJ154" s="198"/>
      <c r="AK154" s="198"/>
      <c r="AL154" s="198"/>
      <c r="AM154" s="198"/>
      <c r="AN154" s="198"/>
      <c r="AO154" s="198"/>
      <c r="AP154" s="198"/>
      <c r="AQ154" s="198"/>
      <c r="AR154" s="198"/>
      <c r="AS154" s="198"/>
      <c r="AT154" s="198"/>
      <c r="AU154" s="198"/>
    </row>
    <row r="155" spans="1:47">
      <c r="A155" s="198"/>
      <c r="B155" s="198"/>
      <c r="C155" s="198"/>
      <c r="D155" s="198"/>
      <c r="E155" s="198"/>
      <c r="F155" s="198"/>
      <c r="G155" s="198"/>
      <c r="H155" s="198"/>
      <c r="I155" s="198"/>
      <c r="J155" s="198"/>
      <c r="K155" s="198"/>
      <c r="L155" s="198"/>
      <c r="M155" s="198"/>
      <c r="N155" s="198"/>
      <c r="O155" s="198"/>
      <c r="P155" s="198"/>
      <c r="Q155" s="198"/>
      <c r="R155" s="198"/>
      <c r="S155" s="198"/>
      <c r="T155" s="198"/>
      <c r="U155" s="198"/>
      <c r="V155" s="198"/>
      <c r="W155" s="198"/>
      <c r="X155" s="198"/>
      <c r="Y155" s="198"/>
      <c r="Z155" s="198"/>
      <c r="AA155" s="198"/>
      <c r="AB155" s="198"/>
      <c r="AC155" s="198"/>
      <c r="AD155" s="198"/>
      <c r="AE155" s="198"/>
      <c r="AF155" s="198"/>
      <c r="AG155" s="198"/>
      <c r="AH155" s="198"/>
      <c r="AI155" s="198"/>
      <c r="AJ155" s="198"/>
      <c r="AK155" s="198"/>
      <c r="AL155" s="198"/>
      <c r="AM155" s="198"/>
      <c r="AN155" s="198"/>
      <c r="AO155" s="198"/>
      <c r="AP155" s="198"/>
      <c r="AQ155" s="198"/>
      <c r="AR155" s="198"/>
      <c r="AS155" s="198"/>
      <c r="AT155" s="198"/>
      <c r="AU155" s="198"/>
    </row>
    <row r="156" spans="1:47">
      <c r="A156" s="198"/>
      <c r="B156" s="198"/>
      <c r="C156" s="198"/>
      <c r="D156" s="198"/>
      <c r="E156" s="198"/>
      <c r="F156" s="198"/>
      <c r="G156" s="198"/>
      <c r="H156" s="198"/>
      <c r="I156" s="198"/>
      <c r="J156" s="198"/>
      <c r="K156" s="198"/>
      <c r="L156" s="198"/>
      <c r="M156" s="198"/>
      <c r="N156" s="198"/>
      <c r="O156" s="198"/>
      <c r="P156" s="198"/>
      <c r="Q156" s="198"/>
      <c r="R156" s="198"/>
      <c r="S156" s="198"/>
      <c r="T156" s="198"/>
      <c r="U156" s="198"/>
      <c r="V156" s="198"/>
      <c r="W156" s="198"/>
      <c r="X156" s="198"/>
      <c r="Y156" s="198"/>
      <c r="Z156" s="198"/>
      <c r="AA156" s="198"/>
      <c r="AB156" s="198"/>
      <c r="AC156" s="198"/>
      <c r="AD156" s="198"/>
      <c r="AE156" s="198"/>
      <c r="AF156" s="198"/>
      <c r="AG156" s="198"/>
      <c r="AH156" s="198"/>
      <c r="AI156" s="198"/>
      <c r="AJ156" s="198"/>
      <c r="AK156" s="198"/>
      <c r="AL156" s="198"/>
      <c r="AM156" s="198"/>
      <c r="AN156" s="198"/>
      <c r="AO156" s="198"/>
      <c r="AP156" s="198"/>
      <c r="AQ156" s="198"/>
      <c r="AR156" s="198"/>
      <c r="AS156" s="198"/>
      <c r="AT156" s="198"/>
      <c r="AU156" s="198"/>
    </row>
    <row r="157" spans="1:47">
      <c r="A157" s="198"/>
      <c r="B157" s="198"/>
      <c r="C157" s="198"/>
      <c r="D157" s="198"/>
      <c r="E157" s="198"/>
      <c r="F157" s="198"/>
      <c r="G157" s="198"/>
      <c r="H157" s="198"/>
      <c r="I157" s="198"/>
      <c r="J157" s="198"/>
      <c r="K157" s="198"/>
      <c r="L157" s="198"/>
      <c r="M157" s="198"/>
      <c r="N157" s="198"/>
      <c r="O157" s="198"/>
      <c r="P157" s="198"/>
      <c r="Q157" s="198"/>
      <c r="R157" s="198"/>
      <c r="S157" s="198"/>
      <c r="T157" s="198"/>
      <c r="U157" s="198"/>
      <c r="V157" s="198"/>
      <c r="W157" s="198"/>
      <c r="X157" s="198"/>
      <c r="Y157" s="198"/>
      <c r="Z157" s="198"/>
      <c r="AA157" s="198"/>
      <c r="AB157" s="198"/>
      <c r="AC157" s="198"/>
      <c r="AD157" s="198"/>
      <c r="AE157" s="198"/>
      <c r="AF157" s="198"/>
      <c r="AG157" s="198"/>
      <c r="AH157" s="198"/>
      <c r="AI157" s="198"/>
      <c r="AJ157" s="198"/>
      <c r="AK157" s="198"/>
      <c r="AL157" s="198"/>
      <c r="AM157" s="198"/>
      <c r="AN157" s="198"/>
      <c r="AO157" s="198"/>
      <c r="AP157" s="198"/>
      <c r="AQ157" s="198"/>
      <c r="AR157" s="198"/>
      <c r="AS157" s="198"/>
      <c r="AT157" s="198"/>
      <c r="AU157" s="198"/>
    </row>
    <row r="158" spans="1:47">
      <c r="A158" s="198"/>
      <c r="B158" s="198"/>
      <c r="C158" s="198"/>
      <c r="D158" s="198"/>
      <c r="E158" s="198"/>
      <c r="F158" s="198"/>
      <c r="G158" s="198"/>
      <c r="H158" s="198"/>
      <c r="I158" s="198"/>
      <c r="J158" s="198"/>
      <c r="K158" s="198"/>
      <c r="L158" s="198"/>
      <c r="M158" s="198"/>
      <c r="N158" s="198"/>
      <c r="O158" s="198"/>
      <c r="P158" s="198"/>
      <c r="Q158" s="198"/>
      <c r="R158" s="198"/>
      <c r="S158" s="198"/>
      <c r="T158" s="198"/>
      <c r="U158" s="198"/>
      <c r="V158" s="198"/>
      <c r="W158" s="198"/>
      <c r="X158" s="198"/>
      <c r="Y158" s="198"/>
      <c r="Z158" s="198"/>
      <c r="AA158" s="198"/>
      <c r="AB158" s="198"/>
      <c r="AC158" s="198"/>
      <c r="AD158" s="198"/>
      <c r="AE158" s="198"/>
      <c r="AF158" s="198"/>
      <c r="AG158" s="198"/>
      <c r="AH158" s="198"/>
      <c r="AI158" s="198"/>
      <c r="AJ158" s="198"/>
      <c r="AK158" s="198"/>
      <c r="AL158" s="198"/>
      <c r="AM158" s="198"/>
      <c r="AN158" s="198"/>
      <c r="AO158" s="198"/>
      <c r="AP158" s="198"/>
      <c r="AQ158" s="198"/>
      <c r="AR158" s="198"/>
      <c r="AS158" s="198"/>
      <c r="AT158" s="198"/>
      <c r="AU158" s="198"/>
    </row>
    <row r="159" spans="1:47">
      <c r="A159" s="198"/>
      <c r="B159" s="198"/>
      <c r="C159" s="198"/>
      <c r="D159" s="198"/>
      <c r="E159" s="198"/>
      <c r="F159" s="198"/>
      <c r="G159" s="198"/>
      <c r="H159" s="198"/>
      <c r="I159" s="198"/>
      <c r="J159" s="198"/>
      <c r="K159" s="198"/>
      <c r="L159" s="198"/>
      <c r="M159" s="198"/>
      <c r="N159" s="198"/>
      <c r="O159" s="198"/>
      <c r="P159" s="198"/>
      <c r="Q159" s="198"/>
      <c r="R159" s="198"/>
      <c r="S159" s="198"/>
      <c r="T159" s="198"/>
      <c r="U159" s="198"/>
      <c r="V159" s="198"/>
      <c r="W159" s="198"/>
      <c r="X159" s="198"/>
      <c r="Y159" s="198"/>
      <c r="Z159" s="198"/>
      <c r="AA159" s="198"/>
      <c r="AB159" s="198"/>
      <c r="AC159" s="198"/>
      <c r="AD159" s="198"/>
      <c r="AE159" s="198"/>
      <c r="AF159" s="198"/>
      <c r="AG159" s="198"/>
      <c r="AH159" s="198"/>
      <c r="AI159" s="198"/>
      <c r="AJ159" s="198"/>
      <c r="AK159" s="198"/>
      <c r="AL159" s="198"/>
      <c r="AM159" s="198"/>
      <c r="AN159" s="198"/>
      <c r="AO159" s="198"/>
      <c r="AP159" s="198"/>
      <c r="AQ159" s="198"/>
      <c r="AR159" s="198"/>
      <c r="AS159" s="198"/>
      <c r="AT159" s="198"/>
      <c r="AU159" s="198"/>
    </row>
    <row r="160" spans="1:47">
      <c r="A160" s="198"/>
      <c r="B160" s="198"/>
      <c r="C160" s="198"/>
      <c r="D160" s="198"/>
      <c r="E160" s="198"/>
      <c r="F160" s="198"/>
      <c r="G160" s="198"/>
      <c r="H160" s="198"/>
      <c r="I160" s="198"/>
      <c r="J160" s="198"/>
      <c r="K160" s="198"/>
      <c r="L160" s="198"/>
      <c r="M160" s="198"/>
      <c r="N160" s="198"/>
      <c r="O160" s="198"/>
      <c r="P160" s="198"/>
      <c r="Q160" s="198"/>
      <c r="R160" s="198"/>
      <c r="S160" s="198"/>
      <c r="T160" s="198"/>
      <c r="U160" s="198"/>
      <c r="V160" s="198"/>
      <c r="W160" s="198"/>
      <c r="X160" s="198"/>
      <c r="Y160" s="198"/>
      <c r="Z160" s="198"/>
      <c r="AA160" s="198"/>
      <c r="AB160" s="198"/>
      <c r="AC160" s="198"/>
      <c r="AD160" s="198"/>
      <c r="AE160" s="198"/>
      <c r="AF160" s="198"/>
      <c r="AG160" s="198"/>
      <c r="AH160" s="198"/>
      <c r="AI160" s="198"/>
      <c r="AJ160" s="198"/>
      <c r="AK160" s="198"/>
      <c r="AL160" s="198"/>
      <c r="AM160" s="198"/>
      <c r="AN160" s="198"/>
      <c r="AO160" s="198"/>
      <c r="AP160" s="198"/>
      <c r="AQ160" s="198"/>
      <c r="AR160" s="198"/>
      <c r="AS160" s="198"/>
      <c r="AT160" s="198"/>
      <c r="AU160" s="198"/>
    </row>
    <row r="161" spans="1:47" ht="4.5" customHeight="1">
      <c r="A161" s="198"/>
      <c r="B161" s="198"/>
      <c r="C161" s="198"/>
      <c r="D161" s="198"/>
      <c r="E161" s="198"/>
      <c r="F161" s="198"/>
      <c r="G161" s="198"/>
      <c r="H161" s="198"/>
      <c r="I161" s="198"/>
      <c r="J161" s="198"/>
      <c r="K161" s="198"/>
      <c r="L161" s="198"/>
      <c r="M161" s="198"/>
      <c r="N161" s="198"/>
      <c r="O161" s="198"/>
      <c r="P161" s="198"/>
      <c r="Q161" s="198"/>
      <c r="R161" s="198"/>
      <c r="S161" s="198"/>
      <c r="T161" s="198"/>
      <c r="U161" s="198"/>
      <c r="V161" s="198"/>
      <c r="W161" s="198"/>
      <c r="X161" s="198"/>
      <c r="Y161" s="198"/>
      <c r="Z161" s="198"/>
      <c r="AA161" s="198"/>
      <c r="AB161" s="198"/>
      <c r="AC161" s="198"/>
      <c r="AD161" s="198"/>
      <c r="AE161" s="198"/>
      <c r="AF161" s="198"/>
      <c r="AG161" s="198"/>
      <c r="AH161" s="198"/>
      <c r="AI161" s="198"/>
      <c r="AJ161" s="198"/>
      <c r="AK161" s="198"/>
      <c r="AL161" s="198"/>
      <c r="AM161" s="198"/>
      <c r="AN161" s="198"/>
      <c r="AO161" s="198"/>
      <c r="AP161" s="198"/>
      <c r="AQ161" s="198"/>
      <c r="AR161" s="198"/>
      <c r="AS161" s="198"/>
      <c r="AT161" s="198"/>
      <c r="AU161" s="198"/>
    </row>
    <row r="162" spans="1:47">
      <c r="A162" s="198"/>
      <c r="B162" s="198"/>
      <c r="C162" s="198"/>
      <c r="D162" s="198"/>
      <c r="E162" s="198"/>
      <c r="F162" s="198"/>
      <c r="G162" s="198"/>
      <c r="H162" s="198"/>
      <c r="I162" s="198"/>
      <c r="J162" s="198"/>
      <c r="K162" s="198"/>
      <c r="L162" s="198"/>
      <c r="M162" s="198"/>
      <c r="N162" s="198"/>
      <c r="O162" s="198"/>
      <c r="P162" s="198"/>
      <c r="Q162" s="198"/>
      <c r="R162" s="198"/>
      <c r="S162" s="198"/>
      <c r="T162" s="198"/>
      <c r="U162" s="198"/>
      <c r="V162" s="198"/>
      <c r="W162" s="198"/>
      <c r="X162" s="198"/>
      <c r="Y162" s="198"/>
      <c r="Z162" s="198"/>
      <c r="AA162" s="198"/>
      <c r="AB162" s="198"/>
      <c r="AC162" s="198"/>
      <c r="AD162" s="198"/>
      <c r="AE162" s="198"/>
      <c r="AF162" s="198"/>
      <c r="AG162" s="198"/>
      <c r="AH162" s="198"/>
      <c r="AI162" s="198"/>
      <c r="AJ162" s="198"/>
      <c r="AK162" s="198"/>
      <c r="AL162" s="198"/>
      <c r="AM162" s="198"/>
      <c r="AN162" s="198"/>
      <c r="AO162" s="198"/>
      <c r="AP162" s="198"/>
      <c r="AQ162" s="198"/>
      <c r="AR162" s="198"/>
      <c r="AS162" s="198"/>
      <c r="AT162" s="198"/>
      <c r="AU162" s="198"/>
    </row>
    <row r="163" spans="1:47">
      <c r="A163" s="198"/>
      <c r="B163" s="198"/>
      <c r="C163" s="198"/>
      <c r="D163" s="198"/>
      <c r="E163" s="198"/>
      <c r="F163" s="198"/>
      <c r="G163" s="198"/>
      <c r="H163" s="198"/>
      <c r="I163" s="198"/>
      <c r="J163" s="198"/>
      <c r="K163" s="198"/>
      <c r="L163" s="198"/>
      <c r="M163" s="198"/>
      <c r="N163" s="198"/>
      <c r="O163" s="198"/>
      <c r="P163" s="198"/>
      <c r="Q163" s="198"/>
      <c r="R163" s="198"/>
      <c r="S163" s="198"/>
      <c r="T163" s="198"/>
      <c r="U163" s="198"/>
      <c r="V163" s="198"/>
      <c r="W163" s="198"/>
      <c r="X163" s="198"/>
      <c r="Y163" s="198"/>
      <c r="Z163" s="198"/>
      <c r="AA163" s="198"/>
      <c r="AB163" s="198"/>
      <c r="AC163" s="198"/>
      <c r="AD163" s="198"/>
      <c r="AE163" s="198"/>
      <c r="AF163" s="198"/>
      <c r="AG163" s="198"/>
      <c r="AH163" s="198"/>
      <c r="AI163" s="198"/>
      <c r="AJ163" s="198"/>
      <c r="AK163" s="198"/>
      <c r="AL163" s="198"/>
      <c r="AM163" s="198"/>
      <c r="AN163" s="198"/>
      <c r="AO163" s="198"/>
      <c r="AP163" s="198"/>
      <c r="AQ163" s="198"/>
      <c r="AR163" s="198"/>
      <c r="AS163" s="198"/>
      <c r="AT163" s="198"/>
      <c r="AU163" s="198"/>
    </row>
    <row r="164" spans="1:47">
      <c r="A164" s="198"/>
      <c r="B164" s="198"/>
      <c r="C164" s="198"/>
      <c r="D164" s="198"/>
      <c r="E164" s="198"/>
      <c r="F164" s="198"/>
      <c r="G164" s="198"/>
      <c r="H164" s="198"/>
      <c r="I164" s="198"/>
      <c r="J164" s="198"/>
      <c r="K164" s="198"/>
      <c r="L164" s="198"/>
      <c r="M164" s="198"/>
      <c r="N164" s="198"/>
      <c r="O164" s="198"/>
      <c r="P164" s="198"/>
      <c r="Q164" s="198"/>
      <c r="R164" s="198"/>
      <c r="S164" s="198"/>
      <c r="T164" s="198"/>
      <c r="U164" s="198"/>
      <c r="V164" s="198"/>
      <c r="W164" s="198"/>
      <c r="X164" s="198"/>
      <c r="Y164" s="198"/>
      <c r="Z164" s="198"/>
      <c r="AA164" s="198"/>
      <c r="AB164" s="198"/>
      <c r="AC164" s="198"/>
      <c r="AD164" s="198"/>
      <c r="AE164" s="198"/>
      <c r="AF164" s="198"/>
      <c r="AG164" s="198"/>
      <c r="AH164" s="198"/>
      <c r="AI164" s="198"/>
      <c r="AJ164" s="198"/>
      <c r="AK164" s="198"/>
      <c r="AL164" s="198"/>
      <c r="AM164" s="198"/>
      <c r="AN164" s="198"/>
      <c r="AO164" s="198"/>
      <c r="AP164" s="198"/>
      <c r="AQ164" s="198"/>
      <c r="AR164" s="198"/>
      <c r="AS164" s="198"/>
      <c r="AT164" s="198"/>
      <c r="AU164" s="198"/>
    </row>
    <row r="165" spans="1:47">
      <c r="A165" s="198"/>
      <c r="B165" s="198"/>
      <c r="C165" s="198"/>
      <c r="D165" s="198"/>
      <c r="E165" s="198"/>
      <c r="F165" s="198"/>
      <c r="G165" s="198"/>
      <c r="H165" s="198"/>
      <c r="I165" s="198"/>
      <c r="J165" s="198"/>
      <c r="K165" s="198"/>
      <c r="L165" s="198"/>
      <c r="M165" s="198"/>
      <c r="N165" s="198"/>
      <c r="O165" s="198"/>
      <c r="P165" s="198"/>
      <c r="Q165" s="198"/>
      <c r="R165" s="198"/>
      <c r="S165" s="198"/>
      <c r="T165" s="198"/>
      <c r="U165" s="198"/>
      <c r="V165" s="198"/>
      <c r="W165" s="198"/>
      <c r="X165" s="198"/>
      <c r="Y165" s="198"/>
      <c r="Z165" s="198"/>
      <c r="AA165" s="198"/>
      <c r="AB165" s="198"/>
      <c r="AC165" s="198"/>
      <c r="AD165" s="198"/>
      <c r="AE165" s="198"/>
      <c r="AF165" s="198"/>
      <c r="AG165" s="198"/>
      <c r="AH165" s="198"/>
      <c r="AI165" s="198"/>
      <c r="AJ165" s="198"/>
      <c r="AK165" s="198"/>
      <c r="AL165" s="198"/>
      <c r="AM165" s="198"/>
      <c r="AN165" s="198"/>
      <c r="AO165" s="198"/>
      <c r="AP165" s="198"/>
      <c r="AQ165" s="198"/>
      <c r="AR165" s="198"/>
      <c r="AS165" s="198"/>
      <c r="AT165" s="198"/>
      <c r="AU165" s="198"/>
    </row>
    <row r="166" spans="1:47">
      <c r="A166" s="198"/>
      <c r="B166" s="198"/>
      <c r="C166" s="198"/>
      <c r="D166" s="198"/>
      <c r="E166" s="198"/>
      <c r="F166" s="198"/>
      <c r="G166" s="198"/>
      <c r="H166" s="198"/>
      <c r="I166" s="198"/>
      <c r="J166" s="198"/>
      <c r="K166" s="198"/>
      <c r="L166" s="198"/>
      <c r="M166" s="198"/>
      <c r="N166" s="198"/>
      <c r="O166" s="198"/>
      <c r="P166" s="198"/>
      <c r="Q166" s="198"/>
      <c r="R166" s="198"/>
      <c r="S166" s="198"/>
      <c r="T166" s="198"/>
      <c r="U166" s="198"/>
      <c r="V166" s="198"/>
      <c r="W166" s="198"/>
      <c r="X166" s="198"/>
      <c r="Y166" s="198"/>
      <c r="Z166" s="198"/>
      <c r="AA166" s="198"/>
      <c r="AB166" s="198"/>
      <c r="AC166" s="198"/>
      <c r="AD166" s="198"/>
      <c r="AE166" s="198"/>
      <c r="AF166" s="198"/>
      <c r="AG166" s="198"/>
      <c r="AH166" s="198"/>
      <c r="AI166" s="198"/>
      <c r="AJ166" s="198"/>
      <c r="AK166" s="198"/>
      <c r="AL166" s="198"/>
      <c r="AM166" s="198"/>
      <c r="AN166" s="198"/>
      <c r="AO166" s="198"/>
      <c r="AP166" s="198"/>
      <c r="AQ166" s="198"/>
      <c r="AR166" s="198"/>
      <c r="AS166" s="198"/>
      <c r="AT166" s="198"/>
      <c r="AU166" s="198"/>
    </row>
    <row r="167" spans="1:47">
      <c r="A167" s="198"/>
      <c r="B167" s="198"/>
      <c r="C167" s="198"/>
      <c r="D167" s="198"/>
      <c r="E167" s="198"/>
      <c r="F167" s="198"/>
      <c r="G167" s="198"/>
      <c r="H167" s="198"/>
      <c r="I167" s="198"/>
      <c r="J167" s="198"/>
      <c r="K167" s="198"/>
      <c r="L167" s="198"/>
      <c r="M167" s="198"/>
      <c r="N167" s="198"/>
      <c r="O167" s="198"/>
      <c r="P167" s="198"/>
      <c r="Q167" s="198"/>
      <c r="R167" s="198"/>
      <c r="S167" s="198"/>
      <c r="T167" s="198"/>
      <c r="U167" s="198"/>
      <c r="V167" s="198"/>
      <c r="W167" s="198"/>
      <c r="X167" s="198"/>
      <c r="Y167" s="198"/>
      <c r="Z167" s="198"/>
      <c r="AA167" s="198"/>
      <c r="AB167" s="198"/>
      <c r="AC167" s="198"/>
      <c r="AD167" s="198"/>
      <c r="AE167" s="198"/>
      <c r="AF167" s="198"/>
      <c r="AG167" s="198"/>
      <c r="AH167" s="198"/>
      <c r="AI167" s="198"/>
      <c r="AJ167" s="198"/>
      <c r="AK167" s="198"/>
      <c r="AL167" s="198"/>
      <c r="AM167" s="198"/>
      <c r="AN167" s="198"/>
      <c r="AO167" s="198"/>
      <c r="AP167" s="198"/>
      <c r="AQ167" s="198"/>
      <c r="AR167" s="198"/>
      <c r="AS167" s="198"/>
      <c r="AT167" s="198"/>
      <c r="AU167" s="198"/>
    </row>
    <row r="168" spans="1:47">
      <c r="A168" s="198"/>
      <c r="B168" s="198"/>
      <c r="C168" s="198"/>
      <c r="D168" s="198"/>
      <c r="E168" s="198"/>
      <c r="F168" s="198"/>
      <c r="G168" s="198"/>
      <c r="H168" s="198"/>
      <c r="I168" s="198"/>
      <c r="J168" s="198"/>
      <c r="K168" s="198"/>
      <c r="L168" s="198"/>
      <c r="M168" s="198"/>
      <c r="N168" s="198"/>
      <c r="O168" s="198"/>
      <c r="P168" s="198"/>
      <c r="Q168" s="198"/>
      <c r="R168" s="198"/>
      <c r="S168" s="198"/>
      <c r="T168" s="198"/>
      <c r="U168" s="198"/>
      <c r="V168" s="198"/>
      <c r="W168" s="198"/>
      <c r="X168" s="198"/>
      <c r="Y168" s="198"/>
      <c r="Z168" s="198"/>
      <c r="AA168" s="198"/>
      <c r="AB168" s="198"/>
      <c r="AC168" s="198"/>
      <c r="AD168" s="198"/>
      <c r="AE168" s="198"/>
      <c r="AF168" s="198"/>
      <c r="AG168" s="198"/>
      <c r="AH168" s="198"/>
      <c r="AI168" s="198"/>
      <c r="AJ168" s="198"/>
      <c r="AK168" s="198"/>
      <c r="AL168" s="198"/>
      <c r="AM168" s="198"/>
      <c r="AN168" s="198"/>
      <c r="AO168" s="198"/>
      <c r="AP168" s="198"/>
      <c r="AQ168" s="198"/>
      <c r="AR168" s="198"/>
      <c r="AS168" s="198"/>
      <c r="AT168" s="198"/>
      <c r="AU168" s="198"/>
    </row>
    <row r="169" spans="1:47">
      <c r="A169" s="198"/>
      <c r="B169" s="198"/>
      <c r="C169" s="198"/>
      <c r="D169" s="198"/>
      <c r="E169" s="198"/>
      <c r="F169" s="198"/>
      <c r="G169" s="198"/>
      <c r="H169" s="198"/>
      <c r="I169" s="198"/>
      <c r="J169" s="198"/>
      <c r="K169" s="198"/>
      <c r="L169" s="198"/>
      <c r="M169" s="198"/>
      <c r="N169" s="198"/>
      <c r="O169" s="198"/>
      <c r="P169" s="198"/>
      <c r="Q169" s="198"/>
      <c r="R169" s="198"/>
      <c r="S169" s="198"/>
      <c r="T169" s="198"/>
      <c r="U169" s="198"/>
      <c r="V169" s="198"/>
      <c r="W169" s="198"/>
      <c r="X169" s="198"/>
      <c r="Y169" s="198"/>
      <c r="Z169" s="198"/>
      <c r="AA169" s="198"/>
      <c r="AB169" s="198"/>
      <c r="AC169" s="198"/>
      <c r="AD169" s="198"/>
      <c r="AE169" s="198"/>
      <c r="AF169" s="198"/>
      <c r="AG169" s="198"/>
      <c r="AH169" s="198"/>
      <c r="AI169" s="198"/>
      <c r="AJ169" s="198"/>
      <c r="AK169" s="198"/>
      <c r="AL169" s="198"/>
      <c r="AM169" s="198"/>
      <c r="AN169" s="198"/>
      <c r="AO169" s="198"/>
      <c r="AP169" s="198"/>
      <c r="AQ169" s="198"/>
      <c r="AR169" s="198"/>
      <c r="AS169" s="198"/>
      <c r="AT169" s="198"/>
      <c r="AU169" s="198"/>
    </row>
    <row r="170" spans="1:47" ht="4.5" customHeight="1">
      <c r="A170" s="198"/>
      <c r="B170" s="198"/>
      <c r="C170" s="198"/>
      <c r="D170" s="198"/>
      <c r="E170" s="198"/>
      <c r="F170" s="198"/>
      <c r="G170" s="198"/>
      <c r="H170" s="198"/>
      <c r="I170" s="198"/>
      <c r="J170" s="198"/>
      <c r="K170" s="198"/>
      <c r="L170" s="198"/>
      <c r="M170" s="198"/>
      <c r="N170" s="198"/>
      <c r="O170" s="198"/>
      <c r="P170" s="198"/>
      <c r="Q170" s="198"/>
      <c r="R170" s="198"/>
      <c r="S170" s="198"/>
      <c r="T170" s="198"/>
      <c r="U170" s="198"/>
      <c r="V170" s="198"/>
      <c r="W170" s="198"/>
      <c r="X170" s="198"/>
      <c r="Y170" s="198"/>
      <c r="Z170" s="198"/>
      <c r="AA170" s="198"/>
      <c r="AB170" s="198"/>
      <c r="AC170" s="198"/>
      <c r="AD170" s="198"/>
      <c r="AE170" s="198"/>
      <c r="AF170" s="198"/>
      <c r="AG170" s="198"/>
      <c r="AH170" s="198"/>
      <c r="AI170" s="198"/>
      <c r="AJ170" s="198"/>
      <c r="AK170" s="198"/>
      <c r="AL170" s="198"/>
      <c r="AM170" s="198"/>
      <c r="AN170" s="198"/>
      <c r="AO170" s="198"/>
      <c r="AP170" s="198"/>
      <c r="AQ170" s="198"/>
      <c r="AR170" s="198"/>
      <c r="AS170" s="198"/>
      <c r="AT170" s="198"/>
      <c r="AU170" s="198"/>
    </row>
    <row r="171" spans="1:47">
      <c r="A171" s="198"/>
      <c r="B171" s="198"/>
      <c r="C171" s="198"/>
      <c r="D171" s="198"/>
      <c r="E171" s="198"/>
      <c r="F171" s="198"/>
      <c r="G171" s="198"/>
      <c r="H171" s="198"/>
      <c r="I171" s="198"/>
      <c r="J171" s="198"/>
      <c r="K171" s="198"/>
      <c r="L171" s="198"/>
      <c r="M171" s="198"/>
      <c r="N171" s="198"/>
      <c r="O171" s="198"/>
      <c r="P171" s="198"/>
      <c r="Q171" s="198"/>
      <c r="R171" s="198"/>
      <c r="S171" s="198"/>
      <c r="T171" s="198"/>
      <c r="U171" s="198"/>
      <c r="V171" s="198"/>
      <c r="W171" s="198"/>
      <c r="X171" s="198"/>
      <c r="Y171" s="198"/>
      <c r="Z171" s="198"/>
      <c r="AA171" s="198"/>
      <c r="AB171" s="198"/>
      <c r="AC171" s="198"/>
      <c r="AD171" s="198"/>
      <c r="AE171" s="198"/>
      <c r="AF171" s="198"/>
      <c r="AG171" s="198"/>
      <c r="AH171" s="198"/>
      <c r="AI171" s="198"/>
      <c r="AJ171" s="198"/>
      <c r="AK171" s="198"/>
      <c r="AL171" s="198"/>
      <c r="AM171" s="198"/>
      <c r="AN171" s="198"/>
      <c r="AO171" s="198"/>
      <c r="AP171" s="198"/>
      <c r="AQ171" s="198"/>
      <c r="AR171" s="198"/>
      <c r="AS171" s="198"/>
      <c r="AT171" s="198"/>
      <c r="AU171" s="198"/>
    </row>
    <row r="172" spans="1:47">
      <c r="A172" s="198"/>
      <c r="B172" s="198"/>
      <c r="C172" s="198"/>
      <c r="D172" s="198"/>
      <c r="E172" s="198"/>
      <c r="F172" s="198"/>
      <c r="G172" s="198"/>
      <c r="H172" s="198"/>
      <c r="I172" s="198"/>
      <c r="J172" s="198"/>
      <c r="K172" s="198"/>
      <c r="L172" s="198"/>
      <c r="M172" s="198"/>
      <c r="N172" s="198"/>
      <c r="O172" s="198"/>
      <c r="P172" s="198"/>
      <c r="Q172" s="198"/>
      <c r="R172" s="198"/>
      <c r="S172" s="198"/>
      <c r="T172" s="198"/>
      <c r="U172" s="198"/>
      <c r="V172" s="198"/>
      <c r="W172" s="198"/>
      <c r="X172" s="198"/>
      <c r="Y172" s="198"/>
      <c r="Z172" s="198"/>
      <c r="AA172" s="198"/>
      <c r="AB172" s="198"/>
      <c r="AC172" s="198"/>
      <c r="AD172" s="198"/>
      <c r="AE172" s="198"/>
      <c r="AF172" s="198"/>
      <c r="AG172" s="198"/>
      <c r="AH172" s="198"/>
      <c r="AI172" s="198"/>
      <c r="AJ172" s="198"/>
      <c r="AK172" s="198"/>
      <c r="AL172" s="198"/>
      <c r="AM172" s="198"/>
      <c r="AN172" s="198"/>
      <c r="AO172" s="198"/>
      <c r="AP172" s="198"/>
      <c r="AQ172" s="198"/>
      <c r="AR172" s="198"/>
      <c r="AS172" s="198"/>
      <c r="AT172" s="198"/>
      <c r="AU172" s="198"/>
    </row>
    <row r="173" spans="1:47">
      <c r="A173" s="198"/>
      <c r="B173" s="198"/>
      <c r="C173" s="198"/>
      <c r="D173" s="198"/>
      <c r="E173" s="198"/>
      <c r="F173" s="198"/>
      <c r="G173" s="198"/>
      <c r="H173" s="198"/>
      <c r="I173" s="198"/>
      <c r="J173" s="198"/>
      <c r="K173" s="198"/>
      <c r="L173" s="198"/>
      <c r="M173" s="198"/>
      <c r="N173" s="198"/>
      <c r="O173" s="198"/>
      <c r="P173" s="198"/>
      <c r="Q173" s="198"/>
      <c r="R173" s="198"/>
      <c r="S173" s="198"/>
      <c r="T173" s="198"/>
      <c r="U173" s="198"/>
      <c r="V173" s="198"/>
      <c r="W173" s="198"/>
      <c r="X173" s="198"/>
      <c r="Y173" s="198"/>
      <c r="Z173" s="198"/>
      <c r="AA173" s="198"/>
      <c r="AB173" s="198"/>
      <c r="AC173" s="198"/>
      <c r="AD173" s="198"/>
      <c r="AE173" s="198"/>
      <c r="AF173" s="198"/>
      <c r="AG173" s="198"/>
      <c r="AH173" s="198"/>
      <c r="AI173" s="198"/>
      <c r="AJ173" s="198"/>
      <c r="AK173" s="198"/>
      <c r="AL173" s="198"/>
      <c r="AM173" s="198"/>
      <c r="AN173" s="198"/>
      <c r="AO173" s="198"/>
      <c r="AP173" s="198"/>
      <c r="AQ173" s="198"/>
      <c r="AR173" s="198"/>
      <c r="AS173" s="198"/>
      <c r="AT173" s="198"/>
      <c r="AU173" s="198"/>
    </row>
    <row r="174" spans="1:47">
      <c r="A174" s="198"/>
      <c r="B174" s="198"/>
      <c r="C174" s="198"/>
      <c r="D174" s="198"/>
      <c r="E174" s="198"/>
      <c r="F174" s="198"/>
      <c r="G174" s="198"/>
      <c r="H174" s="198"/>
      <c r="I174" s="198"/>
      <c r="J174" s="198"/>
      <c r="K174" s="198"/>
      <c r="L174" s="198"/>
      <c r="M174" s="198"/>
      <c r="N174" s="198"/>
      <c r="O174" s="198"/>
      <c r="P174" s="198"/>
      <c r="Q174" s="198"/>
      <c r="R174" s="198"/>
      <c r="S174" s="198"/>
      <c r="T174" s="198"/>
      <c r="U174" s="198"/>
      <c r="V174" s="198"/>
      <c r="W174" s="198"/>
      <c r="X174" s="198"/>
      <c r="Y174" s="198"/>
      <c r="Z174" s="198"/>
      <c r="AA174" s="198"/>
      <c r="AB174" s="198"/>
      <c r="AC174" s="198"/>
      <c r="AD174" s="198"/>
      <c r="AE174" s="198"/>
      <c r="AF174" s="198"/>
      <c r="AG174" s="198"/>
      <c r="AH174" s="198"/>
      <c r="AI174" s="198"/>
      <c r="AJ174" s="198"/>
      <c r="AK174" s="198"/>
      <c r="AL174" s="198"/>
      <c r="AM174" s="198"/>
      <c r="AN174" s="198"/>
      <c r="AO174" s="198"/>
      <c r="AP174" s="198"/>
      <c r="AQ174" s="198"/>
      <c r="AR174" s="198"/>
      <c r="AS174" s="198"/>
      <c r="AT174" s="198"/>
      <c r="AU174" s="198"/>
    </row>
    <row r="175" spans="1:47">
      <c r="A175" s="198"/>
      <c r="B175" s="198"/>
      <c r="C175" s="198"/>
      <c r="D175" s="198"/>
      <c r="E175" s="198"/>
      <c r="F175" s="198"/>
      <c r="G175" s="198"/>
      <c r="H175" s="198"/>
      <c r="I175" s="198"/>
      <c r="J175" s="198"/>
      <c r="K175" s="198"/>
      <c r="L175" s="198"/>
      <c r="M175" s="198"/>
      <c r="N175" s="198"/>
      <c r="O175" s="198"/>
      <c r="P175" s="198"/>
      <c r="Q175" s="198"/>
      <c r="R175" s="198"/>
      <c r="S175" s="198"/>
      <c r="T175" s="198"/>
      <c r="U175" s="198"/>
      <c r="V175" s="198"/>
      <c r="W175" s="198"/>
      <c r="X175" s="198"/>
      <c r="Y175" s="198"/>
      <c r="Z175" s="198"/>
      <c r="AA175" s="198"/>
      <c r="AB175" s="198"/>
      <c r="AC175" s="198"/>
      <c r="AD175" s="198"/>
      <c r="AE175" s="198"/>
      <c r="AF175" s="198"/>
      <c r="AG175" s="198"/>
      <c r="AH175" s="198"/>
      <c r="AI175" s="198"/>
      <c r="AJ175" s="198"/>
      <c r="AK175" s="198"/>
      <c r="AL175" s="198"/>
      <c r="AM175" s="198"/>
      <c r="AN175" s="198"/>
      <c r="AO175" s="198"/>
      <c r="AP175" s="198"/>
      <c r="AQ175" s="198"/>
      <c r="AR175" s="198"/>
      <c r="AS175" s="198"/>
      <c r="AT175" s="198"/>
      <c r="AU175" s="198"/>
    </row>
    <row r="176" spans="1:47">
      <c r="A176" s="198"/>
      <c r="B176" s="198"/>
      <c r="C176" s="198"/>
      <c r="D176" s="198"/>
      <c r="E176" s="198"/>
      <c r="F176" s="198"/>
      <c r="G176" s="198"/>
      <c r="H176" s="198"/>
      <c r="I176" s="198"/>
      <c r="J176" s="198"/>
      <c r="K176" s="198"/>
      <c r="L176" s="198"/>
      <c r="M176" s="198"/>
      <c r="N176" s="198"/>
      <c r="O176" s="198"/>
      <c r="P176" s="198"/>
      <c r="Q176" s="198"/>
      <c r="R176" s="198"/>
      <c r="S176" s="198"/>
      <c r="T176" s="198"/>
      <c r="U176" s="198"/>
      <c r="V176" s="198"/>
      <c r="W176" s="198"/>
      <c r="X176" s="198"/>
      <c r="Y176" s="198"/>
      <c r="Z176" s="198"/>
      <c r="AA176" s="198"/>
      <c r="AB176" s="198"/>
      <c r="AC176" s="198"/>
      <c r="AD176" s="198"/>
      <c r="AE176" s="198"/>
      <c r="AF176" s="198"/>
      <c r="AG176" s="198"/>
      <c r="AH176" s="198"/>
      <c r="AI176" s="198"/>
      <c r="AJ176" s="198"/>
      <c r="AK176" s="198"/>
      <c r="AL176" s="198"/>
      <c r="AM176" s="198"/>
      <c r="AN176" s="198"/>
      <c r="AO176" s="198"/>
      <c r="AP176" s="198"/>
      <c r="AQ176" s="198"/>
      <c r="AR176" s="198"/>
      <c r="AS176" s="198"/>
      <c r="AT176" s="198"/>
      <c r="AU176" s="198"/>
    </row>
    <row r="177" spans="1:47">
      <c r="A177" s="198"/>
      <c r="B177" s="198"/>
      <c r="C177" s="198"/>
      <c r="D177" s="198"/>
      <c r="E177" s="198"/>
      <c r="F177" s="198"/>
      <c r="G177" s="198"/>
      <c r="H177" s="198"/>
      <c r="I177" s="198"/>
      <c r="J177" s="198"/>
      <c r="K177" s="198"/>
      <c r="L177" s="198"/>
      <c r="M177" s="198"/>
      <c r="N177" s="198"/>
      <c r="O177" s="198"/>
      <c r="P177" s="198"/>
      <c r="Q177" s="198"/>
      <c r="R177" s="198"/>
      <c r="S177" s="198"/>
      <c r="T177" s="198"/>
      <c r="U177" s="198"/>
      <c r="V177" s="198"/>
      <c r="W177" s="198"/>
      <c r="X177" s="198"/>
      <c r="Y177" s="198"/>
      <c r="Z177" s="198"/>
      <c r="AA177" s="198"/>
      <c r="AB177" s="198"/>
      <c r="AC177" s="198"/>
      <c r="AD177" s="198"/>
      <c r="AE177" s="198"/>
      <c r="AF177" s="198"/>
      <c r="AG177" s="198"/>
      <c r="AH177" s="198"/>
      <c r="AI177" s="198"/>
      <c r="AJ177" s="198"/>
      <c r="AK177" s="198"/>
      <c r="AL177" s="198"/>
      <c r="AM177" s="198"/>
      <c r="AN177" s="198"/>
      <c r="AO177" s="198"/>
      <c r="AP177" s="198"/>
      <c r="AQ177" s="198"/>
      <c r="AR177" s="198"/>
      <c r="AS177" s="198"/>
      <c r="AT177" s="198"/>
      <c r="AU177" s="198"/>
    </row>
    <row r="178" spans="1:47">
      <c r="A178" s="198"/>
      <c r="B178" s="198"/>
      <c r="C178" s="198"/>
      <c r="D178" s="198"/>
      <c r="E178" s="198"/>
      <c r="F178" s="198"/>
      <c r="G178" s="198"/>
      <c r="H178" s="198"/>
      <c r="I178" s="198"/>
      <c r="J178" s="198"/>
      <c r="K178" s="198"/>
      <c r="L178" s="198"/>
      <c r="M178" s="198"/>
      <c r="N178" s="198"/>
      <c r="O178" s="198"/>
      <c r="P178" s="198"/>
      <c r="Q178" s="198"/>
      <c r="R178" s="198"/>
      <c r="S178" s="198"/>
      <c r="T178" s="198"/>
      <c r="U178" s="198"/>
      <c r="V178" s="198"/>
      <c r="W178" s="198"/>
      <c r="X178" s="198"/>
      <c r="Y178" s="198"/>
      <c r="Z178" s="198"/>
      <c r="AA178" s="198"/>
      <c r="AB178" s="198"/>
      <c r="AC178" s="198"/>
      <c r="AD178" s="198"/>
      <c r="AE178" s="198"/>
      <c r="AF178" s="198"/>
      <c r="AG178" s="198"/>
      <c r="AH178" s="198"/>
      <c r="AI178" s="198"/>
      <c r="AJ178" s="198"/>
      <c r="AK178" s="198"/>
      <c r="AL178" s="198"/>
      <c r="AM178" s="198"/>
      <c r="AN178" s="198"/>
      <c r="AO178" s="198"/>
      <c r="AP178" s="198"/>
      <c r="AQ178" s="198"/>
      <c r="AR178" s="198"/>
      <c r="AS178" s="198"/>
      <c r="AT178" s="198"/>
      <c r="AU178" s="198"/>
    </row>
    <row r="179" spans="1:47">
      <c r="A179" s="198"/>
      <c r="B179" s="198"/>
      <c r="C179" s="198"/>
      <c r="D179" s="198"/>
      <c r="E179" s="198"/>
      <c r="F179" s="198"/>
      <c r="G179" s="198"/>
      <c r="H179" s="198"/>
      <c r="I179" s="198"/>
      <c r="J179" s="198"/>
      <c r="K179" s="198"/>
      <c r="L179" s="198"/>
      <c r="M179" s="198"/>
      <c r="N179" s="198"/>
      <c r="O179" s="198"/>
      <c r="P179" s="198"/>
      <c r="Q179" s="198"/>
      <c r="R179" s="198"/>
      <c r="S179" s="198"/>
      <c r="T179" s="198"/>
      <c r="U179" s="198"/>
      <c r="V179" s="198"/>
      <c r="W179" s="198"/>
      <c r="X179" s="198"/>
      <c r="Y179" s="198"/>
      <c r="Z179" s="198"/>
      <c r="AA179" s="198"/>
      <c r="AB179" s="198"/>
      <c r="AC179" s="198"/>
      <c r="AD179" s="198"/>
      <c r="AE179" s="198"/>
      <c r="AF179" s="198"/>
      <c r="AG179" s="198"/>
      <c r="AH179" s="198"/>
      <c r="AI179" s="198"/>
      <c r="AJ179" s="198"/>
      <c r="AK179" s="198"/>
      <c r="AL179" s="198"/>
      <c r="AM179" s="198"/>
      <c r="AN179" s="198"/>
      <c r="AO179" s="198"/>
      <c r="AP179" s="198"/>
      <c r="AQ179" s="198"/>
      <c r="AR179" s="198"/>
      <c r="AS179" s="198"/>
      <c r="AT179" s="198"/>
      <c r="AU179" s="198"/>
    </row>
    <row r="180" spans="1:47">
      <c r="A180" s="198"/>
      <c r="B180" s="198"/>
      <c r="C180" s="198"/>
      <c r="D180" s="198"/>
      <c r="E180" s="198"/>
      <c r="F180" s="198"/>
      <c r="G180" s="198"/>
      <c r="H180" s="198"/>
      <c r="I180" s="198"/>
      <c r="J180" s="198"/>
      <c r="K180" s="198"/>
      <c r="L180" s="198"/>
      <c r="M180" s="198"/>
      <c r="N180" s="198"/>
      <c r="O180" s="198"/>
      <c r="P180" s="198"/>
      <c r="Q180" s="198"/>
      <c r="R180" s="198"/>
      <c r="S180" s="198"/>
      <c r="T180" s="198"/>
      <c r="U180" s="198"/>
      <c r="V180" s="198"/>
      <c r="W180" s="198"/>
      <c r="X180" s="198"/>
      <c r="Y180" s="198"/>
      <c r="Z180" s="198"/>
      <c r="AA180" s="198"/>
      <c r="AB180" s="198"/>
      <c r="AC180" s="198"/>
      <c r="AD180" s="198"/>
      <c r="AE180" s="198"/>
      <c r="AF180" s="198"/>
      <c r="AG180" s="198"/>
      <c r="AH180" s="198"/>
      <c r="AI180" s="198"/>
      <c r="AJ180" s="198"/>
      <c r="AK180" s="198"/>
      <c r="AL180" s="198"/>
      <c r="AM180" s="198"/>
      <c r="AN180" s="198"/>
      <c r="AO180" s="198"/>
      <c r="AP180" s="198"/>
      <c r="AQ180" s="198"/>
      <c r="AR180" s="198"/>
      <c r="AS180" s="198"/>
      <c r="AT180" s="198"/>
      <c r="AU180" s="198"/>
    </row>
    <row r="181" spans="1:47">
      <c r="A181" s="198"/>
      <c r="B181" s="198"/>
      <c r="C181" s="198"/>
      <c r="D181" s="198"/>
      <c r="E181" s="198"/>
      <c r="F181" s="198"/>
      <c r="G181" s="198"/>
      <c r="H181" s="198"/>
      <c r="I181" s="198"/>
      <c r="J181" s="198"/>
      <c r="K181" s="198"/>
      <c r="L181" s="198"/>
      <c r="M181" s="198"/>
      <c r="N181" s="198"/>
      <c r="O181" s="198"/>
      <c r="P181" s="198"/>
      <c r="Q181" s="198"/>
      <c r="R181" s="198"/>
      <c r="S181" s="198"/>
      <c r="T181" s="198"/>
      <c r="U181" s="198"/>
      <c r="V181" s="198"/>
      <c r="W181" s="198"/>
      <c r="X181" s="198"/>
      <c r="Y181" s="198"/>
      <c r="Z181" s="198"/>
      <c r="AA181" s="198"/>
      <c r="AB181" s="198"/>
      <c r="AC181" s="198"/>
      <c r="AD181" s="198"/>
      <c r="AE181" s="198"/>
      <c r="AF181" s="198"/>
      <c r="AG181" s="198"/>
      <c r="AH181" s="198"/>
      <c r="AI181" s="198"/>
      <c r="AJ181" s="198"/>
      <c r="AK181" s="198"/>
      <c r="AL181" s="198"/>
      <c r="AM181" s="198"/>
      <c r="AN181" s="198"/>
      <c r="AO181" s="198"/>
      <c r="AP181" s="198"/>
      <c r="AQ181" s="198"/>
      <c r="AR181" s="198"/>
      <c r="AS181" s="198"/>
      <c r="AT181" s="198"/>
      <c r="AU181" s="198"/>
    </row>
    <row r="182" spans="1:47">
      <c r="A182" s="198"/>
      <c r="B182" s="198"/>
      <c r="C182" s="198"/>
      <c r="D182" s="198"/>
      <c r="E182" s="198"/>
      <c r="F182" s="198"/>
      <c r="G182" s="198"/>
      <c r="H182" s="198"/>
      <c r="I182" s="198"/>
      <c r="J182" s="198"/>
      <c r="K182" s="198"/>
      <c r="L182" s="198"/>
      <c r="M182" s="198"/>
      <c r="N182" s="198"/>
      <c r="O182" s="198"/>
      <c r="P182" s="198"/>
      <c r="Q182" s="198"/>
      <c r="R182" s="198"/>
      <c r="S182" s="198"/>
      <c r="T182" s="198"/>
      <c r="U182" s="198"/>
      <c r="V182" s="198"/>
      <c r="W182" s="198"/>
      <c r="X182" s="198"/>
      <c r="Y182" s="198"/>
      <c r="Z182" s="198"/>
      <c r="AA182" s="198"/>
      <c r="AB182" s="198"/>
      <c r="AC182" s="198"/>
      <c r="AD182" s="198"/>
      <c r="AE182" s="198"/>
      <c r="AF182" s="198"/>
      <c r="AG182" s="198"/>
      <c r="AH182" s="198"/>
      <c r="AI182" s="198"/>
      <c r="AJ182" s="198"/>
      <c r="AK182" s="198"/>
      <c r="AL182" s="198"/>
      <c r="AM182" s="198"/>
      <c r="AN182" s="198"/>
      <c r="AO182" s="198"/>
      <c r="AP182" s="198"/>
      <c r="AQ182" s="198"/>
      <c r="AR182" s="198"/>
      <c r="AS182" s="198"/>
      <c r="AT182" s="198"/>
      <c r="AU182" s="198"/>
    </row>
    <row r="183" spans="1:47">
      <c r="A183" s="198"/>
      <c r="B183" s="198"/>
      <c r="C183" s="198"/>
      <c r="D183" s="198"/>
      <c r="E183" s="198"/>
      <c r="F183" s="198"/>
      <c r="G183" s="198"/>
      <c r="H183" s="198"/>
      <c r="I183" s="198"/>
      <c r="J183" s="198"/>
      <c r="K183" s="198"/>
      <c r="L183" s="198"/>
      <c r="M183" s="198"/>
      <c r="N183" s="198"/>
      <c r="O183" s="198"/>
      <c r="P183" s="198"/>
      <c r="Q183" s="198"/>
      <c r="R183" s="198"/>
      <c r="S183" s="198"/>
      <c r="T183" s="198"/>
      <c r="U183" s="198"/>
      <c r="V183" s="198"/>
      <c r="W183" s="198"/>
      <c r="X183" s="198"/>
      <c r="Y183" s="198"/>
      <c r="Z183" s="198"/>
      <c r="AA183" s="198"/>
      <c r="AB183" s="198"/>
      <c r="AC183" s="198"/>
      <c r="AD183" s="198"/>
      <c r="AE183" s="198"/>
      <c r="AF183" s="198"/>
      <c r="AG183" s="198"/>
      <c r="AH183" s="198"/>
      <c r="AI183" s="198"/>
      <c r="AJ183" s="198"/>
      <c r="AK183" s="198"/>
      <c r="AL183" s="198"/>
      <c r="AM183" s="198"/>
      <c r="AN183" s="198"/>
      <c r="AO183" s="198"/>
      <c r="AP183" s="198"/>
      <c r="AQ183" s="198"/>
      <c r="AR183" s="198"/>
      <c r="AS183" s="198"/>
      <c r="AT183" s="198"/>
      <c r="AU183" s="198"/>
    </row>
    <row r="184" spans="1:47">
      <c r="A184" s="198"/>
      <c r="B184" s="198"/>
      <c r="C184" s="198"/>
      <c r="D184" s="198"/>
      <c r="E184" s="198"/>
      <c r="F184" s="198"/>
      <c r="G184" s="198"/>
      <c r="H184" s="198"/>
      <c r="I184" s="198"/>
      <c r="J184" s="198"/>
      <c r="K184" s="198"/>
      <c r="L184" s="198"/>
      <c r="M184" s="198"/>
      <c r="N184" s="198"/>
      <c r="O184" s="198"/>
      <c r="P184" s="198"/>
      <c r="Q184" s="198"/>
      <c r="R184" s="198"/>
      <c r="S184" s="198"/>
      <c r="T184" s="198"/>
      <c r="U184" s="198"/>
      <c r="V184" s="198"/>
      <c r="W184" s="198"/>
      <c r="X184" s="198"/>
      <c r="Y184" s="198"/>
      <c r="Z184" s="198"/>
      <c r="AA184" s="198"/>
      <c r="AB184" s="198"/>
      <c r="AC184" s="198"/>
      <c r="AD184" s="198"/>
      <c r="AE184" s="198"/>
      <c r="AF184" s="198"/>
      <c r="AG184" s="198"/>
      <c r="AH184" s="198"/>
      <c r="AI184" s="198"/>
      <c r="AJ184" s="198"/>
      <c r="AK184" s="198"/>
      <c r="AL184" s="198"/>
      <c r="AM184" s="198"/>
      <c r="AN184" s="198"/>
      <c r="AO184" s="198"/>
      <c r="AP184" s="198"/>
      <c r="AQ184" s="198"/>
      <c r="AR184" s="198"/>
      <c r="AS184" s="198"/>
      <c r="AT184" s="198"/>
      <c r="AU184" s="198"/>
    </row>
    <row r="185" spans="1:47">
      <c r="A185" s="198"/>
      <c r="B185" s="198"/>
      <c r="C185" s="198"/>
      <c r="D185" s="198"/>
      <c r="E185" s="198"/>
      <c r="F185" s="198"/>
      <c r="G185" s="198"/>
      <c r="H185" s="198"/>
      <c r="I185" s="198"/>
      <c r="J185" s="198"/>
      <c r="K185" s="198"/>
      <c r="L185" s="198"/>
      <c r="M185" s="198"/>
      <c r="N185" s="198"/>
      <c r="O185" s="198"/>
      <c r="P185" s="198"/>
      <c r="Q185" s="198"/>
      <c r="R185" s="198"/>
      <c r="S185" s="198"/>
      <c r="T185" s="198"/>
      <c r="U185" s="198"/>
      <c r="V185" s="198"/>
      <c r="W185" s="198"/>
      <c r="X185" s="198"/>
      <c r="Y185" s="198"/>
      <c r="Z185" s="198"/>
      <c r="AA185" s="198"/>
      <c r="AB185" s="198"/>
      <c r="AC185" s="198"/>
      <c r="AD185" s="198"/>
      <c r="AE185" s="198"/>
      <c r="AF185" s="198"/>
      <c r="AG185" s="198"/>
      <c r="AH185" s="198"/>
      <c r="AI185" s="198"/>
      <c r="AJ185" s="198"/>
      <c r="AK185" s="198"/>
      <c r="AL185" s="198"/>
      <c r="AM185" s="198"/>
      <c r="AN185" s="198"/>
      <c r="AO185" s="198"/>
      <c r="AP185" s="198"/>
      <c r="AQ185" s="198"/>
      <c r="AR185" s="198"/>
      <c r="AS185" s="198"/>
      <c r="AT185" s="198"/>
      <c r="AU185" s="198"/>
    </row>
    <row r="186" spans="1:47">
      <c r="A186" s="198"/>
      <c r="B186" s="198"/>
      <c r="C186" s="198"/>
      <c r="D186" s="198"/>
      <c r="E186" s="198"/>
      <c r="F186" s="198"/>
      <c r="G186" s="198"/>
      <c r="H186" s="198"/>
      <c r="I186" s="198"/>
      <c r="J186" s="198"/>
      <c r="K186" s="198"/>
      <c r="L186" s="198"/>
      <c r="M186" s="198"/>
      <c r="N186" s="198"/>
      <c r="O186" s="198"/>
      <c r="P186" s="198"/>
      <c r="Q186" s="198"/>
      <c r="R186" s="198"/>
      <c r="S186" s="198"/>
      <c r="T186" s="198"/>
      <c r="U186" s="198"/>
      <c r="V186" s="198"/>
      <c r="W186" s="198"/>
      <c r="X186" s="198"/>
      <c r="Y186" s="198"/>
      <c r="Z186" s="198"/>
      <c r="AA186" s="198"/>
      <c r="AB186" s="198"/>
      <c r="AC186" s="198"/>
      <c r="AD186" s="198"/>
      <c r="AE186" s="198"/>
      <c r="AF186" s="198"/>
      <c r="AG186" s="198"/>
      <c r="AH186" s="198"/>
      <c r="AI186" s="198"/>
      <c r="AJ186" s="198"/>
      <c r="AK186" s="198"/>
      <c r="AL186" s="198"/>
      <c r="AM186" s="198"/>
      <c r="AN186" s="198"/>
      <c r="AO186" s="198"/>
      <c r="AP186" s="198"/>
      <c r="AQ186" s="198"/>
      <c r="AR186" s="198"/>
      <c r="AS186" s="198"/>
      <c r="AT186" s="198"/>
      <c r="AU186" s="198"/>
    </row>
    <row r="187" spans="1:47">
      <c r="B187" s="198"/>
      <c r="C187" s="198"/>
      <c r="D187" s="198"/>
      <c r="E187" s="198"/>
      <c r="F187" s="198"/>
      <c r="G187" s="198"/>
      <c r="H187" s="198"/>
      <c r="I187" s="198"/>
      <c r="J187" s="198"/>
      <c r="K187" s="198"/>
      <c r="L187" s="198"/>
      <c r="M187" s="198"/>
      <c r="N187" s="198"/>
      <c r="O187" s="198"/>
      <c r="P187" s="198"/>
      <c r="Q187" s="198"/>
      <c r="R187" s="198"/>
      <c r="S187" s="198"/>
      <c r="T187" s="198"/>
      <c r="U187" s="198"/>
      <c r="V187" s="198"/>
      <c r="W187" s="198"/>
      <c r="X187" s="198"/>
      <c r="Y187" s="198"/>
      <c r="Z187" s="198"/>
      <c r="AA187" s="198"/>
      <c r="AB187" s="198"/>
      <c r="AC187" s="198"/>
      <c r="AD187" s="198"/>
      <c r="AE187" s="198"/>
      <c r="AF187" s="198"/>
      <c r="AG187" s="198"/>
      <c r="AH187" s="198"/>
      <c r="AI187" s="198"/>
      <c r="AJ187" s="198"/>
      <c r="AK187" s="198"/>
      <c r="AL187" s="198"/>
      <c r="AM187" s="198"/>
      <c r="AN187" s="198"/>
      <c r="AO187" s="198"/>
      <c r="AP187" s="198"/>
      <c r="AQ187" s="198"/>
      <c r="AR187" s="198"/>
      <c r="AS187" s="198"/>
      <c r="AT187" s="198"/>
      <c r="AU187" s="198"/>
    </row>
    <row r="188" spans="1:47">
      <c r="B188" s="198"/>
      <c r="C188" s="198"/>
      <c r="D188" s="198"/>
      <c r="E188" s="198"/>
      <c r="F188" s="198"/>
      <c r="G188" s="198"/>
      <c r="H188" s="198"/>
      <c r="I188" s="198"/>
      <c r="J188" s="198"/>
      <c r="K188" s="198"/>
      <c r="L188" s="198"/>
      <c r="M188" s="198"/>
      <c r="N188" s="198"/>
      <c r="O188" s="198"/>
      <c r="P188" s="198"/>
      <c r="Q188" s="198"/>
      <c r="R188" s="198"/>
      <c r="S188" s="198"/>
      <c r="T188" s="198"/>
      <c r="U188" s="198"/>
      <c r="V188" s="198"/>
      <c r="W188" s="198"/>
      <c r="X188" s="198"/>
      <c r="Y188" s="198"/>
      <c r="Z188" s="198"/>
      <c r="AA188" s="198"/>
      <c r="AB188" s="198"/>
      <c r="AC188" s="198"/>
      <c r="AD188" s="198"/>
      <c r="AE188" s="198"/>
      <c r="AF188" s="198"/>
      <c r="AG188" s="198"/>
      <c r="AH188" s="198"/>
      <c r="AI188" s="198"/>
      <c r="AJ188" s="198"/>
      <c r="AK188" s="198"/>
      <c r="AL188" s="198"/>
      <c r="AM188" s="198"/>
      <c r="AN188" s="198"/>
      <c r="AO188" s="198"/>
      <c r="AP188" s="198"/>
      <c r="AQ188" s="198"/>
      <c r="AR188" s="198"/>
      <c r="AS188" s="198"/>
      <c r="AT188" s="198"/>
      <c r="AU188" s="198"/>
    </row>
    <row r="189" spans="1:47">
      <c r="B189" s="198"/>
      <c r="C189" s="198"/>
      <c r="D189" s="198"/>
      <c r="E189" s="198"/>
      <c r="F189" s="198"/>
      <c r="G189" s="198"/>
      <c r="H189" s="198"/>
      <c r="I189" s="198"/>
      <c r="J189" s="198"/>
      <c r="K189" s="198"/>
      <c r="L189" s="198"/>
      <c r="M189" s="198"/>
      <c r="N189" s="198"/>
      <c r="O189" s="198"/>
      <c r="P189" s="198"/>
      <c r="Q189" s="198"/>
      <c r="R189" s="198"/>
      <c r="S189" s="198"/>
      <c r="T189" s="198"/>
      <c r="U189" s="198"/>
      <c r="V189" s="198"/>
      <c r="W189" s="198"/>
      <c r="X189" s="198"/>
      <c r="Y189" s="198"/>
      <c r="Z189" s="198"/>
      <c r="AA189" s="198"/>
      <c r="AB189" s="198"/>
      <c r="AC189" s="198"/>
      <c r="AD189" s="198"/>
      <c r="AE189" s="198"/>
      <c r="AF189" s="198"/>
      <c r="AG189" s="198"/>
      <c r="AH189" s="198"/>
      <c r="AI189" s="198"/>
      <c r="AJ189" s="198"/>
      <c r="AK189" s="198"/>
      <c r="AL189" s="198"/>
      <c r="AM189" s="198"/>
      <c r="AN189" s="198"/>
      <c r="AO189" s="198"/>
      <c r="AP189" s="198"/>
      <c r="AQ189" s="198"/>
      <c r="AR189" s="198"/>
      <c r="AS189" s="198"/>
      <c r="AT189" s="198"/>
      <c r="AU189" s="198"/>
    </row>
    <row r="190" spans="1:47">
      <c r="B190" s="198"/>
      <c r="C190" s="198"/>
      <c r="D190" s="198"/>
      <c r="E190" s="198"/>
      <c r="F190" s="198"/>
      <c r="G190" s="198"/>
      <c r="H190" s="198"/>
      <c r="I190" s="198"/>
      <c r="J190" s="198"/>
      <c r="K190" s="198"/>
      <c r="L190" s="198"/>
      <c r="M190" s="198"/>
      <c r="N190" s="198"/>
      <c r="O190" s="198"/>
      <c r="P190" s="198"/>
      <c r="Q190" s="198"/>
      <c r="R190" s="198"/>
      <c r="S190" s="198"/>
      <c r="T190" s="198"/>
      <c r="U190" s="198"/>
      <c r="V190" s="198"/>
      <c r="W190" s="198"/>
      <c r="X190" s="198"/>
      <c r="Y190" s="198"/>
      <c r="Z190" s="198"/>
      <c r="AA190" s="198"/>
      <c r="AB190" s="198"/>
      <c r="AC190" s="198"/>
      <c r="AD190" s="198"/>
      <c r="AE190" s="198"/>
      <c r="AF190" s="198"/>
      <c r="AG190" s="198"/>
      <c r="AH190" s="198"/>
      <c r="AI190" s="198"/>
      <c r="AJ190" s="198"/>
      <c r="AK190" s="198"/>
      <c r="AL190" s="198"/>
      <c r="AM190" s="198"/>
      <c r="AN190" s="198"/>
      <c r="AO190" s="198"/>
      <c r="AP190" s="198"/>
      <c r="AQ190" s="198"/>
      <c r="AR190" s="198"/>
      <c r="AS190" s="198"/>
      <c r="AT190" s="198"/>
      <c r="AU190" s="198"/>
    </row>
    <row r="191" spans="1:47">
      <c r="B191" s="198"/>
      <c r="C191" s="198"/>
      <c r="D191" s="198"/>
      <c r="E191" s="198"/>
      <c r="F191" s="198"/>
      <c r="G191" s="198"/>
      <c r="H191" s="198"/>
      <c r="I191" s="198"/>
      <c r="J191" s="198"/>
      <c r="K191" s="198"/>
      <c r="L191" s="198"/>
      <c r="M191" s="198"/>
      <c r="N191" s="198"/>
      <c r="O191" s="198"/>
      <c r="P191" s="198"/>
      <c r="Q191" s="198"/>
      <c r="R191" s="198"/>
      <c r="S191" s="198"/>
      <c r="T191" s="198"/>
      <c r="U191" s="198"/>
      <c r="V191" s="198"/>
      <c r="W191" s="198"/>
      <c r="X191" s="198"/>
      <c r="Y191" s="198"/>
      <c r="Z191" s="198"/>
      <c r="AA191" s="198"/>
      <c r="AB191" s="198"/>
      <c r="AC191" s="198"/>
      <c r="AD191" s="198"/>
      <c r="AE191" s="198"/>
      <c r="AF191" s="198"/>
      <c r="AG191" s="198"/>
      <c r="AH191" s="198"/>
      <c r="AI191" s="198"/>
      <c r="AJ191" s="198"/>
      <c r="AK191" s="198"/>
      <c r="AL191" s="198"/>
      <c r="AM191" s="198"/>
      <c r="AN191" s="198"/>
      <c r="AO191" s="198"/>
      <c r="AP191" s="198"/>
      <c r="AQ191" s="198"/>
      <c r="AR191" s="198"/>
      <c r="AS191" s="198"/>
      <c r="AT191" s="198"/>
      <c r="AU191" s="198"/>
    </row>
    <row r="192" spans="1:47">
      <c r="B192" s="198"/>
      <c r="C192" s="198"/>
      <c r="D192" s="198"/>
      <c r="E192" s="198"/>
      <c r="F192" s="198"/>
      <c r="G192" s="198"/>
      <c r="H192" s="198"/>
      <c r="I192" s="198"/>
      <c r="J192" s="198"/>
      <c r="K192" s="198"/>
      <c r="L192" s="198"/>
      <c r="M192" s="198"/>
      <c r="N192" s="198"/>
      <c r="O192" s="198"/>
      <c r="P192" s="198"/>
      <c r="Q192" s="198"/>
      <c r="R192" s="198"/>
      <c r="S192" s="198"/>
      <c r="T192" s="198"/>
      <c r="U192" s="198"/>
      <c r="V192" s="198"/>
      <c r="W192" s="198"/>
      <c r="X192" s="198"/>
      <c r="Y192" s="198"/>
      <c r="Z192" s="198"/>
      <c r="AA192" s="198"/>
      <c r="AB192" s="198"/>
      <c r="AC192" s="198"/>
      <c r="AD192" s="198"/>
      <c r="AE192" s="198"/>
      <c r="AF192" s="198"/>
      <c r="AG192" s="198"/>
      <c r="AH192" s="198"/>
      <c r="AI192" s="198"/>
      <c r="AJ192" s="198"/>
      <c r="AK192" s="198"/>
      <c r="AL192" s="198"/>
      <c r="AM192" s="198"/>
      <c r="AN192" s="198"/>
      <c r="AO192" s="198"/>
      <c r="AP192" s="198"/>
      <c r="AQ192" s="198"/>
      <c r="AR192" s="198"/>
      <c r="AS192" s="198"/>
      <c r="AT192" s="198"/>
      <c r="AU192" s="198"/>
    </row>
    <row r="193" spans="2:47">
      <c r="B193" s="198"/>
      <c r="C193" s="198"/>
      <c r="D193" s="198"/>
      <c r="E193" s="198"/>
      <c r="F193" s="198"/>
      <c r="G193" s="198"/>
      <c r="H193" s="198"/>
      <c r="I193" s="198"/>
      <c r="J193" s="198"/>
      <c r="K193" s="198"/>
      <c r="L193" s="198"/>
      <c r="M193" s="198"/>
      <c r="N193" s="198"/>
      <c r="O193" s="198"/>
      <c r="P193" s="198"/>
      <c r="Q193" s="198"/>
      <c r="R193" s="198"/>
      <c r="S193" s="198"/>
      <c r="T193" s="198"/>
      <c r="U193" s="198"/>
      <c r="V193" s="198"/>
      <c r="W193" s="198"/>
      <c r="X193" s="198"/>
      <c r="Y193" s="198"/>
      <c r="Z193" s="198"/>
      <c r="AA193" s="198"/>
      <c r="AB193" s="198"/>
      <c r="AC193" s="198"/>
      <c r="AD193" s="198"/>
      <c r="AE193" s="198"/>
      <c r="AF193" s="198"/>
      <c r="AG193" s="198"/>
      <c r="AH193" s="198"/>
      <c r="AI193" s="198"/>
      <c r="AJ193" s="198"/>
      <c r="AK193" s="198"/>
      <c r="AL193" s="198"/>
      <c r="AM193" s="198"/>
      <c r="AN193" s="198"/>
      <c r="AO193" s="198"/>
      <c r="AP193" s="198"/>
      <c r="AQ193" s="198"/>
      <c r="AR193" s="198"/>
      <c r="AS193" s="198"/>
      <c r="AT193" s="198"/>
      <c r="AU193" s="198"/>
    </row>
    <row r="194" spans="2:47">
      <c r="B194" s="198"/>
      <c r="C194" s="198"/>
      <c r="D194" s="198"/>
      <c r="E194" s="198"/>
      <c r="F194" s="198"/>
      <c r="G194" s="198"/>
      <c r="H194" s="198"/>
      <c r="I194" s="198"/>
      <c r="J194" s="198"/>
      <c r="K194" s="198"/>
      <c r="L194" s="198"/>
      <c r="M194" s="198"/>
      <c r="N194" s="198"/>
      <c r="O194" s="198"/>
      <c r="P194" s="198"/>
      <c r="Q194" s="198"/>
      <c r="R194" s="198"/>
      <c r="S194" s="198"/>
      <c r="T194" s="198"/>
      <c r="U194" s="198"/>
      <c r="V194" s="198"/>
      <c r="W194" s="198"/>
      <c r="X194" s="198"/>
      <c r="Y194" s="198"/>
      <c r="Z194" s="198"/>
      <c r="AA194" s="198"/>
      <c r="AB194" s="198"/>
      <c r="AC194" s="198"/>
      <c r="AD194" s="198"/>
      <c r="AE194" s="198"/>
      <c r="AF194" s="198"/>
      <c r="AG194" s="198"/>
      <c r="AH194" s="198"/>
      <c r="AI194" s="198"/>
      <c r="AJ194" s="198"/>
      <c r="AK194" s="198"/>
      <c r="AL194" s="198"/>
      <c r="AM194" s="198"/>
      <c r="AN194" s="198"/>
      <c r="AO194" s="198"/>
      <c r="AP194" s="198"/>
      <c r="AQ194" s="198"/>
      <c r="AR194" s="198"/>
      <c r="AS194" s="198"/>
      <c r="AT194" s="198"/>
      <c r="AU194" s="198"/>
    </row>
    <row r="195" spans="2:47">
      <c r="B195" s="198"/>
      <c r="C195" s="198"/>
      <c r="D195" s="198"/>
      <c r="E195" s="198"/>
      <c r="F195" s="198"/>
      <c r="G195" s="198"/>
      <c r="H195" s="198"/>
      <c r="I195" s="198"/>
      <c r="J195" s="198"/>
      <c r="K195" s="198"/>
      <c r="L195" s="198"/>
      <c r="M195" s="198"/>
      <c r="N195" s="198"/>
      <c r="O195" s="198"/>
      <c r="P195" s="198"/>
      <c r="Q195" s="198"/>
      <c r="R195" s="198"/>
      <c r="S195" s="198"/>
      <c r="T195" s="198"/>
      <c r="U195" s="198"/>
      <c r="V195" s="198"/>
      <c r="W195" s="198"/>
      <c r="X195" s="198"/>
      <c r="Y195" s="198"/>
      <c r="Z195" s="198"/>
      <c r="AA195" s="198"/>
      <c r="AB195" s="198"/>
      <c r="AC195" s="198"/>
      <c r="AD195" s="198"/>
      <c r="AE195" s="198"/>
      <c r="AF195" s="198"/>
      <c r="AG195" s="198"/>
      <c r="AH195" s="198"/>
      <c r="AI195" s="198"/>
      <c r="AJ195" s="198"/>
      <c r="AK195" s="198"/>
      <c r="AL195" s="198"/>
      <c r="AM195" s="198"/>
      <c r="AN195" s="198"/>
      <c r="AO195" s="198"/>
      <c r="AP195" s="198"/>
      <c r="AQ195" s="198"/>
      <c r="AR195" s="198"/>
      <c r="AS195" s="198"/>
      <c r="AT195" s="198"/>
      <c r="AU195" s="198"/>
    </row>
    <row r="196" spans="2:47" ht="4.5" customHeight="1">
      <c r="B196" s="198"/>
      <c r="C196" s="198"/>
      <c r="D196" s="198"/>
      <c r="E196" s="198"/>
      <c r="F196" s="198"/>
      <c r="G196" s="198"/>
      <c r="H196" s="198"/>
      <c r="I196" s="198"/>
      <c r="J196" s="198"/>
      <c r="K196" s="198"/>
      <c r="L196" s="198"/>
      <c r="M196" s="198"/>
      <c r="N196" s="198"/>
      <c r="O196" s="198"/>
      <c r="P196" s="198"/>
      <c r="Q196" s="198"/>
      <c r="R196" s="198"/>
      <c r="S196" s="198"/>
      <c r="T196" s="198"/>
      <c r="U196" s="198"/>
      <c r="V196" s="198"/>
      <c r="W196" s="198"/>
      <c r="X196" s="198"/>
      <c r="Y196" s="198"/>
      <c r="Z196" s="198"/>
      <c r="AA196" s="198"/>
      <c r="AB196" s="198"/>
      <c r="AC196" s="198"/>
      <c r="AD196" s="198"/>
      <c r="AE196" s="198"/>
      <c r="AF196" s="198"/>
      <c r="AG196" s="198"/>
      <c r="AH196" s="198"/>
      <c r="AI196" s="198"/>
      <c r="AJ196" s="198"/>
      <c r="AK196" s="198"/>
      <c r="AL196" s="198"/>
      <c r="AM196" s="198"/>
      <c r="AN196" s="198"/>
      <c r="AO196" s="198"/>
      <c r="AP196" s="198"/>
      <c r="AQ196" s="198"/>
      <c r="AR196" s="198"/>
      <c r="AS196" s="198"/>
      <c r="AT196" s="198"/>
      <c r="AU196" s="198"/>
    </row>
    <row r="197" spans="2:47">
      <c r="B197" s="198"/>
      <c r="C197" s="198"/>
      <c r="D197" s="198"/>
      <c r="E197" s="198"/>
      <c r="F197" s="198"/>
      <c r="G197" s="198"/>
      <c r="H197" s="198"/>
      <c r="I197" s="198"/>
      <c r="J197" s="198"/>
      <c r="K197" s="198"/>
      <c r="L197" s="198"/>
      <c r="M197" s="198"/>
      <c r="N197" s="198"/>
      <c r="O197" s="198"/>
      <c r="P197" s="198"/>
      <c r="Q197" s="198"/>
      <c r="R197" s="198"/>
      <c r="S197" s="198"/>
      <c r="T197" s="198"/>
      <c r="U197" s="198"/>
      <c r="V197" s="198"/>
      <c r="W197" s="198"/>
      <c r="X197" s="198"/>
      <c r="Y197" s="198"/>
      <c r="Z197" s="198"/>
      <c r="AA197" s="198"/>
      <c r="AB197" s="198"/>
      <c r="AC197" s="198"/>
      <c r="AD197" s="198"/>
      <c r="AE197" s="198"/>
      <c r="AF197" s="198"/>
      <c r="AG197" s="198"/>
      <c r="AH197" s="198"/>
      <c r="AI197" s="198"/>
      <c r="AJ197" s="198"/>
      <c r="AK197" s="198"/>
      <c r="AL197" s="198"/>
      <c r="AM197" s="198"/>
      <c r="AN197" s="198"/>
      <c r="AO197" s="198"/>
      <c r="AP197" s="198"/>
      <c r="AQ197" s="198"/>
      <c r="AR197" s="198"/>
      <c r="AS197" s="198"/>
      <c r="AT197" s="198"/>
      <c r="AU197" s="198"/>
    </row>
    <row r="198" spans="2:47">
      <c r="B198" s="198"/>
      <c r="C198" s="198"/>
      <c r="D198" s="198"/>
      <c r="E198" s="198"/>
      <c r="F198" s="198"/>
      <c r="G198" s="198"/>
      <c r="H198" s="198"/>
      <c r="I198" s="198"/>
      <c r="J198" s="198"/>
      <c r="K198" s="198"/>
      <c r="L198" s="198"/>
      <c r="M198" s="198"/>
      <c r="N198" s="198"/>
      <c r="O198" s="198"/>
      <c r="P198" s="198"/>
      <c r="Q198" s="198"/>
      <c r="R198" s="198"/>
      <c r="S198" s="198"/>
      <c r="T198" s="198"/>
      <c r="U198" s="198"/>
      <c r="V198" s="198"/>
      <c r="W198" s="198"/>
      <c r="X198" s="198"/>
      <c r="Y198" s="198"/>
      <c r="Z198" s="198"/>
      <c r="AA198" s="198"/>
      <c r="AB198" s="198"/>
      <c r="AC198" s="198"/>
      <c r="AD198" s="198"/>
      <c r="AE198" s="198"/>
      <c r="AF198" s="198"/>
      <c r="AG198" s="198"/>
      <c r="AH198" s="198"/>
      <c r="AI198" s="198"/>
      <c r="AJ198" s="198"/>
      <c r="AK198" s="198"/>
      <c r="AL198" s="198"/>
      <c r="AM198" s="198"/>
      <c r="AN198" s="198"/>
      <c r="AO198" s="198"/>
      <c r="AP198" s="198"/>
      <c r="AQ198" s="198"/>
      <c r="AR198" s="198"/>
      <c r="AS198" s="198"/>
      <c r="AT198" s="198"/>
      <c r="AU198" s="198"/>
    </row>
    <row r="199" spans="2:47">
      <c r="B199" s="198"/>
      <c r="C199" s="198"/>
      <c r="D199" s="198"/>
      <c r="E199" s="198"/>
      <c r="F199" s="198"/>
      <c r="G199" s="198"/>
      <c r="H199" s="198"/>
      <c r="I199" s="198"/>
      <c r="J199" s="198"/>
      <c r="K199" s="198"/>
      <c r="L199" s="198"/>
      <c r="M199" s="198"/>
      <c r="N199" s="198"/>
      <c r="O199" s="198"/>
      <c r="P199" s="198"/>
      <c r="Q199" s="198"/>
      <c r="R199" s="198"/>
      <c r="S199" s="198"/>
      <c r="T199" s="198"/>
      <c r="U199" s="198"/>
      <c r="V199" s="198"/>
      <c r="W199" s="198"/>
      <c r="X199" s="198"/>
      <c r="Y199" s="198"/>
      <c r="Z199" s="198"/>
      <c r="AA199" s="198"/>
      <c r="AB199" s="198"/>
      <c r="AC199" s="198"/>
      <c r="AD199" s="198"/>
      <c r="AE199" s="198"/>
      <c r="AF199" s="198"/>
      <c r="AG199" s="198"/>
      <c r="AH199" s="198"/>
      <c r="AI199" s="198"/>
      <c r="AJ199" s="198"/>
      <c r="AK199" s="198"/>
      <c r="AL199" s="198"/>
      <c r="AM199" s="198"/>
      <c r="AN199" s="198"/>
      <c r="AO199" s="198"/>
      <c r="AP199" s="198"/>
      <c r="AQ199" s="198"/>
      <c r="AR199" s="198"/>
      <c r="AS199" s="198"/>
      <c r="AT199" s="198"/>
      <c r="AU199" s="198"/>
    </row>
    <row r="200" spans="2:47">
      <c r="B200" s="198"/>
      <c r="C200" s="198"/>
      <c r="D200" s="198"/>
      <c r="E200" s="198"/>
      <c r="F200" s="198"/>
      <c r="G200" s="198"/>
      <c r="H200" s="198"/>
      <c r="I200" s="198"/>
      <c r="J200" s="198"/>
      <c r="K200" s="198"/>
      <c r="L200" s="198"/>
      <c r="M200" s="198"/>
      <c r="N200" s="198"/>
      <c r="O200" s="198"/>
      <c r="P200" s="198"/>
      <c r="Q200" s="198"/>
      <c r="R200" s="198"/>
      <c r="S200" s="198"/>
      <c r="T200" s="198"/>
      <c r="U200" s="198"/>
      <c r="V200" s="198"/>
      <c r="W200" s="198"/>
      <c r="X200" s="198"/>
      <c r="Y200" s="198"/>
      <c r="Z200" s="198"/>
      <c r="AA200" s="198"/>
      <c r="AB200" s="198"/>
      <c r="AC200" s="198"/>
      <c r="AD200" s="198"/>
      <c r="AE200" s="198"/>
      <c r="AF200" s="198"/>
      <c r="AG200" s="198"/>
      <c r="AH200" s="198"/>
      <c r="AI200" s="198"/>
      <c r="AJ200" s="198"/>
      <c r="AK200" s="198"/>
      <c r="AL200" s="198"/>
      <c r="AM200" s="198"/>
      <c r="AN200" s="198"/>
      <c r="AO200" s="198"/>
      <c r="AP200" s="198"/>
      <c r="AQ200" s="198"/>
      <c r="AR200" s="198"/>
      <c r="AS200" s="198"/>
      <c r="AT200" s="198"/>
      <c r="AU200" s="198"/>
    </row>
    <row r="201" spans="2:47">
      <c r="B201" s="198"/>
      <c r="C201" s="198"/>
      <c r="D201" s="198"/>
      <c r="E201" s="198"/>
      <c r="F201" s="198"/>
      <c r="G201" s="198"/>
      <c r="H201" s="198"/>
      <c r="I201" s="198"/>
      <c r="J201" s="198"/>
      <c r="K201" s="198"/>
      <c r="L201" s="198"/>
      <c r="M201" s="198"/>
      <c r="N201" s="198"/>
      <c r="O201" s="198"/>
      <c r="P201" s="198"/>
      <c r="Q201" s="198"/>
      <c r="R201" s="198"/>
      <c r="S201" s="198"/>
      <c r="T201" s="198"/>
      <c r="U201" s="198"/>
      <c r="V201" s="198"/>
      <c r="W201" s="198"/>
      <c r="X201" s="198"/>
      <c r="Y201" s="198"/>
      <c r="Z201" s="198"/>
      <c r="AA201" s="198"/>
      <c r="AB201" s="198"/>
      <c r="AC201" s="198"/>
      <c r="AD201" s="198"/>
      <c r="AE201" s="198"/>
      <c r="AF201" s="198"/>
      <c r="AG201" s="198"/>
      <c r="AH201" s="198"/>
      <c r="AI201" s="198"/>
      <c r="AJ201" s="198"/>
      <c r="AK201" s="198"/>
      <c r="AL201" s="198"/>
      <c r="AM201" s="198"/>
      <c r="AN201" s="198"/>
      <c r="AO201" s="198"/>
      <c r="AP201" s="198"/>
      <c r="AQ201" s="198"/>
      <c r="AR201" s="198"/>
      <c r="AS201" s="198"/>
      <c r="AT201" s="198"/>
      <c r="AU201" s="198"/>
    </row>
    <row r="202" spans="2:47">
      <c r="B202" s="198"/>
      <c r="C202" s="198"/>
      <c r="D202" s="198"/>
      <c r="E202" s="198"/>
      <c r="F202" s="198"/>
      <c r="G202" s="198"/>
      <c r="H202" s="198"/>
      <c r="I202" s="198"/>
      <c r="J202" s="198"/>
      <c r="K202" s="198"/>
      <c r="L202" s="198"/>
      <c r="M202" s="198"/>
      <c r="N202" s="198"/>
      <c r="O202" s="198"/>
      <c r="P202" s="198"/>
      <c r="Q202" s="198"/>
      <c r="R202" s="198"/>
      <c r="S202" s="198"/>
      <c r="T202" s="198"/>
      <c r="U202" s="198"/>
      <c r="V202" s="198"/>
      <c r="W202" s="198"/>
      <c r="X202" s="198"/>
      <c r="Y202" s="198"/>
      <c r="Z202" s="198"/>
      <c r="AA202" s="198"/>
      <c r="AB202" s="198"/>
      <c r="AC202" s="198"/>
      <c r="AD202" s="198"/>
      <c r="AE202" s="198"/>
      <c r="AF202" s="198"/>
      <c r="AG202" s="198"/>
      <c r="AH202" s="198"/>
      <c r="AI202" s="198"/>
      <c r="AJ202" s="198"/>
      <c r="AK202" s="198"/>
      <c r="AL202" s="198"/>
      <c r="AM202" s="198"/>
      <c r="AN202" s="198"/>
      <c r="AO202" s="198"/>
      <c r="AP202" s="198"/>
      <c r="AQ202" s="198"/>
      <c r="AR202" s="198"/>
      <c r="AS202" s="198"/>
      <c r="AT202" s="198"/>
      <c r="AU202" s="198"/>
    </row>
    <row r="203" spans="2:47">
      <c r="B203" s="198"/>
      <c r="C203" s="198"/>
      <c r="D203" s="198"/>
      <c r="E203" s="198"/>
      <c r="F203" s="198"/>
      <c r="G203" s="198"/>
      <c r="H203" s="198"/>
      <c r="I203" s="198"/>
      <c r="J203" s="198"/>
      <c r="K203" s="198"/>
      <c r="L203" s="198"/>
      <c r="M203" s="198"/>
      <c r="N203" s="198"/>
      <c r="O203" s="198"/>
      <c r="P203" s="198"/>
      <c r="Q203" s="198"/>
      <c r="R203" s="198"/>
      <c r="S203" s="198"/>
      <c r="T203" s="198"/>
      <c r="U203" s="198"/>
      <c r="V203" s="198"/>
      <c r="W203" s="198"/>
      <c r="X203" s="198"/>
      <c r="Y203" s="198"/>
      <c r="Z203" s="198"/>
      <c r="AA203" s="198"/>
      <c r="AB203" s="198"/>
      <c r="AC203" s="198"/>
      <c r="AD203" s="198"/>
      <c r="AE203" s="198"/>
      <c r="AF203" s="198"/>
      <c r="AG203" s="198"/>
      <c r="AH203" s="198"/>
      <c r="AI203" s="198"/>
      <c r="AJ203" s="198"/>
      <c r="AK203" s="198"/>
      <c r="AL203" s="198"/>
      <c r="AM203" s="198"/>
      <c r="AN203" s="198"/>
      <c r="AO203" s="198"/>
      <c r="AP203" s="198"/>
      <c r="AQ203" s="198"/>
      <c r="AR203" s="198"/>
      <c r="AS203" s="198"/>
      <c r="AT203" s="198"/>
      <c r="AU203" s="198"/>
    </row>
    <row r="204" spans="2:47">
      <c r="B204" s="198"/>
      <c r="C204" s="198"/>
      <c r="D204" s="198"/>
      <c r="E204" s="198"/>
      <c r="F204" s="198"/>
      <c r="G204" s="198"/>
      <c r="H204" s="198"/>
      <c r="I204" s="198"/>
      <c r="J204" s="198"/>
      <c r="K204" s="198"/>
      <c r="L204" s="198"/>
      <c r="M204" s="198"/>
      <c r="N204" s="198"/>
      <c r="O204" s="198"/>
      <c r="P204" s="198"/>
      <c r="Q204" s="198"/>
      <c r="R204" s="198"/>
      <c r="S204" s="198"/>
      <c r="T204" s="198"/>
      <c r="U204" s="198"/>
      <c r="V204" s="198"/>
      <c r="W204" s="198"/>
      <c r="X204" s="198"/>
      <c r="Y204" s="198"/>
      <c r="Z204" s="198"/>
      <c r="AA204" s="198"/>
      <c r="AB204" s="198"/>
      <c r="AC204" s="198"/>
      <c r="AD204" s="198"/>
      <c r="AE204" s="198"/>
      <c r="AF204" s="198"/>
      <c r="AG204" s="198"/>
      <c r="AH204" s="198"/>
      <c r="AI204" s="198"/>
      <c r="AJ204" s="198"/>
      <c r="AK204" s="198"/>
      <c r="AL204" s="198"/>
      <c r="AM204" s="198"/>
      <c r="AN204" s="198"/>
      <c r="AO204" s="198"/>
      <c r="AP204" s="198"/>
      <c r="AQ204" s="198"/>
      <c r="AR204" s="198"/>
      <c r="AS204" s="198"/>
      <c r="AT204" s="198"/>
      <c r="AU204" s="198"/>
    </row>
    <row r="205" spans="2:47">
      <c r="B205" s="198"/>
      <c r="C205" s="198"/>
      <c r="D205" s="198"/>
      <c r="E205" s="198"/>
      <c r="F205" s="198"/>
      <c r="G205" s="198"/>
      <c r="H205" s="198"/>
      <c r="I205" s="198"/>
      <c r="J205" s="198"/>
      <c r="K205" s="198"/>
      <c r="L205" s="198"/>
      <c r="M205" s="198"/>
      <c r="N205" s="198"/>
      <c r="O205" s="198"/>
      <c r="P205" s="198"/>
      <c r="Q205" s="198"/>
      <c r="R205" s="198"/>
      <c r="S205" s="198"/>
      <c r="T205" s="198"/>
      <c r="U205" s="198"/>
      <c r="V205" s="198"/>
      <c r="W205" s="198"/>
      <c r="X205" s="198"/>
      <c r="Y205" s="198"/>
      <c r="Z205" s="198"/>
      <c r="AA205" s="198"/>
      <c r="AB205" s="198"/>
      <c r="AC205" s="198"/>
      <c r="AD205" s="198"/>
      <c r="AE205" s="198"/>
      <c r="AF205" s="198"/>
      <c r="AG205" s="198"/>
      <c r="AH205" s="198"/>
      <c r="AI205" s="198"/>
      <c r="AJ205" s="198"/>
      <c r="AK205" s="198"/>
      <c r="AL205" s="198"/>
      <c r="AM205" s="198"/>
      <c r="AN205" s="198"/>
      <c r="AO205" s="198"/>
      <c r="AP205" s="198"/>
      <c r="AQ205" s="198"/>
      <c r="AR205" s="198"/>
      <c r="AS205" s="198"/>
      <c r="AT205" s="198"/>
      <c r="AU205" s="198"/>
    </row>
    <row r="206" spans="2:47">
      <c r="B206" s="198"/>
      <c r="C206" s="198"/>
      <c r="D206" s="198"/>
      <c r="E206" s="198"/>
      <c r="F206" s="198"/>
      <c r="G206" s="198"/>
      <c r="H206" s="198"/>
      <c r="I206" s="198"/>
      <c r="J206" s="198"/>
      <c r="K206" s="198"/>
      <c r="L206" s="198"/>
      <c r="M206" s="198"/>
      <c r="N206" s="198"/>
      <c r="O206" s="198"/>
      <c r="P206" s="198"/>
      <c r="Q206" s="198"/>
      <c r="R206" s="198"/>
      <c r="S206" s="198"/>
      <c r="T206" s="198"/>
      <c r="U206" s="198"/>
      <c r="V206" s="198"/>
      <c r="W206" s="198"/>
      <c r="X206" s="198"/>
      <c r="Y206" s="198"/>
      <c r="Z206" s="198"/>
      <c r="AA206" s="198"/>
      <c r="AB206" s="198"/>
      <c r="AC206" s="198"/>
      <c r="AD206" s="198"/>
      <c r="AE206" s="198"/>
      <c r="AF206" s="198"/>
      <c r="AG206" s="198"/>
      <c r="AH206" s="198"/>
      <c r="AI206" s="198"/>
      <c r="AJ206" s="198"/>
      <c r="AK206" s="198"/>
      <c r="AL206" s="198"/>
      <c r="AM206" s="198"/>
      <c r="AN206" s="198"/>
      <c r="AO206" s="198"/>
      <c r="AP206" s="198"/>
      <c r="AQ206" s="198"/>
      <c r="AR206" s="198"/>
      <c r="AS206" s="198"/>
      <c r="AT206" s="198"/>
      <c r="AU206" s="198"/>
    </row>
    <row r="207" spans="2:47">
      <c r="B207" s="198"/>
      <c r="C207" s="198"/>
      <c r="D207" s="198"/>
      <c r="E207" s="198"/>
      <c r="F207" s="198"/>
      <c r="G207" s="198"/>
      <c r="H207" s="198"/>
      <c r="I207" s="198"/>
      <c r="J207" s="198"/>
      <c r="K207" s="198"/>
      <c r="L207" s="198"/>
      <c r="M207" s="198"/>
      <c r="N207" s="198"/>
      <c r="O207" s="198"/>
      <c r="P207" s="198"/>
      <c r="Q207" s="198"/>
      <c r="R207" s="198"/>
      <c r="S207" s="198"/>
      <c r="T207" s="198"/>
      <c r="U207" s="198"/>
      <c r="V207" s="198"/>
      <c r="W207" s="198"/>
      <c r="X207" s="198"/>
      <c r="Y207" s="198"/>
      <c r="Z207" s="198"/>
      <c r="AA207" s="198"/>
      <c r="AB207" s="198"/>
      <c r="AC207" s="198"/>
      <c r="AD207" s="198"/>
      <c r="AE207" s="198"/>
      <c r="AF207" s="198"/>
      <c r="AG207" s="198"/>
      <c r="AH207" s="198"/>
      <c r="AI207" s="198"/>
      <c r="AJ207" s="198"/>
      <c r="AK207" s="198"/>
      <c r="AL207" s="198"/>
      <c r="AM207" s="198"/>
      <c r="AN207" s="198"/>
      <c r="AO207" s="198"/>
      <c r="AP207" s="198"/>
      <c r="AQ207" s="198"/>
      <c r="AR207" s="198"/>
      <c r="AS207" s="198"/>
      <c r="AT207" s="198"/>
      <c r="AU207" s="198"/>
    </row>
    <row r="208" spans="2:47">
      <c r="B208" s="198"/>
      <c r="C208" s="198"/>
      <c r="D208" s="198"/>
      <c r="E208" s="198"/>
      <c r="F208" s="198"/>
      <c r="G208" s="198"/>
      <c r="H208" s="198"/>
      <c r="I208" s="198"/>
      <c r="J208" s="198"/>
      <c r="K208" s="198"/>
      <c r="L208" s="198"/>
      <c r="M208" s="198"/>
      <c r="N208" s="198"/>
      <c r="O208" s="198"/>
      <c r="P208" s="198"/>
      <c r="Q208" s="198"/>
      <c r="R208" s="198"/>
      <c r="S208" s="198"/>
      <c r="T208" s="198"/>
      <c r="U208" s="198"/>
      <c r="V208" s="198"/>
      <c r="W208" s="198"/>
      <c r="X208" s="198"/>
      <c r="Y208" s="198"/>
      <c r="Z208" s="198"/>
      <c r="AA208" s="198"/>
      <c r="AB208" s="198"/>
      <c r="AC208" s="198"/>
      <c r="AD208" s="198"/>
      <c r="AE208" s="198"/>
      <c r="AF208" s="198"/>
      <c r="AG208" s="198"/>
      <c r="AH208" s="198"/>
      <c r="AI208" s="198"/>
      <c r="AJ208" s="198"/>
      <c r="AK208" s="198"/>
      <c r="AL208" s="198"/>
      <c r="AM208" s="198"/>
      <c r="AN208" s="198"/>
      <c r="AO208" s="198"/>
      <c r="AP208" s="198"/>
      <c r="AQ208" s="198"/>
      <c r="AR208" s="198"/>
      <c r="AS208" s="198"/>
      <c r="AT208" s="198"/>
      <c r="AU208" s="198"/>
    </row>
    <row r="209" spans="2:47" ht="4.5" customHeight="1">
      <c r="B209" s="198"/>
      <c r="C209" s="198"/>
      <c r="D209" s="198"/>
      <c r="E209" s="198"/>
      <c r="F209" s="198"/>
      <c r="G209" s="198"/>
      <c r="H209" s="198"/>
      <c r="I209" s="198"/>
      <c r="J209" s="198"/>
      <c r="K209" s="198"/>
      <c r="L209" s="198"/>
      <c r="M209" s="198"/>
      <c r="N209" s="198"/>
      <c r="O209" s="198"/>
      <c r="P209" s="198"/>
      <c r="Q209" s="198"/>
      <c r="R209" s="198"/>
      <c r="S209" s="198"/>
      <c r="T209" s="198"/>
      <c r="U209" s="198"/>
      <c r="V209" s="198"/>
      <c r="W209" s="198"/>
      <c r="X209" s="198"/>
      <c r="Y209" s="198"/>
      <c r="Z209" s="198"/>
      <c r="AA209" s="198"/>
      <c r="AB209" s="198"/>
      <c r="AC209" s="198"/>
      <c r="AD209" s="198"/>
      <c r="AE209" s="198"/>
      <c r="AF209" s="198"/>
      <c r="AG209" s="198"/>
      <c r="AH209" s="198"/>
      <c r="AI209" s="198"/>
      <c r="AJ209" s="198"/>
      <c r="AK209" s="198"/>
      <c r="AL209" s="198"/>
      <c r="AM209" s="198"/>
      <c r="AN209" s="198"/>
      <c r="AO209" s="198"/>
      <c r="AP209" s="198"/>
      <c r="AQ209" s="198"/>
      <c r="AR209" s="198"/>
      <c r="AS209" s="198"/>
      <c r="AT209" s="198"/>
      <c r="AU209" s="198"/>
    </row>
    <row r="210" spans="2:47">
      <c r="B210" s="198"/>
      <c r="C210" s="198"/>
      <c r="D210" s="198"/>
      <c r="E210" s="198"/>
      <c r="F210" s="198"/>
      <c r="G210" s="198"/>
      <c r="H210" s="198"/>
      <c r="I210" s="198"/>
      <c r="J210" s="198"/>
      <c r="K210" s="198"/>
      <c r="L210" s="198"/>
      <c r="M210" s="198"/>
      <c r="N210" s="198"/>
      <c r="O210" s="198"/>
      <c r="P210" s="198"/>
      <c r="Q210" s="198"/>
      <c r="R210" s="198"/>
      <c r="S210" s="198"/>
      <c r="T210" s="198"/>
      <c r="U210" s="198"/>
      <c r="V210" s="198"/>
      <c r="W210" s="198"/>
      <c r="X210" s="198"/>
      <c r="Y210" s="198"/>
      <c r="Z210" s="198"/>
      <c r="AA210" s="198"/>
      <c r="AB210" s="198"/>
      <c r="AC210" s="198"/>
      <c r="AD210" s="198"/>
      <c r="AE210" s="198"/>
      <c r="AF210" s="198"/>
      <c r="AG210" s="198"/>
      <c r="AH210" s="198"/>
      <c r="AI210" s="198"/>
      <c r="AJ210" s="198"/>
      <c r="AK210" s="198"/>
      <c r="AL210" s="198"/>
      <c r="AM210" s="198"/>
      <c r="AN210" s="198"/>
      <c r="AO210" s="198"/>
      <c r="AP210" s="198"/>
      <c r="AQ210" s="198"/>
      <c r="AR210" s="198"/>
      <c r="AS210" s="198"/>
      <c r="AT210" s="198"/>
      <c r="AU210" s="198"/>
    </row>
    <row r="211" spans="2:47">
      <c r="B211" s="198"/>
      <c r="C211" s="198"/>
      <c r="D211" s="198"/>
      <c r="E211" s="198"/>
      <c r="F211" s="198"/>
      <c r="G211" s="198"/>
      <c r="H211" s="198"/>
      <c r="I211" s="198"/>
      <c r="J211" s="198"/>
      <c r="K211" s="198"/>
      <c r="L211" s="198"/>
      <c r="M211" s="198"/>
      <c r="N211" s="198"/>
      <c r="O211" s="198"/>
      <c r="P211" s="198"/>
      <c r="Q211" s="198"/>
      <c r="R211" s="198"/>
      <c r="S211" s="198"/>
      <c r="T211" s="198"/>
      <c r="U211" s="198"/>
      <c r="V211" s="198"/>
      <c r="W211" s="198"/>
      <c r="X211" s="198"/>
      <c r="Y211" s="198"/>
      <c r="Z211" s="198"/>
      <c r="AA211" s="198"/>
      <c r="AB211" s="198"/>
      <c r="AC211" s="198"/>
      <c r="AD211" s="198"/>
      <c r="AE211" s="198"/>
      <c r="AF211" s="198"/>
      <c r="AG211" s="198"/>
      <c r="AH211" s="198"/>
      <c r="AI211" s="198"/>
      <c r="AJ211" s="198"/>
      <c r="AK211" s="198"/>
      <c r="AL211" s="198"/>
      <c r="AM211" s="198"/>
      <c r="AN211" s="198"/>
      <c r="AO211" s="198"/>
      <c r="AP211" s="198"/>
      <c r="AQ211" s="198"/>
      <c r="AR211" s="198"/>
      <c r="AS211" s="198"/>
      <c r="AT211" s="198"/>
      <c r="AU211" s="198"/>
    </row>
    <row r="212" spans="2:47">
      <c r="B212" s="198"/>
      <c r="C212" s="198"/>
      <c r="D212" s="198"/>
      <c r="E212" s="198"/>
      <c r="F212" s="198"/>
      <c r="G212" s="198"/>
      <c r="H212" s="198"/>
      <c r="I212" s="198"/>
      <c r="J212" s="198"/>
      <c r="K212" s="198"/>
      <c r="L212" s="198"/>
      <c r="M212" s="198"/>
      <c r="N212" s="198"/>
      <c r="O212" s="198"/>
      <c r="P212" s="198"/>
      <c r="Q212" s="198"/>
      <c r="R212" s="198"/>
      <c r="S212" s="198"/>
      <c r="T212" s="198"/>
      <c r="U212" s="198"/>
      <c r="V212" s="198"/>
      <c r="W212" s="198"/>
      <c r="X212" s="198"/>
      <c r="Y212" s="198"/>
      <c r="Z212" s="198"/>
      <c r="AA212" s="198"/>
      <c r="AB212" s="198"/>
      <c r="AC212" s="198"/>
      <c r="AD212" s="198"/>
      <c r="AE212" s="198"/>
      <c r="AF212" s="198"/>
      <c r="AG212" s="198"/>
      <c r="AH212" s="198"/>
      <c r="AI212" s="198"/>
      <c r="AJ212" s="198"/>
      <c r="AK212" s="198"/>
      <c r="AL212" s="198"/>
      <c r="AM212" s="198"/>
      <c r="AN212" s="198"/>
      <c r="AO212" s="198"/>
      <c r="AP212" s="198"/>
      <c r="AQ212" s="198"/>
      <c r="AR212" s="198"/>
      <c r="AS212" s="198"/>
      <c r="AT212" s="198"/>
      <c r="AU212" s="198"/>
    </row>
    <row r="213" spans="2:47">
      <c r="B213" s="198"/>
      <c r="C213" s="198"/>
      <c r="D213" s="198"/>
      <c r="E213" s="198"/>
      <c r="F213" s="198"/>
      <c r="G213" s="198"/>
      <c r="H213" s="198"/>
      <c r="I213" s="198"/>
      <c r="J213" s="198"/>
      <c r="K213" s="198"/>
      <c r="L213" s="198"/>
      <c r="M213" s="198"/>
      <c r="N213" s="198"/>
      <c r="O213" s="198"/>
      <c r="P213" s="198"/>
      <c r="Q213" s="198"/>
      <c r="R213" s="198"/>
      <c r="S213" s="198"/>
      <c r="T213" s="198"/>
      <c r="U213" s="198"/>
      <c r="V213" s="198"/>
      <c r="W213" s="198"/>
      <c r="X213" s="198"/>
      <c r="Y213" s="198"/>
      <c r="Z213" s="198"/>
      <c r="AA213" s="198"/>
      <c r="AB213" s="198"/>
      <c r="AC213" s="198"/>
      <c r="AD213" s="198"/>
      <c r="AE213" s="198"/>
      <c r="AF213" s="198"/>
      <c r="AG213" s="198"/>
      <c r="AH213" s="198"/>
      <c r="AI213" s="198"/>
      <c r="AJ213" s="198"/>
      <c r="AK213" s="198"/>
      <c r="AL213" s="198"/>
      <c r="AM213" s="198"/>
      <c r="AN213" s="198"/>
      <c r="AO213" s="198"/>
      <c r="AP213" s="198"/>
      <c r="AQ213" s="198"/>
      <c r="AR213" s="198"/>
      <c r="AS213" s="198"/>
      <c r="AT213" s="198"/>
      <c r="AU213" s="198"/>
    </row>
    <row r="214" spans="2:47">
      <c r="B214" s="198"/>
      <c r="C214" s="198"/>
      <c r="D214" s="198"/>
      <c r="E214" s="198"/>
      <c r="F214" s="198"/>
      <c r="G214" s="198"/>
      <c r="H214" s="198"/>
      <c r="I214" s="198"/>
      <c r="J214" s="198"/>
      <c r="K214" s="198"/>
      <c r="L214" s="198"/>
      <c r="M214" s="198"/>
      <c r="N214" s="198"/>
      <c r="O214" s="198"/>
      <c r="P214" s="198"/>
      <c r="Q214" s="198"/>
      <c r="R214" s="198"/>
      <c r="S214" s="198"/>
      <c r="T214" s="198"/>
      <c r="U214" s="198"/>
      <c r="V214" s="198"/>
      <c r="W214" s="198"/>
      <c r="X214" s="198"/>
      <c r="Y214" s="198"/>
      <c r="Z214" s="198"/>
      <c r="AA214" s="198"/>
      <c r="AB214" s="198"/>
      <c r="AC214" s="198"/>
      <c r="AD214" s="198"/>
      <c r="AE214" s="198"/>
      <c r="AF214" s="198"/>
      <c r="AG214" s="198"/>
      <c r="AH214" s="198"/>
      <c r="AI214" s="198"/>
      <c r="AJ214" s="198"/>
      <c r="AK214" s="198"/>
      <c r="AL214" s="198"/>
      <c r="AM214" s="198"/>
      <c r="AN214" s="198"/>
      <c r="AO214" s="198"/>
      <c r="AP214" s="198"/>
      <c r="AQ214" s="198"/>
      <c r="AR214" s="198"/>
      <c r="AS214" s="198"/>
      <c r="AT214" s="198"/>
      <c r="AU214" s="198"/>
    </row>
    <row r="215" spans="2:47">
      <c r="B215" s="198"/>
      <c r="C215" s="198"/>
      <c r="D215" s="198"/>
      <c r="E215" s="198"/>
      <c r="F215" s="198"/>
      <c r="G215" s="198"/>
      <c r="H215" s="198"/>
      <c r="I215" s="198"/>
      <c r="J215" s="198"/>
      <c r="K215" s="198"/>
      <c r="L215" s="198"/>
      <c r="M215" s="198"/>
      <c r="N215" s="198"/>
      <c r="O215" s="198"/>
      <c r="P215" s="198"/>
      <c r="Q215" s="198"/>
      <c r="R215" s="198"/>
      <c r="S215" s="198"/>
      <c r="T215" s="198"/>
      <c r="U215" s="198"/>
      <c r="V215" s="198"/>
      <c r="W215" s="198"/>
      <c r="X215" s="198"/>
      <c r="Y215" s="198"/>
      <c r="Z215" s="198"/>
      <c r="AA215" s="198"/>
      <c r="AB215" s="198"/>
      <c r="AC215" s="198"/>
      <c r="AD215" s="198"/>
      <c r="AE215" s="198"/>
      <c r="AF215" s="198"/>
      <c r="AG215" s="198"/>
      <c r="AH215" s="198"/>
      <c r="AI215" s="198"/>
      <c r="AJ215" s="198"/>
      <c r="AK215" s="198"/>
      <c r="AL215" s="198"/>
      <c r="AM215" s="198"/>
      <c r="AN215" s="198"/>
      <c r="AO215" s="198"/>
      <c r="AP215" s="198"/>
      <c r="AQ215" s="198"/>
      <c r="AR215" s="198"/>
      <c r="AS215" s="198"/>
      <c r="AT215" s="198"/>
      <c r="AU215" s="198"/>
    </row>
    <row r="216" spans="2:47">
      <c r="B216" s="198"/>
      <c r="C216" s="198"/>
      <c r="D216" s="198"/>
      <c r="E216" s="198"/>
      <c r="F216" s="198"/>
      <c r="G216" s="198"/>
      <c r="H216" s="198"/>
      <c r="I216" s="198"/>
      <c r="J216" s="198"/>
      <c r="K216" s="198"/>
      <c r="L216" s="198"/>
      <c r="M216" s="198"/>
      <c r="N216" s="198"/>
      <c r="O216" s="198"/>
      <c r="P216" s="198"/>
      <c r="Q216" s="198"/>
      <c r="R216" s="198"/>
      <c r="S216" s="198"/>
      <c r="T216" s="198"/>
      <c r="U216" s="198"/>
      <c r="V216" s="198"/>
      <c r="W216" s="198"/>
      <c r="X216" s="198"/>
      <c r="Y216" s="198"/>
      <c r="Z216" s="198"/>
      <c r="AA216" s="198"/>
      <c r="AB216" s="198"/>
      <c r="AC216" s="198"/>
      <c r="AD216" s="198"/>
      <c r="AE216" s="198"/>
      <c r="AF216" s="198"/>
      <c r="AG216" s="198"/>
      <c r="AH216" s="198"/>
      <c r="AI216" s="198"/>
      <c r="AJ216" s="198"/>
      <c r="AK216" s="198"/>
      <c r="AL216" s="198"/>
      <c r="AM216" s="198"/>
      <c r="AN216" s="198"/>
      <c r="AO216" s="198"/>
      <c r="AP216" s="198"/>
      <c r="AQ216" s="198"/>
      <c r="AR216" s="198"/>
      <c r="AS216" s="198"/>
      <c r="AT216" s="198"/>
      <c r="AU216" s="198"/>
    </row>
    <row r="217" spans="2:47">
      <c r="B217" s="198"/>
      <c r="C217" s="198"/>
      <c r="D217" s="198"/>
      <c r="E217" s="198"/>
      <c r="F217" s="198"/>
      <c r="G217" s="198"/>
      <c r="H217" s="198"/>
      <c r="I217" s="198"/>
      <c r="J217" s="198"/>
      <c r="K217" s="198"/>
      <c r="L217" s="198"/>
      <c r="M217" s="198"/>
      <c r="N217" s="198"/>
      <c r="O217" s="198"/>
      <c r="P217" s="198"/>
      <c r="Q217" s="198"/>
      <c r="R217" s="198"/>
      <c r="S217" s="198"/>
      <c r="T217" s="198"/>
      <c r="U217" s="198"/>
      <c r="V217" s="198"/>
      <c r="W217" s="198"/>
      <c r="X217" s="198"/>
      <c r="Y217" s="198"/>
      <c r="Z217" s="198"/>
      <c r="AA217" s="198"/>
      <c r="AB217" s="198"/>
      <c r="AC217" s="198"/>
      <c r="AD217" s="198"/>
      <c r="AE217" s="198"/>
      <c r="AF217" s="198"/>
      <c r="AG217" s="198"/>
      <c r="AH217" s="198"/>
      <c r="AI217" s="198"/>
      <c r="AJ217" s="198"/>
      <c r="AK217" s="198"/>
      <c r="AL217" s="198"/>
      <c r="AM217" s="198"/>
      <c r="AN217" s="198"/>
      <c r="AO217" s="198"/>
      <c r="AP217" s="198"/>
      <c r="AQ217" s="198"/>
      <c r="AR217" s="198"/>
      <c r="AS217" s="198"/>
      <c r="AT217" s="198"/>
      <c r="AU217" s="198"/>
    </row>
    <row r="218" spans="2:47" ht="4.5" customHeight="1">
      <c r="B218" s="198"/>
      <c r="C218" s="198"/>
      <c r="D218" s="198"/>
      <c r="E218" s="198"/>
      <c r="F218" s="198"/>
      <c r="G218" s="198"/>
      <c r="H218" s="198"/>
      <c r="I218" s="198"/>
      <c r="J218" s="198"/>
      <c r="K218" s="198"/>
      <c r="L218" s="198"/>
      <c r="M218" s="198"/>
      <c r="N218" s="198"/>
      <c r="O218" s="198"/>
      <c r="P218" s="198"/>
      <c r="Q218" s="198"/>
      <c r="R218" s="198"/>
      <c r="S218" s="198"/>
      <c r="T218" s="198"/>
      <c r="U218" s="198"/>
      <c r="V218" s="198"/>
      <c r="W218" s="198"/>
      <c r="X218" s="198"/>
      <c r="Y218" s="198"/>
      <c r="Z218" s="198"/>
      <c r="AA218" s="198"/>
      <c r="AB218" s="198"/>
      <c r="AC218" s="198"/>
      <c r="AD218" s="198"/>
      <c r="AE218" s="198"/>
      <c r="AF218" s="198"/>
      <c r="AG218" s="198"/>
      <c r="AH218" s="198"/>
      <c r="AI218" s="198"/>
      <c r="AJ218" s="198"/>
      <c r="AK218" s="198"/>
      <c r="AL218" s="198"/>
      <c r="AM218" s="198"/>
      <c r="AN218" s="198"/>
      <c r="AO218" s="198"/>
      <c r="AP218" s="198"/>
      <c r="AQ218" s="198"/>
      <c r="AR218" s="198"/>
      <c r="AS218" s="198"/>
      <c r="AT218" s="198"/>
      <c r="AU218" s="198"/>
    </row>
    <row r="219" spans="2:47">
      <c r="B219" s="198"/>
      <c r="C219" s="198"/>
      <c r="D219" s="198"/>
      <c r="E219" s="198"/>
      <c r="F219" s="198"/>
      <c r="G219" s="198"/>
      <c r="H219" s="198"/>
      <c r="I219" s="198"/>
      <c r="J219" s="198"/>
      <c r="K219" s="198"/>
      <c r="L219" s="198"/>
      <c r="M219" s="198"/>
      <c r="N219" s="198"/>
      <c r="O219" s="198"/>
      <c r="P219" s="198"/>
      <c r="Q219" s="198"/>
      <c r="R219" s="198"/>
      <c r="S219" s="198"/>
      <c r="T219" s="198"/>
      <c r="U219" s="198"/>
      <c r="V219" s="198"/>
      <c r="W219" s="198"/>
      <c r="X219" s="198"/>
      <c r="Y219" s="198"/>
      <c r="Z219" s="198"/>
      <c r="AA219" s="198"/>
      <c r="AB219" s="198"/>
      <c r="AC219" s="198"/>
      <c r="AD219" s="198"/>
      <c r="AE219" s="198"/>
      <c r="AF219" s="198"/>
      <c r="AG219" s="198"/>
      <c r="AH219" s="198"/>
      <c r="AI219" s="198"/>
      <c r="AJ219" s="198"/>
      <c r="AK219" s="198"/>
      <c r="AL219" s="198"/>
      <c r="AM219" s="198"/>
      <c r="AN219" s="198"/>
      <c r="AO219" s="198"/>
      <c r="AP219" s="198"/>
      <c r="AQ219" s="198"/>
      <c r="AR219" s="198"/>
      <c r="AS219" s="198"/>
      <c r="AT219" s="198"/>
      <c r="AU219" s="198"/>
    </row>
    <row r="220" spans="2:47">
      <c r="B220" s="198"/>
      <c r="C220" s="198"/>
      <c r="D220" s="198"/>
      <c r="E220" s="198"/>
      <c r="F220" s="198"/>
      <c r="G220" s="198"/>
      <c r="H220" s="198"/>
      <c r="I220" s="198"/>
      <c r="J220" s="198"/>
      <c r="K220" s="198"/>
      <c r="L220" s="198"/>
      <c r="M220" s="198"/>
      <c r="N220" s="198"/>
      <c r="O220" s="198"/>
      <c r="P220" s="198"/>
      <c r="Q220" s="198"/>
      <c r="R220" s="198"/>
      <c r="S220" s="198"/>
      <c r="T220" s="198"/>
      <c r="U220" s="198"/>
      <c r="V220" s="198"/>
      <c r="W220" s="198"/>
      <c r="X220" s="198"/>
      <c r="Y220" s="198"/>
      <c r="Z220" s="198"/>
      <c r="AA220" s="198"/>
      <c r="AB220" s="198"/>
      <c r="AC220" s="198"/>
      <c r="AD220" s="198"/>
      <c r="AE220" s="198"/>
      <c r="AF220" s="198"/>
      <c r="AG220" s="198"/>
      <c r="AH220" s="198"/>
      <c r="AI220" s="198"/>
      <c r="AJ220" s="198"/>
      <c r="AK220" s="198"/>
      <c r="AL220" s="198"/>
      <c r="AM220" s="198"/>
      <c r="AN220" s="198"/>
      <c r="AO220" s="198"/>
      <c r="AP220" s="198"/>
      <c r="AQ220" s="198"/>
      <c r="AR220" s="198"/>
      <c r="AS220" s="198"/>
      <c r="AT220" s="198"/>
      <c r="AU220" s="198"/>
    </row>
    <row r="221" spans="2:47">
      <c r="B221" s="198"/>
      <c r="C221" s="198"/>
      <c r="D221" s="198"/>
      <c r="E221" s="198"/>
      <c r="F221" s="198"/>
      <c r="G221" s="198"/>
      <c r="H221" s="198"/>
      <c r="I221" s="198"/>
      <c r="J221" s="198"/>
      <c r="K221" s="198"/>
      <c r="L221" s="198"/>
      <c r="M221" s="198"/>
      <c r="N221" s="198"/>
      <c r="O221" s="198"/>
      <c r="P221" s="198"/>
      <c r="Q221" s="198"/>
      <c r="R221" s="198"/>
      <c r="S221" s="198"/>
      <c r="T221" s="198"/>
      <c r="U221" s="198"/>
      <c r="V221" s="198"/>
      <c r="W221" s="198"/>
      <c r="X221" s="198"/>
      <c r="Y221" s="198"/>
      <c r="Z221" s="198"/>
      <c r="AA221" s="198"/>
      <c r="AB221" s="198"/>
      <c r="AC221" s="198"/>
      <c r="AD221" s="198"/>
      <c r="AE221" s="198"/>
      <c r="AF221" s="198"/>
      <c r="AG221" s="198"/>
      <c r="AH221" s="198"/>
      <c r="AI221" s="198"/>
      <c r="AJ221" s="198"/>
      <c r="AK221" s="198"/>
      <c r="AL221" s="198"/>
      <c r="AM221" s="198"/>
      <c r="AN221" s="198"/>
      <c r="AO221" s="198"/>
      <c r="AP221" s="198"/>
      <c r="AQ221" s="198"/>
      <c r="AR221" s="198"/>
      <c r="AS221" s="198"/>
      <c r="AT221" s="198"/>
      <c r="AU221" s="198"/>
    </row>
    <row r="222" spans="2:47">
      <c r="B222" s="198"/>
      <c r="C222" s="198"/>
      <c r="D222" s="198"/>
      <c r="E222" s="198"/>
      <c r="F222" s="198"/>
      <c r="G222" s="198"/>
      <c r="H222" s="198"/>
      <c r="I222" s="198"/>
      <c r="J222" s="198"/>
      <c r="K222" s="198"/>
      <c r="L222" s="198"/>
      <c r="M222" s="198"/>
      <c r="N222" s="198"/>
      <c r="O222" s="198"/>
      <c r="P222" s="198"/>
      <c r="Q222" s="198"/>
      <c r="R222" s="198"/>
      <c r="S222" s="198"/>
      <c r="T222" s="198"/>
      <c r="U222" s="198"/>
      <c r="V222" s="198"/>
      <c r="W222" s="198"/>
      <c r="X222" s="198"/>
      <c r="Y222" s="198"/>
      <c r="Z222" s="198"/>
      <c r="AA222" s="198"/>
      <c r="AB222" s="198"/>
      <c r="AC222" s="198"/>
      <c r="AD222" s="198"/>
      <c r="AE222" s="198"/>
      <c r="AF222" s="198"/>
      <c r="AG222" s="198"/>
      <c r="AH222" s="198"/>
      <c r="AI222" s="198"/>
      <c r="AJ222" s="198"/>
      <c r="AK222" s="198"/>
      <c r="AL222" s="198"/>
      <c r="AM222" s="198"/>
      <c r="AN222" s="198"/>
      <c r="AO222" s="198"/>
      <c r="AP222" s="198"/>
      <c r="AQ222" s="198"/>
      <c r="AR222" s="198"/>
      <c r="AS222" s="198"/>
      <c r="AT222" s="198"/>
      <c r="AU222" s="198"/>
    </row>
    <row r="223" spans="2:47">
      <c r="B223" s="198"/>
      <c r="C223" s="198"/>
      <c r="D223" s="198"/>
      <c r="E223" s="198"/>
      <c r="F223" s="198"/>
      <c r="G223" s="198"/>
      <c r="H223" s="198"/>
      <c r="I223" s="198"/>
      <c r="J223" s="198"/>
      <c r="K223" s="198"/>
      <c r="L223" s="198"/>
      <c r="M223" s="198"/>
      <c r="N223" s="198"/>
      <c r="O223" s="198"/>
      <c r="P223" s="198"/>
      <c r="Q223" s="198"/>
      <c r="R223" s="198"/>
      <c r="S223" s="198"/>
      <c r="T223" s="198"/>
      <c r="U223" s="198"/>
      <c r="V223" s="198"/>
      <c r="W223" s="198"/>
      <c r="X223" s="198"/>
      <c r="Y223" s="198"/>
      <c r="Z223" s="198"/>
      <c r="AA223" s="198"/>
      <c r="AB223" s="198"/>
      <c r="AC223" s="198"/>
      <c r="AD223" s="198"/>
      <c r="AE223" s="198"/>
      <c r="AF223" s="198"/>
      <c r="AG223" s="198"/>
      <c r="AH223" s="198"/>
      <c r="AI223" s="198"/>
      <c r="AJ223" s="198"/>
      <c r="AK223" s="198"/>
      <c r="AL223" s="198"/>
      <c r="AM223" s="198"/>
      <c r="AN223" s="198"/>
      <c r="AO223" s="198"/>
      <c r="AP223" s="198"/>
      <c r="AQ223" s="198"/>
      <c r="AR223" s="198"/>
      <c r="AS223" s="198"/>
      <c r="AT223" s="198"/>
      <c r="AU223" s="198"/>
    </row>
    <row r="224" spans="2:47">
      <c r="B224" s="198"/>
      <c r="C224" s="198"/>
      <c r="D224" s="198"/>
      <c r="E224" s="198"/>
      <c r="F224" s="198"/>
      <c r="G224" s="198"/>
      <c r="H224" s="198"/>
      <c r="I224" s="198"/>
      <c r="J224" s="198"/>
      <c r="K224" s="198"/>
      <c r="L224" s="198"/>
      <c r="M224" s="198"/>
      <c r="N224" s="198"/>
      <c r="O224" s="198"/>
      <c r="P224" s="198"/>
      <c r="Q224" s="198"/>
      <c r="R224" s="198"/>
      <c r="S224" s="198"/>
      <c r="T224" s="198"/>
      <c r="U224" s="198"/>
      <c r="V224" s="198"/>
      <c r="W224" s="198"/>
      <c r="X224" s="198"/>
      <c r="Y224" s="198"/>
      <c r="Z224" s="198"/>
      <c r="AA224" s="198"/>
      <c r="AB224" s="198"/>
      <c r="AC224" s="198"/>
      <c r="AD224" s="198"/>
      <c r="AE224" s="198"/>
      <c r="AF224" s="198"/>
      <c r="AG224" s="198"/>
      <c r="AH224" s="198"/>
      <c r="AI224" s="198"/>
      <c r="AJ224" s="198"/>
      <c r="AK224" s="198"/>
      <c r="AL224" s="198"/>
      <c r="AM224" s="198"/>
      <c r="AN224" s="198"/>
      <c r="AO224" s="198"/>
      <c r="AP224" s="198"/>
      <c r="AQ224" s="198"/>
      <c r="AR224" s="198"/>
      <c r="AS224" s="198"/>
      <c r="AT224" s="198"/>
      <c r="AU224" s="198"/>
    </row>
    <row r="236" spans="5:23">
      <c r="Q236" s="63"/>
      <c r="R236" s="529"/>
      <c r="S236" s="313"/>
      <c r="T236" s="491"/>
      <c r="U236" s="491"/>
      <c r="V236" s="491"/>
      <c r="W236" s="491"/>
    </row>
    <row r="237" spans="5:23">
      <c r="E237" s="672"/>
      <c r="F237" s="672"/>
      <c r="G237" s="672"/>
      <c r="H237" s="672"/>
      <c r="I237" s="672"/>
      <c r="J237" s="672"/>
      <c r="K237" s="672"/>
      <c r="L237" s="672"/>
      <c r="M237" s="672"/>
      <c r="N237" s="672"/>
      <c r="O237" s="672"/>
    </row>
  </sheetData>
  <mergeCells count="21">
    <mergeCell ref="B3:O3"/>
    <mergeCell ref="G5:O5"/>
    <mergeCell ref="Q3:AD3"/>
    <mergeCell ref="AF3:AS3"/>
    <mergeCell ref="V5:AD5"/>
    <mergeCell ref="B42:B48"/>
    <mergeCell ref="Q42:Q47"/>
    <mergeCell ref="AK5:AS5"/>
    <mergeCell ref="AF42:AF47"/>
    <mergeCell ref="G52:O52"/>
    <mergeCell ref="B89:B95"/>
    <mergeCell ref="Q136:Q141"/>
    <mergeCell ref="AK99:AS99"/>
    <mergeCell ref="AF136:AF141"/>
    <mergeCell ref="V52:AD52"/>
    <mergeCell ref="Q89:Q94"/>
    <mergeCell ref="AK52:AS52"/>
    <mergeCell ref="AF89:AF94"/>
    <mergeCell ref="G99:O99"/>
    <mergeCell ref="B136:B142"/>
    <mergeCell ref="V99:AD99"/>
  </mergeCells>
  <hyperlinks>
    <hyperlink ref="A1" location="ÍNDICE!B2" display="Indíce"/>
  </hyperlinks>
  <printOptions horizontalCentered="1"/>
  <pageMargins left="0.11811023622047245" right="0.11811023622047245" top="0.74803149606299213" bottom="0.35433070866141736" header="0.31496062992125984" footer="0.31496062992125984"/>
  <pageSetup paperSize="9" scale="74" orientation="landscape" r:id="rId1"/>
  <ignoredErrors>
    <ignoredError sqref="E46 T46 AI46" formula="1"/>
    <ignoredError sqref="AI93 T93 E93:E95 AI140 T140:AD140 E140 T141:U141" evalError="1" formula="1"/>
    <ignoredError sqref="E60:F61 E143:AS146 F140:S140 E141:S141 AE141:AJ141 AE140:AH140 AJ140:AS140 E96:AS98 F95 F93:S93 U93:AH93 AJ93:AS93 E55:F55 P55:U55 E56:F56 P56:U56 E57:F57 P57:U57 E58:F58 P58:U58 E59:F59 P59:U59 E64:AS67 E62:F62 P62:U62 E63:F63 P63:U63 AE55:AJ55 AE56:AJ56 AE57:AJ57 AE58:AJ58 AE59:AJ59 AE62:AJ62 AE63:AJ63 E92:F92 E90:F90 AE90:AJ90 E91:F91 AE91:AJ91 AE92:AJ92 E73:AS89 E68:F68 P68:U68 E69:F69 P69:U69 E70:F70 P70:U70 E71:F71 P71:U71 E72:F72 P72:U72 AE68:AJ68 AE69:AJ69 AE70:AJ70 AE71:AJ71 AE72:AJ72 P90:U90 P91:U91 P92:U92 E107:F108 E102:F102 P102:U102 E103:F103 P103:U103 E104:F104 P104:U104 E105:F105 P105:U105 E106:F106 P106:U106 E111:AS114 E109:F109 P109:U109 E110:F110 P110:U110 AE102:AJ102 AE103:AJ103 AE104:AJ104 AE105:AJ105 AE106:AJ106 AE109:AJ109 AE110:AJ110 E139:F139 E137:F137 AE137:AJ137 E138:F138 AE138:AJ138 AE139:AJ139 E120:AS136 E115:F115 P115:U115 E116:F116 P116:U116 E117:F117 P117:U117 E118:F118 P118:U118 E119:F119 P119:U119 AE115:AJ115 AE116:AJ116 AE117:AJ117 AE118:AJ118 AE119:AJ119 P137:U137 P138:U138 P139:U139 F94 AE94:AJ94 P60:U61 P95:AS95 P94:U94 P107:U108 E142:F142 P142:AS142 AE60:AJ61 AE107:AJ108 E100:AS101 P99:AS99" evalError="1"/>
  </ignoredError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499984740745262"/>
    <pageSetUpPr fitToPage="1"/>
  </sheetPr>
  <dimension ref="A1:AB196"/>
  <sheetViews>
    <sheetView showGridLines="0" topLeftCell="A19" zoomScaleNormal="100" workbookViewId="0">
      <selection activeCell="A19" sqref="A1:XFD1048576"/>
    </sheetView>
  </sheetViews>
  <sheetFormatPr defaultColWidth="9.140625" defaultRowHeight="12.75"/>
  <cols>
    <col min="1" max="1" width="9.140625" style="2438"/>
    <col min="2" max="2" width="2.140625" style="2438" customWidth="1"/>
    <col min="3" max="3" width="48.5703125" style="2445" bestFit="1" customWidth="1"/>
    <col min="4" max="10" width="16.5703125" style="2445" customWidth="1"/>
    <col min="11" max="11" width="9.140625" style="2438"/>
    <col min="12" max="12" width="48.5703125" style="2445" bestFit="1" customWidth="1"/>
    <col min="13" max="19" width="16.5703125" style="2445" customWidth="1"/>
    <col min="20" max="20" width="9.140625" style="2438"/>
    <col min="21" max="21" width="48.5703125" style="2445" bestFit="1" customWidth="1"/>
    <col min="22" max="28" width="16.5703125" style="2445" customWidth="1"/>
    <col min="29" max="16384" width="9.140625" style="2438"/>
  </cols>
  <sheetData>
    <row r="1" spans="1:28" s="2444" customFormat="1" ht="44.25" customHeight="1">
      <c r="A1" s="2981" t="s">
        <v>814</v>
      </c>
    </row>
    <row r="2" spans="1:28" ht="18.75" customHeight="1">
      <c r="C2" s="3152" t="s">
        <v>1342</v>
      </c>
      <c r="D2" s="3152"/>
      <c r="E2" s="3152"/>
      <c r="F2" s="3152"/>
      <c r="G2" s="3152"/>
      <c r="H2" s="3152"/>
      <c r="I2" s="3152"/>
      <c r="J2" s="3152"/>
      <c r="L2" s="3152" t="s">
        <v>1342</v>
      </c>
      <c r="M2" s="3152"/>
      <c r="N2" s="3152"/>
      <c r="O2" s="3152"/>
      <c r="P2" s="3152"/>
      <c r="Q2" s="3152"/>
      <c r="R2" s="3152"/>
      <c r="S2" s="3152"/>
      <c r="U2" s="3152" t="s">
        <v>1342</v>
      </c>
      <c r="V2" s="3152"/>
      <c r="W2" s="3152"/>
      <c r="X2" s="3152"/>
      <c r="Y2" s="3152"/>
      <c r="Z2" s="3152"/>
      <c r="AA2" s="3152"/>
      <c r="AB2" s="3152"/>
    </row>
    <row r="3" spans="1:28">
      <c r="C3" s="2444"/>
      <c r="D3" s="2444"/>
      <c r="E3" s="2444"/>
      <c r="F3" s="2444"/>
      <c r="G3" s="2444"/>
      <c r="H3" s="2444"/>
      <c r="I3" s="2444"/>
      <c r="J3" s="2444"/>
      <c r="L3" s="2444"/>
      <c r="M3" s="2444"/>
      <c r="N3" s="2444"/>
      <c r="O3" s="2444"/>
      <c r="P3" s="2444"/>
      <c r="Q3" s="2444"/>
      <c r="R3" s="2444"/>
      <c r="S3" s="2444"/>
      <c r="U3" s="2444"/>
      <c r="V3" s="2444"/>
      <c r="W3" s="2444"/>
      <c r="X3" s="2444"/>
      <c r="Y3" s="2444"/>
      <c r="Z3" s="2444"/>
      <c r="AA3" s="2444"/>
      <c r="AB3" s="2444"/>
    </row>
    <row r="4" spans="1:28" ht="15">
      <c r="C4" s="2456" t="s">
        <v>834</v>
      </c>
      <c r="D4" s="2982" t="s">
        <v>1159</v>
      </c>
      <c r="E4" s="2996"/>
      <c r="F4" s="2997"/>
      <c r="G4" s="2997"/>
      <c r="H4" s="2997"/>
      <c r="I4" s="2998"/>
      <c r="J4" s="2985" t="s">
        <v>169</v>
      </c>
      <c r="L4" s="2456" t="s">
        <v>834</v>
      </c>
      <c r="M4" s="2982" t="s">
        <v>1166</v>
      </c>
      <c r="N4" s="2996"/>
      <c r="O4" s="2997"/>
      <c r="P4" s="2997"/>
      <c r="Q4" s="2997"/>
      <c r="R4" s="2998"/>
      <c r="S4" s="2985" t="s">
        <v>169</v>
      </c>
      <c r="U4" s="2456" t="s">
        <v>834</v>
      </c>
      <c r="V4" s="2982" t="s">
        <v>1165</v>
      </c>
      <c r="W4" s="2996"/>
      <c r="X4" s="2997"/>
      <c r="Y4" s="2997"/>
      <c r="Z4" s="2997"/>
      <c r="AA4" s="2998"/>
      <c r="AB4" s="2985" t="s">
        <v>169</v>
      </c>
    </row>
    <row r="5" spans="1:28" ht="30" customHeight="1">
      <c r="C5" s="3222" t="s">
        <v>835</v>
      </c>
      <c r="D5" s="3220" t="s">
        <v>238</v>
      </c>
      <c r="E5" s="3224" t="s">
        <v>42</v>
      </c>
      <c r="F5" s="3225"/>
      <c r="G5" s="3226" t="s">
        <v>817</v>
      </c>
      <c r="H5" s="3220" t="s">
        <v>355</v>
      </c>
      <c r="I5" s="3220" t="s">
        <v>973</v>
      </c>
      <c r="J5" s="3220" t="s">
        <v>241</v>
      </c>
      <c r="L5" s="3222" t="s">
        <v>835</v>
      </c>
      <c r="M5" s="3220" t="s">
        <v>238</v>
      </c>
      <c r="N5" s="3224" t="s">
        <v>42</v>
      </c>
      <c r="O5" s="3225"/>
      <c r="P5" s="3226" t="s">
        <v>817</v>
      </c>
      <c r="Q5" s="3220" t="s">
        <v>355</v>
      </c>
      <c r="R5" s="3220" t="s">
        <v>973</v>
      </c>
      <c r="S5" s="3220" t="s">
        <v>241</v>
      </c>
      <c r="U5" s="3222" t="s">
        <v>835</v>
      </c>
      <c r="V5" s="3220" t="s">
        <v>238</v>
      </c>
      <c r="W5" s="3224" t="s">
        <v>42</v>
      </c>
      <c r="X5" s="3225"/>
      <c r="Y5" s="3226" t="s">
        <v>817</v>
      </c>
      <c r="Z5" s="3220" t="s">
        <v>355</v>
      </c>
      <c r="AA5" s="3220" t="s">
        <v>973</v>
      </c>
      <c r="AB5" s="3220" t="s">
        <v>241</v>
      </c>
    </row>
    <row r="6" spans="1:28" ht="30" customHeight="1">
      <c r="C6" s="3223"/>
      <c r="D6" s="3221"/>
      <c r="E6" s="2190" t="s">
        <v>818</v>
      </c>
      <c r="F6" s="2949" t="s">
        <v>205</v>
      </c>
      <c r="G6" s="3227"/>
      <c r="H6" s="3221"/>
      <c r="I6" s="3221"/>
      <c r="J6" s="3221"/>
      <c r="L6" s="3223"/>
      <c r="M6" s="3221"/>
      <c r="N6" s="2190" t="s">
        <v>818</v>
      </c>
      <c r="O6" s="2949" t="s">
        <v>205</v>
      </c>
      <c r="P6" s="3227"/>
      <c r="Q6" s="3221"/>
      <c r="R6" s="3221"/>
      <c r="S6" s="3221"/>
      <c r="U6" s="3223"/>
      <c r="V6" s="3221"/>
      <c r="W6" s="2190" t="s">
        <v>818</v>
      </c>
      <c r="X6" s="2949" t="s">
        <v>205</v>
      </c>
      <c r="Y6" s="3227"/>
      <c r="Z6" s="3221"/>
      <c r="AA6" s="3221"/>
      <c r="AB6" s="3221"/>
    </row>
    <row r="7" spans="1:28" ht="9" customHeight="1">
      <c r="C7" s="2997"/>
      <c r="D7" s="2997"/>
      <c r="E7" s="2997"/>
      <c r="F7" s="2997"/>
      <c r="G7" s="2997"/>
      <c r="H7" s="2997"/>
      <c r="I7" s="2997"/>
      <c r="J7" s="2997"/>
      <c r="L7" s="2997"/>
      <c r="M7" s="2997"/>
      <c r="N7" s="2997"/>
      <c r="O7" s="2997"/>
      <c r="P7" s="2997"/>
      <c r="Q7" s="2997"/>
      <c r="R7" s="2997"/>
      <c r="S7" s="2997"/>
      <c r="U7" s="2997"/>
      <c r="V7" s="2997"/>
      <c r="W7" s="2997"/>
      <c r="X7" s="2997"/>
      <c r="Y7" s="2997"/>
      <c r="Z7" s="2997"/>
      <c r="AA7" s="2997"/>
      <c r="AB7" s="2997"/>
    </row>
    <row r="8" spans="1:28">
      <c r="C8" s="2137" t="s">
        <v>1050</v>
      </c>
      <c r="D8" s="2999"/>
      <c r="E8" s="3000"/>
      <c r="F8" s="3000"/>
      <c r="G8" s="3000"/>
      <c r="H8" s="3000"/>
      <c r="I8" s="3000"/>
      <c r="J8" s="3000"/>
      <c r="L8" s="2137" t="s">
        <v>1050</v>
      </c>
      <c r="M8" s="2999"/>
      <c r="N8" s="3000"/>
      <c r="O8" s="3000"/>
      <c r="P8" s="3000"/>
      <c r="Q8" s="3000"/>
      <c r="R8" s="3000"/>
      <c r="S8" s="3000"/>
      <c r="U8" s="2137" t="s">
        <v>1050</v>
      </c>
      <c r="V8" s="2999"/>
      <c r="W8" s="3000"/>
      <c r="X8" s="3000"/>
      <c r="Y8" s="3000"/>
      <c r="Z8" s="3000"/>
      <c r="AA8" s="3000"/>
      <c r="AB8" s="3000"/>
    </row>
    <row r="9" spans="1:28">
      <c r="A9" s="2444"/>
      <c r="C9" s="2731" t="s">
        <v>820</v>
      </c>
      <c r="D9" s="2440"/>
      <c r="E9" s="2440"/>
      <c r="F9" s="2439"/>
      <c r="G9" s="2440"/>
      <c r="H9" s="2439"/>
      <c r="I9" s="2439"/>
      <c r="J9" s="2440"/>
      <c r="L9" s="2731" t="s">
        <v>820</v>
      </c>
      <c r="M9" s="2439"/>
      <c r="N9" s="2439"/>
      <c r="O9" s="2439"/>
      <c r="P9" s="2439"/>
      <c r="Q9" s="2439"/>
      <c r="R9" s="2439"/>
      <c r="S9" s="2439"/>
      <c r="U9" s="2731" t="s">
        <v>820</v>
      </c>
      <c r="V9" s="2439"/>
      <c r="W9" s="2439"/>
      <c r="X9" s="2439"/>
      <c r="Y9" s="2439"/>
      <c r="Z9" s="2439"/>
      <c r="AA9" s="2439"/>
      <c r="AB9" s="2439"/>
    </row>
    <row r="10" spans="1:28">
      <c r="A10" s="2444"/>
      <c r="C10" s="2731" t="s">
        <v>821</v>
      </c>
      <c r="D10" s="2440"/>
      <c r="E10" s="2440"/>
      <c r="F10" s="2439"/>
      <c r="G10" s="2440"/>
      <c r="H10" s="2439"/>
      <c r="I10" s="2439"/>
      <c r="J10" s="2440"/>
      <c r="L10" s="2731" t="s">
        <v>821</v>
      </c>
      <c r="M10" s="2439"/>
      <c r="N10" s="2439"/>
      <c r="O10" s="2439"/>
      <c r="P10" s="2439"/>
      <c r="Q10" s="2439"/>
      <c r="R10" s="2439"/>
      <c r="S10" s="2439"/>
      <c r="U10" s="2731" t="s">
        <v>821</v>
      </c>
      <c r="V10" s="2439"/>
      <c r="W10" s="2439"/>
      <c r="X10" s="2439"/>
      <c r="Y10" s="2439"/>
      <c r="Z10" s="2439"/>
      <c r="AA10" s="2439"/>
      <c r="AB10" s="2439"/>
    </row>
    <row r="11" spans="1:28">
      <c r="A11" s="2444"/>
      <c r="C11" s="2731" t="s">
        <v>822</v>
      </c>
      <c r="D11" s="2440"/>
      <c r="E11" s="2440"/>
      <c r="F11" s="2439"/>
      <c r="G11" s="2440"/>
      <c r="H11" s="2439"/>
      <c r="I11" s="2439"/>
      <c r="J11" s="2440"/>
      <c r="L11" s="2731" t="s">
        <v>822</v>
      </c>
      <c r="M11" s="2439"/>
      <c r="N11" s="2439"/>
      <c r="O11" s="2439"/>
      <c r="P11" s="2439"/>
      <c r="Q11" s="2439"/>
      <c r="R11" s="2439"/>
      <c r="S11" s="2439"/>
      <c r="U11" s="2731" t="s">
        <v>822</v>
      </c>
      <c r="V11" s="2439"/>
      <c r="W11" s="2439"/>
      <c r="X11" s="2439"/>
      <c r="Y11" s="2439"/>
      <c r="Z11" s="2439"/>
      <c r="AA11" s="2439"/>
      <c r="AB11" s="2439"/>
    </row>
    <row r="12" spans="1:28">
      <c r="A12" s="2444"/>
      <c r="B12" s="2444"/>
      <c r="C12" s="2458" t="s">
        <v>251</v>
      </c>
      <c r="D12" s="2440"/>
      <c r="E12" s="2440"/>
      <c r="F12" s="2439"/>
      <c r="G12" s="2440"/>
      <c r="H12" s="2439"/>
      <c r="I12" s="2439"/>
      <c r="J12" s="2440"/>
      <c r="L12" s="2458" t="s">
        <v>251</v>
      </c>
      <c r="M12" s="2439"/>
      <c r="N12" s="2439"/>
      <c r="O12" s="2439"/>
      <c r="P12" s="2439"/>
      <c r="Q12" s="2439"/>
      <c r="R12" s="2439"/>
      <c r="S12" s="2439"/>
      <c r="U12" s="2458" t="s">
        <v>251</v>
      </c>
      <c r="V12" s="2439"/>
      <c r="W12" s="2439"/>
      <c r="X12" s="2439"/>
      <c r="Y12" s="2439"/>
      <c r="Z12" s="2439"/>
      <c r="AA12" s="2439"/>
      <c r="AB12" s="2439"/>
    </row>
    <row r="13" spans="1:28">
      <c r="A13" s="2444"/>
      <c r="B13" s="2444"/>
      <c r="C13" s="2458" t="s">
        <v>252</v>
      </c>
      <c r="D13" s="2440"/>
      <c r="E13" s="2440"/>
      <c r="F13" s="2439"/>
      <c r="G13" s="2440"/>
      <c r="H13" s="2439"/>
      <c r="I13" s="2439"/>
      <c r="J13" s="2440"/>
      <c r="L13" s="2458" t="s">
        <v>252</v>
      </c>
      <c r="M13" s="2439"/>
      <c r="N13" s="2439"/>
      <c r="O13" s="2439"/>
      <c r="P13" s="2439"/>
      <c r="Q13" s="2439"/>
      <c r="R13" s="2439"/>
      <c r="S13" s="2439"/>
      <c r="U13" s="2458" t="s">
        <v>252</v>
      </c>
      <c r="V13" s="2439"/>
      <c r="W13" s="2439"/>
      <c r="X13" s="2439"/>
      <c r="Y13" s="2439"/>
      <c r="Z13" s="2439"/>
      <c r="AA13" s="2439"/>
      <c r="AB13" s="2439"/>
    </row>
    <row r="14" spans="1:28">
      <c r="A14" s="2444"/>
      <c r="B14" s="2444"/>
      <c r="C14" s="2458" t="s">
        <v>253</v>
      </c>
      <c r="D14" s="2440"/>
      <c r="E14" s="2440"/>
      <c r="F14" s="2439"/>
      <c r="G14" s="2440"/>
      <c r="H14" s="2439"/>
      <c r="I14" s="2439"/>
      <c r="J14" s="2440"/>
      <c r="L14" s="2458" t="s">
        <v>253</v>
      </c>
      <c r="M14" s="2439"/>
      <c r="N14" s="2439"/>
      <c r="O14" s="2439"/>
      <c r="P14" s="2439"/>
      <c r="Q14" s="2439"/>
      <c r="R14" s="2439"/>
      <c r="S14" s="2439"/>
      <c r="U14" s="2458" t="s">
        <v>253</v>
      </c>
      <c r="V14" s="2439"/>
      <c r="W14" s="2439"/>
      <c r="X14" s="2439"/>
      <c r="Y14" s="2439"/>
      <c r="Z14" s="2439"/>
      <c r="AA14" s="2439"/>
      <c r="AB14" s="2439"/>
    </row>
    <row r="15" spans="1:28">
      <c r="A15" s="2444"/>
      <c r="B15" s="2444"/>
      <c r="C15" s="2458" t="s">
        <v>254</v>
      </c>
      <c r="D15" s="2440"/>
      <c r="E15" s="2440"/>
      <c r="F15" s="2439"/>
      <c r="G15" s="2440"/>
      <c r="H15" s="2439"/>
      <c r="I15" s="2439"/>
      <c r="J15" s="2440"/>
      <c r="L15" s="2458" t="s">
        <v>254</v>
      </c>
      <c r="M15" s="2439"/>
      <c r="N15" s="2439"/>
      <c r="O15" s="2439"/>
      <c r="P15" s="2439"/>
      <c r="Q15" s="2439"/>
      <c r="R15" s="2439"/>
      <c r="S15" s="2439"/>
      <c r="U15" s="2458" t="s">
        <v>254</v>
      </c>
      <c r="V15" s="2439"/>
      <c r="W15" s="2439"/>
      <c r="X15" s="2439"/>
      <c r="Y15" s="2439"/>
      <c r="Z15" s="2439"/>
      <c r="AA15" s="2439"/>
      <c r="AB15" s="2439"/>
    </row>
    <row r="16" spans="1:28">
      <c r="A16" s="2444"/>
      <c r="B16" s="2444"/>
      <c r="C16" s="2458" t="s">
        <v>255</v>
      </c>
      <c r="D16" s="2440"/>
      <c r="E16" s="2440"/>
      <c r="F16" s="2439"/>
      <c r="G16" s="2440"/>
      <c r="H16" s="2439"/>
      <c r="I16" s="2439"/>
      <c r="J16" s="2440"/>
      <c r="L16" s="2458" t="s">
        <v>255</v>
      </c>
      <c r="M16" s="2439"/>
      <c r="N16" s="2439"/>
      <c r="O16" s="2439"/>
      <c r="P16" s="2439"/>
      <c r="Q16" s="2439"/>
      <c r="R16" s="2439"/>
      <c r="S16" s="2439"/>
      <c r="U16" s="2458" t="s">
        <v>255</v>
      </c>
      <c r="V16" s="2439"/>
      <c r="W16" s="2439"/>
      <c r="X16" s="2439"/>
      <c r="Y16" s="2439"/>
      <c r="Z16" s="2439"/>
      <c r="AA16" s="2439"/>
      <c r="AB16" s="2439"/>
    </row>
    <row r="17" spans="1:28">
      <c r="A17" s="2444"/>
      <c r="B17" s="2444"/>
      <c r="C17" s="2458" t="s">
        <v>258</v>
      </c>
      <c r="D17" s="2440"/>
      <c r="E17" s="2440"/>
      <c r="F17" s="2439"/>
      <c r="G17" s="2440"/>
      <c r="H17" s="2439"/>
      <c r="I17" s="2439"/>
      <c r="J17" s="2440"/>
      <c r="L17" s="2458" t="s">
        <v>258</v>
      </c>
      <c r="M17" s="2439"/>
      <c r="N17" s="2439"/>
      <c r="O17" s="2439"/>
      <c r="P17" s="2439"/>
      <c r="Q17" s="2439"/>
      <c r="R17" s="2439"/>
      <c r="S17" s="2439"/>
      <c r="U17" s="2458" t="s">
        <v>258</v>
      </c>
      <c r="V17" s="2439"/>
      <c r="W17" s="2439"/>
      <c r="X17" s="2439"/>
      <c r="Y17" s="2439"/>
      <c r="Z17" s="2439"/>
      <c r="AA17" s="2439"/>
      <c r="AB17" s="2439"/>
    </row>
    <row r="18" spans="1:28">
      <c r="A18" s="2444"/>
      <c r="B18" s="2444"/>
      <c r="C18" s="2458" t="s">
        <v>259</v>
      </c>
      <c r="D18" s="2440"/>
      <c r="E18" s="2440"/>
      <c r="F18" s="2439"/>
      <c r="G18" s="2440"/>
      <c r="H18" s="2439"/>
      <c r="I18" s="2439"/>
      <c r="J18" s="2440"/>
      <c r="L18" s="2458" t="s">
        <v>259</v>
      </c>
      <c r="M18" s="2439"/>
      <c r="N18" s="2439"/>
      <c r="O18" s="2439"/>
      <c r="P18" s="2439"/>
      <c r="Q18" s="2439"/>
      <c r="R18" s="2439"/>
      <c r="S18" s="2439"/>
      <c r="U18" s="2458" t="s">
        <v>259</v>
      </c>
      <c r="V18" s="2439"/>
      <c r="W18" s="2439"/>
      <c r="X18" s="2439"/>
      <c r="Y18" s="2439"/>
      <c r="Z18" s="2439"/>
      <c r="AA18" s="2439"/>
      <c r="AB18" s="2439"/>
    </row>
    <row r="19" spans="1:28">
      <c r="B19" s="2724"/>
      <c r="C19" s="2458" t="s">
        <v>823</v>
      </c>
      <c r="D19" s="2440"/>
      <c r="E19" s="2440"/>
      <c r="F19" s="2439"/>
      <c r="G19" s="2440"/>
      <c r="H19" s="2439"/>
      <c r="I19" s="2439"/>
      <c r="J19" s="2440"/>
      <c r="L19" s="2458" t="s">
        <v>823</v>
      </c>
      <c r="M19" s="2439"/>
      <c r="N19" s="2439"/>
      <c r="O19" s="2439"/>
      <c r="P19" s="2439"/>
      <c r="Q19" s="2439"/>
      <c r="R19" s="2439"/>
      <c r="S19" s="2439"/>
      <c r="U19" s="2458" t="s">
        <v>823</v>
      </c>
      <c r="V19" s="2439"/>
      <c r="W19" s="2439"/>
      <c r="X19" s="2439"/>
      <c r="Y19" s="2439"/>
      <c r="Z19" s="2439"/>
      <c r="AA19" s="2439"/>
      <c r="AB19" s="2439"/>
    </row>
    <row r="20" spans="1:28">
      <c r="A20" s="2444"/>
      <c r="C20" s="2731" t="s">
        <v>1056</v>
      </c>
      <c r="D20" s="2440"/>
      <c r="E20" s="2440"/>
      <c r="F20" s="2439"/>
      <c r="G20" s="2440"/>
      <c r="H20" s="2439"/>
      <c r="I20" s="2439"/>
      <c r="J20" s="2440"/>
      <c r="L20" s="2731" t="s">
        <v>1056</v>
      </c>
      <c r="M20" s="2439"/>
      <c r="N20" s="2439"/>
      <c r="O20" s="2439"/>
      <c r="P20" s="2439"/>
      <c r="Q20" s="2439"/>
      <c r="R20" s="2439"/>
      <c r="S20" s="2439"/>
      <c r="U20" s="2731" t="s">
        <v>1056</v>
      </c>
      <c r="V20" s="2439"/>
      <c r="W20" s="2439"/>
      <c r="X20" s="2439"/>
      <c r="Y20" s="2439"/>
      <c r="Z20" s="2439"/>
      <c r="AA20" s="2439"/>
      <c r="AB20" s="2439"/>
    </row>
    <row r="21" spans="1:28">
      <c r="A21" s="2444"/>
      <c r="C21" s="2731"/>
      <c r="D21" s="2439"/>
      <c r="E21" s="2439"/>
      <c r="F21" s="2439"/>
      <c r="G21" s="2439"/>
      <c r="H21" s="2439"/>
      <c r="I21" s="2439"/>
      <c r="J21" s="2439"/>
      <c r="L21" s="2731"/>
      <c r="M21" s="2439"/>
      <c r="N21" s="2439"/>
      <c r="O21" s="2439"/>
      <c r="P21" s="2439"/>
      <c r="Q21" s="2439"/>
      <c r="R21" s="2439"/>
      <c r="S21" s="2439"/>
      <c r="U21" s="2731"/>
      <c r="V21" s="2439"/>
      <c r="W21" s="2439"/>
      <c r="X21" s="2439"/>
      <c r="Y21" s="2439"/>
      <c r="Z21" s="2439"/>
      <c r="AA21" s="2439"/>
      <c r="AB21" s="2439"/>
    </row>
    <row r="22" spans="1:28" s="2732" customFormat="1" ht="21.75" customHeight="1">
      <c r="A22" s="2438"/>
      <c r="B22" s="2438"/>
      <c r="C22" s="2191" t="s">
        <v>819</v>
      </c>
      <c r="D22" s="2135"/>
      <c r="E22" s="2135"/>
      <c r="F22" s="2135"/>
      <c r="G22" s="2135"/>
      <c r="H22" s="2135"/>
      <c r="I22" s="2135"/>
      <c r="J22" s="2135"/>
      <c r="L22" s="2191" t="s">
        <v>819</v>
      </c>
      <c r="M22" s="2135"/>
      <c r="N22" s="2135"/>
      <c r="O22" s="2135"/>
      <c r="P22" s="2135"/>
      <c r="Q22" s="2135"/>
      <c r="R22" s="2135"/>
      <c r="S22" s="2135"/>
      <c r="U22" s="2191" t="s">
        <v>819</v>
      </c>
      <c r="V22" s="2135"/>
      <c r="W22" s="2135"/>
      <c r="X22" s="2135"/>
      <c r="Y22" s="2135"/>
      <c r="Z22" s="2135"/>
      <c r="AA22" s="2135"/>
      <c r="AB22" s="2135"/>
    </row>
    <row r="23" spans="1:28">
      <c r="C23" s="2442"/>
      <c r="D23" s="2441"/>
      <c r="E23" s="2441"/>
      <c r="F23" s="2441"/>
      <c r="G23" s="2441"/>
      <c r="H23" s="2441"/>
      <c r="I23" s="2441"/>
      <c r="J23" s="2137"/>
      <c r="L23" s="2442"/>
      <c r="M23" s="2441"/>
      <c r="N23" s="2441"/>
      <c r="O23" s="2441"/>
      <c r="P23" s="2441"/>
      <c r="Q23" s="2441"/>
      <c r="R23" s="2441"/>
      <c r="S23" s="2137"/>
      <c r="U23" s="2442"/>
      <c r="V23" s="2441"/>
      <c r="W23" s="2441"/>
      <c r="X23" s="2441"/>
      <c r="Y23" s="2441"/>
      <c r="Z23" s="2441"/>
      <c r="AA23" s="2441"/>
      <c r="AB23" s="2137"/>
    </row>
    <row r="24" spans="1:28">
      <c r="C24" s="2442" t="s">
        <v>1052</v>
      </c>
      <c r="D24" s="2441"/>
      <c r="E24" s="2441"/>
      <c r="F24" s="2441"/>
      <c r="G24" s="2441"/>
      <c r="H24" s="2441"/>
      <c r="I24" s="2441"/>
      <c r="J24" s="2442"/>
      <c r="L24" s="2442" t="s">
        <v>1052</v>
      </c>
      <c r="M24" s="2441"/>
      <c r="N24" s="2441"/>
      <c r="O24" s="2441"/>
      <c r="P24" s="2441"/>
      <c r="Q24" s="2441"/>
      <c r="R24" s="2441"/>
      <c r="S24" s="2442"/>
      <c r="U24" s="2442" t="s">
        <v>1052</v>
      </c>
      <c r="V24" s="2441"/>
      <c r="W24" s="2441"/>
      <c r="X24" s="2441"/>
      <c r="Y24" s="2441"/>
      <c r="Z24" s="2441"/>
      <c r="AA24" s="2441"/>
      <c r="AB24" s="2442"/>
    </row>
    <row r="25" spans="1:28">
      <c r="A25" s="2444"/>
      <c r="C25" s="2731" t="s">
        <v>820</v>
      </c>
      <c r="D25" s="2440"/>
      <c r="E25" s="2440"/>
      <c r="F25" s="2439"/>
      <c r="G25" s="2440"/>
      <c r="H25" s="2439"/>
      <c r="I25" s="2439"/>
      <c r="J25" s="2440"/>
      <c r="L25" s="2731" t="s">
        <v>820</v>
      </c>
      <c r="M25" s="2439"/>
      <c r="N25" s="2439"/>
      <c r="O25" s="2439"/>
      <c r="P25" s="2439"/>
      <c r="Q25" s="2439"/>
      <c r="R25" s="2439"/>
      <c r="S25" s="2440"/>
      <c r="U25" s="2731" t="s">
        <v>820</v>
      </c>
      <c r="V25" s="2439"/>
      <c r="W25" s="2439"/>
      <c r="X25" s="2439"/>
      <c r="Y25" s="2439"/>
      <c r="Z25" s="2439"/>
      <c r="AA25" s="2439"/>
      <c r="AB25" s="2440"/>
    </row>
    <row r="26" spans="1:28">
      <c r="A26" s="2444"/>
      <c r="C26" s="2731" t="s">
        <v>821</v>
      </c>
      <c r="D26" s="2440"/>
      <c r="E26" s="2440"/>
      <c r="F26" s="2439"/>
      <c r="G26" s="2440"/>
      <c r="H26" s="2439"/>
      <c r="I26" s="2439"/>
      <c r="J26" s="2440"/>
      <c r="L26" s="2731" t="s">
        <v>821</v>
      </c>
      <c r="M26" s="2439"/>
      <c r="N26" s="2439"/>
      <c r="O26" s="2439"/>
      <c r="P26" s="2439"/>
      <c r="Q26" s="2439"/>
      <c r="R26" s="2439"/>
      <c r="S26" s="2440"/>
      <c r="U26" s="2731" t="s">
        <v>821</v>
      </c>
      <c r="V26" s="2439"/>
      <c r="W26" s="2439"/>
      <c r="X26" s="2439"/>
      <c r="Y26" s="2439"/>
      <c r="Z26" s="2439"/>
      <c r="AA26" s="2439"/>
      <c r="AB26" s="2440"/>
    </row>
    <row r="27" spans="1:28">
      <c r="A27" s="2444"/>
      <c r="C27" s="2731" t="s">
        <v>822</v>
      </c>
      <c r="D27" s="2440"/>
      <c r="E27" s="2440"/>
      <c r="F27" s="2439"/>
      <c r="G27" s="2440"/>
      <c r="H27" s="2439"/>
      <c r="I27" s="2442"/>
      <c r="J27" s="2440"/>
      <c r="L27" s="2731" t="s">
        <v>822</v>
      </c>
      <c r="M27" s="2442"/>
      <c r="N27" s="2442"/>
      <c r="O27" s="2442"/>
      <c r="P27" s="2442"/>
      <c r="Q27" s="2442"/>
      <c r="R27" s="2442"/>
      <c r="S27" s="2442"/>
      <c r="U27" s="2731" t="s">
        <v>822</v>
      </c>
      <c r="V27" s="2442"/>
      <c r="W27" s="2442"/>
      <c r="X27" s="2442"/>
      <c r="Y27" s="2442"/>
      <c r="Z27" s="2442"/>
      <c r="AA27" s="2442"/>
      <c r="AB27" s="2442"/>
    </row>
    <row r="28" spans="1:28">
      <c r="A28" s="2444"/>
      <c r="B28" s="2444"/>
      <c r="C28" s="2458" t="s">
        <v>251</v>
      </c>
      <c r="D28" s="2440"/>
      <c r="E28" s="2440"/>
      <c r="F28" s="2439"/>
      <c r="G28" s="2440"/>
      <c r="H28" s="2439"/>
      <c r="I28" s="2439"/>
      <c r="J28" s="2440"/>
      <c r="L28" s="2458" t="s">
        <v>251</v>
      </c>
      <c r="M28" s="2439"/>
      <c r="N28" s="2439"/>
      <c r="O28" s="2439"/>
      <c r="P28" s="2439"/>
      <c r="Q28" s="2439"/>
      <c r="R28" s="2439"/>
      <c r="S28" s="2440"/>
      <c r="U28" s="2458" t="s">
        <v>251</v>
      </c>
      <c r="V28" s="2439"/>
      <c r="W28" s="2439"/>
      <c r="X28" s="2439"/>
      <c r="Y28" s="2439"/>
      <c r="Z28" s="2439"/>
      <c r="AA28" s="2439"/>
      <c r="AB28" s="2440"/>
    </row>
    <row r="29" spans="1:28">
      <c r="A29" s="2444"/>
      <c r="B29" s="2444"/>
      <c r="C29" s="2458" t="s">
        <v>252</v>
      </c>
      <c r="D29" s="2440"/>
      <c r="E29" s="2440"/>
      <c r="F29" s="2439"/>
      <c r="G29" s="2440"/>
      <c r="H29" s="2439"/>
      <c r="I29" s="2439"/>
      <c r="J29" s="2440"/>
      <c r="L29" s="2458" t="s">
        <v>252</v>
      </c>
      <c r="M29" s="2439"/>
      <c r="N29" s="2439"/>
      <c r="O29" s="2439"/>
      <c r="P29" s="2439"/>
      <c r="Q29" s="2439"/>
      <c r="R29" s="2439"/>
      <c r="S29" s="2440"/>
      <c r="U29" s="2458" t="s">
        <v>252</v>
      </c>
      <c r="V29" s="2439"/>
      <c r="W29" s="2439"/>
      <c r="X29" s="2439"/>
      <c r="Y29" s="2439"/>
      <c r="Z29" s="2439"/>
      <c r="AA29" s="2439"/>
      <c r="AB29" s="2440"/>
    </row>
    <row r="30" spans="1:28">
      <c r="A30" s="2444"/>
      <c r="B30" s="2444"/>
      <c r="C30" s="2458" t="s">
        <v>253</v>
      </c>
      <c r="D30" s="2440"/>
      <c r="E30" s="2440"/>
      <c r="F30" s="2439"/>
      <c r="G30" s="2440"/>
      <c r="H30" s="2439"/>
      <c r="I30" s="2439"/>
      <c r="J30" s="2440"/>
      <c r="L30" s="2458" t="s">
        <v>253</v>
      </c>
      <c r="M30" s="2439"/>
      <c r="N30" s="2439"/>
      <c r="O30" s="2439"/>
      <c r="P30" s="2439"/>
      <c r="Q30" s="2439"/>
      <c r="R30" s="2439"/>
      <c r="S30" s="2440"/>
      <c r="U30" s="2458" t="s">
        <v>253</v>
      </c>
      <c r="V30" s="2439"/>
      <c r="W30" s="2439"/>
      <c r="X30" s="2439"/>
      <c r="Y30" s="2439"/>
      <c r="Z30" s="2439"/>
      <c r="AA30" s="2439"/>
      <c r="AB30" s="2440"/>
    </row>
    <row r="31" spans="1:28">
      <c r="A31" s="2444"/>
      <c r="B31" s="2444"/>
      <c r="C31" s="2458" t="s">
        <v>254</v>
      </c>
      <c r="D31" s="2440"/>
      <c r="E31" s="2440"/>
      <c r="F31" s="2439"/>
      <c r="G31" s="2440"/>
      <c r="H31" s="2439"/>
      <c r="I31" s="2439"/>
      <c r="J31" s="2440"/>
      <c r="L31" s="2458" t="s">
        <v>254</v>
      </c>
      <c r="M31" s="2439"/>
      <c r="N31" s="2439"/>
      <c r="O31" s="2439"/>
      <c r="P31" s="2439"/>
      <c r="Q31" s="2439"/>
      <c r="R31" s="2439"/>
      <c r="S31" s="2440"/>
      <c r="U31" s="2458" t="s">
        <v>254</v>
      </c>
      <c r="V31" s="2439"/>
      <c r="W31" s="2439"/>
      <c r="X31" s="2439"/>
      <c r="Y31" s="2439"/>
      <c r="Z31" s="2439"/>
      <c r="AA31" s="2439"/>
      <c r="AB31" s="2440"/>
    </row>
    <row r="32" spans="1:28">
      <c r="A32" s="2444"/>
      <c r="B32" s="2444"/>
      <c r="C32" s="2458" t="s">
        <v>255</v>
      </c>
      <c r="D32" s="2440"/>
      <c r="E32" s="2440"/>
      <c r="F32" s="2439"/>
      <c r="G32" s="2440"/>
      <c r="H32" s="2439"/>
      <c r="I32" s="2439"/>
      <c r="J32" s="2440"/>
      <c r="L32" s="2458" t="s">
        <v>255</v>
      </c>
      <c r="M32" s="2439"/>
      <c r="N32" s="2439"/>
      <c r="O32" s="2439"/>
      <c r="P32" s="2439"/>
      <c r="Q32" s="2439"/>
      <c r="R32" s="2439"/>
      <c r="S32" s="2440"/>
      <c r="U32" s="2458" t="s">
        <v>255</v>
      </c>
      <c r="V32" s="2439"/>
      <c r="W32" s="2439"/>
      <c r="X32" s="2439"/>
      <c r="Y32" s="2439"/>
      <c r="Z32" s="2439"/>
      <c r="AA32" s="2439"/>
      <c r="AB32" s="2440"/>
    </row>
    <row r="33" spans="1:28">
      <c r="A33" s="2444"/>
      <c r="B33" s="2444"/>
      <c r="C33" s="2458" t="s">
        <v>258</v>
      </c>
      <c r="D33" s="2440"/>
      <c r="E33" s="2440"/>
      <c r="F33" s="2439"/>
      <c r="G33" s="2440"/>
      <c r="H33" s="2439"/>
      <c r="I33" s="2439"/>
      <c r="J33" s="2440"/>
      <c r="L33" s="2458" t="s">
        <v>258</v>
      </c>
      <c r="M33" s="2439"/>
      <c r="N33" s="2439"/>
      <c r="O33" s="2439"/>
      <c r="P33" s="2439"/>
      <c r="Q33" s="2439"/>
      <c r="R33" s="2439"/>
      <c r="S33" s="2440"/>
      <c r="U33" s="2458" t="s">
        <v>258</v>
      </c>
      <c r="V33" s="2439"/>
      <c r="W33" s="2439"/>
      <c r="X33" s="2439"/>
      <c r="Y33" s="2439"/>
      <c r="Z33" s="2439"/>
      <c r="AA33" s="2439"/>
      <c r="AB33" s="2440"/>
    </row>
    <row r="34" spans="1:28">
      <c r="A34" s="2444"/>
      <c r="B34" s="2444"/>
      <c r="C34" s="2458" t="s">
        <v>259</v>
      </c>
      <c r="D34" s="2440"/>
      <c r="E34" s="2440"/>
      <c r="F34" s="2439"/>
      <c r="G34" s="2440"/>
      <c r="H34" s="2439"/>
      <c r="I34" s="2439"/>
      <c r="J34" s="2440"/>
      <c r="L34" s="2458" t="s">
        <v>259</v>
      </c>
      <c r="M34" s="2439"/>
      <c r="N34" s="2439"/>
      <c r="O34" s="2439"/>
      <c r="P34" s="2439"/>
      <c r="Q34" s="2439"/>
      <c r="R34" s="2439"/>
      <c r="S34" s="2440"/>
      <c r="U34" s="2458" t="s">
        <v>259</v>
      </c>
      <c r="V34" s="2439"/>
      <c r="W34" s="2439"/>
      <c r="X34" s="2439"/>
      <c r="Y34" s="2439"/>
      <c r="Z34" s="2439"/>
      <c r="AA34" s="2439"/>
      <c r="AB34" s="2440"/>
    </row>
    <row r="35" spans="1:28">
      <c r="B35" s="2724"/>
      <c r="C35" s="2458" t="s">
        <v>823</v>
      </c>
      <c r="D35" s="2440"/>
      <c r="E35" s="2440"/>
      <c r="F35" s="2439"/>
      <c r="G35" s="2440"/>
      <c r="H35" s="2439"/>
      <c r="I35" s="2439"/>
      <c r="J35" s="2440"/>
      <c r="L35" s="2458" t="s">
        <v>823</v>
      </c>
      <c r="M35" s="2439"/>
      <c r="N35" s="2439"/>
      <c r="O35" s="2439"/>
      <c r="P35" s="2439"/>
      <c r="Q35" s="2439"/>
      <c r="R35" s="2439"/>
      <c r="S35" s="2440"/>
      <c r="U35" s="2458" t="s">
        <v>823</v>
      </c>
      <c r="V35" s="2439"/>
      <c r="W35" s="2439"/>
      <c r="X35" s="2439"/>
      <c r="Y35" s="2439"/>
      <c r="Z35" s="2439"/>
      <c r="AA35" s="2439"/>
      <c r="AB35" s="2440"/>
    </row>
    <row r="36" spans="1:28">
      <c r="A36" s="2444"/>
      <c r="C36" s="2731" t="s">
        <v>824</v>
      </c>
      <c r="D36" s="2440"/>
      <c r="E36" s="2440"/>
      <c r="F36" s="2439"/>
      <c r="G36" s="2440"/>
      <c r="H36" s="2439"/>
      <c r="I36" s="2439"/>
      <c r="J36" s="2440"/>
      <c r="L36" s="2731" t="s">
        <v>824</v>
      </c>
      <c r="M36" s="2439"/>
      <c r="N36" s="2439"/>
      <c r="O36" s="2439"/>
      <c r="P36" s="2439"/>
      <c r="Q36" s="2439"/>
      <c r="R36" s="2439"/>
      <c r="S36" s="2440"/>
      <c r="U36" s="2731" t="s">
        <v>824</v>
      </c>
      <c r="V36" s="2439"/>
      <c r="W36" s="2439"/>
      <c r="X36" s="2439"/>
      <c r="Y36" s="2439"/>
      <c r="Z36" s="2439"/>
      <c r="AA36" s="2439"/>
      <c r="AB36" s="2440"/>
    </row>
    <row r="37" spans="1:28">
      <c r="A37" s="2444"/>
      <c r="C37" s="2731" t="s">
        <v>825</v>
      </c>
      <c r="D37" s="2440"/>
      <c r="E37" s="2440"/>
      <c r="F37" s="2439"/>
      <c r="G37" s="2440"/>
      <c r="H37" s="2439"/>
      <c r="I37" s="2439"/>
      <c r="J37" s="2440"/>
      <c r="L37" s="2731" t="s">
        <v>825</v>
      </c>
      <c r="M37" s="2439"/>
      <c r="N37" s="2439"/>
      <c r="O37" s="2439"/>
      <c r="P37" s="2439"/>
      <c r="Q37" s="2439"/>
      <c r="R37" s="2439"/>
      <c r="S37" s="2440"/>
      <c r="U37" s="2731" t="s">
        <v>825</v>
      </c>
      <c r="V37" s="2439"/>
      <c r="W37" s="2439"/>
      <c r="X37" s="2439"/>
      <c r="Y37" s="2439"/>
      <c r="Z37" s="2439"/>
      <c r="AA37" s="2439"/>
      <c r="AB37" s="2440"/>
    </row>
    <row r="38" spans="1:28">
      <c r="A38" s="2444"/>
      <c r="C38" s="2731" t="s">
        <v>826</v>
      </c>
      <c r="D38" s="2440"/>
      <c r="E38" s="2440"/>
      <c r="F38" s="2439"/>
      <c r="G38" s="2440"/>
      <c r="H38" s="2439"/>
      <c r="I38" s="2439"/>
      <c r="J38" s="2440"/>
      <c r="L38" s="2731" t="s">
        <v>826</v>
      </c>
      <c r="M38" s="2439"/>
      <c r="N38" s="2439"/>
      <c r="O38" s="2439"/>
      <c r="P38" s="2439"/>
      <c r="Q38" s="2439"/>
      <c r="R38" s="2439"/>
      <c r="S38" s="2440"/>
      <c r="U38" s="2731" t="s">
        <v>826</v>
      </c>
      <c r="V38" s="2439"/>
      <c r="W38" s="2439"/>
      <c r="X38" s="2439"/>
      <c r="Y38" s="2439"/>
      <c r="Z38" s="2439"/>
      <c r="AA38" s="2439"/>
      <c r="AB38" s="2440"/>
    </row>
    <row r="39" spans="1:28">
      <c r="C39" s="2731" t="s">
        <v>827</v>
      </c>
      <c r="D39" s="2439"/>
      <c r="E39" s="2439"/>
      <c r="F39" s="2439"/>
      <c r="G39" s="2439"/>
      <c r="H39" s="2439"/>
      <c r="I39" s="2439"/>
      <c r="J39" s="2440"/>
      <c r="L39" s="2731" t="s">
        <v>827</v>
      </c>
      <c r="M39" s="2439"/>
      <c r="N39" s="2439"/>
      <c r="O39" s="2439"/>
      <c r="P39" s="2439"/>
      <c r="Q39" s="2439"/>
      <c r="R39" s="2439"/>
      <c r="S39" s="2440"/>
      <c r="U39" s="2731" t="s">
        <v>827</v>
      </c>
      <c r="V39" s="2439"/>
      <c r="W39" s="2439"/>
      <c r="X39" s="2439"/>
      <c r="Y39" s="2439"/>
      <c r="Z39" s="2439"/>
      <c r="AA39" s="2439"/>
      <c r="AB39" s="2440"/>
    </row>
    <row r="40" spans="1:28">
      <c r="A40" s="2444"/>
      <c r="C40" s="2731" t="s">
        <v>1057</v>
      </c>
      <c r="D40" s="2440"/>
      <c r="E40" s="2440"/>
      <c r="F40" s="2439"/>
      <c r="G40" s="2440"/>
      <c r="H40" s="2439"/>
      <c r="I40" s="2439"/>
      <c r="J40" s="2440"/>
      <c r="L40" s="2731" t="s">
        <v>1057</v>
      </c>
      <c r="M40" s="2439"/>
      <c r="N40" s="2439"/>
      <c r="O40" s="2439"/>
      <c r="P40" s="2439"/>
      <c r="Q40" s="2439"/>
      <c r="R40" s="2439"/>
      <c r="S40" s="2440"/>
      <c r="U40" s="2731" t="s">
        <v>1057</v>
      </c>
      <c r="V40" s="2439"/>
      <c r="W40" s="2439"/>
      <c r="X40" s="2439"/>
      <c r="Y40" s="2439"/>
      <c r="Z40" s="2439"/>
      <c r="AA40" s="2439"/>
      <c r="AB40" s="2440"/>
    </row>
    <row r="41" spans="1:28" s="2732" customFormat="1" ht="21.75" customHeight="1">
      <c r="A41" s="2438"/>
      <c r="B41" s="2438"/>
      <c r="C41" s="2191" t="s">
        <v>828</v>
      </c>
      <c r="D41" s="2135"/>
      <c r="E41" s="2135"/>
      <c r="F41" s="2135"/>
      <c r="G41" s="2135"/>
      <c r="H41" s="2135"/>
      <c r="I41" s="2135"/>
      <c r="J41" s="2135"/>
      <c r="L41" s="2191" t="s">
        <v>828</v>
      </c>
      <c r="M41" s="2135"/>
      <c r="N41" s="2135"/>
      <c r="O41" s="2135"/>
      <c r="P41" s="2135"/>
      <c r="Q41" s="2135"/>
      <c r="R41" s="2135"/>
      <c r="S41" s="2135"/>
      <c r="U41" s="2191" t="s">
        <v>828</v>
      </c>
      <c r="V41" s="2135"/>
      <c r="W41" s="2135"/>
      <c r="X41" s="2135"/>
      <c r="Y41" s="2135"/>
      <c r="Z41" s="2135"/>
      <c r="AA41" s="2135"/>
      <c r="AB41" s="2135"/>
    </row>
    <row r="42" spans="1:28" ht="6" customHeight="1"/>
    <row r="43" spans="1:28" s="2732" customFormat="1" ht="21.75" customHeight="1">
      <c r="A43" s="2438"/>
      <c r="B43" s="2438"/>
      <c r="C43" s="2191" t="s">
        <v>829</v>
      </c>
      <c r="D43" s="2183"/>
      <c r="E43" s="2183"/>
      <c r="F43" s="2183"/>
      <c r="G43" s="2183"/>
      <c r="H43" s="2183"/>
      <c r="I43" s="2183"/>
      <c r="J43" s="2183"/>
      <c r="L43" s="2191" t="s">
        <v>829</v>
      </c>
      <c r="M43" s="2183"/>
      <c r="N43" s="2183"/>
      <c r="O43" s="2183"/>
      <c r="P43" s="2183"/>
      <c r="Q43" s="2183"/>
      <c r="R43" s="2183"/>
      <c r="S43" s="2183"/>
      <c r="U43" s="2191" t="s">
        <v>829</v>
      </c>
      <c r="V43" s="2183"/>
      <c r="W43" s="2183"/>
      <c r="X43" s="2183"/>
      <c r="Y43" s="2183"/>
      <c r="Z43" s="2183"/>
      <c r="AA43" s="2183"/>
      <c r="AB43" s="2183"/>
    </row>
    <row r="44" spans="1:28" ht="7.5" customHeight="1">
      <c r="C44" s="2444"/>
      <c r="D44" s="2444"/>
      <c r="E44" s="2444"/>
      <c r="F44" s="2444"/>
      <c r="G44" s="2444"/>
      <c r="H44" s="2444"/>
      <c r="I44" s="2444"/>
      <c r="J44" s="2444"/>
      <c r="L44" s="2444"/>
      <c r="M44" s="2444"/>
      <c r="N44" s="2444"/>
      <c r="O44" s="2444"/>
      <c r="P44" s="2444"/>
      <c r="Q44" s="2444"/>
      <c r="R44" s="2444"/>
      <c r="S44" s="2444"/>
      <c r="U44" s="2444"/>
      <c r="V44" s="2444"/>
      <c r="W44" s="2444"/>
      <c r="X44" s="2444"/>
      <c r="Y44" s="2444"/>
      <c r="Z44" s="2444"/>
      <c r="AA44" s="2444"/>
      <c r="AB44" s="2444"/>
    </row>
    <row r="45" spans="1:28" ht="7.5" customHeight="1">
      <c r="C45" s="2459"/>
      <c r="D45" s="2454"/>
      <c r="E45" s="2454"/>
      <c r="F45" s="2454"/>
      <c r="G45" s="2454"/>
      <c r="H45" s="2454"/>
      <c r="I45" s="2454"/>
      <c r="J45" s="2454"/>
      <c r="L45" s="2459"/>
      <c r="M45" s="2454"/>
      <c r="N45" s="2454"/>
      <c r="O45" s="2454"/>
      <c r="P45" s="2454"/>
      <c r="Q45" s="2454"/>
      <c r="R45" s="2454"/>
      <c r="S45" s="2454"/>
      <c r="U45" s="2459"/>
      <c r="V45" s="2454"/>
      <c r="W45" s="2454"/>
      <c r="X45" s="2454"/>
      <c r="Y45" s="2454"/>
      <c r="Z45" s="2454"/>
      <c r="AA45" s="2454"/>
      <c r="AB45" s="2454"/>
    </row>
    <row r="46" spans="1:28">
      <c r="C46" s="2184" t="s">
        <v>1054</v>
      </c>
      <c r="D46" s="2185"/>
      <c r="E46" s="2185"/>
      <c r="F46" s="2185"/>
      <c r="G46" s="2185"/>
      <c r="H46" s="2185"/>
      <c r="I46" s="2185"/>
      <c r="J46" s="2185"/>
      <c r="L46" s="2184" t="s">
        <v>1054</v>
      </c>
      <c r="M46" s="2185"/>
      <c r="N46" s="2185"/>
      <c r="O46" s="2185"/>
      <c r="P46" s="2185"/>
      <c r="Q46" s="2185"/>
      <c r="R46" s="2185"/>
      <c r="S46" s="2185"/>
      <c r="U46" s="2184" t="s">
        <v>1054</v>
      </c>
      <c r="V46" s="2185"/>
      <c r="W46" s="2185"/>
      <c r="X46" s="2185"/>
      <c r="Y46" s="2185"/>
      <c r="Z46" s="2185"/>
      <c r="AA46" s="2185"/>
      <c r="AB46" s="2185"/>
    </row>
    <row r="47" spans="1:28">
      <c r="B47" s="2444"/>
      <c r="C47" s="2184" t="s">
        <v>1055</v>
      </c>
      <c r="D47" s="2440"/>
      <c r="E47" s="2185"/>
      <c r="F47" s="2185"/>
      <c r="G47" s="2440"/>
      <c r="H47" s="2439"/>
      <c r="I47" s="2185"/>
      <c r="J47" s="2440"/>
      <c r="L47" s="2184" t="s">
        <v>1055</v>
      </c>
      <c r="M47" s="2185"/>
      <c r="N47" s="2185"/>
      <c r="O47" s="2185"/>
      <c r="P47" s="2185"/>
      <c r="Q47" s="2185"/>
      <c r="R47" s="2185"/>
      <c r="S47" s="2185"/>
      <c r="U47" s="2184" t="s">
        <v>1055</v>
      </c>
      <c r="V47" s="2185"/>
      <c r="W47" s="2185"/>
      <c r="X47" s="2185"/>
      <c r="Y47" s="2185"/>
      <c r="Z47" s="2185"/>
      <c r="AA47" s="2185"/>
      <c r="AB47" s="2185"/>
    </row>
    <row r="48" spans="1:28">
      <c r="C48" s="2184" t="s">
        <v>830</v>
      </c>
      <c r="D48" s="2185"/>
      <c r="E48" s="2185"/>
      <c r="F48" s="2185"/>
      <c r="G48" s="2185"/>
      <c r="H48" s="2185"/>
      <c r="I48" s="2185"/>
      <c r="J48" s="2185"/>
      <c r="L48" s="2184" t="s">
        <v>830</v>
      </c>
      <c r="M48" s="2185"/>
      <c r="N48" s="2185"/>
      <c r="O48" s="2185"/>
      <c r="P48" s="2185"/>
      <c r="Q48" s="2185"/>
      <c r="R48" s="2185"/>
      <c r="S48" s="2185"/>
      <c r="U48" s="2184" t="s">
        <v>830</v>
      </c>
      <c r="V48" s="2185"/>
      <c r="W48" s="2185"/>
      <c r="X48" s="2185"/>
      <c r="Y48" s="2185"/>
      <c r="Z48" s="2185"/>
      <c r="AA48" s="2185"/>
      <c r="AB48" s="2185"/>
    </row>
    <row r="49" spans="1:28">
      <c r="C49" s="2460"/>
      <c r="D49" s="2461"/>
      <c r="E49" s="2461"/>
      <c r="F49" s="2461"/>
      <c r="G49" s="2461"/>
      <c r="H49" s="2461"/>
      <c r="I49" s="2461"/>
      <c r="J49" s="2461"/>
      <c r="L49" s="2460"/>
      <c r="M49" s="2461"/>
      <c r="N49" s="2461"/>
      <c r="O49" s="2461"/>
      <c r="P49" s="2461"/>
      <c r="Q49" s="2461"/>
      <c r="R49" s="2461"/>
      <c r="S49" s="2461"/>
      <c r="U49" s="2460"/>
      <c r="V49" s="2461"/>
      <c r="W49" s="2461"/>
      <c r="X49" s="2461"/>
      <c r="Y49" s="2461"/>
      <c r="Z49" s="2461"/>
      <c r="AA49" s="2461"/>
      <c r="AB49" s="2461"/>
    </row>
    <row r="50" spans="1:28">
      <c r="C50" s="2460"/>
      <c r="D50" s="2461"/>
      <c r="E50" s="2461"/>
      <c r="F50" s="2461"/>
      <c r="G50" s="2461"/>
      <c r="H50" s="2461"/>
      <c r="I50" s="2461"/>
      <c r="J50" s="2461"/>
      <c r="L50" s="2460"/>
      <c r="M50" s="2461"/>
      <c r="N50" s="2461"/>
      <c r="O50" s="2461"/>
      <c r="P50" s="2461"/>
      <c r="Q50" s="2461"/>
      <c r="R50" s="2461"/>
      <c r="S50" s="2461"/>
      <c r="U50" s="2460"/>
      <c r="V50" s="2461"/>
      <c r="W50" s="2461"/>
      <c r="X50" s="2461"/>
      <c r="Y50" s="2461"/>
      <c r="Z50" s="2461"/>
      <c r="AA50" s="2461"/>
      <c r="AB50" s="2461"/>
    </row>
    <row r="53" spans="1:28" ht="15" customHeight="1">
      <c r="C53" s="3152" t="s">
        <v>1343</v>
      </c>
      <c r="D53" s="3152"/>
      <c r="E53" s="3152"/>
      <c r="F53" s="3152"/>
      <c r="G53" s="3152"/>
      <c r="H53" s="3152"/>
      <c r="I53" s="3152"/>
      <c r="L53" s="3152" t="s">
        <v>1343</v>
      </c>
      <c r="M53" s="3152"/>
      <c r="N53" s="3152"/>
      <c r="O53" s="3152"/>
      <c r="P53" s="3152"/>
      <c r="Q53" s="3152"/>
      <c r="R53" s="3152"/>
      <c r="U53" s="3152" t="s">
        <v>1343</v>
      </c>
      <c r="V53" s="3152"/>
      <c r="W53" s="3152"/>
      <c r="X53" s="3152"/>
      <c r="Y53" s="3152"/>
      <c r="Z53" s="3152"/>
      <c r="AA53" s="3152"/>
    </row>
    <row r="54" spans="1:28">
      <c r="C54" s="3001"/>
      <c r="D54" s="3001"/>
      <c r="E54" s="3001"/>
      <c r="F54" s="3001"/>
      <c r="G54" s="3001"/>
      <c r="H54" s="3001"/>
      <c r="I54" s="3001"/>
      <c r="L54" s="3001"/>
      <c r="M54" s="3001"/>
      <c r="N54" s="3001"/>
      <c r="O54" s="3001"/>
      <c r="P54" s="3001"/>
      <c r="Q54" s="3001"/>
      <c r="R54" s="3001"/>
      <c r="U54" s="3001"/>
      <c r="V54" s="3001"/>
      <c r="W54" s="3001"/>
      <c r="X54" s="3001"/>
      <c r="Y54" s="3001"/>
      <c r="Z54" s="3001"/>
      <c r="AA54" s="3001"/>
    </row>
    <row r="55" spans="1:28" ht="15">
      <c r="C55" s="2456" t="s">
        <v>834</v>
      </c>
      <c r="D55" s="2982" t="s">
        <v>1159</v>
      </c>
      <c r="E55" s="3002"/>
      <c r="F55" s="2996"/>
      <c r="H55" s="3003" t="s">
        <v>169</v>
      </c>
      <c r="L55" s="2456" t="s">
        <v>834</v>
      </c>
      <c r="M55" s="2982" t="s">
        <v>1166</v>
      </c>
      <c r="N55" s="3002"/>
      <c r="O55" s="2996"/>
      <c r="Q55" s="3003" t="s">
        <v>169</v>
      </c>
      <c r="U55" s="2456" t="s">
        <v>834</v>
      </c>
      <c r="V55" s="2982" t="s">
        <v>1165</v>
      </c>
      <c r="W55" s="3002"/>
      <c r="X55" s="2996"/>
      <c r="Z55" s="3003" t="s">
        <v>169</v>
      </c>
    </row>
    <row r="56" spans="1:28" ht="50.1" customHeight="1">
      <c r="C56" s="2191" t="s">
        <v>836</v>
      </c>
      <c r="D56" s="2190" t="s">
        <v>238</v>
      </c>
      <c r="E56" s="2190" t="s">
        <v>832</v>
      </c>
      <c r="F56" s="2190" t="s">
        <v>355</v>
      </c>
      <c r="G56" s="2190" t="s">
        <v>973</v>
      </c>
      <c r="H56" s="2190" t="s">
        <v>241</v>
      </c>
      <c r="I56" s="2190" t="s">
        <v>833</v>
      </c>
      <c r="L56" s="2191" t="s">
        <v>836</v>
      </c>
      <c r="M56" s="2190" t="s">
        <v>238</v>
      </c>
      <c r="N56" s="2190" t="s">
        <v>832</v>
      </c>
      <c r="O56" s="2190" t="s">
        <v>355</v>
      </c>
      <c r="P56" s="2190" t="s">
        <v>973</v>
      </c>
      <c r="Q56" s="2190" t="s">
        <v>241</v>
      </c>
      <c r="R56" s="2190" t="s">
        <v>833</v>
      </c>
      <c r="U56" s="2191" t="s">
        <v>836</v>
      </c>
      <c r="V56" s="2190" t="s">
        <v>238</v>
      </c>
      <c r="W56" s="2190" t="s">
        <v>832</v>
      </c>
      <c r="X56" s="2190" t="s">
        <v>355</v>
      </c>
      <c r="Y56" s="2190" t="s">
        <v>973</v>
      </c>
      <c r="Z56" s="2190" t="s">
        <v>241</v>
      </c>
      <c r="AA56" s="2190" t="s">
        <v>833</v>
      </c>
    </row>
    <row r="57" spans="1:28" ht="9" customHeight="1">
      <c r="C57" s="2997"/>
      <c r="D57" s="2997"/>
      <c r="E57" s="2997"/>
      <c r="F57" s="2997"/>
      <c r="G57" s="2997"/>
      <c r="H57" s="2997"/>
      <c r="I57" s="2997"/>
      <c r="L57" s="2997"/>
      <c r="M57" s="2997"/>
      <c r="N57" s="2997"/>
      <c r="O57" s="2997"/>
      <c r="P57" s="2997"/>
      <c r="Q57" s="2997"/>
      <c r="R57" s="2997"/>
      <c r="U57" s="2997"/>
      <c r="V57" s="2997"/>
      <c r="W57" s="2997"/>
      <c r="X57" s="2997"/>
      <c r="Y57" s="2997"/>
      <c r="Z57" s="2997"/>
      <c r="AA57" s="2997"/>
    </row>
    <row r="58" spans="1:28">
      <c r="C58" s="2137" t="s">
        <v>1050</v>
      </c>
      <c r="D58" s="3004"/>
      <c r="E58" s="3004"/>
      <c r="F58" s="3004"/>
      <c r="G58" s="3004"/>
      <c r="H58" s="3004"/>
      <c r="I58" s="3005"/>
      <c r="L58" s="2137" t="s">
        <v>1050</v>
      </c>
      <c r="M58" s="3004"/>
      <c r="N58" s="3004"/>
      <c r="O58" s="3004"/>
      <c r="P58" s="3004"/>
      <c r="Q58" s="3004"/>
      <c r="R58" s="3004"/>
      <c r="U58" s="2137" t="s">
        <v>1050</v>
      </c>
      <c r="V58" s="3004"/>
      <c r="W58" s="3004"/>
      <c r="X58" s="3004"/>
      <c r="Y58" s="3004"/>
      <c r="Z58" s="3004"/>
      <c r="AA58" s="3004"/>
    </row>
    <row r="59" spans="1:28">
      <c r="A59" s="2444"/>
      <c r="C59" s="2731" t="s">
        <v>820</v>
      </c>
      <c r="D59" s="2440"/>
      <c r="E59" s="2447"/>
      <c r="F59" s="2447"/>
      <c r="G59" s="2447"/>
      <c r="H59" s="2447"/>
      <c r="I59" s="2479"/>
      <c r="L59" s="2731" t="s">
        <v>820</v>
      </c>
      <c r="M59" s="2447"/>
      <c r="N59" s="2447"/>
      <c r="O59" s="2447"/>
      <c r="P59" s="2447"/>
      <c r="Q59" s="2447"/>
      <c r="R59" s="2448"/>
      <c r="U59" s="2731" t="s">
        <v>820</v>
      </c>
      <c r="V59" s="2447"/>
      <c r="W59" s="2447"/>
      <c r="X59" s="2447"/>
      <c r="Y59" s="2447"/>
      <c r="Z59" s="2447"/>
      <c r="AA59" s="2448"/>
    </row>
    <row r="60" spans="1:28">
      <c r="A60" s="2444"/>
      <c r="C60" s="2731" t="s">
        <v>821</v>
      </c>
      <c r="D60" s="2440"/>
      <c r="E60" s="2447"/>
      <c r="F60" s="2447"/>
      <c r="G60" s="2447"/>
      <c r="H60" s="2447"/>
      <c r="I60" s="2479"/>
      <c r="L60" s="2731" t="s">
        <v>821</v>
      </c>
      <c r="M60" s="2447"/>
      <c r="N60" s="2447"/>
      <c r="O60" s="2447"/>
      <c r="P60" s="2447"/>
      <c r="Q60" s="2447"/>
      <c r="R60" s="2448"/>
      <c r="U60" s="2731" t="s">
        <v>821</v>
      </c>
      <c r="V60" s="2447"/>
      <c r="W60" s="2447"/>
      <c r="X60" s="2447"/>
      <c r="Y60" s="2447"/>
      <c r="Z60" s="2447"/>
      <c r="AA60" s="2448"/>
    </row>
    <row r="61" spans="1:28">
      <c r="A61" s="2444"/>
      <c r="C61" s="2731" t="s">
        <v>822</v>
      </c>
      <c r="D61" s="2440"/>
      <c r="E61" s="2447"/>
      <c r="F61" s="2447"/>
      <c r="G61" s="2447"/>
      <c r="H61" s="2447"/>
      <c r="I61" s="2479"/>
      <c r="L61" s="2731" t="s">
        <v>822</v>
      </c>
      <c r="M61" s="2447"/>
      <c r="N61" s="2447"/>
      <c r="O61" s="2447"/>
      <c r="P61" s="2447"/>
      <c r="Q61" s="2447"/>
      <c r="R61" s="2448"/>
      <c r="U61" s="2731" t="s">
        <v>822</v>
      </c>
      <c r="V61" s="2447"/>
      <c r="W61" s="2447"/>
      <c r="X61" s="2447"/>
      <c r="Y61" s="2447"/>
      <c r="Z61" s="2447"/>
      <c r="AA61" s="2448"/>
    </row>
    <row r="62" spans="1:28">
      <c r="A62" s="2444"/>
      <c r="B62" s="2444"/>
      <c r="C62" s="2458" t="s">
        <v>251</v>
      </c>
      <c r="D62" s="2440"/>
      <c r="E62" s="2447"/>
      <c r="F62" s="2447"/>
      <c r="G62" s="2447"/>
      <c r="H62" s="2447"/>
      <c r="I62" s="2479"/>
      <c r="L62" s="2458" t="s">
        <v>251</v>
      </c>
      <c r="M62" s="2447"/>
      <c r="N62" s="2447"/>
      <c r="O62" s="2447"/>
      <c r="P62" s="2447"/>
      <c r="Q62" s="2447"/>
      <c r="R62" s="2448"/>
      <c r="U62" s="2458" t="s">
        <v>251</v>
      </c>
      <c r="V62" s="2447"/>
      <c r="W62" s="2447"/>
      <c r="X62" s="2447"/>
      <c r="Y62" s="2447"/>
      <c r="Z62" s="2447"/>
      <c r="AA62" s="2448"/>
    </row>
    <row r="63" spans="1:28">
      <c r="A63" s="2444"/>
      <c r="B63" s="2444"/>
      <c r="C63" s="2458" t="s">
        <v>252</v>
      </c>
      <c r="D63" s="2440"/>
      <c r="E63" s="2447"/>
      <c r="F63" s="2447"/>
      <c r="G63" s="2447"/>
      <c r="H63" s="2447"/>
      <c r="I63" s="2479"/>
      <c r="L63" s="2458" t="s">
        <v>252</v>
      </c>
      <c r="M63" s="2447"/>
      <c r="N63" s="2447"/>
      <c r="O63" s="2447"/>
      <c r="P63" s="2447"/>
      <c r="Q63" s="2447"/>
      <c r="R63" s="2448"/>
      <c r="U63" s="2458" t="s">
        <v>252</v>
      </c>
      <c r="V63" s="2447"/>
      <c r="W63" s="2447"/>
      <c r="X63" s="2447"/>
      <c r="Y63" s="2447"/>
      <c r="Z63" s="2447"/>
      <c r="AA63" s="2448"/>
    </row>
    <row r="64" spans="1:28">
      <c r="A64" s="2444"/>
      <c r="B64" s="2444"/>
      <c r="C64" s="2458" t="s">
        <v>253</v>
      </c>
      <c r="D64" s="2440"/>
      <c r="E64" s="2447"/>
      <c r="F64" s="2447"/>
      <c r="G64" s="2447"/>
      <c r="H64" s="2447"/>
      <c r="I64" s="2479"/>
      <c r="L64" s="2458" t="s">
        <v>253</v>
      </c>
      <c r="M64" s="2447"/>
      <c r="N64" s="2447"/>
      <c r="O64" s="2447"/>
      <c r="P64" s="2447"/>
      <c r="Q64" s="2447"/>
      <c r="R64" s="2448"/>
      <c r="U64" s="2458" t="s">
        <v>253</v>
      </c>
      <c r="V64" s="2447"/>
      <c r="W64" s="2447"/>
      <c r="X64" s="2447"/>
      <c r="Y64" s="2447"/>
      <c r="Z64" s="2447"/>
      <c r="AA64" s="2448"/>
    </row>
    <row r="65" spans="1:28">
      <c r="A65" s="2444"/>
      <c r="B65" s="2444"/>
      <c r="C65" s="2458" t="s">
        <v>254</v>
      </c>
      <c r="D65" s="2440"/>
      <c r="E65" s="2447"/>
      <c r="F65" s="2447"/>
      <c r="G65" s="2447"/>
      <c r="H65" s="2447"/>
      <c r="I65" s="2479"/>
      <c r="L65" s="2458" t="s">
        <v>254</v>
      </c>
      <c r="M65" s="2447"/>
      <c r="N65" s="2447"/>
      <c r="O65" s="2447"/>
      <c r="P65" s="2447"/>
      <c r="Q65" s="2447"/>
      <c r="R65" s="2448"/>
      <c r="U65" s="2458" t="s">
        <v>254</v>
      </c>
      <c r="V65" s="2447"/>
      <c r="W65" s="2447"/>
      <c r="X65" s="2447"/>
      <c r="Y65" s="2447"/>
      <c r="Z65" s="2447"/>
      <c r="AA65" s="2448"/>
    </row>
    <row r="66" spans="1:28">
      <c r="A66" s="2444"/>
      <c r="B66" s="2444"/>
      <c r="C66" s="2458" t="s">
        <v>255</v>
      </c>
      <c r="D66" s="2440"/>
      <c r="E66" s="2447"/>
      <c r="F66" s="2447"/>
      <c r="G66" s="2447"/>
      <c r="H66" s="2447"/>
      <c r="I66" s="2479"/>
      <c r="L66" s="2458" t="s">
        <v>255</v>
      </c>
      <c r="M66" s="2447"/>
      <c r="N66" s="2447"/>
      <c r="O66" s="2447"/>
      <c r="P66" s="2447"/>
      <c r="Q66" s="2447"/>
      <c r="R66" s="2448"/>
      <c r="U66" s="2458" t="s">
        <v>255</v>
      </c>
      <c r="V66" s="2447"/>
      <c r="W66" s="2447"/>
      <c r="X66" s="2447"/>
      <c r="Y66" s="2447"/>
      <c r="Z66" s="2447"/>
      <c r="AA66" s="2448"/>
    </row>
    <row r="67" spans="1:28">
      <c r="A67" s="2444"/>
      <c r="B67" s="2444"/>
      <c r="C67" s="2458" t="s">
        <v>258</v>
      </c>
      <c r="D67" s="2440"/>
      <c r="E67" s="2447"/>
      <c r="F67" s="2447"/>
      <c r="G67" s="2447"/>
      <c r="H67" s="2447"/>
      <c r="I67" s="2479"/>
      <c r="L67" s="2458" t="s">
        <v>258</v>
      </c>
      <c r="M67" s="2447"/>
      <c r="N67" s="2447"/>
      <c r="O67" s="2447"/>
      <c r="P67" s="2447"/>
      <c r="Q67" s="2447"/>
      <c r="R67" s="2448"/>
      <c r="U67" s="2458" t="s">
        <v>258</v>
      </c>
      <c r="V67" s="2447"/>
      <c r="W67" s="2447"/>
      <c r="X67" s="2447"/>
      <c r="Y67" s="2447"/>
      <c r="Z67" s="2447"/>
      <c r="AA67" s="2448"/>
    </row>
    <row r="68" spans="1:28">
      <c r="A68" s="2444"/>
      <c r="B68" s="2444"/>
      <c r="C68" s="2458" t="s">
        <v>259</v>
      </c>
      <c r="D68" s="2440"/>
      <c r="E68" s="2447"/>
      <c r="F68" s="2447"/>
      <c r="G68" s="2447"/>
      <c r="H68" s="2447"/>
      <c r="I68" s="2479"/>
      <c r="L68" s="2458" t="s">
        <v>259</v>
      </c>
      <c r="M68" s="2447"/>
      <c r="N68" s="2447"/>
      <c r="O68" s="2447"/>
      <c r="P68" s="2447"/>
      <c r="Q68" s="2447"/>
      <c r="R68" s="2448"/>
      <c r="U68" s="2458" t="s">
        <v>259</v>
      </c>
      <c r="V68" s="2447"/>
      <c r="W68" s="2447"/>
      <c r="X68" s="2447"/>
      <c r="Y68" s="2447"/>
      <c r="Z68" s="2447"/>
      <c r="AA68" s="2448"/>
    </row>
    <row r="69" spans="1:28">
      <c r="B69" s="2724"/>
      <c r="C69" s="2458" t="s">
        <v>823</v>
      </c>
      <c r="D69" s="2440"/>
      <c r="E69" s="2447"/>
      <c r="F69" s="2447"/>
      <c r="G69" s="2447"/>
      <c r="H69" s="2447"/>
      <c r="I69" s="2479"/>
      <c r="L69" s="2458" t="s">
        <v>823</v>
      </c>
      <c r="M69" s="2447"/>
      <c r="N69" s="2447"/>
      <c r="O69" s="2447"/>
      <c r="P69" s="2447"/>
      <c r="Q69" s="2447"/>
      <c r="R69" s="2448"/>
      <c r="U69" s="2458" t="s">
        <v>823</v>
      </c>
      <c r="V69" s="2447"/>
      <c r="W69" s="2447"/>
      <c r="X69" s="2447"/>
      <c r="Y69" s="2447"/>
      <c r="Z69" s="2447"/>
      <c r="AA69" s="2448"/>
    </row>
    <row r="70" spans="1:28">
      <c r="A70" s="2444"/>
      <c r="C70" s="2731" t="s">
        <v>1056</v>
      </c>
      <c r="D70" s="2440"/>
      <c r="E70" s="2447"/>
      <c r="F70" s="2447"/>
      <c r="G70" s="2447"/>
      <c r="H70" s="2447"/>
      <c r="I70" s="2479"/>
      <c r="L70" s="2731" t="s">
        <v>1056</v>
      </c>
      <c r="M70" s="2447"/>
      <c r="N70" s="2447"/>
      <c r="O70" s="2447"/>
      <c r="P70" s="2447"/>
      <c r="Q70" s="2447"/>
      <c r="R70" s="2448"/>
      <c r="U70" s="2731" t="s">
        <v>1056</v>
      </c>
      <c r="V70" s="2447"/>
      <c r="W70" s="2447"/>
      <c r="X70" s="2447"/>
      <c r="Y70" s="2447"/>
      <c r="Z70" s="2447"/>
      <c r="AA70" s="2448"/>
    </row>
    <row r="71" spans="1:28">
      <c r="A71" s="2444"/>
      <c r="C71" s="2731"/>
      <c r="D71" s="2447"/>
      <c r="E71" s="2447"/>
      <c r="F71" s="2447"/>
      <c r="G71" s="2447"/>
      <c r="H71" s="2447"/>
      <c r="I71" s="2480"/>
      <c r="L71" s="2731"/>
      <c r="M71" s="2447"/>
      <c r="N71" s="2447"/>
      <c r="O71" s="2447"/>
      <c r="P71" s="2447"/>
      <c r="Q71" s="2447"/>
      <c r="R71" s="2462"/>
      <c r="U71" s="2731"/>
      <c r="V71" s="2447"/>
      <c r="W71" s="2447"/>
      <c r="X71" s="2447"/>
      <c r="Y71" s="2447"/>
      <c r="Z71" s="2447"/>
      <c r="AA71" s="2462"/>
    </row>
    <row r="72" spans="1:28" s="2732" customFormat="1" ht="21.75" customHeight="1">
      <c r="A72" s="2438"/>
      <c r="B72" s="2438"/>
      <c r="C72" s="2191" t="s">
        <v>819</v>
      </c>
      <c r="D72" s="2135"/>
      <c r="E72" s="2135"/>
      <c r="F72" s="2135"/>
      <c r="G72" s="2135"/>
      <c r="H72" s="2135"/>
      <c r="I72" s="2138"/>
      <c r="J72" s="2445"/>
      <c r="L72" s="2191" t="s">
        <v>819</v>
      </c>
      <c r="M72" s="2183"/>
      <c r="N72" s="2183"/>
      <c r="O72" s="2183"/>
      <c r="P72" s="2183"/>
      <c r="Q72" s="2183"/>
      <c r="R72" s="2192"/>
      <c r="S72" s="2445"/>
      <c r="U72" s="2191" t="s">
        <v>819</v>
      </c>
      <c r="V72" s="2183"/>
      <c r="W72" s="2183"/>
      <c r="X72" s="2183"/>
      <c r="Y72" s="2183"/>
      <c r="Z72" s="2183"/>
      <c r="AA72" s="2192"/>
      <c r="AB72" s="2445"/>
    </row>
    <row r="73" spans="1:28">
      <c r="C73" s="2442"/>
      <c r="D73" s="2449"/>
      <c r="E73" s="2449"/>
      <c r="F73" s="2449"/>
      <c r="G73" s="2449"/>
      <c r="H73" s="2449"/>
      <c r="I73" s="2481"/>
      <c r="L73" s="2442"/>
      <c r="M73" s="2449"/>
      <c r="N73" s="2449"/>
      <c r="O73" s="2449"/>
      <c r="P73" s="2449"/>
      <c r="Q73" s="2449"/>
      <c r="R73" s="2463"/>
      <c r="U73" s="2442"/>
      <c r="V73" s="2449"/>
      <c r="W73" s="2449"/>
      <c r="X73" s="2449"/>
      <c r="Y73" s="2449"/>
      <c r="Z73" s="2449"/>
      <c r="AA73" s="2463"/>
    </row>
    <row r="74" spans="1:28">
      <c r="C74" s="2442" t="s">
        <v>1052</v>
      </c>
      <c r="D74" s="2449"/>
      <c r="E74" s="2449"/>
      <c r="F74" s="2449"/>
      <c r="G74" s="2449"/>
      <c r="H74" s="2449"/>
      <c r="I74" s="2481"/>
      <c r="L74" s="2442" t="s">
        <v>1052</v>
      </c>
      <c r="M74" s="2449"/>
      <c r="N74" s="2449"/>
      <c r="O74" s="2449"/>
      <c r="P74" s="2449"/>
      <c r="Q74" s="2449"/>
      <c r="R74" s="2463"/>
      <c r="U74" s="2442" t="s">
        <v>1052</v>
      </c>
      <c r="V74" s="2449"/>
      <c r="W74" s="2449"/>
      <c r="X74" s="2449"/>
      <c r="Y74" s="2449"/>
      <c r="Z74" s="2449"/>
      <c r="AA74" s="2463"/>
    </row>
    <row r="75" spans="1:28">
      <c r="A75" s="2444"/>
      <c r="C75" s="2731" t="s">
        <v>820</v>
      </c>
      <c r="D75" s="2440"/>
      <c r="E75" s="2447"/>
      <c r="F75" s="2447"/>
      <c r="G75" s="2447"/>
      <c r="H75" s="2447"/>
      <c r="I75" s="2479"/>
      <c r="L75" s="2731" t="s">
        <v>820</v>
      </c>
      <c r="M75" s="2447"/>
      <c r="N75" s="2447"/>
      <c r="O75" s="2447"/>
      <c r="P75" s="2447"/>
      <c r="Q75" s="2447"/>
      <c r="R75" s="2448"/>
      <c r="U75" s="2731" t="s">
        <v>820</v>
      </c>
      <c r="V75" s="2447"/>
      <c r="W75" s="2447"/>
      <c r="X75" s="2447"/>
      <c r="Y75" s="2447"/>
      <c r="Z75" s="2447"/>
      <c r="AA75" s="2448"/>
    </row>
    <row r="76" spans="1:28">
      <c r="A76" s="2444"/>
      <c r="C76" s="2731" t="s">
        <v>821</v>
      </c>
      <c r="D76" s="2440"/>
      <c r="E76" s="2447"/>
      <c r="F76" s="2447"/>
      <c r="G76" s="2447"/>
      <c r="H76" s="2447"/>
      <c r="I76" s="2479"/>
      <c r="L76" s="2731" t="s">
        <v>821</v>
      </c>
      <c r="M76" s="2447"/>
      <c r="N76" s="2447"/>
      <c r="O76" s="2447"/>
      <c r="P76" s="2447"/>
      <c r="Q76" s="2447"/>
      <c r="R76" s="2448"/>
      <c r="U76" s="2731" t="s">
        <v>821</v>
      </c>
      <c r="V76" s="2447"/>
      <c r="W76" s="2447"/>
      <c r="X76" s="2447"/>
      <c r="Y76" s="2447"/>
      <c r="Z76" s="2447"/>
      <c r="AA76" s="2448"/>
    </row>
    <row r="77" spans="1:28">
      <c r="A77" s="2444"/>
      <c r="C77" s="2731" t="s">
        <v>822</v>
      </c>
      <c r="D77" s="2440"/>
      <c r="E77" s="2447"/>
      <c r="F77" s="2447"/>
      <c r="G77" s="2447"/>
      <c r="H77" s="2447"/>
      <c r="I77" s="2479"/>
      <c r="L77" s="2731" t="s">
        <v>822</v>
      </c>
      <c r="M77" s="2449"/>
      <c r="N77" s="2447"/>
      <c r="O77" s="2447"/>
      <c r="P77" s="2447"/>
      <c r="Q77" s="2447"/>
      <c r="R77" s="2448"/>
      <c r="U77" s="2731" t="s">
        <v>822</v>
      </c>
      <c r="V77" s="2449"/>
      <c r="W77" s="2447"/>
      <c r="X77" s="2447"/>
      <c r="Y77" s="2447"/>
      <c r="Z77" s="2447"/>
      <c r="AA77" s="2448"/>
    </row>
    <row r="78" spans="1:28">
      <c r="A78" s="2444"/>
      <c r="B78" s="2444"/>
      <c r="C78" s="2458" t="s">
        <v>251</v>
      </c>
      <c r="D78" s="2440"/>
      <c r="E78" s="2447"/>
      <c r="F78" s="2447"/>
      <c r="G78" s="2447"/>
      <c r="H78" s="2447"/>
      <c r="I78" s="2479"/>
      <c r="L78" s="2458" t="s">
        <v>251</v>
      </c>
      <c r="M78" s="2447"/>
      <c r="N78" s="2447"/>
      <c r="O78" s="2447"/>
      <c r="P78" s="2447"/>
      <c r="Q78" s="2447"/>
      <c r="R78" s="2448"/>
      <c r="U78" s="2458" t="s">
        <v>251</v>
      </c>
      <c r="V78" s="2447"/>
      <c r="W78" s="2447"/>
      <c r="X78" s="2447"/>
      <c r="Y78" s="2447"/>
      <c r="Z78" s="2447"/>
      <c r="AA78" s="2448"/>
    </row>
    <row r="79" spans="1:28">
      <c r="A79" s="2444"/>
      <c r="B79" s="2444"/>
      <c r="C79" s="2458" t="s">
        <v>252</v>
      </c>
      <c r="D79" s="2440"/>
      <c r="E79" s="2447"/>
      <c r="F79" s="2447"/>
      <c r="G79" s="2447"/>
      <c r="H79" s="2447"/>
      <c r="I79" s="2479"/>
      <c r="L79" s="2458" t="s">
        <v>252</v>
      </c>
      <c r="M79" s="2447"/>
      <c r="N79" s="2447"/>
      <c r="O79" s="2447"/>
      <c r="P79" s="2447"/>
      <c r="Q79" s="2447"/>
      <c r="R79" s="2448"/>
      <c r="U79" s="2458" t="s">
        <v>252</v>
      </c>
      <c r="V79" s="2447"/>
      <c r="W79" s="2447"/>
      <c r="X79" s="2447"/>
      <c r="Y79" s="2447"/>
      <c r="Z79" s="2447"/>
      <c r="AA79" s="2448"/>
    </row>
    <row r="80" spans="1:28">
      <c r="A80" s="2444"/>
      <c r="B80" s="2444"/>
      <c r="C80" s="2458" t="s">
        <v>253</v>
      </c>
      <c r="D80" s="2440"/>
      <c r="E80" s="2447"/>
      <c r="F80" s="2447"/>
      <c r="G80" s="2447"/>
      <c r="H80" s="2447"/>
      <c r="I80" s="2479"/>
      <c r="L80" s="2458" t="s">
        <v>253</v>
      </c>
      <c r="M80" s="2447"/>
      <c r="N80" s="2447"/>
      <c r="O80" s="2447"/>
      <c r="P80" s="2447"/>
      <c r="Q80" s="2447"/>
      <c r="R80" s="2448"/>
      <c r="U80" s="2458" t="s">
        <v>253</v>
      </c>
      <c r="V80" s="2447"/>
      <c r="W80" s="2447"/>
      <c r="X80" s="2447"/>
      <c r="Y80" s="2447"/>
      <c r="Z80" s="2447"/>
      <c r="AA80" s="2448"/>
    </row>
    <row r="81" spans="1:28">
      <c r="A81" s="2444"/>
      <c r="B81" s="2444"/>
      <c r="C81" s="2458" t="s">
        <v>254</v>
      </c>
      <c r="D81" s="2440"/>
      <c r="E81" s="2447"/>
      <c r="F81" s="2447"/>
      <c r="G81" s="2447"/>
      <c r="H81" s="2447"/>
      <c r="I81" s="2479"/>
      <c r="L81" s="2458" t="s">
        <v>254</v>
      </c>
      <c r="M81" s="2447"/>
      <c r="N81" s="2447"/>
      <c r="O81" s="2447"/>
      <c r="P81" s="2447"/>
      <c r="Q81" s="2447"/>
      <c r="R81" s="2448"/>
      <c r="U81" s="2458" t="s">
        <v>254</v>
      </c>
      <c r="V81" s="2447"/>
      <c r="W81" s="2447"/>
      <c r="X81" s="2447"/>
      <c r="Y81" s="2447"/>
      <c r="Z81" s="2447"/>
      <c r="AA81" s="2448"/>
    </row>
    <row r="82" spans="1:28">
      <c r="A82" s="2444"/>
      <c r="B82" s="2444"/>
      <c r="C82" s="2458" t="s">
        <v>255</v>
      </c>
      <c r="D82" s="2440"/>
      <c r="E82" s="2447"/>
      <c r="F82" s="2447"/>
      <c r="G82" s="2447"/>
      <c r="H82" s="2447"/>
      <c r="I82" s="2479"/>
      <c r="L82" s="2458" t="s">
        <v>255</v>
      </c>
      <c r="M82" s="2447"/>
      <c r="N82" s="2447"/>
      <c r="O82" s="2447"/>
      <c r="P82" s="2447"/>
      <c r="Q82" s="2447"/>
      <c r="R82" s="2448"/>
      <c r="U82" s="2458" t="s">
        <v>255</v>
      </c>
      <c r="V82" s="2447"/>
      <c r="W82" s="2447"/>
      <c r="X82" s="2447"/>
      <c r="Y82" s="2447"/>
      <c r="Z82" s="2447"/>
      <c r="AA82" s="2448"/>
    </row>
    <row r="83" spans="1:28">
      <c r="A83" s="2444"/>
      <c r="B83" s="2444"/>
      <c r="C83" s="2458" t="s">
        <v>258</v>
      </c>
      <c r="D83" s="2440"/>
      <c r="E83" s="2447"/>
      <c r="F83" s="2447"/>
      <c r="G83" s="2447"/>
      <c r="H83" s="2447"/>
      <c r="I83" s="2479"/>
      <c r="L83" s="2458" t="s">
        <v>258</v>
      </c>
      <c r="M83" s="2447"/>
      <c r="N83" s="2447"/>
      <c r="O83" s="2447"/>
      <c r="P83" s="2447"/>
      <c r="Q83" s="2447"/>
      <c r="R83" s="2448"/>
      <c r="U83" s="2458" t="s">
        <v>258</v>
      </c>
      <c r="V83" s="2447"/>
      <c r="W83" s="2447"/>
      <c r="X83" s="2447"/>
      <c r="Y83" s="2447"/>
      <c r="Z83" s="2447"/>
      <c r="AA83" s="2448"/>
    </row>
    <row r="84" spans="1:28">
      <c r="A84" s="2444"/>
      <c r="B84" s="2444"/>
      <c r="C84" s="2458" t="s">
        <v>259</v>
      </c>
      <c r="D84" s="2440"/>
      <c r="E84" s="2447"/>
      <c r="F84" s="2447"/>
      <c r="G84" s="2447"/>
      <c r="H84" s="2447"/>
      <c r="I84" s="2479"/>
      <c r="L84" s="2458" t="s">
        <v>259</v>
      </c>
      <c r="M84" s="2447"/>
      <c r="N84" s="2447"/>
      <c r="O84" s="2447"/>
      <c r="P84" s="2447"/>
      <c r="Q84" s="2447"/>
      <c r="R84" s="2448"/>
      <c r="U84" s="2458" t="s">
        <v>259</v>
      </c>
      <c r="V84" s="2447"/>
      <c r="W84" s="2447"/>
      <c r="X84" s="2447"/>
      <c r="Y84" s="2447"/>
      <c r="Z84" s="2447"/>
      <c r="AA84" s="2448"/>
    </row>
    <row r="85" spans="1:28">
      <c r="B85" s="2724"/>
      <c r="C85" s="2458" t="s">
        <v>823</v>
      </c>
      <c r="D85" s="2440"/>
      <c r="E85" s="2447"/>
      <c r="F85" s="2447"/>
      <c r="G85" s="2447"/>
      <c r="H85" s="2447"/>
      <c r="I85" s="2479"/>
      <c r="L85" s="2458" t="s">
        <v>823</v>
      </c>
      <c r="M85" s="2447"/>
      <c r="N85" s="2447"/>
      <c r="O85" s="2447"/>
      <c r="P85" s="2447"/>
      <c r="Q85" s="2447"/>
      <c r="R85" s="2448"/>
      <c r="U85" s="2458" t="s">
        <v>823</v>
      </c>
      <c r="V85" s="2447"/>
      <c r="W85" s="2447"/>
      <c r="X85" s="2447"/>
      <c r="Y85" s="2447"/>
      <c r="Z85" s="2447"/>
      <c r="AA85" s="2448"/>
    </row>
    <row r="86" spans="1:28">
      <c r="A86" s="2444"/>
      <c r="C86" s="2731" t="s">
        <v>824</v>
      </c>
      <c r="D86" s="2440"/>
      <c r="E86" s="2447"/>
      <c r="F86" s="2447"/>
      <c r="G86" s="2447"/>
      <c r="H86" s="2447"/>
      <c r="I86" s="2479"/>
      <c r="L86" s="2731" t="s">
        <v>824</v>
      </c>
      <c r="M86" s="2447"/>
      <c r="N86" s="2447"/>
      <c r="O86" s="2447"/>
      <c r="P86" s="2447"/>
      <c r="Q86" s="2447"/>
      <c r="R86" s="2448"/>
      <c r="U86" s="2731" t="s">
        <v>824</v>
      </c>
      <c r="V86" s="2447"/>
      <c r="W86" s="2447"/>
      <c r="X86" s="2447"/>
      <c r="Y86" s="2447"/>
      <c r="Z86" s="2447"/>
      <c r="AA86" s="2448"/>
    </row>
    <row r="87" spans="1:28">
      <c r="A87" s="2444"/>
      <c r="C87" s="2731" t="s">
        <v>825</v>
      </c>
      <c r="D87" s="2440"/>
      <c r="E87" s="2447"/>
      <c r="F87" s="2447"/>
      <c r="G87" s="2447"/>
      <c r="H87" s="2447"/>
      <c r="I87" s="2479"/>
      <c r="L87" s="2731" t="s">
        <v>825</v>
      </c>
      <c r="M87" s="2447"/>
      <c r="N87" s="2447"/>
      <c r="O87" s="2447"/>
      <c r="P87" s="2447"/>
      <c r="Q87" s="2447"/>
      <c r="R87" s="2448"/>
      <c r="U87" s="2731" t="s">
        <v>825</v>
      </c>
      <c r="V87" s="2447"/>
      <c r="W87" s="2447"/>
      <c r="X87" s="2447"/>
      <c r="Y87" s="2447"/>
      <c r="Z87" s="2447"/>
      <c r="AA87" s="2448"/>
    </row>
    <row r="88" spans="1:28">
      <c r="A88" s="2444"/>
      <c r="C88" s="2731" t="s">
        <v>826</v>
      </c>
      <c r="D88" s="2440"/>
      <c r="E88" s="2447"/>
      <c r="F88" s="2447"/>
      <c r="G88" s="2447"/>
      <c r="H88" s="2447"/>
      <c r="I88" s="2479"/>
      <c r="L88" s="2731" t="s">
        <v>826</v>
      </c>
      <c r="M88" s="2447"/>
      <c r="N88" s="2447"/>
      <c r="O88" s="2447"/>
      <c r="P88" s="2447"/>
      <c r="Q88" s="2447"/>
      <c r="R88" s="2448"/>
      <c r="U88" s="2731" t="s">
        <v>826</v>
      </c>
      <c r="V88" s="2447"/>
      <c r="W88" s="2447"/>
      <c r="X88" s="2447"/>
      <c r="Y88" s="2447"/>
      <c r="Z88" s="2447"/>
      <c r="AA88" s="2448"/>
    </row>
    <row r="89" spans="1:28">
      <c r="C89" s="2731" t="s">
        <v>827</v>
      </c>
      <c r="D89" s="2439"/>
      <c r="E89" s="2447"/>
      <c r="F89" s="2447"/>
      <c r="G89" s="2447"/>
      <c r="H89" s="2447"/>
      <c r="I89" s="2479"/>
      <c r="L89" s="2731" t="s">
        <v>827</v>
      </c>
      <c r="M89" s="2447"/>
      <c r="N89" s="2447"/>
      <c r="O89" s="2447"/>
      <c r="P89" s="2447"/>
      <c r="Q89" s="2447"/>
      <c r="R89" s="2448"/>
      <c r="U89" s="2731" t="s">
        <v>827</v>
      </c>
      <c r="V89" s="2447"/>
      <c r="W89" s="2447"/>
      <c r="X89" s="2447"/>
      <c r="Y89" s="2447"/>
      <c r="Z89" s="2447"/>
      <c r="AA89" s="2448"/>
    </row>
    <row r="90" spans="1:28">
      <c r="A90" s="2444"/>
      <c r="C90" s="2731" t="s">
        <v>1057</v>
      </c>
      <c r="D90" s="2440"/>
      <c r="E90" s="2447"/>
      <c r="F90" s="2447"/>
      <c r="G90" s="2447"/>
      <c r="H90" s="2447"/>
      <c r="I90" s="2479"/>
      <c r="L90" s="2731" t="s">
        <v>1057</v>
      </c>
      <c r="M90" s="2447"/>
      <c r="N90" s="2447"/>
      <c r="O90" s="2447"/>
      <c r="P90" s="2447"/>
      <c r="Q90" s="2447"/>
      <c r="R90" s="2448"/>
      <c r="U90" s="2731" t="s">
        <v>1057</v>
      </c>
      <c r="V90" s="2447"/>
      <c r="W90" s="2447"/>
      <c r="X90" s="2447"/>
      <c r="Y90" s="2447"/>
      <c r="Z90" s="2447"/>
      <c r="AA90" s="2448"/>
    </row>
    <row r="91" spans="1:28" s="2732" customFormat="1" ht="21.75" customHeight="1">
      <c r="A91" s="2438"/>
      <c r="B91" s="2438"/>
      <c r="C91" s="2191" t="s">
        <v>828</v>
      </c>
      <c r="D91" s="2135"/>
      <c r="E91" s="2135"/>
      <c r="F91" s="2135"/>
      <c r="G91" s="2135"/>
      <c r="H91" s="2135"/>
      <c r="I91" s="2138"/>
      <c r="J91" s="2445"/>
      <c r="L91" s="2191" t="s">
        <v>828</v>
      </c>
      <c r="M91" s="2183"/>
      <c r="N91" s="2183"/>
      <c r="O91" s="2183"/>
      <c r="P91" s="2183"/>
      <c r="Q91" s="2183"/>
      <c r="R91" s="2192"/>
      <c r="S91" s="2445"/>
      <c r="U91" s="2191" t="s">
        <v>828</v>
      </c>
      <c r="V91" s="2183"/>
      <c r="W91" s="2183"/>
      <c r="X91" s="2183"/>
      <c r="Y91" s="2183"/>
      <c r="Z91" s="2183"/>
      <c r="AA91" s="2192"/>
      <c r="AB91" s="2445"/>
    </row>
    <row r="92" spans="1:28" ht="6" customHeight="1">
      <c r="D92" s="2451"/>
      <c r="E92" s="2451"/>
      <c r="F92" s="2451"/>
      <c r="G92" s="2451"/>
      <c r="H92" s="2451"/>
      <c r="I92" s="2482"/>
      <c r="M92" s="2451"/>
      <c r="N92" s="2451"/>
      <c r="O92" s="2451"/>
      <c r="P92" s="2451"/>
      <c r="Q92" s="2451"/>
      <c r="R92" s="2464"/>
      <c r="V92" s="2451"/>
      <c r="W92" s="2451"/>
      <c r="X92" s="2451"/>
      <c r="Y92" s="2451"/>
      <c r="Z92" s="2451"/>
      <c r="AA92" s="2464"/>
    </row>
    <row r="93" spans="1:28" s="2732" customFormat="1" ht="21.75" customHeight="1">
      <c r="A93" s="2438"/>
      <c r="B93" s="2438"/>
      <c r="C93" s="2191" t="s">
        <v>829</v>
      </c>
      <c r="D93" s="2183"/>
      <c r="E93" s="2183"/>
      <c r="F93" s="2183"/>
      <c r="G93" s="2183"/>
      <c r="H93" s="2183"/>
      <c r="I93" s="2193"/>
      <c r="J93" s="2445"/>
      <c r="L93" s="2191" t="s">
        <v>829</v>
      </c>
      <c r="M93" s="2183"/>
      <c r="N93" s="2183"/>
      <c r="O93" s="2183"/>
      <c r="P93" s="2183"/>
      <c r="Q93" s="2183"/>
      <c r="R93" s="2192"/>
      <c r="S93" s="2445"/>
      <c r="U93" s="2191" t="s">
        <v>829</v>
      </c>
      <c r="V93" s="2183"/>
      <c r="W93" s="2183"/>
      <c r="X93" s="2183"/>
      <c r="Y93" s="2183"/>
      <c r="Z93" s="2183"/>
      <c r="AA93" s="2192"/>
      <c r="AB93" s="2445"/>
    </row>
    <row r="94" spans="1:28" ht="8.25" customHeight="1">
      <c r="C94" s="2444"/>
      <c r="D94" s="2444"/>
      <c r="E94" s="2444"/>
      <c r="F94" s="2444"/>
      <c r="G94" s="2444"/>
      <c r="H94" s="2444"/>
      <c r="I94" s="2444"/>
      <c r="J94" s="2444"/>
      <c r="L94" s="2444"/>
      <c r="M94" s="2444"/>
      <c r="N94" s="2444"/>
      <c r="O94" s="2444"/>
      <c r="P94" s="2444"/>
      <c r="Q94" s="2444"/>
      <c r="R94" s="2444"/>
      <c r="S94" s="2444"/>
      <c r="U94" s="2444"/>
      <c r="V94" s="2444"/>
      <c r="W94" s="2444"/>
      <c r="X94" s="2444"/>
      <c r="Y94" s="2444"/>
      <c r="Z94" s="2444"/>
      <c r="AA94" s="2444"/>
      <c r="AB94" s="2444"/>
    </row>
    <row r="95" spans="1:28" ht="8.25" customHeight="1">
      <c r="C95" s="2459"/>
      <c r="D95" s="2465"/>
      <c r="E95" s="2465"/>
      <c r="F95" s="2465"/>
      <c r="G95" s="2465"/>
      <c r="H95" s="2465"/>
      <c r="L95" s="2459"/>
      <c r="M95" s="2465"/>
      <c r="N95" s="2465"/>
      <c r="O95" s="2465"/>
      <c r="P95" s="2465"/>
      <c r="Q95" s="2465"/>
      <c r="U95" s="2459"/>
      <c r="V95" s="2465"/>
      <c r="W95" s="2465"/>
      <c r="X95" s="2465"/>
      <c r="Y95" s="2465"/>
      <c r="Z95" s="2465"/>
    </row>
    <row r="96" spans="1:28">
      <c r="C96" s="2194" t="s">
        <v>1054</v>
      </c>
      <c r="D96" s="2194"/>
      <c r="E96" s="2194"/>
      <c r="F96" s="2194"/>
      <c r="G96" s="2194"/>
      <c r="H96" s="2194"/>
      <c r="I96" s="2195"/>
      <c r="L96" s="2194" t="s">
        <v>1054</v>
      </c>
      <c r="M96" s="2194"/>
      <c r="N96" s="2194"/>
      <c r="O96" s="2194"/>
      <c r="P96" s="2194"/>
      <c r="Q96" s="2194"/>
      <c r="R96" s="2196"/>
      <c r="U96" s="2194" t="s">
        <v>1054</v>
      </c>
      <c r="V96" s="2194"/>
      <c r="W96" s="2194"/>
      <c r="X96" s="2194"/>
      <c r="Y96" s="2194"/>
      <c r="Z96" s="2194"/>
      <c r="AA96" s="2196"/>
    </row>
    <row r="97" spans="1:28">
      <c r="B97" s="2444"/>
      <c r="C97" s="2194" t="s">
        <v>1055</v>
      </c>
      <c r="D97" s="2440"/>
      <c r="E97" s="2440"/>
      <c r="F97" s="2447"/>
      <c r="G97" s="2194"/>
      <c r="H97" s="2440"/>
      <c r="I97" s="2479"/>
      <c r="L97" s="2194" t="s">
        <v>1055</v>
      </c>
      <c r="M97" s="2194"/>
      <c r="N97" s="2194"/>
      <c r="O97" s="2194"/>
      <c r="P97" s="2194"/>
      <c r="Q97" s="2194"/>
      <c r="R97" s="2196"/>
      <c r="U97" s="2194" t="s">
        <v>1055</v>
      </c>
      <c r="V97" s="2194"/>
      <c r="W97" s="2194"/>
      <c r="X97" s="2194"/>
      <c r="Y97" s="2194"/>
      <c r="Z97" s="2194"/>
      <c r="AA97" s="2196"/>
    </row>
    <row r="98" spans="1:28">
      <c r="C98" s="2194" t="s">
        <v>830</v>
      </c>
      <c r="D98" s="2194"/>
      <c r="E98" s="2194"/>
      <c r="F98" s="2194"/>
      <c r="G98" s="2194"/>
      <c r="H98" s="2194"/>
      <c r="I98" s="2195"/>
      <c r="L98" s="2194" t="s">
        <v>830</v>
      </c>
      <c r="M98" s="2194"/>
      <c r="N98" s="2194"/>
      <c r="O98" s="2194"/>
      <c r="P98" s="2194"/>
      <c r="Q98" s="2194"/>
      <c r="R98" s="2196"/>
      <c r="U98" s="2194" t="s">
        <v>830</v>
      </c>
      <c r="V98" s="2194"/>
      <c r="W98" s="2194"/>
      <c r="X98" s="2194"/>
      <c r="Y98" s="2194"/>
      <c r="Z98" s="2194"/>
      <c r="AA98" s="2196"/>
    </row>
    <row r="100" spans="1:28" ht="18.75" customHeight="1">
      <c r="C100" s="3152" t="s">
        <v>1344</v>
      </c>
      <c r="D100" s="3152"/>
      <c r="E100" s="3152"/>
      <c r="F100" s="3152"/>
      <c r="G100" s="3152"/>
      <c r="H100" s="3152"/>
      <c r="I100" s="3152"/>
      <c r="J100" s="3152"/>
      <c r="L100" s="3152" t="s">
        <v>1344</v>
      </c>
      <c r="M100" s="3152"/>
      <c r="N100" s="3152"/>
      <c r="O100" s="3152"/>
      <c r="P100" s="3152"/>
      <c r="Q100" s="3152"/>
      <c r="R100" s="3152"/>
      <c r="S100" s="3152"/>
      <c r="U100" s="3152" t="s">
        <v>1344</v>
      </c>
      <c r="V100" s="3152"/>
      <c r="W100" s="3152"/>
      <c r="X100" s="3152"/>
      <c r="Y100" s="3152"/>
      <c r="Z100" s="3152"/>
      <c r="AA100" s="3152"/>
      <c r="AB100" s="3152"/>
    </row>
    <row r="101" spans="1:28">
      <c r="C101" s="2444"/>
      <c r="D101" s="2444"/>
      <c r="E101" s="2444"/>
      <c r="F101" s="2444"/>
      <c r="G101" s="2444"/>
      <c r="H101" s="2444"/>
      <c r="I101" s="2444"/>
      <c r="J101" s="2444"/>
      <c r="L101" s="2444"/>
      <c r="M101" s="2444"/>
      <c r="N101" s="2444"/>
      <c r="O101" s="2444"/>
      <c r="P101" s="2444"/>
      <c r="Q101" s="2444"/>
      <c r="R101" s="2444"/>
      <c r="S101" s="2444"/>
      <c r="U101" s="2444"/>
      <c r="V101" s="2444"/>
      <c r="W101" s="2444"/>
      <c r="X101" s="2444"/>
      <c r="Y101" s="2444"/>
      <c r="Z101" s="2444"/>
      <c r="AA101" s="2444"/>
      <c r="AB101" s="2444"/>
    </row>
    <row r="102" spans="1:28" ht="15">
      <c r="C102" s="2456" t="s">
        <v>834</v>
      </c>
      <c r="D102" s="2982" t="s">
        <v>1159</v>
      </c>
      <c r="E102" s="2996"/>
      <c r="F102" s="2997"/>
      <c r="G102" s="2997"/>
      <c r="H102" s="2997"/>
      <c r="I102" s="2998"/>
      <c r="J102" s="2985" t="s">
        <v>169</v>
      </c>
      <c r="L102" s="2456" t="s">
        <v>834</v>
      </c>
      <c r="M102" s="2982" t="s">
        <v>1166</v>
      </c>
      <c r="N102" s="2996"/>
      <c r="O102" s="2997"/>
      <c r="P102" s="2997"/>
      <c r="Q102" s="2997"/>
      <c r="R102" s="2998"/>
      <c r="S102" s="2985" t="s">
        <v>169</v>
      </c>
      <c r="U102" s="2456" t="s">
        <v>834</v>
      </c>
      <c r="V102" s="2982" t="s">
        <v>1165</v>
      </c>
      <c r="W102" s="2996"/>
      <c r="X102" s="2997"/>
      <c r="Y102" s="2997"/>
      <c r="Z102" s="2997"/>
      <c r="AA102" s="2998"/>
      <c r="AB102" s="2985" t="s">
        <v>169</v>
      </c>
    </row>
    <row r="103" spans="1:28" ht="30" customHeight="1">
      <c r="C103" s="3222" t="s">
        <v>835</v>
      </c>
      <c r="D103" s="3220" t="s">
        <v>238</v>
      </c>
      <c r="E103" s="3224" t="s">
        <v>42</v>
      </c>
      <c r="F103" s="3225"/>
      <c r="G103" s="3226" t="s">
        <v>817</v>
      </c>
      <c r="H103" s="3220" t="s">
        <v>355</v>
      </c>
      <c r="I103" s="3220" t="s">
        <v>973</v>
      </c>
      <c r="J103" s="3220" t="s">
        <v>241</v>
      </c>
      <c r="L103" s="3222" t="s">
        <v>835</v>
      </c>
      <c r="M103" s="3220" t="s">
        <v>238</v>
      </c>
      <c r="N103" s="3224" t="s">
        <v>42</v>
      </c>
      <c r="O103" s="3225"/>
      <c r="P103" s="3226" t="s">
        <v>817</v>
      </c>
      <c r="Q103" s="3220" t="s">
        <v>355</v>
      </c>
      <c r="R103" s="3220" t="s">
        <v>973</v>
      </c>
      <c r="S103" s="3220" t="s">
        <v>241</v>
      </c>
      <c r="U103" s="3222" t="s">
        <v>835</v>
      </c>
      <c r="V103" s="3220" t="s">
        <v>238</v>
      </c>
      <c r="W103" s="3224" t="s">
        <v>42</v>
      </c>
      <c r="X103" s="3225"/>
      <c r="Y103" s="3226" t="s">
        <v>817</v>
      </c>
      <c r="Z103" s="3220" t="s">
        <v>355</v>
      </c>
      <c r="AA103" s="3220" t="s">
        <v>973</v>
      </c>
      <c r="AB103" s="3220" t="s">
        <v>241</v>
      </c>
    </row>
    <row r="104" spans="1:28" ht="30" customHeight="1">
      <c r="C104" s="3223"/>
      <c r="D104" s="3221"/>
      <c r="E104" s="2190" t="s">
        <v>818</v>
      </c>
      <c r="F104" s="2949" t="s">
        <v>205</v>
      </c>
      <c r="G104" s="3227"/>
      <c r="H104" s="3221"/>
      <c r="I104" s="3221"/>
      <c r="J104" s="3221"/>
      <c r="L104" s="3223"/>
      <c r="M104" s="3221"/>
      <c r="N104" s="2190" t="s">
        <v>818</v>
      </c>
      <c r="O104" s="2949" t="s">
        <v>205</v>
      </c>
      <c r="P104" s="3227"/>
      <c r="Q104" s="3221"/>
      <c r="R104" s="3221"/>
      <c r="S104" s="3221"/>
      <c r="U104" s="3223"/>
      <c r="V104" s="3221"/>
      <c r="W104" s="2190" t="s">
        <v>818</v>
      </c>
      <c r="X104" s="2949" t="s">
        <v>205</v>
      </c>
      <c r="Y104" s="3227"/>
      <c r="Z104" s="3221"/>
      <c r="AA104" s="3221"/>
      <c r="AB104" s="3221"/>
    </row>
    <row r="105" spans="1:28" ht="9" customHeight="1">
      <c r="C105" s="2997"/>
      <c r="D105" s="2997"/>
      <c r="E105" s="2997"/>
      <c r="F105" s="2997"/>
      <c r="G105" s="2997"/>
      <c r="H105" s="2997"/>
      <c r="I105" s="2997"/>
      <c r="J105" s="2997"/>
      <c r="L105" s="2997"/>
      <c r="M105" s="2997"/>
      <c r="N105" s="2997"/>
      <c r="O105" s="2997"/>
      <c r="P105" s="2997"/>
      <c r="Q105" s="2997"/>
      <c r="R105" s="2997"/>
      <c r="S105" s="2997"/>
      <c r="U105" s="2997"/>
      <c r="V105" s="2997"/>
      <c r="W105" s="2997"/>
      <c r="X105" s="2997"/>
      <c r="Y105" s="2997"/>
      <c r="Z105" s="2997"/>
      <c r="AA105" s="2997"/>
      <c r="AB105" s="2997"/>
    </row>
    <row r="106" spans="1:28">
      <c r="C106" s="2137" t="s">
        <v>1050</v>
      </c>
      <c r="D106" s="2999"/>
      <c r="E106" s="3000"/>
      <c r="F106" s="3000"/>
      <c r="G106" s="3000"/>
      <c r="H106" s="3000"/>
      <c r="I106" s="3000"/>
      <c r="J106" s="3000"/>
      <c r="L106" s="2137" t="s">
        <v>1050</v>
      </c>
      <c r="M106" s="2999"/>
      <c r="N106" s="3000"/>
      <c r="O106" s="3000"/>
      <c r="P106" s="3000"/>
      <c r="Q106" s="3000"/>
      <c r="R106" s="3000"/>
      <c r="S106" s="3000"/>
      <c r="U106" s="2137" t="s">
        <v>1050</v>
      </c>
      <c r="V106" s="2999"/>
      <c r="W106" s="3000"/>
      <c r="X106" s="3000"/>
      <c r="Y106" s="3000"/>
      <c r="Z106" s="3000"/>
      <c r="AA106" s="3000"/>
      <c r="AB106" s="3000"/>
    </row>
    <row r="107" spans="1:28">
      <c r="A107" s="2444"/>
      <c r="C107" s="2731" t="s">
        <v>820</v>
      </c>
      <c r="D107" s="2440"/>
      <c r="E107" s="2440"/>
      <c r="F107" s="2439"/>
      <c r="G107" s="2440"/>
      <c r="H107" s="2439"/>
      <c r="I107" s="2439"/>
      <c r="J107" s="2440"/>
      <c r="L107" s="2731" t="s">
        <v>820</v>
      </c>
      <c r="M107" s="2439"/>
      <c r="N107" s="2439"/>
      <c r="O107" s="2439"/>
      <c r="P107" s="2439"/>
      <c r="Q107" s="2439"/>
      <c r="R107" s="2439"/>
      <c r="S107" s="2439"/>
      <c r="U107" s="2731" t="s">
        <v>820</v>
      </c>
      <c r="V107" s="2439"/>
      <c r="W107" s="2439"/>
      <c r="X107" s="2439"/>
      <c r="Y107" s="2439"/>
      <c r="Z107" s="2439"/>
      <c r="AA107" s="2439"/>
      <c r="AB107" s="2439"/>
    </row>
    <row r="108" spans="1:28">
      <c r="A108" s="2444"/>
      <c r="C108" s="2731" t="s">
        <v>821</v>
      </c>
      <c r="D108" s="2440"/>
      <c r="E108" s="2440"/>
      <c r="F108" s="2439"/>
      <c r="G108" s="2440"/>
      <c r="H108" s="2439"/>
      <c r="I108" s="2439"/>
      <c r="J108" s="2440"/>
      <c r="L108" s="2731" t="s">
        <v>821</v>
      </c>
      <c r="M108" s="2439"/>
      <c r="N108" s="2439"/>
      <c r="O108" s="2439"/>
      <c r="P108" s="2439"/>
      <c r="Q108" s="2439"/>
      <c r="R108" s="2439"/>
      <c r="S108" s="2439"/>
      <c r="U108" s="2731" t="s">
        <v>821</v>
      </c>
      <c r="V108" s="2439"/>
      <c r="W108" s="2439"/>
      <c r="X108" s="2439"/>
      <c r="Y108" s="2439"/>
      <c r="Z108" s="2439"/>
      <c r="AA108" s="2439"/>
      <c r="AB108" s="2439"/>
    </row>
    <row r="109" spans="1:28">
      <c r="A109" s="2444"/>
      <c r="C109" s="2731" t="s">
        <v>822</v>
      </c>
      <c r="D109" s="2440"/>
      <c r="E109" s="2440"/>
      <c r="F109" s="2439"/>
      <c r="G109" s="2440"/>
      <c r="H109" s="2439"/>
      <c r="I109" s="2439"/>
      <c r="J109" s="2440"/>
      <c r="L109" s="2731" t="s">
        <v>822</v>
      </c>
      <c r="M109" s="2439"/>
      <c r="N109" s="2439"/>
      <c r="O109" s="2439"/>
      <c r="P109" s="2439"/>
      <c r="Q109" s="2439"/>
      <c r="R109" s="2439"/>
      <c r="S109" s="2439"/>
      <c r="U109" s="2731" t="s">
        <v>822</v>
      </c>
      <c r="V109" s="2439"/>
      <c r="W109" s="2439"/>
      <c r="X109" s="2439"/>
      <c r="Y109" s="2439"/>
      <c r="Z109" s="2439"/>
      <c r="AA109" s="2439"/>
      <c r="AB109" s="2439"/>
    </row>
    <row r="110" spans="1:28">
      <c r="A110" s="2444"/>
      <c r="B110" s="2444"/>
      <c r="C110" s="2458" t="s">
        <v>251</v>
      </c>
      <c r="D110" s="2440"/>
      <c r="E110" s="2440"/>
      <c r="F110" s="2439"/>
      <c r="G110" s="2440"/>
      <c r="H110" s="2439"/>
      <c r="I110" s="2439"/>
      <c r="J110" s="2440"/>
      <c r="L110" s="2458" t="s">
        <v>251</v>
      </c>
      <c r="M110" s="2439"/>
      <c r="N110" s="2439"/>
      <c r="O110" s="2439"/>
      <c r="P110" s="2439"/>
      <c r="Q110" s="2439"/>
      <c r="R110" s="2439"/>
      <c r="S110" s="2439"/>
      <c r="U110" s="2458" t="s">
        <v>251</v>
      </c>
      <c r="V110" s="2439"/>
      <c r="W110" s="2439"/>
      <c r="X110" s="2439"/>
      <c r="Y110" s="2439"/>
      <c r="Z110" s="2439"/>
      <c r="AA110" s="2439"/>
      <c r="AB110" s="2439"/>
    </row>
    <row r="111" spans="1:28">
      <c r="A111" s="2444"/>
      <c r="B111" s="2444"/>
      <c r="C111" s="2458" t="s">
        <v>252</v>
      </c>
      <c r="D111" s="2440"/>
      <c r="E111" s="2440"/>
      <c r="F111" s="2439"/>
      <c r="G111" s="2440"/>
      <c r="H111" s="2439"/>
      <c r="I111" s="2439"/>
      <c r="J111" s="2440"/>
      <c r="L111" s="2458" t="s">
        <v>252</v>
      </c>
      <c r="M111" s="2439"/>
      <c r="N111" s="2439"/>
      <c r="O111" s="2439"/>
      <c r="P111" s="2439"/>
      <c r="Q111" s="2439"/>
      <c r="R111" s="2439"/>
      <c r="S111" s="2439"/>
      <c r="U111" s="2458" t="s">
        <v>252</v>
      </c>
      <c r="V111" s="2439"/>
      <c r="W111" s="2439"/>
      <c r="X111" s="2439"/>
      <c r="Y111" s="2439"/>
      <c r="Z111" s="2439"/>
      <c r="AA111" s="2439"/>
      <c r="AB111" s="2439"/>
    </row>
    <row r="112" spans="1:28">
      <c r="A112" s="2444"/>
      <c r="B112" s="2444"/>
      <c r="C112" s="2458" t="s">
        <v>253</v>
      </c>
      <c r="D112" s="2440"/>
      <c r="E112" s="2440"/>
      <c r="F112" s="2439"/>
      <c r="G112" s="2440"/>
      <c r="H112" s="2439"/>
      <c r="I112" s="2439"/>
      <c r="J112" s="2440"/>
      <c r="L112" s="2458" t="s">
        <v>253</v>
      </c>
      <c r="M112" s="2439"/>
      <c r="N112" s="2439"/>
      <c r="O112" s="2439"/>
      <c r="P112" s="2439"/>
      <c r="Q112" s="2439"/>
      <c r="R112" s="2439"/>
      <c r="S112" s="2439"/>
      <c r="U112" s="2458" t="s">
        <v>253</v>
      </c>
      <c r="V112" s="2439"/>
      <c r="W112" s="2439"/>
      <c r="X112" s="2439"/>
      <c r="Y112" s="2439"/>
      <c r="Z112" s="2439"/>
      <c r="AA112" s="2439"/>
      <c r="AB112" s="2439"/>
    </row>
    <row r="113" spans="1:28">
      <c r="A113" s="2444"/>
      <c r="B113" s="2444"/>
      <c r="C113" s="2458" t="s">
        <v>254</v>
      </c>
      <c r="D113" s="2440"/>
      <c r="E113" s="2440"/>
      <c r="F113" s="2439"/>
      <c r="G113" s="2440"/>
      <c r="H113" s="2439"/>
      <c r="I113" s="2439"/>
      <c r="J113" s="2440"/>
      <c r="L113" s="2458" t="s">
        <v>254</v>
      </c>
      <c r="M113" s="2439"/>
      <c r="N113" s="2439"/>
      <c r="O113" s="2439"/>
      <c r="P113" s="2439"/>
      <c r="Q113" s="2439"/>
      <c r="R113" s="2439"/>
      <c r="S113" s="2439"/>
      <c r="U113" s="2458" t="s">
        <v>254</v>
      </c>
      <c r="V113" s="2439"/>
      <c r="W113" s="2439"/>
      <c r="X113" s="2439"/>
      <c r="Y113" s="2439"/>
      <c r="Z113" s="2439"/>
      <c r="AA113" s="2439"/>
      <c r="AB113" s="2439"/>
    </row>
    <row r="114" spans="1:28">
      <c r="A114" s="2444"/>
      <c r="B114" s="2444"/>
      <c r="C114" s="2458" t="s">
        <v>255</v>
      </c>
      <c r="D114" s="2440"/>
      <c r="E114" s="2440"/>
      <c r="F114" s="2439"/>
      <c r="G114" s="2440"/>
      <c r="H114" s="2439"/>
      <c r="I114" s="2439"/>
      <c r="J114" s="2440"/>
      <c r="L114" s="2458" t="s">
        <v>255</v>
      </c>
      <c r="M114" s="2439"/>
      <c r="N114" s="2439"/>
      <c r="O114" s="2439"/>
      <c r="P114" s="2439"/>
      <c r="Q114" s="2439"/>
      <c r="R114" s="2439"/>
      <c r="S114" s="2439"/>
      <c r="U114" s="2458" t="s">
        <v>255</v>
      </c>
      <c r="V114" s="2439"/>
      <c r="W114" s="2439"/>
      <c r="X114" s="2439"/>
      <c r="Y114" s="2439"/>
      <c r="Z114" s="2439"/>
      <c r="AA114" s="2439"/>
      <c r="AB114" s="2439"/>
    </row>
    <row r="115" spans="1:28">
      <c r="A115" s="2444"/>
      <c r="B115" s="2444"/>
      <c r="C115" s="2458" t="s">
        <v>258</v>
      </c>
      <c r="D115" s="2440"/>
      <c r="E115" s="2440"/>
      <c r="F115" s="2439"/>
      <c r="G115" s="2440"/>
      <c r="H115" s="2439"/>
      <c r="I115" s="2439"/>
      <c r="J115" s="2440"/>
      <c r="L115" s="2458" t="s">
        <v>258</v>
      </c>
      <c r="M115" s="2439"/>
      <c r="N115" s="2439"/>
      <c r="O115" s="2439"/>
      <c r="P115" s="2439"/>
      <c r="Q115" s="2439"/>
      <c r="R115" s="2439"/>
      <c r="S115" s="2439"/>
      <c r="U115" s="2458" t="s">
        <v>258</v>
      </c>
      <c r="V115" s="2439"/>
      <c r="W115" s="2439"/>
      <c r="X115" s="2439"/>
      <c r="Y115" s="2439"/>
      <c r="Z115" s="2439"/>
      <c r="AA115" s="2439"/>
      <c r="AB115" s="2439"/>
    </row>
    <row r="116" spans="1:28">
      <c r="A116" s="2444"/>
      <c r="B116" s="2444"/>
      <c r="C116" s="2458" t="s">
        <v>259</v>
      </c>
      <c r="D116" s="2440"/>
      <c r="E116" s="2440"/>
      <c r="F116" s="2439"/>
      <c r="G116" s="2440"/>
      <c r="H116" s="2439"/>
      <c r="I116" s="2439"/>
      <c r="J116" s="2440"/>
      <c r="L116" s="2458" t="s">
        <v>259</v>
      </c>
      <c r="M116" s="2439"/>
      <c r="N116" s="2439"/>
      <c r="O116" s="2439"/>
      <c r="P116" s="2439"/>
      <c r="Q116" s="2439"/>
      <c r="R116" s="2439"/>
      <c r="S116" s="2439"/>
      <c r="U116" s="2458" t="s">
        <v>259</v>
      </c>
      <c r="V116" s="2439"/>
      <c r="W116" s="2439"/>
      <c r="X116" s="2439"/>
      <c r="Y116" s="2439"/>
      <c r="Z116" s="2439"/>
      <c r="AA116" s="2439"/>
      <c r="AB116" s="2439"/>
    </row>
    <row r="117" spans="1:28">
      <c r="B117" s="2724"/>
      <c r="C117" s="2458" t="s">
        <v>823</v>
      </c>
      <c r="D117" s="2440"/>
      <c r="E117" s="2440"/>
      <c r="F117" s="2439"/>
      <c r="G117" s="2440"/>
      <c r="H117" s="2439"/>
      <c r="I117" s="2439"/>
      <c r="J117" s="2440"/>
      <c r="L117" s="2458" t="s">
        <v>823</v>
      </c>
      <c r="M117" s="2439"/>
      <c r="N117" s="2439"/>
      <c r="O117" s="2439"/>
      <c r="P117" s="2439"/>
      <c r="Q117" s="2439"/>
      <c r="R117" s="2439"/>
      <c r="S117" s="2439"/>
      <c r="U117" s="2458" t="s">
        <v>823</v>
      </c>
      <c r="V117" s="2439"/>
      <c r="W117" s="2439"/>
      <c r="X117" s="2439"/>
      <c r="Y117" s="2439"/>
      <c r="Z117" s="2439"/>
      <c r="AA117" s="2439"/>
      <c r="AB117" s="2439"/>
    </row>
    <row r="118" spans="1:28">
      <c r="A118" s="2444"/>
      <c r="C118" s="2731" t="s">
        <v>1056</v>
      </c>
      <c r="D118" s="2440"/>
      <c r="E118" s="2440"/>
      <c r="F118" s="2439"/>
      <c r="G118" s="2440"/>
      <c r="H118" s="2439"/>
      <c r="I118" s="2439"/>
      <c r="J118" s="2440"/>
      <c r="L118" s="2731" t="s">
        <v>1056</v>
      </c>
      <c r="M118" s="2439"/>
      <c r="N118" s="2439"/>
      <c r="O118" s="2439"/>
      <c r="P118" s="2439"/>
      <c r="Q118" s="2439"/>
      <c r="R118" s="2439"/>
      <c r="S118" s="2439"/>
      <c r="U118" s="2731" t="s">
        <v>1056</v>
      </c>
      <c r="V118" s="2439"/>
      <c r="W118" s="2439"/>
      <c r="X118" s="2439"/>
      <c r="Y118" s="2439"/>
      <c r="Z118" s="2439"/>
      <c r="AA118" s="2439"/>
      <c r="AB118" s="2439"/>
    </row>
    <row r="119" spans="1:28">
      <c r="A119" s="2444"/>
      <c r="C119" s="2731"/>
      <c r="D119" s="2439"/>
      <c r="E119" s="2439"/>
      <c r="F119" s="2439"/>
      <c r="G119" s="2439"/>
      <c r="H119" s="2439"/>
      <c r="I119" s="2439"/>
      <c r="J119" s="2439"/>
      <c r="L119" s="2731"/>
      <c r="M119" s="2439"/>
      <c r="N119" s="2439"/>
      <c r="O119" s="2439"/>
      <c r="P119" s="2439"/>
      <c r="Q119" s="2439"/>
      <c r="R119" s="2439"/>
      <c r="S119" s="2439"/>
      <c r="U119" s="2731"/>
      <c r="V119" s="2439"/>
      <c r="W119" s="2439"/>
      <c r="X119" s="2439"/>
      <c r="Y119" s="2439"/>
      <c r="Z119" s="2439"/>
      <c r="AA119" s="2439"/>
      <c r="AB119" s="2439"/>
    </row>
    <row r="120" spans="1:28" s="2732" customFormat="1" ht="21.75" customHeight="1">
      <c r="A120" s="2438"/>
      <c r="B120" s="2438"/>
      <c r="C120" s="2191" t="s">
        <v>819</v>
      </c>
      <c r="D120" s="2135"/>
      <c r="E120" s="2135"/>
      <c r="F120" s="2135"/>
      <c r="G120" s="2135"/>
      <c r="H120" s="2135"/>
      <c r="I120" s="2135"/>
      <c r="J120" s="2135"/>
      <c r="L120" s="2191" t="s">
        <v>819</v>
      </c>
      <c r="M120" s="2135"/>
      <c r="N120" s="2135"/>
      <c r="O120" s="2135"/>
      <c r="P120" s="2135"/>
      <c r="Q120" s="2135"/>
      <c r="R120" s="2135"/>
      <c r="S120" s="2135"/>
      <c r="U120" s="2191" t="s">
        <v>819</v>
      </c>
      <c r="V120" s="2135"/>
      <c r="W120" s="2135"/>
      <c r="X120" s="2135"/>
      <c r="Y120" s="2135"/>
      <c r="Z120" s="2135"/>
      <c r="AA120" s="2135"/>
      <c r="AB120" s="2135"/>
    </row>
    <row r="121" spans="1:28">
      <c r="C121" s="2442"/>
      <c r="D121" s="2441"/>
      <c r="E121" s="2441"/>
      <c r="F121" s="2441"/>
      <c r="G121" s="2441"/>
      <c r="H121" s="2441"/>
      <c r="I121" s="2441"/>
      <c r="J121" s="2137"/>
      <c r="L121" s="2442"/>
      <c r="M121" s="2441"/>
      <c r="N121" s="2441"/>
      <c r="O121" s="2441"/>
      <c r="P121" s="2441"/>
      <c r="Q121" s="2441"/>
      <c r="R121" s="2441"/>
      <c r="S121" s="2137"/>
      <c r="U121" s="2442"/>
      <c r="V121" s="2441"/>
      <c r="W121" s="2441"/>
      <c r="X121" s="2441"/>
      <c r="Y121" s="2441"/>
      <c r="Z121" s="2441"/>
      <c r="AA121" s="2441"/>
      <c r="AB121" s="2137"/>
    </row>
    <row r="122" spans="1:28">
      <c r="C122" s="2442" t="s">
        <v>1052</v>
      </c>
      <c r="D122" s="2441"/>
      <c r="E122" s="2441"/>
      <c r="F122" s="2441"/>
      <c r="G122" s="2441"/>
      <c r="H122" s="2441"/>
      <c r="I122" s="2441"/>
      <c r="J122" s="2442"/>
      <c r="L122" s="2442" t="s">
        <v>1052</v>
      </c>
      <c r="M122" s="2441"/>
      <c r="N122" s="2441"/>
      <c r="O122" s="2441"/>
      <c r="P122" s="2441"/>
      <c r="Q122" s="2441"/>
      <c r="R122" s="2441"/>
      <c r="S122" s="2442"/>
      <c r="U122" s="2442" t="s">
        <v>1052</v>
      </c>
      <c r="V122" s="2441"/>
      <c r="W122" s="2441"/>
      <c r="X122" s="2441"/>
      <c r="Y122" s="2441"/>
      <c r="Z122" s="2441"/>
      <c r="AA122" s="2441"/>
      <c r="AB122" s="2442"/>
    </row>
    <row r="123" spans="1:28">
      <c r="A123" s="2444"/>
      <c r="C123" s="2731" t="s">
        <v>820</v>
      </c>
      <c r="D123" s="2440"/>
      <c r="E123" s="2440"/>
      <c r="F123" s="2439"/>
      <c r="G123" s="2440"/>
      <c r="H123" s="2439"/>
      <c r="I123" s="2439"/>
      <c r="J123" s="2440"/>
      <c r="L123" s="2731" t="s">
        <v>820</v>
      </c>
      <c r="M123" s="2439"/>
      <c r="N123" s="2439"/>
      <c r="O123" s="2439"/>
      <c r="P123" s="2439"/>
      <c r="Q123" s="2439"/>
      <c r="R123" s="2439"/>
      <c r="S123" s="2440"/>
      <c r="U123" s="2731" t="s">
        <v>820</v>
      </c>
      <c r="V123" s="2439"/>
      <c r="W123" s="2439"/>
      <c r="X123" s="2439"/>
      <c r="Y123" s="2439"/>
      <c r="Z123" s="2439"/>
      <c r="AA123" s="2439"/>
      <c r="AB123" s="2440"/>
    </row>
    <row r="124" spans="1:28">
      <c r="A124" s="2444"/>
      <c r="C124" s="2731" t="s">
        <v>821</v>
      </c>
      <c r="D124" s="2440"/>
      <c r="E124" s="2440"/>
      <c r="F124" s="2439"/>
      <c r="G124" s="2440"/>
      <c r="H124" s="2439"/>
      <c r="I124" s="2439"/>
      <c r="J124" s="2440"/>
      <c r="L124" s="2731" t="s">
        <v>821</v>
      </c>
      <c r="M124" s="2439"/>
      <c r="N124" s="2439"/>
      <c r="O124" s="2439"/>
      <c r="P124" s="2439"/>
      <c r="Q124" s="2439"/>
      <c r="R124" s="2439"/>
      <c r="S124" s="2440"/>
      <c r="U124" s="2731" t="s">
        <v>821</v>
      </c>
      <c r="V124" s="2439"/>
      <c r="W124" s="2439"/>
      <c r="X124" s="2439"/>
      <c r="Y124" s="2439"/>
      <c r="Z124" s="2439"/>
      <c r="AA124" s="2439"/>
      <c r="AB124" s="2440"/>
    </row>
    <row r="125" spans="1:28">
      <c r="A125" s="2444"/>
      <c r="C125" s="2731" t="s">
        <v>822</v>
      </c>
      <c r="D125" s="2440"/>
      <c r="E125" s="2440"/>
      <c r="F125" s="2439"/>
      <c r="G125" s="2440"/>
      <c r="H125" s="2439"/>
      <c r="I125" s="2442"/>
      <c r="J125" s="2440"/>
      <c r="L125" s="2731" t="s">
        <v>822</v>
      </c>
      <c r="M125" s="2442"/>
      <c r="N125" s="2442"/>
      <c r="O125" s="2442"/>
      <c r="P125" s="2442"/>
      <c r="Q125" s="2442"/>
      <c r="R125" s="2442"/>
      <c r="S125" s="2442"/>
      <c r="U125" s="2731" t="s">
        <v>822</v>
      </c>
      <c r="V125" s="2442"/>
      <c r="W125" s="2442"/>
      <c r="X125" s="2442"/>
      <c r="Y125" s="2442"/>
      <c r="Z125" s="2442"/>
      <c r="AA125" s="2442"/>
      <c r="AB125" s="2442"/>
    </row>
    <row r="126" spans="1:28">
      <c r="A126" s="2444"/>
      <c r="B126" s="2444"/>
      <c r="C126" s="2458" t="s">
        <v>251</v>
      </c>
      <c r="D126" s="2440"/>
      <c r="E126" s="2440"/>
      <c r="F126" s="2439"/>
      <c r="G126" s="2440"/>
      <c r="H126" s="2439"/>
      <c r="I126" s="2439"/>
      <c r="J126" s="2440"/>
      <c r="L126" s="2458" t="s">
        <v>251</v>
      </c>
      <c r="M126" s="2439"/>
      <c r="N126" s="2439"/>
      <c r="O126" s="2439"/>
      <c r="P126" s="2439"/>
      <c r="Q126" s="2439"/>
      <c r="R126" s="2439"/>
      <c r="S126" s="2440"/>
      <c r="U126" s="2458" t="s">
        <v>251</v>
      </c>
      <c r="V126" s="2439"/>
      <c r="W126" s="2439"/>
      <c r="X126" s="2439"/>
      <c r="Y126" s="2439"/>
      <c r="Z126" s="2439"/>
      <c r="AA126" s="2439"/>
      <c r="AB126" s="2440"/>
    </row>
    <row r="127" spans="1:28">
      <c r="A127" s="2444"/>
      <c r="B127" s="2444"/>
      <c r="C127" s="2458" t="s">
        <v>252</v>
      </c>
      <c r="D127" s="2440"/>
      <c r="E127" s="2440"/>
      <c r="F127" s="2439"/>
      <c r="G127" s="2440"/>
      <c r="H127" s="2439"/>
      <c r="I127" s="2439"/>
      <c r="J127" s="2440"/>
      <c r="L127" s="2458" t="s">
        <v>252</v>
      </c>
      <c r="M127" s="2439"/>
      <c r="N127" s="2439"/>
      <c r="O127" s="2439"/>
      <c r="P127" s="2439"/>
      <c r="Q127" s="2439"/>
      <c r="R127" s="2439"/>
      <c r="S127" s="2440"/>
      <c r="U127" s="2458" t="s">
        <v>252</v>
      </c>
      <c r="V127" s="2439"/>
      <c r="W127" s="2439"/>
      <c r="X127" s="2439"/>
      <c r="Y127" s="2439"/>
      <c r="Z127" s="2439"/>
      <c r="AA127" s="2439"/>
      <c r="AB127" s="2440"/>
    </row>
    <row r="128" spans="1:28">
      <c r="A128" s="2444"/>
      <c r="B128" s="2444"/>
      <c r="C128" s="2458" t="s">
        <v>253</v>
      </c>
      <c r="D128" s="2440"/>
      <c r="E128" s="2440"/>
      <c r="F128" s="2439"/>
      <c r="G128" s="2440"/>
      <c r="H128" s="2439"/>
      <c r="I128" s="2439"/>
      <c r="J128" s="2440"/>
      <c r="L128" s="2458" t="s">
        <v>253</v>
      </c>
      <c r="M128" s="2439"/>
      <c r="N128" s="2439"/>
      <c r="O128" s="2439"/>
      <c r="P128" s="2439"/>
      <c r="Q128" s="2439"/>
      <c r="R128" s="2439"/>
      <c r="S128" s="2440"/>
      <c r="U128" s="2458" t="s">
        <v>253</v>
      </c>
      <c r="V128" s="2439"/>
      <c r="W128" s="2439"/>
      <c r="X128" s="2439"/>
      <c r="Y128" s="2439"/>
      <c r="Z128" s="2439"/>
      <c r="AA128" s="2439"/>
      <c r="AB128" s="2440"/>
    </row>
    <row r="129" spans="1:28">
      <c r="A129" s="2444"/>
      <c r="B129" s="2444"/>
      <c r="C129" s="2458" t="s">
        <v>254</v>
      </c>
      <c r="D129" s="2440"/>
      <c r="E129" s="2440"/>
      <c r="F129" s="2439"/>
      <c r="G129" s="2440"/>
      <c r="H129" s="2439"/>
      <c r="I129" s="2439"/>
      <c r="J129" s="2440"/>
      <c r="L129" s="2458" t="s">
        <v>254</v>
      </c>
      <c r="M129" s="2439"/>
      <c r="N129" s="2439"/>
      <c r="O129" s="2439"/>
      <c r="P129" s="2439"/>
      <c r="Q129" s="2439"/>
      <c r="R129" s="2439"/>
      <c r="S129" s="2440"/>
      <c r="U129" s="2458" t="s">
        <v>254</v>
      </c>
      <c r="V129" s="2439"/>
      <c r="W129" s="2439"/>
      <c r="X129" s="2439"/>
      <c r="Y129" s="2439"/>
      <c r="Z129" s="2439"/>
      <c r="AA129" s="2439"/>
      <c r="AB129" s="2440"/>
    </row>
    <row r="130" spans="1:28">
      <c r="A130" s="2444"/>
      <c r="B130" s="2444"/>
      <c r="C130" s="2458" t="s">
        <v>255</v>
      </c>
      <c r="D130" s="2440"/>
      <c r="E130" s="2440"/>
      <c r="F130" s="2439"/>
      <c r="G130" s="2440"/>
      <c r="H130" s="2439"/>
      <c r="I130" s="2439"/>
      <c r="J130" s="2440"/>
      <c r="L130" s="2458" t="s">
        <v>255</v>
      </c>
      <c r="M130" s="2439"/>
      <c r="N130" s="2439"/>
      <c r="O130" s="2439"/>
      <c r="P130" s="2439"/>
      <c r="Q130" s="2439"/>
      <c r="R130" s="2439"/>
      <c r="S130" s="2440"/>
      <c r="U130" s="2458" t="s">
        <v>255</v>
      </c>
      <c r="V130" s="2439"/>
      <c r="W130" s="2439"/>
      <c r="X130" s="2439"/>
      <c r="Y130" s="2439"/>
      <c r="Z130" s="2439"/>
      <c r="AA130" s="2439"/>
      <c r="AB130" s="2440"/>
    </row>
    <row r="131" spans="1:28">
      <c r="A131" s="2444"/>
      <c r="B131" s="2444"/>
      <c r="C131" s="2458" t="s">
        <v>258</v>
      </c>
      <c r="D131" s="2440"/>
      <c r="E131" s="2440"/>
      <c r="F131" s="2439"/>
      <c r="G131" s="2440"/>
      <c r="H131" s="2439"/>
      <c r="I131" s="2439"/>
      <c r="J131" s="2440"/>
      <c r="L131" s="2458" t="s">
        <v>258</v>
      </c>
      <c r="M131" s="2439"/>
      <c r="N131" s="2439"/>
      <c r="O131" s="2439"/>
      <c r="P131" s="2439"/>
      <c r="Q131" s="2439"/>
      <c r="R131" s="2439"/>
      <c r="S131" s="2440"/>
      <c r="U131" s="2458" t="s">
        <v>258</v>
      </c>
      <c r="V131" s="2439"/>
      <c r="W131" s="2439"/>
      <c r="X131" s="2439"/>
      <c r="Y131" s="2439"/>
      <c r="Z131" s="2439"/>
      <c r="AA131" s="2439"/>
      <c r="AB131" s="2440"/>
    </row>
    <row r="132" spans="1:28">
      <c r="A132" s="2444"/>
      <c r="B132" s="2444"/>
      <c r="C132" s="2458" t="s">
        <v>259</v>
      </c>
      <c r="D132" s="2440"/>
      <c r="E132" s="2440"/>
      <c r="F132" s="2439"/>
      <c r="G132" s="2440"/>
      <c r="H132" s="2439"/>
      <c r="I132" s="2439"/>
      <c r="J132" s="2440"/>
      <c r="L132" s="2458" t="s">
        <v>259</v>
      </c>
      <c r="M132" s="2439"/>
      <c r="N132" s="2439"/>
      <c r="O132" s="2439"/>
      <c r="P132" s="2439"/>
      <c r="Q132" s="2439"/>
      <c r="R132" s="2439"/>
      <c r="S132" s="2440"/>
      <c r="U132" s="2458" t="s">
        <v>259</v>
      </c>
      <c r="V132" s="2439"/>
      <c r="W132" s="2439"/>
      <c r="X132" s="2439"/>
      <c r="Y132" s="2439"/>
      <c r="Z132" s="2439"/>
      <c r="AA132" s="2439"/>
      <c r="AB132" s="2440"/>
    </row>
    <row r="133" spans="1:28">
      <c r="B133" s="2724"/>
      <c r="C133" s="2458" t="s">
        <v>823</v>
      </c>
      <c r="D133" s="2440"/>
      <c r="E133" s="2440"/>
      <c r="F133" s="2439"/>
      <c r="G133" s="2440"/>
      <c r="H133" s="2439"/>
      <c r="I133" s="2439"/>
      <c r="J133" s="2440"/>
      <c r="L133" s="2458" t="s">
        <v>823</v>
      </c>
      <c r="M133" s="2439"/>
      <c r="N133" s="2439"/>
      <c r="O133" s="2439"/>
      <c r="P133" s="2439"/>
      <c r="Q133" s="2439"/>
      <c r="R133" s="2439"/>
      <c r="S133" s="2440"/>
      <c r="U133" s="2458" t="s">
        <v>823</v>
      </c>
      <c r="V133" s="2439"/>
      <c r="W133" s="2439"/>
      <c r="X133" s="2439"/>
      <c r="Y133" s="2439"/>
      <c r="Z133" s="2439"/>
      <c r="AA133" s="2439"/>
      <c r="AB133" s="2440"/>
    </row>
    <row r="134" spans="1:28">
      <c r="A134" s="2444"/>
      <c r="C134" s="2731" t="s">
        <v>824</v>
      </c>
      <c r="D134" s="2440"/>
      <c r="E134" s="2440"/>
      <c r="F134" s="2439"/>
      <c r="G134" s="2440"/>
      <c r="H134" s="2439"/>
      <c r="I134" s="2439"/>
      <c r="J134" s="2440"/>
      <c r="L134" s="2731" t="s">
        <v>824</v>
      </c>
      <c r="M134" s="2439"/>
      <c r="N134" s="2439"/>
      <c r="O134" s="2439"/>
      <c r="P134" s="2439"/>
      <c r="Q134" s="2439"/>
      <c r="R134" s="2439"/>
      <c r="S134" s="2440"/>
      <c r="U134" s="2731" t="s">
        <v>824</v>
      </c>
      <c r="V134" s="2439"/>
      <c r="W134" s="2439"/>
      <c r="X134" s="2439"/>
      <c r="Y134" s="2439"/>
      <c r="Z134" s="2439"/>
      <c r="AA134" s="2439"/>
      <c r="AB134" s="2440"/>
    </row>
    <row r="135" spans="1:28">
      <c r="A135" s="2444"/>
      <c r="C135" s="2731" t="s">
        <v>825</v>
      </c>
      <c r="D135" s="2440"/>
      <c r="E135" s="2440"/>
      <c r="F135" s="2439"/>
      <c r="G135" s="2440"/>
      <c r="H135" s="2439"/>
      <c r="I135" s="2439"/>
      <c r="J135" s="2440"/>
      <c r="L135" s="2731" t="s">
        <v>825</v>
      </c>
      <c r="M135" s="2439"/>
      <c r="N135" s="2439"/>
      <c r="O135" s="2439"/>
      <c r="P135" s="2439"/>
      <c r="Q135" s="2439"/>
      <c r="R135" s="2439"/>
      <c r="S135" s="2440"/>
      <c r="U135" s="2731" t="s">
        <v>825</v>
      </c>
      <c r="V135" s="2439"/>
      <c r="W135" s="2439"/>
      <c r="X135" s="2439"/>
      <c r="Y135" s="2439"/>
      <c r="Z135" s="2439"/>
      <c r="AA135" s="2439"/>
      <c r="AB135" s="2440"/>
    </row>
    <row r="136" spans="1:28">
      <c r="A136" s="2444"/>
      <c r="C136" s="2731" t="s">
        <v>826</v>
      </c>
      <c r="D136" s="2440"/>
      <c r="E136" s="2440"/>
      <c r="F136" s="2439"/>
      <c r="G136" s="2440"/>
      <c r="H136" s="2439"/>
      <c r="I136" s="2439"/>
      <c r="J136" s="2440"/>
      <c r="L136" s="2731" t="s">
        <v>826</v>
      </c>
      <c r="M136" s="2439"/>
      <c r="N136" s="2439"/>
      <c r="O136" s="2439"/>
      <c r="P136" s="2439"/>
      <c r="Q136" s="2439"/>
      <c r="R136" s="2439"/>
      <c r="S136" s="2440"/>
      <c r="U136" s="2731" t="s">
        <v>826</v>
      </c>
      <c r="V136" s="2439"/>
      <c r="W136" s="2439"/>
      <c r="X136" s="2439"/>
      <c r="Y136" s="2439"/>
      <c r="Z136" s="2439"/>
      <c r="AA136" s="2439"/>
      <c r="AB136" s="2440"/>
    </row>
    <row r="137" spans="1:28">
      <c r="C137" s="2731" t="s">
        <v>827</v>
      </c>
      <c r="D137" s="2439"/>
      <c r="E137" s="2439"/>
      <c r="F137" s="2439"/>
      <c r="G137" s="2439"/>
      <c r="H137" s="2439"/>
      <c r="I137" s="2439"/>
      <c r="J137" s="2440"/>
      <c r="L137" s="2731" t="s">
        <v>827</v>
      </c>
      <c r="M137" s="2439"/>
      <c r="N137" s="2439"/>
      <c r="O137" s="2439"/>
      <c r="P137" s="2439"/>
      <c r="Q137" s="2439"/>
      <c r="R137" s="2439"/>
      <c r="S137" s="2440"/>
      <c r="U137" s="2731" t="s">
        <v>827</v>
      </c>
      <c r="V137" s="2439"/>
      <c r="W137" s="2439"/>
      <c r="X137" s="2439"/>
      <c r="Y137" s="2439"/>
      <c r="Z137" s="2439"/>
      <c r="AA137" s="2439"/>
      <c r="AB137" s="2440"/>
    </row>
    <row r="138" spans="1:28">
      <c r="A138" s="2444"/>
      <c r="C138" s="2731" t="s">
        <v>1057</v>
      </c>
      <c r="D138" s="2440"/>
      <c r="E138" s="2440"/>
      <c r="F138" s="2439"/>
      <c r="G138" s="2440"/>
      <c r="H138" s="2439"/>
      <c r="I138" s="2439"/>
      <c r="J138" s="2440"/>
      <c r="L138" s="2731" t="s">
        <v>1057</v>
      </c>
      <c r="M138" s="2439"/>
      <c r="N138" s="2439"/>
      <c r="O138" s="2439"/>
      <c r="P138" s="2439"/>
      <c r="Q138" s="2439"/>
      <c r="R138" s="2439"/>
      <c r="S138" s="2440"/>
      <c r="U138" s="2731" t="s">
        <v>1057</v>
      </c>
      <c r="V138" s="2439"/>
      <c r="W138" s="2439"/>
      <c r="X138" s="2439"/>
      <c r="Y138" s="2439"/>
      <c r="Z138" s="2439"/>
      <c r="AA138" s="2439"/>
      <c r="AB138" s="2440"/>
    </row>
    <row r="139" spans="1:28" s="2732" customFormat="1" ht="21.75" customHeight="1">
      <c r="A139" s="2438"/>
      <c r="B139" s="2438"/>
      <c r="C139" s="2191" t="s">
        <v>828</v>
      </c>
      <c r="D139" s="2135"/>
      <c r="E139" s="2135"/>
      <c r="F139" s="2135"/>
      <c r="G139" s="2135"/>
      <c r="H139" s="2135"/>
      <c r="I139" s="2135"/>
      <c r="J139" s="2135"/>
      <c r="L139" s="2191" t="s">
        <v>828</v>
      </c>
      <c r="M139" s="2135"/>
      <c r="N139" s="2135"/>
      <c r="O139" s="2135"/>
      <c r="P139" s="2135"/>
      <c r="Q139" s="2135"/>
      <c r="R139" s="2135"/>
      <c r="S139" s="2135"/>
      <c r="U139" s="2191" t="s">
        <v>828</v>
      </c>
      <c r="V139" s="2135"/>
      <c r="W139" s="2135"/>
      <c r="X139" s="2135"/>
      <c r="Y139" s="2135"/>
      <c r="Z139" s="2135"/>
      <c r="AA139" s="2135"/>
      <c r="AB139" s="2135"/>
    </row>
    <row r="140" spans="1:28" ht="6" customHeight="1"/>
    <row r="141" spans="1:28" s="2732" customFormat="1" ht="21.75" customHeight="1">
      <c r="A141" s="2438"/>
      <c r="B141" s="2438"/>
      <c r="C141" s="2191" t="s">
        <v>829</v>
      </c>
      <c r="D141" s="2183"/>
      <c r="E141" s="2183"/>
      <c r="F141" s="2183"/>
      <c r="G141" s="2183"/>
      <c r="H141" s="2183"/>
      <c r="I141" s="2183"/>
      <c r="J141" s="2183"/>
      <c r="L141" s="2191" t="s">
        <v>829</v>
      </c>
      <c r="M141" s="2183"/>
      <c r="N141" s="2183"/>
      <c r="O141" s="2183"/>
      <c r="P141" s="2183"/>
      <c r="Q141" s="2183"/>
      <c r="R141" s="2183"/>
      <c r="S141" s="2183"/>
      <c r="U141" s="2191" t="s">
        <v>829</v>
      </c>
      <c r="V141" s="2183"/>
      <c r="W141" s="2183"/>
      <c r="X141" s="2183"/>
      <c r="Y141" s="2183"/>
      <c r="Z141" s="2183"/>
      <c r="AA141" s="2183"/>
      <c r="AB141" s="2183"/>
    </row>
    <row r="142" spans="1:28" ht="7.5" customHeight="1">
      <c r="C142" s="2444"/>
      <c r="D142" s="2444"/>
      <c r="E142" s="2444"/>
      <c r="F142" s="2444"/>
      <c r="G142" s="2444"/>
      <c r="H142" s="2444"/>
      <c r="I142" s="2444"/>
      <c r="J142" s="2444"/>
      <c r="L142" s="2444"/>
      <c r="M142" s="2444"/>
      <c r="N142" s="2444"/>
      <c r="O142" s="2444"/>
      <c r="P142" s="2444"/>
      <c r="Q142" s="2444"/>
      <c r="R142" s="2444"/>
      <c r="S142" s="2444"/>
      <c r="U142" s="2444"/>
      <c r="V142" s="2444"/>
      <c r="W142" s="2444"/>
      <c r="X142" s="2444"/>
      <c r="Y142" s="2444"/>
      <c r="Z142" s="2444"/>
      <c r="AA142" s="2444"/>
      <c r="AB142" s="2444"/>
    </row>
    <row r="143" spans="1:28" ht="7.5" customHeight="1">
      <c r="C143" s="2459"/>
      <c r="D143" s="2454"/>
      <c r="E143" s="2454"/>
      <c r="F143" s="2454"/>
      <c r="G143" s="2454"/>
      <c r="H143" s="2454"/>
      <c r="I143" s="2454"/>
      <c r="J143" s="2454"/>
      <c r="L143" s="2459"/>
      <c r="M143" s="2454"/>
      <c r="N143" s="2454"/>
      <c r="O143" s="2454"/>
      <c r="P143" s="2454"/>
      <c r="Q143" s="2454"/>
      <c r="R143" s="2454"/>
      <c r="S143" s="2454"/>
      <c r="U143" s="2459"/>
      <c r="V143" s="2454"/>
      <c r="W143" s="2454"/>
      <c r="X143" s="2454"/>
      <c r="Y143" s="2454"/>
      <c r="Z143" s="2454"/>
      <c r="AA143" s="2454"/>
      <c r="AB143" s="2454"/>
    </row>
    <row r="144" spans="1:28">
      <c r="C144" s="2184" t="s">
        <v>1054</v>
      </c>
      <c r="D144" s="2185"/>
      <c r="E144" s="2185"/>
      <c r="F144" s="2185"/>
      <c r="G144" s="2185"/>
      <c r="H144" s="2185"/>
      <c r="I144" s="2185"/>
      <c r="J144" s="2185"/>
      <c r="L144" s="2184" t="s">
        <v>1054</v>
      </c>
      <c r="M144" s="2185"/>
      <c r="N144" s="2185"/>
      <c r="O144" s="2185"/>
      <c r="P144" s="2185"/>
      <c r="Q144" s="2185"/>
      <c r="R144" s="2185"/>
      <c r="S144" s="2185"/>
      <c r="U144" s="2184" t="s">
        <v>1054</v>
      </c>
      <c r="V144" s="2185"/>
      <c r="W144" s="2185"/>
      <c r="X144" s="2185"/>
      <c r="Y144" s="2185"/>
      <c r="Z144" s="2185"/>
      <c r="AA144" s="2185"/>
      <c r="AB144" s="2185"/>
    </row>
    <row r="145" spans="1:28">
      <c r="B145" s="2444"/>
      <c r="C145" s="2184" t="s">
        <v>1055</v>
      </c>
      <c r="D145" s="2440"/>
      <c r="E145" s="2185"/>
      <c r="F145" s="2185"/>
      <c r="G145" s="2440"/>
      <c r="H145" s="2439"/>
      <c r="I145" s="2185"/>
      <c r="J145" s="2440"/>
      <c r="L145" s="2184" t="s">
        <v>1055</v>
      </c>
      <c r="M145" s="2185"/>
      <c r="N145" s="2185"/>
      <c r="O145" s="2185"/>
      <c r="P145" s="2185"/>
      <c r="Q145" s="2185"/>
      <c r="R145" s="2185"/>
      <c r="S145" s="2185"/>
      <c r="U145" s="2184" t="s">
        <v>1055</v>
      </c>
      <c r="V145" s="2185"/>
      <c r="W145" s="2185"/>
      <c r="X145" s="2185"/>
      <c r="Y145" s="2185"/>
      <c r="Z145" s="2185"/>
      <c r="AA145" s="2185"/>
      <c r="AB145" s="2185"/>
    </row>
    <row r="146" spans="1:28">
      <c r="C146" s="2184" t="s">
        <v>830</v>
      </c>
      <c r="D146" s="2185"/>
      <c r="E146" s="2185"/>
      <c r="F146" s="2185"/>
      <c r="G146" s="2185"/>
      <c r="H146" s="2185"/>
      <c r="I146" s="2185"/>
      <c r="J146" s="2185"/>
      <c r="L146" s="2184" t="s">
        <v>830</v>
      </c>
      <c r="M146" s="2185"/>
      <c r="N146" s="2185"/>
      <c r="O146" s="2185"/>
      <c r="P146" s="2185"/>
      <c r="Q146" s="2185"/>
      <c r="R146" s="2185"/>
      <c r="S146" s="2185"/>
      <c r="U146" s="2184" t="s">
        <v>830</v>
      </c>
      <c r="V146" s="2185"/>
      <c r="W146" s="2185"/>
      <c r="X146" s="2185"/>
      <c r="Y146" s="2185"/>
      <c r="Z146" s="2185"/>
      <c r="AA146" s="2185"/>
      <c r="AB146" s="2185"/>
    </row>
    <row r="147" spans="1:28">
      <c r="C147" s="2460"/>
      <c r="D147" s="2461"/>
      <c r="E147" s="2461"/>
      <c r="F147" s="2461"/>
      <c r="G147" s="2461"/>
      <c r="H147" s="2461"/>
      <c r="I147" s="2461"/>
      <c r="J147" s="2461"/>
      <c r="L147" s="2460"/>
      <c r="M147" s="2461"/>
      <c r="N147" s="2461"/>
      <c r="O147" s="2461"/>
      <c r="P147" s="2461"/>
      <c r="Q147" s="2461"/>
      <c r="R147" s="2461"/>
      <c r="S147" s="2461"/>
      <c r="U147" s="2460"/>
      <c r="V147" s="2461"/>
      <c r="W147" s="2461"/>
      <c r="X147" s="2461"/>
      <c r="Y147" s="2461"/>
      <c r="Z147" s="2461"/>
      <c r="AA147" s="2461"/>
      <c r="AB147" s="2461"/>
    </row>
    <row r="148" spans="1:28">
      <c r="C148" s="2460"/>
      <c r="D148" s="2461"/>
      <c r="E148" s="2461"/>
      <c r="F148" s="2461"/>
      <c r="G148" s="2461"/>
      <c r="H148" s="2461"/>
      <c r="I148" s="2461"/>
      <c r="J148" s="2461"/>
      <c r="L148" s="2460"/>
      <c r="M148" s="2461"/>
      <c r="N148" s="2461"/>
      <c r="O148" s="2461"/>
      <c r="P148" s="2461"/>
      <c r="Q148" s="2461"/>
      <c r="R148" s="2461"/>
      <c r="S148" s="2461"/>
      <c r="U148" s="2460"/>
      <c r="V148" s="2461"/>
      <c r="W148" s="2461"/>
      <c r="X148" s="2461"/>
      <c r="Y148" s="2461"/>
      <c r="Z148" s="2461"/>
      <c r="AA148" s="2461"/>
      <c r="AB148" s="2461"/>
    </row>
    <row r="151" spans="1:28" ht="15" customHeight="1">
      <c r="C151" s="3152" t="s">
        <v>1345</v>
      </c>
      <c r="D151" s="3152"/>
      <c r="E151" s="3152"/>
      <c r="F151" s="3152"/>
      <c r="G151" s="3152"/>
      <c r="H151" s="3152"/>
      <c r="I151" s="3152"/>
      <c r="L151" s="3152" t="s">
        <v>1345</v>
      </c>
      <c r="M151" s="3152"/>
      <c r="N151" s="3152"/>
      <c r="O151" s="3152"/>
      <c r="P151" s="3152"/>
      <c r="Q151" s="3152"/>
      <c r="R151" s="3152"/>
      <c r="U151" s="3152" t="s">
        <v>1345</v>
      </c>
      <c r="V151" s="3152"/>
      <c r="W151" s="3152"/>
      <c r="X151" s="3152"/>
      <c r="Y151" s="3152"/>
      <c r="Z151" s="3152"/>
      <c r="AA151" s="3152"/>
    </row>
    <row r="152" spans="1:28">
      <c r="C152" s="3001"/>
      <c r="D152" s="3001"/>
      <c r="E152" s="3001"/>
      <c r="F152" s="3001"/>
      <c r="G152" s="3001"/>
      <c r="H152" s="3001"/>
      <c r="I152" s="3001"/>
      <c r="L152" s="3001"/>
      <c r="M152" s="3001"/>
      <c r="N152" s="3001"/>
      <c r="O152" s="3001"/>
      <c r="P152" s="3001"/>
      <c r="Q152" s="3001"/>
      <c r="R152" s="3001"/>
      <c r="U152" s="3001"/>
      <c r="V152" s="3001"/>
      <c r="W152" s="3001"/>
      <c r="X152" s="3001"/>
      <c r="Y152" s="3001"/>
      <c r="Z152" s="3001"/>
      <c r="AA152" s="3001"/>
    </row>
    <row r="153" spans="1:28" ht="15">
      <c r="C153" s="2456" t="s">
        <v>834</v>
      </c>
      <c r="D153" s="2982" t="s">
        <v>1159</v>
      </c>
      <c r="E153" s="3002"/>
      <c r="F153" s="2996"/>
      <c r="H153" s="3003" t="s">
        <v>169</v>
      </c>
      <c r="L153" s="2456" t="s">
        <v>834</v>
      </c>
      <c r="M153" s="2982" t="s">
        <v>1166</v>
      </c>
      <c r="N153" s="3002"/>
      <c r="O153" s="2996"/>
      <c r="Q153" s="3003" t="s">
        <v>169</v>
      </c>
      <c r="U153" s="2456" t="s">
        <v>834</v>
      </c>
      <c r="V153" s="2982" t="s">
        <v>1165</v>
      </c>
      <c r="W153" s="3002"/>
      <c r="X153" s="2996"/>
      <c r="Z153" s="3003" t="s">
        <v>169</v>
      </c>
    </row>
    <row r="154" spans="1:28" ht="50.1" customHeight="1">
      <c r="C154" s="2191" t="s">
        <v>836</v>
      </c>
      <c r="D154" s="2190" t="s">
        <v>238</v>
      </c>
      <c r="E154" s="2190" t="s">
        <v>832</v>
      </c>
      <c r="F154" s="2190" t="s">
        <v>355</v>
      </c>
      <c r="G154" s="2190" t="s">
        <v>973</v>
      </c>
      <c r="H154" s="2190" t="s">
        <v>241</v>
      </c>
      <c r="I154" s="2190" t="s">
        <v>833</v>
      </c>
      <c r="L154" s="2191" t="s">
        <v>836</v>
      </c>
      <c r="M154" s="2190" t="s">
        <v>238</v>
      </c>
      <c r="N154" s="2190" t="s">
        <v>832</v>
      </c>
      <c r="O154" s="2190" t="s">
        <v>355</v>
      </c>
      <c r="P154" s="2190" t="s">
        <v>973</v>
      </c>
      <c r="Q154" s="2190" t="s">
        <v>241</v>
      </c>
      <c r="R154" s="2190" t="s">
        <v>833</v>
      </c>
      <c r="U154" s="2191" t="s">
        <v>836</v>
      </c>
      <c r="V154" s="2190" t="s">
        <v>238</v>
      </c>
      <c r="W154" s="2190" t="s">
        <v>832</v>
      </c>
      <c r="X154" s="2190" t="s">
        <v>355</v>
      </c>
      <c r="Y154" s="2190" t="s">
        <v>973</v>
      </c>
      <c r="Z154" s="2190" t="s">
        <v>241</v>
      </c>
      <c r="AA154" s="2190" t="s">
        <v>833</v>
      </c>
    </row>
    <row r="155" spans="1:28" ht="9" customHeight="1">
      <c r="C155" s="2997"/>
      <c r="D155" s="2997"/>
      <c r="E155" s="2997"/>
      <c r="F155" s="2997"/>
      <c r="G155" s="2997"/>
      <c r="H155" s="2997"/>
      <c r="I155" s="2997"/>
      <c r="L155" s="2997"/>
      <c r="M155" s="2997"/>
      <c r="N155" s="2997"/>
      <c r="O155" s="2997"/>
      <c r="P155" s="2997"/>
      <c r="Q155" s="2997"/>
      <c r="R155" s="2997"/>
      <c r="U155" s="2997"/>
      <c r="V155" s="2997"/>
      <c r="W155" s="2997"/>
      <c r="X155" s="2997"/>
      <c r="Y155" s="2997"/>
      <c r="Z155" s="2997"/>
      <c r="AA155" s="2997"/>
    </row>
    <row r="156" spans="1:28">
      <c r="C156" s="2137" t="s">
        <v>1050</v>
      </c>
      <c r="D156" s="3004"/>
      <c r="E156" s="3004"/>
      <c r="F156" s="3004"/>
      <c r="G156" s="3004"/>
      <c r="H156" s="3004"/>
      <c r="I156" s="3005"/>
      <c r="L156" s="2137" t="s">
        <v>1050</v>
      </c>
      <c r="M156" s="3004"/>
      <c r="N156" s="3004"/>
      <c r="O156" s="3004"/>
      <c r="P156" s="3004"/>
      <c r="Q156" s="3004"/>
      <c r="R156" s="3004"/>
      <c r="U156" s="2137" t="s">
        <v>1050</v>
      </c>
      <c r="V156" s="3004"/>
      <c r="W156" s="3004"/>
      <c r="X156" s="3004"/>
      <c r="Y156" s="3004"/>
      <c r="Z156" s="3004"/>
      <c r="AA156" s="3004"/>
    </row>
    <row r="157" spans="1:28">
      <c r="A157" s="2444"/>
      <c r="C157" s="2731" t="s">
        <v>820</v>
      </c>
      <c r="D157" s="2440"/>
      <c r="E157" s="2447"/>
      <c r="F157" s="2447"/>
      <c r="G157" s="2447"/>
      <c r="H157" s="2447"/>
      <c r="I157" s="2479"/>
      <c r="L157" s="2731" t="s">
        <v>820</v>
      </c>
      <c r="M157" s="2447"/>
      <c r="N157" s="2447"/>
      <c r="O157" s="2447"/>
      <c r="P157" s="2447"/>
      <c r="Q157" s="2447"/>
      <c r="R157" s="2448"/>
      <c r="U157" s="2731" t="s">
        <v>820</v>
      </c>
      <c r="V157" s="2447"/>
      <c r="W157" s="2447"/>
      <c r="X157" s="2447"/>
      <c r="Y157" s="2447"/>
      <c r="Z157" s="2447"/>
      <c r="AA157" s="2448"/>
    </row>
    <row r="158" spans="1:28">
      <c r="A158" s="2444"/>
      <c r="C158" s="2731" t="s">
        <v>821</v>
      </c>
      <c r="D158" s="2440"/>
      <c r="E158" s="2447"/>
      <c r="F158" s="2447"/>
      <c r="G158" s="2447"/>
      <c r="H158" s="2447"/>
      <c r="I158" s="2479"/>
      <c r="L158" s="2731" t="s">
        <v>821</v>
      </c>
      <c r="M158" s="2447"/>
      <c r="N158" s="2447"/>
      <c r="O158" s="2447"/>
      <c r="P158" s="2447"/>
      <c r="Q158" s="2447"/>
      <c r="R158" s="2448"/>
      <c r="U158" s="2731" t="s">
        <v>821</v>
      </c>
      <c r="V158" s="2447"/>
      <c r="W158" s="2447"/>
      <c r="X158" s="2447"/>
      <c r="Y158" s="2447"/>
      <c r="Z158" s="2447"/>
      <c r="AA158" s="2448"/>
    </row>
    <row r="159" spans="1:28">
      <c r="A159" s="2444"/>
      <c r="C159" s="2731" t="s">
        <v>822</v>
      </c>
      <c r="D159" s="2440"/>
      <c r="E159" s="2447"/>
      <c r="F159" s="2447"/>
      <c r="G159" s="2447"/>
      <c r="H159" s="2447"/>
      <c r="I159" s="2479"/>
      <c r="L159" s="2731" t="s">
        <v>822</v>
      </c>
      <c r="M159" s="2447"/>
      <c r="N159" s="2447"/>
      <c r="O159" s="2447"/>
      <c r="P159" s="2447"/>
      <c r="Q159" s="2447"/>
      <c r="R159" s="2448"/>
      <c r="U159" s="2731" t="s">
        <v>822</v>
      </c>
      <c r="V159" s="2447"/>
      <c r="W159" s="2447"/>
      <c r="X159" s="2447"/>
      <c r="Y159" s="2447"/>
      <c r="Z159" s="2447"/>
      <c r="AA159" s="2448"/>
    </row>
    <row r="160" spans="1:28">
      <c r="A160" s="2444"/>
      <c r="B160" s="2444"/>
      <c r="C160" s="2458" t="s">
        <v>251</v>
      </c>
      <c r="D160" s="2440"/>
      <c r="E160" s="2447"/>
      <c r="F160" s="2447"/>
      <c r="G160" s="2447"/>
      <c r="H160" s="2447"/>
      <c r="I160" s="2479"/>
      <c r="L160" s="2458" t="s">
        <v>251</v>
      </c>
      <c r="M160" s="2447"/>
      <c r="N160" s="2447"/>
      <c r="O160" s="2447"/>
      <c r="P160" s="2447"/>
      <c r="Q160" s="2447"/>
      <c r="R160" s="2448"/>
      <c r="U160" s="2458" t="s">
        <v>251</v>
      </c>
      <c r="V160" s="2447"/>
      <c r="W160" s="2447"/>
      <c r="X160" s="2447"/>
      <c r="Y160" s="2447"/>
      <c r="Z160" s="2447"/>
      <c r="AA160" s="2448"/>
    </row>
    <row r="161" spans="1:28">
      <c r="A161" s="2444"/>
      <c r="B161" s="2444"/>
      <c r="C161" s="2458" t="s">
        <v>252</v>
      </c>
      <c r="D161" s="2440"/>
      <c r="E161" s="2447"/>
      <c r="F161" s="2447"/>
      <c r="G161" s="2447"/>
      <c r="H161" s="2447"/>
      <c r="I161" s="2479"/>
      <c r="L161" s="2458" t="s">
        <v>252</v>
      </c>
      <c r="M161" s="2447"/>
      <c r="N161" s="2447"/>
      <c r="O161" s="2447"/>
      <c r="P161" s="2447"/>
      <c r="Q161" s="2447"/>
      <c r="R161" s="2448"/>
      <c r="U161" s="2458" t="s">
        <v>252</v>
      </c>
      <c r="V161" s="2447"/>
      <c r="W161" s="2447"/>
      <c r="X161" s="2447"/>
      <c r="Y161" s="2447"/>
      <c r="Z161" s="2447"/>
      <c r="AA161" s="2448"/>
    </row>
    <row r="162" spans="1:28">
      <c r="A162" s="2444"/>
      <c r="B162" s="2444"/>
      <c r="C162" s="2458" t="s">
        <v>253</v>
      </c>
      <c r="D162" s="2440"/>
      <c r="E162" s="2447"/>
      <c r="F162" s="2447"/>
      <c r="G162" s="2447"/>
      <c r="H162" s="2447"/>
      <c r="I162" s="2479"/>
      <c r="L162" s="2458" t="s">
        <v>253</v>
      </c>
      <c r="M162" s="2447"/>
      <c r="N162" s="2447"/>
      <c r="O162" s="2447"/>
      <c r="P162" s="2447"/>
      <c r="Q162" s="2447"/>
      <c r="R162" s="2448"/>
      <c r="U162" s="2458" t="s">
        <v>253</v>
      </c>
      <c r="V162" s="2447"/>
      <c r="W162" s="2447"/>
      <c r="X162" s="2447"/>
      <c r="Y162" s="2447"/>
      <c r="Z162" s="2447"/>
      <c r="AA162" s="2448"/>
    </row>
    <row r="163" spans="1:28">
      <c r="A163" s="2444"/>
      <c r="B163" s="2444"/>
      <c r="C163" s="2458" t="s">
        <v>254</v>
      </c>
      <c r="D163" s="2440"/>
      <c r="E163" s="2447"/>
      <c r="F163" s="2447"/>
      <c r="G163" s="2447"/>
      <c r="H163" s="2447"/>
      <c r="I163" s="2479"/>
      <c r="L163" s="2458" t="s">
        <v>254</v>
      </c>
      <c r="M163" s="2447"/>
      <c r="N163" s="2447"/>
      <c r="O163" s="2447"/>
      <c r="P163" s="2447"/>
      <c r="Q163" s="2447"/>
      <c r="R163" s="2448"/>
      <c r="U163" s="2458" t="s">
        <v>254</v>
      </c>
      <c r="V163" s="2447"/>
      <c r="W163" s="2447"/>
      <c r="X163" s="2447"/>
      <c r="Y163" s="2447"/>
      <c r="Z163" s="2447"/>
      <c r="AA163" s="2448"/>
    </row>
    <row r="164" spans="1:28">
      <c r="A164" s="2444"/>
      <c r="B164" s="2444"/>
      <c r="C164" s="2458" t="s">
        <v>255</v>
      </c>
      <c r="D164" s="2440"/>
      <c r="E164" s="2447"/>
      <c r="F164" s="2447"/>
      <c r="G164" s="2447"/>
      <c r="H164" s="2447"/>
      <c r="I164" s="2479"/>
      <c r="L164" s="2458" t="s">
        <v>255</v>
      </c>
      <c r="M164" s="2447"/>
      <c r="N164" s="2447"/>
      <c r="O164" s="2447"/>
      <c r="P164" s="2447"/>
      <c r="Q164" s="2447"/>
      <c r="R164" s="2448"/>
      <c r="U164" s="2458" t="s">
        <v>255</v>
      </c>
      <c r="V164" s="2447"/>
      <c r="W164" s="2447"/>
      <c r="X164" s="2447"/>
      <c r="Y164" s="2447"/>
      <c r="Z164" s="2447"/>
      <c r="AA164" s="2448"/>
    </row>
    <row r="165" spans="1:28">
      <c r="A165" s="2444"/>
      <c r="B165" s="2444"/>
      <c r="C165" s="2458" t="s">
        <v>258</v>
      </c>
      <c r="D165" s="2440"/>
      <c r="E165" s="2447"/>
      <c r="F165" s="2447"/>
      <c r="G165" s="2447"/>
      <c r="H165" s="2447"/>
      <c r="I165" s="2479"/>
      <c r="L165" s="2458" t="s">
        <v>258</v>
      </c>
      <c r="M165" s="2447"/>
      <c r="N165" s="2447"/>
      <c r="O165" s="2447"/>
      <c r="P165" s="2447"/>
      <c r="Q165" s="2447"/>
      <c r="R165" s="2448"/>
      <c r="U165" s="2458" t="s">
        <v>258</v>
      </c>
      <c r="V165" s="2447"/>
      <c r="W165" s="2447"/>
      <c r="X165" s="2447"/>
      <c r="Y165" s="2447"/>
      <c r="Z165" s="2447"/>
      <c r="AA165" s="2448"/>
    </row>
    <row r="166" spans="1:28">
      <c r="A166" s="2444"/>
      <c r="B166" s="2444"/>
      <c r="C166" s="2458" t="s">
        <v>259</v>
      </c>
      <c r="D166" s="2440"/>
      <c r="E166" s="2447"/>
      <c r="F166" s="2447"/>
      <c r="G166" s="2447"/>
      <c r="H166" s="2447"/>
      <c r="I166" s="2479"/>
      <c r="L166" s="2458" t="s">
        <v>259</v>
      </c>
      <c r="M166" s="2447"/>
      <c r="N166" s="2447"/>
      <c r="O166" s="2447"/>
      <c r="P166" s="2447"/>
      <c r="Q166" s="2447"/>
      <c r="R166" s="2448"/>
      <c r="U166" s="2458" t="s">
        <v>259</v>
      </c>
      <c r="V166" s="2447"/>
      <c r="W166" s="2447"/>
      <c r="X166" s="2447"/>
      <c r="Y166" s="2447"/>
      <c r="Z166" s="2447"/>
      <c r="AA166" s="2448"/>
    </row>
    <row r="167" spans="1:28">
      <c r="B167" s="2724"/>
      <c r="C167" s="2458" t="s">
        <v>823</v>
      </c>
      <c r="D167" s="2440"/>
      <c r="E167" s="2447"/>
      <c r="F167" s="2447"/>
      <c r="G167" s="2447"/>
      <c r="H167" s="2447"/>
      <c r="I167" s="2479"/>
      <c r="L167" s="2458" t="s">
        <v>823</v>
      </c>
      <c r="M167" s="2447"/>
      <c r="N167" s="2447"/>
      <c r="O167" s="2447"/>
      <c r="P167" s="2447"/>
      <c r="Q167" s="2447"/>
      <c r="R167" s="2448"/>
      <c r="U167" s="2458" t="s">
        <v>823</v>
      </c>
      <c r="V167" s="2447"/>
      <c r="W167" s="2447"/>
      <c r="X167" s="2447"/>
      <c r="Y167" s="2447"/>
      <c r="Z167" s="2447"/>
      <c r="AA167" s="2448"/>
    </row>
    <row r="168" spans="1:28">
      <c r="A168" s="2444"/>
      <c r="C168" s="2731" t="s">
        <v>1056</v>
      </c>
      <c r="D168" s="2440"/>
      <c r="E168" s="2447"/>
      <c r="F168" s="2447"/>
      <c r="G168" s="2447"/>
      <c r="H168" s="2447"/>
      <c r="I168" s="2479"/>
      <c r="L168" s="2731" t="s">
        <v>1056</v>
      </c>
      <c r="M168" s="2447"/>
      <c r="N168" s="2447"/>
      <c r="O168" s="2447"/>
      <c r="P168" s="2447"/>
      <c r="Q168" s="2447"/>
      <c r="R168" s="2448"/>
      <c r="U168" s="2731" t="s">
        <v>1056</v>
      </c>
      <c r="V168" s="2447"/>
      <c r="W168" s="2447"/>
      <c r="X168" s="2447"/>
      <c r="Y168" s="2447"/>
      <c r="Z168" s="2447"/>
      <c r="AA168" s="2448"/>
    </row>
    <row r="169" spans="1:28">
      <c r="A169" s="2444"/>
      <c r="C169" s="2731"/>
      <c r="D169" s="2447"/>
      <c r="E169" s="2447"/>
      <c r="F169" s="2447"/>
      <c r="G169" s="2447"/>
      <c r="H169" s="2447"/>
      <c r="I169" s="2480"/>
      <c r="L169" s="2731"/>
      <c r="M169" s="2447"/>
      <c r="N169" s="2447"/>
      <c r="O169" s="2447"/>
      <c r="P169" s="2447"/>
      <c r="Q169" s="2447"/>
      <c r="R169" s="2462"/>
      <c r="U169" s="2731"/>
      <c r="V169" s="2447"/>
      <c r="W169" s="2447"/>
      <c r="X169" s="2447"/>
      <c r="Y169" s="2447"/>
      <c r="Z169" s="2447"/>
      <c r="AA169" s="2462"/>
    </row>
    <row r="170" spans="1:28" s="2732" customFormat="1" ht="21.75" customHeight="1">
      <c r="A170" s="2438"/>
      <c r="B170" s="2438"/>
      <c r="C170" s="2191" t="s">
        <v>819</v>
      </c>
      <c r="D170" s="2135"/>
      <c r="E170" s="2135"/>
      <c r="F170" s="2135"/>
      <c r="G170" s="2135"/>
      <c r="H170" s="2135"/>
      <c r="I170" s="2138"/>
      <c r="J170" s="2445"/>
      <c r="L170" s="2191" t="s">
        <v>819</v>
      </c>
      <c r="M170" s="2183"/>
      <c r="N170" s="2183"/>
      <c r="O170" s="2183"/>
      <c r="P170" s="2183"/>
      <c r="Q170" s="2183"/>
      <c r="R170" s="2192"/>
      <c r="S170" s="2445"/>
      <c r="U170" s="2191" t="s">
        <v>819</v>
      </c>
      <c r="V170" s="2183"/>
      <c r="W170" s="2183"/>
      <c r="X170" s="2183"/>
      <c r="Y170" s="2183"/>
      <c r="Z170" s="2183"/>
      <c r="AA170" s="2192"/>
      <c r="AB170" s="2445"/>
    </row>
    <row r="171" spans="1:28">
      <c r="C171" s="2442"/>
      <c r="D171" s="2449"/>
      <c r="E171" s="2449"/>
      <c r="F171" s="2449"/>
      <c r="G171" s="2449"/>
      <c r="H171" s="2449"/>
      <c r="I171" s="2481"/>
      <c r="L171" s="2442"/>
      <c r="M171" s="2449"/>
      <c r="N171" s="2449"/>
      <c r="O171" s="2449"/>
      <c r="P171" s="2449"/>
      <c r="Q171" s="2449"/>
      <c r="R171" s="2463"/>
      <c r="U171" s="2442"/>
      <c r="V171" s="2449"/>
      <c r="W171" s="2449"/>
      <c r="X171" s="2449"/>
      <c r="Y171" s="2449"/>
      <c r="Z171" s="2449"/>
      <c r="AA171" s="2463"/>
    </row>
    <row r="172" spans="1:28">
      <c r="C172" s="2442" t="s">
        <v>1052</v>
      </c>
      <c r="D172" s="2449"/>
      <c r="E172" s="2449"/>
      <c r="F172" s="2449"/>
      <c r="G172" s="2449"/>
      <c r="H172" s="2449"/>
      <c r="I172" s="2481"/>
      <c r="L172" s="2442" t="s">
        <v>1052</v>
      </c>
      <c r="M172" s="2449"/>
      <c r="N172" s="2449"/>
      <c r="O172" s="2449"/>
      <c r="P172" s="2449"/>
      <c r="Q172" s="2449"/>
      <c r="R172" s="2463"/>
      <c r="U172" s="2442" t="s">
        <v>1052</v>
      </c>
      <c r="V172" s="2449"/>
      <c r="W172" s="2449"/>
      <c r="X172" s="2449"/>
      <c r="Y172" s="2449"/>
      <c r="Z172" s="2449"/>
      <c r="AA172" s="2463"/>
    </row>
    <row r="173" spans="1:28">
      <c r="A173" s="2444"/>
      <c r="C173" s="2731" t="s">
        <v>820</v>
      </c>
      <c r="D173" s="2440"/>
      <c r="E173" s="2447"/>
      <c r="F173" s="2447"/>
      <c r="G173" s="2447"/>
      <c r="H173" s="2447"/>
      <c r="I173" s="2479"/>
      <c r="L173" s="2731" t="s">
        <v>820</v>
      </c>
      <c r="M173" s="2447"/>
      <c r="N173" s="2447"/>
      <c r="O173" s="2447"/>
      <c r="P173" s="2447"/>
      <c r="Q173" s="2447"/>
      <c r="R173" s="2448"/>
      <c r="U173" s="2731" t="s">
        <v>820</v>
      </c>
      <c r="V173" s="2447"/>
      <c r="W173" s="2447"/>
      <c r="X173" s="2447"/>
      <c r="Y173" s="2447"/>
      <c r="Z173" s="2447"/>
      <c r="AA173" s="2448"/>
    </row>
    <row r="174" spans="1:28">
      <c r="A174" s="2444"/>
      <c r="C174" s="2731" t="s">
        <v>821</v>
      </c>
      <c r="D174" s="2440"/>
      <c r="E174" s="2447"/>
      <c r="F174" s="2447"/>
      <c r="G174" s="2447"/>
      <c r="H174" s="2447"/>
      <c r="I174" s="2479"/>
      <c r="L174" s="2731" t="s">
        <v>821</v>
      </c>
      <c r="M174" s="2447"/>
      <c r="N174" s="2447"/>
      <c r="O174" s="2447"/>
      <c r="P174" s="2447"/>
      <c r="Q174" s="2447"/>
      <c r="R174" s="2448"/>
      <c r="U174" s="2731" t="s">
        <v>821</v>
      </c>
      <c r="V174" s="2447"/>
      <c r="W174" s="2447"/>
      <c r="X174" s="2447"/>
      <c r="Y174" s="2447"/>
      <c r="Z174" s="2447"/>
      <c r="AA174" s="2448"/>
    </row>
    <row r="175" spans="1:28">
      <c r="A175" s="2444"/>
      <c r="C175" s="2731" t="s">
        <v>822</v>
      </c>
      <c r="D175" s="2440"/>
      <c r="E175" s="2447"/>
      <c r="F175" s="2447"/>
      <c r="G175" s="2447"/>
      <c r="H175" s="2447"/>
      <c r="I175" s="2479"/>
      <c r="L175" s="2731" t="s">
        <v>822</v>
      </c>
      <c r="M175" s="2449"/>
      <c r="N175" s="2447"/>
      <c r="O175" s="2447"/>
      <c r="P175" s="2447"/>
      <c r="Q175" s="2447"/>
      <c r="R175" s="2448"/>
      <c r="U175" s="2731" t="s">
        <v>822</v>
      </c>
      <c r="V175" s="2449"/>
      <c r="W175" s="2447"/>
      <c r="X175" s="2447"/>
      <c r="Y175" s="2447"/>
      <c r="Z175" s="2447"/>
      <c r="AA175" s="2448"/>
    </row>
    <row r="176" spans="1:28">
      <c r="A176" s="2444"/>
      <c r="B176" s="2444"/>
      <c r="C176" s="2458" t="s">
        <v>251</v>
      </c>
      <c r="D176" s="2440"/>
      <c r="E176" s="2447"/>
      <c r="F176" s="2447"/>
      <c r="G176" s="2447"/>
      <c r="H176" s="2447"/>
      <c r="I176" s="2479"/>
      <c r="L176" s="2458" t="s">
        <v>251</v>
      </c>
      <c r="M176" s="2447"/>
      <c r="N176" s="2447"/>
      <c r="O176" s="2447"/>
      <c r="P176" s="2447"/>
      <c r="Q176" s="2447"/>
      <c r="R176" s="2448"/>
      <c r="U176" s="2458" t="s">
        <v>251</v>
      </c>
      <c r="V176" s="2447"/>
      <c r="W176" s="2447"/>
      <c r="X176" s="2447"/>
      <c r="Y176" s="2447"/>
      <c r="Z176" s="2447"/>
      <c r="AA176" s="2448"/>
    </row>
    <row r="177" spans="1:28">
      <c r="A177" s="2444"/>
      <c r="B177" s="2444"/>
      <c r="C177" s="2458" t="s">
        <v>252</v>
      </c>
      <c r="D177" s="2440"/>
      <c r="E177" s="2447"/>
      <c r="F177" s="2447"/>
      <c r="G177" s="2447"/>
      <c r="H177" s="2447"/>
      <c r="I177" s="2479"/>
      <c r="L177" s="2458" t="s">
        <v>252</v>
      </c>
      <c r="M177" s="2447"/>
      <c r="N177" s="2447"/>
      <c r="O177" s="2447"/>
      <c r="P177" s="2447"/>
      <c r="Q177" s="2447"/>
      <c r="R177" s="2448"/>
      <c r="U177" s="2458" t="s">
        <v>252</v>
      </c>
      <c r="V177" s="2447"/>
      <c r="W177" s="2447"/>
      <c r="X177" s="2447"/>
      <c r="Y177" s="2447"/>
      <c r="Z177" s="2447"/>
      <c r="AA177" s="2448"/>
    </row>
    <row r="178" spans="1:28">
      <c r="A178" s="2444"/>
      <c r="B178" s="2444"/>
      <c r="C178" s="2458" t="s">
        <v>253</v>
      </c>
      <c r="D178" s="2440"/>
      <c r="E178" s="2447"/>
      <c r="F178" s="2447"/>
      <c r="G178" s="2447"/>
      <c r="H178" s="2447"/>
      <c r="I178" s="2479"/>
      <c r="L178" s="2458" t="s">
        <v>253</v>
      </c>
      <c r="M178" s="2447"/>
      <c r="N178" s="2447"/>
      <c r="O178" s="2447"/>
      <c r="P178" s="2447"/>
      <c r="Q178" s="2447"/>
      <c r="R178" s="2448"/>
      <c r="U178" s="2458" t="s">
        <v>253</v>
      </c>
      <c r="V178" s="2447"/>
      <c r="W178" s="2447"/>
      <c r="X178" s="2447"/>
      <c r="Y178" s="2447"/>
      <c r="Z178" s="2447"/>
      <c r="AA178" s="2448"/>
    </row>
    <row r="179" spans="1:28">
      <c r="A179" s="2444"/>
      <c r="B179" s="2444"/>
      <c r="C179" s="2458" t="s">
        <v>254</v>
      </c>
      <c r="D179" s="2440"/>
      <c r="E179" s="2447"/>
      <c r="F179" s="2447"/>
      <c r="G179" s="2447"/>
      <c r="H179" s="2447"/>
      <c r="I179" s="2479"/>
      <c r="L179" s="2458" t="s">
        <v>254</v>
      </c>
      <c r="M179" s="2447"/>
      <c r="N179" s="2447"/>
      <c r="O179" s="2447"/>
      <c r="P179" s="2447"/>
      <c r="Q179" s="2447"/>
      <c r="R179" s="2448"/>
      <c r="U179" s="2458" t="s">
        <v>254</v>
      </c>
      <c r="V179" s="2447"/>
      <c r="W179" s="2447"/>
      <c r="X179" s="2447"/>
      <c r="Y179" s="2447"/>
      <c r="Z179" s="2447"/>
      <c r="AA179" s="2448"/>
    </row>
    <row r="180" spans="1:28">
      <c r="A180" s="2444"/>
      <c r="B180" s="2444"/>
      <c r="C180" s="2458" t="s">
        <v>255</v>
      </c>
      <c r="D180" s="2440"/>
      <c r="E180" s="2447"/>
      <c r="F180" s="2447"/>
      <c r="G180" s="2447"/>
      <c r="H180" s="2447"/>
      <c r="I180" s="2479"/>
      <c r="L180" s="2458" t="s">
        <v>255</v>
      </c>
      <c r="M180" s="2447"/>
      <c r="N180" s="2447"/>
      <c r="O180" s="2447"/>
      <c r="P180" s="2447"/>
      <c r="Q180" s="2447"/>
      <c r="R180" s="2448"/>
      <c r="U180" s="2458" t="s">
        <v>255</v>
      </c>
      <c r="V180" s="2447"/>
      <c r="W180" s="2447"/>
      <c r="X180" s="2447"/>
      <c r="Y180" s="2447"/>
      <c r="Z180" s="2447"/>
      <c r="AA180" s="2448"/>
    </row>
    <row r="181" spans="1:28">
      <c r="A181" s="2444"/>
      <c r="B181" s="2444"/>
      <c r="C181" s="2458" t="s">
        <v>258</v>
      </c>
      <c r="D181" s="2440"/>
      <c r="E181" s="2447"/>
      <c r="F181" s="2447"/>
      <c r="G181" s="2447"/>
      <c r="H181" s="2447"/>
      <c r="I181" s="2479"/>
      <c r="L181" s="2458" t="s">
        <v>258</v>
      </c>
      <c r="M181" s="2447"/>
      <c r="N181" s="2447"/>
      <c r="O181" s="2447"/>
      <c r="P181" s="2447"/>
      <c r="Q181" s="2447"/>
      <c r="R181" s="2448"/>
      <c r="U181" s="2458" t="s">
        <v>258</v>
      </c>
      <c r="V181" s="2447"/>
      <c r="W181" s="2447"/>
      <c r="X181" s="2447"/>
      <c r="Y181" s="2447"/>
      <c r="Z181" s="2447"/>
      <c r="AA181" s="2448"/>
    </row>
    <row r="182" spans="1:28">
      <c r="A182" s="2444"/>
      <c r="B182" s="2444"/>
      <c r="C182" s="2458" t="s">
        <v>259</v>
      </c>
      <c r="D182" s="2440"/>
      <c r="E182" s="2447"/>
      <c r="F182" s="2447"/>
      <c r="G182" s="2447"/>
      <c r="H182" s="2447"/>
      <c r="I182" s="2479"/>
      <c r="L182" s="2458" t="s">
        <v>259</v>
      </c>
      <c r="M182" s="2447"/>
      <c r="N182" s="2447"/>
      <c r="O182" s="2447"/>
      <c r="P182" s="2447"/>
      <c r="Q182" s="2447"/>
      <c r="R182" s="2448"/>
      <c r="U182" s="2458" t="s">
        <v>259</v>
      </c>
      <c r="V182" s="2447"/>
      <c r="W182" s="2447"/>
      <c r="X182" s="2447"/>
      <c r="Y182" s="2447"/>
      <c r="Z182" s="2447"/>
      <c r="AA182" s="2448"/>
    </row>
    <row r="183" spans="1:28">
      <c r="B183" s="2724"/>
      <c r="C183" s="2458" t="s">
        <v>823</v>
      </c>
      <c r="D183" s="2440"/>
      <c r="E183" s="2447"/>
      <c r="F183" s="2447"/>
      <c r="G183" s="2447"/>
      <c r="H183" s="2447"/>
      <c r="I183" s="2479"/>
      <c r="L183" s="2458" t="s">
        <v>823</v>
      </c>
      <c r="M183" s="2447"/>
      <c r="N183" s="2447"/>
      <c r="O183" s="2447"/>
      <c r="P183" s="2447"/>
      <c r="Q183" s="2447"/>
      <c r="R183" s="2448"/>
      <c r="U183" s="2458" t="s">
        <v>823</v>
      </c>
      <c r="V183" s="2447"/>
      <c r="W183" s="2447"/>
      <c r="X183" s="2447"/>
      <c r="Y183" s="2447"/>
      <c r="Z183" s="2447"/>
      <c r="AA183" s="2448"/>
    </row>
    <row r="184" spans="1:28">
      <c r="A184" s="2444"/>
      <c r="C184" s="2731" t="s">
        <v>824</v>
      </c>
      <c r="D184" s="2440"/>
      <c r="E184" s="2447"/>
      <c r="F184" s="2447"/>
      <c r="G184" s="2447"/>
      <c r="H184" s="2447"/>
      <c r="I184" s="2479"/>
      <c r="L184" s="2731" t="s">
        <v>824</v>
      </c>
      <c r="M184" s="2447"/>
      <c r="N184" s="2447"/>
      <c r="O184" s="2447"/>
      <c r="P184" s="2447"/>
      <c r="Q184" s="2447"/>
      <c r="R184" s="2448"/>
      <c r="U184" s="2731" t="s">
        <v>824</v>
      </c>
      <c r="V184" s="2447"/>
      <c r="W184" s="2447"/>
      <c r="X184" s="2447"/>
      <c r="Y184" s="2447"/>
      <c r="Z184" s="2447"/>
      <c r="AA184" s="2448"/>
    </row>
    <row r="185" spans="1:28">
      <c r="A185" s="2444"/>
      <c r="C185" s="2731" t="s">
        <v>825</v>
      </c>
      <c r="D185" s="2440"/>
      <c r="E185" s="2447"/>
      <c r="F185" s="2447"/>
      <c r="G185" s="2447"/>
      <c r="H185" s="2447"/>
      <c r="I185" s="2479"/>
      <c r="L185" s="2731" t="s">
        <v>825</v>
      </c>
      <c r="M185" s="2447"/>
      <c r="N185" s="2447"/>
      <c r="O185" s="2447"/>
      <c r="P185" s="2447"/>
      <c r="Q185" s="2447"/>
      <c r="R185" s="2448"/>
      <c r="U185" s="2731" t="s">
        <v>825</v>
      </c>
      <c r="V185" s="2447"/>
      <c r="W185" s="2447"/>
      <c r="X185" s="2447"/>
      <c r="Y185" s="2447"/>
      <c r="Z185" s="2447"/>
      <c r="AA185" s="2448"/>
    </row>
    <row r="186" spans="1:28">
      <c r="A186" s="2444"/>
      <c r="C186" s="2731" t="s">
        <v>826</v>
      </c>
      <c r="D186" s="2440"/>
      <c r="E186" s="2447"/>
      <c r="F186" s="2447"/>
      <c r="G186" s="2447"/>
      <c r="H186" s="2447"/>
      <c r="I186" s="2479"/>
      <c r="L186" s="2731" t="s">
        <v>826</v>
      </c>
      <c r="M186" s="2447"/>
      <c r="N186" s="2447"/>
      <c r="O186" s="2447"/>
      <c r="P186" s="2447"/>
      <c r="Q186" s="2447"/>
      <c r="R186" s="2448"/>
      <c r="U186" s="2731" t="s">
        <v>826</v>
      </c>
      <c r="V186" s="2447"/>
      <c r="W186" s="2447"/>
      <c r="X186" s="2447"/>
      <c r="Y186" s="2447"/>
      <c r="Z186" s="2447"/>
      <c r="AA186" s="2448"/>
    </row>
    <row r="187" spans="1:28">
      <c r="C187" s="2731" t="s">
        <v>827</v>
      </c>
      <c r="D187" s="2439"/>
      <c r="E187" s="2447"/>
      <c r="F187" s="2447"/>
      <c r="G187" s="2447"/>
      <c r="H187" s="2447"/>
      <c r="I187" s="2479"/>
      <c r="L187" s="2731" t="s">
        <v>827</v>
      </c>
      <c r="M187" s="2447"/>
      <c r="N187" s="2447"/>
      <c r="O187" s="2447"/>
      <c r="P187" s="2447"/>
      <c r="Q187" s="2447"/>
      <c r="R187" s="2448"/>
      <c r="U187" s="2731" t="s">
        <v>827</v>
      </c>
      <c r="V187" s="2447"/>
      <c r="W187" s="2447"/>
      <c r="X187" s="2447"/>
      <c r="Y187" s="2447"/>
      <c r="Z187" s="2447"/>
      <c r="AA187" s="2448"/>
    </row>
    <row r="188" spans="1:28">
      <c r="A188" s="2444"/>
      <c r="C188" s="2731" t="s">
        <v>1057</v>
      </c>
      <c r="D188" s="2440"/>
      <c r="E188" s="2447"/>
      <c r="F188" s="2447"/>
      <c r="G188" s="2447"/>
      <c r="H188" s="2447"/>
      <c r="I188" s="2479"/>
      <c r="L188" s="2731" t="s">
        <v>1057</v>
      </c>
      <c r="M188" s="2447"/>
      <c r="N188" s="2447"/>
      <c r="O188" s="2447"/>
      <c r="P188" s="2447"/>
      <c r="Q188" s="2447"/>
      <c r="R188" s="2448"/>
      <c r="U188" s="2731" t="s">
        <v>1057</v>
      </c>
      <c r="V188" s="2447"/>
      <c r="W188" s="2447"/>
      <c r="X188" s="2447"/>
      <c r="Y188" s="2447"/>
      <c r="Z188" s="2447"/>
      <c r="AA188" s="2448"/>
    </row>
    <row r="189" spans="1:28" s="2732" customFormat="1" ht="21.75" customHeight="1">
      <c r="A189" s="2438"/>
      <c r="B189" s="2438"/>
      <c r="C189" s="2191" t="s">
        <v>828</v>
      </c>
      <c r="D189" s="2135"/>
      <c r="E189" s="2135"/>
      <c r="F189" s="2135"/>
      <c r="G189" s="2135"/>
      <c r="H189" s="2135"/>
      <c r="I189" s="2138"/>
      <c r="J189" s="2445"/>
      <c r="L189" s="2191" t="s">
        <v>828</v>
      </c>
      <c r="M189" s="2183"/>
      <c r="N189" s="2183"/>
      <c r="O189" s="2183"/>
      <c r="P189" s="2183"/>
      <c r="Q189" s="2183"/>
      <c r="R189" s="2192"/>
      <c r="S189" s="2445"/>
      <c r="U189" s="2191" t="s">
        <v>828</v>
      </c>
      <c r="V189" s="2183"/>
      <c r="W189" s="2183"/>
      <c r="X189" s="2183"/>
      <c r="Y189" s="2183"/>
      <c r="Z189" s="2183"/>
      <c r="AA189" s="2192"/>
      <c r="AB189" s="2445"/>
    </row>
    <row r="190" spans="1:28" ht="6" customHeight="1">
      <c r="D190" s="2451"/>
      <c r="E190" s="2451"/>
      <c r="F190" s="2451"/>
      <c r="G190" s="2451"/>
      <c r="H190" s="2451"/>
      <c r="I190" s="2482"/>
      <c r="M190" s="2451"/>
      <c r="N190" s="2451"/>
      <c r="O190" s="2451"/>
      <c r="P190" s="2451"/>
      <c r="Q190" s="2451"/>
      <c r="R190" s="2464"/>
      <c r="V190" s="2451"/>
      <c r="W190" s="2451"/>
      <c r="X190" s="2451"/>
      <c r="Y190" s="2451"/>
      <c r="Z190" s="2451"/>
      <c r="AA190" s="2464"/>
    </row>
    <row r="191" spans="1:28" s="2732" customFormat="1" ht="21.75" customHeight="1">
      <c r="A191" s="2438"/>
      <c r="B191" s="2438"/>
      <c r="C191" s="2191" t="s">
        <v>829</v>
      </c>
      <c r="D191" s="2183"/>
      <c r="E191" s="2183"/>
      <c r="F191" s="2183"/>
      <c r="G191" s="2183"/>
      <c r="H191" s="2183"/>
      <c r="I191" s="2193"/>
      <c r="J191" s="2445"/>
      <c r="L191" s="2191" t="s">
        <v>829</v>
      </c>
      <c r="M191" s="2183"/>
      <c r="N191" s="2183"/>
      <c r="O191" s="2183"/>
      <c r="P191" s="2183"/>
      <c r="Q191" s="2183"/>
      <c r="R191" s="2192"/>
      <c r="S191" s="2445"/>
      <c r="U191" s="2191" t="s">
        <v>829</v>
      </c>
      <c r="V191" s="2183"/>
      <c r="W191" s="2183"/>
      <c r="X191" s="2183"/>
      <c r="Y191" s="2183"/>
      <c r="Z191" s="2183"/>
      <c r="AA191" s="2192"/>
      <c r="AB191" s="2445"/>
    </row>
    <row r="192" spans="1:28" ht="8.25" customHeight="1">
      <c r="C192" s="2444"/>
      <c r="D192" s="2444"/>
      <c r="E192" s="2444"/>
      <c r="F192" s="2444"/>
      <c r="G192" s="2444"/>
      <c r="H192" s="2444"/>
      <c r="I192" s="2444"/>
      <c r="J192" s="2444"/>
      <c r="L192" s="2444"/>
      <c r="M192" s="2444"/>
      <c r="N192" s="2444"/>
      <c r="O192" s="2444"/>
      <c r="P192" s="2444"/>
      <c r="Q192" s="2444"/>
      <c r="R192" s="2444"/>
      <c r="S192" s="2444"/>
      <c r="U192" s="2444"/>
      <c r="V192" s="2444"/>
      <c r="W192" s="2444"/>
      <c r="X192" s="2444"/>
      <c r="Y192" s="2444"/>
      <c r="Z192" s="2444"/>
      <c r="AA192" s="2444"/>
      <c r="AB192" s="2444"/>
    </row>
    <row r="193" spans="2:27" ht="8.25" customHeight="1">
      <c r="C193" s="2459"/>
      <c r="D193" s="2465"/>
      <c r="E193" s="2465"/>
      <c r="F193" s="2465"/>
      <c r="G193" s="2465"/>
      <c r="H193" s="2465"/>
      <c r="L193" s="2459"/>
      <c r="M193" s="2465"/>
      <c r="N193" s="2465"/>
      <c r="O193" s="2465"/>
      <c r="P193" s="2465"/>
      <c r="Q193" s="2465"/>
      <c r="U193" s="2459"/>
      <c r="V193" s="2465"/>
      <c r="W193" s="2465"/>
      <c r="X193" s="2465"/>
      <c r="Y193" s="2465"/>
      <c r="Z193" s="2465"/>
    </row>
    <row r="194" spans="2:27">
      <c r="C194" s="2194" t="s">
        <v>1054</v>
      </c>
      <c r="D194" s="2194"/>
      <c r="E194" s="2194"/>
      <c r="F194" s="2194"/>
      <c r="G194" s="2194"/>
      <c r="H194" s="2194"/>
      <c r="I194" s="2195"/>
      <c r="L194" s="2194" t="s">
        <v>1054</v>
      </c>
      <c r="M194" s="2194"/>
      <c r="N194" s="2194"/>
      <c r="O194" s="2194"/>
      <c r="P194" s="2194"/>
      <c r="Q194" s="2194"/>
      <c r="R194" s="2196"/>
      <c r="U194" s="2194" t="s">
        <v>1054</v>
      </c>
      <c r="V194" s="2194"/>
      <c r="W194" s="2194"/>
      <c r="X194" s="2194"/>
      <c r="Y194" s="2194"/>
      <c r="Z194" s="2194"/>
      <c r="AA194" s="2196"/>
    </row>
    <row r="195" spans="2:27">
      <c r="B195" s="2444"/>
      <c r="C195" s="2194" t="s">
        <v>1055</v>
      </c>
      <c r="D195" s="2440"/>
      <c r="E195" s="2440"/>
      <c r="F195" s="2447"/>
      <c r="G195" s="2194"/>
      <c r="H195" s="2440"/>
      <c r="I195" s="2479"/>
      <c r="L195" s="2194" t="s">
        <v>1055</v>
      </c>
      <c r="M195" s="2194"/>
      <c r="N195" s="2194"/>
      <c r="O195" s="2194"/>
      <c r="P195" s="2194"/>
      <c r="Q195" s="2194"/>
      <c r="R195" s="2196"/>
      <c r="U195" s="2194" t="s">
        <v>1055</v>
      </c>
      <c r="V195" s="2194"/>
      <c r="W195" s="2194"/>
      <c r="X195" s="2194"/>
      <c r="Y195" s="2194"/>
      <c r="Z195" s="2194"/>
      <c r="AA195" s="2196"/>
    </row>
    <row r="196" spans="2:27">
      <c r="C196" s="2194" t="s">
        <v>830</v>
      </c>
      <c r="D196" s="2194"/>
      <c r="E196" s="2194"/>
      <c r="F196" s="2194"/>
      <c r="G196" s="2194"/>
      <c r="H196" s="2194"/>
      <c r="I196" s="2195"/>
      <c r="L196" s="2194" t="s">
        <v>830</v>
      </c>
      <c r="M196" s="2194"/>
      <c r="N196" s="2194"/>
      <c r="O196" s="2194"/>
      <c r="P196" s="2194"/>
      <c r="Q196" s="2194"/>
      <c r="R196" s="2196"/>
      <c r="U196" s="2194" t="s">
        <v>830</v>
      </c>
      <c r="V196" s="2194"/>
      <c r="W196" s="2194"/>
      <c r="X196" s="2194"/>
      <c r="Y196" s="2194"/>
      <c r="Z196" s="2194"/>
      <c r="AA196" s="2196"/>
    </row>
  </sheetData>
  <mergeCells count="54">
    <mergeCell ref="Z103:Z104"/>
    <mergeCell ref="AA103:AA104"/>
    <mergeCell ref="AB103:AB104"/>
    <mergeCell ref="C151:I151"/>
    <mergeCell ref="L151:R151"/>
    <mergeCell ref="U151:AA151"/>
    <mergeCell ref="S103:S104"/>
    <mergeCell ref="U103:U104"/>
    <mergeCell ref="V103:V104"/>
    <mergeCell ref="W103:X103"/>
    <mergeCell ref="Y103:Y104"/>
    <mergeCell ref="C100:J100"/>
    <mergeCell ref="L100:S100"/>
    <mergeCell ref="U100:AB100"/>
    <mergeCell ref="C103:C104"/>
    <mergeCell ref="D103:D104"/>
    <mergeCell ref="E103:F103"/>
    <mergeCell ref="G103:G104"/>
    <mergeCell ref="H103:H104"/>
    <mergeCell ref="I103:I104"/>
    <mergeCell ref="J103:J104"/>
    <mergeCell ref="L103:L104"/>
    <mergeCell ref="M103:M104"/>
    <mergeCell ref="N103:O103"/>
    <mergeCell ref="P103:P104"/>
    <mergeCell ref="Q103:Q104"/>
    <mergeCell ref="R103:R104"/>
    <mergeCell ref="C2:J2"/>
    <mergeCell ref="L2:S2"/>
    <mergeCell ref="U2:AB2"/>
    <mergeCell ref="C5:C6"/>
    <mergeCell ref="D5:D6"/>
    <mergeCell ref="E5:F5"/>
    <mergeCell ref="G5:G6"/>
    <mergeCell ref="H5:H6"/>
    <mergeCell ref="I5:I6"/>
    <mergeCell ref="J5:J6"/>
    <mergeCell ref="AA5:AA6"/>
    <mergeCell ref="AB5:AB6"/>
    <mergeCell ref="C53:I53"/>
    <mergeCell ref="L53:R53"/>
    <mergeCell ref="U53:AA53"/>
    <mergeCell ref="S5:S6"/>
    <mergeCell ref="U5:U6"/>
    <mergeCell ref="V5:V6"/>
    <mergeCell ref="W5:X5"/>
    <mergeCell ref="Y5:Y6"/>
    <mergeCell ref="Z5:Z6"/>
    <mergeCell ref="L5:L6"/>
    <mergeCell ref="M5:M6"/>
    <mergeCell ref="N5:O5"/>
    <mergeCell ref="P5:P6"/>
    <mergeCell ref="Q5:Q6"/>
    <mergeCell ref="R5:R6"/>
  </mergeCells>
  <hyperlinks>
    <hyperlink ref="A1" location="ÍNDICE!B2" display="Indíce"/>
  </hyperlinks>
  <printOptions horizontalCentered="1"/>
  <pageMargins left="0.59055118110236227" right="0.59055118110236227" top="0.51181102362204722" bottom="0.55118110236220474" header="0.51181102362204722" footer="0.27559055118110237"/>
  <pageSetup paperSize="9" scale="54" orientation="portrait" r:id="rId1"/>
  <headerFooter alignWithMargins="0">
    <oddFooter>&amp;R&amp;"Times New Roman,Normal"&amp;8Preparado pela EEM
Página &amp;P de &amp;N
&amp;D-&amp;T
&amp;F-&amp;A</oddFoot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499984740745262"/>
  </sheetPr>
  <dimension ref="A1:G62"/>
  <sheetViews>
    <sheetView showGridLines="0" zoomScale="60" zoomScaleNormal="60" workbookViewId="0">
      <selection activeCell="P31" sqref="P31"/>
    </sheetView>
  </sheetViews>
  <sheetFormatPr defaultRowHeight="15"/>
  <cols>
    <col min="1" max="1" width="12.7109375" customWidth="1"/>
    <col min="2" max="2" width="4.7109375" style="4" customWidth="1"/>
    <col min="3" max="3" width="89" customWidth="1"/>
    <col min="4" max="4" width="0.85546875" customWidth="1"/>
    <col min="5" max="5" width="16.7109375" customWidth="1"/>
    <col min="6" max="6" width="9.85546875" bestFit="1" customWidth="1"/>
    <col min="7" max="7" width="11.85546875" customWidth="1"/>
  </cols>
  <sheetData>
    <row r="1" spans="1:7">
      <c r="A1" s="399" t="s">
        <v>814</v>
      </c>
      <c r="B1" s="6"/>
    </row>
    <row r="2" spans="1:7" ht="21" customHeight="1">
      <c r="B2" s="6"/>
    </row>
    <row r="3" spans="1:7" s="2852" customFormat="1">
      <c r="B3" s="3071" t="s">
        <v>923</v>
      </c>
      <c r="C3" s="3071"/>
      <c r="D3" s="3071"/>
      <c r="E3" s="3071"/>
    </row>
    <row r="4" spans="1:7">
      <c r="B4" s="35" t="s">
        <v>143</v>
      </c>
      <c r="C4" s="36" t="str">
        <f>+Introdução!E26</f>
        <v>t-2</v>
      </c>
      <c r="D4" s="30"/>
      <c r="E4" s="30"/>
    </row>
    <row r="5" spans="1:7" s="1228" customFormat="1">
      <c r="B5" s="35"/>
      <c r="C5" s="36"/>
      <c r="D5" s="30"/>
      <c r="E5" s="1288" t="s">
        <v>169</v>
      </c>
    </row>
    <row r="6" spans="1:7" s="1228" customFormat="1" ht="34.15" customHeight="1">
      <c r="B6" s="3072" t="s">
        <v>670</v>
      </c>
      <c r="C6" s="3073"/>
      <c r="D6" s="30"/>
      <c r="E6" s="1272" t="str">
        <f>+Introdução!E26</f>
        <v>t-2</v>
      </c>
    </row>
    <row r="7" spans="1:7" s="1228" customFormat="1" ht="4.5" customHeight="1">
      <c r="B7" s="35"/>
      <c r="C7" s="36"/>
      <c r="D7" s="30"/>
      <c r="E7" s="30"/>
    </row>
    <row r="8" spans="1:7" s="1228" customFormat="1">
      <c r="B8" s="1275">
        <v>1</v>
      </c>
      <c r="C8" s="1368" t="s">
        <v>27</v>
      </c>
      <c r="D8" s="1369"/>
      <c r="E8" s="1547"/>
      <c r="G8" s="1393"/>
    </row>
    <row r="9" spans="1:7" s="1228" customFormat="1">
      <c r="B9" s="93">
        <v>2</v>
      </c>
      <c r="C9" s="1039" t="s">
        <v>37</v>
      </c>
      <c r="D9" s="1369"/>
      <c r="E9" s="1545"/>
      <c r="G9" s="63"/>
    </row>
    <row r="10" spans="1:7" s="1228" customFormat="1">
      <c r="B10" s="93">
        <v>3</v>
      </c>
      <c r="C10" s="1039" t="s">
        <v>28</v>
      </c>
      <c r="D10" s="1369"/>
      <c r="E10" s="1545"/>
      <c r="G10" s="1393"/>
    </row>
    <row r="11" spans="1:7" s="1228" customFormat="1">
      <c r="B11" s="93">
        <v>4</v>
      </c>
      <c r="C11" s="1039" t="s">
        <v>29</v>
      </c>
      <c r="D11" s="1369"/>
      <c r="E11" s="1548"/>
      <c r="G11" s="1394"/>
    </row>
    <row r="12" spans="1:7" s="1228" customFormat="1">
      <c r="B12" s="93">
        <v>5</v>
      </c>
      <c r="C12" s="1039" t="s">
        <v>663</v>
      </c>
      <c r="D12" s="473"/>
      <c r="E12" s="1545"/>
      <c r="G12" s="63"/>
    </row>
    <row r="13" spans="1:7" s="1228" customFormat="1">
      <c r="B13" s="93">
        <v>6</v>
      </c>
      <c r="C13" s="1039" t="s">
        <v>30</v>
      </c>
      <c r="D13" s="1369"/>
      <c r="E13" s="1545"/>
      <c r="G13" s="1393"/>
    </row>
    <row r="14" spans="1:7" s="1228" customFormat="1">
      <c r="B14" s="93">
        <v>7</v>
      </c>
      <c r="C14" s="1039" t="s">
        <v>604</v>
      </c>
      <c r="D14" s="1369"/>
      <c r="E14" s="1545"/>
      <c r="G14" s="1393"/>
    </row>
    <row r="15" spans="1:7" s="1228" customFormat="1">
      <c r="B15" s="93">
        <v>8</v>
      </c>
      <c r="C15" s="1039" t="s">
        <v>148</v>
      </c>
      <c r="D15" s="1369"/>
      <c r="E15" s="1545"/>
      <c r="G15" s="1393"/>
    </row>
    <row r="16" spans="1:7" s="1228" customFormat="1">
      <c r="B16" s="93">
        <v>9</v>
      </c>
      <c r="C16" s="1039" t="s">
        <v>651</v>
      </c>
      <c r="D16" s="1369"/>
      <c r="E16" s="1545"/>
      <c r="G16" s="63"/>
    </row>
    <row r="17" spans="2:7" s="1228" customFormat="1">
      <c r="B17" s="93">
        <v>10</v>
      </c>
      <c r="C17" s="1039" t="s">
        <v>603</v>
      </c>
      <c r="D17" s="1369"/>
      <c r="E17" s="1545"/>
      <c r="G17" s="1393"/>
    </row>
    <row r="18" spans="2:7" s="1228" customFormat="1">
      <c r="B18" s="93">
        <v>11</v>
      </c>
      <c r="C18" s="1039" t="s">
        <v>768</v>
      </c>
      <c r="D18" s="1369"/>
      <c r="E18" s="1545"/>
      <c r="G18" s="1393"/>
    </row>
    <row r="19" spans="2:7" s="1228" customFormat="1">
      <c r="B19" s="93">
        <v>12</v>
      </c>
      <c r="C19" s="1370" t="s">
        <v>626</v>
      </c>
      <c r="D19" s="1369"/>
      <c r="E19" s="1545"/>
      <c r="G19" s="1393"/>
    </row>
    <row r="20" spans="2:7" s="1228" customFormat="1">
      <c r="B20" s="93">
        <v>13</v>
      </c>
      <c r="C20" s="1370" t="s">
        <v>147</v>
      </c>
      <c r="D20" s="1369"/>
      <c r="E20" s="1545"/>
      <c r="G20" s="1393"/>
    </row>
    <row r="21" spans="2:7" s="1228" customFormat="1">
      <c r="B21" s="93">
        <v>14</v>
      </c>
      <c r="C21" s="1370" t="s">
        <v>195</v>
      </c>
      <c r="D21" s="1369"/>
      <c r="E21" s="1545"/>
    </row>
    <row r="22" spans="2:7" s="1228" customFormat="1">
      <c r="B22" s="94">
        <v>15</v>
      </c>
      <c r="C22" s="1276" t="s">
        <v>664</v>
      </c>
      <c r="D22" s="473"/>
      <c r="E22" s="1546"/>
    </row>
    <row r="23" spans="2:7" s="1228" customFormat="1" ht="4.5" customHeight="1">
      <c r="B23" s="1273"/>
      <c r="C23" s="36"/>
      <c r="D23" s="30"/>
      <c r="E23" s="30"/>
      <c r="G23" s="63"/>
    </row>
    <row r="24" spans="2:7" s="1228" customFormat="1" ht="18" customHeight="1">
      <c r="B24" s="1274">
        <v>16</v>
      </c>
      <c r="C24" s="1375" t="s">
        <v>668</v>
      </c>
      <c r="D24" s="1371"/>
      <c r="E24" s="1373">
        <f>+E8+E9+(E10*E11)+E12+E13+E14+E15+E17-E18-E19+E20+E21+E22</f>
        <v>0</v>
      </c>
      <c r="F24" s="21"/>
      <c r="G24" s="1395"/>
    </row>
    <row r="25" spans="2:7" ht="4.5" customHeight="1">
      <c r="E25" s="1"/>
      <c r="F25" s="21"/>
      <c r="G25" s="63"/>
    </row>
    <row r="26" spans="2:7" ht="15" customHeight="1">
      <c r="B26" s="92">
        <v>17</v>
      </c>
      <c r="C26" s="1367" t="str">
        <f>CONCATENATE("Proveitos recuperados em ",C4," por aplicação das tarifas UGS, URT, e tarifa Energia às entregas a clientes RAA")</f>
        <v>Proveitos recuperados em t-2 por aplicação das tarifas UGS, URT, e tarifa Energia às entregas a clientes RAA</v>
      </c>
      <c r="D26" s="1364"/>
      <c r="E26" s="1571"/>
      <c r="F26" s="21"/>
      <c r="G26" s="1393"/>
    </row>
    <row r="27" spans="2:7" ht="4.5" customHeight="1">
      <c r="B27" s="93"/>
      <c r="C27" s="1365"/>
      <c r="D27" s="1364"/>
      <c r="E27" s="1572"/>
      <c r="F27" s="21"/>
      <c r="G27" s="63"/>
    </row>
    <row r="28" spans="2:7">
      <c r="B28" s="93">
        <v>18</v>
      </c>
      <c r="C28" s="1365" t="s">
        <v>145</v>
      </c>
      <c r="D28" s="1364"/>
      <c r="E28" s="1340"/>
      <c r="F28" s="21"/>
      <c r="G28" s="1393"/>
    </row>
    <row r="29" spans="2:7" ht="4.5" customHeight="1">
      <c r="B29" s="93"/>
      <c r="C29" s="1365"/>
      <c r="D29" s="1364"/>
      <c r="E29" s="1377"/>
      <c r="F29" s="21"/>
      <c r="G29" s="63"/>
    </row>
    <row r="30" spans="2:7">
      <c r="B30" s="94">
        <v>19</v>
      </c>
      <c r="C30" s="1366" t="s">
        <v>70</v>
      </c>
      <c r="D30" s="1364"/>
      <c r="E30" s="1345"/>
      <c r="F30" s="21"/>
      <c r="G30" s="1393"/>
    </row>
    <row r="31" spans="2:7" ht="18" customHeight="1">
      <c r="B31" s="1274">
        <v>20</v>
      </c>
      <c r="C31" s="1374" t="s">
        <v>669</v>
      </c>
      <c r="D31" s="126"/>
      <c r="E31" s="1378">
        <f>SUM(E26:E30)</f>
        <v>0</v>
      </c>
      <c r="F31" s="21"/>
      <c r="G31" s="1396"/>
    </row>
    <row r="32" spans="2:7" s="1228" customFormat="1" ht="5.25" customHeight="1">
      <c r="B32" s="1277"/>
      <c r="C32" s="1278"/>
      <c r="D32" s="1279"/>
      <c r="E32" s="1280"/>
      <c r="F32" s="21"/>
      <c r="G32" s="63"/>
    </row>
    <row r="33" spans="2:7" s="1228" customFormat="1" ht="12.75" customHeight="1">
      <c r="B33" s="1275">
        <v>21</v>
      </c>
      <c r="C33" s="1363" t="str">
        <f>CONCATENATE("Ajustamento resultante da convergência para tarifas aditivas na RAA, em ",C4)</f>
        <v>Ajustamento resultante da convergência para tarifas aditivas na RAA, em t-2</v>
      </c>
      <c r="D33" s="1364"/>
      <c r="E33" s="1573"/>
      <c r="F33" s="21"/>
      <c r="G33" s="1393"/>
    </row>
    <row r="34" spans="2:7" s="1228" customFormat="1" ht="23.25" customHeight="1">
      <c r="B34" s="94">
        <v>22</v>
      </c>
      <c r="C34" s="1366" t="s">
        <v>144</v>
      </c>
      <c r="D34" s="1364"/>
      <c r="E34" s="1574"/>
      <c r="F34" s="21"/>
      <c r="G34" s="1393"/>
    </row>
    <row r="35" spans="2:7" s="1228" customFormat="1" ht="5.25" customHeight="1">
      <c r="B35" s="1277"/>
      <c r="C35" s="1278"/>
      <c r="D35" s="1279"/>
      <c r="E35" s="1280"/>
      <c r="F35" s="21"/>
      <c r="G35" s="63"/>
    </row>
    <row r="36" spans="2:7" s="1228" customFormat="1" ht="18" customHeight="1">
      <c r="B36" s="1281">
        <v>23</v>
      </c>
      <c r="C36" s="1374" t="str">
        <f>CONCATENATE("Ajustamento em ",C4,", sem juros")</f>
        <v>Ajustamento em t-2, sem juros</v>
      </c>
      <c r="D36" s="1179"/>
      <c r="E36" s="1378">
        <f>+E31-E24+E33-E34</f>
        <v>0</v>
      </c>
      <c r="F36" s="21"/>
      <c r="G36" s="1396"/>
    </row>
    <row r="37" spans="2:7" s="1228" customFormat="1" ht="5.25" customHeight="1">
      <c r="B37" s="1277"/>
      <c r="C37" s="1278"/>
      <c r="D37" s="1279"/>
      <c r="E37" s="1280"/>
      <c r="G37" s="63"/>
    </row>
    <row r="38" spans="2:7" s="1228" customFormat="1" ht="12.75" customHeight="1">
      <c r="B38" s="1275">
        <v>24</v>
      </c>
      <c r="C38" s="1363" t="str">
        <f>CONCATENATE("Taxa de juro Euribor a 3 meses, média, com base nos valores diários de ",C4)</f>
        <v>Taxa de juro Euribor a 3 meses, média, com base nos valores diários de t-2</v>
      </c>
      <c r="D38" s="1364"/>
      <c r="E38" s="1575"/>
      <c r="G38" s="63"/>
    </row>
    <row r="39" spans="2:7" s="1228" customFormat="1" ht="4.5" customHeight="1">
      <c r="B39" s="93"/>
      <c r="C39" s="1365"/>
      <c r="D39" s="1364"/>
      <c r="E39" s="1576"/>
      <c r="G39" s="63"/>
    </row>
    <row r="40" spans="2:7" s="1228" customFormat="1" ht="12.75" customHeight="1">
      <c r="B40" s="93">
        <v>25</v>
      </c>
      <c r="C40" s="1365" t="str">
        <f>CONCATENATE("Spread de ",C4)</f>
        <v>Spread de t-2</v>
      </c>
      <c r="D40" s="1364"/>
      <c r="E40" s="1577"/>
      <c r="G40" s="1394"/>
    </row>
    <row r="41" spans="2:7" s="1228" customFormat="1" ht="4.5" customHeight="1">
      <c r="B41" s="93"/>
      <c r="C41" s="1365"/>
      <c r="D41" s="1364"/>
      <c r="E41" s="1576"/>
      <c r="G41" s="63"/>
    </row>
    <row r="42" spans="2:7" s="1228" customFormat="1" ht="18.75" customHeight="1">
      <c r="B42" s="93">
        <v>26</v>
      </c>
      <c r="C42" s="1365" t="e">
        <f>CONCATENATE("Taxa de juro Euribor a 3 meses, média, com base nos valores diários entre 1 Jan e 15 Nov. ",C4+1, "- Estimativa")</f>
        <v>#VALUE!</v>
      </c>
      <c r="D42" s="1364"/>
      <c r="E42" s="1577"/>
      <c r="G42" s="1394"/>
    </row>
    <row r="43" spans="2:7" s="1228" customFormat="1" ht="4.5" customHeight="1">
      <c r="B43" s="93"/>
      <c r="C43" s="1365"/>
      <c r="D43" s="1364"/>
      <c r="E43" s="1576"/>
      <c r="G43" s="63"/>
    </row>
    <row r="44" spans="2:7" s="1228" customFormat="1" ht="12.75" customHeight="1">
      <c r="B44" s="94">
        <v>27</v>
      </c>
      <c r="C44" s="1366" t="e">
        <f>CONCATENATE("Spread de ",C4+1, " - Estimativa")</f>
        <v>#VALUE!</v>
      </c>
      <c r="D44" s="1364"/>
      <c r="E44" s="1578"/>
      <c r="G44" s="1394"/>
    </row>
    <row r="45" spans="2:7" ht="21.75" customHeight="1">
      <c r="B45" s="1282">
        <v>28</v>
      </c>
      <c r="C45" s="112" t="e">
        <f>CONCATENATE("Ajustamento em ",C4+2," dos proveitos, relativos a ",C4," da atividade de AEEGS")</f>
        <v>#VALUE!</v>
      </c>
      <c r="D45" s="1372"/>
      <c r="E45" s="1436">
        <f>+(E36)*(1+(E38+E40))*(1+(E42+E44))</f>
        <v>0</v>
      </c>
      <c r="G45" s="1397"/>
    </row>
    <row r="46" spans="2:7" s="1408" customFormat="1" ht="20.25" customHeight="1">
      <c r="B46" s="1785">
        <v>29</v>
      </c>
      <c r="C46" s="1783" t="s">
        <v>740</v>
      </c>
      <c r="D46" s="1778"/>
      <c r="E46" s="1805"/>
      <c r="G46" s="1397"/>
    </row>
    <row r="47" spans="2:7" s="1408" customFormat="1" ht="20.25" customHeight="1">
      <c r="B47" s="1784">
        <v>30</v>
      </c>
      <c r="C47" s="1782" t="s">
        <v>742</v>
      </c>
      <c r="D47" s="1778"/>
      <c r="E47" s="1806"/>
      <c r="F47" s="1409"/>
      <c r="G47" s="1397"/>
    </row>
    <row r="48" spans="2:7" s="1408" customFormat="1" ht="29.25" customHeight="1">
      <c r="B48" s="1779">
        <v>31</v>
      </c>
      <c r="C48" s="1780" t="s">
        <v>743</v>
      </c>
      <c r="D48" s="1778"/>
      <c r="E48" s="1781">
        <f>+E45+E46+E47</f>
        <v>0</v>
      </c>
      <c r="G48" s="1397"/>
    </row>
    <row r="49" spans="2:5">
      <c r="B49" s="95"/>
      <c r="C49" s="39" t="s">
        <v>146</v>
      </c>
    </row>
    <row r="50" spans="2:5">
      <c r="B50" s="95"/>
      <c r="C50" s="40" t="s">
        <v>197</v>
      </c>
      <c r="E50" s="2"/>
    </row>
    <row r="51" spans="2:5">
      <c r="B51" s="95"/>
      <c r="E51" s="61" t="s">
        <v>169</v>
      </c>
    </row>
    <row r="52" spans="2:5">
      <c r="B52" s="96">
        <v>32</v>
      </c>
      <c r="C52" s="37" t="str">
        <f>"Sobrecusto AEEGS "&amp;C4</f>
        <v>Sobrecusto AEEGS t-2</v>
      </c>
      <c r="D52" s="38"/>
      <c r="E52" s="1379">
        <f>+E24-E26-E30-E33+E34</f>
        <v>0</v>
      </c>
    </row>
    <row r="53" spans="2:5" s="1408" customFormat="1" ht="4.5" customHeight="1">
      <c r="B53" s="95"/>
      <c r="C53" s="38"/>
      <c r="D53" s="38"/>
      <c r="E53" s="1109"/>
    </row>
    <row r="54" spans="2:5" s="1408" customFormat="1">
      <c r="B54" s="96">
        <v>33</v>
      </c>
      <c r="C54" s="37" t="s">
        <v>752</v>
      </c>
      <c r="D54" s="38"/>
      <c r="E54" s="1379">
        <f>+E47</f>
        <v>0</v>
      </c>
    </row>
    <row r="55" spans="2:5" s="1408" customFormat="1" ht="4.5" customHeight="1">
      <c r="B55" s="95"/>
      <c r="C55" s="38"/>
      <c r="D55" s="38"/>
      <c r="E55" s="1109"/>
    </row>
    <row r="56" spans="2:5">
      <c r="B56" s="96">
        <v>34</v>
      </c>
      <c r="C56" s="37" t="str">
        <f>CONCATENATE("Juros ",C4)</f>
        <v>Juros t-2</v>
      </c>
      <c r="D56" s="38"/>
      <c r="E56" s="1379">
        <f>+(E26+E28+E30-(E24+E34-E33))*(E38+E40)</f>
        <v>0</v>
      </c>
    </row>
    <row r="57" spans="2:5" ht="4.5" customHeight="1">
      <c r="B57" s="95"/>
      <c r="C57" s="38"/>
      <c r="D57" s="38"/>
      <c r="E57" s="1109"/>
    </row>
    <row r="58" spans="2:5">
      <c r="B58" s="96">
        <v>35</v>
      </c>
      <c r="C58" s="37" t="e">
        <f>CONCATENATE("Juros ",C4+1)</f>
        <v>#VALUE!</v>
      </c>
      <c r="D58" s="38"/>
      <c r="E58" s="1379">
        <f>+(E26+E28+E30-(E24+E34-E33)+E56)*(E42+E44)</f>
        <v>0</v>
      </c>
    </row>
    <row r="59" spans="2:5" ht="4.5" customHeight="1">
      <c r="B59" s="95"/>
      <c r="C59" s="38"/>
      <c r="D59" s="38"/>
      <c r="E59" s="1380"/>
    </row>
    <row r="60" spans="2:5">
      <c r="B60" s="96">
        <v>36</v>
      </c>
      <c r="C60" s="37" t="s">
        <v>706</v>
      </c>
      <c r="D60" s="38"/>
      <c r="E60" s="1381">
        <f>+E45-E56-E58</f>
        <v>0</v>
      </c>
    </row>
    <row r="62" spans="2:5">
      <c r="C62" s="234"/>
      <c r="E62" s="1409"/>
    </row>
  </sheetData>
  <mergeCells count="2">
    <mergeCell ref="B3:E3"/>
    <mergeCell ref="B6:C6"/>
  </mergeCells>
  <hyperlinks>
    <hyperlink ref="A1" location="ÍNDICE!B2" display="Indíce"/>
  </hyperlinks>
  <printOptions horizontalCentered="1"/>
  <pageMargins left="0.31496062992125984" right="0.31496062992125984" top="0.74803149606299213" bottom="0.74803149606299213" header="0.31496062992125984" footer="0.31496062992125984"/>
  <pageSetup scale="88" orientation="portrait" r:id="rId1"/>
  <legacy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499984740745262"/>
    <pageSetUpPr fitToPage="1"/>
  </sheetPr>
  <dimension ref="A1:AB188"/>
  <sheetViews>
    <sheetView showGridLines="0" zoomScaleNormal="100" workbookViewId="0">
      <selection activeCell="A178" sqref="A1:XFD1048576"/>
    </sheetView>
  </sheetViews>
  <sheetFormatPr defaultColWidth="9.140625" defaultRowHeight="12.75"/>
  <cols>
    <col min="1" max="1" width="9.140625" style="2438"/>
    <col min="2" max="2" width="2.140625" style="2438" customWidth="1"/>
    <col min="3" max="3" width="48.5703125" style="2445" bestFit="1" customWidth="1"/>
    <col min="4" max="10" width="16.5703125" style="2445" customWidth="1"/>
    <col min="11" max="11" width="9.140625" style="2438"/>
    <col min="12" max="12" width="48.5703125" style="2445" bestFit="1" customWidth="1"/>
    <col min="13" max="19" width="16.5703125" style="2445" customWidth="1"/>
    <col min="20" max="20" width="9.140625" style="2438"/>
    <col min="21" max="21" width="48.5703125" style="2445" bestFit="1" customWidth="1"/>
    <col min="22" max="28" width="16.5703125" style="2445" customWidth="1"/>
    <col min="29" max="16384" width="9.140625" style="2438"/>
  </cols>
  <sheetData>
    <row r="1" spans="1:28" s="2444" customFormat="1" ht="44.25" customHeight="1">
      <c r="A1" s="2981" t="s">
        <v>814</v>
      </c>
    </row>
    <row r="2" spans="1:28" s="2882" customFormat="1" ht="18.75" customHeight="1">
      <c r="C2" s="3152" t="s">
        <v>1346</v>
      </c>
      <c r="D2" s="3152"/>
      <c r="E2" s="3152"/>
      <c r="F2" s="3152"/>
      <c r="G2" s="3152"/>
      <c r="H2" s="3152"/>
      <c r="I2" s="3152"/>
      <c r="J2" s="3152"/>
      <c r="L2" s="3152" t="s">
        <v>1346</v>
      </c>
      <c r="M2" s="3152"/>
      <c r="N2" s="3152"/>
      <c r="O2" s="3152"/>
      <c r="P2" s="3152"/>
      <c r="Q2" s="3152"/>
      <c r="R2" s="3152"/>
      <c r="S2" s="3152"/>
      <c r="U2" s="3152" t="s">
        <v>1346</v>
      </c>
      <c r="V2" s="3152"/>
      <c r="W2" s="3152"/>
      <c r="X2" s="3152"/>
      <c r="Y2" s="3152"/>
      <c r="Z2" s="3152"/>
      <c r="AA2" s="3152"/>
      <c r="AB2" s="3152"/>
    </row>
    <row r="3" spans="1:28">
      <c r="C3" s="2444"/>
      <c r="D3" s="2444"/>
      <c r="E3" s="2444"/>
      <c r="F3" s="2444"/>
      <c r="G3" s="2444"/>
      <c r="H3" s="2444"/>
      <c r="I3" s="2444"/>
      <c r="J3" s="2444"/>
      <c r="L3" s="2444"/>
      <c r="M3" s="2444"/>
      <c r="N3" s="2444"/>
      <c r="O3" s="2444"/>
      <c r="P3" s="2444"/>
      <c r="Q3" s="2444"/>
      <c r="R3" s="2444"/>
      <c r="S3" s="2444"/>
      <c r="U3" s="2444"/>
      <c r="V3" s="2444"/>
      <c r="W3" s="2444"/>
      <c r="X3" s="2444"/>
      <c r="Y3" s="2444"/>
      <c r="Z3" s="2444"/>
      <c r="AA3" s="2444"/>
      <c r="AB3" s="2444"/>
    </row>
    <row r="4" spans="1:28" ht="15">
      <c r="C4" s="2456" t="s">
        <v>834</v>
      </c>
      <c r="D4" s="2982" t="s">
        <v>1159</v>
      </c>
      <c r="E4" s="2996"/>
      <c r="F4" s="2997"/>
      <c r="G4" s="2997"/>
      <c r="H4" s="2997"/>
      <c r="I4" s="2998"/>
      <c r="J4" s="2985" t="s">
        <v>169</v>
      </c>
      <c r="L4" s="2456" t="s">
        <v>834</v>
      </c>
      <c r="M4" s="2982" t="s">
        <v>1166</v>
      </c>
      <c r="N4" s="2996"/>
      <c r="O4" s="2997"/>
      <c r="P4" s="2997"/>
      <c r="Q4" s="2997"/>
      <c r="R4" s="2998"/>
      <c r="S4" s="2985" t="s">
        <v>169</v>
      </c>
      <c r="U4" s="2456" t="s">
        <v>834</v>
      </c>
      <c r="V4" s="2982" t="s">
        <v>1165</v>
      </c>
      <c r="W4" s="2996"/>
      <c r="X4" s="2997"/>
      <c r="Y4" s="2997"/>
      <c r="Z4" s="2997"/>
      <c r="AA4" s="2998"/>
      <c r="AB4" s="2985" t="s">
        <v>169</v>
      </c>
    </row>
    <row r="5" spans="1:28" ht="30" customHeight="1">
      <c r="C5" s="3222" t="s">
        <v>837</v>
      </c>
      <c r="D5" s="3220" t="s">
        <v>238</v>
      </c>
      <c r="E5" s="3224" t="s">
        <v>42</v>
      </c>
      <c r="F5" s="3225"/>
      <c r="G5" s="3226" t="s">
        <v>817</v>
      </c>
      <c r="H5" s="3220" t="s">
        <v>355</v>
      </c>
      <c r="I5" s="3220" t="s">
        <v>973</v>
      </c>
      <c r="J5" s="3220" t="s">
        <v>241</v>
      </c>
      <c r="L5" s="3222" t="s">
        <v>835</v>
      </c>
      <c r="M5" s="3220" t="s">
        <v>238</v>
      </c>
      <c r="N5" s="3224" t="s">
        <v>42</v>
      </c>
      <c r="O5" s="3225"/>
      <c r="P5" s="3226" t="s">
        <v>817</v>
      </c>
      <c r="Q5" s="3220" t="s">
        <v>355</v>
      </c>
      <c r="R5" s="3220" t="s">
        <v>973</v>
      </c>
      <c r="S5" s="3220" t="s">
        <v>241</v>
      </c>
      <c r="U5" s="3222" t="s">
        <v>835</v>
      </c>
      <c r="V5" s="3220" t="s">
        <v>238</v>
      </c>
      <c r="W5" s="3224" t="s">
        <v>42</v>
      </c>
      <c r="X5" s="3225"/>
      <c r="Y5" s="3226" t="s">
        <v>817</v>
      </c>
      <c r="Z5" s="3220" t="s">
        <v>355</v>
      </c>
      <c r="AA5" s="3220" t="s">
        <v>973</v>
      </c>
      <c r="AB5" s="3220" t="s">
        <v>241</v>
      </c>
    </row>
    <row r="6" spans="1:28" ht="30" customHeight="1">
      <c r="C6" s="3223"/>
      <c r="D6" s="3221"/>
      <c r="E6" s="2190" t="s">
        <v>818</v>
      </c>
      <c r="F6" s="2949" t="s">
        <v>205</v>
      </c>
      <c r="G6" s="3227"/>
      <c r="H6" s="3221"/>
      <c r="I6" s="3221"/>
      <c r="J6" s="3221"/>
      <c r="L6" s="3223"/>
      <c r="M6" s="3221"/>
      <c r="N6" s="2190" t="s">
        <v>818</v>
      </c>
      <c r="O6" s="2949" t="s">
        <v>205</v>
      </c>
      <c r="P6" s="3227"/>
      <c r="Q6" s="3221"/>
      <c r="R6" s="3221"/>
      <c r="S6" s="3221"/>
      <c r="U6" s="3223"/>
      <c r="V6" s="3221"/>
      <c r="W6" s="2190" t="s">
        <v>818</v>
      </c>
      <c r="X6" s="2949" t="s">
        <v>205</v>
      </c>
      <c r="Y6" s="3227"/>
      <c r="Z6" s="3221"/>
      <c r="AA6" s="3221"/>
      <c r="AB6" s="3221"/>
    </row>
    <row r="7" spans="1:28" ht="9" customHeight="1">
      <c r="C7" s="2997"/>
      <c r="D7" s="2997"/>
      <c r="E7" s="2997"/>
      <c r="F7" s="2997"/>
      <c r="G7" s="2997"/>
      <c r="H7" s="2997"/>
      <c r="I7" s="2997"/>
      <c r="J7" s="2997"/>
      <c r="L7" s="2997"/>
      <c r="M7" s="2997"/>
      <c r="N7" s="2997"/>
      <c r="O7" s="2997"/>
      <c r="P7" s="2997"/>
      <c r="Q7" s="2997"/>
      <c r="R7" s="2997"/>
      <c r="S7" s="2997"/>
      <c r="U7" s="2997"/>
      <c r="V7" s="2997"/>
      <c r="W7" s="2997"/>
      <c r="X7" s="2997"/>
      <c r="Y7" s="2997"/>
      <c r="Z7" s="2997"/>
      <c r="AA7" s="2997"/>
      <c r="AB7" s="2997"/>
    </row>
    <row r="8" spans="1:28">
      <c r="C8" s="2137" t="s">
        <v>1050</v>
      </c>
      <c r="D8" s="2999"/>
      <c r="E8" s="3000"/>
      <c r="F8" s="3000"/>
      <c r="G8" s="3000"/>
      <c r="H8" s="3000"/>
      <c r="I8" s="3000"/>
      <c r="J8" s="3000"/>
      <c r="L8" s="2137" t="s">
        <v>1050</v>
      </c>
      <c r="M8" s="2999"/>
      <c r="N8" s="3000"/>
      <c r="O8" s="3000"/>
      <c r="P8" s="3000"/>
      <c r="Q8" s="3000"/>
      <c r="R8" s="3000"/>
      <c r="S8" s="3000"/>
      <c r="U8" s="2137" t="s">
        <v>1050</v>
      </c>
      <c r="V8" s="2999"/>
      <c r="W8" s="3000"/>
      <c r="X8" s="3000"/>
      <c r="Y8" s="3000"/>
      <c r="Z8" s="3000"/>
      <c r="AA8" s="3000"/>
      <c r="AB8" s="3000"/>
    </row>
    <row r="9" spans="1:28">
      <c r="A9" s="2444"/>
      <c r="C9" s="2731" t="s">
        <v>820</v>
      </c>
      <c r="D9" s="2440"/>
      <c r="E9" s="2440"/>
      <c r="F9" s="2439"/>
      <c r="G9" s="2440"/>
      <c r="H9" s="2439"/>
      <c r="I9" s="2439"/>
      <c r="J9" s="2440"/>
      <c r="L9" s="2731" t="s">
        <v>820</v>
      </c>
      <c r="M9" s="2439"/>
      <c r="N9" s="2439"/>
      <c r="O9" s="2439"/>
      <c r="P9" s="2439"/>
      <c r="Q9" s="2439"/>
      <c r="R9" s="2439"/>
      <c r="S9" s="2439"/>
      <c r="U9" s="2731" t="s">
        <v>820</v>
      </c>
      <c r="V9" s="2439"/>
      <c r="W9" s="2439"/>
      <c r="X9" s="2439"/>
      <c r="Y9" s="2439"/>
      <c r="Z9" s="2439"/>
      <c r="AA9" s="2439"/>
      <c r="AB9" s="2439"/>
    </row>
    <row r="10" spans="1:28">
      <c r="A10" s="2444"/>
      <c r="C10" s="2731" t="s">
        <v>821</v>
      </c>
      <c r="D10" s="2440"/>
      <c r="E10" s="2440"/>
      <c r="F10" s="2439"/>
      <c r="G10" s="2440"/>
      <c r="H10" s="2439"/>
      <c r="I10" s="2439"/>
      <c r="J10" s="2440"/>
      <c r="L10" s="2731" t="s">
        <v>821</v>
      </c>
      <c r="M10" s="2439"/>
      <c r="N10" s="2439"/>
      <c r="O10" s="2439"/>
      <c r="P10" s="2439"/>
      <c r="Q10" s="2439"/>
      <c r="R10" s="2439"/>
      <c r="S10" s="2439"/>
      <c r="U10" s="2731" t="s">
        <v>821</v>
      </c>
      <c r="V10" s="2439"/>
      <c r="W10" s="2439"/>
      <c r="X10" s="2439"/>
      <c r="Y10" s="2439"/>
      <c r="Z10" s="2439"/>
      <c r="AA10" s="2439"/>
      <c r="AB10" s="2439"/>
    </row>
    <row r="11" spans="1:28">
      <c r="A11" s="2444"/>
      <c r="C11" s="2731" t="s">
        <v>822</v>
      </c>
      <c r="D11" s="2440"/>
      <c r="E11" s="2440"/>
      <c r="F11" s="2439"/>
      <c r="G11" s="2440"/>
      <c r="H11" s="2439"/>
      <c r="I11" s="2439"/>
      <c r="J11" s="2440"/>
      <c r="L11" s="2731" t="s">
        <v>822</v>
      </c>
      <c r="M11" s="2439"/>
      <c r="N11" s="2439"/>
      <c r="O11" s="2439"/>
      <c r="P11" s="2439"/>
      <c r="Q11" s="2439"/>
      <c r="R11" s="2439"/>
      <c r="S11" s="2439"/>
      <c r="U11" s="2731" t="s">
        <v>822</v>
      </c>
      <c r="V11" s="2439"/>
      <c r="W11" s="2439"/>
      <c r="X11" s="2439"/>
      <c r="Y11" s="2439"/>
      <c r="Z11" s="2439"/>
      <c r="AA11" s="2439"/>
      <c r="AB11" s="2439"/>
    </row>
    <row r="12" spans="1:28">
      <c r="A12" s="2444"/>
      <c r="B12" s="2444"/>
      <c r="C12" s="2458" t="s">
        <v>250</v>
      </c>
      <c r="D12" s="2440"/>
      <c r="E12" s="2440"/>
      <c r="F12" s="2439"/>
      <c r="G12" s="2440"/>
      <c r="H12" s="2439"/>
      <c r="I12" s="2439"/>
      <c r="J12" s="2440"/>
      <c r="L12" s="2458" t="s">
        <v>251</v>
      </c>
      <c r="M12" s="2439"/>
      <c r="N12" s="2439"/>
      <c r="O12" s="2439"/>
      <c r="P12" s="2439"/>
      <c r="Q12" s="2439"/>
      <c r="R12" s="2439"/>
      <c r="S12" s="2439"/>
      <c r="U12" s="2458" t="s">
        <v>251</v>
      </c>
      <c r="V12" s="2439"/>
      <c r="W12" s="2439"/>
      <c r="X12" s="2439"/>
      <c r="Y12" s="2439"/>
      <c r="Z12" s="2439"/>
      <c r="AA12" s="2439"/>
      <c r="AB12" s="2439"/>
    </row>
    <row r="13" spans="1:28">
      <c r="A13" s="2444"/>
      <c r="B13" s="2444"/>
      <c r="C13" s="2458" t="s">
        <v>252</v>
      </c>
      <c r="D13" s="2440"/>
      <c r="E13" s="2440"/>
      <c r="F13" s="2439"/>
      <c r="G13" s="2440"/>
      <c r="H13" s="2439"/>
      <c r="I13" s="2439"/>
      <c r="J13" s="2440"/>
      <c r="L13" s="2458" t="s">
        <v>252</v>
      </c>
      <c r="M13" s="2439"/>
      <c r="N13" s="2439"/>
      <c r="O13" s="2439"/>
      <c r="P13" s="2439"/>
      <c r="Q13" s="2439"/>
      <c r="R13" s="2439"/>
      <c r="S13" s="2439"/>
      <c r="U13" s="2458" t="s">
        <v>252</v>
      </c>
      <c r="V13" s="2439"/>
      <c r="W13" s="2439"/>
      <c r="X13" s="2439"/>
      <c r="Y13" s="2439"/>
      <c r="Z13" s="2439"/>
      <c r="AA13" s="2439"/>
      <c r="AB13" s="2439"/>
    </row>
    <row r="14" spans="1:28">
      <c r="A14" s="2444"/>
      <c r="B14" s="2444"/>
      <c r="C14" s="2458" t="s">
        <v>256</v>
      </c>
      <c r="D14" s="2440"/>
      <c r="E14" s="2440"/>
      <c r="F14" s="2439"/>
      <c r="G14" s="2440"/>
      <c r="H14" s="2439"/>
      <c r="I14" s="2439"/>
      <c r="J14" s="2440"/>
      <c r="L14" s="2458" t="s">
        <v>253</v>
      </c>
      <c r="M14" s="2439"/>
      <c r="N14" s="2439"/>
      <c r="O14" s="2439"/>
      <c r="P14" s="2439"/>
      <c r="Q14" s="2439"/>
      <c r="R14" s="2439"/>
      <c r="S14" s="2439"/>
      <c r="U14" s="2458" t="s">
        <v>253</v>
      </c>
      <c r="V14" s="2439"/>
      <c r="W14" s="2439"/>
      <c r="X14" s="2439"/>
      <c r="Y14" s="2439"/>
      <c r="Z14" s="2439"/>
      <c r="AA14" s="2439"/>
      <c r="AB14" s="2439"/>
    </row>
    <row r="15" spans="1:28">
      <c r="A15" s="2444"/>
      <c r="B15" s="2444"/>
      <c r="C15" s="2458" t="s">
        <v>257</v>
      </c>
      <c r="D15" s="2440"/>
      <c r="E15" s="2440"/>
      <c r="F15" s="2439"/>
      <c r="G15" s="2440"/>
      <c r="H15" s="2439"/>
      <c r="I15" s="2439"/>
      <c r="J15" s="2440"/>
      <c r="L15" s="2458" t="s">
        <v>254</v>
      </c>
      <c r="M15" s="2439"/>
      <c r="N15" s="2439"/>
      <c r="O15" s="2439"/>
      <c r="P15" s="2439"/>
      <c r="Q15" s="2439"/>
      <c r="R15" s="2439"/>
      <c r="S15" s="2439"/>
      <c r="U15" s="2458" t="s">
        <v>254</v>
      </c>
      <c r="V15" s="2439"/>
      <c r="W15" s="2439"/>
      <c r="X15" s="2439"/>
      <c r="Y15" s="2439"/>
      <c r="Z15" s="2439"/>
      <c r="AA15" s="2439"/>
      <c r="AB15" s="2439"/>
    </row>
    <row r="16" spans="1:28">
      <c r="A16" s="2444"/>
      <c r="B16" s="2444"/>
      <c r="C16" s="2458" t="s">
        <v>372</v>
      </c>
      <c r="D16" s="2440"/>
      <c r="E16" s="2440"/>
      <c r="F16" s="2439"/>
      <c r="G16" s="2440"/>
      <c r="H16" s="2439"/>
      <c r="I16" s="2439"/>
      <c r="J16" s="2440"/>
      <c r="L16" s="2458" t="s">
        <v>255</v>
      </c>
      <c r="M16" s="2439"/>
      <c r="N16" s="2439"/>
      <c r="O16" s="2439"/>
      <c r="P16" s="2439"/>
      <c r="Q16" s="2439"/>
      <c r="R16" s="2439"/>
      <c r="S16" s="2439"/>
      <c r="U16" s="2458" t="s">
        <v>255</v>
      </c>
      <c r="V16" s="2439"/>
      <c r="W16" s="2439"/>
      <c r="X16" s="2439"/>
      <c r="Y16" s="2439"/>
      <c r="Z16" s="2439"/>
      <c r="AA16" s="2439"/>
      <c r="AB16" s="2439"/>
    </row>
    <row r="17" spans="1:28">
      <c r="A17" s="2444"/>
      <c r="B17" s="2444"/>
      <c r="C17" s="2458" t="s">
        <v>259</v>
      </c>
      <c r="D17" s="2440"/>
      <c r="E17" s="2440"/>
      <c r="F17" s="2439"/>
      <c r="G17" s="2440"/>
      <c r="H17" s="2439"/>
      <c r="I17" s="2439"/>
      <c r="J17" s="2440"/>
      <c r="L17" s="2458" t="s">
        <v>258</v>
      </c>
      <c r="M17" s="2439"/>
      <c r="N17" s="2439"/>
      <c r="O17" s="2439"/>
      <c r="P17" s="2439"/>
      <c r="Q17" s="2439"/>
      <c r="R17" s="2439"/>
      <c r="S17" s="2439"/>
      <c r="U17" s="2458" t="s">
        <v>258</v>
      </c>
      <c r="V17" s="2439"/>
      <c r="W17" s="2439"/>
      <c r="X17" s="2439"/>
      <c r="Y17" s="2439"/>
      <c r="Z17" s="2439"/>
      <c r="AA17" s="2439"/>
      <c r="AB17" s="2439"/>
    </row>
    <row r="18" spans="1:28">
      <c r="B18" s="2724"/>
      <c r="C18" s="2458" t="s">
        <v>823</v>
      </c>
      <c r="D18" s="2440"/>
      <c r="E18" s="2440"/>
      <c r="F18" s="2439"/>
      <c r="G18" s="2440"/>
      <c r="H18" s="2439"/>
      <c r="I18" s="2439"/>
      <c r="J18" s="2440"/>
      <c r="L18" s="2458" t="s">
        <v>823</v>
      </c>
      <c r="M18" s="2439"/>
      <c r="N18" s="2439"/>
      <c r="O18" s="2439"/>
      <c r="P18" s="2439"/>
      <c r="Q18" s="2439"/>
      <c r="R18" s="2439"/>
      <c r="S18" s="2439"/>
      <c r="U18" s="2458" t="s">
        <v>823</v>
      </c>
      <c r="V18" s="2439"/>
      <c r="W18" s="2439"/>
      <c r="X18" s="2439"/>
      <c r="Y18" s="2439"/>
      <c r="Z18" s="2439"/>
      <c r="AA18" s="2439"/>
      <c r="AB18" s="2439"/>
    </row>
    <row r="19" spans="1:28">
      <c r="A19" s="2444"/>
      <c r="C19" s="2731" t="s">
        <v>1056</v>
      </c>
      <c r="D19" s="2440"/>
      <c r="E19" s="2440"/>
      <c r="F19" s="2439"/>
      <c r="G19" s="2440"/>
      <c r="H19" s="2439"/>
      <c r="I19" s="2439"/>
      <c r="J19" s="2440"/>
      <c r="L19" s="2731" t="s">
        <v>1056</v>
      </c>
      <c r="M19" s="2439"/>
      <c r="N19" s="2439"/>
      <c r="O19" s="2439"/>
      <c r="P19" s="2439"/>
      <c r="Q19" s="2439"/>
      <c r="R19" s="2439"/>
      <c r="S19" s="2439"/>
      <c r="U19" s="2731" t="s">
        <v>1056</v>
      </c>
      <c r="V19" s="2439"/>
      <c r="W19" s="2439"/>
      <c r="X19" s="2439"/>
      <c r="Y19" s="2439"/>
      <c r="Z19" s="2439"/>
      <c r="AA19" s="2439"/>
      <c r="AB19" s="2439"/>
    </row>
    <row r="20" spans="1:28">
      <c r="A20" s="2444"/>
      <c r="C20" s="2731"/>
      <c r="D20" s="2439"/>
      <c r="E20" s="2439"/>
      <c r="F20" s="2439"/>
      <c r="G20" s="2439"/>
      <c r="H20" s="2439"/>
      <c r="I20" s="2439"/>
      <c r="J20" s="2439"/>
      <c r="L20" s="2731"/>
      <c r="M20" s="2439"/>
      <c r="N20" s="2439"/>
      <c r="O20" s="2439"/>
      <c r="P20" s="2439"/>
      <c r="Q20" s="2439"/>
      <c r="R20" s="2439"/>
      <c r="S20" s="2439"/>
      <c r="U20" s="2731"/>
      <c r="V20" s="2439"/>
      <c r="W20" s="2439"/>
      <c r="X20" s="2439"/>
      <c r="Y20" s="2439"/>
      <c r="Z20" s="2439"/>
      <c r="AA20" s="2439"/>
      <c r="AB20" s="2439"/>
    </row>
    <row r="21" spans="1:28" s="2732" customFormat="1" ht="21.75" customHeight="1">
      <c r="A21" s="2438"/>
      <c r="B21" s="2438"/>
      <c r="C21" s="2191" t="s">
        <v>819</v>
      </c>
      <c r="D21" s="2135"/>
      <c r="E21" s="2135"/>
      <c r="F21" s="2135"/>
      <c r="G21" s="2135"/>
      <c r="H21" s="2135"/>
      <c r="I21" s="2135"/>
      <c r="J21" s="2135"/>
      <c r="L21" s="2191" t="s">
        <v>819</v>
      </c>
      <c r="M21" s="2135"/>
      <c r="N21" s="2135"/>
      <c r="O21" s="2135"/>
      <c r="P21" s="2135"/>
      <c r="Q21" s="2135"/>
      <c r="R21" s="2135"/>
      <c r="S21" s="2135"/>
      <c r="U21" s="2191" t="s">
        <v>819</v>
      </c>
      <c r="V21" s="2135"/>
      <c r="W21" s="2135"/>
      <c r="X21" s="2135"/>
      <c r="Y21" s="2135"/>
      <c r="Z21" s="2135"/>
      <c r="AA21" s="2135"/>
      <c r="AB21" s="2135"/>
    </row>
    <row r="22" spans="1:28">
      <c r="C22" s="2442"/>
      <c r="D22" s="2441"/>
      <c r="E22" s="2441"/>
      <c r="F22" s="2441"/>
      <c r="G22" s="2441"/>
      <c r="H22" s="2441"/>
      <c r="I22" s="2441"/>
      <c r="J22" s="2137"/>
      <c r="L22" s="2442"/>
      <c r="M22" s="2441"/>
      <c r="N22" s="2441"/>
      <c r="O22" s="2441"/>
      <c r="P22" s="2441"/>
      <c r="Q22" s="2441"/>
      <c r="R22" s="2441"/>
      <c r="S22" s="2137"/>
      <c r="U22" s="2442"/>
      <c r="V22" s="2441"/>
      <c r="W22" s="2441"/>
      <c r="X22" s="2441"/>
      <c r="Y22" s="2441"/>
      <c r="Z22" s="2441"/>
      <c r="AA22" s="2441"/>
      <c r="AB22" s="2137"/>
    </row>
    <row r="23" spans="1:28">
      <c r="C23" s="2442" t="s">
        <v>1052</v>
      </c>
      <c r="D23" s="2441"/>
      <c r="E23" s="2441"/>
      <c r="F23" s="2441"/>
      <c r="G23" s="2441"/>
      <c r="H23" s="2441"/>
      <c r="I23" s="2441"/>
      <c r="J23" s="2442"/>
      <c r="L23" s="2442" t="s">
        <v>1052</v>
      </c>
      <c r="M23" s="2441"/>
      <c r="N23" s="2441"/>
      <c r="O23" s="2441"/>
      <c r="P23" s="2441"/>
      <c r="Q23" s="2441"/>
      <c r="R23" s="2441"/>
      <c r="S23" s="2442"/>
      <c r="U23" s="2442" t="s">
        <v>1052</v>
      </c>
      <c r="V23" s="2441"/>
      <c r="W23" s="2441"/>
      <c r="X23" s="2441"/>
      <c r="Y23" s="2441"/>
      <c r="Z23" s="2441"/>
      <c r="AA23" s="2441"/>
      <c r="AB23" s="2442"/>
    </row>
    <row r="24" spans="1:28">
      <c r="A24" s="2444"/>
      <c r="C24" s="2731" t="s">
        <v>820</v>
      </c>
      <c r="D24" s="2440"/>
      <c r="E24" s="2440"/>
      <c r="F24" s="2439"/>
      <c r="G24" s="2440"/>
      <c r="H24" s="2439"/>
      <c r="I24" s="2439"/>
      <c r="J24" s="2440"/>
      <c r="L24" s="2731" t="s">
        <v>820</v>
      </c>
      <c r="M24" s="2439"/>
      <c r="N24" s="2439"/>
      <c r="O24" s="2439"/>
      <c r="P24" s="2439"/>
      <c r="Q24" s="2439"/>
      <c r="R24" s="2439"/>
      <c r="S24" s="2440"/>
      <c r="U24" s="2731" t="s">
        <v>820</v>
      </c>
      <c r="V24" s="2439"/>
      <c r="W24" s="2439"/>
      <c r="X24" s="2439"/>
      <c r="Y24" s="2439"/>
      <c r="Z24" s="2439"/>
      <c r="AA24" s="2439"/>
      <c r="AB24" s="2440"/>
    </row>
    <row r="25" spans="1:28">
      <c r="A25" s="2444"/>
      <c r="C25" s="2731" t="s">
        <v>821</v>
      </c>
      <c r="D25" s="2440"/>
      <c r="E25" s="2440"/>
      <c r="F25" s="2439"/>
      <c r="G25" s="2440"/>
      <c r="H25" s="2439"/>
      <c r="I25" s="2439"/>
      <c r="J25" s="2440"/>
      <c r="L25" s="2731" t="s">
        <v>821</v>
      </c>
      <c r="M25" s="2439"/>
      <c r="N25" s="2439"/>
      <c r="O25" s="2439"/>
      <c r="P25" s="2439"/>
      <c r="Q25" s="2439"/>
      <c r="R25" s="2439"/>
      <c r="S25" s="2440"/>
      <c r="U25" s="2731" t="s">
        <v>821</v>
      </c>
      <c r="V25" s="2439"/>
      <c r="W25" s="2439"/>
      <c r="X25" s="2439"/>
      <c r="Y25" s="2439"/>
      <c r="Z25" s="2439"/>
      <c r="AA25" s="2439"/>
      <c r="AB25" s="2440"/>
    </row>
    <row r="26" spans="1:28">
      <c r="A26" s="2444"/>
      <c r="C26" s="2731" t="s">
        <v>822</v>
      </c>
      <c r="D26" s="2440"/>
      <c r="E26" s="2440"/>
      <c r="F26" s="2439"/>
      <c r="G26" s="2440"/>
      <c r="H26" s="2439"/>
      <c r="I26" s="2442"/>
      <c r="J26" s="2440"/>
      <c r="L26" s="2731" t="s">
        <v>822</v>
      </c>
      <c r="M26" s="2442"/>
      <c r="N26" s="2442"/>
      <c r="O26" s="2442"/>
      <c r="P26" s="2442"/>
      <c r="Q26" s="2442"/>
      <c r="R26" s="2442"/>
      <c r="S26" s="2442"/>
      <c r="U26" s="2731" t="s">
        <v>822</v>
      </c>
      <c r="V26" s="2442"/>
      <c r="W26" s="2442"/>
      <c r="X26" s="2442"/>
      <c r="Y26" s="2442"/>
      <c r="Z26" s="2442"/>
      <c r="AA26" s="2442"/>
      <c r="AB26" s="2442"/>
    </row>
    <row r="27" spans="1:28">
      <c r="A27" s="2444"/>
      <c r="B27" s="2444"/>
      <c r="C27" s="2458" t="s">
        <v>250</v>
      </c>
      <c r="D27" s="2440"/>
      <c r="E27" s="2440"/>
      <c r="F27" s="2439"/>
      <c r="G27" s="2440"/>
      <c r="H27" s="2439"/>
      <c r="I27" s="2439"/>
      <c r="J27" s="2440"/>
      <c r="L27" s="2458" t="s">
        <v>251</v>
      </c>
      <c r="M27" s="2439"/>
      <c r="N27" s="2439"/>
      <c r="O27" s="2439"/>
      <c r="P27" s="2439"/>
      <c r="Q27" s="2439"/>
      <c r="R27" s="2439"/>
      <c r="S27" s="2440"/>
      <c r="U27" s="2458" t="s">
        <v>251</v>
      </c>
      <c r="V27" s="2439"/>
      <c r="W27" s="2439"/>
      <c r="X27" s="2439"/>
      <c r="Y27" s="2439"/>
      <c r="Z27" s="2439"/>
      <c r="AA27" s="2439"/>
      <c r="AB27" s="2440"/>
    </row>
    <row r="28" spans="1:28">
      <c r="A28" s="2444"/>
      <c r="B28" s="2444"/>
      <c r="C28" s="2458" t="s">
        <v>252</v>
      </c>
      <c r="D28" s="2440"/>
      <c r="E28" s="2440"/>
      <c r="F28" s="2439"/>
      <c r="G28" s="2440"/>
      <c r="H28" s="2439"/>
      <c r="I28" s="2439"/>
      <c r="J28" s="2440"/>
      <c r="L28" s="2458" t="s">
        <v>252</v>
      </c>
      <c r="M28" s="2439"/>
      <c r="N28" s="2439"/>
      <c r="O28" s="2439"/>
      <c r="P28" s="2439"/>
      <c r="Q28" s="2439"/>
      <c r="R28" s="2439"/>
      <c r="S28" s="2440"/>
      <c r="U28" s="2458" t="s">
        <v>252</v>
      </c>
      <c r="V28" s="2439"/>
      <c r="W28" s="2439"/>
      <c r="X28" s="2439"/>
      <c r="Y28" s="2439"/>
      <c r="Z28" s="2439"/>
      <c r="AA28" s="2439"/>
      <c r="AB28" s="2440"/>
    </row>
    <row r="29" spans="1:28">
      <c r="A29" s="2444"/>
      <c r="B29" s="2444"/>
      <c r="C29" s="2458" t="s">
        <v>256</v>
      </c>
      <c r="D29" s="2440"/>
      <c r="E29" s="2440"/>
      <c r="F29" s="2439"/>
      <c r="G29" s="2440"/>
      <c r="H29" s="2439"/>
      <c r="I29" s="2439"/>
      <c r="J29" s="2440"/>
      <c r="L29" s="2458" t="s">
        <v>253</v>
      </c>
      <c r="M29" s="2439"/>
      <c r="N29" s="2439"/>
      <c r="O29" s="2439"/>
      <c r="P29" s="2439"/>
      <c r="Q29" s="2439"/>
      <c r="R29" s="2439"/>
      <c r="S29" s="2440"/>
      <c r="U29" s="2458" t="s">
        <v>253</v>
      </c>
      <c r="V29" s="2439"/>
      <c r="W29" s="2439"/>
      <c r="X29" s="2439"/>
      <c r="Y29" s="2439"/>
      <c r="Z29" s="2439"/>
      <c r="AA29" s="2439"/>
      <c r="AB29" s="2440"/>
    </row>
    <row r="30" spans="1:28">
      <c r="A30" s="2444"/>
      <c r="B30" s="2444"/>
      <c r="C30" s="2458" t="s">
        <v>257</v>
      </c>
      <c r="D30" s="2440"/>
      <c r="E30" s="2440"/>
      <c r="F30" s="2439"/>
      <c r="G30" s="2440"/>
      <c r="H30" s="2439"/>
      <c r="I30" s="2439"/>
      <c r="J30" s="2440"/>
      <c r="L30" s="2458" t="s">
        <v>254</v>
      </c>
      <c r="M30" s="2439"/>
      <c r="N30" s="2439"/>
      <c r="O30" s="2439"/>
      <c r="P30" s="2439"/>
      <c r="Q30" s="2439"/>
      <c r="R30" s="2439"/>
      <c r="S30" s="2440"/>
      <c r="U30" s="2458" t="s">
        <v>254</v>
      </c>
      <c r="V30" s="2439"/>
      <c r="W30" s="2439"/>
      <c r="X30" s="2439"/>
      <c r="Y30" s="2439"/>
      <c r="Z30" s="2439"/>
      <c r="AA30" s="2439"/>
      <c r="AB30" s="2440"/>
    </row>
    <row r="31" spans="1:28">
      <c r="A31" s="2444"/>
      <c r="B31" s="2444"/>
      <c r="C31" s="2458" t="s">
        <v>372</v>
      </c>
      <c r="D31" s="2440"/>
      <c r="E31" s="2440"/>
      <c r="F31" s="2439"/>
      <c r="G31" s="2440"/>
      <c r="H31" s="2439"/>
      <c r="I31" s="2439"/>
      <c r="J31" s="2440"/>
      <c r="L31" s="2458" t="s">
        <v>255</v>
      </c>
      <c r="M31" s="2439"/>
      <c r="N31" s="2439"/>
      <c r="O31" s="2439"/>
      <c r="P31" s="2439"/>
      <c r="Q31" s="2439"/>
      <c r="R31" s="2439"/>
      <c r="S31" s="2440"/>
      <c r="U31" s="2458" t="s">
        <v>255</v>
      </c>
      <c r="V31" s="2439"/>
      <c r="W31" s="2439"/>
      <c r="X31" s="2439"/>
      <c r="Y31" s="2439"/>
      <c r="Z31" s="2439"/>
      <c r="AA31" s="2439"/>
      <c r="AB31" s="2440"/>
    </row>
    <row r="32" spans="1:28">
      <c r="A32" s="2444"/>
      <c r="B32" s="2444"/>
      <c r="C32" s="2458" t="s">
        <v>259</v>
      </c>
      <c r="D32" s="2440"/>
      <c r="E32" s="2440"/>
      <c r="F32" s="2439"/>
      <c r="G32" s="2440"/>
      <c r="H32" s="2439"/>
      <c r="I32" s="2439"/>
      <c r="J32" s="2440"/>
      <c r="L32" s="2458" t="s">
        <v>258</v>
      </c>
      <c r="M32" s="2439"/>
      <c r="N32" s="2439"/>
      <c r="O32" s="2439"/>
      <c r="P32" s="2439"/>
      <c r="Q32" s="2439"/>
      <c r="R32" s="2439"/>
      <c r="S32" s="2440"/>
      <c r="U32" s="2458" t="s">
        <v>258</v>
      </c>
      <c r="V32" s="2439"/>
      <c r="W32" s="2439"/>
      <c r="X32" s="2439"/>
      <c r="Y32" s="2439"/>
      <c r="Z32" s="2439"/>
      <c r="AA32" s="2439"/>
      <c r="AB32" s="2440"/>
    </row>
    <row r="33" spans="1:28">
      <c r="B33" s="2724"/>
      <c r="C33" s="2458" t="s">
        <v>823</v>
      </c>
      <c r="D33" s="2440"/>
      <c r="E33" s="2440"/>
      <c r="F33" s="2439"/>
      <c r="G33" s="2440"/>
      <c r="H33" s="2439"/>
      <c r="I33" s="2439"/>
      <c r="J33" s="2440"/>
      <c r="L33" s="2458" t="s">
        <v>823</v>
      </c>
      <c r="M33" s="2439"/>
      <c r="N33" s="2439"/>
      <c r="O33" s="2439"/>
      <c r="P33" s="2439"/>
      <c r="Q33" s="2439"/>
      <c r="R33" s="2439"/>
      <c r="S33" s="2440"/>
      <c r="U33" s="2458" t="s">
        <v>823</v>
      </c>
      <c r="V33" s="2439"/>
      <c r="W33" s="2439"/>
      <c r="X33" s="2439"/>
      <c r="Y33" s="2439"/>
      <c r="Z33" s="2439"/>
      <c r="AA33" s="2439"/>
      <c r="AB33" s="2440"/>
    </row>
    <row r="34" spans="1:28">
      <c r="A34" s="2444"/>
      <c r="C34" s="2731" t="s">
        <v>824</v>
      </c>
      <c r="D34" s="2440"/>
      <c r="E34" s="2440"/>
      <c r="F34" s="2439"/>
      <c r="G34" s="2440"/>
      <c r="H34" s="2439"/>
      <c r="I34" s="2439"/>
      <c r="J34" s="2440"/>
      <c r="L34" s="2731" t="s">
        <v>824</v>
      </c>
      <c r="M34" s="2439"/>
      <c r="N34" s="2439"/>
      <c r="O34" s="2439"/>
      <c r="P34" s="2439"/>
      <c r="Q34" s="2439"/>
      <c r="R34" s="2439"/>
      <c r="S34" s="2440"/>
      <c r="U34" s="2731" t="s">
        <v>824</v>
      </c>
      <c r="V34" s="2439"/>
      <c r="W34" s="2439"/>
      <c r="X34" s="2439"/>
      <c r="Y34" s="2439"/>
      <c r="Z34" s="2439"/>
      <c r="AA34" s="2439"/>
      <c r="AB34" s="2440"/>
    </row>
    <row r="35" spans="1:28">
      <c r="A35" s="2444"/>
      <c r="C35" s="2731" t="s">
        <v>825</v>
      </c>
      <c r="D35" s="2440"/>
      <c r="E35" s="2440"/>
      <c r="F35" s="2439"/>
      <c r="G35" s="2440"/>
      <c r="H35" s="2439"/>
      <c r="I35" s="2439"/>
      <c r="J35" s="2440"/>
      <c r="L35" s="2731" t="s">
        <v>825</v>
      </c>
      <c r="M35" s="2439"/>
      <c r="N35" s="2439"/>
      <c r="O35" s="2439"/>
      <c r="P35" s="2439"/>
      <c r="Q35" s="2439"/>
      <c r="R35" s="2439"/>
      <c r="S35" s="2440"/>
      <c r="U35" s="2731" t="s">
        <v>825</v>
      </c>
      <c r="V35" s="2439"/>
      <c r="W35" s="2439"/>
      <c r="X35" s="2439"/>
      <c r="Y35" s="2439"/>
      <c r="Z35" s="2439"/>
      <c r="AA35" s="2439"/>
      <c r="AB35" s="2440"/>
    </row>
    <row r="36" spans="1:28">
      <c r="A36" s="2444"/>
      <c r="C36" s="2731" t="s">
        <v>826</v>
      </c>
      <c r="D36" s="2440"/>
      <c r="E36" s="2440"/>
      <c r="F36" s="2439"/>
      <c r="G36" s="2440"/>
      <c r="H36" s="2439"/>
      <c r="I36" s="2439"/>
      <c r="J36" s="2440"/>
      <c r="L36" s="2731" t="s">
        <v>826</v>
      </c>
      <c r="M36" s="2439"/>
      <c r="N36" s="2439"/>
      <c r="O36" s="2439"/>
      <c r="P36" s="2439"/>
      <c r="Q36" s="2439"/>
      <c r="R36" s="2439"/>
      <c r="S36" s="2440"/>
      <c r="U36" s="2731" t="s">
        <v>826</v>
      </c>
      <c r="V36" s="2439"/>
      <c r="W36" s="2439"/>
      <c r="X36" s="2439"/>
      <c r="Y36" s="2439"/>
      <c r="Z36" s="2439"/>
      <c r="AA36" s="2439"/>
      <c r="AB36" s="2440"/>
    </row>
    <row r="37" spans="1:28">
      <c r="C37" s="2731" t="s">
        <v>827</v>
      </c>
      <c r="D37" s="2439"/>
      <c r="E37" s="2439"/>
      <c r="F37" s="2439"/>
      <c r="G37" s="2439"/>
      <c r="H37" s="2439"/>
      <c r="I37" s="2439"/>
      <c r="J37" s="2440"/>
      <c r="L37" s="2731" t="s">
        <v>827</v>
      </c>
      <c r="M37" s="2439"/>
      <c r="N37" s="2439"/>
      <c r="O37" s="2439"/>
      <c r="P37" s="2439"/>
      <c r="Q37" s="2439"/>
      <c r="R37" s="2439"/>
      <c r="S37" s="2440"/>
      <c r="U37" s="2731" t="s">
        <v>827</v>
      </c>
      <c r="V37" s="2439"/>
      <c r="W37" s="2439"/>
      <c r="X37" s="2439"/>
      <c r="Y37" s="2439"/>
      <c r="Z37" s="2439"/>
      <c r="AA37" s="2439"/>
      <c r="AB37" s="2440"/>
    </row>
    <row r="38" spans="1:28">
      <c r="A38" s="2444"/>
      <c r="C38" s="2731" t="s">
        <v>1057</v>
      </c>
      <c r="D38" s="2440"/>
      <c r="E38" s="2440"/>
      <c r="F38" s="2439"/>
      <c r="G38" s="2440"/>
      <c r="H38" s="2439"/>
      <c r="I38" s="2439"/>
      <c r="J38" s="2440"/>
      <c r="L38" s="2731" t="s">
        <v>1057</v>
      </c>
      <c r="M38" s="2439"/>
      <c r="N38" s="2439"/>
      <c r="O38" s="2439"/>
      <c r="P38" s="2439"/>
      <c r="Q38" s="2439"/>
      <c r="R38" s="2439"/>
      <c r="S38" s="2440"/>
      <c r="U38" s="2731" t="s">
        <v>1057</v>
      </c>
      <c r="V38" s="2439"/>
      <c r="W38" s="2439"/>
      <c r="X38" s="2439"/>
      <c r="Y38" s="2439"/>
      <c r="Z38" s="2439"/>
      <c r="AA38" s="2439"/>
      <c r="AB38" s="2440"/>
    </row>
    <row r="39" spans="1:28" s="2732" customFormat="1" ht="21.75" customHeight="1">
      <c r="A39" s="2438"/>
      <c r="B39" s="2438"/>
      <c r="C39" s="2191" t="s">
        <v>828</v>
      </c>
      <c r="D39" s="2135"/>
      <c r="E39" s="2135"/>
      <c r="F39" s="2135"/>
      <c r="G39" s="2135"/>
      <c r="H39" s="2135"/>
      <c r="I39" s="2135"/>
      <c r="J39" s="2135"/>
      <c r="L39" s="2191" t="s">
        <v>828</v>
      </c>
      <c r="M39" s="2135"/>
      <c r="N39" s="2135"/>
      <c r="O39" s="2135"/>
      <c r="P39" s="2135"/>
      <c r="Q39" s="2135"/>
      <c r="R39" s="2135"/>
      <c r="S39" s="2135"/>
      <c r="U39" s="2191" t="s">
        <v>828</v>
      </c>
      <c r="V39" s="2135"/>
      <c r="W39" s="2135"/>
      <c r="X39" s="2135"/>
      <c r="Y39" s="2135"/>
      <c r="Z39" s="2135"/>
      <c r="AA39" s="2135"/>
      <c r="AB39" s="2135"/>
    </row>
    <row r="40" spans="1:28" ht="6" customHeight="1"/>
    <row r="41" spans="1:28" s="2732" customFormat="1" ht="21.75" customHeight="1">
      <c r="A41" s="2438"/>
      <c r="B41" s="2438"/>
      <c r="C41" s="2191" t="s">
        <v>829</v>
      </c>
      <c r="D41" s="2183"/>
      <c r="E41" s="2183"/>
      <c r="F41" s="2183"/>
      <c r="G41" s="2183"/>
      <c r="H41" s="2183"/>
      <c r="I41" s="2183"/>
      <c r="J41" s="2183"/>
      <c r="L41" s="2191" t="s">
        <v>829</v>
      </c>
      <c r="M41" s="2183"/>
      <c r="N41" s="2183"/>
      <c r="O41" s="2183"/>
      <c r="P41" s="2183"/>
      <c r="Q41" s="2183"/>
      <c r="R41" s="2183"/>
      <c r="S41" s="2183"/>
      <c r="U41" s="2191" t="s">
        <v>829</v>
      </c>
      <c r="V41" s="2183"/>
      <c r="W41" s="2183"/>
      <c r="X41" s="2183"/>
      <c r="Y41" s="2183"/>
      <c r="Z41" s="2183"/>
      <c r="AA41" s="2183"/>
      <c r="AB41" s="2183"/>
    </row>
    <row r="42" spans="1:28" ht="7.5" customHeight="1">
      <c r="C42" s="2444"/>
      <c r="D42" s="2444"/>
      <c r="E42" s="2444"/>
      <c r="F42" s="2444"/>
      <c r="G42" s="2444"/>
      <c r="H42" s="2444"/>
      <c r="I42" s="2444"/>
      <c r="J42" s="2444"/>
      <c r="L42" s="2444"/>
      <c r="M42" s="2444"/>
      <c r="N42" s="2444"/>
      <c r="O42" s="2444"/>
      <c r="P42" s="2444"/>
      <c r="Q42" s="2444"/>
      <c r="R42" s="2444"/>
      <c r="S42" s="2444"/>
      <c r="U42" s="2444"/>
      <c r="V42" s="2444"/>
      <c r="W42" s="2444"/>
      <c r="X42" s="2444"/>
      <c r="Y42" s="2444"/>
      <c r="Z42" s="2444"/>
      <c r="AA42" s="2444"/>
      <c r="AB42" s="2444"/>
    </row>
    <row r="43" spans="1:28" ht="7.5" customHeight="1">
      <c r="C43" s="2459"/>
      <c r="D43" s="2454"/>
      <c r="E43" s="2454"/>
      <c r="F43" s="2454"/>
      <c r="G43" s="2454"/>
      <c r="H43" s="2454"/>
      <c r="I43" s="2454"/>
      <c r="J43" s="2454"/>
      <c r="L43" s="2459"/>
      <c r="M43" s="2454"/>
      <c r="N43" s="2454"/>
      <c r="O43" s="2454"/>
      <c r="P43" s="2454"/>
      <c r="Q43" s="2454"/>
      <c r="R43" s="2454"/>
      <c r="S43" s="2454"/>
      <c r="U43" s="2459"/>
      <c r="V43" s="2454"/>
      <c r="W43" s="2454"/>
      <c r="X43" s="2454"/>
      <c r="Y43" s="2454"/>
      <c r="Z43" s="2454"/>
      <c r="AA43" s="2454"/>
      <c r="AB43" s="2454"/>
    </row>
    <row r="44" spans="1:28">
      <c r="C44" s="2184" t="s">
        <v>1054</v>
      </c>
      <c r="D44" s="2185"/>
      <c r="E44" s="2185"/>
      <c r="F44" s="2185"/>
      <c r="G44" s="2185"/>
      <c r="H44" s="2185"/>
      <c r="I44" s="2185"/>
      <c r="J44" s="2185"/>
      <c r="L44" s="2184" t="s">
        <v>1054</v>
      </c>
      <c r="M44" s="2185"/>
      <c r="N44" s="2185"/>
      <c r="O44" s="2185"/>
      <c r="P44" s="2185"/>
      <c r="Q44" s="2185"/>
      <c r="R44" s="2185"/>
      <c r="S44" s="2185"/>
      <c r="U44" s="2184" t="s">
        <v>1054</v>
      </c>
      <c r="V44" s="2185"/>
      <c r="W44" s="2185"/>
      <c r="X44" s="2185"/>
      <c r="Y44" s="2185"/>
      <c r="Z44" s="2185"/>
      <c r="AA44" s="2185"/>
      <c r="AB44" s="2185"/>
    </row>
    <row r="45" spans="1:28">
      <c r="B45" s="2444"/>
      <c r="C45" s="2184" t="s">
        <v>1055</v>
      </c>
      <c r="D45" s="2440"/>
      <c r="E45" s="2185"/>
      <c r="F45" s="2185"/>
      <c r="G45" s="2440"/>
      <c r="H45" s="2439"/>
      <c r="I45" s="2185"/>
      <c r="J45" s="2440"/>
      <c r="L45" s="2184" t="s">
        <v>1055</v>
      </c>
      <c r="M45" s="2185"/>
      <c r="N45" s="2185"/>
      <c r="O45" s="2185"/>
      <c r="P45" s="2185"/>
      <c r="Q45" s="2185"/>
      <c r="R45" s="2185"/>
      <c r="S45" s="2185"/>
      <c r="U45" s="2184" t="s">
        <v>1055</v>
      </c>
      <c r="V45" s="2185"/>
      <c r="W45" s="2185"/>
      <c r="X45" s="2185"/>
      <c r="Y45" s="2185"/>
      <c r="Z45" s="2185"/>
      <c r="AA45" s="2185"/>
      <c r="AB45" s="2185"/>
    </row>
    <row r="46" spans="1:28">
      <c r="C46" s="2184" t="s">
        <v>830</v>
      </c>
      <c r="D46" s="2185"/>
      <c r="E46" s="2185"/>
      <c r="F46" s="2185"/>
      <c r="G46" s="2185"/>
      <c r="H46" s="2185"/>
      <c r="I46" s="2185"/>
      <c r="J46" s="2185"/>
      <c r="L46" s="2184" t="s">
        <v>830</v>
      </c>
      <c r="M46" s="2185"/>
      <c r="N46" s="2185"/>
      <c r="O46" s="2185"/>
      <c r="P46" s="2185"/>
      <c r="Q46" s="2185"/>
      <c r="R46" s="2185"/>
      <c r="S46" s="2185"/>
      <c r="U46" s="2184" t="s">
        <v>830</v>
      </c>
      <c r="V46" s="2185"/>
      <c r="W46" s="2185"/>
      <c r="X46" s="2185"/>
      <c r="Y46" s="2185"/>
      <c r="Z46" s="2185"/>
      <c r="AA46" s="2185"/>
      <c r="AB46" s="2185"/>
    </row>
    <row r="47" spans="1:28">
      <c r="C47" s="2460"/>
      <c r="D47" s="2461"/>
      <c r="E47" s="2461"/>
      <c r="F47" s="2461"/>
      <c r="G47" s="2461"/>
      <c r="H47" s="2461"/>
      <c r="I47" s="2461"/>
      <c r="J47" s="2461"/>
      <c r="L47" s="2460"/>
      <c r="M47" s="2461"/>
      <c r="N47" s="2461"/>
      <c r="O47" s="2461"/>
      <c r="P47" s="2461"/>
      <c r="Q47" s="2461"/>
      <c r="R47" s="2461"/>
      <c r="S47" s="2461"/>
      <c r="U47" s="2460"/>
      <c r="V47" s="2461"/>
      <c r="W47" s="2461"/>
      <c r="X47" s="2461"/>
      <c r="Y47" s="2461"/>
      <c r="Z47" s="2461"/>
      <c r="AA47" s="2461"/>
      <c r="AB47" s="2461"/>
    </row>
    <row r="48" spans="1:28">
      <c r="C48" s="2460"/>
      <c r="D48" s="2461"/>
      <c r="E48" s="2461"/>
      <c r="F48" s="2461"/>
      <c r="G48" s="2461"/>
      <c r="H48" s="2461"/>
      <c r="I48" s="2461"/>
      <c r="J48" s="2461"/>
      <c r="L48" s="2460"/>
      <c r="M48" s="2461"/>
      <c r="N48" s="2461"/>
      <c r="O48" s="2461"/>
      <c r="P48" s="2461"/>
      <c r="Q48" s="2461"/>
      <c r="R48" s="2461"/>
      <c r="S48" s="2461"/>
      <c r="U48" s="2460"/>
      <c r="V48" s="2461"/>
      <c r="W48" s="2461"/>
      <c r="X48" s="2461"/>
      <c r="Y48" s="2461"/>
      <c r="Z48" s="2461"/>
      <c r="AA48" s="2461"/>
      <c r="AB48" s="2461"/>
    </row>
    <row r="51" spans="1:27" ht="15" customHeight="1">
      <c r="C51" s="3152" t="s">
        <v>1347</v>
      </c>
      <c r="D51" s="3152"/>
      <c r="E51" s="3152"/>
      <c r="F51" s="3152"/>
      <c r="G51" s="3152"/>
      <c r="H51" s="3152"/>
      <c r="I51" s="3152"/>
      <c r="L51" s="3152" t="s">
        <v>1347</v>
      </c>
      <c r="M51" s="3152"/>
      <c r="N51" s="3152"/>
      <c r="O51" s="3152"/>
      <c r="P51" s="3152"/>
      <c r="Q51" s="3152"/>
      <c r="R51" s="3152"/>
      <c r="U51" s="3152" t="s">
        <v>1347</v>
      </c>
      <c r="V51" s="3152"/>
      <c r="W51" s="3152"/>
      <c r="X51" s="3152"/>
      <c r="Y51" s="3152"/>
      <c r="Z51" s="3152"/>
      <c r="AA51" s="3152"/>
    </row>
    <row r="52" spans="1:27">
      <c r="C52" s="3001"/>
      <c r="D52" s="3001"/>
      <c r="E52" s="3001"/>
      <c r="F52" s="3001"/>
      <c r="G52" s="3001"/>
      <c r="H52" s="3001"/>
      <c r="I52" s="3001"/>
      <c r="L52" s="3001"/>
      <c r="M52" s="3001"/>
      <c r="N52" s="3001"/>
      <c r="O52" s="3001"/>
      <c r="P52" s="3001"/>
      <c r="Q52" s="3001"/>
      <c r="R52" s="3001"/>
      <c r="U52" s="3001"/>
      <c r="V52" s="3001"/>
      <c r="W52" s="3001"/>
      <c r="X52" s="3001"/>
      <c r="Y52" s="3001"/>
      <c r="Z52" s="3001"/>
      <c r="AA52" s="3001"/>
    </row>
    <row r="53" spans="1:27" ht="15">
      <c r="C53" s="2456" t="s">
        <v>834</v>
      </c>
      <c r="D53" s="2982" t="s">
        <v>1159</v>
      </c>
      <c r="E53" s="3002"/>
      <c r="F53" s="2996"/>
      <c r="H53" s="3003" t="s">
        <v>169</v>
      </c>
      <c r="L53" s="2456" t="s">
        <v>834</v>
      </c>
      <c r="M53" s="2982" t="s">
        <v>1166</v>
      </c>
      <c r="N53" s="3002"/>
      <c r="O53" s="2996"/>
      <c r="Q53" s="3003" t="s">
        <v>169</v>
      </c>
      <c r="U53" s="2456" t="s">
        <v>834</v>
      </c>
      <c r="V53" s="2982" t="s">
        <v>1165</v>
      </c>
      <c r="W53" s="3002"/>
      <c r="X53" s="2996"/>
      <c r="Z53" s="3003" t="s">
        <v>169</v>
      </c>
    </row>
    <row r="54" spans="1:27" ht="50.1" customHeight="1">
      <c r="C54" s="2191" t="s">
        <v>838</v>
      </c>
      <c r="D54" s="2190" t="s">
        <v>238</v>
      </c>
      <c r="E54" s="2190" t="s">
        <v>832</v>
      </c>
      <c r="F54" s="2190" t="s">
        <v>355</v>
      </c>
      <c r="G54" s="2190" t="s">
        <v>973</v>
      </c>
      <c r="H54" s="2190" t="s">
        <v>241</v>
      </c>
      <c r="I54" s="2190" t="s">
        <v>833</v>
      </c>
      <c r="L54" s="2191" t="s">
        <v>836</v>
      </c>
      <c r="M54" s="2190" t="s">
        <v>238</v>
      </c>
      <c r="N54" s="2190" t="s">
        <v>832</v>
      </c>
      <c r="O54" s="2190" t="s">
        <v>355</v>
      </c>
      <c r="P54" s="2190" t="s">
        <v>973</v>
      </c>
      <c r="Q54" s="2190" t="s">
        <v>241</v>
      </c>
      <c r="R54" s="2190" t="s">
        <v>833</v>
      </c>
      <c r="U54" s="2191" t="s">
        <v>836</v>
      </c>
      <c r="V54" s="2190" t="s">
        <v>238</v>
      </c>
      <c r="W54" s="2190" t="s">
        <v>832</v>
      </c>
      <c r="X54" s="2190" t="s">
        <v>355</v>
      </c>
      <c r="Y54" s="2190" t="s">
        <v>973</v>
      </c>
      <c r="Z54" s="2190" t="s">
        <v>241</v>
      </c>
      <c r="AA54" s="2190" t="s">
        <v>833</v>
      </c>
    </row>
    <row r="55" spans="1:27" ht="9" customHeight="1">
      <c r="C55" s="2997"/>
      <c r="D55" s="2997"/>
      <c r="E55" s="2997"/>
      <c r="F55" s="2997"/>
      <c r="G55" s="2997"/>
      <c r="H55" s="2997"/>
      <c r="I55" s="2997"/>
      <c r="L55" s="2997"/>
      <c r="M55" s="2997"/>
      <c r="N55" s="2997"/>
      <c r="O55" s="2997"/>
      <c r="P55" s="2997"/>
      <c r="Q55" s="2997"/>
      <c r="R55" s="2997"/>
      <c r="U55" s="2997"/>
      <c r="V55" s="2997"/>
      <c r="W55" s="2997"/>
      <c r="X55" s="2997"/>
      <c r="Y55" s="2997"/>
      <c r="Z55" s="2997"/>
      <c r="AA55" s="2997"/>
    </row>
    <row r="56" spans="1:27">
      <c r="C56" s="2137" t="s">
        <v>1050</v>
      </c>
      <c r="D56" s="3004"/>
      <c r="E56" s="3004"/>
      <c r="F56" s="3004"/>
      <c r="G56" s="3004"/>
      <c r="H56" s="3004"/>
      <c r="I56" s="3005"/>
      <c r="L56" s="2137" t="s">
        <v>1050</v>
      </c>
      <c r="M56" s="3004"/>
      <c r="N56" s="3004"/>
      <c r="O56" s="3004"/>
      <c r="P56" s="3004"/>
      <c r="Q56" s="3004"/>
      <c r="R56" s="3004"/>
      <c r="U56" s="2137" t="s">
        <v>1050</v>
      </c>
      <c r="V56" s="3004"/>
      <c r="W56" s="3004"/>
      <c r="X56" s="3004"/>
      <c r="Y56" s="3004"/>
      <c r="Z56" s="3004"/>
      <c r="AA56" s="3004"/>
    </row>
    <row r="57" spans="1:27">
      <c r="A57" s="2444"/>
      <c r="C57" s="2731" t="s">
        <v>820</v>
      </c>
      <c r="D57" s="2440"/>
      <c r="E57" s="2447"/>
      <c r="F57" s="2447"/>
      <c r="G57" s="2447"/>
      <c r="H57" s="2447"/>
      <c r="I57" s="2479"/>
      <c r="L57" s="2731" t="s">
        <v>820</v>
      </c>
      <c r="M57" s="2447"/>
      <c r="N57" s="2447"/>
      <c r="O57" s="2447"/>
      <c r="P57" s="2447"/>
      <c r="Q57" s="2447"/>
      <c r="R57" s="2448"/>
      <c r="U57" s="2731" t="s">
        <v>820</v>
      </c>
      <c r="V57" s="2447"/>
      <c r="W57" s="2447"/>
      <c r="X57" s="2447"/>
      <c r="Y57" s="2447"/>
      <c r="Z57" s="2447"/>
      <c r="AA57" s="2448"/>
    </row>
    <row r="58" spans="1:27">
      <c r="A58" s="2444"/>
      <c r="C58" s="2731" t="s">
        <v>821</v>
      </c>
      <c r="D58" s="2440"/>
      <c r="E58" s="2447"/>
      <c r="F58" s="2447"/>
      <c r="G58" s="2447"/>
      <c r="H58" s="2447"/>
      <c r="I58" s="2479"/>
      <c r="L58" s="2731" t="s">
        <v>821</v>
      </c>
      <c r="M58" s="2447"/>
      <c r="N58" s="2447"/>
      <c r="O58" s="2447"/>
      <c r="P58" s="2447"/>
      <c r="Q58" s="2447"/>
      <c r="R58" s="2448"/>
      <c r="U58" s="2731" t="s">
        <v>821</v>
      </c>
      <c r="V58" s="2447"/>
      <c r="W58" s="2447"/>
      <c r="X58" s="2447"/>
      <c r="Y58" s="2447"/>
      <c r="Z58" s="2447"/>
      <c r="AA58" s="2448"/>
    </row>
    <row r="59" spans="1:27">
      <c r="A59" s="2444"/>
      <c r="C59" s="2731" t="s">
        <v>822</v>
      </c>
      <c r="D59" s="2440"/>
      <c r="E59" s="2447"/>
      <c r="F59" s="2447"/>
      <c r="G59" s="2447"/>
      <c r="H59" s="2447"/>
      <c r="I59" s="2479"/>
      <c r="L59" s="2731" t="s">
        <v>822</v>
      </c>
      <c r="M59" s="2447"/>
      <c r="N59" s="2447"/>
      <c r="O59" s="2447"/>
      <c r="P59" s="2447"/>
      <c r="Q59" s="2447"/>
      <c r="R59" s="2448"/>
      <c r="U59" s="2731" t="s">
        <v>822</v>
      </c>
      <c r="V59" s="2447"/>
      <c r="W59" s="2447"/>
      <c r="X59" s="2447"/>
      <c r="Y59" s="2447"/>
      <c r="Z59" s="2447"/>
      <c r="AA59" s="2448"/>
    </row>
    <row r="60" spans="1:27">
      <c r="A60" s="2444"/>
      <c r="B60" s="2444"/>
      <c r="C60" s="2458" t="s">
        <v>250</v>
      </c>
      <c r="D60" s="2440"/>
      <c r="E60" s="2447"/>
      <c r="F60" s="2447"/>
      <c r="G60" s="2447"/>
      <c r="H60" s="2447"/>
      <c r="I60" s="2479"/>
      <c r="L60" s="2458" t="s">
        <v>251</v>
      </c>
      <c r="M60" s="2447"/>
      <c r="N60" s="2447"/>
      <c r="O60" s="2447"/>
      <c r="P60" s="2447"/>
      <c r="Q60" s="2447"/>
      <c r="R60" s="2448"/>
      <c r="U60" s="2458" t="s">
        <v>251</v>
      </c>
      <c r="V60" s="2447"/>
      <c r="W60" s="2447"/>
      <c r="X60" s="2447"/>
      <c r="Y60" s="2447"/>
      <c r="Z60" s="2447"/>
      <c r="AA60" s="2448"/>
    </row>
    <row r="61" spans="1:27">
      <c r="A61" s="2444"/>
      <c r="B61" s="2444"/>
      <c r="C61" s="2458" t="s">
        <v>252</v>
      </c>
      <c r="D61" s="2440"/>
      <c r="E61" s="2447"/>
      <c r="F61" s="2447"/>
      <c r="G61" s="2447"/>
      <c r="H61" s="2447"/>
      <c r="I61" s="2479"/>
      <c r="L61" s="2458" t="s">
        <v>252</v>
      </c>
      <c r="M61" s="2447"/>
      <c r="N61" s="2447"/>
      <c r="O61" s="2447"/>
      <c r="P61" s="2447"/>
      <c r="Q61" s="2447"/>
      <c r="R61" s="2448"/>
      <c r="U61" s="2458" t="s">
        <v>252</v>
      </c>
      <c r="V61" s="2447"/>
      <c r="W61" s="2447"/>
      <c r="X61" s="2447"/>
      <c r="Y61" s="2447"/>
      <c r="Z61" s="2447"/>
      <c r="AA61" s="2448"/>
    </row>
    <row r="62" spans="1:27">
      <c r="A62" s="2444"/>
      <c r="B62" s="2444"/>
      <c r="C62" s="2458" t="s">
        <v>256</v>
      </c>
      <c r="D62" s="2440"/>
      <c r="E62" s="2447"/>
      <c r="F62" s="2447"/>
      <c r="G62" s="2447"/>
      <c r="H62" s="2447"/>
      <c r="I62" s="2479"/>
      <c r="L62" s="2458" t="s">
        <v>253</v>
      </c>
      <c r="M62" s="2447"/>
      <c r="N62" s="2447"/>
      <c r="O62" s="2447"/>
      <c r="P62" s="2447"/>
      <c r="Q62" s="2447"/>
      <c r="R62" s="2448"/>
      <c r="U62" s="2458" t="s">
        <v>253</v>
      </c>
      <c r="V62" s="2447"/>
      <c r="W62" s="2447"/>
      <c r="X62" s="2447"/>
      <c r="Y62" s="2447"/>
      <c r="Z62" s="2447"/>
      <c r="AA62" s="2448"/>
    </row>
    <row r="63" spans="1:27">
      <c r="A63" s="2444"/>
      <c r="B63" s="2444"/>
      <c r="C63" s="2458" t="s">
        <v>257</v>
      </c>
      <c r="D63" s="2440"/>
      <c r="E63" s="2447"/>
      <c r="F63" s="2447"/>
      <c r="G63" s="2447"/>
      <c r="H63" s="2447"/>
      <c r="I63" s="2479"/>
      <c r="L63" s="2458" t="s">
        <v>254</v>
      </c>
      <c r="M63" s="2447"/>
      <c r="N63" s="2447"/>
      <c r="O63" s="2447"/>
      <c r="P63" s="2447"/>
      <c r="Q63" s="2447"/>
      <c r="R63" s="2448"/>
      <c r="U63" s="2458" t="s">
        <v>254</v>
      </c>
      <c r="V63" s="2447"/>
      <c r="W63" s="2447"/>
      <c r="X63" s="2447"/>
      <c r="Y63" s="2447"/>
      <c r="Z63" s="2447"/>
      <c r="AA63" s="2448"/>
    </row>
    <row r="64" spans="1:27">
      <c r="A64" s="2444"/>
      <c r="B64" s="2444"/>
      <c r="C64" s="2458" t="s">
        <v>372</v>
      </c>
      <c r="D64" s="2440"/>
      <c r="E64" s="2447"/>
      <c r="F64" s="2447"/>
      <c r="G64" s="2447"/>
      <c r="H64" s="2447"/>
      <c r="I64" s="2479"/>
      <c r="L64" s="2458" t="s">
        <v>255</v>
      </c>
      <c r="M64" s="2447"/>
      <c r="N64" s="2447"/>
      <c r="O64" s="2447"/>
      <c r="P64" s="2447"/>
      <c r="Q64" s="2447"/>
      <c r="R64" s="2448"/>
      <c r="U64" s="2458" t="s">
        <v>255</v>
      </c>
      <c r="V64" s="2447"/>
      <c r="W64" s="2447"/>
      <c r="X64" s="2447"/>
      <c r="Y64" s="2447"/>
      <c r="Z64" s="2447"/>
      <c r="AA64" s="2448"/>
    </row>
    <row r="65" spans="1:28">
      <c r="A65" s="2444"/>
      <c r="B65" s="2444"/>
      <c r="C65" s="2458" t="s">
        <v>259</v>
      </c>
      <c r="D65" s="2440"/>
      <c r="E65" s="2447"/>
      <c r="F65" s="2447"/>
      <c r="G65" s="2447"/>
      <c r="H65" s="2447"/>
      <c r="I65" s="2479"/>
      <c r="L65" s="2458" t="s">
        <v>258</v>
      </c>
      <c r="M65" s="2447"/>
      <c r="N65" s="2447"/>
      <c r="O65" s="2447"/>
      <c r="P65" s="2447"/>
      <c r="Q65" s="2447"/>
      <c r="R65" s="2448"/>
      <c r="U65" s="2458" t="s">
        <v>258</v>
      </c>
      <c r="V65" s="2447"/>
      <c r="W65" s="2447"/>
      <c r="X65" s="2447"/>
      <c r="Y65" s="2447"/>
      <c r="Z65" s="2447"/>
      <c r="AA65" s="2448"/>
    </row>
    <row r="66" spans="1:28">
      <c r="B66" s="2724"/>
      <c r="C66" s="2458" t="s">
        <v>823</v>
      </c>
      <c r="D66" s="2440"/>
      <c r="E66" s="2447"/>
      <c r="F66" s="2447"/>
      <c r="G66" s="2447"/>
      <c r="H66" s="2447"/>
      <c r="I66" s="2479"/>
      <c r="L66" s="2458" t="s">
        <v>823</v>
      </c>
      <c r="M66" s="2447"/>
      <c r="N66" s="2447"/>
      <c r="O66" s="2447"/>
      <c r="P66" s="2447"/>
      <c r="Q66" s="2447"/>
      <c r="R66" s="2448"/>
      <c r="U66" s="2458" t="s">
        <v>823</v>
      </c>
      <c r="V66" s="2447"/>
      <c r="W66" s="2447"/>
      <c r="X66" s="2447"/>
      <c r="Y66" s="2447"/>
      <c r="Z66" s="2447"/>
      <c r="AA66" s="2448"/>
    </row>
    <row r="67" spans="1:28">
      <c r="A67" s="2444"/>
      <c r="C67" s="2731" t="s">
        <v>1056</v>
      </c>
      <c r="D67" s="2440"/>
      <c r="E67" s="2447"/>
      <c r="F67" s="2447"/>
      <c r="G67" s="2447"/>
      <c r="H67" s="2447"/>
      <c r="I67" s="2479"/>
      <c r="L67" s="2731" t="s">
        <v>1056</v>
      </c>
      <c r="M67" s="2447"/>
      <c r="N67" s="2447"/>
      <c r="O67" s="2447"/>
      <c r="P67" s="2447"/>
      <c r="Q67" s="2447"/>
      <c r="R67" s="2448"/>
      <c r="U67" s="2731" t="s">
        <v>1056</v>
      </c>
      <c r="V67" s="2447"/>
      <c r="W67" s="2447"/>
      <c r="X67" s="2447"/>
      <c r="Y67" s="2447"/>
      <c r="Z67" s="2447"/>
      <c r="AA67" s="2448"/>
    </row>
    <row r="68" spans="1:28">
      <c r="A68" s="2444"/>
      <c r="C68" s="2731"/>
      <c r="D68" s="2447"/>
      <c r="E68" s="2447"/>
      <c r="F68" s="2447"/>
      <c r="G68" s="2447"/>
      <c r="H68" s="2447"/>
      <c r="I68" s="2480"/>
      <c r="L68" s="2731"/>
      <c r="M68" s="2447"/>
      <c r="N68" s="2447"/>
      <c r="O68" s="2447"/>
      <c r="P68" s="2447"/>
      <c r="Q68" s="2447"/>
      <c r="R68" s="2462"/>
      <c r="U68" s="2731"/>
      <c r="V68" s="2447"/>
      <c r="W68" s="2447"/>
      <c r="X68" s="2447"/>
      <c r="Y68" s="2447"/>
      <c r="Z68" s="2447"/>
      <c r="AA68" s="2462"/>
    </row>
    <row r="69" spans="1:28" s="2732" customFormat="1" ht="21.75" customHeight="1">
      <c r="A69" s="2438"/>
      <c r="B69" s="2438"/>
      <c r="C69" s="2191" t="s">
        <v>819</v>
      </c>
      <c r="D69" s="2135"/>
      <c r="E69" s="2135"/>
      <c r="F69" s="2135"/>
      <c r="G69" s="2135"/>
      <c r="H69" s="2135"/>
      <c r="I69" s="2138"/>
      <c r="J69" s="2445"/>
      <c r="L69" s="2191" t="s">
        <v>819</v>
      </c>
      <c r="M69" s="2183"/>
      <c r="N69" s="2183"/>
      <c r="O69" s="2183"/>
      <c r="P69" s="2183"/>
      <c r="Q69" s="2183"/>
      <c r="R69" s="2192"/>
      <c r="S69" s="2445"/>
      <c r="U69" s="2191" t="s">
        <v>819</v>
      </c>
      <c r="V69" s="2183"/>
      <c r="W69" s="2183"/>
      <c r="X69" s="2183"/>
      <c r="Y69" s="2183"/>
      <c r="Z69" s="2183"/>
      <c r="AA69" s="2192"/>
      <c r="AB69" s="2445"/>
    </row>
    <row r="70" spans="1:28">
      <c r="C70" s="2442"/>
      <c r="D70" s="2449"/>
      <c r="E70" s="2449"/>
      <c r="F70" s="2449"/>
      <c r="G70" s="2449"/>
      <c r="H70" s="2449"/>
      <c r="I70" s="2481"/>
      <c r="L70" s="2442"/>
      <c r="M70" s="2449"/>
      <c r="N70" s="2449"/>
      <c r="O70" s="2449"/>
      <c r="P70" s="2449"/>
      <c r="Q70" s="2449"/>
      <c r="R70" s="2463"/>
      <c r="U70" s="2442"/>
      <c r="V70" s="2449"/>
      <c r="W70" s="2449"/>
      <c r="X70" s="2449"/>
      <c r="Y70" s="2449"/>
      <c r="Z70" s="2449"/>
      <c r="AA70" s="2463"/>
    </row>
    <row r="71" spans="1:28">
      <c r="C71" s="2442" t="s">
        <v>1052</v>
      </c>
      <c r="D71" s="2449"/>
      <c r="E71" s="2449"/>
      <c r="F71" s="2449"/>
      <c r="G71" s="2449"/>
      <c r="H71" s="2449"/>
      <c r="I71" s="2481"/>
      <c r="L71" s="2442" t="s">
        <v>1052</v>
      </c>
      <c r="M71" s="2449"/>
      <c r="N71" s="2449"/>
      <c r="O71" s="2449"/>
      <c r="P71" s="2449"/>
      <c r="Q71" s="2449"/>
      <c r="R71" s="2463"/>
      <c r="U71" s="2442" t="s">
        <v>1052</v>
      </c>
      <c r="V71" s="2449"/>
      <c r="W71" s="2449"/>
      <c r="X71" s="2449"/>
      <c r="Y71" s="2449"/>
      <c r="Z71" s="2449"/>
      <c r="AA71" s="2463"/>
    </row>
    <row r="72" spans="1:28">
      <c r="A72" s="2444"/>
      <c r="C72" s="2731" t="s">
        <v>820</v>
      </c>
      <c r="D72" s="2440"/>
      <c r="E72" s="2447"/>
      <c r="F72" s="2447"/>
      <c r="G72" s="2447"/>
      <c r="H72" s="2447"/>
      <c r="I72" s="2479"/>
      <c r="L72" s="2731" t="s">
        <v>820</v>
      </c>
      <c r="M72" s="2447"/>
      <c r="N72" s="2447"/>
      <c r="O72" s="2447"/>
      <c r="P72" s="2447"/>
      <c r="Q72" s="2447"/>
      <c r="R72" s="2448"/>
      <c r="U72" s="2731" t="s">
        <v>820</v>
      </c>
      <c r="V72" s="2447"/>
      <c r="W72" s="2447"/>
      <c r="X72" s="2447"/>
      <c r="Y72" s="2447"/>
      <c r="Z72" s="2447"/>
      <c r="AA72" s="2448"/>
    </row>
    <row r="73" spans="1:28">
      <c r="A73" s="2444"/>
      <c r="C73" s="2731" t="s">
        <v>821</v>
      </c>
      <c r="D73" s="2440"/>
      <c r="E73" s="2447"/>
      <c r="F73" s="2447"/>
      <c r="G73" s="2447"/>
      <c r="H73" s="2447"/>
      <c r="I73" s="2479"/>
      <c r="L73" s="2731" t="s">
        <v>821</v>
      </c>
      <c r="M73" s="2447"/>
      <c r="N73" s="2447"/>
      <c r="O73" s="2447"/>
      <c r="P73" s="2447"/>
      <c r="Q73" s="2447"/>
      <c r="R73" s="2448"/>
      <c r="U73" s="2731" t="s">
        <v>821</v>
      </c>
      <c r="V73" s="2447"/>
      <c r="W73" s="2447"/>
      <c r="X73" s="2447"/>
      <c r="Y73" s="2447"/>
      <c r="Z73" s="2447"/>
      <c r="AA73" s="2448"/>
    </row>
    <row r="74" spans="1:28">
      <c r="A74" s="2444"/>
      <c r="C74" s="2731" t="s">
        <v>822</v>
      </c>
      <c r="D74" s="2440"/>
      <c r="E74" s="2447"/>
      <c r="F74" s="2447"/>
      <c r="G74" s="2447"/>
      <c r="H74" s="2447"/>
      <c r="I74" s="2479"/>
      <c r="L74" s="2731" t="s">
        <v>822</v>
      </c>
      <c r="M74" s="2449"/>
      <c r="N74" s="2447"/>
      <c r="O74" s="2447"/>
      <c r="P74" s="2447"/>
      <c r="Q74" s="2447"/>
      <c r="R74" s="2448"/>
      <c r="U74" s="2731" t="s">
        <v>822</v>
      </c>
      <c r="V74" s="2449"/>
      <c r="W74" s="2447"/>
      <c r="X74" s="2447"/>
      <c r="Y74" s="2447"/>
      <c r="Z74" s="2447"/>
      <c r="AA74" s="2448"/>
    </row>
    <row r="75" spans="1:28">
      <c r="A75" s="2444"/>
      <c r="B75" s="2444"/>
      <c r="C75" s="2458" t="s">
        <v>250</v>
      </c>
      <c r="D75" s="2440"/>
      <c r="E75" s="2447"/>
      <c r="F75" s="2447"/>
      <c r="G75" s="2447"/>
      <c r="H75" s="2447"/>
      <c r="I75" s="2479"/>
      <c r="L75" s="2458" t="s">
        <v>251</v>
      </c>
      <c r="M75" s="2447"/>
      <c r="N75" s="2447"/>
      <c r="O75" s="2447"/>
      <c r="P75" s="2447"/>
      <c r="Q75" s="2447"/>
      <c r="R75" s="2448"/>
      <c r="U75" s="2458" t="s">
        <v>251</v>
      </c>
      <c r="V75" s="2447"/>
      <c r="W75" s="2447"/>
      <c r="X75" s="2447"/>
      <c r="Y75" s="2447"/>
      <c r="Z75" s="2447"/>
      <c r="AA75" s="2448"/>
    </row>
    <row r="76" spans="1:28">
      <c r="A76" s="2444"/>
      <c r="B76" s="2444"/>
      <c r="C76" s="2458" t="s">
        <v>252</v>
      </c>
      <c r="D76" s="2440"/>
      <c r="E76" s="2447"/>
      <c r="F76" s="2447"/>
      <c r="G76" s="2447"/>
      <c r="H76" s="2447"/>
      <c r="I76" s="2479"/>
      <c r="L76" s="2458" t="s">
        <v>252</v>
      </c>
      <c r="M76" s="2447"/>
      <c r="N76" s="2447"/>
      <c r="O76" s="2447"/>
      <c r="P76" s="2447"/>
      <c r="Q76" s="2447"/>
      <c r="R76" s="2448"/>
      <c r="U76" s="2458" t="s">
        <v>252</v>
      </c>
      <c r="V76" s="2447"/>
      <c r="W76" s="2447"/>
      <c r="X76" s="2447"/>
      <c r="Y76" s="2447"/>
      <c r="Z76" s="2447"/>
      <c r="AA76" s="2448"/>
    </row>
    <row r="77" spans="1:28">
      <c r="A77" s="2444"/>
      <c r="B77" s="2444"/>
      <c r="C77" s="2458" t="s">
        <v>256</v>
      </c>
      <c r="D77" s="2440"/>
      <c r="E77" s="2447"/>
      <c r="F77" s="2447"/>
      <c r="G77" s="2447"/>
      <c r="H77" s="2447"/>
      <c r="I77" s="2479"/>
      <c r="L77" s="2458" t="s">
        <v>253</v>
      </c>
      <c r="M77" s="2447"/>
      <c r="N77" s="2447"/>
      <c r="O77" s="2447"/>
      <c r="P77" s="2447"/>
      <c r="Q77" s="2447"/>
      <c r="R77" s="2448"/>
      <c r="U77" s="2458" t="s">
        <v>253</v>
      </c>
      <c r="V77" s="2447"/>
      <c r="W77" s="2447"/>
      <c r="X77" s="2447"/>
      <c r="Y77" s="2447"/>
      <c r="Z77" s="2447"/>
      <c r="AA77" s="2448"/>
    </row>
    <row r="78" spans="1:28">
      <c r="A78" s="2444"/>
      <c r="B78" s="2444"/>
      <c r="C78" s="2458" t="s">
        <v>257</v>
      </c>
      <c r="D78" s="2440"/>
      <c r="E78" s="2447"/>
      <c r="F78" s="2447"/>
      <c r="G78" s="2447"/>
      <c r="H78" s="2447"/>
      <c r="I78" s="2479"/>
      <c r="L78" s="2458" t="s">
        <v>254</v>
      </c>
      <c r="M78" s="2447"/>
      <c r="N78" s="2447"/>
      <c r="O78" s="2447"/>
      <c r="P78" s="2447"/>
      <c r="Q78" s="2447"/>
      <c r="R78" s="2448"/>
      <c r="U78" s="2458" t="s">
        <v>254</v>
      </c>
      <c r="V78" s="2447"/>
      <c r="W78" s="2447"/>
      <c r="X78" s="2447"/>
      <c r="Y78" s="2447"/>
      <c r="Z78" s="2447"/>
      <c r="AA78" s="2448"/>
    </row>
    <row r="79" spans="1:28">
      <c r="A79" s="2444"/>
      <c r="B79" s="2444"/>
      <c r="C79" s="2458" t="s">
        <v>372</v>
      </c>
      <c r="D79" s="2440"/>
      <c r="E79" s="2447"/>
      <c r="F79" s="2447"/>
      <c r="G79" s="2447"/>
      <c r="H79" s="2447"/>
      <c r="I79" s="2479"/>
      <c r="L79" s="2458" t="s">
        <v>255</v>
      </c>
      <c r="M79" s="2447"/>
      <c r="N79" s="2447"/>
      <c r="O79" s="2447"/>
      <c r="P79" s="2447"/>
      <c r="Q79" s="2447"/>
      <c r="R79" s="2448"/>
      <c r="U79" s="2458" t="s">
        <v>255</v>
      </c>
      <c r="V79" s="2447"/>
      <c r="W79" s="2447"/>
      <c r="X79" s="2447"/>
      <c r="Y79" s="2447"/>
      <c r="Z79" s="2447"/>
      <c r="AA79" s="2448"/>
    </row>
    <row r="80" spans="1:28">
      <c r="A80" s="2444"/>
      <c r="B80" s="2444"/>
      <c r="C80" s="2458" t="s">
        <v>259</v>
      </c>
      <c r="D80" s="2440"/>
      <c r="E80" s="2447"/>
      <c r="F80" s="2447"/>
      <c r="G80" s="2447"/>
      <c r="H80" s="2447"/>
      <c r="I80" s="2479"/>
      <c r="L80" s="2458" t="s">
        <v>258</v>
      </c>
      <c r="M80" s="2447"/>
      <c r="N80" s="2447"/>
      <c r="O80" s="2447"/>
      <c r="P80" s="2447"/>
      <c r="Q80" s="2447"/>
      <c r="R80" s="2448"/>
      <c r="U80" s="2458" t="s">
        <v>258</v>
      </c>
      <c r="V80" s="2447"/>
      <c r="W80" s="2447"/>
      <c r="X80" s="2447"/>
      <c r="Y80" s="2447"/>
      <c r="Z80" s="2447"/>
      <c r="AA80" s="2448"/>
    </row>
    <row r="81" spans="1:28">
      <c r="B81" s="2724"/>
      <c r="C81" s="2458" t="s">
        <v>823</v>
      </c>
      <c r="D81" s="2440"/>
      <c r="E81" s="2447"/>
      <c r="F81" s="2447"/>
      <c r="G81" s="2447"/>
      <c r="H81" s="2447"/>
      <c r="I81" s="2479"/>
      <c r="L81" s="2458" t="s">
        <v>823</v>
      </c>
      <c r="M81" s="2447"/>
      <c r="N81" s="2447"/>
      <c r="O81" s="2447"/>
      <c r="P81" s="2447"/>
      <c r="Q81" s="2447"/>
      <c r="R81" s="2448"/>
      <c r="U81" s="2458" t="s">
        <v>823</v>
      </c>
      <c r="V81" s="2447"/>
      <c r="W81" s="2447"/>
      <c r="X81" s="2447"/>
      <c r="Y81" s="2447"/>
      <c r="Z81" s="2447"/>
      <c r="AA81" s="2448"/>
    </row>
    <row r="82" spans="1:28">
      <c r="A82" s="2444"/>
      <c r="C82" s="2731" t="s">
        <v>824</v>
      </c>
      <c r="D82" s="2440"/>
      <c r="E82" s="2447"/>
      <c r="F82" s="2447"/>
      <c r="G82" s="2447"/>
      <c r="H82" s="2447"/>
      <c r="I82" s="2479"/>
      <c r="L82" s="2731" t="s">
        <v>824</v>
      </c>
      <c r="M82" s="2447"/>
      <c r="N82" s="2447"/>
      <c r="O82" s="2447"/>
      <c r="P82" s="2447"/>
      <c r="Q82" s="2447"/>
      <c r="R82" s="2448"/>
      <c r="U82" s="2731" t="s">
        <v>824</v>
      </c>
      <c r="V82" s="2447"/>
      <c r="W82" s="2447"/>
      <c r="X82" s="2447"/>
      <c r="Y82" s="2447"/>
      <c r="Z82" s="2447"/>
      <c r="AA82" s="2448"/>
    </row>
    <row r="83" spans="1:28">
      <c r="A83" s="2444"/>
      <c r="C83" s="2731" t="s">
        <v>825</v>
      </c>
      <c r="D83" s="2440"/>
      <c r="E83" s="2447"/>
      <c r="F83" s="2447"/>
      <c r="G83" s="2447"/>
      <c r="H83" s="2447"/>
      <c r="I83" s="2479"/>
      <c r="L83" s="2731" t="s">
        <v>825</v>
      </c>
      <c r="M83" s="2447"/>
      <c r="N83" s="2447"/>
      <c r="O83" s="2447"/>
      <c r="P83" s="2447"/>
      <c r="Q83" s="2447"/>
      <c r="R83" s="2448"/>
      <c r="U83" s="2731" t="s">
        <v>825</v>
      </c>
      <c r="V83" s="2447"/>
      <c r="W83" s="2447"/>
      <c r="X83" s="2447"/>
      <c r="Y83" s="2447"/>
      <c r="Z83" s="2447"/>
      <c r="AA83" s="2448"/>
    </row>
    <row r="84" spans="1:28">
      <c r="A84" s="2444"/>
      <c r="C84" s="2731" t="s">
        <v>826</v>
      </c>
      <c r="D84" s="2440"/>
      <c r="E84" s="2447"/>
      <c r="F84" s="2447"/>
      <c r="G84" s="2447"/>
      <c r="H84" s="2447"/>
      <c r="I84" s="2479"/>
      <c r="L84" s="2731" t="s">
        <v>826</v>
      </c>
      <c r="M84" s="2447"/>
      <c r="N84" s="2447"/>
      <c r="O84" s="2447"/>
      <c r="P84" s="2447"/>
      <c r="Q84" s="2447"/>
      <c r="R84" s="2448"/>
      <c r="U84" s="2731" t="s">
        <v>826</v>
      </c>
      <c r="V84" s="2447"/>
      <c r="W84" s="2447"/>
      <c r="X84" s="2447"/>
      <c r="Y84" s="2447"/>
      <c r="Z84" s="2447"/>
      <c r="AA84" s="2448"/>
    </row>
    <row r="85" spans="1:28">
      <c r="C85" s="2731" t="s">
        <v>827</v>
      </c>
      <c r="D85" s="2439"/>
      <c r="E85" s="2447"/>
      <c r="F85" s="2447"/>
      <c r="G85" s="2447"/>
      <c r="H85" s="2447"/>
      <c r="I85" s="2479"/>
      <c r="L85" s="2731" t="s">
        <v>827</v>
      </c>
      <c r="M85" s="2447"/>
      <c r="N85" s="2447"/>
      <c r="O85" s="2447"/>
      <c r="P85" s="2447"/>
      <c r="Q85" s="2447"/>
      <c r="R85" s="2448"/>
      <c r="U85" s="2731" t="s">
        <v>827</v>
      </c>
      <c r="V85" s="2447"/>
      <c r="W85" s="2447"/>
      <c r="X85" s="2447"/>
      <c r="Y85" s="2447"/>
      <c r="Z85" s="2447"/>
      <c r="AA85" s="2448"/>
    </row>
    <row r="86" spans="1:28">
      <c r="A86" s="2444"/>
      <c r="C86" s="2731" t="s">
        <v>1057</v>
      </c>
      <c r="D86" s="2440"/>
      <c r="E86" s="2447"/>
      <c r="F86" s="2447"/>
      <c r="G86" s="2447"/>
      <c r="H86" s="2447"/>
      <c r="I86" s="2479"/>
      <c r="L86" s="2731" t="s">
        <v>1057</v>
      </c>
      <c r="M86" s="2447"/>
      <c r="N86" s="2447"/>
      <c r="O86" s="2447"/>
      <c r="P86" s="2447"/>
      <c r="Q86" s="2447"/>
      <c r="R86" s="2448"/>
      <c r="U86" s="2731" t="s">
        <v>1057</v>
      </c>
      <c r="V86" s="2447"/>
      <c r="W86" s="2447"/>
      <c r="X86" s="2447"/>
      <c r="Y86" s="2447"/>
      <c r="Z86" s="2447"/>
      <c r="AA86" s="2448"/>
    </row>
    <row r="87" spans="1:28" s="2732" customFormat="1" ht="21.75" customHeight="1">
      <c r="A87" s="2438"/>
      <c r="B87" s="2438"/>
      <c r="C87" s="2191" t="s">
        <v>828</v>
      </c>
      <c r="D87" s="2135"/>
      <c r="E87" s="2135"/>
      <c r="F87" s="2135"/>
      <c r="G87" s="2135"/>
      <c r="H87" s="2135"/>
      <c r="I87" s="2138"/>
      <c r="J87" s="2445"/>
      <c r="L87" s="2191" t="s">
        <v>828</v>
      </c>
      <c r="M87" s="2183"/>
      <c r="N87" s="2183"/>
      <c r="O87" s="2183"/>
      <c r="P87" s="2183"/>
      <c r="Q87" s="2183"/>
      <c r="R87" s="2192"/>
      <c r="S87" s="2445"/>
      <c r="U87" s="2191" t="s">
        <v>828</v>
      </c>
      <c r="V87" s="2183"/>
      <c r="W87" s="2183"/>
      <c r="X87" s="2183"/>
      <c r="Y87" s="2183"/>
      <c r="Z87" s="2183"/>
      <c r="AA87" s="2192"/>
      <c r="AB87" s="2445"/>
    </row>
    <row r="88" spans="1:28" ht="6" customHeight="1">
      <c r="D88" s="2451"/>
      <c r="E88" s="2451"/>
      <c r="F88" s="2451"/>
      <c r="G88" s="2451"/>
      <c r="H88" s="2451"/>
      <c r="I88" s="2482"/>
      <c r="M88" s="2451"/>
      <c r="N88" s="2451"/>
      <c r="O88" s="2451"/>
      <c r="P88" s="2451"/>
      <c r="Q88" s="2451"/>
      <c r="R88" s="2464"/>
      <c r="V88" s="2451"/>
      <c r="W88" s="2451"/>
      <c r="X88" s="2451"/>
      <c r="Y88" s="2451"/>
      <c r="Z88" s="2451"/>
      <c r="AA88" s="2464"/>
    </row>
    <row r="89" spans="1:28" s="2732" customFormat="1" ht="21.75" customHeight="1">
      <c r="A89" s="2438"/>
      <c r="B89" s="2438"/>
      <c r="C89" s="2191" t="s">
        <v>829</v>
      </c>
      <c r="D89" s="2183"/>
      <c r="E89" s="2183"/>
      <c r="F89" s="2183"/>
      <c r="G89" s="2183"/>
      <c r="H89" s="2183"/>
      <c r="I89" s="2193"/>
      <c r="J89" s="2445"/>
      <c r="L89" s="2191" t="s">
        <v>829</v>
      </c>
      <c r="M89" s="2183"/>
      <c r="N89" s="2183"/>
      <c r="O89" s="2183"/>
      <c r="P89" s="2183"/>
      <c r="Q89" s="2183"/>
      <c r="R89" s="2192"/>
      <c r="S89" s="2445"/>
      <c r="U89" s="2191" t="s">
        <v>829</v>
      </c>
      <c r="V89" s="2183"/>
      <c r="W89" s="2183"/>
      <c r="X89" s="2183"/>
      <c r="Y89" s="2183"/>
      <c r="Z89" s="2183"/>
      <c r="AA89" s="2192"/>
      <c r="AB89" s="2445"/>
    </row>
    <row r="90" spans="1:28" ht="8.25" customHeight="1">
      <c r="C90" s="2444"/>
      <c r="D90" s="2444"/>
      <c r="E90" s="2444"/>
      <c r="F90" s="2444"/>
      <c r="G90" s="2444"/>
      <c r="H90" s="2444"/>
      <c r="I90" s="2444"/>
      <c r="J90" s="2444"/>
      <c r="L90" s="2444"/>
      <c r="M90" s="2444"/>
      <c r="N90" s="2444"/>
      <c r="O90" s="2444"/>
      <c r="P90" s="2444"/>
      <c r="Q90" s="2444"/>
      <c r="R90" s="2444"/>
      <c r="S90" s="2444"/>
      <c r="U90" s="2444"/>
      <c r="V90" s="2444"/>
      <c r="W90" s="2444"/>
      <c r="X90" s="2444"/>
      <c r="Y90" s="2444"/>
      <c r="Z90" s="2444"/>
      <c r="AA90" s="2444"/>
      <c r="AB90" s="2444"/>
    </row>
    <row r="91" spans="1:28" ht="8.25" customHeight="1">
      <c r="C91" s="2459"/>
      <c r="D91" s="2465"/>
      <c r="E91" s="2465"/>
      <c r="F91" s="2465"/>
      <c r="G91" s="2465"/>
      <c r="H91" s="2465"/>
      <c r="L91" s="2459"/>
      <c r="M91" s="2465"/>
      <c r="N91" s="2465"/>
      <c r="O91" s="2465"/>
      <c r="P91" s="2465"/>
      <c r="Q91" s="2465"/>
      <c r="U91" s="2459"/>
      <c r="V91" s="2465"/>
      <c r="W91" s="2465"/>
      <c r="X91" s="2465"/>
      <c r="Y91" s="2465"/>
      <c r="Z91" s="2465"/>
    </row>
    <row r="92" spans="1:28">
      <c r="C92" s="2194" t="s">
        <v>1054</v>
      </c>
      <c r="D92" s="2194"/>
      <c r="E92" s="2194"/>
      <c r="F92" s="2194"/>
      <c r="G92" s="2194"/>
      <c r="H92" s="2194"/>
      <c r="I92" s="2195"/>
      <c r="L92" s="2194" t="s">
        <v>1054</v>
      </c>
      <c r="M92" s="2194"/>
      <c r="N92" s="2194"/>
      <c r="O92" s="2194"/>
      <c r="P92" s="2194"/>
      <c r="Q92" s="2194"/>
      <c r="R92" s="2196"/>
      <c r="U92" s="2194" t="s">
        <v>1054</v>
      </c>
      <c r="V92" s="2194"/>
      <c r="W92" s="2194"/>
      <c r="X92" s="2194"/>
      <c r="Y92" s="2194"/>
      <c r="Z92" s="2194"/>
      <c r="AA92" s="2196"/>
    </row>
    <row r="93" spans="1:28" s="2445" customFormat="1">
      <c r="A93" s="2438"/>
      <c r="B93" s="2444"/>
      <c r="C93" s="2194" t="s">
        <v>1055</v>
      </c>
      <c r="D93" s="2440"/>
      <c r="E93" s="2440"/>
      <c r="F93" s="2447"/>
      <c r="G93" s="2194"/>
      <c r="H93" s="2440"/>
      <c r="I93" s="2479"/>
      <c r="K93" s="2438"/>
      <c r="L93" s="2194" t="s">
        <v>1055</v>
      </c>
      <c r="M93" s="2194"/>
      <c r="N93" s="2194"/>
      <c r="O93" s="2194"/>
      <c r="P93" s="2194"/>
      <c r="Q93" s="2194"/>
      <c r="R93" s="2196"/>
      <c r="T93" s="2438"/>
      <c r="U93" s="2194" t="s">
        <v>1055</v>
      </c>
      <c r="V93" s="2194"/>
      <c r="W93" s="2194"/>
      <c r="X93" s="2194"/>
      <c r="Y93" s="2194"/>
      <c r="Z93" s="2194"/>
      <c r="AA93" s="2196"/>
    </row>
    <row r="94" spans="1:28" s="2445" customFormat="1">
      <c r="A94" s="2438"/>
      <c r="B94" s="2438"/>
      <c r="C94" s="2194" t="s">
        <v>830</v>
      </c>
      <c r="D94" s="2194"/>
      <c r="E94" s="2194"/>
      <c r="F94" s="2194"/>
      <c r="G94" s="2194"/>
      <c r="H94" s="2194"/>
      <c r="I94" s="2195"/>
      <c r="K94" s="2438"/>
      <c r="L94" s="2194" t="s">
        <v>830</v>
      </c>
      <c r="M94" s="2194"/>
      <c r="N94" s="2194"/>
      <c r="O94" s="2194"/>
      <c r="P94" s="2194"/>
      <c r="Q94" s="2194"/>
      <c r="R94" s="2196"/>
      <c r="T94" s="2438"/>
      <c r="U94" s="2194" t="s">
        <v>830</v>
      </c>
      <c r="V94" s="2194"/>
      <c r="W94" s="2194"/>
      <c r="X94" s="2194"/>
      <c r="Y94" s="2194"/>
      <c r="Z94" s="2194"/>
      <c r="AA94" s="2196"/>
    </row>
    <row r="95" spans="1:28">
      <c r="G95" s="2461"/>
      <c r="H95" s="2461"/>
    </row>
    <row r="96" spans="1:28" ht="18.75" customHeight="1">
      <c r="C96" s="3152" t="s">
        <v>1348</v>
      </c>
      <c r="D96" s="3152"/>
      <c r="E96" s="3152"/>
      <c r="F96" s="3152"/>
      <c r="G96" s="3152"/>
      <c r="H96" s="3152"/>
      <c r="I96" s="3152"/>
      <c r="J96" s="3152"/>
      <c r="L96" s="3152" t="s">
        <v>1348</v>
      </c>
      <c r="M96" s="3152"/>
      <c r="N96" s="3152"/>
      <c r="O96" s="3152"/>
      <c r="P96" s="3152"/>
      <c r="Q96" s="3152"/>
      <c r="R96" s="3152"/>
      <c r="S96" s="3152"/>
      <c r="U96" s="3152" t="s">
        <v>1348</v>
      </c>
      <c r="V96" s="3152"/>
      <c r="W96" s="3152"/>
      <c r="X96" s="3152"/>
      <c r="Y96" s="3152"/>
      <c r="Z96" s="3152"/>
      <c r="AA96" s="3152"/>
      <c r="AB96" s="3152"/>
    </row>
    <row r="97" spans="1:28">
      <c r="C97" s="2444"/>
      <c r="D97" s="2444"/>
      <c r="E97" s="2444"/>
      <c r="F97" s="2444"/>
      <c r="G97" s="2444"/>
      <c r="H97" s="2444"/>
      <c r="I97" s="2444"/>
      <c r="J97" s="2444"/>
      <c r="L97" s="2444"/>
      <c r="M97" s="2444"/>
      <c r="N97" s="2444"/>
      <c r="O97" s="2444"/>
      <c r="P97" s="2444"/>
      <c r="Q97" s="2444"/>
      <c r="R97" s="2444"/>
      <c r="S97" s="2444"/>
      <c r="U97" s="2444"/>
      <c r="V97" s="2444"/>
      <c r="W97" s="2444"/>
      <c r="X97" s="2444"/>
      <c r="Y97" s="2444"/>
      <c r="Z97" s="2444"/>
      <c r="AA97" s="2444"/>
      <c r="AB97" s="2444"/>
    </row>
    <row r="98" spans="1:28" ht="15">
      <c r="C98" s="2456" t="s">
        <v>834</v>
      </c>
      <c r="D98" s="2982" t="s">
        <v>1159</v>
      </c>
      <c r="E98" s="2996"/>
      <c r="F98" s="2997"/>
      <c r="G98" s="2997"/>
      <c r="H98" s="2997"/>
      <c r="I98" s="2998"/>
      <c r="J98" s="2985" t="s">
        <v>169</v>
      </c>
      <c r="L98" s="2456" t="s">
        <v>834</v>
      </c>
      <c r="M98" s="2982" t="s">
        <v>1166</v>
      </c>
      <c r="N98" s="2996"/>
      <c r="O98" s="2997"/>
      <c r="P98" s="2997"/>
      <c r="Q98" s="2997"/>
      <c r="R98" s="2998"/>
      <c r="S98" s="2985" t="s">
        <v>169</v>
      </c>
      <c r="U98" s="2456" t="s">
        <v>834</v>
      </c>
      <c r="V98" s="2982" t="s">
        <v>1165</v>
      </c>
      <c r="W98" s="2996"/>
      <c r="X98" s="2997"/>
      <c r="Y98" s="2997"/>
      <c r="Z98" s="2997"/>
      <c r="AA98" s="2998"/>
      <c r="AB98" s="2985" t="s">
        <v>169</v>
      </c>
    </row>
    <row r="99" spans="1:28" ht="30" customHeight="1">
      <c r="C99" s="3222" t="s">
        <v>837</v>
      </c>
      <c r="D99" s="3220" t="s">
        <v>238</v>
      </c>
      <c r="E99" s="3224" t="s">
        <v>42</v>
      </c>
      <c r="F99" s="3225"/>
      <c r="G99" s="3226" t="s">
        <v>817</v>
      </c>
      <c r="H99" s="3220" t="s">
        <v>355</v>
      </c>
      <c r="I99" s="3220" t="s">
        <v>973</v>
      </c>
      <c r="J99" s="3220" t="s">
        <v>241</v>
      </c>
      <c r="L99" s="3222" t="s">
        <v>835</v>
      </c>
      <c r="M99" s="3220" t="s">
        <v>238</v>
      </c>
      <c r="N99" s="3224" t="s">
        <v>42</v>
      </c>
      <c r="O99" s="3225"/>
      <c r="P99" s="3226" t="s">
        <v>817</v>
      </c>
      <c r="Q99" s="3220" t="s">
        <v>355</v>
      </c>
      <c r="R99" s="3220" t="s">
        <v>973</v>
      </c>
      <c r="S99" s="3220" t="s">
        <v>241</v>
      </c>
      <c r="U99" s="3222" t="s">
        <v>835</v>
      </c>
      <c r="V99" s="3220" t="s">
        <v>238</v>
      </c>
      <c r="W99" s="3224" t="s">
        <v>42</v>
      </c>
      <c r="X99" s="3225"/>
      <c r="Y99" s="3226" t="s">
        <v>817</v>
      </c>
      <c r="Z99" s="3220" t="s">
        <v>355</v>
      </c>
      <c r="AA99" s="3220" t="s">
        <v>973</v>
      </c>
      <c r="AB99" s="3220" t="s">
        <v>241</v>
      </c>
    </row>
    <row r="100" spans="1:28" ht="30" customHeight="1">
      <c r="C100" s="3223"/>
      <c r="D100" s="3221"/>
      <c r="E100" s="2190" t="s">
        <v>818</v>
      </c>
      <c r="F100" s="2949" t="s">
        <v>205</v>
      </c>
      <c r="G100" s="3227"/>
      <c r="H100" s="3221"/>
      <c r="I100" s="3221"/>
      <c r="J100" s="3221"/>
      <c r="L100" s="3223"/>
      <c r="M100" s="3221"/>
      <c r="N100" s="2190" t="s">
        <v>818</v>
      </c>
      <c r="O100" s="2949" t="s">
        <v>205</v>
      </c>
      <c r="P100" s="3227"/>
      <c r="Q100" s="3221"/>
      <c r="R100" s="3221"/>
      <c r="S100" s="3221"/>
      <c r="U100" s="3223"/>
      <c r="V100" s="3221"/>
      <c r="W100" s="2190" t="s">
        <v>818</v>
      </c>
      <c r="X100" s="2949" t="s">
        <v>205</v>
      </c>
      <c r="Y100" s="3227"/>
      <c r="Z100" s="3221"/>
      <c r="AA100" s="3221"/>
      <c r="AB100" s="3221"/>
    </row>
    <row r="101" spans="1:28" ht="9" customHeight="1">
      <c r="C101" s="2997"/>
      <c r="D101" s="2997"/>
      <c r="E101" s="2997"/>
      <c r="F101" s="2997"/>
      <c r="G101" s="2997"/>
      <c r="H101" s="2997"/>
      <c r="I101" s="2997"/>
      <c r="J101" s="2997"/>
      <c r="L101" s="2997"/>
      <c r="M101" s="2997"/>
      <c r="N101" s="2997"/>
      <c r="O101" s="2997"/>
      <c r="P101" s="2997"/>
      <c r="Q101" s="2997"/>
      <c r="R101" s="2997"/>
      <c r="S101" s="2997"/>
      <c r="U101" s="2997"/>
      <c r="V101" s="2997"/>
      <c r="W101" s="2997"/>
      <c r="X101" s="2997"/>
      <c r="Y101" s="2997"/>
      <c r="Z101" s="2997"/>
      <c r="AA101" s="2997"/>
      <c r="AB101" s="2997"/>
    </row>
    <row r="102" spans="1:28">
      <c r="C102" s="2137" t="s">
        <v>1050</v>
      </c>
      <c r="D102" s="2999"/>
      <c r="E102" s="3000"/>
      <c r="F102" s="3000"/>
      <c r="G102" s="3000"/>
      <c r="H102" s="3000"/>
      <c r="I102" s="3000"/>
      <c r="J102" s="3000"/>
      <c r="L102" s="2137" t="s">
        <v>1050</v>
      </c>
      <c r="M102" s="2999"/>
      <c r="N102" s="3000"/>
      <c r="O102" s="3000"/>
      <c r="P102" s="3000"/>
      <c r="Q102" s="3000"/>
      <c r="R102" s="3000"/>
      <c r="S102" s="3000"/>
      <c r="U102" s="2137" t="s">
        <v>1050</v>
      </c>
      <c r="V102" s="2999"/>
      <c r="W102" s="3000"/>
      <c r="X102" s="3000"/>
      <c r="Y102" s="3000"/>
      <c r="Z102" s="3000"/>
      <c r="AA102" s="3000"/>
      <c r="AB102" s="3000"/>
    </row>
    <row r="103" spans="1:28">
      <c r="A103" s="2444"/>
      <c r="C103" s="2731" t="s">
        <v>820</v>
      </c>
      <c r="D103" s="2440"/>
      <c r="E103" s="2440"/>
      <c r="F103" s="2439"/>
      <c r="G103" s="2440"/>
      <c r="H103" s="2439"/>
      <c r="I103" s="2439"/>
      <c r="J103" s="2440"/>
      <c r="L103" s="2731" t="s">
        <v>820</v>
      </c>
      <c r="M103" s="2439"/>
      <c r="N103" s="2439"/>
      <c r="O103" s="2439"/>
      <c r="P103" s="2439"/>
      <c r="Q103" s="2439"/>
      <c r="R103" s="2439"/>
      <c r="S103" s="2439"/>
      <c r="U103" s="2731" t="s">
        <v>820</v>
      </c>
      <c r="V103" s="2439"/>
      <c r="W103" s="2439"/>
      <c r="X103" s="2439"/>
      <c r="Y103" s="2439"/>
      <c r="Z103" s="2439"/>
      <c r="AA103" s="2439"/>
      <c r="AB103" s="2439"/>
    </row>
    <row r="104" spans="1:28">
      <c r="A104" s="2444"/>
      <c r="C104" s="2731" t="s">
        <v>821</v>
      </c>
      <c r="D104" s="2440"/>
      <c r="E104" s="2440"/>
      <c r="F104" s="2439"/>
      <c r="G104" s="2440"/>
      <c r="H104" s="2439"/>
      <c r="I104" s="2439"/>
      <c r="J104" s="2440"/>
      <c r="L104" s="2731" t="s">
        <v>821</v>
      </c>
      <c r="M104" s="2439"/>
      <c r="N104" s="2439"/>
      <c r="O104" s="2439"/>
      <c r="P104" s="2439"/>
      <c r="Q104" s="2439"/>
      <c r="R104" s="2439"/>
      <c r="S104" s="2439"/>
      <c r="U104" s="2731" t="s">
        <v>821</v>
      </c>
      <c r="V104" s="2439"/>
      <c r="W104" s="2439"/>
      <c r="X104" s="2439"/>
      <c r="Y104" s="2439"/>
      <c r="Z104" s="2439"/>
      <c r="AA104" s="2439"/>
      <c r="AB104" s="2439"/>
    </row>
    <row r="105" spans="1:28">
      <c r="A105" s="2444"/>
      <c r="C105" s="2731" t="s">
        <v>822</v>
      </c>
      <c r="D105" s="2440"/>
      <c r="E105" s="2440"/>
      <c r="F105" s="2439"/>
      <c r="G105" s="2440"/>
      <c r="H105" s="2439"/>
      <c r="I105" s="2439"/>
      <c r="J105" s="2440"/>
      <c r="L105" s="2731" t="s">
        <v>822</v>
      </c>
      <c r="M105" s="2439"/>
      <c r="N105" s="2439"/>
      <c r="O105" s="2439"/>
      <c r="P105" s="2439"/>
      <c r="Q105" s="2439"/>
      <c r="R105" s="2439"/>
      <c r="S105" s="2439"/>
      <c r="U105" s="2731" t="s">
        <v>822</v>
      </c>
      <c r="V105" s="2439"/>
      <c r="W105" s="2439"/>
      <c r="X105" s="2439"/>
      <c r="Y105" s="2439"/>
      <c r="Z105" s="2439"/>
      <c r="AA105" s="2439"/>
      <c r="AB105" s="2439"/>
    </row>
    <row r="106" spans="1:28">
      <c r="A106" s="2444"/>
      <c r="B106" s="2444"/>
      <c r="C106" s="2458" t="s">
        <v>250</v>
      </c>
      <c r="D106" s="2440"/>
      <c r="E106" s="2440"/>
      <c r="F106" s="2439"/>
      <c r="G106" s="2440"/>
      <c r="H106" s="2439"/>
      <c r="I106" s="2439"/>
      <c r="J106" s="2440"/>
      <c r="L106" s="2458" t="s">
        <v>251</v>
      </c>
      <c r="M106" s="2439"/>
      <c r="N106" s="2439"/>
      <c r="O106" s="2439"/>
      <c r="P106" s="2439"/>
      <c r="Q106" s="2439"/>
      <c r="R106" s="2439"/>
      <c r="S106" s="2439"/>
      <c r="U106" s="2458" t="s">
        <v>251</v>
      </c>
      <c r="V106" s="2439"/>
      <c r="W106" s="2439"/>
      <c r="X106" s="2439"/>
      <c r="Y106" s="2439"/>
      <c r="Z106" s="2439"/>
      <c r="AA106" s="2439"/>
      <c r="AB106" s="2439"/>
    </row>
    <row r="107" spans="1:28">
      <c r="A107" s="2444"/>
      <c r="B107" s="2444"/>
      <c r="C107" s="2458" t="s">
        <v>252</v>
      </c>
      <c r="D107" s="2440"/>
      <c r="E107" s="2440"/>
      <c r="F107" s="2439"/>
      <c r="G107" s="2440"/>
      <c r="H107" s="2439"/>
      <c r="I107" s="2439"/>
      <c r="J107" s="2440"/>
      <c r="L107" s="2458" t="s">
        <v>252</v>
      </c>
      <c r="M107" s="2439"/>
      <c r="N107" s="2439"/>
      <c r="O107" s="2439"/>
      <c r="P107" s="2439"/>
      <c r="Q107" s="2439"/>
      <c r="R107" s="2439"/>
      <c r="S107" s="2439"/>
      <c r="U107" s="2458" t="s">
        <v>252</v>
      </c>
      <c r="V107" s="2439"/>
      <c r="W107" s="2439"/>
      <c r="X107" s="2439"/>
      <c r="Y107" s="2439"/>
      <c r="Z107" s="2439"/>
      <c r="AA107" s="2439"/>
      <c r="AB107" s="2439"/>
    </row>
    <row r="108" spans="1:28">
      <c r="A108" s="2444"/>
      <c r="B108" s="2444"/>
      <c r="C108" s="2458" t="s">
        <v>256</v>
      </c>
      <c r="D108" s="2440"/>
      <c r="E108" s="2440"/>
      <c r="F108" s="2439"/>
      <c r="G108" s="2440"/>
      <c r="H108" s="2439"/>
      <c r="I108" s="2439"/>
      <c r="J108" s="2440"/>
      <c r="L108" s="2458" t="s">
        <v>253</v>
      </c>
      <c r="M108" s="2439"/>
      <c r="N108" s="2439"/>
      <c r="O108" s="2439"/>
      <c r="P108" s="2439"/>
      <c r="Q108" s="2439"/>
      <c r="R108" s="2439"/>
      <c r="S108" s="2439"/>
      <c r="U108" s="2458" t="s">
        <v>253</v>
      </c>
      <c r="V108" s="2439"/>
      <c r="W108" s="2439"/>
      <c r="X108" s="2439"/>
      <c r="Y108" s="2439"/>
      <c r="Z108" s="2439"/>
      <c r="AA108" s="2439"/>
      <c r="AB108" s="2439"/>
    </row>
    <row r="109" spans="1:28">
      <c r="A109" s="2444"/>
      <c r="B109" s="2444"/>
      <c r="C109" s="2458" t="s">
        <v>257</v>
      </c>
      <c r="D109" s="2440"/>
      <c r="E109" s="2440"/>
      <c r="F109" s="2439"/>
      <c r="G109" s="2440"/>
      <c r="H109" s="2439"/>
      <c r="I109" s="2439"/>
      <c r="J109" s="2440"/>
      <c r="L109" s="2458" t="s">
        <v>254</v>
      </c>
      <c r="M109" s="2439"/>
      <c r="N109" s="2439"/>
      <c r="O109" s="2439"/>
      <c r="P109" s="2439"/>
      <c r="Q109" s="2439"/>
      <c r="R109" s="2439"/>
      <c r="S109" s="2439"/>
      <c r="U109" s="2458" t="s">
        <v>254</v>
      </c>
      <c r="V109" s="2439"/>
      <c r="W109" s="2439"/>
      <c r="X109" s="2439"/>
      <c r="Y109" s="2439"/>
      <c r="Z109" s="2439"/>
      <c r="AA109" s="2439"/>
      <c r="AB109" s="2439"/>
    </row>
    <row r="110" spans="1:28">
      <c r="A110" s="2444"/>
      <c r="B110" s="2444"/>
      <c r="C110" s="2458" t="s">
        <v>372</v>
      </c>
      <c r="D110" s="2440"/>
      <c r="E110" s="2440"/>
      <c r="F110" s="2439"/>
      <c r="G110" s="2440"/>
      <c r="H110" s="2439"/>
      <c r="I110" s="2439"/>
      <c r="J110" s="2440"/>
      <c r="L110" s="2458" t="s">
        <v>255</v>
      </c>
      <c r="M110" s="2439"/>
      <c r="N110" s="2439"/>
      <c r="O110" s="2439"/>
      <c r="P110" s="2439"/>
      <c r="Q110" s="2439"/>
      <c r="R110" s="2439"/>
      <c r="S110" s="2439"/>
      <c r="U110" s="2458" t="s">
        <v>255</v>
      </c>
      <c r="V110" s="2439"/>
      <c r="W110" s="2439"/>
      <c r="X110" s="2439"/>
      <c r="Y110" s="2439"/>
      <c r="Z110" s="2439"/>
      <c r="AA110" s="2439"/>
      <c r="AB110" s="2439"/>
    </row>
    <row r="111" spans="1:28">
      <c r="A111" s="2444"/>
      <c r="B111" s="2444"/>
      <c r="C111" s="2458" t="s">
        <v>259</v>
      </c>
      <c r="D111" s="2440"/>
      <c r="E111" s="2440"/>
      <c r="F111" s="2439"/>
      <c r="G111" s="2440"/>
      <c r="H111" s="2439"/>
      <c r="I111" s="2439"/>
      <c r="J111" s="2440"/>
      <c r="L111" s="2458" t="s">
        <v>258</v>
      </c>
      <c r="M111" s="2439"/>
      <c r="N111" s="2439"/>
      <c r="O111" s="2439"/>
      <c r="P111" s="2439"/>
      <c r="Q111" s="2439"/>
      <c r="R111" s="2439"/>
      <c r="S111" s="2439"/>
      <c r="U111" s="2458" t="s">
        <v>258</v>
      </c>
      <c r="V111" s="2439"/>
      <c r="W111" s="2439"/>
      <c r="X111" s="2439"/>
      <c r="Y111" s="2439"/>
      <c r="Z111" s="2439"/>
      <c r="AA111" s="2439"/>
      <c r="AB111" s="2439"/>
    </row>
    <row r="112" spans="1:28">
      <c r="B112" s="2724"/>
      <c r="C112" s="2458" t="s">
        <v>823</v>
      </c>
      <c r="D112" s="2440"/>
      <c r="E112" s="2440"/>
      <c r="F112" s="2439"/>
      <c r="G112" s="2440"/>
      <c r="H112" s="2439"/>
      <c r="I112" s="2439"/>
      <c r="J112" s="2440"/>
      <c r="L112" s="2458" t="s">
        <v>823</v>
      </c>
      <c r="M112" s="2439"/>
      <c r="N112" s="2439"/>
      <c r="O112" s="2439"/>
      <c r="P112" s="2439"/>
      <c r="Q112" s="2439"/>
      <c r="R112" s="2439"/>
      <c r="S112" s="2439"/>
      <c r="U112" s="2458" t="s">
        <v>823</v>
      </c>
      <c r="V112" s="2439"/>
      <c r="W112" s="2439"/>
      <c r="X112" s="2439"/>
      <c r="Y112" s="2439"/>
      <c r="Z112" s="2439"/>
      <c r="AA112" s="2439"/>
      <c r="AB112" s="2439"/>
    </row>
    <row r="113" spans="1:28">
      <c r="A113" s="2444"/>
      <c r="C113" s="2731" t="s">
        <v>1056</v>
      </c>
      <c r="D113" s="2440"/>
      <c r="E113" s="2440"/>
      <c r="F113" s="2439"/>
      <c r="G113" s="2440"/>
      <c r="H113" s="2439"/>
      <c r="I113" s="2439"/>
      <c r="J113" s="2440"/>
      <c r="L113" s="2731" t="s">
        <v>1056</v>
      </c>
      <c r="M113" s="2439"/>
      <c r="N113" s="2439"/>
      <c r="O113" s="2439"/>
      <c r="P113" s="2439"/>
      <c r="Q113" s="2439"/>
      <c r="R113" s="2439"/>
      <c r="S113" s="2439"/>
      <c r="U113" s="2731" t="s">
        <v>1056</v>
      </c>
      <c r="V113" s="2439"/>
      <c r="W113" s="2439"/>
      <c r="X113" s="2439"/>
      <c r="Y113" s="2439"/>
      <c r="Z113" s="2439"/>
      <c r="AA113" s="2439"/>
      <c r="AB113" s="2439"/>
    </row>
    <row r="114" spans="1:28">
      <c r="A114" s="2444"/>
      <c r="C114" s="2731"/>
      <c r="D114" s="2439"/>
      <c r="E114" s="2439"/>
      <c r="F114" s="2439"/>
      <c r="G114" s="2439"/>
      <c r="H114" s="2439"/>
      <c r="I114" s="2439"/>
      <c r="J114" s="2439"/>
      <c r="L114" s="2731"/>
      <c r="M114" s="2439"/>
      <c r="N114" s="2439"/>
      <c r="O114" s="2439"/>
      <c r="P114" s="2439"/>
      <c r="Q114" s="2439"/>
      <c r="R114" s="2439"/>
      <c r="S114" s="2439"/>
      <c r="U114" s="2731"/>
      <c r="V114" s="2439"/>
      <c r="W114" s="2439"/>
      <c r="X114" s="2439"/>
      <c r="Y114" s="2439"/>
      <c r="Z114" s="2439"/>
      <c r="AA114" s="2439"/>
      <c r="AB114" s="2439"/>
    </row>
    <row r="115" spans="1:28" s="2732" customFormat="1" ht="21.75" customHeight="1">
      <c r="A115" s="2438"/>
      <c r="B115" s="2438"/>
      <c r="C115" s="2191" t="s">
        <v>819</v>
      </c>
      <c r="D115" s="2135"/>
      <c r="E115" s="2135"/>
      <c r="F115" s="2135"/>
      <c r="G115" s="2135"/>
      <c r="H115" s="2135"/>
      <c r="I115" s="2135"/>
      <c r="J115" s="2135"/>
      <c r="L115" s="2191" t="s">
        <v>819</v>
      </c>
      <c r="M115" s="2135"/>
      <c r="N115" s="2135"/>
      <c r="O115" s="2135"/>
      <c r="P115" s="2135"/>
      <c r="Q115" s="2135"/>
      <c r="R115" s="2135"/>
      <c r="S115" s="2135"/>
      <c r="U115" s="2191" t="s">
        <v>819</v>
      </c>
      <c r="V115" s="2135"/>
      <c r="W115" s="2135"/>
      <c r="X115" s="2135"/>
      <c r="Y115" s="2135"/>
      <c r="Z115" s="2135"/>
      <c r="AA115" s="2135"/>
      <c r="AB115" s="2135"/>
    </row>
    <row r="116" spans="1:28">
      <c r="C116" s="2442"/>
      <c r="D116" s="2441"/>
      <c r="E116" s="2441"/>
      <c r="F116" s="2441"/>
      <c r="G116" s="2441"/>
      <c r="H116" s="2441"/>
      <c r="I116" s="2441"/>
      <c r="J116" s="2137"/>
      <c r="L116" s="2442"/>
      <c r="M116" s="2441"/>
      <c r="N116" s="2441"/>
      <c r="O116" s="2441"/>
      <c r="P116" s="2441"/>
      <c r="Q116" s="2441"/>
      <c r="R116" s="2441"/>
      <c r="S116" s="2137"/>
      <c r="U116" s="2442"/>
      <c r="V116" s="2441"/>
      <c r="W116" s="2441"/>
      <c r="X116" s="2441"/>
      <c r="Y116" s="2441"/>
      <c r="Z116" s="2441"/>
      <c r="AA116" s="2441"/>
      <c r="AB116" s="2137"/>
    </row>
    <row r="117" spans="1:28">
      <c r="C117" s="2442" t="s">
        <v>1052</v>
      </c>
      <c r="D117" s="2441"/>
      <c r="E117" s="2441"/>
      <c r="F117" s="2441"/>
      <c r="G117" s="2441"/>
      <c r="H117" s="2441"/>
      <c r="I117" s="2441"/>
      <c r="J117" s="2442"/>
      <c r="L117" s="2442" t="s">
        <v>1052</v>
      </c>
      <c r="M117" s="2441"/>
      <c r="N117" s="2441"/>
      <c r="O117" s="2441"/>
      <c r="P117" s="2441"/>
      <c r="Q117" s="2441"/>
      <c r="R117" s="2441"/>
      <c r="S117" s="2442"/>
      <c r="U117" s="2442" t="s">
        <v>1052</v>
      </c>
      <c r="V117" s="2441"/>
      <c r="W117" s="2441"/>
      <c r="X117" s="2441"/>
      <c r="Y117" s="2441"/>
      <c r="Z117" s="2441"/>
      <c r="AA117" s="2441"/>
      <c r="AB117" s="2442"/>
    </row>
    <row r="118" spans="1:28">
      <c r="A118" s="2444"/>
      <c r="C118" s="2731" t="s">
        <v>820</v>
      </c>
      <c r="D118" s="2440"/>
      <c r="E118" s="2440"/>
      <c r="F118" s="2439"/>
      <c r="G118" s="2440"/>
      <c r="H118" s="2439"/>
      <c r="I118" s="2439"/>
      <c r="J118" s="2440"/>
      <c r="L118" s="2731" t="s">
        <v>820</v>
      </c>
      <c r="M118" s="2439"/>
      <c r="N118" s="2439"/>
      <c r="O118" s="2439"/>
      <c r="P118" s="2439"/>
      <c r="Q118" s="2439"/>
      <c r="R118" s="2439"/>
      <c r="S118" s="2440"/>
      <c r="U118" s="2731" t="s">
        <v>820</v>
      </c>
      <c r="V118" s="2439"/>
      <c r="W118" s="2439"/>
      <c r="X118" s="2439"/>
      <c r="Y118" s="2439"/>
      <c r="Z118" s="2439"/>
      <c r="AA118" s="2439"/>
      <c r="AB118" s="2440"/>
    </row>
    <row r="119" spans="1:28">
      <c r="A119" s="2444"/>
      <c r="C119" s="2731" t="s">
        <v>821</v>
      </c>
      <c r="D119" s="2440"/>
      <c r="E119" s="2440"/>
      <c r="F119" s="2439"/>
      <c r="G119" s="2440"/>
      <c r="H119" s="2439"/>
      <c r="I119" s="2439"/>
      <c r="J119" s="2440"/>
      <c r="L119" s="2731" t="s">
        <v>821</v>
      </c>
      <c r="M119" s="2439"/>
      <c r="N119" s="2439"/>
      <c r="O119" s="2439"/>
      <c r="P119" s="2439"/>
      <c r="Q119" s="2439"/>
      <c r="R119" s="2439"/>
      <c r="S119" s="2440"/>
      <c r="U119" s="2731" t="s">
        <v>821</v>
      </c>
      <c r="V119" s="2439"/>
      <c r="W119" s="2439"/>
      <c r="X119" s="2439"/>
      <c r="Y119" s="2439"/>
      <c r="Z119" s="2439"/>
      <c r="AA119" s="2439"/>
      <c r="AB119" s="2440"/>
    </row>
    <row r="120" spans="1:28">
      <c r="A120" s="2444"/>
      <c r="C120" s="2731" t="s">
        <v>822</v>
      </c>
      <c r="D120" s="2440"/>
      <c r="E120" s="2440"/>
      <c r="F120" s="2439"/>
      <c r="G120" s="2440"/>
      <c r="H120" s="2439"/>
      <c r="I120" s="2442"/>
      <c r="J120" s="2440"/>
      <c r="L120" s="2731" t="s">
        <v>822</v>
      </c>
      <c r="M120" s="2442"/>
      <c r="N120" s="2442"/>
      <c r="O120" s="2442"/>
      <c r="P120" s="2442"/>
      <c r="Q120" s="2442"/>
      <c r="R120" s="2442"/>
      <c r="S120" s="2442"/>
      <c r="U120" s="2731" t="s">
        <v>822</v>
      </c>
      <c r="V120" s="2442"/>
      <c r="W120" s="2442"/>
      <c r="X120" s="2442"/>
      <c r="Y120" s="2442"/>
      <c r="Z120" s="2442"/>
      <c r="AA120" s="2442"/>
      <c r="AB120" s="2442"/>
    </row>
    <row r="121" spans="1:28">
      <c r="A121" s="2444"/>
      <c r="B121" s="2444"/>
      <c r="C121" s="2458" t="s">
        <v>250</v>
      </c>
      <c r="D121" s="2440"/>
      <c r="E121" s="2440"/>
      <c r="F121" s="2439"/>
      <c r="G121" s="2440"/>
      <c r="H121" s="2439"/>
      <c r="I121" s="2439"/>
      <c r="J121" s="2440"/>
      <c r="L121" s="2458" t="s">
        <v>251</v>
      </c>
      <c r="M121" s="2439"/>
      <c r="N121" s="2439"/>
      <c r="O121" s="2439"/>
      <c r="P121" s="2439"/>
      <c r="Q121" s="2439"/>
      <c r="R121" s="2439"/>
      <c r="S121" s="2440"/>
      <c r="U121" s="2458" t="s">
        <v>251</v>
      </c>
      <c r="V121" s="2439"/>
      <c r="W121" s="2439"/>
      <c r="X121" s="2439"/>
      <c r="Y121" s="2439"/>
      <c r="Z121" s="2439"/>
      <c r="AA121" s="2439"/>
      <c r="AB121" s="2440"/>
    </row>
    <row r="122" spans="1:28">
      <c r="A122" s="2444"/>
      <c r="B122" s="2444"/>
      <c r="C122" s="2458" t="s">
        <v>252</v>
      </c>
      <c r="D122" s="2440"/>
      <c r="E122" s="2440"/>
      <c r="F122" s="2439"/>
      <c r="G122" s="2440"/>
      <c r="H122" s="2439"/>
      <c r="I122" s="2439"/>
      <c r="J122" s="2440"/>
      <c r="L122" s="2458" t="s">
        <v>252</v>
      </c>
      <c r="M122" s="2439"/>
      <c r="N122" s="2439"/>
      <c r="O122" s="2439"/>
      <c r="P122" s="2439"/>
      <c r="Q122" s="2439"/>
      <c r="R122" s="2439"/>
      <c r="S122" s="2440"/>
      <c r="U122" s="2458" t="s">
        <v>252</v>
      </c>
      <c r="V122" s="2439"/>
      <c r="W122" s="2439"/>
      <c r="X122" s="2439"/>
      <c r="Y122" s="2439"/>
      <c r="Z122" s="2439"/>
      <c r="AA122" s="2439"/>
      <c r="AB122" s="2440"/>
    </row>
    <row r="123" spans="1:28">
      <c r="A123" s="2444"/>
      <c r="B123" s="2444"/>
      <c r="C123" s="2458" t="s">
        <v>256</v>
      </c>
      <c r="D123" s="2440"/>
      <c r="E123" s="2440"/>
      <c r="F123" s="2439"/>
      <c r="G123" s="2440"/>
      <c r="H123" s="2439"/>
      <c r="I123" s="2439"/>
      <c r="J123" s="2440"/>
      <c r="L123" s="2458" t="s">
        <v>253</v>
      </c>
      <c r="M123" s="2439"/>
      <c r="N123" s="2439"/>
      <c r="O123" s="2439"/>
      <c r="P123" s="2439"/>
      <c r="Q123" s="2439"/>
      <c r="R123" s="2439"/>
      <c r="S123" s="2440"/>
      <c r="U123" s="2458" t="s">
        <v>253</v>
      </c>
      <c r="V123" s="2439"/>
      <c r="W123" s="2439"/>
      <c r="X123" s="2439"/>
      <c r="Y123" s="2439"/>
      <c r="Z123" s="2439"/>
      <c r="AA123" s="2439"/>
      <c r="AB123" s="2440"/>
    </row>
    <row r="124" spans="1:28">
      <c r="A124" s="2444"/>
      <c r="B124" s="2444"/>
      <c r="C124" s="2458" t="s">
        <v>257</v>
      </c>
      <c r="D124" s="2440"/>
      <c r="E124" s="2440"/>
      <c r="F124" s="2439"/>
      <c r="G124" s="2440"/>
      <c r="H124" s="2439"/>
      <c r="I124" s="2439"/>
      <c r="J124" s="2440"/>
      <c r="L124" s="2458" t="s">
        <v>254</v>
      </c>
      <c r="M124" s="2439"/>
      <c r="N124" s="2439"/>
      <c r="O124" s="2439"/>
      <c r="P124" s="2439"/>
      <c r="Q124" s="2439"/>
      <c r="R124" s="2439"/>
      <c r="S124" s="2440"/>
      <c r="U124" s="2458" t="s">
        <v>254</v>
      </c>
      <c r="V124" s="2439"/>
      <c r="W124" s="2439"/>
      <c r="X124" s="2439"/>
      <c r="Y124" s="2439"/>
      <c r="Z124" s="2439"/>
      <c r="AA124" s="2439"/>
      <c r="AB124" s="2440"/>
    </row>
    <row r="125" spans="1:28">
      <c r="A125" s="2444"/>
      <c r="B125" s="2444"/>
      <c r="C125" s="2458" t="s">
        <v>372</v>
      </c>
      <c r="D125" s="2440"/>
      <c r="E125" s="2440"/>
      <c r="F125" s="2439"/>
      <c r="G125" s="2440"/>
      <c r="H125" s="2439"/>
      <c r="I125" s="2439"/>
      <c r="J125" s="2440"/>
      <c r="L125" s="2458" t="s">
        <v>255</v>
      </c>
      <c r="M125" s="2439"/>
      <c r="N125" s="2439"/>
      <c r="O125" s="2439"/>
      <c r="P125" s="2439"/>
      <c r="Q125" s="2439"/>
      <c r="R125" s="2439"/>
      <c r="S125" s="2440"/>
      <c r="U125" s="2458" t="s">
        <v>255</v>
      </c>
      <c r="V125" s="2439"/>
      <c r="W125" s="2439"/>
      <c r="X125" s="2439"/>
      <c r="Y125" s="2439"/>
      <c r="Z125" s="2439"/>
      <c r="AA125" s="2439"/>
      <c r="AB125" s="2440"/>
    </row>
    <row r="126" spans="1:28">
      <c r="A126" s="2444"/>
      <c r="B126" s="2444"/>
      <c r="C126" s="2458" t="s">
        <v>259</v>
      </c>
      <c r="D126" s="2440"/>
      <c r="E126" s="2440"/>
      <c r="F126" s="2439"/>
      <c r="G126" s="2440"/>
      <c r="H126" s="2439"/>
      <c r="I126" s="2439"/>
      <c r="J126" s="2440"/>
      <c r="L126" s="2458" t="s">
        <v>258</v>
      </c>
      <c r="M126" s="2439"/>
      <c r="N126" s="2439"/>
      <c r="O126" s="2439"/>
      <c r="P126" s="2439"/>
      <c r="Q126" s="2439"/>
      <c r="R126" s="2439"/>
      <c r="S126" s="2440"/>
      <c r="U126" s="2458" t="s">
        <v>258</v>
      </c>
      <c r="V126" s="2439"/>
      <c r="W126" s="2439"/>
      <c r="X126" s="2439"/>
      <c r="Y126" s="2439"/>
      <c r="Z126" s="2439"/>
      <c r="AA126" s="2439"/>
      <c r="AB126" s="2440"/>
    </row>
    <row r="127" spans="1:28">
      <c r="B127" s="2724"/>
      <c r="C127" s="2458" t="s">
        <v>823</v>
      </c>
      <c r="D127" s="2440"/>
      <c r="E127" s="2440"/>
      <c r="F127" s="2439"/>
      <c r="G127" s="2440"/>
      <c r="H127" s="2439"/>
      <c r="I127" s="2439"/>
      <c r="J127" s="2440"/>
      <c r="L127" s="2458" t="s">
        <v>823</v>
      </c>
      <c r="M127" s="2439"/>
      <c r="N127" s="2439"/>
      <c r="O127" s="2439"/>
      <c r="P127" s="2439"/>
      <c r="Q127" s="2439"/>
      <c r="R127" s="2439"/>
      <c r="S127" s="2440"/>
      <c r="U127" s="2458" t="s">
        <v>823</v>
      </c>
      <c r="V127" s="2439"/>
      <c r="W127" s="2439"/>
      <c r="X127" s="2439"/>
      <c r="Y127" s="2439"/>
      <c r="Z127" s="2439"/>
      <c r="AA127" s="2439"/>
      <c r="AB127" s="2440"/>
    </row>
    <row r="128" spans="1:28">
      <c r="A128" s="2444"/>
      <c r="C128" s="2731" t="s">
        <v>824</v>
      </c>
      <c r="D128" s="2440"/>
      <c r="E128" s="2440"/>
      <c r="F128" s="2439"/>
      <c r="G128" s="2440"/>
      <c r="H128" s="2439"/>
      <c r="I128" s="2439"/>
      <c r="J128" s="2440"/>
      <c r="L128" s="2731" t="s">
        <v>824</v>
      </c>
      <c r="M128" s="2439"/>
      <c r="N128" s="2439"/>
      <c r="O128" s="2439"/>
      <c r="P128" s="2439"/>
      <c r="Q128" s="2439"/>
      <c r="R128" s="2439"/>
      <c r="S128" s="2440"/>
      <c r="U128" s="2731" t="s">
        <v>824</v>
      </c>
      <c r="V128" s="2439"/>
      <c r="W128" s="2439"/>
      <c r="X128" s="2439"/>
      <c r="Y128" s="2439"/>
      <c r="Z128" s="2439"/>
      <c r="AA128" s="2439"/>
      <c r="AB128" s="2440"/>
    </row>
    <row r="129" spans="1:28">
      <c r="A129" s="2444"/>
      <c r="C129" s="2731" t="s">
        <v>825</v>
      </c>
      <c r="D129" s="2440"/>
      <c r="E129" s="2440"/>
      <c r="F129" s="2439"/>
      <c r="G129" s="2440"/>
      <c r="H129" s="2439"/>
      <c r="I129" s="2439"/>
      <c r="J129" s="2440"/>
      <c r="L129" s="2731" t="s">
        <v>825</v>
      </c>
      <c r="M129" s="2439"/>
      <c r="N129" s="2439"/>
      <c r="O129" s="2439"/>
      <c r="P129" s="2439"/>
      <c r="Q129" s="2439"/>
      <c r="R129" s="2439"/>
      <c r="S129" s="2440"/>
      <c r="U129" s="2731" t="s">
        <v>825</v>
      </c>
      <c r="V129" s="2439"/>
      <c r="W129" s="2439"/>
      <c r="X129" s="2439"/>
      <c r="Y129" s="2439"/>
      <c r="Z129" s="2439"/>
      <c r="AA129" s="2439"/>
      <c r="AB129" s="2440"/>
    </row>
    <row r="130" spans="1:28">
      <c r="A130" s="2444"/>
      <c r="C130" s="2731" t="s">
        <v>826</v>
      </c>
      <c r="D130" s="2440"/>
      <c r="E130" s="2440"/>
      <c r="F130" s="2439"/>
      <c r="G130" s="2440"/>
      <c r="H130" s="2439"/>
      <c r="I130" s="2439"/>
      <c r="J130" s="2440"/>
      <c r="L130" s="2731" t="s">
        <v>826</v>
      </c>
      <c r="M130" s="2439"/>
      <c r="N130" s="2439"/>
      <c r="O130" s="2439"/>
      <c r="P130" s="2439"/>
      <c r="Q130" s="2439"/>
      <c r="R130" s="2439"/>
      <c r="S130" s="2440"/>
      <c r="U130" s="2731" t="s">
        <v>826</v>
      </c>
      <c r="V130" s="2439"/>
      <c r="W130" s="2439"/>
      <c r="X130" s="2439"/>
      <c r="Y130" s="2439"/>
      <c r="Z130" s="2439"/>
      <c r="AA130" s="2439"/>
      <c r="AB130" s="2440"/>
    </row>
    <row r="131" spans="1:28">
      <c r="C131" s="2731" t="s">
        <v>827</v>
      </c>
      <c r="D131" s="2439"/>
      <c r="E131" s="2439"/>
      <c r="F131" s="2439"/>
      <c r="G131" s="2439"/>
      <c r="H131" s="2439"/>
      <c r="I131" s="2439"/>
      <c r="J131" s="2440"/>
      <c r="L131" s="2731" t="s">
        <v>827</v>
      </c>
      <c r="M131" s="2439"/>
      <c r="N131" s="2439"/>
      <c r="O131" s="2439"/>
      <c r="P131" s="2439"/>
      <c r="Q131" s="2439"/>
      <c r="R131" s="2439"/>
      <c r="S131" s="2440"/>
      <c r="U131" s="2731" t="s">
        <v>827</v>
      </c>
      <c r="V131" s="2439"/>
      <c r="W131" s="2439"/>
      <c r="X131" s="2439"/>
      <c r="Y131" s="2439"/>
      <c r="Z131" s="2439"/>
      <c r="AA131" s="2439"/>
      <c r="AB131" s="2440"/>
    </row>
    <row r="132" spans="1:28">
      <c r="A132" s="2444"/>
      <c r="C132" s="2731" t="s">
        <v>1057</v>
      </c>
      <c r="D132" s="2440"/>
      <c r="E132" s="2440"/>
      <c r="F132" s="2439"/>
      <c r="G132" s="2440"/>
      <c r="H132" s="2439"/>
      <c r="I132" s="2439"/>
      <c r="J132" s="2440"/>
      <c r="L132" s="2731" t="s">
        <v>1057</v>
      </c>
      <c r="M132" s="2439"/>
      <c r="N132" s="2439"/>
      <c r="O132" s="2439"/>
      <c r="P132" s="2439"/>
      <c r="Q132" s="2439"/>
      <c r="R132" s="2439"/>
      <c r="S132" s="2440"/>
      <c r="U132" s="2731" t="s">
        <v>1057</v>
      </c>
      <c r="V132" s="2439"/>
      <c r="W132" s="2439"/>
      <c r="X132" s="2439"/>
      <c r="Y132" s="2439"/>
      <c r="Z132" s="2439"/>
      <c r="AA132" s="2439"/>
      <c r="AB132" s="2440"/>
    </row>
    <row r="133" spans="1:28" s="2732" customFormat="1" ht="21.75" customHeight="1">
      <c r="A133" s="2438"/>
      <c r="B133" s="2438"/>
      <c r="C133" s="2191" t="s">
        <v>828</v>
      </c>
      <c r="D133" s="2135"/>
      <c r="E133" s="2135"/>
      <c r="F133" s="2135"/>
      <c r="G133" s="2135"/>
      <c r="H133" s="2135"/>
      <c r="I133" s="2135"/>
      <c r="J133" s="2135"/>
      <c r="L133" s="2191" t="s">
        <v>828</v>
      </c>
      <c r="M133" s="2135"/>
      <c r="N133" s="2135"/>
      <c r="O133" s="2135"/>
      <c r="P133" s="2135"/>
      <c r="Q133" s="2135"/>
      <c r="R133" s="2135"/>
      <c r="S133" s="2135"/>
      <c r="U133" s="2191" t="s">
        <v>828</v>
      </c>
      <c r="V133" s="2135"/>
      <c r="W133" s="2135"/>
      <c r="X133" s="2135"/>
      <c r="Y133" s="2135"/>
      <c r="Z133" s="2135"/>
      <c r="AA133" s="2135"/>
      <c r="AB133" s="2135"/>
    </row>
    <row r="134" spans="1:28" ht="6" customHeight="1"/>
    <row r="135" spans="1:28" s="2732" customFormat="1" ht="21.75" customHeight="1">
      <c r="A135" s="2438"/>
      <c r="B135" s="2438"/>
      <c r="C135" s="2191" t="s">
        <v>829</v>
      </c>
      <c r="D135" s="2183"/>
      <c r="E135" s="2183"/>
      <c r="F135" s="2183"/>
      <c r="G135" s="2183"/>
      <c r="H135" s="2183"/>
      <c r="I135" s="2183"/>
      <c r="J135" s="2183"/>
      <c r="L135" s="2191" t="s">
        <v>829</v>
      </c>
      <c r="M135" s="2183"/>
      <c r="N135" s="2183"/>
      <c r="O135" s="2183"/>
      <c r="P135" s="2183"/>
      <c r="Q135" s="2183"/>
      <c r="R135" s="2183"/>
      <c r="S135" s="2183"/>
      <c r="U135" s="2191" t="s">
        <v>829</v>
      </c>
      <c r="V135" s="2183"/>
      <c r="W135" s="2183"/>
      <c r="X135" s="2183"/>
      <c r="Y135" s="2183"/>
      <c r="Z135" s="2183"/>
      <c r="AA135" s="2183"/>
      <c r="AB135" s="2183"/>
    </row>
    <row r="136" spans="1:28" ht="7.5" customHeight="1">
      <c r="C136" s="2444"/>
      <c r="D136" s="2444"/>
      <c r="E136" s="2444"/>
      <c r="F136" s="2444"/>
      <c r="G136" s="2444"/>
      <c r="H136" s="2444"/>
      <c r="I136" s="2444"/>
      <c r="J136" s="2444"/>
      <c r="L136" s="2444"/>
      <c r="M136" s="2444"/>
      <c r="N136" s="2444"/>
      <c r="O136" s="2444"/>
      <c r="P136" s="2444"/>
      <c r="Q136" s="2444"/>
      <c r="R136" s="2444"/>
      <c r="S136" s="2444"/>
      <c r="U136" s="2444"/>
      <c r="V136" s="2444"/>
      <c r="W136" s="2444"/>
      <c r="X136" s="2444"/>
      <c r="Y136" s="2444"/>
      <c r="Z136" s="2444"/>
      <c r="AA136" s="2444"/>
      <c r="AB136" s="2444"/>
    </row>
    <row r="137" spans="1:28" ht="7.5" customHeight="1">
      <c r="C137" s="2459"/>
      <c r="D137" s="2454"/>
      <c r="E137" s="2454"/>
      <c r="F137" s="2454"/>
      <c r="G137" s="2454"/>
      <c r="H137" s="2454"/>
      <c r="I137" s="2454"/>
      <c r="J137" s="2454"/>
      <c r="L137" s="2459"/>
      <c r="M137" s="2454"/>
      <c r="N137" s="2454"/>
      <c r="O137" s="2454"/>
      <c r="P137" s="2454"/>
      <c r="Q137" s="2454"/>
      <c r="R137" s="2454"/>
      <c r="S137" s="2454"/>
      <c r="U137" s="2459"/>
      <c r="V137" s="2454"/>
      <c r="W137" s="2454"/>
      <c r="X137" s="2454"/>
      <c r="Y137" s="2454"/>
      <c r="Z137" s="2454"/>
      <c r="AA137" s="2454"/>
      <c r="AB137" s="2454"/>
    </row>
    <row r="138" spans="1:28">
      <c r="C138" s="2184" t="s">
        <v>1054</v>
      </c>
      <c r="D138" s="2185"/>
      <c r="E138" s="2185"/>
      <c r="F138" s="2185"/>
      <c r="G138" s="2185"/>
      <c r="H138" s="2185"/>
      <c r="I138" s="2185"/>
      <c r="J138" s="2185"/>
      <c r="L138" s="2184" t="s">
        <v>1054</v>
      </c>
      <c r="M138" s="2185"/>
      <c r="N138" s="2185"/>
      <c r="O138" s="2185"/>
      <c r="P138" s="2185"/>
      <c r="Q138" s="2185"/>
      <c r="R138" s="2185"/>
      <c r="S138" s="2185"/>
      <c r="U138" s="2184" t="s">
        <v>1054</v>
      </c>
      <c r="V138" s="2185"/>
      <c r="W138" s="2185"/>
      <c r="X138" s="2185"/>
      <c r="Y138" s="2185"/>
      <c r="Z138" s="2185"/>
      <c r="AA138" s="2185"/>
      <c r="AB138" s="2185"/>
    </row>
    <row r="139" spans="1:28">
      <c r="B139" s="2444"/>
      <c r="C139" s="2184" t="s">
        <v>1055</v>
      </c>
      <c r="D139" s="2440"/>
      <c r="E139" s="2185"/>
      <c r="F139" s="2185"/>
      <c r="G139" s="2440"/>
      <c r="H139" s="2439"/>
      <c r="I139" s="2185"/>
      <c r="J139" s="2440"/>
      <c r="L139" s="2184" t="s">
        <v>1055</v>
      </c>
      <c r="M139" s="2185"/>
      <c r="N139" s="2185"/>
      <c r="O139" s="2185"/>
      <c r="P139" s="2185"/>
      <c r="Q139" s="2185"/>
      <c r="R139" s="2185"/>
      <c r="S139" s="2185"/>
      <c r="U139" s="2184" t="s">
        <v>1055</v>
      </c>
      <c r="V139" s="2185"/>
      <c r="W139" s="2185"/>
      <c r="X139" s="2185"/>
      <c r="Y139" s="2185"/>
      <c r="Z139" s="2185"/>
      <c r="AA139" s="2185"/>
      <c r="AB139" s="2185"/>
    </row>
    <row r="140" spans="1:28">
      <c r="C140" s="2184" t="s">
        <v>830</v>
      </c>
      <c r="D140" s="2185"/>
      <c r="E140" s="2185"/>
      <c r="F140" s="2185"/>
      <c r="G140" s="2185"/>
      <c r="H140" s="2185"/>
      <c r="I140" s="2185"/>
      <c r="J140" s="2185"/>
      <c r="L140" s="2184" t="s">
        <v>830</v>
      </c>
      <c r="M140" s="2185"/>
      <c r="N140" s="2185"/>
      <c r="O140" s="2185"/>
      <c r="P140" s="2185"/>
      <c r="Q140" s="2185"/>
      <c r="R140" s="2185"/>
      <c r="S140" s="2185"/>
      <c r="U140" s="2184" t="s">
        <v>830</v>
      </c>
      <c r="V140" s="2185"/>
      <c r="W140" s="2185"/>
      <c r="X140" s="2185"/>
      <c r="Y140" s="2185"/>
      <c r="Z140" s="2185"/>
      <c r="AA140" s="2185"/>
      <c r="AB140" s="2185"/>
    </row>
    <row r="141" spans="1:28">
      <c r="C141" s="2460"/>
      <c r="D141" s="2461"/>
      <c r="E141" s="2461"/>
      <c r="F141" s="2461"/>
      <c r="G141" s="2461"/>
      <c r="H141" s="2461"/>
      <c r="I141" s="2461"/>
      <c r="J141" s="2461"/>
      <c r="L141" s="2460"/>
      <c r="M141" s="2461"/>
      <c r="N141" s="2461"/>
      <c r="O141" s="2461"/>
      <c r="P141" s="2461"/>
      <c r="Q141" s="2461"/>
      <c r="R141" s="2461"/>
      <c r="S141" s="2461"/>
      <c r="U141" s="2460"/>
      <c r="V141" s="2461"/>
      <c r="W141" s="2461"/>
      <c r="X141" s="2461"/>
      <c r="Y141" s="2461"/>
      <c r="Z141" s="2461"/>
      <c r="AA141" s="2461"/>
      <c r="AB141" s="2461"/>
    </row>
    <row r="142" spans="1:28">
      <c r="C142" s="2460"/>
      <c r="D142" s="2461"/>
      <c r="E142" s="2461"/>
      <c r="F142" s="2461"/>
      <c r="G142" s="2461"/>
      <c r="H142" s="2461"/>
      <c r="I142" s="2461"/>
      <c r="J142" s="2461"/>
      <c r="L142" s="2460"/>
      <c r="M142" s="2461"/>
      <c r="N142" s="2461"/>
      <c r="O142" s="2461"/>
      <c r="P142" s="2461"/>
      <c r="Q142" s="2461"/>
      <c r="R142" s="2461"/>
      <c r="S142" s="2461"/>
      <c r="U142" s="2460"/>
      <c r="V142" s="2461"/>
      <c r="W142" s="2461"/>
      <c r="X142" s="2461"/>
      <c r="Y142" s="2461"/>
      <c r="Z142" s="2461"/>
      <c r="AA142" s="2461"/>
      <c r="AB142" s="2461"/>
    </row>
    <row r="145" spans="1:27" ht="15" customHeight="1">
      <c r="C145" s="3152" t="s">
        <v>1349</v>
      </c>
      <c r="D145" s="3152"/>
      <c r="E145" s="3152"/>
      <c r="F145" s="3152"/>
      <c r="G145" s="3152"/>
      <c r="H145" s="3152"/>
      <c r="I145" s="3152"/>
      <c r="L145" s="3152" t="s">
        <v>1349</v>
      </c>
      <c r="M145" s="3152"/>
      <c r="N145" s="3152"/>
      <c r="O145" s="3152"/>
      <c r="P145" s="3152"/>
      <c r="Q145" s="3152"/>
      <c r="R145" s="3152"/>
      <c r="U145" s="3152" t="s">
        <v>1349</v>
      </c>
      <c r="V145" s="3152"/>
      <c r="W145" s="3152"/>
      <c r="X145" s="3152"/>
      <c r="Y145" s="3152"/>
      <c r="Z145" s="3152"/>
      <c r="AA145" s="3152"/>
    </row>
    <row r="146" spans="1:27">
      <c r="C146" s="3001"/>
      <c r="D146" s="3001"/>
      <c r="E146" s="3001"/>
      <c r="F146" s="3001"/>
      <c r="G146" s="3001"/>
      <c r="H146" s="3001"/>
      <c r="I146" s="3001"/>
      <c r="L146" s="3001"/>
      <c r="M146" s="3001"/>
      <c r="N146" s="3001"/>
      <c r="O146" s="3001"/>
      <c r="P146" s="3001"/>
      <c r="Q146" s="3001"/>
      <c r="R146" s="3001"/>
      <c r="U146" s="3001"/>
      <c r="V146" s="3001"/>
      <c r="W146" s="3001"/>
      <c r="X146" s="3001"/>
      <c r="Y146" s="3001"/>
      <c r="Z146" s="3001"/>
      <c r="AA146" s="3001"/>
    </row>
    <row r="147" spans="1:27" ht="15">
      <c r="C147" s="2456" t="s">
        <v>834</v>
      </c>
      <c r="D147" s="2982" t="s">
        <v>1159</v>
      </c>
      <c r="E147" s="3002"/>
      <c r="F147" s="2996"/>
      <c r="H147" s="3003" t="s">
        <v>169</v>
      </c>
      <c r="L147" s="2456" t="s">
        <v>834</v>
      </c>
      <c r="M147" s="2982" t="s">
        <v>1166</v>
      </c>
      <c r="N147" s="3002"/>
      <c r="O147" s="2996"/>
      <c r="Q147" s="3003" t="s">
        <v>169</v>
      </c>
      <c r="U147" s="2456" t="s">
        <v>834</v>
      </c>
      <c r="V147" s="2982" t="s">
        <v>1165</v>
      </c>
      <c r="W147" s="3002"/>
      <c r="X147" s="2996"/>
      <c r="Z147" s="3003" t="s">
        <v>169</v>
      </c>
    </row>
    <row r="148" spans="1:27" ht="50.1" customHeight="1">
      <c r="C148" s="2191" t="s">
        <v>838</v>
      </c>
      <c r="D148" s="2190" t="s">
        <v>238</v>
      </c>
      <c r="E148" s="2190" t="s">
        <v>832</v>
      </c>
      <c r="F148" s="2190" t="s">
        <v>355</v>
      </c>
      <c r="G148" s="2190" t="s">
        <v>973</v>
      </c>
      <c r="H148" s="2190" t="s">
        <v>241</v>
      </c>
      <c r="I148" s="2190" t="s">
        <v>833</v>
      </c>
      <c r="L148" s="2191" t="s">
        <v>836</v>
      </c>
      <c r="M148" s="2190" t="s">
        <v>238</v>
      </c>
      <c r="N148" s="2190" t="s">
        <v>832</v>
      </c>
      <c r="O148" s="2190" t="s">
        <v>355</v>
      </c>
      <c r="P148" s="2190" t="s">
        <v>973</v>
      </c>
      <c r="Q148" s="2190" t="s">
        <v>241</v>
      </c>
      <c r="R148" s="2190" t="s">
        <v>833</v>
      </c>
      <c r="U148" s="2191" t="s">
        <v>836</v>
      </c>
      <c r="V148" s="2190" t="s">
        <v>238</v>
      </c>
      <c r="W148" s="2190" t="s">
        <v>832</v>
      </c>
      <c r="X148" s="2190" t="s">
        <v>355</v>
      </c>
      <c r="Y148" s="2190" t="s">
        <v>973</v>
      </c>
      <c r="Z148" s="2190" t="s">
        <v>241</v>
      </c>
      <c r="AA148" s="2190" t="s">
        <v>833</v>
      </c>
    </row>
    <row r="149" spans="1:27" ht="9" customHeight="1">
      <c r="C149" s="2997"/>
      <c r="D149" s="2997"/>
      <c r="E149" s="2997"/>
      <c r="F149" s="2997"/>
      <c r="G149" s="2997"/>
      <c r="H149" s="2997"/>
      <c r="I149" s="2997"/>
      <c r="L149" s="2997"/>
      <c r="M149" s="2997"/>
      <c r="N149" s="2997"/>
      <c r="O149" s="2997"/>
      <c r="P149" s="2997"/>
      <c r="Q149" s="2997"/>
      <c r="R149" s="2997"/>
      <c r="U149" s="2997"/>
      <c r="V149" s="2997"/>
      <c r="W149" s="2997"/>
      <c r="X149" s="2997"/>
      <c r="Y149" s="2997"/>
      <c r="Z149" s="2997"/>
      <c r="AA149" s="2997"/>
    </row>
    <row r="150" spans="1:27">
      <c r="C150" s="2137" t="s">
        <v>1050</v>
      </c>
      <c r="D150" s="3004"/>
      <c r="E150" s="3004"/>
      <c r="F150" s="3004"/>
      <c r="G150" s="3004"/>
      <c r="H150" s="3004"/>
      <c r="I150" s="3005"/>
      <c r="L150" s="2137" t="s">
        <v>1050</v>
      </c>
      <c r="M150" s="3004"/>
      <c r="N150" s="3004"/>
      <c r="O150" s="3004"/>
      <c r="P150" s="3004"/>
      <c r="Q150" s="3004"/>
      <c r="R150" s="3004"/>
      <c r="U150" s="2137" t="s">
        <v>1050</v>
      </c>
      <c r="V150" s="3004"/>
      <c r="W150" s="3004"/>
      <c r="X150" s="3004"/>
      <c r="Y150" s="3004"/>
      <c r="Z150" s="3004"/>
      <c r="AA150" s="3004"/>
    </row>
    <row r="151" spans="1:27">
      <c r="A151" s="2444"/>
      <c r="C151" s="2731" t="s">
        <v>820</v>
      </c>
      <c r="D151" s="2440"/>
      <c r="E151" s="2447"/>
      <c r="F151" s="2447"/>
      <c r="G151" s="2447"/>
      <c r="H151" s="2447"/>
      <c r="I151" s="2479"/>
      <c r="L151" s="2731" t="s">
        <v>820</v>
      </c>
      <c r="M151" s="2447"/>
      <c r="N151" s="2447"/>
      <c r="O151" s="2447"/>
      <c r="P151" s="2447"/>
      <c r="Q151" s="2447"/>
      <c r="R151" s="2448"/>
      <c r="U151" s="2731" t="s">
        <v>820</v>
      </c>
      <c r="V151" s="2447"/>
      <c r="W151" s="2447"/>
      <c r="X151" s="2447"/>
      <c r="Y151" s="2447"/>
      <c r="Z151" s="2447"/>
      <c r="AA151" s="2448"/>
    </row>
    <row r="152" spans="1:27">
      <c r="A152" s="2444"/>
      <c r="C152" s="2731" t="s">
        <v>821</v>
      </c>
      <c r="D152" s="2440"/>
      <c r="E152" s="2447"/>
      <c r="F152" s="2447"/>
      <c r="G152" s="2447"/>
      <c r="H152" s="2447"/>
      <c r="I152" s="2479"/>
      <c r="L152" s="2731" t="s">
        <v>821</v>
      </c>
      <c r="M152" s="2447"/>
      <c r="N152" s="2447"/>
      <c r="O152" s="2447"/>
      <c r="P152" s="2447"/>
      <c r="Q152" s="2447"/>
      <c r="R152" s="2448"/>
      <c r="U152" s="2731" t="s">
        <v>821</v>
      </c>
      <c r="V152" s="2447"/>
      <c r="W152" s="2447"/>
      <c r="X152" s="2447"/>
      <c r="Y152" s="2447"/>
      <c r="Z152" s="2447"/>
      <c r="AA152" s="2448"/>
    </row>
    <row r="153" spans="1:27">
      <c r="A153" s="2444"/>
      <c r="C153" s="2731" t="s">
        <v>822</v>
      </c>
      <c r="D153" s="2440"/>
      <c r="E153" s="2447"/>
      <c r="F153" s="2447"/>
      <c r="G153" s="2447"/>
      <c r="H153" s="2447"/>
      <c r="I153" s="2479"/>
      <c r="L153" s="2731" t="s">
        <v>822</v>
      </c>
      <c r="M153" s="2447"/>
      <c r="N153" s="2447"/>
      <c r="O153" s="2447"/>
      <c r="P153" s="2447"/>
      <c r="Q153" s="2447"/>
      <c r="R153" s="2448"/>
      <c r="U153" s="2731" t="s">
        <v>822</v>
      </c>
      <c r="V153" s="2447"/>
      <c r="W153" s="2447"/>
      <c r="X153" s="2447"/>
      <c r="Y153" s="2447"/>
      <c r="Z153" s="2447"/>
      <c r="AA153" s="2448"/>
    </row>
    <row r="154" spans="1:27">
      <c r="A154" s="2444"/>
      <c r="B154" s="2444"/>
      <c r="C154" s="2458" t="s">
        <v>250</v>
      </c>
      <c r="D154" s="2440"/>
      <c r="E154" s="2447"/>
      <c r="F154" s="2447"/>
      <c r="G154" s="2447"/>
      <c r="H154" s="2447"/>
      <c r="I154" s="2479"/>
      <c r="L154" s="2458" t="s">
        <v>251</v>
      </c>
      <c r="M154" s="2447"/>
      <c r="N154" s="2447"/>
      <c r="O154" s="2447"/>
      <c r="P154" s="2447"/>
      <c r="Q154" s="2447"/>
      <c r="R154" s="2448"/>
      <c r="U154" s="2458" t="s">
        <v>251</v>
      </c>
      <c r="V154" s="2447"/>
      <c r="W154" s="2447"/>
      <c r="X154" s="2447"/>
      <c r="Y154" s="2447"/>
      <c r="Z154" s="2447"/>
      <c r="AA154" s="2448"/>
    </row>
    <row r="155" spans="1:27">
      <c r="A155" s="2444"/>
      <c r="B155" s="2444"/>
      <c r="C155" s="2458" t="s">
        <v>252</v>
      </c>
      <c r="D155" s="2440"/>
      <c r="E155" s="2447"/>
      <c r="F155" s="2447"/>
      <c r="G155" s="2447"/>
      <c r="H155" s="2447"/>
      <c r="I155" s="2479"/>
      <c r="L155" s="2458" t="s">
        <v>252</v>
      </c>
      <c r="M155" s="2447"/>
      <c r="N155" s="2447"/>
      <c r="O155" s="2447"/>
      <c r="P155" s="2447"/>
      <c r="Q155" s="2447"/>
      <c r="R155" s="2448"/>
      <c r="U155" s="2458" t="s">
        <v>252</v>
      </c>
      <c r="V155" s="2447"/>
      <c r="W155" s="2447"/>
      <c r="X155" s="2447"/>
      <c r="Y155" s="2447"/>
      <c r="Z155" s="2447"/>
      <c r="AA155" s="2448"/>
    </row>
    <row r="156" spans="1:27">
      <c r="A156" s="2444"/>
      <c r="B156" s="2444"/>
      <c r="C156" s="2458" t="s">
        <v>256</v>
      </c>
      <c r="D156" s="2440"/>
      <c r="E156" s="2447"/>
      <c r="F156" s="2447"/>
      <c r="G156" s="2447"/>
      <c r="H156" s="2447"/>
      <c r="I156" s="2479"/>
      <c r="L156" s="2458" t="s">
        <v>253</v>
      </c>
      <c r="M156" s="2447"/>
      <c r="N156" s="2447"/>
      <c r="O156" s="2447"/>
      <c r="P156" s="2447"/>
      <c r="Q156" s="2447"/>
      <c r="R156" s="2448"/>
      <c r="U156" s="2458" t="s">
        <v>253</v>
      </c>
      <c r="V156" s="2447"/>
      <c r="W156" s="2447"/>
      <c r="X156" s="2447"/>
      <c r="Y156" s="2447"/>
      <c r="Z156" s="2447"/>
      <c r="AA156" s="2448"/>
    </row>
    <row r="157" spans="1:27">
      <c r="A157" s="2444"/>
      <c r="B157" s="2444"/>
      <c r="C157" s="2458" t="s">
        <v>257</v>
      </c>
      <c r="D157" s="2440"/>
      <c r="E157" s="2447"/>
      <c r="F157" s="2447"/>
      <c r="G157" s="2447"/>
      <c r="H157" s="2447"/>
      <c r="I157" s="2479"/>
      <c r="L157" s="2458" t="s">
        <v>254</v>
      </c>
      <c r="M157" s="2447"/>
      <c r="N157" s="2447"/>
      <c r="O157" s="2447"/>
      <c r="P157" s="2447"/>
      <c r="Q157" s="2447"/>
      <c r="R157" s="2448"/>
      <c r="U157" s="2458" t="s">
        <v>254</v>
      </c>
      <c r="V157" s="2447"/>
      <c r="W157" s="2447"/>
      <c r="X157" s="2447"/>
      <c r="Y157" s="2447"/>
      <c r="Z157" s="2447"/>
      <c r="AA157" s="2448"/>
    </row>
    <row r="158" spans="1:27">
      <c r="A158" s="2444"/>
      <c r="B158" s="2444"/>
      <c r="C158" s="2458" t="s">
        <v>372</v>
      </c>
      <c r="D158" s="2440"/>
      <c r="E158" s="2447"/>
      <c r="F158" s="2447"/>
      <c r="G158" s="2447"/>
      <c r="H158" s="2447"/>
      <c r="I158" s="2479"/>
      <c r="L158" s="2458" t="s">
        <v>255</v>
      </c>
      <c r="M158" s="2447"/>
      <c r="N158" s="2447"/>
      <c r="O158" s="2447"/>
      <c r="P158" s="2447"/>
      <c r="Q158" s="2447"/>
      <c r="R158" s="2448"/>
      <c r="U158" s="2458" t="s">
        <v>255</v>
      </c>
      <c r="V158" s="2447"/>
      <c r="W158" s="2447"/>
      <c r="X158" s="2447"/>
      <c r="Y158" s="2447"/>
      <c r="Z158" s="2447"/>
      <c r="AA158" s="2448"/>
    </row>
    <row r="159" spans="1:27">
      <c r="A159" s="2444"/>
      <c r="B159" s="2444"/>
      <c r="C159" s="2458" t="s">
        <v>259</v>
      </c>
      <c r="D159" s="2440"/>
      <c r="E159" s="2447"/>
      <c r="F159" s="2447"/>
      <c r="G159" s="2447"/>
      <c r="H159" s="2447"/>
      <c r="I159" s="2479"/>
      <c r="L159" s="2458" t="s">
        <v>258</v>
      </c>
      <c r="M159" s="2447"/>
      <c r="N159" s="2447"/>
      <c r="O159" s="2447"/>
      <c r="P159" s="2447"/>
      <c r="Q159" s="2447"/>
      <c r="R159" s="2448"/>
      <c r="U159" s="2458" t="s">
        <v>258</v>
      </c>
      <c r="V159" s="2447"/>
      <c r="W159" s="2447"/>
      <c r="X159" s="2447"/>
      <c r="Y159" s="2447"/>
      <c r="Z159" s="2447"/>
      <c r="AA159" s="2448"/>
    </row>
    <row r="160" spans="1:27">
      <c r="B160" s="2724"/>
      <c r="C160" s="2458" t="s">
        <v>823</v>
      </c>
      <c r="D160" s="2440"/>
      <c r="E160" s="2447"/>
      <c r="F160" s="2447"/>
      <c r="G160" s="2447"/>
      <c r="H160" s="2447"/>
      <c r="I160" s="2479"/>
      <c r="L160" s="2458" t="s">
        <v>823</v>
      </c>
      <c r="M160" s="2447"/>
      <c r="N160" s="2447"/>
      <c r="O160" s="2447"/>
      <c r="P160" s="2447"/>
      <c r="Q160" s="2447"/>
      <c r="R160" s="2448"/>
      <c r="U160" s="2458" t="s">
        <v>823</v>
      </c>
      <c r="V160" s="2447"/>
      <c r="W160" s="2447"/>
      <c r="X160" s="2447"/>
      <c r="Y160" s="2447"/>
      <c r="Z160" s="2447"/>
      <c r="AA160" s="2448"/>
    </row>
    <row r="161" spans="1:28">
      <c r="A161" s="2444"/>
      <c r="C161" s="2731" t="s">
        <v>1056</v>
      </c>
      <c r="D161" s="2440"/>
      <c r="E161" s="2447"/>
      <c r="F161" s="2447"/>
      <c r="G161" s="2447"/>
      <c r="H161" s="2447"/>
      <c r="I161" s="2479"/>
      <c r="L161" s="2731" t="s">
        <v>1056</v>
      </c>
      <c r="M161" s="2447"/>
      <c r="N161" s="2447"/>
      <c r="O161" s="2447"/>
      <c r="P161" s="2447"/>
      <c r="Q161" s="2447"/>
      <c r="R161" s="2448"/>
      <c r="U161" s="2731" t="s">
        <v>1056</v>
      </c>
      <c r="V161" s="2447"/>
      <c r="W161" s="2447"/>
      <c r="X161" s="2447"/>
      <c r="Y161" s="2447"/>
      <c r="Z161" s="2447"/>
      <c r="AA161" s="2448"/>
    </row>
    <row r="162" spans="1:28">
      <c r="A162" s="2444"/>
      <c r="C162" s="2731"/>
      <c r="D162" s="2447"/>
      <c r="E162" s="2447"/>
      <c r="F162" s="2447"/>
      <c r="G162" s="2447"/>
      <c r="H162" s="2447"/>
      <c r="I162" s="2480"/>
      <c r="L162" s="2731"/>
      <c r="M162" s="2447"/>
      <c r="N162" s="2447"/>
      <c r="O162" s="2447"/>
      <c r="P162" s="2447"/>
      <c r="Q162" s="2447"/>
      <c r="R162" s="2462"/>
      <c r="U162" s="2731"/>
      <c r="V162" s="2447"/>
      <c r="W162" s="2447"/>
      <c r="X162" s="2447"/>
      <c r="Y162" s="2447"/>
      <c r="Z162" s="2447"/>
      <c r="AA162" s="2462"/>
    </row>
    <row r="163" spans="1:28" s="2732" customFormat="1" ht="21.75" customHeight="1">
      <c r="A163" s="2438"/>
      <c r="B163" s="2438"/>
      <c r="C163" s="2191" t="s">
        <v>819</v>
      </c>
      <c r="D163" s="2135"/>
      <c r="E163" s="2135"/>
      <c r="F163" s="2135"/>
      <c r="G163" s="2135"/>
      <c r="H163" s="2135"/>
      <c r="I163" s="2138"/>
      <c r="J163" s="2445"/>
      <c r="L163" s="2191" t="s">
        <v>819</v>
      </c>
      <c r="M163" s="2183"/>
      <c r="N163" s="2183"/>
      <c r="O163" s="2183"/>
      <c r="P163" s="2183"/>
      <c r="Q163" s="2183"/>
      <c r="R163" s="2192"/>
      <c r="S163" s="2445"/>
      <c r="U163" s="2191" t="s">
        <v>819</v>
      </c>
      <c r="V163" s="2183"/>
      <c r="W163" s="2183"/>
      <c r="X163" s="2183"/>
      <c r="Y163" s="2183"/>
      <c r="Z163" s="2183"/>
      <c r="AA163" s="2192"/>
      <c r="AB163" s="2445"/>
    </row>
    <row r="164" spans="1:28">
      <c r="C164" s="2442"/>
      <c r="D164" s="2449"/>
      <c r="E164" s="2449"/>
      <c r="F164" s="2449"/>
      <c r="G164" s="2449"/>
      <c r="H164" s="2449"/>
      <c r="I164" s="2481"/>
      <c r="L164" s="2442"/>
      <c r="M164" s="2449"/>
      <c r="N164" s="2449"/>
      <c r="O164" s="2449"/>
      <c r="P164" s="2449"/>
      <c r="Q164" s="2449"/>
      <c r="R164" s="2463"/>
      <c r="U164" s="2442"/>
      <c r="V164" s="2449"/>
      <c r="W164" s="2449"/>
      <c r="X164" s="2449"/>
      <c r="Y164" s="2449"/>
      <c r="Z164" s="2449"/>
      <c r="AA164" s="2463"/>
    </row>
    <row r="165" spans="1:28">
      <c r="C165" s="2442" t="s">
        <v>1052</v>
      </c>
      <c r="D165" s="2449"/>
      <c r="E165" s="2449"/>
      <c r="F165" s="2449"/>
      <c r="G165" s="2449"/>
      <c r="H165" s="2449"/>
      <c r="I165" s="2481"/>
      <c r="L165" s="2442" t="s">
        <v>1052</v>
      </c>
      <c r="M165" s="2449"/>
      <c r="N165" s="2449"/>
      <c r="O165" s="2449"/>
      <c r="P165" s="2449"/>
      <c r="Q165" s="2449"/>
      <c r="R165" s="2463"/>
      <c r="U165" s="2442" t="s">
        <v>1052</v>
      </c>
      <c r="V165" s="2449"/>
      <c r="W165" s="2449"/>
      <c r="X165" s="2449"/>
      <c r="Y165" s="2449"/>
      <c r="Z165" s="2449"/>
      <c r="AA165" s="2463"/>
    </row>
    <row r="166" spans="1:28">
      <c r="A166" s="2444"/>
      <c r="C166" s="2731" t="s">
        <v>820</v>
      </c>
      <c r="D166" s="2440"/>
      <c r="E166" s="2447"/>
      <c r="F166" s="2447"/>
      <c r="G166" s="2447"/>
      <c r="H166" s="2447"/>
      <c r="I166" s="2479"/>
      <c r="L166" s="2731" t="s">
        <v>820</v>
      </c>
      <c r="M166" s="2447"/>
      <c r="N166" s="2447"/>
      <c r="O166" s="2447"/>
      <c r="P166" s="2447"/>
      <c r="Q166" s="2447"/>
      <c r="R166" s="2448"/>
      <c r="U166" s="2731" t="s">
        <v>820</v>
      </c>
      <c r="V166" s="2447"/>
      <c r="W166" s="2447"/>
      <c r="X166" s="2447"/>
      <c r="Y166" s="2447"/>
      <c r="Z166" s="2447"/>
      <c r="AA166" s="2448"/>
    </row>
    <row r="167" spans="1:28">
      <c r="A167" s="2444"/>
      <c r="C167" s="2731" t="s">
        <v>821</v>
      </c>
      <c r="D167" s="2440"/>
      <c r="E167" s="2447"/>
      <c r="F167" s="2447"/>
      <c r="G167" s="2447"/>
      <c r="H167" s="2447"/>
      <c r="I167" s="2479"/>
      <c r="L167" s="2731" t="s">
        <v>821</v>
      </c>
      <c r="M167" s="2447"/>
      <c r="N167" s="2447"/>
      <c r="O167" s="2447"/>
      <c r="P167" s="2447"/>
      <c r="Q167" s="2447"/>
      <c r="R167" s="2448"/>
      <c r="U167" s="2731" t="s">
        <v>821</v>
      </c>
      <c r="V167" s="2447"/>
      <c r="W167" s="2447"/>
      <c r="X167" s="2447"/>
      <c r="Y167" s="2447"/>
      <c r="Z167" s="2447"/>
      <c r="AA167" s="2448"/>
    </row>
    <row r="168" spans="1:28">
      <c r="A168" s="2444"/>
      <c r="C168" s="2731" t="s">
        <v>822</v>
      </c>
      <c r="D168" s="2440"/>
      <c r="E168" s="2447"/>
      <c r="F168" s="2447"/>
      <c r="G168" s="2447"/>
      <c r="H168" s="2447"/>
      <c r="I168" s="2479"/>
      <c r="L168" s="2731" t="s">
        <v>822</v>
      </c>
      <c r="M168" s="2449"/>
      <c r="N168" s="2447"/>
      <c r="O168" s="2447"/>
      <c r="P168" s="2447"/>
      <c r="Q168" s="2447"/>
      <c r="R168" s="2448"/>
      <c r="U168" s="2731" t="s">
        <v>822</v>
      </c>
      <c r="V168" s="2449"/>
      <c r="W168" s="2447"/>
      <c r="X168" s="2447"/>
      <c r="Y168" s="2447"/>
      <c r="Z168" s="2447"/>
      <c r="AA168" s="2448"/>
    </row>
    <row r="169" spans="1:28">
      <c r="A169" s="2444"/>
      <c r="B169" s="2444"/>
      <c r="C169" s="2458" t="s">
        <v>250</v>
      </c>
      <c r="D169" s="2440"/>
      <c r="E169" s="2447"/>
      <c r="F169" s="2447"/>
      <c r="G169" s="2447"/>
      <c r="H169" s="2447"/>
      <c r="I169" s="2479"/>
      <c r="L169" s="2458" t="s">
        <v>251</v>
      </c>
      <c r="M169" s="2447"/>
      <c r="N169" s="2447"/>
      <c r="O169" s="2447"/>
      <c r="P169" s="2447"/>
      <c r="Q169" s="2447"/>
      <c r="R169" s="2448"/>
      <c r="U169" s="2458" t="s">
        <v>251</v>
      </c>
      <c r="V169" s="2447"/>
      <c r="W169" s="2447"/>
      <c r="X169" s="2447"/>
      <c r="Y169" s="2447"/>
      <c r="Z169" s="2447"/>
      <c r="AA169" s="2448"/>
    </row>
    <row r="170" spans="1:28">
      <c r="A170" s="2444"/>
      <c r="B170" s="2444"/>
      <c r="C170" s="2458" t="s">
        <v>252</v>
      </c>
      <c r="D170" s="2440"/>
      <c r="E170" s="2447"/>
      <c r="F170" s="2447"/>
      <c r="G170" s="2447"/>
      <c r="H170" s="2447"/>
      <c r="I170" s="2479"/>
      <c r="L170" s="2458" t="s">
        <v>252</v>
      </c>
      <c r="M170" s="2447"/>
      <c r="N170" s="2447"/>
      <c r="O170" s="2447"/>
      <c r="P170" s="2447"/>
      <c r="Q170" s="2447"/>
      <c r="R170" s="2448"/>
      <c r="U170" s="2458" t="s">
        <v>252</v>
      </c>
      <c r="V170" s="2447"/>
      <c r="W170" s="2447"/>
      <c r="X170" s="2447"/>
      <c r="Y170" s="2447"/>
      <c r="Z170" s="2447"/>
      <c r="AA170" s="2448"/>
    </row>
    <row r="171" spans="1:28">
      <c r="A171" s="2444"/>
      <c r="B171" s="2444"/>
      <c r="C171" s="2458" t="s">
        <v>256</v>
      </c>
      <c r="D171" s="2440"/>
      <c r="E171" s="2447"/>
      <c r="F171" s="2447"/>
      <c r="G171" s="2447"/>
      <c r="H171" s="2447"/>
      <c r="I171" s="2479"/>
      <c r="L171" s="2458" t="s">
        <v>253</v>
      </c>
      <c r="M171" s="2447"/>
      <c r="N171" s="2447"/>
      <c r="O171" s="2447"/>
      <c r="P171" s="2447"/>
      <c r="Q171" s="2447"/>
      <c r="R171" s="2448"/>
      <c r="U171" s="2458" t="s">
        <v>253</v>
      </c>
      <c r="V171" s="2447"/>
      <c r="W171" s="2447"/>
      <c r="X171" s="2447"/>
      <c r="Y171" s="2447"/>
      <c r="Z171" s="2447"/>
      <c r="AA171" s="2448"/>
    </row>
    <row r="172" spans="1:28">
      <c r="A172" s="2444"/>
      <c r="B172" s="2444"/>
      <c r="C172" s="2458" t="s">
        <v>257</v>
      </c>
      <c r="D172" s="2440"/>
      <c r="E172" s="2447"/>
      <c r="F172" s="2447"/>
      <c r="G172" s="2447"/>
      <c r="H172" s="2447"/>
      <c r="I172" s="2479"/>
      <c r="L172" s="2458" t="s">
        <v>254</v>
      </c>
      <c r="M172" s="2447"/>
      <c r="N172" s="2447"/>
      <c r="O172" s="2447"/>
      <c r="P172" s="2447"/>
      <c r="Q172" s="2447"/>
      <c r="R172" s="2448"/>
      <c r="U172" s="2458" t="s">
        <v>254</v>
      </c>
      <c r="V172" s="2447"/>
      <c r="W172" s="2447"/>
      <c r="X172" s="2447"/>
      <c r="Y172" s="2447"/>
      <c r="Z172" s="2447"/>
      <c r="AA172" s="2448"/>
    </row>
    <row r="173" spans="1:28">
      <c r="A173" s="2444"/>
      <c r="B173" s="2444"/>
      <c r="C173" s="2458" t="s">
        <v>372</v>
      </c>
      <c r="D173" s="2440"/>
      <c r="E173" s="2447"/>
      <c r="F173" s="2447"/>
      <c r="G173" s="2447"/>
      <c r="H173" s="2447"/>
      <c r="I173" s="2479"/>
      <c r="L173" s="2458" t="s">
        <v>255</v>
      </c>
      <c r="M173" s="2447"/>
      <c r="N173" s="2447"/>
      <c r="O173" s="2447"/>
      <c r="P173" s="2447"/>
      <c r="Q173" s="2447"/>
      <c r="R173" s="2448"/>
      <c r="U173" s="2458" t="s">
        <v>255</v>
      </c>
      <c r="V173" s="2447"/>
      <c r="W173" s="2447"/>
      <c r="X173" s="2447"/>
      <c r="Y173" s="2447"/>
      <c r="Z173" s="2447"/>
      <c r="AA173" s="2448"/>
    </row>
    <row r="174" spans="1:28">
      <c r="A174" s="2444"/>
      <c r="B174" s="2444"/>
      <c r="C174" s="2458" t="s">
        <v>259</v>
      </c>
      <c r="D174" s="2440"/>
      <c r="E174" s="2447"/>
      <c r="F174" s="2447"/>
      <c r="G174" s="2447"/>
      <c r="H174" s="2447"/>
      <c r="I174" s="2479"/>
      <c r="L174" s="2458" t="s">
        <v>258</v>
      </c>
      <c r="M174" s="2447"/>
      <c r="N174" s="2447"/>
      <c r="O174" s="2447"/>
      <c r="P174" s="2447"/>
      <c r="Q174" s="2447"/>
      <c r="R174" s="2448"/>
      <c r="U174" s="2458" t="s">
        <v>258</v>
      </c>
      <c r="V174" s="2447"/>
      <c r="W174" s="2447"/>
      <c r="X174" s="2447"/>
      <c r="Y174" s="2447"/>
      <c r="Z174" s="2447"/>
      <c r="AA174" s="2448"/>
    </row>
    <row r="175" spans="1:28">
      <c r="B175" s="2724"/>
      <c r="C175" s="2458" t="s">
        <v>823</v>
      </c>
      <c r="D175" s="2440"/>
      <c r="E175" s="2447"/>
      <c r="F175" s="2447"/>
      <c r="G175" s="2447"/>
      <c r="H175" s="2447"/>
      <c r="I175" s="2479"/>
      <c r="L175" s="2458" t="s">
        <v>823</v>
      </c>
      <c r="M175" s="2447"/>
      <c r="N175" s="2447"/>
      <c r="O175" s="2447"/>
      <c r="P175" s="2447"/>
      <c r="Q175" s="2447"/>
      <c r="R175" s="2448"/>
      <c r="U175" s="2458" t="s">
        <v>823</v>
      </c>
      <c r="V175" s="2447"/>
      <c r="W175" s="2447"/>
      <c r="X175" s="2447"/>
      <c r="Y175" s="2447"/>
      <c r="Z175" s="2447"/>
      <c r="AA175" s="2448"/>
    </row>
    <row r="176" spans="1:28">
      <c r="A176" s="2444"/>
      <c r="C176" s="2731" t="s">
        <v>824</v>
      </c>
      <c r="D176" s="2440"/>
      <c r="E176" s="2447"/>
      <c r="F176" s="2447"/>
      <c r="G176" s="2447"/>
      <c r="H176" s="2447"/>
      <c r="I176" s="2479"/>
      <c r="L176" s="2731" t="s">
        <v>824</v>
      </c>
      <c r="M176" s="2447"/>
      <c r="N176" s="2447"/>
      <c r="O176" s="2447"/>
      <c r="P176" s="2447"/>
      <c r="Q176" s="2447"/>
      <c r="R176" s="2448"/>
      <c r="U176" s="2731" t="s">
        <v>824</v>
      </c>
      <c r="V176" s="2447"/>
      <c r="W176" s="2447"/>
      <c r="X176" s="2447"/>
      <c r="Y176" s="2447"/>
      <c r="Z176" s="2447"/>
      <c r="AA176" s="2448"/>
    </row>
    <row r="177" spans="1:28">
      <c r="A177" s="2444"/>
      <c r="C177" s="2731" t="s">
        <v>825</v>
      </c>
      <c r="D177" s="2440"/>
      <c r="E177" s="2447"/>
      <c r="F177" s="2447"/>
      <c r="G177" s="2447"/>
      <c r="H177" s="2447"/>
      <c r="I177" s="2479"/>
      <c r="L177" s="2731" t="s">
        <v>825</v>
      </c>
      <c r="M177" s="2447"/>
      <c r="N177" s="2447"/>
      <c r="O177" s="2447"/>
      <c r="P177" s="2447"/>
      <c r="Q177" s="2447"/>
      <c r="R177" s="2448"/>
      <c r="U177" s="2731" t="s">
        <v>825</v>
      </c>
      <c r="V177" s="2447"/>
      <c r="W177" s="2447"/>
      <c r="X177" s="2447"/>
      <c r="Y177" s="2447"/>
      <c r="Z177" s="2447"/>
      <c r="AA177" s="2448"/>
    </row>
    <row r="178" spans="1:28">
      <c r="A178" s="2444"/>
      <c r="C178" s="2731" t="s">
        <v>826</v>
      </c>
      <c r="D178" s="2440"/>
      <c r="E178" s="2447"/>
      <c r="F178" s="2447"/>
      <c r="G178" s="2447"/>
      <c r="H178" s="2447"/>
      <c r="I178" s="2479"/>
      <c r="L178" s="2731" t="s">
        <v>826</v>
      </c>
      <c r="M178" s="2447"/>
      <c r="N178" s="2447"/>
      <c r="O178" s="2447"/>
      <c r="P178" s="2447"/>
      <c r="Q178" s="2447"/>
      <c r="R178" s="2448"/>
      <c r="U178" s="2731" t="s">
        <v>826</v>
      </c>
      <c r="V178" s="2447"/>
      <c r="W178" s="2447"/>
      <c r="X178" s="2447"/>
      <c r="Y178" s="2447"/>
      <c r="Z178" s="2447"/>
      <c r="AA178" s="2448"/>
    </row>
    <row r="179" spans="1:28">
      <c r="C179" s="2731" t="s">
        <v>827</v>
      </c>
      <c r="D179" s="2439"/>
      <c r="E179" s="2447"/>
      <c r="F179" s="2447"/>
      <c r="G179" s="2447"/>
      <c r="H179" s="2447"/>
      <c r="I179" s="2479"/>
      <c r="L179" s="2731" t="s">
        <v>827</v>
      </c>
      <c r="M179" s="2447"/>
      <c r="N179" s="2447"/>
      <c r="O179" s="2447"/>
      <c r="P179" s="2447"/>
      <c r="Q179" s="2447"/>
      <c r="R179" s="2448"/>
      <c r="U179" s="2731" t="s">
        <v>827</v>
      </c>
      <c r="V179" s="2447"/>
      <c r="W179" s="2447"/>
      <c r="X179" s="2447"/>
      <c r="Y179" s="2447"/>
      <c r="Z179" s="2447"/>
      <c r="AA179" s="2448"/>
    </row>
    <row r="180" spans="1:28">
      <c r="A180" s="2444"/>
      <c r="C180" s="2731" t="s">
        <v>1057</v>
      </c>
      <c r="D180" s="2440"/>
      <c r="E180" s="2447"/>
      <c r="F180" s="2447"/>
      <c r="G180" s="2447"/>
      <c r="H180" s="2447"/>
      <c r="I180" s="2479"/>
      <c r="L180" s="2731" t="s">
        <v>1057</v>
      </c>
      <c r="M180" s="2447"/>
      <c r="N180" s="2447"/>
      <c r="O180" s="2447"/>
      <c r="P180" s="2447"/>
      <c r="Q180" s="2447"/>
      <c r="R180" s="2448"/>
      <c r="U180" s="2731" t="s">
        <v>1057</v>
      </c>
      <c r="V180" s="2447"/>
      <c r="W180" s="2447"/>
      <c r="X180" s="2447"/>
      <c r="Y180" s="2447"/>
      <c r="Z180" s="2447"/>
      <c r="AA180" s="2448"/>
    </row>
    <row r="181" spans="1:28" s="2732" customFormat="1" ht="21.75" customHeight="1">
      <c r="A181" s="2438"/>
      <c r="B181" s="2438"/>
      <c r="C181" s="2191" t="s">
        <v>828</v>
      </c>
      <c r="D181" s="2135"/>
      <c r="E181" s="2135"/>
      <c r="F181" s="2135"/>
      <c r="G181" s="2135"/>
      <c r="H181" s="2135"/>
      <c r="I181" s="2138"/>
      <c r="J181" s="2445"/>
      <c r="L181" s="2191" t="s">
        <v>828</v>
      </c>
      <c r="M181" s="2183"/>
      <c r="N181" s="2183"/>
      <c r="O181" s="2183"/>
      <c r="P181" s="2183"/>
      <c r="Q181" s="2183"/>
      <c r="R181" s="2192"/>
      <c r="S181" s="2445"/>
      <c r="U181" s="2191" t="s">
        <v>828</v>
      </c>
      <c r="V181" s="2183"/>
      <c r="W181" s="2183"/>
      <c r="X181" s="2183"/>
      <c r="Y181" s="2183"/>
      <c r="Z181" s="2183"/>
      <c r="AA181" s="2192"/>
      <c r="AB181" s="2445"/>
    </row>
    <row r="182" spans="1:28" ht="6" customHeight="1">
      <c r="D182" s="2451"/>
      <c r="E182" s="2451"/>
      <c r="F182" s="2451"/>
      <c r="G182" s="2451"/>
      <c r="H182" s="2451"/>
      <c r="I182" s="2482"/>
      <c r="M182" s="2451"/>
      <c r="N182" s="2451"/>
      <c r="O182" s="2451"/>
      <c r="P182" s="2451"/>
      <c r="Q182" s="2451"/>
      <c r="R182" s="2464"/>
      <c r="V182" s="2451"/>
      <c r="W182" s="2451"/>
      <c r="X182" s="2451"/>
      <c r="Y182" s="2451"/>
      <c r="Z182" s="2451"/>
      <c r="AA182" s="2464"/>
    </row>
    <row r="183" spans="1:28" s="2732" customFormat="1" ht="21.75" customHeight="1">
      <c r="A183" s="2438"/>
      <c r="B183" s="2438"/>
      <c r="C183" s="2191" t="s">
        <v>829</v>
      </c>
      <c r="D183" s="2183"/>
      <c r="E183" s="2183"/>
      <c r="F183" s="2183"/>
      <c r="G183" s="2183"/>
      <c r="H183" s="2183"/>
      <c r="I183" s="2193"/>
      <c r="J183" s="2445"/>
      <c r="L183" s="2191" t="s">
        <v>829</v>
      </c>
      <c r="M183" s="2183"/>
      <c r="N183" s="2183"/>
      <c r="O183" s="2183"/>
      <c r="P183" s="2183"/>
      <c r="Q183" s="2183"/>
      <c r="R183" s="2192"/>
      <c r="S183" s="2445"/>
      <c r="U183" s="2191" t="s">
        <v>829</v>
      </c>
      <c r="V183" s="2183"/>
      <c r="W183" s="2183"/>
      <c r="X183" s="2183"/>
      <c r="Y183" s="2183"/>
      <c r="Z183" s="2183"/>
      <c r="AA183" s="2192"/>
      <c r="AB183" s="2445"/>
    </row>
    <row r="184" spans="1:28" ht="8.25" customHeight="1">
      <c r="C184" s="2444"/>
      <c r="D184" s="2444"/>
      <c r="E184" s="2444"/>
      <c r="F184" s="2444"/>
      <c r="G184" s="2444"/>
      <c r="H184" s="2444"/>
      <c r="I184" s="2444"/>
      <c r="J184" s="2444"/>
      <c r="L184" s="2444"/>
      <c r="M184" s="2444"/>
      <c r="N184" s="2444"/>
      <c r="O184" s="2444"/>
      <c r="P184" s="2444"/>
      <c r="Q184" s="2444"/>
      <c r="R184" s="2444"/>
      <c r="S184" s="2444"/>
      <c r="U184" s="2444"/>
      <c r="V184" s="2444"/>
      <c r="W184" s="2444"/>
      <c r="X184" s="2444"/>
      <c r="Y184" s="2444"/>
      <c r="Z184" s="2444"/>
      <c r="AA184" s="2444"/>
      <c r="AB184" s="2444"/>
    </row>
    <row r="185" spans="1:28" ht="8.25" customHeight="1">
      <c r="C185" s="2459"/>
      <c r="D185" s="2465"/>
      <c r="E185" s="2465"/>
      <c r="F185" s="2465"/>
      <c r="G185" s="2465"/>
      <c r="H185" s="2465"/>
      <c r="L185" s="2459"/>
      <c r="M185" s="2465"/>
      <c r="N185" s="2465"/>
      <c r="O185" s="2465"/>
      <c r="P185" s="2465"/>
      <c r="Q185" s="2465"/>
      <c r="U185" s="2459"/>
      <c r="V185" s="2465"/>
      <c r="W185" s="2465"/>
      <c r="X185" s="2465"/>
      <c r="Y185" s="2465"/>
      <c r="Z185" s="2465"/>
    </row>
    <row r="186" spans="1:28">
      <c r="C186" s="2194" t="s">
        <v>1054</v>
      </c>
      <c r="D186" s="2194"/>
      <c r="E186" s="2194"/>
      <c r="F186" s="2194"/>
      <c r="G186" s="2194"/>
      <c r="H186" s="2194"/>
      <c r="I186" s="2195"/>
      <c r="L186" s="2194" t="s">
        <v>1054</v>
      </c>
      <c r="M186" s="2194"/>
      <c r="N186" s="2194"/>
      <c r="O186" s="2194"/>
      <c r="P186" s="2194"/>
      <c r="Q186" s="2194"/>
      <c r="R186" s="2196"/>
      <c r="U186" s="2194" t="s">
        <v>1054</v>
      </c>
      <c r="V186" s="2194"/>
      <c r="W186" s="2194"/>
      <c r="X186" s="2194"/>
      <c r="Y186" s="2194"/>
      <c r="Z186" s="2194"/>
      <c r="AA186" s="2196"/>
    </row>
    <row r="187" spans="1:28" s="2445" customFormat="1">
      <c r="A187" s="2438"/>
      <c r="B187" s="2444"/>
      <c r="C187" s="2194" t="s">
        <v>1055</v>
      </c>
      <c r="D187" s="2440"/>
      <c r="E187" s="2440"/>
      <c r="F187" s="2447"/>
      <c r="G187" s="2194"/>
      <c r="H187" s="2440"/>
      <c r="I187" s="2479"/>
      <c r="K187" s="2438"/>
      <c r="L187" s="2194" t="s">
        <v>1055</v>
      </c>
      <c r="M187" s="2194"/>
      <c r="N187" s="2194"/>
      <c r="O187" s="2194"/>
      <c r="P187" s="2194"/>
      <c r="Q187" s="2194"/>
      <c r="R187" s="2196"/>
      <c r="T187" s="2438"/>
      <c r="U187" s="2194" t="s">
        <v>1055</v>
      </c>
      <c r="V187" s="2194"/>
      <c r="W187" s="2194"/>
      <c r="X187" s="2194"/>
      <c r="Y187" s="2194"/>
      <c r="Z187" s="2194"/>
      <c r="AA187" s="2196"/>
    </row>
    <row r="188" spans="1:28" s="2445" customFormat="1">
      <c r="A188" s="2438"/>
      <c r="B188" s="2438"/>
      <c r="C188" s="2194" t="s">
        <v>830</v>
      </c>
      <c r="D188" s="2194"/>
      <c r="E188" s="2194"/>
      <c r="F188" s="2194"/>
      <c r="G188" s="2194"/>
      <c r="H188" s="2194"/>
      <c r="I188" s="2195"/>
      <c r="K188" s="2438"/>
      <c r="L188" s="2194" t="s">
        <v>830</v>
      </c>
      <c r="M188" s="2194"/>
      <c r="N188" s="2194"/>
      <c r="O188" s="2194"/>
      <c r="P188" s="2194"/>
      <c r="Q188" s="2194"/>
      <c r="R188" s="2196"/>
      <c r="T188" s="2438"/>
      <c r="U188" s="2194" t="s">
        <v>830</v>
      </c>
      <c r="V188" s="2194"/>
      <c r="W188" s="2194"/>
      <c r="X188" s="2194"/>
      <c r="Y188" s="2194"/>
      <c r="Z188" s="2194"/>
      <c r="AA188" s="2196"/>
    </row>
  </sheetData>
  <mergeCells count="54">
    <mergeCell ref="Z99:Z100"/>
    <mergeCell ref="AA99:AA100"/>
    <mergeCell ref="AB99:AB100"/>
    <mergeCell ref="C145:I145"/>
    <mergeCell ref="L145:R145"/>
    <mergeCell ref="U145:AA145"/>
    <mergeCell ref="S99:S100"/>
    <mergeCell ref="U99:U100"/>
    <mergeCell ref="V99:V100"/>
    <mergeCell ref="W99:X99"/>
    <mergeCell ref="Y99:Y100"/>
    <mergeCell ref="C96:J96"/>
    <mergeCell ref="L96:S96"/>
    <mergeCell ref="U96:AB96"/>
    <mergeCell ref="C99:C100"/>
    <mergeCell ref="D99:D100"/>
    <mergeCell ref="E99:F99"/>
    <mergeCell ref="G99:G100"/>
    <mergeCell ref="H99:H100"/>
    <mergeCell ref="I99:I100"/>
    <mergeCell ref="J99:J100"/>
    <mergeCell ref="L99:L100"/>
    <mergeCell ref="M99:M100"/>
    <mergeCell ref="N99:O99"/>
    <mergeCell ref="P99:P100"/>
    <mergeCell ref="Q99:Q100"/>
    <mergeCell ref="R99:R100"/>
    <mergeCell ref="C2:J2"/>
    <mergeCell ref="L2:S2"/>
    <mergeCell ref="U2:AB2"/>
    <mergeCell ref="C5:C6"/>
    <mergeCell ref="D5:D6"/>
    <mergeCell ref="E5:F5"/>
    <mergeCell ref="G5:G6"/>
    <mergeCell ref="H5:H6"/>
    <mergeCell ref="I5:I6"/>
    <mergeCell ref="J5:J6"/>
    <mergeCell ref="AA5:AA6"/>
    <mergeCell ref="AB5:AB6"/>
    <mergeCell ref="C51:I51"/>
    <mergeCell ref="L51:R51"/>
    <mergeCell ref="U51:AA51"/>
    <mergeCell ref="S5:S6"/>
    <mergeCell ref="U5:U6"/>
    <mergeCell ref="V5:V6"/>
    <mergeCell ref="W5:X5"/>
    <mergeCell ref="Y5:Y6"/>
    <mergeCell ref="Z5:Z6"/>
    <mergeCell ref="L5:L6"/>
    <mergeCell ref="M5:M6"/>
    <mergeCell ref="N5:O5"/>
    <mergeCell ref="P5:P6"/>
    <mergeCell ref="Q5:Q6"/>
    <mergeCell ref="R5:R6"/>
  </mergeCells>
  <hyperlinks>
    <hyperlink ref="A1" location="ÍNDICE!B2" display="Indíce"/>
  </hyperlinks>
  <printOptions horizontalCentered="1"/>
  <pageMargins left="0.59055118110236227" right="0.59055118110236227" top="0.51181102362204722" bottom="0.55118110236220474" header="0.51181102362204722" footer="0.27559055118110237"/>
  <pageSetup paperSize="9" scale="54" orientation="portrait" r:id="rId1"/>
  <headerFooter alignWithMargins="0">
    <oddFooter>&amp;R&amp;"Times New Roman,Normal"&amp;8Preparado pela EEM
Página &amp;P de &amp;N
&amp;D-&amp;T
&amp;F-&amp;A</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499984740745262"/>
    <pageSetUpPr fitToPage="1"/>
  </sheetPr>
  <dimension ref="A1:M86"/>
  <sheetViews>
    <sheetView showGridLines="0" zoomScale="60" zoomScaleNormal="60" workbookViewId="0">
      <selection activeCell="I106" sqref="I106"/>
    </sheetView>
  </sheetViews>
  <sheetFormatPr defaultColWidth="9.140625" defaultRowHeight="15" outlineLevelCol="1"/>
  <cols>
    <col min="1" max="1" width="9.140625" style="2438"/>
    <col min="2" max="2" width="2.140625" style="2438" customWidth="1"/>
    <col min="3" max="3" width="48.5703125" style="2445" bestFit="1" customWidth="1"/>
    <col min="4" max="13" width="25.7109375" style="2861" customWidth="1" outlineLevel="1"/>
    <col min="14" max="16384" width="9.140625" style="2438"/>
  </cols>
  <sheetData>
    <row r="1" spans="1:13" s="2444" customFormat="1" ht="44.25" customHeight="1">
      <c r="A1" s="2981" t="s">
        <v>814</v>
      </c>
      <c r="D1" s="2861"/>
      <c r="E1" s="2861"/>
      <c r="F1" s="2861"/>
      <c r="G1" s="2861"/>
      <c r="H1" s="2861"/>
      <c r="I1" s="2861"/>
      <c r="J1" s="2861"/>
      <c r="K1" s="2861"/>
      <c r="L1" s="2861"/>
      <c r="M1" s="2861"/>
    </row>
    <row r="2" spans="1:13" s="2882" customFormat="1" ht="18.75" customHeight="1">
      <c r="C2" s="3152" t="s">
        <v>1350</v>
      </c>
      <c r="D2" s="3152"/>
      <c r="E2" s="3152"/>
      <c r="F2" s="3152"/>
      <c r="G2" s="3152"/>
      <c r="H2" s="3152"/>
      <c r="I2" s="3152"/>
      <c r="J2" s="3152"/>
    </row>
    <row r="3" spans="1:13">
      <c r="C3" s="2444"/>
    </row>
    <row r="4" spans="1:13">
      <c r="C4" s="2862" t="s">
        <v>1259</v>
      </c>
      <c r="M4" s="2053" t="s">
        <v>1309</v>
      </c>
    </row>
    <row r="5" spans="1:13" ht="52.15" customHeight="1">
      <c r="C5" s="3006" t="s">
        <v>835</v>
      </c>
      <c r="D5" s="3228" t="s">
        <v>1310</v>
      </c>
      <c r="E5" s="3229"/>
      <c r="F5" s="3228" t="s">
        <v>1311</v>
      </c>
      <c r="G5" s="3229"/>
      <c r="H5" s="3228" t="s">
        <v>1312</v>
      </c>
      <c r="I5" s="3229"/>
      <c r="J5" s="3228" t="s">
        <v>1313</v>
      </c>
      <c r="K5" s="3229"/>
      <c r="L5" s="3228" t="s">
        <v>1314</v>
      </c>
      <c r="M5" s="3229"/>
    </row>
    <row r="6" spans="1:13" ht="39.6" customHeight="1">
      <c r="C6" s="2137" t="s">
        <v>1050</v>
      </c>
      <c r="D6" s="3007" t="s">
        <v>1319</v>
      </c>
      <c r="E6" s="3007" t="s">
        <v>1320</v>
      </c>
      <c r="F6" s="3007" t="s">
        <v>1319</v>
      </c>
      <c r="G6" s="3007" t="s">
        <v>1320</v>
      </c>
      <c r="H6" s="3007" t="s">
        <v>1319</v>
      </c>
      <c r="I6" s="3007" t="s">
        <v>1320</v>
      </c>
      <c r="J6" s="3007" t="s">
        <v>1319</v>
      </c>
      <c r="K6" s="3007" t="s">
        <v>1320</v>
      </c>
      <c r="L6" s="3007" t="s">
        <v>1319</v>
      </c>
      <c r="M6" s="3007" t="s">
        <v>1320</v>
      </c>
    </row>
    <row r="7" spans="1:13" ht="22.15" customHeight="1">
      <c r="C7" s="2731" t="s">
        <v>820</v>
      </c>
      <c r="D7" s="3008"/>
      <c r="E7" s="3008"/>
      <c r="F7" s="3008"/>
      <c r="G7" s="3008"/>
      <c r="H7" s="3008"/>
      <c r="I7" s="3008"/>
      <c r="J7" s="3008"/>
      <c r="K7" s="3008"/>
      <c r="L7" s="3008"/>
      <c r="M7" s="3008"/>
    </row>
    <row r="8" spans="1:13" ht="16.899999999999999" customHeight="1">
      <c r="C8" s="2731" t="s">
        <v>821</v>
      </c>
      <c r="D8" s="3009"/>
      <c r="E8" s="3009"/>
      <c r="F8" s="3009"/>
      <c r="G8" s="3009"/>
      <c r="H8" s="3009"/>
      <c r="I8" s="3009"/>
      <c r="J8" s="3009"/>
      <c r="K8" s="3009"/>
      <c r="L8" s="3009"/>
      <c r="M8" s="3009"/>
    </row>
    <row r="9" spans="1:13">
      <c r="A9" s="2444"/>
      <c r="C9" s="2731" t="s">
        <v>822</v>
      </c>
      <c r="D9" s="3009"/>
      <c r="E9" s="3009"/>
      <c r="F9" s="3009"/>
      <c r="G9" s="3009"/>
      <c r="H9" s="3009"/>
      <c r="I9" s="3009"/>
      <c r="J9" s="3009"/>
      <c r="K9" s="3009"/>
      <c r="L9" s="3009"/>
      <c r="M9" s="3009"/>
    </row>
    <row r="10" spans="1:13">
      <c r="A10" s="2444"/>
      <c r="C10" s="2458" t="s">
        <v>251</v>
      </c>
      <c r="D10" s="3010"/>
      <c r="E10" s="3010"/>
      <c r="F10" s="3010"/>
      <c r="G10" s="3010"/>
      <c r="H10" s="3010"/>
      <c r="I10" s="3010"/>
      <c r="J10" s="3010"/>
      <c r="K10" s="3010"/>
      <c r="L10" s="3010"/>
      <c r="M10" s="3010"/>
    </row>
    <row r="11" spans="1:13">
      <c r="A11" s="2444"/>
      <c r="C11" s="2458" t="s">
        <v>252</v>
      </c>
      <c r="D11" s="3010"/>
      <c r="E11" s="3010"/>
      <c r="F11" s="3010"/>
      <c r="G11" s="3010"/>
      <c r="H11" s="3010"/>
      <c r="I11" s="3010"/>
      <c r="J11" s="3010"/>
      <c r="K11" s="3010"/>
      <c r="L11" s="3010"/>
      <c r="M11" s="3010"/>
    </row>
    <row r="12" spans="1:13">
      <c r="A12" s="2444"/>
      <c r="B12" s="2444"/>
      <c r="C12" s="2458" t="s">
        <v>253</v>
      </c>
      <c r="D12" s="3010"/>
      <c r="E12" s="3010"/>
      <c r="F12" s="3010"/>
      <c r="G12" s="3010"/>
      <c r="H12" s="3010"/>
      <c r="I12" s="3010"/>
      <c r="J12" s="3010"/>
      <c r="K12" s="3010"/>
      <c r="L12" s="3010"/>
      <c r="M12" s="3010"/>
    </row>
    <row r="13" spans="1:13">
      <c r="A13" s="2444"/>
      <c r="B13" s="2444"/>
      <c r="C13" s="2458" t="s">
        <v>254</v>
      </c>
      <c r="D13" s="3010"/>
      <c r="E13" s="3010"/>
      <c r="F13" s="3010"/>
      <c r="G13" s="3010"/>
      <c r="H13" s="3010"/>
      <c r="I13" s="3010"/>
      <c r="J13" s="3010"/>
      <c r="K13" s="3010"/>
      <c r="L13" s="3010"/>
      <c r="M13" s="3010"/>
    </row>
    <row r="14" spans="1:13">
      <c r="A14" s="2444"/>
      <c r="B14" s="2444"/>
      <c r="C14" s="2458" t="s">
        <v>255</v>
      </c>
      <c r="D14" s="2703"/>
      <c r="E14" s="2703"/>
      <c r="F14" s="2703"/>
      <c r="G14" s="2703"/>
      <c r="H14" s="2703"/>
      <c r="I14" s="2703"/>
      <c r="J14" s="2703"/>
      <c r="K14" s="2703"/>
      <c r="L14" s="2703"/>
      <c r="M14" s="2703"/>
    </row>
    <row r="15" spans="1:13">
      <c r="A15" s="2444"/>
      <c r="B15" s="2444"/>
      <c r="C15" s="2458" t="s">
        <v>258</v>
      </c>
      <c r="D15" s="3010"/>
      <c r="E15" s="3010"/>
      <c r="F15" s="3010"/>
      <c r="G15" s="3010"/>
      <c r="H15" s="3010"/>
      <c r="I15" s="3010"/>
      <c r="J15" s="3010"/>
      <c r="K15" s="3010"/>
      <c r="L15" s="3010"/>
      <c r="M15" s="3010"/>
    </row>
    <row r="16" spans="1:13">
      <c r="A16" s="2444"/>
      <c r="B16" s="2444"/>
      <c r="C16" s="2458" t="s">
        <v>259</v>
      </c>
      <c r="D16" s="3011"/>
      <c r="E16" s="3011"/>
      <c r="F16" s="3011"/>
      <c r="G16" s="3011"/>
      <c r="H16" s="3011"/>
      <c r="I16" s="3011"/>
      <c r="J16" s="3011"/>
      <c r="K16" s="3011"/>
      <c r="L16" s="3011"/>
      <c r="M16" s="3011"/>
    </row>
    <row r="17" spans="1:13">
      <c r="A17" s="2444"/>
      <c r="B17" s="2444"/>
      <c r="C17" s="2458" t="s">
        <v>823</v>
      </c>
      <c r="D17" s="3011"/>
      <c r="E17" s="3011"/>
      <c r="F17" s="3011"/>
      <c r="G17" s="3011"/>
      <c r="H17" s="3011"/>
      <c r="I17" s="3011"/>
      <c r="J17" s="3011"/>
      <c r="K17" s="3011"/>
      <c r="L17" s="3011"/>
      <c r="M17" s="3011"/>
    </row>
    <row r="18" spans="1:13">
      <c r="B18" s="2724"/>
      <c r="C18" s="2731" t="s">
        <v>1056</v>
      </c>
      <c r="D18" s="3011"/>
      <c r="E18" s="3011"/>
      <c r="F18" s="3011"/>
      <c r="G18" s="3011"/>
      <c r="H18" s="3011"/>
      <c r="I18" s="3011"/>
      <c r="J18" s="3011"/>
      <c r="K18" s="3011"/>
      <c r="L18" s="3011"/>
      <c r="M18" s="3011"/>
    </row>
    <row r="19" spans="1:13">
      <c r="A19" s="2444"/>
      <c r="C19" s="2191" t="s">
        <v>819</v>
      </c>
      <c r="D19" s="2703"/>
      <c r="E19" s="2703"/>
      <c r="F19" s="2703"/>
      <c r="G19" s="2703"/>
      <c r="H19" s="2703"/>
      <c r="I19" s="2703"/>
      <c r="J19" s="2703"/>
      <c r="K19" s="2703"/>
      <c r="L19" s="2703"/>
      <c r="M19" s="2703"/>
    </row>
    <row r="20" spans="1:13">
      <c r="A20" s="2444"/>
      <c r="C20" s="2442"/>
      <c r="D20" s="2703"/>
      <c r="E20" s="2703"/>
      <c r="F20" s="2703"/>
      <c r="G20" s="2703"/>
      <c r="H20" s="2703"/>
      <c r="I20" s="2703"/>
      <c r="J20" s="2703"/>
      <c r="K20" s="2703"/>
      <c r="L20" s="2703"/>
      <c r="M20" s="2703"/>
    </row>
    <row r="21" spans="1:13" s="2732" customFormat="1" ht="15.6" customHeight="1">
      <c r="A21" s="2438"/>
      <c r="B21" s="2438"/>
      <c r="C21" s="2442" t="s">
        <v>1052</v>
      </c>
      <c r="D21" s="2703"/>
      <c r="E21" s="2703"/>
      <c r="F21" s="2703"/>
      <c r="G21" s="2703"/>
      <c r="H21" s="2703"/>
      <c r="I21" s="2703"/>
      <c r="J21" s="2703"/>
      <c r="K21" s="2703"/>
      <c r="L21" s="2703"/>
      <c r="M21" s="2703"/>
    </row>
    <row r="22" spans="1:13">
      <c r="C22" s="2731" t="s">
        <v>820</v>
      </c>
      <c r="D22" s="2703"/>
      <c r="E22" s="2703"/>
      <c r="F22" s="2703"/>
      <c r="G22" s="2703"/>
      <c r="H22" s="2703"/>
      <c r="I22" s="2703"/>
      <c r="J22" s="2703"/>
      <c r="K22" s="2703"/>
      <c r="L22" s="2703"/>
      <c r="M22" s="2703"/>
    </row>
    <row r="23" spans="1:13">
      <c r="C23" s="2731" t="s">
        <v>821</v>
      </c>
      <c r="D23" s="2703"/>
      <c r="E23" s="2703"/>
      <c r="F23" s="2703"/>
      <c r="G23" s="2703"/>
      <c r="H23" s="2703"/>
      <c r="I23" s="2703"/>
      <c r="J23" s="2703"/>
      <c r="K23" s="2703"/>
      <c r="L23" s="2703"/>
      <c r="M23" s="2703"/>
    </row>
    <row r="24" spans="1:13">
      <c r="A24" s="2444"/>
      <c r="C24" s="2731" t="s">
        <v>822</v>
      </c>
      <c r="D24" s="3010"/>
      <c r="E24" s="3010"/>
      <c r="F24" s="3010"/>
      <c r="G24" s="3010"/>
      <c r="H24" s="3010"/>
      <c r="I24" s="3010"/>
      <c r="J24" s="3010"/>
      <c r="K24" s="3010"/>
      <c r="L24" s="3010"/>
      <c r="M24" s="3010"/>
    </row>
    <row r="25" spans="1:13">
      <c r="A25" s="2444"/>
      <c r="C25" s="2458" t="s">
        <v>251</v>
      </c>
      <c r="D25" s="3010"/>
      <c r="E25" s="3010"/>
      <c r="F25" s="3010"/>
      <c r="G25" s="3010"/>
      <c r="H25" s="3010"/>
      <c r="I25" s="3010"/>
      <c r="J25" s="3010"/>
      <c r="K25" s="3010"/>
      <c r="L25" s="3010"/>
      <c r="M25" s="3010"/>
    </row>
    <row r="26" spans="1:13">
      <c r="A26" s="2444"/>
      <c r="C26" s="2458" t="s">
        <v>252</v>
      </c>
      <c r="D26" s="3010"/>
      <c r="E26" s="3010"/>
      <c r="F26" s="3010"/>
      <c r="G26" s="3010"/>
      <c r="H26" s="3010"/>
      <c r="I26" s="3010"/>
      <c r="J26" s="3010"/>
      <c r="K26" s="3010"/>
      <c r="L26" s="3010"/>
      <c r="M26" s="3010"/>
    </row>
    <row r="27" spans="1:13">
      <c r="A27" s="2444"/>
      <c r="B27" s="2444"/>
      <c r="C27" s="2458" t="s">
        <v>253</v>
      </c>
      <c r="D27" s="3010"/>
      <c r="E27" s="3010"/>
      <c r="F27" s="3010"/>
      <c r="G27" s="3010"/>
      <c r="H27" s="3010"/>
      <c r="I27" s="3010"/>
      <c r="J27" s="3010"/>
      <c r="K27" s="3010"/>
      <c r="L27" s="3010"/>
      <c r="M27" s="3010"/>
    </row>
    <row r="28" spans="1:13">
      <c r="A28" s="2444"/>
      <c r="B28" s="2444"/>
      <c r="C28" s="2458" t="s">
        <v>254</v>
      </c>
      <c r="D28" s="3010"/>
      <c r="E28" s="3010"/>
      <c r="F28" s="3010"/>
      <c r="G28" s="3010"/>
      <c r="H28" s="3010"/>
      <c r="I28" s="3010"/>
      <c r="J28" s="3010"/>
      <c r="K28" s="3010"/>
      <c r="L28" s="3010"/>
      <c r="M28" s="3010"/>
    </row>
    <row r="29" spans="1:13">
      <c r="A29" s="2444"/>
      <c r="B29" s="2444"/>
      <c r="C29" s="2458" t="s">
        <v>255</v>
      </c>
      <c r="D29" s="3010"/>
      <c r="E29" s="3010"/>
      <c r="F29" s="3010"/>
      <c r="G29" s="3010"/>
      <c r="H29" s="3010"/>
      <c r="I29" s="3010"/>
      <c r="J29" s="3010"/>
      <c r="K29" s="3010"/>
      <c r="L29" s="3010"/>
      <c r="M29" s="3010"/>
    </row>
    <row r="30" spans="1:13">
      <c r="A30" s="2444"/>
      <c r="B30" s="2444"/>
      <c r="C30" s="2458" t="s">
        <v>258</v>
      </c>
      <c r="D30" s="3010"/>
      <c r="E30" s="3010"/>
      <c r="F30" s="3010"/>
      <c r="G30" s="3010"/>
      <c r="H30" s="3010"/>
      <c r="I30" s="3010"/>
      <c r="J30" s="3010"/>
      <c r="K30" s="3010"/>
      <c r="L30" s="3010"/>
      <c r="M30" s="3010"/>
    </row>
    <row r="31" spans="1:13">
      <c r="A31" s="2444"/>
      <c r="B31" s="2444"/>
      <c r="C31" s="2458" t="s">
        <v>259</v>
      </c>
      <c r="D31" s="3010"/>
      <c r="E31" s="3010"/>
      <c r="F31" s="3010"/>
      <c r="G31" s="3010"/>
      <c r="H31" s="3010"/>
      <c r="I31" s="3010"/>
      <c r="J31" s="3010"/>
      <c r="K31" s="3010"/>
      <c r="L31" s="3010"/>
      <c r="M31" s="3010"/>
    </row>
    <row r="32" spans="1:13">
      <c r="A32" s="2444"/>
      <c r="B32" s="2444"/>
      <c r="C32" s="2458" t="s">
        <v>823</v>
      </c>
      <c r="D32" s="3010"/>
      <c r="E32" s="3010"/>
      <c r="F32" s="3010"/>
      <c r="G32" s="3010"/>
      <c r="H32" s="3010"/>
      <c r="I32" s="3010"/>
      <c r="J32" s="3010"/>
      <c r="K32" s="3010"/>
      <c r="L32" s="3010"/>
      <c r="M32" s="3010"/>
    </row>
    <row r="33" spans="1:13">
      <c r="B33" s="2724"/>
      <c r="C33" s="2731" t="s">
        <v>824</v>
      </c>
      <c r="D33" s="3010"/>
      <c r="E33" s="3010"/>
      <c r="F33" s="3010"/>
      <c r="G33" s="3010"/>
      <c r="H33" s="3010"/>
      <c r="I33" s="3010"/>
      <c r="J33" s="3010"/>
      <c r="K33" s="3010"/>
      <c r="L33" s="3010"/>
      <c r="M33" s="3010"/>
    </row>
    <row r="34" spans="1:13">
      <c r="A34" s="2444"/>
      <c r="C34" s="2731" t="s">
        <v>825</v>
      </c>
      <c r="D34" s="3010"/>
      <c r="E34" s="3010"/>
      <c r="F34" s="3010"/>
      <c r="G34" s="3010"/>
      <c r="H34" s="3010"/>
      <c r="I34" s="3010"/>
      <c r="J34" s="3010"/>
      <c r="K34" s="3010"/>
      <c r="L34" s="3010"/>
      <c r="M34" s="3010"/>
    </row>
    <row r="35" spans="1:13">
      <c r="A35" s="2444"/>
      <c r="C35" s="2731" t="s">
        <v>826</v>
      </c>
      <c r="D35" s="3010"/>
      <c r="E35" s="3010"/>
      <c r="F35" s="3010"/>
      <c r="G35" s="3010"/>
      <c r="H35" s="3010"/>
      <c r="I35" s="3010"/>
      <c r="J35" s="3010"/>
      <c r="K35" s="3010"/>
      <c r="L35" s="3010"/>
      <c r="M35" s="3010"/>
    </row>
    <row r="36" spans="1:13">
      <c r="A36" s="2444"/>
      <c r="C36" s="2731" t="s">
        <v>827</v>
      </c>
      <c r="D36" s="3010"/>
      <c r="E36" s="3010"/>
      <c r="F36" s="3010"/>
      <c r="G36" s="3010"/>
      <c r="H36" s="3010"/>
      <c r="I36" s="3010"/>
      <c r="J36" s="3010"/>
      <c r="K36" s="3010"/>
      <c r="L36" s="3010"/>
      <c r="M36" s="3010"/>
    </row>
    <row r="37" spans="1:13">
      <c r="C37" s="2731" t="s">
        <v>1057</v>
      </c>
      <c r="D37" s="3010"/>
      <c r="E37" s="3010"/>
      <c r="F37" s="3010"/>
      <c r="G37" s="3010"/>
      <c r="H37" s="3010"/>
      <c r="I37" s="3010"/>
      <c r="J37" s="3010"/>
      <c r="K37" s="3010"/>
      <c r="L37" s="3010"/>
      <c r="M37" s="3010"/>
    </row>
    <row r="38" spans="1:13">
      <c r="A38" s="2444"/>
      <c r="C38" s="2191" t="s">
        <v>828</v>
      </c>
      <c r="D38" s="2703"/>
      <c r="E38" s="2703"/>
      <c r="F38" s="2703"/>
      <c r="G38" s="2703"/>
      <c r="H38" s="2703"/>
      <c r="I38" s="2703"/>
      <c r="J38" s="2703"/>
      <c r="K38" s="2703"/>
      <c r="L38" s="2703"/>
      <c r="M38" s="2703"/>
    </row>
    <row r="39" spans="1:13">
      <c r="A39" s="2444"/>
      <c r="D39" s="2703"/>
      <c r="E39" s="2703"/>
      <c r="F39" s="2703"/>
      <c r="G39" s="2703"/>
      <c r="H39" s="2703"/>
      <c r="I39" s="2703"/>
      <c r="J39" s="2703"/>
      <c r="K39" s="2703"/>
      <c r="L39" s="2703"/>
      <c r="M39" s="2703"/>
    </row>
    <row r="40" spans="1:13" s="2732" customFormat="1" ht="21.75" customHeight="1">
      <c r="A40" s="2438"/>
      <c r="B40" s="2438"/>
      <c r="C40" s="2191" t="s">
        <v>829</v>
      </c>
      <c r="D40" s="3012"/>
      <c r="E40" s="3013"/>
      <c r="F40" s="3013"/>
      <c r="G40" s="3013"/>
      <c r="H40" s="3013"/>
      <c r="I40" s="3013"/>
      <c r="J40" s="3013"/>
      <c r="K40" s="3013"/>
      <c r="L40" s="3013"/>
      <c r="M40" s="3013"/>
    </row>
    <row r="41" spans="1:13" ht="6" customHeight="1">
      <c r="C41" s="2438"/>
      <c r="D41" s="2438"/>
      <c r="E41" s="2438"/>
      <c r="F41" s="2438"/>
      <c r="G41" s="2438"/>
      <c r="H41" s="2438"/>
      <c r="I41" s="2438"/>
      <c r="J41" s="2438"/>
      <c r="K41" s="2438"/>
      <c r="L41" s="2438"/>
      <c r="M41" s="2438"/>
    </row>
    <row r="42" spans="1:13" s="2732" customFormat="1" ht="21.75" customHeight="1">
      <c r="A42" s="2438"/>
      <c r="B42" s="2438"/>
    </row>
    <row r="43" spans="1:13" ht="7.5" customHeight="1">
      <c r="C43" s="2444"/>
      <c r="D43" s="2261"/>
      <c r="E43" s="2261"/>
      <c r="F43" s="2261"/>
      <c r="G43" s="2261"/>
      <c r="H43" s="2261"/>
      <c r="I43" s="2261"/>
      <c r="J43" s="2261"/>
      <c r="K43" s="2261"/>
      <c r="L43" s="2261"/>
      <c r="M43" s="2261"/>
    </row>
    <row r="44" spans="1:13" ht="7.5" customHeight="1">
      <c r="C44" s="2459"/>
      <c r="D44" s="2261"/>
      <c r="E44" s="2261"/>
      <c r="F44" s="2261"/>
      <c r="G44" s="2261"/>
      <c r="H44" s="2261"/>
      <c r="I44" s="2261"/>
      <c r="J44" s="2261"/>
      <c r="K44" s="2261"/>
      <c r="L44" s="2261"/>
      <c r="M44" s="2261"/>
    </row>
    <row r="45" spans="1:13">
      <c r="D45" s="2261"/>
      <c r="E45" s="2261"/>
      <c r="F45" s="2261"/>
      <c r="G45" s="2261"/>
      <c r="H45" s="2261"/>
      <c r="I45" s="2261"/>
      <c r="J45" s="2261"/>
      <c r="K45" s="2261"/>
      <c r="L45" s="2261"/>
      <c r="M45" s="2261"/>
    </row>
    <row r="46" spans="1:13">
      <c r="D46" s="2261"/>
      <c r="E46" s="2261"/>
      <c r="F46" s="2261"/>
      <c r="G46" s="2261"/>
      <c r="H46" s="2261"/>
      <c r="I46" s="2261"/>
      <c r="J46" s="2261"/>
      <c r="K46" s="2261"/>
      <c r="L46" s="2261"/>
      <c r="M46" s="2261"/>
    </row>
    <row r="47" spans="1:13">
      <c r="C47" s="2862" t="s">
        <v>1259</v>
      </c>
      <c r="D47" s="2261"/>
      <c r="E47" s="2261"/>
      <c r="F47" s="2261"/>
      <c r="G47" s="2261"/>
      <c r="H47" s="2261"/>
      <c r="I47" s="2261"/>
      <c r="J47" s="2261"/>
      <c r="K47" s="2261"/>
      <c r="L47" s="2261"/>
      <c r="M47" s="2053" t="s">
        <v>1309</v>
      </c>
    </row>
    <row r="48" spans="1:13" ht="44.45" customHeight="1">
      <c r="C48" s="3006" t="s">
        <v>837</v>
      </c>
      <c r="D48" s="3228" t="s">
        <v>1310</v>
      </c>
      <c r="E48" s="3229"/>
      <c r="F48" s="3228" t="s">
        <v>1311</v>
      </c>
      <c r="G48" s="3229"/>
      <c r="H48" s="3228" t="s">
        <v>1312</v>
      </c>
      <c r="I48" s="3229"/>
      <c r="J48" s="3228" t="s">
        <v>1313</v>
      </c>
      <c r="K48" s="3229"/>
      <c r="L48" s="3228" t="s">
        <v>1314</v>
      </c>
      <c r="M48" s="3229"/>
    </row>
    <row r="49" spans="3:13" ht="36.6" customHeight="1">
      <c r="C49" s="2137" t="s">
        <v>1050</v>
      </c>
      <c r="D49" s="3007" t="s">
        <v>1319</v>
      </c>
      <c r="E49" s="3007" t="s">
        <v>1320</v>
      </c>
      <c r="F49" s="3007" t="s">
        <v>1319</v>
      </c>
      <c r="G49" s="3007" t="s">
        <v>1320</v>
      </c>
      <c r="H49" s="3007" t="s">
        <v>1319</v>
      </c>
      <c r="I49" s="3007" t="s">
        <v>1320</v>
      </c>
      <c r="J49" s="3007" t="s">
        <v>1319</v>
      </c>
      <c r="K49" s="3007" t="s">
        <v>1320</v>
      </c>
      <c r="L49" s="3007" t="s">
        <v>1319</v>
      </c>
      <c r="M49" s="3007" t="s">
        <v>1320</v>
      </c>
    </row>
    <row r="50" spans="3:13">
      <c r="C50" s="2731" t="s">
        <v>820</v>
      </c>
      <c r="D50" s="3008"/>
      <c r="E50" s="3008"/>
      <c r="F50" s="3008"/>
      <c r="G50" s="3008"/>
      <c r="H50" s="3008"/>
      <c r="I50" s="3008"/>
      <c r="J50" s="3008"/>
      <c r="K50" s="3008"/>
      <c r="L50" s="3008"/>
      <c r="M50" s="3008"/>
    </row>
    <row r="51" spans="3:13">
      <c r="C51" s="2731" t="s">
        <v>821</v>
      </c>
      <c r="D51" s="3009"/>
      <c r="E51" s="3009"/>
      <c r="F51" s="3009"/>
      <c r="G51" s="3009"/>
      <c r="H51" s="3009"/>
      <c r="I51" s="3009"/>
      <c r="J51" s="3009"/>
      <c r="K51" s="3009"/>
      <c r="L51" s="3009"/>
      <c r="M51" s="3009"/>
    </row>
    <row r="52" spans="3:13">
      <c r="C52" s="2731" t="s">
        <v>822</v>
      </c>
      <c r="D52" s="3009"/>
      <c r="E52" s="3009"/>
      <c r="F52" s="3009"/>
      <c r="G52" s="3009"/>
      <c r="H52" s="3009"/>
      <c r="I52" s="3009"/>
      <c r="J52" s="3009"/>
      <c r="K52" s="3009"/>
      <c r="L52" s="3009"/>
      <c r="M52" s="3009"/>
    </row>
    <row r="53" spans="3:13">
      <c r="C53" s="2458" t="s">
        <v>250</v>
      </c>
      <c r="D53" s="3010"/>
      <c r="E53" s="3010"/>
      <c r="F53" s="3010"/>
      <c r="G53" s="3010"/>
      <c r="H53" s="3010"/>
      <c r="I53" s="3010"/>
      <c r="J53" s="3010"/>
      <c r="K53" s="3010"/>
      <c r="L53" s="3010"/>
      <c r="M53" s="3010"/>
    </row>
    <row r="54" spans="3:13">
      <c r="C54" s="2458" t="s">
        <v>252</v>
      </c>
      <c r="D54" s="3010"/>
      <c r="E54" s="3010"/>
      <c r="F54" s="3010"/>
      <c r="G54" s="3010"/>
      <c r="H54" s="3010"/>
      <c r="I54" s="3010"/>
      <c r="J54" s="3010"/>
      <c r="K54" s="3010"/>
      <c r="L54" s="3010"/>
      <c r="M54" s="3010"/>
    </row>
    <row r="55" spans="3:13">
      <c r="C55" s="2458" t="s">
        <v>256</v>
      </c>
      <c r="D55" s="3010"/>
      <c r="E55" s="3010"/>
      <c r="F55" s="3010"/>
      <c r="G55" s="3010"/>
      <c r="H55" s="3010"/>
      <c r="I55" s="3010"/>
      <c r="J55" s="3010"/>
      <c r="K55" s="3010"/>
      <c r="L55" s="3010"/>
      <c r="M55" s="3010"/>
    </row>
    <row r="56" spans="3:13">
      <c r="C56" s="2458" t="s">
        <v>257</v>
      </c>
      <c r="D56" s="3010"/>
      <c r="E56" s="3010"/>
      <c r="F56" s="3010"/>
      <c r="G56" s="3010"/>
      <c r="H56" s="3010"/>
      <c r="I56" s="3010"/>
      <c r="J56" s="3010"/>
      <c r="K56" s="3010"/>
      <c r="L56" s="3010"/>
      <c r="M56" s="3010"/>
    </row>
    <row r="57" spans="3:13">
      <c r="C57" s="2458" t="s">
        <v>372</v>
      </c>
      <c r="D57" s="2703"/>
      <c r="E57" s="2703"/>
      <c r="F57" s="2703"/>
      <c r="G57" s="2703"/>
      <c r="H57" s="2703"/>
      <c r="I57" s="2703"/>
      <c r="J57" s="2703"/>
      <c r="K57" s="2703"/>
      <c r="L57" s="2703"/>
      <c r="M57" s="2703"/>
    </row>
    <row r="58" spans="3:13">
      <c r="C58" s="2458" t="s">
        <v>259</v>
      </c>
      <c r="D58" s="3010"/>
      <c r="E58" s="3010"/>
      <c r="F58" s="3010"/>
      <c r="G58" s="3010"/>
      <c r="H58" s="3010"/>
      <c r="I58" s="3010"/>
      <c r="J58" s="3010"/>
      <c r="K58" s="3010"/>
      <c r="L58" s="3010"/>
      <c r="M58" s="3010"/>
    </row>
    <row r="59" spans="3:13">
      <c r="C59" s="2458" t="s">
        <v>823</v>
      </c>
      <c r="D59" s="3011"/>
      <c r="E59" s="3011"/>
      <c r="F59" s="3011"/>
      <c r="G59" s="3011"/>
      <c r="H59" s="3011"/>
      <c r="I59" s="3011"/>
      <c r="J59" s="3011"/>
      <c r="K59" s="3011"/>
      <c r="L59" s="3011"/>
      <c r="M59" s="3011"/>
    </row>
    <row r="60" spans="3:13">
      <c r="C60" s="2731" t="s">
        <v>1056</v>
      </c>
      <c r="D60" s="3011"/>
      <c r="E60" s="3011"/>
      <c r="F60" s="3011"/>
      <c r="G60" s="3011"/>
      <c r="H60" s="3011"/>
      <c r="I60" s="3011"/>
      <c r="J60" s="3011"/>
      <c r="K60" s="3011"/>
      <c r="L60" s="3011"/>
      <c r="M60" s="3011"/>
    </row>
    <row r="61" spans="3:13">
      <c r="C61" s="2731"/>
      <c r="D61" s="3011"/>
      <c r="E61" s="3011"/>
      <c r="F61" s="3011"/>
      <c r="G61" s="3011"/>
      <c r="H61" s="3011"/>
      <c r="I61" s="3011"/>
      <c r="J61" s="3011"/>
      <c r="K61" s="3011"/>
      <c r="L61" s="3011"/>
      <c r="M61" s="3011"/>
    </row>
    <row r="62" spans="3:13">
      <c r="C62" s="2191" t="s">
        <v>819</v>
      </c>
      <c r="D62" s="2703"/>
      <c r="E62" s="2703"/>
      <c r="F62" s="2703"/>
      <c r="G62" s="2703"/>
      <c r="H62" s="2703"/>
      <c r="I62" s="2703"/>
      <c r="J62" s="2703"/>
      <c r="K62" s="2703"/>
      <c r="L62" s="2703"/>
      <c r="M62" s="2703"/>
    </row>
    <row r="63" spans="3:13">
      <c r="C63" s="2442"/>
      <c r="D63" s="2703"/>
      <c r="E63" s="2703"/>
      <c r="F63" s="2703"/>
      <c r="G63" s="2703"/>
      <c r="H63" s="2703"/>
      <c r="I63" s="2703"/>
      <c r="J63" s="2703"/>
      <c r="K63" s="2703"/>
      <c r="L63" s="2703"/>
      <c r="M63" s="2703"/>
    </row>
    <row r="64" spans="3:13">
      <c r="C64" s="2442" t="s">
        <v>1052</v>
      </c>
      <c r="D64" s="2703"/>
      <c r="E64" s="2703"/>
      <c r="F64" s="2703"/>
      <c r="G64" s="2703"/>
      <c r="H64" s="2703"/>
      <c r="I64" s="2703"/>
      <c r="J64" s="2703"/>
      <c r="K64" s="2703"/>
      <c r="L64" s="2703"/>
      <c r="M64" s="2703"/>
    </row>
    <row r="65" spans="3:13">
      <c r="C65" s="2731" t="s">
        <v>820</v>
      </c>
      <c r="D65" s="2703"/>
      <c r="E65" s="2703"/>
      <c r="F65" s="2703"/>
      <c r="G65" s="2703"/>
      <c r="H65" s="2703"/>
      <c r="I65" s="2703"/>
      <c r="J65" s="2703"/>
      <c r="K65" s="2703"/>
      <c r="L65" s="2703"/>
      <c r="M65" s="2703"/>
    </row>
    <row r="66" spans="3:13">
      <c r="C66" s="2731" t="s">
        <v>821</v>
      </c>
      <c r="D66" s="2703"/>
      <c r="E66" s="2703"/>
      <c r="F66" s="2703"/>
      <c r="G66" s="2703"/>
      <c r="H66" s="2703"/>
      <c r="I66" s="2703"/>
      <c r="J66" s="2703"/>
      <c r="K66" s="2703"/>
      <c r="L66" s="2703"/>
      <c r="M66" s="2703"/>
    </row>
    <row r="67" spans="3:13">
      <c r="C67" s="2731" t="s">
        <v>822</v>
      </c>
      <c r="D67" s="3010"/>
      <c r="E67" s="3010"/>
      <c r="F67" s="3010"/>
      <c r="G67" s="3010"/>
      <c r="H67" s="3010"/>
      <c r="I67" s="3010"/>
      <c r="J67" s="3010"/>
      <c r="K67" s="3010"/>
      <c r="L67" s="3010"/>
      <c r="M67" s="3010"/>
    </row>
    <row r="68" spans="3:13">
      <c r="C68" s="2458" t="s">
        <v>250</v>
      </c>
      <c r="D68" s="3010"/>
      <c r="E68" s="3010"/>
      <c r="F68" s="3010"/>
      <c r="G68" s="3010"/>
      <c r="H68" s="3010"/>
      <c r="I68" s="3010"/>
      <c r="J68" s="3010"/>
      <c r="K68" s="3010"/>
      <c r="L68" s="3010"/>
      <c r="M68" s="3010"/>
    </row>
    <row r="69" spans="3:13">
      <c r="C69" s="2458" t="s">
        <v>252</v>
      </c>
      <c r="D69" s="3010"/>
      <c r="E69" s="3010"/>
      <c r="F69" s="3010"/>
      <c r="G69" s="3010"/>
      <c r="H69" s="3010"/>
      <c r="I69" s="3010"/>
      <c r="J69" s="3010"/>
      <c r="K69" s="3010"/>
      <c r="L69" s="3010"/>
      <c r="M69" s="3010"/>
    </row>
    <row r="70" spans="3:13">
      <c r="C70" s="2458" t="s">
        <v>256</v>
      </c>
      <c r="D70" s="3010"/>
      <c r="E70" s="3010"/>
      <c r="F70" s="3010"/>
      <c r="G70" s="3010"/>
      <c r="H70" s="3010"/>
      <c r="I70" s="3010"/>
      <c r="J70" s="3010"/>
      <c r="K70" s="3010"/>
      <c r="L70" s="3010"/>
      <c r="M70" s="3010"/>
    </row>
    <row r="71" spans="3:13">
      <c r="C71" s="2458" t="s">
        <v>257</v>
      </c>
      <c r="D71" s="3010"/>
      <c r="E71" s="3010"/>
      <c r="F71" s="3010"/>
      <c r="G71" s="3010"/>
      <c r="H71" s="3010"/>
      <c r="I71" s="3010"/>
      <c r="J71" s="3010"/>
      <c r="K71" s="3010"/>
      <c r="L71" s="3010"/>
      <c r="M71" s="3010"/>
    </row>
    <row r="72" spans="3:13">
      <c r="C72" s="2458" t="s">
        <v>372</v>
      </c>
      <c r="D72" s="3010"/>
      <c r="E72" s="3010"/>
      <c r="F72" s="3010"/>
      <c r="G72" s="3010"/>
      <c r="H72" s="3010"/>
      <c r="I72" s="3010"/>
      <c r="J72" s="3010"/>
      <c r="K72" s="3010"/>
      <c r="L72" s="3010"/>
      <c r="M72" s="3010"/>
    </row>
    <row r="73" spans="3:13">
      <c r="C73" s="2458" t="s">
        <v>259</v>
      </c>
      <c r="D73" s="3010"/>
      <c r="E73" s="3010"/>
      <c r="F73" s="3010"/>
      <c r="G73" s="3010"/>
      <c r="H73" s="3010"/>
      <c r="I73" s="3010"/>
      <c r="J73" s="3010"/>
      <c r="K73" s="3010"/>
      <c r="L73" s="3010"/>
      <c r="M73" s="3010"/>
    </row>
    <row r="74" spans="3:13">
      <c r="C74" s="2458" t="s">
        <v>823</v>
      </c>
      <c r="D74" s="3010"/>
      <c r="E74" s="3010"/>
      <c r="F74" s="3010"/>
      <c r="G74" s="3010"/>
      <c r="H74" s="3010"/>
      <c r="I74" s="3010"/>
      <c r="J74" s="3010"/>
      <c r="K74" s="3010"/>
      <c r="L74" s="3010"/>
      <c r="M74" s="3010"/>
    </row>
    <row r="75" spans="3:13">
      <c r="C75" s="2731" t="s">
        <v>824</v>
      </c>
      <c r="D75" s="3010"/>
      <c r="E75" s="3010"/>
      <c r="F75" s="3010"/>
      <c r="G75" s="3010"/>
      <c r="H75" s="3010"/>
      <c r="I75" s="3010"/>
      <c r="J75" s="3010"/>
      <c r="K75" s="3010"/>
      <c r="L75" s="3010"/>
      <c r="M75" s="3010"/>
    </row>
    <row r="76" spans="3:13">
      <c r="C76" s="2731" t="s">
        <v>825</v>
      </c>
      <c r="D76" s="3010"/>
      <c r="E76" s="3010"/>
      <c r="F76" s="3010"/>
      <c r="G76" s="3010"/>
      <c r="H76" s="3010"/>
      <c r="I76" s="3010"/>
      <c r="J76" s="3010"/>
      <c r="K76" s="3010"/>
      <c r="L76" s="3010"/>
      <c r="M76" s="3010"/>
    </row>
    <row r="77" spans="3:13">
      <c r="C77" s="2731" t="s">
        <v>826</v>
      </c>
      <c r="D77" s="3010"/>
      <c r="E77" s="3010"/>
      <c r="F77" s="3010"/>
      <c r="G77" s="3010"/>
      <c r="H77" s="3010"/>
      <c r="I77" s="3010"/>
      <c r="J77" s="3010"/>
      <c r="K77" s="3010"/>
      <c r="L77" s="3010"/>
      <c r="M77" s="3010"/>
    </row>
    <row r="78" spans="3:13">
      <c r="C78" s="2731" t="s">
        <v>827</v>
      </c>
      <c r="D78" s="3010"/>
      <c r="E78" s="3010"/>
      <c r="F78" s="3010"/>
      <c r="G78" s="3010"/>
      <c r="H78" s="3010"/>
      <c r="I78" s="3010"/>
      <c r="J78" s="3010"/>
      <c r="K78" s="3010"/>
      <c r="L78" s="3010"/>
      <c r="M78" s="3010"/>
    </row>
    <row r="79" spans="3:13">
      <c r="C79" s="2731" t="s">
        <v>1057</v>
      </c>
      <c r="D79" s="3010"/>
      <c r="E79" s="3010"/>
      <c r="F79" s="3010"/>
      <c r="G79" s="3010"/>
      <c r="H79" s="3010"/>
      <c r="I79" s="3010"/>
      <c r="J79" s="3010"/>
      <c r="K79" s="3010"/>
      <c r="L79" s="3010"/>
      <c r="M79" s="3010"/>
    </row>
    <row r="80" spans="3:13">
      <c r="C80" s="2191" t="s">
        <v>828</v>
      </c>
      <c r="D80" s="3010"/>
      <c r="E80" s="3010"/>
      <c r="F80" s="3010"/>
      <c r="G80" s="3010"/>
      <c r="H80" s="3010"/>
      <c r="I80" s="3010"/>
      <c r="J80" s="3010"/>
      <c r="K80" s="3010"/>
      <c r="L80" s="3010"/>
      <c r="M80" s="3010"/>
    </row>
    <row r="81" spans="3:13">
      <c r="D81" s="2703"/>
      <c r="E81" s="2703"/>
      <c r="F81" s="2703"/>
      <c r="G81" s="2703"/>
      <c r="H81" s="2703"/>
      <c r="I81" s="2703"/>
      <c r="J81" s="2703"/>
      <c r="K81" s="2703"/>
      <c r="L81" s="2703"/>
      <c r="M81" s="2703"/>
    </row>
    <row r="82" spans="3:13">
      <c r="C82" s="2191" t="s">
        <v>829</v>
      </c>
      <c r="D82" s="3012"/>
      <c r="E82" s="3013"/>
      <c r="F82" s="3013"/>
      <c r="G82" s="3013"/>
      <c r="H82" s="3013"/>
      <c r="I82" s="3013"/>
      <c r="J82" s="3013"/>
      <c r="K82" s="3013"/>
      <c r="L82" s="3013"/>
      <c r="M82" s="3013"/>
    </row>
    <row r="85" spans="3:13" ht="12.75">
      <c r="C85" s="3230" t="s">
        <v>1315</v>
      </c>
      <c r="D85" s="3230"/>
      <c r="E85" s="3230"/>
      <c r="F85" s="3230"/>
      <c r="G85" s="3230"/>
      <c r="H85" s="3230"/>
      <c r="I85" s="3230"/>
      <c r="J85" s="3230"/>
      <c r="K85" s="3230"/>
      <c r="L85" s="3230"/>
      <c r="M85" s="3230"/>
    </row>
    <row r="86" spans="3:13" ht="30.6" customHeight="1">
      <c r="C86" s="3231" t="s">
        <v>1321</v>
      </c>
      <c r="D86" s="3231"/>
      <c r="E86" s="3231"/>
      <c r="F86" s="3231"/>
      <c r="G86" s="3231"/>
      <c r="H86" s="3231"/>
      <c r="I86" s="3231"/>
      <c r="J86" s="3231"/>
      <c r="K86" s="3231"/>
      <c r="L86" s="3231"/>
      <c r="M86" s="3231"/>
    </row>
  </sheetData>
  <mergeCells count="13">
    <mergeCell ref="L5:M5"/>
    <mergeCell ref="C85:M85"/>
    <mergeCell ref="C86:M86"/>
    <mergeCell ref="H48:I48"/>
    <mergeCell ref="J48:K48"/>
    <mergeCell ref="L48:M48"/>
    <mergeCell ref="D48:E48"/>
    <mergeCell ref="F48:G48"/>
    <mergeCell ref="C2:J2"/>
    <mergeCell ref="D5:E5"/>
    <mergeCell ref="F5:G5"/>
    <mergeCell ref="H5:I5"/>
    <mergeCell ref="J5:K5"/>
  </mergeCells>
  <hyperlinks>
    <hyperlink ref="A1" location="ÍNDICE!B2" display="Indíce"/>
  </hyperlinks>
  <printOptions horizontalCentered="1"/>
  <pageMargins left="0.59055118110236227" right="0.59055118110236227" top="0.51181102362204722" bottom="0.55118110236220474" header="0.51181102362204722" footer="0.27559055118110237"/>
  <pageSetup paperSize="9" scale="54" orientation="portrait" r:id="rId1"/>
  <headerFooter alignWithMargins="0">
    <oddFooter>&amp;R&amp;"Times New Roman,Normal"&amp;8Preparado pela EEM
Página &amp;P de &amp;N
&amp;D-&amp;T
&amp;F-&amp;A</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499984740745262"/>
  </sheetPr>
  <dimension ref="A1:AC144"/>
  <sheetViews>
    <sheetView showGridLines="0" topLeftCell="B118" zoomScale="90" zoomScaleNormal="90" workbookViewId="0">
      <pane xSplit="2" topLeftCell="D1" activePane="topRight" state="frozen"/>
      <selection activeCell="K47" sqref="K47"/>
      <selection pane="topRight" activeCell="B3" sqref="A3:XFD3"/>
    </sheetView>
  </sheetViews>
  <sheetFormatPr defaultColWidth="9.140625" defaultRowHeight="12.75"/>
  <cols>
    <col min="1" max="1" width="5.42578125" style="27" customWidth="1"/>
    <col min="2" max="2" width="32.85546875" style="132" customWidth="1"/>
    <col min="3" max="3" width="1" style="260" customWidth="1"/>
    <col min="4" max="4" width="12" style="27" customWidth="1"/>
    <col min="5" max="5" width="11.42578125" style="27" customWidth="1"/>
    <col min="6" max="6" width="11.28515625" style="27" customWidth="1"/>
    <col min="7" max="7" width="12.42578125" style="133" customWidth="1"/>
    <col min="8" max="8" width="13.7109375" style="133" customWidth="1"/>
    <col min="9" max="9" width="10.85546875" style="27" customWidth="1"/>
    <col min="10" max="10" width="1" style="69" customWidth="1"/>
    <col min="11" max="11" width="11" style="27" customWidth="1"/>
    <col min="12" max="12" width="10.140625" style="27" customWidth="1"/>
    <col min="13" max="13" width="10.5703125" style="27" customWidth="1"/>
    <col min="14" max="14" width="12.42578125" style="133" customWidth="1"/>
    <col min="15" max="15" width="12.7109375" style="133" customWidth="1"/>
    <col min="16" max="16" width="10.7109375" style="27" customWidth="1"/>
    <col min="17" max="17" width="1" style="69" customWidth="1"/>
    <col min="18" max="18" width="11" style="27" customWidth="1"/>
    <col min="19" max="19" width="11.85546875" style="27" customWidth="1"/>
    <col min="20" max="20" width="11.42578125" style="27" customWidth="1"/>
    <col min="21" max="21" width="12.42578125" style="133" customWidth="1"/>
    <col min="22" max="22" width="13.42578125" style="133" customWidth="1"/>
    <col min="23" max="23" width="11.5703125" style="27" customWidth="1"/>
    <col min="24" max="16384" width="9.140625" style="27"/>
  </cols>
  <sheetData>
    <row r="1" spans="1:29">
      <c r="A1" s="400" t="s">
        <v>814</v>
      </c>
    </row>
    <row r="2" spans="1:29" s="337" customFormat="1" ht="21" customHeight="1">
      <c r="B2" s="338"/>
      <c r="C2" s="260"/>
      <c r="G2" s="339"/>
      <c r="H2" s="339"/>
      <c r="J2" s="234"/>
      <c r="N2" s="339"/>
      <c r="O2" s="339"/>
      <c r="Q2" s="234"/>
      <c r="U2" s="339"/>
      <c r="V2" s="339"/>
    </row>
    <row r="3" spans="1:29" s="2312" customFormat="1" ht="15">
      <c r="A3" s="2267"/>
      <c r="B3" s="3071" t="s">
        <v>1351</v>
      </c>
      <c r="C3" s="3071"/>
      <c r="D3" s="3071"/>
      <c r="E3" s="3071"/>
      <c r="F3" s="3071"/>
      <c r="G3" s="3071"/>
      <c r="H3" s="3071"/>
      <c r="I3" s="3071"/>
      <c r="J3" s="3071"/>
      <c r="K3" s="3071"/>
      <c r="L3" s="3071"/>
      <c r="M3" s="3071"/>
      <c r="N3" s="3071"/>
      <c r="O3" s="3071"/>
      <c r="P3" s="3071"/>
      <c r="Q3" s="3071"/>
      <c r="R3" s="3071"/>
      <c r="S3" s="3071"/>
      <c r="T3" s="3071"/>
      <c r="U3" s="3071"/>
      <c r="V3" s="3071"/>
      <c r="W3" s="3071"/>
      <c r="X3" s="2267"/>
      <c r="Y3" s="2267"/>
      <c r="Z3" s="2267"/>
      <c r="AA3" s="2267"/>
      <c r="AB3" s="2267"/>
      <c r="AC3" s="2267"/>
    </row>
    <row r="4" spans="1:29" s="337" customFormat="1" ht="15">
      <c r="A4" s="53"/>
      <c r="B4" s="53"/>
      <c r="C4" s="340"/>
      <c r="D4" s="53"/>
      <c r="E4" s="53"/>
      <c r="F4" s="53"/>
      <c r="G4" s="53"/>
      <c r="H4" s="53"/>
      <c r="I4" s="53"/>
      <c r="J4" s="340"/>
      <c r="K4" s="53"/>
      <c r="L4" s="53"/>
      <c r="M4" s="53"/>
      <c r="N4" s="53"/>
      <c r="O4" s="53"/>
      <c r="P4" s="53"/>
      <c r="Q4" s="340"/>
      <c r="R4" s="53"/>
      <c r="S4" s="53"/>
      <c r="T4" s="53"/>
      <c r="U4" s="53"/>
      <c r="V4" s="53"/>
      <c r="W4" s="53"/>
      <c r="X4" s="53"/>
      <c r="Y4" s="53"/>
      <c r="Z4" s="53"/>
      <c r="AA4" s="53"/>
      <c r="AB4" s="53"/>
      <c r="AC4" s="53"/>
    </row>
    <row r="6" spans="1:29">
      <c r="B6" s="249"/>
      <c r="D6" s="3167" t="str">
        <f>+Introdução!E26</f>
        <v>t-2</v>
      </c>
      <c r="E6" s="3168"/>
      <c r="F6" s="3168"/>
      <c r="G6" s="3168"/>
      <c r="H6" s="3169"/>
      <c r="I6" s="3170"/>
      <c r="J6" s="259"/>
      <c r="K6" s="3167" t="str">
        <f>+Introdução!E27</f>
        <v>t-1</v>
      </c>
      <c r="L6" s="3168"/>
      <c r="M6" s="3168"/>
      <c r="N6" s="3168"/>
      <c r="O6" s="3169"/>
      <c r="P6" s="3170"/>
      <c r="Q6" s="1177"/>
      <c r="R6" s="3167" t="str">
        <f>+Introdução!E28</f>
        <v>t</v>
      </c>
      <c r="S6" s="3168"/>
      <c r="T6" s="3168"/>
      <c r="U6" s="3168"/>
      <c r="V6" s="3169"/>
      <c r="W6" s="3170"/>
    </row>
    <row r="7" spans="1:29" ht="38.25">
      <c r="B7" s="345" t="s">
        <v>112</v>
      </c>
      <c r="C7" s="261"/>
      <c r="D7" s="252" t="s">
        <v>238</v>
      </c>
      <c r="E7" s="252" t="s">
        <v>239</v>
      </c>
      <c r="F7" s="252" t="s">
        <v>205</v>
      </c>
      <c r="G7" s="253" t="s">
        <v>240</v>
      </c>
      <c r="H7" s="428" t="s">
        <v>355</v>
      </c>
      <c r="I7" s="252" t="s">
        <v>241</v>
      </c>
      <c r="J7" s="269"/>
      <c r="K7" s="1172" t="s">
        <v>238</v>
      </c>
      <c r="L7" s="1172" t="s">
        <v>239</v>
      </c>
      <c r="M7" s="1172" t="s">
        <v>205</v>
      </c>
      <c r="N7" s="1153" t="s">
        <v>240</v>
      </c>
      <c r="O7" s="1173" t="s">
        <v>355</v>
      </c>
      <c r="P7" s="1172" t="s">
        <v>241</v>
      </c>
      <c r="Q7" s="1178"/>
      <c r="R7" s="1172" t="s">
        <v>238</v>
      </c>
      <c r="S7" s="1172" t="s">
        <v>239</v>
      </c>
      <c r="T7" s="1172" t="s">
        <v>205</v>
      </c>
      <c r="U7" s="1153" t="s">
        <v>240</v>
      </c>
      <c r="V7" s="1173" t="s">
        <v>355</v>
      </c>
      <c r="W7" s="1172" t="s">
        <v>241</v>
      </c>
    </row>
    <row r="8" spans="1:29" s="69" customFormat="1" ht="4.5" customHeight="1">
      <c r="B8" s="128"/>
      <c r="C8" s="260"/>
      <c r="D8" s="246"/>
      <c r="E8" s="246"/>
      <c r="F8" s="246"/>
      <c r="G8" s="247"/>
      <c r="H8" s="247"/>
      <c r="I8" s="246"/>
      <c r="J8" s="246"/>
      <c r="K8" s="1174"/>
      <c r="L8" s="1174"/>
      <c r="M8" s="1174"/>
      <c r="N8" s="1175"/>
      <c r="O8" s="1175"/>
      <c r="P8" s="1174"/>
      <c r="Q8" s="1174"/>
      <c r="R8" s="1174"/>
      <c r="S8" s="1174"/>
      <c r="T8" s="1174"/>
      <c r="U8" s="1175"/>
      <c r="V8" s="1175"/>
      <c r="W8" s="1174"/>
    </row>
    <row r="9" spans="1:29">
      <c r="B9" s="248" t="s">
        <v>242</v>
      </c>
      <c r="C9" s="261"/>
      <c r="D9" s="917">
        <f t="shared" ref="D9:I9" si="0">SUM(D10:D22)</f>
        <v>0</v>
      </c>
      <c r="E9" s="917">
        <f t="shared" si="0"/>
        <v>0</v>
      </c>
      <c r="F9" s="917">
        <f t="shared" si="0"/>
        <v>0</v>
      </c>
      <c r="G9" s="917">
        <f t="shared" si="0"/>
        <v>0</v>
      </c>
      <c r="H9" s="917">
        <f t="shared" si="0"/>
        <v>0</v>
      </c>
      <c r="I9" s="917">
        <f t="shared" si="0"/>
        <v>0</v>
      </c>
      <c r="J9" s="499"/>
      <c r="K9" s="917">
        <f t="shared" ref="K9:P9" si="1">SUM(K10:K22)</f>
        <v>0</v>
      </c>
      <c r="L9" s="917">
        <f t="shared" si="1"/>
        <v>0</v>
      </c>
      <c r="M9" s="917">
        <f t="shared" si="1"/>
        <v>0</v>
      </c>
      <c r="N9" s="917">
        <f t="shared" si="1"/>
        <v>0</v>
      </c>
      <c r="O9" s="917">
        <f t="shared" si="1"/>
        <v>0</v>
      </c>
      <c r="P9" s="917">
        <f t="shared" si="1"/>
        <v>0</v>
      </c>
      <c r="Q9" s="1410"/>
      <c r="R9" s="917">
        <f t="shared" ref="R9:W9" si="2">SUM(R10:R22)</f>
        <v>0</v>
      </c>
      <c r="S9" s="917">
        <f t="shared" si="2"/>
        <v>0</v>
      </c>
      <c r="T9" s="917">
        <f t="shared" si="2"/>
        <v>0</v>
      </c>
      <c r="U9" s="917">
        <f t="shared" si="2"/>
        <v>0</v>
      </c>
      <c r="V9" s="917">
        <f t="shared" si="2"/>
        <v>0</v>
      </c>
      <c r="W9" s="917">
        <f t="shared" si="2"/>
        <v>0</v>
      </c>
    </row>
    <row r="10" spans="1:29">
      <c r="B10" s="134" t="s">
        <v>250</v>
      </c>
      <c r="C10" s="342"/>
      <c r="D10" s="861"/>
      <c r="E10" s="861"/>
      <c r="F10" s="861"/>
      <c r="G10" s="861"/>
      <c r="H10" s="861"/>
      <c r="I10" s="861">
        <f t="shared" ref="I10:S21" si="3">+SUMIF($B$36:$B$72,$B10,I$36:I$72)</f>
        <v>0</v>
      </c>
      <c r="J10" s="499"/>
      <c r="K10" s="1410"/>
      <c r="L10" s="1410"/>
      <c r="M10" s="1410"/>
      <c r="N10" s="1410"/>
      <c r="O10" s="1410"/>
      <c r="P10" s="1410">
        <f t="shared" ref="P10" si="4">+SUMIF($B$36:$B$72,$B10,P$36:P$72)</f>
        <v>0</v>
      </c>
      <c r="Q10" s="1410"/>
      <c r="R10" s="1410">
        <f t="shared" ref="R10:W21" si="5">+SUMIF($B$36:$B$72,$B10,R$36:R$72)</f>
        <v>0</v>
      </c>
      <c r="S10" s="1410">
        <f t="shared" si="5"/>
        <v>0</v>
      </c>
      <c r="T10" s="1410">
        <f t="shared" si="5"/>
        <v>0</v>
      </c>
      <c r="U10" s="1410">
        <f t="shared" si="5"/>
        <v>0</v>
      </c>
      <c r="V10" s="1410">
        <f t="shared" si="5"/>
        <v>0</v>
      </c>
      <c r="W10" s="1410">
        <f t="shared" si="5"/>
        <v>0</v>
      </c>
    </row>
    <row r="11" spans="1:29">
      <c r="B11" s="134" t="s">
        <v>251</v>
      </c>
      <c r="C11" s="342"/>
      <c r="D11" s="861"/>
      <c r="E11" s="861"/>
      <c r="F11" s="861"/>
      <c r="G11" s="861"/>
      <c r="H11" s="861"/>
      <c r="I11" s="861">
        <f t="shared" si="3"/>
        <v>0</v>
      </c>
      <c r="J11" s="499"/>
      <c r="K11" s="1410"/>
      <c r="L11" s="1410"/>
      <c r="M11" s="1410"/>
      <c r="N11" s="1410"/>
      <c r="O11" s="1410"/>
      <c r="P11" s="1410">
        <f t="shared" si="3"/>
        <v>0</v>
      </c>
      <c r="Q11" s="1410"/>
      <c r="R11" s="1410">
        <f t="shared" si="3"/>
        <v>0</v>
      </c>
      <c r="S11" s="1410">
        <f t="shared" si="3"/>
        <v>0</v>
      </c>
      <c r="T11" s="1410">
        <f t="shared" si="5"/>
        <v>0</v>
      </c>
      <c r="U11" s="1410">
        <f t="shared" si="5"/>
        <v>0</v>
      </c>
      <c r="V11" s="1410">
        <f t="shared" si="5"/>
        <v>0</v>
      </c>
      <c r="W11" s="1410">
        <f t="shared" si="5"/>
        <v>0</v>
      </c>
    </row>
    <row r="12" spans="1:29">
      <c r="B12" s="134" t="s">
        <v>252</v>
      </c>
      <c r="C12" s="342"/>
      <c r="D12" s="861"/>
      <c r="E12" s="861"/>
      <c r="F12" s="861"/>
      <c r="G12" s="861"/>
      <c r="H12" s="861"/>
      <c r="I12" s="861">
        <f t="shared" si="3"/>
        <v>0</v>
      </c>
      <c r="J12" s="499"/>
      <c r="K12" s="1410"/>
      <c r="L12" s="1410"/>
      <c r="M12" s="1410"/>
      <c r="N12" s="1410"/>
      <c r="O12" s="1410"/>
      <c r="P12" s="1410">
        <f t="shared" si="3"/>
        <v>0</v>
      </c>
      <c r="Q12" s="1410"/>
      <c r="R12" s="1410">
        <f t="shared" si="5"/>
        <v>0</v>
      </c>
      <c r="S12" s="1410">
        <f t="shared" si="5"/>
        <v>0</v>
      </c>
      <c r="T12" s="1410">
        <f t="shared" si="5"/>
        <v>0</v>
      </c>
      <c r="U12" s="1410">
        <f t="shared" si="5"/>
        <v>0</v>
      </c>
      <c r="V12" s="1410">
        <f t="shared" si="5"/>
        <v>0</v>
      </c>
      <c r="W12" s="1410">
        <f t="shared" si="5"/>
        <v>0</v>
      </c>
    </row>
    <row r="13" spans="1:29">
      <c r="B13" s="134" t="s">
        <v>253</v>
      </c>
      <c r="C13" s="342"/>
      <c r="D13" s="861"/>
      <c r="E13" s="861"/>
      <c r="F13" s="861"/>
      <c r="G13" s="861"/>
      <c r="H13" s="861"/>
      <c r="I13" s="861">
        <f t="shared" si="3"/>
        <v>0</v>
      </c>
      <c r="J13" s="499"/>
      <c r="K13" s="1410"/>
      <c r="L13" s="1410"/>
      <c r="M13" s="1410"/>
      <c r="N13" s="1410"/>
      <c r="O13" s="1410"/>
      <c r="P13" s="1410">
        <f t="shared" si="3"/>
        <v>0</v>
      </c>
      <c r="Q13" s="1410"/>
      <c r="R13" s="1410">
        <f t="shared" si="5"/>
        <v>0</v>
      </c>
      <c r="S13" s="1410">
        <f t="shared" si="5"/>
        <v>0</v>
      </c>
      <c r="T13" s="1410">
        <f t="shared" si="5"/>
        <v>0</v>
      </c>
      <c r="U13" s="1410">
        <f t="shared" si="5"/>
        <v>0</v>
      </c>
      <c r="V13" s="1410">
        <f t="shared" si="5"/>
        <v>0</v>
      </c>
      <c r="W13" s="1410">
        <f t="shared" si="5"/>
        <v>0</v>
      </c>
    </row>
    <row r="14" spans="1:29">
      <c r="B14" s="134" t="s">
        <v>254</v>
      </c>
      <c r="C14" s="342"/>
      <c r="D14" s="861"/>
      <c r="E14" s="861"/>
      <c r="F14" s="861"/>
      <c r="G14" s="861"/>
      <c r="H14" s="861"/>
      <c r="I14" s="861">
        <f t="shared" si="3"/>
        <v>0</v>
      </c>
      <c r="J14" s="499"/>
      <c r="K14" s="1410"/>
      <c r="L14" s="1410"/>
      <c r="M14" s="1410"/>
      <c r="N14" s="1410"/>
      <c r="O14" s="1410"/>
      <c r="P14" s="1410">
        <f t="shared" si="3"/>
        <v>0</v>
      </c>
      <c r="Q14" s="1410"/>
      <c r="R14" s="1410">
        <f t="shared" si="5"/>
        <v>0</v>
      </c>
      <c r="S14" s="1410">
        <f t="shared" si="5"/>
        <v>0</v>
      </c>
      <c r="T14" s="1410">
        <f t="shared" si="5"/>
        <v>0</v>
      </c>
      <c r="U14" s="1410">
        <f t="shared" si="5"/>
        <v>0</v>
      </c>
      <c r="V14" s="1410">
        <f t="shared" si="5"/>
        <v>0</v>
      </c>
      <c r="W14" s="1410">
        <f t="shared" si="5"/>
        <v>0</v>
      </c>
    </row>
    <row r="15" spans="1:29">
      <c r="B15" s="134" t="s">
        <v>255</v>
      </c>
      <c r="C15" s="342"/>
      <c r="D15" s="861"/>
      <c r="E15" s="861"/>
      <c r="F15" s="861"/>
      <c r="G15" s="861"/>
      <c r="H15" s="861"/>
      <c r="I15" s="861">
        <f t="shared" si="3"/>
        <v>0</v>
      </c>
      <c r="J15" s="499"/>
      <c r="K15" s="1410"/>
      <c r="L15" s="1410"/>
      <c r="M15" s="1410"/>
      <c r="N15" s="1410"/>
      <c r="O15" s="1410"/>
      <c r="P15" s="1410">
        <f t="shared" si="3"/>
        <v>0</v>
      </c>
      <c r="Q15" s="1410"/>
      <c r="R15" s="1410">
        <f t="shared" si="5"/>
        <v>0</v>
      </c>
      <c r="S15" s="1410">
        <f t="shared" si="5"/>
        <v>0</v>
      </c>
      <c r="T15" s="1410">
        <f t="shared" si="5"/>
        <v>0</v>
      </c>
      <c r="U15" s="1410">
        <f t="shared" si="5"/>
        <v>0</v>
      </c>
      <c r="V15" s="1410">
        <f t="shared" si="5"/>
        <v>0</v>
      </c>
      <c r="W15" s="1410">
        <f t="shared" si="5"/>
        <v>0</v>
      </c>
    </row>
    <row r="16" spans="1:29">
      <c r="B16" s="134" t="s">
        <v>256</v>
      </c>
      <c r="C16" s="342"/>
      <c r="D16" s="861"/>
      <c r="E16" s="861"/>
      <c r="F16" s="861"/>
      <c r="G16" s="861"/>
      <c r="H16" s="861"/>
      <c r="I16" s="861">
        <f t="shared" si="3"/>
        <v>0</v>
      </c>
      <c r="J16" s="499"/>
      <c r="K16" s="1410"/>
      <c r="L16" s="1410"/>
      <c r="M16" s="1410"/>
      <c r="N16" s="1410"/>
      <c r="O16" s="1410"/>
      <c r="P16" s="1410">
        <f t="shared" si="3"/>
        <v>0</v>
      </c>
      <c r="Q16" s="1410"/>
      <c r="R16" s="1410">
        <f t="shared" si="5"/>
        <v>0</v>
      </c>
      <c r="S16" s="1410">
        <f t="shared" si="5"/>
        <v>0</v>
      </c>
      <c r="T16" s="1410">
        <f t="shared" si="5"/>
        <v>0</v>
      </c>
      <c r="U16" s="1410">
        <f t="shared" si="5"/>
        <v>0</v>
      </c>
      <c r="V16" s="1410">
        <f t="shared" si="5"/>
        <v>0</v>
      </c>
      <c r="W16" s="1410">
        <f t="shared" si="5"/>
        <v>0</v>
      </c>
    </row>
    <row r="17" spans="1:29">
      <c r="B17" s="134" t="s">
        <v>257</v>
      </c>
      <c r="C17" s="342"/>
      <c r="D17" s="861"/>
      <c r="E17" s="861"/>
      <c r="F17" s="861"/>
      <c r="G17" s="861"/>
      <c r="H17" s="861"/>
      <c r="I17" s="861">
        <f t="shared" si="3"/>
        <v>0</v>
      </c>
      <c r="J17" s="499"/>
      <c r="K17" s="1410"/>
      <c r="L17" s="1410"/>
      <c r="M17" s="1410"/>
      <c r="N17" s="1410"/>
      <c r="O17" s="1410"/>
      <c r="P17" s="1410">
        <f t="shared" si="3"/>
        <v>0</v>
      </c>
      <c r="Q17" s="1410"/>
      <c r="R17" s="1410">
        <f t="shared" si="5"/>
        <v>0</v>
      </c>
      <c r="S17" s="1410">
        <f t="shared" si="5"/>
        <v>0</v>
      </c>
      <c r="T17" s="1410">
        <f t="shared" si="5"/>
        <v>0</v>
      </c>
      <c r="U17" s="1410">
        <f t="shared" si="5"/>
        <v>0</v>
      </c>
      <c r="V17" s="1410">
        <f t="shared" si="5"/>
        <v>0</v>
      </c>
      <c r="W17" s="1410">
        <f t="shared" si="5"/>
        <v>0</v>
      </c>
    </row>
    <row r="18" spans="1:29">
      <c r="B18" s="134" t="s">
        <v>258</v>
      </c>
      <c r="C18" s="342"/>
      <c r="D18" s="861"/>
      <c r="E18" s="861"/>
      <c r="F18" s="861"/>
      <c r="G18" s="861"/>
      <c r="H18" s="861"/>
      <c r="I18" s="861">
        <f t="shared" si="3"/>
        <v>0</v>
      </c>
      <c r="J18" s="499"/>
      <c r="K18" s="1410"/>
      <c r="L18" s="1410"/>
      <c r="M18" s="1410"/>
      <c r="N18" s="1410"/>
      <c r="O18" s="1410"/>
      <c r="P18" s="1410">
        <f t="shared" si="3"/>
        <v>0</v>
      </c>
      <c r="Q18" s="1410"/>
      <c r="R18" s="1410">
        <f t="shared" si="5"/>
        <v>0</v>
      </c>
      <c r="S18" s="1410">
        <f t="shared" si="5"/>
        <v>0</v>
      </c>
      <c r="T18" s="1410">
        <f t="shared" si="5"/>
        <v>0</v>
      </c>
      <c r="U18" s="1410">
        <f t="shared" si="5"/>
        <v>0</v>
      </c>
      <c r="V18" s="1410">
        <f t="shared" si="5"/>
        <v>0</v>
      </c>
      <c r="W18" s="1410">
        <f t="shared" si="5"/>
        <v>0</v>
      </c>
    </row>
    <row r="19" spans="1:29">
      <c r="B19" s="134" t="s">
        <v>372</v>
      </c>
      <c r="C19" s="342"/>
      <c r="D19" s="861"/>
      <c r="E19" s="861"/>
      <c r="F19" s="861"/>
      <c r="G19" s="861"/>
      <c r="H19" s="861"/>
      <c r="I19" s="861">
        <f t="shared" si="3"/>
        <v>0</v>
      </c>
      <c r="J19" s="499"/>
      <c r="K19" s="1410"/>
      <c r="L19" s="1410"/>
      <c r="M19" s="1410"/>
      <c r="N19" s="1410"/>
      <c r="O19" s="1410"/>
      <c r="P19" s="1410">
        <f t="shared" si="3"/>
        <v>0</v>
      </c>
      <c r="Q19" s="1410"/>
      <c r="R19" s="1410">
        <f t="shared" si="5"/>
        <v>0</v>
      </c>
      <c r="S19" s="1410">
        <f t="shared" si="5"/>
        <v>0</v>
      </c>
      <c r="T19" s="1410">
        <f t="shared" si="5"/>
        <v>0</v>
      </c>
      <c r="U19" s="1410">
        <f t="shared" si="5"/>
        <v>0</v>
      </c>
      <c r="V19" s="1410">
        <f t="shared" si="5"/>
        <v>0</v>
      </c>
      <c r="W19" s="1410">
        <f t="shared" si="5"/>
        <v>0</v>
      </c>
    </row>
    <row r="20" spans="1:29">
      <c r="B20" s="360" t="s">
        <v>259</v>
      </c>
      <c r="C20" s="501"/>
      <c r="D20" s="861"/>
      <c r="E20" s="861"/>
      <c r="F20" s="861"/>
      <c r="G20" s="861"/>
      <c r="H20" s="861"/>
      <c r="I20" s="861">
        <f t="shared" si="3"/>
        <v>0</v>
      </c>
      <c r="J20" s="499"/>
      <c r="K20" s="1410"/>
      <c r="L20" s="1410"/>
      <c r="M20" s="1410"/>
      <c r="N20" s="1410"/>
      <c r="O20" s="1410"/>
      <c r="P20" s="1410">
        <f t="shared" si="3"/>
        <v>0</v>
      </c>
      <c r="Q20" s="1410"/>
      <c r="R20" s="1410">
        <f t="shared" si="5"/>
        <v>0</v>
      </c>
      <c r="S20" s="1410">
        <f t="shared" si="5"/>
        <v>0</v>
      </c>
      <c r="T20" s="1410">
        <f t="shared" si="5"/>
        <v>0</v>
      </c>
      <c r="U20" s="1410">
        <f t="shared" si="5"/>
        <v>0</v>
      </c>
      <c r="V20" s="1410">
        <f t="shared" si="5"/>
        <v>0</v>
      </c>
      <c r="W20" s="1410">
        <f t="shared" si="5"/>
        <v>0</v>
      </c>
    </row>
    <row r="21" spans="1:29">
      <c r="B21" s="134" t="s">
        <v>812</v>
      </c>
      <c r="C21" s="342"/>
      <c r="D21" s="861"/>
      <c r="E21" s="861"/>
      <c r="F21" s="861"/>
      <c r="G21" s="861"/>
      <c r="H21" s="861"/>
      <c r="I21" s="861">
        <f t="shared" si="3"/>
        <v>0</v>
      </c>
      <c r="J21" s="499"/>
      <c r="K21" s="1410"/>
      <c r="L21" s="1410"/>
      <c r="M21" s="1410"/>
      <c r="N21" s="1410"/>
      <c r="O21" s="1410"/>
      <c r="P21" s="1410">
        <f t="shared" si="3"/>
        <v>0</v>
      </c>
      <c r="Q21" s="1410"/>
      <c r="R21" s="1410">
        <f t="shared" si="5"/>
        <v>0</v>
      </c>
      <c r="S21" s="1410">
        <f t="shared" si="5"/>
        <v>0</v>
      </c>
      <c r="T21" s="1410">
        <f t="shared" si="5"/>
        <v>0</v>
      </c>
      <c r="U21" s="1410">
        <f t="shared" si="5"/>
        <v>0</v>
      </c>
      <c r="V21" s="1410">
        <f t="shared" si="5"/>
        <v>0</v>
      </c>
      <c r="W21" s="1410">
        <f t="shared" si="5"/>
        <v>0</v>
      </c>
    </row>
    <row r="22" spans="1:29">
      <c r="B22" s="1830" t="s">
        <v>234</v>
      </c>
      <c r="C22" s="342"/>
      <c r="D22" s="916"/>
      <c r="E22" s="916"/>
      <c r="F22" s="916"/>
      <c r="G22" s="916"/>
      <c r="H22" s="916"/>
      <c r="I22" s="916"/>
      <c r="J22" s="1831"/>
      <c r="K22" s="916"/>
      <c r="L22" s="916"/>
      <c r="M22" s="916"/>
      <c r="N22" s="916"/>
      <c r="O22" s="916"/>
      <c r="P22" s="916"/>
      <c r="Q22" s="916"/>
      <c r="R22" s="916"/>
      <c r="S22" s="916"/>
      <c r="T22" s="916"/>
      <c r="U22" s="916"/>
      <c r="V22" s="916"/>
      <c r="W22" s="916"/>
    </row>
    <row r="23" spans="1:29">
      <c r="B23" s="1832"/>
      <c r="C23" s="261"/>
      <c r="D23" s="916"/>
      <c r="E23" s="916"/>
      <c r="F23" s="916"/>
      <c r="G23" s="916"/>
      <c r="H23" s="916"/>
      <c r="I23" s="916"/>
      <c r="J23" s="1831"/>
      <c r="K23" s="916"/>
      <c r="L23" s="916"/>
      <c r="M23" s="916"/>
      <c r="N23" s="916"/>
      <c r="O23" s="916"/>
      <c r="P23" s="916"/>
      <c r="Q23" s="916"/>
      <c r="R23" s="916"/>
      <c r="S23" s="916"/>
      <c r="T23" s="916"/>
      <c r="U23" s="916"/>
      <c r="V23" s="916"/>
      <c r="W23" s="916"/>
    </row>
    <row r="24" spans="1:29">
      <c r="B24" s="1833" t="s">
        <v>243</v>
      </c>
      <c r="C24" s="341"/>
      <c r="D24" s="1834">
        <f t="shared" ref="D24:I24" si="6">+D9</f>
        <v>0</v>
      </c>
      <c r="E24" s="1834">
        <f t="shared" si="6"/>
        <v>0</v>
      </c>
      <c r="F24" s="1834">
        <f t="shared" si="6"/>
        <v>0</v>
      </c>
      <c r="G24" s="1834">
        <f t="shared" si="6"/>
        <v>0</v>
      </c>
      <c r="H24" s="1834">
        <f t="shared" si="6"/>
        <v>0</v>
      </c>
      <c r="I24" s="1834">
        <f t="shared" si="6"/>
        <v>0</v>
      </c>
      <c r="J24" s="1835"/>
      <c r="K24" s="1834">
        <f t="shared" ref="K24:P24" si="7">+K9</f>
        <v>0</v>
      </c>
      <c r="L24" s="1834">
        <f t="shared" si="7"/>
        <v>0</v>
      </c>
      <c r="M24" s="1834">
        <f t="shared" si="7"/>
        <v>0</v>
      </c>
      <c r="N24" s="1834">
        <f t="shared" si="7"/>
        <v>0</v>
      </c>
      <c r="O24" s="1834">
        <f t="shared" si="7"/>
        <v>0</v>
      </c>
      <c r="P24" s="1834">
        <f t="shared" si="7"/>
        <v>0</v>
      </c>
      <c r="Q24" s="1687"/>
      <c r="R24" s="1834">
        <f t="shared" ref="R24:W24" si="8">+R9</f>
        <v>0</v>
      </c>
      <c r="S24" s="1834">
        <f t="shared" si="8"/>
        <v>0</v>
      </c>
      <c r="T24" s="1834">
        <f t="shared" si="8"/>
        <v>0</v>
      </c>
      <c r="U24" s="1834">
        <f t="shared" si="8"/>
        <v>0</v>
      </c>
      <c r="V24" s="1834">
        <f t="shared" si="8"/>
        <v>0</v>
      </c>
      <c r="W24" s="1834">
        <f t="shared" si="8"/>
        <v>0</v>
      </c>
    </row>
    <row r="25" spans="1:29" s="132" customFormat="1">
      <c r="B25" s="1836"/>
      <c r="C25" s="341"/>
      <c r="D25" s="1837"/>
      <c r="E25" s="1837"/>
      <c r="F25" s="1837"/>
      <c r="G25" s="1838"/>
      <c r="H25" s="1839"/>
      <c r="I25" s="1837"/>
      <c r="J25" s="1840"/>
      <c r="K25" s="1841"/>
      <c r="L25" s="1841"/>
      <c r="M25" s="1841"/>
      <c r="N25" s="1842"/>
      <c r="O25" s="1843"/>
      <c r="P25" s="1841"/>
      <c r="Q25" s="1844"/>
      <c r="R25" s="1841"/>
      <c r="S25" s="1841"/>
      <c r="T25" s="1841"/>
      <c r="U25" s="1842"/>
      <c r="V25" s="1843"/>
      <c r="W25" s="1841"/>
    </row>
    <row r="26" spans="1:29">
      <c r="B26" s="1845" t="s">
        <v>244</v>
      </c>
      <c r="C26" s="341"/>
      <c r="D26" s="1840"/>
      <c r="E26" s="1840"/>
      <c r="F26" s="1840"/>
      <c r="G26" s="1846"/>
      <c r="H26" s="1847"/>
      <c r="I26" s="1840"/>
      <c r="J26" s="1840"/>
      <c r="K26" s="1844"/>
      <c r="L26" s="1844"/>
      <c r="M26" s="1844"/>
      <c r="N26" s="1848"/>
      <c r="O26" s="1849"/>
      <c r="P26" s="1844"/>
      <c r="Q26" s="1844"/>
      <c r="R26" s="1844"/>
      <c r="S26" s="1844"/>
      <c r="T26" s="1844"/>
      <c r="U26" s="1848"/>
      <c r="V26" s="1849"/>
      <c r="W26" s="1844"/>
    </row>
    <row r="27" spans="1:29">
      <c r="B27" s="1850" t="s">
        <v>236</v>
      </c>
      <c r="C27" s="343"/>
      <c r="D27" s="1840"/>
      <c r="E27" s="1840"/>
      <c r="F27" s="1840"/>
      <c r="G27" s="1846"/>
      <c r="H27" s="1847"/>
      <c r="I27" s="1840"/>
      <c r="J27" s="1840"/>
      <c r="K27" s="1844"/>
      <c r="L27" s="1844"/>
      <c r="M27" s="1844"/>
      <c r="N27" s="1848"/>
      <c r="O27" s="1849"/>
      <c r="P27" s="1844"/>
      <c r="Q27" s="1844"/>
      <c r="R27" s="1844"/>
      <c r="S27" s="1844"/>
      <c r="T27" s="1844"/>
      <c r="U27" s="1848"/>
      <c r="V27" s="1849"/>
      <c r="W27" s="1844"/>
    </row>
    <row r="28" spans="1:29">
      <c r="B28" s="1851"/>
      <c r="C28" s="341"/>
      <c r="D28" s="1852"/>
      <c r="E28" s="1852"/>
      <c r="F28" s="1852"/>
      <c r="G28" s="1853"/>
      <c r="H28" s="1853"/>
      <c r="I28" s="1852"/>
      <c r="J28" s="1840"/>
      <c r="K28" s="1854"/>
      <c r="L28" s="1854"/>
      <c r="M28" s="1854"/>
      <c r="N28" s="1855"/>
      <c r="O28" s="1855"/>
      <c r="P28" s="1854"/>
      <c r="Q28" s="1844"/>
      <c r="R28" s="1854"/>
      <c r="S28" s="1854"/>
      <c r="T28" s="1854"/>
      <c r="U28" s="1855"/>
      <c r="V28" s="1855"/>
      <c r="W28" s="1854"/>
    </row>
    <row r="29" spans="1:29">
      <c r="B29" s="338"/>
      <c r="D29" s="337"/>
      <c r="E29" s="337"/>
      <c r="F29" s="337"/>
      <c r="G29" s="339"/>
      <c r="H29" s="339"/>
      <c r="I29" s="337"/>
      <c r="J29" s="234"/>
      <c r="K29" s="337"/>
      <c r="L29" s="337"/>
      <c r="M29" s="337"/>
      <c r="N29" s="339"/>
      <c r="O29" s="339"/>
      <c r="P29" s="337"/>
      <c r="Q29" s="234"/>
      <c r="R29" s="337"/>
      <c r="S29" s="337"/>
      <c r="T29" s="337"/>
      <c r="U29" s="339"/>
      <c r="V29" s="339"/>
      <c r="W29" s="337"/>
    </row>
    <row r="30" spans="1:29">
      <c r="B30" s="338"/>
      <c r="D30" s="337"/>
      <c r="E30" s="337"/>
      <c r="F30" s="337"/>
      <c r="G30" s="339"/>
      <c r="H30" s="339"/>
      <c r="I30" s="337"/>
      <c r="J30" s="234"/>
      <c r="K30" s="337"/>
      <c r="L30" s="337"/>
      <c r="M30" s="337"/>
      <c r="N30" s="339"/>
      <c r="O30" s="339"/>
      <c r="P30" s="337"/>
      <c r="Q30" s="234"/>
      <c r="R30" s="337"/>
      <c r="S30" s="337"/>
      <c r="T30" s="337"/>
      <c r="U30" s="339"/>
      <c r="V30" s="339"/>
      <c r="W30" s="337"/>
    </row>
    <row r="31" spans="1:29" ht="15">
      <c r="A31" s="60"/>
      <c r="B31" s="3071" t="s">
        <v>1352</v>
      </c>
      <c r="C31" s="3071"/>
      <c r="D31" s="3071"/>
      <c r="E31" s="3071"/>
      <c r="F31" s="3071"/>
      <c r="G31" s="3071"/>
      <c r="H31" s="3071"/>
      <c r="I31" s="3071"/>
      <c r="J31" s="3071"/>
      <c r="K31" s="3071"/>
      <c r="L31" s="3071"/>
      <c r="M31" s="3071"/>
      <c r="N31" s="3071"/>
      <c r="O31" s="3071"/>
      <c r="P31" s="3071"/>
      <c r="Q31" s="3071"/>
      <c r="R31" s="3071"/>
      <c r="S31" s="3071"/>
      <c r="T31" s="3071"/>
      <c r="U31" s="3071"/>
      <c r="V31" s="3071"/>
      <c r="W31" s="3071"/>
      <c r="X31" s="60"/>
      <c r="Y31" s="60"/>
      <c r="Z31" s="60"/>
      <c r="AA31" s="60"/>
      <c r="AB31" s="60"/>
      <c r="AC31" s="60"/>
    </row>
    <row r="32" spans="1:29">
      <c r="B32" s="338"/>
      <c r="D32" s="337"/>
      <c r="E32" s="337"/>
      <c r="F32" s="337"/>
      <c r="G32" s="339"/>
      <c r="H32" s="339"/>
      <c r="I32" s="337"/>
      <c r="J32" s="234"/>
      <c r="K32" s="337"/>
      <c r="L32" s="337"/>
      <c r="M32" s="337"/>
      <c r="N32" s="339"/>
      <c r="O32" s="339"/>
      <c r="P32" s="337"/>
      <c r="Q32" s="234"/>
      <c r="R32" s="337"/>
      <c r="S32" s="337"/>
      <c r="T32" s="337"/>
      <c r="U32" s="339"/>
      <c r="V32" s="339"/>
      <c r="W32" s="337"/>
    </row>
    <row r="33" spans="2:23">
      <c r="B33" s="1856"/>
      <c r="D33" s="3232" t="str">
        <f>+D6</f>
        <v>t-2</v>
      </c>
      <c r="E33" s="3233"/>
      <c r="F33" s="3233"/>
      <c r="G33" s="3233"/>
      <c r="H33" s="3234"/>
      <c r="I33" s="3235"/>
      <c r="J33" s="1857"/>
      <c r="K33" s="3236" t="str">
        <f>+K6</f>
        <v>t-1</v>
      </c>
      <c r="L33" s="3237"/>
      <c r="M33" s="3237"/>
      <c r="N33" s="3237"/>
      <c r="O33" s="3238"/>
      <c r="P33" s="3239"/>
      <c r="Q33" s="1858"/>
      <c r="R33" s="3236" t="str">
        <f>+R6</f>
        <v>t</v>
      </c>
      <c r="S33" s="3237"/>
      <c r="T33" s="3237"/>
      <c r="U33" s="3237"/>
      <c r="V33" s="3238"/>
      <c r="W33" s="3239"/>
    </row>
    <row r="34" spans="2:23" ht="38.25">
      <c r="B34" s="1859" t="s">
        <v>112</v>
      </c>
      <c r="C34" s="341"/>
      <c r="D34" s="1860" t="s">
        <v>238</v>
      </c>
      <c r="E34" s="1860" t="s">
        <v>239</v>
      </c>
      <c r="F34" s="1860" t="s">
        <v>205</v>
      </c>
      <c r="G34" s="1861" t="s">
        <v>240</v>
      </c>
      <c r="H34" s="1862" t="s">
        <v>355</v>
      </c>
      <c r="I34" s="1860" t="s">
        <v>241</v>
      </c>
      <c r="J34" s="1863"/>
      <c r="K34" s="1864" t="s">
        <v>238</v>
      </c>
      <c r="L34" s="1864" t="s">
        <v>239</v>
      </c>
      <c r="M34" s="1864" t="s">
        <v>205</v>
      </c>
      <c r="N34" s="1865" t="s">
        <v>240</v>
      </c>
      <c r="O34" s="1866" t="s">
        <v>355</v>
      </c>
      <c r="P34" s="1864" t="s">
        <v>241</v>
      </c>
      <c r="Q34" s="1867"/>
      <c r="R34" s="1864" t="s">
        <v>238</v>
      </c>
      <c r="S34" s="1864" t="s">
        <v>239</v>
      </c>
      <c r="T34" s="1864" t="s">
        <v>205</v>
      </c>
      <c r="U34" s="1865" t="s">
        <v>240</v>
      </c>
      <c r="V34" s="1866" t="s">
        <v>355</v>
      </c>
      <c r="W34" s="1864" t="s">
        <v>241</v>
      </c>
    </row>
    <row r="35" spans="2:23" s="69" customFormat="1" ht="4.5" customHeight="1">
      <c r="B35" s="1868"/>
      <c r="C35" s="260"/>
      <c r="D35" s="1863"/>
      <c r="E35" s="1863"/>
      <c r="F35" s="1863"/>
      <c r="G35" s="1869"/>
      <c r="H35" s="1869"/>
      <c r="I35" s="1863"/>
      <c r="J35" s="1863"/>
      <c r="K35" s="1867"/>
      <c r="L35" s="1867"/>
      <c r="M35" s="1867"/>
      <c r="N35" s="1870"/>
      <c r="O35" s="1870"/>
      <c r="P35" s="1867"/>
      <c r="Q35" s="1867"/>
      <c r="R35" s="1867"/>
      <c r="S35" s="1867"/>
      <c r="T35" s="1867"/>
      <c r="U35" s="1870"/>
      <c r="V35" s="1870"/>
      <c r="W35" s="1867"/>
    </row>
    <row r="36" spans="2:23">
      <c r="B36" s="1871" t="s">
        <v>242</v>
      </c>
      <c r="C36" s="341"/>
      <c r="D36" s="1872">
        <f t="shared" ref="D36:I36" si="9">SUM(D37:D45)</f>
        <v>0</v>
      </c>
      <c r="E36" s="1872">
        <f t="shared" si="9"/>
        <v>0</v>
      </c>
      <c r="F36" s="1872">
        <f t="shared" si="9"/>
        <v>0</v>
      </c>
      <c r="G36" s="1872">
        <f t="shared" si="9"/>
        <v>0</v>
      </c>
      <c r="H36" s="1872">
        <f t="shared" si="9"/>
        <v>0</v>
      </c>
      <c r="I36" s="1872">
        <f t="shared" si="9"/>
        <v>0</v>
      </c>
      <c r="J36" s="234"/>
      <c r="K36" s="1872">
        <f t="shared" ref="K36:P36" si="10">SUM(K37:K45)</f>
        <v>0</v>
      </c>
      <c r="L36" s="1872">
        <f t="shared" si="10"/>
        <v>0</v>
      </c>
      <c r="M36" s="1872">
        <f t="shared" si="10"/>
        <v>0</v>
      </c>
      <c r="N36" s="1872">
        <f t="shared" si="10"/>
        <v>0</v>
      </c>
      <c r="O36" s="1872">
        <f t="shared" si="10"/>
        <v>0</v>
      </c>
      <c r="P36" s="1872">
        <f t="shared" si="10"/>
        <v>0</v>
      </c>
      <c r="Q36" s="129"/>
      <c r="R36" s="1872">
        <f t="shared" ref="R36:W36" si="11">SUM(R37:R45)</f>
        <v>0</v>
      </c>
      <c r="S36" s="1872">
        <f t="shared" si="11"/>
        <v>0</v>
      </c>
      <c r="T36" s="1872">
        <f t="shared" si="11"/>
        <v>0</v>
      </c>
      <c r="U36" s="1872">
        <f t="shared" si="11"/>
        <v>0</v>
      </c>
      <c r="V36" s="1872">
        <f t="shared" si="11"/>
        <v>0</v>
      </c>
      <c r="W36" s="1872">
        <f t="shared" si="11"/>
        <v>0</v>
      </c>
    </row>
    <row r="37" spans="2:23">
      <c r="B37" s="1830" t="s">
        <v>251</v>
      </c>
      <c r="C37" s="344"/>
      <c r="D37" s="1052"/>
      <c r="E37" s="1052"/>
      <c r="F37" s="1052"/>
      <c r="G37" s="1052"/>
      <c r="H37" s="1052"/>
      <c r="I37" s="1052">
        <f>SUM(D37:H37)</f>
        <v>0</v>
      </c>
      <c r="J37" s="234"/>
      <c r="K37" s="1052"/>
      <c r="L37" s="1052"/>
      <c r="M37" s="1052"/>
      <c r="N37" s="1052"/>
      <c r="O37" s="1052"/>
      <c r="P37" s="1052">
        <f>SUM(K37:O37)</f>
        <v>0</v>
      </c>
      <c r="Q37" s="129"/>
      <c r="R37" s="1052"/>
      <c r="S37" s="1052"/>
      <c r="T37" s="1052"/>
      <c r="U37" s="1052"/>
      <c r="V37" s="1052"/>
      <c r="W37" s="1052">
        <f>SUM(R37:V37)</f>
        <v>0</v>
      </c>
    </row>
    <row r="38" spans="2:23">
      <c r="B38" s="1830" t="s">
        <v>252</v>
      </c>
      <c r="C38" s="344"/>
      <c r="D38" s="1052"/>
      <c r="E38" s="1052"/>
      <c r="F38" s="1052"/>
      <c r="G38" s="1052"/>
      <c r="H38" s="1052"/>
      <c r="I38" s="1052">
        <f t="shared" ref="I38:I44" si="12">SUM(D38:H38)</f>
        <v>0</v>
      </c>
      <c r="J38" s="234"/>
      <c r="K38" s="1052"/>
      <c r="L38" s="1052"/>
      <c r="M38" s="1052"/>
      <c r="N38" s="1052"/>
      <c r="O38" s="1052"/>
      <c r="P38" s="1052">
        <f t="shared" ref="P38:P44" si="13">SUM(K38:O38)</f>
        <v>0</v>
      </c>
      <c r="Q38" s="129"/>
      <c r="R38" s="1052"/>
      <c r="S38" s="1052"/>
      <c r="T38" s="1052"/>
      <c r="U38" s="1052"/>
      <c r="V38" s="1052"/>
      <c r="W38" s="1052">
        <f t="shared" ref="W38:W44" si="14">SUM(R38:V38)</f>
        <v>0</v>
      </c>
    </row>
    <row r="39" spans="2:23">
      <c r="B39" s="1830" t="s">
        <v>253</v>
      </c>
      <c r="C39" s="344"/>
      <c r="D39" s="1052"/>
      <c r="E39" s="1052"/>
      <c r="F39" s="1052"/>
      <c r="G39" s="1052"/>
      <c r="H39" s="1052"/>
      <c r="I39" s="1052">
        <f t="shared" si="12"/>
        <v>0</v>
      </c>
      <c r="J39" s="234"/>
      <c r="K39" s="1052"/>
      <c r="L39" s="1052"/>
      <c r="M39" s="1052"/>
      <c r="N39" s="1052"/>
      <c r="O39" s="1052"/>
      <c r="P39" s="1052">
        <f t="shared" si="13"/>
        <v>0</v>
      </c>
      <c r="Q39" s="129"/>
      <c r="R39" s="1052"/>
      <c r="S39" s="1052"/>
      <c r="T39" s="1052"/>
      <c r="U39" s="1052"/>
      <c r="V39" s="1052"/>
      <c r="W39" s="1052">
        <f t="shared" si="14"/>
        <v>0</v>
      </c>
    </row>
    <row r="40" spans="2:23">
      <c r="B40" s="1830" t="s">
        <v>254</v>
      </c>
      <c r="C40" s="344"/>
      <c r="D40" s="1052"/>
      <c r="E40" s="1052"/>
      <c r="F40" s="1052"/>
      <c r="G40" s="1052"/>
      <c r="H40" s="1052"/>
      <c r="I40" s="1052">
        <f t="shared" si="12"/>
        <v>0</v>
      </c>
      <c r="J40" s="234"/>
      <c r="K40" s="1052"/>
      <c r="L40" s="1052"/>
      <c r="M40" s="1052"/>
      <c r="N40" s="1052"/>
      <c r="O40" s="1052"/>
      <c r="P40" s="1052">
        <f t="shared" si="13"/>
        <v>0</v>
      </c>
      <c r="Q40" s="129"/>
      <c r="R40" s="1052"/>
      <c r="S40" s="1052"/>
      <c r="T40" s="1052"/>
      <c r="U40" s="1052"/>
      <c r="V40" s="1052"/>
      <c r="W40" s="1052">
        <f t="shared" si="14"/>
        <v>0</v>
      </c>
    </row>
    <row r="41" spans="2:23">
      <c r="B41" s="1830" t="s">
        <v>255</v>
      </c>
      <c r="C41" s="344"/>
      <c r="D41" s="1052"/>
      <c r="E41" s="1052"/>
      <c r="F41" s="1052"/>
      <c r="G41" s="1052"/>
      <c r="H41" s="1052"/>
      <c r="I41" s="1052">
        <f t="shared" si="12"/>
        <v>0</v>
      </c>
      <c r="J41" s="234"/>
      <c r="K41" s="1052"/>
      <c r="L41" s="1052"/>
      <c r="M41" s="1052"/>
      <c r="N41" s="1052"/>
      <c r="O41" s="1052"/>
      <c r="P41" s="1052">
        <f t="shared" si="13"/>
        <v>0</v>
      </c>
      <c r="Q41" s="129"/>
      <c r="R41" s="1052"/>
      <c r="S41" s="1052"/>
      <c r="T41" s="1052"/>
      <c r="U41" s="1052"/>
      <c r="V41" s="1052"/>
      <c r="W41" s="1052">
        <f t="shared" si="14"/>
        <v>0</v>
      </c>
    </row>
    <row r="42" spans="2:23">
      <c r="B42" s="1830" t="s">
        <v>258</v>
      </c>
      <c r="C42" s="344"/>
      <c r="D42" s="1052"/>
      <c r="E42" s="1052"/>
      <c r="F42" s="1052"/>
      <c r="G42" s="1052"/>
      <c r="H42" s="1052"/>
      <c r="I42" s="1052">
        <f t="shared" si="12"/>
        <v>0</v>
      </c>
      <c r="J42" s="234"/>
      <c r="K42" s="1052"/>
      <c r="L42" s="1052"/>
      <c r="M42" s="1052"/>
      <c r="N42" s="1052"/>
      <c r="O42" s="1052"/>
      <c r="P42" s="1052">
        <f t="shared" si="13"/>
        <v>0</v>
      </c>
      <c r="Q42" s="129"/>
      <c r="R42" s="1052"/>
      <c r="S42" s="1052"/>
      <c r="T42" s="1052"/>
      <c r="U42" s="1052"/>
      <c r="V42" s="1052"/>
      <c r="W42" s="1052">
        <f t="shared" si="14"/>
        <v>0</v>
      </c>
    </row>
    <row r="43" spans="2:23">
      <c r="B43" s="1830" t="s">
        <v>259</v>
      </c>
      <c r="C43" s="344"/>
      <c r="D43" s="1052"/>
      <c r="E43" s="1052"/>
      <c r="F43" s="1052"/>
      <c r="G43" s="1052"/>
      <c r="H43" s="1052"/>
      <c r="I43" s="1052">
        <f t="shared" si="12"/>
        <v>0</v>
      </c>
      <c r="J43" s="234"/>
      <c r="K43" s="1052"/>
      <c r="L43" s="1052"/>
      <c r="M43" s="1052"/>
      <c r="N43" s="1052"/>
      <c r="O43" s="1052"/>
      <c r="P43" s="1052">
        <f t="shared" si="13"/>
        <v>0</v>
      </c>
      <c r="Q43" s="129"/>
      <c r="R43" s="1052"/>
      <c r="S43" s="1052"/>
      <c r="T43" s="1052"/>
      <c r="U43" s="1052"/>
      <c r="V43" s="1052"/>
      <c r="W43" s="1052">
        <f t="shared" si="14"/>
        <v>0</v>
      </c>
    </row>
    <row r="44" spans="2:23">
      <c r="B44" s="1830" t="s">
        <v>812</v>
      </c>
      <c r="C44" s="344"/>
      <c r="D44" s="1052"/>
      <c r="E44" s="1052"/>
      <c r="F44" s="1052"/>
      <c r="G44" s="1052"/>
      <c r="H44" s="1052"/>
      <c r="I44" s="1052">
        <f t="shared" si="12"/>
        <v>0</v>
      </c>
      <c r="J44" s="234"/>
      <c r="K44" s="1052"/>
      <c r="L44" s="1052"/>
      <c r="M44" s="1052"/>
      <c r="N44" s="1052"/>
      <c r="O44" s="1052"/>
      <c r="P44" s="1052">
        <f t="shared" si="13"/>
        <v>0</v>
      </c>
      <c r="Q44" s="129"/>
      <c r="R44" s="1052"/>
      <c r="S44" s="1052"/>
      <c r="T44" s="1052"/>
      <c r="U44" s="1052"/>
      <c r="V44" s="1052"/>
      <c r="W44" s="1052">
        <f t="shared" si="14"/>
        <v>0</v>
      </c>
    </row>
    <row r="45" spans="2:23">
      <c r="B45" s="1830" t="s">
        <v>234</v>
      </c>
      <c r="C45" s="344"/>
      <c r="D45" s="1844"/>
      <c r="E45" s="1844"/>
      <c r="F45" s="1844"/>
      <c r="G45" s="1844"/>
      <c r="H45" s="852"/>
      <c r="I45" s="1844"/>
      <c r="J45" s="234"/>
      <c r="K45" s="1844"/>
      <c r="L45" s="1844"/>
      <c r="M45" s="1844"/>
      <c r="N45" s="1844"/>
      <c r="O45" s="852"/>
      <c r="P45" s="1844"/>
      <c r="Q45" s="129"/>
      <c r="R45" s="1844"/>
      <c r="S45" s="1844"/>
      <c r="T45" s="1844"/>
      <c r="U45" s="1844"/>
      <c r="V45" s="852"/>
      <c r="W45" s="1844"/>
    </row>
    <row r="46" spans="2:23">
      <c r="B46" s="1832"/>
      <c r="C46" s="341"/>
      <c r="D46" s="1844"/>
      <c r="E46" s="1844"/>
      <c r="F46" s="1844"/>
      <c r="G46" s="1844"/>
      <c r="H46" s="852"/>
      <c r="I46" s="1844"/>
      <c r="J46" s="234"/>
      <c r="K46" s="1844"/>
      <c r="L46" s="1844"/>
      <c r="M46" s="1844"/>
      <c r="N46" s="1844"/>
      <c r="O46" s="852"/>
      <c r="P46" s="1844"/>
      <c r="Q46" s="129"/>
      <c r="R46" s="1844"/>
      <c r="S46" s="1844"/>
      <c r="T46" s="1844"/>
      <c r="U46" s="1844"/>
      <c r="V46" s="852"/>
      <c r="W46" s="1844"/>
    </row>
    <row r="47" spans="2:23">
      <c r="B47" s="1833" t="s">
        <v>243</v>
      </c>
      <c r="C47" s="341"/>
      <c r="D47" s="1834">
        <f t="shared" ref="D47:I47" si="15">+D36</f>
        <v>0</v>
      </c>
      <c r="E47" s="1834">
        <f t="shared" si="15"/>
        <v>0</v>
      </c>
      <c r="F47" s="1834">
        <f t="shared" si="15"/>
        <v>0</v>
      </c>
      <c r="G47" s="1834">
        <f t="shared" si="15"/>
        <v>0</v>
      </c>
      <c r="H47" s="1834">
        <f t="shared" si="15"/>
        <v>0</v>
      </c>
      <c r="I47" s="1834">
        <f t="shared" si="15"/>
        <v>0</v>
      </c>
      <c r="J47" s="260"/>
      <c r="K47" s="1834">
        <f t="shared" ref="K47:P47" si="16">+K36</f>
        <v>0</v>
      </c>
      <c r="L47" s="1834">
        <f t="shared" si="16"/>
        <v>0</v>
      </c>
      <c r="M47" s="1834">
        <f t="shared" si="16"/>
        <v>0</v>
      </c>
      <c r="N47" s="1834">
        <f t="shared" si="16"/>
        <v>0</v>
      </c>
      <c r="O47" s="1834">
        <f t="shared" si="16"/>
        <v>0</v>
      </c>
      <c r="P47" s="1834">
        <f t="shared" si="16"/>
        <v>0</v>
      </c>
      <c r="Q47" s="1873"/>
      <c r="R47" s="1834">
        <f t="shared" ref="R47:W47" si="17">+R36</f>
        <v>0</v>
      </c>
      <c r="S47" s="1834">
        <f t="shared" si="17"/>
        <v>0</v>
      </c>
      <c r="T47" s="1834">
        <f t="shared" si="17"/>
        <v>0</v>
      </c>
      <c r="U47" s="1834">
        <f t="shared" si="17"/>
        <v>0</v>
      </c>
      <c r="V47" s="1834">
        <f t="shared" si="17"/>
        <v>0</v>
      </c>
      <c r="W47" s="1834">
        <f t="shared" si="17"/>
        <v>0</v>
      </c>
    </row>
    <row r="48" spans="2:23">
      <c r="B48" s="1836"/>
      <c r="C48" s="341"/>
      <c r="D48" s="1874"/>
      <c r="E48" s="1874"/>
      <c r="F48" s="1874"/>
      <c r="G48" s="1875"/>
      <c r="H48" s="1876"/>
      <c r="I48" s="1874"/>
      <c r="J48" s="234"/>
      <c r="K48" s="1841"/>
      <c r="L48" s="1841"/>
      <c r="M48" s="1841"/>
      <c r="N48" s="1842"/>
      <c r="O48" s="1843"/>
      <c r="P48" s="1841"/>
      <c r="Q48" s="129"/>
      <c r="R48" s="1841"/>
      <c r="S48" s="1841"/>
      <c r="T48" s="1841"/>
      <c r="U48" s="1842"/>
      <c r="V48" s="1843"/>
      <c r="W48" s="1841"/>
    </row>
    <row r="49" spans="1:29">
      <c r="B49" s="1845" t="s">
        <v>244</v>
      </c>
      <c r="C49" s="341"/>
      <c r="D49" s="1840"/>
      <c r="E49" s="1840"/>
      <c r="F49" s="1840"/>
      <c r="G49" s="1846"/>
      <c r="H49" s="1847"/>
      <c r="I49" s="1840"/>
      <c r="J49" s="234"/>
      <c r="K49" s="1844"/>
      <c r="L49" s="1844"/>
      <c r="M49" s="1844"/>
      <c r="N49" s="1848"/>
      <c r="O49" s="1849"/>
      <c r="P49" s="1844"/>
      <c r="Q49" s="129"/>
      <c r="R49" s="1844"/>
      <c r="S49" s="1844"/>
      <c r="T49" s="1844"/>
      <c r="U49" s="1848"/>
      <c r="V49" s="1849"/>
      <c r="W49" s="1844"/>
    </row>
    <row r="50" spans="1:29">
      <c r="B50" s="1850" t="s">
        <v>236</v>
      </c>
      <c r="C50" s="343"/>
      <c r="D50" s="1840"/>
      <c r="E50" s="1840"/>
      <c r="F50" s="1840"/>
      <c r="G50" s="1846"/>
      <c r="H50" s="1847"/>
      <c r="I50" s="1840"/>
      <c r="J50" s="234"/>
      <c r="K50" s="1844"/>
      <c r="L50" s="1844"/>
      <c r="M50" s="1844"/>
      <c r="N50" s="1848"/>
      <c r="O50" s="1849"/>
      <c r="P50" s="1844"/>
      <c r="Q50" s="129"/>
      <c r="R50" s="1844"/>
      <c r="S50" s="1844"/>
      <c r="T50" s="1844"/>
      <c r="U50" s="1848"/>
      <c r="V50" s="1849"/>
      <c r="W50" s="1844"/>
    </row>
    <row r="51" spans="1:29">
      <c r="B51" s="1851"/>
      <c r="C51" s="341"/>
      <c r="D51" s="1852"/>
      <c r="E51" s="1852"/>
      <c r="F51" s="1852"/>
      <c r="G51" s="1853"/>
      <c r="H51" s="1853"/>
      <c r="I51" s="1852"/>
      <c r="J51" s="234"/>
      <c r="K51" s="1854"/>
      <c r="L51" s="1854"/>
      <c r="M51" s="1854"/>
      <c r="N51" s="1855"/>
      <c r="O51" s="1855"/>
      <c r="P51" s="1854"/>
      <c r="Q51" s="129"/>
      <c r="R51" s="1854"/>
      <c r="S51" s="1854"/>
      <c r="T51" s="1854"/>
      <c r="U51" s="1855"/>
      <c r="V51" s="1855"/>
      <c r="W51" s="1854"/>
    </row>
    <row r="52" spans="1:29">
      <c r="B52" s="338"/>
      <c r="D52" s="337"/>
      <c r="E52" s="337"/>
      <c r="F52" s="337"/>
      <c r="G52" s="339"/>
      <c r="H52" s="339"/>
      <c r="I52" s="337"/>
      <c r="J52" s="234"/>
      <c r="K52" s="337"/>
      <c r="L52" s="337"/>
      <c r="M52" s="337"/>
      <c r="N52" s="339"/>
      <c r="O52" s="339"/>
      <c r="P52" s="337"/>
      <c r="Q52" s="234"/>
      <c r="R52" s="337"/>
      <c r="S52" s="337"/>
      <c r="T52" s="337"/>
      <c r="U52" s="339"/>
      <c r="V52" s="339"/>
      <c r="W52" s="337"/>
    </row>
    <row r="53" spans="1:29">
      <c r="B53" s="338"/>
      <c r="D53" s="337"/>
      <c r="E53" s="337"/>
      <c r="F53" s="337"/>
      <c r="G53" s="339"/>
      <c r="H53" s="339"/>
      <c r="I53" s="337"/>
      <c r="J53" s="234"/>
      <c r="K53" s="337"/>
      <c r="L53" s="337"/>
      <c r="M53" s="337"/>
      <c r="N53" s="339"/>
      <c r="O53" s="339"/>
      <c r="P53" s="337"/>
      <c r="Q53" s="234"/>
      <c r="R53" s="337"/>
      <c r="S53" s="337"/>
      <c r="T53" s="337"/>
      <c r="U53" s="339"/>
      <c r="V53" s="339"/>
      <c r="W53" s="337"/>
    </row>
    <row r="54" spans="1:29" ht="15">
      <c r="A54" s="60"/>
      <c r="B54" s="3071" t="s">
        <v>1353</v>
      </c>
      <c r="C54" s="3071"/>
      <c r="D54" s="3071"/>
      <c r="E54" s="3071"/>
      <c r="F54" s="3071"/>
      <c r="G54" s="3071"/>
      <c r="H54" s="3071"/>
      <c r="I54" s="3071"/>
      <c r="J54" s="3071"/>
      <c r="K54" s="3071"/>
      <c r="L54" s="3071"/>
      <c r="M54" s="3071"/>
      <c r="N54" s="3071"/>
      <c r="O54" s="3071"/>
      <c r="P54" s="3071"/>
      <c r="Q54" s="3071"/>
      <c r="R54" s="3071"/>
      <c r="S54" s="3071"/>
      <c r="T54" s="3071"/>
      <c r="U54" s="3071"/>
      <c r="V54" s="3071"/>
      <c r="W54" s="3071"/>
      <c r="X54" s="60"/>
      <c r="Y54" s="60"/>
      <c r="Z54" s="60"/>
      <c r="AA54" s="60"/>
      <c r="AB54" s="60"/>
      <c r="AC54" s="60"/>
    </row>
    <row r="55" spans="1:29">
      <c r="B55" s="338"/>
      <c r="D55" s="337"/>
      <c r="E55" s="337"/>
      <c r="F55" s="337"/>
      <c r="G55" s="339"/>
      <c r="H55" s="339"/>
      <c r="I55" s="337"/>
      <c r="J55" s="234"/>
      <c r="K55" s="337"/>
      <c r="L55" s="337"/>
      <c r="M55" s="337"/>
      <c r="N55" s="339"/>
      <c r="O55" s="339"/>
      <c r="P55" s="337"/>
      <c r="Q55" s="234"/>
      <c r="R55" s="337"/>
      <c r="S55" s="337"/>
      <c r="T55" s="337"/>
      <c r="U55" s="339"/>
      <c r="V55" s="339"/>
      <c r="W55" s="337"/>
    </row>
    <row r="56" spans="1:29">
      <c r="B56" s="1856"/>
      <c r="D56" s="3232" t="str">
        <f>+D6</f>
        <v>t-2</v>
      </c>
      <c r="E56" s="3233"/>
      <c r="F56" s="3233"/>
      <c r="G56" s="3233"/>
      <c r="H56" s="3234"/>
      <c r="I56" s="3235"/>
      <c r="J56" s="1857"/>
      <c r="K56" s="3236" t="str">
        <f>+K6</f>
        <v>t-1</v>
      </c>
      <c r="L56" s="3237"/>
      <c r="M56" s="3237"/>
      <c r="N56" s="3237"/>
      <c r="O56" s="3238"/>
      <c r="P56" s="3239"/>
      <c r="Q56" s="1858"/>
      <c r="R56" s="3236" t="str">
        <f>+R6</f>
        <v>t</v>
      </c>
      <c r="S56" s="3237"/>
      <c r="T56" s="3237"/>
      <c r="U56" s="3237"/>
      <c r="V56" s="3238"/>
      <c r="W56" s="3239"/>
    </row>
    <row r="57" spans="1:29" ht="38.25">
      <c r="B57" s="1859" t="s">
        <v>112</v>
      </c>
      <c r="C57" s="341"/>
      <c r="D57" s="1860" t="s">
        <v>238</v>
      </c>
      <c r="E57" s="1860" t="s">
        <v>239</v>
      </c>
      <c r="F57" s="1860" t="s">
        <v>205</v>
      </c>
      <c r="G57" s="1861" t="s">
        <v>240</v>
      </c>
      <c r="H57" s="1862" t="s">
        <v>355</v>
      </c>
      <c r="I57" s="1860" t="s">
        <v>241</v>
      </c>
      <c r="J57" s="1863"/>
      <c r="K57" s="1864" t="s">
        <v>238</v>
      </c>
      <c r="L57" s="1864" t="s">
        <v>239</v>
      </c>
      <c r="M57" s="1864" t="s">
        <v>205</v>
      </c>
      <c r="N57" s="1865" t="s">
        <v>240</v>
      </c>
      <c r="O57" s="1866" t="s">
        <v>355</v>
      </c>
      <c r="P57" s="1864" t="s">
        <v>241</v>
      </c>
      <c r="Q57" s="1867"/>
      <c r="R57" s="1864" t="s">
        <v>238</v>
      </c>
      <c r="S57" s="1864" t="s">
        <v>239</v>
      </c>
      <c r="T57" s="1864" t="s">
        <v>205</v>
      </c>
      <c r="U57" s="1865" t="s">
        <v>240</v>
      </c>
      <c r="V57" s="1866" t="s">
        <v>355</v>
      </c>
      <c r="W57" s="1864" t="s">
        <v>241</v>
      </c>
    </row>
    <row r="58" spans="1:29">
      <c r="B58" s="1832" t="s">
        <v>242</v>
      </c>
      <c r="C58" s="341"/>
      <c r="D58" s="1872">
        <f t="shared" ref="D58:I58" si="18">SUM(D59:D66)</f>
        <v>0</v>
      </c>
      <c r="E58" s="1872">
        <f t="shared" si="18"/>
        <v>0</v>
      </c>
      <c r="F58" s="1872">
        <f t="shared" si="18"/>
        <v>0</v>
      </c>
      <c r="G58" s="1872">
        <f t="shared" si="18"/>
        <v>0</v>
      </c>
      <c r="H58" s="1872">
        <f t="shared" si="18"/>
        <v>0</v>
      </c>
      <c r="I58" s="1872">
        <f t="shared" si="18"/>
        <v>0</v>
      </c>
      <c r="J58" s="234"/>
      <c r="K58" s="1872">
        <f t="shared" ref="K58:P58" si="19">SUM(K59:K66)</f>
        <v>0</v>
      </c>
      <c r="L58" s="1872">
        <f t="shared" si="19"/>
        <v>0</v>
      </c>
      <c r="M58" s="1872">
        <f t="shared" si="19"/>
        <v>0</v>
      </c>
      <c r="N58" s="1872">
        <f t="shared" si="19"/>
        <v>0</v>
      </c>
      <c r="O58" s="1872">
        <f t="shared" si="19"/>
        <v>0</v>
      </c>
      <c r="P58" s="1872">
        <f t="shared" si="19"/>
        <v>0</v>
      </c>
      <c r="Q58" s="129"/>
      <c r="R58" s="1872"/>
      <c r="S58" s="1872"/>
      <c r="T58" s="1872"/>
      <c r="U58" s="1872"/>
      <c r="V58" s="1872"/>
      <c r="W58" s="1872">
        <f t="shared" ref="W58" si="20">SUM(W59:W66)</f>
        <v>0</v>
      </c>
    </row>
    <row r="59" spans="1:29">
      <c r="B59" s="1830" t="s">
        <v>250</v>
      </c>
      <c r="C59" s="344"/>
      <c r="D59" s="1052"/>
      <c r="E59" s="1052"/>
      <c r="F59" s="1052"/>
      <c r="G59" s="1052"/>
      <c r="H59" s="1052"/>
      <c r="I59" s="1052">
        <f>SUM(D59:H59)</f>
        <v>0</v>
      </c>
      <c r="J59" s="234"/>
      <c r="K59" s="1052"/>
      <c r="L59" s="1052"/>
      <c r="M59" s="1052"/>
      <c r="N59" s="1052"/>
      <c r="O59" s="1052"/>
      <c r="P59" s="1052">
        <f>SUM(K59:O59)</f>
        <v>0</v>
      </c>
      <c r="Q59" s="129"/>
      <c r="R59" s="1052"/>
      <c r="S59" s="1052"/>
      <c r="T59" s="1052"/>
      <c r="U59" s="1052"/>
      <c r="V59" s="1052"/>
      <c r="W59" s="1052">
        <f>SUM(R59:V59)</f>
        <v>0</v>
      </c>
    </row>
    <row r="60" spans="1:29">
      <c r="B60" s="1830" t="s">
        <v>252</v>
      </c>
      <c r="C60" s="344"/>
      <c r="D60" s="1052"/>
      <c r="E60" s="1052"/>
      <c r="F60" s="1052"/>
      <c r="G60" s="1052"/>
      <c r="H60" s="1052"/>
      <c r="I60" s="1052">
        <f t="shared" ref="I60:I65" si="21">SUM(D60:H60)</f>
        <v>0</v>
      </c>
      <c r="J60" s="234"/>
      <c r="K60" s="1052"/>
      <c r="L60" s="1052"/>
      <c r="M60" s="1052"/>
      <c r="N60" s="1052"/>
      <c r="O60" s="1052"/>
      <c r="P60" s="1052">
        <f t="shared" ref="P60:P65" si="22">SUM(K60:O60)</f>
        <v>0</v>
      </c>
      <c r="Q60" s="129"/>
      <c r="R60" s="1052"/>
      <c r="S60" s="1052"/>
      <c r="T60" s="1052"/>
      <c r="U60" s="1052"/>
      <c r="V60" s="1052"/>
      <c r="W60" s="1052">
        <f t="shared" ref="W60:W65" si="23">SUM(R60:V60)</f>
        <v>0</v>
      </c>
    </row>
    <row r="61" spans="1:29">
      <c r="B61" s="1830" t="s">
        <v>256</v>
      </c>
      <c r="C61" s="344"/>
      <c r="D61" s="1052"/>
      <c r="E61" s="1052"/>
      <c r="F61" s="1052"/>
      <c r="G61" s="1052"/>
      <c r="H61" s="1052"/>
      <c r="I61" s="1052">
        <f t="shared" si="21"/>
        <v>0</v>
      </c>
      <c r="J61" s="234"/>
      <c r="K61" s="1052"/>
      <c r="L61" s="1052"/>
      <c r="M61" s="1052"/>
      <c r="N61" s="1052"/>
      <c r="O61" s="1052"/>
      <c r="P61" s="1052">
        <f t="shared" si="22"/>
        <v>0</v>
      </c>
      <c r="Q61" s="129"/>
      <c r="R61" s="1052"/>
      <c r="S61" s="1052"/>
      <c r="T61" s="1052"/>
      <c r="U61" s="1052"/>
      <c r="V61" s="1052"/>
      <c r="W61" s="1052">
        <f t="shared" si="23"/>
        <v>0</v>
      </c>
    </row>
    <row r="62" spans="1:29">
      <c r="B62" s="1830" t="s">
        <v>257</v>
      </c>
      <c r="C62" s="344"/>
      <c r="D62" s="1052"/>
      <c r="E62" s="1052"/>
      <c r="F62" s="1052"/>
      <c r="G62" s="1052"/>
      <c r="H62" s="1052"/>
      <c r="I62" s="1052">
        <f t="shared" si="21"/>
        <v>0</v>
      </c>
      <c r="J62" s="234"/>
      <c r="K62" s="1052"/>
      <c r="L62" s="1052"/>
      <c r="M62" s="1052"/>
      <c r="N62" s="1052"/>
      <c r="O62" s="1052"/>
      <c r="P62" s="1052">
        <f t="shared" si="22"/>
        <v>0</v>
      </c>
      <c r="Q62" s="129"/>
      <c r="R62" s="1052"/>
      <c r="S62" s="1052"/>
      <c r="T62" s="1052"/>
      <c r="U62" s="1052"/>
      <c r="V62" s="1052"/>
      <c r="W62" s="1052">
        <f t="shared" si="23"/>
        <v>0</v>
      </c>
    </row>
    <row r="63" spans="1:29">
      <c r="B63" s="1830" t="s">
        <v>372</v>
      </c>
      <c r="C63" s="344"/>
      <c r="D63" s="1052"/>
      <c r="E63" s="1052"/>
      <c r="F63" s="1052"/>
      <c r="G63" s="1052"/>
      <c r="H63" s="1052"/>
      <c r="I63" s="1052">
        <f t="shared" si="21"/>
        <v>0</v>
      </c>
      <c r="J63" s="234"/>
      <c r="K63" s="1052"/>
      <c r="L63" s="1052"/>
      <c r="M63" s="1052"/>
      <c r="N63" s="1052"/>
      <c r="O63" s="1052"/>
      <c r="P63" s="1052">
        <f t="shared" si="22"/>
        <v>0</v>
      </c>
      <c r="Q63" s="129"/>
      <c r="R63" s="1052"/>
      <c r="S63" s="1052"/>
      <c r="T63" s="1052"/>
      <c r="U63" s="1052"/>
      <c r="V63" s="1052"/>
      <c r="W63" s="1052">
        <f t="shared" si="23"/>
        <v>0</v>
      </c>
    </row>
    <row r="64" spans="1:29">
      <c r="B64" s="501" t="s">
        <v>259</v>
      </c>
      <c r="C64" s="344"/>
      <c r="D64" s="1052"/>
      <c r="E64" s="1052"/>
      <c r="F64" s="1052"/>
      <c r="G64" s="1052"/>
      <c r="H64" s="1052"/>
      <c r="I64" s="1052">
        <f t="shared" si="21"/>
        <v>0</v>
      </c>
      <c r="J64" s="234"/>
      <c r="K64" s="1052"/>
      <c r="L64" s="1052"/>
      <c r="M64" s="1052"/>
      <c r="N64" s="1052"/>
      <c r="O64" s="1052"/>
      <c r="P64" s="1052">
        <f t="shared" si="22"/>
        <v>0</v>
      </c>
      <c r="Q64" s="129"/>
      <c r="R64" s="1052"/>
      <c r="S64" s="1052"/>
      <c r="T64" s="1052"/>
      <c r="U64" s="1052"/>
      <c r="V64" s="1052"/>
      <c r="W64" s="1052">
        <f t="shared" si="23"/>
        <v>0</v>
      </c>
    </row>
    <row r="65" spans="1:29">
      <c r="B65" s="1830" t="s">
        <v>812</v>
      </c>
      <c r="C65" s="344"/>
      <c r="D65" s="1052"/>
      <c r="E65" s="1052"/>
      <c r="F65" s="1052"/>
      <c r="G65" s="1052"/>
      <c r="H65" s="1052"/>
      <c r="I65" s="1052">
        <f t="shared" si="21"/>
        <v>0</v>
      </c>
      <c r="J65" s="234"/>
      <c r="K65" s="1052"/>
      <c r="L65" s="1052"/>
      <c r="M65" s="1052"/>
      <c r="N65" s="1052"/>
      <c r="O65" s="1052"/>
      <c r="P65" s="1052">
        <f t="shared" si="22"/>
        <v>0</v>
      </c>
      <c r="Q65" s="129"/>
      <c r="R65" s="1052"/>
      <c r="S65" s="1052"/>
      <c r="T65" s="1052"/>
      <c r="U65" s="1052"/>
      <c r="V65" s="1052"/>
      <c r="W65" s="1052">
        <f t="shared" si="23"/>
        <v>0</v>
      </c>
    </row>
    <row r="66" spans="1:29">
      <c r="B66" s="1830" t="s">
        <v>234</v>
      </c>
      <c r="C66" s="344"/>
      <c r="D66" s="1844"/>
      <c r="E66" s="1844"/>
      <c r="F66" s="1844"/>
      <c r="G66" s="1844"/>
      <c r="H66" s="852"/>
      <c r="I66" s="1844"/>
      <c r="J66" s="234"/>
      <c r="K66" s="1844"/>
      <c r="L66" s="1844"/>
      <c r="M66" s="1844"/>
      <c r="N66" s="1844"/>
      <c r="O66" s="852"/>
      <c r="P66" s="1844"/>
      <c r="Q66" s="129"/>
      <c r="R66" s="1844"/>
      <c r="S66" s="1844"/>
      <c r="T66" s="1844"/>
      <c r="U66" s="1844"/>
      <c r="V66" s="852"/>
      <c r="W66" s="1844"/>
    </row>
    <row r="67" spans="1:29">
      <c r="B67" s="1832"/>
      <c r="C67" s="341"/>
      <c r="D67" s="1844"/>
      <c r="E67" s="1844"/>
      <c r="F67" s="1844"/>
      <c r="G67" s="1844"/>
      <c r="H67" s="852"/>
      <c r="I67" s="1844"/>
      <c r="J67" s="234"/>
      <c r="K67" s="1844"/>
      <c r="L67" s="1844"/>
      <c r="M67" s="1844"/>
      <c r="N67" s="1844"/>
      <c r="O67" s="852"/>
      <c r="P67" s="1844"/>
      <c r="Q67" s="129"/>
      <c r="R67" s="1844"/>
      <c r="S67" s="1844"/>
      <c r="T67" s="1844"/>
      <c r="U67" s="1844"/>
      <c r="V67" s="852"/>
      <c r="W67" s="1844"/>
    </row>
    <row r="68" spans="1:29">
      <c r="B68" s="1833" t="s">
        <v>243</v>
      </c>
      <c r="C68" s="341"/>
      <c r="D68" s="1834">
        <f t="shared" ref="D68:I68" si="24">+D58</f>
        <v>0</v>
      </c>
      <c r="E68" s="1834">
        <f t="shared" si="24"/>
        <v>0</v>
      </c>
      <c r="F68" s="1834">
        <f t="shared" si="24"/>
        <v>0</v>
      </c>
      <c r="G68" s="1834">
        <f t="shared" si="24"/>
        <v>0</v>
      </c>
      <c r="H68" s="1834">
        <f t="shared" si="24"/>
        <v>0</v>
      </c>
      <c r="I68" s="1834">
        <f t="shared" si="24"/>
        <v>0</v>
      </c>
      <c r="J68" s="260"/>
      <c r="K68" s="1834">
        <f t="shared" ref="K68:P68" si="25">+K58</f>
        <v>0</v>
      </c>
      <c r="L68" s="1834">
        <f t="shared" si="25"/>
        <v>0</v>
      </c>
      <c r="M68" s="1834">
        <f t="shared" si="25"/>
        <v>0</v>
      </c>
      <c r="N68" s="1834">
        <f t="shared" si="25"/>
        <v>0</v>
      </c>
      <c r="O68" s="1834">
        <f t="shared" si="25"/>
        <v>0</v>
      </c>
      <c r="P68" s="1834">
        <f t="shared" si="25"/>
        <v>0</v>
      </c>
      <c r="Q68" s="1873"/>
      <c r="R68" s="1834">
        <f t="shared" ref="R68:W68" si="26">+R58</f>
        <v>0</v>
      </c>
      <c r="S68" s="1834">
        <f t="shared" si="26"/>
        <v>0</v>
      </c>
      <c r="T68" s="1834">
        <f t="shared" si="26"/>
        <v>0</v>
      </c>
      <c r="U68" s="1834">
        <f t="shared" si="26"/>
        <v>0</v>
      </c>
      <c r="V68" s="1834">
        <f t="shared" si="26"/>
        <v>0</v>
      </c>
      <c r="W68" s="1834">
        <f t="shared" si="26"/>
        <v>0</v>
      </c>
    </row>
    <row r="69" spans="1:29">
      <c r="B69" s="1836"/>
      <c r="C69" s="341"/>
      <c r="D69" s="1837"/>
      <c r="E69" s="1837"/>
      <c r="F69" s="1837"/>
      <c r="G69" s="1838"/>
      <c r="H69" s="1839"/>
      <c r="I69" s="1837"/>
      <c r="J69" s="234"/>
      <c r="K69" s="1841"/>
      <c r="L69" s="1841"/>
      <c r="M69" s="1841"/>
      <c r="N69" s="1842"/>
      <c r="O69" s="1843"/>
      <c r="P69" s="1841"/>
      <c r="Q69" s="129"/>
      <c r="R69" s="1841"/>
      <c r="S69" s="1841"/>
      <c r="T69" s="1841"/>
      <c r="U69" s="1842"/>
      <c r="V69" s="1843"/>
      <c r="W69" s="1841"/>
    </row>
    <row r="70" spans="1:29">
      <c r="B70" s="1845" t="s">
        <v>244</v>
      </c>
      <c r="C70" s="341"/>
      <c r="D70" s="1840"/>
      <c r="E70" s="1840"/>
      <c r="F70" s="1840"/>
      <c r="G70" s="1846"/>
      <c r="H70" s="1847"/>
      <c r="I70" s="1840"/>
      <c r="J70" s="234"/>
      <c r="K70" s="1844"/>
      <c r="L70" s="1844"/>
      <c r="M70" s="1844"/>
      <c r="N70" s="1848"/>
      <c r="O70" s="1849"/>
      <c r="P70" s="1844"/>
      <c r="Q70" s="129"/>
      <c r="R70" s="1844"/>
      <c r="S70" s="1844"/>
      <c r="T70" s="1844"/>
      <c r="U70" s="1848"/>
      <c r="V70" s="1849"/>
      <c r="W70" s="1844"/>
    </row>
    <row r="71" spans="1:29">
      <c r="B71" s="1850" t="s">
        <v>236</v>
      </c>
      <c r="C71" s="343"/>
      <c r="D71" s="1840"/>
      <c r="E71" s="1840"/>
      <c r="F71" s="1840"/>
      <c r="G71" s="1846"/>
      <c r="H71" s="1847"/>
      <c r="I71" s="1840"/>
      <c r="J71" s="234"/>
      <c r="K71" s="1844"/>
      <c r="L71" s="1844"/>
      <c r="M71" s="1844"/>
      <c r="N71" s="1848"/>
      <c r="O71" s="1849"/>
      <c r="P71" s="1844"/>
      <c r="Q71" s="129"/>
      <c r="R71" s="1844"/>
      <c r="S71" s="1844"/>
      <c r="T71" s="1844"/>
      <c r="U71" s="1848"/>
      <c r="V71" s="1849"/>
      <c r="W71" s="1844"/>
    </row>
    <row r="72" spans="1:29">
      <c r="B72" s="139"/>
      <c r="C72" s="341"/>
      <c r="D72" s="141"/>
      <c r="E72" s="141"/>
      <c r="F72" s="141"/>
      <c r="G72" s="268"/>
      <c r="H72" s="268"/>
      <c r="I72" s="141"/>
      <c r="K72" s="125"/>
      <c r="L72" s="125"/>
      <c r="M72" s="125"/>
      <c r="N72" s="931"/>
      <c r="O72" s="931"/>
      <c r="P72" s="125"/>
      <c r="Q72" s="126"/>
      <c r="R72" s="125"/>
      <c r="S72" s="125"/>
      <c r="T72" s="125"/>
      <c r="U72" s="931"/>
      <c r="V72" s="931"/>
      <c r="W72" s="125"/>
    </row>
    <row r="74" spans="1:29" s="2263" customFormat="1" ht="15">
      <c r="A74" s="2267"/>
      <c r="B74" s="3071" t="s">
        <v>1354</v>
      </c>
      <c r="C74" s="3071"/>
      <c r="D74" s="3071"/>
      <c r="E74" s="3071"/>
      <c r="F74" s="3071"/>
      <c r="G74" s="3071"/>
      <c r="H74" s="3071"/>
      <c r="I74" s="3071"/>
      <c r="J74" s="3071"/>
      <c r="K74" s="3071"/>
      <c r="L74" s="3071"/>
      <c r="M74" s="3071"/>
      <c r="N74" s="3071"/>
      <c r="O74" s="3071"/>
      <c r="P74" s="3071"/>
      <c r="Q74" s="3071"/>
      <c r="R74" s="3071"/>
      <c r="S74" s="3071"/>
      <c r="T74" s="3071"/>
      <c r="U74" s="3071"/>
      <c r="V74" s="3071"/>
      <c r="W74" s="3071"/>
      <c r="X74" s="2267"/>
      <c r="Y74" s="2267"/>
      <c r="Z74" s="2267"/>
      <c r="AA74" s="2267"/>
      <c r="AB74" s="2267"/>
      <c r="AC74" s="2267"/>
    </row>
    <row r="75" spans="1:29" s="2312" customFormat="1" ht="15">
      <c r="A75" s="2264"/>
      <c r="B75" s="2264"/>
      <c r="C75" s="2315"/>
      <c r="D75" s="2264"/>
      <c r="E75" s="2264"/>
      <c r="F75" s="2264"/>
      <c r="G75" s="2264"/>
      <c r="H75" s="2264"/>
      <c r="I75" s="2264"/>
      <c r="J75" s="2315"/>
      <c r="K75" s="2264"/>
      <c r="L75" s="2264"/>
      <c r="M75" s="2264"/>
      <c r="N75" s="2264"/>
      <c r="O75" s="2264"/>
      <c r="P75" s="2264"/>
      <c r="Q75" s="2315"/>
      <c r="R75" s="2264"/>
      <c r="S75" s="2264"/>
      <c r="T75" s="2264"/>
      <c r="U75" s="2264"/>
      <c r="V75" s="2264"/>
      <c r="W75" s="2264"/>
      <c r="X75" s="2264"/>
      <c r="Y75" s="2264"/>
      <c r="Z75" s="2264"/>
      <c r="AA75" s="2264"/>
      <c r="AB75" s="2264"/>
      <c r="AC75" s="2264"/>
    </row>
    <row r="76" spans="1:29" s="2263" customFormat="1">
      <c r="B76" s="2275"/>
      <c r="C76" s="2303"/>
      <c r="G76" s="2276"/>
      <c r="H76" s="2276"/>
      <c r="J76" s="2268"/>
      <c r="N76" s="2276"/>
      <c r="O76" s="2276"/>
      <c r="Q76" s="2268"/>
      <c r="U76" s="2276"/>
      <c r="V76" s="2276"/>
    </row>
    <row r="77" spans="1:29" s="2312" customFormat="1">
      <c r="B77" s="2649"/>
      <c r="C77" s="2303"/>
      <c r="D77" s="3164" t="str">
        <f>+D6</f>
        <v>t-2</v>
      </c>
      <c r="E77" s="3165"/>
      <c r="F77" s="3165"/>
      <c r="G77" s="3165"/>
      <c r="H77" s="3165"/>
      <c r="I77" s="3166"/>
      <c r="J77" s="1857"/>
      <c r="K77" s="3164" t="str">
        <f>+K6</f>
        <v>t-1</v>
      </c>
      <c r="L77" s="3165"/>
      <c r="M77" s="3165"/>
      <c r="N77" s="3165"/>
      <c r="O77" s="3165"/>
      <c r="P77" s="3166"/>
      <c r="Q77" s="1858"/>
      <c r="R77" s="3164" t="str">
        <f>+R6</f>
        <v>t</v>
      </c>
      <c r="S77" s="3165"/>
      <c r="T77" s="3165"/>
      <c r="U77" s="3165"/>
      <c r="V77" s="3165"/>
      <c r="W77" s="3166"/>
    </row>
    <row r="78" spans="1:29" s="2312" customFormat="1" ht="38.25">
      <c r="B78" s="2670" t="s">
        <v>112</v>
      </c>
      <c r="C78" s="2656"/>
      <c r="D78" s="2651" t="s">
        <v>238</v>
      </c>
      <c r="E78" s="2651" t="s">
        <v>239</v>
      </c>
      <c r="F78" s="2651" t="s">
        <v>205</v>
      </c>
      <c r="G78" s="2652" t="s">
        <v>240</v>
      </c>
      <c r="H78" s="2652" t="s">
        <v>355</v>
      </c>
      <c r="I78" s="2651" t="s">
        <v>241</v>
      </c>
      <c r="J78" s="2671"/>
      <c r="K78" s="2653" t="s">
        <v>238</v>
      </c>
      <c r="L78" s="2653" t="s">
        <v>239</v>
      </c>
      <c r="M78" s="2653" t="s">
        <v>205</v>
      </c>
      <c r="N78" s="2654" t="s">
        <v>240</v>
      </c>
      <c r="O78" s="2654" t="s">
        <v>355</v>
      </c>
      <c r="P78" s="2653" t="s">
        <v>241</v>
      </c>
      <c r="Q78" s="2672"/>
      <c r="R78" s="2653" t="s">
        <v>238</v>
      </c>
      <c r="S78" s="2653" t="s">
        <v>239</v>
      </c>
      <c r="T78" s="2653" t="s">
        <v>205</v>
      </c>
      <c r="U78" s="2654" t="s">
        <v>240</v>
      </c>
      <c r="V78" s="2654" t="s">
        <v>355</v>
      </c>
      <c r="W78" s="2653" t="s">
        <v>241</v>
      </c>
    </row>
    <row r="79" spans="1:29" s="2300" customFormat="1" ht="4.5" customHeight="1">
      <c r="B79" s="2303"/>
      <c r="C79" s="2303"/>
      <c r="D79" s="1863"/>
      <c r="E79" s="1863"/>
      <c r="F79" s="1863"/>
      <c r="G79" s="1869"/>
      <c r="H79" s="1869"/>
      <c r="I79" s="1863"/>
      <c r="J79" s="1863"/>
      <c r="K79" s="1867"/>
      <c r="L79" s="1867"/>
      <c r="M79" s="1867"/>
      <c r="N79" s="1870"/>
      <c r="O79" s="1870"/>
      <c r="P79" s="1867"/>
      <c r="Q79" s="1867"/>
      <c r="R79" s="1867"/>
      <c r="S79" s="1867"/>
      <c r="T79" s="1867"/>
      <c r="U79" s="1870"/>
      <c r="V79" s="1870"/>
      <c r="W79" s="1867"/>
    </row>
    <row r="80" spans="1:29" s="2312" customFormat="1">
      <c r="B80" s="2655" t="s">
        <v>242</v>
      </c>
      <c r="C80" s="2656"/>
      <c r="D80" s="2657">
        <f t="shared" ref="D80:I80" si="27">SUM(D81:D93)</f>
        <v>0</v>
      </c>
      <c r="E80" s="2657">
        <f t="shared" si="27"/>
        <v>0</v>
      </c>
      <c r="F80" s="2657">
        <f t="shared" si="27"/>
        <v>0</v>
      </c>
      <c r="G80" s="2657">
        <f t="shared" si="27"/>
        <v>0</v>
      </c>
      <c r="H80" s="2657">
        <f t="shared" si="27"/>
        <v>0</v>
      </c>
      <c r="I80" s="2657">
        <f t="shared" si="27"/>
        <v>0</v>
      </c>
      <c r="J80" s="1831"/>
      <c r="K80" s="2657">
        <f t="shared" ref="K80:P80" si="28">SUM(K81:K93)</f>
        <v>0</v>
      </c>
      <c r="L80" s="2657">
        <f t="shared" si="28"/>
        <v>0</v>
      </c>
      <c r="M80" s="2657">
        <f t="shared" si="28"/>
        <v>0</v>
      </c>
      <c r="N80" s="2657">
        <f t="shared" si="28"/>
        <v>0</v>
      </c>
      <c r="O80" s="2657">
        <f t="shared" si="28"/>
        <v>0</v>
      </c>
      <c r="P80" s="2657">
        <f t="shared" si="28"/>
        <v>0</v>
      </c>
      <c r="Q80" s="916"/>
      <c r="R80" s="2657">
        <f t="shared" ref="R80:W80" si="29">SUM(R81:R93)</f>
        <v>0</v>
      </c>
      <c r="S80" s="2657">
        <f t="shared" si="29"/>
        <v>0</v>
      </c>
      <c r="T80" s="2657">
        <f t="shared" si="29"/>
        <v>0</v>
      </c>
      <c r="U80" s="2657">
        <f t="shared" si="29"/>
        <v>0</v>
      </c>
      <c r="V80" s="2657">
        <f t="shared" si="29"/>
        <v>0</v>
      </c>
      <c r="W80" s="2657">
        <f t="shared" si="29"/>
        <v>0</v>
      </c>
    </row>
    <row r="81" spans="2:23" s="2312" customFormat="1">
      <c r="B81" s="501" t="s">
        <v>250</v>
      </c>
      <c r="C81" s="501"/>
      <c r="D81" s="916"/>
      <c r="E81" s="916"/>
      <c r="F81" s="916"/>
      <c r="G81" s="916"/>
      <c r="H81" s="916"/>
      <c r="I81" s="916">
        <f t="shared" ref="I81:S92" si="30">+SUMIF($B$36:$B$72,$B81,I$36:I$72)</f>
        <v>0</v>
      </c>
      <c r="J81" s="1831"/>
      <c r="K81" s="916"/>
      <c r="L81" s="916"/>
      <c r="M81" s="916"/>
      <c r="N81" s="916"/>
      <c r="O81" s="916"/>
      <c r="P81" s="916">
        <f t="shared" ref="P81" si="31">+SUMIF($B$36:$B$72,$B81,P$36:P$72)</f>
        <v>0</v>
      </c>
      <c r="Q81" s="916"/>
      <c r="R81" s="916">
        <f t="shared" ref="R81:W92" si="32">+SUMIF($B$36:$B$72,$B81,R$36:R$72)</f>
        <v>0</v>
      </c>
      <c r="S81" s="916">
        <f t="shared" si="32"/>
        <v>0</v>
      </c>
      <c r="T81" s="916">
        <f t="shared" si="32"/>
        <v>0</v>
      </c>
      <c r="U81" s="916">
        <f t="shared" si="32"/>
        <v>0</v>
      </c>
      <c r="V81" s="916">
        <f t="shared" si="32"/>
        <v>0</v>
      </c>
      <c r="W81" s="916">
        <f t="shared" si="32"/>
        <v>0</v>
      </c>
    </row>
    <row r="82" spans="2:23" s="2312" customFormat="1">
      <c r="B82" s="501" t="s">
        <v>251</v>
      </c>
      <c r="C82" s="501"/>
      <c r="D82" s="916"/>
      <c r="E82" s="916"/>
      <c r="F82" s="916"/>
      <c r="G82" s="916"/>
      <c r="H82" s="916"/>
      <c r="I82" s="916">
        <f t="shared" si="30"/>
        <v>0</v>
      </c>
      <c r="J82" s="1831"/>
      <c r="K82" s="916"/>
      <c r="L82" s="916"/>
      <c r="M82" s="916"/>
      <c r="N82" s="916"/>
      <c r="O82" s="916"/>
      <c r="P82" s="916">
        <f t="shared" si="30"/>
        <v>0</v>
      </c>
      <c r="Q82" s="916"/>
      <c r="R82" s="916">
        <f t="shared" si="30"/>
        <v>0</v>
      </c>
      <c r="S82" s="916">
        <f t="shared" si="30"/>
        <v>0</v>
      </c>
      <c r="T82" s="916">
        <f t="shared" si="32"/>
        <v>0</v>
      </c>
      <c r="U82" s="916">
        <f t="shared" si="32"/>
        <v>0</v>
      </c>
      <c r="V82" s="916">
        <f t="shared" si="32"/>
        <v>0</v>
      </c>
      <c r="W82" s="916">
        <f t="shared" si="32"/>
        <v>0</v>
      </c>
    </row>
    <row r="83" spans="2:23" s="2312" customFormat="1">
      <c r="B83" s="501" t="s">
        <v>252</v>
      </c>
      <c r="C83" s="501"/>
      <c r="D83" s="916"/>
      <c r="E83" s="916"/>
      <c r="F83" s="916"/>
      <c r="G83" s="916"/>
      <c r="H83" s="916"/>
      <c r="I83" s="916">
        <f t="shared" si="30"/>
        <v>0</v>
      </c>
      <c r="J83" s="1831"/>
      <c r="K83" s="916"/>
      <c r="L83" s="916"/>
      <c r="M83" s="916"/>
      <c r="N83" s="916"/>
      <c r="O83" s="916"/>
      <c r="P83" s="916">
        <f t="shared" si="30"/>
        <v>0</v>
      </c>
      <c r="Q83" s="916"/>
      <c r="R83" s="916">
        <f t="shared" si="32"/>
        <v>0</v>
      </c>
      <c r="S83" s="916">
        <f t="shared" si="32"/>
        <v>0</v>
      </c>
      <c r="T83" s="916">
        <f t="shared" si="32"/>
        <v>0</v>
      </c>
      <c r="U83" s="916">
        <f t="shared" si="32"/>
        <v>0</v>
      </c>
      <c r="V83" s="916">
        <f t="shared" si="32"/>
        <v>0</v>
      </c>
      <c r="W83" s="916">
        <f t="shared" si="32"/>
        <v>0</v>
      </c>
    </row>
    <row r="84" spans="2:23" s="2312" customFormat="1">
      <c r="B84" s="501" t="s">
        <v>253</v>
      </c>
      <c r="C84" s="501"/>
      <c r="D84" s="916"/>
      <c r="E84" s="916"/>
      <c r="F84" s="916"/>
      <c r="G84" s="916"/>
      <c r="H84" s="916"/>
      <c r="I84" s="916">
        <f t="shared" si="30"/>
        <v>0</v>
      </c>
      <c r="J84" s="1831"/>
      <c r="K84" s="916"/>
      <c r="L84" s="916"/>
      <c r="M84" s="916"/>
      <c r="N84" s="916"/>
      <c r="O84" s="916"/>
      <c r="P84" s="916">
        <f t="shared" si="30"/>
        <v>0</v>
      </c>
      <c r="Q84" s="916"/>
      <c r="R84" s="916">
        <f t="shared" si="32"/>
        <v>0</v>
      </c>
      <c r="S84" s="916">
        <f t="shared" si="32"/>
        <v>0</v>
      </c>
      <c r="T84" s="916">
        <f t="shared" si="32"/>
        <v>0</v>
      </c>
      <c r="U84" s="916">
        <f t="shared" si="32"/>
        <v>0</v>
      </c>
      <c r="V84" s="916">
        <f t="shared" si="32"/>
        <v>0</v>
      </c>
      <c r="W84" s="916">
        <f t="shared" si="32"/>
        <v>0</v>
      </c>
    </row>
    <row r="85" spans="2:23" s="2312" customFormat="1">
      <c r="B85" s="501" t="s">
        <v>254</v>
      </c>
      <c r="C85" s="501"/>
      <c r="D85" s="916"/>
      <c r="E85" s="916"/>
      <c r="F85" s="916"/>
      <c r="G85" s="916"/>
      <c r="H85" s="916"/>
      <c r="I85" s="916">
        <f t="shared" si="30"/>
        <v>0</v>
      </c>
      <c r="J85" s="1831"/>
      <c r="K85" s="916"/>
      <c r="L85" s="916"/>
      <c r="M85" s="916"/>
      <c r="N85" s="916"/>
      <c r="O85" s="916"/>
      <c r="P85" s="916">
        <f t="shared" si="30"/>
        <v>0</v>
      </c>
      <c r="Q85" s="916"/>
      <c r="R85" s="916">
        <f t="shared" si="32"/>
        <v>0</v>
      </c>
      <c r="S85" s="916">
        <f t="shared" si="32"/>
        <v>0</v>
      </c>
      <c r="T85" s="916">
        <f t="shared" si="32"/>
        <v>0</v>
      </c>
      <c r="U85" s="916">
        <f t="shared" si="32"/>
        <v>0</v>
      </c>
      <c r="V85" s="916">
        <f t="shared" si="32"/>
        <v>0</v>
      </c>
      <c r="W85" s="916">
        <f t="shared" si="32"/>
        <v>0</v>
      </c>
    </row>
    <row r="86" spans="2:23" s="2312" customFormat="1">
      <c r="B86" s="501" t="s">
        <v>255</v>
      </c>
      <c r="C86" s="501"/>
      <c r="D86" s="916"/>
      <c r="E86" s="916"/>
      <c r="F86" s="916"/>
      <c r="G86" s="916"/>
      <c r="H86" s="916"/>
      <c r="I86" s="916">
        <f t="shared" si="30"/>
        <v>0</v>
      </c>
      <c r="J86" s="1831"/>
      <c r="K86" s="916"/>
      <c r="L86" s="916"/>
      <c r="M86" s="916"/>
      <c r="N86" s="916"/>
      <c r="O86" s="916"/>
      <c r="P86" s="916">
        <f t="shared" si="30"/>
        <v>0</v>
      </c>
      <c r="Q86" s="916"/>
      <c r="R86" s="916">
        <f t="shared" si="32"/>
        <v>0</v>
      </c>
      <c r="S86" s="916">
        <f t="shared" si="32"/>
        <v>0</v>
      </c>
      <c r="T86" s="916">
        <f t="shared" si="32"/>
        <v>0</v>
      </c>
      <c r="U86" s="916">
        <f t="shared" si="32"/>
        <v>0</v>
      </c>
      <c r="V86" s="916">
        <f t="shared" si="32"/>
        <v>0</v>
      </c>
      <c r="W86" s="916">
        <f t="shared" si="32"/>
        <v>0</v>
      </c>
    </row>
    <row r="87" spans="2:23" s="2312" customFormat="1">
      <c r="B87" s="501" t="s">
        <v>256</v>
      </c>
      <c r="C87" s="501"/>
      <c r="D87" s="916"/>
      <c r="E87" s="916"/>
      <c r="F87" s="916"/>
      <c r="G87" s="916"/>
      <c r="H87" s="916"/>
      <c r="I87" s="916">
        <f t="shared" si="30"/>
        <v>0</v>
      </c>
      <c r="J87" s="1831"/>
      <c r="K87" s="916"/>
      <c r="L87" s="916"/>
      <c r="M87" s="916"/>
      <c r="N87" s="916"/>
      <c r="O87" s="916"/>
      <c r="P87" s="916">
        <f t="shared" si="30"/>
        <v>0</v>
      </c>
      <c r="Q87" s="916"/>
      <c r="R87" s="916">
        <f t="shared" si="32"/>
        <v>0</v>
      </c>
      <c r="S87" s="916">
        <f t="shared" si="32"/>
        <v>0</v>
      </c>
      <c r="T87" s="916">
        <f t="shared" si="32"/>
        <v>0</v>
      </c>
      <c r="U87" s="916">
        <f t="shared" si="32"/>
        <v>0</v>
      </c>
      <c r="V87" s="916">
        <f t="shared" si="32"/>
        <v>0</v>
      </c>
      <c r="W87" s="916">
        <f t="shared" si="32"/>
        <v>0</v>
      </c>
    </row>
    <row r="88" spans="2:23" s="2312" customFormat="1">
      <c r="B88" s="501" t="s">
        <v>257</v>
      </c>
      <c r="C88" s="501"/>
      <c r="D88" s="916"/>
      <c r="E88" s="916"/>
      <c r="F88" s="916"/>
      <c r="G88" s="916"/>
      <c r="H88" s="916"/>
      <c r="I88" s="916">
        <f t="shared" si="30"/>
        <v>0</v>
      </c>
      <c r="J88" s="1831"/>
      <c r="K88" s="916"/>
      <c r="L88" s="916"/>
      <c r="M88" s="916"/>
      <c r="N88" s="916"/>
      <c r="O88" s="916"/>
      <c r="P88" s="916">
        <f t="shared" si="30"/>
        <v>0</v>
      </c>
      <c r="Q88" s="916"/>
      <c r="R88" s="916">
        <f t="shared" si="32"/>
        <v>0</v>
      </c>
      <c r="S88" s="916">
        <f t="shared" si="32"/>
        <v>0</v>
      </c>
      <c r="T88" s="916">
        <f t="shared" si="32"/>
        <v>0</v>
      </c>
      <c r="U88" s="916">
        <f t="shared" si="32"/>
        <v>0</v>
      </c>
      <c r="V88" s="916">
        <f t="shared" si="32"/>
        <v>0</v>
      </c>
      <c r="W88" s="916">
        <f t="shared" si="32"/>
        <v>0</v>
      </c>
    </row>
    <row r="89" spans="2:23" s="2312" customFormat="1">
      <c r="B89" s="501" t="s">
        <v>258</v>
      </c>
      <c r="C89" s="501"/>
      <c r="D89" s="916"/>
      <c r="E89" s="916"/>
      <c r="F89" s="916"/>
      <c r="G89" s="916"/>
      <c r="H89" s="916"/>
      <c r="I89" s="916">
        <f t="shared" si="30"/>
        <v>0</v>
      </c>
      <c r="J89" s="1831"/>
      <c r="K89" s="916"/>
      <c r="L89" s="916"/>
      <c r="M89" s="916"/>
      <c r="N89" s="916"/>
      <c r="O89" s="916"/>
      <c r="P89" s="916">
        <f t="shared" si="30"/>
        <v>0</v>
      </c>
      <c r="Q89" s="916"/>
      <c r="R89" s="916">
        <f t="shared" si="32"/>
        <v>0</v>
      </c>
      <c r="S89" s="916">
        <f t="shared" si="32"/>
        <v>0</v>
      </c>
      <c r="T89" s="916">
        <f t="shared" si="32"/>
        <v>0</v>
      </c>
      <c r="U89" s="916">
        <f t="shared" si="32"/>
        <v>0</v>
      </c>
      <c r="V89" s="916">
        <f t="shared" si="32"/>
        <v>0</v>
      </c>
      <c r="W89" s="916">
        <f t="shared" si="32"/>
        <v>0</v>
      </c>
    </row>
    <row r="90" spans="2:23" s="2312" customFormat="1">
      <c r="B90" s="501" t="s">
        <v>372</v>
      </c>
      <c r="C90" s="501"/>
      <c r="D90" s="916"/>
      <c r="E90" s="916"/>
      <c r="F90" s="916"/>
      <c r="G90" s="916"/>
      <c r="H90" s="916"/>
      <c r="I90" s="916">
        <f t="shared" si="30"/>
        <v>0</v>
      </c>
      <c r="J90" s="1831"/>
      <c r="K90" s="916"/>
      <c r="L90" s="916"/>
      <c r="M90" s="916"/>
      <c r="N90" s="916"/>
      <c r="O90" s="916"/>
      <c r="P90" s="916">
        <f t="shared" si="30"/>
        <v>0</v>
      </c>
      <c r="Q90" s="916"/>
      <c r="R90" s="916">
        <f t="shared" si="32"/>
        <v>0</v>
      </c>
      <c r="S90" s="916">
        <f t="shared" si="32"/>
        <v>0</v>
      </c>
      <c r="T90" s="916">
        <f t="shared" si="32"/>
        <v>0</v>
      </c>
      <c r="U90" s="916">
        <f t="shared" si="32"/>
        <v>0</v>
      </c>
      <c r="V90" s="916">
        <f t="shared" si="32"/>
        <v>0</v>
      </c>
      <c r="W90" s="916">
        <f t="shared" si="32"/>
        <v>0</v>
      </c>
    </row>
    <row r="91" spans="2:23" s="2312" customFormat="1">
      <c r="B91" s="501" t="s">
        <v>259</v>
      </c>
      <c r="C91" s="501"/>
      <c r="D91" s="916"/>
      <c r="E91" s="916"/>
      <c r="F91" s="916"/>
      <c r="G91" s="916"/>
      <c r="H91" s="916"/>
      <c r="I91" s="916">
        <f t="shared" si="30"/>
        <v>0</v>
      </c>
      <c r="J91" s="1831"/>
      <c r="K91" s="916"/>
      <c r="L91" s="916"/>
      <c r="M91" s="916"/>
      <c r="N91" s="916"/>
      <c r="O91" s="916"/>
      <c r="P91" s="916">
        <f t="shared" si="30"/>
        <v>0</v>
      </c>
      <c r="Q91" s="916"/>
      <c r="R91" s="916">
        <f t="shared" si="32"/>
        <v>0</v>
      </c>
      <c r="S91" s="916">
        <f t="shared" si="32"/>
        <v>0</v>
      </c>
      <c r="T91" s="916">
        <f t="shared" si="32"/>
        <v>0</v>
      </c>
      <c r="U91" s="916">
        <f t="shared" si="32"/>
        <v>0</v>
      </c>
      <c r="V91" s="916">
        <f t="shared" si="32"/>
        <v>0</v>
      </c>
      <c r="W91" s="916">
        <f t="shared" si="32"/>
        <v>0</v>
      </c>
    </row>
    <row r="92" spans="2:23" s="2312" customFormat="1">
      <c r="B92" s="501" t="s">
        <v>812</v>
      </c>
      <c r="C92" s="501"/>
      <c r="D92" s="916"/>
      <c r="E92" s="916"/>
      <c r="F92" s="916"/>
      <c r="G92" s="916"/>
      <c r="H92" s="916"/>
      <c r="I92" s="916">
        <f t="shared" si="30"/>
        <v>0</v>
      </c>
      <c r="J92" s="1831"/>
      <c r="K92" s="916"/>
      <c r="L92" s="916"/>
      <c r="M92" s="916"/>
      <c r="N92" s="916"/>
      <c r="O92" s="916"/>
      <c r="P92" s="916">
        <f t="shared" si="30"/>
        <v>0</v>
      </c>
      <c r="Q92" s="916"/>
      <c r="R92" s="916">
        <f t="shared" si="32"/>
        <v>0</v>
      </c>
      <c r="S92" s="916">
        <f t="shared" si="32"/>
        <v>0</v>
      </c>
      <c r="T92" s="916">
        <f t="shared" si="32"/>
        <v>0</v>
      </c>
      <c r="U92" s="916">
        <f t="shared" si="32"/>
        <v>0</v>
      </c>
      <c r="V92" s="916">
        <f t="shared" si="32"/>
        <v>0</v>
      </c>
      <c r="W92" s="916">
        <f t="shared" si="32"/>
        <v>0</v>
      </c>
    </row>
    <row r="93" spans="2:23" s="2312" customFormat="1">
      <c r="B93" s="501" t="s">
        <v>234</v>
      </c>
      <c r="C93" s="501"/>
      <c r="D93" s="916"/>
      <c r="E93" s="916"/>
      <c r="F93" s="916"/>
      <c r="G93" s="916"/>
      <c r="H93" s="916"/>
      <c r="I93" s="916"/>
      <c r="J93" s="1831"/>
      <c r="K93" s="916"/>
      <c r="L93" s="916"/>
      <c r="M93" s="916"/>
      <c r="N93" s="916"/>
      <c r="O93" s="916"/>
      <c r="P93" s="916"/>
      <c r="Q93" s="916"/>
      <c r="R93" s="916"/>
      <c r="S93" s="916"/>
      <c r="T93" s="916"/>
      <c r="U93" s="916"/>
      <c r="V93" s="916"/>
      <c r="W93" s="916"/>
    </row>
    <row r="94" spans="2:23" s="2312" customFormat="1">
      <c r="B94" s="2656"/>
      <c r="C94" s="2656"/>
      <c r="D94" s="916"/>
      <c r="E94" s="916"/>
      <c r="F94" s="916"/>
      <c r="G94" s="916"/>
      <c r="H94" s="916"/>
      <c r="I94" s="916"/>
      <c r="J94" s="1831"/>
      <c r="K94" s="916"/>
      <c r="L94" s="916"/>
      <c r="M94" s="916"/>
      <c r="N94" s="916"/>
      <c r="O94" s="916"/>
      <c r="P94" s="916"/>
      <c r="Q94" s="916"/>
      <c r="R94" s="916"/>
      <c r="S94" s="916"/>
      <c r="T94" s="916"/>
      <c r="U94" s="916"/>
      <c r="V94" s="916"/>
      <c r="W94" s="916"/>
    </row>
    <row r="95" spans="2:23" s="2312" customFormat="1">
      <c r="B95" s="2658" t="s">
        <v>243</v>
      </c>
      <c r="C95" s="341"/>
      <c r="D95" s="2659">
        <f t="shared" ref="D95:I95" si="33">+D80</f>
        <v>0</v>
      </c>
      <c r="E95" s="2659">
        <f t="shared" si="33"/>
        <v>0</v>
      </c>
      <c r="F95" s="2659">
        <f t="shared" si="33"/>
        <v>0</v>
      </c>
      <c r="G95" s="2659">
        <f t="shared" si="33"/>
        <v>0</v>
      </c>
      <c r="H95" s="2659">
        <f t="shared" si="33"/>
        <v>0</v>
      </c>
      <c r="I95" s="2659">
        <f t="shared" si="33"/>
        <v>0</v>
      </c>
      <c r="J95" s="1835"/>
      <c r="K95" s="2659">
        <f t="shared" ref="K95:P95" si="34">+K80</f>
        <v>0</v>
      </c>
      <c r="L95" s="2659">
        <f t="shared" si="34"/>
        <v>0</v>
      </c>
      <c r="M95" s="2659">
        <f t="shared" si="34"/>
        <v>0</v>
      </c>
      <c r="N95" s="2659">
        <f t="shared" si="34"/>
        <v>0</v>
      </c>
      <c r="O95" s="2659">
        <f t="shared" si="34"/>
        <v>0</v>
      </c>
      <c r="P95" s="2659">
        <f t="shared" si="34"/>
        <v>0</v>
      </c>
      <c r="Q95" s="1687"/>
      <c r="R95" s="2659">
        <f t="shared" ref="R95:W95" si="35">+R80</f>
        <v>0</v>
      </c>
      <c r="S95" s="2659">
        <f t="shared" si="35"/>
        <v>0</v>
      </c>
      <c r="T95" s="2659">
        <f t="shared" si="35"/>
        <v>0</v>
      </c>
      <c r="U95" s="2659">
        <f t="shared" si="35"/>
        <v>0</v>
      </c>
      <c r="V95" s="2659">
        <f t="shared" si="35"/>
        <v>0</v>
      </c>
      <c r="W95" s="2659">
        <f t="shared" si="35"/>
        <v>0</v>
      </c>
    </row>
    <row r="96" spans="2:23" s="2313" customFormat="1">
      <c r="B96" s="2660"/>
      <c r="C96" s="341"/>
      <c r="D96" s="2673"/>
      <c r="E96" s="2673"/>
      <c r="F96" s="2673"/>
      <c r="G96" s="2674"/>
      <c r="H96" s="2674"/>
      <c r="I96" s="2673"/>
      <c r="J96" s="1814"/>
      <c r="K96" s="2663"/>
      <c r="L96" s="2663"/>
      <c r="M96" s="2663"/>
      <c r="N96" s="2664"/>
      <c r="O96" s="2664"/>
      <c r="P96" s="2663"/>
      <c r="Q96" s="852"/>
      <c r="R96" s="2663"/>
      <c r="S96" s="2663"/>
      <c r="T96" s="2663"/>
      <c r="U96" s="2664"/>
      <c r="V96" s="2664"/>
      <c r="W96" s="2663"/>
    </row>
    <row r="97" spans="1:29" s="2312" customFormat="1">
      <c r="B97" s="341" t="s">
        <v>244</v>
      </c>
      <c r="C97" s="341"/>
      <c r="D97" s="1814"/>
      <c r="E97" s="1814"/>
      <c r="F97" s="1814"/>
      <c r="G97" s="1847"/>
      <c r="H97" s="1847"/>
      <c r="I97" s="1814"/>
      <c r="J97" s="1814"/>
      <c r="K97" s="852"/>
      <c r="L97" s="852"/>
      <c r="M97" s="852"/>
      <c r="N97" s="1849"/>
      <c r="O97" s="1849"/>
      <c r="P97" s="852"/>
      <c r="Q97" s="852"/>
      <c r="R97" s="852"/>
      <c r="S97" s="852"/>
      <c r="T97" s="852"/>
      <c r="U97" s="1849"/>
      <c r="V97" s="1849"/>
      <c r="W97" s="852"/>
    </row>
    <row r="98" spans="1:29" s="2312" customFormat="1">
      <c r="B98" s="343" t="s">
        <v>236</v>
      </c>
      <c r="C98" s="343"/>
      <c r="D98" s="1814"/>
      <c r="E98" s="1814"/>
      <c r="F98" s="1814"/>
      <c r="G98" s="1847"/>
      <c r="H98" s="1847"/>
      <c r="I98" s="1814"/>
      <c r="J98" s="1814"/>
      <c r="K98" s="852"/>
      <c r="L98" s="852"/>
      <c r="M98" s="852"/>
      <c r="N98" s="1849"/>
      <c r="O98" s="1849"/>
      <c r="P98" s="852"/>
      <c r="Q98" s="852"/>
      <c r="R98" s="852"/>
      <c r="S98" s="852"/>
      <c r="T98" s="852"/>
      <c r="U98" s="1849"/>
      <c r="V98" s="1849"/>
      <c r="W98" s="852"/>
    </row>
    <row r="99" spans="1:29" s="2312" customFormat="1">
      <c r="B99" s="2665"/>
      <c r="C99" s="341"/>
      <c r="D99" s="2666"/>
      <c r="E99" s="2666"/>
      <c r="F99" s="2666"/>
      <c r="G99" s="2667"/>
      <c r="H99" s="2667"/>
      <c r="I99" s="2666"/>
      <c r="J99" s="1814"/>
      <c r="K99" s="2668"/>
      <c r="L99" s="2668"/>
      <c r="M99" s="2668"/>
      <c r="N99" s="2669"/>
      <c r="O99" s="2669"/>
      <c r="P99" s="2668"/>
      <c r="Q99" s="852"/>
      <c r="R99" s="2668"/>
      <c r="S99" s="2668"/>
      <c r="T99" s="2668"/>
      <c r="U99" s="2669"/>
      <c r="V99" s="2669"/>
      <c r="W99" s="2668"/>
    </row>
    <row r="100" spans="1:29" s="2263" customFormat="1">
      <c r="B100" s="2313"/>
      <c r="C100" s="2303"/>
      <c r="D100" s="2312"/>
      <c r="E100" s="2312"/>
      <c r="F100" s="2312"/>
      <c r="G100" s="2314"/>
      <c r="H100" s="2314"/>
      <c r="I100" s="2312"/>
      <c r="J100" s="2300"/>
      <c r="K100" s="2312"/>
      <c r="L100" s="2312"/>
      <c r="M100" s="2312"/>
      <c r="N100" s="2314"/>
      <c r="O100" s="2314"/>
      <c r="P100" s="2312"/>
      <c r="Q100" s="2300"/>
      <c r="R100" s="2312"/>
      <c r="S100" s="2312"/>
      <c r="T100" s="2312"/>
      <c r="U100" s="2314"/>
      <c r="V100" s="2314"/>
      <c r="W100" s="2312"/>
    </row>
    <row r="101" spans="1:29" s="2263" customFormat="1">
      <c r="B101" s="2313"/>
      <c r="C101" s="2303"/>
      <c r="D101" s="2312"/>
      <c r="E101" s="2312"/>
      <c r="F101" s="2312"/>
      <c r="G101" s="2314"/>
      <c r="H101" s="2314"/>
      <c r="I101" s="2312"/>
      <c r="J101" s="2300"/>
      <c r="K101" s="2312"/>
      <c r="L101" s="2312"/>
      <c r="M101" s="2312"/>
      <c r="N101" s="2314"/>
      <c r="O101" s="2314"/>
      <c r="P101" s="2312"/>
      <c r="Q101" s="2300"/>
      <c r="R101" s="2312"/>
      <c r="S101" s="2312"/>
      <c r="T101" s="2312"/>
      <c r="U101" s="2314"/>
      <c r="V101" s="2314"/>
      <c r="W101" s="2312"/>
    </row>
    <row r="102" spans="1:29" s="2263" customFormat="1" ht="15">
      <c r="A102" s="2267"/>
      <c r="B102" s="3071" t="s">
        <v>1355</v>
      </c>
      <c r="C102" s="3071"/>
      <c r="D102" s="3071"/>
      <c r="E102" s="3071"/>
      <c r="F102" s="3071"/>
      <c r="G102" s="3071"/>
      <c r="H102" s="3071"/>
      <c r="I102" s="3071"/>
      <c r="J102" s="3071"/>
      <c r="K102" s="3071"/>
      <c r="L102" s="3071"/>
      <c r="M102" s="3071"/>
      <c r="N102" s="3071"/>
      <c r="O102" s="3071"/>
      <c r="P102" s="3071"/>
      <c r="Q102" s="3071"/>
      <c r="R102" s="3071"/>
      <c r="S102" s="3071"/>
      <c r="T102" s="3071"/>
      <c r="U102" s="3071"/>
      <c r="V102" s="3071"/>
      <c r="W102" s="3071"/>
      <c r="X102" s="2267"/>
      <c r="Y102" s="2267"/>
      <c r="Z102" s="2267"/>
      <c r="AA102" s="2267"/>
      <c r="AB102" s="2267"/>
      <c r="AC102" s="2267"/>
    </row>
    <row r="103" spans="1:29" s="2263" customFormat="1">
      <c r="B103" s="2313"/>
      <c r="C103" s="2303"/>
      <c r="D103" s="2312"/>
      <c r="E103" s="2312"/>
      <c r="F103" s="2312"/>
      <c r="G103" s="2314"/>
      <c r="H103" s="2314"/>
      <c r="I103" s="2312"/>
      <c r="J103" s="2300"/>
      <c r="K103" s="2312"/>
      <c r="L103" s="2312"/>
      <c r="M103" s="2312"/>
      <c r="N103" s="2314"/>
      <c r="O103" s="2314"/>
      <c r="P103" s="2312"/>
      <c r="Q103" s="2300"/>
      <c r="R103" s="2312"/>
      <c r="S103" s="2312"/>
      <c r="T103" s="2312"/>
      <c r="U103" s="2314"/>
      <c r="V103" s="2314"/>
      <c r="W103" s="2312"/>
    </row>
    <row r="104" spans="1:29" s="2312" customFormat="1">
      <c r="B104" s="2649"/>
      <c r="C104" s="2303"/>
      <c r="D104" s="3164" t="str">
        <f>+D77</f>
        <v>t-2</v>
      </c>
      <c r="E104" s="3165"/>
      <c r="F104" s="3165"/>
      <c r="G104" s="3165"/>
      <c r="H104" s="3165"/>
      <c r="I104" s="3166"/>
      <c r="J104" s="1857"/>
      <c r="K104" s="3240" t="str">
        <f>+K77</f>
        <v>t-1</v>
      </c>
      <c r="L104" s="3241"/>
      <c r="M104" s="3241"/>
      <c r="N104" s="3241"/>
      <c r="O104" s="3241"/>
      <c r="P104" s="3242"/>
      <c r="Q104" s="1858"/>
      <c r="R104" s="3240" t="str">
        <f>+R77</f>
        <v>t</v>
      </c>
      <c r="S104" s="3241"/>
      <c r="T104" s="3241"/>
      <c r="U104" s="3241"/>
      <c r="V104" s="3241"/>
      <c r="W104" s="3242"/>
    </row>
    <row r="105" spans="1:29" s="2312" customFormat="1" ht="38.25">
      <c r="B105" s="2670" t="s">
        <v>112</v>
      </c>
      <c r="C105" s="341"/>
      <c r="D105" s="2651" t="s">
        <v>238</v>
      </c>
      <c r="E105" s="2651" t="s">
        <v>239</v>
      </c>
      <c r="F105" s="2651" t="s">
        <v>205</v>
      </c>
      <c r="G105" s="2652" t="s">
        <v>240</v>
      </c>
      <c r="H105" s="2652" t="s">
        <v>355</v>
      </c>
      <c r="I105" s="2651" t="s">
        <v>241</v>
      </c>
      <c r="J105" s="1863"/>
      <c r="K105" s="2653" t="s">
        <v>238</v>
      </c>
      <c r="L105" s="2653" t="s">
        <v>239</v>
      </c>
      <c r="M105" s="2653" t="s">
        <v>205</v>
      </c>
      <c r="N105" s="2654" t="s">
        <v>240</v>
      </c>
      <c r="O105" s="2654" t="s">
        <v>355</v>
      </c>
      <c r="P105" s="2653" t="s">
        <v>241</v>
      </c>
      <c r="Q105" s="1867"/>
      <c r="R105" s="2653" t="s">
        <v>238</v>
      </c>
      <c r="S105" s="2653" t="s">
        <v>239</v>
      </c>
      <c r="T105" s="2653" t="s">
        <v>205</v>
      </c>
      <c r="U105" s="2654" t="s">
        <v>240</v>
      </c>
      <c r="V105" s="2654" t="s">
        <v>355</v>
      </c>
      <c r="W105" s="2653" t="s">
        <v>241</v>
      </c>
    </row>
    <row r="106" spans="1:29" s="2300" customFormat="1" ht="4.5" customHeight="1">
      <c r="B106" s="1868"/>
      <c r="C106" s="2303"/>
      <c r="D106" s="1863"/>
      <c r="E106" s="1863"/>
      <c r="F106" s="1863"/>
      <c r="G106" s="1869"/>
      <c r="H106" s="1869"/>
      <c r="I106" s="1863"/>
      <c r="J106" s="1863"/>
      <c r="K106" s="1867"/>
      <c r="L106" s="1867"/>
      <c r="M106" s="1867"/>
      <c r="N106" s="1870"/>
      <c r="O106" s="1870"/>
      <c r="P106" s="1867"/>
      <c r="Q106" s="1867"/>
      <c r="R106" s="1867"/>
      <c r="S106" s="1867"/>
      <c r="T106" s="1867"/>
      <c r="U106" s="1870"/>
      <c r="V106" s="1870"/>
      <c r="W106" s="1867"/>
    </row>
    <row r="107" spans="1:29" s="2312" customFormat="1">
      <c r="B107" s="2655" t="s">
        <v>242</v>
      </c>
      <c r="C107" s="341"/>
      <c r="D107" s="2657">
        <f t="shared" ref="D107:I107" si="36">SUM(D108:D116)</f>
        <v>0</v>
      </c>
      <c r="E107" s="2657">
        <f t="shared" si="36"/>
        <v>0</v>
      </c>
      <c r="F107" s="2657">
        <f t="shared" si="36"/>
        <v>0</v>
      </c>
      <c r="G107" s="2657">
        <f t="shared" si="36"/>
        <v>0</v>
      </c>
      <c r="H107" s="2657">
        <f t="shared" si="36"/>
        <v>0</v>
      </c>
      <c r="I107" s="2657">
        <f t="shared" si="36"/>
        <v>0</v>
      </c>
      <c r="J107" s="2300"/>
      <c r="K107" s="2657">
        <f t="shared" ref="K107:P107" si="37">SUM(K108:K116)</f>
        <v>0</v>
      </c>
      <c r="L107" s="2657">
        <f t="shared" si="37"/>
        <v>0</v>
      </c>
      <c r="M107" s="2657">
        <f t="shared" si="37"/>
        <v>0</v>
      </c>
      <c r="N107" s="2657">
        <f t="shared" si="37"/>
        <v>0</v>
      </c>
      <c r="O107" s="2657">
        <f t="shared" si="37"/>
        <v>0</v>
      </c>
      <c r="P107" s="2657">
        <f t="shared" si="37"/>
        <v>0</v>
      </c>
      <c r="Q107" s="2274"/>
      <c r="R107" s="2657">
        <f t="shared" ref="R107:W107" si="38">SUM(R108:R116)</f>
        <v>0</v>
      </c>
      <c r="S107" s="2657">
        <f t="shared" si="38"/>
        <v>0</v>
      </c>
      <c r="T107" s="2657">
        <f t="shared" si="38"/>
        <v>0</v>
      </c>
      <c r="U107" s="2657">
        <f t="shared" si="38"/>
        <v>0</v>
      </c>
      <c r="V107" s="2657">
        <f t="shared" si="38"/>
        <v>0</v>
      </c>
      <c r="W107" s="2657">
        <f t="shared" si="38"/>
        <v>0</v>
      </c>
    </row>
    <row r="108" spans="1:29" s="2312" customFormat="1">
      <c r="B108" s="501" t="s">
        <v>251</v>
      </c>
      <c r="C108" s="344"/>
      <c r="D108" s="916"/>
      <c r="E108" s="916"/>
      <c r="F108" s="916"/>
      <c r="G108" s="916"/>
      <c r="H108" s="916"/>
      <c r="I108" s="916">
        <f>SUM(D108:H108)</f>
        <v>0</v>
      </c>
      <c r="J108" s="2300"/>
      <c r="K108" s="916"/>
      <c r="L108" s="916"/>
      <c r="M108" s="916"/>
      <c r="N108" s="916"/>
      <c r="O108" s="916"/>
      <c r="P108" s="916">
        <f>SUM(K108:O108)</f>
        <v>0</v>
      </c>
      <c r="Q108" s="2274"/>
      <c r="R108" s="916"/>
      <c r="S108" s="916"/>
      <c r="T108" s="916"/>
      <c r="U108" s="916"/>
      <c r="V108" s="916"/>
      <c r="W108" s="916">
        <f>SUM(R108:V108)</f>
        <v>0</v>
      </c>
    </row>
    <row r="109" spans="1:29" s="2312" customFormat="1">
      <c r="B109" s="501" t="s">
        <v>252</v>
      </c>
      <c r="C109" s="344"/>
      <c r="D109" s="916"/>
      <c r="E109" s="916"/>
      <c r="F109" s="916"/>
      <c r="G109" s="916"/>
      <c r="H109" s="916"/>
      <c r="I109" s="916">
        <f t="shared" ref="I109:I115" si="39">SUM(D109:H109)</f>
        <v>0</v>
      </c>
      <c r="J109" s="2300"/>
      <c r="K109" s="916"/>
      <c r="L109" s="916"/>
      <c r="M109" s="916"/>
      <c r="N109" s="916"/>
      <c r="O109" s="916"/>
      <c r="P109" s="916">
        <f t="shared" ref="P109:P115" si="40">SUM(K109:O109)</f>
        <v>0</v>
      </c>
      <c r="Q109" s="2274"/>
      <c r="R109" s="916"/>
      <c r="S109" s="916"/>
      <c r="T109" s="916"/>
      <c r="U109" s="916"/>
      <c r="V109" s="916"/>
      <c r="W109" s="916">
        <f t="shared" ref="W109:W115" si="41">SUM(R109:V109)</f>
        <v>0</v>
      </c>
    </row>
    <row r="110" spans="1:29" s="2312" customFormat="1">
      <c r="B110" s="501" t="s">
        <v>253</v>
      </c>
      <c r="C110" s="344"/>
      <c r="D110" s="916"/>
      <c r="E110" s="916"/>
      <c r="F110" s="916"/>
      <c r="G110" s="916"/>
      <c r="H110" s="916"/>
      <c r="I110" s="916">
        <f t="shared" si="39"/>
        <v>0</v>
      </c>
      <c r="J110" s="2300"/>
      <c r="K110" s="916"/>
      <c r="L110" s="916"/>
      <c r="M110" s="916"/>
      <c r="N110" s="916"/>
      <c r="O110" s="916"/>
      <c r="P110" s="916">
        <f t="shared" si="40"/>
        <v>0</v>
      </c>
      <c r="Q110" s="2274"/>
      <c r="R110" s="916"/>
      <c r="S110" s="916"/>
      <c r="T110" s="916"/>
      <c r="U110" s="916"/>
      <c r="V110" s="916"/>
      <c r="W110" s="916">
        <f t="shared" si="41"/>
        <v>0</v>
      </c>
    </row>
    <row r="111" spans="1:29" s="2312" customFormat="1">
      <c r="B111" s="501" t="s">
        <v>254</v>
      </c>
      <c r="C111" s="344"/>
      <c r="D111" s="916"/>
      <c r="E111" s="916"/>
      <c r="F111" s="916"/>
      <c r="G111" s="916"/>
      <c r="H111" s="916"/>
      <c r="I111" s="916">
        <f t="shared" si="39"/>
        <v>0</v>
      </c>
      <c r="J111" s="2300"/>
      <c r="K111" s="916"/>
      <c r="L111" s="916"/>
      <c r="M111" s="916"/>
      <c r="N111" s="916"/>
      <c r="O111" s="916"/>
      <c r="P111" s="916">
        <f t="shared" si="40"/>
        <v>0</v>
      </c>
      <c r="Q111" s="2274"/>
      <c r="R111" s="916"/>
      <c r="S111" s="916"/>
      <c r="T111" s="916"/>
      <c r="U111" s="916"/>
      <c r="V111" s="916"/>
      <c r="W111" s="916">
        <f t="shared" si="41"/>
        <v>0</v>
      </c>
    </row>
    <row r="112" spans="1:29" s="2312" customFormat="1">
      <c r="B112" s="501" t="s">
        <v>255</v>
      </c>
      <c r="C112" s="344"/>
      <c r="D112" s="916"/>
      <c r="E112" s="916"/>
      <c r="F112" s="916"/>
      <c r="G112" s="916"/>
      <c r="H112" s="916"/>
      <c r="I112" s="916">
        <f t="shared" si="39"/>
        <v>0</v>
      </c>
      <c r="J112" s="2300"/>
      <c r="K112" s="916"/>
      <c r="L112" s="916"/>
      <c r="M112" s="916"/>
      <c r="N112" s="916"/>
      <c r="O112" s="916"/>
      <c r="P112" s="916">
        <f t="shared" si="40"/>
        <v>0</v>
      </c>
      <c r="Q112" s="2274"/>
      <c r="R112" s="916"/>
      <c r="S112" s="916"/>
      <c r="T112" s="916"/>
      <c r="U112" s="916"/>
      <c r="V112" s="916"/>
      <c r="W112" s="916">
        <f t="shared" si="41"/>
        <v>0</v>
      </c>
    </row>
    <row r="113" spans="1:29" s="2312" customFormat="1">
      <c r="B113" s="501" t="s">
        <v>258</v>
      </c>
      <c r="C113" s="344"/>
      <c r="D113" s="916"/>
      <c r="E113" s="916"/>
      <c r="F113" s="916"/>
      <c r="G113" s="916"/>
      <c r="H113" s="916"/>
      <c r="I113" s="916">
        <f t="shared" si="39"/>
        <v>0</v>
      </c>
      <c r="J113" s="2300"/>
      <c r="K113" s="916"/>
      <c r="L113" s="916"/>
      <c r="M113" s="916"/>
      <c r="N113" s="916"/>
      <c r="O113" s="916"/>
      <c r="P113" s="916">
        <f t="shared" si="40"/>
        <v>0</v>
      </c>
      <c r="Q113" s="2274"/>
      <c r="R113" s="916"/>
      <c r="S113" s="916"/>
      <c r="T113" s="916"/>
      <c r="U113" s="916"/>
      <c r="V113" s="916"/>
      <c r="W113" s="916">
        <f t="shared" si="41"/>
        <v>0</v>
      </c>
    </row>
    <row r="114" spans="1:29" s="2312" customFormat="1">
      <c r="B114" s="501" t="s">
        <v>259</v>
      </c>
      <c r="C114" s="344"/>
      <c r="D114" s="916"/>
      <c r="E114" s="916"/>
      <c r="F114" s="916"/>
      <c r="G114" s="916"/>
      <c r="H114" s="916"/>
      <c r="I114" s="916">
        <f t="shared" si="39"/>
        <v>0</v>
      </c>
      <c r="J114" s="2300"/>
      <c r="K114" s="916"/>
      <c r="L114" s="916"/>
      <c r="M114" s="916"/>
      <c r="N114" s="916"/>
      <c r="O114" s="916"/>
      <c r="P114" s="916">
        <f t="shared" si="40"/>
        <v>0</v>
      </c>
      <c r="Q114" s="2274"/>
      <c r="R114" s="916"/>
      <c r="S114" s="916"/>
      <c r="T114" s="916"/>
      <c r="U114" s="916"/>
      <c r="V114" s="916"/>
      <c r="W114" s="916">
        <f t="shared" si="41"/>
        <v>0</v>
      </c>
    </row>
    <row r="115" spans="1:29" s="2312" customFormat="1">
      <c r="B115" s="501" t="s">
        <v>812</v>
      </c>
      <c r="C115" s="344"/>
      <c r="D115" s="916"/>
      <c r="E115" s="916"/>
      <c r="F115" s="916"/>
      <c r="G115" s="916"/>
      <c r="H115" s="916"/>
      <c r="I115" s="916">
        <f t="shared" si="39"/>
        <v>0</v>
      </c>
      <c r="J115" s="2300"/>
      <c r="K115" s="916"/>
      <c r="L115" s="916"/>
      <c r="M115" s="916"/>
      <c r="N115" s="916"/>
      <c r="O115" s="916"/>
      <c r="P115" s="916">
        <f t="shared" si="40"/>
        <v>0</v>
      </c>
      <c r="Q115" s="2274"/>
      <c r="R115" s="916"/>
      <c r="S115" s="916"/>
      <c r="T115" s="916"/>
      <c r="U115" s="916"/>
      <c r="V115" s="916"/>
      <c r="W115" s="916">
        <f t="shared" si="41"/>
        <v>0</v>
      </c>
    </row>
    <row r="116" spans="1:29" s="2312" customFormat="1">
      <c r="B116" s="501" t="s">
        <v>234</v>
      </c>
      <c r="C116" s="344"/>
      <c r="D116" s="852"/>
      <c r="E116" s="852"/>
      <c r="F116" s="852"/>
      <c r="G116" s="852"/>
      <c r="H116" s="852"/>
      <c r="I116" s="852"/>
      <c r="J116" s="2300"/>
      <c r="K116" s="852"/>
      <c r="L116" s="852"/>
      <c r="M116" s="852"/>
      <c r="N116" s="852"/>
      <c r="O116" s="852"/>
      <c r="P116" s="852"/>
      <c r="Q116" s="2274"/>
      <c r="R116" s="852"/>
      <c r="S116" s="852"/>
      <c r="T116" s="852"/>
      <c r="U116" s="852"/>
      <c r="V116" s="852"/>
      <c r="W116" s="852"/>
    </row>
    <row r="117" spans="1:29" s="2312" customFormat="1">
      <c r="B117" s="2656"/>
      <c r="C117" s="341"/>
      <c r="D117" s="852"/>
      <c r="E117" s="852"/>
      <c r="F117" s="852"/>
      <c r="G117" s="852"/>
      <c r="H117" s="852"/>
      <c r="I117" s="852"/>
      <c r="J117" s="2300"/>
      <c r="K117" s="852"/>
      <c r="L117" s="852"/>
      <c r="M117" s="852"/>
      <c r="N117" s="852"/>
      <c r="O117" s="852"/>
      <c r="P117" s="852"/>
      <c r="Q117" s="2274"/>
      <c r="R117" s="852"/>
      <c r="S117" s="852"/>
      <c r="T117" s="852"/>
      <c r="U117" s="852"/>
      <c r="V117" s="852"/>
      <c r="W117" s="852"/>
    </row>
    <row r="118" spans="1:29" s="2312" customFormat="1">
      <c r="B118" s="2658" t="s">
        <v>243</v>
      </c>
      <c r="C118" s="341"/>
      <c r="D118" s="2659">
        <f t="shared" ref="D118:I118" si="42">+D107</f>
        <v>0</v>
      </c>
      <c r="E118" s="2659">
        <f t="shared" si="42"/>
        <v>0</v>
      </c>
      <c r="F118" s="2659">
        <f t="shared" si="42"/>
        <v>0</v>
      </c>
      <c r="G118" s="2659">
        <f t="shared" si="42"/>
        <v>0</v>
      </c>
      <c r="H118" s="2659">
        <f t="shared" si="42"/>
        <v>0</v>
      </c>
      <c r="I118" s="2659">
        <f t="shared" si="42"/>
        <v>0</v>
      </c>
      <c r="J118" s="2303"/>
      <c r="K118" s="2659">
        <f t="shared" ref="K118:P118" si="43">+K107</f>
        <v>0</v>
      </c>
      <c r="L118" s="2659">
        <f t="shared" si="43"/>
        <v>0</v>
      </c>
      <c r="M118" s="2659">
        <f t="shared" si="43"/>
        <v>0</v>
      </c>
      <c r="N118" s="2659">
        <f t="shared" si="43"/>
        <v>0</v>
      </c>
      <c r="O118" s="2659">
        <f t="shared" si="43"/>
        <v>0</v>
      </c>
      <c r="P118" s="2659">
        <f t="shared" si="43"/>
        <v>0</v>
      </c>
      <c r="Q118" s="1873"/>
      <c r="R118" s="2659">
        <f t="shared" ref="R118:W118" si="44">+R107</f>
        <v>0</v>
      </c>
      <c r="S118" s="2659">
        <f t="shared" si="44"/>
        <v>0</v>
      </c>
      <c r="T118" s="2659">
        <f t="shared" si="44"/>
        <v>0</v>
      </c>
      <c r="U118" s="2659">
        <f t="shared" si="44"/>
        <v>0</v>
      </c>
      <c r="V118" s="2659">
        <f t="shared" si="44"/>
        <v>0</v>
      </c>
      <c r="W118" s="2659">
        <f t="shared" si="44"/>
        <v>0</v>
      </c>
    </row>
    <row r="119" spans="1:29" s="2312" customFormat="1">
      <c r="B119" s="2660"/>
      <c r="C119" s="341"/>
      <c r="D119" s="2661"/>
      <c r="E119" s="2661"/>
      <c r="F119" s="2661"/>
      <c r="G119" s="2662"/>
      <c r="H119" s="2662"/>
      <c r="I119" s="2661"/>
      <c r="J119" s="2300"/>
      <c r="K119" s="2663"/>
      <c r="L119" s="2663"/>
      <c r="M119" s="2663"/>
      <c r="N119" s="2664"/>
      <c r="O119" s="2664"/>
      <c r="P119" s="2663"/>
      <c r="Q119" s="2274"/>
      <c r="R119" s="2663"/>
      <c r="S119" s="2663"/>
      <c r="T119" s="2663"/>
      <c r="U119" s="2664"/>
      <c r="V119" s="2664"/>
      <c r="W119" s="2663"/>
    </row>
    <row r="120" spans="1:29" s="2312" customFormat="1">
      <c r="B120" s="341" t="s">
        <v>244</v>
      </c>
      <c r="C120" s="341"/>
      <c r="D120" s="1814"/>
      <c r="E120" s="1814"/>
      <c r="F120" s="1814"/>
      <c r="G120" s="1847"/>
      <c r="H120" s="1847"/>
      <c r="I120" s="1814"/>
      <c r="J120" s="2300"/>
      <c r="K120" s="852"/>
      <c r="L120" s="852"/>
      <c r="M120" s="852"/>
      <c r="N120" s="1849"/>
      <c r="O120" s="1849"/>
      <c r="P120" s="852"/>
      <c r="Q120" s="2274"/>
      <c r="R120" s="852"/>
      <c r="S120" s="852"/>
      <c r="T120" s="852"/>
      <c r="U120" s="1849"/>
      <c r="V120" s="1849"/>
      <c r="W120" s="852"/>
    </row>
    <row r="121" spans="1:29" s="2312" customFormat="1">
      <c r="B121" s="343" t="s">
        <v>236</v>
      </c>
      <c r="C121" s="343"/>
      <c r="D121" s="1814"/>
      <c r="E121" s="1814"/>
      <c r="F121" s="1814"/>
      <c r="G121" s="1847"/>
      <c r="H121" s="1847"/>
      <c r="I121" s="1814"/>
      <c r="J121" s="2300"/>
      <c r="K121" s="852"/>
      <c r="L121" s="852"/>
      <c r="M121" s="852"/>
      <c r="N121" s="1849"/>
      <c r="O121" s="1849"/>
      <c r="P121" s="852"/>
      <c r="Q121" s="2274"/>
      <c r="R121" s="852"/>
      <c r="S121" s="852"/>
      <c r="T121" s="852"/>
      <c r="U121" s="1849"/>
      <c r="V121" s="1849"/>
      <c r="W121" s="852"/>
    </row>
    <row r="122" spans="1:29" s="2312" customFormat="1">
      <c r="B122" s="2665"/>
      <c r="C122" s="341"/>
      <c r="D122" s="2666"/>
      <c r="E122" s="2666"/>
      <c r="F122" s="2666"/>
      <c r="G122" s="2667"/>
      <c r="H122" s="2667"/>
      <c r="I122" s="2666"/>
      <c r="J122" s="2300"/>
      <c r="K122" s="2668"/>
      <c r="L122" s="2668"/>
      <c r="M122" s="2668"/>
      <c r="N122" s="2669"/>
      <c r="O122" s="2669"/>
      <c r="P122" s="2668"/>
      <c r="Q122" s="2274"/>
      <c r="R122" s="2668"/>
      <c r="S122" s="2668"/>
      <c r="T122" s="2668"/>
      <c r="U122" s="2669"/>
      <c r="V122" s="2669"/>
      <c r="W122" s="2668"/>
    </row>
    <row r="123" spans="1:29" s="2263" customFormat="1">
      <c r="B123" s="2313"/>
      <c r="C123" s="2303"/>
      <c r="D123" s="2312"/>
      <c r="E123" s="2312"/>
      <c r="F123" s="2312"/>
      <c r="G123" s="2314"/>
      <c r="H123" s="2314"/>
      <c r="I123" s="2312"/>
      <c r="J123" s="2300"/>
      <c r="K123" s="2312"/>
      <c r="L123" s="2312"/>
      <c r="M123" s="2312"/>
      <c r="N123" s="2314"/>
      <c r="O123" s="2314"/>
      <c r="P123" s="2312"/>
      <c r="Q123" s="2300"/>
      <c r="R123" s="2312"/>
      <c r="S123" s="2312"/>
      <c r="T123" s="2312"/>
      <c r="U123" s="2314"/>
      <c r="V123" s="2314"/>
      <c r="W123" s="2312"/>
    </row>
    <row r="124" spans="1:29" s="2263" customFormat="1">
      <c r="B124" s="2313"/>
      <c r="C124" s="2303"/>
      <c r="D124" s="2312"/>
      <c r="E124" s="2312"/>
      <c r="F124" s="2312"/>
      <c r="G124" s="2314"/>
      <c r="H124" s="2314"/>
      <c r="I124" s="2312"/>
      <c r="J124" s="2300"/>
      <c r="K124" s="2312"/>
      <c r="L124" s="2312"/>
      <c r="M124" s="2312"/>
      <c r="N124" s="2314"/>
      <c r="O124" s="2314"/>
      <c r="P124" s="2312"/>
      <c r="Q124" s="2300"/>
      <c r="R124" s="2312"/>
      <c r="S124" s="2312"/>
      <c r="T124" s="2312"/>
      <c r="U124" s="2314"/>
      <c r="V124" s="2314"/>
      <c r="W124" s="2312"/>
    </row>
    <row r="125" spans="1:29" s="2263" customFormat="1" ht="15">
      <c r="A125" s="2267"/>
      <c r="B125" s="3071" t="s">
        <v>1356</v>
      </c>
      <c r="C125" s="3071"/>
      <c r="D125" s="3071"/>
      <c r="E125" s="3071"/>
      <c r="F125" s="3071"/>
      <c r="G125" s="3071"/>
      <c r="H125" s="3071"/>
      <c r="I125" s="3071"/>
      <c r="J125" s="3071"/>
      <c r="K125" s="3071"/>
      <c r="L125" s="3071"/>
      <c r="M125" s="3071"/>
      <c r="N125" s="3071"/>
      <c r="O125" s="3071"/>
      <c r="P125" s="3071"/>
      <c r="Q125" s="3071"/>
      <c r="R125" s="3071"/>
      <c r="S125" s="3071"/>
      <c r="T125" s="3071"/>
      <c r="U125" s="3071"/>
      <c r="V125" s="3071"/>
      <c r="W125" s="3071"/>
      <c r="X125" s="2267"/>
      <c r="Y125" s="2267"/>
      <c r="Z125" s="2267"/>
      <c r="AA125" s="2267"/>
      <c r="AB125" s="2267"/>
      <c r="AC125" s="2267"/>
    </row>
    <row r="126" spans="1:29" s="2263" customFormat="1">
      <c r="B126" s="2313"/>
      <c r="C126" s="2303"/>
      <c r="D126" s="2312"/>
      <c r="E126" s="2312"/>
      <c r="F126" s="2312"/>
      <c r="G126" s="2314"/>
      <c r="H126" s="2314"/>
      <c r="I126" s="2312"/>
      <c r="J126" s="2300"/>
      <c r="K126" s="2312"/>
      <c r="L126" s="2312"/>
      <c r="M126" s="2312"/>
      <c r="N126" s="2314"/>
      <c r="O126" s="2314"/>
      <c r="P126" s="2312"/>
      <c r="Q126" s="2300"/>
      <c r="R126" s="2312"/>
      <c r="S126" s="2312"/>
      <c r="T126" s="2312"/>
      <c r="U126" s="2314"/>
      <c r="V126" s="2314"/>
      <c r="W126" s="2312"/>
    </row>
    <row r="127" spans="1:29" s="2312" customFormat="1">
      <c r="B127" s="2649"/>
      <c r="C127" s="2303"/>
      <c r="D127" s="3164" t="str">
        <f>+D77</f>
        <v>t-2</v>
      </c>
      <c r="E127" s="3165"/>
      <c r="F127" s="3165"/>
      <c r="G127" s="3165"/>
      <c r="H127" s="3165"/>
      <c r="I127" s="3166"/>
      <c r="J127" s="1857"/>
      <c r="K127" s="3240" t="str">
        <f>+K77</f>
        <v>t-1</v>
      </c>
      <c r="L127" s="3241"/>
      <c r="M127" s="3241"/>
      <c r="N127" s="3241"/>
      <c r="O127" s="3241"/>
      <c r="P127" s="3242"/>
      <c r="Q127" s="1858"/>
      <c r="R127" s="3240" t="str">
        <f>+R77</f>
        <v>t</v>
      </c>
      <c r="S127" s="3241"/>
      <c r="T127" s="3241"/>
      <c r="U127" s="3241"/>
      <c r="V127" s="3241"/>
      <c r="W127" s="3242"/>
    </row>
    <row r="128" spans="1:29" s="2312" customFormat="1" ht="38.25">
      <c r="B128" s="2670" t="s">
        <v>112</v>
      </c>
      <c r="C128" s="341"/>
      <c r="D128" s="2651" t="s">
        <v>238</v>
      </c>
      <c r="E128" s="2651" t="s">
        <v>239</v>
      </c>
      <c r="F128" s="2651" t="s">
        <v>205</v>
      </c>
      <c r="G128" s="2652" t="s">
        <v>240</v>
      </c>
      <c r="H128" s="2652" t="s">
        <v>355</v>
      </c>
      <c r="I128" s="2651" t="s">
        <v>241</v>
      </c>
      <c r="J128" s="1863"/>
      <c r="K128" s="2653" t="s">
        <v>238</v>
      </c>
      <c r="L128" s="2653" t="s">
        <v>239</v>
      </c>
      <c r="M128" s="2653" t="s">
        <v>205</v>
      </c>
      <c r="N128" s="2654" t="s">
        <v>240</v>
      </c>
      <c r="O128" s="2654" t="s">
        <v>355</v>
      </c>
      <c r="P128" s="2653" t="s">
        <v>241</v>
      </c>
      <c r="Q128" s="1867"/>
      <c r="R128" s="2653" t="s">
        <v>238</v>
      </c>
      <c r="S128" s="2653" t="s">
        <v>239</v>
      </c>
      <c r="T128" s="2653" t="s">
        <v>205</v>
      </c>
      <c r="U128" s="2654" t="s">
        <v>240</v>
      </c>
      <c r="V128" s="2654" t="s">
        <v>355</v>
      </c>
      <c r="W128" s="2653" t="s">
        <v>241</v>
      </c>
    </row>
    <row r="129" spans="2:23" s="2312" customFormat="1">
      <c r="B129" s="2656" t="s">
        <v>242</v>
      </c>
      <c r="C129" s="341"/>
      <c r="D129" s="2657">
        <f t="shared" ref="D129:I129" si="45">SUM(D130:D137)</f>
        <v>0</v>
      </c>
      <c r="E129" s="2657">
        <f t="shared" si="45"/>
        <v>0</v>
      </c>
      <c r="F129" s="2657">
        <f t="shared" si="45"/>
        <v>0</v>
      </c>
      <c r="G129" s="2657">
        <f t="shared" si="45"/>
        <v>0</v>
      </c>
      <c r="H129" s="2657">
        <f t="shared" si="45"/>
        <v>0</v>
      </c>
      <c r="I129" s="2657">
        <f t="shared" si="45"/>
        <v>0</v>
      </c>
      <c r="J129" s="2300"/>
      <c r="K129" s="2657">
        <f t="shared" ref="K129:P129" si="46">SUM(K130:K137)</f>
        <v>0</v>
      </c>
      <c r="L129" s="2657">
        <f t="shared" si="46"/>
        <v>0</v>
      </c>
      <c r="M129" s="2657">
        <f t="shared" si="46"/>
        <v>0</v>
      </c>
      <c r="N129" s="2657">
        <f t="shared" si="46"/>
        <v>0</v>
      </c>
      <c r="O129" s="2657">
        <f t="shared" si="46"/>
        <v>0</v>
      </c>
      <c r="P129" s="2657">
        <f t="shared" si="46"/>
        <v>0</v>
      </c>
      <c r="Q129" s="2274"/>
      <c r="R129" s="2657"/>
      <c r="S129" s="2657"/>
      <c r="T129" s="2657"/>
      <c r="U129" s="2657"/>
      <c r="V129" s="2657"/>
      <c r="W129" s="2657">
        <f t="shared" ref="W129" si="47">SUM(W130:W137)</f>
        <v>0</v>
      </c>
    </row>
    <row r="130" spans="2:23" s="2312" customFormat="1">
      <c r="B130" s="501" t="s">
        <v>250</v>
      </c>
      <c r="C130" s="344"/>
      <c r="D130" s="916"/>
      <c r="E130" s="916"/>
      <c r="F130" s="916"/>
      <c r="G130" s="916"/>
      <c r="H130" s="916"/>
      <c r="I130" s="916">
        <f>SUM(D130:H130)</f>
        <v>0</v>
      </c>
      <c r="J130" s="2300"/>
      <c r="K130" s="916"/>
      <c r="L130" s="916"/>
      <c r="M130" s="916"/>
      <c r="N130" s="916"/>
      <c r="O130" s="916"/>
      <c r="P130" s="916">
        <f>SUM(K130:O130)</f>
        <v>0</v>
      </c>
      <c r="Q130" s="2274"/>
      <c r="R130" s="916"/>
      <c r="S130" s="916"/>
      <c r="T130" s="916"/>
      <c r="U130" s="916"/>
      <c r="V130" s="916"/>
      <c r="W130" s="916">
        <f>SUM(R130:V130)</f>
        <v>0</v>
      </c>
    </row>
    <row r="131" spans="2:23" s="2312" customFormat="1">
      <c r="B131" s="501" t="s">
        <v>252</v>
      </c>
      <c r="C131" s="344"/>
      <c r="D131" s="916"/>
      <c r="E131" s="916"/>
      <c r="F131" s="916"/>
      <c r="G131" s="916"/>
      <c r="H131" s="916"/>
      <c r="I131" s="916">
        <f t="shared" ref="I131:I136" si="48">SUM(D131:H131)</f>
        <v>0</v>
      </c>
      <c r="J131" s="2300"/>
      <c r="K131" s="916"/>
      <c r="L131" s="916"/>
      <c r="M131" s="916"/>
      <c r="N131" s="916"/>
      <c r="O131" s="916"/>
      <c r="P131" s="916">
        <f t="shared" ref="P131:P136" si="49">SUM(K131:O131)</f>
        <v>0</v>
      </c>
      <c r="Q131" s="2274"/>
      <c r="R131" s="916"/>
      <c r="S131" s="916"/>
      <c r="T131" s="916"/>
      <c r="U131" s="916"/>
      <c r="V131" s="916"/>
      <c r="W131" s="916">
        <f t="shared" ref="W131:W136" si="50">SUM(R131:V131)</f>
        <v>0</v>
      </c>
    </row>
    <row r="132" spans="2:23" s="2312" customFormat="1">
      <c r="B132" s="501" t="s">
        <v>256</v>
      </c>
      <c r="C132" s="344"/>
      <c r="D132" s="916"/>
      <c r="E132" s="916"/>
      <c r="F132" s="916"/>
      <c r="G132" s="916"/>
      <c r="H132" s="916"/>
      <c r="I132" s="916">
        <f t="shared" si="48"/>
        <v>0</v>
      </c>
      <c r="J132" s="2300"/>
      <c r="K132" s="916"/>
      <c r="L132" s="916"/>
      <c r="M132" s="916"/>
      <c r="N132" s="916"/>
      <c r="O132" s="916"/>
      <c r="P132" s="916">
        <f t="shared" si="49"/>
        <v>0</v>
      </c>
      <c r="Q132" s="2274"/>
      <c r="R132" s="916"/>
      <c r="S132" s="916"/>
      <c r="T132" s="916"/>
      <c r="U132" s="916"/>
      <c r="V132" s="916"/>
      <c r="W132" s="916">
        <f t="shared" si="50"/>
        <v>0</v>
      </c>
    </row>
    <row r="133" spans="2:23" s="2312" customFormat="1">
      <c r="B133" s="501" t="s">
        <v>257</v>
      </c>
      <c r="C133" s="344"/>
      <c r="D133" s="916"/>
      <c r="E133" s="916"/>
      <c r="F133" s="916"/>
      <c r="G133" s="916"/>
      <c r="H133" s="916"/>
      <c r="I133" s="916">
        <f t="shared" si="48"/>
        <v>0</v>
      </c>
      <c r="J133" s="2300"/>
      <c r="K133" s="916"/>
      <c r="L133" s="916"/>
      <c r="M133" s="916"/>
      <c r="N133" s="916"/>
      <c r="O133" s="916"/>
      <c r="P133" s="916">
        <f t="shared" si="49"/>
        <v>0</v>
      </c>
      <c r="Q133" s="2274"/>
      <c r="R133" s="916"/>
      <c r="S133" s="916"/>
      <c r="T133" s="916"/>
      <c r="U133" s="916"/>
      <c r="V133" s="916"/>
      <c r="W133" s="916">
        <f t="shared" si="50"/>
        <v>0</v>
      </c>
    </row>
    <row r="134" spans="2:23" s="2312" customFormat="1">
      <c r="B134" s="501" t="s">
        <v>372</v>
      </c>
      <c r="C134" s="344"/>
      <c r="D134" s="916"/>
      <c r="E134" s="916"/>
      <c r="F134" s="916"/>
      <c r="G134" s="916"/>
      <c r="H134" s="916"/>
      <c r="I134" s="916">
        <f t="shared" si="48"/>
        <v>0</v>
      </c>
      <c r="J134" s="2300"/>
      <c r="K134" s="916"/>
      <c r="L134" s="916"/>
      <c r="M134" s="916"/>
      <c r="N134" s="916"/>
      <c r="O134" s="916"/>
      <c r="P134" s="916">
        <f t="shared" si="49"/>
        <v>0</v>
      </c>
      <c r="Q134" s="2274"/>
      <c r="R134" s="916"/>
      <c r="S134" s="916"/>
      <c r="T134" s="916"/>
      <c r="U134" s="916"/>
      <c r="V134" s="916"/>
      <c r="W134" s="916">
        <f t="shared" si="50"/>
        <v>0</v>
      </c>
    </row>
    <row r="135" spans="2:23" s="2312" customFormat="1">
      <c r="B135" s="501" t="s">
        <v>259</v>
      </c>
      <c r="C135" s="344"/>
      <c r="D135" s="916"/>
      <c r="E135" s="916"/>
      <c r="F135" s="916"/>
      <c r="G135" s="916"/>
      <c r="H135" s="916"/>
      <c r="I135" s="916">
        <f t="shared" si="48"/>
        <v>0</v>
      </c>
      <c r="J135" s="2300"/>
      <c r="K135" s="916"/>
      <c r="L135" s="916"/>
      <c r="M135" s="916"/>
      <c r="N135" s="916"/>
      <c r="O135" s="916"/>
      <c r="P135" s="916">
        <f t="shared" si="49"/>
        <v>0</v>
      </c>
      <c r="Q135" s="2274"/>
      <c r="R135" s="916"/>
      <c r="S135" s="916"/>
      <c r="T135" s="916"/>
      <c r="U135" s="916"/>
      <c r="V135" s="916"/>
      <c r="W135" s="916">
        <f t="shared" si="50"/>
        <v>0</v>
      </c>
    </row>
    <row r="136" spans="2:23" s="2312" customFormat="1">
      <c r="B136" s="501" t="s">
        <v>812</v>
      </c>
      <c r="C136" s="344"/>
      <c r="D136" s="916"/>
      <c r="E136" s="916"/>
      <c r="F136" s="916"/>
      <c r="G136" s="916"/>
      <c r="H136" s="916"/>
      <c r="I136" s="916">
        <f t="shared" si="48"/>
        <v>0</v>
      </c>
      <c r="J136" s="2300"/>
      <c r="K136" s="916"/>
      <c r="L136" s="916"/>
      <c r="M136" s="916"/>
      <c r="N136" s="916"/>
      <c r="O136" s="916"/>
      <c r="P136" s="916">
        <f t="shared" si="49"/>
        <v>0</v>
      </c>
      <c r="Q136" s="2274"/>
      <c r="R136" s="916"/>
      <c r="S136" s="916"/>
      <c r="T136" s="916"/>
      <c r="U136" s="916"/>
      <c r="V136" s="916"/>
      <c r="W136" s="916">
        <f t="shared" si="50"/>
        <v>0</v>
      </c>
    </row>
    <row r="137" spans="2:23" s="2312" customFormat="1">
      <c r="B137" s="501" t="s">
        <v>234</v>
      </c>
      <c r="C137" s="344"/>
      <c r="D137" s="852"/>
      <c r="E137" s="852"/>
      <c r="F137" s="852"/>
      <c r="G137" s="852"/>
      <c r="H137" s="852"/>
      <c r="I137" s="852"/>
      <c r="J137" s="2300"/>
      <c r="K137" s="852"/>
      <c r="L137" s="852"/>
      <c r="M137" s="852"/>
      <c r="N137" s="852"/>
      <c r="O137" s="852"/>
      <c r="P137" s="852"/>
      <c r="Q137" s="2274"/>
      <c r="R137" s="852"/>
      <c r="S137" s="852"/>
      <c r="T137" s="852"/>
      <c r="U137" s="852"/>
      <c r="V137" s="852"/>
      <c r="W137" s="852"/>
    </row>
    <row r="138" spans="2:23" s="2312" customFormat="1">
      <c r="B138" s="2656"/>
      <c r="C138" s="341"/>
      <c r="D138" s="852"/>
      <c r="E138" s="852"/>
      <c r="F138" s="852"/>
      <c r="G138" s="852"/>
      <c r="H138" s="852"/>
      <c r="I138" s="852"/>
      <c r="J138" s="2300"/>
      <c r="K138" s="852"/>
      <c r="L138" s="852"/>
      <c r="M138" s="852"/>
      <c r="N138" s="852"/>
      <c r="O138" s="852"/>
      <c r="P138" s="852"/>
      <c r="Q138" s="2274"/>
      <c r="R138" s="852"/>
      <c r="S138" s="852"/>
      <c r="T138" s="852"/>
      <c r="U138" s="852"/>
      <c r="V138" s="852"/>
      <c r="W138" s="852"/>
    </row>
    <row r="139" spans="2:23" s="2312" customFormat="1">
      <c r="B139" s="2658" t="s">
        <v>243</v>
      </c>
      <c r="C139" s="341"/>
      <c r="D139" s="2659">
        <f t="shared" ref="D139:I139" si="51">+D129</f>
        <v>0</v>
      </c>
      <c r="E139" s="2659">
        <f t="shared" si="51"/>
        <v>0</v>
      </c>
      <c r="F139" s="2659">
        <f t="shared" si="51"/>
        <v>0</v>
      </c>
      <c r="G139" s="2659">
        <f t="shared" si="51"/>
        <v>0</v>
      </c>
      <c r="H139" s="2659">
        <f t="shared" si="51"/>
        <v>0</v>
      </c>
      <c r="I139" s="2659">
        <f t="shared" si="51"/>
        <v>0</v>
      </c>
      <c r="J139" s="2303"/>
      <c r="K139" s="2659">
        <f t="shared" ref="K139:P139" si="52">+K129</f>
        <v>0</v>
      </c>
      <c r="L139" s="2659">
        <f t="shared" si="52"/>
        <v>0</v>
      </c>
      <c r="M139" s="2659">
        <f t="shared" si="52"/>
        <v>0</v>
      </c>
      <c r="N139" s="2659">
        <f t="shared" si="52"/>
        <v>0</v>
      </c>
      <c r="O139" s="2659">
        <f t="shared" si="52"/>
        <v>0</v>
      </c>
      <c r="P139" s="2659">
        <f t="shared" si="52"/>
        <v>0</v>
      </c>
      <c r="Q139" s="1873"/>
      <c r="R139" s="2659">
        <f t="shared" ref="R139:W139" si="53">+R129</f>
        <v>0</v>
      </c>
      <c r="S139" s="2659">
        <f t="shared" si="53"/>
        <v>0</v>
      </c>
      <c r="T139" s="2659">
        <f t="shared" si="53"/>
        <v>0</v>
      </c>
      <c r="U139" s="2659">
        <f t="shared" si="53"/>
        <v>0</v>
      </c>
      <c r="V139" s="2659">
        <f t="shared" si="53"/>
        <v>0</v>
      </c>
      <c r="W139" s="2659">
        <f t="shared" si="53"/>
        <v>0</v>
      </c>
    </row>
    <row r="140" spans="2:23" s="2312" customFormat="1">
      <c r="B140" s="2660"/>
      <c r="C140" s="341"/>
      <c r="D140" s="2673"/>
      <c r="E140" s="2673"/>
      <c r="F140" s="2673"/>
      <c r="G140" s="2674"/>
      <c r="H140" s="2674"/>
      <c r="I140" s="2673"/>
      <c r="J140" s="2300"/>
      <c r="K140" s="2663"/>
      <c r="L140" s="2663"/>
      <c r="M140" s="2663"/>
      <c r="N140" s="2664"/>
      <c r="O140" s="2664"/>
      <c r="P140" s="2663"/>
      <c r="Q140" s="2274"/>
      <c r="R140" s="2663"/>
      <c r="S140" s="2663"/>
      <c r="T140" s="2663"/>
      <c r="U140" s="2664"/>
      <c r="V140" s="2664"/>
      <c r="W140" s="2663"/>
    </row>
    <row r="141" spans="2:23" s="2312" customFormat="1">
      <c r="B141" s="341" t="s">
        <v>244</v>
      </c>
      <c r="C141" s="341"/>
      <c r="D141" s="1814"/>
      <c r="E141" s="1814"/>
      <c r="F141" s="1814"/>
      <c r="G141" s="1847"/>
      <c r="H141" s="1847"/>
      <c r="I141" s="1814"/>
      <c r="J141" s="2300"/>
      <c r="K141" s="852"/>
      <c r="L141" s="852"/>
      <c r="M141" s="852"/>
      <c r="N141" s="1849"/>
      <c r="O141" s="1849"/>
      <c r="P141" s="852"/>
      <c r="Q141" s="2274"/>
      <c r="R141" s="852"/>
      <c r="S141" s="852"/>
      <c r="T141" s="852"/>
      <c r="U141" s="1849"/>
      <c r="V141" s="1849"/>
      <c r="W141" s="852"/>
    </row>
    <row r="142" spans="2:23" s="2312" customFormat="1">
      <c r="B142" s="343" t="s">
        <v>236</v>
      </c>
      <c r="C142" s="343"/>
      <c r="D142" s="1814"/>
      <c r="E142" s="1814"/>
      <c r="F142" s="1814"/>
      <c r="G142" s="1847"/>
      <c r="H142" s="1847"/>
      <c r="I142" s="1814"/>
      <c r="J142" s="2300"/>
      <c r="K142" s="852"/>
      <c r="L142" s="852"/>
      <c r="M142" s="852"/>
      <c r="N142" s="1849"/>
      <c r="O142" s="1849"/>
      <c r="P142" s="852"/>
      <c r="Q142" s="2274"/>
      <c r="R142" s="852"/>
      <c r="S142" s="852"/>
      <c r="T142" s="852"/>
      <c r="U142" s="1849"/>
      <c r="V142" s="1849"/>
      <c r="W142" s="852"/>
    </row>
    <row r="143" spans="2:23" s="2312" customFormat="1">
      <c r="B143" s="2665"/>
      <c r="C143" s="341"/>
      <c r="D143" s="2666"/>
      <c r="E143" s="2666"/>
      <c r="F143" s="2666"/>
      <c r="G143" s="2667"/>
      <c r="H143" s="2667"/>
      <c r="I143" s="2666"/>
      <c r="J143" s="2300"/>
      <c r="K143" s="2668"/>
      <c r="L143" s="2668"/>
      <c r="M143" s="2668"/>
      <c r="N143" s="2669"/>
      <c r="O143" s="2669"/>
      <c r="P143" s="2668"/>
      <c r="Q143" s="2274"/>
      <c r="R143" s="2668"/>
      <c r="S143" s="2668"/>
      <c r="T143" s="2668"/>
      <c r="U143" s="2669"/>
      <c r="V143" s="2669"/>
      <c r="W143" s="2668"/>
    </row>
    <row r="144" spans="2:23" s="2312" customFormat="1">
      <c r="B144" s="2313"/>
      <c r="C144" s="2303"/>
      <c r="G144" s="2314"/>
      <c r="H144" s="2314"/>
      <c r="J144" s="2300"/>
      <c r="N144" s="2314"/>
      <c r="O144" s="2314"/>
      <c r="Q144" s="2300"/>
      <c r="U144" s="2314"/>
      <c r="V144" s="2314"/>
    </row>
  </sheetData>
  <mergeCells count="24">
    <mergeCell ref="D104:I104"/>
    <mergeCell ref="K104:P104"/>
    <mergeCell ref="R104:W104"/>
    <mergeCell ref="B125:W125"/>
    <mergeCell ref="D127:I127"/>
    <mergeCell ref="K127:P127"/>
    <mergeCell ref="R127:W127"/>
    <mergeCell ref="B74:W74"/>
    <mergeCell ref="D77:I77"/>
    <mergeCell ref="K77:P77"/>
    <mergeCell ref="R77:W77"/>
    <mergeCell ref="B102:W102"/>
    <mergeCell ref="B3:W3"/>
    <mergeCell ref="B31:W31"/>
    <mergeCell ref="B54:W54"/>
    <mergeCell ref="D56:I56"/>
    <mergeCell ref="K56:P56"/>
    <mergeCell ref="R56:W56"/>
    <mergeCell ref="D6:I6"/>
    <mergeCell ref="K6:P6"/>
    <mergeCell ref="R6:W6"/>
    <mergeCell ref="D33:I33"/>
    <mergeCell ref="K33:P33"/>
    <mergeCell ref="R33:W33"/>
  </mergeCells>
  <hyperlinks>
    <hyperlink ref="A1" location="ÍNDICE!B2" display="Indíce"/>
  </hyperlinks>
  <printOptions horizontalCentered="1"/>
  <pageMargins left="0.11811023622047245" right="0.11811023622047245" top="0.35433070866141736" bottom="0.15748031496062992" header="0.31496062992125984" footer="0.31496062992125984"/>
  <pageSetup scale="55" orientation="landscape"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499984740745262"/>
  </sheetPr>
  <dimension ref="A1:Y68"/>
  <sheetViews>
    <sheetView showGridLines="0" workbookViewId="0">
      <pane ySplit="7" topLeftCell="A8" activePane="bottomLeft" state="frozen"/>
      <selection activeCell="K47" sqref="K47"/>
      <selection pane="bottomLeft" activeCell="A3" sqref="A3:XFD3"/>
    </sheetView>
  </sheetViews>
  <sheetFormatPr defaultColWidth="9.140625" defaultRowHeight="12"/>
  <cols>
    <col min="1" max="1" width="14.140625" style="208" customWidth="1"/>
    <col min="2" max="2" width="39.7109375" style="208" customWidth="1"/>
    <col min="3" max="3" width="1" style="265" customWidth="1"/>
    <col min="4" max="8" width="14.7109375" style="208" customWidth="1"/>
    <col min="9" max="11" width="9.140625" style="208"/>
    <col min="12" max="12" width="11" style="208" customWidth="1"/>
    <col min="13" max="15" width="9.5703125" style="208" customWidth="1"/>
    <col min="16" max="16384" width="9.140625" style="208"/>
  </cols>
  <sheetData>
    <row r="1" spans="1:25">
      <c r="A1" s="400" t="s">
        <v>814</v>
      </c>
    </row>
    <row r="2" spans="1:25" ht="23.25" customHeight="1"/>
    <row r="3" spans="1:25" s="2435" customFormat="1" ht="15">
      <c r="B3" s="3071" t="s">
        <v>1357</v>
      </c>
      <c r="C3" s="3071"/>
      <c r="D3" s="3071"/>
      <c r="E3" s="3071"/>
      <c r="F3" s="3071"/>
      <c r="G3" s="3071"/>
      <c r="H3" s="3071"/>
      <c r="I3" s="270"/>
      <c r="J3" s="270"/>
      <c r="K3" s="270"/>
      <c r="L3" s="270"/>
      <c r="M3" s="270"/>
      <c r="N3" s="270"/>
      <c r="O3" s="270"/>
      <c r="P3" s="270"/>
      <c r="Q3" s="270"/>
      <c r="R3" s="270"/>
      <c r="S3" s="270"/>
      <c r="T3" s="270"/>
      <c r="U3" s="270"/>
      <c r="V3" s="270"/>
      <c r="W3" s="270"/>
      <c r="X3" s="270"/>
      <c r="Y3" s="270"/>
    </row>
    <row r="4" spans="1:25" ht="15" customHeight="1">
      <c r="B4" s="264"/>
      <c r="C4" s="274"/>
      <c r="E4" s="676"/>
      <c r="F4" s="676"/>
      <c r="G4" s="676"/>
      <c r="H4" s="676" t="s">
        <v>169</v>
      </c>
    </row>
    <row r="5" spans="1:25">
      <c r="D5" s="3176" t="str">
        <f>+Introdução!E26</f>
        <v>t-2</v>
      </c>
      <c r="E5" s="3177"/>
      <c r="F5" s="3177"/>
      <c r="G5" s="3177"/>
      <c r="H5" s="3178"/>
    </row>
    <row r="6" spans="1:25">
      <c r="B6" s="271"/>
      <c r="C6" s="278"/>
      <c r="D6" s="3171" t="s">
        <v>245</v>
      </c>
      <c r="E6" s="3172"/>
      <c r="F6" s="3173"/>
      <c r="G6" s="3174" t="s">
        <v>246</v>
      </c>
      <c r="H6" s="3174" t="s">
        <v>15</v>
      </c>
      <c r="I6" s="272"/>
    </row>
    <row r="7" spans="1:25" ht="24">
      <c r="B7" s="273" t="s">
        <v>112</v>
      </c>
      <c r="C7" s="279"/>
      <c r="D7" s="275" t="s">
        <v>247</v>
      </c>
      <c r="E7" s="275" t="s">
        <v>248</v>
      </c>
      <c r="F7" s="275" t="s">
        <v>249</v>
      </c>
      <c r="G7" s="3175"/>
      <c r="H7" s="3175"/>
    </row>
    <row r="8" spans="1:25" s="265" customFormat="1" ht="4.5" customHeight="1">
      <c r="B8" s="280"/>
      <c r="C8" s="280"/>
      <c r="D8" s="281"/>
      <c r="E8" s="281"/>
      <c r="F8" s="281"/>
      <c r="G8" s="282"/>
      <c r="H8" s="282"/>
    </row>
    <row r="9" spans="1:25" ht="12.75">
      <c r="B9" s="1412" t="e">
        <f>+CONCATENATE("Saldo ",Introdução!$E$26-1)</f>
        <v>#VALUE!</v>
      </c>
      <c r="C9" s="277"/>
      <c r="D9" s="919"/>
      <c r="E9" s="919"/>
      <c r="F9" s="919"/>
      <c r="G9" s="919">
        <v>0</v>
      </c>
      <c r="H9" s="919">
        <f>SUM(D9:G9)</f>
        <v>0</v>
      </c>
    </row>
    <row r="10" spans="1:25" ht="12.75">
      <c r="B10" s="1416"/>
      <c r="C10" s="277"/>
      <c r="D10" s="1828"/>
      <c r="E10" s="1828"/>
      <c r="F10" s="1828"/>
      <c r="G10" s="921"/>
      <c r="H10" s="921"/>
    </row>
    <row r="11" spans="1:25" ht="12.75">
      <c r="B11" s="1417" t="s">
        <v>42</v>
      </c>
      <c r="C11" s="276"/>
      <c r="D11" s="1828"/>
      <c r="E11" s="1828"/>
      <c r="F11" s="1828"/>
      <c r="G11" s="921"/>
      <c r="H11" s="921">
        <f>SUM(D11:G11)</f>
        <v>0</v>
      </c>
    </row>
    <row r="12" spans="1:25" ht="12.75">
      <c r="B12" s="1417" t="s">
        <v>43</v>
      </c>
      <c r="C12" s="276"/>
      <c r="D12" s="1828"/>
      <c r="E12" s="1828"/>
      <c r="F12" s="1828"/>
      <c r="G12" s="921"/>
      <c r="H12" s="921">
        <f>SUM(D12:G12)</f>
        <v>0</v>
      </c>
    </row>
    <row r="13" spans="1:25" ht="12.75">
      <c r="B13" s="1417" t="s">
        <v>44</v>
      </c>
      <c r="C13" s="276"/>
      <c r="D13" s="1828"/>
      <c r="E13" s="1828"/>
      <c r="F13" s="1828"/>
      <c r="G13" s="921"/>
      <c r="H13" s="921">
        <f>SUM(D13:G13)</f>
        <v>0</v>
      </c>
    </row>
    <row r="14" spans="1:25" ht="12.75">
      <c r="B14" s="1417"/>
      <c r="C14" s="276"/>
      <c r="D14" s="1877"/>
      <c r="E14" s="1877"/>
      <c r="F14" s="1877"/>
      <c r="G14" s="291"/>
      <c r="H14" s="291"/>
    </row>
    <row r="15" spans="1:25" ht="12.75">
      <c r="B15" s="1416" t="str">
        <f>+CONCATENATE("Saldo ",Introdução!$E$26)</f>
        <v>Saldo t-2</v>
      </c>
      <c r="C15" s="277"/>
      <c r="D15" s="1878">
        <f>+D9+D11-D12+D13</f>
        <v>0</v>
      </c>
      <c r="E15" s="1878">
        <f>+E9+E11-E12+E13</f>
        <v>0</v>
      </c>
      <c r="F15" s="1878">
        <f>+F9+F11-F12+F13</f>
        <v>0</v>
      </c>
      <c r="G15" s="924">
        <f>+G9+G11-G12+G13</f>
        <v>0</v>
      </c>
      <c r="H15" s="924">
        <f>+H9+H11-H12+H13</f>
        <v>0</v>
      </c>
    </row>
    <row r="16" spans="1:25" ht="12.75">
      <c r="B16" s="1417"/>
      <c r="C16" s="276"/>
      <c r="D16" s="1878"/>
      <c r="E16" s="1878"/>
      <c r="F16" s="1878"/>
      <c r="G16" s="924"/>
      <c r="H16" s="924"/>
    </row>
    <row r="17" spans="2:19" ht="12.75">
      <c r="B17" s="1405" t="str">
        <f>+CONCATENATE("Reforços Líquidos Utilizações ",Introdução!$E$26)</f>
        <v>Reforços Líquidos Utilizações t-2</v>
      </c>
      <c r="C17" s="277"/>
      <c r="D17" s="1879">
        <f>+D11-D12</f>
        <v>0</v>
      </c>
      <c r="E17" s="1879">
        <f>+E11-E12</f>
        <v>0</v>
      </c>
      <c r="F17" s="1879">
        <f>+F11-F12</f>
        <v>0</v>
      </c>
      <c r="G17" s="926">
        <f>+G11-G12</f>
        <v>0</v>
      </c>
      <c r="H17" s="918">
        <f>+H11-H12</f>
        <v>0</v>
      </c>
    </row>
    <row r="18" spans="2:19" ht="12.75">
      <c r="B18" s="1417"/>
      <c r="C18" s="276"/>
      <c r="D18" s="1877"/>
      <c r="E18" s="1877"/>
      <c r="F18" s="1877"/>
      <c r="G18" s="291"/>
      <c r="H18" s="922"/>
    </row>
    <row r="19" spans="2:19" ht="12.75">
      <c r="B19" s="1417" t="s">
        <v>42</v>
      </c>
      <c r="C19" s="276"/>
      <c r="D19" s="1828"/>
      <c r="E19" s="1828"/>
      <c r="F19" s="1828"/>
      <c r="G19" s="921"/>
      <c r="H19" s="920">
        <f>SUM(D19:G19)</f>
        <v>0</v>
      </c>
    </row>
    <row r="20" spans="2:19" ht="12.75">
      <c r="B20" s="1417" t="s">
        <v>43</v>
      </c>
      <c r="C20" s="276"/>
      <c r="D20" s="1828"/>
      <c r="E20" s="1828"/>
      <c r="F20" s="1828"/>
      <c r="G20" s="921"/>
      <c r="H20" s="920">
        <f>SUM(D20:G20)</f>
        <v>0</v>
      </c>
    </row>
    <row r="21" spans="2:19" ht="12.75">
      <c r="B21" s="1417" t="s">
        <v>44</v>
      </c>
      <c r="C21" s="276"/>
      <c r="D21" s="1828"/>
      <c r="E21" s="1828"/>
      <c r="F21" s="1828"/>
      <c r="G21" s="921"/>
      <c r="H21" s="920">
        <f>SUM(D21:G21)</f>
        <v>0</v>
      </c>
    </row>
    <row r="22" spans="2:19" ht="12.75">
      <c r="B22" s="1417"/>
      <c r="C22" s="276"/>
      <c r="D22" s="1828"/>
      <c r="E22" s="1828"/>
      <c r="F22" s="1828"/>
      <c r="G22" s="921"/>
      <c r="H22" s="920"/>
    </row>
    <row r="23" spans="2:19" ht="12.75">
      <c r="B23" s="1416" t="str">
        <f>+CONCATENATE("Saldo ",Introdução!$E$27)</f>
        <v>Saldo t-1</v>
      </c>
      <c r="C23" s="277"/>
      <c r="D23" s="1878">
        <f>+D15+D19-D20+D21</f>
        <v>0</v>
      </c>
      <c r="E23" s="1878">
        <f>+E15+E19-E20+E21</f>
        <v>0</v>
      </c>
      <c r="F23" s="1878">
        <f>+F15+F19-F20+F21</f>
        <v>0</v>
      </c>
      <c r="G23" s="923">
        <f>+G15+G19-G20+G21</f>
        <v>0</v>
      </c>
      <c r="H23" s="923">
        <f>+H15+H19-H20+H21</f>
        <v>0</v>
      </c>
    </row>
    <row r="24" spans="2:19" ht="12.75">
      <c r="B24" s="1417"/>
      <c r="C24" s="276"/>
      <c r="D24" s="1878"/>
      <c r="E24" s="1878"/>
      <c r="F24" s="1878"/>
      <c r="G24" s="924"/>
      <c r="H24" s="923"/>
    </row>
    <row r="25" spans="2:19" ht="25.5" customHeight="1">
      <c r="B25" s="1405" t="str">
        <f>+CONCATENATE("Reforços Líquidos Utilizações ",Introdução!$E$27)</f>
        <v>Reforços Líquidos Utilizações t-1</v>
      </c>
      <c r="C25" s="277"/>
      <c r="D25" s="1879">
        <f>+D19-D20</f>
        <v>0</v>
      </c>
      <c r="E25" s="1879">
        <f>+E19-E20</f>
        <v>0</v>
      </c>
      <c r="F25" s="1879">
        <f>+F19-F20</f>
        <v>0</v>
      </c>
      <c r="G25" s="926">
        <f>+G19-G20</f>
        <v>0</v>
      </c>
      <c r="H25" s="925">
        <f>+H19-H20</f>
        <v>0</v>
      </c>
    </row>
    <row r="26" spans="2:19" ht="12.75">
      <c r="B26" s="1417"/>
      <c r="C26" s="276"/>
      <c r="D26" s="1877"/>
      <c r="E26" s="1877"/>
      <c r="F26" s="1877"/>
      <c r="G26" s="291"/>
      <c r="H26" s="922"/>
    </row>
    <row r="27" spans="2:19" ht="12.75">
      <c r="B27" s="1417" t="s">
        <v>42</v>
      </c>
      <c r="C27" s="276"/>
      <c r="D27" s="1828"/>
      <c r="E27" s="1828"/>
      <c r="F27" s="1828"/>
      <c r="G27" s="921"/>
      <c r="H27" s="920">
        <f>SUM(D27:G27)</f>
        <v>0</v>
      </c>
    </row>
    <row r="28" spans="2:19" ht="12.75">
      <c r="B28" s="1417" t="s">
        <v>43</v>
      </c>
      <c r="C28" s="276"/>
      <c r="D28" s="1828"/>
      <c r="E28" s="1828"/>
      <c r="F28" s="1828"/>
      <c r="G28" s="921"/>
      <c r="H28" s="920">
        <f>SUM(D28:G28)</f>
        <v>0</v>
      </c>
    </row>
    <row r="29" spans="2:19" ht="12.75">
      <c r="B29" s="1417" t="s">
        <v>44</v>
      </c>
      <c r="C29" s="276"/>
      <c r="D29" s="1828"/>
      <c r="E29" s="1828"/>
      <c r="F29" s="1828"/>
      <c r="G29" s="921"/>
      <c r="H29" s="920">
        <f>SUM(D29:G29)</f>
        <v>0</v>
      </c>
      <c r="S29" s="274"/>
    </row>
    <row r="30" spans="2:19" ht="12.75">
      <c r="B30" s="1417"/>
      <c r="C30" s="276"/>
      <c r="D30" s="1877"/>
      <c r="E30" s="1877"/>
      <c r="F30" s="1877"/>
      <c r="G30" s="291"/>
      <c r="H30" s="922"/>
      <c r="S30" s="274"/>
    </row>
    <row r="31" spans="2:19" ht="12.75">
      <c r="B31" s="1416" t="str">
        <f>+CONCATENATE("Saldo ",Introdução!$E$28)</f>
        <v>Saldo t</v>
      </c>
      <c r="C31" s="277"/>
      <c r="D31" s="1878">
        <f>+D23+D27-D28+D29</f>
        <v>0</v>
      </c>
      <c r="E31" s="1878">
        <f>+E23+E27-E28+E29</f>
        <v>0</v>
      </c>
      <c r="F31" s="1878">
        <f>+F23+F27-F28+F29</f>
        <v>0</v>
      </c>
      <c r="G31" s="923">
        <f>+G23+G27-G28+G29</f>
        <v>0</v>
      </c>
      <c r="H31" s="923">
        <f>+H23+H27-H28+H29</f>
        <v>0</v>
      </c>
    </row>
    <row r="32" spans="2:19" ht="12.75">
      <c r="B32" s="1417"/>
      <c r="C32" s="276"/>
      <c r="D32" s="1878"/>
      <c r="E32" s="1878"/>
      <c r="F32" s="1878"/>
      <c r="G32" s="924"/>
      <c r="H32" s="923"/>
    </row>
    <row r="33" spans="2:8" ht="12.75">
      <c r="B33" s="1405" t="str">
        <f>+CONCATENATE("Reforços Líquidos Utilizações ",Introdução!$E$28)</f>
        <v>Reforços Líquidos Utilizações t</v>
      </c>
      <c r="C33" s="277"/>
      <c r="D33" s="1879">
        <f>+D27-D28</f>
        <v>0</v>
      </c>
      <c r="E33" s="1879">
        <f>+E27-E28</f>
        <v>0</v>
      </c>
      <c r="F33" s="1879">
        <f>+F27-F28</f>
        <v>0</v>
      </c>
      <c r="G33" s="926">
        <f>+G27-G28</f>
        <v>0</v>
      </c>
      <c r="H33" s="925">
        <f>+H27-H28</f>
        <v>0</v>
      </c>
    </row>
    <row r="36" spans="2:8" ht="12.75" customHeight="1"/>
    <row r="68" ht="12.75" customHeight="1"/>
  </sheetData>
  <mergeCells count="5">
    <mergeCell ref="B3:H3"/>
    <mergeCell ref="D6:F6"/>
    <mergeCell ref="G6:G7"/>
    <mergeCell ref="H6:H7"/>
    <mergeCell ref="D5:H5"/>
  </mergeCells>
  <hyperlinks>
    <hyperlink ref="A1" location="ÍNDICE!B2" display="Indíce"/>
  </hyperlinks>
  <printOptions horizontalCentered="1"/>
  <pageMargins left="0.31496062992125984" right="0.31496062992125984" top="0.35433070866141736" bottom="0.15748031496062992" header="0.31496062992125984" footer="0.31496062992125984"/>
  <pageSetup paperSize="9" scale="85"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499984740745262"/>
  </sheetPr>
  <dimension ref="A1:I49"/>
  <sheetViews>
    <sheetView showGridLines="0" workbookViewId="0">
      <pane ySplit="6" topLeftCell="A7" activePane="bottomLeft" state="frozen"/>
      <selection activeCell="K47" sqref="K47"/>
      <selection pane="bottomLeft" activeCell="Y35" sqref="Y35"/>
    </sheetView>
  </sheetViews>
  <sheetFormatPr defaultRowHeight="12"/>
  <cols>
    <col min="1" max="1" width="5.7109375" style="294" customWidth="1"/>
    <col min="2" max="2" width="4.7109375" style="294" customWidth="1"/>
    <col min="3" max="3" width="67.85546875" style="294" customWidth="1"/>
    <col min="4" max="4" width="1" style="313" customWidth="1"/>
    <col min="5" max="5" width="14.7109375" style="294" customWidth="1"/>
    <col min="6" max="6" width="1" style="297" customWidth="1"/>
    <col min="7" max="7" width="12.28515625" style="294" customWidth="1"/>
    <col min="8" max="8" width="1" style="297" customWidth="1"/>
    <col min="9" max="9" width="12.28515625" style="294" customWidth="1"/>
    <col min="10" max="10" width="6.140625" style="294" customWidth="1"/>
    <col min="11" max="249" width="9.140625" style="294"/>
    <col min="250" max="250" width="17.42578125" style="294" customWidth="1"/>
    <col min="251" max="256" width="10.85546875" style="294" customWidth="1"/>
    <col min="257" max="257" width="1.85546875" style="294" customWidth="1"/>
    <col min="258" max="258" width="8.85546875" style="294" customWidth="1"/>
    <col min="259" max="260" width="0.28515625" style="294" customWidth="1"/>
    <col min="261" max="505" width="9.140625" style="294"/>
    <col min="506" max="506" width="17.42578125" style="294" customWidth="1"/>
    <col min="507" max="512" width="10.85546875" style="294" customWidth="1"/>
    <col min="513" max="513" width="1.85546875" style="294" customWidth="1"/>
    <col min="514" max="514" width="8.85546875" style="294" customWidth="1"/>
    <col min="515" max="516" width="0.28515625" style="294" customWidth="1"/>
    <col min="517" max="761" width="9.140625" style="294"/>
    <col min="762" max="762" width="17.42578125" style="294" customWidth="1"/>
    <col min="763" max="768" width="10.85546875" style="294" customWidth="1"/>
    <col min="769" max="769" width="1.85546875" style="294" customWidth="1"/>
    <col min="770" max="770" width="8.85546875" style="294" customWidth="1"/>
    <col min="771" max="772" width="0.28515625" style="294" customWidth="1"/>
    <col min="773" max="1017" width="9.140625" style="294"/>
    <col min="1018" max="1018" width="17.42578125" style="294" customWidth="1"/>
    <col min="1019" max="1024" width="10.85546875" style="294" customWidth="1"/>
    <col min="1025" max="1025" width="1.85546875" style="294" customWidth="1"/>
    <col min="1026" max="1026" width="8.85546875" style="294" customWidth="1"/>
    <col min="1027" max="1028" width="0.28515625" style="294" customWidth="1"/>
    <col min="1029" max="1273" width="9.140625" style="294"/>
    <col min="1274" max="1274" width="17.42578125" style="294" customWidth="1"/>
    <col min="1275" max="1280" width="10.85546875" style="294" customWidth="1"/>
    <col min="1281" max="1281" width="1.85546875" style="294" customWidth="1"/>
    <col min="1282" max="1282" width="8.85546875" style="294" customWidth="1"/>
    <col min="1283" max="1284" width="0.28515625" style="294" customWidth="1"/>
    <col min="1285" max="1529" width="9.140625" style="294"/>
    <col min="1530" max="1530" width="17.42578125" style="294" customWidth="1"/>
    <col min="1531" max="1536" width="10.85546875" style="294" customWidth="1"/>
    <col min="1537" max="1537" width="1.85546875" style="294" customWidth="1"/>
    <col min="1538" max="1538" width="8.85546875" style="294" customWidth="1"/>
    <col min="1539" max="1540" width="0.28515625" style="294" customWidth="1"/>
    <col min="1541" max="1785" width="9.140625" style="294"/>
    <col min="1786" max="1786" width="17.42578125" style="294" customWidth="1"/>
    <col min="1787" max="1792" width="10.85546875" style="294" customWidth="1"/>
    <col min="1793" max="1793" width="1.85546875" style="294" customWidth="1"/>
    <col min="1794" max="1794" width="8.85546875" style="294" customWidth="1"/>
    <col min="1795" max="1796" width="0.28515625" style="294" customWidth="1"/>
    <col min="1797" max="2041" width="9.140625" style="294"/>
    <col min="2042" max="2042" width="17.42578125" style="294" customWidth="1"/>
    <col min="2043" max="2048" width="10.85546875" style="294" customWidth="1"/>
    <col min="2049" max="2049" width="1.85546875" style="294" customWidth="1"/>
    <col min="2050" max="2050" width="8.85546875" style="294" customWidth="1"/>
    <col min="2051" max="2052" width="0.28515625" style="294" customWidth="1"/>
    <col min="2053" max="2297" width="9.140625" style="294"/>
    <col min="2298" max="2298" width="17.42578125" style="294" customWidth="1"/>
    <col min="2299" max="2304" width="10.85546875" style="294" customWidth="1"/>
    <col min="2305" max="2305" width="1.85546875" style="294" customWidth="1"/>
    <col min="2306" max="2306" width="8.85546875" style="294" customWidth="1"/>
    <col min="2307" max="2308" width="0.28515625" style="294" customWidth="1"/>
    <col min="2309" max="2553" width="9.140625" style="294"/>
    <col min="2554" max="2554" width="17.42578125" style="294" customWidth="1"/>
    <col min="2555" max="2560" width="10.85546875" style="294" customWidth="1"/>
    <col min="2561" max="2561" width="1.85546875" style="294" customWidth="1"/>
    <col min="2562" max="2562" width="8.85546875" style="294" customWidth="1"/>
    <col min="2563" max="2564" width="0.28515625" style="294" customWidth="1"/>
    <col min="2565" max="2809" width="9.140625" style="294"/>
    <col min="2810" max="2810" width="17.42578125" style="294" customWidth="1"/>
    <col min="2811" max="2816" width="10.85546875" style="294" customWidth="1"/>
    <col min="2817" max="2817" width="1.85546875" style="294" customWidth="1"/>
    <col min="2818" max="2818" width="8.85546875" style="294" customWidth="1"/>
    <col min="2819" max="2820" width="0.28515625" style="294" customWidth="1"/>
    <col min="2821" max="3065" width="9.140625" style="294"/>
    <col min="3066" max="3066" width="17.42578125" style="294" customWidth="1"/>
    <col min="3067" max="3072" width="10.85546875" style="294" customWidth="1"/>
    <col min="3073" max="3073" width="1.85546875" style="294" customWidth="1"/>
    <col min="3074" max="3074" width="8.85546875" style="294" customWidth="1"/>
    <col min="3075" max="3076" width="0.28515625" style="294" customWidth="1"/>
    <col min="3077" max="3321" width="9.140625" style="294"/>
    <col min="3322" max="3322" width="17.42578125" style="294" customWidth="1"/>
    <col min="3323" max="3328" width="10.85546875" style="294" customWidth="1"/>
    <col min="3329" max="3329" width="1.85546875" style="294" customWidth="1"/>
    <col min="3330" max="3330" width="8.85546875" style="294" customWidth="1"/>
    <col min="3331" max="3332" width="0.28515625" style="294" customWidth="1"/>
    <col min="3333" max="3577" width="9.140625" style="294"/>
    <col min="3578" max="3578" width="17.42578125" style="294" customWidth="1"/>
    <col min="3579" max="3584" width="10.85546875" style="294" customWidth="1"/>
    <col min="3585" max="3585" width="1.85546875" style="294" customWidth="1"/>
    <col min="3586" max="3586" width="8.85546875" style="294" customWidth="1"/>
    <col min="3587" max="3588" width="0.28515625" style="294" customWidth="1"/>
    <col min="3589" max="3833" width="9.140625" style="294"/>
    <col min="3834" max="3834" width="17.42578125" style="294" customWidth="1"/>
    <col min="3835" max="3840" width="10.85546875" style="294" customWidth="1"/>
    <col min="3841" max="3841" width="1.85546875" style="294" customWidth="1"/>
    <col min="3842" max="3842" width="8.85546875" style="294" customWidth="1"/>
    <col min="3843" max="3844" width="0.28515625" style="294" customWidth="1"/>
    <col min="3845" max="4089" width="9.140625" style="294"/>
    <col min="4090" max="4090" width="17.42578125" style="294" customWidth="1"/>
    <col min="4091" max="4096" width="10.85546875" style="294" customWidth="1"/>
    <col min="4097" max="4097" width="1.85546875" style="294" customWidth="1"/>
    <col min="4098" max="4098" width="8.85546875" style="294" customWidth="1"/>
    <col min="4099" max="4100" width="0.28515625" style="294" customWidth="1"/>
    <col min="4101" max="4345" width="9.140625" style="294"/>
    <col min="4346" max="4346" width="17.42578125" style="294" customWidth="1"/>
    <col min="4347" max="4352" width="10.85546875" style="294" customWidth="1"/>
    <col min="4353" max="4353" width="1.85546875" style="294" customWidth="1"/>
    <col min="4354" max="4354" width="8.85546875" style="294" customWidth="1"/>
    <col min="4355" max="4356" width="0.28515625" style="294" customWidth="1"/>
    <col min="4357" max="4601" width="9.140625" style="294"/>
    <col min="4602" max="4602" width="17.42578125" style="294" customWidth="1"/>
    <col min="4603" max="4608" width="10.85546875" style="294" customWidth="1"/>
    <col min="4609" max="4609" width="1.85546875" style="294" customWidth="1"/>
    <col min="4610" max="4610" width="8.85546875" style="294" customWidth="1"/>
    <col min="4611" max="4612" width="0.28515625" style="294" customWidth="1"/>
    <col min="4613" max="4857" width="9.140625" style="294"/>
    <col min="4858" max="4858" width="17.42578125" style="294" customWidth="1"/>
    <col min="4859" max="4864" width="10.85546875" style="294" customWidth="1"/>
    <col min="4865" max="4865" width="1.85546875" style="294" customWidth="1"/>
    <col min="4866" max="4866" width="8.85546875" style="294" customWidth="1"/>
    <col min="4867" max="4868" width="0.28515625" style="294" customWidth="1"/>
    <col min="4869" max="5113" width="9.140625" style="294"/>
    <col min="5114" max="5114" width="17.42578125" style="294" customWidth="1"/>
    <col min="5115" max="5120" width="10.85546875" style="294" customWidth="1"/>
    <col min="5121" max="5121" width="1.85546875" style="294" customWidth="1"/>
    <col min="5122" max="5122" width="8.85546875" style="294" customWidth="1"/>
    <col min="5123" max="5124" width="0.28515625" style="294" customWidth="1"/>
    <col min="5125" max="5369" width="9.140625" style="294"/>
    <col min="5370" max="5370" width="17.42578125" style="294" customWidth="1"/>
    <col min="5371" max="5376" width="10.85546875" style="294" customWidth="1"/>
    <col min="5377" max="5377" width="1.85546875" style="294" customWidth="1"/>
    <col min="5378" max="5378" width="8.85546875" style="294" customWidth="1"/>
    <col min="5379" max="5380" width="0.28515625" style="294" customWidth="1"/>
    <col min="5381" max="5625" width="9.140625" style="294"/>
    <col min="5626" max="5626" width="17.42578125" style="294" customWidth="1"/>
    <col min="5627" max="5632" width="10.85546875" style="294" customWidth="1"/>
    <col min="5633" max="5633" width="1.85546875" style="294" customWidth="1"/>
    <col min="5634" max="5634" width="8.85546875" style="294" customWidth="1"/>
    <col min="5635" max="5636" width="0.28515625" style="294" customWidth="1"/>
    <col min="5637" max="5881" width="9.140625" style="294"/>
    <col min="5882" max="5882" width="17.42578125" style="294" customWidth="1"/>
    <col min="5883" max="5888" width="10.85546875" style="294" customWidth="1"/>
    <col min="5889" max="5889" width="1.85546875" style="294" customWidth="1"/>
    <col min="5890" max="5890" width="8.85546875" style="294" customWidth="1"/>
    <col min="5891" max="5892" width="0.28515625" style="294" customWidth="1"/>
    <col min="5893" max="6137" width="9.140625" style="294"/>
    <col min="6138" max="6138" width="17.42578125" style="294" customWidth="1"/>
    <col min="6139" max="6144" width="10.85546875" style="294" customWidth="1"/>
    <col min="6145" max="6145" width="1.85546875" style="294" customWidth="1"/>
    <col min="6146" max="6146" width="8.85546875" style="294" customWidth="1"/>
    <col min="6147" max="6148" width="0.28515625" style="294" customWidth="1"/>
    <col min="6149" max="6393" width="9.140625" style="294"/>
    <col min="6394" max="6394" width="17.42578125" style="294" customWidth="1"/>
    <col min="6395" max="6400" width="10.85546875" style="294" customWidth="1"/>
    <col min="6401" max="6401" width="1.85546875" style="294" customWidth="1"/>
    <col min="6402" max="6402" width="8.85546875" style="294" customWidth="1"/>
    <col min="6403" max="6404" width="0.28515625" style="294" customWidth="1"/>
    <col min="6405" max="6649" width="9.140625" style="294"/>
    <col min="6650" max="6650" width="17.42578125" style="294" customWidth="1"/>
    <col min="6651" max="6656" width="10.85546875" style="294" customWidth="1"/>
    <col min="6657" max="6657" width="1.85546875" style="294" customWidth="1"/>
    <col min="6658" max="6658" width="8.85546875" style="294" customWidth="1"/>
    <col min="6659" max="6660" width="0.28515625" style="294" customWidth="1"/>
    <col min="6661" max="6905" width="9.140625" style="294"/>
    <col min="6906" max="6906" width="17.42578125" style="294" customWidth="1"/>
    <col min="6907" max="6912" width="10.85546875" style="294" customWidth="1"/>
    <col min="6913" max="6913" width="1.85546875" style="294" customWidth="1"/>
    <col min="6914" max="6914" width="8.85546875" style="294" customWidth="1"/>
    <col min="6915" max="6916" width="0.28515625" style="294" customWidth="1"/>
    <col min="6917" max="7161" width="9.140625" style="294"/>
    <col min="7162" max="7162" width="17.42578125" style="294" customWidth="1"/>
    <col min="7163" max="7168" width="10.85546875" style="294" customWidth="1"/>
    <col min="7169" max="7169" width="1.85546875" style="294" customWidth="1"/>
    <col min="7170" max="7170" width="8.85546875" style="294" customWidth="1"/>
    <col min="7171" max="7172" width="0.28515625" style="294" customWidth="1"/>
    <col min="7173" max="7417" width="9.140625" style="294"/>
    <col min="7418" max="7418" width="17.42578125" style="294" customWidth="1"/>
    <col min="7419" max="7424" width="10.85546875" style="294" customWidth="1"/>
    <col min="7425" max="7425" width="1.85546875" style="294" customWidth="1"/>
    <col min="7426" max="7426" width="8.85546875" style="294" customWidth="1"/>
    <col min="7427" max="7428" width="0.28515625" style="294" customWidth="1"/>
    <col min="7429" max="7673" width="9.140625" style="294"/>
    <col min="7674" max="7674" width="17.42578125" style="294" customWidth="1"/>
    <col min="7675" max="7680" width="10.85546875" style="294" customWidth="1"/>
    <col min="7681" max="7681" width="1.85546875" style="294" customWidth="1"/>
    <col min="7682" max="7682" width="8.85546875" style="294" customWidth="1"/>
    <col min="7683" max="7684" width="0.28515625" style="294" customWidth="1"/>
    <col min="7685" max="7929" width="9.140625" style="294"/>
    <col min="7930" max="7930" width="17.42578125" style="294" customWidth="1"/>
    <col min="7931" max="7936" width="10.85546875" style="294" customWidth="1"/>
    <col min="7937" max="7937" width="1.85546875" style="294" customWidth="1"/>
    <col min="7938" max="7938" width="8.85546875" style="294" customWidth="1"/>
    <col min="7939" max="7940" width="0.28515625" style="294" customWidth="1"/>
    <col min="7941" max="8185" width="9.140625" style="294"/>
    <col min="8186" max="8186" width="17.42578125" style="294" customWidth="1"/>
    <col min="8187" max="8192" width="10.85546875" style="294" customWidth="1"/>
    <col min="8193" max="8193" width="1.85546875" style="294" customWidth="1"/>
    <col min="8194" max="8194" width="8.85546875" style="294" customWidth="1"/>
    <col min="8195" max="8196" width="0.28515625" style="294" customWidth="1"/>
    <col min="8197" max="8441" width="9.140625" style="294"/>
    <col min="8442" max="8442" width="17.42578125" style="294" customWidth="1"/>
    <col min="8443" max="8448" width="10.85546875" style="294" customWidth="1"/>
    <col min="8449" max="8449" width="1.85546875" style="294" customWidth="1"/>
    <col min="8450" max="8450" width="8.85546875" style="294" customWidth="1"/>
    <col min="8451" max="8452" width="0.28515625" style="294" customWidth="1"/>
    <col min="8453" max="8697" width="9.140625" style="294"/>
    <col min="8698" max="8698" width="17.42578125" style="294" customWidth="1"/>
    <col min="8699" max="8704" width="10.85546875" style="294" customWidth="1"/>
    <col min="8705" max="8705" width="1.85546875" style="294" customWidth="1"/>
    <col min="8706" max="8706" width="8.85546875" style="294" customWidth="1"/>
    <col min="8707" max="8708" width="0.28515625" style="294" customWidth="1"/>
    <col min="8709" max="8953" width="9.140625" style="294"/>
    <col min="8954" max="8954" width="17.42578125" style="294" customWidth="1"/>
    <col min="8955" max="8960" width="10.85546875" style="294" customWidth="1"/>
    <col min="8961" max="8961" width="1.85546875" style="294" customWidth="1"/>
    <col min="8962" max="8962" width="8.85546875" style="294" customWidth="1"/>
    <col min="8963" max="8964" width="0.28515625" style="294" customWidth="1"/>
    <col min="8965" max="9209" width="9.140625" style="294"/>
    <col min="9210" max="9210" width="17.42578125" style="294" customWidth="1"/>
    <col min="9211" max="9216" width="10.85546875" style="294" customWidth="1"/>
    <col min="9217" max="9217" width="1.85546875" style="294" customWidth="1"/>
    <col min="9218" max="9218" width="8.85546875" style="294" customWidth="1"/>
    <col min="9219" max="9220" width="0.28515625" style="294" customWidth="1"/>
    <col min="9221" max="9465" width="9.140625" style="294"/>
    <col min="9466" max="9466" width="17.42578125" style="294" customWidth="1"/>
    <col min="9467" max="9472" width="10.85546875" style="294" customWidth="1"/>
    <col min="9473" max="9473" width="1.85546875" style="294" customWidth="1"/>
    <col min="9474" max="9474" width="8.85546875" style="294" customWidth="1"/>
    <col min="9475" max="9476" width="0.28515625" style="294" customWidth="1"/>
    <col min="9477" max="9721" width="9.140625" style="294"/>
    <col min="9722" max="9722" width="17.42578125" style="294" customWidth="1"/>
    <col min="9723" max="9728" width="10.85546875" style="294" customWidth="1"/>
    <col min="9729" max="9729" width="1.85546875" style="294" customWidth="1"/>
    <col min="9730" max="9730" width="8.85546875" style="294" customWidth="1"/>
    <col min="9731" max="9732" width="0.28515625" style="294" customWidth="1"/>
    <col min="9733" max="9977" width="9.140625" style="294"/>
    <col min="9978" max="9978" width="17.42578125" style="294" customWidth="1"/>
    <col min="9979" max="9984" width="10.85546875" style="294" customWidth="1"/>
    <col min="9985" max="9985" width="1.85546875" style="294" customWidth="1"/>
    <col min="9986" max="9986" width="8.85546875" style="294" customWidth="1"/>
    <col min="9987" max="9988" width="0.28515625" style="294" customWidth="1"/>
    <col min="9989" max="10233" width="9.140625" style="294"/>
    <col min="10234" max="10234" width="17.42578125" style="294" customWidth="1"/>
    <col min="10235" max="10240" width="10.85546875" style="294" customWidth="1"/>
    <col min="10241" max="10241" width="1.85546875" style="294" customWidth="1"/>
    <col min="10242" max="10242" width="8.85546875" style="294" customWidth="1"/>
    <col min="10243" max="10244" width="0.28515625" style="294" customWidth="1"/>
    <col min="10245" max="10489" width="9.140625" style="294"/>
    <col min="10490" max="10490" width="17.42578125" style="294" customWidth="1"/>
    <col min="10491" max="10496" width="10.85546875" style="294" customWidth="1"/>
    <col min="10497" max="10497" width="1.85546875" style="294" customWidth="1"/>
    <col min="10498" max="10498" width="8.85546875" style="294" customWidth="1"/>
    <col min="10499" max="10500" width="0.28515625" style="294" customWidth="1"/>
    <col min="10501" max="10745" width="9.140625" style="294"/>
    <col min="10746" max="10746" width="17.42578125" style="294" customWidth="1"/>
    <col min="10747" max="10752" width="10.85546875" style="294" customWidth="1"/>
    <col min="10753" max="10753" width="1.85546875" style="294" customWidth="1"/>
    <col min="10754" max="10754" width="8.85546875" style="294" customWidth="1"/>
    <col min="10755" max="10756" width="0.28515625" style="294" customWidth="1"/>
    <col min="10757" max="11001" width="9.140625" style="294"/>
    <col min="11002" max="11002" width="17.42578125" style="294" customWidth="1"/>
    <col min="11003" max="11008" width="10.85546875" style="294" customWidth="1"/>
    <col min="11009" max="11009" width="1.85546875" style="294" customWidth="1"/>
    <col min="11010" max="11010" width="8.85546875" style="294" customWidth="1"/>
    <col min="11011" max="11012" width="0.28515625" style="294" customWidth="1"/>
    <col min="11013" max="11257" width="9.140625" style="294"/>
    <col min="11258" max="11258" width="17.42578125" style="294" customWidth="1"/>
    <col min="11259" max="11264" width="10.85546875" style="294" customWidth="1"/>
    <col min="11265" max="11265" width="1.85546875" style="294" customWidth="1"/>
    <col min="11266" max="11266" width="8.85546875" style="294" customWidth="1"/>
    <col min="11267" max="11268" width="0.28515625" style="294" customWidth="1"/>
    <col min="11269" max="11513" width="9.140625" style="294"/>
    <col min="11514" max="11514" width="17.42578125" style="294" customWidth="1"/>
    <col min="11515" max="11520" width="10.85546875" style="294" customWidth="1"/>
    <col min="11521" max="11521" width="1.85546875" style="294" customWidth="1"/>
    <col min="11522" max="11522" width="8.85546875" style="294" customWidth="1"/>
    <col min="11523" max="11524" width="0.28515625" style="294" customWidth="1"/>
    <col min="11525" max="11769" width="9.140625" style="294"/>
    <col min="11770" max="11770" width="17.42578125" style="294" customWidth="1"/>
    <col min="11771" max="11776" width="10.85546875" style="294" customWidth="1"/>
    <col min="11777" max="11777" width="1.85546875" style="294" customWidth="1"/>
    <col min="11778" max="11778" width="8.85546875" style="294" customWidth="1"/>
    <col min="11779" max="11780" width="0.28515625" style="294" customWidth="1"/>
    <col min="11781" max="12025" width="9.140625" style="294"/>
    <col min="12026" max="12026" width="17.42578125" style="294" customWidth="1"/>
    <col min="12027" max="12032" width="10.85546875" style="294" customWidth="1"/>
    <col min="12033" max="12033" width="1.85546875" style="294" customWidth="1"/>
    <col min="12034" max="12034" width="8.85546875" style="294" customWidth="1"/>
    <col min="12035" max="12036" width="0.28515625" style="294" customWidth="1"/>
    <col min="12037" max="12281" width="9.140625" style="294"/>
    <col min="12282" max="12282" width="17.42578125" style="294" customWidth="1"/>
    <col min="12283" max="12288" width="10.85546875" style="294" customWidth="1"/>
    <col min="12289" max="12289" width="1.85546875" style="294" customWidth="1"/>
    <col min="12290" max="12290" width="8.85546875" style="294" customWidth="1"/>
    <col min="12291" max="12292" width="0.28515625" style="294" customWidth="1"/>
    <col min="12293" max="12537" width="9.140625" style="294"/>
    <col min="12538" max="12538" width="17.42578125" style="294" customWidth="1"/>
    <col min="12539" max="12544" width="10.85546875" style="294" customWidth="1"/>
    <col min="12545" max="12545" width="1.85546875" style="294" customWidth="1"/>
    <col min="12546" max="12546" width="8.85546875" style="294" customWidth="1"/>
    <col min="12547" max="12548" width="0.28515625" style="294" customWidth="1"/>
    <col min="12549" max="12793" width="9.140625" style="294"/>
    <col min="12794" max="12794" width="17.42578125" style="294" customWidth="1"/>
    <col min="12795" max="12800" width="10.85546875" style="294" customWidth="1"/>
    <col min="12801" max="12801" width="1.85546875" style="294" customWidth="1"/>
    <col min="12802" max="12802" width="8.85546875" style="294" customWidth="1"/>
    <col min="12803" max="12804" width="0.28515625" style="294" customWidth="1"/>
    <col min="12805" max="13049" width="9.140625" style="294"/>
    <col min="13050" max="13050" width="17.42578125" style="294" customWidth="1"/>
    <col min="13051" max="13056" width="10.85546875" style="294" customWidth="1"/>
    <col min="13057" max="13057" width="1.85546875" style="294" customWidth="1"/>
    <col min="13058" max="13058" width="8.85546875" style="294" customWidth="1"/>
    <col min="13059" max="13060" width="0.28515625" style="294" customWidth="1"/>
    <col min="13061" max="13305" width="9.140625" style="294"/>
    <col min="13306" max="13306" width="17.42578125" style="294" customWidth="1"/>
    <col min="13307" max="13312" width="10.85546875" style="294" customWidth="1"/>
    <col min="13313" max="13313" width="1.85546875" style="294" customWidth="1"/>
    <col min="13314" max="13314" width="8.85546875" style="294" customWidth="1"/>
    <col min="13315" max="13316" width="0.28515625" style="294" customWidth="1"/>
    <col min="13317" max="13561" width="9.140625" style="294"/>
    <col min="13562" max="13562" width="17.42578125" style="294" customWidth="1"/>
    <col min="13563" max="13568" width="10.85546875" style="294" customWidth="1"/>
    <col min="13569" max="13569" width="1.85546875" style="294" customWidth="1"/>
    <col min="13570" max="13570" width="8.85546875" style="294" customWidth="1"/>
    <col min="13571" max="13572" width="0.28515625" style="294" customWidth="1"/>
    <col min="13573" max="13817" width="9.140625" style="294"/>
    <col min="13818" max="13818" width="17.42578125" style="294" customWidth="1"/>
    <col min="13819" max="13824" width="10.85546875" style="294" customWidth="1"/>
    <col min="13825" max="13825" width="1.85546875" style="294" customWidth="1"/>
    <col min="13826" max="13826" width="8.85546875" style="294" customWidth="1"/>
    <col min="13827" max="13828" width="0.28515625" style="294" customWidth="1"/>
    <col min="13829" max="14073" width="9.140625" style="294"/>
    <col min="14074" max="14074" width="17.42578125" style="294" customWidth="1"/>
    <col min="14075" max="14080" width="10.85546875" style="294" customWidth="1"/>
    <col min="14081" max="14081" width="1.85546875" style="294" customWidth="1"/>
    <col min="14082" max="14082" width="8.85546875" style="294" customWidth="1"/>
    <col min="14083" max="14084" width="0.28515625" style="294" customWidth="1"/>
    <col min="14085" max="14329" width="9.140625" style="294"/>
    <col min="14330" max="14330" width="17.42578125" style="294" customWidth="1"/>
    <col min="14331" max="14336" width="10.85546875" style="294" customWidth="1"/>
    <col min="14337" max="14337" width="1.85546875" style="294" customWidth="1"/>
    <col min="14338" max="14338" width="8.85546875" style="294" customWidth="1"/>
    <col min="14339" max="14340" width="0.28515625" style="294" customWidth="1"/>
    <col min="14341" max="14585" width="9.140625" style="294"/>
    <col min="14586" max="14586" width="17.42578125" style="294" customWidth="1"/>
    <col min="14587" max="14592" width="10.85546875" style="294" customWidth="1"/>
    <col min="14593" max="14593" width="1.85546875" style="294" customWidth="1"/>
    <col min="14594" max="14594" width="8.85546875" style="294" customWidth="1"/>
    <col min="14595" max="14596" width="0.28515625" style="294" customWidth="1"/>
    <col min="14597" max="14841" width="9.140625" style="294"/>
    <col min="14842" max="14842" width="17.42578125" style="294" customWidth="1"/>
    <col min="14843" max="14848" width="10.85546875" style="294" customWidth="1"/>
    <col min="14849" max="14849" width="1.85546875" style="294" customWidth="1"/>
    <col min="14850" max="14850" width="8.85546875" style="294" customWidth="1"/>
    <col min="14851" max="14852" width="0.28515625" style="294" customWidth="1"/>
    <col min="14853" max="15097" width="9.140625" style="294"/>
    <col min="15098" max="15098" width="17.42578125" style="294" customWidth="1"/>
    <col min="15099" max="15104" width="10.85546875" style="294" customWidth="1"/>
    <col min="15105" max="15105" width="1.85546875" style="294" customWidth="1"/>
    <col min="15106" max="15106" width="8.85546875" style="294" customWidth="1"/>
    <col min="15107" max="15108" width="0.28515625" style="294" customWidth="1"/>
    <col min="15109" max="15353" width="9.140625" style="294"/>
    <col min="15354" max="15354" width="17.42578125" style="294" customWidth="1"/>
    <col min="15355" max="15360" width="10.85546875" style="294" customWidth="1"/>
    <col min="15361" max="15361" width="1.85546875" style="294" customWidth="1"/>
    <col min="15362" max="15362" width="8.85546875" style="294" customWidth="1"/>
    <col min="15363" max="15364" width="0.28515625" style="294" customWidth="1"/>
    <col min="15365" max="15609" width="9.140625" style="294"/>
    <col min="15610" max="15610" width="17.42578125" style="294" customWidth="1"/>
    <col min="15611" max="15616" width="10.85546875" style="294" customWidth="1"/>
    <col min="15617" max="15617" width="1.85546875" style="294" customWidth="1"/>
    <col min="15618" max="15618" width="8.85546875" style="294" customWidth="1"/>
    <col min="15619" max="15620" width="0.28515625" style="294" customWidth="1"/>
    <col min="15621" max="15865" width="9.140625" style="294"/>
    <col min="15866" max="15866" width="17.42578125" style="294" customWidth="1"/>
    <col min="15867" max="15872" width="10.85546875" style="294" customWidth="1"/>
    <col min="15873" max="15873" width="1.85546875" style="294" customWidth="1"/>
    <col min="15874" max="15874" width="8.85546875" style="294" customWidth="1"/>
    <col min="15875" max="15876" width="0.28515625" style="294" customWidth="1"/>
    <col min="15877" max="16121" width="9.140625" style="294"/>
    <col min="16122" max="16122" width="17.42578125" style="294" customWidth="1"/>
    <col min="16123" max="16128" width="10.85546875" style="294" customWidth="1"/>
    <col min="16129" max="16129" width="1.85546875" style="294" customWidth="1"/>
    <col min="16130" max="16130" width="8.85546875" style="294" customWidth="1"/>
    <col min="16131" max="16132" width="0.28515625" style="294" customWidth="1"/>
    <col min="16133" max="16384" width="9.140625" style="294"/>
  </cols>
  <sheetData>
    <row r="1" spans="1:9">
      <c r="A1" s="400" t="s">
        <v>814</v>
      </c>
      <c r="B1" s="295"/>
      <c r="C1" s="402"/>
      <c r="D1" s="295"/>
      <c r="E1" s="295"/>
      <c r="F1" s="295"/>
      <c r="G1" s="295"/>
      <c r="H1" s="295"/>
      <c r="I1" s="295"/>
    </row>
    <row r="2" spans="1:9" ht="22.5" customHeight="1">
      <c r="B2" s="295"/>
      <c r="C2" s="295"/>
      <c r="D2" s="295"/>
      <c r="E2" s="295"/>
      <c r="F2" s="295"/>
      <c r="G2" s="295"/>
      <c r="H2" s="295"/>
      <c r="I2" s="295"/>
    </row>
    <row r="3" spans="1:9" s="403" customFormat="1" ht="15">
      <c r="B3" s="3129" t="s">
        <v>1358</v>
      </c>
      <c r="C3" s="3129"/>
      <c r="D3" s="3129"/>
      <c r="E3" s="3129"/>
      <c r="F3" s="3129"/>
      <c r="G3" s="3129"/>
      <c r="H3" s="3129"/>
      <c r="I3" s="3129"/>
    </row>
    <row r="4" spans="1:9">
      <c r="B4" s="208"/>
      <c r="C4" s="208"/>
      <c r="D4" s="308"/>
      <c r="E4" s="145"/>
      <c r="F4" s="145"/>
      <c r="G4" s="145"/>
      <c r="H4" s="145"/>
      <c r="I4" s="145"/>
    </row>
    <row r="5" spans="1:9">
      <c r="B5" s="295"/>
      <c r="C5" s="296"/>
      <c r="D5" s="295"/>
      <c r="G5" s="285"/>
      <c r="H5" s="286"/>
      <c r="I5" s="314" t="s">
        <v>169</v>
      </c>
    </row>
    <row r="6" spans="1:9" s="298" customFormat="1">
      <c r="B6" s="307"/>
      <c r="C6" s="306" t="s">
        <v>112</v>
      </c>
      <c r="D6" s="309"/>
      <c r="E6" s="287" t="str">
        <f>+Introdução!E26</f>
        <v>t-2</v>
      </c>
      <c r="F6" s="288"/>
      <c r="G6" s="287" t="str">
        <f>+Introdução!E27</f>
        <v>t-1</v>
      </c>
      <c r="H6" s="677"/>
      <c r="I6" s="287" t="str">
        <f>+Introdução!E28</f>
        <v>t</v>
      </c>
    </row>
    <row r="7" spans="1:9" s="299" customFormat="1" ht="4.5" customHeight="1">
      <c r="B7" s="300"/>
      <c r="C7" s="301"/>
      <c r="D7" s="310"/>
      <c r="E7" s="301"/>
      <c r="F7" s="301"/>
      <c r="G7" s="301"/>
      <c r="H7" s="678"/>
      <c r="I7" s="301"/>
    </row>
    <row r="8" spans="1:9" s="298" customFormat="1">
      <c r="B8" s="289">
        <v>1</v>
      </c>
      <c r="C8" s="105" t="s">
        <v>297</v>
      </c>
      <c r="D8" s="311"/>
      <c r="E8" s="1050"/>
      <c r="F8" s="414"/>
      <c r="G8" s="1622"/>
      <c r="H8" s="1606"/>
      <c r="I8" s="1622"/>
    </row>
    <row r="9" spans="1:9" s="298" customFormat="1">
      <c r="B9" s="290">
        <v>2</v>
      </c>
      <c r="C9" s="106" t="s">
        <v>298</v>
      </c>
      <c r="D9" s="311"/>
      <c r="E9" s="470"/>
      <c r="F9" s="414"/>
      <c r="G9" s="805"/>
      <c r="H9" s="1606"/>
      <c r="I9" s="805"/>
    </row>
    <row r="10" spans="1:9" s="298" customFormat="1">
      <c r="B10" s="290">
        <v>3</v>
      </c>
      <c r="C10" s="304" t="s">
        <v>299</v>
      </c>
      <c r="D10" s="311"/>
      <c r="E10" s="470"/>
      <c r="F10" s="414"/>
      <c r="G10" s="805"/>
      <c r="H10" s="1606"/>
      <c r="I10" s="805"/>
    </row>
    <row r="11" spans="1:9" s="298" customFormat="1">
      <c r="B11" s="292">
        <v>4</v>
      </c>
      <c r="C11" s="304" t="s">
        <v>300</v>
      </c>
      <c r="D11" s="311"/>
      <c r="E11" s="470"/>
      <c r="F11" s="414"/>
      <c r="G11" s="805"/>
      <c r="H11" s="1606"/>
      <c r="I11" s="805"/>
    </row>
    <row r="12" spans="1:9" s="298" customFormat="1">
      <c r="B12" s="290">
        <v>5</v>
      </c>
      <c r="C12" s="304" t="s">
        <v>301</v>
      </c>
      <c r="D12" s="311"/>
      <c r="E12" s="470"/>
      <c r="F12" s="414"/>
      <c r="G12" s="805"/>
      <c r="H12" s="1606"/>
      <c r="I12" s="805"/>
    </row>
    <row r="13" spans="1:9" s="298" customFormat="1">
      <c r="B13" s="292">
        <v>6</v>
      </c>
      <c r="C13" s="304" t="s">
        <v>302</v>
      </c>
      <c r="D13" s="311"/>
      <c r="E13" s="470"/>
      <c r="F13" s="414"/>
      <c r="G13" s="805"/>
      <c r="H13" s="1606"/>
      <c r="I13" s="805"/>
    </row>
    <row r="14" spans="1:9" s="298" customFormat="1">
      <c r="B14" s="290">
        <v>7</v>
      </c>
      <c r="C14" s="304" t="s">
        <v>171</v>
      </c>
      <c r="D14" s="311"/>
      <c r="E14" s="470"/>
      <c r="F14" s="414"/>
      <c r="G14" s="805"/>
      <c r="H14" s="1606"/>
      <c r="I14" s="805"/>
    </row>
    <row r="15" spans="1:9" s="298" customFormat="1">
      <c r="B15" s="292">
        <v>8</v>
      </c>
      <c r="C15" s="304" t="s">
        <v>303</v>
      </c>
      <c r="D15" s="311"/>
      <c r="E15" s="470"/>
      <c r="F15" s="414"/>
      <c r="G15" s="805"/>
      <c r="H15" s="1606"/>
      <c r="I15" s="805"/>
    </row>
    <row r="16" spans="1:9" s="298" customFormat="1">
      <c r="B16" s="290">
        <v>9</v>
      </c>
      <c r="C16" s="304" t="s">
        <v>304</v>
      </c>
      <c r="D16" s="311"/>
      <c r="E16" s="470"/>
      <c r="F16" s="414"/>
      <c r="G16" s="805"/>
      <c r="H16" s="1606"/>
      <c r="I16" s="805"/>
    </row>
    <row r="17" spans="2:9" s="298" customFormat="1">
      <c r="B17" s="292">
        <v>10</v>
      </c>
      <c r="C17" s="304" t="s">
        <v>305</v>
      </c>
      <c r="D17" s="311"/>
      <c r="E17" s="470"/>
      <c r="F17" s="414"/>
      <c r="G17" s="805"/>
      <c r="H17" s="1606"/>
      <c r="I17" s="805"/>
    </row>
    <row r="18" spans="2:9" s="298" customFormat="1">
      <c r="B18" s="290">
        <v>11</v>
      </c>
      <c r="C18" s="304" t="s">
        <v>362</v>
      </c>
      <c r="D18" s="311"/>
      <c r="E18" s="470"/>
      <c r="F18" s="414"/>
      <c r="G18" s="805"/>
      <c r="H18" s="1606"/>
      <c r="I18" s="805"/>
    </row>
    <row r="19" spans="2:9" s="298" customFormat="1">
      <c r="B19" s="292">
        <v>12</v>
      </c>
      <c r="C19" s="304" t="s">
        <v>306</v>
      </c>
      <c r="D19" s="311"/>
      <c r="E19" s="470"/>
      <c r="F19" s="414"/>
      <c r="G19" s="805"/>
      <c r="H19" s="1606"/>
      <c r="I19" s="805"/>
    </row>
    <row r="20" spans="2:9" s="298" customFormat="1">
      <c r="B20" s="290">
        <v>13</v>
      </c>
      <c r="C20" s="304" t="s">
        <v>308</v>
      </c>
      <c r="D20" s="311"/>
      <c r="E20" s="470"/>
      <c r="F20" s="414"/>
      <c r="G20" s="805"/>
      <c r="H20" s="1606"/>
      <c r="I20" s="805"/>
    </row>
    <row r="21" spans="2:9" s="298" customFormat="1">
      <c r="B21" s="292">
        <v>14</v>
      </c>
      <c r="C21" s="304" t="s">
        <v>278</v>
      </c>
      <c r="D21" s="311"/>
      <c r="E21" s="470"/>
      <c r="F21" s="22"/>
      <c r="G21" s="805"/>
      <c r="H21" s="1606"/>
      <c r="I21" s="805"/>
    </row>
    <row r="22" spans="2:9" s="298" customFormat="1">
      <c r="B22" s="290">
        <v>15</v>
      </c>
      <c r="C22" s="106" t="s">
        <v>282</v>
      </c>
      <c r="D22" s="311"/>
      <c r="E22" s="470"/>
      <c r="F22" s="22"/>
      <c r="G22" s="805"/>
      <c r="H22" s="1606"/>
      <c r="I22" s="805"/>
    </row>
    <row r="23" spans="2:9" s="298" customFormat="1" ht="4.5" customHeight="1">
      <c r="B23" s="292"/>
      <c r="C23" s="106"/>
      <c r="D23" s="311"/>
      <c r="E23" s="825"/>
      <c r="F23" s="22"/>
      <c r="G23" s="825"/>
      <c r="H23" s="1125"/>
      <c r="I23" s="825"/>
    </row>
    <row r="24" spans="2:9" s="210" customFormat="1">
      <c r="B24" s="293">
        <v>16</v>
      </c>
      <c r="C24" s="305" t="s">
        <v>336</v>
      </c>
      <c r="D24" s="312"/>
      <c r="E24" s="964">
        <f>E8-E13-('EDA N6-53 TPE'!M23+'EDA N6-53 TPE'!M31)</f>
        <v>0</v>
      </c>
      <c r="F24" s="490"/>
      <c r="G24" s="964">
        <f>G8-G13-('EDA N6-53 TPE'!M72+'EDA N6-53 TPE'!M80)</f>
        <v>0</v>
      </c>
      <c r="H24" s="1603"/>
      <c r="I24" s="964">
        <f>I8-I13-('EDA N6-53 TPE'!M121+'EDA N6-53 TPE'!M129)</f>
        <v>0</v>
      </c>
    </row>
    <row r="25" spans="2:9" s="210" customFormat="1">
      <c r="B25" s="293">
        <v>17</v>
      </c>
      <c r="C25" s="305" t="s">
        <v>326</v>
      </c>
      <c r="D25" s="312"/>
      <c r="E25" s="964">
        <f>E8+E9+E10+E11+E12-E13-E14-E15-E16-E17-E18-E19-E20+E21-E22</f>
        <v>0</v>
      </c>
      <c r="F25" s="490"/>
      <c r="G25" s="964">
        <f>G8+G9+G10+G11+G12-G13-G14-G15-G16-G17-G18-G19-G20+G21-G22</f>
        <v>0</v>
      </c>
      <c r="H25" s="1603"/>
      <c r="I25" s="964">
        <f>I8+I9+I10+I11+I12-I13-I14-I15-I16-I17-I18-I19-I20+I21-I22</f>
        <v>0</v>
      </c>
    </row>
    <row r="26" spans="2:9" s="298" customFormat="1" ht="4.5" customHeight="1">
      <c r="B26" s="292"/>
      <c r="C26" s="106"/>
      <c r="D26" s="311"/>
      <c r="E26" s="825"/>
      <c r="F26" s="22"/>
      <c r="G26" s="825"/>
      <c r="H26" s="679"/>
      <c r="I26" s="825"/>
    </row>
    <row r="27" spans="2:9" s="298" customFormat="1">
      <c r="B27" s="290">
        <v>18</v>
      </c>
      <c r="C27" s="304" t="s">
        <v>309</v>
      </c>
      <c r="D27" s="311"/>
      <c r="E27" s="470"/>
      <c r="F27" s="22"/>
      <c r="G27" s="805"/>
      <c r="H27" s="1606"/>
      <c r="I27" s="805"/>
    </row>
    <row r="28" spans="2:9" s="298" customFormat="1">
      <c r="B28" s="290">
        <v>19</v>
      </c>
      <c r="C28" s="304" t="s">
        <v>310</v>
      </c>
      <c r="D28" s="311"/>
      <c r="E28" s="470"/>
      <c r="F28" s="22"/>
      <c r="G28" s="805"/>
      <c r="H28" s="1606"/>
      <c r="I28" s="805"/>
    </row>
    <row r="29" spans="2:9" s="298" customFormat="1" ht="4.5" customHeight="1">
      <c r="B29" s="292"/>
      <c r="C29" s="106"/>
      <c r="D29" s="311"/>
      <c r="E29" s="825"/>
      <c r="F29" s="22"/>
      <c r="G29" s="825"/>
      <c r="H29" s="1125"/>
      <c r="I29" s="825"/>
    </row>
    <row r="30" spans="2:9" s="210" customFormat="1">
      <c r="B30" s="293">
        <v>20</v>
      </c>
      <c r="C30" s="305" t="s">
        <v>327</v>
      </c>
      <c r="D30" s="312"/>
      <c r="E30" s="964">
        <f>E25-E27-E28</f>
        <v>0</v>
      </c>
      <c r="F30" s="490"/>
      <c r="G30" s="964">
        <f>G25-G27-G28</f>
        <v>0</v>
      </c>
      <c r="H30" s="1603"/>
      <c r="I30" s="964">
        <f>I25-I27-I28</f>
        <v>0</v>
      </c>
    </row>
    <row r="31" spans="2:9" s="298" customFormat="1" ht="4.5" customHeight="1">
      <c r="B31" s="292"/>
      <c r="C31" s="106"/>
      <c r="D31" s="311"/>
      <c r="E31" s="825"/>
      <c r="F31" s="22"/>
      <c r="G31" s="825"/>
      <c r="H31" s="1125"/>
      <c r="I31" s="825"/>
    </row>
    <row r="32" spans="2:9" s="298" customFormat="1">
      <c r="B32" s="290">
        <v>21</v>
      </c>
      <c r="C32" s="304" t="s">
        <v>311</v>
      </c>
      <c r="D32" s="311"/>
      <c r="E32" s="470"/>
      <c r="F32" s="22"/>
      <c r="G32" s="805"/>
      <c r="H32" s="1606"/>
      <c r="I32" s="805"/>
    </row>
    <row r="33" spans="2:9" s="298" customFormat="1">
      <c r="B33" s="290">
        <v>22</v>
      </c>
      <c r="C33" s="304" t="s">
        <v>363</v>
      </c>
      <c r="D33" s="311"/>
      <c r="E33" s="470"/>
      <c r="F33" s="22"/>
      <c r="G33" s="805"/>
      <c r="H33" s="1606"/>
      <c r="I33" s="805"/>
    </row>
    <row r="34" spans="2:9" s="298" customFormat="1" ht="4.5" customHeight="1">
      <c r="B34" s="292"/>
      <c r="C34" s="106"/>
      <c r="D34" s="311"/>
      <c r="E34" s="825"/>
      <c r="F34" s="22"/>
      <c r="G34" s="825"/>
      <c r="H34" s="1125"/>
      <c r="I34" s="825"/>
    </row>
    <row r="35" spans="2:9" s="210" customFormat="1">
      <c r="B35" s="293">
        <v>23</v>
      </c>
      <c r="C35" s="305" t="s">
        <v>313</v>
      </c>
      <c r="D35" s="312"/>
      <c r="E35" s="964">
        <f>E30+E32-E33</f>
        <v>0</v>
      </c>
      <c r="F35" s="490"/>
      <c r="G35" s="964">
        <f>G30+G32-G33</f>
        <v>0</v>
      </c>
      <c r="H35" s="1603"/>
      <c r="I35" s="964">
        <f>I30+I32-I33</f>
        <v>0</v>
      </c>
    </row>
    <row r="36" spans="2:9" s="298" customFormat="1" ht="4.5" customHeight="1">
      <c r="B36" s="292"/>
      <c r="C36" s="106"/>
      <c r="D36" s="311"/>
      <c r="E36" s="825"/>
      <c r="F36" s="22"/>
      <c r="G36" s="825"/>
      <c r="H36" s="1125"/>
      <c r="I36" s="825"/>
    </row>
    <row r="37" spans="2:9" s="298" customFormat="1">
      <c r="B37" s="290">
        <v>24</v>
      </c>
      <c r="C37" s="304" t="s">
        <v>296</v>
      </c>
      <c r="D37" s="311"/>
      <c r="E37" s="1415"/>
      <c r="F37" s="22"/>
      <c r="G37" s="1415"/>
      <c r="H37" s="1125"/>
      <c r="I37" s="1415"/>
    </row>
    <row r="38" spans="2:9" s="298" customFormat="1" ht="4.5" customHeight="1">
      <c r="B38" s="292"/>
      <c r="C38" s="106"/>
      <c r="D38" s="311"/>
      <c r="E38" s="825"/>
      <c r="F38" s="22"/>
      <c r="G38" s="825"/>
      <c r="H38" s="1125"/>
      <c r="I38" s="825"/>
    </row>
    <row r="39" spans="2:9" s="210" customFormat="1">
      <c r="B39" s="293">
        <v>25</v>
      </c>
      <c r="C39" s="305" t="s">
        <v>261</v>
      </c>
      <c r="D39" s="312"/>
      <c r="E39" s="964">
        <f>E35-E37</f>
        <v>0</v>
      </c>
      <c r="F39" s="490"/>
      <c r="G39" s="964">
        <f>G35-G37</f>
        <v>0</v>
      </c>
      <c r="H39" s="1603"/>
      <c r="I39" s="964">
        <f>I35-I37</f>
        <v>0</v>
      </c>
    </row>
    <row r="42" spans="2:9">
      <c r="G42" s="314"/>
      <c r="H42" s="1604"/>
      <c r="I42" s="314" t="s">
        <v>169</v>
      </c>
    </row>
    <row r="43" spans="2:9">
      <c r="B43" s="3243" t="s">
        <v>45</v>
      </c>
      <c r="C43" s="482" t="s">
        <v>364</v>
      </c>
      <c r="E43" s="523">
        <f>E44+E46-E45</f>
        <v>0</v>
      </c>
      <c r="G43" s="523">
        <f>G44+G46-G45</f>
        <v>0</v>
      </c>
      <c r="H43" s="1604"/>
      <c r="I43" s="523">
        <f>I44+I46-I45</f>
        <v>0</v>
      </c>
    </row>
    <row r="44" spans="2:9">
      <c r="B44" s="3113"/>
      <c r="C44" s="484" t="s">
        <v>365</v>
      </c>
      <c r="E44" s="956"/>
      <c r="G44" s="1623"/>
      <c r="H44" s="1608"/>
      <c r="I44" s="1623"/>
    </row>
    <row r="45" spans="2:9">
      <c r="B45" s="3113"/>
      <c r="C45" s="486" t="s">
        <v>366</v>
      </c>
      <c r="E45" s="941"/>
      <c r="G45" s="1624"/>
      <c r="H45" s="1608"/>
      <c r="I45" s="1624"/>
    </row>
    <row r="46" spans="2:9">
      <c r="B46" s="3113"/>
      <c r="C46" s="485" t="s">
        <v>367</v>
      </c>
      <c r="E46" s="942"/>
      <c r="G46" s="1625"/>
      <c r="H46" s="1608"/>
      <c r="I46" s="1625"/>
    </row>
    <row r="47" spans="2:9">
      <c r="B47" s="3113"/>
      <c r="C47" s="482" t="s">
        <v>370</v>
      </c>
      <c r="E47" s="523">
        <f>SUM(E48:E49)</f>
        <v>0</v>
      </c>
      <c r="G47" s="523">
        <f>SUM(G48:G49)</f>
        <v>0</v>
      </c>
      <c r="H47" s="1604"/>
      <c r="I47" s="523">
        <f>SUM(I48:I49)</f>
        <v>0</v>
      </c>
    </row>
    <row r="48" spans="2:9">
      <c r="B48" s="3113"/>
      <c r="C48" s="486" t="s">
        <v>388</v>
      </c>
      <c r="E48" s="941"/>
      <c r="G48" s="1624"/>
      <c r="H48" s="1608"/>
      <c r="I48" s="1624"/>
    </row>
    <row r="49" spans="2:9">
      <c r="B49" s="3114"/>
      <c r="C49" s="488" t="s">
        <v>384</v>
      </c>
      <c r="E49" s="942"/>
      <c r="G49" s="1625"/>
      <c r="H49" s="1608"/>
      <c r="I49" s="1625"/>
    </row>
  </sheetData>
  <mergeCells count="2">
    <mergeCell ref="B3:I3"/>
    <mergeCell ref="B43:B49"/>
  </mergeCells>
  <hyperlinks>
    <hyperlink ref="A1" location="ÍNDICE!B2" display="Indíce"/>
  </hyperlinks>
  <printOptions horizontalCentered="1"/>
  <pageMargins left="0.70866141732283472" right="0.70866141732283472" top="0.74803149606299213" bottom="0.35433070866141736" header="0.31496062992125984" footer="0.31496062992125984"/>
  <pageSetup paperSize="9" scale="95" orientation="landscape" r:id="rId1"/>
  <ignoredErrors>
    <ignoredError sqref="G23:I26 G47:I47 G29:I31 G34:I36 G38:I43" evalError="1"/>
  </ignoredErrors>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6" tint="-0.499984740745262"/>
  </sheetPr>
  <dimension ref="A1:I33"/>
  <sheetViews>
    <sheetView showGridLines="0" workbookViewId="0">
      <pane ySplit="7" topLeftCell="A8" activePane="bottomLeft" state="frozen"/>
      <selection activeCell="K47" sqref="K47"/>
      <selection pane="bottomLeft" activeCell="A3" sqref="A3:XFD3"/>
    </sheetView>
  </sheetViews>
  <sheetFormatPr defaultColWidth="9.140625" defaultRowHeight="14.25"/>
  <cols>
    <col min="1" max="1" width="5.140625" style="203" customWidth="1"/>
    <col min="2" max="2" width="3.85546875" style="322" customWidth="1"/>
    <col min="3" max="3" width="35.5703125" style="203" customWidth="1"/>
    <col min="4" max="4" width="1" style="323" customWidth="1"/>
    <col min="5" max="7" width="15.140625" style="203" customWidth="1"/>
    <col min="8" max="8" width="1" style="203" customWidth="1"/>
    <col min="9" max="9" width="87.5703125" style="203" customWidth="1"/>
    <col min="10" max="16384" width="9.140625" style="203"/>
  </cols>
  <sheetData>
    <row r="1" spans="1:9">
      <c r="A1" s="400" t="s">
        <v>814</v>
      </c>
    </row>
    <row r="2" spans="1:9" ht="18.75" customHeight="1">
      <c r="F2" s="326"/>
      <c r="G2" s="326"/>
      <c r="H2" s="326"/>
    </row>
    <row r="3" spans="1:9" s="2881" customFormat="1" ht="15">
      <c r="B3" s="3093" t="s">
        <v>1359</v>
      </c>
      <c r="C3" s="3093"/>
      <c r="D3" s="3093"/>
      <c r="E3" s="3093"/>
      <c r="F3" s="3093"/>
      <c r="G3" s="3093"/>
      <c r="H3" s="3093"/>
      <c r="I3" s="3093"/>
    </row>
    <row r="4" spans="1:9" s="326" customFormat="1">
      <c r="B4" s="335"/>
      <c r="C4" s="335"/>
      <c r="D4" s="335"/>
      <c r="E4" s="335"/>
      <c r="F4" s="335"/>
      <c r="G4" s="335"/>
      <c r="H4" s="335"/>
    </row>
    <row r="5" spans="1:9" s="326" customFormat="1">
      <c r="A5" s="475"/>
      <c r="B5" s="4"/>
      <c r="C5" s="178"/>
      <c r="D5" s="433"/>
      <c r="E5" s="473"/>
      <c r="F5" s="595"/>
      <c r="G5" s="842" t="s">
        <v>169</v>
      </c>
      <c r="H5" s="595"/>
      <c r="I5" s="475"/>
    </row>
    <row r="6" spans="1:9" ht="15">
      <c r="A6" s="157"/>
      <c r="B6" s="4"/>
      <c r="C6" s="157"/>
      <c r="D6" s="317"/>
      <c r="E6" s="3244" t="str">
        <f>+Introdução!E26</f>
        <v>t-2</v>
      </c>
      <c r="F6" s="3245"/>
      <c r="G6" s="3246"/>
      <c r="H6" s="157"/>
      <c r="I6" s="3180" t="s">
        <v>333</v>
      </c>
    </row>
    <row r="7" spans="1:9" ht="18" customHeight="1">
      <c r="A7" s="157"/>
      <c r="B7" s="455"/>
      <c r="C7" s="456" t="s">
        <v>173</v>
      </c>
      <c r="D7" s="457"/>
      <c r="E7" s="458" t="s">
        <v>142</v>
      </c>
      <c r="F7" s="458" t="s">
        <v>55</v>
      </c>
      <c r="G7" s="458" t="s">
        <v>15</v>
      </c>
      <c r="H7" s="157"/>
      <c r="I7" s="3181"/>
    </row>
    <row r="8" spans="1:9" ht="4.5" customHeight="1">
      <c r="A8" s="157"/>
      <c r="B8" s="511"/>
      <c r="C8" s="512"/>
      <c r="D8" s="317"/>
      <c r="E8" s="512"/>
      <c r="F8" s="157"/>
      <c r="G8" s="157"/>
      <c r="H8" s="157"/>
      <c r="I8" s="157"/>
    </row>
    <row r="9" spans="1:9" ht="14.25" customHeight="1">
      <c r="A9" s="157"/>
      <c r="B9" s="453">
        <v>1</v>
      </c>
      <c r="C9" s="155" t="s">
        <v>49</v>
      </c>
      <c r="D9" s="231"/>
      <c r="E9" s="431"/>
      <c r="F9" s="961"/>
      <c r="G9" s="1045">
        <f>SUM(E9:F9)</f>
        <v>0</v>
      </c>
      <c r="H9" s="162"/>
      <c r="I9" s="1590"/>
    </row>
    <row r="10" spans="1:9">
      <c r="A10" s="157"/>
      <c r="B10" s="453">
        <v>2</v>
      </c>
      <c r="C10" s="155" t="s">
        <v>171</v>
      </c>
      <c r="D10" s="231"/>
      <c r="E10" s="431"/>
      <c r="F10" s="431"/>
      <c r="G10" s="985">
        <f>SUM(E10:F10)</f>
        <v>0</v>
      </c>
      <c r="H10" s="162"/>
      <c r="I10" s="1591"/>
    </row>
    <row r="11" spans="1:9">
      <c r="A11" s="157"/>
      <c r="B11" s="453">
        <v>3</v>
      </c>
      <c r="C11" s="155" t="s">
        <v>172</v>
      </c>
      <c r="D11" s="231"/>
      <c r="E11" s="431"/>
      <c r="F11" s="431"/>
      <c r="G11" s="985">
        <f>SUM(E11:F11)</f>
        <v>0</v>
      </c>
      <c r="H11" s="162"/>
      <c r="I11" s="1591"/>
    </row>
    <row r="12" spans="1:9">
      <c r="A12" s="157"/>
      <c r="B12" s="453">
        <v>4</v>
      </c>
      <c r="C12" s="155" t="s">
        <v>50</v>
      </c>
      <c r="D12" s="231"/>
      <c r="E12" s="431"/>
      <c r="F12" s="431"/>
      <c r="G12" s="985">
        <f>SUM(E12:F12)</f>
        <v>0</v>
      </c>
      <c r="H12" s="162"/>
      <c r="I12" s="1592"/>
    </row>
    <row r="13" spans="1:9">
      <c r="A13" s="157"/>
      <c r="B13" s="153">
        <v>5</v>
      </c>
      <c r="C13" s="152" t="s">
        <v>330</v>
      </c>
      <c r="D13" s="165"/>
      <c r="E13" s="915">
        <f>SUM(E9:E12)</f>
        <v>0</v>
      </c>
      <c r="F13" s="915">
        <f>SUM(F9:F12)</f>
        <v>0</v>
      </c>
      <c r="G13" s="915">
        <f>SUM(E13:F13)</f>
        <v>0</v>
      </c>
      <c r="H13" s="597"/>
      <c r="I13" s="1593"/>
    </row>
    <row r="14" spans="1:9">
      <c r="A14" s="157"/>
      <c r="B14" s="515"/>
      <c r="C14" s="512"/>
      <c r="D14" s="317"/>
      <c r="E14" s="792"/>
      <c r="F14" s="447"/>
      <c r="G14" s="448"/>
      <c r="H14" s="162"/>
      <c r="I14" s="157"/>
    </row>
    <row r="15" spans="1:9">
      <c r="A15" s="157"/>
      <c r="B15" s="84"/>
      <c r="C15" s="462" t="s">
        <v>174</v>
      </c>
      <c r="D15" s="463"/>
      <c r="E15" s="871" t="s">
        <v>142</v>
      </c>
      <c r="F15" s="871" t="s">
        <v>55</v>
      </c>
      <c r="G15" s="871" t="s">
        <v>15</v>
      </c>
      <c r="H15" s="162"/>
      <c r="I15" s="157"/>
    </row>
    <row r="16" spans="1:9" s="218" customFormat="1" ht="4.5" customHeight="1">
      <c r="A16" s="162"/>
      <c r="B16" s="5"/>
      <c r="C16" s="162"/>
      <c r="D16" s="317"/>
      <c r="E16" s="1029"/>
      <c r="F16" s="1029"/>
      <c r="G16" s="1029"/>
      <c r="H16" s="162"/>
      <c r="I16" s="162"/>
    </row>
    <row r="17" spans="1:9">
      <c r="A17" s="157"/>
      <c r="B17" s="451">
        <v>6</v>
      </c>
      <c r="C17" s="159" t="s">
        <v>49</v>
      </c>
      <c r="D17" s="232"/>
      <c r="E17" s="1042"/>
      <c r="F17" s="961"/>
      <c r="G17" s="1045">
        <f>SUM(E17:F17)</f>
        <v>0</v>
      </c>
      <c r="H17" s="599"/>
      <c r="I17" s="596"/>
    </row>
    <row r="18" spans="1:9">
      <c r="A18" s="157"/>
      <c r="B18" s="453">
        <v>7</v>
      </c>
      <c r="C18" s="160" t="s">
        <v>171</v>
      </c>
      <c r="D18" s="232"/>
      <c r="E18" s="927"/>
      <c r="F18" s="431"/>
      <c r="G18" s="985">
        <f>SUM(E18:F18)</f>
        <v>0</v>
      </c>
      <c r="H18" s="599"/>
      <c r="I18" s="503"/>
    </row>
    <row r="19" spans="1:9">
      <c r="A19" s="157"/>
      <c r="B19" s="453">
        <v>8</v>
      </c>
      <c r="C19" s="160" t="s">
        <v>172</v>
      </c>
      <c r="D19" s="232"/>
      <c r="E19" s="927"/>
      <c r="F19" s="431"/>
      <c r="G19" s="985">
        <f>SUM(E19:F19)</f>
        <v>0</v>
      </c>
      <c r="H19" s="599"/>
      <c r="I19" s="503"/>
    </row>
    <row r="20" spans="1:9">
      <c r="A20" s="157"/>
      <c r="B20" s="453">
        <v>9</v>
      </c>
      <c r="C20" s="160" t="s">
        <v>50</v>
      </c>
      <c r="D20" s="232"/>
      <c r="E20" s="927"/>
      <c r="F20" s="431"/>
      <c r="G20" s="985">
        <f>SUM(E20:F20)</f>
        <v>0</v>
      </c>
      <c r="H20" s="599"/>
      <c r="I20" s="503"/>
    </row>
    <row r="21" spans="1:9">
      <c r="A21" s="157"/>
      <c r="B21" s="153">
        <v>10</v>
      </c>
      <c r="C21" s="152" t="s">
        <v>331</v>
      </c>
      <c r="D21" s="165"/>
      <c r="E21" s="1046">
        <f>SUM(E17:E20)</f>
        <v>0</v>
      </c>
      <c r="F21" s="915">
        <f>SUM(F17:F20)</f>
        <v>0</v>
      </c>
      <c r="G21" s="915">
        <f>SUM(E21:F21)</f>
        <v>0</v>
      </c>
      <c r="H21" s="599">
        <f>SUM(H17:H20)</f>
        <v>0</v>
      </c>
      <c r="I21" s="598"/>
    </row>
    <row r="22" spans="1:9" s="218" customFormat="1">
      <c r="A22" s="162"/>
      <c r="B22" s="5"/>
      <c r="C22" s="162"/>
      <c r="D22" s="317"/>
      <c r="E22" s="1029"/>
      <c r="F22" s="1029"/>
      <c r="G22" s="1029"/>
      <c r="H22" s="162"/>
      <c r="I22" s="162"/>
    </row>
    <row r="23" spans="1:9">
      <c r="A23" s="157"/>
      <c r="B23" s="464"/>
      <c r="C23" s="465" t="s">
        <v>175</v>
      </c>
      <c r="D23" s="225"/>
      <c r="E23" s="871" t="s">
        <v>142</v>
      </c>
      <c r="F23" s="871" t="s">
        <v>55</v>
      </c>
      <c r="G23" s="871" t="s">
        <v>15</v>
      </c>
      <c r="H23" s="162"/>
      <c r="I23" s="157"/>
    </row>
    <row r="24" spans="1:9" s="218" customFormat="1" ht="4.5" customHeight="1">
      <c r="A24" s="162"/>
      <c r="B24" s="5"/>
      <c r="C24" s="162"/>
      <c r="D24" s="317"/>
      <c r="E24" s="1029"/>
      <c r="F24" s="1041"/>
      <c r="G24" s="1041"/>
      <c r="H24" s="162"/>
      <c r="I24" s="162"/>
    </row>
    <row r="25" spans="1:9">
      <c r="A25" s="157"/>
      <c r="B25" s="451">
        <v>11</v>
      </c>
      <c r="C25" s="159" t="s">
        <v>469</v>
      </c>
      <c r="D25" s="466"/>
      <c r="E25" s="1042"/>
      <c r="F25" s="1042"/>
      <c r="G25" s="1045">
        <f>SUM(E25:F25)</f>
        <v>0</v>
      </c>
      <c r="H25" s="162">
        <f>+H9+H17</f>
        <v>0</v>
      </c>
      <c r="I25" s="596"/>
    </row>
    <row r="26" spans="1:9">
      <c r="A26" s="157"/>
      <c r="B26" s="453">
        <v>12</v>
      </c>
      <c r="C26" s="160" t="s">
        <v>470</v>
      </c>
      <c r="D26" s="466"/>
      <c r="E26" s="927"/>
      <c r="F26" s="927"/>
      <c r="G26" s="985">
        <f>SUM(E26:F26)</f>
        <v>0</v>
      </c>
      <c r="H26" s="162">
        <f>+H10+H18</f>
        <v>0</v>
      </c>
      <c r="I26" s="503"/>
    </row>
    <row r="27" spans="1:9">
      <c r="A27" s="157"/>
      <c r="B27" s="453">
        <v>13</v>
      </c>
      <c r="C27" s="160" t="s">
        <v>471</v>
      </c>
      <c r="D27" s="466"/>
      <c r="E27" s="927"/>
      <c r="F27" s="927"/>
      <c r="G27" s="985">
        <f>SUM(E27:F27)</f>
        <v>0</v>
      </c>
      <c r="H27" s="162">
        <f>+H11+H19</f>
        <v>0</v>
      </c>
      <c r="I27" s="503"/>
    </row>
    <row r="28" spans="1:9">
      <c r="A28" s="157"/>
      <c r="B28" s="453">
        <v>14</v>
      </c>
      <c r="C28" s="160" t="s">
        <v>472</v>
      </c>
      <c r="D28" s="466"/>
      <c r="E28" s="962"/>
      <c r="F28" s="962"/>
      <c r="G28" s="985">
        <f>SUM(E28:F28)</f>
        <v>0</v>
      </c>
      <c r="H28" s="162">
        <f>+H12+H20</f>
        <v>0</v>
      </c>
      <c r="I28" s="503"/>
    </row>
    <row r="29" spans="1:9">
      <c r="A29" s="157"/>
      <c r="B29" s="153">
        <v>15</v>
      </c>
      <c r="C29" s="152" t="s">
        <v>332</v>
      </c>
      <c r="D29" s="165"/>
      <c r="E29" s="1046">
        <f>SUM(E25:E28)</f>
        <v>0</v>
      </c>
      <c r="F29" s="915">
        <f>SUM(F25:F28)</f>
        <v>0</v>
      </c>
      <c r="G29" s="915">
        <f>SUM(E29:F29)</f>
        <v>0</v>
      </c>
      <c r="H29" s="599">
        <f>SUM(H25:H28)</f>
        <v>0</v>
      </c>
      <c r="I29" s="598"/>
    </row>
    <row r="30" spans="1:9">
      <c r="A30" s="157"/>
      <c r="B30" s="4"/>
      <c r="C30" s="157"/>
      <c r="D30" s="317"/>
      <c r="E30" s="157"/>
      <c r="F30" s="157"/>
      <c r="G30" s="157"/>
      <c r="H30" s="157"/>
      <c r="I30" s="157"/>
    </row>
    <row r="33" spans="3:4">
      <c r="C33" s="322"/>
      <c r="D33" s="329"/>
    </row>
  </sheetData>
  <mergeCells count="3">
    <mergeCell ref="E6:G6"/>
    <mergeCell ref="I6:I7"/>
    <mergeCell ref="B3:I3"/>
  </mergeCells>
  <hyperlinks>
    <hyperlink ref="A1" location="ÍNDICE!B2" display="Indíce"/>
  </hyperlinks>
  <printOptions horizontalCentered="1"/>
  <pageMargins left="0.70866141732283472" right="0.70866141732283472" top="0.74803149606299213" bottom="0.74803149606299213" header="0.31496062992125984" footer="0.31496062992125984"/>
  <pageSetup scale="70" orientation="landscape" r:id="rId1"/>
  <ignoredErrors>
    <ignoredError sqref="G21 G29" formula="1"/>
  </ignoredError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8" tint="-0.499984740745262"/>
  </sheetPr>
  <dimension ref="A1:M121"/>
  <sheetViews>
    <sheetView showGridLines="0" zoomScale="85" zoomScaleNormal="85" workbookViewId="0">
      <pane ySplit="6" topLeftCell="A7" activePane="bottomLeft" state="frozen"/>
      <selection activeCell="K47" sqref="K47"/>
      <selection pane="bottomLeft" activeCell="A3" sqref="A3:XFD3"/>
    </sheetView>
  </sheetViews>
  <sheetFormatPr defaultColWidth="9.140625" defaultRowHeight="12.75"/>
  <cols>
    <col min="1" max="1" width="16.140625" style="10" customWidth="1"/>
    <col min="2" max="2" width="5.140625" style="118" customWidth="1"/>
    <col min="3" max="3" width="1" style="10" customWidth="1"/>
    <col min="4" max="4" width="95.7109375" style="10" customWidth="1"/>
    <col min="5" max="5" width="1" style="10" customWidth="1"/>
    <col min="6" max="6" width="17.85546875" style="10" customWidth="1"/>
    <col min="7" max="7" width="1" style="10" customWidth="1"/>
    <col min="8" max="10" width="9.140625" style="10"/>
    <col min="11" max="11" width="16.140625" style="10" bestFit="1" customWidth="1"/>
    <col min="12" max="16384" width="9.140625" style="10"/>
  </cols>
  <sheetData>
    <row r="1" spans="1:6">
      <c r="A1" s="400" t="s">
        <v>814</v>
      </c>
    </row>
    <row r="2" spans="1:6" ht="23.25" customHeight="1"/>
    <row r="3" spans="1:6" s="11" customFormat="1" ht="15">
      <c r="B3" s="3071" t="s">
        <v>1360</v>
      </c>
      <c r="C3" s="3071"/>
      <c r="D3" s="3071"/>
      <c r="E3" s="3071"/>
      <c r="F3" s="3071"/>
    </row>
    <row r="4" spans="1:6">
      <c r="B4" s="118" t="s">
        <v>194</v>
      </c>
      <c r="D4" s="768" t="str">
        <f>+Introdução!E26</f>
        <v>t-2</v>
      </c>
    </row>
    <row r="6" spans="1:6" ht="17.25" customHeight="1">
      <c r="B6" s="347"/>
      <c r="C6" s="348"/>
      <c r="D6" s="346" t="s">
        <v>112</v>
      </c>
      <c r="E6" s="200"/>
      <c r="F6" s="1121" t="s">
        <v>169</v>
      </c>
    </row>
    <row r="7" spans="1:6" ht="3.75" customHeight="1">
      <c r="F7" s="12"/>
    </row>
    <row r="8" spans="1:6">
      <c r="B8" s="119">
        <v>1</v>
      </c>
      <c r="C8" s="15"/>
      <c r="D8" s="1250" t="s">
        <v>672</v>
      </c>
      <c r="E8" s="19"/>
      <c r="F8" s="1309"/>
    </row>
    <row r="9" spans="1:6" ht="6" customHeight="1">
      <c r="B9" s="120"/>
      <c r="C9" s="15"/>
      <c r="D9" s="1251"/>
      <c r="E9" s="19"/>
      <c r="F9" s="1323"/>
    </row>
    <row r="10" spans="1:6">
      <c r="B10" s="120">
        <v>2</v>
      </c>
      <c r="C10" s="15"/>
      <c r="D10" s="1244" t="s">
        <v>673</v>
      </c>
      <c r="E10" s="19"/>
      <c r="F10" s="1313"/>
    </row>
    <row r="11" spans="1:6" ht="6" customHeight="1">
      <c r="B11" s="120"/>
      <c r="C11" s="15"/>
      <c r="D11" s="1251"/>
      <c r="E11" s="19"/>
      <c r="F11" s="1334"/>
    </row>
    <row r="12" spans="1:6">
      <c r="B12" s="120">
        <v>3</v>
      </c>
      <c r="C12" s="15"/>
      <c r="D12" s="1244" t="s">
        <v>590</v>
      </c>
      <c r="E12" s="19"/>
      <c r="F12" s="1316"/>
    </row>
    <row r="13" spans="1:6" ht="6" customHeight="1">
      <c r="B13" s="120"/>
      <c r="C13" s="15"/>
      <c r="D13" s="1251"/>
      <c r="E13" s="19"/>
      <c r="F13" s="1335"/>
    </row>
    <row r="14" spans="1:6">
      <c r="B14" s="120">
        <v>4</v>
      </c>
      <c r="C14" s="15"/>
      <c r="D14" s="1244" t="s">
        <v>790</v>
      </c>
      <c r="E14" s="19"/>
      <c r="F14" s="1313"/>
    </row>
    <row r="15" spans="1:6" ht="6" customHeight="1">
      <c r="B15" s="120"/>
      <c r="C15" s="15"/>
      <c r="D15" s="1251"/>
      <c r="E15" s="19"/>
      <c r="F15" s="1323"/>
    </row>
    <row r="16" spans="1:6">
      <c r="B16" s="120">
        <v>5</v>
      </c>
      <c r="C16" s="15"/>
      <c r="D16" s="1244" t="s">
        <v>791</v>
      </c>
      <c r="E16" s="19"/>
      <c r="F16" s="1313"/>
    </row>
    <row r="17" spans="2:6" ht="6" customHeight="1">
      <c r="B17" s="120"/>
      <c r="C17" s="15"/>
      <c r="D17" s="1251"/>
      <c r="E17" s="19"/>
      <c r="F17" s="1336"/>
    </row>
    <row r="18" spans="2:6">
      <c r="B18" s="120">
        <v>6</v>
      </c>
      <c r="C18" s="15"/>
      <c r="D18" s="1245" t="s">
        <v>674</v>
      </c>
      <c r="E18" s="19"/>
      <c r="F18" s="1313"/>
    </row>
    <row r="19" spans="2:6" ht="6" customHeight="1">
      <c r="B19" s="120"/>
      <c r="C19" s="15"/>
      <c r="D19" s="1251"/>
      <c r="E19" s="19"/>
      <c r="F19" s="1336"/>
    </row>
    <row r="20" spans="2:6">
      <c r="B20" s="120">
        <v>7</v>
      </c>
      <c r="C20" s="15"/>
      <c r="D20" s="1245" t="s">
        <v>675</v>
      </c>
      <c r="E20" s="19"/>
      <c r="F20" s="1313"/>
    </row>
    <row r="21" spans="2:6" ht="6" customHeight="1">
      <c r="B21" s="120"/>
      <c r="C21" s="15"/>
      <c r="D21" s="1251"/>
      <c r="E21" s="19"/>
      <c r="F21" s="1336"/>
    </row>
    <row r="22" spans="2:6">
      <c r="B22" s="120">
        <v>8</v>
      </c>
      <c r="C22" s="15"/>
      <c r="D22" s="385" t="s">
        <v>703</v>
      </c>
      <c r="E22" s="19"/>
      <c r="F22" s="1313"/>
    </row>
    <row r="23" spans="2:6" ht="6" customHeight="1">
      <c r="B23" s="120"/>
      <c r="C23" s="15"/>
      <c r="D23" s="1246"/>
      <c r="E23" s="19"/>
      <c r="F23" s="1336"/>
    </row>
    <row r="24" spans="2:6">
      <c r="B24" s="1238">
        <v>9</v>
      </c>
      <c r="C24" s="15"/>
      <c r="D24" s="1247" t="s">
        <v>514</v>
      </c>
      <c r="E24" s="19"/>
      <c r="F24" s="1322"/>
    </row>
    <row r="25" spans="2:6" ht="4.5" customHeight="1">
      <c r="D25" s="103"/>
      <c r="F25" s="1324"/>
    </row>
    <row r="26" spans="2:6" ht="18" customHeight="1">
      <c r="B26" s="1361">
        <v>10</v>
      </c>
      <c r="D26" s="857" t="s">
        <v>792</v>
      </c>
      <c r="E26" s="853"/>
      <c r="F26" s="1325">
        <f>+F8+(F10*F12)+F14+F16+F18+F20+F22-F24</f>
        <v>0</v>
      </c>
    </row>
    <row r="27" spans="2:6" ht="6" customHeight="1">
      <c r="B27" s="120"/>
      <c r="D27" s="111"/>
      <c r="F27" s="1326"/>
    </row>
    <row r="28" spans="2:6">
      <c r="B28" s="120">
        <v>11</v>
      </c>
      <c r="D28" s="109" t="str">
        <f>CONCATENATE("Taxa de juro Euribor a três meses, média diária de  ",D4," + spread")</f>
        <v>Taxa de juro Euribor a três meses, média diária de  t-2 + spread</v>
      </c>
      <c r="F28" s="1337"/>
    </row>
    <row r="29" spans="2:6" ht="6" customHeight="1">
      <c r="B29" s="120"/>
      <c r="D29" s="111"/>
      <c r="F29" s="1323"/>
    </row>
    <row r="30" spans="2:6">
      <c r="B30" s="1238">
        <v>12</v>
      </c>
      <c r="D30" s="110" t="e">
        <f>CONCATENATE("Taxa de juro Euribor a três meses, média de 1 de Janeiro a 15 de Novembro ",D4+1,"+ spread (estimativa)")</f>
        <v>#VALUE!</v>
      </c>
      <c r="F30" s="1338"/>
    </row>
    <row r="31" spans="2:6" ht="4.5" customHeight="1">
      <c r="B31" s="99"/>
      <c r="D31" s="103"/>
      <c r="F31" s="1324"/>
    </row>
    <row r="32" spans="2:6">
      <c r="B32" s="1259">
        <v>13</v>
      </c>
      <c r="D32" s="1302" t="s">
        <v>676</v>
      </c>
      <c r="F32" s="1309"/>
    </row>
    <row r="33" spans="2:6" ht="6" customHeight="1">
      <c r="B33" s="120"/>
      <c r="D33" s="1300"/>
      <c r="F33" s="109"/>
    </row>
    <row r="34" spans="2:6">
      <c r="B34" s="120">
        <v>14</v>
      </c>
      <c r="D34" s="1303" t="s">
        <v>677</v>
      </c>
      <c r="F34" s="1313"/>
    </row>
    <row r="35" spans="2:6" ht="6" customHeight="1">
      <c r="B35" s="120"/>
      <c r="D35" s="1303"/>
      <c r="F35" s="109"/>
    </row>
    <row r="36" spans="2:6">
      <c r="B36" s="120">
        <v>15</v>
      </c>
      <c r="D36" s="1303" t="s">
        <v>590</v>
      </c>
      <c r="F36" s="1316"/>
    </row>
    <row r="37" spans="2:6" ht="6" customHeight="1">
      <c r="B37" s="120"/>
      <c r="D37" s="1303"/>
      <c r="F37" s="1316"/>
    </row>
    <row r="38" spans="2:6">
      <c r="B38" s="120">
        <v>16</v>
      </c>
      <c r="D38" s="1303" t="s">
        <v>793</v>
      </c>
      <c r="F38" s="1313"/>
    </row>
    <row r="39" spans="2:6" ht="6" customHeight="1">
      <c r="B39" s="120"/>
      <c r="D39" s="1303"/>
      <c r="F39" s="1313"/>
    </row>
    <row r="40" spans="2:6">
      <c r="B40" s="120">
        <v>17</v>
      </c>
      <c r="D40" s="1303" t="s">
        <v>794</v>
      </c>
      <c r="F40" s="1313"/>
    </row>
    <row r="41" spans="2:6" ht="6" customHeight="1">
      <c r="B41" s="120"/>
      <c r="D41" s="1303"/>
      <c r="F41" s="109"/>
    </row>
    <row r="42" spans="2:6">
      <c r="B42" s="1260">
        <v>18</v>
      </c>
      <c r="C42" s="15"/>
      <c r="D42" s="1304" t="s">
        <v>795</v>
      </c>
      <c r="E42" s="1253"/>
      <c r="F42" s="1317"/>
    </row>
    <row r="43" spans="2:6" ht="6" customHeight="1">
      <c r="B43" s="1260"/>
      <c r="C43" s="15"/>
      <c r="D43" s="1304"/>
      <c r="E43" s="1253"/>
      <c r="F43" s="1318"/>
    </row>
    <row r="44" spans="2:6">
      <c r="B44" s="1261">
        <v>19</v>
      </c>
      <c r="C44" s="15"/>
      <c r="D44" s="1304" t="s">
        <v>598</v>
      </c>
      <c r="E44" s="1253"/>
      <c r="F44" s="1319"/>
    </row>
    <row r="45" spans="2:6" ht="6" customHeight="1">
      <c r="B45" s="120"/>
      <c r="C45" s="15"/>
      <c r="D45" s="1303"/>
      <c r="E45" s="15"/>
      <c r="F45" s="1320"/>
    </row>
    <row r="46" spans="2:6">
      <c r="B46" s="1237">
        <v>20</v>
      </c>
      <c r="C46" s="15"/>
      <c r="D46" s="1305" t="s">
        <v>679</v>
      </c>
      <c r="E46" s="15"/>
      <c r="F46" s="1321"/>
    </row>
    <row r="47" spans="2:6" ht="6" customHeight="1">
      <c r="B47" s="120"/>
      <c r="C47" s="15"/>
      <c r="D47" s="1306"/>
      <c r="E47" s="15"/>
      <c r="F47" s="109"/>
    </row>
    <row r="48" spans="2:6">
      <c r="B48" s="1237">
        <v>21</v>
      </c>
      <c r="C48" s="15"/>
      <c r="D48" s="1305" t="s">
        <v>531</v>
      </c>
      <c r="E48" s="15"/>
      <c r="F48" s="1312"/>
    </row>
    <row r="49" spans="2:6" ht="6" customHeight="1">
      <c r="B49" s="120"/>
      <c r="C49" s="15"/>
      <c r="D49" s="1303"/>
      <c r="E49" s="15"/>
      <c r="F49" s="1313"/>
    </row>
    <row r="50" spans="2:6">
      <c r="B50" s="120">
        <v>22</v>
      </c>
      <c r="C50" s="15"/>
      <c r="D50" s="385" t="s">
        <v>704</v>
      </c>
      <c r="E50" s="15"/>
      <c r="F50" s="1313"/>
    </row>
    <row r="51" spans="2:6" ht="6" customHeight="1">
      <c r="B51" s="1237"/>
      <c r="C51" s="15"/>
      <c r="D51" s="1307"/>
      <c r="E51" s="15"/>
      <c r="F51" s="661"/>
    </row>
    <row r="52" spans="2:6">
      <c r="B52" s="1238">
        <v>23</v>
      </c>
      <c r="C52" s="15"/>
      <c r="D52" s="1308" t="s">
        <v>514</v>
      </c>
      <c r="E52" s="15"/>
      <c r="F52" s="1322"/>
    </row>
    <row r="53" spans="2:6" ht="4.5" customHeight="1">
      <c r="B53" s="99"/>
      <c r="D53" s="103"/>
      <c r="F53" s="1324"/>
    </row>
    <row r="54" spans="2:6" ht="18" customHeight="1">
      <c r="B54" s="100">
        <v>24</v>
      </c>
      <c r="D54" s="857" t="s">
        <v>796</v>
      </c>
      <c r="E54" s="853"/>
      <c r="F54" s="1477">
        <f>+F32+(F34*F36)+F38+F40+F46+F48+F50-F52</f>
        <v>0</v>
      </c>
    </row>
    <row r="55" spans="2:6" ht="4.5" customHeight="1">
      <c r="B55" s="99"/>
      <c r="D55" s="103"/>
      <c r="F55" s="1324"/>
    </row>
    <row r="56" spans="2:6">
      <c r="B56" s="119">
        <v>25</v>
      </c>
      <c r="D56" s="1299" t="str">
        <f>CONCATENATE("Proveitos recuperados em ",D4," por aplicação das tarifas de Comercialização MT")</f>
        <v>Proveitos recuperados em t-2 por aplicação das tarifas de Comercialização MT</v>
      </c>
      <c r="F56" s="1339"/>
    </row>
    <row r="57" spans="2:6" ht="6" customHeight="1">
      <c r="B57" s="120"/>
      <c r="D57" s="1300"/>
      <c r="F57" s="1323"/>
    </row>
    <row r="58" spans="2:6">
      <c r="B58" s="120">
        <v>26</v>
      </c>
      <c r="D58" s="1301" t="s">
        <v>681</v>
      </c>
      <c r="F58" s="1340"/>
    </row>
    <row r="59" spans="2:6" ht="6" customHeight="1">
      <c r="B59" s="120"/>
      <c r="D59" s="1300"/>
      <c r="F59" s="1341"/>
    </row>
    <row r="60" spans="2:6">
      <c r="B60" s="120">
        <v>27</v>
      </c>
      <c r="D60" s="1301" t="s">
        <v>70</v>
      </c>
      <c r="F60" s="1340"/>
    </row>
    <row r="61" spans="2:6" ht="6" customHeight="1">
      <c r="B61" s="98"/>
      <c r="D61" s="111"/>
      <c r="F61" s="1327"/>
    </row>
    <row r="62" spans="2:6" ht="18" customHeight="1">
      <c r="B62" s="1361">
        <v>28</v>
      </c>
      <c r="D62" s="857" t="s">
        <v>797</v>
      </c>
      <c r="E62" s="853"/>
      <c r="F62" s="1314">
        <f>SUM(F56:F60)</f>
        <v>0</v>
      </c>
    </row>
    <row r="63" spans="2:6" ht="4.5" customHeight="1">
      <c r="B63" s="1362"/>
      <c r="D63" s="858"/>
      <c r="E63" s="853"/>
      <c r="F63" s="1328"/>
    </row>
    <row r="64" spans="2:6" ht="18" customHeight="1">
      <c r="B64" s="1361">
        <v>29</v>
      </c>
      <c r="D64" s="859" t="e">
        <f>CONCATENATE("Ajustamento em ",D4+2," dos proveitos da atividade de CEE MT")</f>
        <v>#VALUE!</v>
      </c>
      <c r="E64" s="855"/>
      <c r="F64" s="1325">
        <f>(+F62-F54)*(1+F28)*(1+F30)</f>
        <v>0</v>
      </c>
    </row>
    <row r="65" spans="2:6" ht="18" customHeight="1">
      <c r="B65" s="120">
        <v>30</v>
      </c>
      <c r="D65" s="1796" t="s">
        <v>753</v>
      </c>
      <c r="E65" s="1786"/>
      <c r="F65" s="1809"/>
    </row>
    <row r="66" spans="2:6" ht="18" customHeight="1">
      <c r="B66" s="120">
        <v>31</v>
      </c>
      <c r="D66" s="1797" t="s">
        <v>754</v>
      </c>
      <c r="E66" s="1786"/>
      <c r="F66" s="1810"/>
    </row>
    <row r="67" spans="2:6" ht="25.5">
      <c r="B67" s="1787">
        <v>32</v>
      </c>
      <c r="D67" s="1780" t="s">
        <v>755</v>
      </c>
      <c r="E67" s="855"/>
      <c r="F67" s="1788">
        <f>F64+F65+F66</f>
        <v>0</v>
      </c>
    </row>
    <row r="68" spans="2:6" ht="4.5" customHeight="1">
      <c r="B68" s="99"/>
      <c r="D68" s="103"/>
      <c r="F68" s="1324"/>
    </row>
    <row r="69" spans="2:6">
      <c r="B69" s="97">
        <v>33</v>
      </c>
      <c r="C69" s="19"/>
      <c r="D69" s="1248" t="s">
        <v>656</v>
      </c>
      <c r="E69" s="19"/>
      <c r="F69" s="1309"/>
    </row>
    <row r="70" spans="2:6" ht="6" customHeight="1">
      <c r="B70" s="98"/>
      <c r="C70" s="19"/>
      <c r="D70" s="1249"/>
      <c r="E70" s="19"/>
      <c r="F70" s="109"/>
    </row>
    <row r="71" spans="2:6">
      <c r="B71" s="98">
        <v>34</v>
      </c>
      <c r="C71" s="19"/>
      <c r="D71" s="1249" t="s">
        <v>657</v>
      </c>
      <c r="E71" s="19"/>
      <c r="F71" s="1313"/>
    </row>
    <row r="72" spans="2:6" ht="6" customHeight="1">
      <c r="B72" s="98"/>
      <c r="C72" s="19"/>
      <c r="D72" s="1249"/>
      <c r="E72" s="19"/>
      <c r="F72" s="109"/>
    </row>
    <row r="73" spans="2:6">
      <c r="B73" s="98">
        <v>35</v>
      </c>
      <c r="C73" s="19"/>
      <c r="D73" s="1249" t="s">
        <v>590</v>
      </c>
      <c r="E73" s="19"/>
      <c r="F73" s="1316"/>
    </row>
    <row r="74" spans="2:6" ht="6" customHeight="1">
      <c r="B74" s="98"/>
      <c r="C74" s="19"/>
      <c r="D74" s="1249"/>
      <c r="E74" s="19"/>
      <c r="F74" s="109"/>
    </row>
    <row r="75" spans="2:6">
      <c r="B75" s="98">
        <v>36</v>
      </c>
      <c r="C75" s="19"/>
      <c r="D75" s="1249" t="s">
        <v>798</v>
      </c>
      <c r="E75" s="19"/>
      <c r="F75" s="1313"/>
    </row>
    <row r="76" spans="2:6" ht="6" customHeight="1">
      <c r="B76" s="98"/>
      <c r="C76" s="19"/>
      <c r="D76" s="1249"/>
      <c r="E76" s="19"/>
      <c r="F76" s="109"/>
    </row>
    <row r="77" spans="2:6">
      <c r="B77" s="98">
        <v>37</v>
      </c>
      <c r="C77" s="19"/>
      <c r="D77" s="1244" t="s">
        <v>799</v>
      </c>
      <c r="E77" s="19"/>
      <c r="F77" s="1313"/>
    </row>
    <row r="78" spans="2:6" ht="6" customHeight="1">
      <c r="B78" s="98"/>
      <c r="C78" s="19"/>
      <c r="D78" s="1249"/>
      <c r="E78" s="19"/>
      <c r="F78" s="109"/>
    </row>
    <row r="79" spans="2:6">
      <c r="B79" s="1258">
        <v>38</v>
      </c>
      <c r="C79" s="19"/>
      <c r="D79" s="1255" t="s">
        <v>800</v>
      </c>
      <c r="E79" s="1256"/>
      <c r="F79" s="1329"/>
    </row>
    <row r="80" spans="2:6" ht="6" customHeight="1">
      <c r="B80" s="1258"/>
      <c r="C80" s="19"/>
      <c r="D80" s="1255"/>
      <c r="E80" s="1256"/>
      <c r="F80" s="1255"/>
    </row>
    <row r="81" spans="2:9">
      <c r="B81" s="1258">
        <v>39</v>
      </c>
      <c r="C81" s="19"/>
      <c r="D81" s="1255" t="s">
        <v>598</v>
      </c>
      <c r="E81" s="1256"/>
      <c r="F81" s="1318"/>
    </row>
    <row r="82" spans="2:9" ht="6" customHeight="1">
      <c r="B82" s="98"/>
      <c r="C82" s="19"/>
      <c r="D82" s="1249"/>
      <c r="E82" s="19"/>
      <c r="F82" s="1310"/>
    </row>
    <row r="83" spans="2:9">
      <c r="B83" s="98">
        <v>40</v>
      </c>
      <c r="C83" s="19"/>
      <c r="D83" s="1245" t="s">
        <v>678</v>
      </c>
      <c r="E83" s="19"/>
      <c r="F83" s="1311"/>
    </row>
    <row r="84" spans="2:9" ht="6" customHeight="1">
      <c r="B84" s="98"/>
      <c r="C84" s="19"/>
      <c r="D84" s="1249"/>
      <c r="E84" s="19"/>
      <c r="F84" s="109"/>
    </row>
    <row r="85" spans="2:9">
      <c r="B85" s="98">
        <v>41</v>
      </c>
      <c r="C85" s="19"/>
      <c r="D85" s="661" t="s">
        <v>530</v>
      </c>
      <c r="E85" s="19"/>
      <c r="F85" s="1312"/>
    </row>
    <row r="86" spans="2:9" ht="6" customHeight="1">
      <c r="B86" s="98"/>
      <c r="C86" s="19"/>
      <c r="D86" s="109"/>
      <c r="E86" s="19"/>
      <c r="F86" s="109"/>
    </row>
    <row r="87" spans="2:9">
      <c r="B87" s="98">
        <v>42</v>
      </c>
      <c r="C87" s="19"/>
      <c r="D87" s="385" t="s">
        <v>704</v>
      </c>
      <c r="E87" s="19"/>
      <c r="F87" s="1313"/>
    </row>
    <row r="88" spans="2:9" ht="6" customHeight="1">
      <c r="B88" s="660"/>
      <c r="C88" s="19"/>
      <c r="D88" s="661"/>
      <c r="E88" s="19"/>
      <c r="F88" s="1312"/>
    </row>
    <row r="89" spans="2:9">
      <c r="B89" s="660">
        <v>43</v>
      </c>
      <c r="C89" s="19"/>
      <c r="D89" s="661" t="s">
        <v>606</v>
      </c>
      <c r="E89" s="19"/>
      <c r="F89" s="1312"/>
    </row>
    <row r="90" spans="2:9" ht="6" customHeight="1">
      <c r="B90" s="1241"/>
      <c r="C90" s="19"/>
      <c r="D90" s="1242"/>
      <c r="E90" s="19"/>
      <c r="F90" s="1315"/>
    </row>
    <row r="91" spans="2:9" ht="4.5" customHeight="1">
      <c r="B91" s="99"/>
      <c r="C91" s="17"/>
      <c r="D91" s="104"/>
      <c r="E91" s="17"/>
      <c r="F91" s="1330"/>
    </row>
    <row r="92" spans="2:9" ht="18" customHeight="1">
      <c r="B92" s="121">
        <v>44</v>
      </c>
      <c r="C92" s="17"/>
      <c r="D92" s="857" t="s">
        <v>801</v>
      </c>
      <c r="E92" s="856"/>
      <c r="F92" s="1314">
        <f>+F69+(F71*F73)+F75+F77+F83+F85+F87-F89</f>
        <v>0</v>
      </c>
      <c r="I92" s="14"/>
    </row>
    <row r="93" spans="2:9" ht="4.5" customHeight="1">
      <c r="B93" s="99"/>
      <c r="C93" s="17"/>
      <c r="D93" s="104"/>
      <c r="E93" s="17"/>
      <c r="F93" s="1331"/>
    </row>
    <row r="94" spans="2:9">
      <c r="B94" s="119">
        <v>45</v>
      </c>
      <c r="C94" s="17"/>
      <c r="D94" s="108" t="str">
        <f>CONCATENATE("Proveitos recuperados em ",D4," por aplicação das tarifas Comercialização BT")</f>
        <v>Proveitos recuperados em t-2 por aplicação das tarifas Comercialização BT</v>
      </c>
      <c r="E94" s="17"/>
      <c r="F94" s="1339"/>
    </row>
    <row r="95" spans="2:9" ht="6" customHeight="1">
      <c r="B95" s="120"/>
      <c r="C95" s="17"/>
      <c r="D95" s="109"/>
      <c r="E95" s="17"/>
      <c r="F95" s="1342"/>
    </row>
    <row r="96" spans="2:9">
      <c r="B96" s="120">
        <v>46</v>
      </c>
      <c r="C96" s="17"/>
      <c r="D96" s="109" t="s">
        <v>72</v>
      </c>
      <c r="E96" s="17"/>
      <c r="F96" s="1340"/>
    </row>
    <row r="97" spans="2:9" ht="6" customHeight="1">
      <c r="B97" s="120"/>
      <c r="C97" s="17"/>
      <c r="D97" s="109"/>
      <c r="E97" s="17"/>
      <c r="F97" s="1342"/>
    </row>
    <row r="98" spans="2:9">
      <c r="B98" s="1238">
        <v>47</v>
      </c>
      <c r="C98" s="17"/>
      <c r="D98" s="110" t="s">
        <v>70</v>
      </c>
      <c r="E98" s="17"/>
      <c r="F98" s="1345"/>
    </row>
    <row r="99" spans="2:9" ht="4.5" customHeight="1">
      <c r="B99" s="99"/>
      <c r="C99" s="17"/>
      <c r="D99" s="104"/>
      <c r="E99" s="17"/>
      <c r="F99" s="791"/>
    </row>
    <row r="100" spans="2:9" ht="18" customHeight="1">
      <c r="B100" s="1361">
        <v>48</v>
      </c>
      <c r="C100" s="17"/>
      <c r="D100" s="857" t="s">
        <v>802</v>
      </c>
      <c r="E100" s="856"/>
      <c r="F100" s="1314">
        <f>SUM(F94:F98)</f>
        <v>0</v>
      </c>
    </row>
    <row r="101" spans="2:9" ht="4.5" customHeight="1">
      <c r="B101" s="1362"/>
      <c r="C101" s="17"/>
      <c r="D101" s="860"/>
      <c r="E101" s="856"/>
      <c r="F101" s="1332"/>
    </row>
    <row r="102" spans="2:9" ht="18" customHeight="1">
      <c r="B102" s="1361">
        <v>49</v>
      </c>
      <c r="C102" s="17"/>
      <c r="D102" s="859" t="e">
        <f>CONCATENATE("Ajustamento em ",D4+2," dos proveitos da atividade de CEE BT (48-44) x (1+11) x (1+12)")</f>
        <v>#VALUE!</v>
      </c>
      <c r="E102" s="855"/>
      <c r="F102" s="1325">
        <f>+(F100-F92)*(1+F28)*(1+F30)</f>
        <v>0</v>
      </c>
    </row>
    <row r="103" spans="2:9" ht="18" customHeight="1">
      <c r="B103" s="120">
        <v>50</v>
      </c>
      <c r="D103" s="1796" t="s">
        <v>756</v>
      </c>
      <c r="E103" s="1786"/>
      <c r="F103" s="1809"/>
    </row>
    <row r="104" spans="2:9" ht="18" customHeight="1">
      <c r="B104" s="120">
        <v>51</v>
      </c>
      <c r="D104" s="1797" t="s">
        <v>757</v>
      </c>
      <c r="E104" s="1786"/>
      <c r="F104" s="1810"/>
    </row>
    <row r="105" spans="2:9" ht="25.5">
      <c r="B105" s="1787">
        <v>52</v>
      </c>
      <c r="D105" s="1780" t="s">
        <v>758</v>
      </c>
      <c r="E105" s="855"/>
      <c r="F105" s="1788">
        <f>F102+F103+F104</f>
        <v>0</v>
      </c>
    </row>
    <row r="106" spans="2:9" ht="4.5" customHeight="1">
      <c r="B106" s="99"/>
      <c r="C106" s="17"/>
      <c r="D106" s="791"/>
      <c r="E106" s="19"/>
      <c r="F106" s="791"/>
    </row>
    <row r="107" spans="2:9" ht="25.5" customHeight="1">
      <c r="B107" s="1360">
        <v>53</v>
      </c>
      <c r="C107" s="17"/>
      <c r="D107" s="112" t="e">
        <f>CONCATENATE("Ajustamento em ",D4+2," dos proveitos da CEE MT + BT, relativos a ",D4,"")</f>
        <v>#VALUE!</v>
      </c>
      <c r="E107" s="19"/>
      <c r="F107" s="1333">
        <f>+F64+F102</f>
        <v>0</v>
      </c>
      <c r="I107" s="14"/>
    </row>
    <row r="108" spans="2:9" ht="25.5" customHeight="1">
      <c r="B108" s="119">
        <v>54</v>
      </c>
      <c r="C108" s="17"/>
      <c r="D108" s="1783" t="s">
        <v>759</v>
      </c>
      <c r="E108" s="19"/>
      <c r="F108" s="1811">
        <f>F103+F65</f>
        <v>0</v>
      </c>
      <c r="I108" s="14"/>
    </row>
    <row r="109" spans="2:9" ht="25.5" customHeight="1">
      <c r="B109" s="120">
        <v>55</v>
      </c>
      <c r="C109" s="17"/>
      <c r="D109" s="1782" t="s">
        <v>760</v>
      </c>
      <c r="E109" s="19"/>
      <c r="F109" s="1812">
        <f>F104+F66</f>
        <v>0</v>
      </c>
      <c r="I109" s="14"/>
    </row>
    <row r="110" spans="2:9" ht="30">
      <c r="B110" s="1360">
        <v>56</v>
      </c>
      <c r="C110" s="17"/>
      <c r="D110" s="1443" t="s">
        <v>761</v>
      </c>
      <c r="E110" s="19"/>
      <c r="F110" s="1314">
        <f>F107+F108+F109</f>
        <v>0</v>
      </c>
      <c r="I110" s="14"/>
    </row>
    <row r="111" spans="2:9">
      <c r="B111" s="17"/>
      <c r="C111" s="17"/>
      <c r="D111" s="39" t="s">
        <v>146</v>
      </c>
      <c r="E111" s="17"/>
      <c r="F111" s="19"/>
    </row>
    <row r="112" spans="2:9">
      <c r="B112" s="17"/>
      <c r="C112" s="17"/>
      <c r="D112" s="40" t="s">
        <v>683</v>
      </c>
      <c r="E112" s="17"/>
      <c r="F112" s="19"/>
    </row>
    <row r="113" spans="2:13" ht="15">
      <c r="B113" s="17"/>
      <c r="C113" s="17"/>
      <c r="D113" s="40"/>
      <c r="E113" s="17"/>
      <c r="F113" s="19"/>
      <c r="H113" s="26"/>
      <c r="M113" s="14"/>
    </row>
    <row r="114" spans="2:13">
      <c r="B114" s="17"/>
      <c r="C114" s="17"/>
      <c r="D114" s="749" t="s">
        <v>682</v>
      </c>
      <c r="E114" s="17"/>
      <c r="F114" s="19"/>
    </row>
    <row r="115" spans="2:13">
      <c r="B115" s="17"/>
      <c r="C115" s="17"/>
      <c r="D115" s="1791" t="str">
        <f>CONCATENATE("Juros de atualização do acerto provisório do CAPEX ",D4)</f>
        <v>Juros de atualização do acerto provisório do CAPEX t-2</v>
      </c>
      <c r="E115" s="17"/>
      <c r="F115" s="1792">
        <f>F66</f>
        <v>0</v>
      </c>
    </row>
    <row r="116" spans="2:13">
      <c r="B116" s="17"/>
      <c r="C116" s="17"/>
      <c r="D116" s="1789" t="str">
        <f>CONCATENATE("Juros ",D4)</f>
        <v>Juros t-2</v>
      </c>
      <c r="E116" s="17"/>
      <c r="F116" s="1312">
        <f>+(F62-F54)*F28</f>
        <v>0</v>
      </c>
    </row>
    <row r="117" spans="2:13">
      <c r="B117" s="17"/>
      <c r="C117" s="17"/>
      <c r="D117" s="748" t="e">
        <f>CONCATENATE("Juros ",D4+1)</f>
        <v>#VALUE!</v>
      </c>
      <c r="E117" s="17"/>
      <c r="F117" s="1794">
        <f>+((F62-F54)+F116)*(F30)</f>
        <v>0</v>
      </c>
    </row>
    <row r="118" spans="2:13">
      <c r="B118" s="17"/>
      <c r="C118" s="17"/>
      <c r="D118" s="749" t="s">
        <v>496</v>
      </c>
      <c r="E118" s="17"/>
      <c r="F118" s="791"/>
    </row>
    <row r="119" spans="2:13">
      <c r="B119" s="17"/>
      <c r="C119" s="17"/>
      <c r="D119" s="1791" t="str">
        <f>D115</f>
        <v>Juros de atualização do acerto provisório do CAPEX t-2</v>
      </c>
      <c r="E119" s="17"/>
      <c r="F119" s="1792">
        <f>F104</f>
        <v>0</v>
      </c>
    </row>
    <row r="120" spans="2:13">
      <c r="B120" s="17"/>
      <c r="C120" s="17"/>
      <c r="D120" s="1789" t="str">
        <f>+D116</f>
        <v>Juros t-2</v>
      </c>
      <c r="E120" s="17"/>
      <c r="F120" s="1312">
        <f>+(F100-F92)*F28</f>
        <v>0</v>
      </c>
    </row>
    <row r="121" spans="2:13">
      <c r="B121" s="17"/>
      <c r="C121" s="17"/>
      <c r="D121" s="748" t="e">
        <f>+D117</f>
        <v>#VALUE!</v>
      </c>
      <c r="E121" s="17"/>
      <c r="F121" s="1794">
        <f>+((F100-F92)+F120)*F30</f>
        <v>0</v>
      </c>
    </row>
  </sheetData>
  <mergeCells count="1">
    <mergeCell ref="B3:F3"/>
  </mergeCells>
  <hyperlinks>
    <hyperlink ref="A1" location="ÍNDICE!B2" display="Indíce"/>
  </hyperlinks>
  <printOptions horizontalCentered="1"/>
  <pageMargins left="0.11811023622047245" right="0.11811023622047245" top="0.74803149606299213" bottom="0.74803149606299213" header="0.31496062992125984" footer="0.31496062992125984"/>
  <pageSetup paperSize="9" scale="80" orientation="portrait" r:id="rId1"/>
  <headerFooter>
    <oddFooter>&amp;R&amp;P / &amp;N</oddFooter>
  </headerFooter>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499984740745262"/>
  </sheetPr>
  <dimension ref="A1:L155"/>
  <sheetViews>
    <sheetView showGridLines="0" zoomScale="90" zoomScaleNormal="90" workbookViewId="0">
      <pane ySplit="6" topLeftCell="A7" activePane="bottomLeft" state="frozen"/>
      <selection activeCell="K47" sqref="K47"/>
      <selection pane="bottomLeft" activeCell="A3" sqref="A3:XFD3"/>
    </sheetView>
  </sheetViews>
  <sheetFormatPr defaultRowHeight="15"/>
  <cols>
    <col min="3" max="3" width="5" style="95" customWidth="1"/>
    <col min="4" max="4" width="1" customWidth="1"/>
    <col min="5" max="5" width="90.5703125" bestFit="1" customWidth="1"/>
    <col min="6" max="6" width="1" customWidth="1"/>
    <col min="7" max="7" width="15.7109375" customWidth="1"/>
    <col min="8" max="8" width="0.85546875" customWidth="1"/>
    <col min="9" max="9" width="15.7109375" customWidth="1"/>
    <col min="10" max="10" width="0.7109375" customWidth="1"/>
    <col min="11" max="11" width="15.7109375" customWidth="1"/>
  </cols>
  <sheetData>
    <row r="1" spans="1:11">
      <c r="A1" s="400" t="s">
        <v>814</v>
      </c>
    </row>
    <row r="2" spans="1:11" ht="21" customHeight="1"/>
    <row r="3" spans="1:11" s="2261" customFormat="1">
      <c r="C3" s="3071" t="s">
        <v>1361</v>
      </c>
      <c r="D3" s="3071"/>
      <c r="E3" s="3071"/>
      <c r="F3" s="3071"/>
      <c r="G3" s="3071"/>
      <c r="H3" s="3071"/>
      <c r="I3" s="3071"/>
      <c r="J3" s="3071"/>
      <c r="K3" s="3071"/>
    </row>
    <row r="4" spans="1:11">
      <c r="C4" s="10" t="s">
        <v>611</v>
      </c>
      <c r="D4" s="10"/>
      <c r="E4" s="1161" t="str">
        <f>+Introdução!E26</f>
        <v>t-2</v>
      </c>
      <c r="F4" s="53"/>
      <c r="G4" s="53"/>
    </row>
    <row r="5" spans="1:11">
      <c r="E5" s="1161"/>
      <c r="I5" s="198"/>
      <c r="J5" s="198"/>
      <c r="K5" s="1220" t="s">
        <v>169</v>
      </c>
    </row>
    <row r="6" spans="1:11">
      <c r="C6" s="101"/>
      <c r="D6" s="102"/>
      <c r="E6" s="113" t="s">
        <v>198</v>
      </c>
      <c r="F6" s="10"/>
      <c r="G6" s="107" t="str">
        <f>+Introdução!E26</f>
        <v>t-2</v>
      </c>
      <c r="I6" s="107" t="str">
        <f>+Introdução!E27</f>
        <v>t-1</v>
      </c>
      <c r="J6" s="198"/>
      <c r="K6" s="107" t="str">
        <f>+Introdução!E28</f>
        <v>t</v>
      </c>
    </row>
    <row r="7" spans="1:11" s="23" customFormat="1" ht="4.5" customHeight="1">
      <c r="C7" s="122"/>
      <c r="D7" s="13"/>
      <c r="E7" s="123"/>
      <c r="F7" s="13"/>
      <c r="G7" s="124"/>
      <c r="I7" s="803"/>
      <c r="J7" s="803"/>
      <c r="K7" s="803"/>
    </row>
    <row r="8" spans="1:11">
      <c r="C8" s="1158">
        <v>1</v>
      </c>
      <c r="E8" s="1296" t="s">
        <v>588</v>
      </c>
      <c r="F8" s="1131"/>
      <c r="G8" s="1290">
        <f>+G21+G32</f>
        <v>0</v>
      </c>
      <c r="H8" s="837"/>
      <c r="I8" s="1290">
        <f>+I21+I32</f>
        <v>0</v>
      </c>
      <c r="J8" s="198"/>
      <c r="K8" s="1290">
        <f>+K21+K32</f>
        <v>0</v>
      </c>
    </row>
    <row r="9" spans="1:11">
      <c r="C9" s="197">
        <v>2</v>
      </c>
      <c r="E9" s="539" t="s">
        <v>589</v>
      </c>
      <c r="F9" s="1131"/>
      <c r="G9" s="837">
        <f>+G22+G33</f>
        <v>0</v>
      </c>
      <c r="H9" s="837"/>
      <c r="I9" s="837">
        <f>+I22+I33</f>
        <v>0</v>
      </c>
      <c r="J9" s="198"/>
      <c r="K9" s="837">
        <f>+K22+K33</f>
        <v>0</v>
      </c>
    </row>
    <row r="10" spans="1:11">
      <c r="C10" s="197">
        <v>3</v>
      </c>
      <c r="E10" s="539" t="s">
        <v>590</v>
      </c>
      <c r="F10" s="1131"/>
      <c r="G10" s="1112"/>
      <c r="H10" s="1147"/>
      <c r="I10" s="1132"/>
      <c r="J10" s="198"/>
      <c r="K10" s="1132"/>
    </row>
    <row r="11" spans="1:11">
      <c r="C11" s="197">
        <v>4</v>
      </c>
      <c r="E11" s="539" t="s">
        <v>591</v>
      </c>
      <c r="F11" s="1131"/>
      <c r="G11" s="837">
        <f>+G24+G35</f>
        <v>0</v>
      </c>
      <c r="H11" s="837"/>
      <c r="I11" s="837">
        <f>+I24+I35</f>
        <v>0</v>
      </c>
      <c r="J11" s="198"/>
      <c r="K11" s="837">
        <f>+K24+K35</f>
        <v>0</v>
      </c>
    </row>
    <row r="12" spans="1:11" s="1228" customFormat="1">
      <c r="C12" s="197">
        <v>5</v>
      </c>
      <c r="E12" s="1245" t="s">
        <v>675</v>
      </c>
      <c r="F12" s="1131"/>
      <c r="G12" s="837">
        <f>+G25+G36</f>
        <v>0</v>
      </c>
      <c r="H12" s="837"/>
      <c r="I12" s="837">
        <f>+I25+I36</f>
        <v>0</v>
      </c>
      <c r="J12" s="198"/>
      <c r="K12" s="837">
        <f>+K25+K36</f>
        <v>0</v>
      </c>
    </row>
    <row r="13" spans="1:11" s="1228" customFormat="1">
      <c r="C13" s="197">
        <v>6</v>
      </c>
      <c r="E13" s="1819" t="s">
        <v>679</v>
      </c>
      <c r="F13" s="1824"/>
      <c r="G13" s="1823">
        <f>+G26+G37</f>
        <v>0</v>
      </c>
      <c r="H13" s="1823"/>
      <c r="I13" s="1823">
        <f>+I26+I37</f>
        <v>0</v>
      </c>
      <c r="J13" s="669"/>
      <c r="K13" s="1823">
        <f>+K26+K37</f>
        <v>0</v>
      </c>
    </row>
    <row r="14" spans="1:11">
      <c r="C14" s="197">
        <v>7</v>
      </c>
      <c r="E14" s="385" t="s">
        <v>606</v>
      </c>
      <c r="F14" s="1131"/>
      <c r="G14" s="837">
        <f>+G27+G38</f>
        <v>0</v>
      </c>
      <c r="H14" s="1146"/>
      <c r="I14" s="837">
        <f>+I27+I38</f>
        <v>0</v>
      </c>
      <c r="J14" s="198"/>
      <c r="K14" s="837">
        <f>+K27+K38</f>
        <v>0</v>
      </c>
    </row>
    <row r="15" spans="1:11">
      <c r="C15" s="89">
        <v>8</v>
      </c>
      <c r="E15" s="1227" t="s">
        <v>703</v>
      </c>
      <c r="F15" s="1131"/>
      <c r="G15" s="1558">
        <f>+G28+G39</f>
        <v>0</v>
      </c>
      <c r="H15" s="837"/>
      <c r="I15" s="1558">
        <f>+I28+I39</f>
        <v>0</v>
      </c>
      <c r="J15" s="198"/>
      <c r="K15" s="1558">
        <f>+K28+K39</f>
        <v>0</v>
      </c>
    </row>
    <row r="16" spans="1:11" ht="4.5" customHeight="1">
      <c r="E16" s="1223"/>
      <c r="F16" s="1133"/>
      <c r="G16" s="31"/>
      <c r="H16" s="1133"/>
      <c r="I16" s="31"/>
      <c r="J16" s="198"/>
      <c r="K16" s="31"/>
    </row>
    <row r="17" spans="3:12">
      <c r="C17" s="1158">
        <v>9</v>
      </c>
      <c r="E17" s="1297" t="s">
        <v>803</v>
      </c>
      <c r="F17" s="1136"/>
      <c r="G17" s="1157">
        <f>+G8+G9*G10+G11+G12+G13-G14+G15</f>
        <v>0</v>
      </c>
      <c r="H17" s="829"/>
      <c r="I17" s="1157">
        <f>+I8+I9*I10+I11-I14+I15</f>
        <v>0</v>
      </c>
      <c r="J17" s="198"/>
      <c r="K17" s="1157">
        <f>+K8+K9*K10+K11-K14+K15</f>
        <v>0</v>
      </c>
    </row>
    <row r="18" spans="3:12">
      <c r="C18" s="197">
        <v>10</v>
      </c>
      <c r="E18" s="1298" t="s">
        <v>607</v>
      </c>
      <c r="G18" s="1200"/>
      <c r="H18" s="1201"/>
      <c r="I18" s="1200"/>
      <c r="J18" s="198"/>
      <c r="K18" s="1200"/>
    </row>
    <row r="19" spans="3:12">
      <c r="C19" s="89">
        <v>11</v>
      </c>
      <c r="E19" s="1227" t="s">
        <v>727</v>
      </c>
      <c r="G19" s="1570" t="e">
        <f>+(G17-G15+G14)/G18</f>
        <v>#DIV/0!</v>
      </c>
      <c r="H19" s="1201"/>
      <c r="I19" s="1570" t="e">
        <f>+(I17-I15+I14)/I18</f>
        <v>#DIV/0!</v>
      </c>
      <c r="J19" s="198"/>
      <c r="K19" s="1570" t="e">
        <f>+(K17-K15+K14)/K18</f>
        <v>#DIV/0!</v>
      </c>
    </row>
    <row r="20" spans="3:12">
      <c r="E20" s="1138" t="s">
        <v>54</v>
      </c>
      <c r="G20" s="1149"/>
      <c r="H20" s="384"/>
      <c r="I20" s="1769"/>
      <c r="J20" s="198"/>
      <c r="K20" s="1769"/>
    </row>
    <row r="21" spans="3:12">
      <c r="C21" s="1158">
        <v>12</v>
      </c>
      <c r="E21" s="1296" t="s">
        <v>588</v>
      </c>
      <c r="F21" s="1131"/>
      <c r="G21" s="1154"/>
      <c r="H21" s="837"/>
      <c r="I21" s="1290"/>
      <c r="J21" s="198"/>
      <c r="K21" s="1290"/>
    </row>
    <row r="22" spans="3:12">
      <c r="C22" s="197">
        <v>13</v>
      </c>
      <c r="E22" s="539" t="s">
        <v>589</v>
      </c>
      <c r="F22" s="1131"/>
      <c r="G22" s="805"/>
      <c r="H22" s="837"/>
      <c r="I22" s="805"/>
      <c r="J22" s="198"/>
      <c r="K22" s="805"/>
    </row>
    <row r="23" spans="3:12">
      <c r="C23" s="197">
        <v>14</v>
      </c>
      <c r="E23" s="539" t="s">
        <v>590</v>
      </c>
      <c r="F23" s="1131"/>
      <c r="G23" s="1132"/>
      <c r="H23" s="1112"/>
      <c r="I23" s="1132"/>
      <c r="J23" s="198"/>
      <c r="K23" s="1132"/>
    </row>
    <row r="24" spans="3:12">
      <c r="C24" s="197">
        <v>15</v>
      </c>
      <c r="E24" s="539" t="s">
        <v>591</v>
      </c>
      <c r="F24" s="1131"/>
      <c r="G24" s="837"/>
      <c r="H24" s="1146"/>
      <c r="I24" s="837"/>
      <c r="J24" s="198"/>
      <c r="K24" s="837"/>
    </row>
    <row r="25" spans="3:12" s="1228" customFormat="1">
      <c r="C25" s="197">
        <v>16</v>
      </c>
      <c r="E25" s="1245" t="s">
        <v>531</v>
      </c>
      <c r="F25" s="1131"/>
      <c r="G25" s="805"/>
      <c r="H25" s="1146"/>
      <c r="I25" s="805"/>
      <c r="J25" s="198"/>
      <c r="K25" s="805"/>
    </row>
    <row r="26" spans="3:12" s="1228" customFormat="1">
      <c r="C26" s="197">
        <v>17</v>
      </c>
      <c r="E26" s="1819" t="s">
        <v>679</v>
      </c>
      <c r="F26" s="1824"/>
      <c r="G26" s="1821"/>
      <c r="H26" s="1823"/>
      <c r="I26" s="1821"/>
      <c r="J26" s="669"/>
      <c r="K26" s="1821"/>
    </row>
    <row r="27" spans="3:12">
      <c r="C27" s="197">
        <v>18</v>
      </c>
      <c r="E27" s="385" t="s">
        <v>606</v>
      </c>
      <c r="F27" s="1131"/>
      <c r="G27" s="805"/>
      <c r="H27" s="1146"/>
      <c r="I27" s="805"/>
      <c r="J27" s="198"/>
      <c r="K27" s="805"/>
    </row>
    <row r="28" spans="3:12">
      <c r="C28" s="89">
        <v>19</v>
      </c>
      <c r="E28" s="1227" t="s">
        <v>704</v>
      </c>
      <c r="F28" s="1131"/>
      <c r="G28" s="1155"/>
      <c r="H28" s="1146"/>
      <c r="I28" s="1155"/>
      <c r="J28" s="198"/>
      <c r="K28" s="1155"/>
    </row>
    <row r="29" spans="3:12" ht="4.5" customHeight="1">
      <c r="G29" s="26"/>
      <c r="H29" s="384"/>
      <c r="I29" s="198"/>
      <c r="J29" s="198"/>
      <c r="K29" s="198"/>
    </row>
    <row r="30" spans="3:12">
      <c r="C30" s="1159">
        <v>20</v>
      </c>
      <c r="E30" s="1135" t="s">
        <v>804</v>
      </c>
      <c r="F30" s="1136"/>
      <c r="G30" s="1139">
        <f>+G21+G22*G23+G24+G25+G26-G27+G28</f>
        <v>0</v>
      </c>
      <c r="H30" s="1148"/>
      <c r="I30" s="1139">
        <f>+I21+I22*I23+I24-I27+I28</f>
        <v>0</v>
      </c>
      <c r="J30" s="198"/>
      <c r="K30" s="1139">
        <f>+K21+K22*K23+K24-K27+K28</f>
        <v>0</v>
      </c>
      <c r="L30" s="1422"/>
    </row>
    <row r="31" spans="3:12">
      <c r="E31" s="1138" t="s">
        <v>55</v>
      </c>
      <c r="G31" s="1149"/>
      <c r="H31" s="384"/>
      <c r="I31" s="1769"/>
      <c r="J31" s="198"/>
      <c r="K31" s="1769"/>
    </row>
    <row r="32" spans="3:12">
      <c r="C32" s="1158">
        <v>21</v>
      </c>
      <c r="E32" s="1296" t="s">
        <v>588</v>
      </c>
      <c r="F32" s="1131"/>
      <c r="G32" s="1290"/>
      <c r="H32" s="837"/>
      <c r="I32" s="1290"/>
      <c r="J32" s="198"/>
      <c r="K32" s="1290"/>
    </row>
    <row r="33" spans="3:11">
      <c r="C33" s="197">
        <v>22</v>
      </c>
      <c r="E33" s="539" t="s">
        <v>589</v>
      </c>
      <c r="F33" s="1131"/>
      <c r="G33" s="837"/>
      <c r="H33" s="837"/>
      <c r="I33" s="805"/>
      <c r="J33" s="198"/>
      <c r="K33" s="805"/>
    </row>
    <row r="34" spans="3:11">
      <c r="C34" s="197">
        <v>23</v>
      </c>
      <c r="E34" s="539" t="s">
        <v>590</v>
      </c>
      <c r="F34" s="1131"/>
      <c r="G34" s="1132"/>
      <c r="H34" s="1112"/>
      <c r="I34" s="1132"/>
      <c r="J34" s="198"/>
      <c r="K34" s="1132"/>
    </row>
    <row r="35" spans="3:11">
      <c r="C35" s="197">
        <v>24</v>
      </c>
      <c r="E35" s="539" t="s">
        <v>591</v>
      </c>
      <c r="F35" s="1131"/>
      <c r="G35" s="805"/>
      <c r="H35" s="837"/>
      <c r="I35" s="805"/>
      <c r="J35" s="198"/>
      <c r="K35" s="805"/>
    </row>
    <row r="36" spans="3:11" s="1228" customFormat="1">
      <c r="C36" s="197">
        <v>25</v>
      </c>
      <c r="E36" s="1245" t="s">
        <v>530</v>
      </c>
      <c r="F36" s="1131"/>
      <c r="G36" s="805"/>
      <c r="H36" s="837"/>
      <c r="I36" s="805"/>
      <c r="J36" s="198"/>
      <c r="K36" s="805"/>
    </row>
    <row r="37" spans="3:11" s="1228" customFormat="1">
      <c r="C37" s="197">
        <v>26</v>
      </c>
      <c r="E37" s="1819" t="s">
        <v>680</v>
      </c>
      <c r="F37" s="1824"/>
      <c r="G37" s="1821"/>
      <c r="H37" s="1823"/>
      <c r="I37" s="1821"/>
      <c r="J37" s="669"/>
      <c r="K37" s="1821"/>
    </row>
    <row r="38" spans="3:11">
      <c r="C38" s="197">
        <v>27</v>
      </c>
      <c r="E38" s="385" t="s">
        <v>606</v>
      </c>
      <c r="F38" s="1131"/>
      <c r="G38" s="805"/>
      <c r="H38" s="1146"/>
      <c r="I38" s="805"/>
      <c r="J38" s="198"/>
      <c r="K38" s="805"/>
    </row>
    <row r="39" spans="3:11">
      <c r="C39" s="89">
        <v>28</v>
      </c>
      <c r="E39" s="1227" t="s">
        <v>704</v>
      </c>
      <c r="F39" s="1131"/>
      <c r="G39" s="1155"/>
      <c r="H39" s="1146"/>
      <c r="I39" s="1155"/>
      <c r="J39" s="198"/>
      <c r="K39" s="1155"/>
    </row>
    <row r="40" spans="3:11" ht="4.5" customHeight="1">
      <c r="G40" s="26"/>
      <c r="H40" s="384"/>
      <c r="I40" s="198"/>
      <c r="J40" s="198"/>
      <c r="K40" s="198"/>
    </row>
    <row r="41" spans="3:11">
      <c r="C41" s="1159">
        <v>29</v>
      </c>
      <c r="E41" s="1135" t="s">
        <v>805</v>
      </c>
      <c r="F41" s="1136"/>
      <c r="G41" s="1202">
        <f>+G32+G33*G34+G35+G36+G37-G38+G39</f>
        <v>0</v>
      </c>
      <c r="H41" s="1137"/>
      <c r="I41" s="1202">
        <f>+I32+I33*I34+I35-I38+I39</f>
        <v>0</v>
      </c>
      <c r="J41" s="198"/>
      <c r="K41" s="1202">
        <f>+K32+K33*K34+K35-K38+K39</f>
        <v>0</v>
      </c>
    </row>
    <row r="42" spans="3:11">
      <c r="H42" s="63"/>
      <c r="I42" s="26"/>
    </row>
    <row r="43" spans="3:11">
      <c r="E43" s="3185" t="s">
        <v>671</v>
      </c>
      <c r="F43" s="3185"/>
      <c r="G43" s="3185"/>
      <c r="H43" s="3185"/>
      <c r="I43" s="3185"/>
      <c r="J43" s="3185"/>
      <c r="K43" s="3185"/>
    </row>
    <row r="44" spans="3:11">
      <c r="H44" s="63"/>
      <c r="K44" s="1" t="s">
        <v>169</v>
      </c>
    </row>
    <row r="45" spans="3:11">
      <c r="G45" s="1140" t="str">
        <f>+G6</f>
        <v>t-2</v>
      </c>
      <c r="H45" s="63"/>
      <c r="I45" s="1140" t="str">
        <f>+I6</f>
        <v>t-1</v>
      </c>
      <c r="K45" s="1140" t="str">
        <f>+K6</f>
        <v>t</v>
      </c>
    </row>
    <row r="46" spans="3:11" ht="4.5" customHeight="1">
      <c r="H46" s="63"/>
      <c r="K46" s="1228"/>
    </row>
    <row r="47" spans="3:11">
      <c r="C47" s="1159">
        <v>30</v>
      </c>
      <c r="E47" s="1141" t="s">
        <v>608</v>
      </c>
      <c r="F47" s="266"/>
      <c r="G47" s="1145" t="e">
        <f>+G49+G51</f>
        <v>#REF!</v>
      </c>
      <c r="H47" s="384"/>
      <c r="I47" s="1145" t="e">
        <f>+I49+I51</f>
        <v>#REF!</v>
      </c>
      <c r="K47" s="1145" t="e">
        <f>+K49+K51</f>
        <v>#REF!</v>
      </c>
    </row>
    <row r="48" spans="3:11" ht="4.5" customHeight="1">
      <c r="E48" s="266"/>
      <c r="F48" s="266"/>
      <c r="G48" s="1134"/>
      <c r="H48" s="384"/>
      <c r="I48" s="1134"/>
      <c r="K48" s="1134"/>
    </row>
    <row r="49" spans="3:11">
      <c r="C49" s="1159">
        <v>31</v>
      </c>
      <c r="E49" s="1141" t="s">
        <v>609</v>
      </c>
      <c r="F49" s="266"/>
      <c r="G49" s="1145" t="e">
        <f>+G53+(G57*1000*G58)</f>
        <v>#REF!</v>
      </c>
      <c r="H49" s="384"/>
      <c r="I49" s="1145" t="e">
        <f>+I53+(I57*1000*I58)</f>
        <v>#REF!</v>
      </c>
      <c r="K49" s="1145" t="e">
        <f>+K53+(K57*1000*K58)</f>
        <v>#REF!</v>
      </c>
    </row>
    <row r="50" spans="3:11" ht="4.5" customHeight="1">
      <c r="E50" s="266"/>
      <c r="F50" s="266"/>
      <c r="G50" s="1134"/>
      <c r="H50" s="384"/>
      <c r="I50" s="1134"/>
      <c r="K50" s="1134"/>
    </row>
    <row r="51" spans="3:11">
      <c r="C51" s="1159">
        <v>32</v>
      </c>
      <c r="E51" s="1141" t="s">
        <v>610</v>
      </c>
      <c r="F51" s="266"/>
      <c r="G51" s="1145" t="e">
        <f>+G55+(G60*1000*G61)</f>
        <v>#REF!</v>
      </c>
      <c r="H51" s="384"/>
      <c r="I51" s="1145" t="e">
        <f>+I55+(I60*1000*I61)</f>
        <v>#REF!</v>
      </c>
      <c r="K51" s="1145" t="e">
        <f>+K55+(K60*1000*K61)</f>
        <v>#REF!</v>
      </c>
    </row>
    <row r="52" spans="3:11" ht="4.5" customHeight="1">
      <c r="E52" s="266"/>
      <c r="F52" s="266"/>
      <c r="G52" s="1134"/>
      <c r="H52" s="384"/>
      <c r="I52" s="26"/>
      <c r="K52" s="26"/>
    </row>
    <row r="53" spans="3:11">
      <c r="C53" s="1159">
        <v>33</v>
      </c>
      <c r="E53" s="1142" t="s">
        <v>793</v>
      </c>
      <c r="F53" s="266"/>
      <c r="G53" s="1559"/>
      <c r="H53" s="384"/>
      <c r="I53" s="1716"/>
      <c r="J53" s="1409"/>
      <c r="K53" s="1716">
        <f>I53*(1+K68-K69)</f>
        <v>0</v>
      </c>
    </row>
    <row r="54" spans="3:11" ht="4.5" customHeight="1">
      <c r="E54" s="1143"/>
      <c r="F54" s="266"/>
      <c r="G54" s="1560"/>
      <c r="H54" s="384"/>
      <c r="I54" s="1717"/>
      <c r="J54" s="1409"/>
      <c r="K54" s="1717"/>
    </row>
    <row r="55" spans="3:11">
      <c r="C55" s="1159">
        <v>34</v>
      </c>
      <c r="E55" s="1142" t="s">
        <v>798</v>
      </c>
      <c r="F55" s="266"/>
      <c r="G55" s="1559"/>
      <c r="H55" s="1156"/>
      <c r="I55" s="1716"/>
      <c r="J55" s="1409"/>
      <c r="K55" s="1716">
        <f>I55*(1+K68-K69)</f>
        <v>0</v>
      </c>
    </row>
    <row r="56" spans="3:11" ht="4.5" customHeight="1">
      <c r="E56" s="266"/>
      <c r="F56" s="266"/>
      <c r="G56" s="418"/>
      <c r="H56" s="384"/>
      <c r="I56" s="1718"/>
      <c r="J56" s="1409"/>
      <c r="K56" s="1718"/>
    </row>
    <row r="57" spans="3:11">
      <c r="C57" s="1159">
        <v>35</v>
      </c>
      <c r="E57" s="1144" t="s">
        <v>795</v>
      </c>
      <c r="G57" s="1561"/>
      <c r="H57" s="1151"/>
      <c r="I57" s="1561"/>
      <c r="J57" s="1409"/>
      <c r="K57" s="1561">
        <f>I57*(1+K68-K69)</f>
        <v>0</v>
      </c>
    </row>
    <row r="58" spans="3:11">
      <c r="C58" s="1159">
        <v>36</v>
      </c>
      <c r="E58" s="356" t="s">
        <v>598</v>
      </c>
      <c r="G58" s="1558" t="e">
        <f>+#REF!+#REF!</f>
        <v>#REF!</v>
      </c>
      <c r="H58" s="26"/>
      <c r="I58" s="662" t="e">
        <f>#REF!+#REF!</f>
        <v>#REF!</v>
      </c>
      <c r="J58" s="1409"/>
      <c r="K58" s="662" t="e">
        <f>#REF!+#REF!</f>
        <v>#REF!</v>
      </c>
    </row>
    <row r="59" spans="3:11" ht="4.5" customHeight="1">
      <c r="C59" s="95">
        <v>33</v>
      </c>
      <c r="G59" s="865"/>
      <c r="H59" s="26"/>
      <c r="I59" s="999"/>
      <c r="J59" s="1409"/>
      <c r="K59" s="999"/>
    </row>
    <row r="60" spans="3:11">
      <c r="C60" s="1159">
        <v>37</v>
      </c>
      <c r="E60" s="1144" t="s">
        <v>800</v>
      </c>
      <c r="G60" s="1561"/>
      <c r="H60" s="1150"/>
      <c r="I60" s="1561"/>
      <c r="J60" s="1409"/>
      <c r="K60" s="1561">
        <f>I60*(1+K68-K69)</f>
        <v>0</v>
      </c>
    </row>
    <row r="61" spans="3:11">
      <c r="C61" s="1159">
        <v>38</v>
      </c>
      <c r="E61" s="356" t="s">
        <v>598</v>
      </c>
      <c r="G61" s="1558" t="e">
        <f>+#REF!+#REF!+#REF!</f>
        <v>#REF!</v>
      </c>
      <c r="H61" s="26"/>
      <c r="I61" s="662" t="e">
        <f>#REF!+#REF!+#REF!</f>
        <v>#REF!</v>
      </c>
      <c r="J61" s="1409"/>
      <c r="K61" s="662" t="e">
        <f>#REF!+#REF!+#REF!</f>
        <v>#REF!</v>
      </c>
    </row>
    <row r="62" spans="3:11">
      <c r="F62" s="1408"/>
      <c r="G62" s="1408"/>
      <c r="H62" s="1408"/>
    </row>
    <row r="66" spans="3:12">
      <c r="C66" s="1657"/>
      <c r="D66" s="1658"/>
      <c r="E66" s="1659" t="s">
        <v>735</v>
      </c>
      <c r="F66" s="1660"/>
      <c r="G66" s="1660"/>
      <c r="H66" s="1661"/>
      <c r="I66" s="1692"/>
      <c r="J66" s="1672"/>
      <c r="K66" s="1672"/>
      <c r="L66" s="1658"/>
    </row>
    <row r="67" spans="3:12">
      <c r="C67" s="1657"/>
      <c r="D67" s="1658"/>
      <c r="E67" s="1662"/>
      <c r="F67" s="1663">
        <v>2010</v>
      </c>
      <c r="G67" s="1663"/>
      <c r="H67" s="1658"/>
      <c r="I67" s="1709" t="str">
        <f>+I6</f>
        <v>t-1</v>
      </c>
      <c r="J67" s="1710"/>
      <c r="K67" s="1709" t="str">
        <f>+K6</f>
        <v>t</v>
      </c>
      <c r="L67" s="1658"/>
    </row>
    <row r="68" spans="3:12">
      <c r="C68" s="1657"/>
      <c r="D68" s="1658"/>
      <c r="E68" s="3186" t="s">
        <v>600</v>
      </c>
      <c r="F68" s="3187"/>
      <c r="G68" s="3188"/>
      <c r="H68" s="1658"/>
      <c r="I68" s="1711"/>
      <c r="J68" s="1712"/>
      <c r="K68" s="1711"/>
      <c r="L68" s="1658"/>
    </row>
    <row r="69" spans="3:12">
      <c r="C69" s="1657"/>
      <c r="D69" s="1658"/>
      <c r="E69" s="3189" t="s">
        <v>601</v>
      </c>
      <c r="F69" s="3190"/>
      <c r="G69" s="3191"/>
      <c r="H69" s="1658"/>
      <c r="I69" s="1713"/>
      <c r="J69" s="1714"/>
      <c r="K69" s="1715"/>
      <c r="L69" s="1658"/>
    </row>
    <row r="70" spans="3:12">
      <c r="C70" s="1657"/>
      <c r="D70" s="1658"/>
      <c r="E70" s="1658"/>
      <c r="F70" s="1662"/>
      <c r="G70" s="1662"/>
      <c r="H70" s="1658"/>
      <c r="I70" s="1672"/>
      <c r="J70" s="1678"/>
      <c r="K70" s="1672"/>
      <c r="L70" s="1658"/>
    </row>
    <row r="75" spans="3:12">
      <c r="C75" s="1657"/>
      <c r="D75" s="1658"/>
      <c r="E75" s="1659" t="s">
        <v>849</v>
      </c>
      <c r="F75" s="1658"/>
      <c r="G75" s="1658"/>
      <c r="H75" s="1658"/>
      <c r="I75" s="1658"/>
      <c r="J75" s="1658"/>
      <c r="K75" s="1658"/>
      <c r="L75" s="1658"/>
    </row>
    <row r="76" spans="3:12">
      <c r="C76" s="1657"/>
      <c r="D76" s="1658"/>
      <c r="E76" s="1719"/>
      <c r="F76" s="1662"/>
      <c r="G76" s="1658"/>
      <c r="H76" s="1664"/>
      <c r="I76" s="1720" t="s">
        <v>169</v>
      </c>
      <c r="J76" s="1658"/>
      <c r="K76" s="1720"/>
      <c r="L76" s="1658"/>
    </row>
    <row r="77" spans="3:12">
      <c r="C77" s="1657"/>
      <c r="D77" s="1658"/>
      <c r="E77" s="1731" t="s">
        <v>738</v>
      </c>
      <c r="F77" s="1662"/>
      <c r="G77" s="1666" t="s">
        <v>850</v>
      </c>
      <c r="H77" s="1667"/>
      <c r="I77" s="1735" t="str">
        <f>+Introdução!E26</f>
        <v>t-2</v>
      </c>
      <c r="J77" s="1658"/>
      <c r="K77" s="1675"/>
      <c r="L77" s="1658"/>
    </row>
    <row r="78" spans="3:12">
      <c r="C78" s="1657"/>
      <c r="D78" s="1658"/>
      <c r="E78" s="1417" t="s">
        <v>813</v>
      </c>
      <c r="F78" s="1662"/>
      <c r="G78" s="1721"/>
      <c r="H78" s="1722">
        <v>11410545.230484303</v>
      </c>
      <c r="I78" s="1668">
        <f>+I90+I102</f>
        <v>0</v>
      </c>
      <c r="J78" s="1658"/>
      <c r="K78" s="1739"/>
      <c r="L78" s="1658"/>
    </row>
    <row r="79" spans="3:12">
      <c r="C79" s="1657"/>
      <c r="D79" s="1658"/>
      <c r="E79" s="1417" t="s">
        <v>736</v>
      </c>
      <c r="F79" s="1662"/>
      <c r="G79" s="1624"/>
      <c r="H79" s="1722">
        <v>169941568.67003104</v>
      </c>
      <c r="I79" s="1000">
        <f>+I91+I103</f>
        <v>0</v>
      </c>
      <c r="J79" s="1658"/>
      <c r="K79" s="1739"/>
      <c r="L79" s="1658"/>
    </row>
    <row r="80" spans="3:12">
      <c r="C80" s="1657"/>
      <c r="D80" s="1658"/>
      <c r="E80" s="432" t="s">
        <v>737</v>
      </c>
      <c r="F80" s="1662"/>
      <c r="G80" s="1723"/>
      <c r="H80" s="1724">
        <v>9.5459000000000002E-2</v>
      </c>
      <c r="I80" s="1669"/>
      <c r="J80" s="1658"/>
      <c r="K80" s="1677"/>
      <c r="L80" s="1658"/>
    </row>
    <row r="81" spans="3:12">
      <c r="C81" s="1657"/>
      <c r="D81" s="1658"/>
      <c r="E81" s="1670" t="s">
        <v>739</v>
      </c>
      <c r="F81" s="1662"/>
      <c r="G81" s="1725">
        <f>+G78+G79*G80</f>
        <v>0</v>
      </c>
      <c r="H81" s="1722">
        <f>+H78+H79*H80</f>
        <v>27632997.434156798</v>
      </c>
      <c r="I81" s="1671">
        <f>+I78+I79*I80</f>
        <v>0</v>
      </c>
      <c r="J81" s="1658"/>
      <c r="K81" s="1739"/>
      <c r="L81" s="1658"/>
    </row>
    <row r="82" spans="3:12">
      <c r="C82" s="1657"/>
      <c r="D82" s="1658"/>
      <c r="E82" s="1658"/>
      <c r="F82" s="1662"/>
      <c r="G82" s="1672"/>
      <c r="H82" s="1672"/>
      <c r="I82" s="1708"/>
      <c r="J82" s="1658"/>
      <c r="K82" s="1678"/>
      <c r="L82" s="1658"/>
    </row>
    <row r="83" spans="3:12">
      <c r="C83" s="1657"/>
      <c r="D83" s="1658"/>
      <c r="E83" s="1813" t="s">
        <v>870</v>
      </c>
      <c r="F83" s="1662"/>
      <c r="G83" s="1678"/>
      <c r="H83" s="1683">
        <f>+H81-G81</f>
        <v>27632997.434156798</v>
      </c>
      <c r="I83" s="1668">
        <f>+I81-G81</f>
        <v>0</v>
      </c>
      <c r="J83" s="1732"/>
      <c r="K83" s="1739"/>
      <c r="L83" s="1658"/>
    </row>
    <row r="84" spans="3:12">
      <c r="C84" s="1657"/>
      <c r="D84" s="1658"/>
      <c r="E84" s="504" t="s">
        <v>871</v>
      </c>
      <c r="F84" s="1662"/>
      <c r="G84" s="1678"/>
      <c r="H84" s="1684">
        <v>2.7830000000000001E-2</v>
      </c>
      <c r="I84" s="1749"/>
      <c r="J84" s="1732"/>
      <c r="K84" s="1746"/>
      <c r="L84" s="1658"/>
    </row>
    <row r="85" spans="3:12">
      <c r="C85" s="1657"/>
      <c r="D85" s="1658"/>
      <c r="E85" s="1814" t="s">
        <v>872</v>
      </c>
      <c r="F85" s="1662"/>
      <c r="G85" s="1678"/>
      <c r="H85" s="1685">
        <f>+H83*(1+H84)</f>
        <v>28402023.752749383</v>
      </c>
      <c r="I85" s="1750">
        <f>+I83*(1+I84)</f>
        <v>0</v>
      </c>
      <c r="J85" s="1732"/>
      <c r="K85" s="1730"/>
      <c r="L85" s="1658"/>
    </row>
    <row r="86" spans="3:12">
      <c r="C86" s="1657"/>
      <c r="D86" s="1658"/>
      <c r="E86" s="1814" t="s">
        <v>873</v>
      </c>
      <c r="F86" s="1662"/>
      <c r="G86" s="1662"/>
      <c r="H86" s="1733"/>
      <c r="I86" s="1000">
        <f>+(I79*I80)-(G79*G80)</f>
        <v>0</v>
      </c>
      <c r="J86" s="1732"/>
      <c r="K86" s="1679"/>
      <c r="L86" s="1658"/>
    </row>
    <row r="87" spans="3:12">
      <c r="C87" s="1657"/>
      <c r="D87" s="1658"/>
      <c r="E87" s="1808" t="s">
        <v>874</v>
      </c>
      <c r="F87" s="1662"/>
      <c r="G87" s="1662"/>
      <c r="H87" s="1733"/>
      <c r="I87" s="1671">
        <f>+I86*(1+I84)</f>
        <v>0</v>
      </c>
      <c r="J87" s="1732"/>
      <c r="K87" s="1747"/>
      <c r="L87" s="1658"/>
    </row>
    <row r="88" spans="3:12">
      <c r="C88" s="1657"/>
      <c r="D88" s="1658"/>
      <c r="E88" s="1658"/>
      <c r="F88" s="1658"/>
      <c r="G88" s="1680"/>
      <c r="H88" s="1678"/>
      <c r="I88" s="1708"/>
      <c r="J88" s="1658"/>
      <c r="K88" s="1678"/>
      <c r="L88" s="1658"/>
    </row>
    <row r="89" spans="3:12">
      <c r="C89" s="1657"/>
      <c r="D89" s="1658"/>
      <c r="E89" s="1734" t="s">
        <v>54</v>
      </c>
      <c r="F89" s="1662"/>
      <c r="G89" s="1727" t="str">
        <f>G77</f>
        <v>Tarifas t-2</v>
      </c>
      <c r="H89" s="1728"/>
      <c r="I89" s="1735" t="str">
        <f>I77</f>
        <v>t-2</v>
      </c>
      <c r="J89" s="1658"/>
      <c r="K89" s="1742"/>
      <c r="L89" s="1658"/>
    </row>
    <row r="90" spans="3:12">
      <c r="C90" s="1657"/>
      <c r="D90" s="1658"/>
      <c r="E90" s="1417" t="s">
        <v>813</v>
      </c>
      <c r="F90" s="1662"/>
      <c r="G90" s="1721"/>
      <c r="H90" s="1681">
        <v>11410545.230484303</v>
      </c>
      <c r="I90" s="1668"/>
      <c r="J90" s="1658"/>
      <c r="K90" s="1739"/>
      <c r="L90" s="1658"/>
    </row>
    <row r="91" spans="3:12">
      <c r="C91" s="1657"/>
      <c r="D91" s="1658"/>
      <c r="E91" s="1417" t="s">
        <v>736</v>
      </c>
      <c r="F91" s="1662"/>
      <c r="G91" s="1624"/>
      <c r="H91" s="1681">
        <v>169941568.67003104</v>
      </c>
      <c r="I91" s="1000"/>
      <c r="J91" s="1658"/>
      <c r="K91" s="1739"/>
      <c r="L91" s="1658"/>
    </row>
    <row r="92" spans="3:12">
      <c r="C92" s="1657"/>
      <c r="D92" s="1658"/>
      <c r="E92" s="432" t="s">
        <v>737</v>
      </c>
      <c r="F92" s="1662"/>
      <c r="G92" s="1723"/>
      <c r="H92" s="1682">
        <v>9.5459000000000002E-2</v>
      </c>
      <c r="I92" s="1736">
        <f>+I80</f>
        <v>0</v>
      </c>
      <c r="J92" s="1658"/>
      <c r="K92" s="1677"/>
      <c r="L92" s="1658"/>
    </row>
    <row r="93" spans="3:12">
      <c r="C93" s="1657"/>
      <c r="D93" s="1658"/>
      <c r="E93" s="1670" t="s">
        <v>739</v>
      </c>
      <c r="F93" s="1662"/>
      <c r="G93" s="1725">
        <f>+G90+G91*G92</f>
        <v>0</v>
      </c>
      <c r="H93" s="1681">
        <f>+H90+H91*H92</f>
        <v>27632997.434156798</v>
      </c>
      <c r="I93" s="1671">
        <f>+I90+I91*I92</f>
        <v>0</v>
      </c>
      <c r="J93" s="1658"/>
      <c r="K93" s="1739"/>
      <c r="L93" s="1658"/>
    </row>
    <row r="94" spans="3:12">
      <c r="C94" s="1657"/>
      <c r="D94" s="1658"/>
      <c r="E94" s="1658"/>
      <c r="F94" s="1662"/>
      <c r="G94" s="1672"/>
      <c r="H94" s="1672"/>
      <c r="I94" s="1708"/>
      <c r="J94" s="1658"/>
      <c r="K94" s="1662"/>
      <c r="L94" s="1658"/>
    </row>
    <row r="95" spans="3:12">
      <c r="C95" s="1657"/>
      <c r="D95" s="1658"/>
      <c r="E95" s="1813" t="s">
        <v>870</v>
      </c>
      <c r="F95" s="1662"/>
      <c r="G95" s="1678"/>
      <c r="H95" s="1683">
        <f>+H93-G93</f>
        <v>27632997.434156798</v>
      </c>
      <c r="I95" s="1668">
        <f>+I93-G93</f>
        <v>0</v>
      </c>
      <c r="J95" s="1732"/>
      <c r="K95" s="1679"/>
      <c r="L95" s="1658"/>
    </row>
    <row r="96" spans="3:12">
      <c r="C96" s="1657"/>
      <c r="D96" s="1658"/>
      <c r="E96" s="504" t="s">
        <v>871</v>
      </c>
      <c r="F96" s="1662"/>
      <c r="G96" s="1678"/>
      <c r="H96" s="1684">
        <v>2.7830000000000001E-2</v>
      </c>
      <c r="I96" s="1749">
        <f>+I84</f>
        <v>0</v>
      </c>
      <c r="J96" s="1732"/>
      <c r="K96" s="1748"/>
      <c r="L96" s="1658"/>
    </row>
    <row r="97" spans="3:12">
      <c r="C97" s="1657"/>
      <c r="D97" s="1658"/>
      <c r="E97" s="1814" t="s">
        <v>872</v>
      </c>
      <c r="F97" s="1662"/>
      <c r="G97" s="1678"/>
      <c r="H97" s="1685">
        <f>+H95*(1+H96)</f>
        <v>28402023.752749383</v>
      </c>
      <c r="I97" s="1750">
        <f>+I95*(1+I96)</f>
        <v>0</v>
      </c>
      <c r="J97" s="1732"/>
      <c r="K97" s="1747"/>
      <c r="L97" s="1658"/>
    </row>
    <row r="98" spans="3:12">
      <c r="C98" s="1657"/>
      <c r="D98" s="1658"/>
      <c r="E98" s="1814" t="s">
        <v>873</v>
      </c>
      <c r="F98" s="1662"/>
      <c r="G98" s="1662"/>
      <c r="H98" s="1733"/>
      <c r="I98" s="1000">
        <f>+(I91*I92)-(G91*G92)</f>
        <v>0</v>
      </c>
      <c r="J98" s="1732"/>
      <c r="K98" s="1679"/>
      <c r="L98" s="1658"/>
    </row>
    <row r="99" spans="3:12">
      <c r="C99" s="1657"/>
      <c r="D99" s="1658"/>
      <c r="E99" s="1808" t="s">
        <v>874</v>
      </c>
      <c r="F99" s="1662"/>
      <c r="G99" s="1662"/>
      <c r="H99" s="1733"/>
      <c r="I99" s="1671">
        <f>+I98*(1+I96)</f>
        <v>0</v>
      </c>
      <c r="J99" s="1732"/>
      <c r="K99" s="1747"/>
      <c r="L99" s="1658"/>
    </row>
    <row r="100" spans="3:12">
      <c r="C100" s="1657"/>
      <c r="D100" s="1658"/>
      <c r="E100" s="1658"/>
      <c r="F100" s="1658"/>
      <c r="G100" s="1680"/>
      <c r="H100" s="1678"/>
      <c r="I100" s="1708"/>
      <c r="J100" s="1658"/>
      <c r="K100" s="1662"/>
      <c r="L100" s="1658"/>
    </row>
    <row r="101" spans="3:12">
      <c r="C101" s="1657"/>
      <c r="D101" s="1658"/>
      <c r="E101" s="1734" t="s">
        <v>55</v>
      </c>
      <c r="F101" s="1662"/>
      <c r="G101" s="1727" t="str">
        <f>G89</f>
        <v>Tarifas t-2</v>
      </c>
      <c r="H101" s="1728"/>
      <c r="I101" s="1735" t="str">
        <f>I89</f>
        <v>t-2</v>
      </c>
      <c r="J101" s="1658"/>
      <c r="K101" s="1675"/>
      <c r="L101" s="1658"/>
    </row>
    <row r="102" spans="3:12">
      <c r="C102" s="1657"/>
      <c r="D102" s="1658"/>
      <c r="E102" s="1417" t="s">
        <v>813</v>
      </c>
      <c r="F102" s="1662"/>
      <c r="G102" s="1721"/>
      <c r="H102" s="1681">
        <v>11410545.230484303</v>
      </c>
      <c r="I102" s="1668"/>
      <c r="J102" s="1658"/>
      <c r="K102" s="1679"/>
      <c r="L102" s="1658"/>
    </row>
    <row r="103" spans="3:12">
      <c r="C103" s="1657"/>
      <c r="D103" s="1658"/>
      <c r="E103" s="1417" t="s">
        <v>736</v>
      </c>
      <c r="F103" s="1662"/>
      <c r="G103" s="1624"/>
      <c r="H103" s="1681">
        <v>169941568.67003104</v>
      </c>
      <c r="I103" s="1000"/>
      <c r="J103" s="1658"/>
      <c r="K103" s="1679"/>
      <c r="L103" s="1658"/>
    </row>
    <row r="104" spans="3:12">
      <c r="C104" s="1657"/>
      <c r="D104" s="1658"/>
      <c r="E104" s="432" t="s">
        <v>737</v>
      </c>
      <c r="F104" s="1662"/>
      <c r="G104" s="1723"/>
      <c r="H104" s="1682">
        <v>9.5459000000000002E-2</v>
      </c>
      <c r="I104" s="1736">
        <f>+I80</f>
        <v>0</v>
      </c>
      <c r="J104" s="1658"/>
      <c r="K104" s="1745"/>
      <c r="L104" s="1658"/>
    </row>
    <row r="105" spans="3:12">
      <c r="C105" s="1657"/>
      <c r="D105" s="1658"/>
      <c r="E105" s="1670" t="s">
        <v>739</v>
      </c>
      <c r="F105" s="1662"/>
      <c r="G105" s="1725">
        <f>+G102+G103*G104</f>
        <v>0</v>
      </c>
      <c r="H105" s="1681">
        <f>+H102+H103*H104</f>
        <v>27632997.434156798</v>
      </c>
      <c r="I105" s="1671">
        <f>+I102+I103*I104</f>
        <v>0</v>
      </c>
      <c r="J105" s="1658"/>
      <c r="K105" s="1679"/>
      <c r="L105" s="1658"/>
    </row>
    <row r="106" spans="3:12">
      <c r="C106" s="1657"/>
      <c r="D106" s="1658"/>
      <c r="E106" s="1658"/>
      <c r="F106" s="1662"/>
      <c r="G106" s="1672"/>
      <c r="H106" s="1672"/>
      <c r="I106" s="1708"/>
      <c r="J106" s="1658"/>
      <c r="K106" s="1662"/>
      <c r="L106" s="1658"/>
    </row>
    <row r="107" spans="3:12">
      <c r="C107" s="1657"/>
      <c r="D107" s="1658"/>
      <c r="E107" s="1813" t="s">
        <v>870</v>
      </c>
      <c r="F107" s="1662"/>
      <c r="G107" s="1678"/>
      <c r="H107" s="1683">
        <f>+H105-G105</f>
        <v>27632997.434156798</v>
      </c>
      <c r="I107" s="1668">
        <f>+I105-G105</f>
        <v>0</v>
      </c>
      <c r="J107" s="1732"/>
      <c r="K107" s="1679"/>
      <c r="L107" s="1658"/>
    </row>
    <row r="108" spans="3:12">
      <c r="C108" s="1657"/>
      <c r="D108" s="1658"/>
      <c r="E108" s="504" t="s">
        <v>871</v>
      </c>
      <c r="F108" s="1662"/>
      <c r="G108" s="1678"/>
      <c r="H108" s="1684">
        <v>2.7830000000000001E-2</v>
      </c>
      <c r="I108" s="1749">
        <f>+I96</f>
        <v>0</v>
      </c>
      <c r="J108" s="1732"/>
      <c r="K108" s="1748"/>
      <c r="L108" s="1658"/>
    </row>
    <row r="109" spans="3:12">
      <c r="C109" s="1657"/>
      <c r="D109" s="1658"/>
      <c r="E109" s="1814" t="s">
        <v>872</v>
      </c>
      <c r="F109" s="1662"/>
      <c r="G109" s="1678"/>
      <c r="H109" s="1685">
        <f>+H107*(1+H108)</f>
        <v>28402023.752749383</v>
      </c>
      <c r="I109" s="1750">
        <f>+I107*(1+I108)</f>
        <v>0</v>
      </c>
      <c r="J109" s="1732"/>
      <c r="K109" s="1747"/>
      <c r="L109" s="1658"/>
    </row>
    <row r="110" spans="3:12">
      <c r="C110" s="1657"/>
      <c r="D110" s="1658"/>
      <c r="E110" s="1814" t="s">
        <v>873</v>
      </c>
      <c r="F110" s="1662"/>
      <c r="G110" s="1662"/>
      <c r="H110" s="1733"/>
      <c r="I110" s="1000">
        <f>+(I103*I104)-(G103*G104)</f>
        <v>0</v>
      </c>
      <c r="J110" s="1732"/>
      <c r="K110" s="1679"/>
      <c r="L110" s="1658"/>
    </row>
    <row r="111" spans="3:12">
      <c r="C111" s="1657"/>
      <c r="D111" s="1658"/>
      <c r="E111" s="1808" t="s">
        <v>874</v>
      </c>
      <c r="F111" s="1662"/>
      <c r="G111" s="1662"/>
      <c r="H111" s="1733"/>
      <c r="I111" s="1671">
        <f>+I110*(1+I108)</f>
        <v>0</v>
      </c>
      <c r="J111" s="1732"/>
      <c r="K111" s="1747"/>
      <c r="L111" s="1658"/>
    </row>
    <row r="112" spans="3:12">
      <c r="C112" s="1657"/>
      <c r="D112" s="1658"/>
      <c r="E112" s="1737"/>
      <c r="F112" s="1662"/>
      <c r="G112" s="1678"/>
      <c r="H112" s="1685"/>
      <c r="I112" s="1738"/>
      <c r="J112" s="1658"/>
      <c r="K112" s="1733"/>
      <c r="L112" s="1658"/>
    </row>
    <row r="113" spans="3:12" s="1408" customFormat="1">
      <c r="C113" s="1657"/>
      <c r="D113" s="1658"/>
      <c r="E113" s="1673" t="s">
        <v>875</v>
      </c>
      <c r="F113" s="1662"/>
      <c r="G113" s="1678"/>
      <c r="H113" s="1685"/>
      <c r="I113" s="1674">
        <f>+I85-I83</f>
        <v>0</v>
      </c>
      <c r="J113" s="1658"/>
      <c r="K113" s="1733"/>
      <c r="L113" s="1658"/>
    </row>
    <row r="114" spans="3:12">
      <c r="D114" s="1408"/>
      <c r="E114" s="1408"/>
      <c r="F114" s="1408"/>
      <c r="G114" s="1408"/>
      <c r="H114" s="1408"/>
      <c r="I114" s="1408"/>
      <c r="J114" s="1408"/>
      <c r="K114" s="1408"/>
      <c r="L114" s="1408"/>
    </row>
    <row r="115" spans="3:12">
      <c r="D115" s="1408"/>
      <c r="E115" s="1408"/>
      <c r="F115" s="1408"/>
      <c r="G115" s="1408"/>
      <c r="H115" s="1408"/>
      <c r="I115" s="1408"/>
      <c r="J115" s="1408"/>
      <c r="K115" s="1408"/>
      <c r="L115" s="1408"/>
    </row>
    <row r="116" spans="3:12">
      <c r="C116" s="1657"/>
      <c r="D116" s="1658"/>
      <c r="E116" s="1659" t="s">
        <v>848</v>
      </c>
      <c r="F116" s="1658"/>
      <c r="G116" s="1658"/>
      <c r="H116" s="1658"/>
      <c r="I116" s="1658"/>
      <c r="J116" s="1658"/>
      <c r="K116" s="1658"/>
      <c r="L116" s="1658"/>
    </row>
    <row r="117" spans="3:12">
      <c r="C117" s="1657"/>
      <c r="D117" s="1658"/>
      <c r="E117" s="1719"/>
      <c r="F117" s="1662"/>
      <c r="G117" s="1658"/>
      <c r="H117" s="1664"/>
      <c r="I117" s="1720" t="s">
        <v>169</v>
      </c>
      <c r="J117" s="1658"/>
      <c r="K117" s="1662"/>
      <c r="L117" s="1658"/>
    </row>
    <row r="118" spans="3:12">
      <c r="C118" s="1657"/>
      <c r="D118" s="1658"/>
      <c r="E118" s="1665" t="s">
        <v>738</v>
      </c>
      <c r="F118" s="1662"/>
      <c r="G118" s="1666" t="s">
        <v>851</v>
      </c>
      <c r="H118" s="1667"/>
      <c r="I118" s="1735" t="str">
        <f>+Introdução!E27</f>
        <v>t-1</v>
      </c>
      <c r="J118" s="1658"/>
      <c r="K118" s="1675"/>
      <c r="L118" s="1658"/>
    </row>
    <row r="119" spans="3:12">
      <c r="C119" s="1657"/>
      <c r="D119" s="1658"/>
      <c r="E119" s="1417" t="s">
        <v>813</v>
      </c>
      <c r="F119" s="1662"/>
      <c r="G119" s="1721"/>
      <c r="H119" s="1722">
        <v>11410545.230484303</v>
      </c>
      <c r="I119" s="1668">
        <f>+I131+I143</f>
        <v>0</v>
      </c>
      <c r="J119" s="1658"/>
      <c r="K119" s="1739"/>
      <c r="L119" s="1658"/>
    </row>
    <row r="120" spans="3:12">
      <c r="C120" s="1657"/>
      <c r="D120" s="1658"/>
      <c r="E120" s="1417" t="s">
        <v>736</v>
      </c>
      <c r="F120" s="1662"/>
      <c r="G120" s="1624"/>
      <c r="H120" s="1722">
        <v>169941568.67003104</v>
      </c>
      <c r="I120" s="1000">
        <f>+I132+I144</f>
        <v>0</v>
      </c>
      <c r="J120" s="1658"/>
      <c r="K120" s="1739"/>
      <c r="L120" s="1658"/>
    </row>
    <row r="121" spans="3:12">
      <c r="C121" s="1657"/>
      <c r="D121" s="1658"/>
      <c r="E121" s="432" t="s">
        <v>737</v>
      </c>
      <c r="F121" s="1662"/>
      <c r="G121" s="1723"/>
      <c r="H121" s="1724">
        <v>9.5459000000000002E-2</v>
      </c>
      <c r="I121" s="1676"/>
      <c r="J121" s="1658"/>
      <c r="K121" s="1677"/>
      <c r="L121" s="1658"/>
    </row>
    <row r="122" spans="3:12">
      <c r="C122" s="1657"/>
      <c r="D122" s="1658"/>
      <c r="E122" s="1670" t="s">
        <v>739</v>
      </c>
      <c r="F122" s="1662"/>
      <c r="G122" s="1725">
        <f>+G119+G120*G121</f>
        <v>0</v>
      </c>
      <c r="H122" s="1722">
        <f>+H119+H120*H121</f>
        <v>27632997.434156798</v>
      </c>
      <c r="I122" s="1671">
        <f>+I119+I120*I121</f>
        <v>0</v>
      </c>
      <c r="J122" s="1658"/>
      <c r="K122" s="1739"/>
      <c r="L122" s="1658"/>
    </row>
    <row r="123" spans="3:12">
      <c r="C123" s="1657"/>
      <c r="D123" s="1658"/>
      <c r="E123" s="1658"/>
      <c r="F123" s="1662"/>
      <c r="G123" s="1672"/>
      <c r="H123" s="1672"/>
      <c r="I123" s="1708"/>
      <c r="J123" s="1658"/>
      <c r="K123" s="1678"/>
      <c r="L123" s="1658"/>
    </row>
    <row r="124" spans="3:12">
      <c r="C124" s="1657"/>
      <c r="D124" s="1658"/>
      <c r="E124" s="1813" t="s">
        <v>876</v>
      </c>
      <c r="F124" s="1662"/>
      <c r="G124" s="1678"/>
      <c r="H124" s="1683">
        <f>+H122-G122</f>
        <v>27632997.434156798</v>
      </c>
      <c r="I124" s="1668">
        <f>+I122-G122</f>
        <v>0</v>
      </c>
      <c r="J124" s="1658"/>
      <c r="K124" s="1740"/>
      <c r="L124" s="1658"/>
    </row>
    <row r="125" spans="3:12">
      <c r="C125" s="1657"/>
      <c r="D125" s="1658"/>
      <c r="E125" s="385" t="s">
        <v>877</v>
      </c>
      <c r="F125" s="1662"/>
      <c r="G125" s="1678"/>
      <c r="H125" s="1684">
        <v>2.7830000000000001E-2</v>
      </c>
      <c r="I125" s="1767"/>
      <c r="J125" s="1658"/>
      <c r="K125" s="1741"/>
      <c r="L125" s="1658"/>
    </row>
    <row r="126" spans="3:12">
      <c r="C126" s="1657"/>
      <c r="D126" s="1658"/>
      <c r="E126" s="1814" t="s">
        <v>878</v>
      </c>
      <c r="F126" s="1662"/>
      <c r="G126" s="1678"/>
      <c r="H126" s="1685">
        <f>+H124*(1+H125)</f>
        <v>28402023.752749383</v>
      </c>
      <c r="I126" s="1750">
        <f>+I124*(1+I125)</f>
        <v>0</v>
      </c>
      <c r="J126" s="1658"/>
      <c r="K126" s="1738"/>
      <c r="L126" s="1658"/>
    </row>
    <row r="127" spans="3:12" s="1408" customFormat="1">
      <c r="C127" s="1657"/>
      <c r="D127" s="1658"/>
      <c r="E127" s="1814" t="s">
        <v>879</v>
      </c>
      <c r="F127" s="1662"/>
      <c r="G127" s="1678"/>
      <c r="H127" s="1685"/>
      <c r="I127" s="1000">
        <f>+(I120*I121)-(G120*G121)</f>
        <v>0</v>
      </c>
      <c r="J127" s="1658"/>
      <c r="K127" s="1738"/>
      <c r="L127" s="1658"/>
    </row>
    <row r="128" spans="3:12" s="1408" customFormat="1">
      <c r="C128" s="1657"/>
      <c r="D128" s="1658"/>
      <c r="E128" s="1808" t="s">
        <v>880</v>
      </c>
      <c r="F128" s="1662"/>
      <c r="G128" s="1678"/>
      <c r="H128" s="1685"/>
      <c r="I128" s="1671">
        <f>+I127*(1+I125)</f>
        <v>0</v>
      </c>
      <c r="J128" s="1658"/>
      <c r="K128" s="1738"/>
      <c r="L128" s="1658"/>
    </row>
    <row r="129" spans="3:12">
      <c r="C129" s="1657"/>
      <c r="D129" s="1658"/>
      <c r="E129" s="1658"/>
      <c r="F129" s="1658"/>
      <c r="G129" s="1680"/>
      <c r="H129" s="1678"/>
      <c r="I129" s="1708"/>
      <c r="J129" s="1658"/>
      <c r="K129" s="1678"/>
      <c r="L129" s="1658"/>
    </row>
    <row r="130" spans="3:12">
      <c r="C130" s="1657"/>
      <c r="D130" s="1658"/>
      <c r="E130" s="1726" t="s">
        <v>54</v>
      </c>
      <c r="F130" s="1662"/>
      <c r="G130" s="1727" t="str">
        <f>+G118</f>
        <v>Tarifas t-1</v>
      </c>
      <c r="H130" s="1728"/>
      <c r="I130" s="1735" t="str">
        <f>+I118</f>
        <v>t-1</v>
      </c>
      <c r="J130" s="1658"/>
      <c r="K130" s="1742"/>
      <c r="L130" s="1658"/>
    </row>
    <row r="131" spans="3:12">
      <c r="C131" s="1657"/>
      <c r="D131" s="1658"/>
      <c r="E131" s="1417" t="s">
        <v>813</v>
      </c>
      <c r="F131" s="1662"/>
      <c r="G131" s="1721"/>
      <c r="H131" s="1681">
        <v>11410545.230484303</v>
      </c>
      <c r="I131" s="1668">
        <f>+I21</f>
        <v>0</v>
      </c>
      <c r="J131" s="1658"/>
      <c r="K131" s="1739"/>
      <c r="L131" s="1658"/>
    </row>
    <row r="132" spans="3:12">
      <c r="C132" s="1657"/>
      <c r="D132" s="1658"/>
      <c r="E132" s="1417" t="s">
        <v>736</v>
      </c>
      <c r="F132" s="1662"/>
      <c r="G132" s="1624"/>
      <c r="H132" s="1681">
        <v>169941568.67003104</v>
      </c>
      <c r="I132" s="1000">
        <f>+I22</f>
        <v>0</v>
      </c>
      <c r="J132" s="1658"/>
      <c r="K132" s="1739"/>
      <c r="L132" s="1658"/>
    </row>
    <row r="133" spans="3:12">
      <c r="C133" s="1657"/>
      <c r="D133" s="1658"/>
      <c r="E133" s="432" t="s">
        <v>737</v>
      </c>
      <c r="F133" s="1662"/>
      <c r="G133" s="1723"/>
      <c r="H133" s="1682">
        <v>9.5459000000000002E-2</v>
      </c>
      <c r="I133" s="1676">
        <f>+I121</f>
        <v>0</v>
      </c>
      <c r="J133" s="1658"/>
      <c r="K133" s="1677"/>
      <c r="L133" s="1658"/>
    </row>
    <row r="134" spans="3:12">
      <c r="C134" s="1657"/>
      <c r="D134" s="1658"/>
      <c r="E134" s="1670" t="s">
        <v>739</v>
      </c>
      <c r="F134" s="1662"/>
      <c r="G134" s="1725">
        <f>+G131+G132*G133</f>
        <v>0</v>
      </c>
      <c r="H134" s="1681">
        <f>+H131+H132*H133</f>
        <v>27632997.434156798</v>
      </c>
      <c r="I134" s="1671">
        <f>+I131+I132*I133</f>
        <v>0</v>
      </c>
      <c r="J134" s="1658"/>
      <c r="K134" s="1739"/>
      <c r="L134" s="1658"/>
    </row>
    <row r="135" spans="3:12">
      <c r="C135" s="1657"/>
      <c r="D135" s="1658"/>
      <c r="E135" s="1658"/>
      <c r="F135" s="1662"/>
      <c r="G135" s="1672"/>
      <c r="H135" s="1672"/>
      <c r="I135" s="1708"/>
      <c r="J135" s="1658"/>
      <c r="K135" s="1658"/>
      <c r="L135" s="1658"/>
    </row>
    <row r="136" spans="3:12">
      <c r="C136" s="1657"/>
      <c r="D136" s="1658"/>
      <c r="E136" s="1813" t="s">
        <v>876</v>
      </c>
      <c r="F136" s="1662"/>
      <c r="G136" s="1678"/>
      <c r="H136" s="1683">
        <f>+H134-G134</f>
        <v>27632997.434156798</v>
      </c>
      <c r="I136" s="1668">
        <f>+I134-G134</f>
        <v>0</v>
      </c>
      <c r="J136" s="1658"/>
      <c r="K136" s="1743"/>
      <c r="L136" s="1658"/>
    </row>
    <row r="137" spans="3:12">
      <c r="C137" s="1657"/>
      <c r="D137" s="1658"/>
      <c r="E137" s="385" t="s">
        <v>877</v>
      </c>
      <c r="F137" s="1662"/>
      <c r="G137" s="1678"/>
      <c r="H137" s="1684">
        <v>2.7830000000000001E-2</v>
      </c>
      <c r="I137" s="1768">
        <f>+I125</f>
        <v>0</v>
      </c>
      <c r="J137" s="1658"/>
      <c r="K137" s="1744"/>
      <c r="L137" s="1658"/>
    </row>
    <row r="138" spans="3:12">
      <c r="C138" s="1657"/>
      <c r="D138" s="1658"/>
      <c r="E138" s="1814" t="s">
        <v>878</v>
      </c>
      <c r="F138" s="1662"/>
      <c r="G138" s="1678"/>
      <c r="H138" s="1685">
        <f>+H136*(1+H137)</f>
        <v>28402023.752749383</v>
      </c>
      <c r="I138" s="1750">
        <f>+I136*(1+I137)</f>
        <v>0</v>
      </c>
      <c r="J138" s="1658"/>
      <c r="K138" s="1733"/>
      <c r="L138" s="1658"/>
    </row>
    <row r="139" spans="3:12" s="1408" customFormat="1">
      <c r="C139" s="1657"/>
      <c r="D139" s="1658"/>
      <c r="E139" s="1814" t="s">
        <v>879</v>
      </c>
      <c r="F139" s="1662"/>
      <c r="G139" s="1678"/>
      <c r="H139" s="1685"/>
      <c r="I139" s="1000">
        <f>+(I132*I133)-(G132*G133)</f>
        <v>0</v>
      </c>
      <c r="J139" s="1658"/>
      <c r="K139" s="1733"/>
      <c r="L139" s="1658"/>
    </row>
    <row r="140" spans="3:12" s="1408" customFormat="1">
      <c r="C140" s="1657"/>
      <c r="D140" s="1658"/>
      <c r="E140" s="1808" t="s">
        <v>880</v>
      </c>
      <c r="F140" s="1662"/>
      <c r="G140" s="1678"/>
      <c r="H140" s="1685"/>
      <c r="I140" s="1671">
        <f>+I139*(1+I137)</f>
        <v>0</v>
      </c>
      <c r="J140" s="1658"/>
      <c r="K140" s="1733"/>
      <c r="L140" s="1658"/>
    </row>
    <row r="141" spans="3:12">
      <c r="C141" s="1657"/>
      <c r="D141" s="1658"/>
      <c r="E141" s="1658"/>
      <c r="F141" s="1658"/>
      <c r="G141" s="1680"/>
      <c r="H141" s="1678"/>
      <c r="I141" s="1708"/>
      <c r="J141" s="1658"/>
      <c r="K141" s="1662"/>
      <c r="L141" s="1658"/>
    </row>
    <row r="142" spans="3:12">
      <c r="C142" s="1657"/>
      <c r="D142" s="1658"/>
      <c r="E142" s="1726" t="s">
        <v>55</v>
      </c>
      <c r="F142" s="1662"/>
      <c r="G142" s="1727" t="str">
        <f>+G118</f>
        <v>Tarifas t-1</v>
      </c>
      <c r="H142" s="1728"/>
      <c r="I142" s="1735" t="str">
        <f>+I118</f>
        <v>t-1</v>
      </c>
      <c r="J142" s="1658"/>
      <c r="K142" s="1675"/>
      <c r="L142" s="1658"/>
    </row>
    <row r="143" spans="3:12">
      <c r="C143" s="1657"/>
      <c r="D143" s="1658"/>
      <c r="E143" s="1417" t="s">
        <v>813</v>
      </c>
      <c r="F143" s="1662"/>
      <c r="G143" s="1721"/>
      <c r="H143" s="1681">
        <v>11410545.230484303</v>
      </c>
      <c r="I143" s="1668">
        <f>+I32</f>
        <v>0</v>
      </c>
      <c r="J143" s="1658"/>
      <c r="K143" s="1679"/>
      <c r="L143" s="1658"/>
    </row>
    <row r="144" spans="3:12">
      <c r="C144" s="1657"/>
      <c r="D144" s="1658"/>
      <c r="E144" s="1417" t="s">
        <v>736</v>
      </c>
      <c r="F144" s="1662"/>
      <c r="G144" s="1624"/>
      <c r="H144" s="1681">
        <v>169941568.67003104</v>
      </c>
      <c r="I144" s="1000">
        <f>+I33</f>
        <v>0</v>
      </c>
      <c r="J144" s="1658"/>
      <c r="K144" s="1679"/>
      <c r="L144" s="1658"/>
    </row>
    <row r="145" spans="3:12">
      <c r="C145" s="1657"/>
      <c r="D145" s="1658"/>
      <c r="E145" s="432" t="s">
        <v>737</v>
      </c>
      <c r="F145" s="1662"/>
      <c r="G145" s="1723"/>
      <c r="H145" s="1682">
        <v>9.5459000000000002E-2</v>
      </c>
      <c r="I145" s="1676">
        <f>+I121</f>
        <v>0</v>
      </c>
      <c r="J145" s="1658"/>
      <c r="K145" s="1745"/>
      <c r="L145" s="1658"/>
    </row>
    <row r="146" spans="3:12">
      <c r="C146" s="1657"/>
      <c r="D146" s="1658"/>
      <c r="E146" s="1670" t="s">
        <v>739</v>
      </c>
      <c r="F146" s="1662"/>
      <c r="G146" s="1725">
        <f>+G143+G144*G145</f>
        <v>0</v>
      </c>
      <c r="H146" s="1681">
        <f>+H143+H144*H145</f>
        <v>27632997.434156798</v>
      </c>
      <c r="I146" s="1671">
        <f>+I143+I144*I145</f>
        <v>0</v>
      </c>
      <c r="J146" s="1658"/>
      <c r="K146" s="1679"/>
      <c r="L146" s="1658"/>
    </row>
    <row r="147" spans="3:12">
      <c r="C147" s="1657"/>
      <c r="D147" s="1658"/>
      <c r="E147" s="1658"/>
      <c r="F147" s="1662"/>
      <c r="G147" s="1672"/>
      <c r="H147" s="1672"/>
      <c r="I147" s="1708"/>
      <c r="J147" s="1658"/>
      <c r="K147" s="1662"/>
      <c r="L147" s="1658"/>
    </row>
    <row r="148" spans="3:12">
      <c r="C148" s="1657"/>
      <c r="D148" s="1658"/>
      <c r="E148" s="1813" t="s">
        <v>876</v>
      </c>
      <c r="F148" s="1662"/>
      <c r="G148" s="1678"/>
      <c r="H148" s="1683">
        <f>+H146-G146</f>
        <v>27632997.434156798</v>
      </c>
      <c r="I148" s="1668">
        <f>+I146-G146</f>
        <v>0</v>
      </c>
      <c r="J148" s="1658"/>
      <c r="K148" s="1743"/>
      <c r="L148" s="1658"/>
    </row>
    <row r="149" spans="3:12">
      <c r="C149" s="1657"/>
      <c r="D149" s="1658"/>
      <c r="E149" s="385" t="str">
        <f>+E125</f>
        <v>6 - Taxa de juro a doze meses, média de 1 jan. a 30 set.t-1 acresdida de 1,5 pp</v>
      </c>
      <c r="F149" s="1662"/>
      <c r="G149" s="1678"/>
      <c r="H149" s="1684">
        <v>2.7830000000000001E-2</v>
      </c>
      <c r="I149" s="1686">
        <f>+I137</f>
        <v>0</v>
      </c>
      <c r="J149" s="1658"/>
      <c r="K149" s="1744"/>
      <c r="L149" s="1658"/>
    </row>
    <row r="150" spans="3:12">
      <c r="C150" s="1657"/>
      <c r="D150" s="1658"/>
      <c r="E150" s="1814" t="s">
        <v>878</v>
      </c>
      <c r="F150" s="1662"/>
      <c r="G150" s="1678"/>
      <c r="H150" s="1685">
        <f>+H148*(1+H149)</f>
        <v>28402023.752749383</v>
      </c>
      <c r="I150" s="1750">
        <f>+I148*(1+I149)</f>
        <v>0</v>
      </c>
      <c r="J150" s="1658"/>
      <c r="K150" s="1733"/>
      <c r="L150" s="1658"/>
    </row>
    <row r="151" spans="3:12" s="1408" customFormat="1">
      <c r="C151" s="1657"/>
      <c r="D151" s="1658"/>
      <c r="E151" s="1814" t="s">
        <v>879</v>
      </c>
      <c r="F151" s="1662"/>
      <c r="G151" s="1678"/>
      <c r="H151" s="1685"/>
      <c r="I151" s="1000">
        <f>+(I144*I145)-(G144*G145)</f>
        <v>0</v>
      </c>
      <c r="J151" s="1658"/>
      <c r="K151" s="1733"/>
      <c r="L151" s="1658"/>
    </row>
    <row r="152" spans="3:12" s="1408" customFormat="1">
      <c r="C152" s="1657"/>
      <c r="D152" s="1658"/>
      <c r="E152" s="1808" t="s">
        <v>880</v>
      </c>
      <c r="F152" s="1662"/>
      <c r="G152" s="1678"/>
      <c r="H152" s="1685"/>
      <c r="I152" s="1671">
        <f>+I151*(1+I149)</f>
        <v>0</v>
      </c>
      <c r="J152" s="1658"/>
      <c r="K152" s="1733"/>
      <c r="L152" s="1658"/>
    </row>
    <row r="153" spans="3:12" s="1408" customFormat="1">
      <c r="C153" s="1657"/>
      <c r="D153" s="1658"/>
      <c r="E153" s="1729"/>
      <c r="F153" s="1662"/>
      <c r="G153" s="1678"/>
      <c r="H153" s="1685"/>
      <c r="I153" s="1730"/>
      <c r="J153" s="1658"/>
      <c r="K153" s="1733"/>
      <c r="L153" s="1658"/>
    </row>
    <row r="154" spans="3:12" s="1408" customFormat="1">
      <c r="C154" s="1657"/>
      <c r="D154" s="1658"/>
      <c r="E154" s="1673" t="s">
        <v>881</v>
      </c>
      <c r="F154" s="1662"/>
      <c r="G154" s="1678"/>
      <c r="H154" s="1685"/>
      <c r="I154" s="1674">
        <f>+I126-I124</f>
        <v>0</v>
      </c>
      <c r="J154" s="1658"/>
      <c r="K154" s="1733"/>
      <c r="L154" s="1658"/>
    </row>
    <row r="155" spans="3:12">
      <c r="C155" s="1657"/>
      <c r="D155" s="1658"/>
      <c r="E155" s="1658"/>
      <c r="F155" s="1658"/>
      <c r="G155" s="1658"/>
      <c r="H155" s="1658"/>
      <c r="I155" s="1658"/>
      <c r="J155" s="1658"/>
      <c r="K155" s="1658"/>
      <c r="L155" s="1658"/>
    </row>
  </sheetData>
  <mergeCells count="4">
    <mergeCell ref="C3:K3"/>
    <mergeCell ref="E43:K43"/>
    <mergeCell ref="E68:G68"/>
    <mergeCell ref="E69:G69"/>
  </mergeCells>
  <hyperlinks>
    <hyperlink ref="A1" location="ÍNDICE!B2" display="Indíce"/>
  </hyperlinks>
  <pageMargins left="0.31496062992125984" right="0.31496062992125984" top="0.74803149606299213" bottom="0.74803149606299213" header="0.31496062992125984" footer="0.31496062992125984"/>
  <pageSetup paperSize="9" scale="65" orientation="portrait" r:id="rId1"/>
  <rowBreaks count="2" manualBreakCount="2">
    <brk id="61" max="16383" man="1"/>
    <brk id="113" max="16383" man="1"/>
  </row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499984740745262"/>
    <pageSetUpPr fitToPage="1"/>
  </sheetPr>
  <dimension ref="A1:X47"/>
  <sheetViews>
    <sheetView showGridLines="0" zoomScale="70" zoomScaleNormal="70" workbookViewId="0">
      <selection activeCell="S35" sqref="S35"/>
    </sheetView>
  </sheetViews>
  <sheetFormatPr defaultColWidth="8.7109375" defaultRowHeight="15"/>
  <cols>
    <col min="1" max="1" width="8.28515625" style="865" customWidth="1"/>
    <col min="2" max="2" width="15.7109375" style="865" customWidth="1"/>
    <col min="3" max="11" width="8.28515625" style="865" customWidth="1"/>
    <col min="12" max="12" width="8.28515625" style="1632" customWidth="1"/>
    <col min="13" max="13" width="3.7109375" style="865" customWidth="1"/>
    <col min="14" max="14" width="18" style="865" customWidth="1"/>
    <col min="15" max="16" width="8.7109375" style="865"/>
    <col min="17" max="17" width="10.7109375" style="865" customWidth="1"/>
    <col min="18" max="25" width="8.7109375" style="865"/>
    <col min="26" max="26" width="18" style="865" customWidth="1"/>
    <col min="27" max="28" width="8.7109375" style="865"/>
    <col min="29" max="29" width="10.7109375" style="865" customWidth="1"/>
    <col min="30" max="16384" width="8.7109375" style="865"/>
  </cols>
  <sheetData>
    <row r="1" spans="1:13">
      <c r="A1" s="2840" t="s">
        <v>814</v>
      </c>
      <c r="B1" s="2840"/>
      <c r="C1" s="2840"/>
      <c r="D1" s="2840"/>
      <c r="E1" s="2840"/>
      <c r="F1" s="2840"/>
      <c r="G1" s="2840"/>
      <c r="H1" s="2840"/>
      <c r="I1" s="2840"/>
      <c r="J1" s="2840"/>
      <c r="K1" s="2840"/>
      <c r="L1" s="2841"/>
      <c r="M1" s="2840"/>
    </row>
    <row r="2" spans="1:13" ht="20.25" customHeight="1"/>
    <row r="3" spans="1:13" ht="31.15" customHeight="1">
      <c r="B3" s="3071" t="s">
        <v>1362</v>
      </c>
      <c r="C3" s="3071"/>
      <c r="D3" s="3071"/>
      <c r="E3" s="3071"/>
      <c r="F3" s="3071"/>
      <c r="G3" s="3071"/>
      <c r="H3" s="3071"/>
      <c r="I3" s="3071"/>
      <c r="J3" s="3071"/>
      <c r="K3" s="3071"/>
      <c r="L3" s="3071"/>
    </row>
    <row r="4" spans="1:13">
      <c r="B4" s="2842" t="s">
        <v>1259</v>
      </c>
      <c r="C4" s="1199"/>
      <c r="D4" s="1199"/>
      <c r="E4" s="2885"/>
      <c r="F4" s="2885"/>
    </row>
    <row r="5" spans="1:13">
      <c r="B5" s="2890" t="s">
        <v>199</v>
      </c>
      <c r="C5" s="2891" t="s">
        <v>113</v>
      </c>
      <c r="D5" s="2892" t="s">
        <v>114</v>
      </c>
      <c r="E5" s="2892" t="s">
        <v>115</v>
      </c>
      <c r="F5" s="2892" t="s">
        <v>116</v>
      </c>
      <c r="G5" s="2891" t="s">
        <v>117</v>
      </c>
      <c r="H5" s="2892" t="s">
        <v>118</v>
      </c>
      <c r="I5" s="2892" t="s">
        <v>119</v>
      </c>
      <c r="J5" s="2892" t="s">
        <v>120</v>
      </c>
      <c r="K5" s="2892" t="s">
        <v>121</v>
      </c>
      <c r="L5" s="2892" t="s">
        <v>88</v>
      </c>
    </row>
    <row r="6" spans="1:13" ht="4.5" customHeight="1">
      <c r="B6" s="1758"/>
      <c r="C6" s="1758"/>
      <c r="D6" s="1758"/>
      <c r="E6" s="1758"/>
      <c r="F6" s="1758"/>
      <c r="G6" s="1758"/>
      <c r="H6" s="1758"/>
      <c r="I6" s="1758"/>
      <c r="J6" s="1758"/>
      <c r="K6" s="1758"/>
      <c r="L6" s="2843"/>
    </row>
    <row r="7" spans="1:13">
      <c r="B7" s="2893"/>
      <c r="C7" s="2894"/>
      <c r="D7" s="2895"/>
      <c r="E7" s="2895"/>
      <c r="F7" s="2895"/>
      <c r="G7" s="2895"/>
      <c r="H7" s="2895"/>
      <c r="I7" s="2895"/>
      <c r="J7" s="2895"/>
      <c r="K7" s="2895"/>
      <c r="L7" s="2896"/>
    </row>
    <row r="8" spans="1:13">
      <c r="B8" s="2844" t="s">
        <v>122</v>
      </c>
      <c r="C8" s="2845"/>
      <c r="D8" s="2845"/>
      <c r="E8" s="2845"/>
      <c r="F8" s="2845"/>
      <c r="G8" s="2845"/>
      <c r="H8" s="2845"/>
      <c r="I8" s="2845"/>
      <c r="J8" s="2845"/>
      <c r="K8" s="2845"/>
      <c r="L8" s="2845"/>
    </row>
    <row r="9" spans="1:13">
      <c r="B9" s="2846" t="s">
        <v>53</v>
      </c>
      <c r="C9" s="2847"/>
      <c r="D9" s="2847"/>
      <c r="E9" s="2847"/>
      <c r="F9" s="2847"/>
      <c r="G9" s="2847"/>
      <c r="H9" s="2847"/>
      <c r="I9" s="2847"/>
      <c r="J9" s="2847"/>
      <c r="K9" s="2847"/>
      <c r="L9" s="2845"/>
    </row>
    <row r="10" spans="1:13">
      <c r="B10" s="2846" t="s">
        <v>54</v>
      </c>
      <c r="C10" s="2847"/>
      <c r="D10" s="2847"/>
      <c r="E10" s="2847"/>
      <c r="F10" s="2847"/>
      <c r="G10" s="2847"/>
      <c r="H10" s="2847"/>
      <c r="I10" s="2847"/>
      <c r="J10" s="2847"/>
      <c r="K10" s="2847"/>
      <c r="L10" s="2845"/>
    </row>
    <row r="11" spans="1:13">
      <c r="B11" s="2846" t="s">
        <v>106</v>
      </c>
      <c r="C11" s="2847"/>
      <c r="D11" s="2847"/>
      <c r="E11" s="2847"/>
      <c r="F11" s="2847"/>
      <c r="G11" s="2847"/>
      <c r="H11" s="2847"/>
      <c r="I11" s="2847"/>
      <c r="J11" s="2847"/>
      <c r="K11" s="2847"/>
      <c r="L11" s="2845"/>
    </row>
    <row r="12" spans="1:13">
      <c r="B12" s="2846" t="s">
        <v>480</v>
      </c>
      <c r="C12" s="2847"/>
      <c r="D12" s="2847"/>
      <c r="E12" s="2847"/>
      <c r="F12" s="2847"/>
      <c r="G12" s="2847"/>
      <c r="H12" s="2847"/>
      <c r="I12" s="2847"/>
      <c r="J12" s="2847"/>
      <c r="K12" s="2847"/>
      <c r="L12" s="2845"/>
    </row>
    <row r="13" spans="1:13">
      <c r="B13" s="2846" t="s">
        <v>56</v>
      </c>
      <c r="C13" s="2847"/>
      <c r="D13" s="2847"/>
      <c r="E13" s="2847"/>
      <c r="F13" s="2847"/>
      <c r="G13" s="2847"/>
      <c r="H13" s="2847"/>
      <c r="I13" s="2847"/>
      <c r="J13" s="2847"/>
      <c r="K13" s="2847"/>
      <c r="L13" s="2845"/>
    </row>
    <row r="14" spans="1:13">
      <c r="B14" s="2844" t="s">
        <v>124</v>
      </c>
      <c r="C14" s="2847"/>
      <c r="D14" s="2847"/>
      <c r="E14" s="2847"/>
      <c r="F14" s="2847"/>
      <c r="G14" s="2847"/>
      <c r="H14" s="2847"/>
      <c r="I14" s="2847"/>
      <c r="J14" s="2847"/>
      <c r="K14" s="2847"/>
      <c r="L14" s="2845"/>
    </row>
    <row r="15" spans="1:13">
      <c r="B15" s="2846" t="s">
        <v>53</v>
      </c>
      <c r="C15" s="2847"/>
      <c r="D15" s="2847"/>
      <c r="E15" s="2847"/>
      <c r="F15" s="2847"/>
      <c r="G15" s="2847"/>
      <c r="H15" s="2847"/>
      <c r="I15" s="2847"/>
      <c r="J15" s="2847"/>
      <c r="K15" s="2847"/>
      <c r="L15" s="2845"/>
    </row>
    <row r="16" spans="1:13">
      <c r="B16" s="2846" t="s">
        <v>54</v>
      </c>
      <c r="C16" s="2847"/>
      <c r="D16" s="2847"/>
      <c r="E16" s="2847"/>
      <c r="F16" s="2847"/>
      <c r="G16" s="2847"/>
      <c r="H16" s="2847"/>
      <c r="I16" s="2847"/>
      <c r="J16" s="2847"/>
      <c r="K16" s="2847"/>
      <c r="L16" s="2845"/>
    </row>
    <row r="17" spans="2:24">
      <c r="B17" s="2851"/>
      <c r="C17" s="2848"/>
      <c r="D17" s="2848"/>
      <c r="E17" s="2848"/>
      <c r="F17" s="2848"/>
      <c r="G17" s="2848"/>
      <c r="H17" s="2848"/>
      <c r="I17" s="2848"/>
      <c r="J17" s="2848"/>
      <c r="K17" s="2848"/>
      <c r="L17" s="2849"/>
    </row>
    <row r="18" spans="2:24">
      <c r="N18" s="2274"/>
      <c r="O18" s="2850"/>
      <c r="P18" s="2850"/>
      <c r="Q18" s="2850"/>
      <c r="R18" s="2850"/>
      <c r="S18" s="2850"/>
      <c r="T18" s="2850"/>
      <c r="U18" s="2850"/>
      <c r="V18" s="2850"/>
      <c r="W18" s="2850"/>
      <c r="X18" s="2274"/>
    </row>
    <row r="19" spans="2:24">
      <c r="B19" s="2842" t="s">
        <v>1260</v>
      </c>
      <c r="C19" s="1199"/>
      <c r="D19" s="1199"/>
      <c r="E19" s="2885"/>
      <c r="F19" s="2885"/>
    </row>
    <row r="20" spans="2:24">
      <c r="B20" s="2890" t="s">
        <v>199</v>
      </c>
      <c r="C20" s="2897" t="s">
        <v>113</v>
      </c>
      <c r="D20" s="2898" t="s">
        <v>114</v>
      </c>
      <c r="E20" s="2898" t="s">
        <v>115</v>
      </c>
      <c r="F20" s="2898" t="s">
        <v>116</v>
      </c>
      <c r="G20" s="2897" t="s">
        <v>117</v>
      </c>
      <c r="H20" s="2898" t="s">
        <v>118</v>
      </c>
      <c r="I20" s="2898" t="s">
        <v>119</v>
      </c>
      <c r="J20" s="2898" t="s">
        <v>120</v>
      </c>
      <c r="K20" s="2898" t="s">
        <v>121</v>
      </c>
      <c r="L20" s="2898" t="s">
        <v>88</v>
      </c>
    </row>
    <row r="21" spans="2:24" ht="4.5" customHeight="1">
      <c r="B21" s="1758"/>
      <c r="C21" s="1758"/>
      <c r="D21" s="1758"/>
      <c r="E21" s="1758"/>
      <c r="F21" s="1758"/>
      <c r="G21" s="1758"/>
      <c r="H21" s="1758"/>
      <c r="I21" s="1758"/>
      <c r="J21" s="1758"/>
      <c r="K21" s="1758"/>
      <c r="L21" s="2843"/>
    </row>
    <row r="22" spans="2:24" ht="4.5" customHeight="1">
      <c r="B22" s="2893"/>
      <c r="C22" s="2894"/>
      <c r="D22" s="2895"/>
      <c r="E22" s="2895"/>
      <c r="F22" s="2895"/>
      <c r="G22" s="2895"/>
      <c r="H22" s="2895"/>
      <c r="I22" s="2895"/>
      <c r="J22" s="2895"/>
      <c r="K22" s="2895"/>
      <c r="L22" s="2896"/>
    </row>
    <row r="23" spans="2:24">
      <c r="B23" s="2844" t="s">
        <v>122</v>
      </c>
      <c r="C23" s="2845"/>
      <c r="D23" s="2845"/>
      <c r="E23" s="2845"/>
      <c r="F23" s="2845"/>
      <c r="G23" s="2845"/>
      <c r="H23" s="2845"/>
      <c r="I23" s="2845"/>
      <c r="J23" s="2845"/>
      <c r="K23" s="2845"/>
      <c r="L23" s="2845"/>
    </row>
    <row r="24" spans="2:24">
      <c r="B24" s="2846" t="s">
        <v>53</v>
      </c>
      <c r="C24" s="2847"/>
      <c r="D24" s="2847"/>
      <c r="E24" s="2847"/>
      <c r="F24" s="2847"/>
      <c r="G24" s="2847"/>
      <c r="H24" s="2847"/>
      <c r="I24" s="2847"/>
      <c r="J24" s="2847"/>
      <c r="K24" s="2847"/>
      <c r="L24" s="2845"/>
    </row>
    <row r="25" spans="2:24">
      <c r="B25" s="2846" t="s">
        <v>54</v>
      </c>
      <c r="C25" s="2847"/>
      <c r="D25" s="2847"/>
      <c r="E25" s="2847"/>
      <c r="F25" s="2847"/>
      <c r="G25" s="2847"/>
      <c r="H25" s="2847"/>
      <c r="I25" s="2847"/>
      <c r="J25" s="2847"/>
      <c r="K25" s="2847"/>
      <c r="L25" s="2845"/>
    </row>
    <row r="26" spans="2:24">
      <c r="B26" s="2846" t="s">
        <v>106</v>
      </c>
      <c r="C26" s="2847"/>
      <c r="D26" s="2847"/>
      <c r="E26" s="2847"/>
      <c r="F26" s="2847"/>
      <c r="G26" s="2847"/>
      <c r="H26" s="2847"/>
      <c r="I26" s="2847"/>
      <c r="J26" s="2847"/>
      <c r="K26" s="2847"/>
      <c r="L26" s="2845"/>
    </row>
    <row r="27" spans="2:24">
      <c r="B27" s="2846" t="s">
        <v>480</v>
      </c>
      <c r="C27" s="2847"/>
      <c r="D27" s="2847"/>
      <c r="E27" s="2847"/>
      <c r="F27" s="2847"/>
      <c r="G27" s="2847"/>
      <c r="H27" s="2847"/>
      <c r="I27" s="2847"/>
      <c r="J27" s="2847"/>
      <c r="K27" s="2847"/>
      <c r="L27" s="2845"/>
    </row>
    <row r="28" spans="2:24">
      <c r="B28" s="2846" t="s">
        <v>56</v>
      </c>
      <c r="C28" s="2847"/>
      <c r="D28" s="2847"/>
      <c r="E28" s="2847"/>
      <c r="F28" s="2847"/>
      <c r="G28" s="2847"/>
      <c r="H28" s="2847"/>
      <c r="I28" s="2847"/>
      <c r="J28" s="2847"/>
      <c r="K28" s="2847"/>
      <c r="L28" s="2845"/>
    </row>
    <row r="29" spans="2:24">
      <c r="B29" s="2844" t="s">
        <v>124</v>
      </c>
      <c r="C29" s="2845"/>
      <c r="D29" s="2845"/>
      <c r="E29" s="2845"/>
      <c r="F29" s="2845"/>
      <c r="G29" s="2845"/>
      <c r="H29" s="2845"/>
      <c r="I29" s="2845"/>
      <c r="J29" s="2845"/>
      <c r="K29" s="2845"/>
      <c r="L29" s="2845"/>
    </row>
    <row r="30" spans="2:24">
      <c r="B30" s="2846" t="s">
        <v>53</v>
      </c>
      <c r="C30" s="2847"/>
      <c r="D30" s="2847"/>
      <c r="E30" s="2847"/>
      <c r="F30" s="2847"/>
      <c r="G30" s="2847"/>
      <c r="H30" s="2847"/>
      <c r="I30" s="2847"/>
      <c r="J30" s="2847"/>
      <c r="K30" s="2847"/>
      <c r="L30" s="2845"/>
    </row>
    <row r="31" spans="2:24">
      <c r="B31" s="2846" t="s">
        <v>54</v>
      </c>
      <c r="C31" s="2847"/>
      <c r="D31" s="2847"/>
      <c r="E31" s="2847"/>
      <c r="F31" s="2847"/>
      <c r="G31" s="2847"/>
      <c r="H31" s="2847"/>
      <c r="I31" s="2847"/>
      <c r="J31" s="2847"/>
      <c r="K31" s="2847"/>
      <c r="L31" s="2845"/>
    </row>
    <row r="32" spans="2:24">
      <c r="B32" s="2851"/>
      <c r="C32" s="2848"/>
      <c r="D32" s="2848"/>
      <c r="E32" s="2848"/>
      <c r="F32" s="2848"/>
      <c r="G32" s="2848"/>
      <c r="H32" s="2848"/>
      <c r="I32" s="2848"/>
      <c r="J32" s="2848"/>
      <c r="K32" s="2848"/>
      <c r="L32" s="2849"/>
    </row>
    <row r="34" spans="2:12">
      <c r="B34" s="2842" t="s">
        <v>1261</v>
      </c>
      <c r="C34" s="1199"/>
      <c r="D34" s="1199"/>
      <c r="E34" s="2885"/>
      <c r="F34" s="2885"/>
    </row>
    <row r="35" spans="2:12" ht="15" customHeight="1">
      <c r="B35" s="2890" t="s">
        <v>199</v>
      </c>
      <c r="C35" s="2897" t="s">
        <v>113</v>
      </c>
      <c r="D35" s="2898" t="s">
        <v>114</v>
      </c>
      <c r="E35" s="2898" t="s">
        <v>115</v>
      </c>
      <c r="F35" s="2898" t="s">
        <v>116</v>
      </c>
      <c r="G35" s="2897" t="s">
        <v>117</v>
      </c>
      <c r="H35" s="2898" t="s">
        <v>118</v>
      </c>
      <c r="I35" s="2898" t="s">
        <v>119</v>
      </c>
      <c r="J35" s="2898" t="s">
        <v>120</v>
      </c>
      <c r="K35" s="2898" t="s">
        <v>121</v>
      </c>
      <c r="L35" s="2898" t="s">
        <v>88</v>
      </c>
    </row>
    <row r="36" spans="2:12" ht="4.5" customHeight="1">
      <c r="B36" s="1758"/>
      <c r="C36" s="1758"/>
      <c r="D36" s="1758"/>
      <c r="E36" s="1758"/>
      <c r="F36" s="1758"/>
      <c r="G36" s="1758"/>
      <c r="H36" s="1758"/>
      <c r="I36" s="1758"/>
      <c r="J36" s="1758"/>
      <c r="K36" s="1758"/>
      <c r="L36" s="2843"/>
    </row>
    <row r="37" spans="2:12">
      <c r="B37" s="2893"/>
      <c r="C37" s="2894"/>
      <c r="D37" s="2895"/>
      <c r="E37" s="2895"/>
      <c r="F37" s="2895"/>
      <c r="G37" s="2895"/>
      <c r="H37" s="2895"/>
      <c r="I37" s="2895"/>
      <c r="J37" s="2895"/>
      <c r="K37" s="2895"/>
      <c r="L37" s="2896"/>
    </row>
    <row r="38" spans="2:12">
      <c r="B38" s="2844" t="s">
        <v>122</v>
      </c>
      <c r="C38" s="2845"/>
      <c r="D38" s="2845"/>
      <c r="E38" s="2845"/>
      <c r="F38" s="2845"/>
      <c r="G38" s="2845"/>
      <c r="H38" s="2845"/>
      <c r="I38" s="2845"/>
      <c r="J38" s="2845"/>
      <c r="K38" s="2845"/>
      <c r="L38" s="2845"/>
    </row>
    <row r="39" spans="2:12">
      <c r="B39" s="2846" t="s">
        <v>53</v>
      </c>
      <c r="C39" s="2847"/>
      <c r="D39" s="2847"/>
      <c r="E39" s="2847"/>
      <c r="F39" s="2847"/>
      <c r="G39" s="2847"/>
      <c r="H39" s="2847"/>
      <c r="I39" s="2847"/>
      <c r="J39" s="2847"/>
      <c r="K39" s="2847"/>
      <c r="L39" s="2845"/>
    </row>
    <row r="40" spans="2:12">
      <c r="B40" s="2846" t="s">
        <v>54</v>
      </c>
      <c r="C40" s="2847"/>
      <c r="D40" s="2847"/>
      <c r="E40" s="2847"/>
      <c r="F40" s="2847"/>
      <c r="G40" s="2847"/>
      <c r="H40" s="2847"/>
      <c r="I40" s="2847"/>
      <c r="J40" s="2847"/>
      <c r="K40" s="2847"/>
      <c r="L40" s="2845"/>
    </row>
    <row r="41" spans="2:12">
      <c r="B41" s="2846" t="s">
        <v>106</v>
      </c>
      <c r="C41" s="2847"/>
      <c r="D41" s="2847"/>
      <c r="E41" s="2847"/>
      <c r="F41" s="2847"/>
      <c r="G41" s="2847"/>
      <c r="H41" s="2847"/>
      <c r="I41" s="2847"/>
      <c r="J41" s="2847"/>
      <c r="K41" s="2847"/>
      <c r="L41" s="2845"/>
    </row>
    <row r="42" spans="2:12">
      <c r="B42" s="2846" t="s">
        <v>123</v>
      </c>
      <c r="C42" s="2847"/>
      <c r="D42" s="2847"/>
      <c r="E42" s="2847"/>
      <c r="F42" s="2847"/>
      <c r="G42" s="2847"/>
      <c r="H42" s="2847"/>
      <c r="I42" s="2847"/>
      <c r="J42" s="2847"/>
      <c r="K42" s="2847"/>
      <c r="L42" s="2845"/>
    </row>
    <row r="43" spans="2:12">
      <c r="B43" s="2846" t="s">
        <v>56</v>
      </c>
      <c r="C43" s="2847"/>
      <c r="D43" s="2847"/>
      <c r="E43" s="2847"/>
      <c r="F43" s="2847"/>
      <c r="G43" s="2847"/>
      <c r="H43" s="2847"/>
      <c r="I43" s="2847"/>
      <c r="J43" s="2847"/>
      <c r="K43" s="2847"/>
      <c r="L43" s="2845"/>
    </row>
    <row r="44" spans="2:12">
      <c r="B44" s="2844" t="s">
        <v>124</v>
      </c>
      <c r="C44" s="2845"/>
      <c r="D44" s="2845"/>
      <c r="E44" s="2845"/>
      <c r="F44" s="2845"/>
      <c r="G44" s="2845"/>
      <c r="H44" s="2845"/>
      <c r="I44" s="2845"/>
      <c r="J44" s="2845"/>
      <c r="K44" s="2845"/>
      <c r="L44" s="2845"/>
    </row>
    <row r="45" spans="2:12">
      <c r="B45" s="2846" t="s">
        <v>53</v>
      </c>
      <c r="C45" s="2847"/>
      <c r="D45" s="2847"/>
      <c r="E45" s="2847"/>
      <c r="F45" s="2847"/>
      <c r="G45" s="2847"/>
      <c r="H45" s="2847"/>
      <c r="I45" s="2847"/>
      <c r="J45" s="2847"/>
      <c r="K45" s="2847"/>
      <c r="L45" s="2845"/>
    </row>
    <row r="46" spans="2:12">
      <c r="B46" s="2846" t="s">
        <v>54</v>
      </c>
      <c r="C46" s="2847"/>
      <c r="D46" s="2847"/>
      <c r="E46" s="2847"/>
      <c r="F46" s="2847"/>
      <c r="G46" s="2847"/>
      <c r="H46" s="2847"/>
      <c r="I46" s="2847"/>
      <c r="J46" s="2847"/>
      <c r="K46" s="2847"/>
      <c r="L46" s="2845"/>
    </row>
    <row r="47" spans="2:12">
      <c r="B47" s="2851"/>
      <c r="C47" s="2848"/>
      <c r="D47" s="2848"/>
      <c r="E47" s="2848"/>
      <c r="F47" s="2848"/>
      <c r="G47" s="2848"/>
      <c r="H47" s="2848"/>
      <c r="I47" s="2848"/>
      <c r="J47" s="2848"/>
      <c r="K47" s="2848"/>
      <c r="L47" s="2849"/>
    </row>
  </sheetData>
  <mergeCells count="1">
    <mergeCell ref="B3:L3"/>
  </mergeCells>
  <hyperlinks>
    <hyperlink ref="A1" location="ÍNDICE!B2" display="Indíce"/>
  </hyperlinks>
  <printOptions horizontalCentered="1"/>
  <pageMargins left="0.70866141732283472" right="0.70866141732283472" top="0.74803149606299213" bottom="0.74803149606299213" header="0.31496062992125984" footer="0.31496062992125984"/>
  <pageSetup paperSize="9" scale="46" orientation="landscape"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499984740745262"/>
    <pageSetUpPr fitToPage="1"/>
  </sheetPr>
  <dimension ref="A1:X51"/>
  <sheetViews>
    <sheetView showGridLines="0" zoomScale="60" zoomScaleNormal="60" workbookViewId="0">
      <selection activeCell="X44" sqref="X44"/>
    </sheetView>
  </sheetViews>
  <sheetFormatPr defaultColWidth="8.7109375" defaultRowHeight="15"/>
  <cols>
    <col min="1" max="1" width="8.28515625" style="2261" customWidth="1"/>
    <col min="2" max="2" width="18" style="2261" customWidth="1"/>
    <col min="3" max="11" width="8.28515625" style="2261" customWidth="1"/>
    <col min="12" max="12" width="8.28515625" style="2852" customWidth="1"/>
    <col min="13" max="13" width="8.7109375" style="2261"/>
    <col min="14" max="14" width="18" style="2261" customWidth="1"/>
    <col min="15" max="16" width="8.7109375" style="2261"/>
    <col min="17" max="17" width="10.7109375" style="2261" customWidth="1"/>
    <col min="18" max="25" width="8.7109375" style="2261"/>
    <col min="26" max="26" width="18" style="2261" customWidth="1"/>
    <col min="27" max="28" width="8.7109375" style="2261"/>
    <col min="29" max="29" width="10.7109375" style="2261" customWidth="1"/>
    <col min="30" max="16384" width="8.7109375" style="2261"/>
  </cols>
  <sheetData>
    <row r="1" spans="1:13">
      <c r="A1" s="585" t="s">
        <v>814</v>
      </c>
    </row>
    <row r="2" spans="1:13" ht="20.25" customHeight="1"/>
    <row r="3" spans="1:13" ht="27.4" customHeight="1">
      <c r="B3" s="3071" t="s">
        <v>1363</v>
      </c>
      <c r="C3" s="3071"/>
      <c r="D3" s="3071"/>
      <c r="E3" s="3071"/>
      <c r="F3" s="3071"/>
      <c r="G3" s="3071"/>
      <c r="H3" s="3071"/>
      <c r="I3" s="3071"/>
      <c r="J3" s="3071"/>
      <c r="K3" s="3071"/>
      <c r="L3" s="3071"/>
    </row>
    <row r="4" spans="1:13">
      <c r="B4" s="2842" t="s">
        <v>1259</v>
      </c>
      <c r="C4" s="11"/>
      <c r="D4" s="11"/>
      <c r="E4" s="2885"/>
      <c r="F4" s="2885"/>
    </row>
    <row r="5" spans="1:13">
      <c r="B5" s="2890" t="s">
        <v>199</v>
      </c>
      <c r="C5" s="2897" t="s">
        <v>113</v>
      </c>
      <c r="D5" s="2898" t="s">
        <v>114</v>
      </c>
      <c r="E5" s="2898" t="s">
        <v>115</v>
      </c>
      <c r="F5" s="2898" t="s">
        <v>116</v>
      </c>
      <c r="G5" s="2897" t="s">
        <v>117</v>
      </c>
      <c r="H5" s="2898" t="s">
        <v>118</v>
      </c>
      <c r="I5" s="2898" t="s">
        <v>119</v>
      </c>
      <c r="J5" s="2898" t="s">
        <v>120</v>
      </c>
      <c r="K5" s="2898" t="s">
        <v>121</v>
      </c>
      <c r="L5" s="2898" t="s">
        <v>88</v>
      </c>
    </row>
    <row r="6" spans="1:13" ht="4.5" customHeight="1">
      <c r="B6" s="2312"/>
      <c r="C6" s="2312"/>
      <c r="D6" s="2312"/>
      <c r="E6" s="2312"/>
      <c r="F6" s="2312"/>
      <c r="G6" s="2312"/>
      <c r="H6" s="2312"/>
      <c r="I6" s="2312"/>
      <c r="J6" s="2312"/>
      <c r="K6" s="2312"/>
      <c r="L6" s="2313"/>
    </row>
    <row r="7" spans="1:13">
      <c r="B7" s="2893"/>
      <c r="C7" s="2899"/>
      <c r="D7" s="2900"/>
      <c r="E7" s="2900"/>
      <c r="F7" s="2900"/>
      <c r="G7" s="2900"/>
      <c r="H7" s="2900"/>
      <c r="I7" s="2900"/>
      <c r="J7" s="2900"/>
      <c r="K7" s="2900"/>
      <c r="L7" s="2901"/>
      <c r="M7" s="1204"/>
    </row>
    <row r="8" spans="1:13">
      <c r="B8" s="2844" t="s">
        <v>122</v>
      </c>
      <c r="C8" s="2845"/>
      <c r="D8" s="2845"/>
      <c r="E8" s="2845"/>
      <c r="F8" s="2845"/>
      <c r="G8" s="2845"/>
      <c r="H8" s="2845"/>
      <c r="I8" s="2845"/>
      <c r="J8" s="2845"/>
      <c r="K8" s="2845"/>
      <c r="L8" s="2845"/>
      <c r="M8" s="1204"/>
    </row>
    <row r="9" spans="1:13">
      <c r="B9" s="2846" t="s">
        <v>53</v>
      </c>
      <c r="C9" s="2847"/>
      <c r="D9" s="2847"/>
      <c r="E9" s="2847"/>
      <c r="F9" s="2847"/>
      <c r="G9" s="2847"/>
      <c r="H9" s="2847"/>
      <c r="I9" s="2847"/>
      <c r="J9" s="2847"/>
      <c r="K9" s="2847"/>
      <c r="L9" s="2845"/>
      <c r="M9" s="1204"/>
    </row>
    <row r="10" spans="1:13">
      <c r="B10" s="2846" t="s">
        <v>54</v>
      </c>
      <c r="C10" s="2847"/>
      <c r="D10" s="2847"/>
      <c r="E10" s="2847"/>
      <c r="F10" s="2847"/>
      <c r="G10" s="2847"/>
      <c r="H10" s="2847"/>
      <c r="I10" s="2847"/>
      <c r="J10" s="2847"/>
      <c r="K10" s="2847"/>
      <c r="L10" s="2845"/>
      <c r="M10" s="1204"/>
    </row>
    <row r="11" spans="1:13">
      <c r="B11" s="2846" t="s">
        <v>106</v>
      </c>
      <c r="C11" s="2847"/>
      <c r="D11" s="2847"/>
      <c r="E11" s="2847"/>
      <c r="F11" s="2847"/>
      <c r="G11" s="2847"/>
      <c r="H11" s="2847"/>
      <c r="I11" s="2847"/>
      <c r="J11" s="2847"/>
      <c r="K11" s="2847"/>
      <c r="L11" s="2845"/>
      <c r="M11" s="1204"/>
    </row>
    <row r="12" spans="1:13">
      <c r="B12" s="2846" t="s">
        <v>480</v>
      </c>
      <c r="C12" s="2847"/>
      <c r="D12" s="2847"/>
      <c r="E12" s="2847"/>
      <c r="F12" s="2847"/>
      <c r="G12" s="2847"/>
      <c r="H12" s="2847"/>
      <c r="I12" s="2847"/>
      <c r="J12" s="2847"/>
      <c r="K12" s="2847"/>
      <c r="L12" s="2845"/>
      <c r="M12" s="1204"/>
    </row>
    <row r="13" spans="1:13">
      <c r="B13" s="2846" t="s">
        <v>56</v>
      </c>
      <c r="C13" s="2847"/>
      <c r="D13" s="2847"/>
      <c r="E13" s="2847"/>
      <c r="F13" s="2847"/>
      <c r="G13" s="2847"/>
      <c r="H13" s="2847"/>
      <c r="I13" s="2847"/>
      <c r="J13" s="2847"/>
      <c r="K13" s="2847"/>
      <c r="L13" s="2845"/>
      <c r="M13" s="1204"/>
    </row>
    <row r="14" spans="1:13">
      <c r="B14" s="2844" t="s">
        <v>124</v>
      </c>
      <c r="C14" s="2847"/>
      <c r="D14" s="2847"/>
      <c r="E14" s="2847"/>
      <c r="F14" s="2847"/>
      <c r="G14" s="2847"/>
      <c r="H14" s="2847"/>
      <c r="I14" s="2847"/>
      <c r="J14" s="2847"/>
      <c r="K14" s="2847"/>
      <c r="L14" s="2845"/>
      <c r="M14" s="1204"/>
    </row>
    <row r="15" spans="1:13">
      <c r="B15" s="2846" t="s">
        <v>53</v>
      </c>
      <c r="C15" s="2847"/>
      <c r="D15" s="2847"/>
      <c r="E15" s="2847"/>
      <c r="F15" s="2847"/>
      <c r="G15" s="2847"/>
      <c r="H15" s="2847"/>
      <c r="I15" s="2847"/>
      <c r="J15" s="2847"/>
      <c r="K15" s="2847"/>
      <c r="L15" s="2845"/>
      <c r="M15" s="1204"/>
    </row>
    <row r="16" spans="1:13">
      <c r="B16" s="2846" t="s">
        <v>54</v>
      </c>
      <c r="C16" s="2847"/>
      <c r="D16" s="2847"/>
      <c r="E16" s="2847"/>
      <c r="F16" s="2847"/>
      <c r="G16" s="2847"/>
      <c r="H16" s="2847"/>
      <c r="I16" s="2847"/>
      <c r="J16" s="2847"/>
      <c r="K16" s="2847"/>
      <c r="L16" s="2845"/>
      <c r="M16" s="1204"/>
    </row>
    <row r="17" spans="2:24">
      <c r="B17" s="2853"/>
      <c r="C17" s="2848"/>
      <c r="D17" s="2848"/>
      <c r="E17" s="2848"/>
      <c r="F17" s="2848"/>
      <c r="G17" s="2848"/>
      <c r="H17" s="2848"/>
      <c r="I17" s="2848"/>
      <c r="J17" s="2848"/>
      <c r="K17" s="2848"/>
      <c r="L17" s="2849"/>
    </row>
    <row r="18" spans="2:24">
      <c r="B18" s="2300"/>
      <c r="C18" s="2854"/>
      <c r="D18" s="2854"/>
      <c r="E18" s="2850"/>
      <c r="F18" s="2850"/>
      <c r="G18" s="2850"/>
      <c r="H18" s="2850"/>
      <c r="I18" s="2850"/>
      <c r="J18" s="2850"/>
      <c r="K18" s="2850"/>
      <c r="L18" s="1873"/>
      <c r="N18" s="2300"/>
      <c r="O18" s="2850"/>
      <c r="P18" s="2850"/>
      <c r="Q18" s="2850"/>
      <c r="R18" s="2850"/>
      <c r="S18" s="2850"/>
      <c r="T18" s="2850"/>
      <c r="U18" s="2850"/>
      <c r="V18" s="2850"/>
      <c r="W18" s="2850"/>
      <c r="X18" s="2274"/>
    </row>
    <row r="19" spans="2:24">
      <c r="B19" s="2842" t="s">
        <v>1260</v>
      </c>
      <c r="C19" s="1199"/>
      <c r="D19" s="1199"/>
      <c r="E19" s="2885"/>
      <c r="F19" s="2885"/>
      <c r="G19" s="865"/>
      <c r="H19" s="865"/>
      <c r="I19" s="865"/>
      <c r="J19" s="865"/>
      <c r="K19" s="865"/>
      <c r="L19" s="1632"/>
    </row>
    <row r="20" spans="2:24">
      <c r="B20" s="2890" t="s">
        <v>199</v>
      </c>
      <c r="C20" s="2897" t="s">
        <v>113</v>
      </c>
      <c r="D20" s="2898" t="s">
        <v>114</v>
      </c>
      <c r="E20" s="2898" t="s">
        <v>115</v>
      </c>
      <c r="F20" s="2898" t="s">
        <v>116</v>
      </c>
      <c r="G20" s="2897" t="s">
        <v>117</v>
      </c>
      <c r="H20" s="2898" t="s">
        <v>118</v>
      </c>
      <c r="I20" s="2898" t="s">
        <v>119</v>
      </c>
      <c r="J20" s="2898" t="s">
        <v>120</v>
      </c>
      <c r="K20" s="2898" t="s">
        <v>121</v>
      </c>
      <c r="L20" s="2898" t="s">
        <v>88</v>
      </c>
    </row>
    <row r="21" spans="2:24" ht="4.5" customHeight="1">
      <c r="B21" s="1758"/>
      <c r="C21" s="1758"/>
      <c r="D21" s="1758"/>
      <c r="E21" s="1758"/>
      <c r="F21" s="1758"/>
      <c r="G21" s="1758"/>
      <c r="H21" s="1758"/>
      <c r="I21" s="1758"/>
      <c r="J21" s="1758"/>
      <c r="K21" s="1758"/>
      <c r="L21" s="2843"/>
    </row>
    <row r="22" spans="2:24" ht="4.5" customHeight="1">
      <c r="B22" s="2893"/>
      <c r="C22" s="2894"/>
      <c r="D22" s="2895"/>
      <c r="E22" s="2895"/>
      <c r="F22" s="2895"/>
      <c r="G22" s="2895"/>
      <c r="H22" s="2895"/>
      <c r="I22" s="2895"/>
      <c r="J22" s="2895"/>
      <c r="K22" s="2895"/>
      <c r="L22" s="2896"/>
    </row>
    <row r="23" spans="2:24">
      <c r="B23" s="2844" t="s">
        <v>122</v>
      </c>
      <c r="C23" s="2845"/>
      <c r="D23" s="2845"/>
      <c r="E23" s="2845"/>
      <c r="F23" s="2845"/>
      <c r="G23" s="2845"/>
      <c r="H23" s="2845"/>
      <c r="I23" s="2845"/>
      <c r="J23" s="2845"/>
      <c r="K23" s="2845"/>
      <c r="L23" s="2845"/>
    </row>
    <row r="24" spans="2:24">
      <c r="B24" s="2846" t="s">
        <v>53</v>
      </c>
      <c r="C24" s="2847"/>
      <c r="D24" s="2847"/>
      <c r="E24" s="2847"/>
      <c r="F24" s="2847"/>
      <c r="G24" s="2847"/>
      <c r="H24" s="2847"/>
      <c r="I24" s="2847"/>
      <c r="J24" s="2847"/>
      <c r="K24" s="2847"/>
      <c r="L24" s="2845"/>
    </row>
    <row r="25" spans="2:24">
      <c r="B25" s="2846" t="s">
        <v>54</v>
      </c>
      <c r="C25" s="2847"/>
      <c r="D25" s="2847"/>
      <c r="E25" s="2847"/>
      <c r="F25" s="2847"/>
      <c r="G25" s="2847"/>
      <c r="H25" s="2847"/>
      <c r="I25" s="2847"/>
      <c r="J25" s="2847"/>
      <c r="K25" s="2847"/>
      <c r="L25" s="2845"/>
    </row>
    <row r="26" spans="2:24">
      <c r="B26" s="2846" t="s">
        <v>106</v>
      </c>
      <c r="C26" s="2847"/>
      <c r="D26" s="2847"/>
      <c r="E26" s="2847"/>
      <c r="F26" s="2847"/>
      <c r="G26" s="2847"/>
      <c r="H26" s="2847"/>
      <c r="I26" s="2847"/>
      <c r="J26" s="2847"/>
      <c r="K26" s="2847"/>
      <c r="L26" s="2845"/>
    </row>
    <row r="27" spans="2:24">
      <c r="B27" s="2846" t="s">
        <v>480</v>
      </c>
      <c r="C27" s="2847"/>
      <c r="D27" s="2847"/>
      <c r="E27" s="2847"/>
      <c r="F27" s="2847"/>
      <c r="G27" s="2847"/>
      <c r="H27" s="2847"/>
      <c r="I27" s="2847"/>
      <c r="J27" s="2847"/>
      <c r="K27" s="2847"/>
      <c r="L27" s="2845"/>
    </row>
    <row r="28" spans="2:24">
      <c r="B28" s="2846" t="s">
        <v>56</v>
      </c>
      <c r="C28" s="2847"/>
      <c r="D28" s="2847"/>
      <c r="E28" s="2847"/>
      <c r="F28" s="2847"/>
      <c r="G28" s="2847"/>
      <c r="H28" s="2847"/>
      <c r="I28" s="2847"/>
      <c r="J28" s="2847"/>
      <c r="K28" s="2847"/>
      <c r="L28" s="2845"/>
    </row>
    <row r="29" spans="2:24">
      <c r="B29" s="2844" t="s">
        <v>124</v>
      </c>
      <c r="C29" s="2847"/>
      <c r="D29" s="2847"/>
      <c r="E29" s="2847"/>
      <c r="F29" s="2847"/>
      <c r="G29" s="2847"/>
      <c r="H29" s="2847"/>
      <c r="I29" s="2847"/>
      <c r="J29" s="2847"/>
      <c r="K29" s="2847"/>
      <c r="L29" s="2845"/>
    </row>
    <row r="30" spans="2:24">
      <c r="B30" s="2846" t="s">
        <v>53</v>
      </c>
      <c r="C30" s="2847"/>
      <c r="D30" s="2847"/>
      <c r="E30" s="2847"/>
      <c r="F30" s="2847"/>
      <c r="G30" s="2847"/>
      <c r="H30" s="2847"/>
      <c r="I30" s="2847"/>
      <c r="J30" s="2847"/>
      <c r="K30" s="2847"/>
      <c r="L30" s="2845"/>
    </row>
    <row r="31" spans="2:24">
      <c r="B31" s="2846" t="s">
        <v>54</v>
      </c>
      <c r="C31" s="2847"/>
      <c r="D31" s="2847"/>
      <c r="E31" s="2847"/>
      <c r="F31" s="2847"/>
      <c r="G31" s="2847"/>
      <c r="H31" s="2847"/>
      <c r="I31" s="2847"/>
      <c r="J31" s="2847"/>
      <c r="K31" s="2847"/>
      <c r="L31" s="2845"/>
    </row>
    <row r="32" spans="2:24">
      <c r="B32" s="2851"/>
      <c r="C32" s="2848"/>
      <c r="D32" s="2848"/>
      <c r="E32" s="2848"/>
      <c r="F32" s="2848"/>
      <c r="G32" s="2848"/>
      <c r="H32" s="2848"/>
      <c r="I32" s="2848"/>
      <c r="J32" s="2848"/>
      <c r="K32" s="2848"/>
      <c r="L32" s="2849"/>
    </row>
    <row r="33" spans="2:12">
      <c r="B33" s="865"/>
      <c r="C33" s="865"/>
      <c r="D33" s="865"/>
      <c r="E33" s="865"/>
      <c r="F33" s="865"/>
      <c r="G33" s="865"/>
      <c r="H33" s="865"/>
      <c r="I33" s="865"/>
      <c r="J33" s="865"/>
      <c r="K33" s="865"/>
      <c r="L33" s="1632"/>
    </row>
    <row r="34" spans="2:12">
      <c r="B34" s="2842" t="s">
        <v>1261</v>
      </c>
      <c r="C34" s="1199"/>
      <c r="D34" s="1199"/>
      <c r="E34" s="2885"/>
      <c r="F34" s="2885"/>
      <c r="G34" s="865"/>
      <c r="H34" s="865"/>
      <c r="I34" s="865"/>
      <c r="J34" s="865"/>
      <c r="K34" s="865"/>
      <c r="L34" s="1632"/>
    </row>
    <row r="35" spans="2:12" ht="15" customHeight="1">
      <c r="B35" s="2890" t="s">
        <v>199</v>
      </c>
      <c r="C35" s="2897" t="s">
        <v>113</v>
      </c>
      <c r="D35" s="2898" t="s">
        <v>114</v>
      </c>
      <c r="E35" s="2898" t="s">
        <v>115</v>
      </c>
      <c r="F35" s="2898" t="s">
        <v>116</v>
      </c>
      <c r="G35" s="2897" t="s">
        <v>117</v>
      </c>
      <c r="H35" s="2898" t="s">
        <v>118</v>
      </c>
      <c r="I35" s="2898" t="s">
        <v>119</v>
      </c>
      <c r="J35" s="2898" t="s">
        <v>120</v>
      </c>
      <c r="K35" s="2898" t="s">
        <v>121</v>
      </c>
      <c r="L35" s="2898" t="s">
        <v>88</v>
      </c>
    </row>
    <row r="36" spans="2:12" ht="4.5" customHeight="1">
      <c r="B36" s="1758"/>
      <c r="C36" s="1758"/>
      <c r="D36" s="1758"/>
      <c r="E36" s="1758"/>
      <c r="F36" s="1758"/>
      <c r="G36" s="1758"/>
      <c r="H36" s="1758"/>
      <c r="I36" s="1758"/>
      <c r="J36" s="1758"/>
      <c r="K36" s="1758"/>
      <c r="L36" s="2843"/>
    </row>
    <row r="37" spans="2:12">
      <c r="B37" s="2893"/>
      <c r="C37" s="2894"/>
      <c r="D37" s="2895"/>
      <c r="E37" s="2895"/>
      <c r="F37" s="2895"/>
      <c r="G37" s="2895"/>
      <c r="H37" s="2895"/>
      <c r="I37" s="2895"/>
      <c r="J37" s="2895"/>
      <c r="K37" s="2895"/>
      <c r="L37" s="2896"/>
    </row>
    <row r="38" spans="2:12">
      <c r="B38" s="2844" t="s">
        <v>122</v>
      </c>
      <c r="C38" s="2845"/>
      <c r="D38" s="2845"/>
      <c r="E38" s="2845"/>
      <c r="F38" s="2845"/>
      <c r="G38" s="2845"/>
      <c r="H38" s="2845"/>
      <c r="I38" s="2845"/>
      <c r="J38" s="2845"/>
      <c r="K38" s="2845"/>
      <c r="L38" s="2845"/>
    </row>
    <row r="39" spans="2:12">
      <c r="B39" s="2846" t="s">
        <v>53</v>
      </c>
      <c r="C39" s="2847"/>
      <c r="D39" s="2847"/>
      <c r="E39" s="2847"/>
      <c r="F39" s="2847"/>
      <c r="G39" s="2847"/>
      <c r="H39" s="2847"/>
      <c r="I39" s="2847"/>
      <c r="J39" s="2847"/>
      <c r="K39" s="2847"/>
      <c r="L39" s="2845"/>
    </row>
    <row r="40" spans="2:12">
      <c r="B40" s="2846" t="s">
        <v>54</v>
      </c>
      <c r="C40" s="2847"/>
      <c r="D40" s="2847"/>
      <c r="E40" s="2847"/>
      <c r="F40" s="2847"/>
      <c r="G40" s="2847"/>
      <c r="H40" s="2847"/>
      <c r="I40" s="2847"/>
      <c r="J40" s="2847"/>
      <c r="K40" s="2847"/>
      <c r="L40" s="2845"/>
    </row>
    <row r="41" spans="2:12">
      <c r="B41" s="2846" t="s">
        <v>106</v>
      </c>
      <c r="C41" s="2847"/>
      <c r="D41" s="2847"/>
      <c r="E41" s="2847"/>
      <c r="F41" s="2847"/>
      <c r="G41" s="2847"/>
      <c r="H41" s="2847"/>
      <c r="I41" s="2847"/>
      <c r="J41" s="2847"/>
      <c r="K41" s="2847"/>
      <c r="L41" s="2845"/>
    </row>
    <row r="42" spans="2:12">
      <c r="B42" s="2846" t="s">
        <v>480</v>
      </c>
      <c r="C42" s="2847"/>
      <c r="D42" s="2847"/>
      <c r="E42" s="2847"/>
      <c r="F42" s="2847"/>
      <c r="G42" s="2847"/>
      <c r="H42" s="2847"/>
      <c r="I42" s="2847"/>
      <c r="J42" s="2847"/>
      <c r="K42" s="2847"/>
      <c r="L42" s="2845"/>
    </row>
    <row r="43" spans="2:12">
      <c r="B43" s="2846" t="s">
        <v>56</v>
      </c>
      <c r="C43" s="2847"/>
      <c r="D43" s="2847"/>
      <c r="E43" s="2847"/>
      <c r="F43" s="2847"/>
      <c r="G43" s="2847"/>
      <c r="H43" s="2847"/>
      <c r="I43" s="2847"/>
      <c r="J43" s="2847"/>
      <c r="K43" s="2847"/>
      <c r="L43" s="2845"/>
    </row>
    <row r="44" spans="2:12">
      <c r="B44" s="2844" t="s">
        <v>124</v>
      </c>
      <c r="C44" s="2847"/>
      <c r="D44" s="2847"/>
      <c r="E44" s="2847"/>
      <c r="F44" s="2847"/>
      <c r="G44" s="2847"/>
      <c r="H44" s="2847"/>
      <c r="I44" s="2847"/>
      <c r="J44" s="2847"/>
      <c r="K44" s="2847"/>
      <c r="L44" s="2845"/>
    </row>
    <row r="45" spans="2:12">
      <c r="B45" s="2846" t="s">
        <v>53</v>
      </c>
      <c r="C45" s="2847"/>
      <c r="D45" s="2847"/>
      <c r="E45" s="2847"/>
      <c r="F45" s="2847"/>
      <c r="G45" s="2847"/>
      <c r="H45" s="2847"/>
      <c r="I45" s="2847"/>
      <c r="J45" s="2847"/>
      <c r="K45" s="2847"/>
      <c r="L45" s="2845"/>
    </row>
    <row r="46" spans="2:12">
      <c r="B46" s="2846" t="s">
        <v>54</v>
      </c>
      <c r="C46" s="2847"/>
      <c r="D46" s="2847"/>
      <c r="E46" s="2847"/>
      <c r="F46" s="2847"/>
      <c r="G46" s="2847"/>
      <c r="H46" s="2847"/>
      <c r="I46" s="2847"/>
      <c r="J46" s="2847"/>
      <c r="K46" s="2847"/>
      <c r="L46" s="2845"/>
    </row>
    <row r="47" spans="2:12">
      <c r="B47" s="2851"/>
      <c r="C47" s="2848"/>
      <c r="D47" s="2848"/>
      <c r="E47" s="2848"/>
      <c r="F47" s="2848"/>
      <c r="G47" s="2848"/>
      <c r="H47" s="2848"/>
      <c r="I47" s="2848"/>
      <c r="J47" s="2848"/>
      <c r="K47" s="2848"/>
      <c r="L47" s="2849"/>
    </row>
    <row r="51" ht="4.5" customHeight="1"/>
  </sheetData>
  <mergeCells count="1">
    <mergeCell ref="B3:L3"/>
  </mergeCells>
  <hyperlinks>
    <hyperlink ref="A1" location="ÍNDICE!B2" display="Indíce"/>
  </hyperlinks>
  <printOptions horizontalCentered="1"/>
  <pageMargins left="0.70866141732283472" right="0.70866141732283472" top="0.74803149606299213" bottom="0.74803149606299213" header="0.31496062992125984" footer="0.31496062992125984"/>
  <pageSetup paperSize="9" scale="48"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1:L119"/>
  <sheetViews>
    <sheetView showGridLines="0" topLeftCell="A85" zoomScaleNormal="100" workbookViewId="0">
      <selection activeCell="A3" sqref="A3:XFD3"/>
    </sheetView>
  </sheetViews>
  <sheetFormatPr defaultRowHeight="15"/>
  <cols>
    <col min="1" max="1" width="12.7109375" customWidth="1"/>
    <col min="2" max="2" width="4.7109375" style="4" customWidth="1"/>
    <col min="3" max="3" width="85.140625" bestFit="1" customWidth="1"/>
    <col min="4" max="4" width="0.85546875" customWidth="1"/>
    <col min="5" max="5" width="16.7109375" customWidth="1"/>
    <col min="6" max="6" width="0.85546875" customWidth="1"/>
    <col min="7" max="7" width="16.7109375" customWidth="1"/>
    <col min="8" max="8" width="0.85546875" customWidth="1"/>
    <col min="9" max="9" width="16.7109375" customWidth="1"/>
    <col min="10" max="10" width="0.7109375" customWidth="1"/>
    <col min="11" max="11" width="16.5703125" customWidth="1"/>
    <col min="12" max="12" width="13.28515625" customWidth="1"/>
  </cols>
  <sheetData>
    <row r="1" spans="1:11">
      <c r="A1" s="399" t="s">
        <v>814</v>
      </c>
    </row>
    <row r="2" spans="1:11" ht="19.5" customHeight="1"/>
    <row r="3" spans="1:11" s="2261" customFormat="1" ht="15.75">
      <c r="B3" s="3071" t="s">
        <v>897</v>
      </c>
      <c r="C3" s="3071"/>
      <c r="D3" s="3071"/>
      <c r="E3" s="3071"/>
      <c r="F3" s="3071"/>
      <c r="G3" s="3071"/>
      <c r="H3" s="3071"/>
      <c r="I3" s="3071"/>
      <c r="J3" s="2884"/>
    </row>
    <row r="4" spans="1:11">
      <c r="B4" s="35"/>
      <c r="C4" s="36"/>
      <c r="I4" s="1" t="s">
        <v>169</v>
      </c>
    </row>
    <row r="5" spans="1:11" s="1228" customFormat="1" ht="24" customHeight="1">
      <c r="B5" s="35"/>
      <c r="C5" s="1283" t="s">
        <v>667</v>
      </c>
      <c r="E5" s="1284" t="str">
        <f>+Introdução!E26</f>
        <v>t-2</v>
      </c>
      <c r="F5" s="1285"/>
      <c r="G5" s="1286" t="str">
        <f>+Introdução!E27</f>
        <v>t-1</v>
      </c>
      <c r="H5" s="1287"/>
      <c r="I5" s="1286" t="str">
        <f>+Introdução!E28</f>
        <v>t</v>
      </c>
    </row>
    <row r="6" spans="1:11" s="1228" customFormat="1" ht="4.5" customHeight="1"/>
    <row r="7" spans="1:11" s="1228" customFormat="1" ht="15.75">
      <c r="B7" s="90">
        <v>1</v>
      </c>
      <c r="C7" s="44" t="s">
        <v>771</v>
      </c>
      <c r="D7" s="167"/>
      <c r="E7" s="1102">
        <f>+E8+E9+E10*E11+E12+E13+E14+E15+E17-E18-E19+E20+E21+E22</f>
        <v>0</v>
      </c>
      <c r="F7" s="158"/>
      <c r="G7" s="1102">
        <f>+G8+G9+G10*G11+G12+G13+G14+G15+G17-G18-G19+G20+G21+G22</f>
        <v>0</v>
      </c>
      <c r="H7" s="1204"/>
      <c r="I7" s="1102">
        <f>+I8+I9+I10*I11+I12+I13+I14+I15+I17-I18-I19+I20+I21+I22</f>
        <v>0</v>
      </c>
    </row>
    <row r="8" spans="1:11" s="1228" customFormat="1">
      <c r="B8" s="88">
        <v>2</v>
      </c>
      <c r="C8" s="45" t="s">
        <v>27</v>
      </c>
      <c r="D8" s="167"/>
      <c r="E8" s="1099">
        <f>+E32</f>
        <v>0</v>
      </c>
      <c r="F8" s="158"/>
      <c r="G8" s="1099">
        <f>+G32</f>
        <v>0</v>
      </c>
      <c r="H8" s="198"/>
      <c r="I8" s="1099">
        <f>+I32</f>
        <v>0</v>
      </c>
    </row>
    <row r="9" spans="1:11" s="1228" customFormat="1">
      <c r="B9" s="88">
        <v>3</v>
      </c>
      <c r="C9" s="45" t="s">
        <v>37</v>
      </c>
      <c r="D9" s="167"/>
      <c r="E9" s="1099">
        <f>+E56</f>
        <v>0</v>
      </c>
      <c r="F9" s="158"/>
      <c r="G9" s="1099">
        <f>+G56</f>
        <v>0</v>
      </c>
      <c r="H9" s="198"/>
      <c r="I9" s="1099">
        <f>+I56</f>
        <v>0</v>
      </c>
    </row>
    <row r="10" spans="1:11" s="1228" customFormat="1">
      <c r="B10" s="88">
        <v>4</v>
      </c>
      <c r="C10" s="45" t="s">
        <v>28</v>
      </c>
      <c r="D10" s="167"/>
      <c r="E10" s="1099">
        <f>+E62</f>
        <v>0</v>
      </c>
      <c r="F10" s="158"/>
      <c r="G10" s="1099">
        <f>+G62</f>
        <v>0</v>
      </c>
      <c r="H10" s="198"/>
      <c r="I10" s="1099">
        <f>+I62</f>
        <v>0</v>
      </c>
    </row>
    <row r="11" spans="1:11" s="1228" customFormat="1">
      <c r="B11" s="88">
        <v>5</v>
      </c>
      <c r="C11" s="45" t="s">
        <v>29</v>
      </c>
      <c r="D11" s="167"/>
      <c r="E11" s="1475"/>
      <c r="F11" s="158"/>
      <c r="G11" s="1475"/>
      <c r="H11" s="26"/>
      <c r="I11" s="1475"/>
    </row>
    <row r="12" spans="1:11" s="1228" customFormat="1">
      <c r="B12" s="88">
        <v>6</v>
      </c>
      <c r="C12" s="1130" t="s">
        <v>663</v>
      </c>
      <c r="D12" s="167"/>
      <c r="E12" s="1099"/>
      <c r="F12" s="158"/>
      <c r="G12" s="1099"/>
      <c r="H12" s="26"/>
      <c r="I12" s="1099"/>
    </row>
    <row r="13" spans="1:11" s="1228" customFormat="1">
      <c r="B13" s="88">
        <v>7</v>
      </c>
      <c r="C13" s="45" t="s">
        <v>30</v>
      </c>
      <c r="D13" s="167"/>
      <c r="E13" s="941"/>
      <c r="F13" s="158"/>
      <c r="G13" s="1099"/>
      <c r="H13" s="198"/>
      <c r="I13" s="1099"/>
    </row>
    <row r="14" spans="1:11" s="1228" customFormat="1">
      <c r="B14" s="197">
        <v>8</v>
      </c>
      <c r="C14" s="1130" t="s">
        <v>604</v>
      </c>
      <c r="D14" s="167"/>
      <c r="E14" s="941"/>
      <c r="F14" s="158"/>
      <c r="G14" s="941"/>
      <c r="H14" s="198"/>
      <c r="I14" s="941"/>
      <c r="K14" s="26"/>
    </row>
    <row r="15" spans="1:11" s="1228" customFormat="1">
      <c r="B15" s="88">
        <v>9</v>
      </c>
      <c r="C15" s="45" t="s">
        <v>148</v>
      </c>
      <c r="D15" s="167"/>
      <c r="E15" s="1099">
        <f>+E33</f>
        <v>0</v>
      </c>
      <c r="F15" s="158"/>
      <c r="G15" s="1099">
        <f>+G33</f>
        <v>0</v>
      </c>
      <c r="H15" s="198"/>
      <c r="I15" s="1099">
        <f>+I33</f>
        <v>0</v>
      </c>
    </row>
    <row r="16" spans="1:11" s="1228" customFormat="1">
      <c r="B16" s="197">
        <v>10</v>
      </c>
      <c r="C16" s="1130" t="s">
        <v>651</v>
      </c>
      <c r="D16" s="167"/>
      <c r="E16" s="941"/>
      <c r="F16" s="158"/>
      <c r="G16" s="941"/>
      <c r="H16" s="198"/>
      <c r="I16" s="941"/>
    </row>
    <row r="17" spans="1:9" s="1228" customFormat="1">
      <c r="B17" s="197">
        <v>11</v>
      </c>
      <c r="C17" s="42" t="s">
        <v>603</v>
      </c>
      <c r="D17" s="167"/>
      <c r="E17" s="1099">
        <f>+E34+E35+E36</f>
        <v>0</v>
      </c>
      <c r="F17" s="158"/>
      <c r="G17" s="941">
        <f>+G34+G35+G36</f>
        <v>0</v>
      </c>
      <c r="H17" s="198"/>
      <c r="I17" s="941">
        <f>+I34+I35+I36</f>
        <v>0</v>
      </c>
    </row>
    <row r="18" spans="1:9" s="1228" customFormat="1">
      <c r="B18" s="88">
        <v>12</v>
      </c>
      <c r="C18" s="45" t="s">
        <v>31</v>
      </c>
      <c r="D18" s="167"/>
      <c r="E18" s="1099">
        <f>+E53</f>
        <v>0</v>
      </c>
      <c r="F18" s="158"/>
      <c r="G18" s="1099">
        <f>+G53</f>
        <v>0</v>
      </c>
      <c r="H18" s="198"/>
      <c r="I18" s="1099">
        <f>+I53</f>
        <v>0</v>
      </c>
    </row>
    <row r="19" spans="1:9" s="1228" customFormat="1">
      <c r="B19" s="88">
        <v>13</v>
      </c>
      <c r="C19" s="42" t="s">
        <v>626</v>
      </c>
      <c r="D19" s="167"/>
      <c r="E19" s="1099"/>
      <c r="F19" s="158"/>
      <c r="G19" s="1099"/>
      <c r="H19" s="26"/>
      <c r="I19" s="1099"/>
    </row>
    <row r="20" spans="1:9" s="1228" customFormat="1">
      <c r="B20" s="197">
        <v>14</v>
      </c>
      <c r="C20" s="852" t="s">
        <v>147</v>
      </c>
      <c r="D20" s="167"/>
      <c r="E20" s="941"/>
      <c r="F20" s="158"/>
      <c r="G20" s="941"/>
      <c r="H20" s="198"/>
      <c r="I20" s="941"/>
    </row>
    <row r="21" spans="1:9" s="1228" customFormat="1">
      <c r="B21" s="197">
        <v>15</v>
      </c>
      <c r="C21" s="852" t="s">
        <v>195</v>
      </c>
      <c r="D21" s="167"/>
      <c r="E21" s="941"/>
      <c r="F21" s="158"/>
      <c r="G21" s="941"/>
      <c r="H21" s="198"/>
      <c r="I21" s="941"/>
    </row>
    <row r="22" spans="1:9" s="1228" customFormat="1">
      <c r="B22" s="89">
        <v>16</v>
      </c>
      <c r="C22" s="1227" t="s">
        <v>705</v>
      </c>
      <c r="D22" s="167"/>
      <c r="E22" s="1476"/>
      <c r="F22" s="158"/>
      <c r="G22" s="1597"/>
      <c r="H22" s="26"/>
      <c r="I22" s="1476"/>
    </row>
    <row r="23" spans="1:9" s="1228" customFormat="1">
      <c r="B23" s="56"/>
      <c r="C23" s="615"/>
      <c r="D23" s="158"/>
      <c r="E23" s="779"/>
      <c r="F23" s="158"/>
      <c r="G23" s="779"/>
      <c r="H23" s="26"/>
      <c r="I23" s="779"/>
    </row>
    <row r="24" spans="1:9" s="1228" customFormat="1">
      <c r="B24" s="91">
        <v>17</v>
      </c>
      <c r="C24" s="46" t="s">
        <v>810</v>
      </c>
      <c r="D24" s="158"/>
      <c r="E24" s="1103">
        <f>+E10*E11</f>
        <v>0</v>
      </c>
      <c r="F24" s="158"/>
      <c r="G24" s="1103">
        <f>+G10*G11</f>
        <v>0</v>
      </c>
      <c r="H24" s="198"/>
      <c r="I24" s="1103">
        <f>+I10*I11</f>
        <v>0</v>
      </c>
    </row>
    <row r="25" spans="1:9" s="1228" customFormat="1">
      <c r="B25" s="35"/>
      <c r="C25" s="36"/>
    </row>
    <row r="26" spans="1:9" s="1228" customFormat="1">
      <c r="B26" s="35"/>
      <c r="C26" s="36"/>
      <c r="E26" s="1409"/>
    </row>
    <row r="27" spans="1:9" s="1228" customFormat="1">
      <c r="B27" s="35"/>
      <c r="C27" s="36"/>
    </row>
    <row r="28" spans="1:9" s="1228" customFormat="1">
      <c r="B28" s="35"/>
      <c r="C28" s="36"/>
      <c r="I28" s="1" t="s">
        <v>169</v>
      </c>
    </row>
    <row r="29" spans="1:9" ht="24" customHeight="1">
      <c r="C29" s="1289" t="s">
        <v>149</v>
      </c>
      <c r="D29" s="1285"/>
      <c r="E29" s="1284" t="str">
        <f>+Introdução!E26</f>
        <v>t-2</v>
      </c>
      <c r="F29" s="1285"/>
      <c r="G29" s="1286" t="str">
        <f>+Introdução!E27</f>
        <v>t-1</v>
      </c>
      <c r="H29" s="1287"/>
      <c r="I29" s="1286" t="str">
        <f>+Introdução!E28</f>
        <v>t</v>
      </c>
    </row>
    <row r="30" spans="1:9" ht="4.5" customHeight="1">
      <c r="A30" s="23"/>
      <c r="B30" s="32"/>
      <c r="C30" s="164"/>
      <c r="D30" s="164"/>
      <c r="E30" s="228"/>
      <c r="F30" s="164"/>
      <c r="G30" s="668"/>
      <c r="H30" s="669"/>
      <c r="I30" s="668"/>
    </row>
    <row r="31" spans="1:9">
      <c r="B31" s="33"/>
      <c r="C31" s="62" t="s">
        <v>1</v>
      </c>
      <c r="D31" s="158"/>
      <c r="E31" s="601"/>
      <c r="F31" s="158"/>
      <c r="G31" s="1654"/>
      <c r="H31" s="198"/>
      <c r="I31" s="1654"/>
    </row>
    <row r="32" spans="1:9">
      <c r="B32" s="88">
        <v>18</v>
      </c>
      <c r="C32" s="602" t="s">
        <v>2</v>
      </c>
      <c r="D32" s="158"/>
      <c r="E32" s="1052"/>
      <c r="F32" s="441"/>
      <c r="G32" s="1052"/>
      <c r="H32" s="999"/>
      <c r="I32" s="1052"/>
    </row>
    <row r="33" spans="2:12">
      <c r="B33" s="88">
        <v>19</v>
      </c>
      <c r="C33" s="603" t="s">
        <v>3</v>
      </c>
      <c r="D33" s="158"/>
      <c r="E33" s="1052"/>
      <c r="F33" s="441"/>
      <c r="G33" s="1052"/>
      <c r="H33" s="999"/>
      <c r="I33" s="1052"/>
      <c r="K33" s="1204"/>
      <c r="L33" s="21"/>
    </row>
    <row r="34" spans="2:12">
      <c r="B34" s="88">
        <v>20</v>
      </c>
      <c r="C34" s="603" t="s">
        <v>4</v>
      </c>
      <c r="D34" s="158"/>
      <c r="E34" s="1052"/>
      <c r="F34" s="441"/>
      <c r="G34" s="1052"/>
      <c r="H34" s="999"/>
      <c r="I34" s="1052"/>
      <c r="K34" s="865"/>
      <c r="L34" s="865"/>
    </row>
    <row r="35" spans="2:12">
      <c r="B35" s="88">
        <v>21</v>
      </c>
      <c r="C35" s="602" t="s">
        <v>5</v>
      </c>
      <c r="D35" s="158"/>
      <c r="E35" s="1052"/>
      <c r="F35" s="441"/>
      <c r="G35" s="1052"/>
      <c r="H35" s="999"/>
      <c r="I35" s="1052"/>
      <c r="K35" s="1205"/>
      <c r="L35" s="21"/>
    </row>
    <row r="36" spans="2:12">
      <c r="B36" s="88">
        <v>22</v>
      </c>
      <c r="C36" s="602" t="s">
        <v>170</v>
      </c>
      <c r="D36" s="158"/>
      <c r="E36" s="1052"/>
      <c r="F36" s="441"/>
      <c r="G36" s="1052"/>
      <c r="H36" s="999"/>
      <c r="I36" s="1052"/>
      <c r="K36" s="21"/>
      <c r="L36" s="21"/>
    </row>
    <row r="37" spans="2:12">
      <c r="B37" s="88">
        <v>23</v>
      </c>
      <c r="C37" s="114" t="s">
        <v>150</v>
      </c>
      <c r="D37" s="158"/>
      <c r="E37" s="1097">
        <f>SUM(E32:E36)</f>
        <v>0</v>
      </c>
      <c r="F37" s="441"/>
      <c r="G37" s="1097">
        <f>SUM(G32:G36)</f>
        <v>0</v>
      </c>
      <c r="H37" s="999"/>
      <c r="I37" s="1097">
        <f>SUM(I32:I36)</f>
        <v>0</v>
      </c>
    </row>
    <row r="38" spans="2:12" ht="4.5" customHeight="1">
      <c r="B38" s="88"/>
      <c r="C38" s="602"/>
      <c r="D38" s="158"/>
      <c r="E38" s="777"/>
      <c r="F38" s="441"/>
      <c r="G38" s="1267"/>
      <c r="H38" s="1266"/>
      <c r="I38" s="1267"/>
    </row>
    <row r="39" spans="2:12">
      <c r="B39" s="88">
        <v>24</v>
      </c>
      <c r="C39" s="602" t="s">
        <v>6</v>
      </c>
      <c r="D39" s="158"/>
      <c r="E39" s="1052"/>
      <c r="F39" s="441"/>
      <c r="G39" s="1825"/>
      <c r="H39" s="1707"/>
      <c r="I39" s="1825"/>
    </row>
    <row r="40" spans="2:12">
      <c r="B40" s="88">
        <v>25</v>
      </c>
      <c r="C40" s="602" t="s">
        <v>35</v>
      </c>
      <c r="D40" s="158"/>
      <c r="E40" s="1052"/>
      <c r="F40" s="441"/>
      <c r="G40" s="1825"/>
      <c r="H40" s="1707"/>
      <c r="I40" s="1825"/>
    </row>
    <row r="41" spans="2:12">
      <c r="B41" s="88">
        <v>26</v>
      </c>
      <c r="C41" s="604" t="s">
        <v>7</v>
      </c>
      <c r="D41" s="158"/>
      <c r="E41" s="1052"/>
      <c r="F41" s="441"/>
      <c r="G41" s="1825"/>
      <c r="H41" s="1707"/>
      <c r="I41" s="1825"/>
      <c r="L41" t="s">
        <v>688</v>
      </c>
    </row>
    <row r="42" spans="2:12">
      <c r="B42" s="88">
        <v>27</v>
      </c>
      <c r="C42" s="602" t="s">
        <v>8</v>
      </c>
      <c r="D42" s="158"/>
      <c r="E42" s="1052"/>
      <c r="F42" s="441"/>
      <c r="G42" s="1825"/>
      <c r="H42" s="1707"/>
      <c r="I42" s="1825"/>
    </row>
    <row r="43" spans="2:12">
      <c r="B43" s="88">
        <v>28</v>
      </c>
      <c r="C43" s="602" t="s">
        <v>9</v>
      </c>
      <c r="D43" s="158"/>
      <c r="E43" s="1052">
        <f>SUM(E44:E45)</f>
        <v>0</v>
      </c>
      <c r="F43" s="441"/>
      <c r="G43" s="1052">
        <f>SUM(G44:G45)</f>
        <v>0</v>
      </c>
      <c r="H43" s="1707"/>
      <c r="I43" s="1052">
        <f>SUM(I44:I45)</f>
        <v>0</v>
      </c>
    </row>
    <row r="44" spans="2:12">
      <c r="B44" s="1268" t="s">
        <v>665</v>
      </c>
      <c r="C44" s="395" t="s">
        <v>510</v>
      </c>
      <c r="D44" s="158"/>
      <c r="E44" s="916"/>
      <c r="F44" s="441"/>
      <c r="G44" s="1825"/>
      <c r="H44" s="1707"/>
      <c r="I44" s="1825"/>
    </row>
    <row r="45" spans="2:12">
      <c r="B45" s="1268" t="s">
        <v>666</v>
      </c>
      <c r="C45" s="395" t="s">
        <v>509</v>
      </c>
      <c r="D45" s="158"/>
      <c r="E45" s="916"/>
      <c r="F45" s="441"/>
      <c r="G45" s="1825"/>
      <c r="H45" s="1707"/>
      <c r="I45" s="1825"/>
    </row>
    <row r="46" spans="2:12">
      <c r="B46" s="88">
        <v>29</v>
      </c>
      <c r="C46" s="115" t="s">
        <v>585</v>
      </c>
      <c r="D46" s="605"/>
      <c r="E46" s="1098">
        <f>+E39+E40+E42+E43</f>
        <v>0</v>
      </c>
      <c r="F46" s="441"/>
      <c r="G46" s="1098">
        <f>+G39+G40+G42+G43</f>
        <v>0</v>
      </c>
      <c r="H46" s="1807"/>
      <c r="I46" s="1098">
        <f>+I39+I40+I42+I43</f>
        <v>0</v>
      </c>
    </row>
    <row r="47" spans="2:12" ht="4.5" customHeight="1">
      <c r="B47" s="88"/>
      <c r="C47" s="602"/>
      <c r="D47" s="158"/>
      <c r="E47" s="776"/>
      <c r="F47" s="441"/>
      <c r="G47" s="1265"/>
      <c r="H47" s="1266"/>
      <c r="I47" s="1265"/>
    </row>
    <row r="48" spans="2:12">
      <c r="B48" s="88"/>
      <c r="C48" s="34" t="s">
        <v>10</v>
      </c>
      <c r="D48" s="158"/>
      <c r="E48" s="776"/>
      <c r="F48" s="441"/>
      <c r="G48" s="1052"/>
      <c r="H48" s="999"/>
      <c r="I48" s="1052"/>
    </row>
    <row r="49" spans="2:9">
      <c r="B49" s="88">
        <v>30</v>
      </c>
      <c r="C49" s="602" t="s">
        <v>11</v>
      </c>
      <c r="D49" s="158"/>
      <c r="E49" s="1052"/>
      <c r="F49" s="441"/>
      <c r="G49" s="1052"/>
      <c r="H49" s="999"/>
      <c r="I49" s="1052"/>
    </row>
    <row r="50" spans="2:9">
      <c r="B50" s="88">
        <v>31</v>
      </c>
      <c r="C50" s="602" t="s">
        <v>34</v>
      </c>
      <c r="D50" s="158"/>
      <c r="E50" s="1052">
        <f>+E51+E52</f>
        <v>0</v>
      </c>
      <c r="F50" s="441"/>
      <c r="G50" s="1052">
        <f>+G51+G52</f>
        <v>0</v>
      </c>
      <c r="H50" s="999"/>
      <c r="I50" s="1052">
        <f>+I51+I52</f>
        <v>0</v>
      </c>
    </row>
    <row r="51" spans="2:9">
      <c r="B51" s="88">
        <v>32</v>
      </c>
      <c r="C51" s="606" t="s">
        <v>32</v>
      </c>
      <c r="D51" s="158"/>
      <c r="E51" s="1099"/>
      <c r="F51" s="441"/>
      <c r="G51" s="1099"/>
      <c r="H51" s="1380"/>
      <c r="I51" s="1099"/>
    </row>
    <row r="52" spans="2:9">
      <c r="B52" s="88">
        <v>33</v>
      </c>
      <c r="C52" s="606" t="s">
        <v>33</v>
      </c>
      <c r="D52" s="158"/>
      <c r="E52" s="1099"/>
      <c r="F52" s="441"/>
      <c r="G52" s="1099"/>
      <c r="H52" s="1380"/>
      <c r="I52" s="1099"/>
    </row>
    <row r="53" spans="2:9">
      <c r="B53" s="88">
        <v>34</v>
      </c>
      <c r="C53" s="115" t="s">
        <v>151</v>
      </c>
      <c r="D53" s="605"/>
      <c r="E53" s="1098">
        <f>SUM(E49:E50)</f>
        <v>0</v>
      </c>
      <c r="F53" s="441"/>
      <c r="G53" s="1098">
        <f>SUM(G49:G50)</f>
        <v>0</v>
      </c>
      <c r="H53" s="999"/>
      <c r="I53" s="1098">
        <f>SUM(I49:I50)</f>
        <v>0</v>
      </c>
    </row>
    <row r="54" spans="2:9" ht="21" customHeight="1">
      <c r="B54" s="93">
        <v>35</v>
      </c>
      <c r="C54" s="116" t="s">
        <v>152</v>
      </c>
      <c r="D54" s="607"/>
      <c r="E54" s="1100">
        <f>+E46-E53</f>
        <v>0</v>
      </c>
      <c r="F54" s="441"/>
      <c r="G54" s="1100">
        <f>+G46-G53</f>
        <v>0</v>
      </c>
      <c r="H54" s="999"/>
      <c r="I54" s="1100">
        <f>+I46-I53</f>
        <v>0</v>
      </c>
    </row>
    <row r="55" spans="2:9">
      <c r="B55" s="93">
        <v>36</v>
      </c>
      <c r="C55" s="602" t="s">
        <v>12</v>
      </c>
      <c r="D55" s="26"/>
      <c r="E55" s="1052"/>
      <c r="F55" s="26"/>
      <c r="G55" s="1052"/>
      <c r="H55" s="198"/>
      <c r="I55" s="1052"/>
    </row>
    <row r="56" spans="2:9">
      <c r="B56" s="88">
        <v>37</v>
      </c>
      <c r="C56" s="602" t="s">
        <v>36</v>
      </c>
      <c r="D56" s="158"/>
      <c r="E56" s="1434">
        <f>+E57-E58</f>
        <v>0</v>
      </c>
      <c r="F56" s="158"/>
      <c r="G56" s="1434">
        <f>+G57-G58</f>
        <v>0</v>
      </c>
      <c r="H56" s="198"/>
      <c r="I56" s="1434">
        <f>+I57-I58</f>
        <v>0</v>
      </c>
    </row>
    <row r="57" spans="2:9">
      <c r="B57" s="88">
        <v>38</v>
      </c>
      <c r="C57" s="608" t="s">
        <v>13</v>
      </c>
      <c r="D57" s="609"/>
      <c r="E57" s="1099"/>
      <c r="F57" s="158"/>
      <c r="G57" s="1099"/>
      <c r="H57" s="198"/>
      <c r="I57" s="1099"/>
    </row>
    <row r="58" spans="2:9">
      <c r="B58" s="88">
        <v>39</v>
      </c>
      <c r="C58" s="610" t="s">
        <v>14</v>
      </c>
      <c r="D58" s="609"/>
      <c r="E58" s="1435"/>
      <c r="F58" s="158"/>
      <c r="G58" s="1435"/>
      <c r="H58" s="198"/>
      <c r="I58" s="1435"/>
    </row>
    <row r="59" spans="2:9" ht="21" customHeight="1">
      <c r="B59" s="86">
        <v>40</v>
      </c>
      <c r="C59" s="117" t="s">
        <v>154</v>
      </c>
      <c r="D59" s="611"/>
      <c r="E59" s="1101">
        <f>SUM(E55:E56)</f>
        <v>0</v>
      </c>
      <c r="F59" s="158"/>
      <c r="G59" s="1101">
        <f>SUM(G55:G56)</f>
        <v>0</v>
      </c>
      <c r="H59" s="198"/>
      <c r="I59" s="1101">
        <f>SUM(I55:I56)</f>
        <v>0</v>
      </c>
    </row>
    <row r="60" spans="2:9" ht="21" customHeight="1">
      <c r="B60" s="87">
        <v>41</v>
      </c>
      <c r="C60" s="117" t="s">
        <v>153</v>
      </c>
      <c r="D60" s="612"/>
      <c r="E60" s="1101">
        <f>+E37+E54+E59</f>
        <v>0</v>
      </c>
      <c r="F60" s="158"/>
      <c r="G60" s="1101">
        <f>+G37+G54+G59</f>
        <v>0</v>
      </c>
      <c r="H60" s="198"/>
      <c r="I60" s="1101">
        <f>+I37+I54+I59</f>
        <v>0</v>
      </c>
    </row>
    <row r="61" spans="2:9">
      <c r="B61" s="83"/>
      <c r="C61" s="158"/>
      <c r="D61" s="158"/>
      <c r="E61" s="786"/>
      <c r="F61" s="158"/>
      <c r="G61" s="187"/>
      <c r="H61" s="26"/>
      <c r="I61" s="187"/>
    </row>
    <row r="62" spans="2:9">
      <c r="B62" s="90">
        <v>42</v>
      </c>
      <c r="C62" s="41" t="s">
        <v>16</v>
      </c>
      <c r="D62" s="158"/>
      <c r="E62" s="1102"/>
      <c r="F62" s="158"/>
      <c r="G62" s="1102"/>
      <c r="H62" s="198"/>
      <c r="I62" s="1102"/>
    </row>
    <row r="63" spans="2:9">
      <c r="B63" s="88">
        <v>43</v>
      </c>
      <c r="C63" s="42" t="s">
        <v>17</v>
      </c>
      <c r="D63" s="158"/>
      <c r="E63" s="1099"/>
      <c r="F63" s="158"/>
      <c r="G63" s="1099"/>
      <c r="H63" s="198"/>
      <c r="I63" s="1099"/>
    </row>
    <row r="64" spans="2:9">
      <c r="B64" s="88">
        <v>44</v>
      </c>
      <c r="C64" s="42" t="s">
        <v>18</v>
      </c>
      <c r="D64" s="158"/>
      <c r="E64" s="1099"/>
      <c r="F64" s="158"/>
      <c r="G64" s="1099"/>
      <c r="H64" s="198"/>
      <c r="I64" s="1099"/>
    </row>
    <row r="65" spans="2:11">
      <c r="B65" s="88">
        <v>45</v>
      </c>
      <c r="C65" s="42" t="s">
        <v>19</v>
      </c>
      <c r="D65" s="158"/>
      <c r="E65" s="1099"/>
      <c r="F65" s="158"/>
      <c r="G65" s="1099"/>
      <c r="H65" s="198"/>
      <c r="I65" s="1099"/>
    </row>
    <row r="66" spans="2:11">
      <c r="B66" s="88">
        <v>46</v>
      </c>
      <c r="C66" s="42" t="s">
        <v>20</v>
      </c>
      <c r="D66" s="158"/>
      <c r="E66" s="1099"/>
      <c r="F66" s="158"/>
      <c r="G66" s="1099"/>
      <c r="H66" s="198"/>
      <c r="I66" s="1099"/>
    </row>
    <row r="67" spans="2:11">
      <c r="B67" s="88">
        <v>47</v>
      </c>
      <c r="C67" s="42" t="s">
        <v>21</v>
      </c>
      <c r="D67" s="158"/>
      <c r="E67" s="1099"/>
      <c r="F67" s="158"/>
      <c r="G67" s="1099"/>
      <c r="H67" s="198"/>
      <c r="I67" s="1099"/>
    </row>
    <row r="68" spans="2:11">
      <c r="B68" s="88">
        <v>48</v>
      </c>
      <c r="C68" s="42" t="s">
        <v>22</v>
      </c>
      <c r="D68" s="158"/>
      <c r="E68" s="1099"/>
      <c r="F68" s="158"/>
      <c r="G68" s="1099"/>
      <c r="H68" s="198"/>
      <c r="I68" s="1099"/>
    </row>
    <row r="69" spans="2:11">
      <c r="B69" s="88">
        <v>49</v>
      </c>
      <c r="C69" s="42" t="s">
        <v>23</v>
      </c>
      <c r="D69" s="158"/>
      <c r="E69" s="1099"/>
      <c r="F69" s="158"/>
      <c r="G69" s="1099"/>
      <c r="H69" s="198"/>
      <c r="I69" s="1099"/>
    </row>
    <row r="70" spans="2:11">
      <c r="B70" s="88">
        <v>50</v>
      </c>
      <c r="C70" s="42" t="s">
        <v>24</v>
      </c>
      <c r="D70" s="158"/>
      <c r="E70" s="1099"/>
      <c r="F70" s="158"/>
      <c r="G70" s="1099"/>
      <c r="H70" s="198"/>
      <c r="I70" s="1099"/>
    </row>
    <row r="71" spans="2:11">
      <c r="B71" s="88">
        <v>51</v>
      </c>
      <c r="C71" s="42" t="s">
        <v>25</v>
      </c>
      <c r="D71" s="158"/>
      <c r="E71" s="1099"/>
      <c r="F71" s="158"/>
      <c r="G71" s="1099"/>
      <c r="H71" s="198"/>
      <c r="I71" s="1099"/>
    </row>
    <row r="72" spans="2:11">
      <c r="B72" s="89">
        <v>52</v>
      </c>
      <c r="C72" s="43" t="s">
        <v>26</v>
      </c>
      <c r="D72" s="158"/>
      <c r="E72" s="942"/>
      <c r="F72" s="158"/>
      <c r="G72" s="942"/>
      <c r="H72" s="198"/>
      <c r="I72" s="942"/>
    </row>
    <row r="73" spans="2:11">
      <c r="B73" s="83"/>
      <c r="C73" s="613"/>
      <c r="D73" s="614"/>
      <c r="E73" s="778"/>
      <c r="F73" s="158"/>
      <c r="G73" s="1123"/>
      <c r="H73" s="1122"/>
      <c r="I73" s="1123"/>
    </row>
    <row r="74" spans="2:11">
      <c r="C74" s="26"/>
      <c r="D74" s="26"/>
      <c r="E74" s="198"/>
      <c r="F74" s="198"/>
      <c r="G74" s="198"/>
      <c r="H74" s="198"/>
      <c r="I74" s="1262"/>
      <c r="J74" s="26"/>
      <c r="K74" s="26"/>
    </row>
    <row r="75" spans="2:11">
      <c r="C75" s="26"/>
      <c r="D75" s="26"/>
      <c r="E75" s="1693"/>
      <c r="F75" s="1264"/>
      <c r="G75" s="1263" t="str">
        <f>+G29</f>
        <v>t-1</v>
      </c>
      <c r="H75" s="1264"/>
      <c r="I75" s="1263" t="str">
        <f>+I29</f>
        <v>t</v>
      </c>
      <c r="J75" s="26"/>
      <c r="K75" s="26"/>
    </row>
    <row r="76" spans="2:11" ht="4.5" customHeight="1">
      <c r="C76" s="26"/>
      <c r="D76" s="26"/>
      <c r="E76" s="187"/>
      <c r="F76" s="26"/>
      <c r="G76" s="26"/>
      <c r="H76" s="26"/>
      <c r="I76" s="26"/>
      <c r="J76" s="26"/>
      <c r="K76" s="26"/>
    </row>
    <row r="77" spans="2:11">
      <c r="B77" s="1269"/>
      <c r="C77" s="1694" t="s">
        <v>605</v>
      </c>
      <c r="D77" s="1697"/>
      <c r="E77" s="1698"/>
      <c r="F77" s="26"/>
      <c r="G77" s="1706"/>
      <c r="H77" s="1232"/>
      <c r="I77" s="1706"/>
      <c r="J77" s="26"/>
      <c r="K77" s="26"/>
    </row>
    <row r="78" spans="2:11">
      <c r="B78" s="1270">
        <v>53</v>
      </c>
      <c r="C78" s="1696" t="s">
        <v>600</v>
      </c>
      <c r="D78" s="1701"/>
      <c r="E78" s="1702"/>
      <c r="F78" s="187"/>
      <c r="G78" s="1704"/>
      <c r="H78" s="187"/>
      <c r="I78" s="1704"/>
      <c r="J78" s="26"/>
      <c r="K78" s="26"/>
    </row>
    <row r="79" spans="2:11">
      <c r="B79" s="1271">
        <v>54</v>
      </c>
      <c r="C79" s="1695" t="s">
        <v>601</v>
      </c>
      <c r="D79" s="1699"/>
      <c r="E79" s="1700"/>
      <c r="F79" s="26"/>
      <c r="G79" s="1703"/>
      <c r="H79" s="26"/>
      <c r="I79" s="1705"/>
      <c r="J79" s="26"/>
      <c r="K79" s="26"/>
    </row>
    <row r="88" spans="3:7">
      <c r="C88" s="1659" t="s">
        <v>852</v>
      </c>
      <c r="D88" s="1662"/>
      <c r="E88" s="1658"/>
      <c r="F88" s="1658"/>
      <c r="G88" s="1664" t="s">
        <v>169</v>
      </c>
    </row>
    <row r="89" spans="3:7">
      <c r="C89" s="1896"/>
      <c r="D89" s="1662"/>
      <c r="E89" s="1897" t="s">
        <v>851</v>
      </c>
      <c r="F89" s="1658"/>
      <c r="G89" s="1897" t="str">
        <f>+Introdução!E26</f>
        <v>t-2</v>
      </c>
    </row>
    <row r="90" spans="3:7">
      <c r="C90" s="1896"/>
      <c r="D90" s="1662"/>
      <c r="E90" s="1898"/>
      <c r="F90" s="1662"/>
      <c r="G90" s="1898"/>
    </row>
    <row r="91" spans="3:7">
      <c r="C91" s="1899" t="s">
        <v>841</v>
      </c>
      <c r="D91" s="1662"/>
      <c r="E91" s="1900"/>
      <c r="F91" s="1658"/>
      <c r="G91" s="1901"/>
    </row>
    <row r="92" spans="3:7">
      <c r="C92" s="1417" t="s">
        <v>736</v>
      </c>
      <c r="D92" s="1662"/>
      <c r="E92" s="1902"/>
      <c r="F92" s="1658"/>
      <c r="G92" s="1903"/>
    </row>
    <row r="93" spans="3:7">
      <c r="C93" s="432" t="s">
        <v>737</v>
      </c>
      <c r="D93" s="1662"/>
      <c r="E93" s="1904"/>
      <c r="F93" s="1905"/>
      <c r="G93" s="1906"/>
    </row>
    <row r="94" spans="3:7">
      <c r="C94" s="1670" t="s">
        <v>842</v>
      </c>
      <c r="D94" s="1662"/>
      <c r="E94" s="1907"/>
      <c r="F94" s="1658"/>
      <c r="G94" s="1907"/>
    </row>
    <row r="95" spans="3:7">
      <c r="C95" s="1908"/>
      <c r="D95" s="1662"/>
      <c r="E95" s="1658"/>
      <c r="F95" s="1658"/>
      <c r="G95" s="1658"/>
    </row>
    <row r="96" spans="3:7">
      <c r="C96" s="1899" t="s">
        <v>870</v>
      </c>
      <c r="D96" s="1662"/>
      <c r="E96" s="1662"/>
      <c r="F96" s="1658"/>
      <c r="G96" s="1909"/>
    </row>
    <row r="97" spans="3:7">
      <c r="C97" s="504" t="s">
        <v>887</v>
      </c>
      <c r="D97" s="1662"/>
      <c r="E97" s="1662"/>
      <c r="F97" s="1662"/>
      <c r="G97" s="1910"/>
    </row>
    <row r="98" spans="3:7">
      <c r="C98" s="1417" t="s">
        <v>843</v>
      </c>
      <c r="D98" s="1662"/>
      <c r="E98" s="1662"/>
      <c r="F98" s="1662"/>
      <c r="G98" s="521"/>
    </row>
    <row r="99" spans="3:7">
      <c r="C99" s="1417" t="s">
        <v>844</v>
      </c>
      <c r="D99" s="1662"/>
      <c r="E99" s="1662"/>
      <c r="F99" s="1662"/>
      <c r="G99" s="467"/>
    </row>
    <row r="100" spans="3:7">
      <c r="C100" s="1670" t="s">
        <v>888</v>
      </c>
      <c r="D100" s="1662"/>
      <c r="E100" s="1662"/>
      <c r="F100" s="1658"/>
      <c r="G100" s="1911"/>
    </row>
    <row r="101" spans="3:7">
      <c r="C101" s="1658"/>
      <c r="D101" s="1658"/>
      <c r="E101" s="1658"/>
      <c r="F101" s="1658"/>
      <c r="G101" s="1658"/>
    </row>
    <row r="102" spans="3:7">
      <c r="C102" s="1912" t="s">
        <v>875</v>
      </c>
      <c r="D102" s="1658"/>
      <c r="E102" s="1658"/>
      <c r="F102" s="1658"/>
      <c r="G102" s="1913"/>
    </row>
    <row r="103" spans="3:7">
      <c r="C103" s="1658"/>
      <c r="D103" s="1658"/>
      <c r="E103" s="1658"/>
      <c r="F103" s="1658"/>
      <c r="G103" s="1658"/>
    </row>
    <row r="104" spans="3:7">
      <c r="C104" s="1408"/>
      <c r="D104" s="1408"/>
      <c r="E104" s="1408"/>
      <c r="F104" s="1408"/>
      <c r="G104" s="1408"/>
    </row>
    <row r="105" spans="3:7">
      <c r="C105" s="1659" t="s">
        <v>853</v>
      </c>
      <c r="D105" s="1662"/>
      <c r="E105" s="1658"/>
      <c r="F105" s="1658"/>
      <c r="G105" s="1664" t="s">
        <v>169</v>
      </c>
    </row>
    <row r="106" spans="3:7">
      <c r="C106" s="1896"/>
      <c r="D106" s="1662"/>
      <c r="E106" s="1897" t="s">
        <v>850</v>
      </c>
      <c r="F106" s="1658"/>
      <c r="G106" s="1897" t="str">
        <f>+Introdução!E27</f>
        <v>t-1</v>
      </c>
    </row>
    <row r="107" spans="3:7">
      <c r="C107" s="1896"/>
      <c r="D107" s="1662"/>
      <c r="E107" s="1898"/>
      <c r="F107" s="1662"/>
      <c r="G107" s="1898"/>
    </row>
    <row r="108" spans="3:7">
      <c r="C108" s="1899" t="s">
        <v>841</v>
      </c>
      <c r="D108" s="1662"/>
      <c r="E108" s="1900"/>
      <c r="F108" s="1658"/>
      <c r="G108" s="1914"/>
    </row>
    <row r="109" spans="3:7">
      <c r="C109" s="1417" t="s">
        <v>736</v>
      </c>
      <c r="D109" s="1662"/>
      <c r="E109" s="1902"/>
      <c r="F109" s="1658"/>
      <c r="G109" s="1000"/>
    </row>
    <row r="110" spans="3:7">
      <c r="C110" s="432" t="s">
        <v>737</v>
      </c>
      <c r="D110" s="1662"/>
      <c r="E110" s="1904"/>
      <c r="F110" s="1905"/>
      <c r="G110" s="1676"/>
    </row>
    <row r="111" spans="3:7">
      <c r="C111" s="1670" t="s">
        <v>842</v>
      </c>
      <c r="D111" s="1662"/>
      <c r="E111" s="1907"/>
      <c r="F111" s="1658"/>
      <c r="G111" s="1671"/>
    </row>
    <row r="112" spans="3:7">
      <c r="C112" s="1658"/>
      <c r="D112" s="1662"/>
      <c r="E112" s="1658"/>
      <c r="F112" s="1658"/>
      <c r="G112" s="1708"/>
    </row>
    <row r="113" spans="3:7">
      <c r="C113" s="1899" t="s">
        <v>876</v>
      </c>
      <c r="D113" s="1662"/>
      <c r="E113" s="1662"/>
      <c r="F113" s="1658"/>
      <c r="G113" s="1915"/>
    </row>
    <row r="114" spans="3:7">
      <c r="C114" s="504" t="s">
        <v>884</v>
      </c>
      <c r="D114" s="1662"/>
      <c r="E114" s="1662"/>
      <c r="F114" s="1662"/>
      <c r="G114" s="1676"/>
    </row>
    <row r="115" spans="3:7">
      <c r="C115" s="1417" t="s">
        <v>885</v>
      </c>
      <c r="D115" s="1662"/>
      <c r="E115" s="1662"/>
      <c r="F115" s="1658"/>
      <c r="G115" s="989"/>
    </row>
    <row r="116" spans="3:7">
      <c r="C116" s="1417" t="s">
        <v>844</v>
      </c>
      <c r="D116" s="1662"/>
      <c r="E116" s="1662"/>
      <c r="F116" s="1662"/>
      <c r="G116" s="1406"/>
    </row>
    <row r="117" spans="3:7">
      <c r="C117" s="1808" t="s">
        <v>886</v>
      </c>
      <c r="D117" s="1658"/>
      <c r="E117" s="1658"/>
      <c r="F117" s="1658"/>
      <c r="G117" s="841"/>
    </row>
    <row r="118" spans="3:7">
      <c r="C118" s="1658"/>
      <c r="D118" s="1658"/>
      <c r="E118" s="1658"/>
      <c r="F118" s="1658"/>
      <c r="G118" s="1708"/>
    </row>
    <row r="119" spans="3:7">
      <c r="C119" s="1912" t="s">
        <v>881</v>
      </c>
      <c r="D119" s="1658"/>
      <c r="E119" s="1658"/>
      <c r="F119" s="1658"/>
      <c r="G119" s="1913"/>
    </row>
  </sheetData>
  <mergeCells count="1">
    <mergeCell ref="B3:I3"/>
  </mergeCells>
  <hyperlinks>
    <hyperlink ref="A1" location="ÍNDICE!B2" display="Indíce"/>
  </hyperlinks>
  <printOptions horizontalCentered="1"/>
  <pageMargins left="0.31496062992125984" right="0.31496062992125984" top="0.35433070866141736" bottom="0.35433070866141736" header="0.31496062992125984" footer="0.31496062992125984"/>
  <pageSetup scale="70" orientation="portrait" r:id="rId1"/>
  <headerFooter>
    <oddFooter>&amp;R&amp;P / &amp;N</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499984740745262"/>
    <pageSetUpPr fitToPage="1"/>
  </sheetPr>
  <dimension ref="A1:T39"/>
  <sheetViews>
    <sheetView showGridLines="0" zoomScaleNormal="100" workbookViewId="0">
      <selection activeCell="A3" sqref="A3:XFD3"/>
    </sheetView>
  </sheetViews>
  <sheetFormatPr defaultColWidth="9.140625" defaultRowHeight="15"/>
  <cols>
    <col min="1" max="1" width="5.140625" style="158" customWidth="1"/>
    <col min="2" max="2" width="5" style="57" customWidth="1"/>
    <col min="3" max="3" width="67.85546875" style="158" customWidth="1"/>
    <col min="4" max="4" width="1" style="228" customWidth="1"/>
    <col min="5" max="7" width="11.7109375" style="158" customWidth="1"/>
    <col min="8" max="8" width="1" style="158" customWidth="1"/>
    <col min="9" max="11" width="11.7109375" style="158" customWidth="1"/>
    <col min="12" max="12" width="1" style="158" customWidth="1"/>
    <col min="13" max="15" width="11.7109375" style="158" customWidth="1"/>
    <col min="16" max="16384" width="9.140625" style="158"/>
  </cols>
  <sheetData>
    <row r="1" spans="1:20">
      <c r="A1" s="400" t="s">
        <v>814</v>
      </c>
    </row>
    <row r="2" spans="1:20" ht="18.75" customHeight="1"/>
    <row r="3" spans="1:20" s="167" customFormat="1">
      <c r="B3" s="3071" t="s">
        <v>927</v>
      </c>
      <c r="C3" s="3071"/>
      <c r="D3" s="3071"/>
      <c r="E3" s="3071"/>
      <c r="F3" s="3071"/>
      <c r="G3" s="3071"/>
      <c r="H3" s="3071"/>
      <c r="I3" s="3071"/>
      <c r="J3" s="3071"/>
      <c r="K3" s="3071"/>
      <c r="L3" s="3071"/>
      <c r="M3" s="3071"/>
      <c r="N3" s="3071"/>
      <c r="O3" s="3071"/>
    </row>
    <row r="4" spans="1:20" s="167" customFormat="1">
      <c r="B4" s="170"/>
      <c r="C4" s="170"/>
      <c r="D4" s="170"/>
      <c r="E4" s="170"/>
      <c r="F4" s="170"/>
      <c r="G4" s="170"/>
      <c r="H4" s="170"/>
      <c r="I4" s="170"/>
      <c r="J4" s="170"/>
      <c r="K4" s="170"/>
      <c r="L4" s="170"/>
      <c r="M4" s="170"/>
      <c r="N4" s="170"/>
      <c r="O4" s="170"/>
    </row>
    <row r="5" spans="1:20">
      <c r="B5" s="4"/>
      <c r="C5" s="156"/>
      <c r="D5" s="225"/>
      <c r="M5" s="198"/>
      <c r="N5" s="198"/>
      <c r="O5" s="1220" t="s">
        <v>169</v>
      </c>
    </row>
    <row r="6" spans="1:20">
      <c r="E6" s="3196" t="str">
        <f>+Introdução!E26</f>
        <v>t-2</v>
      </c>
      <c r="F6" s="3197"/>
      <c r="G6" s="3198"/>
      <c r="I6" s="3196" t="str">
        <f>+Introdução!E27</f>
        <v>t-1</v>
      </c>
      <c r="J6" s="3197"/>
      <c r="K6" s="3198"/>
      <c r="L6" s="672"/>
      <c r="M6" s="3196" t="str">
        <f>+Introdução!E28</f>
        <v>t</v>
      </c>
      <c r="N6" s="3197"/>
      <c r="O6" s="3198"/>
    </row>
    <row r="7" spans="1:20">
      <c r="B7" s="237"/>
      <c r="C7" s="321" t="s">
        <v>112</v>
      </c>
      <c r="D7" s="318"/>
      <c r="E7" s="180" t="s">
        <v>54</v>
      </c>
      <c r="F7" s="180" t="s">
        <v>55</v>
      </c>
      <c r="G7" s="180" t="s">
        <v>15</v>
      </c>
      <c r="I7" s="190" t="s">
        <v>54</v>
      </c>
      <c r="J7" s="190" t="s">
        <v>55</v>
      </c>
      <c r="K7" s="190" t="s">
        <v>15</v>
      </c>
      <c r="L7" s="672"/>
      <c r="M7" s="190" t="s">
        <v>54</v>
      </c>
      <c r="N7" s="190" t="s">
        <v>55</v>
      </c>
      <c r="O7" s="190" t="s">
        <v>15</v>
      </c>
    </row>
    <row r="8" spans="1:20" s="164" customFormat="1" ht="4.5" customHeight="1">
      <c r="B8" s="5"/>
      <c r="C8" s="69"/>
      <c r="D8" s="234"/>
      <c r="E8" s="69"/>
      <c r="F8" s="179"/>
      <c r="G8" s="179"/>
      <c r="H8" s="69"/>
      <c r="I8" s="126"/>
      <c r="J8" s="1043"/>
      <c r="K8" s="1043"/>
      <c r="L8" s="681"/>
      <c r="M8" s="126"/>
      <c r="N8" s="1043"/>
      <c r="O8" s="1043"/>
    </row>
    <row r="9" spans="1:20">
      <c r="B9" s="148">
        <v>1</v>
      </c>
      <c r="C9" s="171" t="s">
        <v>270</v>
      </c>
      <c r="D9" s="319"/>
      <c r="E9" s="948"/>
      <c r="F9" s="839"/>
      <c r="G9" s="949">
        <f>E9+F9</f>
        <v>0</v>
      </c>
      <c r="I9" s="948"/>
      <c r="J9" s="839"/>
      <c r="K9" s="949">
        <f>I9+J9</f>
        <v>0</v>
      </c>
      <c r="L9" s="1425"/>
      <c r="M9" s="948"/>
      <c r="N9" s="839"/>
      <c r="O9" s="949">
        <f>M9+N9</f>
        <v>0</v>
      </c>
      <c r="P9" s="147"/>
      <c r="Q9" s="147"/>
      <c r="R9" s="147"/>
      <c r="S9" s="147"/>
      <c r="T9" s="147"/>
    </row>
    <row r="10" spans="1:20">
      <c r="B10" s="197">
        <v>2</v>
      </c>
      <c r="C10" s="432" t="s">
        <v>357</v>
      </c>
      <c r="D10" s="434"/>
      <c r="E10" s="568"/>
      <c r="F10" s="568"/>
      <c r="G10" s="567">
        <f t="shared" ref="G10:G20" si="0">E10+F10</f>
        <v>0</v>
      </c>
      <c r="I10" s="568"/>
      <c r="J10" s="568"/>
      <c r="K10" s="1407">
        <f t="shared" ref="K10:K20" si="1">I10+J10</f>
        <v>0</v>
      </c>
      <c r="L10" s="1425"/>
      <c r="M10" s="568"/>
      <c r="N10" s="568"/>
      <c r="O10" s="1407">
        <f t="shared" ref="O10:O20" si="2">M10+N10</f>
        <v>0</v>
      </c>
      <c r="P10" s="147"/>
      <c r="Q10" s="147"/>
      <c r="R10" s="147"/>
      <c r="S10" s="147"/>
      <c r="T10" s="147"/>
    </row>
    <row r="11" spans="1:20">
      <c r="B11" s="197">
        <v>3</v>
      </c>
      <c r="C11" s="432" t="s">
        <v>358</v>
      </c>
      <c r="D11" s="434"/>
      <c r="E11" s="568"/>
      <c r="F11" s="568"/>
      <c r="G11" s="567">
        <f t="shared" si="0"/>
        <v>0</v>
      </c>
      <c r="I11" s="568"/>
      <c r="J11" s="568"/>
      <c r="K11" s="1407">
        <f t="shared" si="1"/>
        <v>0</v>
      </c>
      <c r="L11" s="1425"/>
      <c r="M11" s="568"/>
      <c r="N11" s="568"/>
      <c r="O11" s="1407">
        <f t="shared" si="2"/>
        <v>0</v>
      </c>
      <c r="P11" s="147"/>
      <c r="Q11" s="147"/>
      <c r="R11" s="147"/>
      <c r="S11" s="147"/>
      <c r="T11" s="147"/>
    </row>
    <row r="12" spans="1:20">
      <c r="B12" s="80">
        <v>4</v>
      </c>
      <c r="C12" s="172" t="s">
        <v>271</v>
      </c>
      <c r="D12" s="434"/>
      <c r="E12" s="568"/>
      <c r="F12" s="568"/>
      <c r="G12" s="567">
        <f t="shared" si="0"/>
        <v>0</v>
      </c>
      <c r="I12" s="568"/>
      <c r="J12" s="568"/>
      <c r="K12" s="1407">
        <f t="shared" si="1"/>
        <v>0</v>
      </c>
      <c r="L12" s="1425"/>
      <c r="M12" s="568"/>
      <c r="N12" s="568"/>
      <c r="O12" s="1407">
        <f t="shared" si="2"/>
        <v>0</v>
      </c>
      <c r="P12" s="147"/>
      <c r="Q12" s="147"/>
      <c r="R12" s="147"/>
      <c r="S12" s="147"/>
      <c r="T12" s="147"/>
    </row>
    <row r="13" spans="1:20">
      <c r="B13" s="80">
        <v>5</v>
      </c>
      <c r="C13" s="172" t="s">
        <v>272</v>
      </c>
      <c r="D13" s="319"/>
      <c r="E13" s="839"/>
      <c r="F13" s="839"/>
      <c r="G13" s="567">
        <f t="shared" si="0"/>
        <v>0</v>
      </c>
      <c r="I13" s="839"/>
      <c r="J13" s="839"/>
      <c r="K13" s="1407">
        <f t="shared" si="1"/>
        <v>0</v>
      </c>
      <c r="L13" s="1425"/>
      <c r="M13" s="839"/>
      <c r="N13" s="839"/>
      <c r="O13" s="1407">
        <f t="shared" si="2"/>
        <v>0</v>
      </c>
      <c r="P13" s="147"/>
      <c r="Q13" s="147"/>
      <c r="R13" s="147"/>
      <c r="S13" s="147"/>
      <c r="T13" s="147"/>
    </row>
    <row r="14" spans="1:20">
      <c r="B14" s="89">
        <v>6</v>
      </c>
      <c r="C14" s="173" t="s">
        <v>811</v>
      </c>
      <c r="D14" s="319"/>
      <c r="E14" s="839"/>
      <c r="F14" s="839"/>
      <c r="G14" s="949">
        <f t="shared" si="0"/>
        <v>0</v>
      </c>
      <c r="I14" s="839"/>
      <c r="J14" s="839"/>
      <c r="K14" s="949">
        <f t="shared" si="1"/>
        <v>0</v>
      </c>
      <c r="L14" s="1425"/>
      <c r="M14" s="839"/>
      <c r="N14" s="839"/>
      <c r="O14" s="949">
        <f t="shared" si="2"/>
        <v>0</v>
      </c>
      <c r="P14" s="147"/>
      <c r="Q14" s="147"/>
      <c r="R14" s="147"/>
      <c r="S14" s="147"/>
      <c r="T14" s="147"/>
    </row>
    <row r="15" spans="1:20">
      <c r="B15" s="80">
        <v>7</v>
      </c>
      <c r="C15" s="172" t="s">
        <v>273</v>
      </c>
      <c r="D15" s="319"/>
      <c r="E15" s="950"/>
      <c r="F15" s="950"/>
      <c r="G15" s="951">
        <f t="shared" si="0"/>
        <v>0</v>
      </c>
      <c r="H15" s="435"/>
      <c r="I15" s="950"/>
      <c r="J15" s="950"/>
      <c r="K15" s="951">
        <f t="shared" si="1"/>
        <v>0</v>
      </c>
      <c r="L15" s="1426"/>
      <c r="M15" s="950"/>
      <c r="N15" s="950"/>
      <c r="O15" s="951">
        <f t="shared" si="2"/>
        <v>0</v>
      </c>
      <c r="P15" s="147"/>
      <c r="Q15" s="147"/>
      <c r="R15" s="147"/>
      <c r="S15" s="147"/>
      <c r="T15" s="147"/>
    </row>
    <row r="16" spans="1:20">
      <c r="B16" s="197">
        <v>8</v>
      </c>
      <c r="C16" s="432" t="s">
        <v>356</v>
      </c>
      <c r="D16" s="319"/>
      <c r="E16" s="839"/>
      <c r="F16" s="839"/>
      <c r="G16" s="949">
        <f t="shared" si="0"/>
        <v>0</v>
      </c>
      <c r="I16" s="839"/>
      <c r="J16" s="839"/>
      <c r="K16" s="949">
        <f t="shared" si="1"/>
        <v>0</v>
      </c>
      <c r="L16" s="1425"/>
      <c r="M16" s="839"/>
      <c r="N16" s="839"/>
      <c r="O16" s="949">
        <f t="shared" si="2"/>
        <v>0</v>
      </c>
      <c r="P16" s="147"/>
      <c r="Q16" s="147"/>
      <c r="R16" s="147"/>
      <c r="S16" s="147"/>
      <c r="T16" s="147"/>
    </row>
    <row r="17" spans="2:20">
      <c r="B17" s="89">
        <v>9</v>
      </c>
      <c r="C17" s="173" t="s">
        <v>274</v>
      </c>
      <c r="D17" s="319"/>
      <c r="E17" s="570"/>
      <c r="F17" s="570"/>
      <c r="G17" s="569">
        <f t="shared" si="0"/>
        <v>0</v>
      </c>
      <c r="I17" s="570"/>
      <c r="J17" s="570"/>
      <c r="K17" s="569">
        <f t="shared" si="1"/>
        <v>0</v>
      </c>
      <c r="L17" s="1425"/>
      <c r="M17" s="570"/>
      <c r="N17" s="570"/>
      <c r="O17" s="569">
        <f t="shared" si="2"/>
        <v>0</v>
      </c>
      <c r="P17" s="147"/>
      <c r="Q17" s="147"/>
      <c r="R17" s="147"/>
      <c r="S17" s="147"/>
      <c r="T17" s="147"/>
    </row>
    <row r="18" spans="2:20">
      <c r="B18" s="149">
        <v>10</v>
      </c>
      <c r="C18" s="174" t="s">
        <v>276</v>
      </c>
      <c r="D18" s="319"/>
      <c r="E18" s="938"/>
      <c r="F18" s="938"/>
      <c r="G18" s="952">
        <f t="shared" si="0"/>
        <v>0</v>
      </c>
      <c r="I18" s="938"/>
      <c r="J18" s="938"/>
      <c r="K18" s="952">
        <f t="shared" si="1"/>
        <v>0</v>
      </c>
      <c r="L18" s="1425"/>
      <c r="M18" s="938"/>
      <c r="N18" s="938"/>
      <c r="O18" s="952">
        <f t="shared" si="2"/>
        <v>0</v>
      </c>
      <c r="P18" s="147"/>
      <c r="Q18" s="147"/>
      <c r="R18" s="147"/>
      <c r="S18" s="147"/>
      <c r="T18" s="147"/>
    </row>
    <row r="19" spans="2:20">
      <c r="B19" s="80">
        <v>11</v>
      </c>
      <c r="C19" s="172" t="s">
        <v>275</v>
      </c>
      <c r="D19" s="319"/>
      <c r="E19" s="570"/>
      <c r="F19" s="570"/>
      <c r="G19" s="569">
        <f t="shared" si="0"/>
        <v>0</v>
      </c>
      <c r="I19" s="570"/>
      <c r="J19" s="570"/>
      <c r="K19" s="569">
        <f t="shared" si="1"/>
        <v>0</v>
      </c>
      <c r="L19" s="1425"/>
      <c r="M19" s="570"/>
      <c r="N19" s="570"/>
      <c r="O19" s="569">
        <f t="shared" si="2"/>
        <v>0</v>
      </c>
      <c r="P19" s="147"/>
      <c r="Q19" s="147"/>
      <c r="R19" s="147"/>
      <c r="S19" s="147"/>
      <c r="T19" s="147"/>
    </row>
    <row r="20" spans="2:20">
      <c r="B20" s="153">
        <v>12</v>
      </c>
      <c r="C20" s="175" t="s">
        <v>15</v>
      </c>
      <c r="D20" s="320"/>
      <c r="E20" s="939">
        <f>SUM(E9:E19)</f>
        <v>0</v>
      </c>
      <c r="F20" s="939">
        <f>SUM(F9:F19)</f>
        <v>0</v>
      </c>
      <c r="G20" s="939">
        <f t="shared" si="0"/>
        <v>0</v>
      </c>
      <c r="I20" s="939">
        <f>SUM(I9:I19)</f>
        <v>0</v>
      </c>
      <c r="J20" s="939">
        <f>SUM(J9:J19)</f>
        <v>0</v>
      </c>
      <c r="K20" s="939">
        <f t="shared" si="1"/>
        <v>0</v>
      </c>
      <c r="L20" s="682"/>
      <c r="M20" s="939">
        <f>SUM(M9:M19)</f>
        <v>0</v>
      </c>
      <c r="N20" s="939">
        <f>SUM(N9:N19)</f>
        <v>0</v>
      </c>
      <c r="O20" s="939">
        <f t="shared" si="2"/>
        <v>0</v>
      </c>
      <c r="P20" s="147"/>
      <c r="Q20" s="147"/>
      <c r="R20" s="147"/>
      <c r="S20" s="147"/>
      <c r="T20" s="147"/>
    </row>
    <row r="21" spans="2:20">
      <c r="I21" s="198"/>
      <c r="J21" s="198"/>
      <c r="K21" s="198"/>
      <c r="L21" s="147"/>
      <c r="M21" s="198"/>
      <c r="N21" s="198"/>
      <c r="O21" s="198"/>
      <c r="P21" s="147"/>
      <c r="Q21" s="147"/>
      <c r="R21" s="147"/>
      <c r="S21" s="147"/>
      <c r="T21" s="147"/>
    </row>
    <row r="22" spans="2:20" ht="15" customHeight="1">
      <c r="I22" s="198"/>
      <c r="J22" s="198"/>
      <c r="K22" s="198"/>
      <c r="L22" s="436"/>
      <c r="M22" s="198"/>
      <c r="N22" s="198"/>
      <c r="O22" s="1220" t="s">
        <v>169</v>
      </c>
    </row>
    <row r="23" spans="2:20">
      <c r="B23" s="294"/>
      <c r="C23" s="294"/>
      <c r="D23" s="323"/>
      <c r="E23" s="458" t="s">
        <v>54</v>
      </c>
      <c r="F23" s="519" t="s">
        <v>55</v>
      </c>
      <c r="G23" s="458" t="s">
        <v>15</v>
      </c>
      <c r="I23" s="871" t="s">
        <v>54</v>
      </c>
      <c r="J23" s="869" t="s">
        <v>55</v>
      </c>
      <c r="K23" s="871" t="s">
        <v>15</v>
      </c>
      <c r="M23" s="871" t="s">
        <v>54</v>
      </c>
      <c r="N23" s="869" t="s">
        <v>55</v>
      </c>
      <c r="O23" s="871" t="s">
        <v>15</v>
      </c>
    </row>
    <row r="24" spans="2:20" ht="15" customHeight="1">
      <c r="B24" s="3112" t="s">
        <v>45</v>
      </c>
      <c r="C24" s="482" t="s">
        <v>364</v>
      </c>
      <c r="D24" s="329"/>
      <c r="E24" s="523">
        <f>E25+E27-E26</f>
        <v>0</v>
      </c>
      <c r="F24" s="523">
        <f>F25+F27-F26</f>
        <v>0</v>
      </c>
      <c r="G24" s="523">
        <f t="shared" ref="G24:G30" si="3">E24+F24</f>
        <v>0</v>
      </c>
      <c r="I24" s="523">
        <f>I25+I27-I26</f>
        <v>0</v>
      </c>
      <c r="J24" s="523">
        <f>J25+J27-J26</f>
        <v>0</v>
      </c>
      <c r="K24" s="523">
        <f t="shared" ref="K24:K30" si="4">I24+J24</f>
        <v>0</v>
      </c>
      <c r="M24" s="523">
        <f>M25+M27-M26</f>
        <v>0</v>
      </c>
      <c r="N24" s="523">
        <f>N25+N27-N26</f>
        <v>0</v>
      </c>
      <c r="O24" s="523">
        <f t="shared" ref="O24:O30" si="5">M24+N24</f>
        <v>0</v>
      </c>
    </row>
    <row r="25" spans="2:20">
      <c r="B25" s="3113"/>
      <c r="C25" s="484" t="s">
        <v>365</v>
      </c>
      <c r="D25" s="323"/>
      <c r="E25" s="956"/>
      <c r="F25" s="956"/>
      <c r="G25" s="524">
        <f t="shared" si="3"/>
        <v>0</v>
      </c>
      <c r="I25" s="956"/>
      <c r="J25" s="956"/>
      <c r="K25" s="524">
        <f t="shared" si="4"/>
        <v>0</v>
      </c>
      <c r="L25" s="1122"/>
      <c r="M25" s="956"/>
      <c r="N25" s="956"/>
      <c r="O25" s="524">
        <f t="shared" si="5"/>
        <v>0</v>
      </c>
    </row>
    <row r="26" spans="2:20">
      <c r="B26" s="3113"/>
      <c r="C26" s="486" t="s">
        <v>366</v>
      </c>
      <c r="D26" s="323"/>
      <c r="E26" s="941"/>
      <c r="F26" s="941"/>
      <c r="G26" s="525">
        <f t="shared" si="3"/>
        <v>0</v>
      </c>
      <c r="I26" s="941"/>
      <c r="J26" s="941"/>
      <c r="K26" s="525">
        <f t="shared" si="4"/>
        <v>0</v>
      </c>
      <c r="L26" s="1122"/>
      <c r="M26" s="941"/>
      <c r="N26" s="941"/>
      <c r="O26" s="525">
        <f t="shared" si="5"/>
        <v>0</v>
      </c>
    </row>
    <row r="27" spans="2:20">
      <c r="B27" s="3113"/>
      <c r="C27" s="485" t="s">
        <v>367</v>
      </c>
      <c r="D27" s="323"/>
      <c r="E27" s="942"/>
      <c r="F27" s="942"/>
      <c r="G27" s="526">
        <f t="shared" si="3"/>
        <v>0</v>
      </c>
      <c r="I27" s="942"/>
      <c r="J27" s="942"/>
      <c r="K27" s="526">
        <f t="shared" si="4"/>
        <v>0</v>
      </c>
      <c r="L27" s="1122"/>
      <c r="M27" s="942"/>
      <c r="N27" s="942"/>
      <c r="O27" s="526">
        <f t="shared" si="5"/>
        <v>0</v>
      </c>
    </row>
    <row r="28" spans="2:20">
      <c r="B28" s="3113"/>
      <c r="C28" s="482" t="s">
        <v>369</v>
      </c>
      <c r="D28" s="323"/>
      <c r="E28" s="523">
        <f>SUM(E29:E29)</f>
        <v>0</v>
      </c>
      <c r="F28" s="523">
        <f>SUM(F29:F29)</f>
        <v>0</v>
      </c>
      <c r="G28" s="523">
        <f t="shared" si="3"/>
        <v>0</v>
      </c>
      <c r="I28" s="523">
        <f>SUM(I29:I29)</f>
        <v>0</v>
      </c>
      <c r="J28" s="523">
        <f>SUM(J29:J29)</f>
        <v>0</v>
      </c>
      <c r="K28" s="523">
        <f t="shared" si="4"/>
        <v>0</v>
      </c>
      <c r="M28" s="523">
        <f>SUM(M29:M29)</f>
        <v>0</v>
      </c>
      <c r="N28" s="523">
        <f>SUM(N29:N29)</f>
        <v>0</v>
      </c>
      <c r="O28" s="523">
        <f t="shared" si="5"/>
        <v>0</v>
      </c>
    </row>
    <row r="29" spans="2:20">
      <c r="B29" s="3113"/>
      <c r="C29" s="527" t="s">
        <v>171</v>
      </c>
      <c r="D29" s="323"/>
      <c r="E29" s="959"/>
      <c r="F29" s="959"/>
      <c r="G29" s="960">
        <f t="shared" si="3"/>
        <v>0</v>
      </c>
      <c r="I29" s="959"/>
      <c r="J29" s="959"/>
      <c r="K29" s="960">
        <f t="shared" si="4"/>
        <v>0</v>
      </c>
      <c r="L29" s="1122"/>
      <c r="M29" s="959"/>
      <c r="N29" s="959"/>
      <c r="O29" s="960">
        <f t="shared" si="5"/>
        <v>0</v>
      </c>
    </row>
    <row r="30" spans="2:20">
      <c r="B30" s="3114"/>
      <c r="C30" s="1613" t="s">
        <v>729</v>
      </c>
      <c r="D30" s="323"/>
      <c r="E30" s="523"/>
      <c r="F30" s="523"/>
      <c r="G30" s="523">
        <f t="shared" si="3"/>
        <v>0</v>
      </c>
      <c r="H30" s="438"/>
      <c r="I30" s="523"/>
      <c r="J30" s="523"/>
      <c r="K30" s="523">
        <f t="shared" si="4"/>
        <v>0</v>
      </c>
      <c r="M30" s="523"/>
      <c r="N30" s="523"/>
      <c r="O30" s="523">
        <f t="shared" si="5"/>
        <v>0</v>
      </c>
    </row>
    <row r="31" spans="2:20">
      <c r="C31" s="438"/>
      <c r="D31" s="438"/>
      <c r="E31" s="438"/>
      <c r="F31" s="438"/>
      <c r="G31" s="438"/>
      <c r="H31" s="438"/>
      <c r="I31" s="438"/>
      <c r="J31" s="438"/>
      <c r="K31" s="438"/>
    </row>
    <row r="39" spans="4:4">
      <c r="D39" s="158"/>
    </row>
  </sheetData>
  <mergeCells count="5">
    <mergeCell ref="M6:O6"/>
    <mergeCell ref="B3:O3"/>
    <mergeCell ref="E6:G6"/>
    <mergeCell ref="I6:K6"/>
    <mergeCell ref="B24:B30"/>
  </mergeCells>
  <hyperlinks>
    <hyperlink ref="A1" location="ÍNDICE!B2" display="Indíce"/>
  </hyperlinks>
  <printOptions horizontalCentered="1"/>
  <pageMargins left="0.31496062992125984" right="0.31496062992125984" top="0.74803149606299213" bottom="0.74803149606299213" header="0.31496062992125984" footer="0.31496062992125984"/>
  <pageSetup paperSize="9" scale="77" orientation="landscape" r:id="rId1"/>
  <ignoredErrors>
    <ignoredError sqref="I20:O23 K9:L9 K10:L10 K11:L11 K12:L12 K13:L13 K14:L14 K15:L15 K16:L16 K17:L17 K18:L18 K19:L19 I28:J28 L25 L26 L27 L30 O9 O10 O11 O12 O13 O14 O15 O16 O17 O18 O19 L29 I24:J24 L24:N24 L28:N28" evalError="1"/>
  </ignoredError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499984740745262"/>
    <pageSetUpPr fitToPage="1"/>
  </sheetPr>
  <dimension ref="A1:O73"/>
  <sheetViews>
    <sheetView showGridLines="0" workbookViewId="0">
      <pane ySplit="7" topLeftCell="A8" activePane="bottomLeft" state="frozen"/>
      <selection activeCell="K47" sqref="K47"/>
      <selection pane="bottomLeft" activeCell="R82" sqref="R82"/>
    </sheetView>
  </sheetViews>
  <sheetFormatPr defaultColWidth="9.140625" defaultRowHeight="14.25"/>
  <cols>
    <col min="1" max="1" width="5" style="203" customWidth="1"/>
    <col min="2" max="2" width="4.5703125" style="322" customWidth="1"/>
    <col min="3" max="3" width="66.140625" style="203" customWidth="1"/>
    <col min="4" max="4" width="1" style="323" customWidth="1"/>
    <col min="5" max="7" width="13" style="203" customWidth="1"/>
    <col min="8" max="8" width="1" style="203" customWidth="1"/>
    <col min="9" max="11" width="13" style="203" customWidth="1"/>
    <col min="12" max="12" width="1" style="203" customWidth="1"/>
    <col min="13" max="15" width="13" style="203" customWidth="1"/>
    <col min="16" max="16384" width="9.140625" style="203"/>
  </cols>
  <sheetData>
    <row r="1" spans="1:15">
      <c r="A1" s="400" t="s">
        <v>814</v>
      </c>
    </row>
    <row r="2" spans="1:15" ht="19.5" customHeight="1">
      <c r="F2" s="326"/>
      <c r="G2" s="326"/>
      <c r="H2" s="326"/>
      <c r="J2" s="326"/>
      <c r="K2" s="326"/>
      <c r="L2" s="326"/>
      <c r="N2" s="326"/>
      <c r="O2" s="326"/>
    </row>
    <row r="3" spans="1:15" s="2881" customFormat="1" ht="15">
      <c r="B3" s="3071" t="s">
        <v>915</v>
      </c>
      <c r="C3" s="3071"/>
      <c r="D3" s="3071"/>
      <c r="E3" s="3071"/>
      <c r="F3" s="3071"/>
      <c r="G3" s="3071"/>
      <c r="H3" s="3071"/>
      <c r="I3" s="3071"/>
      <c r="J3" s="3071"/>
      <c r="K3" s="3071"/>
      <c r="L3" s="3071"/>
      <c r="M3" s="3071"/>
      <c r="N3" s="3071"/>
      <c r="O3" s="3071"/>
    </row>
    <row r="4" spans="1:15" s="326" customFormat="1">
      <c r="B4" s="335"/>
      <c r="C4" s="335"/>
      <c r="D4" s="335"/>
      <c r="E4" s="335"/>
      <c r="F4" s="335"/>
      <c r="G4" s="335"/>
      <c r="H4" s="335"/>
      <c r="I4" s="335"/>
      <c r="J4" s="335"/>
      <c r="K4" s="335"/>
      <c r="L4" s="335"/>
      <c r="M4" s="335"/>
      <c r="N4" s="335"/>
      <c r="O4" s="335"/>
    </row>
    <row r="5" spans="1:15" s="326" customFormat="1" ht="15">
      <c r="B5" s="325"/>
      <c r="C5" s="332"/>
      <c r="D5" s="333"/>
      <c r="E5" s="53"/>
      <c r="F5" s="60"/>
      <c r="G5" s="60"/>
      <c r="H5" s="60"/>
      <c r="I5" s="53"/>
      <c r="J5" s="60"/>
      <c r="K5" s="60"/>
      <c r="L5" s="60"/>
      <c r="M5" s="1614"/>
      <c r="N5" s="60"/>
      <c r="O5" s="336" t="s">
        <v>169</v>
      </c>
    </row>
    <row r="6" spans="1:15">
      <c r="B6" s="4"/>
      <c r="C6" s="157"/>
      <c r="D6" s="317"/>
      <c r="E6" s="3211" t="str">
        <f>+Introdução!E26</f>
        <v>t-2</v>
      </c>
      <c r="F6" s="3212"/>
      <c r="G6" s="3213"/>
      <c r="H6" s="157"/>
      <c r="I6" s="3211" t="str">
        <f>+Introdução!E27</f>
        <v>t-1</v>
      </c>
      <c r="J6" s="3212"/>
      <c r="K6" s="3213"/>
      <c r="L6" s="685"/>
      <c r="M6" s="3211" t="str">
        <f>+Introdução!E28</f>
        <v>t</v>
      </c>
      <c r="N6" s="3212"/>
      <c r="O6" s="3213"/>
    </row>
    <row r="7" spans="1:15" ht="18" customHeight="1">
      <c r="B7" s="455"/>
      <c r="C7" s="456" t="s">
        <v>173</v>
      </c>
      <c r="D7" s="457"/>
      <c r="E7" s="458" t="s">
        <v>54</v>
      </c>
      <c r="F7" s="458" t="s">
        <v>55</v>
      </c>
      <c r="G7" s="458" t="s">
        <v>15</v>
      </c>
      <c r="H7" s="157"/>
      <c r="I7" s="458" t="s">
        <v>54</v>
      </c>
      <c r="J7" s="458" t="s">
        <v>55</v>
      </c>
      <c r="K7" s="458" t="s">
        <v>15</v>
      </c>
      <c r="L7" s="685"/>
      <c r="M7" s="871" t="s">
        <v>54</v>
      </c>
      <c r="N7" s="871" t="s">
        <v>55</v>
      </c>
      <c r="O7" s="871" t="s">
        <v>15</v>
      </c>
    </row>
    <row r="8" spans="1:15" ht="4.5" customHeight="1">
      <c r="B8" s="511"/>
      <c r="C8" s="512"/>
      <c r="D8" s="317"/>
      <c r="E8" s="512"/>
      <c r="F8" s="157"/>
      <c r="G8" s="157"/>
      <c r="H8" s="157"/>
      <c r="I8" s="512"/>
      <c r="J8" s="157"/>
      <c r="K8" s="157"/>
      <c r="L8" s="685"/>
      <c r="M8" s="1041"/>
      <c r="N8" s="1223"/>
      <c r="O8" s="1223"/>
    </row>
    <row r="9" spans="1:15">
      <c r="B9" s="877">
        <v>1</v>
      </c>
      <c r="C9" s="878" t="s">
        <v>47</v>
      </c>
      <c r="D9" s="231"/>
      <c r="E9" s="431"/>
      <c r="F9" s="961"/>
      <c r="G9" s="984">
        <f>SUM(E9:F9)</f>
        <v>0</v>
      </c>
      <c r="H9" s="469"/>
      <c r="I9" s="431"/>
      <c r="J9" s="961"/>
      <c r="K9" s="984">
        <f>SUM(I9:J9)</f>
        <v>0</v>
      </c>
      <c r="L9" s="1124"/>
      <c r="M9" s="431"/>
      <c r="N9" s="961"/>
      <c r="O9" s="984">
        <f>SUM(M9:N9)</f>
        <v>0</v>
      </c>
    </row>
    <row r="10" spans="1:15">
      <c r="B10" s="877">
        <v>2</v>
      </c>
      <c r="C10" s="878" t="s">
        <v>171</v>
      </c>
      <c r="D10" s="231"/>
      <c r="E10" s="431"/>
      <c r="F10" s="431"/>
      <c r="G10" s="985">
        <f t="shared" ref="G10:G14" si="0">SUM(E10:F10)</f>
        <v>0</v>
      </c>
      <c r="H10" s="469"/>
      <c r="I10" s="431"/>
      <c r="J10" s="431"/>
      <c r="K10" s="985">
        <f t="shared" ref="K10:K14" si="1">SUM(I10:J10)</f>
        <v>0</v>
      </c>
      <c r="L10" s="1124"/>
      <c r="M10" s="431"/>
      <c r="N10" s="431"/>
      <c r="O10" s="985">
        <f t="shared" ref="O10:O14" si="2">SUM(M10:N10)</f>
        <v>0</v>
      </c>
    </row>
    <row r="11" spans="1:15">
      <c r="B11" s="877">
        <v>3</v>
      </c>
      <c r="C11" s="878" t="s">
        <v>172</v>
      </c>
      <c r="D11" s="231"/>
      <c r="E11" s="431"/>
      <c r="F11" s="431"/>
      <c r="G11" s="985">
        <f t="shared" si="0"/>
        <v>0</v>
      </c>
      <c r="H11" s="469">
        <f>SUM(H12:H15)</f>
        <v>0</v>
      </c>
      <c r="I11" s="431"/>
      <c r="J11" s="431"/>
      <c r="K11" s="985">
        <f t="shared" si="1"/>
        <v>0</v>
      </c>
      <c r="L11" s="1124"/>
      <c r="M11" s="431"/>
      <c r="N11" s="431"/>
      <c r="O11" s="985">
        <f t="shared" si="2"/>
        <v>0</v>
      </c>
    </row>
    <row r="12" spans="1:15">
      <c r="B12" s="877">
        <v>4</v>
      </c>
      <c r="C12" s="507" t="s">
        <v>373</v>
      </c>
      <c r="D12" s="513"/>
      <c r="E12" s="987"/>
      <c r="F12" s="987"/>
      <c r="G12" s="985">
        <f t="shared" si="0"/>
        <v>0</v>
      </c>
      <c r="H12" s="517"/>
      <c r="I12" s="987"/>
      <c r="J12" s="987"/>
      <c r="K12" s="985">
        <f t="shared" si="1"/>
        <v>0</v>
      </c>
      <c r="L12" s="1124"/>
      <c r="M12" s="987"/>
      <c r="N12" s="987"/>
      <c r="O12" s="985">
        <f t="shared" si="2"/>
        <v>0</v>
      </c>
    </row>
    <row r="13" spans="1:15">
      <c r="B13" s="877">
        <v>5</v>
      </c>
      <c r="C13" s="507" t="s">
        <v>374</v>
      </c>
      <c r="D13" s="514"/>
      <c r="E13" s="987"/>
      <c r="F13" s="987"/>
      <c r="G13" s="985">
        <f t="shared" si="0"/>
        <v>0</v>
      </c>
      <c r="H13" s="517"/>
      <c r="I13" s="987"/>
      <c r="J13" s="987"/>
      <c r="K13" s="985">
        <f t="shared" si="1"/>
        <v>0</v>
      </c>
      <c r="L13" s="1124"/>
      <c r="M13" s="987"/>
      <c r="N13" s="987"/>
      <c r="O13" s="985">
        <f t="shared" si="2"/>
        <v>0</v>
      </c>
    </row>
    <row r="14" spans="1:15" s="875" customFormat="1">
      <c r="B14" s="877">
        <v>6</v>
      </c>
      <c r="C14" s="507" t="s">
        <v>375</v>
      </c>
      <c r="D14" s="514"/>
      <c r="E14" s="994"/>
      <c r="F14" s="994"/>
      <c r="G14" s="995">
        <f t="shared" si="0"/>
        <v>0</v>
      </c>
      <c r="H14" s="867"/>
      <c r="I14" s="994"/>
      <c r="J14" s="994"/>
      <c r="K14" s="995">
        <f t="shared" si="1"/>
        <v>0</v>
      </c>
      <c r="L14" s="1609"/>
      <c r="M14" s="994"/>
      <c r="N14" s="994"/>
      <c r="O14" s="995">
        <f t="shared" si="2"/>
        <v>0</v>
      </c>
    </row>
    <row r="15" spans="1:15" s="875" customFormat="1">
      <c r="B15" s="1530">
        <v>7</v>
      </c>
      <c r="C15" s="1006" t="s">
        <v>282</v>
      </c>
      <c r="D15" s="1529"/>
      <c r="E15" s="994"/>
      <c r="F15" s="994"/>
      <c r="G15" s="995"/>
      <c r="H15" s="867"/>
      <c r="I15" s="994"/>
      <c r="J15" s="994"/>
      <c r="K15" s="995"/>
      <c r="L15" s="1609"/>
      <c r="M15" s="994"/>
      <c r="N15" s="994"/>
      <c r="O15" s="995"/>
    </row>
    <row r="16" spans="1:15" s="875" customFormat="1">
      <c r="B16" s="1499" t="s">
        <v>555</v>
      </c>
      <c r="C16" s="1027" t="s">
        <v>533</v>
      </c>
      <c r="D16" s="1529"/>
      <c r="E16" s="1528"/>
      <c r="F16" s="1528"/>
      <c r="G16" s="990">
        <f t="shared" ref="G15:G18" si="3">SUM(E16:F16)</f>
        <v>0</v>
      </c>
      <c r="H16" s="867"/>
      <c r="I16" s="1528"/>
      <c r="J16" s="1528"/>
      <c r="K16" s="990">
        <f t="shared" ref="K15:K24" si="4">SUM(I16:J16)</f>
        <v>0</v>
      </c>
      <c r="L16" s="1609"/>
      <c r="M16" s="1528"/>
      <c r="N16" s="1528"/>
      <c r="O16" s="990">
        <f t="shared" ref="O15:O24" si="5">SUM(M16:N16)</f>
        <v>0</v>
      </c>
    </row>
    <row r="17" spans="2:15" s="875" customFormat="1">
      <c r="B17" s="1499" t="s">
        <v>556</v>
      </c>
      <c r="C17" s="1027" t="s">
        <v>535</v>
      </c>
      <c r="D17" s="1529"/>
      <c r="E17" s="1528"/>
      <c r="F17" s="1528"/>
      <c r="G17" s="990">
        <f t="shared" si="3"/>
        <v>0</v>
      </c>
      <c r="H17" s="867"/>
      <c r="I17" s="1528"/>
      <c r="J17" s="1528"/>
      <c r="K17" s="990">
        <f t="shared" si="4"/>
        <v>0</v>
      </c>
      <c r="L17" s="1609"/>
      <c r="M17" s="1528"/>
      <c r="N17" s="1528"/>
      <c r="O17" s="990">
        <f t="shared" si="5"/>
        <v>0</v>
      </c>
    </row>
    <row r="18" spans="2:15" s="875" customFormat="1">
      <c r="B18" s="1499"/>
      <c r="C18" s="1027" t="s">
        <v>1448</v>
      </c>
      <c r="D18" s="1529"/>
      <c r="E18" s="1528"/>
      <c r="F18" s="1528"/>
      <c r="G18" s="990">
        <f t="shared" si="3"/>
        <v>0</v>
      </c>
      <c r="H18" s="867"/>
      <c r="I18" s="1528"/>
      <c r="J18" s="1528"/>
      <c r="K18" s="990">
        <f t="shared" si="4"/>
        <v>0</v>
      </c>
      <c r="L18" s="1609"/>
      <c r="M18" s="1528"/>
      <c r="N18" s="1528"/>
      <c r="O18" s="990">
        <f t="shared" si="5"/>
        <v>0</v>
      </c>
    </row>
    <row r="19" spans="2:15" s="875" customFormat="1">
      <c r="B19" s="2954"/>
      <c r="C19" s="2980" t="s">
        <v>1480</v>
      </c>
      <c r="D19" s="2968"/>
      <c r="E19" s="2963"/>
      <c r="F19" s="2963"/>
      <c r="G19" s="2964"/>
      <c r="H19" s="867"/>
      <c r="I19" s="2963"/>
      <c r="J19" s="2963"/>
      <c r="K19" s="2964"/>
      <c r="L19" s="1609"/>
      <c r="M19" s="2963"/>
      <c r="N19" s="2963"/>
      <c r="O19" s="2964"/>
    </row>
    <row r="20" spans="2:15" s="875" customFormat="1">
      <c r="B20" s="2954"/>
      <c r="C20" s="3540" t="s">
        <v>1481</v>
      </c>
      <c r="D20" s="2968"/>
      <c r="E20" s="2963"/>
      <c r="F20" s="2963"/>
      <c r="G20" s="2964"/>
      <c r="H20" s="867"/>
      <c r="I20" s="2963"/>
      <c r="J20" s="2963"/>
      <c r="K20" s="2964"/>
      <c r="L20" s="1609"/>
      <c r="M20" s="2963"/>
      <c r="N20" s="2963"/>
      <c r="O20" s="2964"/>
    </row>
    <row r="21" spans="2:15" s="875" customFormat="1">
      <c r="B21" s="877">
        <v>8</v>
      </c>
      <c r="C21" s="879" t="s">
        <v>280</v>
      </c>
      <c r="D21" s="231"/>
      <c r="E21" s="996">
        <f>SUM(E22:E24)</f>
        <v>0</v>
      </c>
      <c r="F21" s="996">
        <f>SUM(F22:F24)</f>
        <v>0</v>
      </c>
      <c r="G21" s="995">
        <f t="shared" ref="G21:G24" si="6">SUM(E21:F21)</f>
        <v>0</v>
      </c>
      <c r="H21" s="876"/>
      <c r="I21" s="996">
        <f>SUM(I22:I24)</f>
        <v>0</v>
      </c>
      <c r="J21" s="996">
        <f>SUM(J22:J24)</f>
        <v>0</v>
      </c>
      <c r="K21" s="995">
        <f t="shared" si="4"/>
        <v>0</v>
      </c>
      <c r="L21" s="1609"/>
      <c r="M21" s="996">
        <f>SUM(M22:M24)</f>
        <v>0</v>
      </c>
      <c r="N21" s="996">
        <f>SUM(N22:N24)</f>
        <v>0</v>
      </c>
      <c r="O21" s="995">
        <f t="shared" si="5"/>
        <v>0</v>
      </c>
    </row>
    <row r="22" spans="2:15" s="875" customFormat="1">
      <c r="B22" s="862" t="s">
        <v>532</v>
      </c>
      <c r="C22" s="863" t="s">
        <v>538</v>
      </c>
      <c r="D22" s="507"/>
      <c r="E22" s="997"/>
      <c r="F22" s="997"/>
      <c r="G22" s="990">
        <f t="shared" si="6"/>
        <v>0</v>
      </c>
      <c r="H22" s="876"/>
      <c r="I22" s="997"/>
      <c r="J22" s="997"/>
      <c r="K22" s="990">
        <f t="shared" si="4"/>
        <v>0</v>
      </c>
      <c r="L22" s="1609"/>
      <c r="M22" s="997"/>
      <c r="N22" s="997"/>
      <c r="O22" s="990">
        <f t="shared" si="5"/>
        <v>0</v>
      </c>
    </row>
    <row r="23" spans="2:15">
      <c r="B23" s="862" t="s">
        <v>534</v>
      </c>
      <c r="C23" s="863" t="s">
        <v>540</v>
      </c>
      <c r="D23" s="507"/>
      <c r="E23" s="980"/>
      <c r="F23" s="980"/>
      <c r="G23" s="986">
        <f t="shared" si="6"/>
        <v>0</v>
      </c>
      <c r="H23" s="469"/>
      <c r="I23" s="980"/>
      <c r="J23" s="980"/>
      <c r="K23" s="986">
        <f t="shared" si="4"/>
        <v>0</v>
      </c>
      <c r="L23" s="1124"/>
      <c r="M23" s="980"/>
      <c r="N23" s="980"/>
      <c r="O23" s="986">
        <f t="shared" si="5"/>
        <v>0</v>
      </c>
    </row>
    <row r="24" spans="2:15">
      <c r="B24" s="862" t="s">
        <v>536</v>
      </c>
      <c r="C24" s="863" t="s">
        <v>542</v>
      </c>
      <c r="D24" s="507"/>
      <c r="E24" s="980"/>
      <c r="F24" s="980"/>
      <c r="G24" s="986">
        <f t="shared" si="6"/>
        <v>0</v>
      </c>
      <c r="H24" s="469"/>
      <c r="I24" s="980"/>
      <c r="J24" s="980"/>
      <c r="K24" s="986">
        <f t="shared" si="4"/>
        <v>0</v>
      </c>
      <c r="L24" s="1124"/>
      <c r="M24" s="980"/>
      <c r="N24" s="980"/>
      <c r="O24" s="986">
        <f t="shared" si="5"/>
        <v>0</v>
      </c>
    </row>
    <row r="25" spans="2:15">
      <c r="B25" s="153">
        <v>9</v>
      </c>
      <c r="C25" s="152" t="s">
        <v>392</v>
      </c>
      <c r="D25" s="165"/>
      <c r="E25" s="915"/>
      <c r="F25" s="915"/>
      <c r="G25" s="915"/>
      <c r="H25" s="518"/>
      <c r="I25" s="915"/>
      <c r="J25" s="915"/>
      <c r="K25" s="915"/>
      <c r="L25" s="1124"/>
      <c r="M25" s="915"/>
      <c r="N25" s="915"/>
      <c r="O25" s="915"/>
    </row>
    <row r="26" spans="2:15" ht="13.5" customHeight="1">
      <c r="B26" s="1504"/>
      <c r="C26" s="512"/>
      <c r="D26" s="317"/>
      <c r="E26" s="1507"/>
      <c r="F26" s="576"/>
      <c r="G26" s="564"/>
      <c r="H26" s="469"/>
      <c r="I26" s="1507"/>
      <c r="J26" s="576"/>
      <c r="K26" s="564"/>
      <c r="L26" s="674"/>
      <c r="M26" s="1507"/>
      <c r="N26" s="576"/>
      <c r="O26" s="564"/>
    </row>
    <row r="27" spans="2:15">
      <c r="B27" s="1506"/>
      <c r="C27" s="1519" t="s">
        <v>719</v>
      </c>
      <c r="D27" s="873"/>
      <c r="E27" s="1509"/>
      <c r="F27" s="1509"/>
      <c r="G27" s="1531"/>
      <c r="H27" s="469"/>
      <c r="I27" s="1509"/>
      <c r="J27" s="1509"/>
      <c r="K27" s="1531"/>
      <c r="L27" s="1124"/>
      <c r="M27" s="1509"/>
      <c r="N27" s="1509"/>
      <c r="O27" s="1531"/>
    </row>
    <row r="28" spans="2:15" ht="13.5" customHeight="1">
      <c r="B28" s="1505"/>
      <c r="C28" s="1503"/>
      <c r="D28" s="317"/>
      <c r="E28" s="1508"/>
      <c r="F28" s="576"/>
      <c r="G28" s="564"/>
      <c r="H28" s="469"/>
      <c r="I28" s="1508"/>
      <c r="J28" s="576"/>
      <c r="K28" s="564"/>
      <c r="L28" s="674"/>
      <c r="M28" s="1508"/>
      <c r="N28" s="576"/>
      <c r="O28" s="564"/>
    </row>
    <row r="29" spans="2:15">
      <c r="B29" s="84"/>
      <c r="C29" s="462" t="s">
        <v>174</v>
      </c>
      <c r="D29" s="463"/>
      <c r="E29" s="871" t="s">
        <v>54</v>
      </c>
      <c r="F29" s="869" t="s">
        <v>55</v>
      </c>
      <c r="G29" s="869" t="s">
        <v>15</v>
      </c>
      <c r="H29" s="469"/>
      <c r="I29" s="871" t="s">
        <v>54</v>
      </c>
      <c r="J29" s="869" t="s">
        <v>55</v>
      </c>
      <c r="K29" s="869" t="s">
        <v>15</v>
      </c>
      <c r="L29" s="674"/>
      <c r="M29" s="871" t="s">
        <v>54</v>
      </c>
      <c r="N29" s="869" t="s">
        <v>55</v>
      </c>
      <c r="O29" s="869" t="s">
        <v>15</v>
      </c>
    </row>
    <row r="30" spans="2:15" ht="4.5" customHeight="1">
      <c r="B30" s="5"/>
      <c r="C30" s="162"/>
      <c r="D30" s="317"/>
      <c r="E30" s="576"/>
      <c r="F30" s="576"/>
      <c r="G30" s="576"/>
      <c r="H30" s="469"/>
      <c r="I30" s="576"/>
      <c r="J30" s="576"/>
      <c r="K30" s="576"/>
      <c r="L30" s="675"/>
      <c r="M30" s="576"/>
      <c r="N30" s="576"/>
      <c r="O30" s="576"/>
    </row>
    <row r="31" spans="2:15" s="218" customFormat="1">
      <c r="B31" s="79">
        <v>10</v>
      </c>
      <c r="C31" s="159" t="s">
        <v>47</v>
      </c>
      <c r="D31" s="232"/>
      <c r="E31" s="961"/>
      <c r="F31" s="840"/>
      <c r="G31" s="984">
        <f>SUM(E31:F31)</f>
        <v>0</v>
      </c>
      <c r="H31" s="520"/>
      <c r="I31" s="961"/>
      <c r="J31" s="840"/>
      <c r="K31" s="984">
        <f>SUM(I31:J31)</f>
        <v>0</v>
      </c>
      <c r="L31" s="1124"/>
      <c r="M31" s="961"/>
      <c r="N31" s="840"/>
      <c r="O31" s="984">
        <f>SUM(M31:N31)</f>
        <v>0</v>
      </c>
    </row>
    <row r="32" spans="2:15">
      <c r="B32" s="80">
        <v>11</v>
      </c>
      <c r="C32" s="160" t="s">
        <v>171</v>
      </c>
      <c r="D32" s="232"/>
      <c r="E32" s="431"/>
      <c r="F32" s="431"/>
      <c r="G32" s="985">
        <f>SUM(E32:F32)</f>
        <v>0</v>
      </c>
      <c r="H32" s="520"/>
      <c r="I32" s="431"/>
      <c r="J32" s="431"/>
      <c r="K32" s="985">
        <f>SUM(I32:J32)</f>
        <v>0</v>
      </c>
      <c r="L32" s="1124"/>
      <c r="M32" s="431"/>
      <c r="N32" s="431"/>
      <c r="O32" s="985">
        <f>SUM(M32:N32)</f>
        <v>0</v>
      </c>
    </row>
    <row r="33" spans="2:15">
      <c r="B33" s="880">
        <v>12</v>
      </c>
      <c r="C33" s="881" t="s">
        <v>172</v>
      </c>
      <c r="D33" s="232"/>
      <c r="E33" s="431"/>
      <c r="F33" s="431"/>
      <c r="G33" s="985">
        <f>SUM(E33:F33)</f>
        <v>0</v>
      </c>
      <c r="H33" s="520"/>
      <c r="I33" s="431"/>
      <c r="J33" s="431"/>
      <c r="K33" s="985">
        <f>SUM(I33:J33)</f>
        <v>0</v>
      </c>
      <c r="L33" s="1124"/>
      <c r="M33" s="431"/>
      <c r="N33" s="431"/>
      <c r="O33" s="985">
        <f>SUM(M33:N33)</f>
        <v>0</v>
      </c>
    </row>
    <row r="34" spans="2:15">
      <c r="B34" s="880">
        <v>13</v>
      </c>
      <c r="C34" s="881" t="s">
        <v>282</v>
      </c>
      <c r="D34" s="232"/>
      <c r="E34" s="431">
        <f>SUM(E35:E36)</f>
        <v>0</v>
      </c>
      <c r="F34" s="431">
        <f>SUM(F35:F36)</f>
        <v>0</v>
      </c>
      <c r="G34" s="985">
        <f>SUM(E34:F34)</f>
        <v>0</v>
      </c>
      <c r="H34" s="520"/>
      <c r="I34" s="431">
        <f>SUM(I35:I36)</f>
        <v>0</v>
      </c>
      <c r="J34" s="431">
        <f>SUM(J35:J36)</f>
        <v>0</v>
      </c>
      <c r="K34" s="985">
        <f>SUM(I34:J34)</f>
        <v>0</v>
      </c>
      <c r="L34" s="1124"/>
      <c r="M34" s="431">
        <f>SUM(M35:M36)</f>
        <v>0</v>
      </c>
      <c r="N34" s="431">
        <f>SUM(N35:N36)</f>
        <v>0</v>
      </c>
      <c r="O34" s="985">
        <f>SUM(M34:N34)</f>
        <v>0</v>
      </c>
    </row>
    <row r="35" spans="2:15">
      <c r="B35" s="862" t="s">
        <v>553</v>
      </c>
      <c r="C35" s="864" t="s">
        <v>533</v>
      </c>
      <c r="D35" s="504"/>
      <c r="E35" s="927"/>
      <c r="F35" s="927"/>
      <c r="G35" s="986">
        <f t="shared" ref="G35:G36" si="7">SUM(E35:F35)</f>
        <v>0</v>
      </c>
      <c r="H35" s="522"/>
      <c r="I35" s="1406"/>
      <c r="J35" s="1406"/>
      <c r="K35" s="986">
        <f t="shared" ref="K35:K36" si="8">SUM(I35:J35)</f>
        <v>0</v>
      </c>
      <c r="L35" s="1124"/>
      <c r="M35" s="1406"/>
      <c r="N35" s="1406"/>
      <c r="O35" s="986">
        <f t="shared" ref="O35:O36" si="9">SUM(M35:N35)</f>
        <v>0</v>
      </c>
    </row>
    <row r="36" spans="2:15">
      <c r="B36" s="862" t="s">
        <v>554</v>
      </c>
      <c r="C36" s="864" t="s">
        <v>535</v>
      </c>
      <c r="D36" s="504"/>
      <c r="E36" s="927"/>
      <c r="F36" s="927"/>
      <c r="G36" s="986">
        <f t="shared" si="7"/>
        <v>0</v>
      </c>
      <c r="H36" s="522"/>
      <c r="I36" s="1406"/>
      <c r="J36" s="1406"/>
      <c r="K36" s="986">
        <f t="shared" si="8"/>
        <v>0</v>
      </c>
      <c r="L36" s="1124"/>
      <c r="M36" s="1406"/>
      <c r="N36" s="1406"/>
      <c r="O36" s="986">
        <f t="shared" si="9"/>
        <v>0</v>
      </c>
    </row>
    <row r="37" spans="2:15">
      <c r="B37" s="882">
        <v>14</v>
      </c>
      <c r="C37" s="504" t="s">
        <v>280</v>
      </c>
      <c r="D37" s="504"/>
      <c r="E37" s="962"/>
      <c r="F37" s="927"/>
      <c r="G37" s="985">
        <f>SUM(E37:F37)</f>
        <v>0</v>
      </c>
      <c r="H37" s="522"/>
      <c r="I37" s="962"/>
      <c r="J37" s="1406"/>
      <c r="K37" s="985">
        <f>SUM(I37:J37)</f>
        <v>0</v>
      </c>
      <c r="L37" s="1124"/>
      <c r="M37" s="962"/>
      <c r="N37" s="1406"/>
      <c r="O37" s="985">
        <f>SUM(M37:N37)</f>
        <v>0</v>
      </c>
    </row>
    <row r="38" spans="2:15">
      <c r="B38" s="153">
        <v>15</v>
      </c>
      <c r="C38" s="152" t="s">
        <v>393</v>
      </c>
      <c r="D38" s="165"/>
      <c r="E38" s="915">
        <f>SUM(E31:E34)+E37</f>
        <v>0</v>
      </c>
      <c r="F38" s="915">
        <f t="shared" ref="F38:G38" si="10">SUM(F31:F34)+F37</f>
        <v>0</v>
      </c>
      <c r="G38" s="915">
        <f t="shared" si="10"/>
        <v>0</v>
      </c>
      <c r="H38" s="520"/>
      <c r="I38" s="915">
        <f>SUM(I31:I34)+I37</f>
        <v>0</v>
      </c>
      <c r="J38" s="915">
        <f t="shared" ref="J38:K38" si="11">SUM(J31:J34)+J37</f>
        <v>0</v>
      </c>
      <c r="K38" s="915">
        <f t="shared" si="11"/>
        <v>0</v>
      </c>
      <c r="L38" s="1124"/>
      <c r="M38" s="915">
        <f>SUM(M31:M34)+M37</f>
        <v>0</v>
      </c>
      <c r="N38" s="915">
        <f t="shared" ref="N38:O38" si="12">SUM(N31:N34)+N37</f>
        <v>0</v>
      </c>
      <c r="O38" s="915">
        <f t="shared" si="12"/>
        <v>0</v>
      </c>
    </row>
    <row r="39" spans="2:15" s="218" customFormat="1">
      <c r="B39" s="5"/>
      <c r="C39" s="162"/>
      <c r="D39" s="317"/>
      <c r="E39" s="576"/>
      <c r="F39" s="576"/>
      <c r="G39" s="576"/>
      <c r="H39" s="469"/>
      <c r="I39" s="576"/>
      <c r="J39" s="576"/>
      <c r="K39" s="576"/>
      <c r="L39" s="675"/>
      <c r="M39" s="576"/>
      <c r="N39" s="576"/>
      <c r="O39" s="576"/>
    </row>
    <row r="40" spans="2:15">
      <c r="B40" s="464"/>
      <c r="C40" s="465" t="s">
        <v>175</v>
      </c>
      <c r="D40" s="225"/>
      <c r="E40" s="871" t="s">
        <v>54</v>
      </c>
      <c r="F40" s="869" t="s">
        <v>55</v>
      </c>
      <c r="G40" s="869" t="s">
        <v>15</v>
      </c>
      <c r="H40" s="469"/>
      <c r="I40" s="871" t="s">
        <v>54</v>
      </c>
      <c r="J40" s="869" t="s">
        <v>55</v>
      </c>
      <c r="K40" s="869" t="s">
        <v>15</v>
      </c>
      <c r="L40" s="674"/>
      <c r="M40" s="871" t="s">
        <v>54</v>
      </c>
      <c r="N40" s="869" t="s">
        <v>55</v>
      </c>
      <c r="O40" s="869" t="s">
        <v>15</v>
      </c>
    </row>
    <row r="41" spans="2:15" s="218" customFormat="1" ht="4.5" customHeight="1">
      <c r="B41" s="5"/>
      <c r="C41" s="162"/>
      <c r="D41" s="317"/>
      <c r="E41" s="576"/>
      <c r="F41" s="868"/>
      <c r="G41" s="868"/>
      <c r="H41" s="469"/>
      <c r="I41" s="576"/>
      <c r="J41" s="868"/>
      <c r="K41" s="868"/>
      <c r="L41" s="675"/>
      <c r="M41" s="576"/>
      <c r="N41" s="868"/>
      <c r="O41" s="868"/>
    </row>
    <row r="42" spans="2:15" s="326" customFormat="1">
      <c r="B42" s="1880">
        <v>16</v>
      </c>
      <c r="C42" s="1881" t="s">
        <v>394</v>
      </c>
      <c r="D42" s="466"/>
      <c r="E42" s="1882">
        <f>+E9+E31</f>
        <v>0</v>
      </c>
      <c r="F42" s="1882">
        <f>+F9+F31</f>
        <v>0</v>
      </c>
      <c r="G42" s="1883">
        <f>SUM(E42:F42)</f>
        <v>0</v>
      </c>
      <c r="H42" s="1884">
        <f>+H9+H31</f>
        <v>0</v>
      </c>
      <c r="I42" s="1882">
        <f>+I9+I31</f>
        <v>0</v>
      </c>
      <c r="J42" s="1882">
        <f>+J9+J31</f>
        <v>0</v>
      </c>
      <c r="K42" s="1883">
        <f>SUM(I42:J42)</f>
        <v>0</v>
      </c>
      <c r="L42" s="1885"/>
      <c r="M42" s="1882">
        <f>+M9+M31</f>
        <v>0</v>
      </c>
      <c r="N42" s="1882">
        <f>+N9+N31</f>
        <v>0</v>
      </c>
      <c r="O42" s="1883">
        <f>SUM(M42:N42)</f>
        <v>0</v>
      </c>
    </row>
    <row r="43" spans="2:15" s="326" customFormat="1">
      <c r="B43" s="883">
        <v>17</v>
      </c>
      <c r="C43" s="504" t="s">
        <v>395</v>
      </c>
      <c r="D43" s="466"/>
      <c r="E43" s="1886">
        <f>E10+E32</f>
        <v>0</v>
      </c>
      <c r="F43" s="1886">
        <f>F10+F32</f>
        <v>0</v>
      </c>
      <c r="G43" s="1407">
        <f>SUM(E43:F43)</f>
        <v>0</v>
      </c>
      <c r="H43" s="1884"/>
      <c r="I43" s="1886">
        <f>I10+I32</f>
        <v>0</v>
      </c>
      <c r="J43" s="1886">
        <f>J10+J32</f>
        <v>0</v>
      </c>
      <c r="K43" s="1407">
        <f>SUM(I43:J43)</f>
        <v>0</v>
      </c>
      <c r="L43" s="1885"/>
      <c r="M43" s="1886">
        <f>M10+M32</f>
        <v>0</v>
      </c>
      <c r="N43" s="1886">
        <f>N10+N32</f>
        <v>0</v>
      </c>
      <c r="O43" s="1407">
        <f>SUM(M43:N43)</f>
        <v>0</v>
      </c>
    </row>
    <row r="44" spans="2:15" s="326" customFormat="1">
      <c r="B44" s="883">
        <v>18</v>
      </c>
      <c r="C44" s="504" t="s">
        <v>396</v>
      </c>
      <c r="D44" s="466"/>
      <c r="E44" s="1886">
        <f>E11+E33</f>
        <v>0</v>
      </c>
      <c r="F44" s="1886">
        <f>F11+F33</f>
        <v>0</v>
      </c>
      <c r="G44" s="1407">
        <f t="shared" ref="G44:G54" si="13">SUM(E44:F44)</f>
        <v>0</v>
      </c>
      <c r="H44" s="1884"/>
      <c r="I44" s="1886">
        <f>I11+I33</f>
        <v>0</v>
      </c>
      <c r="J44" s="1886">
        <f>J11+J33</f>
        <v>0</v>
      </c>
      <c r="K44" s="1407">
        <f t="shared" ref="K44:K47" si="14">SUM(I44:J44)</f>
        <v>0</v>
      </c>
      <c r="L44" s="1885"/>
      <c r="M44" s="1886">
        <f>M11+M33</f>
        <v>0</v>
      </c>
      <c r="N44" s="1886">
        <f>N11+N33</f>
        <v>0</v>
      </c>
      <c r="O44" s="1407">
        <f t="shared" ref="O44:O47" si="15">SUM(M44:N44)</f>
        <v>0</v>
      </c>
    </row>
    <row r="45" spans="2:15" s="326" customFormat="1">
      <c r="B45" s="883">
        <v>19</v>
      </c>
      <c r="C45" s="504" t="s">
        <v>397</v>
      </c>
      <c r="D45" s="466"/>
      <c r="E45" s="1886">
        <f>E12</f>
        <v>0</v>
      </c>
      <c r="F45" s="1886">
        <f>F12</f>
        <v>0</v>
      </c>
      <c r="G45" s="1407">
        <f t="shared" si="13"/>
        <v>0</v>
      </c>
      <c r="H45" s="1884"/>
      <c r="I45" s="1886">
        <f>I12</f>
        <v>0</v>
      </c>
      <c r="J45" s="1886">
        <f>J12</f>
        <v>0</v>
      </c>
      <c r="K45" s="1407">
        <f t="shared" si="14"/>
        <v>0</v>
      </c>
      <c r="L45" s="1885"/>
      <c r="M45" s="1886">
        <f>M12</f>
        <v>0</v>
      </c>
      <c r="N45" s="1886">
        <f>N12</f>
        <v>0</v>
      </c>
      <c r="O45" s="1407">
        <f t="shared" si="15"/>
        <v>0</v>
      </c>
    </row>
    <row r="46" spans="2:15" s="326" customFormat="1">
      <c r="B46" s="883">
        <v>20</v>
      </c>
      <c r="C46" s="504" t="s">
        <v>398</v>
      </c>
      <c r="D46" s="466"/>
      <c r="E46" s="1886">
        <f>E13</f>
        <v>0</v>
      </c>
      <c r="F46" s="1886">
        <f>F13</f>
        <v>0</v>
      </c>
      <c r="G46" s="1407">
        <f t="shared" si="13"/>
        <v>0</v>
      </c>
      <c r="H46" s="1884"/>
      <c r="I46" s="1886">
        <f>I13</f>
        <v>0</v>
      </c>
      <c r="J46" s="1886">
        <f>J13</f>
        <v>0</v>
      </c>
      <c r="K46" s="1407">
        <f t="shared" si="14"/>
        <v>0</v>
      </c>
      <c r="L46" s="1885"/>
      <c r="M46" s="1886">
        <f>M13</f>
        <v>0</v>
      </c>
      <c r="N46" s="1886">
        <f>N13</f>
        <v>0</v>
      </c>
      <c r="O46" s="1407">
        <f t="shared" si="15"/>
        <v>0</v>
      </c>
    </row>
    <row r="47" spans="2:15" s="326" customFormat="1">
      <c r="B47" s="883">
        <v>21</v>
      </c>
      <c r="C47" s="504" t="s">
        <v>399</v>
      </c>
      <c r="D47" s="466"/>
      <c r="E47" s="1886">
        <f>E14</f>
        <v>0</v>
      </c>
      <c r="F47" s="1886">
        <f>F14</f>
        <v>0</v>
      </c>
      <c r="G47" s="1407">
        <f t="shared" si="13"/>
        <v>0</v>
      </c>
      <c r="H47" s="1884"/>
      <c r="I47" s="1886">
        <f>I14</f>
        <v>0</v>
      </c>
      <c r="J47" s="1886">
        <f>J14</f>
        <v>0</v>
      </c>
      <c r="K47" s="1407">
        <f t="shared" si="14"/>
        <v>0</v>
      </c>
      <c r="L47" s="1885"/>
      <c r="M47" s="1886">
        <f>M14</f>
        <v>0</v>
      </c>
      <c r="N47" s="1886">
        <f>N14</f>
        <v>0</v>
      </c>
      <c r="O47" s="1407">
        <f t="shared" si="15"/>
        <v>0</v>
      </c>
    </row>
    <row r="48" spans="2:15" s="326" customFormat="1">
      <c r="B48" s="877">
        <v>22</v>
      </c>
      <c r="C48" s="504" t="s">
        <v>400</v>
      </c>
      <c r="D48" s="466"/>
      <c r="E48" s="1886"/>
      <c r="F48" s="1886"/>
      <c r="G48" s="949"/>
      <c r="H48" s="1884"/>
      <c r="I48" s="1886"/>
      <c r="J48" s="1886"/>
      <c r="K48" s="949"/>
      <c r="L48" s="1885"/>
      <c r="M48" s="1886"/>
      <c r="N48" s="1886"/>
      <c r="O48" s="949"/>
    </row>
    <row r="49" spans="2:15" s="326" customFormat="1">
      <c r="B49" s="862" t="s">
        <v>549</v>
      </c>
      <c r="C49" s="864" t="s">
        <v>550</v>
      </c>
      <c r="D49" s="466"/>
      <c r="E49" s="1887">
        <f>E16+E35</f>
        <v>0</v>
      </c>
      <c r="F49" s="1887">
        <f>F16+F35</f>
        <v>0</v>
      </c>
      <c r="G49" s="1888">
        <f t="shared" ref="G49:G51" si="16">SUM(E49:F49)</f>
        <v>0</v>
      </c>
      <c r="H49" s="1884"/>
      <c r="I49" s="1887">
        <f>I16+I35</f>
        <v>0</v>
      </c>
      <c r="J49" s="1887">
        <f>J16+J35</f>
        <v>0</v>
      </c>
      <c r="K49" s="1888">
        <f t="shared" ref="K49:K51" si="17">SUM(I49:J49)</f>
        <v>0</v>
      </c>
      <c r="L49" s="1885"/>
      <c r="M49" s="1887">
        <f>M16+M35</f>
        <v>0</v>
      </c>
      <c r="N49" s="1887">
        <f>N16+N35</f>
        <v>0</v>
      </c>
      <c r="O49" s="1888">
        <f t="shared" ref="O49:O51" si="18">SUM(M49:N49)</f>
        <v>0</v>
      </c>
    </row>
    <row r="50" spans="2:15" s="326" customFormat="1">
      <c r="B50" s="862" t="s">
        <v>551</v>
      </c>
      <c r="C50" s="864" t="s">
        <v>552</v>
      </c>
      <c r="D50" s="466"/>
      <c r="E50" s="1887">
        <f>E17+E36</f>
        <v>0</v>
      </c>
      <c r="F50" s="1887">
        <f>F17+F36</f>
        <v>0</v>
      </c>
      <c r="G50" s="1888">
        <f t="shared" si="16"/>
        <v>0</v>
      </c>
      <c r="H50" s="1884"/>
      <c r="I50" s="1887">
        <f>I17+I36</f>
        <v>0</v>
      </c>
      <c r="J50" s="1887">
        <f>J17+J36</f>
        <v>0</v>
      </c>
      <c r="K50" s="1888">
        <f t="shared" si="17"/>
        <v>0</v>
      </c>
      <c r="L50" s="1885"/>
      <c r="M50" s="1887">
        <f>M17+M36</f>
        <v>0</v>
      </c>
      <c r="N50" s="1887">
        <f>N17+N36</f>
        <v>0</v>
      </c>
      <c r="O50" s="1888">
        <f t="shared" si="18"/>
        <v>0</v>
      </c>
    </row>
    <row r="51" spans="2:15" s="326" customFormat="1">
      <c r="B51" s="862"/>
      <c r="C51" s="2405" t="s">
        <v>1448</v>
      </c>
      <c r="D51" s="466"/>
      <c r="E51" s="1887">
        <f>E18</f>
        <v>0</v>
      </c>
      <c r="F51" s="1887">
        <f>F18</f>
        <v>0</v>
      </c>
      <c r="G51" s="1888">
        <f t="shared" si="16"/>
        <v>0</v>
      </c>
      <c r="H51" s="1884"/>
      <c r="I51" s="1887">
        <f>I18</f>
        <v>0</v>
      </c>
      <c r="J51" s="1887">
        <f>J18</f>
        <v>0</v>
      </c>
      <c r="K51" s="1888">
        <f t="shared" si="17"/>
        <v>0</v>
      </c>
      <c r="L51" s="1885"/>
      <c r="M51" s="1887">
        <f>M18</f>
        <v>0</v>
      </c>
      <c r="N51" s="1887">
        <f>N18</f>
        <v>0</v>
      </c>
      <c r="O51" s="1888">
        <f t="shared" si="18"/>
        <v>0</v>
      </c>
    </row>
    <row r="52" spans="2:15" s="326" customFormat="1">
      <c r="B52" s="2957"/>
      <c r="C52" s="2980" t="s">
        <v>1480</v>
      </c>
      <c r="D52" s="2965"/>
      <c r="E52" s="2969"/>
      <c r="F52" s="2969"/>
      <c r="G52" s="2970"/>
      <c r="H52" s="1884"/>
      <c r="I52" s="2969"/>
      <c r="J52" s="2969"/>
      <c r="K52" s="2970"/>
      <c r="L52" s="1885"/>
      <c r="M52" s="2969"/>
      <c r="N52" s="2969"/>
      <c r="O52" s="2970"/>
    </row>
    <row r="53" spans="2:15" s="326" customFormat="1">
      <c r="B53" s="2957"/>
      <c r="C53" s="3540" t="s">
        <v>1481</v>
      </c>
      <c r="D53" s="2965"/>
      <c r="E53" s="2969"/>
      <c r="F53" s="2969"/>
      <c r="G53" s="2970"/>
      <c r="H53" s="1884"/>
      <c r="I53" s="2969"/>
      <c r="J53" s="2969"/>
      <c r="K53" s="2970"/>
      <c r="L53" s="1885"/>
      <c r="M53" s="2969"/>
      <c r="N53" s="2969"/>
      <c r="O53" s="2970"/>
    </row>
    <row r="54" spans="2:15" s="326" customFormat="1">
      <c r="B54" s="877">
        <v>23</v>
      </c>
      <c r="C54" s="884" t="s">
        <v>401</v>
      </c>
      <c r="D54" s="466"/>
      <c r="E54" s="1886">
        <f>E21+E37</f>
        <v>0</v>
      </c>
      <c r="F54" s="1886">
        <f>F21+F37</f>
        <v>0</v>
      </c>
      <c r="G54" s="949">
        <f t="shared" si="13"/>
        <v>0</v>
      </c>
      <c r="H54" s="1884">
        <f>+H11+H33</f>
        <v>0</v>
      </c>
      <c r="I54" s="1886">
        <f>I21+I37</f>
        <v>0</v>
      </c>
      <c r="J54" s="1886">
        <f>J21+J37</f>
        <v>0</v>
      </c>
      <c r="K54" s="949">
        <f t="shared" ref="K54" si="19">SUM(I54:J54)</f>
        <v>0</v>
      </c>
      <c r="L54" s="1885"/>
      <c r="M54" s="1886">
        <f>M21+M37</f>
        <v>0</v>
      </c>
      <c r="N54" s="1886">
        <f>N21+N37</f>
        <v>0</v>
      </c>
      <c r="O54" s="949">
        <f t="shared" ref="O54" si="20">SUM(M54:N54)</f>
        <v>0</v>
      </c>
    </row>
    <row r="55" spans="2:15">
      <c r="B55" s="153">
        <v>24</v>
      </c>
      <c r="C55" s="152" t="s">
        <v>402</v>
      </c>
      <c r="D55" s="165"/>
      <c r="E55" s="915"/>
      <c r="F55" s="915"/>
      <c r="G55" s="915"/>
      <c r="H55" s="520"/>
      <c r="I55" s="915"/>
      <c r="J55" s="915"/>
      <c r="K55" s="915"/>
      <c r="L55" s="1124"/>
      <c r="M55" s="915"/>
      <c r="N55" s="915"/>
      <c r="O55" s="915"/>
    </row>
    <row r="56" spans="2:15">
      <c r="E56" s="870"/>
      <c r="F56" s="870"/>
      <c r="G56" s="870"/>
      <c r="I56" s="870"/>
      <c r="J56" s="870"/>
      <c r="K56" s="870"/>
      <c r="M56" s="870"/>
      <c r="N56" s="870"/>
      <c r="O56" s="870"/>
    </row>
    <row r="57" spans="2:15">
      <c r="E57" s="870"/>
      <c r="F57" s="870"/>
      <c r="I57" s="870"/>
      <c r="J57" s="870"/>
      <c r="L57" s="1610"/>
      <c r="M57" s="870"/>
      <c r="N57" s="870"/>
    </row>
    <row r="58" spans="2:15">
      <c r="B58" s="294"/>
      <c r="C58" s="294"/>
      <c r="E58" s="871" t="s">
        <v>54</v>
      </c>
      <c r="F58" s="869" t="s">
        <v>55</v>
      </c>
      <c r="G58" s="871" t="s">
        <v>15</v>
      </c>
      <c r="I58" s="871" t="s">
        <v>54</v>
      </c>
      <c r="J58" s="869" t="s">
        <v>55</v>
      </c>
      <c r="K58" s="871" t="s">
        <v>15</v>
      </c>
      <c r="L58" s="1610"/>
      <c r="M58" s="871" t="s">
        <v>54</v>
      </c>
      <c r="N58" s="869" t="s">
        <v>55</v>
      </c>
      <c r="O58" s="871" t="s">
        <v>15</v>
      </c>
    </row>
    <row r="59" spans="2:15">
      <c r="B59" s="3214" t="s">
        <v>45</v>
      </c>
      <c r="C59" s="482" t="s">
        <v>364</v>
      </c>
      <c r="D59" s="329"/>
      <c r="E59" s="523">
        <f>E60+E62-E61</f>
        <v>0</v>
      </c>
      <c r="F59" s="523">
        <f>F60+F62-F61</f>
        <v>0</v>
      </c>
      <c r="G59" s="523">
        <f t="shared" ref="G59:G65" si="21">SUM(E59:F59)</f>
        <v>0</v>
      </c>
      <c r="I59" s="523">
        <f>I60+I62-I61</f>
        <v>0</v>
      </c>
      <c r="J59" s="523">
        <f>J60+J62-J61</f>
        <v>0</v>
      </c>
      <c r="K59" s="523">
        <f t="shared" ref="K59:K65" si="22">SUM(I59:J59)</f>
        <v>0</v>
      </c>
      <c r="L59" s="1610"/>
      <c r="M59" s="523">
        <f>M60+M62-M61</f>
        <v>0</v>
      </c>
      <c r="N59" s="523">
        <f>N60+N62-N61</f>
        <v>0</v>
      </c>
      <c r="O59" s="523">
        <f t="shared" ref="O59:O65" si="23">SUM(M59:N59)</f>
        <v>0</v>
      </c>
    </row>
    <row r="60" spans="2:15">
      <c r="B60" s="3113"/>
      <c r="C60" s="484" t="s">
        <v>365</v>
      </c>
      <c r="E60" s="956"/>
      <c r="F60" s="956"/>
      <c r="G60" s="524">
        <f t="shared" si="21"/>
        <v>0</v>
      </c>
      <c r="I60" s="956"/>
      <c r="J60" s="956"/>
      <c r="K60" s="524">
        <f t="shared" si="22"/>
        <v>0</v>
      </c>
      <c r="L60" s="1610"/>
      <c r="M60" s="956"/>
      <c r="N60" s="956"/>
      <c r="O60" s="524">
        <f t="shared" si="23"/>
        <v>0</v>
      </c>
    </row>
    <row r="61" spans="2:15">
      <c r="B61" s="3113"/>
      <c r="C61" s="486" t="s">
        <v>366</v>
      </c>
      <c r="E61" s="941"/>
      <c r="F61" s="941"/>
      <c r="G61" s="525">
        <f t="shared" si="21"/>
        <v>0</v>
      </c>
      <c r="I61" s="941"/>
      <c r="J61" s="941"/>
      <c r="K61" s="525">
        <f t="shared" si="22"/>
        <v>0</v>
      </c>
      <c r="L61" s="1610"/>
      <c r="M61" s="941"/>
      <c r="N61" s="941"/>
      <c r="O61" s="525">
        <f t="shared" si="23"/>
        <v>0</v>
      </c>
    </row>
    <row r="62" spans="2:15">
      <c r="B62" s="3113"/>
      <c r="C62" s="485" t="s">
        <v>367</v>
      </c>
      <c r="E62" s="942"/>
      <c r="F62" s="942"/>
      <c r="G62" s="526">
        <f t="shared" si="21"/>
        <v>0</v>
      </c>
      <c r="I62" s="942"/>
      <c r="J62" s="942"/>
      <c r="K62" s="526">
        <f t="shared" si="22"/>
        <v>0</v>
      </c>
      <c r="L62" s="1610"/>
      <c r="M62" s="942"/>
      <c r="N62" s="942"/>
      <c r="O62" s="526">
        <f t="shared" si="23"/>
        <v>0</v>
      </c>
    </row>
    <row r="63" spans="2:15">
      <c r="B63" s="3113"/>
      <c r="C63" s="482" t="s">
        <v>369</v>
      </c>
      <c r="E63" s="523">
        <f>SUM(E64:E65)</f>
        <v>0</v>
      </c>
      <c r="F63" s="523">
        <f>SUM(F64:F65)</f>
        <v>0</v>
      </c>
      <c r="G63" s="523">
        <f t="shared" si="21"/>
        <v>0</v>
      </c>
      <c r="I63" s="523">
        <f>SUM(I64:I65)</f>
        <v>0</v>
      </c>
      <c r="J63" s="523">
        <f>SUM(J64:J65)</f>
        <v>0</v>
      </c>
      <c r="K63" s="523">
        <f t="shared" si="22"/>
        <v>0</v>
      </c>
      <c r="L63" s="1610"/>
      <c r="M63" s="523">
        <f>SUM(M64:M65)</f>
        <v>0</v>
      </c>
      <c r="N63" s="523">
        <f>SUM(N64:N65)</f>
        <v>0</v>
      </c>
      <c r="O63" s="523">
        <f t="shared" si="23"/>
        <v>0</v>
      </c>
    </row>
    <row r="64" spans="2:15">
      <c r="B64" s="3113"/>
      <c r="C64" s="527" t="s">
        <v>171</v>
      </c>
      <c r="E64" s="959"/>
      <c r="F64" s="959"/>
      <c r="G64" s="960">
        <f t="shared" si="21"/>
        <v>0</v>
      </c>
      <c r="I64" s="959"/>
      <c r="J64" s="959"/>
      <c r="K64" s="960">
        <f t="shared" si="22"/>
        <v>0</v>
      </c>
      <c r="L64" s="1610"/>
      <c r="M64" s="959"/>
      <c r="N64" s="959"/>
      <c r="O64" s="960">
        <f t="shared" si="23"/>
        <v>0</v>
      </c>
    </row>
    <row r="65" spans="1:15">
      <c r="B65" s="3114"/>
      <c r="C65" s="488" t="s">
        <v>172</v>
      </c>
      <c r="E65" s="942"/>
      <c r="F65" s="942"/>
      <c r="G65" s="526">
        <f t="shared" si="21"/>
        <v>0</v>
      </c>
      <c r="I65" s="942"/>
      <c r="J65" s="942"/>
      <c r="K65" s="526">
        <f t="shared" si="22"/>
        <v>0</v>
      </c>
      <c r="L65" s="1610"/>
      <c r="M65" s="942"/>
      <c r="N65" s="942"/>
      <c r="O65" s="526">
        <f t="shared" si="23"/>
        <v>0</v>
      </c>
    </row>
    <row r="66" spans="1:15">
      <c r="I66" s="870"/>
      <c r="J66" s="870"/>
      <c r="K66" s="870"/>
      <c r="M66" s="870"/>
      <c r="N66" s="870"/>
      <c r="O66" s="870"/>
    </row>
    <row r="67" spans="1:15">
      <c r="A67" s="323"/>
      <c r="B67" s="329"/>
      <c r="C67" s="529"/>
      <c r="E67" s="323"/>
      <c r="F67" s="323"/>
      <c r="G67" s="491"/>
      <c r="H67" s="323"/>
      <c r="I67" s="323"/>
      <c r="M67" s="870"/>
      <c r="N67" s="870"/>
      <c r="O67" s="870"/>
    </row>
    <row r="68" spans="1:15">
      <c r="A68" s="323"/>
      <c r="B68" s="329"/>
      <c r="C68" s="528"/>
      <c r="E68" s="323"/>
      <c r="F68" s="323"/>
      <c r="G68" s="492"/>
      <c r="H68" s="323"/>
      <c r="I68" s="323"/>
      <c r="M68" s="870"/>
      <c r="N68" s="870"/>
      <c r="O68" s="870"/>
    </row>
    <row r="69" spans="1:15">
      <c r="A69" s="323"/>
      <c r="B69" s="329"/>
      <c r="C69" s="528"/>
      <c r="E69" s="323"/>
      <c r="F69" s="323"/>
      <c r="G69" s="492"/>
      <c r="H69" s="323"/>
      <c r="I69" s="323"/>
    </row>
    <row r="70" spans="1:15">
      <c r="A70" s="323"/>
      <c r="B70" s="529"/>
      <c r="C70" s="313"/>
      <c r="D70" s="491"/>
      <c r="E70" s="491"/>
      <c r="F70" s="491"/>
      <c r="G70" s="491"/>
      <c r="H70" s="323"/>
      <c r="I70" s="323"/>
    </row>
    <row r="71" spans="1:15">
      <c r="A71" s="323"/>
      <c r="B71" s="528"/>
      <c r="C71" s="313"/>
      <c r="D71" s="492"/>
      <c r="E71" s="492"/>
      <c r="F71" s="492"/>
      <c r="G71" s="491"/>
      <c r="H71" s="323"/>
      <c r="I71" s="323"/>
    </row>
    <row r="72" spans="1:15">
      <c r="A72" s="323"/>
      <c r="B72" s="528"/>
      <c r="C72" s="313"/>
      <c r="D72" s="492"/>
      <c r="E72" s="492"/>
      <c r="F72" s="492"/>
      <c r="G72" s="491"/>
      <c r="H72" s="323"/>
      <c r="I72" s="323"/>
    </row>
    <row r="73" spans="1:15">
      <c r="A73" s="323"/>
      <c r="B73" s="329"/>
      <c r="C73" s="323"/>
      <c r="E73" s="323"/>
      <c r="F73" s="323"/>
      <c r="G73" s="323"/>
      <c r="H73" s="323"/>
      <c r="I73" s="323"/>
    </row>
  </sheetData>
  <mergeCells count="5">
    <mergeCell ref="B3:O3"/>
    <mergeCell ref="E6:G6"/>
    <mergeCell ref="I6:K6"/>
    <mergeCell ref="M6:O6"/>
    <mergeCell ref="B59:B65"/>
  </mergeCells>
  <hyperlinks>
    <hyperlink ref="A1" location="ÍNDICE!B2" display="Indíce"/>
  </hyperlinks>
  <printOptions horizontalCentered="1"/>
  <pageMargins left="0.19685039370078741" right="0.11811023622047245" top="0.35433070866141736" bottom="0.74803149606299213" header="0.31496062992125984" footer="0.31496062992125984"/>
  <pageSetup paperSize="9" scale="60" orientation="landscape" r:id="rId1"/>
  <ignoredErrors>
    <ignoredError sqref="G42" formula="1"/>
    <ignoredError sqref="L9:L14 L21:L24 L54 L29:L47 L49:L51 L56:L65 L16:L18 L26" evalError="1"/>
  </ignoredError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499984740745262"/>
    <pageSetUpPr fitToPage="1"/>
  </sheetPr>
  <dimension ref="A1:AT236"/>
  <sheetViews>
    <sheetView showGridLines="0" topLeftCell="A82" workbookViewId="0">
      <selection activeCell="A3" sqref="A3:XFD3"/>
    </sheetView>
  </sheetViews>
  <sheetFormatPr defaultRowHeight="15"/>
  <cols>
    <col min="1" max="1" width="5.5703125" customWidth="1"/>
    <col min="2" max="2" width="5.28515625" customWidth="1"/>
    <col min="3" max="3" width="67.85546875" customWidth="1"/>
    <col min="4" max="4" width="1" customWidth="1"/>
    <col min="5" max="5" width="13.7109375" customWidth="1"/>
    <col min="6" max="6" width="1" customWidth="1"/>
    <col min="8" max="9" width="9.85546875" customWidth="1"/>
    <col min="17" max="17" width="5.28515625" customWidth="1"/>
    <col min="18" max="18" width="68.140625" customWidth="1"/>
    <col min="19" max="19" width="1" customWidth="1"/>
    <col min="21" max="21" width="1" customWidth="1"/>
    <col min="32" max="32" width="5.42578125" customWidth="1"/>
    <col min="33" max="33" width="68.28515625" customWidth="1"/>
    <col min="34" max="34" width="1" customWidth="1"/>
    <col min="36" max="36" width="1" customWidth="1"/>
  </cols>
  <sheetData>
    <row r="1" spans="1:46">
      <c r="A1" s="400" t="s">
        <v>814</v>
      </c>
      <c r="AF1" s="198"/>
      <c r="AG1" s="198"/>
      <c r="AH1" s="198"/>
      <c r="AI1" s="198"/>
      <c r="AJ1" s="198"/>
      <c r="AK1" s="198"/>
      <c r="AL1" s="198"/>
      <c r="AM1" s="198"/>
      <c r="AN1" s="198"/>
      <c r="AO1" s="198"/>
      <c r="AP1" s="198"/>
      <c r="AQ1" s="198"/>
      <c r="AR1" s="198"/>
      <c r="AS1" s="198"/>
      <c r="AT1" s="198"/>
    </row>
    <row r="2" spans="1:46" ht="20.25" customHeight="1">
      <c r="A2" s="400"/>
      <c r="AF2" s="198"/>
      <c r="AG2" s="198"/>
      <c r="AH2" s="198"/>
      <c r="AI2" s="198"/>
      <c r="AJ2" s="198"/>
      <c r="AK2" s="198"/>
      <c r="AL2" s="198"/>
      <c r="AM2" s="198"/>
      <c r="AN2" s="198"/>
      <c r="AO2" s="198"/>
      <c r="AP2" s="198"/>
      <c r="AQ2" s="198"/>
      <c r="AR2" s="198"/>
      <c r="AS2" s="198"/>
      <c r="AT2" s="198"/>
    </row>
    <row r="3" spans="1:46" s="2261" customFormat="1">
      <c r="B3" s="3071" t="s">
        <v>916</v>
      </c>
      <c r="C3" s="3071"/>
      <c r="D3" s="3071"/>
      <c r="E3" s="3071"/>
      <c r="F3" s="3071"/>
      <c r="G3" s="3071"/>
      <c r="H3" s="3071"/>
      <c r="I3" s="3071"/>
      <c r="J3" s="3071"/>
      <c r="K3" s="3071"/>
      <c r="L3" s="3071"/>
      <c r="M3" s="3071"/>
      <c r="N3" s="3071"/>
      <c r="O3" s="3071"/>
      <c r="Q3" s="3071" t="s">
        <v>489</v>
      </c>
      <c r="R3" s="3071"/>
      <c r="S3" s="3071"/>
      <c r="T3" s="3071"/>
      <c r="U3" s="3071"/>
      <c r="V3" s="3071"/>
      <c r="W3" s="3071"/>
      <c r="X3" s="3071"/>
      <c r="Y3" s="3071"/>
      <c r="Z3" s="3071"/>
      <c r="AA3" s="3071"/>
      <c r="AB3" s="3071"/>
      <c r="AC3" s="3071"/>
      <c r="AD3" s="3071"/>
      <c r="AF3" s="3071" t="s">
        <v>490</v>
      </c>
      <c r="AG3" s="3071"/>
      <c r="AH3" s="3071"/>
      <c r="AI3" s="3071"/>
      <c r="AJ3" s="3071"/>
      <c r="AK3" s="3071"/>
      <c r="AL3" s="3071"/>
      <c r="AM3" s="3071"/>
      <c r="AN3" s="3071"/>
      <c r="AO3" s="3071"/>
      <c r="AP3" s="3071"/>
      <c r="AQ3" s="3071"/>
      <c r="AR3" s="3071"/>
      <c r="AS3" s="3071"/>
      <c r="AT3" s="865"/>
    </row>
    <row r="4" spans="1:46">
      <c r="B4" s="4"/>
      <c r="C4" s="156"/>
      <c r="D4" s="225"/>
      <c r="E4" s="170"/>
      <c r="Q4" s="4"/>
      <c r="R4" s="156"/>
      <c r="S4" s="225"/>
      <c r="T4" s="170"/>
      <c r="AF4" s="1224"/>
      <c r="AG4" s="1225"/>
      <c r="AH4" s="509"/>
      <c r="AI4" s="170"/>
      <c r="AJ4" s="198"/>
      <c r="AK4" s="198"/>
      <c r="AL4" s="198"/>
      <c r="AM4" s="198"/>
      <c r="AN4" s="198"/>
      <c r="AO4" s="198"/>
      <c r="AP4" s="198"/>
      <c r="AQ4" s="198"/>
      <c r="AR4" s="198"/>
      <c r="AS4" s="198"/>
      <c r="AT4" s="198"/>
    </row>
    <row r="5" spans="1:46">
      <c r="B5" s="56"/>
      <c r="C5" s="170"/>
      <c r="D5" s="223"/>
      <c r="E5" s="530" t="str">
        <f>+Introdução!E26</f>
        <v>t-2</v>
      </c>
      <c r="G5" s="3217" t="str">
        <f>+E5</f>
        <v>t-2</v>
      </c>
      <c r="H5" s="3218"/>
      <c r="I5" s="3218"/>
      <c r="J5" s="3218"/>
      <c r="K5" s="3218"/>
      <c r="L5" s="3218"/>
      <c r="M5" s="3218"/>
      <c r="N5" s="3218"/>
      <c r="O5" s="3219"/>
      <c r="Q5" s="56"/>
      <c r="R5" s="170"/>
      <c r="S5" s="223"/>
      <c r="T5" s="530" t="str">
        <f>+E5</f>
        <v>t-2</v>
      </c>
      <c r="V5" s="3217" t="str">
        <f>+T5</f>
        <v>t-2</v>
      </c>
      <c r="W5" s="3218"/>
      <c r="X5" s="3218"/>
      <c r="Y5" s="3218"/>
      <c r="Z5" s="3218"/>
      <c r="AA5" s="3218"/>
      <c r="AB5" s="3218"/>
      <c r="AC5" s="3218"/>
      <c r="AD5" s="3219"/>
      <c r="AF5" s="1017"/>
      <c r="AG5" s="170"/>
      <c r="AH5" s="223"/>
      <c r="AI5" s="530" t="str">
        <f>+T5</f>
        <v>t-2</v>
      </c>
      <c r="AJ5" s="198"/>
      <c r="AK5" s="3217" t="str">
        <f>+AI5</f>
        <v>t-2</v>
      </c>
      <c r="AL5" s="3218"/>
      <c r="AM5" s="3218"/>
      <c r="AN5" s="3218"/>
      <c r="AO5" s="3218"/>
      <c r="AP5" s="3218"/>
      <c r="AQ5" s="3218"/>
      <c r="AR5" s="3218"/>
      <c r="AS5" s="3219"/>
      <c r="AT5" s="198"/>
    </row>
    <row r="6" spans="1:46">
      <c r="B6" s="237"/>
      <c r="C6" s="531" t="s">
        <v>112</v>
      </c>
      <c r="D6" s="532"/>
      <c r="E6" s="533" t="s">
        <v>316</v>
      </c>
      <c r="G6" s="533" t="s">
        <v>113</v>
      </c>
      <c r="H6" s="533" t="s">
        <v>114</v>
      </c>
      <c r="I6" s="533" t="s">
        <v>115</v>
      </c>
      <c r="J6" s="533" t="s">
        <v>116</v>
      </c>
      <c r="K6" s="533" t="s">
        <v>117</v>
      </c>
      <c r="L6" s="533" t="s">
        <v>118</v>
      </c>
      <c r="M6" s="533" t="s">
        <v>119</v>
      </c>
      <c r="N6" s="533" t="s">
        <v>120</v>
      </c>
      <c r="O6" s="533" t="s">
        <v>121</v>
      </c>
      <c r="Q6" s="237"/>
      <c r="R6" s="531" t="s">
        <v>112</v>
      </c>
      <c r="S6" s="532"/>
      <c r="T6" s="686" t="s">
        <v>316</v>
      </c>
      <c r="V6" s="533" t="s">
        <v>113</v>
      </c>
      <c r="W6" s="533" t="s">
        <v>114</v>
      </c>
      <c r="X6" s="533" t="s">
        <v>115</v>
      </c>
      <c r="Y6" s="533" t="s">
        <v>116</v>
      </c>
      <c r="Z6" s="533" t="s">
        <v>117</v>
      </c>
      <c r="AA6" s="533" t="s">
        <v>118</v>
      </c>
      <c r="AB6" s="533" t="s">
        <v>119</v>
      </c>
      <c r="AC6" s="533" t="s">
        <v>120</v>
      </c>
      <c r="AD6" s="533" t="s">
        <v>121</v>
      </c>
      <c r="AF6" s="1213"/>
      <c r="AG6" s="1214" t="s">
        <v>112</v>
      </c>
      <c r="AH6" s="1215"/>
      <c r="AI6" s="533" t="s">
        <v>316</v>
      </c>
      <c r="AJ6" s="198"/>
      <c r="AK6" s="533" t="s">
        <v>113</v>
      </c>
      <c r="AL6" s="533" t="s">
        <v>114</v>
      </c>
      <c r="AM6" s="533" t="s">
        <v>115</v>
      </c>
      <c r="AN6" s="533" t="s">
        <v>116</v>
      </c>
      <c r="AO6" s="533" t="s">
        <v>117</v>
      </c>
      <c r="AP6" s="533" t="s">
        <v>118</v>
      </c>
      <c r="AQ6" s="533" t="s">
        <v>119</v>
      </c>
      <c r="AR6" s="533" t="s">
        <v>120</v>
      </c>
      <c r="AS6" s="533" t="s">
        <v>121</v>
      </c>
      <c r="AT6" s="198"/>
    </row>
    <row r="7" spans="1:46" ht="4.5" customHeight="1">
      <c r="B7" s="56"/>
      <c r="C7" s="534"/>
      <c r="D7" s="230"/>
      <c r="E7" s="535"/>
      <c r="Q7" s="56"/>
      <c r="R7" s="534"/>
      <c r="S7" s="230"/>
      <c r="T7" s="535"/>
      <c r="AF7" s="1017"/>
      <c r="AG7" s="1018"/>
      <c r="AH7" s="1019"/>
      <c r="AI7" s="535"/>
      <c r="AJ7" s="198"/>
      <c r="AK7" s="198"/>
      <c r="AL7" s="198"/>
      <c r="AM7" s="198"/>
      <c r="AN7" s="198"/>
      <c r="AO7" s="198"/>
      <c r="AP7" s="198"/>
      <c r="AQ7" s="198"/>
      <c r="AR7" s="198"/>
      <c r="AS7" s="198"/>
      <c r="AT7" s="198"/>
    </row>
    <row r="8" spans="1:46">
      <c r="B8" s="536">
        <v>1</v>
      </c>
      <c r="C8" s="1005" t="s">
        <v>302</v>
      </c>
      <c r="D8" s="1006"/>
      <c r="E8" s="998">
        <f>SUM(G8:O8)</f>
        <v>0</v>
      </c>
      <c r="F8" s="999"/>
      <c r="G8" s="1002"/>
      <c r="H8" s="1002"/>
      <c r="I8" s="1002"/>
      <c r="J8" s="1002"/>
      <c r="K8" s="1002"/>
      <c r="L8" s="1002"/>
      <c r="M8" s="1002"/>
      <c r="N8" s="1002"/>
      <c r="O8" s="1002"/>
      <c r="Q8" s="536">
        <v>1</v>
      </c>
      <c r="R8" s="537" t="s">
        <v>302</v>
      </c>
      <c r="S8" s="507"/>
      <c r="T8" s="998">
        <f>SUM(V8:AD8)</f>
        <v>0</v>
      </c>
      <c r="U8" s="999"/>
      <c r="V8" s="1002"/>
      <c r="W8" s="1002"/>
      <c r="X8" s="1002"/>
      <c r="Y8" s="1002"/>
      <c r="Z8" s="1002"/>
      <c r="AA8" s="1002"/>
      <c r="AB8" s="1002"/>
      <c r="AC8" s="1002"/>
      <c r="AD8" s="1002"/>
      <c r="AF8" s="1004">
        <v>1</v>
      </c>
      <c r="AG8" s="1005" t="s">
        <v>302</v>
      </c>
      <c r="AH8" s="1006"/>
      <c r="AI8" s="998">
        <f>SUM(AK8:AS8)</f>
        <v>0</v>
      </c>
      <c r="AJ8" s="999"/>
      <c r="AK8" s="1002"/>
      <c r="AL8" s="1002"/>
      <c r="AM8" s="1002"/>
      <c r="AN8" s="1002"/>
      <c r="AO8" s="1002"/>
      <c r="AP8" s="1002"/>
      <c r="AQ8" s="1002"/>
      <c r="AR8" s="1002"/>
      <c r="AS8" s="1002"/>
      <c r="AT8" s="198"/>
    </row>
    <row r="9" spans="1:46">
      <c r="B9" s="197">
        <v>2</v>
      </c>
      <c r="C9" s="1008" t="s">
        <v>171</v>
      </c>
      <c r="D9" s="1006"/>
      <c r="E9" s="989">
        <f>SUM(G9:O9)</f>
        <v>0</v>
      </c>
      <c r="F9" s="999"/>
      <c r="G9" s="927"/>
      <c r="H9" s="927"/>
      <c r="I9" s="927"/>
      <c r="J9" s="927"/>
      <c r="K9" s="927"/>
      <c r="L9" s="927"/>
      <c r="M9" s="927"/>
      <c r="N9" s="927"/>
      <c r="O9" s="927"/>
      <c r="Q9" s="197">
        <v>2</v>
      </c>
      <c r="R9" s="506" t="s">
        <v>171</v>
      </c>
      <c r="S9" s="507"/>
      <c r="T9" s="989">
        <f>SUM(V9:AD9)</f>
        <v>0</v>
      </c>
      <c r="U9" s="999"/>
      <c r="V9" s="927"/>
      <c r="W9" s="927"/>
      <c r="X9" s="927"/>
      <c r="Y9" s="927"/>
      <c r="Z9" s="927"/>
      <c r="AA9" s="927"/>
      <c r="AB9" s="927"/>
      <c r="AC9" s="927"/>
      <c r="AD9" s="927"/>
      <c r="AF9" s="1007">
        <v>2</v>
      </c>
      <c r="AG9" s="1008" t="s">
        <v>171</v>
      </c>
      <c r="AH9" s="1006"/>
      <c r="AI9" s="989">
        <f>SUM(AK9:AS9)</f>
        <v>0</v>
      </c>
      <c r="AJ9" s="999"/>
      <c r="AK9" s="1406"/>
      <c r="AL9" s="1406"/>
      <c r="AM9" s="1406"/>
      <c r="AN9" s="1406"/>
      <c r="AO9" s="1406"/>
      <c r="AP9" s="1406"/>
      <c r="AQ9" s="1406"/>
      <c r="AR9" s="1406"/>
      <c r="AS9" s="1406"/>
      <c r="AT9" s="198"/>
    </row>
    <row r="10" spans="1:46">
      <c r="B10" s="197">
        <v>3</v>
      </c>
      <c r="C10" s="1008" t="s">
        <v>172</v>
      </c>
      <c r="D10" s="1006"/>
      <c r="E10" s="989">
        <f t="shared" ref="E10:E16" si="0">SUM(G10:O10)</f>
        <v>0</v>
      </c>
      <c r="F10" s="999"/>
      <c r="G10" s="927"/>
      <c r="H10" s="927"/>
      <c r="I10" s="927"/>
      <c r="J10" s="927"/>
      <c r="K10" s="927"/>
      <c r="L10" s="927"/>
      <c r="M10" s="927"/>
      <c r="N10" s="927"/>
      <c r="O10" s="927"/>
      <c r="Q10" s="197">
        <v>3</v>
      </c>
      <c r="R10" s="506" t="s">
        <v>172</v>
      </c>
      <c r="S10" s="507"/>
      <c r="T10" s="989">
        <f t="shared" ref="T10:T16" si="1">SUM(V10:AD10)</f>
        <v>0</v>
      </c>
      <c r="U10" s="999"/>
      <c r="V10" s="927"/>
      <c r="W10" s="927"/>
      <c r="X10" s="927"/>
      <c r="Y10" s="927"/>
      <c r="Z10" s="927"/>
      <c r="AA10" s="927"/>
      <c r="AB10" s="927"/>
      <c r="AC10" s="927"/>
      <c r="AD10" s="927"/>
      <c r="AF10" s="1007">
        <v>3</v>
      </c>
      <c r="AG10" s="1008" t="s">
        <v>172</v>
      </c>
      <c r="AH10" s="1006"/>
      <c r="AI10" s="989">
        <f t="shared" ref="AI10:AI16" si="2">SUM(AK10:AS10)</f>
        <v>0</v>
      </c>
      <c r="AJ10" s="999"/>
      <c r="AK10" s="1406"/>
      <c r="AL10" s="1406"/>
      <c r="AM10" s="1406"/>
      <c r="AN10" s="1406"/>
      <c r="AO10" s="1406"/>
      <c r="AP10" s="1406"/>
      <c r="AQ10" s="1406"/>
      <c r="AR10" s="1406"/>
      <c r="AS10" s="1406"/>
      <c r="AT10" s="198"/>
    </row>
    <row r="11" spans="1:46">
      <c r="B11" s="197">
        <v>4</v>
      </c>
      <c r="C11" s="1008" t="s">
        <v>373</v>
      </c>
      <c r="D11" s="1006"/>
      <c r="E11" s="989">
        <f t="shared" si="0"/>
        <v>0</v>
      </c>
      <c r="F11" s="999"/>
      <c r="G11" s="927"/>
      <c r="H11" s="927"/>
      <c r="I11" s="927"/>
      <c r="J11" s="927"/>
      <c r="K11" s="927"/>
      <c r="L11" s="927"/>
      <c r="M11" s="927"/>
      <c r="N11" s="927"/>
      <c r="O11" s="927"/>
      <c r="Q11" s="197">
        <v>4</v>
      </c>
      <c r="R11" s="506" t="s">
        <v>373</v>
      </c>
      <c r="S11" s="507"/>
      <c r="T11" s="989">
        <f t="shared" si="1"/>
        <v>0</v>
      </c>
      <c r="U11" s="999"/>
      <c r="V11" s="927"/>
      <c r="W11" s="927"/>
      <c r="X11" s="927"/>
      <c r="Y11" s="927"/>
      <c r="Z11" s="927"/>
      <c r="AA11" s="927"/>
      <c r="AB11" s="927"/>
      <c r="AC11" s="927"/>
      <c r="AD11" s="927"/>
      <c r="AF11" s="1007">
        <v>4</v>
      </c>
      <c r="AG11" s="1008" t="s">
        <v>373</v>
      </c>
      <c r="AH11" s="1006"/>
      <c r="AI11" s="989">
        <f t="shared" si="2"/>
        <v>0</v>
      </c>
      <c r="AJ11" s="999"/>
      <c r="AK11" s="1406"/>
      <c r="AL11" s="1406"/>
      <c r="AM11" s="1406"/>
      <c r="AN11" s="1406"/>
      <c r="AO11" s="1406"/>
      <c r="AP11" s="1406"/>
      <c r="AQ11" s="1406"/>
      <c r="AR11" s="1406"/>
      <c r="AS11" s="1406"/>
      <c r="AT11" s="198"/>
    </row>
    <row r="12" spans="1:46">
      <c r="B12" s="197">
        <v>5</v>
      </c>
      <c r="C12" s="1008" t="s">
        <v>374</v>
      </c>
      <c r="D12" s="1006"/>
      <c r="E12" s="989">
        <f t="shared" si="0"/>
        <v>0</v>
      </c>
      <c r="F12" s="999"/>
      <c r="G12" s="927"/>
      <c r="H12" s="927"/>
      <c r="I12" s="927"/>
      <c r="J12" s="927"/>
      <c r="K12" s="927"/>
      <c r="L12" s="927"/>
      <c r="M12" s="927"/>
      <c r="N12" s="927"/>
      <c r="O12" s="927"/>
      <c r="Q12" s="197">
        <v>5</v>
      </c>
      <c r="R12" s="506" t="s">
        <v>374</v>
      </c>
      <c r="S12" s="507"/>
      <c r="T12" s="989">
        <f t="shared" si="1"/>
        <v>0</v>
      </c>
      <c r="U12" s="999"/>
      <c r="V12" s="927"/>
      <c r="W12" s="927"/>
      <c r="X12" s="927"/>
      <c r="Y12" s="927"/>
      <c r="Z12" s="927"/>
      <c r="AA12" s="927"/>
      <c r="AB12" s="927"/>
      <c r="AC12" s="927"/>
      <c r="AD12" s="927"/>
      <c r="AF12" s="1007">
        <v>5</v>
      </c>
      <c r="AG12" s="1008" t="s">
        <v>374</v>
      </c>
      <c r="AH12" s="1006"/>
      <c r="AI12" s="989">
        <f t="shared" si="2"/>
        <v>0</v>
      </c>
      <c r="AJ12" s="999"/>
      <c r="AK12" s="1406"/>
      <c r="AL12" s="1406"/>
      <c r="AM12" s="1406"/>
      <c r="AN12" s="1406"/>
      <c r="AO12" s="1406"/>
      <c r="AP12" s="1406"/>
      <c r="AQ12" s="1406"/>
      <c r="AR12" s="1406"/>
      <c r="AS12" s="1406"/>
      <c r="AT12" s="198"/>
    </row>
    <row r="13" spans="1:46">
      <c r="B13" s="197">
        <v>6</v>
      </c>
      <c r="C13" s="1008" t="s">
        <v>375</v>
      </c>
      <c r="D13" s="1006"/>
      <c r="E13" s="989">
        <f t="shared" si="0"/>
        <v>0</v>
      </c>
      <c r="F13" s="999"/>
      <c r="G13" s="927"/>
      <c r="H13" s="927"/>
      <c r="I13" s="927"/>
      <c r="J13" s="927"/>
      <c r="K13" s="927"/>
      <c r="L13" s="927"/>
      <c r="M13" s="927"/>
      <c r="N13" s="927"/>
      <c r="O13" s="927"/>
      <c r="Q13" s="197">
        <v>6</v>
      </c>
      <c r="R13" s="506" t="s">
        <v>375</v>
      </c>
      <c r="S13" s="507"/>
      <c r="T13" s="989">
        <f t="shared" si="1"/>
        <v>0</v>
      </c>
      <c r="U13" s="999"/>
      <c r="V13" s="927"/>
      <c r="W13" s="927"/>
      <c r="X13" s="927"/>
      <c r="Y13" s="927"/>
      <c r="Z13" s="927"/>
      <c r="AA13" s="927"/>
      <c r="AB13" s="927"/>
      <c r="AC13" s="927"/>
      <c r="AD13" s="927"/>
      <c r="AF13" s="1007">
        <v>6</v>
      </c>
      <c r="AG13" s="1008" t="s">
        <v>375</v>
      </c>
      <c r="AH13" s="1006"/>
      <c r="AI13" s="989">
        <f t="shared" si="2"/>
        <v>0</v>
      </c>
      <c r="AJ13" s="999"/>
      <c r="AK13" s="1406"/>
      <c r="AL13" s="1406"/>
      <c r="AM13" s="1406"/>
      <c r="AN13" s="1406"/>
      <c r="AO13" s="1406"/>
      <c r="AP13" s="1406"/>
      <c r="AQ13" s="1406"/>
      <c r="AR13" s="1406"/>
      <c r="AS13" s="1406"/>
      <c r="AT13" s="198"/>
    </row>
    <row r="14" spans="1:46">
      <c r="B14" s="197">
        <v>7</v>
      </c>
      <c r="C14" s="1008" t="s">
        <v>246</v>
      </c>
      <c r="D14" s="1006"/>
      <c r="E14" s="989">
        <f t="shared" si="0"/>
        <v>0</v>
      </c>
      <c r="F14" s="999"/>
      <c r="G14" s="927"/>
      <c r="H14" s="927"/>
      <c r="I14" s="927"/>
      <c r="J14" s="927"/>
      <c r="K14" s="927"/>
      <c r="L14" s="927"/>
      <c r="M14" s="927"/>
      <c r="N14" s="927"/>
      <c r="O14" s="927"/>
      <c r="Q14" s="197">
        <v>7</v>
      </c>
      <c r="R14" s="506" t="s">
        <v>246</v>
      </c>
      <c r="S14" s="507"/>
      <c r="T14" s="989">
        <f t="shared" si="1"/>
        <v>0</v>
      </c>
      <c r="U14" s="999"/>
      <c r="V14" s="927"/>
      <c r="W14" s="927"/>
      <c r="X14" s="927"/>
      <c r="Y14" s="927"/>
      <c r="Z14" s="927"/>
      <c r="AA14" s="927"/>
      <c r="AB14" s="927"/>
      <c r="AC14" s="927"/>
      <c r="AD14" s="927"/>
      <c r="AF14" s="1007">
        <v>7</v>
      </c>
      <c r="AG14" s="1008" t="s">
        <v>246</v>
      </c>
      <c r="AH14" s="1006"/>
      <c r="AI14" s="989">
        <f t="shared" si="2"/>
        <v>0</v>
      </c>
      <c r="AJ14" s="999"/>
      <c r="AK14" s="1406"/>
      <c r="AL14" s="1406"/>
      <c r="AM14" s="1406"/>
      <c r="AN14" s="1406"/>
      <c r="AO14" s="1406"/>
      <c r="AP14" s="1406"/>
      <c r="AQ14" s="1406"/>
      <c r="AR14" s="1406"/>
      <c r="AS14" s="1406"/>
      <c r="AT14" s="198"/>
    </row>
    <row r="15" spans="1:46">
      <c r="B15" s="197">
        <v>8</v>
      </c>
      <c r="C15" s="1008" t="s">
        <v>282</v>
      </c>
      <c r="D15" s="1006"/>
      <c r="E15" s="989">
        <f t="shared" si="0"/>
        <v>0</v>
      </c>
      <c r="F15" s="999"/>
      <c r="G15" s="927"/>
      <c r="H15" s="927"/>
      <c r="I15" s="927"/>
      <c r="J15" s="927"/>
      <c r="K15" s="927"/>
      <c r="L15" s="927"/>
      <c r="M15" s="927"/>
      <c r="N15" s="927"/>
      <c r="O15" s="927"/>
      <c r="Q15" s="197">
        <v>8</v>
      </c>
      <c r="R15" s="506" t="s">
        <v>282</v>
      </c>
      <c r="S15" s="507"/>
      <c r="T15" s="989">
        <f t="shared" si="1"/>
        <v>0</v>
      </c>
      <c r="U15" s="999"/>
      <c r="V15" s="927"/>
      <c r="W15" s="927"/>
      <c r="X15" s="927"/>
      <c r="Y15" s="927"/>
      <c r="Z15" s="927"/>
      <c r="AA15" s="927"/>
      <c r="AB15" s="927"/>
      <c r="AC15" s="927"/>
      <c r="AD15" s="927"/>
      <c r="AF15" s="1007">
        <v>8</v>
      </c>
      <c r="AG15" s="1008" t="s">
        <v>282</v>
      </c>
      <c r="AH15" s="1006"/>
      <c r="AI15" s="989">
        <f t="shared" si="2"/>
        <v>0</v>
      </c>
      <c r="AJ15" s="999"/>
      <c r="AK15" s="1406"/>
      <c r="AL15" s="1406"/>
      <c r="AM15" s="1406"/>
      <c r="AN15" s="1406"/>
      <c r="AO15" s="1406"/>
      <c r="AP15" s="1406"/>
      <c r="AQ15" s="1406"/>
      <c r="AR15" s="1406"/>
      <c r="AS15" s="1406"/>
      <c r="AT15" s="198"/>
    </row>
    <row r="16" spans="1:46">
      <c r="B16" s="197">
        <v>9</v>
      </c>
      <c r="C16" s="539" t="s">
        <v>280</v>
      </c>
      <c r="D16" s="385"/>
      <c r="E16" s="989">
        <f t="shared" si="0"/>
        <v>0</v>
      </c>
      <c r="F16" s="999"/>
      <c r="G16" s="927"/>
      <c r="H16" s="927"/>
      <c r="I16" s="927"/>
      <c r="J16" s="927"/>
      <c r="K16" s="927"/>
      <c r="L16" s="927"/>
      <c r="M16" s="927"/>
      <c r="N16" s="927"/>
      <c r="O16" s="927"/>
      <c r="Q16" s="197">
        <v>9</v>
      </c>
      <c r="R16" s="539" t="s">
        <v>280</v>
      </c>
      <c r="S16" s="540"/>
      <c r="T16" s="989">
        <f t="shared" si="1"/>
        <v>0</v>
      </c>
      <c r="U16" s="999"/>
      <c r="V16" s="927"/>
      <c r="W16" s="927"/>
      <c r="X16" s="927"/>
      <c r="Y16" s="927"/>
      <c r="Z16" s="927"/>
      <c r="AA16" s="927"/>
      <c r="AB16" s="927"/>
      <c r="AC16" s="927"/>
      <c r="AD16" s="927"/>
      <c r="AF16" s="1007">
        <v>9</v>
      </c>
      <c r="AG16" s="539" t="s">
        <v>280</v>
      </c>
      <c r="AH16" s="385"/>
      <c r="AI16" s="989">
        <f t="shared" si="2"/>
        <v>0</v>
      </c>
      <c r="AJ16" s="999"/>
      <c r="AK16" s="1406"/>
      <c r="AL16" s="1406"/>
      <c r="AM16" s="1406"/>
      <c r="AN16" s="1406"/>
      <c r="AO16" s="1406"/>
      <c r="AP16" s="1406"/>
      <c r="AQ16" s="1406"/>
      <c r="AR16" s="1406"/>
      <c r="AS16" s="1406"/>
      <c r="AT16" s="198"/>
    </row>
    <row r="17" spans="2:46">
      <c r="B17" s="541">
        <v>10</v>
      </c>
      <c r="C17" s="1010" t="s">
        <v>389</v>
      </c>
      <c r="D17" s="386"/>
      <c r="E17" s="1001">
        <f>SUM(G17:O17)</f>
        <v>0</v>
      </c>
      <c r="F17" s="999"/>
      <c r="G17" s="1001">
        <f t="shared" ref="G17:O17" si="3">G8+SUM(G9:G16)</f>
        <v>0</v>
      </c>
      <c r="H17" s="1001">
        <f t="shared" si="3"/>
        <v>0</v>
      </c>
      <c r="I17" s="1001">
        <f t="shared" si="3"/>
        <v>0</v>
      </c>
      <c r="J17" s="1001">
        <f t="shared" si="3"/>
        <v>0</v>
      </c>
      <c r="K17" s="1001">
        <f t="shared" si="3"/>
        <v>0</v>
      </c>
      <c r="L17" s="1001">
        <f t="shared" si="3"/>
        <v>0</v>
      </c>
      <c r="M17" s="1001">
        <f t="shared" si="3"/>
        <v>0</v>
      </c>
      <c r="N17" s="1001">
        <f t="shared" si="3"/>
        <v>0</v>
      </c>
      <c r="O17" s="1001">
        <f t="shared" si="3"/>
        <v>0</v>
      </c>
      <c r="Q17" s="541">
        <v>10</v>
      </c>
      <c r="R17" s="542" t="s">
        <v>389</v>
      </c>
      <c r="S17" s="543"/>
      <c r="T17" s="1001">
        <f>SUM(V17:AD17)</f>
        <v>0</v>
      </c>
      <c r="U17" s="999"/>
      <c r="V17" s="1001">
        <f t="shared" ref="V17:AD17" si="4">V8+SUM(V9:V16)</f>
        <v>0</v>
      </c>
      <c r="W17" s="1001">
        <f t="shared" si="4"/>
        <v>0</v>
      </c>
      <c r="X17" s="1001">
        <f t="shared" si="4"/>
        <v>0</v>
      </c>
      <c r="Y17" s="1001">
        <f t="shared" si="4"/>
        <v>0</v>
      </c>
      <c r="Z17" s="1001">
        <f t="shared" si="4"/>
        <v>0</v>
      </c>
      <c r="AA17" s="1001">
        <f t="shared" si="4"/>
        <v>0</v>
      </c>
      <c r="AB17" s="1001">
        <f t="shared" si="4"/>
        <v>0</v>
      </c>
      <c r="AC17" s="1001">
        <f t="shared" si="4"/>
        <v>0</v>
      </c>
      <c r="AD17" s="1001">
        <f t="shared" si="4"/>
        <v>0</v>
      </c>
      <c r="AF17" s="1009">
        <v>10</v>
      </c>
      <c r="AG17" s="1010" t="s">
        <v>389</v>
      </c>
      <c r="AH17" s="386"/>
      <c r="AI17" s="1001">
        <f>SUM(AK17:AS17)</f>
        <v>0</v>
      </c>
      <c r="AJ17" s="999"/>
      <c r="AK17" s="1001">
        <f t="shared" ref="AK17:AS17" si="5">AK8+SUM(AK9:AK16)</f>
        <v>0</v>
      </c>
      <c r="AL17" s="1001">
        <f t="shared" si="5"/>
        <v>0</v>
      </c>
      <c r="AM17" s="1001">
        <f t="shared" si="5"/>
        <v>0</v>
      </c>
      <c r="AN17" s="1001">
        <f t="shared" si="5"/>
        <v>0</v>
      </c>
      <c r="AO17" s="1001">
        <f t="shared" si="5"/>
        <v>0</v>
      </c>
      <c r="AP17" s="1001">
        <f t="shared" si="5"/>
        <v>0</v>
      </c>
      <c r="AQ17" s="1001">
        <f t="shared" si="5"/>
        <v>0</v>
      </c>
      <c r="AR17" s="1001">
        <f t="shared" si="5"/>
        <v>0</v>
      </c>
      <c r="AS17" s="1001">
        <f t="shared" si="5"/>
        <v>0</v>
      </c>
      <c r="AT17" s="198"/>
    </row>
    <row r="18" spans="2:46">
      <c r="B18" s="544"/>
      <c r="C18" s="1012"/>
      <c r="D18" s="872"/>
      <c r="E18" s="1013"/>
      <c r="F18" s="198"/>
      <c r="G18" s="198"/>
      <c r="H18" s="198"/>
      <c r="I18" s="198"/>
      <c r="J18" s="198"/>
      <c r="K18" s="198"/>
      <c r="L18" s="198"/>
      <c r="M18" s="198"/>
      <c r="N18" s="198"/>
      <c r="O18" s="198"/>
      <c r="Q18" s="544"/>
      <c r="R18" s="545"/>
      <c r="S18" s="228"/>
      <c r="T18" s="1013"/>
      <c r="U18" s="198"/>
      <c r="V18" s="198"/>
      <c r="W18" s="198"/>
      <c r="X18" s="198"/>
      <c r="Y18" s="198"/>
      <c r="Z18" s="198"/>
      <c r="AA18" s="198"/>
      <c r="AB18" s="198"/>
      <c r="AC18" s="198"/>
      <c r="AD18" s="198"/>
      <c r="AF18" s="1011"/>
      <c r="AG18" s="1012"/>
      <c r="AH18" s="872"/>
      <c r="AI18" s="1013"/>
      <c r="AJ18" s="198"/>
      <c r="AK18" s="198"/>
      <c r="AL18" s="198"/>
      <c r="AM18" s="198"/>
      <c r="AN18" s="198"/>
      <c r="AO18" s="198"/>
      <c r="AP18" s="198"/>
      <c r="AQ18" s="198"/>
      <c r="AR18" s="198"/>
      <c r="AS18" s="198"/>
      <c r="AT18" s="198"/>
    </row>
    <row r="19" spans="2:46">
      <c r="B19" s="546"/>
      <c r="C19" s="1015" t="s">
        <v>174</v>
      </c>
      <c r="D19" s="1016"/>
      <c r="E19" s="533" t="s">
        <v>316</v>
      </c>
      <c r="F19" s="198"/>
      <c r="G19" s="533" t="s">
        <v>113</v>
      </c>
      <c r="H19" s="533" t="s">
        <v>114</v>
      </c>
      <c r="I19" s="533" t="s">
        <v>115</v>
      </c>
      <c r="J19" s="533" t="s">
        <v>116</v>
      </c>
      <c r="K19" s="533" t="s">
        <v>117</v>
      </c>
      <c r="L19" s="533" t="s">
        <v>118</v>
      </c>
      <c r="M19" s="533" t="s">
        <v>119</v>
      </c>
      <c r="N19" s="533" t="s">
        <v>120</v>
      </c>
      <c r="O19" s="533" t="s">
        <v>121</v>
      </c>
      <c r="Q19" s="546"/>
      <c r="R19" s="547" t="s">
        <v>174</v>
      </c>
      <c r="S19" s="233"/>
      <c r="T19" s="533" t="s">
        <v>316</v>
      </c>
      <c r="U19" s="198"/>
      <c r="V19" s="533" t="s">
        <v>113</v>
      </c>
      <c r="W19" s="533" t="s">
        <v>114</v>
      </c>
      <c r="X19" s="533" t="s">
        <v>115</v>
      </c>
      <c r="Y19" s="533" t="s">
        <v>116</v>
      </c>
      <c r="Z19" s="533" t="s">
        <v>117</v>
      </c>
      <c r="AA19" s="533" t="s">
        <v>118</v>
      </c>
      <c r="AB19" s="533" t="s">
        <v>119</v>
      </c>
      <c r="AC19" s="533" t="s">
        <v>120</v>
      </c>
      <c r="AD19" s="533" t="s">
        <v>121</v>
      </c>
      <c r="AF19" s="1014"/>
      <c r="AG19" s="1015" t="s">
        <v>174</v>
      </c>
      <c r="AH19" s="1016"/>
      <c r="AI19" s="533" t="s">
        <v>316</v>
      </c>
      <c r="AJ19" s="198"/>
      <c r="AK19" s="533" t="s">
        <v>113</v>
      </c>
      <c r="AL19" s="533" t="s">
        <v>114</v>
      </c>
      <c r="AM19" s="533" t="s">
        <v>115</v>
      </c>
      <c r="AN19" s="533" t="s">
        <v>116</v>
      </c>
      <c r="AO19" s="533" t="s">
        <v>117</v>
      </c>
      <c r="AP19" s="533" t="s">
        <v>118</v>
      </c>
      <c r="AQ19" s="533" t="s">
        <v>119</v>
      </c>
      <c r="AR19" s="533" t="s">
        <v>120</v>
      </c>
      <c r="AS19" s="533" t="s">
        <v>121</v>
      </c>
      <c r="AT19" s="198"/>
    </row>
    <row r="20" spans="2:46" ht="4.5" customHeight="1">
      <c r="B20" s="56"/>
      <c r="C20" s="1018"/>
      <c r="D20" s="1019"/>
      <c r="E20" s="330"/>
      <c r="F20" s="198"/>
      <c r="G20" s="198"/>
      <c r="H20" s="198"/>
      <c r="I20" s="198"/>
      <c r="J20" s="198"/>
      <c r="K20" s="198"/>
      <c r="L20" s="198"/>
      <c r="M20" s="198"/>
      <c r="N20" s="198"/>
      <c r="O20" s="198"/>
      <c r="Q20" s="56"/>
      <c r="R20" s="534"/>
      <c r="S20" s="230"/>
      <c r="T20" s="330"/>
      <c r="U20" s="198"/>
      <c r="V20" s="198"/>
      <c r="W20" s="198"/>
      <c r="X20" s="198"/>
      <c r="Y20" s="198"/>
      <c r="Z20" s="198"/>
      <c r="AA20" s="198"/>
      <c r="AB20" s="198"/>
      <c r="AC20" s="198"/>
      <c r="AD20" s="198"/>
      <c r="AF20" s="1017"/>
      <c r="AG20" s="1018"/>
      <c r="AH20" s="1019"/>
      <c r="AI20" s="330"/>
      <c r="AJ20" s="198"/>
      <c r="AK20" s="198"/>
      <c r="AL20" s="198"/>
      <c r="AM20" s="198"/>
      <c r="AN20" s="198"/>
      <c r="AO20" s="198"/>
      <c r="AP20" s="198"/>
      <c r="AQ20" s="198"/>
      <c r="AR20" s="198"/>
      <c r="AS20" s="198"/>
      <c r="AT20" s="198"/>
    </row>
    <row r="21" spans="2:46">
      <c r="B21" s="536">
        <v>11</v>
      </c>
      <c r="C21" s="1020" t="s">
        <v>302</v>
      </c>
      <c r="D21" s="385"/>
      <c r="E21" s="998">
        <f>SUM(G21:O21)</f>
        <v>0</v>
      </c>
      <c r="F21" s="564"/>
      <c r="G21" s="1002"/>
      <c r="H21" s="1002"/>
      <c r="I21" s="1002"/>
      <c r="J21" s="1002"/>
      <c r="K21" s="1002"/>
      <c r="L21" s="1002"/>
      <c r="M21" s="1002"/>
      <c r="N21" s="1002"/>
      <c r="O21" s="1002"/>
      <c r="Q21" s="536">
        <v>11</v>
      </c>
      <c r="R21" s="548" t="s">
        <v>302</v>
      </c>
      <c r="S21" s="504"/>
      <c r="T21" s="998">
        <f>SUM(V21:AD21)</f>
        <v>0</v>
      </c>
      <c r="U21" s="564"/>
      <c r="V21" s="1002"/>
      <c r="W21" s="1002"/>
      <c r="X21" s="1002"/>
      <c r="Y21" s="1002"/>
      <c r="Z21" s="1002"/>
      <c r="AA21" s="1002"/>
      <c r="AB21" s="1002"/>
      <c r="AC21" s="1002"/>
      <c r="AD21" s="1002"/>
      <c r="AF21" s="1004">
        <v>11</v>
      </c>
      <c r="AG21" s="1020" t="s">
        <v>302</v>
      </c>
      <c r="AH21" s="385"/>
      <c r="AI21" s="998">
        <f>SUM(AK21:AS21)</f>
        <v>0</v>
      </c>
      <c r="AJ21" s="564"/>
      <c r="AK21" s="1002"/>
      <c r="AL21" s="1002"/>
      <c r="AM21" s="1002"/>
      <c r="AN21" s="1002"/>
      <c r="AO21" s="1002"/>
      <c r="AP21" s="1002"/>
      <c r="AQ21" s="1002"/>
      <c r="AR21" s="1002"/>
      <c r="AS21" s="1002"/>
      <c r="AT21" s="198"/>
    </row>
    <row r="22" spans="2:46">
      <c r="B22" s="197">
        <v>12</v>
      </c>
      <c r="C22" s="539" t="s">
        <v>171</v>
      </c>
      <c r="D22" s="385"/>
      <c r="E22" s="989">
        <f>SUM(G22:O22)</f>
        <v>0</v>
      </c>
      <c r="F22" s="564"/>
      <c r="G22" s="927"/>
      <c r="H22" s="927"/>
      <c r="I22" s="927"/>
      <c r="J22" s="927"/>
      <c r="K22" s="927"/>
      <c r="L22" s="927"/>
      <c r="M22" s="927"/>
      <c r="N22" s="927"/>
      <c r="O22" s="927"/>
      <c r="Q22" s="197">
        <v>12</v>
      </c>
      <c r="R22" s="503" t="s">
        <v>171</v>
      </c>
      <c r="S22" s="504"/>
      <c r="T22" s="989">
        <f>SUM(V22:AD22)</f>
        <v>0</v>
      </c>
      <c r="U22" s="564"/>
      <c r="V22" s="927"/>
      <c r="W22" s="927"/>
      <c r="X22" s="927"/>
      <c r="Y22" s="927"/>
      <c r="Z22" s="927"/>
      <c r="AA22" s="927"/>
      <c r="AB22" s="927"/>
      <c r="AC22" s="927"/>
      <c r="AD22" s="927"/>
      <c r="AF22" s="1007">
        <v>12</v>
      </c>
      <c r="AG22" s="539" t="s">
        <v>171</v>
      </c>
      <c r="AH22" s="385"/>
      <c r="AI22" s="989">
        <f>SUM(AK22:AS22)</f>
        <v>0</v>
      </c>
      <c r="AJ22" s="564"/>
      <c r="AK22" s="1406"/>
      <c r="AL22" s="1406"/>
      <c r="AM22" s="1406"/>
      <c r="AN22" s="1406"/>
      <c r="AO22" s="1406"/>
      <c r="AP22" s="1406"/>
      <c r="AQ22" s="1406"/>
      <c r="AR22" s="1406"/>
      <c r="AS22" s="1406"/>
      <c r="AT22" s="198"/>
    </row>
    <row r="23" spans="2:46">
      <c r="B23" s="197">
        <v>13</v>
      </c>
      <c r="C23" s="539" t="s">
        <v>172</v>
      </c>
      <c r="D23" s="385"/>
      <c r="E23" s="989">
        <f>SUM(G23:O23)</f>
        <v>0</v>
      </c>
      <c r="F23" s="564"/>
      <c r="G23" s="927"/>
      <c r="H23" s="927"/>
      <c r="I23" s="927"/>
      <c r="J23" s="927"/>
      <c r="K23" s="927"/>
      <c r="L23" s="927"/>
      <c r="M23" s="927"/>
      <c r="N23" s="927"/>
      <c r="O23" s="927"/>
      <c r="Q23" s="197">
        <v>13</v>
      </c>
      <c r="R23" s="503" t="s">
        <v>172</v>
      </c>
      <c r="S23" s="504"/>
      <c r="T23" s="989">
        <f>SUM(V23:AD23)</f>
        <v>0</v>
      </c>
      <c r="U23" s="564"/>
      <c r="V23" s="927"/>
      <c r="W23" s="927"/>
      <c r="X23" s="927"/>
      <c r="Y23" s="927"/>
      <c r="Z23" s="927"/>
      <c r="AA23" s="927"/>
      <c r="AB23" s="927"/>
      <c r="AC23" s="927"/>
      <c r="AD23" s="927"/>
      <c r="AF23" s="1007">
        <v>13</v>
      </c>
      <c r="AG23" s="539" t="s">
        <v>172</v>
      </c>
      <c r="AH23" s="385"/>
      <c r="AI23" s="989">
        <f>SUM(AK23:AS23)</f>
        <v>0</v>
      </c>
      <c r="AJ23" s="564"/>
      <c r="AK23" s="1406"/>
      <c r="AL23" s="1406"/>
      <c r="AM23" s="1406"/>
      <c r="AN23" s="1406"/>
      <c r="AO23" s="1406"/>
      <c r="AP23" s="1406"/>
      <c r="AQ23" s="1406"/>
      <c r="AR23" s="1406"/>
      <c r="AS23" s="1406"/>
      <c r="AT23" s="198"/>
    </row>
    <row r="24" spans="2:46">
      <c r="B24" s="197">
        <v>14</v>
      </c>
      <c r="C24" s="539" t="s">
        <v>282</v>
      </c>
      <c r="D24" s="385"/>
      <c r="E24" s="989">
        <f>SUM(G24:O24)</f>
        <v>0</v>
      </c>
      <c r="F24" s="564"/>
      <c r="G24" s="927"/>
      <c r="H24" s="927"/>
      <c r="I24" s="927"/>
      <c r="J24" s="927"/>
      <c r="K24" s="927"/>
      <c r="L24" s="927"/>
      <c r="M24" s="927"/>
      <c r="N24" s="927"/>
      <c r="O24" s="927"/>
      <c r="Q24" s="197">
        <v>14</v>
      </c>
      <c r="R24" s="503" t="s">
        <v>282</v>
      </c>
      <c r="S24" s="504"/>
      <c r="T24" s="989">
        <f>SUM(V24:AD24)</f>
        <v>0</v>
      </c>
      <c r="U24" s="564"/>
      <c r="V24" s="927"/>
      <c r="W24" s="927"/>
      <c r="X24" s="927"/>
      <c r="Y24" s="927"/>
      <c r="Z24" s="927"/>
      <c r="AA24" s="927"/>
      <c r="AB24" s="927"/>
      <c r="AC24" s="927"/>
      <c r="AD24" s="927"/>
      <c r="AF24" s="1007">
        <v>14</v>
      </c>
      <c r="AG24" s="539" t="s">
        <v>282</v>
      </c>
      <c r="AH24" s="385"/>
      <c r="AI24" s="989">
        <f>SUM(AK24:AS24)</f>
        <v>0</v>
      </c>
      <c r="AJ24" s="564"/>
      <c r="AK24" s="1406"/>
      <c r="AL24" s="1406"/>
      <c r="AM24" s="1406"/>
      <c r="AN24" s="1406"/>
      <c r="AO24" s="1406"/>
      <c r="AP24" s="1406"/>
      <c r="AQ24" s="1406"/>
      <c r="AR24" s="1406"/>
      <c r="AS24" s="1406"/>
      <c r="AT24" s="198"/>
    </row>
    <row r="25" spans="2:46">
      <c r="B25" s="197">
        <v>15</v>
      </c>
      <c r="C25" s="539" t="s">
        <v>280</v>
      </c>
      <c r="D25" s="385"/>
      <c r="E25" s="989">
        <f>SUM(G25:O25)</f>
        <v>0</v>
      </c>
      <c r="F25" s="564"/>
      <c r="G25" s="962"/>
      <c r="H25" s="962"/>
      <c r="I25" s="962"/>
      <c r="J25" s="962"/>
      <c r="K25" s="962"/>
      <c r="L25" s="962"/>
      <c r="M25" s="962"/>
      <c r="N25" s="962"/>
      <c r="O25" s="962"/>
      <c r="Q25" s="197">
        <v>15</v>
      </c>
      <c r="R25" s="503" t="s">
        <v>280</v>
      </c>
      <c r="S25" s="504"/>
      <c r="T25" s="989">
        <f>SUM(V25:AD25)</f>
        <v>0</v>
      </c>
      <c r="U25" s="564"/>
      <c r="V25" s="962"/>
      <c r="W25" s="962"/>
      <c r="X25" s="962"/>
      <c r="Y25" s="962"/>
      <c r="Z25" s="962"/>
      <c r="AA25" s="962"/>
      <c r="AB25" s="962"/>
      <c r="AC25" s="962"/>
      <c r="AD25" s="962"/>
      <c r="AF25" s="1007">
        <v>15</v>
      </c>
      <c r="AG25" s="539" t="s">
        <v>280</v>
      </c>
      <c r="AH25" s="385"/>
      <c r="AI25" s="989">
        <f>SUM(AK25:AS25)</f>
        <v>0</v>
      </c>
      <c r="AJ25" s="564"/>
      <c r="AK25" s="962"/>
      <c r="AL25" s="962"/>
      <c r="AM25" s="962"/>
      <c r="AN25" s="962"/>
      <c r="AO25" s="962"/>
      <c r="AP25" s="962"/>
      <c r="AQ25" s="962"/>
      <c r="AR25" s="962"/>
      <c r="AS25" s="962"/>
      <c r="AT25" s="198"/>
    </row>
    <row r="26" spans="2:46">
      <c r="B26" s="541">
        <v>16</v>
      </c>
      <c r="C26" s="1010" t="s">
        <v>390</v>
      </c>
      <c r="D26" s="386"/>
      <c r="E26" s="563">
        <f>SUM(E21:E25)</f>
        <v>0</v>
      </c>
      <c r="F26" s="564"/>
      <c r="G26" s="563">
        <f t="shared" ref="G26:O26" si="6">SUM(G21:G25)</f>
        <v>0</v>
      </c>
      <c r="H26" s="563">
        <f t="shared" si="6"/>
        <v>0</v>
      </c>
      <c r="I26" s="563">
        <f t="shared" si="6"/>
        <v>0</v>
      </c>
      <c r="J26" s="563">
        <f t="shared" si="6"/>
        <v>0</v>
      </c>
      <c r="K26" s="563">
        <f t="shared" si="6"/>
        <v>0</v>
      </c>
      <c r="L26" s="563">
        <f t="shared" si="6"/>
        <v>0</v>
      </c>
      <c r="M26" s="563">
        <f t="shared" si="6"/>
        <v>0</v>
      </c>
      <c r="N26" s="563">
        <f t="shared" si="6"/>
        <v>0</v>
      </c>
      <c r="O26" s="563">
        <f t="shared" si="6"/>
        <v>0</v>
      </c>
      <c r="Q26" s="541">
        <v>16</v>
      </c>
      <c r="R26" s="542" t="s">
        <v>390</v>
      </c>
      <c r="S26" s="543"/>
      <c r="T26" s="563">
        <f>SUM(T21:T25)</f>
        <v>0</v>
      </c>
      <c r="U26" s="564"/>
      <c r="V26" s="563">
        <f t="shared" ref="V26:AD26" si="7">SUM(V21:V25)</f>
        <v>0</v>
      </c>
      <c r="W26" s="563">
        <f t="shared" si="7"/>
        <v>0</v>
      </c>
      <c r="X26" s="563">
        <f t="shared" si="7"/>
        <v>0</v>
      </c>
      <c r="Y26" s="563">
        <f t="shared" si="7"/>
        <v>0</v>
      </c>
      <c r="Z26" s="563">
        <f t="shared" si="7"/>
        <v>0</v>
      </c>
      <c r="AA26" s="563">
        <f t="shared" si="7"/>
        <v>0</v>
      </c>
      <c r="AB26" s="563">
        <f t="shared" si="7"/>
        <v>0</v>
      </c>
      <c r="AC26" s="563">
        <f t="shared" si="7"/>
        <v>0</v>
      </c>
      <c r="AD26" s="563">
        <f t="shared" si="7"/>
        <v>0</v>
      </c>
      <c r="AF26" s="1009">
        <v>16</v>
      </c>
      <c r="AG26" s="1010" t="s">
        <v>390</v>
      </c>
      <c r="AH26" s="386"/>
      <c r="AI26" s="563">
        <f>SUM(AI21:AI25)</f>
        <v>0</v>
      </c>
      <c r="AJ26" s="564"/>
      <c r="AK26" s="563">
        <f t="shared" ref="AK26:AS26" si="8">SUM(AK21:AK25)</f>
        <v>0</v>
      </c>
      <c r="AL26" s="563">
        <f t="shared" si="8"/>
        <v>0</v>
      </c>
      <c r="AM26" s="563">
        <f t="shared" si="8"/>
        <v>0</v>
      </c>
      <c r="AN26" s="563">
        <f t="shared" si="8"/>
        <v>0</v>
      </c>
      <c r="AO26" s="563">
        <f t="shared" si="8"/>
        <v>0</v>
      </c>
      <c r="AP26" s="563">
        <f t="shared" si="8"/>
        <v>0</v>
      </c>
      <c r="AQ26" s="563">
        <f t="shared" si="8"/>
        <v>0</v>
      </c>
      <c r="AR26" s="563">
        <f t="shared" si="8"/>
        <v>0</v>
      </c>
      <c r="AS26" s="563">
        <f t="shared" si="8"/>
        <v>0</v>
      </c>
      <c r="AT26" s="198"/>
    </row>
    <row r="27" spans="2:46">
      <c r="B27" s="5"/>
      <c r="C27" s="69"/>
      <c r="D27" s="234"/>
      <c r="E27" s="469"/>
      <c r="Q27" s="5"/>
      <c r="R27" s="69"/>
      <c r="S27" s="234"/>
      <c r="T27" s="576"/>
      <c r="U27" s="198"/>
      <c r="V27" s="198"/>
      <c r="W27" s="198"/>
      <c r="X27" s="198"/>
      <c r="Y27" s="198"/>
      <c r="Z27" s="198"/>
      <c r="AA27" s="198"/>
      <c r="AB27" s="198"/>
      <c r="AC27" s="198"/>
      <c r="AD27" s="198"/>
      <c r="AF27" s="1021"/>
      <c r="AG27" s="126"/>
      <c r="AH27" s="129"/>
      <c r="AI27" s="576"/>
      <c r="AJ27" s="198"/>
      <c r="AK27" s="198"/>
      <c r="AL27" s="198"/>
      <c r="AM27" s="198"/>
      <c r="AN27" s="198"/>
      <c r="AO27" s="198"/>
      <c r="AP27" s="198"/>
      <c r="AQ27" s="198"/>
      <c r="AR27" s="198"/>
      <c r="AS27" s="198"/>
      <c r="AT27" s="198"/>
    </row>
    <row r="28" spans="2:46">
      <c r="B28" s="550"/>
      <c r="C28" s="547" t="s">
        <v>175</v>
      </c>
      <c r="D28" s="233"/>
      <c r="E28" s="533" t="s">
        <v>316</v>
      </c>
      <c r="G28" s="533" t="s">
        <v>113</v>
      </c>
      <c r="H28" s="533" t="s">
        <v>114</v>
      </c>
      <c r="I28" s="533" t="s">
        <v>115</v>
      </c>
      <c r="J28" s="533" t="s">
        <v>116</v>
      </c>
      <c r="K28" s="533" t="s">
        <v>117</v>
      </c>
      <c r="L28" s="533" t="s">
        <v>118</v>
      </c>
      <c r="M28" s="533" t="s">
        <v>119</v>
      </c>
      <c r="N28" s="533" t="s">
        <v>120</v>
      </c>
      <c r="O28" s="533" t="s">
        <v>121</v>
      </c>
      <c r="Q28" s="550"/>
      <c r="R28" s="547" t="s">
        <v>175</v>
      </c>
      <c r="S28" s="233"/>
      <c r="T28" s="533" t="s">
        <v>316</v>
      </c>
      <c r="V28" s="533" t="s">
        <v>113</v>
      </c>
      <c r="W28" s="533" t="s">
        <v>114</v>
      </c>
      <c r="X28" s="533" t="s">
        <v>115</v>
      </c>
      <c r="Y28" s="533" t="s">
        <v>116</v>
      </c>
      <c r="Z28" s="533" t="s">
        <v>117</v>
      </c>
      <c r="AA28" s="533" t="s">
        <v>118</v>
      </c>
      <c r="AB28" s="533" t="s">
        <v>119</v>
      </c>
      <c r="AC28" s="533" t="s">
        <v>120</v>
      </c>
      <c r="AD28" s="533" t="s">
        <v>121</v>
      </c>
      <c r="AF28" s="1022"/>
      <c r="AG28" s="1015" t="s">
        <v>175</v>
      </c>
      <c r="AH28" s="1016"/>
      <c r="AI28" s="533" t="s">
        <v>316</v>
      </c>
      <c r="AJ28" s="198"/>
      <c r="AK28" s="533" t="s">
        <v>113</v>
      </c>
      <c r="AL28" s="533" t="s">
        <v>114</v>
      </c>
      <c r="AM28" s="533" t="s">
        <v>115</v>
      </c>
      <c r="AN28" s="533" t="s">
        <v>116</v>
      </c>
      <c r="AO28" s="533" t="s">
        <v>117</v>
      </c>
      <c r="AP28" s="533" t="s">
        <v>118</v>
      </c>
      <c r="AQ28" s="533" t="s">
        <v>119</v>
      </c>
      <c r="AR28" s="533" t="s">
        <v>120</v>
      </c>
      <c r="AS28" s="533" t="s">
        <v>121</v>
      </c>
      <c r="AT28" s="198"/>
    </row>
    <row r="29" spans="2:46" ht="4.5" customHeight="1">
      <c r="B29" s="56"/>
      <c r="C29" s="534"/>
      <c r="D29" s="230"/>
      <c r="E29" s="535"/>
      <c r="Q29" s="56"/>
      <c r="R29" s="534"/>
      <c r="S29" s="230"/>
      <c r="T29" s="535"/>
      <c r="AF29" s="1017"/>
      <c r="AG29" s="1018"/>
      <c r="AH29" s="1019"/>
      <c r="AI29" s="535"/>
      <c r="AJ29" s="198"/>
      <c r="AK29" s="198"/>
      <c r="AL29" s="198"/>
      <c r="AM29" s="198"/>
      <c r="AN29" s="198"/>
      <c r="AO29" s="198"/>
      <c r="AP29" s="198"/>
      <c r="AQ29" s="198"/>
      <c r="AR29" s="198"/>
      <c r="AS29" s="198"/>
      <c r="AT29" s="198"/>
    </row>
    <row r="30" spans="2:46">
      <c r="B30" s="536">
        <v>17</v>
      </c>
      <c r="C30" s="537" t="s">
        <v>413</v>
      </c>
      <c r="D30" s="235"/>
      <c r="E30" s="561">
        <f>SUM(G30:O30)</f>
        <v>0</v>
      </c>
      <c r="F30" s="516"/>
      <c r="G30" s="538">
        <f t="shared" ref="G30:O30" si="9">G8+G21</f>
        <v>0</v>
      </c>
      <c r="H30" s="538">
        <f t="shared" si="9"/>
        <v>0</v>
      </c>
      <c r="I30" s="538">
        <f t="shared" si="9"/>
        <v>0</v>
      </c>
      <c r="J30" s="538">
        <f t="shared" si="9"/>
        <v>0</v>
      </c>
      <c r="K30" s="538">
        <f t="shared" si="9"/>
        <v>0</v>
      </c>
      <c r="L30" s="538">
        <f t="shared" si="9"/>
        <v>0</v>
      </c>
      <c r="M30" s="538">
        <f t="shared" si="9"/>
        <v>0</v>
      </c>
      <c r="N30" s="538">
        <f t="shared" si="9"/>
        <v>0</v>
      </c>
      <c r="O30" s="538">
        <f t="shared" si="9"/>
        <v>0</v>
      </c>
      <c r="Q30" s="536">
        <v>17</v>
      </c>
      <c r="R30" s="537" t="s">
        <v>413</v>
      </c>
      <c r="S30" s="235"/>
      <c r="T30" s="561">
        <f>SUM(V30:AD30)</f>
        <v>0</v>
      </c>
      <c r="U30" s="516"/>
      <c r="V30" s="538">
        <f t="shared" ref="V30:AD30" si="10">V8+V21</f>
        <v>0</v>
      </c>
      <c r="W30" s="538">
        <f t="shared" si="10"/>
        <v>0</v>
      </c>
      <c r="X30" s="538">
        <f t="shared" si="10"/>
        <v>0</v>
      </c>
      <c r="Y30" s="538">
        <f t="shared" si="10"/>
        <v>0</v>
      </c>
      <c r="Z30" s="538">
        <f t="shared" si="10"/>
        <v>0</v>
      </c>
      <c r="AA30" s="538">
        <f t="shared" si="10"/>
        <v>0</v>
      </c>
      <c r="AB30" s="538">
        <f t="shared" si="10"/>
        <v>0</v>
      </c>
      <c r="AC30" s="538">
        <f t="shared" si="10"/>
        <v>0</v>
      </c>
      <c r="AD30" s="538">
        <f t="shared" si="10"/>
        <v>0</v>
      </c>
      <c r="AF30" s="1004">
        <v>17</v>
      </c>
      <c r="AG30" s="1005" t="s">
        <v>413</v>
      </c>
      <c r="AH30" s="1023"/>
      <c r="AI30" s="1003">
        <f>SUM(AK30:AS30)</f>
        <v>0</v>
      </c>
      <c r="AJ30" s="564"/>
      <c r="AK30" s="1002">
        <f t="shared" ref="AK30:AS30" si="11">AK8+AK21</f>
        <v>0</v>
      </c>
      <c r="AL30" s="1002">
        <f t="shared" si="11"/>
        <v>0</v>
      </c>
      <c r="AM30" s="1002">
        <f t="shared" si="11"/>
        <v>0</v>
      </c>
      <c r="AN30" s="1002">
        <f t="shared" si="11"/>
        <v>0</v>
      </c>
      <c r="AO30" s="1002">
        <f t="shared" si="11"/>
        <v>0</v>
      </c>
      <c r="AP30" s="1002">
        <f t="shared" si="11"/>
        <v>0</v>
      </c>
      <c r="AQ30" s="1002">
        <f t="shared" si="11"/>
        <v>0</v>
      </c>
      <c r="AR30" s="1002">
        <f t="shared" si="11"/>
        <v>0</v>
      </c>
      <c r="AS30" s="1002">
        <f t="shared" si="11"/>
        <v>0</v>
      </c>
      <c r="AT30" s="198"/>
    </row>
    <row r="31" spans="2:46">
      <c r="B31" s="197">
        <v>18</v>
      </c>
      <c r="C31" s="503" t="s">
        <v>414</v>
      </c>
      <c r="D31" s="504"/>
      <c r="E31" s="521">
        <f t="shared" ref="E31:E38" si="12">SUM(G31:O31)</f>
        <v>0</v>
      </c>
      <c r="F31" s="516"/>
      <c r="G31" s="467">
        <f>G9+G22</f>
        <v>0</v>
      </c>
      <c r="H31" s="467">
        <f t="shared" ref="H31:O32" si="13">H9+H22</f>
        <v>0</v>
      </c>
      <c r="I31" s="467">
        <f t="shared" si="13"/>
        <v>0</v>
      </c>
      <c r="J31" s="467">
        <f t="shared" si="13"/>
        <v>0</v>
      </c>
      <c r="K31" s="467">
        <f t="shared" si="13"/>
        <v>0</v>
      </c>
      <c r="L31" s="467">
        <f t="shared" si="13"/>
        <v>0</v>
      </c>
      <c r="M31" s="467">
        <f t="shared" si="13"/>
        <v>0</v>
      </c>
      <c r="N31" s="467">
        <f t="shared" si="13"/>
        <v>0</v>
      </c>
      <c r="O31" s="467">
        <f t="shared" si="13"/>
        <v>0</v>
      </c>
      <c r="Q31" s="197">
        <v>18</v>
      </c>
      <c r="R31" s="503" t="s">
        <v>414</v>
      </c>
      <c r="S31" s="504"/>
      <c r="T31" s="521">
        <f t="shared" ref="T31:T38" si="14">SUM(V31:AD31)</f>
        <v>0</v>
      </c>
      <c r="U31" s="516"/>
      <c r="V31" s="467">
        <f>V9+V22</f>
        <v>0</v>
      </c>
      <c r="W31" s="467">
        <f t="shared" ref="W31:AD32" si="15">W9+W22</f>
        <v>0</v>
      </c>
      <c r="X31" s="467">
        <f t="shared" si="15"/>
        <v>0</v>
      </c>
      <c r="Y31" s="467">
        <f t="shared" si="15"/>
        <v>0</v>
      </c>
      <c r="Z31" s="467">
        <f t="shared" si="15"/>
        <v>0</v>
      </c>
      <c r="AA31" s="467">
        <f t="shared" si="15"/>
        <v>0</v>
      </c>
      <c r="AB31" s="467">
        <f t="shared" si="15"/>
        <v>0</v>
      </c>
      <c r="AC31" s="467">
        <f t="shared" si="15"/>
        <v>0</v>
      </c>
      <c r="AD31" s="467">
        <f t="shared" si="15"/>
        <v>0</v>
      </c>
      <c r="AF31" s="1007">
        <v>18</v>
      </c>
      <c r="AG31" s="539" t="s">
        <v>414</v>
      </c>
      <c r="AH31" s="385"/>
      <c r="AI31" s="989">
        <f t="shared" ref="AI31:AI38" si="16">SUM(AK31:AS31)</f>
        <v>0</v>
      </c>
      <c r="AJ31" s="564"/>
      <c r="AK31" s="1406">
        <f>AK9+AK22</f>
        <v>0</v>
      </c>
      <c r="AL31" s="1406">
        <f t="shared" ref="AL31:AS32" si="17">AL9+AL22</f>
        <v>0</v>
      </c>
      <c r="AM31" s="1406">
        <f t="shared" si="17"/>
        <v>0</v>
      </c>
      <c r="AN31" s="1406">
        <f t="shared" si="17"/>
        <v>0</v>
      </c>
      <c r="AO31" s="1406">
        <f t="shared" si="17"/>
        <v>0</v>
      </c>
      <c r="AP31" s="1406">
        <f t="shared" si="17"/>
        <v>0</v>
      </c>
      <c r="AQ31" s="1406">
        <f t="shared" si="17"/>
        <v>0</v>
      </c>
      <c r="AR31" s="1406">
        <f t="shared" si="17"/>
        <v>0</v>
      </c>
      <c r="AS31" s="1406">
        <f t="shared" si="17"/>
        <v>0</v>
      </c>
      <c r="AT31" s="198"/>
    </row>
    <row r="32" spans="2:46">
      <c r="B32" s="197">
        <v>19</v>
      </c>
      <c r="C32" s="503" t="s">
        <v>415</v>
      </c>
      <c r="D32" s="504"/>
      <c r="E32" s="521">
        <f t="shared" si="12"/>
        <v>0</v>
      </c>
      <c r="F32" s="516"/>
      <c r="G32" s="467">
        <f>G10+G23</f>
        <v>0</v>
      </c>
      <c r="H32" s="467">
        <f t="shared" si="13"/>
        <v>0</v>
      </c>
      <c r="I32" s="467">
        <f t="shared" si="13"/>
        <v>0</v>
      </c>
      <c r="J32" s="467">
        <f t="shared" si="13"/>
        <v>0</v>
      </c>
      <c r="K32" s="467">
        <f t="shared" si="13"/>
        <v>0</v>
      </c>
      <c r="L32" s="467">
        <f t="shared" si="13"/>
        <v>0</v>
      </c>
      <c r="M32" s="467">
        <f t="shared" si="13"/>
        <v>0</v>
      </c>
      <c r="N32" s="467">
        <f t="shared" si="13"/>
        <v>0</v>
      </c>
      <c r="O32" s="467">
        <f t="shared" si="13"/>
        <v>0</v>
      </c>
      <c r="Q32" s="197">
        <v>19</v>
      </c>
      <c r="R32" s="503" t="s">
        <v>415</v>
      </c>
      <c r="S32" s="504"/>
      <c r="T32" s="521">
        <f t="shared" si="14"/>
        <v>0</v>
      </c>
      <c r="U32" s="516"/>
      <c r="V32" s="467">
        <f>V10+V23</f>
        <v>0</v>
      </c>
      <c r="W32" s="467">
        <f t="shared" si="15"/>
        <v>0</v>
      </c>
      <c r="X32" s="467">
        <f t="shared" si="15"/>
        <v>0</v>
      </c>
      <c r="Y32" s="467">
        <f t="shared" si="15"/>
        <v>0</v>
      </c>
      <c r="Z32" s="467">
        <f t="shared" si="15"/>
        <v>0</v>
      </c>
      <c r="AA32" s="467">
        <f t="shared" si="15"/>
        <v>0</v>
      </c>
      <c r="AB32" s="467">
        <f t="shared" si="15"/>
        <v>0</v>
      </c>
      <c r="AC32" s="467">
        <f t="shared" si="15"/>
        <v>0</v>
      </c>
      <c r="AD32" s="467">
        <f t="shared" si="15"/>
        <v>0</v>
      </c>
      <c r="AF32" s="1007">
        <v>19</v>
      </c>
      <c r="AG32" s="539" t="s">
        <v>415</v>
      </c>
      <c r="AH32" s="385"/>
      <c r="AI32" s="989">
        <f t="shared" si="16"/>
        <v>0</v>
      </c>
      <c r="AJ32" s="564"/>
      <c r="AK32" s="1406">
        <f>AK10+AK23</f>
        <v>0</v>
      </c>
      <c r="AL32" s="1406">
        <f t="shared" si="17"/>
        <v>0</v>
      </c>
      <c r="AM32" s="1406">
        <f t="shared" si="17"/>
        <v>0</v>
      </c>
      <c r="AN32" s="1406">
        <f t="shared" si="17"/>
        <v>0</v>
      </c>
      <c r="AO32" s="1406">
        <f t="shared" si="17"/>
        <v>0</v>
      </c>
      <c r="AP32" s="1406">
        <f t="shared" si="17"/>
        <v>0</v>
      </c>
      <c r="AQ32" s="1406">
        <f t="shared" si="17"/>
        <v>0</v>
      </c>
      <c r="AR32" s="1406">
        <f t="shared" si="17"/>
        <v>0</v>
      </c>
      <c r="AS32" s="1406">
        <f t="shared" si="17"/>
        <v>0</v>
      </c>
      <c r="AT32" s="198"/>
    </row>
    <row r="33" spans="2:46">
      <c r="B33" s="197">
        <v>20</v>
      </c>
      <c r="C33" s="503" t="s">
        <v>397</v>
      </c>
      <c r="D33" s="504"/>
      <c r="E33" s="521">
        <f t="shared" si="12"/>
        <v>0</v>
      </c>
      <c r="F33" s="516"/>
      <c r="G33" s="467">
        <f>G11</f>
        <v>0</v>
      </c>
      <c r="H33" s="467">
        <f t="shared" ref="H33:O35" si="18">H11</f>
        <v>0</v>
      </c>
      <c r="I33" s="467">
        <f t="shared" si="18"/>
        <v>0</v>
      </c>
      <c r="J33" s="467">
        <f t="shared" si="18"/>
        <v>0</v>
      </c>
      <c r="K33" s="467">
        <f t="shared" si="18"/>
        <v>0</v>
      </c>
      <c r="L33" s="467">
        <f t="shared" si="18"/>
        <v>0</v>
      </c>
      <c r="M33" s="467">
        <f t="shared" si="18"/>
        <v>0</v>
      </c>
      <c r="N33" s="467">
        <f t="shared" si="18"/>
        <v>0</v>
      </c>
      <c r="O33" s="467">
        <f t="shared" si="18"/>
        <v>0</v>
      </c>
      <c r="Q33" s="197">
        <v>20</v>
      </c>
      <c r="R33" s="503" t="s">
        <v>397</v>
      </c>
      <c r="S33" s="504"/>
      <c r="T33" s="521">
        <f t="shared" si="14"/>
        <v>0</v>
      </c>
      <c r="U33" s="516"/>
      <c r="V33" s="467">
        <f>V11</f>
        <v>0</v>
      </c>
      <c r="W33" s="467">
        <f t="shared" ref="W33:AD35" si="19">W11</f>
        <v>0</v>
      </c>
      <c r="X33" s="467">
        <f t="shared" si="19"/>
        <v>0</v>
      </c>
      <c r="Y33" s="467">
        <f t="shared" si="19"/>
        <v>0</v>
      </c>
      <c r="Z33" s="467">
        <f t="shared" si="19"/>
        <v>0</v>
      </c>
      <c r="AA33" s="467">
        <f t="shared" si="19"/>
        <v>0</v>
      </c>
      <c r="AB33" s="467">
        <f t="shared" si="19"/>
        <v>0</v>
      </c>
      <c r="AC33" s="467">
        <f t="shared" si="19"/>
        <v>0</v>
      </c>
      <c r="AD33" s="467">
        <f t="shared" si="19"/>
        <v>0</v>
      </c>
      <c r="AF33" s="1007">
        <v>20</v>
      </c>
      <c r="AG33" s="539" t="s">
        <v>397</v>
      </c>
      <c r="AH33" s="385"/>
      <c r="AI33" s="989">
        <f t="shared" si="16"/>
        <v>0</v>
      </c>
      <c r="AJ33" s="564"/>
      <c r="AK33" s="1406">
        <f>AK11</f>
        <v>0</v>
      </c>
      <c r="AL33" s="1406">
        <f t="shared" ref="AL33:AS35" si="20">AL11</f>
        <v>0</v>
      </c>
      <c r="AM33" s="1406">
        <f t="shared" si="20"/>
        <v>0</v>
      </c>
      <c r="AN33" s="1406">
        <f t="shared" si="20"/>
        <v>0</v>
      </c>
      <c r="AO33" s="1406">
        <f t="shared" si="20"/>
        <v>0</v>
      </c>
      <c r="AP33" s="1406">
        <f t="shared" si="20"/>
        <v>0</v>
      </c>
      <c r="AQ33" s="1406">
        <f t="shared" si="20"/>
        <v>0</v>
      </c>
      <c r="AR33" s="1406">
        <f t="shared" si="20"/>
        <v>0</v>
      </c>
      <c r="AS33" s="1406">
        <f t="shared" si="20"/>
        <v>0</v>
      </c>
      <c r="AT33" s="198"/>
    </row>
    <row r="34" spans="2:46">
      <c r="B34" s="197">
        <v>21</v>
      </c>
      <c r="C34" s="503" t="s">
        <v>398</v>
      </c>
      <c r="D34" s="504"/>
      <c r="E34" s="521">
        <f t="shared" si="12"/>
        <v>0</v>
      </c>
      <c r="F34" s="516"/>
      <c r="G34" s="467">
        <f>G12</f>
        <v>0</v>
      </c>
      <c r="H34" s="467">
        <f t="shared" si="18"/>
        <v>0</v>
      </c>
      <c r="I34" s="467">
        <f t="shared" si="18"/>
        <v>0</v>
      </c>
      <c r="J34" s="467">
        <f t="shared" si="18"/>
        <v>0</v>
      </c>
      <c r="K34" s="467">
        <f t="shared" si="18"/>
        <v>0</v>
      </c>
      <c r="L34" s="467">
        <f t="shared" si="18"/>
        <v>0</v>
      </c>
      <c r="M34" s="467">
        <f t="shared" si="18"/>
        <v>0</v>
      </c>
      <c r="N34" s="467">
        <f t="shared" si="18"/>
        <v>0</v>
      </c>
      <c r="O34" s="467">
        <f t="shared" si="18"/>
        <v>0</v>
      </c>
      <c r="Q34" s="197">
        <v>21</v>
      </c>
      <c r="R34" s="503" t="s">
        <v>398</v>
      </c>
      <c r="S34" s="504"/>
      <c r="T34" s="521">
        <f t="shared" si="14"/>
        <v>0</v>
      </c>
      <c r="U34" s="516"/>
      <c r="V34" s="467">
        <f>V12</f>
        <v>0</v>
      </c>
      <c r="W34" s="467">
        <f t="shared" si="19"/>
        <v>0</v>
      </c>
      <c r="X34" s="467">
        <f t="shared" si="19"/>
        <v>0</v>
      </c>
      <c r="Y34" s="467">
        <f t="shared" si="19"/>
        <v>0</v>
      </c>
      <c r="Z34" s="467">
        <f t="shared" si="19"/>
        <v>0</v>
      </c>
      <c r="AA34" s="467">
        <f t="shared" si="19"/>
        <v>0</v>
      </c>
      <c r="AB34" s="467">
        <f t="shared" si="19"/>
        <v>0</v>
      </c>
      <c r="AC34" s="467">
        <f t="shared" si="19"/>
        <v>0</v>
      </c>
      <c r="AD34" s="467">
        <f t="shared" si="19"/>
        <v>0</v>
      </c>
      <c r="AF34" s="1007">
        <v>21</v>
      </c>
      <c r="AG34" s="539" t="s">
        <v>398</v>
      </c>
      <c r="AH34" s="385"/>
      <c r="AI34" s="989">
        <f t="shared" si="16"/>
        <v>0</v>
      </c>
      <c r="AJ34" s="564"/>
      <c r="AK34" s="1406">
        <f>AK12</f>
        <v>0</v>
      </c>
      <c r="AL34" s="1406">
        <f t="shared" si="20"/>
        <v>0</v>
      </c>
      <c r="AM34" s="1406">
        <f t="shared" si="20"/>
        <v>0</v>
      </c>
      <c r="AN34" s="1406">
        <f t="shared" si="20"/>
        <v>0</v>
      </c>
      <c r="AO34" s="1406">
        <f t="shared" si="20"/>
        <v>0</v>
      </c>
      <c r="AP34" s="1406">
        <f t="shared" si="20"/>
        <v>0</v>
      </c>
      <c r="AQ34" s="1406">
        <f t="shared" si="20"/>
        <v>0</v>
      </c>
      <c r="AR34" s="1406">
        <f t="shared" si="20"/>
        <v>0</v>
      </c>
      <c r="AS34" s="1406">
        <f t="shared" si="20"/>
        <v>0</v>
      </c>
      <c r="AT34" s="198"/>
    </row>
    <row r="35" spans="2:46">
      <c r="B35" s="197">
        <v>22</v>
      </c>
      <c r="C35" s="503" t="s">
        <v>399</v>
      </c>
      <c r="D35" s="504"/>
      <c r="E35" s="521">
        <f t="shared" si="12"/>
        <v>0</v>
      </c>
      <c r="F35" s="516"/>
      <c r="G35" s="467">
        <f>G13</f>
        <v>0</v>
      </c>
      <c r="H35" s="467">
        <f t="shared" si="18"/>
        <v>0</v>
      </c>
      <c r="I35" s="467">
        <f t="shared" si="18"/>
        <v>0</v>
      </c>
      <c r="J35" s="467">
        <f t="shared" si="18"/>
        <v>0</v>
      </c>
      <c r="K35" s="467">
        <f t="shared" si="18"/>
        <v>0</v>
      </c>
      <c r="L35" s="467">
        <f t="shared" si="18"/>
        <v>0</v>
      </c>
      <c r="M35" s="467">
        <f t="shared" si="18"/>
        <v>0</v>
      </c>
      <c r="N35" s="467">
        <f t="shared" si="18"/>
        <v>0</v>
      </c>
      <c r="O35" s="467">
        <f t="shared" si="18"/>
        <v>0</v>
      </c>
      <c r="Q35" s="197">
        <v>22</v>
      </c>
      <c r="R35" s="503" t="s">
        <v>399</v>
      </c>
      <c r="S35" s="504"/>
      <c r="T35" s="521">
        <f t="shared" si="14"/>
        <v>0</v>
      </c>
      <c r="U35" s="516"/>
      <c r="V35" s="467">
        <f>V13</f>
        <v>0</v>
      </c>
      <c r="W35" s="467">
        <f t="shared" si="19"/>
        <v>0</v>
      </c>
      <c r="X35" s="467">
        <f t="shared" si="19"/>
        <v>0</v>
      </c>
      <c r="Y35" s="467">
        <f t="shared" si="19"/>
        <v>0</v>
      </c>
      <c r="Z35" s="467">
        <f t="shared" si="19"/>
        <v>0</v>
      </c>
      <c r="AA35" s="467">
        <f t="shared" si="19"/>
        <v>0</v>
      </c>
      <c r="AB35" s="467">
        <f t="shared" si="19"/>
        <v>0</v>
      </c>
      <c r="AC35" s="467">
        <f t="shared" si="19"/>
        <v>0</v>
      </c>
      <c r="AD35" s="467">
        <f t="shared" si="19"/>
        <v>0</v>
      </c>
      <c r="AF35" s="1007">
        <v>22</v>
      </c>
      <c r="AG35" s="539" t="s">
        <v>399</v>
      </c>
      <c r="AH35" s="385"/>
      <c r="AI35" s="989">
        <f t="shared" si="16"/>
        <v>0</v>
      </c>
      <c r="AJ35" s="564"/>
      <c r="AK35" s="1406">
        <f>AK13</f>
        <v>0</v>
      </c>
      <c r="AL35" s="1406">
        <f t="shared" si="20"/>
        <v>0</v>
      </c>
      <c r="AM35" s="1406">
        <f t="shared" si="20"/>
        <v>0</v>
      </c>
      <c r="AN35" s="1406">
        <f t="shared" si="20"/>
        <v>0</v>
      </c>
      <c r="AO35" s="1406">
        <f t="shared" si="20"/>
        <v>0</v>
      </c>
      <c r="AP35" s="1406">
        <f t="shared" si="20"/>
        <v>0</v>
      </c>
      <c r="AQ35" s="1406">
        <f t="shared" si="20"/>
        <v>0</v>
      </c>
      <c r="AR35" s="1406">
        <f t="shared" si="20"/>
        <v>0</v>
      </c>
      <c r="AS35" s="1406">
        <f t="shared" si="20"/>
        <v>0</v>
      </c>
      <c r="AT35" s="198"/>
    </row>
    <row r="36" spans="2:46">
      <c r="B36" s="197">
        <v>23</v>
      </c>
      <c r="C36" s="503" t="s">
        <v>416</v>
      </c>
      <c r="D36" s="504"/>
      <c r="E36" s="521">
        <f t="shared" si="12"/>
        <v>0</v>
      </c>
      <c r="F36" s="516"/>
      <c r="G36" s="467">
        <v>0</v>
      </c>
      <c r="H36" s="467">
        <v>0</v>
      </c>
      <c r="I36" s="467">
        <v>0</v>
      </c>
      <c r="J36" s="467">
        <v>0</v>
      </c>
      <c r="K36" s="467">
        <v>0</v>
      </c>
      <c r="L36" s="467">
        <v>0</v>
      </c>
      <c r="M36" s="467">
        <v>0</v>
      </c>
      <c r="N36" s="467">
        <v>0</v>
      </c>
      <c r="O36" s="467">
        <v>0</v>
      </c>
      <c r="Q36" s="197">
        <v>23</v>
      </c>
      <c r="R36" s="503" t="s">
        <v>416</v>
      </c>
      <c r="S36" s="504"/>
      <c r="T36" s="521">
        <f t="shared" si="14"/>
        <v>0</v>
      </c>
      <c r="U36" s="516"/>
      <c r="V36" s="467">
        <v>0</v>
      </c>
      <c r="W36" s="467">
        <v>0</v>
      </c>
      <c r="X36" s="467">
        <v>0</v>
      </c>
      <c r="Y36" s="467">
        <v>0</v>
      </c>
      <c r="Z36" s="467">
        <v>0</v>
      </c>
      <c r="AA36" s="467">
        <v>0</v>
      </c>
      <c r="AB36" s="467">
        <v>0</v>
      </c>
      <c r="AC36" s="467">
        <v>0</v>
      </c>
      <c r="AD36" s="467">
        <v>0</v>
      </c>
      <c r="AF36" s="1007">
        <v>23</v>
      </c>
      <c r="AG36" s="539" t="s">
        <v>416</v>
      </c>
      <c r="AH36" s="385"/>
      <c r="AI36" s="989">
        <f t="shared" si="16"/>
        <v>0</v>
      </c>
      <c r="AJ36" s="564"/>
      <c r="AK36" s="1406">
        <v>0</v>
      </c>
      <c r="AL36" s="1406">
        <v>0</v>
      </c>
      <c r="AM36" s="1406">
        <v>0</v>
      </c>
      <c r="AN36" s="1406">
        <v>0</v>
      </c>
      <c r="AO36" s="1406">
        <v>0</v>
      </c>
      <c r="AP36" s="1406">
        <v>0</v>
      </c>
      <c r="AQ36" s="1406">
        <v>0</v>
      </c>
      <c r="AR36" s="1406">
        <v>0</v>
      </c>
      <c r="AS36" s="1406">
        <v>0</v>
      </c>
      <c r="AT36" s="198"/>
    </row>
    <row r="37" spans="2:46">
      <c r="B37" s="197">
        <v>24</v>
      </c>
      <c r="C37" s="503" t="s">
        <v>382</v>
      </c>
      <c r="D37" s="504"/>
      <c r="E37" s="521">
        <f t="shared" si="12"/>
        <v>0</v>
      </c>
      <c r="F37" s="516"/>
      <c r="G37" s="467">
        <f>G15+G24</f>
        <v>0</v>
      </c>
      <c r="H37" s="467">
        <f t="shared" ref="H37:O38" si="21">H15+H24</f>
        <v>0</v>
      </c>
      <c r="I37" s="467">
        <f t="shared" si="21"/>
        <v>0</v>
      </c>
      <c r="J37" s="467">
        <f t="shared" si="21"/>
        <v>0</v>
      </c>
      <c r="K37" s="467">
        <f t="shared" si="21"/>
        <v>0</v>
      </c>
      <c r="L37" s="467">
        <f t="shared" si="21"/>
        <v>0</v>
      </c>
      <c r="M37" s="467">
        <f t="shared" si="21"/>
        <v>0</v>
      </c>
      <c r="N37" s="467">
        <f t="shared" si="21"/>
        <v>0</v>
      </c>
      <c r="O37" s="467">
        <f t="shared" si="21"/>
        <v>0</v>
      </c>
      <c r="Q37" s="197">
        <v>24</v>
      </c>
      <c r="R37" s="503" t="s">
        <v>382</v>
      </c>
      <c r="S37" s="504"/>
      <c r="T37" s="521">
        <f t="shared" si="14"/>
        <v>0</v>
      </c>
      <c r="U37" s="516"/>
      <c r="V37" s="467">
        <f>V15+V24</f>
        <v>0</v>
      </c>
      <c r="W37" s="467">
        <f t="shared" ref="W37:AD38" si="22">W15+W24</f>
        <v>0</v>
      </c>
      <c r="X37" s="467">
        <f t="shared" si="22"/>
        <v>0</v>
      </c>
      <c r="Y37" s="467">
        <f t="shared" si="22"/>
        <v>0</v>
      </c>
      <c r="Z37" s="467">
        <f t="shared" si="22"/>
        <v>0</v>
      </c>
      <c r="AA37" s="467">
        <f t="shared" si="22"/>
        <v>0</v>
      </c>
      <c r="AB37" s="467">
        <f t="shared" si="22"/>
        <v>0</v>
      </c>
      <c r="AC37" s="467">
        <f t="shared" si="22"/>
        <v>0</v>
      </c>
      <c r="AD37" s="467">
        <f t="shared" si="22"/>
        <v>0</v>
      </c>
      <c r="AF37" s="1007">
        <v>24</v>
      </c>
      <c r="AG37" s="539" t="s">
        <v>382</v>
      </c>
      <c r="AH37" s="385"/>
      <c r="AI37" s="989">
        <f t="shared" si="16"/>
        <v>0</v>
      </c>
      <c r="AJ37" s="564"/>
      <c r="AK37" s="1406">
        <f>AK15+AK24</f>
        <v>0</v>
      </c>
      <c r="AL37" s="1406">
        <f t="shared" ref="AL37:AS38" si="23">AL15+AL24</f>
        <v>0</v>
      </c>
      <c r="AM37" s="1406">
        <f t="shared" si="23"/>
        <v>0</v>
      </c>
      <c r="AN37" s="1406">
        <f t="shared" si="23"/>
        <v>0</v>
      </c>
      <c r="AO37" s="1406">
        <f t="shared" si="23"/>
        <v>0</v>
      </c>
      <c r="AP37" s="1406">
        <f t="shared" si="23"/>
        <v>0</v>
      </c>
      <c r="AQ37" s="1406">
        <f t="shared" si="23"/>
        <v>0</v>
      </c>
      <c r="AR37" s="1406">
        <f t="shared" si="23"/>
        <v>0</v>
      </c>
      <c r="AS37" s="1406">
        <f t="shared" si="23"/>
        <v>0</v>
      </c>
      <c r="AT37" s="198"/>
    </row>
    <row r="38" spans="2:46">
      <c r="B38" s="197">
        <v>25</v>
      </c>
      <c r="C38" s="503" t="s">
        <v>383</v>
      </c>
      <c r="D38" s="504"/>
      <c r="E38" s="521">
        <f t="shared" si="12"/>
        <v>0</v>
      </c>
      <c r="F38" s="516"/>
      <c r="G38" s="467">
        <f>G16+G25</f>
        <v>0</v>
      </c>
      <c r="H38" s="467">
        <f t="shared" si="21"/>
        <v>0</v>
      </c>
      <c r="I38" s="467">
        <f t="shared" si="21"/>
        <v>0</v>
      </c>
      <c r="J38" s="467">
        <f t="shared" si="21"/>
        <v>0</v>
      </c>
      <c r="K38" s="467">
        <f t="shared" si="21"/>
        <v>0</v>
      </c>
      <c r="L38" s="467">
        <f t="shared" si="21"/>
        <v>0</v>
      </c>
      <c r="M38" s="467">
        <f t="shared" si="21"/>
        <v>0</v>
      </c>
      <c r="N38" s="467">
        <f t="shared" si="21"/>
        <v>0</v>
      </c>
      <c r="O38" s="467">
        <f t="shared" si="21"/>
        <v>0</v>
      </c>
      <c r="Q38" s="197">
        <v>25</v>
      </c>
      <c r="R38" s="503" t="s">
        <v>383</v>
      </c>
      <c r="S38" s="504"/>
      <c r="T38" s="521">
        <f t="shared" si="14"/>
        <v>0</v>
      </c>
      <c r="U38" s="516"/>
      <c r="V38" s="467">
        <f>V16+V25</f>
        <v>0</v>
      </c>
      <c r="W38" s="467">
        <f t="shared" si="22"/>
        <v>0</v>
      </c>
      <c r="X38" s="467">
        <f t="shared" si="22"/>
        <v>0</v>
      </c>
      <c r="Y38" s="467">
        <f t="shared" si="22"/>
        <v>0</v>
      </c>
      <c r="Z38" s="467">
        <f t="shared" si="22"/>
        <v>0</v>
      </c>
      <c r="AA38" s="467">
        <f t="shared" si="22"/>
        <v>0</v>
      </c>
      <c r="AB38" s="467">
        <f t="shared" si="22"/>
        <v>0</v>
      </c>
      <c r="AC38" s="467">
        <f t="shared" si="22"/>
        <v>0</v>
      </c>
      <c r="AD38" s="467">
        <f t="shared" si="22"/>
        <v>0</v>
      </c>
      <c r="AF38" s="1007">
        <v>25</v>
      </c>
      <c r="AG38" s="539" t="s">
        <v>383</v>
      </c>
      <c r="AH38" s="385"/>
      <c r="AI38" s="989">
        <f t="shared" si="16"/>
        <v>0</v>
      </c>
      <c r="AJ38" s="564"/>
      <c r="AK38" s="1406">
        <f>AK16+AK25</f>
        <v>0</v>
      </c>
      <c r="AL38" s="1406">
        <f t="shared" si="23"/>
        <v>0</v>
      </c>
      <c r="AM38" s="1406">
        <f t="shared" si="23"/>
        <v>0</v>
      </c>
      <c r="AN38" s="1406">
        <f t="shared" si="23"/>
        <v>0</v>
      </c>
      <c r="AO38" s="1406">
        <f t="shared" si="23"/>
        <v>0</v>
      </c>
      <c r="AP38" s="1406">
        <f t="shared" si="23"/>
        <v>0</v>
      </c>
      <c r="AQ38" s="1406">
        <f t="shared" si="23"/>
        <v>0</v>
      </c>
      <c r="AR38" s="1406">
        <f t="shared" si="23"/>
        <v>0</v>
      </c>
      <c r="AS38" s="1406">
        <f t="shared" si="23"/>
        <v>0</v>
      </c>
      <c r="AT38" s="198"/>
    </row>
    <row r="39" spans="2:46">
      <c r="B39" s="541">
        <v>26</v>
      </c>
      <c r="C39" s="542" t="s">
        <v>391</v>
      </c>
      <c r="D39" s="543"/>
      <c r="E39" s="549">
        <f>SUM(E30:E38)</f>
        <v>0</v>
      </c>
      <c r="F39" s="516"/>
      <c r="G39" s="549">
        <f t="shared" ref="G39:O39" si="24">SUM(G30:G38)</f>
        <v>0</v>
      </c>
      <c r="H39" s="549">
        <f t="shared" si="24"/>
        <v>0</v>
      </c>
      <c r="I39" s="549">
        <f t="shared" si="24"/>
        <v>0</v>
      </c>
      <c r="J39" s="549">
        <f t="shared" si="24"/>
        <v>0</v>
      </c>
      <c r="K39" s="549">
        <f t="shared" si="24"/>
        <v>0</v>
      </c>
      <c r="L39" s="549">
        <f t="shared" si="24"/>
        <v>0</v>
      </c>
      <c r="M39" s="549">
        <f t="shared" si="24"/>
        <v>0</v>
      </c>
      <c r="N39" s="549">
        <f t="shared" si="24"/>
        <v>0</v>
      </c>
      <c r="O39" s="549">
        <f t="shared" si="24"/>
        <v>0</v>
      </c>
      <c r="Q39" s="541">
        <v>26</v>
      </c>
      <c r="R39" s="542" t="s">
        <v>391</v>
      </c>
      <c r="S39" s="543"/>
      <c r="T39" s="549">
        <f>SUM(T30:T38)</f>
        <v>0</v>
      </c>
      <c r="U39" s="516"/>
      <c r="V39" s="549">
        <f t="shared" ref="V39:AD39" si="25">SUM(V30:V38)</f>
        <v>0</v>
      </c>
      <c r="W39" s="549">
        <f t="shared" si="25"/>
        <v>0</v>
      </c>
      <c r="X39" s="549">
        <f t="shared" si="25"/>
        <v>0</v>
      </c>
      <c r="Y39" s="549">
        <f t="shared" si="25"/>
        <v>0</v>
      </c>
      <c r="Z39" s="549">
        <f t="shared" si="25"/>
        <v>0</v>
      </c>
      <c r="AA39" s="549">
        <f t="shared" si="25"/>
        <v>0</v>
      </c>
      <c r="AB39" s="549">
        <f t="shared" si="25"/>
        <v>0</v>
      </c>
      <c r="AC39" s="549">
        <f t="shared" si="25"/>
        <v>0</v>
      </c>
      <c r="AD39" s="549">
        <f t="shared" si="25"/>
        <v>0</v>
      </c>
      <c r="AF39" s="1009">
        <v>26</v>
      </c>
      <c r="AG39" s="1010" t="s">
        <v>391</v>
      </c>
      <c r="AH39" s="386"/>
      <c r="AI39" s="563">
        <f>SUM(AI30:AI38)</f>
        <v>0</v>
      </c>
      <c r="AJ39" s="564"/>
      <c r="AK39" s="563">
        <f t="shared" ref="AK39:AS39" si="26">SUM(AK30:AK38)</f>
        <v>0</v>
      </c>
      <c r="AL39" s="563">
        <f t="shared" si="26"/>
        <v>0</v>
      </c>
      <c r="AM39" s="563">
        <f t="shared" si="26"/>
        <v>0</v>
      </c>
      <c r="AN39" s="563">
        <f t="shared" si="26"/>
        <v>0</v>
      </c>
      <c r="AO39" s="563">
        <f t="shared" si="26"/>
        <v>0</v>
      </c>
      <c r="AP39" s="563">
        <f t="shared" si="26"/>
        <v>0</v>
      </c>
      <c r="AQ39" s="563">
        <f t="shared" si="26"/>
        <v>0</v>
      </c>
      <c r="AR39" s="563">
        <f t="shared" si="26"/>
        <v>0</v>
      </c>
      <c r="AS39" s="563">
        <f t="shared" si="26"/>
        <v>0</v>
      </c>
      <c r="AT39" s="198"/>
    </row>
    <row r="40" spans="2:46">
      <c r="B40" s="57"/>
      <c r="C40" s="551"/>
      <c r="D40" s="228"/>
      <c r="E40" s="158"/>
      <c r="Q40" s="57"/>
      <c r="R40" s="551"/>
      <c r="S40" s="228"/>
      <c r="T40" s="158"/>
      <c r="AF40" s="1024"/>
      <c r="AG40" s="1025"/>
      <c r="AH40" s="872"/>
      <c r="AI40" s="198"/>
      <c r="AJ40" s="198"/>
      <c r="AK40" s="198"/>
      <c r="AL40" s="198"/>
      <c r="AM40" s="198"/>
      <c r="AN40" s="198"/>
      <c r="AO40" s="198"/>
      <c r="AP40" s="198"/>
      <c r="AQ40" s="198"/>
      <c r="AR40" s="198"/>
      <c r="AS40" s="198"/>
      <c r="AT40" s="198"/>
    </row>
    <row r="41" spans="2:46">
      <c r="B41" s="560"/>
      <c r="C41" s="560"/>
      <c r="D41" s="557"/>
      <c r="O41" s="314" t="s">
        <v>169</v>
      </c>
      <c r="Q41" s="560"/>
      <c r="R41" s="560"/>
      <c r="S41" s="557"/>
      <c r="AD41" s="314" t="s">
        <v>169</v>
      </c>
      <c r="AF41" s="294"/>
      <c r="AG41" s="294"/>
      <c r="AH41" s="313"/>
      <c r="AI41" s="198"/>
      <c r="AJ41" s="198"/>
      <c r="AK41" s="198"/>
      <c r="AL41" s="198"/>
      <c r="AM41" s="198"/>
      <c r="AN41" s="198"/>
      <c r="AO41" s="198"/>
      <c r="AP41" s="198"/>
      <c r="AQ41" s="198"/>
      <c r="AR41" s="198"/>
      <c r="AS41" s="314" t="s">
        <v>169</v>
      </c>
      <c r="AT41" s="198"/>
    </row>
    <row r="42" spans="2:46">
      <c r="B42" s="3215" t="s">
        <v>45</v>
      </c>
      <c r="C42" s="552" t="s">
        <v>364</v>
      </c>
      <c r="D42" s="578"/>
      <c r="E42" s="563">
        <f>E43+E45-E44</f>
        <v>0</v>
      </c>
      <c r="F42" s="564"/>
      <c r="G42" s="563">
        <f t="shared" ref="G42:O42" si="27">G43+G45-G44</f>
        <v>0</v>
      </c>
      <c r="H42" s="563">
        <f t="shared" si="27"/>
        <v>0</v>
      </c>
      <c r="I42" s="563">
        <f t="shared" si="27"/>
        <v>0</v>
      </c>
      <c r="J42" s="563">
        <f t="shared" si="27"/>
        <v>0</v>
      </c>
      <c r="K42" s="563">
        <f t="shared" si="27"/>
        <v>0</v>
      </c>
      <c r="L42" s="563">
        <f t="shared" si="27"/>
        <v>0</v>
      </c>
      <c r="M42" s="563">
        <f t="shared" si="27"/>
        <v>0</v>
      </c>
      <c r="N42" s="563">
        <f t="shared" si="27"/>
        <v>0</v>
      </c>
      <c r="O42" s="563">
        <f t="shared" si="27"/>
        <v>0</v>
      </c>
      <c r="Q42" s="3215" t="s">
        <v>45</v>
      </c>
      <c r="R42" s="552" t="s">
        <v>364</v>
      </c>
      <c r="S42" s="472"/>
      <c r="T42" s="563">
        <f>T43+T45-T44</f>
        <v>0</v>
      </c>
      <c r="U42" s="564"/>
      <c r="V42" s="563">
        <f t="shared" ref="V42:AD42" si="28">V43+V45-V44</f>
        <v>0</v>
      </c>
      <c r="W42" s="563">
        <f t="shared" si="28"/>
        <v>0</v>
      </c>
      <c r="X42" s="563">
        <f t="shared" si="28"/>
        <v>0</v>
      </c>
      <c r="Y42" s="563">
        <f t="shared" si="28"/>
        <v>0</v>
      </c>
      <c r="Z42" s="563">
        <f t="shared" si="28"/>
        <v>0</v>
      </c>
      <c r="AA42" s="563">
        <f t="shared" si="28"/>
        <v>0</v>
      </c>
      <c r="AB42" s="563">
        <f t="shared" si="28"/>
        <v>0</v>
      </c>
      <c r="AC42" s="563">
        <f t="shared" si="28"/>
        <v>0</v>
      </c>
      <c r="AD42" s="563">
        <f t="shared" si="28"/>
        <v>0</v>
      </c>
      <c r="AF42" s="3215" t="s">
        <v>45</v>
      </c>
      <c r="AG42" s="552" t="s">
        <v>364</v>
      </c>
      <c r="AH42" s="472"/>
      <c r="AI42" s="563">
        <f>AI43+AI45-AI44</f>
        <v>0</v>
      </c>
      <c r="AJ42" s="564"/>
      <c r="AK42" s="563">
        <f t="shared" ref="AK42:AS42" si="29">AK43+AK45-AK44</f>
        <v>0</v>
      </c>
      <c r="AL42" s="563">
        <f t="shared" si="29"/>
        <v>0</v>
      </c>
      <c r="AM42" s="563">
        <f t="shared" si="29"/>
        <v>0</v>
      </c>
      <c r="AN42" s="563">
        <f t="shared" si="29"/>
        <v>0</v>
      </c>
      <c r="AO42" s="563">
        <f t="shared" si="29"/>
        <v>0</v>
      </c>
      <c r="AP42" s="563">
        <f t="shared" si="29"/>
        <v>0</v>
      </c>
      <c r="AQ42" s="563">
        <f t="shared" si="29"/>
        <v>0</v>
      </c>
      <c r="AR42" s="563">
        <f t="shared" si="29"/>
        <v>0</v>
      </c>
      <c r="AS42" s="563">
        <f t="shared" si="29"/>
        <v>0</v>
      </c>
      <c r="AT42" s="198"/>
    </row>
    <row r="43" spans="2:46">
      <c r="B43" s="3125"/>
      <c r="C43" s="553" t="s">
        <v>365</v>
      </c>
      <c r="D43" s="557"/>
      <c r="E43" s="565">
        <f>SUM(G43:O43)</f>
        <v>0</v>
      </c>
      <c r="F43" s="564"/>
      <c r="G43" s="566"/>
      <c r="H43" s="566"/>
      <c r="I43" s="566"/>
      <c r="J43" s="566"/>
      <c r="K43" s="566"/>
      <c r="L43" s="566"/>
      <c r="M43" s="566"/>
      <c r="N43" s="566"/>
      <c r="O43" s="566"/>
      <c r="Q43" s="3125"/>
      <c r="R43" s="553" t="s">
        <v>365</v>
      </c>
      <c r="S43" s="313"/>
      <c r="T43" s="565">
        <f>SUM(V43:AD43)</f>
        <v>0</v>
      </c>
      <c r="U43" s="564"/>
      <c r="V43" s="566"/>
      <c r="W43" s="566"/>
      <c r="X43" s="566"/>
      <c r="Y43" s="566"/>
      <c r="Z43" s="566"/>
      <c r="AA43" s="566"/>
      <c r="AB43" s="566"/>
      <c r="AC43" s="566"/>
      <c r="AD43" s="566"/>
      <c r="AF43" s="3125"/>
      <c r="AG43" s="553" t="s">
        <v>365</v>
      </c>
      <c r="AH43" s="313"/>
      <c r="AI43" s="565">
        <f>SUM(AK43:AS43)</f>
        <v>0</v>
      </c>
      <c r="AJ43" s="564"/>
      <c r="AK43" s="566"/>
      <c r="AL43" s="566"/>
      <c r="AM43" s="566"/>
      <c r="AN43" s="566"/>
      <c r="AO43" s="566"/>
      <c r="AP43" s="566"/>
      <c r="AQ43" s="566"/>
      <c r="AR43" s="566"/>
      <c r="AS43" s="566"/>
      <c r="AT43" s="198"/>
    </row>
    <row r="44" spans="2:46">
      <c r="B44" s="3125"/>
      <c r="C44" s="554" t="s">
        <v>366</v>
      </c>
      <c r="D44" s="557"/>
      <c r="E44" s="567">
        <f>SUM(G44:O44)</f>
        <v>0</v>
      </c>
      <c r="F44" s="564"/>
      <c r="G44" s="568"/>
      <c r="H44" s="568"/>
      <c r="I44" s="568"/>
      <c r="J44" s="568"/>
      <c r="K44" s="568"/>
      <c r="L44" s="568"/>
      <c r="M44" s="568"/>
      <c r="N44" s="568"/>
      <c r="O44" s="568"/>
      <c r="Q44" s="3125"/>
      <c r="R44" s="554" t="s">
        <v>366</v>
      </c>
      <c r="S44" s="313"/>
      <c r="T44" s="567">
        <f>SUM(V44:AD44)</f>
        <v>0</v>
      </c>
      <c r="U44" s="564"/>
      <c r="V44" s="568"/>
      <c r="W44" s="568"/>
      <c r="X44" s="568"/>
      <c r="Y44" s="568"/>
      <c r="Z44" s="568"/>
      <c r="AA44" s="568"/>
      <c r="AB44" s="568"/>
      <c r="AC44" s="568"/>
      <c r="AD44" s="568"/>
      <c r="AF44" s="3125"/>
      <c r="AG44" s="554" t="s">
        <v>366</v>
      </c>
      <c r="AH44" s="313"/>
      <c r="AI44" s="1407">
        <f>SUM(AK44:AS44)</f>
        <v>0</v>
      </c>
      <c r="AJ44" s="564"/>
      <c r="AK44" s="568"/>
      <c r="AL44" s="568"/>
      <c r="AM44" s="568"/>
      <c r="AN44" s="568"/>
      <c r="AO44" s="568"/>
      <c r="AP44" s="568"/>
      <c r="AQ44" s="568"/>
      <c r="AR44" s="568"/>
      <c r="AS44" s="568"/>
      <c r="AT44" s="198"/>
    </row>
    <row r="45" spans="2:46">
      <c r="B45" s="3125"/>
      <c r="C45" s="555" t="s">
        <v>367</v>
      </c>
      <c r="D45" s="557"/>
      <c r="E45" s="569">
        <f>SUM(G45:O45)</f>
        <v>0</v>
      </c>
      <c r="F45" s="564"/>
      <c r="G45" s="570"/>
      <c r="H45" s="570"/>
      <c r="I45" s="570"/>
      <c r="J45" s="570"/>
      <c r="K45" s="570"/>
      <c r="L45" s="570"/>
      <c r="M45" s="570"/>
      <c r="N45" s="570"/>
      <c r="O45" s="570"/>
      <c r="Q45" s="3216"/>
      <c r="R45" s="555" t="s">
        <v>367</v>
      </c>
      <c r="S45" s="313"/>
      <c r="T45" s="569">
        <f>SUM(V45:AD45)</f>
        <v>0</v>
      </c>
      <c r="U45" s="564"/>
      <c r="V45" s="570"/>
      <c r="W45" s="570"/>
      <c r="X45" s="570"/>
      <c r="Y45" s="570"/>
      <c r="Z45" s="570"/>
      <c r="AA45" s="570"/>
      <c r="AB45" s="570"/>
      <c r="AC45" s="570"/>
      <c r="AD45" s="570"/>
      <c r="AF45" s="3125"/>
      <c r="AG45" s="555" t="s">
        <v>367</v>
      </c>
      <c r="AH45" s="313"/>
      <c r="AI45" s="569">
        <f>SUM(AK45:AS45)</f>
        <v>0</v>
      </c>
      <c r="AJ45" s="564"/>
      <c r="AK45" s="570"/>
      <c r="AL45" s="570"/>
      <c r="AM45" s="570"/>
      <c r="AN45" s="570"/>
      <c r="AO45" s="570"/>
      <c r="AP45" s="570"/>
      <c r="AQ45" s="570"/>
      <c r="AR45" s="570"/>
      <c r="AS45" s="570"/>
      <c r="AT45" s="198"/>
    </row>
    <row r="46" spans="2:46">
      <c r="B46" s="3125"/>
      <c r="C46" s="552" t="s">
        <v>369</v>
      </c>
      <c r="D46" s="198"/>
      <c r="E46" s="563">
        <f>SUM(E47:E48)</f>
        <v>0</v>
      </c>
      <c r="F46" s="564"/>
      <c r="G46" s="563">
        <f>SUM(G47:G48)</f>
        <v>0</v>
      </c>
      <c r="H46" s="563">
        <f t="shared" ref="H46:O46" si="30">SUM(H47:H48)</f>
        <v>0</v>
      </c>
      <c r="I46" s="563">
        <f t="shared" si="30"/>
        <v>0</v>
      </c>
      <c r="J46" s="563">
        <f t="shared" si="30"/>
        <v>0</v>
      </c>
      <c r="K46" s="563">
        <f t="shared" si="30"/>
        <v>0</v>
      </c>
      <c r="L46" s="563">
        <f t="shared" si="30"/>
        <v>0</v>
      </c>
      <c r="M46" s="563">
        <f t="shared" si="30"/>
        <v>0</v>
      </c>
      <c r="N46" s="563">
        <f t="shared" si="30"/>
        <v>0</v>
      </c>
      <c r="O46" s="563">
        <f t="shared" si="30"/>
        <v>0</v>
      </c>
      <c r="AF46" s="3125"/>
      <c r="AG46" s="552" t="s">
        <v>369</v>
      </c>
      <c r="AH46" s="198"/>
      <c r="AI46" s="563">
        <f>SUM(AI47:AI48)</f>
        <v>0</v>
      </c>
      <c r="AJ46" s="564"/>
      <c r="AK46" s="563">
        <f t="shared" ref="AK46:AS46" si="31">SUM(AK47:AK48)</f>
        <v>0</v>
      </c>
      <c r="AL46" s="563">
        <f t="shared" si="31"/>
        <v>0</v>
      </c>
      <c r="AM46" s="563">
        <f t="shared" si="31"/>
        <v>0</v>
      </c>
      <c r="AN46" s="563">
        <f t="shared" si="31"/>
        <v>0</v>
      </c>
      <c r="AO46" s="563">
        <f t="shared" si="31"/>
        <v>0</v>
      </c>
      <c r="AP46" s="563">
        <f t="shared" si="31"/>
        <v>0</v>
      </c>
      <c r="AQ46" s="563">
        <f t="shared" si="31"/>
        <v>0</v>
      </c>
      <c r="AR46" s="563">
        <f t="shared" si="31"/>
        <v>0</v>
      </c>
      <c r="AS46" s="563">
        <f t="shared" si="31"/>
        <v>0</v>
      </c>
      <c r="AT46" s="198"/>
    </row>
    <row r="47" spans="2:46">
      <c r="B47" s="3125"/>
      <c r="C47" s="573" t="s">
        <v>384</v>
      </c>
      <c r="D47" s="198"/>
      <c r="E47" s="575">
        <f>SUM(G47:O47)</f>
        <v>0</v>
      </c>
      <c r="F47" s="576"/>
      <c r="G47" s="577"/>
      <c r="H47" s="577"/>
      <c r="I47" s="577"/>
      <c r="J47" s="577"/>
      <c r="K47" s="577"/>
      <c r="L47" s="577"/>
      <c r="M47" s="577"/>
      <c r="N47" s="577"/>
      <c r="O47" s="577"/>
      <c r="Q47" s="63"/>
      <c r="R47" s="529"/>
      <c r="S47" s="313"/>
      <c r="T47" s="491"/>
      <c r="U47" s="491"/>
      <c r="V47" s="491"/>
      <c r="W47" s="491"/>
      <c r="AF47" s="3125"/>
      <c r="AG47" s="573" t="s">
        <v>384</v>
      </c>
      <c r="AH47" s="198"/>
      <c r="AI47" s="575">
        <f>SUM(AK47:AS47)</f>
        <v>0</v>
      </c>
      <c r="AJ47" s="576"/>
      <c r="AK47" s="577"/>
      <c r="AL47" s="577"/>
      <c r="AM47" s="577"/>
      <c r="AN47" s="577"/>
      <c r="AO47" s="577"/>
      <c r="AP47" s="577"/>
      <c r="AQ47" s="577"/>
      <c r="AR47" s="577"/>
      <c r="AS47" s="577"/>
      <c r="AT47" s="198"/>
    </row>
    <row r="48" spans="2:46">
      <c r="B48" s="3216"/>
      <c r="C48" s="574" t="s">
        <v>368</v>
      </c>
      <c r="D48" s="198"/>
      <c r="E48" s="569">
        <f>SUM(G48:O48)</f>
        <v>0</v>
      </c>
      <c r="F48" s="564"/>
      <c r="G48" s="570"/>
      <c r="H48" s="570"/>
      <c r="I48" s="570"/>
      <c r="J48" s="570"/>
      <c r="K48" s="570"/>
      <c r="L48" s="570"/>
      <c r="M48" s="570"/>
      <c r="N48" s="570"/>
      <c r="O48" s="570"/>
      <c r="Q48" s="63"/>
      <c r="R48" s="528"/>
      <c r="S48" s="313"/>
      <c r="T48" s="492"/>
      <c r="U48" s="492"/>
      <c r="V48" s="492"/>
      <c r="W48" s="491"/>
      <c r="AF48" s="3216"/>
      <c r="AG48" s="574" t="s">
        <v>368</v>
      </c>
      <c r="AH48" s="198"/>
      <c r="AI48" s="569">
        <f>SUM(AK48:AS48)</f>
        <v>0</v>
      </c>
      <c r="AJ48" s="564"/>
      <c r="AK48" s="570"/>
      <c r="AL48" s="570"/>
      <c r="AM48" s="570"/>
      <c r="AN48" s="570"/>
      <c r="AO48" s="570"/>
      <c r="AP48" s="570"/>
      <c r="AQ48" s="570"/>
      <c r="AR48" s="570"/>
      <c r="AS48" s="570"/>
      <c r="AT48" s="198"/>
    </row>
    <row r="49" spans="2:46">
      <c r="Q49" s="63"/>
      <c r="R49" s="528"/>
      <c r="S49" s="313"/>
      <c r="T49" s="492"/>
      <c r="U49" s="492"/>
      <c r="V49" s="492"/>
      <c r="W49" s="491"/>
      <c r="AF49" s="198"/>
      <c r="AG49" s="198"/>
      <c r="AH49" s="198"/>
      <c r="AI49" s="198"/>
      <c r="AJ49" s="198"/>
      <c r="AK49" s="198"/>
      <c r="AL49" s="198"/>
      <c r="AM49" s="198"/>
      <c r="AN49" s="198"/>
      <c r="AO49" s="198"/>
      <c r="AP49" s="198"/>
      <c r="AQ49" s="198"/>
      <c r="AR49" s="198"/>
      <c r="AS49" s="198"/>
      <c r="AT49" s="198"/>
    </row>
    <row r="50" spans="2:46">
      <c r="Q50" s="63"/>
      <c r="R50" s="528"/>
      <c r="S50" s="313"/>
      <c r="T50" s="492"/>
      <c r="U50" s="492"/>
      <c r="V50" s="492"/>
      <c r="W50" s="491"/>
      <c r="AF50" s="198"/>
      <c r="AG50" s="198"/>
      <c r="AH50" s="198"/>
      <c r="AI50" s="198"/>
      <c r="AJ50" s="198"/>
      <c r="AK50" s="198"/>
      <c r="AL50" s="198"/>
      <c r="AM50" s="198"/>
      <c r="AN50" s="198"/>
      <c r="AO50" s="198"/>
      <c r="AP50" s="198"/>
      <c r="AQ50" s="198"/>
      <c r="AR50" s="198"/>
      <c r="AS50" s="198"/>
      <c r="AT50" s="198"/>
    </row>
    <row r="51" spans="2:46">
      <c r="B51" s="4"/>
      <c r="C51" s="156"/>
      <c r="D51" s="225"/>
      <c r="E51" s="170"/>
      <c r="Q51" s="4"/>
      <c r="R51" s="156"/>
      <c r="S51" s="225"/>
      <c r="T51" s="170"/>
      <c r="AF51" s="1224"/>
      <c r="AG51" s="1225"/>
      <c r="AH51" s="509"/>
      <c r="AI51" s="170"/>
      <c r="AJ51" s="198"/>
      <c r="AK51" s="198"/>
      <c r="AL51" s="198"/>
      <c r="AM51" s="198"/>
      <c r="AN51" s="198"/>
      <c r="AO51" s="198"/>
      <c r="AP51" s="198"/>
      <c r="AQ51" s="198"/>
      <c r="AR51" s="198"/>
      <c r="AS51" s="198"/>
      <c r="AT51" s="198"/>
    </row>
    <row r="52" spans="2:46">
      <c r="B52" s="1017"/>
      <c r="C52" s="170"/>
      <c r="D52" s="223"/>
      <c r="E52" s="530" t="str">
        <f>+Introdução!E27</f>
        <v>t-1</v>
      </c>
      <c r="F52" s="2255"/>
      <c r="G52" s="3217" t="str">
        <f>+E52</f>
        <v>t-1</v>
      </c>
      <c r="H52" s="3218"/>
      <c r="I52" s="3218"/>
      <c r="J52" s="3218"/>
      <c r="K52" s="3218"/>
      <c r="L52" s="3218"/>
      <c r="M52" s="3218"/>
      <c r="N52" s="3218"/>
      <c r="O52" s="3219"/>
      <c r="P52" s="198"/>
      <c r="Q52" s="1017"/>
      <c r="R52" s="170"/>
      <c r="S52" s="223"/>
      <c r="T52" s="530" t="str">
        <f>+E52</f>
        <v>t-1</v>
      </c>
      <c r="U52" s="198"/>
      <c r="V52" s="3217" t="str">
        <f>+T52</f>
        <v>t-1</v>
      </c>
      <c r="W52" s="3218"/>
      <c r="X52" s="3218"/>
      <c r="Y52" s="3218"/>
      <c r="Z52" s="3218"/>
      <c r="AA52" s="3218"/>
      <c r="AB52" s="3218"/>
      <c r="AC52" s="3218"/>
      <c r="AD52" s="3219"/>
      <c r="AE52" s="198"/>
      <c r="AF52" s="1017"/>
      <c r="AG52" s="170"/>
      <c r="AH52" s="223"/>
      <c r="AI52" s="530" t="str">
        <f>+T52</f>
        <v>t-1</v>
      </c>
      <c r="AJ52" s="198"/>
      <c r="AK52" s="3217" t="str">
        <f>+AI52</f>
        <v>t-1</v>
      </c>
      <c r="AL52" s="3218"/>
      <c r="AM52" s="3218"/>
      <c r="AN52" s="3218"/>
      <c r="AO52" s="3218"/>
      <c r="AP52" s="3218"/>
      <c r="AQ52" s="3218"/>
      <c r="AR52" s="3218"/>
      <c r="AS52" s="3219"/>
      <c r="AT52" s="198"/>
    </row>
    <row r="53" spans="2:46">
      <c r="B53" s="1213"/>
      <c r="C53" s="1214" t="s">
        <v>112</v>
      </c>
      <c r="D53" s="1215"/>
      <c r="E53" s="533" t="s">
        <v>316</v>
      </c>
      <c r="F53" s="198"/>
      <c r="G53" s="533" t="s">
        <v>113</v>
      </c>
      <c r="H53" s="533" t="s">
        <v>114</v>
      </c>
      <c r="I53" s="533" t="s">
        <v>115</v>
      </c>
      <c r="J53" s="533" t="s">
        <v>116</v>
      </c>
      <c r="K53" s="533" t="s">
        <v>117</v>
      </c>
      <c r="L53" s="533" t="s">
        <v>118</v>
      </c>
      <c r="M53" s="533" t="s">
        <v>119</v>
      </c>
      <c r="N53" s="533" t="s">
        <v>120</v>
      </c>
      <c r="O53" s="533" t="s">
        <v>121</v>
      </c>
      <c r="P53" s="198"/>
      <c r="Q53" s="1213"/>
      <c r="R53" s="1214" t="s">
        <v>112</v>
      </c>
      <c r="S53" s="1215"/>
      <c r="T53" s="686" t="s">
        <v>316</v>
      </c>
      <c r="U53" s="198"/>
      <c r="V53" s="533" t="s">
        <v>113</v>
      </c>
      <c r="W53" s="533" t="s">
        <v>114</v>
      </c>
      <c r="X53" s="533" t="s">
        <v>115</v>
      </c>
      <c r="Y53" s="533" t="s">
        <v>116</v>
      </c>
      <c r="Z53" s="533" t="s">
        <v>117</v>
      </c>
      <c r="AA53" s="533" t="s">
        <v>118</v>
      </c>
      <c r="AB53" s="533" t="s">
        <v>119</v>
      </c>
      <c r="AC53" s="533" t="s">
        <v>120</v>
      </c>
      <c r="AD53" s="533" t="s">
        <v>121</v>
      </c>
      <c r="AE53" s="198"/>
      <c r="AF53" s="1213"/>
      <c r="AG53" s="1214" t="s">
        <v>112</v>
      </c>
      <c r="AH53" s="1215"/>
      <c r="AI53" s="533" t="s">
        <v>316</v>
      </c>
      <c r="AJ53" s="198"/>
      <c r="AK53" s="533" t="s">
        <v>113</v>
      </c>
      <c r="AL53" s="533" t="s">
        <v>114</v>
      </c>
      <c r="AM53" s="533" t="s">
        <v>115</v>
      </c>
      <c r="AN53" s="533" t="s">
        <v>116</v>
      </c>
      <c r="AO53" s="533" t="s">
        <v>117</v>
      </c>
      <c r="AP53" s="533" t="s">
        <v>118</v>
      </c>
      <c r="AQ53" s="533" t="s">
        <v>119</v>
      </c>
      <c r="AR53" s="533" t="s">
        <v>120</v>
      </c>
      <c r="AS53" s="533" t="s">
        <v>121</v>
      </c>
      <c r="AT53" s="198"/>
    </row>
    <row r="54" spans="2:46" ht="4.5" customHeight="1">
      <c r="B54" s="1017"/>
      <c r="C54" s="1018"/>
      <c r="D54" s="1019"/>
      <c r="E54" s="535"/>
      <c r="F54" s="198"/>
      <c r="G54" s="198"/>
      <c r="H54" s="198"/>
      <c r="I54" s="198"/>
      <c r="J54" s="198"/>
      <c r="K54" s="198"/>
      <c r="L54" s="198"/>
      <c r="M54" s="198"/>
      <c r="N54" s="198"/>
      <c r="O54" s="198"/>
      <c r="P54" s="198"/>
      <c r="Q54" s="1017"/>
      <c r="R54" s="1018"/>
      <c r="S54" s="1019"/>
      <c r="T54" s="535"/>
      <c r="U54" s="198"/>
      <c r="V54" s="198"/>
      <c r="W54" s="198"/>
      <c r="X54" s="198"/>
      <c r="Y54" s="198"/>
      <c r="Z54" s="198"/>
      <c r="AA54" s="198"/>
      <c r="AB54" s="198"/>
      <c r="AC54" s="198"/>
      <c r="AD54" s="198"/>
      <c r="AE54" s="198"/>
      <c r="AF54" s="1017"/>
      <c r="AG54" s="1018"/>
      <c r="AH54" s="1019"/>
      <c r="AI54" s="535"/>
      <c r="AJ54" s="198"/>
      <c r="AK54" s="198"/>
      <c r="AL54" s="198"/>
      <c r="AM54" s="198"/>
      <c r="AN54" s="198"/>
      <c r="AO54" s="198"/>
      <c r="AP54" s="198"/>
      <c r="AQ54" s="198"/>
      <c r="AR54" s="198"/>
      <c r="AS54" s="198"/>
      <c r="AT54" s="198"/>
    </row>
    <row r="55" spans="2:46">
      <c r="B55" s="1004">
        <v>1</v>
      </c>
      <c r="C55" s="1005" t="s">
        <v>302</v>
      </c>
      <c r="D55" s="1006"/>
      <c r="E55" s="998">
        <f>SUM(G55:O55)</f>
        <v>0</v>
      </c>
      <c r="F55" s="999"/>
      <c r="G55" s="1002"/>
      <c r="H55" s="1002"/>
      <c r="I55" s="1002"/>
      <c r="J55" s="1002"/>
      <c r="K55" s="1002"/>
      <c r="L55" s="1002"/>
      <c r="M55" s="1002"/>
      <c r="N55" s="1002"/>
      <c r="O55" s="1002"/>
      <c r="P55" s="198"/>
      <c r="Q55" s="1004">
        <v>1</v>
      </c>
      <c r="R55" s="1005" t="s">
        <v>302</v>
      </c>
      <c r="S55" s="1006"/>
      <c r="T55" s="998">
        <f>SUM(V55:AD55)</f>
        <v>0</v>
      </c>
      <c r="U55" s="999"/>
      <c r="V55" s="1002"/>
      <c r="W55" s="1002"/>
      <c r="X55" s="1002"/>
      <c r="Y55" s="1002"/>
      <c r="Z55" s="1002"/>
      <c r="AA55" s="1002"/>
      <c r="AB55" s="1002"/>
      <c r="AC55" s="1002"/>
      <c r="AD55" s="1002"/>
      <c r="AE55" s="198"/>
      <c r="AF55" s="1004">
        <v>1</v>
      </c>
      <c r="AG55" s="1005" t="s">
        <v>302</v>
      </c>
      <c r="AH55" s="1006"/>
      <c r="AI55" s="998">
        <f>SUM(AK55:AS55)</f>
        <v>0</v>
      </c>
      <c r="AJ55" s="999"/>
      <c r="AK55" s="1002"/>
      <c r="AL55" s="1002"/>
      <c r="AM55" s="1002"/>
      <c r="AN55" s="1002"/>
      <c r="AO55" s="1002"/>
      <c r="AP55" s="1002"/>
      <c r="AQ55" s="1002"/>
      <c r="AR55" s="1002"/>
      <c r="AS55" s="1002"/>
      <c r="AT55" s="198"/>
    </row>
    <row r="56" spans="2:46">
      <c r="B56" s="1007">
        <v>2</v>
      </c>
      <c r="C56" s="1008" t="s">
        <v>171</v>
      </c>
      <c r="D56" s="1006"/>
      <c r="E56" s="989">
        <f>SUM(G56:O56)</f>
        <v>0</v>
      </c>
      <c r="F56" s="999"/>
      <c r="G56" s="1406"/>
      <c r="H56" s="1406"/>
      <c r="I56" s="1406"/>
      <c r="J56" s="1406"/>
      <c r="K56" s="1406"/>
      <c r="L56" s="1406"/>
      <c r="M56" s="1406"/>
      <c r="N56" s="1406"/>
      <c r="O56" s="1406"/>
      <c r="P56" s="198"/>
      <c r="Q56" s="1007">
        <v>2</v>
      </c>
      <c r="R56" s="1008" t="s">
        <v>171</v>
      </c>
      <c r="S56" s="1006"/>
      <c r="T56" s="989">
        <f>SUM(V56:AD56)</f>
        <v>0</v>
      </c>
      <c r="U56" s="999"/>
      <c r="V56" s="1406"/>
      <c r="W56" s="1406"/>
      <c r="X56" s="1406"/>
      <c r="Y56" s="1406"/>
      <c r="Z56" s="1406"/>
      <c r="AA56" s="1406"/>
      <c r="AB56" s="1406"/>
      <c r="AC56" s="1406"/>
      <c r="AD56" s="1406"/>
      <c r="AE56" s="198"/>
      <c r="AF56" s="1007">
        <v>2</v>
      </c>
      <c r="AG56" s="1008" t="s">
        <v>171</v>
      </c>
      <c r="AH56" s="1006"/>
      <c r="AI56" s="989">
        <f>SUM(AK56:AS56)</f>
        <v>0</v>
      </c>
      <c r="AJ56" s="999"/>
      <c r="AK56" s="1406"/>
      <c r="AL56" s="1406"/>
      <c r="AM56" s="1406"/>
      <c r="AN56" s="1406"/>
      <c r="AO56" s="1406"/>
      <c r="AP56" s="1406"/>
      <c r="AQ56" s="1406"/>
      <c r="AR56" s="1406"/>
      <c r="AS56" s="1406"/>
      <c r="AT56" s="198"/>
    </row>
    <row r="57" spans="2:46">
      <c r="B57" s="1007">
        <v>3</v>
      </c>
      <c r="C57" s="1008" t="s">
        <v>172</v>
      </c>
      <c r="D57" s="1006"/>
      <c r="E57" s="989">
        <f t="shared" ref="E57:E63" si="32">SUM(G57:O57)</f>
        <v>0</v>
      </c>
      <c r="F57" s="999"/>
      <c r="G57" s="1406"/>
      <c r="H57" s="1406"/>
      <c r="I57" s="1406"/>
      <c r="J57" s="1406"/>
      <c r="K57" s="1406"/>
      <c r="L57" s="1406"/>
      <c r="M57" s="1406"/>
      <c r="N57" s="1406"/>
      <c r="O57" s="1406"/>
      <c r="P57" s="198"/>
      <c r="Q57" s="1007">
        <v>3</v>
      </c>
      <c r="R57" s="1008" t="s">
        <v>172</v>
      </c>
      <c r="S57" s="1006"/>
      <c r="T57" s="989">
        <f t="shared" ref="T57:T63" si="33">SUM(V57:AD57)</f>
        <v>0</v>
      </c>
      <c r="U57" s="999"/>
      <c r="V57" s="1406"/>
      <c r="W57" s="1406"/>
      <c r="X57" s="1406"/>
      <c r="Y57" s="1406"/>
      <c r="Z57" s="1406"/>
      <c r="AA57" s="1406"/>
      <c r="AB57" s="1406"/>
      <c r="AC57" s="1406"/>
      <c r="AD57" s="1406"/>
      <c r="AE57" s="198"/>
      <c r="AF57" s="1007">
        <v>3</v>
      </c>
      <c r="AG57" s="1008" t="s">
        <v>172</v>
      </c>
      <c r="AH57" s="1006"/>
      <c r="AI57" s="989">
        <f t="shared" ref="AI57:AI63" si="34">SUM(AK57:AS57)</f>
        <v>0</v>
      </c>
      <c r="AJ57" s="999"/>
      <c r="AK57" s="1406"/>
      <c r="AL57" s="1406"/>
      <c r="AM57" s="1406"/>
      <c r="AN57" s="1406"/>
      <c r="AO57" s="1406"/>
      <c r="AP57" s="1406"/>
      <c r="AQ57" s="1406"/>
      <c r="AR57" s="1406"/>
      <c r="AS57" s="1406"/>
      <c r="AT57" s="198"/>
    </row>
    <row r="58" spans="2:46">
      <c r="B58" s="1007">
        <v>4</v>
      </c>
      <c r="C58" s="1008" t="s">
        <v>373</v>
      </c>
      <c r="D58" s="1006"/>
      <c r="E58" s="989">
        <f t="shared" si="32"/>
        <v>0</v>
      </c>
      <c r="F58" s="999"/>
      <c r="G58" s="1406"/>
      <c r="H58" s="1406"/>
      <c r="I58" s="1406"/>
      <c r="J58" s="1406"/>
      <c r="K58" s="1406"/>
      <c r="L58" s="1406"/>
      <c r="M58" s="1406"/>
      <c r="N58" s="1406"/>
      <c r="O58" s="1406"/>
      <c r="P58" s="198"/>
      <c r="Q58" s="1007">
        <v>4</v>
      </c>
      <c r="R58" s="1008" t="s">
        <v>373</v>
      </c>
      <c r="S58" s="1006"/>
      <c r="T58" s="989">
        <f t="shared" si="33"/>
        <v>0</v>
      </c>
      <c r="U58" s="999"/>
      <c r="V58" s="1406"/>
      <c r="W58" s="1406"/>
      <c r="X58" s="1406"/>
      <c r="Y58" s="1406"/>
      <c r="Z58" s="1406"/>
      <c r="AA58" s="1406"/>
      <c r="AB58" s="1406"/>
      <c r="AC58" s="1406"/>
      <c r="AD58" s="1406"/>
      <c r="AE58" s="198"/>
      <c r="AF58" s="1007">
        <v>4</v>
      </c>
      <c r="AG58" s="1008" t="s">
        <v>373</v>
      </c>
      <c r="AH58" s="1006"/>
      <c r="AI58" s="989">
        <f t="shared" si="34"/>
        <v>0</v>
      </c>
      <c r="AJ58" s="999"/>
      <c r="AK58" s="1406"/>
      <c r="AL58" s="1406"/>
      <c r="AM58" s="1406"/>
      <c r="AN58" s="1406"/>
      <c r="AO58" s="1406"/>
      <c r="AP58" s="1406"/>
      <c r="AQ58" s="1406"/>
      <c r="AR58" s="1406"/>
      <c r="AS58" s="1406"/>
      <c r="AT58" s="198"/>
    </row>
    <row r="59" spans="2:46">
      <c r="B59" s="1007">
        <v>5</v>
      </c>
      <c r="C59" s="1008" t="s">
        <v>374</v>
      </c>
      <c r="D59" s="1006"/>
      <c r="E59" s="989">
        <f t="shared" si="32"/>
        <v>0</v>
      </c>
      <c r="F59" s="999"/>
      <c r="G59" s="1406"/>
      <c r="H59" s="1406"/>
      <c r="I59" s="1406"/>
      <c r="J59" s="1406"/>
      <c r="K59" s="1406"/>
      <c r="L59" s="1406"/>
      <c r="M59" s="1406"/>
      <c r="N59" s="1406"/>
      <c r="O59" s="1406"/>
      <c r="P59" s="198"/>
      <c r="Q59" s="1007">
        <v>5</v>
      </c>
      <c r="R59" s="1008" t="s">
        <v>374</v>
      </c>
      <c r="S59" s="1006"/>
      <c r="T59" s="989">
        <f t="shared" si="33"/>
        <v>0</v>
      </c>
      <c r="U59" s="999"/>
      <c r="V59" s="1406"/>
      <c r="W59" s="1406"/>
      <c r="X59" s="1406"/>
      <c r="Y59" s="1406"/>
      <c r="Z59" s="1406"/>
      <c r="AA59" s="1406"/>
      <c r="AB59" s="1406"/>
      <c r="AC59" s="1406"/>
      <c r="AD59" s="1406"/>
      <c r="AE59" s="198"/>
      <c r="AF59" s="1007">
        <v>5</v>
      </c>
      <c r="AG59" s="1008" t="s">
        <v>374</v>
      </c>
      <c r="AH59" s="1006"/>
      <c r="AI59" s="989">
        <f t="shared" si="34"/>
        <v>0</v>
      </c>
      <c r="AJ59" s="999"/>
      <c r="AK59" s="1406"/>
      <c r="AL59" s="1406"/>
      <c r="AM59" s="1406"/>
      <c r="AN59" s="1406"/>
      <c r="AO59" s="1406"/>
      <c r="AP59" s="1406"/>
      <c r="AQ59" s="1406"/>
      <c r="AR59" s="1406"/>
      <c r="AS59" s="1406"/>
      <c r="AT59" s="198"/>
    </row>
    <row r="60" spans="2:46">
      <c r="B60" s="1007">
        <v>6</v>
      </c>
      <c r="C60" s="1008" t="s">
        <v>375</v>
      </c>
      <c r="D60" s="1006"/>
      <c r="E60" s="989">
        <f t="shared" si="32"/>
        <v>0</v>
      </c>
      <c r="F60" s="999"/>
      <c r="G60" s="1406"/>
      <c r="H60" s="1406"/>
      <c r="I60" s="1406"/>
      <c r="J60" s="1406"/>
      <c r="K60" s="1406"/>
      <c r="L60" s="1406"/>
      <c r="M60" s="1406"/>
      <c r="N60" s="1406"/>
      <c r="O60" s="1406"/>
      <c r="P60" s="198"/>
      <c r="Q60" s="1007">
        <v>6</v>
      </c>
      <c r="R60" s="1008" t="s">
        <v>375</v>
      </c>
      <c r="S60" s="1006"/>
      <c r="T60" s="989">
        <f t="shared" si="33"/>
        <v>0</v>
      </c>
      <c r="U60" s="999"/>
      <c r="V60" s="1406"/>
      <c r="W60" s="1406"/>
      <c r="X60" s="1406"/>
      <c r="Y60" s="1406"/>
      <c r="Z60" s="1406"/>
      <c r="AA60" s="1406"/>
      <c r="AB60" s="1406"/>
      <c r="AC60" s="1406"/>
      <c r="AD60" s="1406"/>
      <c r="AE60" s="198"/>
      <c r="AF60" s="1007">
        <v>6</v>
      </c>
      <c r="AG60" s="1008" t="s">
        <v>375</v>
      </c>
      <c r="AH60" s="1006"/>
      <c r="AI60" s="989">
        <f t="shared" si="34"/>
        <v>0</v>
      </c>
      <c r="AJ60" s="999"/>
      <c r="AK60" s="1406"/>
      <c r="AL60" s="1406"/>
      <c r="AM60" s="1406"/>
      <c r="AN60" s="1406"/>
      <c r="AO60" s="1406"/>
      <c r="AP60" s="1406"/>
      <c r="AQ60" s="1406"/>
      <c r="AR60" s="1406"/>
      <c r="AS60" s="1406"/>
      <c r="AT60" s="198"/>
    </row>
    <row r="61" spans="2:46">
      <c r="B61" s="1007">
        <v>7</v>
      </c>
      <c r="C61" s="1008" t="s">
        <v>246</v>
      </c>
      <c r="D61" s="1006"/>
      <c r="E61" s="989">
        <f t="shared" si="32"/>
        <v>0</v>
      </c>
      <c r="F61" s="999"/>
      <c r="G61" s="1406"/>
      <c r="H61" s="1406"/>
      <c r="I61" s="1406"/>
      <c r="J61" s="1406"/>
      <c r="K61" s="1406"/>
      <c r="L61" s="1406"/>
      <c r="M61" s="1406"/>
      <c r="N61" s="1406"/>
      <c r="O61" s="1406"/>
      <c r="P61" s="198"/>
      <c r="Q61" s="1007">
        <v>7</v>
      </c>
      <c r="R61" s="1008" t="s">
        <v>246</v>
      </c>
      <c r="S61" s="1006"/>
      <c r="T61" s="989">
        <f t="shared" si="33"/>
        <v>0</v>
      </c>
      <c r="U61" s="999"/>
      <c r="V61" s="1406"/>
      <c r="W61" s="1406"/>
      <c r="X61" s="1406"/>
      <c r="Y61" s="1406"/>
      <c r="Z61" s="1406"/>
      <c r="AA61" s="1406"/>
      <c r="AB61" s="1406"/>
      <c r="AC61" s="1406"/>
      <c r="AD61" s="1406"/>
      <c r="AE61" s="198"/>
      <c r="AF61" s="1007">
        <v>7</v>
      </c>
      <c r="AG61" s="1008" t="s">
        <v>246</v>
      </c>
      <c r="AH61" s="1006"/>
      <c r="AI61" s="989">
        <f t="shared" si="34"/>
        <v>0</v>
      </c>
      <c r="AJ61" s="999"/>
      <c r="AK61" s="1406"/>
      <c r="AL61" s="1406"/>
      <c r="AM61" s="1406"/>
      <c r="AN61" s="1406"/>
      <c r="AO61" s="1406"/>
      <c r="AP61" s="1406"/>
      <c r="AQ61" s="1406"/>
      <c r="AR61" s="1406"/>
      <c r="AS61" s="1406"/>
      <c r="AT61" s="198"/>
    </row>
    <row r="62" spans="2:46">
      <c r="B62" s="1007">
        <v>8</v>
      </c>
      <c r="C62" s="1008" t="s">
        <v>282</v>
      </c>
      <c r="D62" s="1006"/>
      <c r="E62" s="989">
        <f t="shared" si="32"/>
        <v>0</v>
      </c>
      <c r="F62" s="999"/>
      <c r="G62" s="1406"/>
      <c r="H62" s="1406"/>
      <c r="I62" s="1406"/>
      <c r="J62" s="1406"/>
      <c r="K62" s="1406"/>
      <c r="L62" s="1406"/>
      <c r="M62" s="1406"/>
      <c r="N62" s="1406"/>
      <c r="O62" s="1406"/>
      <c r="P62" s="198"/>
      <c r="Q62" s="1007">
        <v>8</v>
      </c>
      <c r="R62" s="1008" t="s">
        <v>282</v>
      </c>
      <c r="S62" s="1006"/>
      <c r="T62" s="989">
        <f t="shared" si="33"/>
        <v>0</v>
      </c>
      <c r="U62" s="999"/>
      <c r="V62" s="1406"/>
      <c r="W62" s="1406"/>
      <c r="X62" s="1406"/>
      <c r="Y62" s="1406"/>
      <c r="Z62" s="1406"/>
      <c r="AA62" s="1406"/>
      <c r="AB62" s="1406"/>
      <c r="AC62" s="1406"/>
      <c r="AD62" s="1406"/>
      <c r="AE62" s="198"/>
      <c r="AF62" s="1007">
        <v>8</v>
      </c>
      <c r="AG62" s="1008" t="s">
        <v>282</v>
      </c>
      <c r="AH62" s="1006"/>
      <c r="AI62" s="989">
        <f t="shared" si="34"/>
        <v>0</v>
      </c>
      <c r="AJ62" s="999"/>
      <c r="AK62" s="1406"/>
      <c r="AL62" s="1406"/>
      <c r="AM62" s="1406"/>
      <c r="AN62" s="1406"/>
      <c r="AO62" s="1406"/>
      <c r="AP62" s="1406"/>
      <c r="AQ62" s="1406"/>
      <c r="AR62" s="1406"/>
      <c r="AS62" s="1406"/>
      <c r="AT62" s="198"/>
    </row>
    <row r="63" spans="2:46">
      <c r="B63" s="1007">
        <v>9</v>
      </c>
      <c r="C63" s="539" t="s">
        <v>280</v>
      </c>
      <c r="D63" s="385"/>
      <c r="E63" s="989">
        <f t="shared" si="32"/>
        <v>0</v>
      </c>
      <c r="F63" s="999"/>
      <c r="G63" s="1406"/>
      <c r="H63" s="1406"/>
      <c r="I63" s="1406"/>
      <c r="J63" s="1406"/>
      <c r="K63" s="1406"/>
      <c r="L63" s="1406"/>
      <c r="M63" s="1406"/>
      <c r="N63" s="1406"/>
      <c r="O63" s="1406"/>
      <c r="P63" s="198"/>
      <c r="Q63" s="1007">
        <v>9</v>
      </c>
      <c r="R63" s="539" t="s">
        <v>280</v>
      </c>
      <c r="S63" s="385"/>
      <c r="T63" s="989">
        <f t="shared" si="33"/>
        <v>0</v>
      </c>
      <c r="U63" s="999"/>
      <c r="V63" s="1406"/>
      <c r="W63" s="1406"/>
      <c r="X63" s="1406"/>
      <c r="Y63" s="1406"/>
      <c r="Z63" s="1406"/>
      <c r="AA63" s="1406"/>
      <c r="AB63" s="1406"/>
      <c r="AC63" s="1406"/>
      <c r="AD63" s="1406"/>
      <c r="AE63" s="198"/>
      <c r="AF63" s="1007">
        <v>9</v>
      </c>
      <c r="AG63" s="539" t="s">
        <v>280</v>
      </c>
      <c r="AH63" s="385"/>
      <c r="AI63" s="989">
        <f t="shared" si="34"/>
        <v>0</v>
      </c>
      <c r="AJ63" s="999"/>
      <c r="AK63" s="1406"/>
      <c r="AL63" s="1406"/>
      <c r="AM63" s="1406"/>
      <c r="AN63" s="1406"/>
      <c r="AO63" s="1406"/>
      <c r="AP63" s="1406"/>
      <c r="AQ63" s="1406"/>
      <c r="AR63" s="1406"/>
      <c r="AS63" s="1406"/>
      <c r="AT63" s="198"/>
    </row>
    <row r="64" spans="2:46">
      <c r="B64" s="1009">
        <v>10</v>
      </c>
      <c r="C64" s="1010" t="s">
        <v>389</v>
      </c>
      <c r="D64" s="386"/>
      <c r="E64" s="1001">
        <f>SUM(G64:O64)</f>
        <v>0</v>
      </c>
      <c r="F64" s="999"/>
      <c r="G64" s="1001">
        <f t="shared" ref="G64:O64" si="35">G55+SUM(G56:G63)</f>
        <v>0</v>
      </c>
      <c r="H64" s="1001">
        <f t="shared" si="35"/>
        <v>0</v>
      </c>
      <c r="I64" s="1001">
        <f t="shared" si="35"/>
        <v>0</v>
      </c>
      <c r="J64" s="1001">
        <f t="shared" si="35"/>
        <v>0</v>
      </c>
      <c r="K64" s="1001">
        <f t="shared" si="35"/>
        <v>0</v>
      </c>
      <c r="L64" s="1001">
        <f t="shared" si="35"/>
        <v>0</v>
      </c>
      <c r="M64" s="1001">
        <f t="shared" si="35"/>
        <v>0</v>
      </c>
      <c r="N64" s="1001">
        <f t="shared" si="35"/>
        <v>0</v>
      </c>
      <c r="O64" s="1001">
        <f t="shared" si="35"/>
        <v>0</v>
      </c>
      <c r="P64" s="198"/>
      <c r="Q64" s="1009">
        <v>10</v>
      </c>
      <c r="R64" s="1010" t="s">
        <v>389</v>
      </c>
      <c r="S64" s="386"/>
      <c r="T64" s="1001">
        <f>SUM(V64:AD64)</f>
        <v>0</v>
      </c>
      <c r="U64" s="999"/>
      <c r="V64" s="1001">
        <f t="shared" ref="V64:AD64" si="36">V55+SUM(V56:V63)</f>
        <v>0</v>
      </c>
      <c r="W64" s="1001">
        <f t="shared" si="36"/>
        <v>0</v>
      </c>
      <c r="X64" s="1001">
        <f t="shared" si="36"/>
        <v>0</v>
      </c>
      <c r="Y64" s="1001">
        <f t="shared" si="36"/>
        <v>0</v>
      </c>
      <c r="Z64" s="1001">
        <f t="shared" si="36"/>
        <v>0</v>
      </c>
      <c r="AA64" s="1001">
        <f t="shared" si="36"/>
        <v>0</v>
      </c>
      <c r="AB64" s="1001">
        <f t="shared" si="36"/>
        <v>0</v>
      </c>
      <c r="AC64" s="1001">
        <f t="shared" si="36"/>
        <v>0</v>
      </c>
      <c r="AD64" s="1001">
        <f t="shared" si="36"/>
        <v>0</v>
      </c>
      <c r="AE64" s="198"/>
      <c r="AF64" s="1009">
        <v>10</v>
      </c>
      <c r="AG64" s="1010" t="s">
        <v>389</v>
      </c>
      <c r="AH64" s="386"/>
      <c r="AI64" s="1001">
        <f>SUM(AK64:AS64)</f>
        <v>0</v>
      </c>
      <c r="AJ64" s="999"/>
      <c r="AK64" s="1001">
        <f t="shared" ref="AK64:AS64" si="37">AK55+SUM(AK56:AK63)</f>
        <v>0</v>
      </c>
      <c r="AL64" s="1001">
        <f t="shared" si="37"/>
        <v>0</v>
      </c>
      <c r="AM64" s="1001">
        <f t="shared" si="37"/>
        <v>0</v>
      </c>
      <c r="AN64" s="1001">
        <f t="shared" si="37"/>
        <v>0</v>
      </c>
      <c r="AO64" s="1001">
        <f t="shared" si="37"/>
        <v>0</v>
      </c>
      <c r="AP64" s="1001">
        <f t="shared" si="37"/>
        <v>0</v>
      </c>
      <c r="AQ64" s="1001">
        <f t="shared" si="37"/>
        <v>0</v>
      </c>
      <c r="AR64" s="1001">
        <f t="shared" si="37"/>
        <v>0</v>
      </c>
      <c r="AS64" s="1001">
        <f t="shared" si="37"/>
        <v>0</v>
      </c>
      <c r="AT64" s="198"/>
    </row>
    <row r="65" spans="2:46">
      <c r="B65" s="1011"/>
      <c r="C65" s="1012"/>
      <c r="D65" s="872"/>
      <c r="E65" s="1013"/>
      <c r="F65" s="198"/>
      <c r="G65" s="198"/>
      <c r="H65" s="198"/>
      <c r="I65" s="198"/>
      <c r="J65" s="198"/>
      <c r="K65" s="198"/>
      <c r="L65" s="198"/>
      <c r="M65" s="198"/>
      <c r="N65" s="198"/>
      <c r="O65" s="198"/>
      <c r="P65" s="198"/>
      <c r="Q65" s="1011"/>
      <c r="R65" s="1012"/>
      <c r="S65" s="872"/>
      <c r="T65" s="1013"/>
      <c r="U65" s="198"/>
      <c r="V65" s="198"/>
      <c r="W65" s="198"/>
      <c r="X65" s="198"/>
      <c r="Y65" s="198"/>
      <c r="Z65" s="198"/>
      <c r="AA65" s="198"/>
      <c r="AB65" s="198"/>
      <c r="AC65" s="198"/>
      <c r="AD65" s="198"/>
      <c r="AE65" s="198"/>
      <c r="AF65" s="1011"/>
      <c r="AG65" s="1012"/>
      <c r="AH65" s="872"/>
      <c r="AI65" s="1013"/>
      <c r="AJ65" s="198"/>
      <c r="AK65" s="198"/>
      <c r="AL65" s="198"/>
      <c r="AM65" s="198"/>
      <c r="AN65" s="198"/>
      <c r="AO65" s="198"/>
      <c r="AP65" s="198"/>
      <c r="AQ65" s="198"/>
      <c r="AR65" s="198"/>
      <c r="AS65" s="198"/>
      <c r="AT65" s="198"/>
    </row>
    <row r="66" spans="2:46">
      <c r="B66" s="1014"/>
      <c r="C66" s="1015" t="s">
        <v>174</v>
      </c>
      <c r="D66" s="1016"/>
      <c r="E66" s="533" t="s">
        <v>316</v>
      </c>
      <c r="F66" s="198"/>
      <c r="G66" s="533" t="s">
        <v>113</v>
      </c>
      <c r="H66" s="533" t="s">
        <v>114</v>
      </c>
      <c r="I66" s="533" t="s">
        <v>115</v>
      </c>
      <c r="J66" s="533" t="s">
        <v>116</v>
      </c>
      <c r="K66" s="533" t="s">
        <v>117</v>
      </c>
      <c r="L66" s="533" t="s">
        <v>118</v>
      </c>
      <c r="M66" s="533" t="s">
        <v>119</v>
      </c>
      <c r="N66" s="533" t="s">
        <v>120</v>
      </c>
      <c r="O66" s="533" t="s">
        <v>121</v>
      </c>
      <c r="P66" s="198"/>
      <c r="Q66" s="1014"/>
      <c r="R66" s="1015" t="s">
        <v>174</v>
      </c>
      <c r="S66" s="1016"/>
      <c r="T66" s="533" t="s">
        <v>316</v>
      </c>
      <c r="U66" s="198"/>
      <c r="V66" s="533" t="s">
        <v>113</v>
      </c>
      <c r="W66" s="533" t="s">
        <v>114</v>
      </c>
      <c r="X66" s="533" t="s">
        <v>115</v>
      </c>
      <c r="Y66" s="533" t="s">
        <v>116</v>
      </c>
      <c r="Z66" s="533" t="s">
        <v>117</v>
      </c>
      <c r="AA66" s="533" t="s">
        <v>118</v>
      </c>
      <c r="AB66" s="533" t="s">
        <v>119</v>
      </c>
      <c r="AC66" s="533" t="s">
        <v>120</v>
      </c>
      <c r="AD66" s="533" t="s">
        <v>121</v>
      </c>
      <c r="AE66" s="198"/>
      <c r="AF66" s="1014"/>
      <c r="AG66" s="1015" t="s">
        <v>174</v>
      </c>
      <c r="AH66" s="1016"/>
      <c r="AI66" s="533" t="s">
        <v>316</v>
      </c>
      <c r="AJ66" s="198"/>
      <c r="AK66" s="533" t="s">
        <v>113</v>
      </c>
      <c r="AL66" s="533" t="s">
        <v>114</v>
      </c>
      <c r="AM66" s="533" t="s">
        <v>115</v>
      </c>
      <c r="AN66" s="533" t="s">
        <v>116</v>
      </c>
      <c r="AO66" s="533" t="s">
        <v>117</v>
      </c>
      <c r="AP66" s="533" t="s">
        <v>118</v>
      </c>
      <c r="AQ66" s="533" t="s">
        <v>119</v>
      </c>
      <c r="AR66" s="533" t="s">
        <v>120</v>
      </c>
      <c r="AS66" s="533" t="s">
        <v>121</v>
      </c>
      <c r="AT66" s="198"/>
    </row>
    <row r="67" spans="2:46" ht="4.5" customHeight="1">
      <c r="B67" s="1017"/>
      <c r="C67" s="1018"/>
      <c r="D67" s="1019"/>
      <c r="E67" s="330"/>
      <c r="F67" s="198"/>
      <c r="G67" s="198"/>
      <c r="H67" s="198"/>
      <c r="I67" s="198"/>
      <c r="J67" s="198"/>
      <c r="K67" s="198"/>
      <c r="L67" s="198"/>
      <c r="M67" s="198"/>
      <c r="N67" s="198"/>
      <c r="O67" s="198"/>
      <c r="P67" s="198"/>
      <c r="Q67" s="1017"/>
      <c r="R67" s="1018"/>
      <c r="S67" s="1019"/>
      <c r="T67" s="330"/>
      <c r="U67" s="198"/>
      <c r="V67" s="198"/>
      <c r="W67" s="198"/>
      <c r="X67" s="198"/>
      <c r="Y67" s="198"/>
      <c r="Z67" s="198"/>
      <c r="AA67" s="198"/>
      <c r="AB67" s="198"/>
      <c r="AC67" s="198"/>
      <c r="AD67" s="198"/>
      <c r="AE67" s="198"/>
      <c r="AF67" s="1017"/>
      <c r="AG67" s="1018"/>
      <c r="AH67" s="1019"/>
      <c r="AI67" s="330"/>
      <c r="AJ67" s="198"/>
      <c r="AK67" s="198"/>
      <c r="AL67" s="198"/>
      <c r="AM67" s="198"/>
      <c r="AN67" s="198"/>
      <c r="AO67" s="198"/>
      <c r="AP67" s="198"/>
      <c r="AQ67" s="198"/>
      <c r="AR67" s="198"/>
      <c r="AS67" s="198"/>
      <c r="AT67" s="198"/>
    </row>
    <row r="68" spans="2:46">
      <c r="B68" s="1004">
        <v>11</v>
      </c>
      <c r="C68" s="1020" t="s">
        <v>302</v>
      </c>
      <c r="D68" s="385"/>
      <c r="E68" s="998">
        <f>SUM(G68:O68)</f>
        <v>0</v>
      </c>
      <c r="F68" s="564"/>
      <c r="G68" s="1002"/>
      <c r="H68" s="1002"/>
      <c r="I68" s="1002"/>
      <c r="J68" s="1002"/>
      <c r="K68" s="1002"/>
      <c r="L68" s="1002"/>
      <c r="M68" s="1002"/>
      <c r="N68" s="1002"/>
      <c r="O68" s="1002"/>
      <c r="P68" s="198"/>
      <c r="Q68" s="1004">
        <v>11</v>
      </c>
      <c r="R68" s="1020" t="s">
        <v>302</v>
      </c>
      <c r="S68" s="385"/>
      <c r="T68" s="998">
        <f>SUM(V68:AD68)</f>
        <v>0</v>
      </c>
      <c r="U68" s="564"/>
      <c r="V68" s="1002"/>
      <c r="W68" s="1002"/>
      <c r="X68" s="1002"/>
      <c r="Y68" s="1002"/>
      <c r="Z68" s="1002"/>
      <c r="AA68" s="1002"/>
      <c r="AB68" s="1002"/>
      <c r="AC68" s="1002"/>
      <c r="AD68" s="1002"/>
      <c r="AE68" s="198"/>
      <c r="AF68" s="1004">
        <v>11</v>
      </c>
      <c r="AG68" s="1020" t="s">
        <v>302</v>
      </c>
      <c r="AH68" s="385"/>
      <c r="AI68" s="998">
        <f>SUM(AK68:AS68)</f>
        <v>0</v>
      </c>
      <c r="AJ68" s="564"/>
      <c r="AK68" s="1002"/>
      <c r="AL68" s="1002"/>
      <c r="AM68" s="1002"/>
      <c r="AN68" s="1002"/>
      <c r="AO68" s="1002"/>
      <c r="AP68" s="1002"/>
      <c r="AQ68" s="1002"/>
      <c r="AR68" s="1002"/>
      <c r="AS68" s="1002"/>
      <c r="AT68" s="198"/>
    </row>
    <row r="69" spans="2:46">
      <c r="B69" s="1007">
        <v>12</v>
      </c>
      <c r="C69" s="539" t="s">
        <v>171</v>
      </c>
      <c r="D69" s="385"/>
      <c r="E69" s="989">
        <f>SUM(G69:O69)</f>
        <v>0</v>
      </c>
      <c r="F69" s="564"/>
      <c r="G69" s="1406"/>
      <c r="H69" s="1406"/>
      <c r="I69" s="1406"/>
      <c r="J69" s="1406"/>
      <c r="K69" s="1406"/>
      <c r="L69" s="1406"/>
      <c r="M69" s="1406"/>
      <c r="N69" s="1406"/>
      <c r="O69" s="1406"/>
      <c r="P69" s="198"/>
      <c r="Q69" s="1007">
        <v>12</v>
      </c>
      <c r="R69" s="539" t="s">
        <v>171</v>
      </c>
      <c r="S69" s="385"/>
      <c r="T69" s="989">
        <f>SUM(V69:AD69)</f>
        <v>0</v>
      </c>
      <c r="U69" s="564"/>
      <c r="V69" s="1406"/>
      <c r="W69" s="1406"/>
      <c r="X69" s="1406"/>
      <c r="Y69" s="1406"/>
      <c r="Z69" s="1406"/>
      <c r="AA69" s="1406"/>
      <c r="AB69" s="1406"/>
      <c r="AC69" s="1406"/>
      <c r="AD69" s="1406"/>
      <c r="AE69" s="198"/>
      <c r="AF69" s="1007">
        <v>12</v>
      </c>
      <c r="AG69" s="539" t="s">
        <v>171</v>
      </c>
      <c r="AH69" s="385"/>
      <c r="AI69" s="989">
        <f>SUM(AK69:AS69)</f>
        <v>0</v>
      </c>
      <c r="AJ69" s="564"/>
      <c r="AK69" s="1406"/>
      <c r="AL69" s="1406"/>
      <c r="AM69" s="1406"/>
      <c r="AN69" s="1406"/>
      <c r="AO69" s="1406"/>
      <c r="AP69" s="1406"/>
      <c r="AQ69" s="1406"/>
      <c r="AR69" s="1406"/>
      <c r="AS69" s="1406"/>
      <c r="AT69" s="198"/>
    </row>
    <row r="70" spans="2:46">
      <c r="B70" s="1007">
        <v>13</v>
      </c>
      <c r="C70" s="539" t="s">
        <v>172</v>
      </c>
      <c r="D70" s="385"/>
      <c r="E70" s="989">
        <f>SUM(G70:O70)</f>
        <v>0</v>
      </c>
      <c r="F70" s="564"/>
      <c r="G70" s="1406"/>
      <c r="H70" s="1406"/>
      <c r="I70" s="1406"/>
      <c r="J70" s="1406"/>
      <c r="K70" s="1406"/>
      <c r="L70" s="1406"/>
      <c r="M70" s="1406"/>
      <c r="N70" s="1406"/>
      <c r="O70" s="1406"/>
      <c r="P70" s="198"/>
      <c r="Q70" s="1007">
        <v>13</v>
      </c>
      <c r="R70" s="539" t="s">
        <v>172</v>
      </c>
      <c r="S70" s="385"/>
      <c r="T70" s="989">
        <f>SUM(V70:AD70)</f>
        <v>0</v>
      </c>
      <c r="U70" s="564"/>
      <c r="V70" s="1406"/>
      <c r="W70" s="1406"/>
      <c r="X70" s="1406"/>
      <c r="Y70" s="1406"/>
      <c r="Z70" s="1406"/>
      <c r="AA70" s="1406"/>
      <c r="AB70" s="1406"/>
      <c r="AC70" s="1406"/>
      <c r="AD70" s="1406"/>
      <c r="AE70" s="198"/>
      <c r="AF70" s="1007">
        <v>13</v>
      </c>
      <c r="AG70" s="539" t="s">
        <v>172</v>
      </c>
      <c r="AH70" s="385"/>
      <c r="AI70" s="989">
        <f>SUM(AK70:AS70)</f>
        <v>0</v>
      </c>
      <c r="AJ70" s="564"/>
      <c r="AK70" s="1406"/>
      <c r="AL70" s="1406"/>
      <c r="AM70" s="1406"/>
      <c r="AN70" s="1406"/>
      <c r="AO70" s="1406"/>
      <c r="AP70" s="1406"/>
      <c r="AQ70" s="1406"/>
      <c r="AR70" s="1406"/>
      <c r="AS70" s="1406"/>
      <c r="AT70" s="198"/>
    </row>
    <row r="71" spans="2:46">
      <c r="B71" s="1007">
        <v>14</v>
      </c>
      <c r="C71" s="539" t="s">
        <v>282</v>
      </c>
      <c r="D71" s="385"/>
      <c r="E71" s="989">
        <f>SUM(G71:O71)</f>
        <v>0</v>
      </c>
      <c r="F71" s="564"/>
      <c r="G71" s="1406"/>
      <c r="H71" s="1406"/>
      <c r="I71" s="1406"/>
      <c r="J71" s="1406"/>
      <c r="K71" s="1406"/>
      <c r="L71" s="1406"/>
      <c r="M71" s="1406"/>
      <c r="N71" s="1406"/>
      <c r="O71" s="1406"/>
      <c r="P71" s="198"/>
      <c r="Q71" s="1007">
        <v>14</v>
      </c>
      <c r="R71" s="539" t="s">
        <v>282</v>
      </c>
      <c r="S71" s="385"/>
      <c r="T71" s="989">
        <f>SUM(V71:AD71)</f>
        <v>0</v>
      </c>
      <c r="U71" s="564"/>
      <c r="V71" s="1406"/>
      <c r="W71" s="1406"/>
      <c r="X71" s="1406"/>
      <c r="Y71" s="1406"/>
      <c r="Z71" s="1406"/>
      <c r="AA71" s="1406"/>
      <c r="AB71" s="1406"/>
      <c r="AC71" s="1406"/>
      <c r="AD71" s="1406"/>
      <c r="AE71" s="198"/>
      <c r="AF71" s="1007">
        <v>14</v>
      </c>
      <c r="AG71" s="539" t="s">
        <v>282</v>
      </c>
      <c r="AH71" s="385"/>
      <c r="AI71" s="989">
        <f>SUM(AK71:AS71)</f>
        <v>0</v>
      </c>
      <c r="AJ71" s="564"/>
      <c r="AK71" s="1406"/>
      <c r="AL71" s="1406"/>
      <c r="AM71" s="1406"/>
      <c r="AN71" s="1406"/>
      <c r="AO71" s="1406"/>
      <c r="AP71" s="1406"/>
      <c r="AQ71" s="1406"/>
      <c r="AR71" s="1406"/>
      <c r="AS71" s="1406"/>
      <c r="AT71" s="198"/>
    </row>
    <row r="72" spans="2:46">
      <c r="B72" s="1007">
        <v>15</v>
      </c>
      <c r="C72" s="539" t="s">
        <v>280</v>
      </c>
      <c r="D72" s="385"/>
      <c r="E72" s="989">
        <f>SUM(G72:O72)</f>
        <v>0</v>
      </c>
      <c r="F72" s="564"/>
      <c r="G72" s="962"/>
      <c r="H72" s="962"/>
      <c r="I72" s="962"/>
      <c r="J72" s="962"/>
      <c r="K72" s="962"/>
      <c r="L72" s="962"/>
      <c r="M72" s="962"/>
      <c r="N72" s="962"/>
      <c r="O72" s="962"/>
      <c r="P72" s="198"/>
      <c r="Q72" s="1007">
        <v>15</v>
      </c>
      <c r="R72" s="539" t="s">
        <v>280</v>
      </c>
      <c r="S72" s="385"/>
      <c r="T72" s="989">
        <f>SUM(V72:AD72)</f>
        <v>0</v>
      </c>
      <c r="U72" s="564"/>
      <c r="V72" s="962"/>
      <c r="W72" s="962"/>
      <c r="X72" s="962"/>
      <c r="Y72" s="962"/>
      <c r="Z72" s="962"/>
      <c r="AA72" s="962"/>
      <c r="AB72" s="962"/>
      <c r="AC72" s="962"/>
      <c r="AD72" s="962"/>
      <c r="AE72" s="198"/>
      <c r="AF72" s="1007">
        <v>15</v>
      </c>
      <c r="AG72" s="539" t="s">
        <v>280</v>
      </c>
      <c r="AH72" s="385"/>
      <c r="AI72" s="989">
        <f>SUM(AK72:AS72)</f>
        <v>0</v>
      </c>
      <c r="AJ72" s="564"/>
      <c r="AK72" s="962"/>
      <c r="AL72" s="962"/>
      <c r="AM72" s="962"/>
      <c r="AN72" s="962"/>
      <c r="AO72" s="962"/>
      <c r="AP72" s="962"/>
      <c r="AQ72" s="962"/>
      <c r="AR72" s="962"/>
      <c r="AS72" s="962"/>
      <c r="AT72" s="198"/>
    </row>
    <row r="73" spans="2:46">
      <c r="B73" s="1009">
        <v>16</v>
      </c>
      <c r="C73" s="1010" t="s">
        <v>390</v>
      </c>
      <c r="D73" s="386"/>
      <c r="E73" s="563">
        <f>SUM(E68:E72)</f>
        <v>0</v>
      </c>
      <c r="F73" s="564"/>
      <c r="G73" s="563">
        <f t="shared" ref="G73:O73" si="38">SUM(G68:G72)</f>
        <v>0</v>
      </c>
      <c r="H73" s="563">
        <f t="shared" si="38"/>
        <v>0</v>
      </c>
      <c r="I73" s="563">
        <f t="shared" si="38"/>
        <v>0</v>
      </c>
      <c r="J73" s="563">
        <f t="shared" si="38"/>
        <v>0</v>
      </c>
      <c r="K73" s="563">
        <f t="shared" si="38"/>
        <v>0</v>
      </c>
      <c r="L73" s="563">
        <f t="shared" si="38"/>
        <v>0</v>
      </c>
      <c r="M73" s="563">
        <f t="shared" si="38"/>
        <v>0</v>
      </c>
      <c r="N73" s="563">
        <f t="shared" si="38"/>
        <v>0</v>
      </c>
      <c r="O73" s="563">
        <f t="shared" si="38"/>
        <v>0</v>
      </c>
      <c r="P73" s="198"/>
      <c r="Q73" s="1009">
        <v>16</v>
      </c>
      <c r="R73" s="1010" t="s">
        <v>390</v>
      </c>
      <c r="S73" s="386"/>
      <c r="T73" s="563">
        <f>SUM(T68:T72)</f>
        <v>0</v>
      </c>
      <c r="U73" s="564"/>
      <c r="V73" s="563">
        <f t="shared" ref="V73:AD73" si="39">SUM(V68:V72)</f>
        <v>0</v>
      </c>
      <c r="W73" s="563">
        <f t="shared" si="39"/>
        <v>0</v>
      </c>
      <c r="X73" s="563">
        <f t="shared" si="39"/>
        <v>0</v>
      </c>
      <c r="Y73" s="563">
        <f t="shared" si="39"/>
        <v>0</v>
      </c>
      <c r="Z73" s="563">
        <f t="shared" si="39"/>
        <v>0</v>
      </c>
      <c r="AA73" s="563">
        <f t="shared" si="39"/>
        <v>0</v>
      </c>
      <c r="AB73" s="563">
        <f t="shared" si="39"/>
        <v>0</v>
      </c>
      <c r="AC73" s="563">
        <f t="shared" si="39"/>
        <v>0</v>
      </c>
      <c r="AD73" s="563">
        <f t="shared" si="39"/>
        <v>0</v>
      </c>
      <c r="AE73" s="198"/>
      <c r="AF73" s="1009">
        <v>16</v>
      </c>
      <c r="AG73" s="1010" t="s">
        <v>390</v>
      </c>
      <c r="AH73" s="386"/>
      <c r="AI73" s="563">
        <f>SUM(AI68:AI72)</f>
        <v>0</v>
      </c>
      <c r="AJ73" s="564"/>
      <c r="AK73" s="563">
        <f t="shared" ref="AK73:AS73" si="40">SUM(AK68:AK72)</f>
        <v>0</v>
      </c>
      <c r="AL73" s="563">
        <f t="shared" si="40"/>
        <v>0</v>
      </c>
      <c r="AM73" s="563">
        <f t="shared" si="40"/>
        <v>0</v>
      </c>
      <c r="AN73" s="563">
        <f t="shared" si="40"/>
        <v>0</v>
      </c>
      <c r="AO73" s="563">
        <f t="shared" si="40"/>
        <v>0</v>
      </c>
      <c r="AP73" s="563">
        <f t="shared" si="40"/>
        <v>0</v>
      </c>
      <c r="AQ73" s="563">
        <f t="shared" si="40"/>
        <v>0</v>
      </c>
      <c r="AR73" s="563">
        <f t="shared" si="40"/>
        <v>0</v>
      </c>
      <c r="AS73" s="563">
        <f t="shared" si="40"/>
        <v>0</v>
      </c>
      <c r="AT73" s="198"/>
    </row>
    <row r="74" spans="2:46">
      <c r="B74" s="1021"/>
      <c r="C74" s="126"/>
      <c r="D74" s="129"/>
      <c r="E74" s="576"/>
      <c r="F74" s="198"/>
      <c r="G74" s="198"/>
      <c r="H74" s="198"/>
      <c r="I74" s="198"/>
      <c r="J74" s="198"/>
      <c r="K74" s="198"/>
      <c r="L74" s="198"/>
      <c r="M74" s="198"/>
      <c r="N74" s="198"/>
      <c r="O74" s="198"/>
      <c r="P74" s="198"/>
      <c r="Q74" s="1021"/>
      <c r="R74" s="126"/>
      <c r="S74" s="129"/>
      <c r="T74" s="576"/>
      <c r="U74" s="198"/>
      <c r="V74" s="198"/>
      <c r="W74" s="198"/>
      <c r="X74" s="198"/>
      <c r="Y74" s="198"/>
      <c r="Z74" s="198"/>
      <c r="AA74" s="198"/>
      <c r="AB74" s="198"/>
      <c r="AC74" s="198"/>
      <c r="AD74" s="198"/>
      <c r="AE74" s="198"/>
      <c r="AF74" s="1021"/>
      <c r="AG74" s="126"/>
      <c r="AH74" s="129"/>
      <c r="AI74" s="576"/>
      <c r="AJ74" s="198"/>
      <c r="AK74" s="198"/>
      <c r="AL74" s="198"/>
      <c r="AM74" s="198"/>
      <c r="AN74" s="198"/>
      <c r="AO74" s="198"/>
      <c r="AP74" s="198"/>
      <c r="AQ74" s="198"/>
      <c r="AR74" s="198"/>
      <c r="AS74" s="198"/>
      <c r="AT74" s="198"/>
    </row>
    <row r="75" spans="2:46">
      <c r="B75" s="1022"/>
      <c r="C75" s="1015" t="s">
        <v>175</v>
      </c>
      <c r="D75" s="1016"/>
      <c r="E75" s="533" t="s">
        <v>316</v>
      </c>
      <c r="F75" s="198"/>
      <c r="G75" s="533" t="s">
        <v>113</v>
      </c>
      <c r="H75" s="533" t="s">
        <v>114</v>
      </c>
      <c r="I75" s="533" t="s">
        <v>115</v>
      </c>
      <c r="J75" s="533" t="s">
        <v>116</v>
      </c>
      <c r="K75" s="533" t="s">
        <v>117</v>
      </c>
      <c r="L75" s="533" t="s">
        <v>118</v>
      </c>
      <c r="M75" s="533" t="s">
        <v>119</v>
      </c>
      <c r="N75" s="533" t="s">
        <v>120</v>
      </c>
      <c r="O75" s="533" t="s">
        <v>121</v>
      </c>
      <c r="P75" s="198"/>
      <c r="Q75" s="1022"/>
      <c r="R75" s="1015" t="s">
        <v>175</v>
      </c>
      <c r="S75" s="1016"/>
      <c r="T75" s="533" t="s">
        <v>316</v>
      </c>
      <c r="U75" s="198"/>
      <c r="V75" s="533" t="s">
        <v>113</v>
      </c>
      <c r="W75" s="533" t="s">
        <v>114</v>
      </c>
      <c r="X75" s="533" t="s">
        <v>115</v>
      </c>
      <c r="Y75" s="533" t="s">
        <v>116</v>
      </c>
      <c r="Z75" s="533" t="s">
        <v>117</v>
      </c>
      <c r="AA75" s="533" t="s">
        <v>118</v>
      </c>
      <c r="AB75" s="533" t="s">
        <v>119</v>
      </c>
      <c r="AC75" s="533" t="s">
        <v>120</v>
      </c>
      <c r="AD75" s="533" t="s">
        <v>121</v>
      </c>
      <c r="AE75" s="198"/>
      <c r="AF75" s="1022"/>
      <c r="AG75" s="1015" t="s">
        <v>175</v>
      </c>
      <c r="AH75" s="1016"/>
      <c r="AI75" s="533" t="s">
        <v>316</v>
      </c>
      <c r="AJ75" s="198"/>
      <c r="AK75" s="533" t="s">
        <v>113</v>
      </c>
      <c r="AL75" s="533" t="s">
        <v>114</v>
      </c>
      <c r="AM75" s="533" t="s">
        <v>115</v>
      </c>
      <c r="AN75" s="533" t="s">
        <v>116</v>
      </c>
      <c r="AO75" s="533" t="s">
        <v>117</v>
      </c>
      <c r="AP75" s="533" t="s">
        <v>118</v>
      </c>
      <c r="AQ75" s="533" t="s">
        <v>119</v>
      </c>
      <c r="AR75" s="533" t="s">
        <v>120</v>
      </c>
      <c r="AS75" s="533" t="s">
        <v>121</v>
      </c>
      <c r="AT75" s="198"/>
    </row>
    <row r="76" spans="2:46" ht="4.5" customHeight="1">
      <c r="B76" s="1017"/>
      <c r="C76" s="1018"/>
      <c r="D76" s="1019"/>
      <c r="E76" s="535"/>
      <c r="F76" s="198"/>
      <c r="G76" s="198"/>
      <c r="H76" s="198"/>
      <c r="I76" s="198"/>
      <c r="J76" s="198"/>
      <c r="K76" s="198"/>
      <c r="L76" s="198"/>
      <c r="M76" s="198"/>
      <c r="N76" s="198"/>
      <c r="O76" s="198"/>
      <c r="P76" s="198"/>
      <c r="Q76" s="1017"/>
      <c r="R76" s="1018"/>
      <c r="S76" s="1019"/>
      <c r="T76" s="535"/>
      <c r="U76" s="198"/>
      <c r="V76" s="198"/>
      <c r="W76" s="198"/>
      <c r="X76" s="198"/>
      <c r="Y76" s="198"/>
      <c r="Z76" s="198"/>
      <c r="AA76" s="198"/>
      <c r="AB76" s="198"/>
      <c r="AC76" s="198"/>
      <c r="AD76" s="198"/>
      <c r="AE76" s="198"/>
      <c r="AF76" s="1017"/>
      <c r="AG76" s="1018"/>
      <c r="AH76" s="1019"/>
      <c r="AI76" s="535"/>
      <c r="AJ76" s="198"/>
      <c r="AK76" s="198"/>
      <c r="AL76" s="198"/>
      <c r="AM76" s="198"/>
      <c r="AN76" s="198"/>
      <c r="AO76" s="198"/>
      <c r="AP76" s="198"/>
      <c r="AQ76" s="198"/>
      <c r="AR76" s="198"/>
      <c r="AS76" s="198"/>
      <c r="AT76" s="198"/>
    </row>
    <row r="77" spans="2:46">
      <c r="B77" s="1004">
        <v>17</v>
      </c>
      <c r="C77" s="1005" t="s">
        <v>413</v>
      </c>
      <c r="D77" s="1023"/>
      <c r="E77" s="1003">
        <f>SUM(G77:O77)</f>
        <v>0</v>
      </c>
      <c r="F77" s="564"/>
      <c r="G77" s="1002">
        <f t="shared" ref="G77:O77" si="41">G55+G68</f>
        <v>0</v>
      </c>
      <c r="H77" s="1002">
        <f t="shared" si="41"/>
        <v>0</v>
      </c>
      <c r="I77" s="1002">
        <f t="shared" si="41"/>
        <v>0</v>
      </c>
      <c r="J77" s="1002">
        <f t="shared" si="41"/>
        <v>0</v>
      </c>
      <c r="K77" s="1002">
        <f t="shared" si="41"/>
        <v>0</v>
      </c>
      <c r="L77" s="1002">
        <f t="shared" si="41"/>
        <v>0</v>
      </c>
      <c r="M77" s="1002">
        <f t="shared" si="41"/>
        <v>0</v>
      </c>
      <c r="N77" s="1002">
        <f t="shared" si="41"/>
        <v>0</v>
      </c>
      <c r="O77" s="1002">
        <f t="shared" si="41"/>
        <v>0</v>
      </c>
      <c r="P77" s="198"/>
      <c r="Q77" s="1004">
        <v>17</v>
      </c>
      <c r="R77" s="1005" t="s">
        <v>413</v>
      </c>
      <c r="S77" s="1023"/>
      <c r="T77" s="1003">
        <f>SUM(V77:AD77)</f>
        <v>0</v>
      </c>
      <c r="U77" s="564"/>
      <c r="V77" s="1002">
        <f t="shared" ref="V77:AD77" si="42">V55+V68</f>
        <v>0</v>
      </c>
      <c r="W77" s="1002">
        <f t="shared" si="42"/>
        <v>0</v>
      </c>
      <c r="X77" s="1002">
        <f t="shared" si="42"/>
        <v>0</v>
      </c>
      <c r="Y77" s="1002">
        <f t="shared" si="42"/>
        <v>0</v>
      </c>
      <c r="Z77" s="1002">
        <f t="shared" si="42"/>
        <v>0</v>
      </c>
      <c r="AA77" s="1002">
        <f t="shared" si="42"/>
        <v>0</v>
      </c>
      <c r="AB77" s="1002">
        <f t="shared" si="42"/>
        <v>0</v>
      </c>
      <c r="AC77" s="1002">
        <f t="shared" si="42"/>
        <v>0</v>
      </c>
      <c r="AD77" s="1002">
        <f t="shared" si="42"/>
        <v>0</v>
      </c>
      <c r="AE77" s="198"/>
      <c r="AF77" s="1004">
        <v>17</v>
      </c>
      <c r="AG77" s="1005" t="s">
        <v>413</v>
      </c>
      <c r="AH77" s="1023"/>
      <c r="AI77" s="1003">
        <f>SUM(AK77:AS77)</f>
        <v>0</v>
      </c>
      <c r="AJ77" s="564"/>
      <c r="AK77" s="1002">
        <f t="shared" ref="AK77:AS77" si="43">AK55+AK68</f>
        <v>0</v>
      </c>
      <c r="AL77" s="1002">
        <f t="shared" si="43"/>
        <v>0</v>
      </c>
      <c r="AM77" s="1002">
        <f t="shared" si="43"/>
        <v>0</v>
      </c>
      <c r="AN77" s="1002">
        <f t="shared" si="43"/>
        <v>0</v>
      </c>
      <c r="AO77" s="1002">
        <f t="shared" si="43"/>
        <v>0</v>
      </c>
      <c r="AP77" s="1002">
        <f t="shared" si="43"/>
        <v>0</v>
      </c>
      <c r="AQ77" s="1002">
        <f t="shared" si="43"/>
        <v>0</v>
      </c>
      <c r="AR77" s="1002">
        <f t="shared" si="43"/>
        <v>0</v>
      </c>
      <c r="AS77" s="1002">
        <f t="shared" si="43"/>
        <v>0</v>
      </c>
      <c r="AT77" s="198"/>
    </row>
    <row r="78" spans="2:46">
      <c r="B78" s="1007">
        <v>18</v>
      </c>
      <c r="C78" s="539" t="s">
        <v>414</v>
      </c>
      <c r="D78" s="385"/>
      <c r="E78" s="989">
        <f t="shared" ref="E78:E85" si="44">SUM(G78:O78)</f>
        <v>0</v>
      </c>
      <c r="F78" s="564"/>
      <c r="G78" s="1406">
        <f>G56+G69</f>
        <v>0</v>
      </c>
      <c r="H78" s="1406">
        <f t="shared" ref="H78:O78" si="45">H56+H69</f>
        <v>0</v>
      </c>
      <c r="I78" s="1406">
        <f t="shared" si="45"/>
        <v>0</v>
      </c>
      <c r="J78" s="1406">
        <f t="shared" si="45"/>
        <v>0</v>
      </c>
      <c r="K78" s="1406">
        <f t="shared" si="45"/>
        <v>0</v>
      </c>
      <c r="L78" s="1406">
        <f t="shared" si="45"/>
        <v>0</v>
      </c>
      <c r="M78" s="1406">
        <f t="shared" si="45"/>
        <v>0</v>
      </c>
      <c r="N78" s="1406">
        <f t="shared" si="45"/>
        <v>0</v>
      </c>
      <c r="O78" s="1406">
        <f t="shared" si="45"/>
        <v>0</v>
      </c>
      <c r="P78" s="198"/>
      <c r="Q78" s="1007">
        <v>18</v>
      </c>
      <c r="R78" s="539" t="s">
        <v>414</v>
      </c>
      <c r="S78" s="385"/>
      <c r="T78" s="989">
        <f t="shared" ref="T78:T85" si="46">SUM(V78:AD78)</f>
        <v>0</v>
      </c>
      <c r="U78" s="564"/>
      <c r="V78" s="1406">
        <f>V56+V69</f>
        <v>0</v>
      </c>
      <c r="W78" s="1406">
        <f t="shared" ref="W78:AD78" si="47">W56+W69</f>
        <v>0</v>
      </c>
      <c r="X78" s="1406">
        <f t="shared" si="47"/>
        <v>0</v>
      </c>
      <c r="Y78" s="1406">
        <f t="shared" si="47"/>
        <v>0</v>
      </c>
      <c r="Z78" s="1406">
        <f t="shared" si="47"/>
        <v>0</v>
      </c>
      <c r="AA78" s="1406">
        <f t="shared" si="47"/>
        <v>0</v>
      </c>
      <c r="AB78" s="1406">
        <f t="shared" si="47"/>
        <v>0</v>
      </c>
      <c r="AC78" s="1406">
        <f t="shared" si="47"/>
        <v>0</v>
      </c>
      <c r="AD78" s="1406">
        <f t="shared" si="47"/>
        <v>0</v>
      </c>
      <c r="AE78" s="198"/>
      <c r="AF78" s="1007">
        <v>18</v>
      </c>
      <c r="AG78" s="539" t="s">
        <v>414</v>
      </c>
      <c r="AH78" s="385"/>
      <c r="AI78" s="989">
        <f t="shared" ref="AI78:AI85" si="48">SUM(AK78:AS78)</f>
        <v>0</v>
      </c>
      <c r="AJ78" s="564"/>
      <c r="AK78" s="1406">
        <f>AK56+AK69</f>
        <v>0</v>
      </c>
      <c r="AL78" s="1406">
        <f t="shared" ref="AL78:AS78" si="49">AL56+AL69</f>
        <v>0</v>
      </c>
      <c r="AM78" s="1406">
        <f t="shared" si="49"/>
        <v>0</v>
      </c>
      <c r="AN78" s="1406">
        <f t="shared" si="49"/>
        <v>0</v>
      </c>
      <c r="AO78" s="1406">
        <f t="shared" si="49"/>
        <v>0</v>
      </c>
      <c r="AP78" s="1406">
        <f t="shared" si="49"/>
        <v>0</v>
      </c>
      <c r="AQ78" s="1406">
        <f t="shared" si="49"/>
        <v>0</v>
      </c>
      <c r="AR78" s="1406">
        <f t="shared" si="49"/>
        <v>0</v>
      </c>
      <c r="AS78" s="1406">
        <f t="shared" si="49"/>
        <v>0</v>
      </c>
      <c r="AT78" s="198"/>
    </row>
    <row r="79" spans="2:46">
      <c r="B79" s="1007">
        <v>19</v>
      </c>
      <c r="C79" s="539" t="s">
        <v>415</v>
      </c>
      <c r="D79" s="385"/>
      <c r="E79" s="989">
        <f t="shared" si="44"/>
        <v>0</v>
      </c>
      <c r="F79" s="564"/>
      <c r="G79" s="1406">
        <f>G57+G70</f>
        <v>0</v>
      </c>
      <c r="H79" s="1406">
        <f t="shared" ref="H79:O79" si="50">H57+H70</f>
        <v>0</v>
      </c>
      <c r="I79" s="1406">
        <f t="shared" si="50"/>
        <v>0</v>
      </c>
      <c r="J79" s="1406">
        <f t="shared" si="50"/>
        <v>0</v>
      </c>
      <c r="K79" s="1406">
        <f t="shared" si="50"/>
        <v>0</v>
      </c>
      <c r="L79" s="1406">
        <f t="shared" si="50"/>
        <v>0</v>
      </c>
      <c r="M79" s="1406">
        <f t="shared" si="50"/>
        <v>0</v>
      </c>
      <c r="N79" s="1406">
        <f t="shared" si="50"/>
        <v>0</v>
      </c>
      <c r="O79" s="1406">
        <f t="shared" si="50"/>
        <v>0</v>
      </c>
      <c r="P79" s="198"/>
      <c r="Q79" s="1007">
        <v>19</v>
      </c>
      <c r="R79" s="539" t="s">
        <v>415</v>
      </c>
      <c r="S79" s="385"/>
      <c r="T79" s="989">
        <f t="shared" si="46"/>
        <v>0</v>
      </c>
      <c r="U79" s="564"/>
      <c r="V79" s="1406">
        <f>V57+V70</f>
        <v>0</v>
      </c>
      <c r="W79" s="1406">
        <f t="shared" ref="W79:AD79" si="51">W57+W70</f>
        <v>0</v>
      </c>
      <c r="X79" s="1406">
        <f t="shared" si="51"/>
        <v>0</v>
      </c>
      <c r="Y79" s="1406">
        <f t="shared" si="51"/>
        <v>0</v>
      </c>
      <c r="Z79" s="1406">
        <f t="shared" si="51"/>
        <v>0</v>
      </c>
      <c r="AA79" s="1406">
        <f t="shared" si="51"/>
        <v>0</v>
      </c>
      <c r="AB79" s="1406">
        <f t="shared" si="51"/>
        <v>0</v>
      </c>
      <c r="AC79" s="1406">
        <f t="shared" si="51"/>
        <v>0</v>
      </c>
      <c r="AD79" s="1406">
        <f t="shared" si="51"/>
        <v>0</v>
      </c>
      <c r="AE79" s="198"/>
      <c r="AF79" s="1007">
        <v>19</v>
      </c>
      <c r="AG79" s="539" t="s">
        <v>415</v>
      </c>
      <c r="AH79" s="385"/>
      <c r="AI79" s="989">
        <f t="shared" si="48"/>
        <v>0</v>
      </c>
      <c r="AJ79" s="564"/>
      <c r="AK79" s="1406">
        <f>AK57+AK70</f>
        <v>0</v>
      </c>
      <c r="AL79" s="1406">
        <f t="shared" ref="AL79:AS79" si="52">AL57+AL70</f>
        <v>0</v>
      </c>
      <c r="AM79" s="1406">
        <f t="shared" si="52"/>
        <v>0</v>
      </c>
      <c r="AN79" s="1406">
        <f t="shared" si="52"/>
        <v>0</v>
      </c>
      <c r="AO79" s="1406">
        <f t="shared" si="52"/>
        <v>0</v>
      </c>
      <c r="AP79" s="1406">
        <f t="shared" si="52"/>
        <v>0</v>
      </c>
      <c r="AQ79" s="1406">
        <f t="shared" si="52"/>
        <v>0</v>
      </c>
      <c r="AR79" s="1406">
        <f t="shared" si="52"/>
        <v>0</v>
      </c>
      <c r="AS79" s="1406">
        <f t="shared" si="52"/>
        <v>0</v>
      </c>
      <c r="AT79" s="198"/>
    </row>
    <row r="80" spans="2:46">
      <c r="B80" s="1007">
        <v>20</v>
      </c>
      <c r="C80" s="539" t="s">
        <v>397</v>
      </c>
      <c r="D80" s="385"/>
      <c r="E80" s="989">
        <f t="shared" si="44"/>
        <v>0</v>
      </c>
      <c r="F80" s="564"/>
      <c r="G80" s="1406">
        <f>G58</f>
        <v>0</v>
      </c>
      <c r="H80" s="1406">
        <f t="shared" ref="H80:O80" si="53">H58</f>
        <v>0</v>
      </c>
      <c r="I80" s="1406">
        <f t="shared" si="53"/>
        <v>0</v>
      </c>
      <c r="J80" s="1406">
        <f t="shared" si="53"/>
        <v>0</v>
      </c>
      <c r="K80" s="1406">
        <f t="shared" si="53"/>
        <v>0</v>
      </c>
      <c r="L80" s="1406">
        <f t="shared" si="53"/>
        <v>0</v>
      </c>
      <c r="M80" s="1406">
        <f t="shared" si="53"/>
        <v>0</v>
      </c>
      <c r="N80" s="1406">
        <f t="shared" si="53"/>
        <v>0</v>
      </c>
      <c r="O80" s="1406">
        <f t="shared" si="53"/>
        <v>0</v>
      </c>
      <c r="P80" s="198"/>
      <c r="Q80" s="1007">
        <v>20</v>
      </c>
      <c r="R80" s="539" t="s">
        <v>397</v>
      </c>
      <c r="S80" s="385"/>
      <c r="T80" s="989">
        <f t="shared" si="46"/>
        <v>0</v>
      </c>
      <c r="U80" s="564"/>
      <c r="V80" s="1406">
        <f>V58</f>
        <v>0</v>
      </c>
      <c r="W80" s="1406">
        <f t="shared" ref="W80:AD80" si="54">W58</f>
        <v>0</v>
      </c>
      <c r="X80" s="1406">
        <f t="shared" si="54"/>
        <v>0</v>
      </c>
      <c r="Y80" s="1406">
        <f t="shared" si="54"/>
        <v>0</v>
      </c>
      <c r="Z80" s="1406">
        <f t="shared" si="54"/>
        <v>0</v>
      </c>
      <c r="AA80" s="1406">
        <f t="shared" si="54"/>
        <v>0</v>
      </c>
      <c r="AB80" s="1406">
        <f t="shared" si="54"/>
        <v>0</v>
      </c>
      <c r="AC80" s="1406">
        <f t="shared" si="54"/>
        <v>0</v>
      </c>
      <c r="AD80" s="1406">
        <f t="shared" si="54"/>
        <v>0</v>
      </c>
      <c r="AE80" s="198"/>
      <c r="AF80" s="1007">
        <v>20</v>
      </c>
      <c r="AG80" s="539" t="s">
        <v>397</v>
      </c>
      <c r="AH80" s="385"/>
      <c r="AI80" s="989">
        <f t="shared" si="48"/>
        <v>0</v>
      </c>
      <c r="AJ80" s="564"/>
      <c r="AK80" s="1406">
        <f>AK58</f>
        <v>0</v>
      </c>
      <c r="AL80" s="1406">
        <f t="shared" ref="AL80:AS80" si="55">AL58</f>
        <v>0</v>
      </c>
      <c r="AM80" s="1406">
        <f t="shared" si="55"/>
        <v>0</v>
      </c>
      <c r="AN80" s="1406">
        <f t="shared" si="55"/>
        <v>0</v>
      </c>
      <c r="AO80" s="1406">
        <f t="shared" si="55"/>
        <v>0</v>
      </c>
      <c r="AP80" s="1406">
        <f t="shared" si="55"/>
        <v>0</v>
      </c>
      <c r="AQ80" s="1406">
        <f t="shared" si="55"/>
        <v>0</v>
      </c>
      <c r="AR80" s="1406">
        <f t="shared" si="55"/>
        <v>0</v>
      </c>
      <c r="AS80" s="1406">
        <f t="shared" si="55"/>
        <v>0</v>
      </c>
      <c r="AT80" s="198"/>
    </row>
    <row r="81" spans="2:46">
      <c r="B81" s="1007">
        <v>21</v>
      </c>
      <c r="C81" s="539" t="s">
        <v>398</v>
      </c>
      <c r="D81" s="385"/>
      <c r="E81" s="989">
        <f t="shared" si="44"/>
        <v>0</v>
      </c>
      <c r="F81" s="564"/>
      <c r="G81" s="1406">
        <f>G59</f>
        <v>0</v>
      </c>
      <c r="H81" s="1406">
        <f t="shared" ref="H81:O81" si="56">H59</f>
        <v>0</v>
      </c>
      <c r="I81" s="1406">
        <f t="shared" si="56"/>
        <v>0</v>
      </c>
      <c r="J81" s="1406">
        <f t="shared" si="56"/>
        <v>0</v>
      </c>
      <c r="K81" s="1406">
        <f t="shared" si="56"/>
        <v>0</v>
      </c>
      <c r="L81" s="1406">
        <f t="shared" si="56"/>
        <v>0</v>
      </c>
      <c r="M81" s="1406">
        <f t="shared" si="56"/>
        <v>0</v>
      </c>
      <c r="N81" s="1406">
        <f t="shared" si="56"/>
        <v>0</v>
      </c>
      <c r="O81" s="1406">
        <f t="shared" si="56"/>
        <v>0</v>
      </c>
      <c r="P81" s="198"/>
      <c r="Q81" s="1007">
        <v>21</v>
      </c>
      <c r="R81" s="539" t="s">
        <v>398</v>
      </c>
      <c r="S81" s="385"/>
      <c r="T81" s="989">
        <f t="shared" si="46"/>
        <v>0</v>
      </c>
      <c r="U81" s="564"/>
      <c r="V81" s="1406">
        <f>V59</f>
        <v>0</v>
      </c>
      <c r="W81" s="1406">
        <f t="shared" ref="W81:AD81" si="57">W59</f>
        <v>0</v>
      </c>
      <c r="X81" s="1406">
        <f t="shared" si="57"/>
        <v>0</v>
      </c>
      <c r="Y81" s="1406">
        <f t="shared" si="57"/>
        <v>0</v>
      </c>
      <c r="Z81" s="1406">
        <f t="shared" si="57"/>
        <v>0</v>
      </c>
      <c r="AA81" s="1406">
        <f t="shared" si="57"/>
        <v>0</v>
      </c>
      <c r="AB81" s="1406">
        <f t="shared" si="57"/>
        <v>0</v>
      </c>
      <c r="AC81" s="1406">
        <f t="shared" si="57"/>
        <v>0</v>
      </c>
      <c r="AD81" s="1406">
        <f t="shared" si="57"/>
        <v>0</v>
      </c>
      <c r="AE81" s="198"/>
      <c r="AF81" s="1007">
        <v>21</v>
      </c>
      <c r="AG81" s="539" t="s">
        <v>398</v>
      </c>
      <c r="AH81" s="385"/>
      <c r="AI81" s="989">
        <f t="shared" si="48"/>
        <v>0</v>
      </c>
      <c r="AJ81" s="564"/>
      <c r="AK81" s="1406">
        <f>AK59</f>
        <v>0</v>
      </c>
      <c r="AL81" s="1406">
        <f t="shared" ref="AL81:AS81" si="58">AL59</f>
        <v>0</v>
      </c>
      <c r="AM81" s="1406">
        <f t="shared" si="58"/>
        <v>0</v>
      </c>
      <c r="AN81" s="1406">
        <f t="shared" si="58"/>
        <v>0</v>
      </c>
      <c r="AO81" s="1406">
        <f t="shared" si="58"/>
        <v>0</v>
      </c>
      <c r="AP81" s="1406">
        <f t="shared" si="58"/>
        <v>0</v>
      </c>
      <c r="AQ81" s="1406">
        <f t="shared" si="58"/>
        <v>0</v>
      </c>
      <c r="AR81" s="1406">
        <f t="shared" si="58"/>
        <v>0</v>
      </c>
      <c r="AS81" s="1406">
        <f t="shared" si="58"/>
        <v>0</v>
      </c>
      <c r="AT81" s="198"/>
    </row>
    <row r="82" spans="2:46">
      <c r="B82" s="1007">
        <v>22</v>
      </c>
      <c r="C82" s="539" t="s">
        <v>399</v>
      </c>
      <c r="D82" s="385"/>
      <c r="E82" s="989">
        <f t="shared" si="44"/>
        <v>0</v>
      </c>
      <c r="F82" s="564"/>
      <c r="G82" s="1406">
        <f>G60</f>
        <v>0</v>
      </c>
      <c r="H82" s="1406">
        <f t="shared" ref="H82:O82" si="59">H60</f>
        <v>0</v>
      </c>
      <c r="I82" s="1406">
        <f t="shared" si="59"/>
        <v>0</v>
      </c>
      <c r="J82" s="1406">
        <f t="shared" si="59"/>
        <v>0</v>
      </c>
      <c r="K82" s="1406">
        <f t="shared" si="59"/>
        <v>0</v>
      </c>
      <c r="L82" s="1406">
        <f t="shared" si="59"/>
        <v>0</v>
      </c>
      <c r="M82" s="1406">
        <f t="shared" si="59"/>
        <v>0</v>
      </c>
      <c r="N82" s="1406">
        <f t="shared" si="59"/>
        <v>0</v>
      </c>
      <c r="O82" s="1406">
        <f t="shared" si="59"/>
        <v>0</v>
      </c>
      <c r="P82" s="198"/>
      <c r="Q82" s="1007">
        <v>22</v>
      </c>
      <c r="R82" s="539" t="s">
        <v>399</v>
      </c>
      <c r="S82" s="385"/>
      <c r="T82" s="989">
        <f t="shared" si="46"/>
        <v>0</v>
      </c>
      <c r="U82" s="564"/>
      <c r="V82" s="1406">
        <f>V60</f>
        <v>0</v>
      </c>
      <c r="W82" s="1406">
        <f t="shared" ref="W82:AD82" si="60">W60</f>
        <v>0</v>
      </c>
      <c r="X82" s="1406">
        <f t="shared" si="60"/>
        <v>0</v>
      </c>
      <c r="Y82" s="1406">
        <f t="shared" si="60"/>
        <v>0</v>
      </c>
      <c r="Z82" s="1406">
        <f t="shared" si="60"/>
        <v>0</v>
      </c>
      <c r="AA82" s="1406">
        <f t="shared" si="60"/>
        <v>0</v>
      </c>
      <c r="AB82" s="1406">
        <f t="shared" si="60"/>
        <v>0</v>
      </c>
      <c r="AC82" s="1406">
        <f t="shared" si="60"/>
        <v>0</v>
      </c>
      <c r="AD82" s="1406">
        <f t="shared" si="60"/>
        <v>0</v>
      </c>
      <c r="AE82" s="198"/>
      <c r="AF82" s="1007">
        <v>22</v>
      </c>
      <c r="AG82" s="539" t="s">
        <v>399</v>
      </c>
      <c r="AH82" s="385"/>
      <c r="AI82" s="989">
        <f t="shared" si="48"/>
        <v>0</v>
      </c>
      <c r="AJ82" s="564"/>
      <c r="AK82" s="1406">
        <f>AK60</f>
        <v>0</v>
      </c>
      <c r="AL82" s="1406">
        <f t="shared" ref="AL82:AS82" si="61">AL60</f>
        <v>0</v>
      </c>
      <c r="AM82" s="1406">
        <f t="shared" si="61"/>
        <v>0</v>
      </c>
      <c r="AN82" s="1406">
        <f t="shared" si="61"/>
        <v>0</v>
      </c>
      <c r="AO82" s="1406">
        <f t="shared" si="61"/>
        <v>0</v>
      </c>
      <c r="AP82" s="1406">
        <f t="shared" si="61"/>
        <v>0</v>
      </c>
      <c r="AQ82" s="1406">
        <f t="shared" si="61"/>
        <v>0</v>
      </c>
      <c r="AR82" s="1406">
        <f t="shared" si="61"/>
        <v>0</v>
      </c>
      <c r="AS82" s="1406">
        <f t="shared" si="61"/>
        <v>0</v>
      </c>
      <c r="AT82" s="198"/>
    </row>
    <row r="83" spans="2:46">
      <c r="B83" s="1007">
        <v>23</v>
      </c>
      <c r="C83" s="539" t="s">
        <v>416</v>
      </c>
      <c r="D83" s="385"/>
      <c r="E83" s="989">
        <f t="shared" si="44"/>
        <v>0</v>
      </c>
      <c r="F83" s="564"/>
      <c r="G83" s="1406">
        <v>0</v>
      </c>
      <c r="H83" s="1406">
        <v>0</v>
      </c>
      <c r="I83" s="1406">
        <v>0</v>
      </c>
      <c r="J83" s="1406">
        <v>0</v>
      </c>
      <c r="K83" s="1406">
        <v>0</v>
      </c>
      <c r="L83" s="1406">
        <v>0</v>
      </c>
      <c r="M83" s="1406">
        <v>0</v>
      </c>
      <c r="N83" s="1406">
        <v>0</v>
      </c>
      <c r="O83" s="1406">
        <v>0</v>
      </c>
      <c r="P83" s="198"/>
      <c r="Q83" s="1007">
        <v>23</v>
      </c>
      <c r="R83" s="539" t="s">
        <v>416</v>
      </c>
      <c r="S83" s="385"/>
      <c r="T83" s="989">
        <f t="shared" si="46"/>
        <v>0</v>
      </c>
      <c r="U83" s="564"/>
      <c r="V83" s="1406">
        <v>0</v>
      </c>
      <c r="W83" s="1406">
        <v>0</v>
      </c>
      <c r="X83" s="1406">
        <v>0</v>
      </c>
      <c r="Y83" s="1406">
        <v>0</v>
      </c>
      <c r="Z83" s="1406">
        <v>0</v>
      </c>
      <c r="AA83" s="1406">
        <v>0</v>
      </c>
      <c r="AB83" s="1406">
        <v>0</v>
      </c>
      <c r="AC83" s="1406">
        <v>0</v>
      </c>
      <c r="AD83" s="1406">
        <v>0</v>
      </c>
      <c r="AE83" s="198"/>
      <c r="AF83" s="1007">
        <v>23</v>
      </c>
      <c r="AG83" s="539" t="s">
        <v>416</v>
      </c>
      <c r="AH83" s="385"/>
      <c r="AI83" s="989">
        <f t="shared" si="48"/>
        <v>0</v>
      </c>
      <c r="AJ83" s="564"/>
      <c r="AK83" s="1406">
        <v>0</v>
      </c>
      <c r="AL83" s="1406">
        <v>0</v>
      </c>
      <c r="AM83" s="1406">
        <v>0</v>
      </c>
      <c r="AN83" s="1406">
        <v>0</v>
      </c>
      <c r="AO83" s="1406">
        <v>0</v>
      </c>
      <c r="AP83" s="1406">
        <v>0</v>
      </c>
      <c r="AQ83" s="1406">
        <v>0</v>
      </c>
      <c r="AR83" s="1406">
        <v>0</v>
      </c>
      <c r="AS83" s="1406">
        <v>0</v>
      </c>
      <c r="AT83" s="198"/>
    </row>
    <row r="84" spans="2:46">
      <c r="B84" s="1007">
        <v>24</v>
      </c>
      <c r="C84" s="539" t="s">
        <v>382</v>
      </c>
      <c r="D84" s="385"/>
      <c r="E84" s="989">
        <f t="shared" si="44"/>
        <v>0</v>
      </c>
      <c r="F84" s="564"/>
      <c r="G84" s="1406">
        <f>G62+G71</f>
        <v>0</v>
      </c>
      <c r="H84" s="1406">
        <f t="shared" ref="H84:O84" si="62">H62+H71</f>
        <v>0</v>
      </c>
      <c r="I84" s="1406">
        <f t="shared" si="62"/>
        <v>0</v>
      </c>
      <c r="J84" s="1406">
        <f t="shared" si="62"/>
        <v>0</v>
      </c>
      <c r="K84" s="1406">
        <f t="shared" si="62"/>
        <v>0</v>
      </c>
      <c r="L84" s="1406">
        <f t="shared" si="62"/>
        <v>0</v>
      </c>
      <c r="M84" s="1406">
        <f t="shared" si="62"/>
        <v>0</v>
      </c>
      <c r="N84" s="1406">
        <f t="shared" si="62"/>
        <v>0</v>
      </c>
      <c r="O84" s="1406">
        <f t="shared" si="62"/>
        <v>0</v>
      </c>
      <c r="P84" s="198"/>
      <c r="Q84" s="1007">
        <v>24</v>
      </c>
      <c r="R84" s="539" t="s">
        <v>382</v>
      </c>
      <c r="S84" s="385"/>
      <c r="T84" s="989">
        <f t="shared" si="46"/>
        <v>0</v>
      </c>
      <c r="U84" s="564"/>
      <c r="V84" s="1406">
        <f>V62+V71</f>
        <v>0</v>
      </c>
      <c r="W84" s="1406">
        <f t="shared" ref="W84:AD84" si="63">W62+W71</f>
        <v>0</v>
      </c>
      <c r="X84" s="1406">
        <f t="shared" si="63"/>
        <v>0</v>
      </c>
      <c r="Y84" s="1406">
        <f t="shared" si="63"/>
        <v>0</v>
      </c>
      <c r="Z84" s="1406">
        <f t="shared" si="63"/>
        <v>0</v>
      </c>
      <c r="AA84" s="1406">
        <f t="shared" si="63"/>
        <v>0</v>
      </c>
      <c r="AB84" s="1406">
        <f t="shared" si="63"/>
        <v>0</v>
      </c>
      <c r="AC84" s="1406">
        <f t="shared" si="63"/>
        <v>0</v>
      </c>
      <c r="AD84" s="1406">
        <f t="shared" si="63"/>
        <v>0</v>
      </c>
      <c r="AE84" s="198"/>
      <c r="AF84" s="1007">
        <v>24</v>
      </c>
      <c r="AG84" s="539" t="s">
        <v>382</v>
      </c>
      <c r="AH84" s="385"/>
      <c r="AI84" s="989">
        <f t="shared" si="48"/>
        <v>0</v>
      </c>
      <c r="AJ84" s="564"/>
      <c r="AK84" s="1406">
        <f>AK62+AK71</f>
        <v>0</v>
      </c>
      <c r="AL84" s="1406">
        <f t="shared" ref="AL84:AS84" si="64">AL62+AL71</f>
        <v>0</v>
      </c>
      <c r="AM84" s="1406">
        <f t="shared" si="64"/>
        <v>0</v>
      </c>
      <c r="AN84" s="1406">
        <f t="shared" si="64"/>
        <v>0</v>
      </c>
      <c r="AO84" s="1406">
        <f t="shared" si="64"/>
        <v>0</v>
      </c>
      <c r="AP84" s="1406">
        <f t="shared" si="64"/>
        <v>0</v>
      </c>
      <c r="AQ84" s="1406">
        <f t="shared" si="64"/>
        <v>0</v>
      </c>
      <c r="AR84" s="1406">
        <f t="shared" si="64"/>
        <v>0</v>
      </c>
      <c r="AS84" s="1406">
        <f t="shared" si="64"/>
        <v>0</v>
      </c>
      <c r="AT84" s="198"/>
    </row>
    <row r="85" spans="2:46">
      <c r="B85" s="1007">
        <v>25</v>
      </c>
      <c r="C85" s="539" t="s">
        <v>383</v>
      </c>
      <c r="D85" s="385"/>
      <c r="E85" s="989">
        <f t="shared" si="44"/>
        <v>0</v>
      </c>
      <c r="F85" s="564"/>
      <c r="G85" s="1406">
        <f>G63+G72</f>
        <v>0</v>
      </c>
      <c r="H85" s="1406">
        <f t="shared" ref="H85:O85" si="65">H63+H72</f>
        <v>0</v>
      </c>
      <c r="I85" s="1406">
        <f t="shared" si="65"/>
        <v>0</v>
      </c>
      <c r="J85" s="1406">
        <f t="shared" si="65"/>
        <v>0</v>
      </c>
      <c r="K85" s="1406">
        <f t="shared" si="65"/>
        <v>0</v>
      </c>
      <c r="L85" s="1406">
        <f t="shared" si="65"/>
        <v>0</v>
      </c>
      <c r="M85" s="1406">
        <f t="shared" si="65"/>
        <v>0</v>
      </c>
      <c r="N85" s="1406">
        <f t="shared" si="65"/>
        <v>0</v>
      </c>
      <c r="O85" s="1406">
        <f t="shared" si="65"/>
        <v>0</v>
      </c>
      <c r="P85" s="198"/>
      <c r="Q85" s="1007">
        <v>25</v>
      </c>
      <c r="R85" s="539" t="s">
        <v>383</v>
      </c>
      <c r="S85" s="385"/>
      <c r="T85" s="989">
        <f t="shared" si="46"/>
        <v>0</v>
      </c>
      <c r="U85" s="564"/>
      <c r="V85" s="1406">
        <f>V63+V72</f>
        <v>0</v>
      </c>
      <c r="W85" s="1406">
        <f t="shared" ref="W85:AD85" si="66">W63+W72</f>
        <v>0</v>
      </c>
      <c r="X85" s="1406">
        <f t="shared" si="66"/>
        <v>0</v>
      </c>
      <c r="Y85" s="1406">
        <f t="shared" si="66"/>
        <v>0</v>
      </c>
      <c r="Z85" s="1406">
        <f t="shared" si="66"/>
        <v>0</v>
      </c>
      <c r="AA85" s="1406">
        <f t="shared" si="66"/>
        <v>0</v>
      </c>
      <c r="AB85" s="1406">
        <f t="shared" si="66"/>
        <v>0</v>
      </c>
      <c r="AC85" s="1406">
        <f t="shared" si="66"/>
        <v>0</v>
      </c>
      <c r="AD85" s="1406">
        <f t="shared" si="66"/>
        <v>0</v>
      </c>
      <c r="AE85" s="198"/>
      <c r="AF85" s="1007">
        <v>25</v>
      </c>
      <c r="AG85" s="539" t="s">
        <v>383</v>
      </c>
      <c r="AH85" s="385"/>
      <c r="AI85" s="989">
        <f t="shared" si="48"/>
        <v>0</v>
      </c>
      <c r="AJ85" s="564"/>
      <c r="AK85" s="1406">
        <f>AK63+AK72</f>
        <v>0</v>
      </c>
      <c r="AL85" s="1406">
        <f t="shared" ref="AL85:AS85" si="67">AL63+AL72</f>
        <v>0</v>
      </c>
      <c r="AM85" s="1406">
        <f t="shared" si="67"/>
        <v>0</v>
      </c>
      <c r="AN85" s="1406">
        <f t="shared" si="67"/>
        <v>0</v>
      </c>
      <c r="AO85" s="1406">
        <f t="shared" si="67"/>
        <v>0</v>
      </c>
      <c r="AP85" s="1406">
        <f t="shared" si="67"/>
        <v>0</v>
      </c>
      <c r="AQ85" s="1406">
        <f t="shared" si="67"/>
        <v>0</v>
      </c>
      <c r="AR85" s="1406">
        <f t="shared" si="67"/>
        <v>0</v>
      </c>
      <c r="AS85" s="1406">
        <f t="shared" si="67"/>
        <v>0</v>
      </c>
      <c r="AT85" s="198"/>
    </row>
    <row r="86" spans="2:46">
      <c r="B86" s="1009">
        <v>26</v>
      </c>
      <c r="C86" s="1010" t="s">
        <v>391</v>
      </c>
      <c r="D86" s="386"/>
      <c r="E86" s="563">
        <f>SUM(E77:E85)</f>
        <v>0</v>
      </c>
      <c r="F86" s="564"/>
      <c r="G86" s="563">
        <f t="shared" ref="G86:O86" si="68">SUM(G77:G85)</f>
        <v>0</v>
      </c>
      <c r="H86" s="563">
        <f t="shared" si="68"/>
        <v>0</v>
      </c>
      <c r="I86" s="563">
        <f t="shared" si="68"/>
        <v>0</v>
      </c>
      <c r="J86" s="563">
        <f t="shared" si="68"/>
        <v>0</v>
      </c>
      <c r="K86" s="563">
        <f t="shared" si="68"/>
        <v>0</v>
      </c>
      <c r="L86" s="563">
        <f t="shared" si="68"/>
        <v>0</v>
      </c>
      <c r="M86" s="563">
        <f t="shared" si="68"/>
        <v>0</v>
      </c>
      <c r="N86" s="563">
        <f t="shared" si="68"/>
        <v>0</v>
      </c>
      <c r="O86" s="563">
        <f t="shared" si="68"/>
        <v>0</v>
      </c>
      <c r="P86" s="198"/>
      <c r="Q86" s="1009">
        <v>26</v>
      </c>
      <c r="R86" s="1010" t="s">
        <v>391</v>
      </c>
      <c r="S86" s="386"/>
      <c r="T86" s="563">
        <f>SUM(T77:T85)</f>
        <v>0</v>
      </c>
      <c r="U86" s="564"/>
      <c r="V86" s="563">
        <f t="shared" ref="V86:AD86" si="69">SUM(V77:V85)</f>
        <v>0</v>
      </c>
      <c r="W86" s="563">
        <f t="shared" si="69"/>
        <v>0</v>
      </c>
      <c r="X86" s="563">
        <f t="shared" si="69"/>
        <v>0</v>
      </c>
      <c r="Y86" s="563">
        <f t="shared" si="69"/>
        <v>0</v>
      </c>
      <c r="Z86" s="563">
        <f t="shared" si="69"/>
        <v>0</v>
      </c>
      <c r="AA86" s="563">
        <f t="shared" si="69"/>
        <v>0</v>
      </c>
      <c r="AB86" s="563">
        <f t="shared" si="69"/>
        <v>0</v>
      </c>
      <c r="AC86" s="563">
        <f t="shared" si="69"/>
        <v>0</v>
      </c>
      <c r="AD86" s="563">
        <f t="shared" si="69"/>
        <v>0</v>
      </c>
      <c r="AE86" s="198"/>
      <c r="AF86" s="1009">
        <v>26</v>
      </c>
      <c r="AG86" s="1010" t="s">
        <v>391</v>
      </c>
      <c r="AH86" s="386"/>
      <c r="AI86" s="563">
        <f>SUM(AI77:AI85)</f>
        <v>0</v>
      </c>
      <c r="AJ86" s="564"/>
      <c r="AK86" s="563">
        <f t="shared" ref="AK86:AS86" si="70">SUM(AK77:AK85)</f>
        <v>0</v>
      </c>
      <c r="AL86" s="563">
        <f t="shared" si="70"/>
        <v>0</v>
      </c>
      <c r="AM86" s="563">
        <f t="shared" si="70"/>
        <v>0</v>
      </c>
      <c r="AN86" s="563">
        <f t="shared" si="70"/>
        <v>0</v>
      </c>
      <c r="AO86" s="563">
        <f t="shared" si="70"/>
        <v>0</v>
      </c>
      <c r="AP86" s="563">
        <f t="shared" si="70"/>
        <v>0</v>
      </c>
      <c r="AQ86" s="563">
        <f t="shared" si="70"/>
        <v>0</v>
      </c>
      <c r="AR86" s="563">
        <f t="shared" si="70"/>
        <v>0</v>
      </c>
      <c r="AS86" s="563">
        <f t="shared" si="70"/>
        <v>0</v>
      </c>
      <c r="AT86" s="198"/>
    </row>
    <row r="87" spans="2:46">
      <c r="B87" s="1024"/>
      <c r="C87" s="1025"/>
      <c r="D87" s="872"/>
      <c r="E87" s="198"/>
      <c r="F87" s="198"/>
      <c r="G87" s="198"/>
      <c r="H87" s="198"/>
      <c r="I87" s="198"/>
      <c r="J87" s="198"/>
      <c r="K87" s="198"/>
      <c r="L87" s="198"/>
      <c r="M87" s="198"/>
      <c r="N87" s="198"/>
      <c r="O87" s="198"/>
      <c r="P87" s="198"/>
      <c r="Q87" s="1024"/>
      <c r="R87" s="1025"/>
      <c r="S87" s="872"/>
      <c r="T87" s="198"/>
      <c r="U87" s="198"/>
      <c r="V87" s="198"/>
      <c r="W87" s="198"/>
      <c r="X87" s="198"/>
      <c r="Y87" s="198"/>
      <c r="Z87" s="198"/>
      <c r="AA87" s="198"/>
      <c r="AB87" s="198"/>
      <c r="AC87" s="198"/>
      <c r="AD87" s="198"/>
      <c r="AE87" s="198"/>
      <c r="AF87" s="1024"/>
      <c r="AG87" s="1025"/>
      <c r="AH87" s="872"/>
      <c r="AI87" s="198"/>
      <c r="AJ87" s="198"/>
      <c r="AK87" s="198"/>
      <c r="AL87" s="198"/>
      <c r="AM87" s="198"/>
      <c r="AN87" s="198"/>
      <c r="AO87" s="198"/>
      <c r="AP87" s="198"/>
      <c r="AQ87" s="198"/>
      <c r="AR87" s="198"/>
      <c r="AS87" s="198"/>
      <c r="AT87" s="198"/>
    </row>
    <row r="88" spans="2:46">
      <c r="B88" s="294"/>
      <c r="C88" s="294"/>
      <c r="D88" s="313"/>
      <c r="E88" s="198"/>
      <c r="F88" s="198"/>
      <c r="G88" s="198"/>
      <c r="H88" s="198"/>
      <c r="I88" s="198"/>
      <c r="J88" s="198"/>
      <c r="K88" s="198"/>
      <c r="L88" s="198"/>
      <c r="M88" s="198"/>
      <c r="N88" s="198"/>
      <c r="O88" s="314" t="s">
        <v>169</v>
      </c>
      <c r="P88" s="198"/>
      <c r="Q88" s="294"/>
      <c r="R88" s="294"/>
      <c r="S88" s="313"/>
      <c r="T88" s="198"/>
      <c r="U88" s="198"/>
      <c r="V88" s="198"/>
      <c r="W88" s="198"/>
      <c r="X88" s="198"/>
      <c r="Y88" s="198"/>
      <c r="Z88" s="198"/>
      <c r="AA88" s="198"/>
      <c r="AB88" s="198"/>
      <c r="AC88" s="198"/>
      <c r="AD88" s="314" t="s">
        <v>169</v>
      </c>
      <c r="AE88" s="198"/>
      <c r="AF88" s="294"/>
      <c r="AG88" s="294"/>
      <c r="AH88" s="313"/>
      <c r="AI88" s="198"/>
      <c r="AJ88" s="198"/>
      <c r="AK88" s="198"/>
      <c r="AL88" s="198"/>
      <c r="AM88" s="198"/>
      <c r="AN88" s="198"/>
      <c r="AO88" s="198"/>
      <c r="AP88" s="198"/>
      <c r="AQ88" s="198"/>
      <c r="AR88" s="198"/>
      <c r="AS88" s="314" t="s">
        <v>169</v>
      </c>
      <c r="AT88" s="198"/>
    </row>
    <row r="89" spans="2:46">
      <c r="B89" s="3215" t="s">
        <v>45</v>
      </c>
      <c r="C89" s="552" t="s">
        <v>364</v>
      </c>
      <c r="D89" s="472"/>
      <c r="E89" s="563">
        <f>E90+E92-E91</f>
        <v>0</v>
      </c>
      <c r="F89" s="564"/>
      <c r="G89" s="563">
        <f t="shared" ref="G89:O89" si="71">G90+G92-G91</f>
        <v>0</v>
      </c>
      <c r="H89" s="563">
        <f t="shared" si="71"/>
        <v>0</v>
      </c>
      <c r="I89" s="563">
        <f t="shared" si="71"/>
        <v>0</v>
      </c>
      <c r="J89" s="563">
        <f t="shared" si="71"/>
        <v>0</v>
      </c>
      <c r="K89" s="563">
        <f t="shared" si="71"/>
        <v>0</v>
      </c>
      <c r="L89" s="563">
        <f t="shared" si="71"/>
        <v>0</v>
      </c>
      <c r="M89" s="563">
        <f t="shared" si="71"/>
        <v>0</v>
      </c>
      <c r="N89" s="563">
        <f t="shared" si="71"/>
        <v>0</v>
      </c>
      <c r="O89" s="563">
        <f t="shared" si="71"/>
        <v>0</v>
      </c>
      <c r="P89" s="198"/>
      <c r="Q89" s="3215" t="s">
        <v>45</v>
      </c>
      <c r="R89" s="552" t="s">
        <v>364</v>
      </c>
      <c r="S89" s="472"/>
      <c r="T89" s="563">
        <f>T90+T92-T91</f>
        <v>0</v>
      </c>
      <c r="U89" s="564"/>
      <c r="V89" s="563">
        <f t="shared" ref="V89:AD89" si="72">V90+V92-V91</f>
        <v>0</v>
      </c>
      <c r="W89" s="563">
        <f t="shared" si="72"/>
        <v>0</v>
      </c>
      <c r="X89" s="563">
        <f t="shared" si="72"/>
        <v>0</v>
      </c>
      <c r="Y89" s="563">
        <f t="shared" si="72"/>
        <v>0</v>
      </c>
      <c r="Z89" s="563">
        <f t="shared" si="72"/>
        <v>0</v>
      </c>
      <c r="AA89" s="563">
        <f t="shared" si="72"/>
        <v>0</v>
      </c>
      <c r="AB89" s="563">
        <f t="shared" si="72"/>
        <v>0</v>
      </c>
      <c r="AC89" s="563">
        <f t="shared" si="72"/>
        <v>0</v>
      </c>
      <c r="AD89" s="563">
        <f t="shared" si="72"/>
        <v>0</v>
      </c>
      <c r="AE89" s="198"/>
      <c r="AF89" s="3215" t="s">
        <v>45</v>
      </c>
      <c r="AG89" s="552" t="s">
        <v>364</v>
      </c>
      <c r="AH89" s="472"/>
      <c r="AI89" s="563">
        <f>AI90+AI92-AI91</f>
        <v>0</v>
      </c>
      <c r="AJ89" s="564"/>
      <c r="AK89" s="563">
        <f t="shared" ref="AK89:AS89" si="73">AK90+AK92-AK91</f>
        <v>0</v>
      </c>
      <c r="AL89" s="563">
        <f t="shared" si="73"/>
        <v>0</v>
      </c>
      <c r="AM89" s="563">
        <f t="shared" si="73"/>
        <v>0</v>
      </c>
      <c r="AN89" s="563">
        <f t="shared" si="73"/>
        <v>0</v>
      </c>
      <c r="AO89" s="563">
        <f t="shared" si="73"/>
        <v>0</v>
      </c>
      <c r="AP89" s="563">
        <f t="shared" si="73"/>
        <v>0</v>
      </c>
      <c r="AQ89" s="563">
        <f t="shared" si="73"/>
        <v>0</v>
      </c>
      <c r="AR89" s="563">
        <f t="shared" si="73"/>
        <v>0</v>
      </c>
      <c r="AS89" s="563">
        <f t="shared" si="73"/>
        <v>0</v>
      </c>
      <c r="AT89" s="198"/>
    </row>
    <row r="90" spans="2:46">
      <c r="B90" s="3125"/>
      <c r="C90" s="553" t="s">
        <v>365</v>
      </c>
      <c r="D90" s="313"/>
      <c r="E90" s="565">
        <f>SUM(G90:O90)</f>
        <v>0</v>
      </c>
      <c r="F90" s="564"/>
      <c r="G90" s="566"/>
      <c r="H90" s="566"/>
      <c r="I90" s="566"/>
      <c r="J90" s="566"/>
      <c r="K90" s="566"/>
      <c r="L90" s="566"/>
      <c r="M90" s="566"/>
      <c r="N90" s="566"/>
      <c r="O90" s="566"/>
      <c r="P90" s="198"/>
      <c r="Q90" s="3125"/>
      <c r="R90" s="553" t="s">
        <v>365</v>
      </c>
      <c r="S90" s="313"/>
      <c r="T90" s="565">
        <f>SUM(V90:AD90)</f>
        <v>0</v>
      </c>
      <c r="U90" s="564"/>
      <c r="V90" s="566"/>
      <c r="W90" s="566"/>
      <c r="X90" s="566"/>
      <c r="Y90" s="566"/>
      <c r="Z90" s="566"/>
      <c r="AA90" s="566"/>
      <c r="AB90" s="566"/>
      <c r="AC90" s="566"/>
      <c r="AD90" s="566"/>
      <c r="AE90" s="198"/>
      <c r="AF90" s="3125"/>
      <c r="AG90" s="553" t="s">
        <v>365</v>
      </c>
      <c r="AH90" s="313"/>
      <c r="AI90" s="565">
        <f>SUM(AK90:AS90)</f>
        <v>0</v>
      </c>
      <c r="AJ90" s="564"/>
      <c r="AK90" s="566"/>
      <c r="AL90" s="566"/>
      <c r="AM90" s="566"/>
      <c r="AN90" s="566"/>
      <c r="AO90" s="566"/>
      <c r="AP90" s="566"/>
      <c r="AQ90" s="566"/>
      <c r="AR90" s="566"/>
      <c r="AS90" s="566"/>
      <c r="AT90" s="198"/>
    </row>
    <row r="91" spans="2:46">
      <c r="B91" s="3125"/>
      <c r="C91" s="554" t="s">
        <v>366</v>
      </c>
      <c r="D91" s="313"/>
      <c r="E91" s="1407">
        <f>SUM(G91:O91)</f>
        <v>0</v>
      </c>
      <c r="F91" s="564"/>
      <c r="G91" s="568"/>
      <c r="H91" s="568"/>
      <c r="I91" s="568"/>
      <c r="J91" s="568"/>
      <c r="K91" s="568"/>
      <c r="L91" s="568"/>
      <c r="M91" s="568"/>
      <c r="N91" s="568"/>
      <c r="O91" s="568"/>
      <c r="P91" s="198"/>
      <c r="Q91" s="3125"/>
      <c r="R91" s="554" t="s">
        <v>366</v>
      </c>
      <c r="S91" s="313"/>
      <c r="T91" s="1407">
        <f>SUM(V91:AD91)</f>
        <v>0</v>
      </c>
      <c r="U91" s="564"/>
      <c r="V91" s="568"/>
      <c r="W91" s="568"/>
      <c r="X91" s="568"/>
      <c r="Y91" s="568"/>
      <c r="Z91" s="568"/>
      <c r="AA91" s="568"/>
      <c r="AB91" s="568"/>
      <c r="AC91" s="568"/>
      <c r="AD91" s="568"/>
      <c r="AE91" s="198"/>
      <c r="AF91" s="3125"/>
      <c r="AG91" s="554" t="s">
        <v>366</v>
      </c>
      <c r="AH91" s="313"/>
      <c r="AI91" s="1407">
        <f>SUM(AK91:AS91)</f>
        <v>0</v>
      </c>
      <c r="AJ91" s="564"/>
      <c r="AK91" s="568"/>
      <c r="AL91" s="568"/>
      <c r="AM91" s="568"/>
      <c r="AN91" s="568"/>
      <c r="AO91" s="568"/>
      <c r="AP91" s="568"/>
      <c r="AQ91" s="568"/>
      <c r="AR91" s="568"/>
      <c r="AS91" s="568"/>
      <c r="AT91" s="198"/>
    </row>
    <row r="92" spans="2:46">
      <c r="B92" s="3125"/>
      <c r="C92" s="555" t="s">
        <v>367</v>
      </c>
      <c r="D92" s="313"/>
      <c r="E92" s="569">
        <f>SUM(G92:O92)</f>
        <v>0</v>
      </c>
      <c r="F92" s="564"/>
      <c r="G92" s="570"/>
      <c r="H92" s="570"/>
      <c r="I92" s="570"/>
      <c r="J92" s="570"/>
      <c r="K92" s="570"/>
      <c r="L92" s="570"/>
      <c r="M92" s="570"/>
      <c r="N92" s="570"/>
      <c r="O92" s="570"/>
      <c r="P92" s="198"/>
      <c r="Q92" s="3216"/>
      <c r="R92" s="555" t="s">
        <v>367</v>
      </c>
      <c r="S92" s="313"/>
      <c r="T92" s="569">
        <f>SUM(V92:AD92)</f>
        <v>0</v>
      </c>
      <c r="U92" s="564"/>
      <c r="V92" s="570"/>
      <c r="W92" s="570"/>
      <c r="X92" s="570"/>
      <c r="Y92" s="570"/>
      <c r="Z92" s="570"/>
      <c r="AA92" s="570"/>
      <c r="AB92" s="570"/>
      <c r="AC92" s="570"/>
      <c r="AD92" s="570"/>
      <c r="AE92" s="198"/>
      <c r="AF92" s="3125"/>
      <c r="AG92" s="555" t="s">
        <v>367</v>
      </c>
      <c r="AH92" s="313"/>
      <c r="AI92" s="569">
        <f>SUM(AK92:AS92)</f>
        <v>0</v>
      </c>
      <c r="AJ92" s="564"/>
      <c r="AK92" s="570"/>
      <c r="AL92" s="570"/>
      <c r="AM92" s="570"/>
      <c r="AN92" s="570"/>
      <c r="AO92" s="570"/>
      <c r="AP92" s="570"/>
      <c r="AQ92" s="570"/>
      <c r="AR92" s="570"/>
      <c r="AS92" s="570"/>
      <c r="AT92" s="198"/>
    </row>
    <row r="93" spans="2:46">
      <c r="B93" s="3125"/>
      <c r="C93" s="552" t="s">
        <v>369</v>
      </c>
      <c r="D93" s="198"/>
      <c r="E93" s="563">
        <f>SUM(E94:E95)</f>
        <v>0</v>
      </c>
      <c r="F93" s="564"/>
      <c r="G93" s="563">
        <f>SUM(G94:G95)</f>
        <v>0</v>
      </c>
      <c r="H93" s="563">
        <f t="shared" ref="H93:O93" si="74">SUM(H94:H95)</f>
        <v>0</v>
      </c>
      <c r="I93" s="563">
        <f t="shared" si="74"/>
        <v>0</v>
      </c>
      <c r="J93" s="563">
        <f t="shared" si="74"/>
        <v>0</v>
      </c>
      <c r="K93" s="563">
        <f t="shared" si="74"/>
        <v>0</v>
      </c>
      <c r="L93" s="563">
        <f t="shared" si="74"/>
        <v>0</v>
      </c>
      <c r="M93" s="563">
        <f t="shared" si="74"/>
        <v>0</v>
      </c>
      <c r="N93" s="563">
        <f t="shared" si="74"/>
        <v>0</v>
      </c>
      <c r="O93" s="563">
        <f t="shared" si="74"/>
        <v>0</v>
      </c>
      <c r="P93" s="198"/>
      <c r="Q93" s="198"/>
      <c r="R93" s="198"/>
      <c r="S93" s="198"/>
      <c r="T93" s="198"/>
      <c r="U93" s="198"/>
      <c r="V93" s="198"/>
      <c r="W93" s="198"/>
      <c r="X93" s="198"/>
      <c r="Y93" s="198"/>
      <c r="Z93" s="198"/>
      <c r="AA93" s="198"/>
      <c r="AB93" s="198"/>
      <c r="AC93" s="198"/>
      <c r="AD93" s="198"/>
      <c r="AE93" s="198"/>
      <c r="AF93" s="3125"/>
      <c r="AG93" s="552" t="s">
        <v>369</v>
      </c>
      <c r="AH93" s="198"/>
      <c r="AI93" s="563">
        <f>SUM(AI94:AI95)</f>
        <v>0</v>
      </c>
      <c r="AJ93" s="564"/>
      <c r="AK93" s="563">
        <f t="shared" ref="AK93:AS93" si="75">SUM(AK94:AK95)</f>
        <v>0</v>
      </c>
      <c r="AL93" s="563">
        <f t="shared" si="75"/>
        <v>0</v>
      </c>
      <c r="AM93" s="563">
        <f t="shared" si="75"/>
        <v>0</v>
      </c>
      <c r="AN93" s="563">
        <f t="shared" si="75"/>
        <v>0</v>
      </c>
      <c r="AO93" s="563">
        <f t="shared" si="75"/>
        <v>0</v>
      </c>
      <c r="AP93" s="563">
        <f t="shared" si="75"/>
        <v>0</v>
      </c>
      <c r="AQ93" s="563">
        <f t="shared" si="75"/>
        <v>0</v>
      </c>
      <c r="AR93" s="563">
        <f t="shared" si="75"/>
        <v>0</v>
      </c>
      <c r="AS93" s="563">
        <f t="shared" si="75"/>
        <v>0</v>
      </c>
      <c r="AT93" s="198"/>
    </row>
    <row r="94" spans="2:46">
      <c r="B94" s="3125"/>
      <c r="C94" s="573" t="s">
        <v>384</v>
      </c>
      <c r="D94" s="198"/>
      <c r="E94" s="575">
        <f>SUM(G94:O94)</f>
        <v>0</v>
      </c>
      <c r="F94" s="576"/>
      <c r="G94" s="577"/>
      <c r="H94" s="577"/>
      <c r="I94" s="577"/>
      <c r="J94" s="577"/>
      <c r="K94" s="577"/>
      <c r="L94" s="577"/>
      <c r="M94" s="577"/>
      <c r="N94" s="577"/>
      <c r="O94" s="577"/>
      <c r="P94" s="198"/>
      <c r="Q94" s="872"/>
      <c r="R94" s="1219"/>
      <c r="S94" s="313"/>
      <c r="T94" s="1218"/>
      <c r="U94" s="1218"/>
      <c r="V94" s="1218"/>
      <c r="W94" s="1218"/>
      <c r="X94" s="198"/>
      <c r="Y94" s="198"/>
      <c r="Z94" s="198"/>
      <c r="AA94" s="198"/>
      <c r="AB94" s="198"/>
      <c r="AC94" s="198"/>
      <c r="AD94" s="198"/>
      <c r="AE94" s="198"/>
      <c r="AF94" s="3125"/>
      <c r="AG94" s="573" t="s">
        <v>384</v>
      </c>
      <c r="AH94" s="198"/>
      <c r="AI94" s="575">
        <f>SUM(AK94:AS94)</f>
        <v>0</v>
      </c>
      <c r="AJ94" s="576"/>
      <c r="AK94" s="577"/>
      <c r="AL94" s="577"/>
      <c r="AM94" s="577"/>
      <c r="AN94" s="577"/>
      <c r="AO94" s="577"/>
      <c r="AP94" s="577"/>
      <c r="AQ94" s="577"/>
      <c r="AR94" s="577"/>
      <c r="AS94" s="577"/>
      <c r="AT94" s="198"/>
    </row>
    <row r="95" spans="2:46">
      <c r="B95" s="3216"/>
      <c r="C95" s="574" t="s">
        <v>368</v>
      </c>
      <c r="D95" s="198"/>
      <c r="E95" s="569">
        <f>SUM(G95:O95)</f>
        <v>0</v>
      </c>
      <c r="F95" s="564"/>
      <c r="G95" s="570"/>
      <c r="H95" s="570"/>
      <c r="I95" s="570"/>
      <c r="J95" s="570"/>
      <c r="K95" s="570"/>
      <c r="L95" s="570"/>
      <c r="M95" s="570"/>
      <c r="N95" s="570"/>
      <c r="O95" s="570"/>
      <c r="P95" s="198"/>
      <c r="Q95" s="872"/>
      <c r="R95" s="1216"/>
      <c r="S95" s="313"/>
      <c r="T95" s="1217"/>
      <c r="U95" s="1217"/>
      <c r="V95" s="1217"/>
      <c r="W95" s="1218"/>
      <c r="X95" s="198"/>
      <c r="Y95" s="198"/>
      <c r="Z95" s="198"/>
      <c r="AA95" s="198"/>
      <c r="AB95" s="198"/>
      <c r="AC95" s="198"/>
      <c r="AD95" s="198"/>
      <c r="AE95" s="198"/>
      <c r="AF95" s="3216"/>
      <c r="AG95" s="574" t="s">
        <v>368</v>
      </c>
      <c r="AH95" s="198"/>
      <c r="AI95" s="569">
        <f>SUM(AK95:AS95)</f>
        <v>0</v>
      </c>
      <c r="AJ95" s="564"/>
      <c r="AK95" s="570"/>
      <c r="AL95" s="570"/>
      <c r="AM95" s="570"/>
      <c r="AN95" s="570"/>
      <c r="AO95" s="570"/>
      <c r="AP95" s="570"/>
      <c r="AQ95" s="570"/>
      <c r="AR95" s="570"/>
      <c r="AS95" s="570"/>
      <c r="AT95" s="198"/>
    </row>
    <row r="96" spans="2:46">
      <c r="B96" s="198"/>
      <c r="C96" s="198"/>
      <c r="D96" s="198"/>
      <c r="E96" s="198"/>
      <c r="F96" s="198"/>
      <c r="G96" s="198"/>
      <c r="H96" s="198"/>
      <c r="I96" s="198"/>
      <c r="J96" s="198"/>
      <c r="K96" s="198"/>
      <c r="L96" s="198"/>
      <c r="M96" s="198"/>
      <c r="N96" s="198"/>
      <c r="O96" s="198"/>
      <c r="P96" s="198"/>
      <c r="Q96" s="872"/>
      <c r="R96" s="1216"/>
      <c r="S96" s="313"/>
      <c r="T96" s="1217"/>
      <c r="U96" s="1217"/>
      <c r="V96" s="1217"/>
      <c r="W96" s="1218"/>
      <c r="X96" s="198"/>
      <c r="Y96" s="198"/>
      <c r="Z96" s="198"/>
      <c r="AA96" s="198"/>
      <c r="AB96" s="198"/>
      <c r="AC96" s="198"/>
      <c r="AD96" s="198"/>
      <c r="AE96" s="198"/>
      <c r="AF96" s="198"/>
      <c r="AG96" s="198"/>
      <c r="AH96" s="198"/>
      <c r="AI96" s="198"/>
      <c r="AJ96" s="198"/>
      <c r="AK96" s="198"/>
      <c r="AL96" s="198"/>
      <c r="AM96" s="198"/>
      <c r="AN96" s="198"/>
      <c r="AO96" s="198"/>
      <c r="AP96" s="198"/>
      <c r="AQ96" s="198"/>
      <c r="AR96" s="198"/>
      <c r="AS96" s="198"/>
      <c r="AT96" s="198"/>
    </row>
    <row r="97" spans="1:46">
      <c r="A97" s="198"/>
      <c r="B97" s="198"/>
      <c r="C97" s="198"/>
      <c r="D97" s="198"/>
      <c r="E97" s="198"/>
      <c r="F97" s="198"/>
      <c r="G97" s="198"/>
      <c r="H97" s="198"/>
      <c r="I97" s="198"/>
      <c r="J97" s="198"/>
      <c r="K97" s="198"/>
      <c r="L97" s="198"/>
      <c r="M97" s="198"/>
      <c r="N97" s="198"/>
      <c r="O97" s="198"/>
      <c r="P97" s="198"/>
      <c r="Q97" s="198"/>
      <c r="R97" s="198"/>
      <c r="S97" s="198"/>
      <c r="T97" s="198"/>
      <c r="U97" s="198"/>
      <c r="V97" s="198"/>
      <c r="W97" s="198"/>
      <c r="X97" s="198"/>
      <c r="Y97" s="198"/>
      <c r="Z97" s="198"/>
      <c r="AA97" s="198"/>
      <c r="AB97" s="198"/>
      <c r="AC97" s="198"/>
      <c r="AD97" s="198"/>
      <c r="AE97" s="198"/>
      <c r="AF97" s="198"/>
      <c r="AG97" s="198"/>
      <c r="AH97" s="198"/>
      <c r="AI97" s="198"/>
      <c r="AJ97" s="198"/>
      <c r="AK97" s="198"/>
      <c r="AL97" s="198"/>
      <c r="AM97" s="198"/>
      <c r="AN97" s="198"/>
      <c r="AO97" s="198"/>
      <c r="AP97" s="198"/>
      <c r="AQ97" s="198"/>
      <c r="AR97" s="198"/>
      <c r="AS97" s="198"/>
      <c r="AT97" s="198"/>
    </row>
    <row r="98" spans="1:46">
      <c r="A98" s="198"/>
      <c r="B98" s="1224"/>
      <c r="C98" s="1225"/>
      <c r="D98" s="509"/>
      <c r="E98" s="170"/>
      <c r="F98" s="198"/>
      <c r="G98" s="198"/>
      <c r="H98" s="198"/>
      <c r="I98" s="198"/>
      <c r="J98" s="198"/>
      <c r="K98" s="198"/>
      <c r="L98" s="198"/>
      <c r="M98" s="198"/>
      <c r="N98" s="198"/>
      <c r="O98" s="198"/>
      <c r="P98" s="198"/>
      <c r="Q98" s="1224"/>
      <c r="R98" s="1225"/>
      <c r="S98" s="509"/>
      <c r="T98" s="170"/>
      <c r="U98" s="198"/>
      <c r="V98" s="198"/>
      <c r="W98" s="198"/>
      <c r="X98" s="198"/>
      <c r="Y98" s="198"/>
      <c r="Z98" s="198"/>
      <c r="AA98" s="198"/>
      <c r="AB98" s="198"/>
      <c r="AC98" s="198"/>
      <c r="AD98" s="198"/>
      <c r="AE98" s="198"/>
      <c r="AF98" s="1224"/>
      <c r="AG98" s="1225"/>
      <c r="AH98" s="509"/>
      <c r="AI98" s="170"/>
      <c r="AJ98" s="198"/>
      <c r="AK98" s="198"/>
      <c r="AL98" s="198"/>
      <c r="AM98" s="198"/>
      <c r="AN98" s="198"/>
      <c r="AO98" s="198"/>
      <c r="AP98" s="198"/>
      <c r="AQ98" s="198"/>
      <c r="AR98" s="198"/>
      <c r="AS98" s="198"/>
      <c r="AT98" s="198"/>
    </row>
    <row r="99" spans="1:46">
      <c r="A99" s="198"/>
      <c r="B99" s="1017"/>
      <c r="C99" s="170"/>
      <c r="D99" s="223"/>
      <c r="E99" s="530" t="str">
        <f>+Introdução!E28</f>
        <v>t</v>
      </c>
      <c r="F99" s="2255"/>
      <c r="G99" s="3217" t="str">
        <f>+E99</f>
        <v>t</v>
      </c>
      <c r="H99" s="3218"/>
      <c r="I99" s="3218"/>
      <c r="J99" s="3218"/>
      <c r="K99" s="3218"/>
      <c r="L99" s="3218"/>
      <c r="M99" s="3218"/>
      <c r="N99" s="3218"/>
      <c r="O99" s="3219"/>
      <c r="P99" s="198"/>
      <c r="Q99" s="1017"/>
      <c r="R99" s="170"/>
      <c r="S99" s="223"/>
      <c r="T99" s="530" t="str">
        <f>+E99</f>
        <v>t</v>
      </c>
      <c r="U99" s="198"/>
      <c r="V99" s="3217" t="str">
        <f>+T99</f>
        <v>t</v>
      </c>
      <c r="W99" s="3218"/>
      <c r="X99" s="3218"/>
      <c r="Y99" s="3218"/>
      <c r="Z99" s="3218"/>
      <c r="AA99" s="3218"/>
      <c r="AB99" s="3218"/>
      <c r="AC99" s="3218"/>
      <c r="AD99" s="3219"/>
      <c r="AE99" s="198"/>
      <c r="AF99" s="1017"/>
      <c r="AG99" s="170"/>
      <c r="AH99" s="223"/>
      <c r="AI99" s="530" t="str">
        <f>+T99</f>
        <v>t</v>
      </c>
      <c r="AJ99" s="198"/>
      <c r="AK99" s="3217" t="str">
        <f>+AI99</f>
        <v>t</v>
      </c>
      <c r="AL99" s="3218"/>
      <c r="AM99" s="3218"/>
      <c r="AN99" s="3218"/>
      <c r="AO99" s="3218"/>
      <c r="AP99" s="3218"/>
      <c r="AQ99" s="3218"/>
      <c r="AR99" s="3218"/>
      <c r="AS99" s="3219"/>
      <c r="AT99" s="198"/>
    </row>
    <row r="100" spans="1:46">
      <c r="A100" s="198"/>
      <c r="B100" s="1213"/>
      <c r="C100" s="1214" t="s">
        <v>112</v>
      </c>
      <c r="D100" s="1215"/>
      <c r="E100" s="533" t="s">
        <v>316</v>
      </c>
      <c r="F100" s="198"/>
      <c r="G100" s="533" t="s">
        <v>113</v>
      </c>
      <c r="H100" s="533" t="s">
        <v>114</v>
      </c>
      <c r="I100" s="533" t="s">
        <v>115</v>
      </c>
      <c r="J100" s="533" t="s">
        <v>116</v>
      </c>
      <c r="K100" s="533" t="s">
        <v>117</v>
      </c>
      <c r="L100" s="533" t="s">
        <v>118</v>
      </c>
      <c r="M100" s="533" t="s">
        <v>119</v>
      </c>
      <c r="N100" s="533" t="s">
        <v>120</v>
      </c>
      <c r="O100" s="533" t="s">
        <v>121</v>
      </c>
      <c r="P100" s="198"/>
      <c r="Q100" s="1213"/>
      <c r="R100" s="1214" t="s">
        <v>112</v>
      </c>
      <c r="S100" s="1215"/>
      <c r="T100" s="686" t="s">
        <v>316</v>
      </c>
      <c r="U100" s="198"/>
      <c r="V100" s="533" t="s">
        <v>113</v>
      </c>
      <c r="W100" s="533" t="s">
        <v>114</v>
      </c>
      <c r="X100" s="533" t="s">
        <v>115</v>
      </c>
      <c r="Y100" s="533" t="s">
        <v>116</v>
      </c>
      <c r="Z100" s="533" t="s">
        <v>117</v>
      </c>
      <c r="AA100" s="533" t="s">
        <v>118</v>
      </c>
      <c r="AB100" s="533" t="s">
        <v>119</v>
      </c>
      <c r="AC100" s="533" t="s">
        <v>120</v>
      </c>
      <c r="AD100" s="533" t="s">
        <v>121</v>
      </c>
      <c r="AE100" s="198"/>
      <c r="AF100" s="1213"/>
      <c r="AG100" s="1214" t="s">
        <v>112</v>
      </c>
      <c r="AH100" s="1215"/>
      <c r="AI100" s="533" t="s">
        <v>316</v>
      </c>
      <c r="AJ100" s="198"/>
      <c r="AK100" s="533" t="s">
        <v>113</v>
      </c>
      <c r="AL100" s="533" t="s">
        <v>114</v>
      </c>
      <c r="AM100" s="533" t="s">
        <v>115</v>
      </c>
      <c r="AN100" s="533" t="s">
        <v>116</v>
      </c>
      <c r="AO100" s="533" t="s">
        <v>117</v>
      </c>
      <c r="AP100" s="533" t="s">
        <v>118</v>
      </c>
      <c r="AQ100" s="533" t="s">
        <v>119</v>
      </c>
      <c r="AR100" s="533" t="s">
        <v>120</v>
      </c>
      <c r="AS100" s="533" t="s">
        <v>121</v>
      </c>
      <c r="AT100" s="198"/>
    </row>
    <row r="101" spans="1:46" ht="4.5" customHeight="1">
      <c r="A101" s="198"/>
      <c r="B101" s="1017"/>
      <c r="C101" s="1018"/>
      <c r="D101" s="1019"/>
      <c r="E101" s="535"/>
      <c r="F101" s="198"/>
      <c r="G101" s="198"/>
      <c r="H101" s="198"/>
      <c r="I101" s="198"/>
      <c r="J101" s="198"/>
      <c r="K101" s="198"/>
      <c r="L101" s="198"/>
      <c r="M101" s="198"/>
      <c r="N101" s="198"/>
      <c r="O101" s="198"/>
      <c r="P101" s="198"/>
      <c r="Q101" s="1017"/>
      <c r="R101" s="1018"/>
      <c r="S101" s="1019"/>
      <c r="T101" s="535"/>
      <c r="U101" s="198"/>
      <c r="V101" s="198"/>
      <c r="W101" s="198"/>
      <c r="X101" s="198"/>
      <c r="Y101" s="198"/>
      <c r="Z101" s="198"/>
      <c r="AA101" s="198"/>
      <c r="AB101" s="198"/>
      <c r="AC101" s="198"/>
      <c r="AD101" s="198"/>
      <c r="AE101" s="198"/>
      <c r="AF101" s="1017"/>
      <c r="AG101" s="1018"/>
      <c r="AH101" s="1019"/>
      <c r="AI101" s="535"/>
      <c r="AJ101" s="198"/>
      <c r="AK101" s="198"/>
      <c r="AL101" s="198"/>
      <c r="AM101" s="198"/>
      <c r="AN101" s="198"/>
      <c r="AO101" s="198"/>
      <c r="AP101" s="198"/>
      <c r="AQ101" s="198"/>
      <c r="AR101" s="198"/>
      <c r="AS101" s="198"/>
      <c r="AT101" s="198"/>
    </row>
    <row r="102" spans="1:46">
      <c r="A102" s="198"/>
      <c r="B102" s="1004">
        <v>1</v>
      </c>
      <c r="C102" s="1005" t="s">
        <v>302</v>
      </c>
      <c r="D102" s="1006"/>
      <c r="E102" s="998">
        <f>SUM(G102:O102)</f>
        <v>0</v>
      </c>
      <c r="F102" s="999"/>
      <c r="G102" s="1002"/>
      <c r="H102" s="1002"/>
      <c r="I102" s="1002"/>
      <c r="J102" s="1002"/>
      <c r="K102" s="1002"/>
      <c r="L102" s="1002"/>
      <c r="M102" s="1002"/>
      <c r="N102" s="1002"/>
      <c r="O102" s="1002"/>
      <c r="P102" s="198"/>
      <c r="Q102" s="1004">
        <v>1</v>
      </c>
      <c r="R102" s="1005" t="s">
        <v>302</v>
      </c>
      <c r="S102" s="1006"/>
      <c r="T102" s="998">
        <f>SUM(V102:AD102)</f>
        <v>0</v>
      </c>
      <c r="U102" s="999"/>
      <c r="V102" s="1002"/>
      <c r="W102" s="1002"/>
      <c r="X102" s="1002"/>
      <c r="Y102" s="1002"/>
      <c r="Z102" s="1002"/>
      <c r="AA102" s="1002"/>
      <c r="AB102" s="1002"/>
      <c r="AC102" s="1002"/>
      <c r="AD102" s="1002"/>
      <c r="AE102" s="198"/>
      <c r="AF102" s="1004">
        <v>1</v>
      </c>
      <c r="AG102" s="1005" t="s">
        <v>302</v>
      </c>
      <c r="AH102" s="1006"/>
      <c r="AI102" s="998">
        <f>SUM(AK102:AS102)</f>
        <v>0</v>
      </c>
      <c r="AJ102" s="999"/>
      <c r="AK102" s="1002"/>
      <c r="AL102" s="1002"/>
      <c r="AM102" s="1002"/>
      <c r="AN102" s="1002"/>
      <c r="AO102" s="1002"/>
      <c r="AP102" s="1002"/>
      <c r="AQ102" s="1002"/>
      <c r="AR102" s="1002"/>
      <c r="AS102" s="1002"/>
      <c r="AT102" s="198"/>
    </row>
    <row r="103" spans="1:46">
      <c r="A103" s="198"/>
      <c r="B103" s="1007">
        <v>2</v>
      </c>
      <c r="C103" s="1008" t="s">
        <v>171</v>
      </c>
      <c r="D103" s="1006"/>
      <c r="E103" s="989">
        <f>SUM(G103:O103)</f>
        <v>0</v>
      </c>
      <c r="F103" s="999"/>
      <c r="G103" s="1406"/>
      <c r="H103" s="1406"/>
      <c r="I103" s="1406"/>
      <c r="J103" s="1406"/>
      <c r="K103" s="1406"/>
      <c r="L103" s="1406"/>
      <c r="M103" s="1406"/>
      <c r="N103" s="1406"/>
      <c r="O103" s="1406"/>
      <c r="P103" s="198"/>
      <c r="Q103" s="1007">
        <v>2</v>
      </c>
      <c r="R103" s="1008" t="s">
        <v>171</v>
      </c>
      <c r="S103" s="1006"/>
      <c r="T103" s="989">
        <f>SUM(V103:AD103)</f>
        <v>0</v>
      </c>
      <c r="U103" s="999"/>
      <c r="V103" s="1406"/>
      <c r="W103" s="1406"/>
      <c r="X103" s="1406"/>
      <c r="Y103" s="1406"/>
      <c r="Z103" s="1406"/>
      <c r="AA103" s="1406"/>
      <c r="AB103" s="1406"/>
      <c r="AC103" s="1406"/>
      <c r="AD103" s="1406"/>
      <c r="AE103" s="198"/>
      <c r="AF103" s="1007">
        <v>2</v>
      </c>
      <c r="AG103" s="1008" t="s">
        <v>171</v>
      </c>
      <c r="AH103" s="1006"/>
      <c r="AI103" s="989">
        <f>SUM(AK103:AS103)</f>
        <v>0</v>
      </c>
      <c r="AJ103" s="999"/>
      <c r="AK103" s="1406"/>
      <c r="AL103" s="1406"/>
      <c r="AM103" s="1406"/>
      <c r="AN103" s="1406"/>
      <c r="AO103" s="1406"/>
      <c r="AP103" s="1406"/>
      <c r="AQ103" s="1406"/>
      <c r="AR103" s="1406"/>
      <c r="AS103" s="1406"/>
      <c r="AT103" s="198"/>
    </row>
    <row r="104" spans="1:46">
      <c r="A104" s="198"/>
      <c r="B104" s="1007">
        <v>3</v>
      </c>
      <c r="C104" s="1008" t="s">
        <v>172</v>
      </c>
      <c r="D104" s="1006"/>
      <c r="E104" s="989">
        <f t="shared" ref="E104:E110" si="76">SUM(G104:O104)</f>
        <v>0</v>
      </c>
      <c r="F104" s="999"/>
      <c r="G104" s="1406"/>
      <c r="H104" s="1406"/>
      <c r="I104" s="1406"/>
      <c r="J104" s="1406"/>
      <c r="K104" s="1406"/>
      <c r="L104" s="1406"/>
      <c r="M104" s="1406"/>
      <c r="N104" s="1406"/>
      <c r="O104" s="1406"/>
      <c r="P104" s="198"/>
      <c r="Q104" s="1007">
        <v>3</v>
      </c>
      <c r="R104" s="1008" t="s">
        <v>172</v>
      </c>
      <c r="S104" s="1006"/>
      <c r="T104" s="989">
        <f t="shared" ref="T104:T110" si="77">SUM(V104:AD104)</f>
        <v>0</v>
      </c>
      <c r="U104" s="999"/>
      <c r="V104" s="1406"/>
      <c r="W104" s="1406"/>
      <c r="X104" s="1406"/>
      <c r="Y104" s="1406"/>
      <c r="Z104" s="1406"/>
      <c r="AA104" s="1406"/>
      <c r="AB104" s="1406"/>
      <c r="AC104" s="1406"/>
      <c r="AD104" s="1406"/>
      <c r="AE104" s="198"/>
      <c r="AF104" s="1007">
        <v>3</v>
      </c>
      <c r="AG104" s="1008" t="s">
        <v>172</v>
      </c>
      <c r="AH104" s="1006"/>
      <c r="AI104" s="989">
        <f t="shared" ref="AI104:AI110" si="78">SUM(AK104:AS104)</f>
        <v>0</v>
      </c>
      <c r="AJ104" s="999"/>
      <c r="AK104" s="1406"/>
      <c r="AL104" s="1406"/>
      <c r="AM104" s="1406"/>
      <c r="AN104" s="1406"/>
      <c r="AO104" s="1406"/>
      <c r="AP104" s="1406"/>
      <c r="AQ104" s="1406"/>
      <c r="AR104" s="1406"/>
      <c r="AS104" s="1406"/>
      <c r="AT104" s="198"/>
    </row>
    <row r="105" spans="1:46">
      <c r="A105" s="198"/>
      <c r="B105" s="1007">
        <v>4</v>
      </c>
      <c r="C105" s="1008" t="s">
        <v>373</v>
      </c>
      <c r="D105" s="1006"/>
      <c r="E105" s="989">
        <f t="shared" si="76"/>
        <v>0</v>
      </c>
      <c r="F105" s="999"/>
      <c r="G105" s="1406"/>
      <c r="H105" s="1406"/>
      <c r="I105" s="1406"/>
      <c r="J105" s="1406"/>
      <c r="K105" s="1406"/>
      <c r="L105" s="1406"/>
      <c r="M105" s="1406"/>
      <c r="N105" s="1406"/>
      <c r="O105" s="1406"/>
      <c r="P105" s="198"/>
      <c r="Q105" s="1007">
        <v>4</v>
      </c>
      <c r="R105" s="1008" t="s">
        <v>373</v>
      </c>
      <c r="S105" s="1006"/>
      <c r="T105" s="989">
        <f t="shared" si="77"/>
        <v>0</v>
      </c>
      <c r="U105" s="999"/>
      <c r="V105" s="1406"/>
      <c r="W105" s="1406"/>
      <c r="X105" s="1406"/>
      <c r="Y105" s="1406"/>
      <c r="Z105" s="1406"/>
      <c r="AA105" s="1406"/>
      <c r="AB105" s="1406"/>
      <c r="AC105" s="1406"/>
      <c r="AD105" s="1406"/>
      <c r="AE105" s="198"/>
      <c r="AF105" s="1007">
        <v>4</v>
      </c>
      <c r="AG105" s="1008" t="s">
        <v>373</v>
      </c>
      <c r="AH105" s="1006"/>
      <c r="AI105" s="989">
        <f t="shared" si="78"/>
        <v>0</v>
      </c>
      <c r="AJ105" s="999"/>
      <c r="AK105" s="1406"/>
      <c r="AL105" s="1406"/>
      <c r="AM105" s="1406"/>
      <c r="AN105" s="1406"/>
      <c r="AO105" s="1406"/>
      <c r="AP105" s="1406"/>
      <c r="AQ105" s="1406"/>
      <c r="AR105" s="1406"/>
      <c r="AS105" s="1406"/>
      <c r="AT105" s="198"/>
    </row>
    <row r="106" spans="1:46">
      <c r="A106" s="198"/>
      <c r="B106" s="1007">
        <v>5</v>
      </c>
      <c r="C106" s="1008" t="s">
        <v>374</v>
      </c>
      <c r="D106" s="1006"/>
      <c r="E106" s="989">
        <f t="shared" si="76"/>
        <v>0</v>
      </c>
      <c r="F106" s="999"/>
      <c r="G106" s="1406"/>
      <c r="H106" s="1406"/>
      <c r="I106" s="1406"/>
      <c r="J106" s="1406"/>
      <c r="K106" s="1406"/>
      <c r="L106" s="1406"/>
      <c r="M106" s="1406"/>
      <c r="N106" s="1406"/>
      <c r="O106" s="1406"/>
      <c r="P106" s="198"/>
      <c r="Q106" s="1007">
        <v>5</v>
      </c>
      <c r="R106" s="1008" t="s">
        <v>374</v>
      </c>
      <c r="S106" s="1006"/>
      <c r="T106" s="989">
        <f t="shared" si="77"/>
        <v>0</v>
      </c>
      <c r="U106" s="999"/>
      <c r="V106" s="1406"/>
      <c r="W106" s="1406"/>
      <c r="X106" s="1406"/>
      <c r="Y106" s="1406"/>
      <c r="Z106" s="1406"/>
      <c r="AA106" s="1406"/>
      <c r="AB106" s="1406"/>
      <c r="AC106" s="1406"/>
      <c r="AD106" s="1406"/>
      <c r="AE106" s="198"/>
      <c r="AF106" s="1007">
        <v>5</v>
      </c>
      <c r="AG106" s="1008" t="s">
        <v>374</v>
      </c>
      <c r="AH106" s="1006"/>
      <c r="AI106" s="989">
        <f t="shared" si="78"/>
        <v>0</v>
      </c>
      <c r="AJ106" s="999"/>
      <c r="AK106" s="1406"/>
      <c r="AL106" s="1406"/>
      <c r="AM106" s="1406"/>
      <c r="AN106" s="1406"/>
      <c r="AO106" s="1406"/>
      <c r="AP106" s="1406"/>
      <c r="AQ106" s="1406"/>
      <c r="AR106" s="1406"/>
      <c r="AS106" s="1406"/>
      <c r="AT106" s="198"/>
    </row>
    <row r="107" spans="1:46">
      <c r="A107" s="198"/>
      <c r="B107" s="1007">
        <v>6</v>
      </c>
      <c r="C107" s="1008" t="s">
        <v>375</v>
      </c>
      <c r="D107" s="1006"/>
      <c r="E107" s="989">
        <f t="shared" si="76"/>
        <v>0</v>
      </c>
      <c r="F107" s="999"/>
      <c r="G107" s="1406"/>
      <c r="H107" s="1406"/>
      <c r="I107" s="1406"/>
      <c r="J107" s="1406"/>
      <c r="K107" s="1406"/>
      <c r="L107" s="1406"/>
      <c r="M107" s="1406"/>
      <c r="N107" s="1406"/>
      <c r="O107" s="1406"/>
      <c r="P107" s="198"/>
      <c r="Q107" s="1007">
        <v>6</v>
      </c>
      <c r="R107" s="1008" t="s">
        <v>375</v>
      </c>
      <c r="S107" s="1006"/>
      <c r="T107" s="989">
        <f t="shared" si="77"/>
        <v>0</v>
      </c>
      <c r="U107" s="999"/>
      <c r="V107" s="1406"/>
      <c r="W107" s="1406"/>
      <c r="X107" s="1406"/>
      <c r="Y107" s="1406"/>
      <c r="Z107" s="1406"/>
      <c r="AA107" s="1406"/>
      <c r="AB107" s="1406"/>
      <c r="AC107" s="1406"/>
      <c r="AD107" s="1406"/>
      <c r="AE107" s="198"/>
      <c r="AF107" s="1007">
        <v>6</v>
      </c>
      <c r="AG107" s="1008" t="s">
        <v>375</v>
      </c>
      <c r="AH107" s="1006"/>
      <c r="AI107" s="989">
        <f t="shared" si="78"/>
        <v>0</v>
      </c>
      <c r="AJ107" s="999"/>
      <c r="AK107" s="1406"/>
      <c r="AL107" s="1406"/>
      <c r="AM107" s="1406"/>
      <c r="AN107" s="1406"/>
      <c r="AO107" s="1406"/>
      <c r="AP107" s="1406"/>
      <c r="AQ107" s="1406"/>
      <c r="AR107" s="1406"/>
      <c r="AS107" s="1406"/>
      <c r="AT107" s="198"/>
    </row>
    <row r="108" spans="1:46">
      <c r="A108" s="198"/>
      <c r="B108" s="1007">
        <v>7</v>
      </c>
      <c r="C108" s="1008" t="s">
        <v>246</v>
      </c>
      <c r="D108" s="1006"/>
      <c r="E108" s="989">
        <f t="shared" si="76"/>
        <v>0</v>
      </c>
      <c r="F108" s="999"/>
      <c r="G108" s="1406"/>
      <c r="H108" s="1406"/>
      <c r="I108" s="1406"/>
      <c r="J108" s="1406"/>
      <c r="K108" s="1406"/>
      <c r="L108" s="1406"/>
      <c r="M108" s="1406"/>
      <c r="N108" s="1406"/>
      <c r="O108" s="1406"/>
      <c r="P108" s="198"/>
      <c r="Q108" s="1007">
        <v>7</v>
      </c>
      <c r="R108" s="1008" t="s">
        <v>246</v>
      </c>
      <c r="S108" s="1006"/>
      <c r="T108" s="989">
        <f t="shared" si="77"/>
        <v>0</v>
      </c>
      <c r="U108" s="999"/>
      <c r="V108" s="1406"/>
      <c r="W108" s="1406"/>
      <c r="X108" s="1406"/>
      <c r="Y108" s="1406"/>
      <c r="Z108" s="1406"/>
      <c r="AA108" s="1406"/>
      <c r="AB108" s="1406"/>
      <c r="AC108" s="1406"/>
      <c r="AD108" s="1406"/>
      <c r="AE108" s="198"/>
      <c r="AF108" s="1007">
        <v>7</v>
      </c>
      <c r="AG108" s="1008" t="s">
        <v>246</v>
      </c>
      <c r="AH108" s="1006"/>
      <c r="AI108" s="989">
        <f t="shared" si="78"/>
        <v>0</v>
      </c>
      <c r="AJ108" s="999"/>
      <c r="AK108" s="1406"/>
      <c r="AL108" s="1406"/>
      <c r="AM108" s="1406"/>
      <c r="AN108" s="1406"/>
      <c r="AO108" s="1406"/>
      <c r="AP108" s="1406"/>
      <c r="AQ108" s="1406"/>
      <c r="AR108" s="1406"/>
      <c r="AS108" s="1406"/>
      <c r="AT108" s="198"/>
    </row>
    <row r="109" spans="1:46">
      <c r="A109" s="198"/>
      <c r="B109" s="1007">
        <v>8</v>
      </c>
      <c r="C109" s="1008" t="s">
        <v>282</v>
      </c>
      <c r="D109" s="1006"/>
      <c r="E109" s="989">
        <f t="shared" si="76"/>
        <v>0</v>
      </c>
      <c r="F109" s="999"/>
      <c r="G109" s="1406"/>
      <c r="H109" s="1406"/>
      <c r="I109" s="1406"/>
      <c r="J109" s="1406"/>
      <c r="K109" s="1406"/>
      <c r="L109" s="1406"/>
      <c r="M109" s="1406"/>
      <c r="N109" s="1406"/>
      <c r="O109" s="1406"/>
      <c r="P109" s="198"/>
      <c r="Q109" s="1007">
        <v>8</v>
      </c>
      <c r="R109" s="1008" t="s">
        <v>282</v>
      </c>
      <c r="S109" s="1006"/>
      <c r="T109" s="989">
        <f t="shared" si="77"/>
        <v>0</v>
      </c>
      <c r="U109" s="999"/>
      <c r="V109" s="1406"/>
      <c r="W109" s="1406"/>
      <c r="X109" s="1406"/>
      <c r="Y109" s="1406"/>
      <c r="Z109" s="1406"/>
      <c r="AA109" s="1406"/>
      <c r="AB109" s="1406"/>
      <c r="AC109" s="1406"/>
      <c r="AD109" s="1406"/>
      <c r="AE109" s="198"/>
      <c r="AF109" s="1007">
        <v>8</v>
      </c>
      <c r="AG109" s="1008" t="s">
        <v>282</v>
      </c>
      <c r="AH109" s="1006"/>
      <c r="AI109" s="989">
        <f t="shared" si="78"/>
        <v>0</v>
      </c>
      <c r="AJ109" s="999"/>
      <c r="AK109" s="1406"/>
      <c r="AL109" s="1406"/>
      <c r="AM109" s="1406"/>
      <c r="AN109" s="1406"/>
      <c r="AO109" s="1406"/>
      <c r="AP109" s="1406"/>
      <c r="AQ109" s="1406"/>
      <c r="AR109" s="1406"/>
      <c r="AS109" s="1406"/>
      <c r="AT109" s="198"/>
    </row>
    <row r="110" spans="1:46">
      <c r="A110" s="198"/>
      <c r="B110" s="1007">
        <v>9</v>
      </c>
      <c r="C110" s="539" t="s">
        <v>280</v>
      </c>
      <c r="D110" s="385"/>
      <c r="E110" s="989">
        <f t="shared" si="76"/>
        <v>0</v>
      </c>
      <c r="F110" s="999"/>
      <c r="G110" s="1406"/>
      <c r="H110" s="1406"/>
      <c r="I110" s="1406"/>
      <c r="J110" s="1406"/>
      <c r="K110" s="1406"/>
      <c r="L110" s="1406"/>
      <c r="M110" s="1406"/>
      <c r="N110" s="1406"/>
      <c r="O110" s="1406"/>
      <c r="P110" s="198"/>
      <c r="Q110" s="1007">
        <v>9</v>
      </c>
      <c r="R110" s="539" t="s">
        <v>280</v>
      </c>
      <c r="S110" s="385"/>
      <c r="T110" s="989">
        <f t="shared" si="77"/>
        <v>0</v>
      </c>
      <c r="U110" s="999"/>
      <c r="V110" s="1406"/>
      <c r="W110" s="1406"/>
      <c r="X110" s="1406"/>
      <c r="Y110" s="1406"/>
      <c r="Z110" s="1406"/>
      <c r="AA110" s="1406"/>
      <c r="AB110" s="1406"/>
      <c r="AC110" s="1406"/>
      <c r="AD110" s="1406"/>
      <c r="AE110" s="198"/>
      <c r="AF110" s="1007">
        <v>9</v>
      </c>
      <c r="AG110" s="539" t="s">
        <v>280</v>
      </c>
      <c r="AH110" s="385"/>
      <c r="AI110" s="989">
        <f t="shared" si="78"/>
        <v>0</v>
      </c>
      <c r="AJ110" s="999"/>
      <c r="AK110" s="1406"/>
      <c r="AL110" s="1406"/>
      <c r="AM110" s="1406"/>
      <c r="AN110" s="1406"/>
      <c r="AO110" s="1406"/>
      <c r="AP110" s="1406"/>
      <c r="AQ110" s="1406"/>
      <c r="AR110" s="1406"/>
      <c r="AS110" s="1406"/>
      <c r="AT110" s="198"/>
    </row>
    <row r="111" spans="1:46">
      <c r="A111" s="198"/>
      <c r="B111" s="1009">
        <v>10</v>
      </c>
      <c r="C111" s="1010" t="s">
        <v>389</v>
      </c>
      <c r="D111" s="386"/>
      <c r="E111" s="1001">
        <f>SUM(G111:O111)</f>
        <v>0</v>
      </c>
      <c r="F111" s="999"/>
      <c r="G111" s="1001">
        <f t="shared" ref="G111:O111" si="79">G102+SUM(G103:G110)</f>
        <v>0</v>
      </c>
      <c r="H111" s="1001">
        <f t="shared" si="79"/>
        <v>0</v>
      </c>
      <c r="I111" s="1001">
        <f t="shared" si="79"/>
        <v>0</v>
      </c>
      <c r="J111" s="1001">
        <f t="shared" si="79"/>
        <v>0</v>
      </c>
      <c r="K111" s="1001">
        <f t="shared" si="79"/>
        <v>0</v>
      </c>
      <c r="L111" s="1001">
        <f t="shared" si="79"/>
        <v>0</v>
      </c>
      <c r="M111" s="1001">
        <f t="shared" si="79"/>
        <v>0</v>
      </c>
      <c r="N111" s="1001">
        <f t="shared" si="79"/>
        <v>0</v>
      </c>
      <c r="O111" s="1001">
        <f t="shared" si="79"/>
        <v>0</v>
      </c>
      <c r="P111" s="198"/>
      <c r="Q111" s="1009">
        <v>10</v>
      </c>
      <c r="R111" s="1010" t="s">
        <v>389</v>
      </c>
      <c r="S111" s="386"/>
      <c r="T111" s="1001">
        <f>SUM(V111:AD111)</f>
        <v>0</v>
      </c>
      <c r="U111" s="999"/>
      <c r="V111" s="1001">
        <f t="shared" ref="V111:AD111" si="80">V102+SUM(V103:V110)</f>
        <v>0</v>
      </c>
      <c r="W111" s="1001">
        <f t="shared" si="80"/>
        <v>0</v>
      </c>
      <c r="X111" s="1001">
        <f t="shared" si="80"/>
        <v>0</v>
      </c>
      <c r="Y111" s="1001">
        <f t="shared" si="80"/>
        <v>0</v>
      </c>
      <c r="Z111" s="1001">
        <f t="shared" si="80"/>
        <v>0</v>
      </c>
      <c r="AA111" s="1001">
        <f t="shared" si="80"/>
        <v>0</v>
      </c>
      <c r="AB111" s="1001">
        <f t="shared" si="80"/>
        <v>0</v>
      </c>
      <c r="AC111" s="1001">
        <f t="shared" si="80"/>
        <v>0</v>
      </c>
      <c r="AD111" s="1001">
        <f t="shared" si="80"/>
        <v>0</v>
      </c>
      <c r="AE111" s="198"/>
      <c r="AF111" s="1009">
        <v>10</v>
      </c>
      <c r="AG111" s="1010" t="s">
        <v>389</v>
      </c>
      <c r="AH111" s="386"/>
      <c r="AI111" s="1001">
        <f>SUM(AK111:AS111)</f>
        <v>0</v>
      </c>
      <c r="AJ111" s="999"/>
      <c r="AK111" s="1001">
        <f t="shared" ref="AK111:AS111" si="81">AK102+SUM(AK103:AK110)</f>
        <v>0</v>
      </c>
      <c r="AL111" s="1001">
        <f t="shared" si="81"/>
        <v>0</v>
      </c>
      <c r="AM111" s="1001">
        <f t="shared" si="81"/>
        <v>0</v>
      </c>
      <c r="AN111" s="1001">
        <f t="shared" si="81"/>
        <v>0</v>
      </c>
      <c r="AO111" s="1001">
        <f t="shared" si="81"/>
        <v>0</v>
      </c>
      <c r="AP111" s="1001">
        <f t="shared" si="81"/>
        <v>0</v>
      </c>
      <c r="AQ111" s="1001">
        <f t="shared" si="81"/>
        <v>0</v>
      </c>
      <c r="AR111" s="1001">
        <f t="shared" si="81"/>
        <v>0</v>
      </c>
      <c r="AS111" s="1001">
        <f t="shared" si="81"/>
        <v>0</v>
      </c>
      <c r="AT111" s="198"/>
    </row>
    <row r="112" spans="1:46">
      <c r="A112" s="198"/>
      <c r="B112" s="1011"/>
      <c r="C112" s="1012"/>
      <c r="D112" s="872"/>
      <c r="E112" s="1013"/>
      <c r="F112" s="198"/>
      <c r="G112" s="198"/>
      <c r="H112" s="198"/>
      <c r="I112" s="198"/>
      <c r="J112" s="198"/>
      <c r="K112" s="198"/>
      <c r="L112" s="198"/>
      <c r="M112" s="198"/>
      <c r="N112" s="198"/>
      <c r="O112" s="198"/>
      <c r="P112" s="198"/>
      <c r="Q112" s="1011"/>
      <c r="R112" s="1012"/>
      <c r="S112" s="872"/>
      <c r="T112" s="1013"/>
      <c r="U112" s="198"/>
      <c r="V112" s="198"/>
      <c r="W112" s="198"/>
      <c r="X112" s="198"/>
      <c r="Y112" s="198"/>
      <c r="Z112" s="198"/>
      <c r="AA112" s="198"/>
      <c r="AB112" s="198"/>
      <c r="AC112" s="198"/>
      <c r="AD112" s="198"/>
      <c r="AE112" s="198"/>
      <c r="AF112" s="1011"/>
      <c r="AG112" s="1012"/>
      <c r="AH112" s="872"/>
      <c r="AI112" s="1013"/>
      <c r="AJ112" s="198"/>
      <c r="AK112" s="198"/>
      <c r="AL112" s="198"/>
      <c r="AM112" s="198"/>
      <c r="AN112" s="198"/>
      <c r="AO112" s="198"/>
      <c r="AP112" s="198"/>
      <c r="AQ112" s="198"/>
      <c r="AR112" s="198"/>
      <c r="AS112" s="198"/>
      <c r="AT112" s="198"/>
    </row>
    <row r="113" spans="1:46">
      <c r="A113" s="198"/>
      <c r="B113" s="1014"/>
      <c r="C113" s="1015" t="s">
        <v>174</v>
      </c>
      <c r="D113" s="1016"/>
      <c r="E113" s="533" t="s">
        <v>316</v>
      </c>
      <c r="F113" s="198"/>
      <c r="G113" s="533" t="s">
        <v>113</v>
      </c>
      <c r="H113" s="533" t="s">
        <v>114</v>
      </c>
      <c r="I113" s="533" t="s">
        <v>115</v>
      </c>
      <c r="J113" s="533" t="s">
        <v>116</v>
      </c>
      <c r="K113" s="533" t="s">
        <v>117</v>
      </c>
      <c r="L113" s="533" t="s">
        <v>118</v>
      </c>
      <c r="M113" s="533" t="s">
        <v>119</v>
      </c>
      <c r="N113" s="533" t="s">
        <v>120</v>
      </c>
      <c r="O113" s="533" t="s">
        <v>121</v>
      </c>
      <c r="P113" s="198"/>
      <c r="Q113" s="1014"/>
      <c r="R113" s="1015" t="s">
        <v>174</v>
      </c>
      <c r="S113" s="1016"/>
      <c r="T113" s="533" t="s">
        <v>316</v>
      </c>
      <c r="U113" s="198"/>
      <c r="V113" s="533" t="s">
        <v>113</v>
      </c>
      <c r="W113" s="533" t="s">
        <v>114</v>
      </c>
      <c r="X113" s="533" t="s">
        <v>115</v>
      </c>
      <c r="Y113" s="533" t="s">
        <v>116</v>
      </c>
      <c r="Z113" s="533" t="s">
        <v>117</v>
      </c>
      <c r="AA113" s="533" t="s">
        <v>118</v>
      </c>
      <c r="AB113" s="533" t="s">
        <v>119</v>
      </c>
      <c r="AC113" s="533" t="s">
        <v>120</v>
      </c>
      <c r="AD113" s="533" t="s">
        <v>121</v>
      </c>
      <c r="AE113" s="198"/>
      <c r="AF113" s="1014"/>
      <c r="AG113" s="1015" t="s">
        <v>174</v>
      </c>
      <c r="AH113" s="1016"/>
      <c r="AI113" s="533" t="s">
        <v>316</v>
      </c>
      <c r="AJ113" s="198"/>
      <c r="AK113" s="533" t="s">
        <v>113</v>
      </c>
      <c r="AL113" s="533" t="s">
        <v>114</v>
      </c>
      <c r="AM113" s="533" t="s">
        <v>115</v>
      </c>
      <c r="AN113" s="533" t="s">
        <v>116</v>
      </c>
      <c r="AO113" s="533" t="s">
        <v>117</v>
      </c>
      <c r="AP113" s="533" t="s">
        <v>118</v>
      </c>
      <c r="AQ113" s="533" t="s">
        <v>119</v>
      </c>
      <c r="AR113" s="533" t="s">
        <v>120</v>
      </c>
      <c r="AS113" s="533" t="s">
        <v>121</v>
      </c>
      <c r="AT113" s="198"/>
    </row>
    <row r="114" spans="1:46" ht="4.5" customHeight="1">
      <c r="A114" s="198"/>
      <c r="B114" s="1017"/>
      <c r="C114" s="1018"/>
      <c r="D114" s="1019"/>
      <c r="E114" s="330"/>
      <c r="F114" s="198"/>
      <c r="G114" s="198"/>
      <c r="H114" s="198"/>
      <c r="I114" s="198"/>
      <c r="J114" s="198"/>
      <c r="K114" s="198"/>
      <c r="L114" s="198"/>
      <c r="M114" s="198"/>
      <c r="N114" s="198"/>
      <c r="O114" s="198"/>
      <c r="P114" s="198"/>
      <c r="Q114" s="1017"/>
      <c r="R114" s="1018"/>
      <c r="S114" s="1019"/>
      <c r="T114" s="330"/>
      <c r="U114" s="198"/>
      <c r="V114" s="198"/>
      <c r="W114" s="198"/>
      <c r="X114" s="198"/>
      <c r="Y114" s="198"/>
      <c r="Z114" s="198"/>
      <c r="AA114" s="198"/>
      <c r="AB114" s="198"/>
      <c r="AC114" s="198"/>
      <c r="AD114" s="198"/>
      <c r="AE114" s="198"/>
      <c r="AF114" s="1017"/>
      <c r="AG114" s="1018"/>
      <c r="AH114" s="1019"/>
      <c r="AI114" s="330"/>
      <c r="AJ114" s="198"/>
      <c r="AK114" s="198"/>
      <c r="AL114" s="198"/>
      <c r="AM114" s="198"/>
      <c r="AN114" s="198"/>
      <c r="AO114" s="198"/>
      <c r="AP114" s="198"/>
      <c r="AQ114" s="198"/>
      <c r="AR114" s="198"/>
      <c r="AS114" s="198"/>
      <c r="AT114" s="198"/>
    </row>
    <row r="115" spans="1:46">
      <c r="A115" s="198"/>
      <c r="B115" s="1004">
        <v>11</v>
      </c>
      <c r="C115" s="1020" t="s">
        <v>302</v>
      </c>
      <c r="D115" s="385"/>
      <c r="E115" s="998">
        <f>SUM(G115:O115)</f>
        <v>0</v>
      </c>
      <c r="F115" s="564"/>
      <c r="G115" s="1002"/>
      <c r="H115" s="1002"/>
      <c r="I115" s="1002"/>
      <c r="J115" s="1002"/>
      <c r="K115" s="1002"/>
      <c r="L115" s="1002"/>
      <c r="M115" s="1002"/>
      <c r="N115" s="1002"/>
      <c r="O115" s="1002"/>
      <c r="P115" s="198"/>
      <c r="Q115" s="1004">
        <v>11</v>
      </c>
      <c r="R115" s="1020" t="s">
        <v>302</v>
      </c>
      <c r="S115" s="385"/>
      <c r="T115" s="998">
        <f>SUM(V115:AD115)</f>
        <v>0</v>
      </c>
      <c r="U115" s="564"/>
      <c r="V115" s="1002"/>
      <c r="W115" s="1002"/>
      <c r="X115" s="1002"/>
      <c r="Y115" s="1002"/>
      <c r="Z115" s="1002"/>
      <c r="AA115" s="1002"/>
      <c r="AB115" s="1002"/>
      <c r="AC115" s="1002"/>
      <c r="AD115" s="1002"/>
      <c r="AE115" s="198"/>
      <c r="AF115" s="1004">
        <v>11</v>
      </c>
      <c r="AG115" s="1020" t="s">
        <v>302</v>
      </c>
      <c r="AH115" s="385"/>
      <c r="AI115" s="998">
        <f>SUM(AK115:AS115)</f>
        <v>0</v>
      </c>
      <c r="AJ115" s="564"/>
      <c r="AK115" s="1002"/>
      <c r="AL115" s="1002"/>
      <c r="AM115" s="1002"/>
      <c r="AN115" s="1002"/>
      <c r="AO115" s="1002"/>
      <c r="AP115" s="1002"/>
      <c r="AQ115" s="1002"/>
      <c r="AR115" s="1002"/>
      <c r="AS115" s="1002"/>
      <c r="AT115" s="198"/>
    </row>
    <row r="116" spans="1:46">
      <c r="A116" s="198"/>
      <c r="B116" s="1007">
        <v>12</v>
      </c>
      <c r="C116" s="539" t="s">
        <v>171</v>
      </c>
      <c r="D116" s="385"/>
      <c r="E116" s="989">
        <f>SUM(G116:O116)</f>
        <v>0</v>
      </c>
      <c r="F116" s="564"/>
      <c r="G116" s="1406"/>
      <c r="H116" s="1406"/>
      <c r="I116" s="1406"/>
      <c r="J116" s="1406"/>
      <c r="K116" s="1406"/>
      <c r="L116" s="1406"/>
      <c r="M116" s="1406"/>
      <c r="N116" s="1406"/>
      <c r="O116" s="1406"/>
      <c r="P116" s="198"/>
      <c r="Q116" s="1007">
        <v>12</v>
      </c>
      <c r="R116" s="539" t="s">
        <v>171</v>
      </c>
      <c r="S116" s="385"/>
      <c r="T116" s="989">
        <f>SUM(V116:AD116)</f>
        <v>0</v>
      </c>
      <c r="U116" s="564"/>
      <c r="V116" s="1406"/>
      <c r="W116" s="1406"/>
      <c r="X116" s="1406"/>
      <c r="Y116" s="1406"/>
      <c r="Z116" s="1406"/>
      <c r="AA116" s="1406"/>
      <c r="AB116" s="1406"/>
      <c r="AC116" s="1406"/>
      <c r="AD116" s="1406"/>
      <c r="AE116" s="198"/>
      <c r="AF116" s="1007">
        <v>12</v>
      </c>
      <c r="AG116" s="539" t="s">
        <v>171</v>
      </c>
      <c r="AH116" s="385"/>
      <c r="AI116" s="989">
        <f>SUM(AK116:AS116)</f>
        <v>0</v>
      </c>
      <c r="AJ116" s="564"/>
      <c r="AK116" s="1406"/>
      <c r="AL116" s="1406"/>
      <c r="AM116" s="1406"/>
      <c r="AN116" s="1406"/>
      <c r="AO116" s="1406"/>
      <c r="AP116" s="1406"/>
      <c r="AQ116" s="1406"/>
      <c r="AR116" s="1406"/>
      <c r="AS116" s="1406"/>
      <c r="AT116" s="198"/>
    </row>
    <row r="117" spans="1:46">
      <c r="A117" s="198"/>
      <c r="B117" s="1007">
        <v>13</v>
      </c>
      <c r="C117" s="539" t="s">
        <v>172</v>
      </c>
      <c r="D117" s="385"/>
      <c r="E117" s="989">
        <f>SUM(G117:O117)</f>
        <v>0</v>
      </c>
      <c r="F117" s="564"/>
      <c r="G117" s="1406"/>
      <c r="H117" s="1406"/>
      <c r="I117" s="1406"/>
      <c r="J117" s="1406"/>
      <c r="K117" s="1406"/>
      <c r="L117" s="1406"/>
      <c r="M117" s="1406"/>
      <c r="N117" s="1406"/>
      <c r="O117" s="1406"/>
      <c r="P117" s="198"/>
      <c r="Q117" s="1007">
        <v>13</v>
      </c>
      <c r="R117" s="539" t="s">
        <v>172</v>
      </c>
      <c r="S117" s="385"/>
      <c r="T117" s="989">
        <f>SUM(V117:AD117)</f>
        <v>0</v>
      </c>
      <c r="U117" s="564"/>
      <c r="V117" s="1406"/>
      <c r="W117" s="1406"/>
      <c r="X117" s="1406"/>
      <c r="Y117" s="1406"/>
      <c r="Z117" s="1406"/>
      <c r="AA117" s="1406"/>
      <c r="AB117" s="1406"/>
      <c r="AC117" s="1406"/>
      <c r="AD117" s="1406"/>
      <c r="AE117" s="198"/>
      <c r="AF117" s="1007">
        <v>13</v>
      </c>
      <c r="AG117" s="539" t="s">
        <v>172</v>
      </c>
      <c r="AH117" s="385"/>
      <c r="AI117" s="989">
        <f>SUM(AK117:AS117)</f>
        <v>0</v>
      </c>
      <c r="AJ117" s="564"/>
      <c r="AK117" s="1406"/>
      <c r="AL117" s="1406"/>
      <c r="AM117" s="1406"/>
      <c r="AN117" s="1406"/>
      <c r="AO117" s="1406"/>
      <c r="AP117" s="1406"/>
      <c r="AQ117" s="1406"/>
      <c r="AR117" s="1406"/>
      <c r="AS117" s="1406"/>
      <c r="AT117" s="198"/>
    </row>
    <row r="118" spans="1:46">
      <c r="A118" s="198"/>
      <c r="B118" s="1007">
        <v>14</v>
      </c>
      <c r="C118" s="539" t="s">
        <v>282</v>
      </c>
      <c r="D118" s="385"/>
      <c r="E118" s="989">
        <f>SUM(G118:O118)</f>
        <v>0</v>
      </c>
      <c r="F118" s="564"/>
      <c r="G118" s="1406"/>
      <c r="H118" s="1406"/>
      <c r="I118" s="1406"/>
      <c r="J118" s="1406"/>
      <c r="K118" s="1406"/>
      <c r="L118" s="1406"/>
      <c r="M118" s="1406"/>
      <c r="N118" s="1406"/>
      <c r="O118" s="1406"/>
      <c r="P118" s="198"/>
      <c r="Q118" s="1007">
        <v>14</v>
      </c>
      <c r="R118" s="539" t="s">
        <v>282</v>
      </c>
      <c r="S118" s="385"/>
      <c r="T118" s="989">
        <f>SUM(V118:AD118)</f>
        <v>0</v>
      </c>
      <c r="U118" s="564"/>
      <c r="V118" s="1406"/>
      <c r="W118" s="1406"/>
      <c r="X118" s="1406"/>
      <c r="Y118" s="1406"/>
      <c r="Z118" s="1406"/>
      <c r="AA118" s="1406"/>
      <c r="AB118" s="1406"/>
      <c r="AC118" s="1406"/>
      <c r="AD118" s="1406"/>
      <c r="AE118" s="198"/>
      <c r="AF118" s="1007">
        <v>14</v>
      </c>
      <c r="AG118" s="539" t="s">
        <v>282</v>
      </c>
      <c r="AH118" s="385"/>
      <c r="AI118" s="989">
        <f>SUM(AK118:AS118)</f>
        <v>0</v>
      </c>
      <c r="AJ118" s="564"/>
      <c r="AK118" s="1406"/>
      <c r="AL118" s="1406"/>
      <c r="AM118" s="1406"/>
      <c r="AN118" s="1406"/>
      <c r="AO118" s="1406"/>
      <c r="AP118" s="1406"/>
      <c r="AQ118" s="1406"/>
      <c r="AR118" s="1406"/>
      <c r="AS118" s="1406"/>
      <c r="AT118" s="198"/>
    </row>
    <row r="119" spans="1:46">
      <c r="A119" s="198"/>
      <c r="B119" s="1007">
        <v>15</v>
      </c>
      <c r="C119" s="539" t="s">
        <v>280</v>
      </c>
      <c r="D119" s="385"/>
      <c r="E119" s="989">
        <f>SUM(G119:O119)</f>
        <v>0</v>
      </c>
      <c r="F119" s="564"/>
      <c r="G119" s="962"/>
      <c r="H119" s="962"/>
      <c r="I119" s="962"/>
      <c r="J119" s="962"/>
      <c r="K119" s="962"/>
      <c r="L119" s="962"/>
      <c r="M119" s="962"/>
      <c r="N119" s="962"/>
      <c r="O119" s="962"/>
      <c r="P119" s="198"/>
      <c r="Q119" s="1007">
        <v>15</v>
      </c>
      <c r="R119" s="539" t="s">
        <v>280</v>
      </c>
      <c r="S119" s="385"/>
      <c r="T119" s="989">
        <f>SUM(V119:AD119)</f>
        <v>0</v>
      </c>
      <c r="U119" s="564"/>
      <c r="V119" s="962"/>
      <c r="W119" s="962"/>
      <c r="X119" s="962"/>
      <c r="Y119" s="962"/>
      <c r="Z119" s="962"/>
      <c r="AA119" s="962"/>
      <c r="AB119" s="962"/>
      <c r="AC119" s="962"/>
      <c r="AD119" s="962"/>
      <c r="AE119" s="198"/>
      <c r="AF119" s="1007">
        <v>15</v>
      </c>
      <c r="AG119" s="539" t="s">
        <v>280</v>
      </c>
      <c r="AH119" s="385"/>
      <c r="AI119" s="989">
        <f>SUM(AK119:AS119)</f>
        <v>0</v>
      </c>
      <c r="AJ119" s="564"/>
      <c r="AK119" s="962"/>
      <c r="AL119" s="962"/>
      <c r="AM119" s="962"/>
      <c r="AN119" s="962"/>
      <c r="AO119" s="962"/>
      <c r="AP119" s="962"/>
      <c r="AQ119" s="962"/>
      <c r="AR119" s="962"/>
      <c r="AS119" s="962"/>
      <c r="AT119" s="198"/>
    </row>
    <row r="120" spans="1:46">
      <c r="A120" s="198"/>
      <c r="B120" s="1009">
        <v>16</v>
      </c>
      <c r="C120" s="1010" t="s">
        <v>390</v>
      </c>
      <c r="D120" s="386"/>
      <c r="E120" s="563">
        <f>SUM(E115:E119)</f>
        <v>0</v>
      </c>
      <c r="F120" s="564"/>
      <c r="G120" s="563">
        <f t="shared" ref="G120:O120" si="82">SUM(G115:G119)</f>
        <v>0</v>
      </c>
      <c r="H120" s="563">
        <f t="shared" si="82"/>
        <v>0</v>
      </c>
      <c r="I120" s="563">
        <f t="shared" si="82"/>
        <v>0</v>
      </c>
      <c r="J120" s="563">
        <f t="shared" si="82"/>
        <v>0</v>
      </c>
      <c r="K120" s="563">
        <f t="shared" si="82"/>
        <v>0</v>
      </c>
      <c r="L120" s="563">
        <f t="shared" si="82"/>
        <v>0</v>
      </c>
      <c r="M120" s="563">
        <f t="shared" si="82"/>
        <v>0</v>
      </c>
      <c r="N120" s="563">
        <f t="shared" si="82"/>
        <v>0</v>
      </c>
      <c r="O120" s="563">
        <f t="shared" si="82"/>
        <v>0</v>
      </c>
      <c r="P120" s="198"/>
      <c r="Q120" s="1009">
        <v>16</v>
      </c>
      <c r="R120" s="1010" t="s">
        <v>390</v>
      </c>
      <c r="S120" s="386"/>
      <c r="T120" s="563">
        <f>SUM(T115:T119)</f>
        <v>0</v>
      </c>
      <c r="U120" s="564"/>
      <c r="V120" s="563">
        <f t="shared" ref="V120:AD120" si="83">SUM(V115:V119)</f>
        <v>0</v>
      </c>
      <c r="W120" s="563">
        <f t="shared" si="83"/>
        <v>0</v>
      </c>
      <c r="X120" s="563">
        <f t="shared" si="83"/>
        <v>0</v>
      </c>
      <c r="Y120" s="563">
        <f t="shared" si="83"/>
        <v>0</v>
      </c>
      <c r="Z120" s="563">
        <f t="shared" si="83"/>
        <v>0</v>
      </c>
      <c r="AA120" s="563">
        <f t="shared" si="83"/>
        <v>0</v>
      </c>
      <c r="AB120" s="563">
        <f t="shared" si="83"/>
        <v>0</v>
      </c>
      <c r="AC120" s="563">
        <f t="shared" si="83"/>
        <v>0</v>
      </c>
      <c r="AD120" s="563">
        <f t="shared" si="83"/>
        <v>0</v>
      </c>
      <c r="AE120" s="198"/>
      <c r="AF120" s="1009">
        <v>16</v>
      </c>
      <c r="AG120" s="1010" t="s">
        <v>390</v>
      </c>
      <c r="AH120" s="386"/>
      <c r="AI120" s="563">
        <f>SUM(AI115:AI119)</f>
        <v>0</v>
      </c>
      <c r="AJ120" s="564"/>
      <c r="AK120" s="563">
        <f t="shared" ref="AK120:AS120" si="84">SUM(AK115:AK119)</f>
        <v>0</v>
      </c>
      <c r="AL120" s="563">
        <f t="shared" si="84"/>
        <v>0</v>
      </c>
      <c r="AM120" s="563">
        <f t="shared" si="84"/>
        <v>0</v>
      </c>
      <c r="AN120" s="563">
        <f t="shared" si="84"/>
        <v>0</v>
      </c>
      <c r="AO120" s="563">
        <f t="shared" si="84"/>
        <v>0</v>
      </c>
      <c r="AP120" s="563">
        <f t="shared" si="84"/>
        <v>0</v>
      </c>
      <c r="AQ120" s="563">
        <f t="shared" si="84"/>
        <v>0</v>
      </c>
      <c r="AR120" s="563">
        <f t="shared" si="84"/>
        <v>0</v>
      </c>
      <c r="AS120" s="563">
        <f t="shared" si="84"/>
        <v>0</v>
      </c>
      <c r="AT120" s="198"/>
    </row>
    <row r="121" spans="1:46">
      <c r="A121" s="198"/>
      <c r="B121" s="1021"/>
      <c r="C121" s="126"/>
      <c r="D121" s="129"/>
      <c r="E121" s="576"/>
      <c r="F121" s="198"/>
      <c r="G121" s="198"/>
      <c r="H121" s="198"/>
      <c r="I121" s="198"/>
      <c r="J121" s="198"/>
      <c r="K121" s="198"/>
      <c r="L121" s="198"/>
      <c r="M121" s="198"/>
      <c r="N121" s="198"/>
      <c r="O121" s="198"/>
      <c r="P121" s="198"/>
      <c r="Q121" s="1021"/>
      <c r="R121" s="126"/>
      <c r="S121" s="129"/>
      <c r="T121" s="576"/>
      <c r="U121" s="198"/>
      <c r="V121" s="198"/>
      <c r="W121" s="198"/>
      <c r="X121" s="198"/>
      <c r="Y121" s="198"/>
      <c r="Z121" s="198"/>
      <c r="AA121" s="198"/>
      <c r="AB121" s="198"/>
      <c r="AC121" s="198"/>
      <c r="AD121" s="198"/>
      <c r="AE121" s="198"/>
      <c r="AF121" s="1021"/>
      <c r="AG121" s="126"/>
      <c r="AH121" s="129"/>
      <c r="AI121" s="576"/>
      <c r="AJ121" s="198"/>
      <c r="AK121" s="198"/>
      <c r="AL121" s="198"/>
      <c r="AM121" s="198"/>
      <c r="AN121" s="198"/>
      <c r="AO121" s="198"/>
      <c r="AP121" s="198"/>
      <c r="AQ121" s="198"/>
      <c r="AR121" s="198"/>
      <c r="AS121" s="198"/>
      <c r="AT121" s="198"/>
    </row>
    <row r="122" spans="1:46">
      <c r="A122" s="198"/>
      <c r="B122" s="1022"/>
      <c r="C122" s="1015" t="s">
        <v>175</v>
      </c>
      <c r="D122" s="1016"/>
      <c r="E122" s="533" t="s">
        <v>316</v>
      </c>
      <c r="F122" s="198"/>
      <c r="G122" s="533" t="s">
        <v>113</v>
      </c>
      <c r="H122" s="533" t="s">
        <v>114</v>
      </c>
      <c r="I122" s="533" t="s">
        <v>115</v>
      </c>
      <c r="J122" s="533" t="s">
        <v>116</v>
      </c>
      <c r="K122" s="533" t="s">
        <v>117</v>
      </c>
      <c r="L122" s="533" t="s">
        <v>118</v>
      </c>
      <c r="M122" s="533" t="s">
        <v>119</v>
      </c>
      <c r="N122" s="533" t="s">
        <v>120</v>
      </c>
      <c r="O122" s="533" t="s">
        <v>121</v>
      </c>
      <c r="P122" s="198"/>
      <c r="Q122" s="1022"/>
      <c r="R122" s="1015" t="s">
        <v>175</v>
      </c>
      <c r="S122" s="1016"/>
      <c r="T122" s="533" t="s">
        <v>316</v>
      </c>
      <c r="U122" s="198"/>
      <c r="V122" s="533" t="s">
        <v>113</v>
      </c>
      <c r="W122" s="533" t="s">
        <v>114</v>
      </c>
      <c r="X122" s="533" t="s">
        <v>115</v>
      </c>
      <c r="Y122" s="533" t="s">
        <v>116</v>
      </c>
      <c r="Z122" s="533" t="s">
        <v>117</v>
      </c>
      <c r="AA122" s="533" t="s">
        <v>118</v>
      </c>
      <c r="AB122" s="533" t="s">
        <v>119</v>
      </c>
      <c r="AC122" s="533" t="s">
        <v>120</v>
      </c>
      <c r="AD122" s="533" t="s">
        <v>121</v>
      </c>
      <c r="AE122" s="198"/>
      <c r="AF122" s="1022"/>
      <c r="AG122" s="1015" t="s">
        <v>175</v>
      </c>
      <c r="AH122" s="1016"/>
      <c r="AI122" s="533" t="s">
        <v>316</v>
      </c>
      <c r="AJ122" s="198"/>
      <c r="AK122" s="533" t="s">
        <v>113</v>
      </c>
      <c r="AL122" s="533" t="s">
        <v>114</v>
      </c>
      <c r="AM122" s="533" t="s">
        <v>115</v>
      </c>
      <c r="AN122" s="533" t="s">
        <v>116</v>
      </c>
      <c r="AO122" s="533" t="s">
        <v>117</v>
      </c>
      <c r="AP122" s="533" t="s">
        <v>118</v>
      </c>
      <c r="AQ122" s="533" t="s">
        <v>119</v>
      </c>
      <c r="AR122" s="533" t="s">
        <v>120</v>
      </c>
      <c r="AS122" s="533" t="s">
        <v>121</v>
      </c>
      <c r="AT122" s="198"/>
    </row>
    <row r="123" spans="1:46" ht="4.5" customHeight="1">
      <c r="A123" s="198"/>
      <c r="B123" s="1017"/>
      <c r="C123" s="1018"/>
      <c r="D123" s="1019"/>
      <c r="E123" s="535"/>
      <c r="F123" s="198"/>
      <c r="G123" s="198"/>
      <c r="H123" s="198"/>
      <c r="I123" s="198"/>
      <c r="J123" s="198"/>
      <c r="K123" s="198"/>
      <c r="L123" s="198"/>
      <c r="M123" s="198"/>
      <c r="N123" s="198"/>
      <c r="O123" s="198"/>
      <c r="P123" s="198"/>
      <c r="Q123" s="1017"/>
      <c r="R123" s="1018"/>
      <c r="S123" s="1019"/>
      <c r="T123" s="535"/>
      <c r="U123" s="198"/>
      <c r="V123" s="198"/>
      <c r="W123" s="198"/>
      <c r="X123" s="198"/>
      <c r="Y123" s="198"/>
      <c r="Z123" s="198"/>
      <c r="AA123" s="198"/>
      <c r="AB123" s="198"/>
      <c r="AC123" s="198"/>
      <c r="AD123" s="198"/>
      <c r="AE123" s="198"/>
      <c r="AF123" s="1017"/>
      <c r="AG123" s="1018"/>
      <c r="AH123" s="1019"/>
      <c r="AI123" s="535"/>
      <c r="AJ123" s="198"/>
      <c r="AK123" s="198"/>
      <c r="AL123" s="198"/>
      <c r="AM123" s="198"/>
      <c r="AN123" s="198"/>
      <c r="AO123" s="198"/>
      <c r="AP123" s="198"/>
      <c r="AQ123" s="198"/>
      <c r="AR123" s="198"/>
      <c r="AS123" s="198"/>
      <c r="AT123" s="198"/>
    </row>
    <row r="124" spans="1:46">
      <c r="A124" s="198"/>
      <c r="B124" s="1004">
        <v>17</v>
      </c>
      <c r="C124" s="1005" t="s">
        <v>413</v>
      </c>
      <c r="D124" s="1023"/>
      <c r="E124" s="1003">
        <f>SUM(G124:O124)</f>
        <v>0</v>
      </c>
      <c r="F124" s="564"/>
      <c r="G124" s="1002">
        <f t="shared" ref="G124:O124" si="85">G102+G115</f>
        <v>0</v>
      </c>
      <c r="H124" s="1002">
        <f t="shared" si="85"/>
        <v>0</v>
      </c>
      <c r="I124" s="1002">
        <f t="shared" si="85"/>
        <v>0</v>
      </c>
      <c r="J124" s="1002">
        <f t="shared" si="85"/>
        <v>0</v>
      </c>
      <c r="K124" s="1002">
        <f t="shared" si="85"/>
        <v>0</v>
      </c>
      <c r="L124" s="1002">
        <f t="shared" si="85"/>
        <v>0</v>
      </c>
      <c r="M124" s="1002">
        <f t="shared" si="85"/>
        <v>0</v>
      </c>
      <c r="N124" s="1002">
        <f t="shared" si="85"/>
        <v>0</v>
      </c>
      <c r="O124" s="1002">
        <f t="shared" si="85"/>
        <v>0</v>
      </c>
      <c r="P124" s="198"/>
      <c r="Q124" s="1004">
        <v>17</v>
      </c>
      <c r="R124" s="1005" t="s">
        <v>413</v>
      </c>
      <c r="S124" s="1023"/>
      <c r="T124" s="1003">
        <f>SUM(V124:AD124)</f>
        <v>0</v>
      </c>
      <c r="U124" s="564"/>
      <c r="V124" s="1002">
        <f t="shared" ref="V124:AD124" si="86">V102+V115</f>
        <v>0</v>
      </c>
      <c r="W124" s="1002">
        <f t="shared" si="86"/>
        <v>0</v>
      </c>
      <c r="X124" s="1002">
        <f t="shared" si="86"/>
        <v>0</v>
      </c>
      <c r="Y124" s="1002">
        <f t="shared" si="86"/>
        <v>0</v>
      </c>
      <c r="Z124" s="1002">
        <f t="shared" si="86"/>
        <v>0</v>
      </c>
      <c r="AA124" s="1002">
        <f t="shared" si="86"/>
        <v>0</v>
      </c>
      <c r="AB124" s="1002">
        <f t="shared" si="86"/>
        <v>0</v>
      </c>
      <c r="AC124" s="1002">
        <f t="shared" si="86"/>
        <v>0</v>
      </c>
      <c r="AD124" s="1002">
        <f t="shared" si="86"/>
        <v>0</v>
      </c>
      <c r="AE124" s="198"/>
      <c r="AF124" s="1004">
        <v>17</v>
      </c>
      <c r="AG124" s="1005" t="s">
        <v>413</v>
      </c>
      <c r="AH124" s="1023"/>
      <c r="AI124" s="1003">
        <f>SUM(AK124:AS124)</f>
        <v>0</v>
      </c>
      <c r="AJ124" s="564"/>
      <c r="AK124" s="1002">
        <f t="shared" ref="AK124:AS124" si="87">AK102+AK115</f>
        <v>0</v>
      </c>
      <c r="AL124" s="1002">
        <f t="shared" si="87"/>
        <v>0</v>
      </c>
      <c r="AM124" s="1002">
        <f t="shared" si="87"/>
        <v>0</v>
      </c>
      <c r="AN124" s="1002">
        <f t="shared" si="87"/>
        <v>0</v>
      </c>
      <c r="AO124" s="1002">
        <f t="shared" si="87"/>
        <v>0</v>
      </c>
      <c r="AP124" s="1002">
        <f t="shared" si="87"/>
        <v>0</v>
      </c>
      <c r="AQ124" s="1002">
        <f t="shared" si="87"/>
        <v>0</v>
      </c>
      <c r="AR124" s="1002">
        <f t="shared" si="87"/>
        <v>0</v>
      </c>
      <c r="AS124" s="1002">
        <f t="shared" si="87"/>
        <v>0</v>
      </c>
      <c r="AT124" s="198"/>
    </row>
    <row r="125" spans="1:46">
      <c r="A125" s="198"/>
      <c r="B125" s="1007">
        <v>18</v>
      </c>
      <c r="C125" s="539" t="s">
        <v>414</v>
      </c>
      <c r="D125" s="385"/>
      <c r="E125" s="989">
        <f t="shared" ref="E125:E132" si="88">SUM(G125:O125)</f>
        <v>0</v>
      </c>
      <c r="F125" s="564"/>
      <c r="G125" s="1406">
        <f>G103+G116</f>
        <v>0</v>
      </c>
      <c r="H125" s="1406">
        <f t="shared" ref="H125:O125" si="89">H103+H116</f>
        <v>0</v>
      </c>
      <c r="I125" s="1406">
        <f t="shared" si="89"/>
        <v>0</v>
      </c>
      <c r="J125" s="1406">
        <f t="shared" si="89"/>
        <v>0</v>
      </c>
      <c r="K125" s="1406">
        <f t="shared" si="89"/>
        <v>0</v>
      </c>
      <c r="L125" s="1406">
        <f t="shared" si="89"/>
        <v>0</v>
      </c>
      <c r="M125" s="1406">
        <f t="shared" si="89"/>
        <v>0</v>
      </c>
      <c r="N125" s="1406">
        <f t="shared" si="89"/>
        <v>0</v>
      </c>
      <c r="O125" s="1406">
        <f t="shared" si="89"/>
        <v>0</v>
      </c>
      <c r="P125" s="198"/>
      <c r="Q125" s="1007">
        <v>18</v>
      </c>
      <c r="R125" s="539" t="s">
        <v>414</v>
      </c>
      <c r="S125" s="385"/>
      <c r="T125" s="989">
        <f t="shared" ref="T125:T132" si="90">SUM(V125:AD125)</f>
        <v>0</v>
      </c>
      <c r="U125" s="564"/>
      <c r="V125" s="1406">
        <f>V103+V116</f>
        <v>0</v>
      </c>
      <c r="W125" s="1406">
        <f t="shared" ref="W125:AD125" si="91">W103+W116</f>
        <v>0</v>
      </c>
      <c r="X125" s="1406">
        <f t="shared" si="91"/>
        <v>0</v>
      </c>
      <c r="Y125" s="1406">
        <f t="shared" si="91"/>
        <v>0</v>
      </c>
      <c r="Z125" s="1406">
        <f t="shared" si="91"/>
        <v>0</v>
      </c>
      <c r="AA125" s="1406">
        <f t="shared" si="91"/>
        <v>0</v>
      </c>
      <c r="AB125" s="1406">
        <f t="shared" si="91"/>
        <v>0</v>
      </c>
      <c r="AC125" s="1406">
        <f t="shared" si="91"/>
        <v>0</v>
      </c>
      <c r="AD125" s="1406">
        <f t="shared" si="91"/>
        <v>0</v>
      </c>
      <c r="AE125" s="198"/>
      <c r="AF125" s="1007">
        <v>18</v>
      </c>
      <c r="AG125" s="539" t="s">
        <v>414</v>
      </c>
      <c r="AH125" s="385"/>
      <c r="AI125" s="989">
        <f t="shared" ref="AI125:AI132" si="92">SUM(AK125:AS125)</f>
        <v>0</v>
      </c>
      <c r="AJ125" s="564"/>
      <c r="AK125" s="1406">
        <f>AK103+AK116</f>
        <v>0</v>
      </c>
      <c r="AL125" s="1406">
        <f t="shared" ref="AL125:AS125" si="93">AL103+AL116</f>
        <v>0</v>
      </c>
      <c r="AM125" s="1406">
        <f t="shared" si="93"/>
        <v>0</v>
      </c>
      <c r="AN125" s="1406">
        <f t="shared" si="93"/>
        <v>0</v>
      </c>
      <c r="AO125" s="1406">
        <f t="shared" si="93"/>
        <v>0</v>
      </c>
      <c r="AP125" s="1406">
        <f t="shared" si="93"/>
        <v>0</v>
      </c>
      <c r="AQ125" s="1406">
        <f t="shared" si="93"/>
        <v>0</v>
      </c>
      <c r="AR125" s="1406">
        <f t="shared" si="93"/>
        <v>0</v>
      </c>
      <c r="AS125" s="1406">
        <f t="shared" si="93"/>
        <v>0</v>
      </c>
      <c r="AT125" s="198"/>
    </row>
    <row r="126" spans="1:46">
      <c r="A126" s="198"/>
      <c r="B126" s="1007">
        <v>19</v>
      </c>
      <c r="C126" s="539" t="s">
        <v>415</v>
      </c>
      <c r="D126" s="385"/>
      <c r="E126" s="989">
        <f t="shared" si="88"/>
        <v>0</v>
      </c>
      <c r="F126" s="564"/>
      <c r="G126" s="1406">
        <f>G104+G117</f>
        <v>0</v>
      </c>
      <c r="H126" s="1406">
        <f t="shared" ref="H126:O126" si="94">H104+H117</f>
        <v>0</v>
      </c>
      <c r="I126" s="1406">
        <f t="shared" si="94"/>
        <v>0</v>
      </c>
      <c r="J126" s="1406">
        <f t="shared" si="94"/>
        <v>0</v>
      </c>
      <c r="K126" s="1406">
        <f t="shared" si="94"/>
        <v>0</v>
      </c>
      <c r="L126" s="1406">
        <f t="shared" si="94"/>
        <v>0</v>
      </c>
      <c r="M126" s="1406">
        <f t="shared" si="94"/>
        <v>0</v>
      </c>
      <c r="N126" s="1406">
        <f t="shared" si="94"/>
        <v>0</v>
      </c>
      <c r="O126" s="1406">
        <f t="shared" si="94"/>
        <v>0</v>
      </c>
      <c r="P126" s="198"/>
      <c r="Q126" s="1007">
        <v>19</v>
      </c>
      <c r="R126" s="539" t="s">
        <v>415</v>
      </c>
      <c r="S126" s="385"/>
      <c r="T126" s="989">
        <f t="shared" si="90"/>
        <v>0</v>
      </c>
      <c r="U126" s="564"/>
      <c r="V126" s="1406">
        <f>V104+V117</f>
        <v>0</v>
      </c>
      <c r="W126" s="1406">
        <f t="shared" ref="W126:AD126" si="95">W104+W117</f>
        <v>0</v>
      </c>
      <c r="X126" s="1406">
        <f t="shared" si="95"/>
        <v>0</v>
      </c>
      <c r="Y126" s="1406">
        <f t="shared" si="95"/>
        <v>0</v>
      </c>
      <c r="Z126" s="1406">
        <f t="shared" si="95"/>
        <v>0</v>
      </c>
      <c r="AA126" s="1406">
        <f t="shared" si="95"/>
        <v>0</v>
      </c>
      <c r="AB126" s="1406">
        <f t="shared" si="95"/>
        <v>0</v>
      </c>
      <c r="AC126" s="1406">
        <f t="shared" si="95"/>
        <v>0</v>
      </c>
      <c r="AD126" s="1406">
        <f t="shared" si="95"/>
        <v>0</v>
      </c>
      <c r="AE126" s="198"/>
      <c r="AF126" s="1007">
        <v>19</v>
      </c>
      <c r="AG126" s="539" t="s">
        <v>415</v>
      </c>
      <c r="AH126" s="385"/>
      <c r="AI126" s="989">
        <f t="shared" si="92"/>
        <v>0</v>
      </c>
      <c r="AJ126" s="564"/>
      <c r="AK126" s="1406">
        <f>AK104+AK117</f>
        <v>0</v>
      </c>
      <c r="AL126" s="1406">
        <f t="shared" ref="AL126:AS126" si="96">AL104+AL117</f>
        <v>0</v>
      </c>
      <c r="AM126" s="1406">
        <f t="shared" si="96"/>
        <v>0</v>
      </c>
      <c r="AN126" s="1406">
        <f t="shared" si="96"/>
        <v>0</v>
      </c>
      <c r="AO126" s="1406">
        <f t="shared" si="96"/>
        <v>0</v>
      </c>
      <c r="AP126" s="1406">
        <f t="shared" si="96"/>
        <v>0</v>
      </c>
      <c r="AQ126" s="1406">
        <f t="shared" si="96"/>
        <v>0</v>
      </c>
      <c r="AR126" s="1406">
        <f t="shared" si="96"/>
        <v>0</v>
      </c>
      <c r="AS126" s="1406">
        <f t="shared" si="96"/>
        <v>0</v>
      </c>
      <c r="AT126" s="198"/>
    </row>
    <row r="127" spans="1:46">
      <c r="A127" s="198"/>
      <c r="B127" s="1007">
        <v>20</v>
      </c>
      <c r="C127" s="539" t="s">
        <v>397</v>
      </c>
      <c r="D127" s="385"/>
      <c r="E127" s="989">
        <f t="shared" si="88"/>
        <v>0</v>
      </c>
      <c r="F127" s="564"/>
      <c r="G127" s="1406">
        <f>G105</f>
        <v>0</v>
      </c>
      <c r="H127" s="1406">
        <f t="shared" ref="H127:O127" si="97">H105</f>
        <v>0</v>
      </c>
      <c r="I127" s="1406">
        <f t="shared" si="97"/>
        <v>0</v>
      </c>
      <c r="J127" s="1406">
        <f t="shared" si="97"/>
        <v>0</v>
      </c>
      <c r="K127" s="1406">
        <f t="shared" si="97"/>
        <v>0</v>
      </c>
      <c r="L127" s="1406">
        <f t="shared" si="97"/>
        <v>0</v>
      </c>
      <c r="M127" s="1406">
        <f t="shared" si="97"/>
        <v>0</v>
      </c>
      <c r="N127" s="1406">
        <f t="shared" si="97"/>
        <v>0</v>
      </c>
      <c r="O127" s="1406">
        <f t="shared" si="97"/>
        <v>0</v>
      </c>
      <c r="P127" s="198"/>
      <c r="Q127" s="1007">
        <v>20</v>
      </c>
      <c r="R127" s="539" t="s">
        <v>397</v>
      </c>
      <c r="S127" s="385"/>
      <c r="T127" s="989">
        <f t="shared" si="90"/>
        <v>0</v>
      </c>
      <c r="U127" s="564"/>
      <c r="V127" s="1406">
        <f>V105</f>
        <v>0</v>
      </c>
      <c r="W127" s="1406">
        <f t="shared" ref="W127:AD127" si="98">W105</f>
        <v>0</v>
      </c>
      <c r="X127" s="1406">
        <f t="shared" si="98"/>
        <v>0</v>
      </c>
      <c r="Y127" s="1406">
        <f t="shared" si="98"/>
        <v>0</v>
      </c>
      <c r="Z127" s="1406">
        <f t="shared" si="98"/>
        <v>0</v>
      </c>
      <c r="AA127" s="1406">
        <f t="shared" si="98"/>
        <v>0</v>
      </c>
      <c r="AB127" s="1406">
        <f t="shared" si="98"/>
        <v>0</v>
      </c>
      <c r="AC127" s="1406">
        <f t="shared" si="98"/>
        <v>0</v>
      </c>
      <c r="AD127" s="1406">
        <f t="shared" si="98"/>
        <v>0</v>
      </c>
      <c r="AE127" s="198"/>
      <c r="AF127" s="1007">
        <v>20</v>
      </c>
      <c r="AG127" s="539" t="s">
        <v>397</v>
      </c>
      <c r="AH127" s="385"/>
      <c r="AI127" s="989">
        <f t="shared" si="92"/>
        <v>0</v>
      </c>
      <c r="AJ127" s="564"/>
      <c r="AK127" s="1406">
        <f>AK105</f>
        <v>0</v>
      </c>
      <c r="AL127" s="1406">
        <f t="shared" ref="AL127:AS127" si="99">AL105</f>
        <v>0</v>
      </c>
      <c r="AM127" s="1406">
        <f t="shared" si="99"/>
        <v>0</v>
      </c>
      <c r="AN127" s="1406">
        <f t="shared" si="99"/>
        <v>0</v>
      </c>
      <c r="AO127" s="1406">
        <f t="shared" si="99"/>
        <v>0</v>
      </c>
      <c r="AP127" s="1406">
        <f t="shared" si="99"/>
        <v>0</v>
      </c>
      <c r="AQ127" s="1406">
        <f t="shared" si="99"/>
        <v>0</v>
      </c>
      <c r="AR127" s="1406">
        <f t="shared" si="99"/>
        <v>0</v>
      </c>
      <c r="AS127" s="1406">
        <f t="shared" si="99"/>
        <v>0</v>
      </c>
      <c r="AT127" s="198"/>
    </row>
    <row r="128" spans="1:46">
      <c r="A128" s="198"/>
      <c r="B128" s="1007">
        <v>21</v>
      </c>
      <c r="C128" s="539" t="s">
        <v>398</v>
      </c>
      <c r="D128" s="385"/>
      <c r="E128" s="989">
        <f t="shared" si="88"/>
        <v>0</v>
      </c>
      <c r="F128" s="564"/>
      <c r="G128" s="1406">
        <f>G106</f>
        <v>0</v>
      </c>
      <c r="H128" s="1406">
        <f t="shared" ref="H128:O128" si="100">H106</f>
        <v>0</v>
      </c>
      <c r="I128" s="1406">
        <f t="shared" si="100"/>
        <v>0</v>
      </c>
      <c r="J128" s="1406">
        <f t="shared" si="100"/>
        <v>0</v>
      </c>
      <c r="K128" s="1406">
        <f t="shared" si="100"/>
        <v>0</v>
      </c>
      <c r="L128" s="1406">
        <f t="shared" si="100"/>
        <v>0</v>
      </c>
      <c r="M128" s="1406">
        <f t="shared" si="100"/>
        <v>0</v>
      </c>
      <c r="N128" s="1406">
        <f t="shared" si="100"/>
        <v>0</v>
      </c>
      <c r="O128" s="1406">
        <f t="shared" si="100"/>
        <v>0</v>
      </c>
      <c r="P128" s="198"/>
      <c r="Q128" s="1007">
        <v>21</v>
      </c>
      <c r="R128" s="539" t="s">
        <v>398</v>
      </c>
      <c r="S128" s="385"/>
      <c r="T128" s="989">
        <f t="shared" si="90"/>
        <v>0</v>
      </c>
      <c r="U128" s="564"/>
      <c r="V128" s="1406">
        <f>V106</f>
        <v>0</v>
      </c>
      <c r="W128" s="1406">
        <f t="shared" ref="W128:AD128" si="101">W106</f>
        <v>0</v>
      </c>
      <c r="X128" s="1406">
        <f t="shared" si="101"/>
        <v>0</v>
      </c>
      <c r="Y128" s="1406">
        <f t="shared" si="101"/>
        <v>0</v>
      </c>
      <c r="Z128" s="1406">
        <f t="shared" si="101"/>
        <v>0</v>
      </c>
      <c r="AA128" s="1406">
        <f t="shared" si="101"/>
        <v>0</v>
      </c>
      <c r="AB128" s="1406">
        <f t="shared" si="101"/>
        <v>0</v>
      </c>
      <c r="AC128" s="1406">
        <f t="shared" si="101"/>
        <v>0</v>
      </c>
      <c r="AD128" s="1406">
        <f t="shared" si="101"/>
        <v>0</v>
      </c>
      <c r="AE128" s="198"/>
      <c r="AF128" s="1007">
        <v>21</v>
      </c>
      <c r="AG128" s="539" t="s">
        <v>398</v>
      </c>
      <c r="AH128" s="385"/>
      <c r="AI128" s="989">
        <f t="shared" si="92"/>
        <v>0</v>
      </c>
      <c r="AJ128" s="564"/>
      <c r="AK128" s="1406">
        <f>AK106</f>
        <v>0</v>
      </c>
      <c r="AL128" s="1406">
        <f t="shared" ref="AL128:AS128" si="102">AL106</f>
        <v>0</v>
      </c>
      <c r="AM128" s="1406">
        <f t="shared" si="102"/>
        <v>0</v>
      </c>
      <c r="AN128" s="1406">
        <f t="shared" si="102"/>
        <v>0</v>
      </c>
      <c r="AO128" s="1406">
        <f t="shared" si="102"/>
        <v>0</v>
      </c>
      <c r="AP128" s="1406">
        <f t="shared" si="102"/>
        <v>0</v>
      </c>
      <c r="AQ128" s="1406">
        <f t="shared" si="102"/>
        <v>0</v>
      </c>
      <c r="AR128" s="1406">
        <f t="shared" si="102"/>
        <v>0</v>
      </c>
      <c r="AS128" s="1406">
        <f t="shared" si="102"/>
        <v>0</v>
      </c>
      <c r="AT128" s="198"/>
    </row>
    <row r="129" spans="1:46">
      <c r="A129" s="198"/>
      <c r="B129" s="1007">
        <v>22</v>
      </c>
      <c r="C129" s="539" t="s">
        <v>399</v>
      </c>
      <c r="D129" s="385"/>
      <c r="E129" s="989">
        <f t="shared" si="88"/>
        <v>0</v>
      </c>
      <c r="F129" s="564"/>
      <c r="G129" s="1406">
        <f>G107</f>
        <v>0</v>
      </c>
      <c r="H129" s="1406">
        <f t="shared" ref="H129:O129" si="103">H107</f>
        <v>0</v>
      </c>
      <c r="I129" s="1406">
        <f t="shared" si="103"/>
        <v>0</v>
      </c>
      <c r="J129" s="1406">
        <f t="shared" si="103"/>
        <v>0</v>
      </c>
      <c r="K129" s="1406">
        <f t="shared" si="103"/>
        <v>0</v>
      </c>
      <c r="L129" s="1406">
        <f t="shared" si="103"/>
        <v>0</v>
      </c>
      <c r="M129" s="1406">
        <f t="shared" si="103"/>
        <v>0</v>
      </c>
      <c r="N129" s="1406">
        <f t="shared" si="103"/>
        <v>0</v>
      </c>
      <c r="O129" s="1406">
        <f t="shared" si="103"/>
        <v>0</v>
      </c>
      <c r="P129" s="198"/>
      <c r="Q129" s="1007">
        <v>22</v>
      </c>
      <c r="R129" s="539" t="s">
        <v>399</v>
      </c>
      <c r="S129" s="385"/>
      <c r="T129" s="989">
        <f t="shared" si="90"/>
        <v>0</v>
      </c>
      <c r="U129" s="564"/>
      <c r="V129" s="1406">
        <f>V107</f>
        <v>0</v>
      </c>
      <c r="W129" s="1406">
        <f t="shared" ref="W129:AD129" si="104">W107</f>
        <v>0</v>
      </c>
      <c r="X129" s="1406">
        <f t="shared" si="104"/>
        <v>0</v>
      </c>
      <c r="Y129" s="1406">
        <f t="shared" si="104"/>
        <v>0</v>
      </c>
      <c r="Z129" s="1406">
        <f t="shared" si="104"/>
        <v>0</v>
      </c>
      <c r="AA129" s="1406">
        <f t="shared" si="104"/>
        <v>0</v>
      </c>
      <c r="AB129" s="1406">
        <f t="shared" si="104"/>
        <v>0</v>
      </c>
      <c r="AC129" s="1406">
        <f t="shared" si="104"/>
        <v>0</v>
      </c>
      <c r="AD129" s="1406">
        <f t="shared" si="104"/>
        <v>0</v>
      </c>
      <c r="AE129" s="198"/>
      <c r="AF129" s="1007">
        <v>22</v>
      </c>
      <c r="AG129" s="539" t="s">
        <v>399</v>
      </c>
      <c r="AH129" s="385"/>
      <c r="AI129" s="989">
        <f t="shared" si="92"/>
        <v>0</v>
      </c>
      <c r="AJ129" s="564"/>
      <c r="AK129" s="1406">
        <f>AK107</f>
        <v>0</v>
      </c>
      <c r="AL129" s="1406">
        <f t="shared" ref="AL129:AS129" si="105">AL107</f>
        <v>0</v>
      </c>
      <c r="AM129" s="1406">
        <f t="shared" si="105"/>
        <v>0</v>
      </c>
      <c r="AN129" s="1406">
        <f t="shared" si="105"/>
        <v>0</v>
      </c>
      <c r="AO129" s="1406">
        <f t="shared" si="105"/>
        <v>0</v>
      </c>
      <c r="AP129" s="1406">
        <f t="shared" si="105"/>
        <v>0</v>
      </c>
      <c r="AQ129" s="1406">
        <f t="shared" si="105"/>
        <v>0</v>
      </c>
      <c r="AR129" s="1406">
        <f t="shared" si="105"/>
        <v>0</v>
      </c>
      <c r="AS129" s="1406">
        <f t="shared" si="105"/>
        <v>0</v>
      </c>
      <c r="AT129" s="198"/>
    </row>
    <row r="130" spans="1:46">
      <c r="A130" s="198"/>
      <c r="B130" s="1007">
        <v>23</v>
      </c>
      <c r="C130" s="539" t="s">
        <v>416</v>
      </c>
      <c r="D130" s="385"/>
      <c r="E130" s="989">
        <f t="shared" si="88"/>
        <v>0</v>
      </c>
      <c r="F130" s="564"/>
      <c r="G130" s="1406">
        <v>0</v>
      </c>
      <c r="H130" s="1406">
        <v>0</v>
      </c>
      <c r="I130" s="1406">
        <v>0</v>
      </c>
      <c r="J130" s="1406">
        <v>0</v>
      </c>
      <c r="K130" s="1406">
        <v>0</v>
      </c>
      <c r="L130" s="1406">
        <v>0</v>
      </c>
      <c r="M130" s="1406">
        <v>0</v>
      </c>
      <c r="N130" s="1406">
        <v>0</v>
      </c>
      <c r="O130" s="1406">
        <v>0</v>
      </c>
      <c r="P130" s="198"/>
      <c r="Q130" s="1007">
        <v>23</v>
      </c>
      <c r="R130" s="539" t="s">
        <v>416</v>
      </c>
      <c r="S130" s="385"/>
      <c r="T130" s="989">
        <f t="shared" si="90"/>
        <v>0</v>
      </c>
      <c r="U130" s="564"/>
      <c r="V130" s="1406">
        <v>0</v>
      </c>
      <c r="W130" s="1406">
        <v>0</v>
      </c>
      <c r="X130" s="1406">
        <v>0</v>
      </c>
      <c r="Y130" s="1406">
        <v>0</v>
      </c>
      <c r="Z130" s="1406">
        <v>0</v>
      </c>
      <c r="AA130" s="1406">
        <v>0</v>
      </c>
      <c r="AB130" s="1406">
        <v>0</v>
      </c>
      <c r="AC130" s="1406">
        <v>0</v>
      </c>
      <c r="AD130" s="1406">
        <v>0</v>
      </c>
      <c r="AE130" s="198"/>
      <c r="AF130" s="1007">
        <v>23</v>
      </c>
      <c r="AG130" s="539" t="s">
        <v>416</v>
      </c>
      <c r="AH130" s="385"/>
      <c r="AI130" s="989">
        <f t="shared" si="92"/>
        <v>0</v>
      </c>
      <c r="AJ130" s="564"/>
      <c r="AK130" s="1406">
        <v>0</v>
      </c>
      <c r="AL130" s="1406">
        <v>0</v>
      </c>
      <c r="AM130" s="1406">
        <v>0</v>
      </c>
      <c r="AN130" s="1406">
        <v>0</v>
      </c>
      <c r="AO130" s="1406">
        <v>0</v>
      </c>
      <c r="AP130" s="1406">
        <v>0</v>
      </c>
      <c r="AQ130" s="1406">
        <v>0</v>
      </c>
      <c r="AR130" s="1406">
        <v>0</v>
      </c>
      <c r="AS130" s="1406">
        <v>0</v>
      </c>
      <c r="AT130" s="198"/>
    </row>
    <row r="131" spans="1:46">
      <c r="A131" s="198"/>
      <c r="B131" s="1007">
        <v>24</v>
      </c>
      <c r="C131" s="539" t="s">
        <v>382</v>
      </c>
      <c r="D131" s="385"/>
      <c r="E131" s="989">
        <f t="shared" si="88"/>
        <v>0</v>
      </c>
      <c r="F131" s="564"/>
      <c r="G131" s="1406">
        <f>G109+G118</f>
        <v>0</v>
      </c>
      <c r="H131" s="1406">
        <f t="shared" ref="H131:O131" si="106">H109+H118</f>
        <v>0</v>
      </c>
      <c r="I131" s="1406">
        <f t="shared" si="106"/>
        <v>0</v>
      </c>
      <c r="J131" s="1406">
        <f t="shared" si="106"/>
        <v>0</v>
      </c>
      <c r="K131" s="1406">
        <f t="shared" si="106"/>
        <v>0</v>
      </c>
      <c r="L131" s="1406">
        <f t="shared" si="106"/>
        <v>0</v>
      </c>
      <c r="M131" s="1406">
        <f t="shared" si="106"/>
        <v>0</v>
      </c>
      <c r="N131" s="1406">
        <f t="shared" si="106"/>
        <v>0</v>
      </c>
      <c r="O131" s="1406">
        <f t="shared" si="106"/>
        <v>0</v>
      </c>
      <c r="P131" s="198"/>
      <c r="Q131" s="1007">
        <v>24</v>
      </c>
      <c r="R131" s="539" t="s">
        <v>382</v>
      </c>
      <c r="S131" s="385"/>
      <c r="T131" s="989">
        <f t="shared" si="90"/>
        <v>0</v>
      </c>
      <c r="U131" s="564"/>
      <c r="V131" s="1406">
        <f>V109+V118</f>
        <v>0</v>
      </c>
      <c r="W131" s="1406">
        <f t="shared" ref="W131:AD131" si="107">W109+W118</f>
        <v>0</v>
      </c>
      <c r="X131" s="1406">
        <f t="shared" si="107"/>
        <v>0</v>
      </c>
      <c r="Y131" s="1406">
        <f t="shared" si="107"/>
        <v>0</v>
      </c>
      <c r="Z131" s="1406">
        <f t="shared" si="107"/>
        <v>0</v>
      </c>
      <c r="AA131" s="1406">
        <f t="shared" si="107"/>
        <v>0</v>
      </c>
      <c r="AB131" s="1406">
        <f t="shared" si="107"/>
        <v>0</v>
      </c>
      <c r="AC131" s="1406">
        <f t="shared" si="107"/>
        <v>0</v>
      </c>
      <c r="AD131" s="1406">
        <f t="shared" si="107"/>
        <v>0</v>
      </c>
      <c r="AE131" s="198"/>
      <c r="AF131" s="1007">
        <v>24</v>
      </c>
      <c r="AG131" s="539" t="s">
        <v>382</v>
      </c>
      <c r="AH131" s="385"/>
      <c r="AI131" s="989">
        <f t="shared" si="92"/>
        <v>0</v>
      </c>
      <c r="AJ131" s="564"/>
      <c r="AK131" s="1406">
        <f>AK109+AK118</f>
        <v>0</v>
      </c>
      <c r="AL131" s="1406">
        <f t="shared" ref="AL131:AS131" si="108">AL109+AL118</f>
        <v>0</v>
      </c>
      <c r="AM131" s="1406">
        <f t="shared" si="108"/>
        <v>0</v>
      </c>
      <c r="AN131" s="1406">
        <f t="shared" si="108"/>
        <v>0</v>
      </c>
      <c r="AO131" s="1406">
        <f t="shared" si="108"/>
        <v>0</v>
      </c>
      <c r="AP131" s="1406">
        <f t="shared" si="108"/>
        <v>0</v>
      </c>
      <c r="AQ131" s="1406">
        <f t="shared" si="108"/>
        <v>0</v>
      </c>
      <c r="AR131" s="1406">
        <f t="shared" si="108"/>
        <v>0</v>
      </c>
      <c r="AS131" s="1406">
        <f t="shared" si="108"/>
        <v>0</v>
      </c>
      <c r="AT131" s="198"/>
    </row>
    <row r="132" spans="1:46">
      <c r="A132" s="198"/>
      <c r="B132" s="1007">
        <v>25</v>
      </c>
      <c r="C132" s="539" t="s">
        <v>383</v>
      </c>
      <c r="D132" s="385"/>
      <c r="E132" s="989">
        <f t="shared" si="88"/>
        <v>0</v>
      </c>
      <c r="F132" s="564"/>
      <c r="G132" s="1406">
        <f>G110+G119</f>
        <v>0</v>
      </c>
      <c r="H132" s="1406">
        <f t="shared" ref="H132:O132" si="109">H110+H119</f>
        <v>0</v>
      </c>
      <c r="I132" s="1406">
        <f t="shared" si="109"/>
        <v>0</v>
      </c>
      <c r="J132" s="1406">
        <f t="shared" si="109"/>
        <v>0</v>
      </c>
      <c r="K132" s="1406">
        <f t="shared" si="109"/>
        <v>0</v>
      </c>
      <c r="L132" s="1406">
        <f t="shared" si="109"/>
        <v>0</v>
      </c>
      <c r="M132" s="1406">
        <f t="shared" si="109"/>
        <v>0</v>
      </c>
      <c r="N132" s="1406">
        <f t="shared" si="109"/>
        <v>0</v>
      </c>
      <c r="O132" s="1406">
        <f t="shared" si="109"/>
        <v>0</v>
      </c>
      <c r="P132" s="198"/>
      <c r="Q132" s="1007">
        <v>25</v>
      </c>
      <c r="R132" s="539" t="s">
        <v>383</v>
      </c>
      <c r="S132" s="385"/>
      <c r="T132" s="989">
        <f t="shared" si="90"/>
        <v>0</v>
      </c>
      <c r="U132" s="564"/>
      <c r="V132" s="1406">
        <f>V110+V119</f>
        <v>0</v>
      </c>
      <c r="W132" s="1406">
        <f t="shared" ref="W132:AD132" si="110">W110+W119</f>
        <v>0</v>
      </c>
      <c r="X132" s="1406">
        <f t="shared" si="110"/>
        <v>0</v>
      </c>
      <c r="Y132" s="1406">
        <f t="shared" si="110"/>
        <v>0</v>
      </c>
      <c r="Z132" s="1406">
        <f t="shared" si="110"/>
        <v>0</v>
      </c>
      <c r="AA132" s="1406">
        <f t="shared" si="110"/>
        <v>0</v>
      </c>
      <c r="AB132" s="1406">
        <f t="shared" si="110"/>
        <v>0</v>
      </c>
      <c r="AC132" s="1406">
        <f t="shared" si="110"/>
        <v>0</v>
      </c>
      <c r="AD132" s="1406">
        <f t="shared" si="110"/>
        <v>0</v>
      </c>
      <c r="AE132" s="198"/>
      <c r="AF132" s="1007">
        <v>25</v>
      </c>
      <c r="AG132" s="539" t="s">
        <v>383</v>
      </c>
      <c r="AH132" s="385"/>
      <c r="AI132" s="989">
        <f t="shared" si="92"/>
        <v>0</v>
      </c>
      <c r="AJ132" s="564"/>
      <c r="AK132" s="1406">
        <f>AK110+AK119</f>
        <v>0</v>
      </c>
      <c r="AL132" s="1406">
        <f t="shared" ref="AL132:AS132" si="111">AL110+AL119</f>
        <v>0</v>
      </c>
      <c r="AM132" s="1406">
        <f t="shared" si="111"/>
        <v>0</v>
      </c>
      <c r="AN132" s="1406">
        <f t="shared" si="111"/>
        <v>0</v>
      </c>
      <c r="AO132" s="1406">
        <f t="shared" si="111"/>
        <v>0</v>
      </c>
      <c r="AP132" s="1406">
        <f t="shared" si="111"/>
        <v>0</v>
      </c>
      <c r="AQ132" s="1406">
        <f t="shared" si="111"/>
        <v>0</v>
      </c>
      <c r="AR132" s="1406">
        <f t="shared" si="111"/>
        <v>0</v>
      </c>
      <c r="AS132" s="1406">
        <f t="shared" si="111"/>
        <v>0</v>
      </c>
      <c r="AT132" s="198"/>
    </row>
    <row r="133" spans="1:46">
      <c r="A133" s="198"/>
      <c r="B133" s="1009">
        <v>26</v>
      </c>
      <c r="C133" s="1010" t="s">
        <v>391</v>
      </c>
      <c r="D133" s="386"/>
      <c r="E133" s="563">
        <f>SUM(E124:E132)</f>
        <v>0</v>
      </c>
      <c r="F133" s="564"/>
      <c r="G133" s="563">
        <f t="shared" ref="G133:O133" si="112">SUM(G124:G132)</f>
        <v>0</v>
      </c>
      <c r="H133" s="563">
        <f t="shared" si="112"/>
        <v>0</v>
      </c>
      <c r="I133" s="563">
        <f t="shared" si="112"/>
        <v>0</v>
      </c>
      <c r="J133" s="563">
        <f t="shared" si="112"/>
        <v>0</v>
      </c>
      <c r="K133" s="563">
        <f t="shared" si="112"/>
        <v>0</v>
      </c>
      <c r="L133" s="563">
        <f t="shared" si="112"/>
        <v>0</v>
      </c>
      <c r="M133" s="563">
        <f t="shared" si="112"/>
        <v>0</v>
      </c>
      <c r="N133" s="563">
        <f t="shared" si="112"/>
        <v>0</v>
      </c>
      <c r="O133" s="563">
        <f t="shared" si="112"/>
        <v>0</v>
      </c>
      <c r="P133" s="198"/>
      <c r="Q133" s="1009">
        <v>26</v>
      </c>
      <c r="R133" s="1010" t="s">
        <v>391</v>
      </c>
      <c r="S133" s="386"/>
      <c r="T133" s="563">
        <f>SUM(T124:T132)</f>
        <v>0</v>
      </c>
      <c r="U133" s="564"/>
      <c r="V133" s="563">
        <f t="shared" ref="V133:AD133" si="113">SUM(V124:V132)</f>
        <v>0</v>
      </c>
      <c r="W133" s="563">
        <f t="shared" si="113"/>
        <v>0</v>
      </c>
      <c r="X133" s="563">
        <f t="shared" si="113"/>
        <v>0</v>
      </c>
      <c r="Y133" s="563">
        <f t="shared" si="113"/>
        <v>0</v>
      </c>
      <c r="Z133" s="563">
        <f t="shared" si="113"/>
        <v>0</v>
      </c>
      <c r="AA133" s="563">
        <f t="shared" si="113"/>
        <v>0</v>
      </c>
      <c r="AB133" s="563">
        <f t="shared" si="113"/>
        <v>0</v>
      </c>
      <c r="AC133" s="563">
        <f t="shared" si="113"/>
        <v>0</v>
      </c>
      <c r="AD133" s="563">
        <f t="shared" si="113"/>
        <v>0</v>
      </c>
      <c r="AE133" s="198"/>
      <c r="AF133" s="1009">
        <v>26</v>
      </c>
      <c r="AG133" s="1010" t="s">
        <v>391</v>
      </c>
      <c r="AH133" s="386"/>
      <c r="AI133" s="563">
        <f>SUM(AI124:AI132)</f>
        <v>0</v>
      </c>
      <c r="AJ133" s="564"/>
      <c r="AK133" s="563">
        <f t="shared" ref="AK133:AS133" si="114">SUM(AK124:AK132)</f>
        <v>0</v>
      </c>
      <c r="AL133" s="563">
        <f t="shared" si="114"/>
        <v>0</v>
      </c>
      <c r="AM133" s="563">
        <f t="shared" si="114"/>
        <v>0</v>
      </c>
      <c r="AN133" s="563">
        <f t="shared" si="114"/>
        <v>0</v>
      </c>
      <c r="AO133" s="563">
        <f t="shared" si="114"/>
        <v>0</v>
      </c>
      <c r="AP133" s="563">
        <f t="shared" si="114"/>
        <v>0</v>
      </c>
      <c r="AQ133" s="563">
        <f t="shared" si="114"/>
        <v>0</v>
      </c>
      <c r="AR133" s="563">
        <f t="shared" si="114"/>
        <v>0</v>
      </c>
      <c r="AS133" s="563">
        <f t="shared" si="114"/>
        <v>0</v>
      </c>
      <c r="AT133" s="198"/>
    </row>
    <row r="134" spans="1:46">
      <c r="A134" s="198"/>
      <c r="B134" s="1024"/>
      <c r="C134" s="1025"/>
      <c r="D134" s="872"/>
      <c r="E134" s="198"/>
      <c r="F134" s="198"/>
      <c r="G134" s="198"/>
      <c r="H134" s="198"/>
      <c r="I134" s="198"/>
      <c r="J134" s="198"/>
      <c r="K134" s="198"/>
      <c r="L134" s="198"/>
      <c r="M134" s="198"/>
      <c r="N134" s="198"/>
      <c r="O134" s="198"/>
      <c r="P134" s="198"/>
      <c r="Q134" s="1024"/>
      <c r="R134" s="1025"/>
      <c r="S134" s="872"/>
      <c r="T134" s="198"/>
      <c r="U134" s="198"/>
      <c r="V134" s="198"/>
      <c r="W134" s="198"/>
      <c r="X134" s="198"/>
      <c r="Y134" s="198"/>
      <c r="Z134" s="198"/>
      <c r="AA134" s="198"/>
      <c r="AB134" s="198"/>
      <c r="AC134" s="198"/>
      <c r="AD134" s="198"/>
      <c r="AE134" s="198"/>
      <c r="AF134" s="1024"/>
      <c r="AG134" s="1025"/>
      <c r="AH134" s="872"/>
      <c r="AI134" s="198"/>
      <c r="AJ134" s="198"/>
      <c r="AK134" s="198"/>
      <c r="AL134" s="198"/>
      <c r="AM134" s="198"/>
      <c r="AN134" s="198"/>
      <c r="AO134" s="198"/>
      <c r="AP134" s="198"/>
      <c r="AQ134" s="198"/>
      <c r="AR134" s="198"/>
      <c r="AS134" s="198"/>
      <c r="AT134" s="198"/>
    </row>
    <row r="135" spans="1:46">
      <c r="A135" s="198"/>
      <c r="B135" s="294"/>
      <c r="C135" s="294"/>
      <c r="D135" s="313"/>
      <c r="E135" s="198"/>
      <c r="F135" s="198"/>
      <c r="G135" s="198"/>
      <c r="H135" s="198"/>
      <c r="I135" s="198"/>
      <c r="J135" s="198"/>
      <c r="K135" s="198"/>
      <c r="L135" s="198"/>
      <c r="M135" s="198"/>
      <c r="N135" s="198"/>
      <c r="O135" s="314" t="s">
        <v>169</v>
      </c>
      <c r="P135" s="198"/>
      <c r="Q135" s="294"/>
      <c r="R135" s="294"/>
      <c r="S135" s="313"/>
      <c r="T135" s="198"/>
      <c r="U135" s="198"/>
      <c r="V135" s="198"/>
      <c r="W135" s="198"/>
      <c r="X135" s="198"/>
      <c r="Y135" s="198"/>
      <c r="Z135" s="198"/>
      <c r="AA135" s="198"/>
      <c r="AB135" s="198"/>
      <c r="AC135" s="198"/>
      <c r="AD135" s="314" t="s">
        <v>169</v>
      </c>
      <c r="AE135" s="198"/>
      <c r="AF135" s="294"/>
      <c r="AG135" s="294"/>
      <c r="AH135" s="313"/>
      <c r="AI135" s="198"/>
      <c r="AJ135" s="198"/>
      <c r="AK135" s="198"/>
      <c r="AL135" s="198"/>
      <c r="AM135" s="198"/>
      <c r="AN135" s="198"/>
      <c r="AO135" s="198"/>
      <c r="AP135" s="198"/>
      <c r="AQ135" s="198"/>
      <c r="AR135" s="198"/>
      <c r="AS135" s="314" t="s">
        <v>169</v>
      </c>
      <c r="AT135" s="198"/>
    </row>
    <row r="136" spans="1:46">
      <c r="A136" s="198"/>
      <c r="B136" s="3215" t="s">
        <v>45</v>
      </c>
      <c r="C136" s="552" t="s">
        <v>364</v>
      </c>
      <c r="D136" s="472"/>
      <c r="E136" s="563">
        <f>E137+E139-E138</f>
        <v>0</v>
      </c>
      <c r="F136" s="564"/>
      <c r="G136" s="563">
        <f t="shared" ref="G136:O136" si="115">G137+G139-G138</f>
        <v>0</v>
      </c>
      <c r="H136" s="563">
        <f t="shared" si="115"/>
        <v>0</v>
      </c>
      <c r="I136" s="563">
        <f t="shared" si="115"/>
        <v>0</v>
      </c>
      <c r="J136" s="563">
        <f t="shared" si="115"/>
        <v>0</v>
      </c>
      <c r="K136" s="563">
        <f t="shared" si="115"/>
        <v>0</v>
      </c>
      <c r="L136" s="563">
        <f t="shared" si="115"/>
        <v>0</v>
      </c>
      <c r="M136" s="563">
        <f t="shared" si="115"/>
        <v>0</v>
      </c>
      <c r="N136" s="563">
        <f t="shared" si="115"/>
        <v>0</v>
      </c>
      <c r="O136" s="563">
        <f t="shared" si="115"/>
        <v>0</v>
      </c>
      <c r="P136" s="198"/>
      <c r="Q136" s="3215" t="s">
        <v>45</v>
      </c>
      <c r="R136" s="552" t="s">
        <v>364</v>
      </c>
      <c r="S136" s="472"/>
      <c r="T136" s="563">
        <f>T137+T139-T138</f>
        <v>0</v>
      </c>
      <c r="U136" s="564"/>
      <c r="V136" s="563">
        <f t="shared" ref="V136:AD136" si="116">V137+V139-V138</f>
        <v>0</v>
      </c>
      <c r="W136" s="563">
        <f t="shared" si="116"/>
        <v>0</v>
      </c>
      <c r="X136" s="563">
        <f t="shared" si="116"/>
        <v>0</v>
      </c>
      <c r="Y136" s="563">
        <f t="shared" si="116"/>
        <v>0</v>
      </c>
      <c r="Z136" s="563">
        <f t="shared" si="116"/>
        <v>0</v>
      </c>
      <c r="AA136" s="563">
        <f t="shared" si="116"/>
        <v>0</v>
      </c>
      <c r="AB136" s="563">
        <f t="shared" si="116"/>
        <v>0</v>
      </c>
      <c r="AC136" s="563">
        <f t="shared" si="116"/>
        <v>0</v>
      </c>
      <c r="AD136" s="563">
        <f t="shared" si="116"/>
        <v>0</v>
      </c>
      <c r="AE136" s="198"/>
      <c r="AF136" s="3215" t="s">
        <v>45</v>
      </c>
      <c r="AG136" s="552" t="s">
        <v>364</v>
      </c>
      <c r="AH136" s="472"/>
      <c r="AI136" s="563">
        <f>AI137+AI139-AI138</f>
        <v>0</v>
      </c>
      <c r="AJ136" s="564"/>
      <c r="AK136" s="563">
        <f t="shared" ref="AK136:AS136" si="117">AK137+AK139-AK138</f>
        <v>0</v>
      </c>
      <c r="AL136" s="563">
        <f t="shared" si="117"/>
        <v>0</v>
      </c>
      <c r="AM136" s="563">
        <f t="shared" si="117"/>
        <v>0</v>
      </c>
      <c r="AN136" s="563">
        <f t="shared" si="117"/>
        <v>0</v>
      </c>
      <c r="AO136" s="563">
        <f t="shared" si="117"/>
        <v>0</v>
      </c>
      <c r="AP136" s="563">
        <f t="shared" si="117"/>
        <v>0</v>
      </c>
      <c r="AQ136" s="563">
        <f t="shared" si="117"/>
        <v>0</v>
      </c>
      <c r="AR136" s="563">
        <f t="shared" si="117"/>
        <v>0</v>
      </c>
      <c r="AS136" s="563">
        <f t="shared" si="117"/>
        <v>0</v>
      </c>
      <c r="AT136" s="198"/>
    </row>
    <row r="137" spans="1:46">
      <c r="A137" s="198"/>
      <c r="B137" s="3125"/>
      <c r="C137" s="553" t="s">
        <v>365</v>
      </c>
      <c r="D137" s="313"/>
      <c r="E137" s="565">
        <f>SUM(G137:O137)</f>
        <v>0</v>
      </c>
      <c r="F137" s="564"/>
      <c r="G137" s="566"/>
      <c r="H137" s="566"/>
      <c r="I137" s="566"/>
      <c r="J137" s="566"/>
      <c r="K137" s="566"/>
      <c r="L137" s="566"/>
      <c r="M137" s="566"/>
      <c r="N137" s="566"/>
      <c r="O137" s="566"/>
      <c r="P137" s="198"/>
      <c r="Q137" s="3125"/>
      <c r="R137" s="553" t="s">
        <v>365</v>
      </c>
      <c r="S137" s="313"/>
      <c r="T137" s="565">
        <f>SUM(V137:AD137)</f>
        <v>0</v>
      </c>
      <c r="U137" s="564"/>
      <c r="V137" s="566"/>
      <c r="W137" s="566"/>
      <c r="X137" s="566"/>
      <c r="Y137" s="566"/>
      <c r="Z137" s="566"/>
      <c r="AA137" s="566"/>
      <c r="AB137" s="566"/>
      <c r="AC137" s="566"/>
      <c r="AD137" s="566"/>
      <c r="AE137" s="198"/>
      <c r="AF137" s="3125"/>
      <c r="AG137" s="553" t="s">
        <v>365</v>
      </c>
      <c r="AH137" s="313"/>
      <c r="AI137" s="565">
        <f>SUM(AK137:AS137)</f>
        <v>0</v>
      </c>
      <c r="AJ137" s="564"/>
      <c r="AK137" s="566"/>
      <c r="AL137" s="566"/>
      <c r="AM137" s="566"/>
      <c r="AN137" s="566"/>
      <c r="AO137" s="566"/>
      <c r="AP137" s="566"/>
      <c r="AQ137" s="566"/>
      <c r="AR137" s="566"/>
      <c r="AS137" s="566"/>
      <c r="AT137" s="198"/>
    </row>
    <row r="138" spans="1:46">
      <c r="A138" s="198"/>
      <c r="B138" s="3125"/>
      <c r="C138" s="554" t="s">
        <v>366</v>
      </c>
      <c r="D138" s="313"/>
      <c r="E138" s="1407">
        <f>SUM(G138:O138)</f>
        <v>0</v>
      </c>
      <c r="F138" s="564"/>
      <c r="G138" s="568"/>
      <c r="H138" s="568"/>
      <c r="I138" s="568"/>
      <c r="J138" s="568"/>
      <c r="K138" s="568"/>
      <c r="L138" s="568"/>
      <c r="M138" s="568"/>
      <c r="N138" s="568"/>
      <c r="O138" s="568"/>
      <c r="P138" s="198"/>
      <c r="Q138" s="3125"/>
      <c r="R138" s="554" t="s">
        <v>366</v>
      </c>
      <c r="S138" s="313"/>
      <c r="T138" s="1407">
        <f>SUM(V138:AD138)</f>
        <v>0</v>
      </c>
      <c r="U138" s="564"/>
      <c r="V138" s="568"/>
      <c r="W138" s="568"/>
      <c r="X138" s="568"/>
      <c r="Y138" s="568"/>
      <c r="Z138" s="568"/>
      <c r="AA138" s="568"/>
      <c r="AB138" s="568"/>
      <c r="AC138" s="568"/>
      <c r="AD138" s="568"/>
      <c r="AE138" s="198"/>
      <c r="AF138" s="3125"/>
      <c r="AG138" s="554" t="s">
        <v>366</v>
      </c>
      <c r="AH138" s="313"/>
      <c r="AI138" s="1407">
        <f>SUM(AK138:AS138)</f>
        <v>0</v>
      </c>
      <c r="AJ138" s="564"/>
      <c r="AK138" s="568"/>
      <c r="AL138" s="568"/>
      <c r="AM138" s="568"/>
      <c r="AN138" s="568"/>
      <c r="AO138" s="568"/>
      <c r="AP138" s="568"/>
      <c r="AQ138" s="568"/>
      <c r="AR138" s="568"/>
      <c r="AS138" s="568"/>
      <c r="AT138" s="198"/>
    </row>
    <row r="139" spans="1:46">
      <c r="A139" s="198"/>
      <c r="B139" s="3125"/>
      <c r="C139" s="555" t="s">
        <v>367</v>
      </c>
      <c r="D139" s="313"/>
      <c r="E139" s="569">
        <f>SUM(G139:O139)</f>
        <v>0</v>
      </c>
      <c r="F139" s="564"/>
      <c r="G139" s="570"/>
      <c r="H139" s="570"/>
      <c r="I139" s="570"/>
      <c r="J139" s="570"/>
      <c r="K139" s="570"/>
      <c r="L139" s="570"/>
      <c r="M139" s="570"/>
      <c r="N139" s="570"/>
      <c r="O139" s="570"/>
      <c r="P139" s="198"/>
      <c r="Q139" s="3216"/>
      <c r="R139" s="555" t="s">
        <v>367</v>
      </c>
      <c r="S139" s="313"/>
      <c r="T139" s="569">
        <f>SUM(V139:AD139)</f>
        <v>0</v>
      </c>
      <c r="U139" s="564"/>
      <c r="V139" s="570"/>
      <c r="W139" s="570"/>
      <c r="X139" s="570"/>
      <c r="Y139" s="570"/>
      <c r="Z139" s="570"/>
      <c r="AA139" s="570"/>
      <c r="AB139" s="570"/>
      <c r="AC139" s="570"/>
      <c r="AD139" s="570"/>
      <c r="AE139" s="198"/>
      <c r="AF139" s="3125"/>
      <c r="AG139" s="555" t="s">
        <v>367</v>
      </c>
      <c r="AH139" s="313"/>
      <c r="AI139" s="569">
        <f>SUM(AK139:AS139)</f>
        <v>0</v>
      </c>
      <c r="AJ139" s="564"/>
      <c r="AK139" s="570"/>
      <c r="AL139" s="570"/>
      <c r="AM139" s="570"/>
      <c r="AN139" s="570"/>
      <c r="AO139" s="570"/>
      <c r="AP139" s="570"/>
      <c r="AQ139" s="570"/>
      <c r="AR139" s="570"/>
      <c r="AS139" s="570"/>
      <c r="AT139" s="198"/>
    </row>
    <row r="140" spans="1:46">
      <c r="A140" s="198"/>
      <c r="B140" s="3125"/>
      <c r="C140" s="552" t="s">
        <v>369</v>
      </c>
      <c r="D140" s="198"/>
      <c r="E140" s="563">
        <f>SUM(E141:E142)</f>
        <v>0</v>
      </c>
      <c r="F140" s="564"/>
      <c r="G140" s="563">
        <f>SUM(G141:G142)</f>
        <v>0</v>
      </c>
      <c r="H140" s="563">
        <f t="shared" ref="H140:O140" si="118">SUM(H141:H142)</f>
        <v>0</v>
      </c>
      <c r="I140" s="563">
        <f t="shared" si="118"/>
        <v>0</v>
      </c>
      <c r="J140" s="563">
        <f t="shared" si="118"/>
        <v>0</v>
      </c>
      <c r="K140" s="563">
        <f t="shared" si="118"/>
        <v>0</v>
      </c>
      <c r="L140" s="563">
        <f t="shared" si="118"/>
        <v>0</v>
      </c>
      <c r="M140" s="563">
        <f t="shared" si="118"/>
        <v>0</v>
      </c>
      <c r="N140" s="563">
        <f t="shared" si="118"/>
        <v>0</v>
      </c>
      <c r="O140" s="563">
        <f t="shared" si="118"/>
        <v>0</v>
      </c>
      <c r="P140" s="198"/>
      <c r="Q140" s="198"/>
      <c r="R140" s="198"/>
      <c r="S140" s="198"/>
      <c r="T140" s="198"/>
      <c r="U140" s="198"/>
      <c r="V140" s="198"/>
      <c r="W140" s="198"/>
      <c r="X140" s="198"/>
      <c r="Y140" s="198"/>
      <c r="Z140" s="198"/>
      <c r="AA140" s="198"/>
      <c r="AB140" s="198"/>
      <c r="AC140" s="198"/>
      <c r="AD140" s="198"/>
      <c r="AE140" s="198"/>
      <c r="AF140" s="3125"/>
      <c r="AG140" s="552" t="s">
        <v>369</v>
      </c>
      <c r="AH140" s="198"/>
      <c r="AI140" s="563">
        <f>SUM(AI141:AI142)</f>
        <v>0</v>
      </c>
      <c r="AJ140" s="564"/>
      <c r="AK140" s="563">
        <f t="shared" ref="AK140:AS140" si="119">SUM(AK141:AK142)</f>
        <v>0</v>
      </c>
      <c r="AL140" s="563">
        <f t="shared" si="119"/>
        <v>0</v>
      </c>
      <c r="AM140" s="563">
        <f t="shared" si="119"/>
        <v>0</v>
      </c>
      <c r="AN140" s="563">
        <f t="shared" si="119"/>
        <v>0</v>
      </c>
      <c r="AO140" s="563">
        <f t="shared" si="119"/>
        <v>0</v>
      </c>
      <c r="AP140" s="563">
        <f t="shared" si="119"/>
        <v>0</v>
      </c>
      <c r="AQ140" s="563">
        <f t="shared" si="119"/>
        <v>0</v>
      </c>
      <c r="AR140" s="563">
        <f t="shared" si="119"/>
        <v>0</v>
      </c>
      <c r="AS140" s="563">
        <f t="shared" si="119"/>
        <v>0</v>
      </c>
      <c r="AT140" s="198"/>
    </row>
    <row r="141" spans="1:46">
      <c r="A141" s="198"/>
      <c r="B141" s="3125"/>
      <c r="C141" s="573" t="s">
        <v>384</v>
      </c>
      <c r="D141" s="198"/>
      <c r="E141" s="575">
        <f>SUM(G141:O141)</f>
        <v>0</v>
      </c>
      <c r="F141" s="576"/>
      <c r="G141" s="577"/>
      <c r="H141" s="577"/>
      <c r="I141" s="577"/>
      <c r="J141" s="577"/>
      <c r="K141" s="577"/>
      <c r="L141" s="577"/>
      <c r="M141" s="577"/>
      <c r="N141" s="577"/>
      <c r="O141" s="577"/>
      <c r="P141" s="198"/>
      <c r="Q141" s="872"/>
      <c r="R141" s="1219"/>
      <c r="S141" s="313"/>
      <c r="T141" s="1218"/>
      <c r="U141" s="1218"/>
      <c r="V141" s="1218"/>
      <c r="W141" s="1218"/>
      <c r="X141" s="198"/>
      <c r="Y141" s="198"/>
      <c r="Z141" s="198"/>
      <c r="AA141" s="198"/>
      <c r="AB141" s="198"/>
      <c r="AC141" s="198"/>
      <c r="AD141" s="198"/>
      <c r="AE141" s="198"/>
      <c r="AF141" s="3125"/>
      <c r="AG141" s="573" t="s">
        <v>384</v>
      </c>
      <c r="AH141" s="198"/>
      <c r="AI141" s="575">
        <f>SUM(AK141:AS141)</f>
        <v>0</v>
      </c>
      <c r="AJ141" s="576"/>
      <c r="AK141" s="577"/>
      <c r="AL141" s="577"/>
      <c r="AM141" s="577"/>
      <c r="AN141" s="577"/>
      <c r="AO141" s="577"/>
      <c r="AP141" s="577"/>
      <c r="AQ141" s="577"/>
      <c r="AR141" s="577"/>
      <c r="AS141" s="577"/>
      <c r="AT141" s="198"/>
    </row>
    <row r="142" spans="1:46">
      <c r="A142" s="198"/>
      <c r="B142" s="3216"/>
      <c r="C142" s="574" t="s">
        <v>368</v>
      </c>
      <c r="D142" s="198"/>
      <c r="E142" s="569">
        <f>SUM(G142:O142)</f>
        <v>0</v>
      </c>
      <c r="F142" s="564"/>
      <c r="G142" s="570"/>
      <c r="H142" s="570"/>
      <c r="I142" s="570"/>
      <c r="J142" s="570"/>
      <c r="K142" s="570"/>
      <c r="L142" s="570"/>
      <c r="M142" s="570"/>
      <c r="N142" s="570"/>
      <c r="O142" s="570"/>
      <c r="P142" s="198"/>
      <c r="Q142" s="872"/>
      <c r="R142" s="1216"/>
      <c r="S142" s="313"/>
      <c r="T142" s="1217"/>
      <c r="U142" s="1217"/>
      <c r="V142" s="1217"/>
      <c r="W142" s="1218"/>
      <c r="X142" s="198"/>
      <c r="Y142" s="198"/>
      <c r="Z142" s="198"/>
      <c r="AA142" s="198"/>
      <c r="AB142" s="198"/>
      <c r="AC142" s="198"/>
      <c r="AD142" s="198"/>
      <c r="AE142" s="198"/>
      <c r="AF142" s="3216"/>
      <c r="AG142" s="574" t="s">
        <v>368</v>
      </c>
      <c r="AH142" s="198"/>
      <c r="AI142" s="569">
        <f>SUM(AK142:AS142)</f>
        <v>0</v>
      </c>
      <c r="AJ142" s="564"/>
      <c r="AK142" s="570"/>
      <c r="AL142" s="570"/>
      <c r="AM142" s="570"/>
      <c r="AN142" s="570"/>
      <c r="AO142" s="570"/>
      <c r="AP142" s="570"/>
      <c r="AQ142" s="570"/>
      <c r="AR142" s="570"/>
      <c r="AS142" s="570"/>
      <c r="AT142" s="198"/>
    </row>
    <row r="143" spans="1:46">
      <c r="A143" s="198"/>
      <c r="B143" s="198"/>
      <c r="C143" s="198"/>
      <c r="D143" s="198"/>
      <c r="E143" s="198"/>
      <c r="F143" s="198"/>
      <c r="G143" s="198"/>
      <c r="H143" s="198"/>
      <c r="I143" s="198"/>
      <c r="J143" s="198"/>
      <c r="K143" s="198"/>
      <c r="L143" s="198"/>
      <c r="M143" s="198"/>
      <c r="N143" s="198"/>
      <c r="O143" s="198"/>
      <c r="P143" s="198"/>
      <c r="Q143" s="872"/>
      <c r="R143" s="1216"/>
      <c r="S143" s="313"/>
      <c r="T143" s="1217"/>
      <c r="U143" s="1217"/>
      <c r="V143" s="1217"/>
      <c r="W143" s="1218"/>
      <c r="X143" s="198"/>
      <c r="Y143" s="198"/>
      <c r="Z143" s="198"/>
      <c r="AA143" s="198"/>
      <c r="AB143" s="198"/>
      <c r="AC143" s="198"/>
      <c r="AD143" s="198"/>
      <c r="AE143" s="198"/>
      <c r="AF143" s="198"/>
      <c r="AG143" s="198"/>
      <c r="AH143" s="198"/>
      <c r="AI143" s="198"/>
      <c r="AJ143" s="198"/>
      <c r="AK143" s="198"/>
      <c r="AL143" s="198"/>
      <c r="AM143" s="198"/>
      <c r="AN143" s="198"/>
      <c r="AO143" s="198"/>
      <c r="AP143" s="198"/>
      <c r="AQ143" s="198"/>
      <c r="AR143" s="198"/>
      <c r="AS143" s="198"/>
      <c r="AT143" s="198"/>
    </row>
    <row r="144" spans="1:46">
      <c r="A144" s="198"/>
      <c r="B144" s="198"/>
      <c r="C144" s="198"/>
      <c r="D144" s="198"/>
      <c r="E144" s="198"/>
      <c r="F144" s="198"/>
      <c r="G144" s="198"/>
      <c r="H144" s="198"/>
      <c r="I144" s="198"/>
      <c r="J144" s="198"/>
      <c r="K144" s="198"/>
      <c r="L144" s="198"/>
      <c r="M144" s="198"/>
      <c r="N144" s="198"/>
      <c r="O144" s="198"/>
      <c r="P144" s="198"/>
      <c r="Q144" s="872"/>
      <c r="R144" s="1216"/>
      <c r="S144" s="313"/>
      <c r="T144" s="1217"/>
      <c r="U144" s="1217"/>
      <c r="V144" s="1217"/>
      <c r="W144" s="1218"/>
      <c r="X144" s="198"/>
      <c r="Y144" s="198"/>
      <c r="Z144" s="198"/>
      <c r="AA144" s="198"/>
      <c r="AB144" s="198"/>
      <c r="AC144" s="198"/>
      <c r="AD144" s="198"/>
      <c r="AE144" s="198"/>
      <c r="AF144" s="198"/>
      <c r="AG144" s="198"/>
      <c r="AH144" s="198"/>
      <c r="AI144" s="198"/>
      <c r="AJ144" s="198"/>
      <c r="AK144" s="198"/>
      <c r="AL144" s="198"/>
      <c r="AM144" s="198"/>
      <c r="AN144" s="198"/>
      <c r="AO144" s="198"/>
      <c r="AP144" s="198"/>
      <c r="AQ144" s="198"/>
      <c r="AR144" s="198"/>
      <c r="AS144" s="198"/>
      <c r="AT144" s="198"/>
    </row>
    <row r="145" spans="1:46">
      <c r="A145" s="198"/>
      <c r="B145" s="198"/>
      <c r="C145" s="198"/>
      <c r="D145" s="198"/>
      <c r="E145" s="198"/>
      <c r="F145" s="198"/>
      <c r="G145" s="198"/>
      <c r="H145" s="198"/>
      <c r="I145" s="198"/>
      <c r="J145" s="198"/>
      <c r="K145" s="198"/>
      <c r="L145" s="198"/>
      <c r="M145" s="198"/>
      <c r="N145" s="198"/>
      <c r="O145" s="198"/>
      <c r="P145" s="198"/>
      <c r="Q145" s="872"/>
      <c r="R145" s="1216"/>
      <c r="S145" s="313"/>
      <c r="T145" s="1217"/>
      <c r="U145" s="1217"/>
      <c r="V145" s="1217"/>
      <c r="W145" s="1218"/>
      <c r="X145" s="198"/>
      <c r="Y145" s="198"/>
      <c r="Z145" s="198"/>
      <c r="AA145" s="198"/>
      <c r="AB145" s="198"/>
      <c r="AC145" s="198"/>
      <c r="AD145" s="198"/>
      <c r="AE145" s="198"/>
      <c r="AF145" s="198"/>
      <c r="AG145" s="198"/>
      <c r="AH145" s="198"/>
      <c r="AI145" s="198"/>
      <c r="AJ145" s="198"/>
      <c r="AK145" s="198"/>
      <c r="AL145" s="198"/>
      <c r="AM145" s="198"/>
      <c r="AN145" s="198"/>
      <c r="AO145" s="198"/>
      <c r="AP145" s="198"/>
      <c r="AQ145" s="198"/>
      <c r="AR145" s="198"/>
      <c r="AS145" s="198"/>
      <c r="AT145" s="198"/>
    </row>
    <row r="146" spans="1:46">
      <c r="A146" s="198"/>
      <c r="B146" s="198"/>
      <c r="C146" s="198"/>
      <c r="D146" s="198"/>
      <c r="E146" s="198"/>
      <c r="F146" s="198"/>
      <c r="G146" s="198"/>
      <c r="H146" s="198"/>
      <c r="I146" s="198"/>
      <c r="J146" s="198"/>
      <c r="K146" s="198"/>
      <c r="L146" s="198"/>
      <c r="M146" s="198"/>
      <c r="N146" s="198"/>
      <c r="O146" s="198"/>
      <c r="P146" s="198"/>
      <c r="Q146" s="198"/>
      <c r="R146" s="198"/>
      <c r="S146" s="198"/>
      <c r="T146" s="198"/>
      <c r="U146" s="198"/>
      <c r="V146" s="198"/>
      <c r="W146" s="198"/>
      <c r="X146" s="198"/>
      <c r="Y146" s="198"/>
      <c r="Z146" s="198"/>
      <c r="AA146" s="198"/>
      <c r="AB146" s="198"/>
      <c r="AC146" s="198"/>
      <c r="AD146" s="198"/>
      <c r="AE146" s="198"/>
      <c r="AF146" s="198"/>
      <c r="AG146" s="198"/>
      <c r="AH146" s="198"/>
      <c r="AI146" s="198"/>
      <c r="AJ146" s="198"/>
      <c r="AK146" s="198"/>
      <c r="AL146" s="198"/>
      <c r="AM146" s="198"/>
      <c r="AN146" s="198"/>
      <c r="AO146" s="198"/>
      <c r="AP146" s="198"/>
      <c r="AQ146" s="198"/>
      <c r="AR146" s="198"/>
      <c r="AS146" s="198"/>
      <c r="AT146" s="198"/>
    </row>
    <row r="147" spans="1:46">
      <c r="A147" s="198"/>
      <c r="B147" s="198"/>
      <c r="C147" s="198"/>
      <c r="D147" s="198"/>
      <c r="E147" s="198"/>
      <c r="F147" s="198"/>
      <c r="G147" s="198"/>
      <c r="H147" s="198"/>
      <c r="I147" s="198"/>
      <c r="J147" s="198"/>
      <c r="K147" s="198"/>
      <c r="L147" s="198"/>
      <c r="M147" s="198"/>
      <c r="N147" s="198"/>
      <c r="O147" s="198"/>
      <c r="P147" s="198"/>
      <c r="Q147" s="198"/>
      <c r="R147" s="198"/>
      <c r="S147" s="198"/>
      <c r="T147" s="198"/>
      <c r="U147" s="198"/>
      <c r="V147" s="198"/>
      <c r="W147" s="198"/>
      <c r="X147" s="198"/>
      <c r="Y147" s="198"/>
      <c r="Z147" s="198"/>
      <c r="AA147" s="198"/>
      <c r="AB147" s="198"/>
      <c r="AC147" s="198"/>
      <c r="AD147" s="198"/>
      <c r="AF147" s="198"/>
      <c r="AG147" s="198"/>
      <c r="AH147" s="198"/>
      <c r="AI147" s="198"/>
      <c r="AJ147" s="198"/>
      <c r="AK147" s="198"/>
      <c r="AL147" s="198"/>
      <c r="AM147" s="198"/>
      <c r="AN147" s="198"/>
      <c r="AO147" s="198"/>
      <c r="AP147" s="198"/>
      <c r="AQ147" s="198"/>
      <c r="AR147" s="198"/>
      <c r="AS147" s="198"/>
      <c r="AT147" s="198"/>
    </row>
    <row r="148" spans="1:46">
      <c r="A148" s="198"/>
      <c r="B148" s="198"/>
      <c r="C148" s="198"/>
      <c r="D148" s="198"/>
      <c r="E148" s="198"/>
      <c r="F148" s="198"/>
      <c r="G148" s="198"/>
      <c r="H148" s="198"/>
      <c r="I148" s="198"/>
      <c r="J148" s="198"/>
      <c r="K148" s="198"/>
      <c r="L148" s="198"/>
      <c r="M148" s="198"/>
      <c r="N148" s="198"/>
      <c r="O148" s="198"/>
      <c r="P148" s="198"/>
      <c r="Q148" s="198"/>
      <c r="R148" s="198"/>
      <c r="S148" s="198"/>
      <c r="T148" s="198"/>
      <c r="U148" s="198"/>
      <c r="V148" s="198"/>
      <c r="W148" s="198"/>
      <c r="X148" s="198"/>
      <c r="Y148" s="198"/>
      <c r="Z148" s="198"/>
      <c r="AA148" s="198"/>
      <c r="AB148" s="198"/>
      <c r="AC148" s="198"/>
      <c r="AD148" s="198"/>
      <c r="AF148" s="198"/>
      <c r="AG148" s="198"/>
      <c r="AH148" s="198"/>
      <c r="AI148" s="198"/>
      <c r="AJ148" s="198"/>
      <c r="AK148" s="198"/>
      <c r="AL148" s="198"/>
      <c r="AM148" s="198"/>
      <c r="AN148" s="198"/>
      <c r="AO148" s="198"/>
      <c r="AP148" s="198"/>
      <c r="AQ148" s="198"/>
      <c r="AR148" s="198"/>
      <c r="AS148" s="198"/>
      <c r="AT148" s="198"/>
    </row>
    <row r="149" spans="1:46">
      <c r="A149" s="198"/>
      <c r="B149" s="198"/>
      <c r="C149" s="198"/>
      <c r="D149" s="198"/>
      <c r="E149" s="198"/>
      <c r="F149" s="198"/>
      <c r="G149" s="198"/>
      <c r="H149" s="198"/>
      <c r="I149" s="198"/>
      <c r="J149" s="198"/>
      <c r="K149" s="198"/>
      <c r="L149" s="198"/>
      <c r="M149" s="198"/>
      <c r="N149" s="198"/>
      <c r="O149" s="198"/>
      <c r="P149" s="198"/>
      <c r="Q149" s="198"/>
      <c r="R149" s="198"/>
      <c r="S149" s="198"/>
      <c r="T149" s="198"/>
      <c r="U149" s="198"/>
      <c r="V149" s="198"/>
      <c r="W149" s="198"/>
      <c r="X149" s="198"/>
      <c r="Y149" s="198"/>
      <c r="Z149" s="198"/>
      <c r="AA149" s="198"/>
      <c r="AB149" s="198"/>
      <c r="AC149" s="198"/>
      <c r="AD149" s="198"/>
    </row>
    <row r="150" spans="1:46" ht="4.5" customHeight="1">
      <c r="A150" s="198"/>
      <c r="B150" s="198"/>
      <c r="C150" s="198"/>
      <c r="D150" s="198"/>
      <c r="E150" s="198"/>
      <c r="F150" s="198"/>
      <c r="G150" s="198"/>
      <c r="H150" s="198"/>
      <c r="I150" s="198"/>
      <c r="J150" s="198"/>
      <c r="K150" s="198"/>
      <c r="L150" s="198"/>
      <c r="M150" s="198"/>
      <c r="N150" s="198"/>
      <c r="O150" s="198"/>
      <c r="P150" s="198"/>
      <c r="Q150" s="198"/>
      <c r="R150" s="198"/>
      <c r="S150" s="198"/>
      <c r="T150" s="198"/>
      <c r="U150" s="198"/>
      <c r="V150" s="198"/>
      <c r="W150" s="198"/>
      <c r="X150" s="198"/>
      <c r="Y150" s="198"/>
      <c r="Z150" s="198"/>
      <c r="AA150" s="198"/>
      <c r="AB150" s="198"/>
      <c r="AC150" s="198"/>
      <c r="AD150" s="198"/>
    </row>
    <row r="151" spans="1:46">
      <c r="A151" s="198"/>
      <c r="B151" s="198"/>
      <c r="C151" s="198"/>
      <c r="D151" s="198"/>
      <c r="E151" s="198"/>
      <c r="F151" s="198"/>
      <c r="G151" s="198"/>
      <c r="H151" s="198"/>
      <c r="I151" s="198"/>
      <c r="J151" s="198"/>
      <c r="K151" s="198"/>
      <c r="L151" s="198"/>
      <c r="M151" s="198"/>
      <c r="N151" s="198"/>
      <c r="O151" s="198"/>
      <c r="P151" s="198"/>
      <c r="Q151" s="198"/>
      <c r="R151" s="198"/>
      <c r="S151" s="198"/>
      <c r="T151" s="198"/>
      <c r="U151" s="198"/>
      <c r="V151" s="198"/>
      <c r="W151" s="198"/>
      <c r="X151" s="198"/>
      <c r="Y151" s="198"/>
      <c r="Z151" s="198"/>
      <c r="AA151" s="198"/>
      <c r="AB151" s="198"/>
      <c r="AC151" s="198"/>
      <c r="AD151" s="198"/>
    </row>
    <row r="152" spans="1:46">
      <c r="A152" s="198"/>
      <c r="B152" s="198"/>
      <c r="C152" s="198"/>
      <c r="D152" s="198"/>
      <c r="E152" s="198"/>
      <c r="F152" s="198"/>
      <c r="G152" s="198"/>
      <c r="H152" s="198"/>
      <c r="I152" s="198"/>
      <c r="J152" s="198"/>
      <c r="K152" s="198"/>
      <c r="L152" s="198"/>
      <c r="M152" s="198"/>
      <c r="N152" s="198"/>
      <c r="O152" s="198"/>
      <c r="P152" s="198"/>
      <c r="Q152" s="198"/>
      <c r="R152" s="198"/>
      <c r="S152" s="198"/>
      <c r="T152" s="198"/>
      <c r="U152" s="198"/>
      <c r="V152" s="198"/>
      <c r="W152" s="198"/>
      <c r="X152" s="198"/>
      <c r="Y152" s="198"/>
      <c r="Z152" s="198"/>
      <c r="AA152" s="198"/>
      <c r="AB152" s="198"/>
      <c r="AC152" s="198"/>
      <c r="AD152" s="198"/>
    </row>
    <row r="153" spans="1:46">
      <c r="A153" s="198"/>
      <c r="B153" s="198"/>
      <c r="C153" s="198"/>
      <c r="D153" s="198"/>
      <c r="E153" s="198"/>
      <c r="F153" s="198"/>
      <c r="G153" s="198"/>
      <c r="H153" s="198"/>
      <c r="I153" s="198"/>
      <c r="J153" s="198"/>
      <c r="K153" s="198"/>
      <c r="L153" s="198"/>
      <c r="M153" s="198"/>
      <c r="N153" s="198"/>
      <c r="O153" s="198"/>
      <c r="P153" s="198"/>
      <c r="Q153" s="198"/>
      <c r="R153" s="198"/>
      <c r="S153" s="198"/>
      <c r="T153" s="198"/>
      <c r="U153" s="198"/>
      <c r="V153" s="198"/>
      <c r="W153" s="198"/>
      <c r="X153" s="198"/>
      <c r="Y153" s="198"/>
      <c r="Z153" s="198"/>
      <c r="AA153" s="198"/>
      <c r="AB153" s="198"/>
      <c r="AC153" s="198"/>
      <c r="AD153" s="198"/>
    </row>
    <row r="154" spans="1:46">
      <c r="A154" s="198"/>
      <c r="B154" s="198"/>
      <c r="C154" s="198"/>
      <c r="D154" s="198"/>
      <c r="E154" s="198"/>
      <c r="F154" s="198"/>
      <c r="G154" s="198"/>
      <c r="H154" s="198"/>
      <c r="I154" s="198"/>
      <c r="J154" s="198"/>
      <c r="K154" s="198"/>
      <c r="L154" s="198"/>
      <c r="M154" s="198"/>
      <c r="N154" s="198"/>
      <c r="O154" s="198"/>
      <c r="P154" s="198"/>
      <c r="Q154" s="198"/>
      <c r="R154" s="198"/>
      <c r="S154" s="198"/>
      <c r="T154" s="198"/>
      <c r="U154" s="198"/>
      <c r="V154" s="198"/>
      <c r="W154" s="198"/>
      <c r="X154" s="198"/>
      <c r="Y154" s="198"/>
      <c r="Z154" s="198"/>
      <c r="AA154" s="198"/>
      <c r="AB154" s="198"/>
      <c r="AC154" s="198"/>
      <c r="AD154" s="198"/>
    </row>
    <row r="155" spans="1:46">
      <c r="A155" s="198"/>
      <c r="B155" s="198"/>
      <c r="C155" s="198"/>
      <c r="D155" s="198"/>
      <c r="E155" s="198"/>
      <c r="F155" s="198"/>
      <c r="G155" s="198"/>
      <c r="H155" s="198"/>
      <c r="I155" s="198"/>
      <c r="J155" s="198"/>
      <c r="K155" s="198"/>
      <c r="L155" s="198"/>
      <c r="M155" s="198"/>
      <c r="N155" s="198"/>
      <c r="O155" s="198"/>
      <c r="P155" s="198"/>
      <c r="Q155" s="198"/>
      <c r="R155" s="198"/>
      <c r="S155" s="198"/>
      <c r="T155" s="198"/>
      <c r="U155" s="198"/>
      <c r="V155" s="198"/>
      <c r="W155" s="198"/>
      <c r="X155" s="198"/>
      <c r="Y155" s="198"/>
      <c r="Z155" s="198"/>
      <c r="AA155" s="198"/>
      <c r="AB155" s="198"/>
      <c r="AC155" s="198"/>
      <c r="AD155" s="198"/>
    </row>
    <row r="156" spans="1:46">
      <c r="A156" s="198"/>
      <c r="B156" s="198"/>
      <c r="C156" s="198"/>
      <c r="D156" s="198"/>
      <c r="E156" s="198"/>
      <c r="F156" s="198"/>
      <c r="G156" s="198"/>
      <c r="H156" s="198"/>
      <c r="I156" s="198"/>
      <c r="J156" s="198"/>
      <c r="K156" s="198"/>
      <c r="L156" s="198"/>
      <c r="M156" s="198"/>
      <c r="N156" s="198"/>
      <c r="O156" s="198"/>
      <c r="P156" s="198"/>
      <c r="Q156" s="198"/>
      <c r="R156" s="198"/>
      <c r="S156" s="198"/>
      <c r="T156" s="198"/>
      <c r="U156" s="198"/>
      <c r="V156" s="198"/>
      <c r="W156" s="198"/>
      <c r="X156" s="198"/>
      <c r="Y156" s="198"/>
      <c r="Z156" s="198"/>
      <c r="AA156" s="198"/>
      <c r="AB156" s="198"/>
      <c r="AC156" s="198"/>
      <c r="AD156" s="198"/>
    </row>
    <row r="157" spans="1:46">
      <c r="A157" s="198"/>
      <c r="B157" s="198"/>
      <c r="C157" s="198"/>
      <c r="D157" s="198"/>
      <c r="E157" s="198"/>
      <c r="F157" s="198"/>
      <c r="G157" s="198"/>
      <c r="H157" s="198"/>
      <c r="I157" s="198"/>
      <c r="J157" s="198"/>
      <c r="K157" s="198"/>
      <c r="L157" s="198"/>
      <c r="M157" s="198"/>
      <c r="N157" s="198"/>
      <c r="O157" s="198"/>
      <c r="P157" s="198"/>
      <c r="Q157" s="198"/>
      <c r="R157" s="198"/>
      <c r="S157" s="198"/>
      <c r="T157" s="198"/>
      <c r="U157" s="198"/>
      <c r="V157" s="198"/>
      <c r="W157" s="198"/>
      <c r="X157" s="198"/>
      <c r="Y157" s="198"/>
      <c r="Z157" s="198"/>
      <c r="AA157" s="198"/>
      <c r="AB157" s="198"/>
      <c r="AC157" s="198"/>
      <c r="AD157" s="198"/>
    </row>
    <row r="158" spans="1:46">
      <c r="A158" s="198"/>
      <c r="B158" s="198"/>
      <c r="C158" s="198"/>
      <c r="D158" s="198"/>
      <c r="E158" s="198"/>
      <c r="F158" s="198"/>
      <c r="G158" s="198"/>
      <c r="H158" s="198"/>
      <c r="I158" s="198"/>
      <c r="J158" s="198"/>
      <c r="K158" s="198"/>
      <c r="L158" s="198"/>
      <c r="M158" s="198"/>
      <c r="N158" s="198"/>
      <c r="O158" s="198"/>
      <c r="P158" s="198"/>
      <c r="Q158" s="198"/>
      <c r="R158" s="198"/>
      <c r="S158" s="198"/>
      <c r="T158" s="198"/>
      <c r="U158" s="198"/>
      <c r="V158" s="198"/>
      <c r="W158" s="198"/>
      <c r="X158" s="198"/>
      <c r="Y158" s="198"/>
      <c r="Z158" s="198"/>
      <c r="AA158" s="198"/>
      <c r="AB158" s="198"/>
      <c r="AC158" s="198"/>
      <c r="AD158" s="198"/>
    </row>
    <row r="159" spans="1:46">
      <c r="A159" s="198"/>
      <c r="B159" s="198"/>
      <c r="C159" s="198"/>
      <c r="D159" s="198"/>
      <c r="E159" s="198"/>
      <c r="F159" s="198"/>
      <c r="G159" s="198"/>
      <c r="H159" s="198"/>
      <c r="I159" s="198"/>
      <c r="J159" s="198"/>
      <c r="K159" s="198"/>
      <c r="L159" s="198"/>
      <c r="M159" s="198"/>
      <c r="N159" s="198"/>
      <c r="O159" s="198"/>
      <c r="P159" s="198"/>
      <c r="Q159" s="198"/>
      <c r="R159" s="198"/>
      <c r="S159" s="198"/>
      <c r="T159" s="198"/>
      <c r="U159" s="198"/>
      <c r="V159" s="198"/>
      <c r="W159" s="198"/>
      <c r="X159" s="198"/>
      <c r="Y159" s="198"/>
      <c r="Z159" s="198"/>
      <c r="AA159" s="198"/>
      <c r="AB159" s="198"/>
      <c r="AC159" s="198"/>
      <c r="AD159" s="198"/>
    </row>
    <row r="160" spans="1:46">
      <c r="A160" s="198"/>
      <c r="B160" s="198"/>
      <c r="C160" s="198"/>
      <c r="D160" s="198"/>
      <c r="E160" s="198"/>
      <c r="F160" s="198"/>
      <c r="G160" s="198"/>
      <c r="H160" s="198"/>
      <c r="I160" s="198"/>
      <c r="J160" s="198"/>
      <c r="K160" s="198"/>
      <c r="L160" s="198"/>
      <c r="M160" s="198"/>
      <c r="N160" s="198"/>
      <c r="O160" s="198"/>
      <c r="P160" s="198"/>
      <c r="Q160" s="198"/>
      <c r="R160" s="198"/>
      <c r="S160" s="198"/>
      <c r="T160" s="198"/>
      <c r="U160" s="198"/>
      <c r="V160" s="198"/>
      <c r="W160" s="198"/>
      <c r="X160" s="198"/>
      <c r="Y160" s="198"/>
      <c r="Z160" s="198"/>
      <c r="AA160" s="198"/>
      <c r="AB160" s="198"/>
      <c r="AC160" s="198"/>
      <c r="AD160" s="198"/>
    </row>
    <row r="161" spans="1:30">
      <c r="A161" s="198"/>
      <c r="B161" s="198"/>
      <c r="C161" s="198"/>
      <c r="D161" s="198"/>
      <c r="E161" s="198"/>
      <c r="F161" s="198"/>
      <c r="G161" s="198"/>
      <c r="H161" s="198"/>
      <c r="I161" s="198"/>
      <c r="J161" s="198"/>
      <c r="K161" s="198"/>
      <c r="L161" s="198"/>
      <c r="M161" s="198"/>
      <c r="N161" s="198"/>
      <c r="O161" s="198"/>
      <c r="P161" s="198"/>
      <c r="Q161" s="198"/>
      <c r="R161" s="198"/>
      <c r="S161" s="198"/>
      <c r="T161" s="198"/>
      <c r="U161" s="198"/>
      <c r="V161" s="198"/>
      <c r="W161" s="198"/>
      <c r="X161" s="198"/>
      <c r="Y161" s="198"/>
      <c r="Z161" s="198"/>
      <c r="AA161" s="198"/>
      <c r="AB161" s="198"/>
      <c r="AC161" s="198"/>
      <c r="AD161" s="198"/>
    </row>
    <row r="162" spans="1:30">
      <c r="A162" s="198"/>
      <c r="B162" s="198"/>
      <c r="C162" s="198"/>
      <c r="D162" s="198"/>
      <c r="E162" s="198"/>
      <c r="F162" s="198"/>
      <c r="G162" s="198"/>
      <c r="H162" s="198"/>
      <c r="I162" s="198"/>
      <c r="J162" s="198"/>
      <c r="K162" s="198"/>
      <c r="L162" s="198"/>
      <c r="M162" s="198"/>
      <c r="N162" s="198"/>
      <c r="O162" s="198"/>
      <c r="P162" s="198"/>
      <c r="Q162" s="198"/>
      <c r="R162" s="198"/>
      <c r="S162" s="198"/>
      <c r="T162" s="198"/>
      <c r="U162" s="198"/>
      <c r="V162" s="198"/>
      <c r="W162" s="198"/>
      <c r="X162" s="198"/>
      <c r="Y162" s="198"/>
      <c r="Z162" s="198"/>
      <c r="AA162" s="198"/>
      <c r="AB162" s="198"/>
      <c r="AC162" s="198"/>
      <c r="AD162" s="198"/>
    </row>
    <row r="163" spans="1:30" ht="4.5" customHeight="1">
      <c r="A163" s="198"/>
      <c r="B163" s="198"/>
      <c r="C163" s="198"/>
      <c r="D163" s="198"/>
      <c r="E163" s="198"/>
      <c r="F163" s="198"/>
      <c r="G163" s="198"/>
      <c r="H163" s="198"/>
      <c r="I163" s="198"/>
      <c r="J163" s="198"/>
      <c r="K163" s="198"/>
      <c r="L163" s="198"/>
      <c r="M163" s="198"/>
      <c r="N163" s="198"/>
      <c r="O163" s="198"/>
      <c r="P163" s="198"/>
      <c r="Q163" s="198"/>
      <c r="R163" s="198"/>
      <c r="S163" s="198"/>
      <c r="T163" s="198"/>
      <c r="U163" s="198"/>
      <c r="V163" s="198"/>
      <c r="W163" s="198"/>
      <c r="X163" s="198"/>
      <c r="Y163" s="198"/>
      <c r="Z163" s="198"/>
      <c r="AA163" s="198"/>
      <c r="AB163" s="198"/>
      <c r="AC163" s="198"/>
      <c r="AD163" s="198"/>
    </row>
    <row r="164" spans="1:30">
      <c r="A164" s="198"/>
      <c r="B164" s="198"/>
      <c r="C164" s="198"/>
      <c r="D164" s="198"/>
      <c r="E164" s="198"/>
      <c r="F164" s="198"/>
      <c r="G164" s="198"/>
      <c r="H164" s="198"/>
      <c r="I164" s="198"/>
      <c r="J164" s="198"/>
      <c r="K164" s="198"/>
      <c r="L164" s="198"/>
      <c r="M164" s="198"/>
      <c r="N164" s="198"/>
      <c r="O164" s="198"/>
      <c r="P164" s="198"/>
      <c r="Q164" s="198"/>
      <c r="R164" s="198"/>
      <c r="S164" s="198"/>
      <c r="T164" s="198"/>
      <c r="U164" s="198"/>
      <c r="V164" s="198"/>
      <c r="W164" s="198"/>
      <c r="X164" s="198"/>
      <c r="Y164" s="198"/>
      <c r="Z164" s="198"/>
      <c r="AA164" s="198"/>
      <c r="AB164" s="198"/>
      <c r="AC164" s="198"/>
      <c r="AD164" s="198"/>
    </row>
    <row r="165" spans="1:30">
      <c r="A165" s="198"/>
      <c r="B165" s="198"/>
      <c r="C165" s="198"/>
      <c r="D165" s="198"/>
      <c r="E165" s="198"/>
      <c r="F165" s="198"/>
      <c r="G165" s="198"/>
      <c r="H165" s="198"/>
      <c r="I165" s="198"/>
      <c r="J165" s="198"/>
      <c r="K165" s="198"/>
      <c r="L165" s="198"/>
      <c r="M165" s="198"/>
      <c r="N165" s="198"/>
      <c r="O165" s="198"/>
      <c r="P165" s="198"/>
      <c r="Q165" s="198"/>
      <c r="R165" s="198"/>
      <c r="S165" s="198"/>
      <c r="T165" s="198"/>
      <c r="U165" s="198"/>
      <c r="V165" s="198"/>
      <c r="W165" s="198"/>
      <c r="X165" s="198"/>
      <c r="Y165" s="198"/>
      <c r="Z165" s="198"/>
      <c r="AA165" s="198"/>
      <c r="AB165" s="198"/>
      <c r="AC165" s="198"/>
      <c r="AD165" s="198"/>
    </row>
    <row r="166" spans="1:30">
      <c r="A166" s="198"/>
      <c r="B166" s="198"/>
      <c r="C166" s="198"/>
      <c r="D166" s="198"/>
      <c r="E166" s="198"/>
      <c r="F166" s="198"/>
      <c r="G166" s="198"/>
      <c r="H166" s="198"/>
      <c r="I166" s="198"/>
      <c r="J166" s="198"/>
      <c r="K166" s="198"/>
      <c r="L166" s="198"/>
      <c r="M166" s="198"/>
      <c r="N166" s="198"/>
      <c r="O166" s="198"/>
      <c r="P166" s="198"/>
      <c r="Q166" s="198"/>
      <c r="R166" s="198"/>
      <c r="S166" s="198"/>
      <c r="T166" s="198"/>
      <c r="U166" s="198"/>
      <c r="V166" s="198"/>
      <c r="W166" s="198"/>
      <c r="X166" s="198"/>
      <c r="Y166" s="198"/>
      <c r="Z166" s="198"/>
      <c r="AA166" s="198"/>
      <c r="AB166" s="198"/>
      <c r="AC166" s="198"/>
      <c r="AD166" s="198"/>
    </row>
    <row r="167" spans="1:30">
      <c r="A167" s="198"/>
      <c r="B167" s="198"/>
      <c r="C167" s="198"/>
      <c r="D167" s="198"/>
      <c r="E167" s="198"/>
      <c r="F167" s="198"/>
      <c r="G167" s="198"/>
      <c r="H167" s="198"/>
      <c r="I167" s="198"/>
      <c r="J167" s="198"/>
      <c r="K167" s="198"/>
      <c r="L167" s="198"/>
      <c r="M167" s="198"/>
      <c r="N167" s="198"/>
      <c r="O167" s="198"/>
      <c r="P167" s="198"/>
      <c r="Q167" s="198"/>
      <c r="R167" s="198"/>
      <c r="S167" s="198"/>
      <c r="T167" s="198"/>
      <c r="U167" s="198"/>
      <c r="V167" s="198"/>
      <c r="W167" s="198"/>
      <c r="X167" s="198"/>
      <c r="Y167" s="198"/>
      <c r="Z167" s="198"/>
      <c r="AA167" s="198"/>
      <c r="AB167" s="198"/>
      <c r="AC167" s="198"/>
      <c r="AD167" s="198"/>
    </row>
    <row r="168" spans="1:30">
      <c r="A168" s="198"/>
      <c r="B168" s="198"/>
      <c r="C168" s="198"/>
      <c r="D168" s="198"/>
      <c r="E168" s="198"/>
      <c r="F168" s="198"/>
      <c r="G168" s="198"/>
      <c r="H168" s="198"/>
      <c r="I168" s="198"/>
      <c r="J168" s="198"/>
      <c r="K168" s="198"/>
      <c r="L168" s="198"/>
      <c r="M168" s="198"/>
      <c r="N168" s="198"/>
      <c r="O168" s="198"/>
      <c r="P168" s="198"/>
      <c r="Q168" s="198"/>
      <c r="R168" s="198"/>
      <c r="S168" s="198"/>
      <c r="T168" s="198"/>
      <c r="U168" s="198"/>
      <c r="V168" s="198"/>
      <c r="W168" s="198"/>
      <c r="X168" s="198"/>
      <c r="Y168" s="198"/>
      <c r="Z168" s="198"/>
      <c r="AA168" s="198"/>
      <c r="AB168" s="198"/>
      <c r="AC168" s="198"/>
      <c r="AD168" s="198"/>
    </row>
    <row r="169" spans="1:30">
      <c r="A169" s="198"/>
      <c r="B169" s="198"/>
      <c r="C169" s="198"/>
      <c r="D169" s="198"/>
      <c r="E169" s="198"/>
      <c r="F169" s="198"/>
      <c r="G169" s="198"/>
      <c r="H169" s="198"/>
      <c r="I169" s="198"/>
      <c r="J169" s="198"/>
      <c r="K169" s="198"/>
      <c r="L169" s="198"/>
      <c r="M169" s="198"/>
      <c r="N169" s="198"/>
      <c r="O169" s="198"/>
      <c r="P169" s="198"/>
      <c r="Q169" s="198"/>
      <c r="R169" s="198"/>
      <c r="S169" s="198"/>
      <c r="T169" s="198"/>
      <c r="U169" s="198"/>
      <c r="V169" s="198"/>
      <c r="W169" s="198"/>
      <c r="X169" s="198"/>
      <c r="Y169" s="198"/>
      <c r="Z169" s="198"/>
      <c r="AA169" s="198"/>
      <c r="AB169" s="198"/>
      <c r="AC169" s="198"/>
      <c r="AD169" s="198"/>
    </row>
    <row r="170" spans="1:30">
      <c r="A170" s="198"/>
      <c r="B170" s="198"/>
      <c r="C170" s="198"/>
      <c r="D170" s="198"/>
      <c r="E170" s="198"/>
      <c r="F170" s="198"/>
      <c r="G170" s="198"/>
      <c r="H170" s="198"/>
      <c r="I170" s="198"/>
      <c r="J170" s="198"/>
      <c r="K170" s="198"/>
      <c r="L170" s="198"/>
      <c r="M170" s="198"/>
      <c r="N170" s="198"/>
      <c r="O170" s="198"/>
      <c r="P170" s="198"/>
      <c r="Q170" s="198"/>
      <c r="R170" s="198"/>
      <c r="S170" s="198"/>
      <c r="T170" s="198"/>
      <c r="U170" s="198"/>
      <c r="V170" s="198"/>
      <c r="W170" s="198"/>
      <c r="X170" s="198"/>
      <c r="Y170" s="198"/>
      <c r="Z170" s="198"/>
      <c r="AA170" s="198"/>
      <c r="AB170" s="198"/>
      <c r="AC170" s="198"/>
      <c r="AD170" s="198"/>
    </row>
    <row r="171" spans="1:30">
      <c r="A171" s="198"/>
      <c r="B171" s="198"/>
      <c r="C171" s="198"/>
      <c r="D171" s="198"/>
      <c r="E171" s="198"/>
      <c r="F171" s="198"/>
      <c r="G171" s="198"/>
      <c r="H171" s="198"/>
      <c r="I171" s="198"/>
      <c r="J171" s="198"/>
      <c r="K171" s="198"/>
      <c r="L171" s="198"/>
      <c r="M171" s="198"/>
      <c r="N171" s="198"/>
      <c r="O171" s="198"/>
      <c r="P171" s="198"/>
      <c r="Q171" s="198"/>
      <c r="R171" s="198"/>
      <c r="S171" s="198"/>
      <c r="T171" s="198"/>
      <c r="U171" s="198"/>
      <c r="V171" s="198"/>
      <c r="W171" s="198"/>
      <c r="X171" s="198"/>
      <c r="Y171" s="198"/>
      <c r="Z171" s="198"/>
      <c r="AA171" s="198"/>
      <c r="AB171" s="198"/>
      <c r="AC171" s="198"/>
      <c r="AD171" s="198"/>
    </row>
    <row r="172" spans="1:30" ht="4.5" customHeight="1">
      <c r="A172" s="198"/>
      <c r="B172" s="198"/>
      <c r="C172" s="198"/>
      <c r="D172" s="198"/>
      <c r="E172" s="198"/>
      <c r="F172" s="198"/>
      <c r="G172" s="198"/>
      <c r="H172" s="198"/>
      <c r="I172" s="198"/>
      <c r="J172" s="198"/>
      <c r="K172" s="198"/>
      <c r="L172" s="198"/>
      <c r="M172" s="198"/>
      <c r="N172" s="198"/>
      <c r="O172" s="198"/>
      <c r="P172" s="198"/>
      <c r="Q172" s="198"/>
      <c r="R172" s="198"/>
      <c r="S172" s="198"/>
      <c r="T172" s="198"/>
      <c r="U172" s="198"/>
      <c r="V172" s="198"/>
      <c r="W172" s="198"/>
      <c r="X172" s="198"/>
      <c r="Y172" s="198"/>
      <c r="Z172" s="198"/>
      <c r="AA172" s="198"/>
      <c r="AB172" s="198"/>
      <c r="AC172" s="198"/>
      <c r="AD172" s="198"/>
    </row>
    <row r="173" spans="1:30">
      <c r="A173" s="198"/>
      <c r="B173" s="198"/>
      <c r="C173" s="198"/>
      <c r="D173" s="198"/>
      <c r="E173" s="198"/>
      <c r="F173" s="198"/>
      <c r="G173" s="198"/>
      <c r="H173" s="198"/>
      <c r="I173" s="198"/>
      <c r="J173" s="198"/>
      <c r="K173" s="198"/>
      <c r="L173" s="198"/>
      <c r="M173" s="198"/>
      <c r="N173" s="198"/>
      <c r="O173" s="198"/>
      <c r="P173" s="198"/>
      <c r="Q173" s="198"/>
      <c r="R173" s="198"/>
      <c r="S173" s="198"/>
      <c r="T173" s="198"/>
      <c r="U173" s="198"/>
      <c r="V173" s="198"/>
      <c r="W173" s="198"/>
      <c r="X173" s="198"/>
      <c r="Y173" s="198"/>
      <c r="Z173" s="198"/>
      <c r="AA173" s="198"/>
      <c r="AB173" s="198"/>
      <c r="AC173" s="198"/>
      <c r="AD173" s="198"/>
    </row>
    <row r="174" spans="1:30">
      <c r="A174" s="198"/>
      <c r="B174" s="198"/>
      <c r="C174" s="198"/>
      <c r="D174" s="198"/>
      <c r="E174" s="198"/>
      <c r="F174" s="198"/>
      <c r="G174" s="198"/>
      <c r="H174" s="198"/>
      <c r="I174" s="198"/>
      <c r="J174" s="198"/>
      <c r="K174" s="198"/>
      <c r="L174" s="198"/>
      <c r="M174" s="198"/>
      <c r="N174" s="198"/>
      <c r="O174" s="198"/>
      <c r="P174" s="198"/>
      <c r="Q174" s="198"/>
      <c r="R174" s="198"/>
      <c r="S174" s="198"/>
      <c r="T174" s="198"/>
      <c r="U174" s="198"/>
      <c r="V174" s="198"/>
      <c r="W174" s="198"/>
      <c r="X174" s="198"/>
      <c r="Y174" s="198"/>
      <c r="Z174" s="198"/>
      <c r="AA174" s="198"/>
      <c r="AB174" s="198"/>
      <c r="AC174" s="198"/>
      <c r="AD174" s="198"/>
    </row>
    <row r="175" spans="1:30">
      <c r="A175" s="198"/>
      <c r="B175" s="198"/>
      <c r="C175" s="198"/>
      <c r="D175" s="198"/>
      <c r="E175" s="198"/>
      <c r="F175" s="198"/>
      <c r="G175" s="198"/>
      <c r="H175" s="198"/>
      <c r="I175" s="198"/>
      <c r="J175" s="198"/>
      <c r="K175" s="198"/>
      <c r="L175" s="198"/>
      <c r="M175" s="198"/>
      <c r="N175" s="198"/>
      <c r="O175" s="198"/>
      <c r="P175" s="198"/>
      <c r="Q175" s="198"/>
      <c r="R175" s="198"/>
      <c r="S175" s="198"/>
      <c r="T175" s="198"/>
      <c r="U175" s="198"/>
      <c r="V175" s="198"/>
      <c r="W175" s="198"/>
      <c r="X175" s="198"/>
      <c r="Y175" s="198"/>
      <c r="Z175" s="198"/>
      <c r="AA175" s="198"/>
      <c r="AB175" s="198"/>
      <c r="AC175" s="198"/>
      <c r="AD175" s="198"/>
    </row>
    <row r="176" spans="1:30">
      <c r="A176" s="198"/>
      <c r="B176" s="198"/>
      <c r="C176" s="198"/>
      <c r="D176" s="198"/>
      <c r="E176" s="198"/>
      <c r="F176" s="198"/>
      <c r="G176" s="198"/>
      <c r="H176" s="198"/>
      <c r="I176" s="198"/>
      <c r="J176" s="198"/>
      <c r="K176" s="198"/>
      <c r="L176" s="198"/>
      <c r="M176" s="198"/>
      <c r="N176" s="198"/>
      <c r="O176" s="198"/>
      <c r="P176" s="198"/>
      <c r="Q176" s="198"/>
      <c r="R176" s="198"/>
      <c r="S176" s="198"/>
      <c r="T176" s="198"/>
      <c r="U176" s="198"/>
      <c r="V176" s="198"/>
      <c r="W176" s="198"/>
      <c r="X176" s="198"/>
      <c r="Y176" s="198"/>
      <c r="Z176" s="198"/>
      <c r="AA176" s="198"/>
      <c r="AB176" s="198"/>
      <c r="AC176" s="198"/>
      <c r="AD176" s="198"/>
    </row>
    <row r="177" spans="1:30">
      <c r="A177" s="198"/>
      <c r="B177" s="198"/>
      <c r="C177" s="198"/>
      <c r="D177" s="198"/>
      <c r="E177" s="198"/>
      <c r="F177" s="198"/>
      <c r="G177" s="198"/>
      <c r="H177" s="198"/>
      <c r="I177" s="198"/>
      <c r="J177" s="198"/>
      <c r="K177" s="198"/>
      <c r="L177" s="198"/>
      <c r="M177" s="198"/>
      <c r="N177" s="198"/>
      <c r="O177" s="198"/>
      <c r="P177" s="198"/>
      <c r="Q177" s="198"/>
      <c r="R177" s="198"/>
      <c r="S177" s="198"/>
      <c r="T177" s="198"/>
      <c r="U177" s="198"/>
      <c r="V177" s="198"/>
      <c r="W177" s="198"/>
      <c r="X177" s="198"/>
      <c r="Y177" s="198"/>
      <c r="Z177" s="198"/>
      <c r="AA177" s="198"/>
      <c r="AB177" s="198"/>
      <c r="AC177" s="198"/>
      <c r="AD177" s="198"/>
    </row>
    <row r="178" spans="1:30">
      <c r="A178" s="198"/>
      <c r="B178" s="198"/>
      <c r="C178" s="198"/>
      <c r="D178" s="198"/>
      <c r="E178" s="198"/>
      <c r="F178" s="198"/>
      <c r="G178" s="198"/>
      <c r="H178" s="198"/>
      <c r="I178" s="198"/>
      <c r="J178" s="198"/>
      <c r="K178" s="198"/>
      <c r="L178" s="198"/>
      <c r="M178" s="198"/>
      <c r="N178" s="198"/>
      <c r="O178" s="198"/>
      <c r="P178" s="198"/>
      <c r="Q178" s="198"/>
      <c r="R178" s="198"/>
      <c r="S178" s="198"/>
      <c r="T178" s="198"/>
      <c r="U178" s="198"/>
      <c r="V178" s="198"/>
      <c r="W178" s="198"/>
      <c r="X178" s="198"/>
      <c r="Y178" s="198"/>
      <c r="Z178" s="198"/>
      <c r="AA178" s="198"/>
      <c r="AB178" s="198"/>
      <c r="AC178" s="198"/>
      <c r="AD178" s="198"/>
    </row>
    <row r="179" spans="1:30">
      <c r="A179" s="198"/>
      <c r="B179" s="198"/>
      <c r="C179" s="198"/>
      <c r="D179" s="198"/>
      <c r="E179" s="198"/>
      <c r="F179" s="198"/>
      <c r="G179" s="198"/>
      <c r="H179" s="198"/>
      <c r="I179" s="198"/>
      <c r="J179" s="198"/>
      <c r="K179" s="198"/>
      <c r="L179" s="198"/>
      <c r="M179" s="198"/>
      <c r="N179" s="198"/>
      <c r="O179" s="198"/>
      <c r="P179" s="198"/>
      <c r="Q179" s="198"/>
      <c r="R179" s="198"/>
      <c r="S179" s="198"/>
      <c r="T179" s="198"/>
      <c r="U179" s="198"/>
      <c r="V179" s="198"/>
      <c r="W179" s="198"/>
      <c r="X179" s="198"/>
      <c r="Y179" s="198"/>
      <c r="Z179" s="198"/>
      <c r="AA179" s="198"/>
      <c r="AB179" s="198"/>
      <c r="AC179" s="198"/>
      <c r="AD179" s="198"/>
    </row>
    <row r="180" spans="1:30">
      <c r="A180" s="198"/>
      <c r="B180" s="198"/>
      <c r="C180" s="198"/>
      <c r="D180" s="198"/>
      <c r="E180" s="198"/>
      <c r="F180" s="198"/>
      <c r="G180" s="198"/>
      <c r="H180" s="198"/>
      <c r="I180" s="198"/>
      <c r="J180" s="198"/>
      <c r="K180" s="198"/>
      <c r="L180" s="198"/>
      <c r="M180" s="198"/>
      <c r="N180" s="198"/>
      <c r="O180" s="198"/>
      <c r="P180" s="198"/>
      <c r="Q180" s="198"/>
      <c r="R180" s="198"/>
      <c r="S180" s="198"/>
      <c r="T180" s="198"/>
      <c r="U180" s="198"/>
      <c r="V180" s="198"/>
      <c r="W180" s="198"/>
      <c r="X180" s="198"/>
      <c r="Y180" s="198"/>
      <c r="Z180" s="198"/>
      <c r="AA180" s="198"/>
      <c r="AB180" s="198"/>
      <c r="AC180" s="198"/>
      <c r="AD180" s="198"/>
    </row>
    <row r="181" spans="1:30">
      <c r="A181" s="198"/>
      <c r="B181" s="198"/>
      <c r="C181" s="198"/>
      <c r="D181" s="198"/>
      <c r="E181" s="198"/>
      <c r="F181" s="198"/>
      <c r="G181" s="198"/>
      <c r="H181" s="198"/>
      <c r="I181" s="198"/>
      <c r="J181" s="198"/>
      <c r="K181" s="198"/>
      <c r="L181" s="198"/>
      <c r="M181" s="198"/>
      <c r="N181" s="198"/>
      <c r="O181" s="198"/>
      <c r="P181" s="198"/>
      <c r="Q181" s="198"/>
      <c r="R181" s="198"/>
      <c r="S181" s="198"/>
      <c r="T181" s="198"/>
      <c r="U181" s="198"/>
      <c r="V181" s="198"/>
      <c r="W181" s="198"/>
      <c r="X181" s="198"/>
      <c r="Y181" s="198"/>
      <c r="Z181" s="198"/>
      <c r="AA181" s="198"/>
      <c r="AB181" s="198"/>
      <c r="AC181" s="198"/>
      <c r="AD181" s="198"/>
    </row>
    <row r="182" spans="1:30">
      <c r="A182" s="198"/>
      <c r="B182" s="198"/>
      <c r="C182" s="198"/>
      <c r="D182" s="198"/>
      <c r="E182" s="198"/>
      <c r="F182" s="198"/>
      <c r="G182" s="198"/>
      <c r="H182" s="198"/>
      <c r="I182" s="198"/>
      <c r="J182" s="198"/>
      <c r="K182" s="198"/>
      <c r="L182" s="198"/>
      <c r="M182" s="198"/>
      <c r="N182" s="198"/>
      <c r="O182" s="198"/>
      <c r="P182" s="198"/>
      <c r="Q182" s="198"/>
      <c r="R182" s="198"/>
      <c r="S182" s="198"/>
      <c r="T182" s="198"/>
      <c r="U182" s="198"/>
      <c r="V182" s="198"/>
      <c r="W182" s="198"/>
      <c r="X182" s="198"/>
      <c r="Y182" s="198"/>
      <c r="Z182" s="198"/>
      <c r="AA182" s="198"/>
      <c r="AB182" s="198"/>
      <c r="AC182" s="198"/>
      <c r="AD182" s="198"/>
    </row>
    <row r="183" spans="1:30">
      <c r="A183" s="198"/>
      <c r="B183" s="198"/>
      <c r="C183" s="198"/>
      <c r="D183" s="198"/>
      <c r="E183" s="198"/>
      <c r="F183" s="198"/>
      <c r="G183" s="198"/>
      <c r="H183" s="198"/>
      <c r="I183" s="198"/>
      <c r="J183" s="198"/>
      <c r="K183" s="198"/>
      <c r="L183" s="198"/>
      <c r="M183" s="198"/>
      <c r="N183" s="198"/>
      <c r="O183" s="198"/>
      <c r="P183" s="198"/>
      <c r="Q183" s="198"/>
      <c r="R183" s="198"/>
      <c r="S183" s="198"/>
      <c r="T183" s="198"/>
      <c r="U183" s="198"/>
      <c r="V183" s="198"/>
      <c r="W183" s="198"/>
      <c r="X183" s="198"/>
      <c r="Y183" s="198"/>
      <c r="Z183" s="198"/>
      <c r="AA183" s="198"/>
      <c r="AB183" s="198"/>
      <c r="AC183" s="198"/>
      <c r="AD183" s="198"/>
    </row>
    <row r="184" spans="1:30">
      <c r="A184" s="198"/>
      <c r="B184" s="198"/>
      <c r="C184" s="198"/>
      <c r="D184" s="198"/>
      <c r="E184" s="198"/>
      <c r="F184" s="198"/>
      <c r="G184" s="198"/>
      <c r="H184" s="198"/>
      <c r="I184" s="198"/>
      <c r="J184" s="198"/>
      <c r="K184" s="198"/>
      <c r="L184" s="198"/>
      <c r="M184" s="198"/>
      <c r="N184" s="198"/>
      <c r="O184" s="198"/>
      <c r="P184" s="198"/>
      <c r="Q184" s="198"/>
      <c r="R184" s="198"/>
      <c r="S184" s="198"/>
      <c r="T184" s="198"/>
      <c r="U184" s="198"/>
      <c r="V184" s="198"/>
      <c r="W184" s="198"/>
      <c r="X184" s="198"/>
      <c r="Y184" s="198"/>
      <c r="Z184" s="198"/>
      <c r="AA184" s="198"/>
      <c r="AB184" s="198"/>
      <c r="AC184" s="198"/>
      <c r="AD184" s="198"/>
    </row>
    <row r="185" spans="1:30">
      <c r="A185" s="198"/>
      <c r="B185" s="198"/>
      <c r="C185" s="198"/>
      <c r="D185" s="198"/>
      <c r="E185" s="198"/>
      <c r="F185" s="198"/>
      <c r="G185" s="198"/>
      <c r="H185" s="198"/>
      <c r="I185" s="198"/>
      <c r="J185" s="198"/>
      <c r="K185" s="198"/>
      <c r="L185" s="198"/>
      <c r="M185" s="198"/>
      <c r="N185" s="198"/>
      <c r="O185" s="198"/>
      <c r="P185" s="198"/>
      <c r="Q185" s="198"/>
      <c r="R185" s="198"/>
      <c r="S185" s="198"/>
      <c r="T185" s="198"/>
      <c r="U185" s="198"/>
      <c r="V185" s="198"/>
      <c r="W185" s="198"/>
      <c r="X185" s="198"/>
      <c r="Y185" s="198"/>
      <c r="Z185" s="198"/>
      <c r="AA185" s="198"/>
      <c r="AB185" s="198"/>
      <c r="AC185" s="198"/>
      <c r="AD185" s="198"/>
    </row>
    <row r="186" spans="1:30">
      <c r="A186" s="198"/>
      <c r="B186" s="198"/>
      <c r="C186" s="198"/>
      <c r="D186" s="198"/>
      <c r="E186" s="198"/>
      <c r="F186" s="198"/>
      <c r="G186" s="198"/>
      <c r="H186" s="198"/>
      <c r="I186" s="198"/>
      <c r="J186" s="198"/>
      <c r="K186" s="198"/>
      <c r="L186" s="198"/>
      <c r="M186" s="198"/>
      <c r="N186" s="198"/>
      <c r="O186" s="198"/>
      <c r="P186" s="198"/>
      <c r="Q186" s="198"/>
      <c r="R186" s="198"/>
      <c r="S186" s="198"/>
      <c r="T186" s="198"/>
      <c r="U186" s="198"/>
      <c r="V186" s="198"/>
      <c r="W186" s="198"/>
      <c r="X186" s="198"/>
      <c r="Y186" s="198"/>
      <c r="Z186" s="198"/>
      <c r="AA186" s="198"/>
      <c r="AB186" s="198"/>
      <c r="AC186" s="198"/>
      <c r="AD186" s="198"/>
    </row>
    <row r="187" spans="1:30">
      <c r="A187" s="198"/>
      <c r="B187" s="198"/>
      <c r="C187" s="198"/>
      <c r="D187" s="198"/>
      <c r="E187" s="198"/>
      <c r="F187" s="198"/>
      <c r="G187" s="198"/>
      <c r="H187" s="198"/>
      <c r="I187" s="198"/>
      <c r="J187" s="198"/>
      <c r="K187" s="198"/>
      <c r="L187" s="198"/>
      <c r="M187" s="198"/>
      <c r="N187" s="198"/>
      <c r="O187" s="198"/>
      <c r="P187" s="198"/>
      <c r="Q187" s="198"/>
      <c r="R187" s="198"/>
      <c r="S187" s="198"/>
      <c r="T187" s="198"/>
      <c r="U187" s="198"/>
      <c r="V187" s="198"/>
      <c r="W187" s="198"/>
      <c r="X187" s="198"/>
      <c r="Y187" s="198"/>
      <c r="Z187" s="198"/>
      <c r="AA187" s="198"/>
      <c r="AB187" s="198"/>
      <c r="AC187" s="198"/>
      <c r="AD187" s="198"/>
    </row>
    <row r="188" spans="1:30">
      <c r="A188" s="198"/>
      <c r="B188" s="198"/>
      <c r="C188" s="198"/>
      <c r="D188" s="198"/>
      <c r="E188" s="198"/>
      <c r="F188" s="198"/>
      <c r="G188" s="198"/>
      <c r="H188" s="198"/>
      <c r="I188" s="198"/>
      <c r="J188" s="198"/>
      <c r="K188" s="198"/>
      <c r="L188" s="198"/>
      <c r="M188" s="198"/>
      <c r="N188" s="198"/>
      <c r="O188" s="198"/>
      <c r="P188" s="198"/>
      <c r="Q188" s="198"/>
      <c r="R188" s="198"/>
      <c r="S188" s="198"/>
      <c r="T188" s="198"/>
      <c r="U188" s="198"/>
      <c r="V188" s="198"/>
      <c r="W188" s="198"/>
      <c r="X188" s="198"/>
      <c r="Y188" s="198"/>
      <c r="Z188" s="198"/>
      <c r="AA188" s="198"/>
      <c r="AB188" s="198"/>
      <c r="AC188" s="198"/>
      <c r="AD188" s="198"/>
    </row>
    <row r="189" spans="1:30">
      <c r="A189" s="198"/>
      <c r="B189" s="1224"/>
      <c r="C189" s="1225"/>
      <c r="D189" s="509"/>
      <c r="E189" s="170"/>
      <c r="F189" s="198"/>
      <c r="G189" s="198"/>
      <c r="H189" s="198"/>
      <c r="I189" s="198"/>
      <c r="J189" s="198"/>
      <c r="K189" s="198"/>
      <c r="L189" s="198"/>
      <c r="M189" s="198"/>
      <c r="N189" s="198"/>
      <c r="O189" s="198"/>
      <c r="P189" s="198"/>
      <c r="Q189" s="198"/>
      <c r="R189" s="198"/>
      <c r="S189" s="198"/>
      <c r="T189" s="198"/>
      <c r="U189" s="198"/>
      <c r="V189" s="198"/>
      <c r="W189" s="198"/>
      <c r="X189" s="198"/>
      <c r="Y189" s="198"/>
      <c r="Z189" s="198"/>
      <c r="AA189" s="198"/>
      <c r="AB189" s="198"/>
      <c r="AC189" s="198"/>
      <c r="AD189" s="198"/>
    </row>
    <row r="190" spans="1:30">
      <c r="A190" s="198"/>
      <c r="B190" s="1224"/>
      <c r="C190" s="1225"/>
      <c r="D190" s="509"/>
      <c r="E190" s="170"/>
      <c r="F190" s="198"/>
      <c r="G190" s="198"/>
      <c r="H190" s="198"/>
      <c r="I190" s="198"/>
      <c r="J190" s="198"/>
      <c r="K190" s="198"/>
      <c r="L190" s="198"/>
      <c r="M190" s="198"/>
      <c r="N190" s="198"/>
      <c r="O190" s="198"/>
      <c r="P190" s="198"/>
      <c r="Q190" s="198"/>
      <c r="R190" s="198"/>
      <c r="S190" s="198"/>
      <c r="T190" s="198"/>
      <c r="U190" s="198"/>
      <c r="V190" s="198"/>
      <c r="W190" s="198"/>
      <c r="X190" s="198"/>
      <c r="Y190" s="198"/>
      <c r="Z190" s="198"/>
      <c r="AA190" s="198"/>
      <c r="AB190" s="198"/>
      <c r="AC190" s="198"/>
      <c r="AD190" s="198"/>
    </row>
    <row r="191" spans="1:30">
      <c r="A191" s="198"/>
      <c r="B191" s="1224"/>
      <c r="C191" s="1225"/>
      <c r="D191" s="509"/>
      <c r="E191" s="170"/>
      <c r="F191" s="198"/>
      <c r="G191" s="198"/>
      <c r="H191" s="198"/>
      <c r="I191" s="198"/>
      <c r="J191" s="198"/>
      <c r="K191" s="198"/>
      <c r="L191" s="198"/>
      <c r="M191" s="198"/>
      <c r="N191" s="198"/>
      <c r="O191" s="198"/>
      <c r="P191" s="198"/>
      <c r="Q191" s="198"/>
      <c r="R191" s="198"/>
      <c r="S191" s="198"/>
      <c r="T191" s="198"/>
      <c r="U191" s="198"/>
      <c r="V191" s="198"/>
      <c r="W191" s="198"/>
      <c r="X191" s="198"/>
      <c r="Y191" s="198"/>
      <c r="Z191" s="198"/>
      <c r="AA191" s="198"/>
      <c r="AB191" s="198"/>
      <c r="AC191" s="198"/>
      <c r="AD191" s="198"/>
    </row>
    <row r="192" spans="1:30">
      <c r="A192" s="198"/>
      <c r="B192" s="198"/>
      <c r="C192" s="198"/>
      <c r="D192" s="198"/>
      <c r="E192" s="198"/>
      <c r="F192" s="198"/>
      <c r="G192" s="198"/>
      <c r="H192" s="198"/>
      <c r="I192" s="198"/>
      <c r="J192" s="198"/>
      <c r="K192" s="198"/>
      <c r="L192" s="198"/>
      <c r="M192" s="198"/>
      <c r="N192" s="198"/>
      <c r="O192" s="198"/>
      <c r="P192" s="198"/>
      <c r="Q192" s="198"/>
      <c r="R192" s="198"/>
      <c r="S192" s="198"/>
      <c r="T192" s="198"/>
      <c r="U192" s="198"/>
      <c r="V192" s="198"/>
      <c r="W192" s="198"/>
      <c r="X192" s="198"/>
      <c r="Y192" s="198"/>
      <c r="Z192" s="198"/>
      <c r="AA192" s="198"/>
      <c r="AB192" s="198"/>
      <c r="AC192" s="198"/>
      <c r="AD192" s="198"/>
    </row>
    <row r="193" spans="1:30">
      <c r="A193" s="198"/>
      <c r="B193" s="198"/>
      <c r="C193" s="198"/>
      <c r="D193" s="198"/>
      <c r="E193" s="198"/>
      <c r="F193" s="198"/>
      <c r="G193" s="198"/>
      <c r="H193" s="198"/>
      <c r="I193" s="198"/>
      <c r="J193" s="198"/>
      <c r="K193" s="198"/>
      <c r="L193" s="198"/>
      <c r="M193" s="198"/>
      <c r="N193" s="198"/>
      <c r="O193" s="198"/>
      <c r="P193" s="198"/>
      <c r="Q193" s="198"/>
      <c r="R193" s="198"/>
      <c r="S193" s="198"/>
      <c r="T193" s="198"/>
      <c r="U193" s="198"/>
      <c r="V193" s="198"/>
      <c r="W193" s="198"/>
      <c r="X193" s="198"/>
      <c r="Y193" s="198"/>
      <c r="Z193" s="198"/>
      <c r="AA193" s="198"/>
      <c r="AB193" s="198"/>
      <c r="AC193" s="198"/>
      <c r="AD193" s="198"/>
    </row>
    <row r="194" spans="1:30">
      <c r="A194" s="198"/>
      <c r="B194" s="198"/>
      <c r="C194" s="198"/>
      <c r="D194" s="198"/>
      <c r="E194" s="198"/>
      <c r="F194" s="198"/>
      <c r="G194" s="198"/>
      <c r="H194" s="198"/>
      <c r="I194" s="198"/>
      <c r="J194" s="198"/>
      <c r="K194" s="198"/>
      <c r="L194" s="198"/>
      <c r="M194" s="198"/>
      <c r="N194" s="198"/>
      <c r="O194" s="198"/>
      <c r="P194" s="198"/>
      <c r="Q194" s="198"/>
      <c r="R194" s="198"/>
      <c r="S194" s="198"/>
      <c r="T194" s="198"/>
      <c r="U194" s="198"/>
      <c r="V194" s="198"/>
      <c r="W194" s="198"/>
      <c r="X194" s="198"/>
      <c r="Y194" s="198"/>
      <c r="Z194" s="198"/>
      <c r="AA194" s="198"/>
      <c r="AB194" s="198"/>
      <c r="AC194" s="198"/>
      <c r="AD194" s="198"/>
    </row>
    <row r="195" spans="1:30">
      <c r="A195" s="198"/>
      <c r="B195" s="198"/>
      <c r="C195" s="198"/>
      <c r="D195" s="198"/>
      <c r="E195" s="198"/>
      <c r="F195" s="198"/>
      <c r="G195" s="198"/>
      <c r="H195" s="198"/>
      <c r="I195" s="198"/>
      <c r="J195" s="198"/>
      <c r="K195" s="198"/>
      <c r="L195" s="198"/>
      <c r="M195" s="198"/>
      <c r="N195" s="198"/>
      <c r="O195" s="198"/>
      <c r="P195" s="198"/>
      <c r="Q195" s="198"/>
      <c r="R195" s="198"/>
      <c r="S195" s="198"/>
      <c r="T195" s="198"/>
      <c r="U195" s="198"/>
      <c r="V195" s="198"/>
      <c r="W195" s="198"/>
      <c r="X195" s="198"/>
      <c r="Y195" s="198"/>
      <c r="Z195" s="198"/>
      <c r="AA195" s="198"/>
      <c r="AB195" s="198"/>
      <c r="AC195" s="198"/>
      <c r="AD195" s="198"/>
    </row>
    <row r="196" spans="1:30" ht="4.5" customHeight="1">
      <c r="A196" s="198"/>
      <c r="B196" s="198"/>
      <c r="C196" s="198"/>
      <c r="D196" s="198"/>
      <c r="E196" s="198"/>
      <c r="F196" s="198"/>
      <c r="G196" s="198"/>
      <c r="H196" s="198"/>
      <c r="I196" s="198"/>
      <c r="J196" s="198"/>
      <c r="K196" s="198"/>
      <c r="L196" s="198"/>
      <c r="M196" s="198"/>
      <c r="N196" s="198"/>
      <c r="O196" s="198"/>
      <c r="P196" s="198"/>
      <c r="Q196" s="198"/>
      <c r="R196" s="198"/>
      <c r="S196" s="198"/>
      <c r="T196" s="198"/>
      <c r="U196" s="198"/>
      <c r="V196" s="198"/>
      <c r="W196" s="198"/>
      <c r="X196" s="198"/>
      <c r="Y196" s="198"/>
      <c r="Z196" s="198"/>
      <c r="AA196" s="198"/>
      <c r="AB196" s="198"/>
      <c r="AC196" s="198"/>
      <c r="AD196" s="198"/>
    </row>
    <row r="197" spans="1:30">
      <c r="A197" s="198"/>
      <c r="B197" s="198"/>
      <c r="C197" s="198"/>
      <c r="D197" s="198"/>
      <c r="E197" s="198"/>
      <c r="F197" s="198"/>
      <c r="G197" s="198"/>
      <c r="H197" s="198"/>
      <c r="I197" s="198"/>
      <c r="J197" s="198"/>
      <c r="K197" s="198"/>
      <c r="L197" s="198"/>
      <c r="M197" s="198"/>
      <c r="N197" s="198"/>
      <c r="O197" s="198"/>
      <c r="P197" s="198"/>
      <c r="Q197" s="198"/>
      <c r="R197" s="198"/>
      <c r="S197" s="198"/>
      <c r="T197" s="198"/>
      <c r="U197" s="198"/>
      <c r="V197" s="198"/>
      <c r="W197" s="198"/>
      <c r="X197" s="198"/>
      <c r="Y197" s="198"/>
      <c r="Z197" s="198"/>
      <c r="AA197" s="198"/>
      <c r="AB197" s="198"/>
      <c r="AC197" s="198"/>
      <c r="AD197" s="198"/>
    </row>
    <row r="198" spans="1:30">
      <c r="A198" s="198"/>
      <c r="B198" s="198"/>
      <c r="C198" s="198"/>
      <c r="D198" s="198"/>
      <c r="E198" s="198"/>
      <c r="F198" s="198"/>
      <c r="G198" s="198"/>
      <c r="H198" s="198"/>
      <c r="I198" s="198"/>
      <c r="J198" s="198"/>
      <c r="K198" s="198"/>
      <c r="L198" s="198"/>
      <c r="M198" s="198"/>
      <c r="N198" s="198"/>
      <c r="O198" s="198"/>
      <c r="P198" s="198"/>
      <c r="Q198" s="198"/>
      <c r="R198" s="198"/>
      <c r="S198" s="198"/>
      <c r="T198" s="198"/>
      <c r="U198" s="198"/>
      <c r="V198" s="198"/>
      <c r="W198" s="198"/>
      <c r="X198" s="198"/>
      <c r="Y198" s="198"/>
      <c r="Z198" s="198"/>
      <c r="AA198" s="198"/>
      <c r="AB198" s="198"/>
      <c r="AC198" s="198"/>
      <c r="AD198" s="198"/>
    </row>
    <row r="199" spans="1:30">
      <c r="A199" s="198"/>
      <c r="B199" s="198"/>
      <c r="C199" s="198"/>
      <c r="D199" s="198"/>
      <c r="E199" s="198"/>
      <c r="F199" s="198"/>
      <c r="G199" s="198"/>
      <c r="H199" s="198"/>
      <c r="I199" s="198"/>
      <c r="J199" s="198"/>
      <c r="K199" s="198"/>
      <c r="L199" s="198"/>
      <c r="M199" s="198"/>
      <c r="N199" s="198"/>
      <c r="O199" s="198"/>
      <c r="P199" s="198"/>
      <c r="Q199" s="198"/>
      <c r="R199" s="198"/>
      <c r="S199" s="198"/>
      <c r="T199" s="198"/>
      <c r="U199" s="198"/>
      <c r="V199" s="198"/>
      <c r="W199" s="198"/>
      <c r="X199" s="198"/>
      <c r="Y199" s="198"/>
      <c r="Z199" s="198"/>
      <c r="AA199" s="198"/>
      <c r="AB199" s="198"/>
      <c r="AC199" s="198"/>
      <c r="AD199" s="198"/>
    </row>
    <row r="200" spans="1:30">
      <c r="A200" s="198"/>
      <c r="B200" s="198"/>
      <c r="C200" s="198"/>
      <c r="D200" s="198"/>
      <c r="E200" s="198"/>
      <c r="F200" s="198"/>
      <c r="G200" s="198"/>
      <c r="H200" s="198"/>
      <c r="I200" s="198"/>
      <c r="J200" s="198"/>
      <c r="K200" s="198"/>
      <c r="L200" s="198"/>
      <c r="M200" s="198"/>
      <c r="N200" s="198"/>
      <c r="O200" s="198"/>
      <c r="P200" s="198"/>
      <c r="Q200" s="198"/>
      <c r="R200" s="198"/>
      <c r="S200" s="198"/>
      <c r="T200" s="198"/>
      <c r="U200" s="198"/>
      <c r="V200" s="198"/>
      <c r="W200" s="198"/>
      <c r="X200" s="198"/>
      <c r="Y200" s="198"/>
      <c r="Z200" s="198"/>
      <c r="AA200" s="198"/>
      <c r="AB200" s="198"/>
      <c r="AC200" s="198"/>
      <c r="AD200" s="198"/>
    </row>
    <row r="201" spans="1:30">
      <c r="A201" s="198"/>
      <c r="B201" s="198"/>
      <c r="C201" s="198"/>
      <c r="D201" s="198"/>
      <c r="E201" s="198"/>
      <c r="F201" s="198"/>
      <c r="G201" s="198"/>
      <c r="H201" s="198"/>
      <c r="I201" s="198"/>
      <c r="J201" s="198"/>
      <c r="K201" s="198"/>
      <c r="L201" s="198"/>
      <c r="M201" s="198"/>
      <c r="N201" s="198"/>
      <c r="O201" s="198"/>
      <c r="P201" s="198"/>
      <c r="Q201" s="198"/>
      <c r="R201" s="198"/>
      <c r="S201" s="198"/>
      <c r="T201" s="198"/>
      <c r="U201" s="198"/>
      <c r="V201" s="198"/>
      <c r="W201" s="198"/>
      <c r="X201" s="198"/>
      <c r="Y201" s="198"/>
      <c r="Z201" s="198"/>
      <c r="AA201" s="198"/>
      <c r="AB201" s="198"/>
      <c r="AC201" s="198"/>
      <c r="AD201" s="198"/>
    </row>
    <row r="202" spans="1:30">
      <c r="A202" s="198"/>
      <c r="B202" s="198"/>
      <c r="C202" s="198"/>
      <c r="D202" s="198"/>
      <c r="E202" s="198"/>
      <c r="F202" s="198"/>
      <c r="G202" s="198"/>
      <c r="H202" s="198"/>
      <c r="I202" s="198"/>
      <c r="J202" s="198"/>
      <c r="K202" s="198"/>
      <c r="L202" s="198"/>
      <c r="M202" s="198"/>
      <c r="N202" s="198"/>
      <c r="O202" s="198"/>
      <c r="P202" s="198"/>
      <c r="Q202" s="198"/>
      <c r="R202" s="198"/>
      <c r="S202" s="198"/>
      <c r="T202" s="198"/>
      <c r="U202" s="198"/>
      <c r="V202" s="198"/>
      <c r="W202" s="198"/>
      <c r="X202" s="198"/>
      <c r="Y202" s="198"/>
      <c r="Z202" s="198"/>
      <c r="AA202" s="198"/>
      <c r="AB202" s="198"/>
      <c r="AC202" s="198"/>
      <c r="AD202" s="198"/>
    </row>
    <row r="203" spans="1:30">
      <c r="A203" s="198"/>
      <c r="B203" s="198"/>
      <c r="C203" s="198"/>
      <c r="D203" s="198"/>
      <c r="E203" s="198"/>
      <c r="F203" s="198"/>
      <c r="G203" s="198"/>
      <c r="H203" s="198"/>
      <c r="I203" s="198"/>
      <c r="J203" s="198"/>
      <c r="K203" s="198"/>
      <c r="L203" s="198"/>
      <c r="M203" s="198"/>
      <c r="N203" s="198"/>
      <c r="O203" s="198"/>
      <c r="P203" s="198"/>
      <c r="Q203" s="198"/>
      <c r="R203" s="198"/>
      <c r="S203" s="198"/>
      <c r="T203" s="198"/>
      <c r="U203" s="198"/>
      <c r="V203" s="198"/>
      <c r="W203" s="198"/>
      <c r="X203" s="198"/>
      <c r="Y203" s="198"/>
      <c r="Z203" s="198"/>
      <c r="AA203" s="198"/>
      <c r="AB203" s="198"/>
      <c r="AC203" s="198"/>
      <c r="AD203" s="198"/>
    </row>
    <row r="204" spans="1:30">
      <c r="A204" s="198"/>
      <c r="B204" s="198"/>
      <c r="C204" s="198"/>
      <c r="D204" s="198"/>
      <c r="E204" s="198"/>
      <c r="F204" s="198"/>
      <c r="G204" s="198"/>
      <c r="H204" s="198"/>
      <c r="I204" s="198"/>
      <c r="J204" s="198"/>
      <c r="K204" s="198"/>
      <c r="L204" s="198"/>
      <c r="M204" s="198"/>
      <c r="N204" s="198"/>
      <c r="O204" s="198"/>
      <c r="P204" s="198"/>
      <c r="Q204" s="198"/>
      <c r="R204" s="198"/>
      <c r="S204" s="198"/>
      <c r="T204" s="198"/>
      <c r="U204" s="198"/>
      <c r="V204" s="198"/>
      <c r="W204" s="198"/>
      <c r="X204" s="198"/>
      <c r="Y204" s="198"/>
      <c r="Z204" s="198"/>
      <c r="AA204" s="198"/>
      <c r="AB204" s="198"/>
      <c r="AC204" s="198"/>
      <c r="AD204" s="198"/>
    </row>
    <row r="205" spans="1:30">
      <c r="A205" s="198"/>
      <c r="B205" s="198"/>
      <c r="C205" s="198"/>
      <c r="D205" s="198"/>
      <c r="E205" s="198"/>
      <c r="F205" s="198"/>
      <c r="G205" s="198"/>
      <c r="H205" s="198"/>
      <c r="I205" s="198"/>
      <c r="J205" s="198"/>
      <c r="K205" s="198"/>
      <c r="L205" s="198"/>
      <c r="M205" s="198"/>
      <c r="N205" s="198"/>
      <c r="O205" s="198"/>
      <c r="P205" s="198"/>
      <c r="Q205" s="198"/>
      <c r="R205" s="198"/>
      <c r="S205" s="198"/>
      <c r="T205" s="198"/>
      <c r="U205" s="198"/>
      <c r="V205" s="198"/>
      <c r="W205" s="198"/>
      <c r="X205" s="198"/>
      <c r="Y205" s="198"/>
      <c r="Z205" s="198"/>
      <c r="AA205" s="198"/>
      <c r="AB205" s="198"/>
      <c r="AC205" s="198"/>
      <c r="AD205" s="198"/>
    </row>
    <row r="206" spans="1:30">
      <c r="A206" s="198"/>
      <c r="B206" s="198"/>
      <c r="C206" s="198"/>
      <c r="D206" s="198"/>
      <c r="E206" s="198"/>
      <c r="F206" s="198"/>
      <c r="G206" s="198"/>
      <c r="H206" s="198"/>
      <c r="I206" s="198"/>
      <c r="J206" s="198"/>
      <c r="K206" s="198"/>
      <c r="L206" s="198"/>
      <c r="M206" s="198"/>
      <c r="N206" s="198"/>
      <c r="O206" s="198"/>
      <c r="P206" s="198"/>
      <c r="Q206" s="198"/>
      <c r="R206" s="198"/>
      <c r="S206" s="198"/>
      <c r="T206" s="198"/>
      <c r="U206" s="198"/>
      <c r="V206" s="198"/>
      <c r="W206" s="198"/>
      <c r="X206" s="198"/>
      <c r="Y206" s="198"/>
      <c r="Z206" s="198"/>
      <c r="AA206" s="198"/>
      <c r="AB206" s="198"/>
      <c r="AC206" s="198"/>
      <c r="AD206" s="198"/>
    </row>
    <row r="207" spans="1:30">
      <c r="A207" s="198"/>
      <c r="B207" s="198"/>
      <c r="C207" s="198"/>
      <c r="D207" s="198"/>
      <c r="E207" s="198"/>
      <c r="F207" s="198"/>
      <c r="G207" s="198"/>
      <c r="H207" s="198"/>
      <c r="I207" s="198"/>
      <c r="J207" s="198"/>
      <c r="K207" s="198"/>
      <c r="L207" s="198"/>
      <c r="M207" s="198"/>
      <c r="N207" s="198"/>
      <c r="O207" s="198"/>
      <c r="P207" s="198"/>
      <c r="Q207" s="198"/>
      <c r="R207" s="198"/>
      <c r="S207" s="198"/>
      <c r="T207" s="198"/>
      <c r="U207" s="198"/>
      <c r="V207" s="198"/>
      <c r="W207" s="198"/>
      <c r="X207" s="198"/>
      <c r="Y207" s="198"/>
      <c r="Z207" s="198"/>
      <c r="AA207" s="198"/>
      <c r="AB207" s="198"/>
      <c r="AC207" s="198"/>
      <c r="AD207" s="198"/>
    </row>
    <row r="208" spans="1:30">
      <c r="A208" s="198"/>
      <c r="B208" s="198"/>
      <c r="C208" s="198"/>
      <c r="D208" s="198"/>
      <c r="E208" s="198"/>
      <c r="F208" s="198"/>
      <c r="G208" s="198"/>
      <c r="H208" s="198"/>
      <c r="I208" s="198"/>
      <c r="J208" s="198"/>
      <c r="K208" s="198"/>
      <c r="L208" s="198"/>
      <c r="M208" s="198"/>
      <c r="N208" s="198"/>
      <c r="O208" s="198"/>
      <c r="P208" s="198"/>
      <c r="Q208" s="198"/>
      <c r="R208" s="198"/>
      <c r="S208" s="198"/>
      <c r="T208" s="198"/>
      <c r="U208" s="198"/>
      <c r="V208" s="198"/>
      <c r="W208" s="198"/>
      <c r="X208" s="198"/>
      <c r="Y208" s="198"/>
      <c r="Z208" s="198"/>
      <c r="AA208" s="198"/>
      <c r="AB208" s="198"/>
      <c r="AC208" s="198"/>
      <c r="AD208" s="198"/>
    </row>
    <row r="209" spans="1:30" ht="4.5" customHeight="1">
      <c r="A209" s="198"/>
      <c r="B209" s="198"/>
      <c r="C209" s="198"/>
      <c r="D209" s="198"/>
      <c r="E209" s="198"/>
      <c r="F209" s="198"/>
      <c r="G209" s="198"/>
      <c r="H209" s="198"/>
      <c r="I209" s="198"/>
      <c r="J209" s="198"/>
      <c r="K209" s="198"/>
      <c r="L209" s="198"/>
      <c r="M209" s="198"/>
      <c r="N209" s="198"/>
      <c r="O209" s="198"/>
      <c r="P209" s="198"/>
      <c r="Q209" s="198"/>
      <c r="R209" s="198"/>
      <c r="S209" s="198"/>
      <c r="T209" s="198"/>
      <c r="U209" s="198"/>
      <c r="V209" s="198"/>
      <c r="W209" s="198"/>
      <c r="X209" s="198"/>
      <c r="Y209" s="198"/>
      <c r="Z209" s="198"/>
      <c r="AA209" s="198"/>
      <c r="AB209" s="198"/>
      <c r="AC209" s="198"/>
      <c r="AD209" s="198"/>
    </row>
    <row r="210" spans="1:30">
      <c r="A210" s="198"/>
      <c r="B210" s="198"/>
      <c r="C210" s="198"/>
      <c r="D210" s="198"/>
      <c r="E210" s="198"/>
      <c r="F210" s="198"/>
      <c r="G210" s="198"/>
      <c r="H210" s="198"/>
      <c r="I210" s="198"/>
      <c r="J210" s="198"/>
      <c r="K210" s="198"/>
      <c r="L210" s="198"/>
      <c r="M210" s="198"/>
      <c r="N210" s="198"/>
      <c r="O210" s="198"/>
      <c r="P210" s="198"/>
      <c r="Q210" s="198"/>
      <c r="R210" s="198"/>
      <c r="S210" s="198"/>
      <c r="T210" s="198"/>
      <c r="U210" s="198"/>
      <c r="V210" s="198"/>
      <c r="W210" s="198"/>
      <c r="X210" s="198"/>
      <c r="Y210" s="198"/>
      <c r="Z210" s="198"/>
      <c r="AA210" s="198"/>
      <c r="AB210" s="198"/>
      <c r="AC210" s="198"/>
      <c r="AD210" s="198"/>
    </row>
    <row r="211" spans="1:30">
      <c r="A211" s="198"/>
      <c r="B211" s="198"/>
      <c r="C211" s="198"/>
      <c r="D211" s="198"/>
      <c r="E211" s="198"/>
      <c r="F211" s="198"/>
      <c r="G211" s="198"/>
      <c r="H211" s="198"/>
      <c r="I211" s="198"/>
      <c r="J211" s="198"/>
      <c r="K211" s="198"/>
      <c r="L211" s="198"/>
      <c r="M211" s="198"/>
      <c r="N211" s="198"/>
      <c r="O211" s="198"/>
      <c r="P211" s="198"/>
      <c r="Q211" s="198"/>
      <c r="R211" s="198"/>
      <c r="S211" s="198"/>
      <c r="T211" s="198"/>
      <c r="U211" s="198"/>
      <c r="V211" s="198"/>
      <c r="W211" s="198"/>
      <c r="X211" s="198"/>
      <c r="Y211" s="198"/>
      <c r="Z211" s="198"/>
      <c r="AA211" s="198"/>
      <c r="AB211" s="198"/>
      <c r="AC211" s="198"/>
      <c r="AD211" s="198"/>
    </row>
    <row r="212" spans="1:30">
      <c r="A212" s="198"/>
      <c r="B212" s="198"/>
      <c r="C212" s="198"/>
      <c r="D212" s="198"/>
      <c r="E212" s="198"/>
      <c r="F212" s="198"/>
      <c r="G212" s="198"/>
      <c r="H212" s="198"/>
      <c r="I212" s="198"/>
      <c r="J212" s="198"/>
      <c r="K212" s="198"/>
      <c r="L212" s="198"/>
      <c r="M212" s="198"/>
      <c r="N212" s="198"/>
      <c r="O212" s="198"/>
      <c r="P212" s="198"/>
      <c r="Q212" s="198"/>
      <c r="R212" s="198"/>
      <c r="S212" s="198"/>
      <c r="T212" s="198"/>
      <c r="U212" s="198"/>
      <c r="V212" s="198"/>
      <c r="W212" s="198"/>
      <c r="X212" s="198"/>
      <c r="Y212" s="198"/>
      <c r="Z212" s="198"/>
      <c r="AA212" s="198"/>
      <c r="AB212" s="198"/>
      <c r="AC212" s="198"/>
      <c r="AD212" s="198"/>
    </row>
    <row r="213" spans="1:30">
      <c r="A213" s="198"/>
      <c r="B213" s="198"/>
      <c r="C213" s="198"/>
      <c r="D213" s="198"/>
      <c r="E213" s="198"/>
      <c r="F213" s="198"/>
      <c r="G213" s="198"/>
      <c r="H213" s="198"/>
      <c r="I213" s="198"/>
      <c r="J213" s="198"/>
      <c r="K213" s="198"/>
      <c r="L213" s="198"/>
      <c r="M213" s="198"/>
      <c r="N213" s="198"/>
      <c r="O213" s="198"/>
      <c r="P213" s="198"/>
      <c r="Q213" s="198"/>
      <c r="R213" s="198"/>
      <c r="S213" s="198"/>
      <c r="T213" s="198"/>
      <c r="U213" s="198"/>
      <c r="V213" s="198"/>
      <c r="W213" s="198"/>
      <c r="X213" s="198"/>
      <c r="Y213" s="198"/>
      <c r="Z213" s="198"/>
      <c r="AA213" s="198"/>
      <c r="AB213" s="198"/>
      <c r="AC213" s="198"/>
      <c r="AD213" s="198"/>
    </row>
    <row r="214" spans="1:30">
      <c r="A214" s="198"/>
      <c r="B214" s="198"/>
      <c r="C214" s="198"/>
      <c r="D214" s="198"/>
      <c r="E214" s="198"/>
      <c r="F214" s="198"/>
      <c r="G214" s="198"/>
      <c r="H214" s="198"/>
      <c r="I214" s="198"/>
      <c r="J214" s="198"/>
      <c r="K214" s="198"/>
      <c r="L214" s="198"/>
      <c r="M214" s="198"/>
      <c r="N214" s="198"/>
      <c r="O214" s="198"/>
      <c r="P214" s="198"/>
      <c r="Q214" s="198"/>
      <c r="R214" s="198"/>
      <c r="S214" s="198"/>
      <c r="T214" s="198"/>
      <c r="U214" s="198"/>
      <c r="V214" s="198"/>
      <c r="W214" s="198"/>
      <c r="X214" s="198"/>
      <c r="Y214" s="198"/>
      <c r="Z214" s="198"/>
      <c r="AA214" s="198"/>
      <c r="AB214" s="198"/>
      <c r="AC214" s="198"/>
      <c r="AD214" s="198"/>
    </row>
    <row r="215" spans="1:30">
      <c r="A215" s="198"/>
      <c r="B215" s="198"/>
      <c r="C215" s="198"/>
      <c r="D215" s="198"/>
      <c r="E215" s="198"/>
      <c r="F215" s="198"/>
      <c r="G215" s="198"/>
      <c r="H215" s="198"/>
      <c r="I215" s="198"/>
      <c r="J215" s="198"/>
      <c r="K215" s="198"/>
      <c r="L215" s="198"/>
      <c r="M215" s="198"/>
      <c r="N215" s="198"/>
      <c r="O215" s="198"/>
      <c r="P215" s="198"/>
      <c r="Q215" s="198"/>
      <c r="R215" s="198"/>
      <c r="S215" s="198"/>
      <c r="T215" s="198"/>
      <c r="U215" s="198"/>
      <c r="V215" s="198"/>
      <c r="W215" s="198"/>
      <c r="X215" s="198"/>
      <c r="Y215" s="198"/>
      <c r="Z215" s="198"/>
      <c r="AA215" s="198"/>
      <c r="AB215" s="198"/>
      <c r="AC215" s="198"/>
      <c r="AD215" s="198"/>
    </row>
    <row r="216" spans="1:30">
      <c r="A216" s="198"/>
      <c r="B216" s="198"/>
      <c r="C216" s="198"/>
      <c r="D216" s="198"/>
      <c r="E216" s="198"/>
      <c r="F216" s="198"/>
      <c r="G216" s="198"/>
      <c r="H216" s="198"/>
      <c r="I216" s="198"/>
      <c r="J216" s="198"/>
      <c r="K216" s="198"/>
      <c r="L216" s="198"/>
      <c r="M216" s="198"/>
      <c r="N216" s="198"/>
      <c r="O216" s="198"/>
      <c r="P216" s="198"/>
      <c r="Q216" s="198"/>
      <c r="R216" s="198"/>
      <c r="S216" s="198"/>
      <c r="T216" s="198"/>
      <c r="U216" s="198"/>
      <c r="V216" s="198"/>
      <c r="W216" s="198"/>
      <c r="X216" s="198"/>
      <c r="Y216" s="198"/>
      <c r="Z216" s="198"/>
      <c r="AA216" s="198"/>
      <c r="AB216" s="198"/>
      <c r="AC216" s="198"/>
      <c r="AD216" s="198"/>
    </row>
    <row r="217" spans="1:30">
      <c r="A217" s="198"/>
      <c r="B217" s="198"/>
      <c r="C217" s="198"/>
      <c r="D217" s="198"/>
      <c r="E217" s="198"/>
      <c r="F217" s="198"/>
      <c r="G217" s="198"/>
      <c r="H217" s="198"/>
      <c r="I217" s="198"/>
      <c r="J217" s="198"/>
      <c r="K217" s="198"/>
      <c r="L217" s="198"/>
      <c r="M217" s="198"/>
      <c r="N217" s="198"/>
      <c r="O217" s="198"/>
      <c r="P217" s="198"/>
      <c r="Q217" s="198"/>
      <c r="R217" s="198"/>
      <c r="S217" s="198"/>
      <c r="T217" s="198"/>
      <c r="U217" s="198"/>
      <c r="V217" s="198"/>
      <c r="W217" s="198"/>
      <c r="X217" s="198"/>
      <c r="Y217" s="198"/>
      <c r="Z217" s="198"/>
      <c r="AA217" s="198"/>
      <c r="AB217" s="198"/>
      <c r="AC217" s="198"/>
      <c r="AD217" s="198"/>
    </row>
    <row r="218" spans="1:30" ht="4.5" customHeight="1">
      <c r="A218" s="198"/>
      <c r="B218" s="198"/>
      <c r="C218" s="198"/>
      <c r="D218" s="198"/>
      <c r="E218" s="198"/>
      <c r="F218" s="198"/>
      <c r="G218" s="198"/>
      <c r="H218" s="198"/>
      <c r="I218" s="198"/>
      <c r="J218" s="198"/>
      <c r="K218" s="198"/>
      <c r="L218" s="198"/>
      <c r="M218" s="198"/>
      <c r="N218" s="198"/>
      <c r="O218" s="198"/>
      <c r="P218" s="198"/>
      <c r="Q218" s="198"/>
      <c r="R218" s="198"/>
      <c r="S218" s="198"/>
      <c r="T218" s="198"/>
      <c r="U218" s="198"/>
      <c r="V218" s="198"/>
      <c r="W218" s="198"/>
      <c r="X218" s="198"/>
      <c r="Y218" s="198"/>
      <c r="Z218" s="198"/>
      <c r="AA218" s="198"/>
      <c r="AB218" s="198"/>
      <c r="AC218" s="198"/>
      <c r="AD218" s="198"/>
    </row>
    <row r="219" spans="1:30">
      <c r="A219" s="198"/>
      <c r="B219" s="198"/>
      <c r="C219" s="198"/>
      <c r="D219" s="198"/>
      <c r="E219" s="198"/>
      <c r="F219" s="198"/>
      <c r="G219" s="198"/>
      <c r="H219" s="198"/>
      <c r="I219" s="198"/>
      <c r="J219" s="198"/>
      <c r="K219" s="198"/>
      <c r="L219" s="198"/>
      <c r="M219" s="198"/>
      <c r="N219" s="198"/>
      <c r="O219" s="198"/>
      <c r="P219" s="198"/>
      <c r="Q219" s="198"/>
      <c r="R219" s="198"/>
      <c r="S219" s="198"/>
      <c r="T219" s="198"/>
      <c r="U219" s="198"/>
      <c r="V219" s="198"/>
      <c r="W219" s="198"/>
      <c r="X219" s="198"/>
      <c r="Y219" s="198"/>
      <c r="Z219" s="198"/>
      <c r="AA219" s="198"/>
      <c r="AB219" s="198"/>
      <c r="AC219" s="198"/>
      <c r="AD219" s="198"/>
    </row>
    <row r="220" spans="1:30">
      <c r="A220" s="198"/>
      <c r="B220" s="198"/>
      <c r="C220" s="198"/>
      <c r="D220" s="198"/>
      <c r="E220" s="198"/>
      <c r="F220" s="198"/>
      <c r="G220" s="198"/>
      <c r="H220" s="198"/>
      <c r="I220" s="198"/>
      <c r="J220" s="198"/>
      <c r="K220" s="198"/>
      <c r="L220" s="198"/>
      <c r="M220" s="198"/>
      <c r="N220" s="198"/>
      <c r="O220" s="198"/>
      <c r="P220" s="198"/>
      <c r="Q220" s="198"/>
      <c r="R220" s="198"/>
      <c r="S220" s="198"/>
      <c r="T220" s="198"/>
      <c r="U220" s="198"/>
      <c r="V220" s="198"/>
      <c r="W220" s="198"/>
      <c r="X220" s="198"/>
      <c r="Y220" s="198"/>
      <c r="Z220" s="198"/>
      <c r="AA220" s="198"/>
      <c r="AB220" s="198"/>
      <c r="AC220" s="198"/>
      <c r="AD220" s="198"/>
    </row>
    <row r="221" spans="1:30">
      <c r="A221" s="198"/>
      <c r="B221" s="198"/>
      <c r="C221" s="198"/>
      <c r="D221" s="198"/>
      <c r="E221" s="198"/>
      <c r="F221" s="198"/>
      <c r="G221" s="198"/>
      <c r="H221" s="198"/>
      <c r="I221" s="198"/>
      <c r="J221" s="198"/>
      <c r="K221" s="198"/>
      <c r="L221" s="198"/>
      <c r="M221" s="198"/>
      <c r="N221" s="198"/>
      <c r="O221" s="198"/>
      <c r="P221" s="198"/>
      <c r="Q221" s="198"/>
      <c r="R221" s="198"/>
      <c r="S221" s="198"/>
      <c r="T221" s="198"/>
      <c r="U221" s="198"/>
      <c r="V221" s="198"/>
      <c r="W221" s="198"/>
      <c r="X221" s="198"/>
      <c r="Y221" s="198"/>
      <c r="Z221" s="198"/>
      <c r="AA221" s="198"/>
      <c r="AB221" s="198"/>
      <c r="AC221" s="198"/>
      <c r="AD221" s="198"/>
    </row>
    <row r="222" spans="1:30">
      <c r="A222" s="198"/>
      <c r="B222" s="198"/>
      <c r="C222" s="198"/>
      <c r="D222" s="198"/>
      <c r="E222" s="198"/>
      <c r="F222" s="198"/>
      <c r="G222" s="198"/>
      <c r="H222" s="198"/>
      <c r="I222" s="198"/>
      <c r="J222" s="198"/>
      <c r="K222" s="198"/>
      <c r="L222" s="198"/>
      <c r="M222" s="198"/>
      <c r="N222" s="198"/>
      <c r="O222" s="198"/>
      <c r="P222" s="198"/>
      <c r="Q222" s="198"/>
      <c r="R222" s="198"/>
      <c r="S222" s="198"/>
      <c r="T222" s="198"/>
      <c r="U222" s="198"/>
      <c r="V222" s="198"/>
      <c r="W222" s="198"/>
      <c r="X222" s="198"/>
      <c r="Y222" s="198"/>
      <c r="Z222" s="198"/>
      <c r="AA222" s="198"/>
      <c r="AB222" s="198"/>
      <c r="AC222" s="198"/>
      <c r="AD222" s="198"/>
    </row>
    <row r="223" spans="1:30">
      <c r="A223" s="198"/>
      <c r="B223" s="198"/>
      <c r="C223" s="198"/>
      <c r="D223" s="198"/>
      <c r="E223" s="198"/>
      <c r="F223" s="198"/>
      <c r="G223" s="198"/>
      <c r="H223" s="198"/>
      <c r="I223" s="198"/>
      <c r="J223" s="198"/>
      <c r="K223" s="198"/>
      <c r="L223" s="198"/>
      <c r="M223" s="198"/>
      <c r="N223" s="198"/>
      <c r="O223" s="198"/>
      <c r="P223" s="198"/>
      <c r="Q223" s="198"/>
      <c r="R223" s="198"/>
      <c r="S223" s="198"/>
      <c r="T223" s="198"/>
      <c r="U223" s="198"/>
      <c r="V223" s="198"/>
      <c r="W223" s="198"/>
      <c r="X223" s="198"/>
      <c r="Y223" s="198"/>
      <c r="Z223" s="198"/>
      <c r="AA223" s="198"/>
      <c r="AB223" s="198"/>
      <c r="AC223" s="198"/>
      <c r="AD223" s="198"/>
    </row>
    <row r="224" spans="1:30">
      <c r="A224" s="198"/>
      <c r="B224" s="198"/>
      <c r="C224" s="198"/>
      <c r="D224" s="198"/>
      <c r="E224" s="198"/>
      <c r="F224" s="198"/>
      <c r="G224" s="198"/>
      <c r="H224" s="198"/>
      <c r="I224" s="198"/>
      <c r="J224" s="198"/>
      <c r="K224" s="198"/>
      <c r="L224" s="198"/>
      <c r="M224" s="198"/>
      <c r="N224" s="198"/>
      <c r="O224" s="198"/>
      <c r="P224" s="198"/>
      <c r="Q224" s="198"/>
      <c r="R224" s="198"/>
      <c r="S224" s="198"/>
      <c r="T224" s="198"/>
      <c r="U224" s="198"/>
      <c r="V224" s="198"/>
      <c r="W224" s="198"/>
      <c r="X224" s="198"/>
      <c r="Y224" s="198"/>
      <c r="Z224" s="198"/>
      <c r="AA224" s="198"/>
      <c r="AB224" s="198"/>
      <c r="AC224" s="198"/>
      <c r="AD224" s="198"/>
    </row>
    <row r="225" spans="1:30">
      <c r="A225" s="198"/>
      <c r="B225" s="198"/>
      <c r="C225" s="198"/>
      <c r="D225" s="198"/>
      <c r="E225" s="198"/>
      <c r="F225" s="198"/>
      <c r="G225" s="198"/>
      <c r="H225" s="198"/>
      <c r="I225" s="198"/>
      <c r="J225" s="198"/>
      <c r="K225" s="198"/>
      <c r="L225" s="198"/>
      <c r="M225" s="198"/>
      <c r="N225" s="198"/>
      <c r="O225" s="198"/>
      <c r="P225" s="198"/>
      <c r="Q225" s="198"/>
      <c r="R225" s="198"/>
      <c r="S225" s="198"/>
      <c r="T225" s="198"/>
      <c r="U225" s="198"/>
      <c r="V225" s="198"/>
      <c r="W225" s="198"/>
      <c r="X225" s="198"/>
      <c r="Y225" s="198"/>
      <c r="Z225" s="198"/>
      <c r="AA225" s="198"/>
      <c r="AB225" s="198"/>
      <c r="AC225" s="198"/>
      <c r="AD225" s="198"/>
    </row>
    <row r="236" spans="1:30">
      <c r="Q236" s="63"/>
      <c r="R236" s="529"/>
      <c r="S236" s="313"/>
      <c r="T236" s="491"/>
      <c r="U236" s="491"/>
      <c r="V236" s="491"/>
      <c r="W236" s="491"/>
    </row>
  </sheetData>
  <mergeCells count="21">
    <mergeCell ref="AF3:AS3"/>
    <mergeCell ref="AK5:AS5"/>
    <mergeCell ref="G52:O52"/>
    <mergeCell ref="B89:B95"/>
    <mergeCell ref="AK99:AS99"/>
    <mergeCell ref="AF42:AF48"/>
    <mergeCell ref="AF89:AF95"/>
    <mergeCell ref="V52:AD52"/>
    <mergeCell ref="Q89:Q92"/>
    <mergeCell ref="AK52:AS52"/>
    <mergeCell ref="Q42:Q45"/>
    <mergeCell ref="B3:O3"/>
    <mergeCell ref="G5:O5"/>
    <mergeCell ref="B42:B48"/>
    <mergeCell ref="Q3:AD3"/>
    <mergeCell ref="V5:AD5"/>
    <mergeCell ref="AF136:AF142"/>
    <mergeCell ref="G99:O99"/>
    <mergeCell ref="B136:B142"/>
    <mergeCell ref="V99:AD99"/>
    <mergeCell ref="Q136:Q139"/>
  </mergeCells>
  <hyperlinks>
    <hyperlink ref="A1" location="ÍNDICE!B2" display="Indíce"/>
  </hyperlinks>
  <printOptions horizontalCentered="1"/>
  <pageMargins left="0.11811023622047245" right="0.11811023622047245" top="0.74803149606299213" bottom="0.74803149606299213" header="0.31496062992125984" footer="0.31496062992125984"/>
  <pageSetup paperSize="9" scale="72" orientation="landscape" r:id="rId1"/>
  <ignoredErrors>
    <ignoredError sqref="E46 AI46 E93 E140" formula="1"/>
    <ignoredError sqref="AI93:AS93 AI140 AI95:AJ95 AI94:AJ94" evalError="1" formula="1"/>
    <ignoredError sqref="AI60:AJ61 AI142:AJ142 AJ140:AS140 AI96:AS101 T60:U61 E143:O206 E96:O98 T55:U55 T56:U56 T57:U57 T58:U58 T59:U59 T64:U67 T62:U62 T63:U63 AI55:AJ55 AI56:AJ56 AI57:AJ57 AI58:AJ58 AI59:AJ59 AI64:AS67 AI62:AJ62 AI63:AJ63 T93:AD101 T90:U90 T91:U91 T92:U92 AI92:AJ92 AI90:AJ90 AI91:AJ91 T73:U89 T68:U68 T69:U69 T70:U70 T71:U71 T72:U72 AI73:AS89 AI68:AJ68 AI69:AJ69 AI70:AJ70 AI71:AJ71 AI72:AJ72 AI107:AJ108 AI102:AJ102 AI103:AJ103 AI104:AJ104 AI105:AJ105 AI106:AJ106 AI111:AS114 AI109:AJ109 AI110:AJ110 AI139:AJ139 AI137:AJ137 AI138:AJ138 AI120:AS136 AI115:AJ115 AI116:AJ116 AI117:AJ117 AI118:AJ118 AI119:AJ119 AI141:AJ141 E100:O101" evalError="1"/>
  </ignoredError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499984740745262"/>
    <pageSetUpPr fitToPage="1"/>
  </sheetPr>
  <dimension ref="A1:O14"/>
  <sheetViews>
    <sheetView showGridLines="0" zoomScaleNormal="100" workbookViewId="0">
      <selection activeCell="A3" sqref="A3:XFD3"/>
    </sheetView>
  </sheetViews>
  <sheetFormatPr defaultColWidth="9.140625" defaultRowHeight="12.75"/>
  <cols>
    <col min="1" max="1" width="14" style="207" customWidth="1"/>
    <col min="2" max="2" width="3.42578125" style="207" customWidth="1"/>
    <col min="3" max="3" width="30.7109375" style="207" customWidth="1"/>
    <col min="4" max="4" width="1" style="262" customWidth="1"/>
    <col min="5" max="7" width="11.28515625" style="207" customWidth="1"/>
    <col min="8" max="8" width="0.85546875" style="207" customWidth="1"/>
    <col min="9" max="11" width="9.140625" style="207"/>
    <col min="12" max="12" width="1" style="207" customWidth="1"/>
    <col min="13" max="16384" width="9.140625" style="207"/>
  </cols>
  <sheetData>
    <row r="1" spans="1:15" ht="15.75" customHeight="1">
      <c r="A1" s="400" t="s">
        <v>814</v>
      </c>
    </row>
    <row r="2" spans="1:15" ht="18.75" customHeight="1"/>
    <row r="3" spans="1:15" s="2436" customFormat="1" ht="15">
      <c r="B3" s="3129" t="s">
        <v>917</v>
      </c>
      <c r="C3" s="3129"/>
      <c r="D3" s="3129"/>
      <c r="E3" s="3129"/>
      <c r="F3" s="3129"/>
      <c r="G3" s="3129"/>
      <c r="H3" s="3129"/>
      <c r="I3" s="3129"/>
      <c r="J3" s="3129"/>
      <c r="K3" s="3129"/>
      <c r="L3" s="3129"/>
      <c r="M3" s="3129"/>
      <c r="N3" s="3129"/>
      <c r="O3" s="3129"/>
    </row>
    <row r="4" spans="1:15">
      <c r="E4" s="349"/>
      <c r="F4" s="349"/>
    </row>
    <row r="5" spans="1:15">
      <c r="E5" s="349"/>
      <c r="F5" s="349"/>
      <c r="G5" s="351"/>
      <c r="I5" s="349"/>
      <c r="J5" s="349"/>
      <c r="K5" s="351"/>
      <c r="M5" s="349"/>
      <c r="N5" s="349"/>
      <c r="O5" s="351" t="s">
        <v>169</v>
      </c>
    </row>
    <row r="6" spans="1:15">
      <c r="E6" s="3247" t="str">
        <f>+Introdução!E26</f>
        <v>t-2</v>
      </c>
      <c r="F6" s="3248"/>
      <c r="G6" s="3249"/>
      <c r="I6" s="3247" t="str">
        <f>+Introdução!E27</f>
        <v>t-1</v>
      </c>
      <c r="J6" s="3248"/>
      <c r="K6" s="3249"/>
      <c r="L6" s="697"/>
      <c r="M6" s="3247" t="str">
        <f>+Introdução!E28</f>
        <v>t</v>
      </c>
      <c r="N6" s="3248"/>
      <c r="O6" s="3249"/>
    </row>
    <row r="7" spans="1:15">
      <c r="E7" s="352" t="s">
        <v>54</v>
      </c>
      <c r="F7" s="352" t="s">
        <v>55</v>
      </c>
      <c r="G7" s="352" t="s">
        <v>52</v>
      </c>
      <c r="I7" s="352" t="s">
        <v>54</v>
      </c>
      <c r="J7" s="352" t="s">
        <v>55</v>
      </c>
      <c r="K7" s="352" t="s">
        <v>52</v>
      </c>
      <c r="L7" s="697"/>
      <c r="M7" s="1628" t="s">
        <v>54</v>
      </c>
      <c r="N7" s="1628" t="s">
        <v>55</v>
      </c>
      <c r="O7" s="1628" t="s">
        <v>52</v>
      </c>
    </row>
    <row r="8" spans="1:15" ht="5.25" customHeight="1">
      <c r="E8" s="263"/>
      <c r="F8" s="263"/>
      <c r="G8" s="263"/>
      <c r="I8" s="698"/>
      <c r="J8" s="698"/>
      <c r="K8" s="698"/>
      <c r="L8" s="697"/>
      <c r="M8" s="1629"/>
      <c r="N8" s="1629"/>
      <c r="O8" s="1629"/>
    </row>
    <row r="9" spans="1:15">
      <c r="B9" s="327">
        <v>1</v>
      </c>
      <c r="C9" s="353" t="s">
        <v>214</v>
      </c>
      <c r="D9" s="354"/>
      <c r="E9" s="825">
        <v>0</v>
      </c>
      <c r="F9" s="825">
        <v>0</v>
      </c>
      <c r="G9" s="963">
        <f>SUM(E9:F9)</f>
        <v>0</v>
      </c>
      <c r="H9" s="266"/>
      <c r="I9" s="825">
        <v>0</v>
      </c>
      <c r="J9" s="825">
        <v>0</v>
      </c>
      <c r="K9" s="963">
        <f>SUM(I9:J9)</f>
        <v>0</v>
      </c>
      <c r="L9" s="1427"/>
      <c r="M9" s="825">
        <v>0</v>
      </c>
      <c r="N9" s="825">
        <v>0</v>
      </c>
      <c r="O9" s="963">
        <f>SUM(M9:N9)</f>
        <v>0</v>
      </c>
    </row>
    <row r="10" spans="1:15">
      <c r="B10" s="350">
        <v>2</v>
      </c>
      <c r="C10" s="355" t="s">
        <v>171</v>
      </c>
      <c r="D10" s="354"/>
      <c r="E10" s="414">
        <v>0</v>
      </c>
      <c r="F10" s="414">
        <v>0</v>
      </c>
      <c r="G10" s="490">
        <f>SUM(E10:F10)</f>
        <v>0</v>
      </c>
      <c r="H10" s="266"/>
      <c r="I10" s="414">
        <v>0</v>
      </c>
      <c r="J10" s="414">
        <v>0</v>
      </c>
      <c r="K10" s="490">
        <f>SUM(I10:J10)</f>
        <v>0</v>
      </c>
      <c r="L10" s="1427"/>
      <c r="M10" s="414">
        <v>0</v>
      </c>
      <c r="N10" s="414">
        <v>0</v>
      </c>
      <c r="O10" s="490">
        <f>SUM(M10:N10)</f>
        <v>0</v>
      </c>
    </row>
    <row r="11" spans="1:15">
      <c r="B11" s="350">
        <v>3</v>
      </c>
      <c r="C11" s="355" t="s">
        <v>172</v>
      </c>
      <c r="D11" s="354"/>
      <c r="E11" s="414">
        <v>0</v>
      </c>
      <c r="F11" s="414">
        <v>0</v>
      </c>
      <c r="G11" s="490">
        <f>SUM(E11:F11)</f>
        <v>0</v>
      </c>
      <c r="H11" s="266"/>
      <c r="I11" s="414">
        <v>0</v>
      </c>
      <c r="J11" s="414">
        <v>0</v>
      </c>
      <c r="K11" s="490">
        <f>SUM(I11:J11)</f>
        <v>0</v>
      </c>
      <c r="L11" s="1427"/>
      <c r="M11" s="414">
        <v>0</v>
      </c>
      <c r="N11" s="414">
        <v>0</v>
      </c>
      <c r="O11" s="490">
        <f>SUM(M11:N11)</f>
        <v>0</v>
      </c>
    </row>
    <row r="12" spans="1:15">
      <c r="B12" s="328">
        <v>4</v>
      </c>
      <c r="C12" s="356" t="s">
        <v>9</v>
      </c>
      <c r="D12" s="354"/>
      <c r="E12" s="662">
        <v>0</v>
      </c>
      <c r="F12" s="414">
        <v>0</v>
      </c>
      <c r="G12" s="490">
        <f>SUM(E12:F12)</f>
        <v>0</v>
      </c>
      <c r="H12" s="266"/>
      <c r="I12" s="662">
        <v>0</v>
      </c>
      <c r="J12" s="414">
        <v>0</v>
      </c>
      <c r="K12" s="490">
        <f>SUM(I12:J12)</f>
        <v>0</v>
      </c>
      <c r="L12" s="1427"/>
      <c r="M12" s="662">
        <v>0</v>
      </c>
      <c r="N12" s="414">
        <v>0</v>
      </c>
      <c r="O12" s="490">
        <f>SUM(M12:N12)</f>
        <v>0</v>
      </c>
    </row>
    <row r="13" spans="1:15">
      <c r="B13" s="293">
        <v>5</v>
      </c>
      <c r="C13" s="357" t="s">
        <v>15</v>
      </c>
      <c r="D13" s="358"/>
      <c r="E13" s="964">
        <f>SUM(E9:E12)</f>
        <v>0</v>
      </c>
      <c r="F13" s="964">
        <f>SUM(F9:F12)</f>
        <v>0</v>
      </c>
      <c r="G13" s="964">
        <f>SUM(G9:G12)</f>
        <v>0</v>
      </c>
      <c r="H13" s="266"/>
      <c r="I13" s="964">
        <f>SUM(I9:I12)</f>
        <v>0</v>
      </c>
      <c r="J13" s="964">
        <f>SUM(J9:J12)</f>
        <v>0</v>
      </c>
      <c r="K13" s="964">
        <f>SUM(K9:K12)</f>
        <v>0</v>
      </c>
      <c r="L13" s="1428"/>
      <c r="M13" s="964">
        <f>SUM(M9:M12)</f>
        <v>0</v>
      </c>
      <c r="N13" s="964">
        <f>SUM(N9:N12)</f>
        <v>0</v>
      </c>
      <c r="O13" s="964">
        <f>SUM(O9:O12)</f>
        <v>0</v>
      </c>
    </row>
    <row r="14" spans="1:15">
      <c r="M14" s="3"/>
      <c r="N14" s="3"/>
      <c r="O14" s="3"/>
    </row>
  </sheetData>
  <mergeCells count="4">
    <mergeCell ref="E6:G6"/>
    <mergeCell ref="I6:K6"/>
    <mergeCell ref="M6:O6"/>
    <mergeCell ref="B3:O3"/>
  </mergeCells>
  <hyperlinks>
    <hyperlink ref="A1" location="ÍNDICE!B2" display="Indíce"/>
  </hyperlinks>
  <printOptions horizontalCentered="1"/>
  <pageMargins left="0.70866141732283472" right="0.70866141732283472" top="0.74803149606299213" bottom="0.74803149606299213" header="0.31496062992125984" footer="0.31496062992125984"/>
  <pageSetup paperSize="9" scale="6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499984740745262"/>
    <pageSetUpPr fitToPage="1"/>
  </sheetPr>
  <dimension ref="A1:AB144"/>
  <sheetViews>
    <sheetView showGridLines="0" topLeftCell="A64" zoomScale="40" zoomScaleNormal="40" workbookViewId="0">
      <selection activeCell="A97" sqref="A1:XFD1048576"/>
    </sheetView>
  </sheetViews>
  <sheetFormatPr defaultColWidth="9.140625" defaultRowHeight="12.75"/>
  <cols>
    <col min="1" max="1" width="9.140625" style="2438"/>
    <col min="2" max="2" width="2.140625" style="2438" customWidth="1"/>
    <col min="3" max="3" width="48.5703125" style="2445" bestFit="1" customWidth="1"/>
    <col min="4" max="10" width="16.5703125" style="2445" customWidth="1"/>
    <col min="11" max="11" width="9.140625" style="2438"/>
    <col min="12" max="12" width="48.5703125" style="2445" bestFit="1" customWidth="1"/>
    <col min="13" max="19" width="16.5703125" style="2445" customWidth="1"/>
    <col min="20" max="20" width="9.140625" style="2438"/>
    <col min="21" max="21" width="48.5703125" style="2445" bestFit="1" customWidth="1"/>
    <col min="22" max="28" width="16.5703125" style="2445" customWidth="1"/>
    <col min="29" max="16384" width="9.140625" style="2438"/>
  </cols>
  <sheetData>
    <row r="1" spans="1:28" s="2444" customFormat="1" ht="44.25" customHeight="1">
      <c r="A1" s="2981" t="s">
        <v>814</v>
      </c>
    </row>
    <row r="2" spans="1:28" ht="18.75" customHeight="1">
      <c r="C2" s="3152" t="s">
        <v>1126</v>
      </c>
      <c r="D2" s="3152"/>
      <c r="E2" s="3152"/>
      <c r="F2" s="3152"/>
      <c r="G2" s="3152"/>
      <c r="H2" s="3152"/>
      <c r="I2" s="3152"/>
      <c r="J2" s="3152"/>
      <c r="L2" s="3152" t="str">
        <f>+$C2</f>
        <v>Quadro EDA N6-40a -  Movimentos de Imobilizado na atividade de CEE em Alta e Média Tensão</v>
      </c>
      <c r="M2" s="3152"/>
      <c r="N2" s="3152"/>
      <c r="O2" s="3152"/>
      <c r="P2" s="3152"/>
      <c r="Q2" s="3152"/>
      <c r="R2" s="3152"/>
      <c r="S2" s="3152"/>
      <c r="U2" s="3152" t="str">
        <f>+$C2</f>
        <v>Quadro EDA N6-40a -  Movimentos de Imobilizado na atividade de CEE em Alta e Média Tensão</v>
      </c>
      <c r="V2" s="3152"/>
      <c r="W2" s="3152"/>
      <c r="X2" s="3152"/>
      <c r="Y2" s="3152"/>
      <c r="Z2" s="3152"/>
      <c r="AA2" s="3152"/>
      <c r="AB2" s="3152"/>
    </row>
    <row r="3" spans="1:28">
      <c r="C3" s="2444"/>
      <c r="D3" s="2444"/>
      <c r="E3" s="2444"/>
      <c r="F3" s="2444"/>
      <c r="G3" s="2444"/>
      <c r="H3" s="2444"/>
      <c r="I3" s="2444"/>
      <c r="J3" s="2444"/>
      <c r="L3" s="2444"/>
      <c r="M3" s="2444"/>
      <c r="N3" s="2444"/>
      <c r="O3" s="2444"/>
      <c r="P3" s="2444"/>
      <c r="Q3" s="2444"/>
      <c r="R3" s="2444"/>
      <c r="S3" s="2444"/>
      <c r="U3" s="2444"/>
      <c r="V3" s="2444"/>
      <c r="W3" s="2444"/>
      <c r="X3" s="2444"/>
      <c r="Y3" s="2444"/>
      <c r="Z3" s="2444"/>
      <c r="AA3" s="2444"/>
      <c r="AB3" s="2444"/>
    </row>
    <row r="4" spans="1:28" ht="15">
      <c r="C4" s="2456" t="s">
        <v>834</v>
      </c>
      <c r="D4" s="2982" t="s">
        <v>1159</v>
      </c>
      <c r="E4" s="2996"/>
      <c r="F4" s="2997"/>
      <c r="G4" s="2997"/>
      <c r="H4" s="2997"/>
      <c r="I4" s="2998"/>
      <c r="J4" s="2985" t="s">
        <v>169</v>
      </c>
      <c r="L4" s="2456" t="s">
        <v>834</v>
      </c>
      <c r="M4" s="2982" t="s">
        <v>1166</v>
      </c>
      <c r="N4" s="2996"/>
      <c r="O4" s="2997"/>
      <c r="P4" s="2997"/>
      <c r="Q4" s="2997"/>
      <c r="R4" s="2998"/>
      <c r="S4" s="2985" t="s">
        <v>169</v>
      </c>
      <c r="U4" s="2456" t="s">
        <v>834</v>
      </c>
      <c r="V4" s="2982" t="s">
        <v>1165</v>
      </c>
      <c r="W4" s="2996"/>
      <c r="X4" s="2997"/>
      <c r="Y4" s="2997"/>
      <c r="Z4" s="2997"/>
      <c r="AA4" s="2998"/>
      <c r="AB4" s="2985" t="s">
        <v>169</v>
      </c>
    </row>
    <row r="5" spans="1:28" ht="30" customHeight="1">
      <c r="C5" s="3222" t="s">
        <v>835</v>
      </c>
      <c r="D5" s="3220" t="s">
        <v>238</v>
      </c>
      <c r="E5" s="3224" t="s">
        <v>42</v>
      </c>
      <c r="F5" s="3225"/>
      <c r="G5" s="3226" t="s">
        <v>817</v>
      </c>
      <c r="H5" s="3220" t="s">
        <v>355</v>
      </c>
      <c r="I5" s="3220" t="s">
        <v>973</v>
      </c>
      <c r="J5" s="3220" t="s">
        <v>241</v>
      </c>
      <c r="L5" s="3222" t="s">
        <v>835</v>
      </c>
      <c r="M5" s="3220" t="s">
        <v>238</v>
      </c>
      <c r="N5" s="3224" t="s">
        <v>42</v>
      </c>
      <c r="O5" s="3225"/>
      <c r="P5" s="3226" t="s">
        <v>817</v>
      </c>
      <c r="Q5" s="3220" t="s">
        <v>355</v>
      </c>
      <c r="R5" s="3220" t="s">
        <v>973</v>
      </c>
      <c r="S5" s="3220" t="s">
        <v>241</v>
      </c>
      <c r="U5" s="3222" t="s">
        <v>835</v>
      </c>
      <c r="V5" s="3220" t="s">
        <v>238</v>
      </c>
      <c r="W5" s="3224" t="s">
        <v>42</v>
      </c>
      <c r="X5" s="3225"/>
      <c r="Y5" s="3226" t="s">
        <v>817</v>
      </c>
      <c r="Z5" s="3220" t="s">
        <v>355</v>
      </c>
      <c r="AA5" s="3220" t="s">
        <v>973</v>
      </c>
      <c r="AB5" s="3220" t="s">
        <v>241</v>
      </c>
    </row>
    <row r="6" spans="1:28" ht="30" customHeight="1">
      <c r="C6" s="3223"/>
      <c r="D6" s="3221"/>
      <c r="E6" s="2190" t="s">
        <v>818</v>
      </c>
      <c r="F6" s="2949" t="s">
        <v>205</v>
      </c>
      <c r="G6" s="3227"/>
      <c r="H6" s="3221"/>
      <c r="I6" s="3221"/>
      <c r="J6" s="3221"/>
      <c r="L6" s="3223"/>
      <c r="M6" s="3221"/>
      <c r="N6" s="2190" t="s">
        <v>818</v>
      </c>
      <c r="O6" s="2949" t="s">
        <v>205</v>
      </c>
      <c r="P6" s="3227"/>
      <c r="Q6" s="3221"/>
      <c r="R6" s="3221"/>
      <c r="S6" s="3221"/>
      <c r="U6" s="3223"/>
      <c r="V6" s="3221"/>
      <c r="W6" s="2190" t="s">
        <v>818</v>
      </c>
      <c r="X6" s="2949" t="s">
        <v>205</v>
      </c>
      <c r="Y6" s="3227"/>
      <c r="Z6" s="3221"/>
      <c r="AA6" s="3221"/>
      <c r="AB6" s="3221"/>
    </row>
    <row r="7" spans="1:28" ht="9" customHeight="1">
      <c r="C7" s="2997"/>
      <c r="D7" s="2997"/>
      <c r="E7" s="2997"/>
      <c r="F7" s="2997"/>
      <c r="G7" s="2997"/>
      <c r="H7" s="2997"/>
      <c r="I7" s="2997"/>
      <c r="J7" s="2997"/>
      <c r="L7" s="2997"/>
      <c r="M7" s="2997"/>
      <c r="N7" s="2997"/>
      <c r="O7" s="2997"/>
      <c r="P7" s="2997"/>
      <c r="Q7" s="2997"/>
      <c r="R7" s="2997"/>
      <c r="S7" s="2997"/>
      <c r="U7" s="2997"/>
      <c r="V7" s="2997"/>
      <c r="W7" s="2997"/>
      <c r="X7" s="2997"/>
      <c r="Y7" s="2997"/>
      <c r="Z7" s="2997"/>
      <c r="AA7" s="2997"/>
      <c r="AB7" s="2997"/>
    </row>
    <row r="8" spans="1:28">
      <c r="C8" s="2137" t="s">
        <v>1050</v>
      </c>
      <c r="D8" s="2999"/>
      <c r="E8" s="3000"/>
      <c r="F8" s="3000"/>
      <c r="G8" s="3000"/>
      <c r="H8" s="3000"/>
      <c r="I8" s="3000"/>
      <c r="J8" s="3000"/>
      <c r="L8" s="2137" t="s">
        <v>1050</v>
      </c>
      <c r="M8" s="2999"/>
      <c r="N8" s="3000"/>
      <c r="O8" s="3000"/>
      <c r="P8" s="3000"/>
      <c r="Q8" s="3000"/>
      <c r="R8" s="3000"/>
      <c r="S8" s="3000"/>
      <c r="U8" s="2137" t="s">
        <v>1050</v>
      </c>
      <c r="V8" s="2999"/>
      <c r="W8" s="3000"/>
      <c r="X8" s="3000"/>
      <c r="Y8" s="3000"/>
      <c r="Z8" s="3000"/>
      <c r="AA8" s="3000"/>
      <c r="AB8" s="3000"/>
    </row>
    <row r="9" spans="1:28">
      <c r="A9" s="2444"/>
      <c r="C9" s="2731" t="s">
        <v>820</v>
      </c>
      <c r="D9" s="2440"/>
      <c r="E9" s="2440"/>
      <c r="F9" s="2439"/>
      <c r="G9" s="2440"/>
      <c r="H9" s="2439"/>
      <c r="I9" s="2439"/>
      <c r="J9" s="2440"/>
      <c r="L9" s="2731" t="s">
        <v>820</v>
      </c>
      <c r="M9" s="2439"/>
      <c r="N9" s="2439"/>
      <c r="O9" s="2439"/>
      <c r="P9" s="2439"/>
      <c r="Q9" s="2439"/>
      <c r="R9" s="2439"/>
      <c r="S9" s="2439"/>
      <c r="U9" s="2731" t="s">
        <v>820</v>
      </c>
      <c r="V9" s="2439"/>
      <c r="W9" s="2439"/>
      <c r="X9" s="2439"/>
      <c r="Y9" s="2439"/>
      <c r="Z9" s="2439"/>
      <c r="AA9" s="2439"/>
      <c r="AB9" s="2439"/>
    </row>
    <row r="10" spans="1:28">
      <c r="A10" s="2444"/>
      <c r="C10" s="2731" t="s">
        <v>821</v>
      </c>
      <c r="D10" s="2440"/>
      <c r="E10" s="2440"/>
      <c r="F10" s="2439"/>
      <c r="G10" s="2440"/>
      <c r="H10" s="2439"/>
      <c r="I10" s="2439"/>
      <c r="J10" s="2440"/>
      <c r="L10" s="2731" t="s">
        <v>821</v>
      </c>
      <c r="M10" s="2439"/>
      <c r="N10" s="2439"/>
      <c r="O10" s="2439"/>
      <c r="P10" s="2439"/>
      <c r="Q10" s="2439"/>
      <c r="R10" s="2439"/>
      <c r="S10" s="2439"/>
      <c r="U10" s="2731" t="s">
        <v>821</v>
      </c>
      <c r="V10" s="2439"/>
      <c r="W10" s="2439"/>
      <c r="X10" s="2439"/>
      <c r="Y10" s="2439"/>
      <c r="Z10" s="2439"/>
      <c r="AA10" s="2439"/>
      <c r="AB10" s="2439"/>
    </row>
    <row r="11" spans="1:28">
      <c r="A11" s="2444"/>
      <c r="C11" s="2731" t="s">
        <v>822</v>
      </c>
      <c r="D11" s="2440"/>
      <c r="E11" s="2440"/>
      <c r="F11" s="2439"/>
      <c r="G11" s="2440"/>
      <c r="H11" s="2439"/>
      <c r="I11" s="2439"/>
      <c r="J11" s="2440"/>
      <c r="L11" s="2731" t="s">
        <v>822</v>
      </c>
      <c r="M11" s="2439"/>
      <c r="N11" s="2439"/>
      <c r="O11" s="2439"/>
      <c r="P11" s="2439"/>
      <c r="Q11" s="2439"/>
      <c r="R11" s="2439"/>
      <c r="S11" s="2439"/>
      <c r="U11" s="2731" t="s">
        <v>822</v>
      </c>
      <c r="V11" s="2439"/>
      <c r="W11" s="2439"/>
      <c r="X11" s="2439"/>
      <c r="Y11" s="2439"/>
      <c r="Z11" s="2439"/>
      <c r="AA11" s="2439"/>
      <c r="AB11" s="2439"/>
    </row>
    <row r="12" spans="1:28">
      <c r="A12" s="2444"/>
      <c r="C12" s="2458" t="s">
        <v>1059</v>
      </c>
      <c r="D12" s="2440"/>
      <c r="E12" s="2440"/>
      <c r="F12" s="2733"/>
      <c r="G12" s="2440"/>
      <c r="H12" s="2733"/>
      <c r="I12" s="2733"/>
      <c r="J12" s="2440"/>
      <c r="L12" s="2731"/>
      <c r="M12" s="2733"/>
      <c r="N12" s="2733"/>
      <c r="O12" s="2733"/>
      <c r="P12" s="2733"/>
      <c r="Q12" s="2733"/>
      <c r="R12" s="2733"/>
      <c r="S12" s="2733"/>
      <c r="U12" s="2731"/>
      <c r="V12" s="2733"/>
      <c r="W12" s="2733"/>
      <c r="X12" s="2733"/>
      <c r="Y12" s="2733"/>
      <c r="Z12" s="2733"/>
      <c r="AA12" s="2733"/>
      <c r="AB12" s="2733"/>
    </row>
    <row r="13" spans="1:28">
      <c r="B13" s="2724"/>
      <c r="C13" s="2458" t="s">
        <v>823</v>
      </c>
      <c r="D13" s="2440"/>
      <c r="E13" s="2440"/>
      <c r="F13" s="2439"/>
      <c r="G13" s="2440"/>
      <c r="H13" s="2439"/>
      <c r="I13" s="2439"/>
      <c r="J13" s="2440"/>
      <c r="L13" s="2458" t="s">
        <v>823</v>
      </c>
      <c r="M13" s="2439"/>
      <c r="N13" s="2439"/>
      <c r="O13" s="2439"/>
      <c r="P13" s="2439"/>
      <c r="Q13" s="2439"/>
      <c r="R13" s="2439"/>
      <c r="S13" s="2439"/>
      <c r="U13" s="2458" t="s">
        <v>823</v>
      </c>
      <c r="V13" s="2439"/>
      <c r="W13" s="2439"/>
      <c r="X13" s="2439"/>
      <c r="Y13" s="2439"/>
      <c r="Z13" s="2439"/>
      <c r="AA13" s="2439"/>
      <c r="AB13" s="2439"/>
    </row>
    <row r="14" spans="1:28">
      <c r="A14" s="2444"/>
      <c r="C14" s="2731" t="s">
        <v>1056</v>
      </c>
      <c r="D14" s="2440"/>
      <c r="E14" s="2440"/>
      <c r="F14" s="2439"/>
      <c r="G14" s="2440"/>
      <c r="H14" s="2439"/>
      <c r="I14" s="2439"/>
      <c r="J14" s="2440"/>
      <c r="L14" s="2731" t="s">
        <v>1056</v>
      </c>
      <c r="M14" s="2439"/>
      <c r="N14" s="2439"/>
      <c r="O14" s="2439"/>
      <c r="P14" s="2439"/>
      <c r="Q14" s="2439"/>
      <c r="R14" s="2439"/>
      <c r="S14" s="2439"/>
      <c r="U14" s="2731" t="s">
        <v>1056</v>
      </c>
      <c r="V14" s="2439"/>
      <c r="W14" s="2439"/>
      <c r="X14" s="2439"/>
      <c r="Y14" s="2439"/>
      <c r="Z14" s="2439"/>
      <c r="AA14" s="2439"/>
      <c r="AB14" s="2439"/>
    </row>
    <row r="15" spans="1:28">
      <c r="A15" s="2444"/>
      <c r="C15" s="2731"/>
      <c r="D15" s="2439"/>
      <c r="E15" s="2439"/>
      <c r="F15" s="2439"/>
      <c r="G15" s="2439"/>
      <c r="H15" s="2439"/>
      <c r="I15" s="2439"/>
      <c r="J15" s="2439"/>
      <c r="L15" s="2731"/>
      <c r="M15" s="2439"/>
      <c r="N15" s="2439"/>
      <c r="O15" s="2439"/>
      <c r="P15" s="2439"/>
      <c r="Q15" s="2439"/>
      <c r="R15" s="2439"/>
      <c r="S15" s="2439"/>
      <c r="U15" s="2731"/>
      <c r="V15" s="2439"/>
      <c r="W15" s="2439"/>
      <c r="X15" s="2439"/>
      <c r="Y15" s="2439"/>
      <c r="Z15" s="2439"/>
      <c r="AA15" s="2439"/>
      <c r="AB15" s="2439"/>
    </row>
    <row r="16" spans="1:28" s="2732" customFormat="1" ht="21.75" customHeight="1">
      <c r="A16" s="2438"/>
      <c r="B16" s="2438"/>
      <c r="C16" s="2191" t="s">
        <v>819</v>
      </c>
      <c r="D16" s="2135"/>
      <c r="E16" s="2135"/>
      <c r="F16" s="2135"/>
      <c r="G16" s="2135"/>
      <c r="H16" s="2135"/>
      <c r="I16" s="2135"/>
      <c r="J16" s="2135"/>
      <c r="L16" s="2191" t="s">
        <v>819</v>
      </c>
      <c r="M16" s="2135"/>
      <c r="N16" s="2135"/>
      <c r="O16" s="2135"/>
      <c r="P16" s="2135"/>
      <c r="Q16" s="2135"/>
      <c r="R16" s="2135"/>
      <c r="S16" s="2135"/>
      <c r="U16" s="2191" t="s">
        <v>819</v>
      </c>
      <c r="V16" s="2135"/>
      <c r="W16" s="2135"/>
      <c r="X16" s="2135"/>
      <c r="Y16" s="2135"/>
      <c r="Z16" s="2135"/>
      <c r="AA16" s="2135"/>
      <c r="AB16" s="2135"/>
    </row>
    <row r="17" spans="1:28">
      <c r="C17" s="2442"/>
      <c r="D17" s="2441"/>
      <c r="E17" s="2441"/>
      <c r="F17" s="2441"/>
      <c r="G17" s="2441"/>
      <c r="H17" s="2441"/>
      <c r="I17" s="2441"/>
      <c r="J17" s="2137"/>
      <c r="L17" s="2442"/>
      <c r="M17" s="2441"/>
      <c r="N17" s="2441"/>
      <c r="O17" s="2441"/>
      <c r="P17" s="2441"/>
      <c r="Q17" s="2441"/>
      <c r="R17" s="2441"/>
      <c r="S17" s="2137"/>
      <c r="U17" s="2442"/>
      <c r="V17" s="2441"/>
      <c r="W17" s="2441"/>
      <c r="X17" s="2441"/>
      <c r="Y17" s="2441"/>
      <c r="Z17" s="2441"/>
      <c r="AA17" s="2441"/>
      <c r="AB17" s="2137"/>
    </row>
    <row r="18" spans="1:28">
      <c r="C18" s="2442" t="s">
        <v>1052</v>
      </c>
      <c r="D18" s="2441"/>
      <c r="E18" s="2441"/>
      <c r="F18" s="2441"/>
      <c r="G18" s="2441"/>
      <c r="H18" s="2441"/>
      <c r="I18" s="2441"/>
      <c r="J18" s="2442"/>
      <c r="L18" s="2442" t="s">
        <v>1052</v>
      </c>
      <c r="M18" s="2441"/>
      <c r="N18" s="2441"/>
      <c r="O18" s="2441"/>
      <c r="P18" s="2441"/>
      <c r="Q18" s="2441"/>
      <c r="R18" s="2441"/>
      <c r="S18" s="2442"/>
      <c r="U18" s="2442" t="s">
        <v>1052</v>
      </c>
      <c r="V18" s="2441"/>
      <c r="W18" s="2441"/>
      <c r="X18" s="2441"/>
      <c r="Y18" s="2441"/>
      <c r="Z18" s="2441"/>
      <c r="AA18" s="2441"/>
      <c r="AB18" s="2442"/>
    </row>
    <row r="19" spans="1:28">
      <c r="A19" s="2444"/>
      <c r="C19" s="2731" t="s">
        <v>820</v>
      </c>
      <c r="D19" s="2440"/>
      <c r="E19" s="2440"/>
      <c r="F19" s="2439"/>
      <c r="G19" s="2440"/>
      <c r="H19" s="2439"/>
      <c r="I19" s="2439"/>
      <c r="J19" s="2440"/>
      <c r="L19" s="2731" t="s">
        <v>820</v>
      </c>
      <c r="M19" s="2439"/>
      <c r="N19" s="2439"/>
      <c r="O19" s="2439"/>
      <c r="P19" s="2439"/>
      <c r="Q19" s="2439"/>
      <c r="R19" s="2439"/>
      <c r="S19" s="2440"/>
      <c r="U19" s="2731" t="s">
        <v>820</v>
      </c>
      <c r="V19" s="2439"/>
      <c r="W19" s="2439"/>
      <c r="X19" s="2439"/>
      <c r="Y19" s="2439"/>
      <c r="Z19" s="2439"/>
      <c r="AA19" s="2439"/>
      <c r="AB19" s="2440"/>
    </row>
    <row r="20" spans="1:28">
      <c r="A20" s="2444"/>
      <c r="C20" s="2731" t="s">
        <v>821</v>
      </c>
      <c r="D20" s="2440"/>
      <c r="E20" s="2440"/>
      <c r="F20" s="2439"/>
      <c r="G20" s="2440"/>
      <c r="H20" s="2439"/>
      <c r="I20" s="2439"/>
      <c r="J20" s="2440"/>
      <c r="L20" s="2731" t="s">
        <v>821</v>
      </c>
      <c r="M20" s="2439"/>
      <c r="N20" s="2439"/>
      <c r="O20" s="2439"/>
      <c r="P20" s="2439"/>
      <c r="Q20" s="2439"/>
      <c r="R20" s="2439"/>
      <c r="S20" s="2440"/>
      <c r="U20" s="2731" t="s">
        <v>821</v>
      </c>
      <c r="V20" s="2439"/>
      <c r="W20" s="2439"/>
      <c r="X20" s="2439"/>
      <c r="Y20" s="2439"/>
      <c r="Z20" s="2439"/>
      <c r="AA20" s="2439"/>
      <c r="AB20" s="2440"/>
    </row>
    <row r="21" spans="1:28">
      <c r="A21" s="2444"/>
      <c r="C21" s="2731" t="s">
        <v>822</v>
      </c>
      <c r="D21" s="2440"/>
      <c r="E21" s="2440"/>
      <c r="F21" s="2439"/>
      <c r="G21" s="2440"/>
      <c r="H21" s="2439"/>
      <c r="I21" s="2442"/>
      <c r="J21" s="2440"/>
      <c r="L21" s="2731" t="s">
        <v>822</v>
      </c>
      <c r="M21" s="2442"/>
      <c r="N21" s="2442"/>
      <c r="O21" s="2442"/>
      <c r="P21" s="2442"/>
      <c r="Q21" s="2442"/>
      <c r="R21" s="2442"/>
      <c r="S21" s="2442"/>
      <c r="U21" s="2731" t="s">
        <v>822</v>
      </c>
      <c r="V21" s="2442"/>
      <c r="W21" s="2442"/>
      <c r="X21" s="2442"/>
      <c r="Y21" s="2442"/>
      <c r="Z21" s="2442"/>
      <c r="AA21" s="2442"/>
      <c r="AB21" s="2442"/>
    </row>
    <row r="22" spans="1:28">
      <c r="A22" s="2444"/>
      <c r="C22" s="2458" t="s">
        <v>1059</v>
      </c>
      <c r="D22" s="2440"/>
      <c r="E22" s="2440"/>
      <c r="F22" s="2733"/>
      <c r="G22" s="2440"/>
      <c r="H22" s="2733"/>
      <c r="I22" s="2734"/>
      <c r="J22" s="2440"/>
      <c r="L22" s="2731"/>
      <c r="M22" s="2734"/>
      <c r="N22" s="2734"/>
      <c r="O22" s="2734"/>
      <c r="P22" s="2734"/>
      <c r="Q22" s="2734"/>
      <c r="R22" s="2734"/>
      <c r="S22" s="2442"/>
      <c r="U22" s="2731"/>
      <c r="V22" s="2734"/>
      <c r="W22" s="2734"/>
      <c r="X22" s="2734"/>
      <c r="Y22" s="2734"/>
      <c r="Z22" s="2734"/>
      <c r="AA22" s="2734"/>
      <c r="AB22" s="2442"/>
    </row>
    <row r="23" spans="1:28">
      <c r="B23" s="2724"/>
      <c r="C23" s="2458" t="s">
        <v>823</v>
      </c>
      <c r="D23" s="2440"/>
      <c r="E23" s="2440"/>
      <c r="F23" s="2439"/>
      <c r="G23" s="2440"/>
      <c r="H23" s="2439"/>
      <c r="I23" s="2439"/>
      <c r="J23" s="2440"/>
      <c r="L23" s="2458" t="s">
        <v>823</v>
      </c>
      <c r="M23" s="2439"/>
      <c r="N23" s="2439"/>
      <c r="O23" s="2439"/>
      <c r="P23" s="2439"/>
      <c r="Q23" s="2439"/>
      <c r="R23" s="2439"/>
      <c r="S23" s="2440"/>
      <c r="U23" s="2458" t="s">
        <v>823</v>
      </c>
      <c r="V23" s="2439"/>
      <c r="W23" s="2439"/>
      <c r="X23" s="2439"/>
      <c r="Y23" s="2439"/>
      <c r="Z23" s="2439"/>
      <c r="AA23" s="2439"/>
      <c r="AB23" s="2440"/>
    </row>
    <row r="24" spans="1:28">
      <c r="A24" s="2444"/>
      <c r="C24" s="2731" t="s">
        <v>824</v>
      </c>
      <c r="D24" s="2440"/>
      <c r="E24" s="2440"/>
      <c r="F24" s="2439"/>
      <c r="G24" s="2440"/>
      <c r="H24" s="2439"/>
      <c r="I24" s="2439"/>
      <c r="J24" s="2440"/>
      <c r="L24" s="2731" t="s">
        <v>824</v>
      </c>
      <c r="M24" s="2439"/>
      <c r="N24" s="2439"/>
      <c r="O24" s="2439"/>
      <c r="P24" s="2439"/>
      <c r="Q24" s="2439"/>
      <c r="R24" s="2439"/>
      <c r="S24" s="2440"/>
      <c r="U24" s="2731" t="s">
        <v>824</v>
      </c>
      <c r="V24" s="2439"/>
      <c r="W24" s="2439"/>
      <c r="X24" s="2439"/>
      <c r="Y24" s="2439"/>
      <c r="Z24" s="2439"/>
      <c r="AA24" s="2439"/>
      <c r="AB24" s="2440"/>
    </row>
    <row r="25" spans="1:28">
      <c r="A25" s="2444"/>
      <c r="C25" s="2731" t="s">
        <v>825</v>
      </c>
      <c r="D25" s="2440"/>
      <c r="E25" s="2440"/>
      <c r="F25" s="2439"/>
      <c r="G25" s="2440"/>
      <c r="H25" s="2439"/>
      <c r="I25" s="2439"/>
      <c r="J25" s="2440"/>
      <c r="L25" s="2731" t="s">
        <v>825</v>
      </c>
      <c r="M25" s="2439"/>
      <c r="N25" s="2439"/>
      <c r="O25" s="2439"/>
      <c r="P25" s="2439"/>
      <c r="Q25" s="2439"/>
      <c r="R25" s="2439"/>
      <c r="S25" s="2440"/>
      <c r="U25" s="2731" t="s">
        <v>825</v>
      </c>
      <c r="V25" s="2439"/>
      <c r="W25" s="2439"/>
      <c r="X25" s="2439"/>
      <c r="Y25" s="2439"/>
      <c r="Z25" s="2439"/>
      <c r="AA25" s="2439"/>
      <c r="AB25" s="2440"/>
    </row>
    <row r="26" spans="1:28">
      <c r="A26" s="2444"/>
      <c r="C26" s="2731" t="s">
        <v>826</v>
      </c>
      <c r="D26" s="2440"/>
      <c r="E26" s="2440"/>
      <c r="F26" s="2439"/>
      <c r="G26" s="2440"/>
      <c r="H26" s="2439"/>
      <c r="I26" s="2439"/>
      <c r="J26" s="2440"/>
      <c r="L26" s="2731" t="s">
        <v>826</v>
      </c>
      <c r="M26" s="2439"/>
      <c r="N26" s="2439"/>
      <c r="O26" s="2439"/>
      <c r="P26" s="2439"/>
      <c r="Q26" s="2439"/>
      <c r="R26" s="2439"/>
      <c r="S26" s="2440"/>
      <c r="U26" s="2731" t="s">
        <v>826</v>
      </c>
      <c r="V26" s="2439"/>
      <c r="W26" s="2439"/>
      <c r="X26" s="2439"/>
      <c r="Y26" s="2439"/>
      <c r="Z26" s="2439"/>
      <c r="AA26" s="2439"/>
      <c r="AB26" s="2440"/>
    </row>
    <row r="27" spans="1:28">
      <c r="C27" s="2731" t="s">
        <v>827</v>
      </c>
      <c r="D27" s="2439"/>
      <c r="E27" s="2439"/>
      <c r="F27" s="2439"/>
      <c r="G27" s="2439"/>
      <c r="H27" s="2439"/>
      <c r="I27" s="2439"/>
      <c r="J27" s="2440"/>
      <c r="L27" s="2731" t="s">
        <v>827</v>
      </c>
      <c r="M27" s="2439"/>
      <c r="N27" s="2439"/>
      <c r="O27" s="2439"/>
      <c r="P27" s="2439"/>
      <c r="Q27" s="2439"/>
      <c r="R27" s="2439"/>
      <c r="S27" s="2440"/>
      <c r="U27" s="2731" t="s">
        <v>827</v>
      </c>
      <c r="V27" s="2439"/>
      <c r="W27" s="2439"/>
      <c r="X27" s="2439"/>
      <c r="Y27" s="2439"/>
      <c r="Z27" s="2439"/>
      <c r="AA27" s="2439"/>
      <c r="AB27" s="2440"/>
    </row>
    <row r="28" spans="1:28">
      <c r="A28" s="2444"/>
      <c r="C28" s="2731" t="s">
        <v>1057</v>
      </c>
      <c r="D28" s="2440"/>
      <c r="E28" s="2440"/>
      <c r="F28" s="2439"/>
      <c r="G28" s="2440"/>
      <c r="H28" s="2439"/>
      <c r="I28" s="2439"/>
      <c r="J28" s="2440"/>
      <c r="L28" s="2731" t="s">
        <v>1057</v>
      </c>
      <c r="M28" s="2439"/>
      <c r="N28" s="2439"/>
      <c r="O28" s="2439"/>
      <c r="P28" s="2439"/>
      <c r="Q28" s="2439"/>
      <c r="R28" s="2439"/>
      <c r="S28" s="2440"/>
      <c r="U28" s="2731" t="s">
        <v>1057</v>
      </c>
      <c r="V28" s="2439"/>
      <c r="W28" s="2439"/>
      <c r="X28" s="2439"/>
      <c r="Y28" s="2439"/>
      <c r="Z28" s="2439"/>
      <c r="AA28" s="2439"/>
      <c r="AB28" s="2440"/>
    </row>
    <row r="29" spans="1:28" s="2732" customFormat="1" ht="21.75" customHeight="1">
      <c r="A29" s="2438"/>
      <c r="B29" s="2438"/>
      <c r="C29" s="2191" t="s">
        <v>828</v>
      </c>
      <c r="D29" s="2135"/>
      <c r="E29" s="2135"/>
      <c r="F29" s="2135"/>
      <c r="G29" s="2135"/>
      <c r="H29" s="2135"/>
      <c r="I29" s="2135"/>
      <c r="J29" s="2135"/>
      <c r="L29" s="2191" t="s">
        <v>828</v>
      </c>
      <c r="M29" s="2135"/>
      <c r="N29" s="2135"/>
      <c r="O29" s="2135"/>
      <c r="P29" s="2135"/>
      <c r="Q29" s="2135"/>
      <c r="R29" s="2135"/>
      <c r="S29" s="2135"/>
      <c r="U29" s="2191" t="s">
        <v>828</v>
      </c>
      <c r="V29" s="2135"/>
      <c r="W29" s="2135"/>
      <c r="X29" s="2135"/>
      <c r="Y29" s="2135"/>
      <c r="Z29" s="2135"/>
      <c r="AA29" s="2135"/>
      <c r="AB29" s="2135"/>
    </row>
    <row r="30" spans="1:28" ht="6" customHeight="1"/>
    <row r="31" spans="1:28" s="2732" customFormat="1" ht="21.75" customHeight="1">
      <c r="A31" s="2438"/>
      <c r="B31" s="2438"/>
      <c r="C31" s="2191" t="s">
        <v>829</v>
      </c>
      <c r="D31" s="2183"/>
      <c r="E31" s="2183"/>
      <c r="F31" s="2183"/>
      <c r="G31" s="2183"/>
      <c r="H31" s="2183"/>
      <c r="I31" s="2183"/>
      <c r="J31" s="2183"/>
      <c r="L31" s="2191" t="s">
        <v>829</v>
      </c>
      <c r="M31" s="2183"/>
      <c r="N31" s="2183"/>
      <c r="O31" s="2183"/>
      <c r="P31" s="2183"/>
      <c r="Q31" s="2183"/>
      <c r="R31" s="2183"/>
      <c r="S31" s="2183"/>
      <c r="U31" s="2191" t="s">
        <v>829</v>
      </c>
      <c r="V31" s="2183"/>
      <c r="W31" s="2183"/>
      <c r="X31" s="2183"/>
      <c r="Y31" s="2183"/>
      <c r="Z31" s="2183"/>
      <c r="AA31" s="2183"/>
      <c r="AB31" s="2183"/>
    </row>
    <row r="32" spans="1:28" ht="7.5" customHeight="1">
      <c r="C32" s="2444"/>
      <c r="D32" s="2444"/>
      <c r="E32" s="2444"/>
      <c r="F32" s="2444"/>
      <c r="G32" s="2444"/>
      <c r="H32" s="2444"/>
      <c r="I32" s="2444"/>
      <c r="J32" s="2444"/>
      <c r="L32" s="2444"/>
      <c r="M32" s="2444"/>
      <c r="N32" s="2444"/>
      <c r="O32" s="2444"/>
      <c r="P32" s="2444"/>
      <c r="Q32" s="2444"/>
      <c r="R32" s="2444"/>
      <c r="S32" s="2444"/>
      <c r="U32" s="2444"/>
      <c r="V32" s="2444"/>
      <c r="W32" s="2444"/>
      <c r="X32" s="2444"/>
      <c r="Y32" s="2444"/>
      <c r="Z32" s="2444"/>
      <c r="AA32" s="2444"/>
      <c r="AB32" s="2444"/>
    </row>
    <row r="33" spans="1:28" ht="7.5" customHeight="1">
      <c r="C33" s="2459"/>
      <c r="D33" s="2454"/>
      <c r="E33" s="2454"/>
      <c r="F33" s="2454"/>
      <c r="G33" s="2454"/>
      <c r="H33" s="2454"/>
      <c r="I33" s="2454"/>
      <c r="J33" s="2454"/>
      <c r="L33" s="2459"/>
      <c r="M33" s="2454"/>
      <c r="N33" s="2454"/>
      <c r="O33" s="2454"/>
      <c r="P33" s="2454"/>
      <c r="Q33" s="2454"/>
      <c r="R33" s="2454"/>
      <c r="S33" s="2454"/>
      <c r="U33" s="2459"/>
      <c r="V33" s="2454"/>
      <c r="W33" s="2454"/>
      <c r="X33" s="2454"/>
      <c r="Y33" s="2454"/>
      <c r="Z33" s="2454"/>
      <c r="AA33" s="2454"/>
      <c r="AB33" s="2454"/>
    </row>
    <row r="34" spans="1:28">
      <c r="C34" s="2184" t="s">
        <v>1054</v>
      </c>
      <c r="D34" s="2185"/>
      <c r="E34" s="2185"/>
      <c r="F34" s="2185"/>
      <c r="G34" s="2185"/>
      <c r="H34" s="2185"/>
      <c r="I34" s="2185"/>
      <c r="J34" s="2185"/>
      <c r="L34" s="2184" t="s">
        <v>1054</v>
      </c>
      <c r="M34" s="2185"/>
      <c r="N34" s="2185"/>
      <c r="O34" s="2185"/>
      <c r="P34" s="2185"/>
      <c r="Q34" s="2185"/>
      <c r="R34" s="2185"/>
      <c r="S34" s="2185"/>
      <c r="U34" s="2184" t="s">
        <v>1054</v>
      </c>
      <c r="V34" s="2185"/>
      <c r="W34" s="2185"/>
      <c r="X34" s="2185"/>
      <c r="Y34" s="2185"/>
      <c r="Z34" s="2185"/>
      <c r="AA34" s="2185"/>
      <c r="AB34" s="2185"/>
    </row>
    <row r="35" spans="1:28">
      <c r="B35" s="2444"/>
      <c r="C35" s="2184" t="s">
        <v>1055</v>
      </c>
      <c r="D35" s="2440"/>
      <c r="E35" s="2185"/>
      <c r="F35" s="2185"/>
      <c r="G35" s="2440"/>
      <c r="H35" s="2439"/>
      <c r="I35" s="2185"/>
      <c r="J35" s="2440"/>
      <c r="L35" s="2184" t="s">
        <v>1055</v>
      </c>
      <c r="M35" s="2185"/>
      <c r="N35" s="2185"/>
      <c r="O35" s="2185"/>
      <c r="P35" s="2185"/>
      <c r="Q35" s="2185"/>
      <c r="R35" s="2185"/>
      <c r="S35" s="2185"/>
      <c r="U35" s="2184" t="s">
        <v>1055</v>
      </c>
      <c r="V35" s="2185"/>
      <c r="W35" s="2185"/>
      <c r="X35" s="2185"/>
      <c r="Y35" s="2185"/>
      <c r="Z35" s="2185"/>
      <c r="AA35" s="2185"/>
      <c r="AB35" s="2185"/>
    </row>
    <row r="36" spans="1:28">
      <c r="C36" s="2184" t="s">
        <v>830</v>
      </c>
      <c r="D36" s="2185"/>
      <c r="E36" s="2185"/>
      <c r="F36" s="2185"/>
      <c r="G36" s="2185"/>
      <c r="H36" s="2185"/>
      <c r="I36" s="2185"/>
      <c r="J36" s="2185"/>
      <c r="L36" s="2184" t="s">
        <v>830</v>
      </c>
      <c r="M36" s="2185"/>
      <c r="N36" s="2185"/>
      <c r="O36" s="2185"/>
      <c r="P36" s="2185"/>
      <c r="Q36" s="2185"/>
      <c r="R36" s="2185"/>
      <c r="S36" s="2185"/>
      <c r="U36" s="2184" t="s">
        <v>830</v>
      </c>
      <c r="V36" s="2185"/>
      <c r="W36" s="2185"/>
      <c r="X36" s="2185"/>
      <c r="Y36" s="2185"/>
      <c r="Z36" s="2185"/>
      <c r="AA36" s="2185"/>
      <c r="AB36" s="2185"/>
    </row>
    <row r="37" spans="1:28">
      <c r="C37" s="2460"/>
      <c r="D37" s="2461"/>
      <c r="E37" s="2461"/>
      <c r="F37" s="2461"/>
      <c r="G37" s="2461"/>
      <c r="H37" s="2461"/>
      <c r="I37" s="2461"/>
      <c r="J37" s="2461"/>
      <c r="L37" s="2460"/>
      <c r="M37" s="2461"/>
      <c r="N37" s="2461"/>
      <c r="O37" s="2461"/>
      <c r="P37" s="2461"/>
      <c r="Q37" s="2461"/>
      <c r="R37" s="2461"/>
      <c r="S37" s="2461"/>
      <c r="U37" s="2460"/>
      <c r="V37" s="2461"/>
      <c r="W37" s="2461"/>
      <c r="X37" s="2461"/>
      <c r="Y37" s="2461"/>
      <c r="Z37" s="2461"/>
      <c r="AA37" s="2461"/>
      <c r="AB37" s="2461"/>
    </row>
    <row r="38" spans="1:28">
      <c r="C38" s="2460"/>
      <c r="D38" s="2461"/>
      <c r="E38" s="2461"/>
      <c r="F38" s="2461"/>
      <c r="G38" s="2461"/>
      <c r="H38" s="2461"/>
      <c r="I38" s="2461"/>
      <c r="J38" s="2461"/>
      <c r="L38" s="2460"/>
      <c r="M38" s="2461"/>
      <c r="N38" s="2461"/>
      <c r="O38" s="2461"/>
      <c r="P38" s="2461"/>
      <c r="Q38" s="2461"/>
      <c r="R38" s="2461"/>
      <c r="S38" s="2461"/>
      <c r="U38" s="2460"/>
      <c r="V38" s="2461"/>
      <c r="W38" s="2461"/>
      <c r="X38" s="2461"/>
      <c r="Y38" s="2461"/>
      <c r="Z38" s="2461"/>
      <c r="AA38" s="2461"/>
      <c r="AB38" s="2461"/>
    </row>
    <row r="41" spans="1:28" s="2445" customFormat="1" ht="15">
      <c r="A41" s="2438"/>
      <c r="B41" s="2438"/>
      <c r="C41" s="3152" t="s">
        <v>1127</v>
      </c>
      <c r="D41" s="3152"/>
      <c r="E41" s="3152"/>
      <c r="F41" s="3152"/>
      <c r="G41" s="3152"/>
      <c r="H41" s="3152"/>
      <c r="I41" s="3152"/>
      <c r="K41" s="2438"/>
      <c r="L41" s="3152" t="str">
        <f>+$C41</f>
        <v>Quadro EDA N6-40b -  Movimentos de Amortizações na atividade de CEE em Alta e Média Tensão</v>
      </c>
      <c r="M41" s="3152"/>
      <c r="N41" s="3152"/>
      <c r="O41" s="3152"/>
      <c r="P41" s="3152"/>
      <c r="Q41" s="3152"/>
      <c r="R41" s="3152"/>
      <c r="T41" s="2438"/>
      <c r="U41" s="3152" t="str">
        <f>+$C41</f>
        <v>Quadro EDA N6-40b -  Movimentos de Amortizações na atividade de CEE em Alta e Média Tensão</v>
      </c>
      <c r="V41" s="3152"/>
      <c r="W41" s="3152"/>
      <c r="X41" s="3152"/>
      <c r="Y41" s="3152"/>
      <c r="Z41" s="3152"/>
      <c r="AA41" s="3152"/>
    </row>
    <row r="42" spans="1:28" s="2445" customFormat="1">
      <c r="A42" s="2438"/>
      <c r="B42" s="2438"/>
      <c r="C42" s="3001"/>
      <c r="D42" s="3001"/>
      <c r="E42" s="3001"/>
      <c r="F42" s="3001"/>
      <c r="G42" s="3001"/>
      <c r="H42" s="3001"/>
      <c r="I42" s="3001"/>
      <c r="K42" s="2438"/>
      <c r="L42" s="3001"/>
      <c r="M42" s="3001"/>
      <c r="N42" s="3001"/>
      <c r="O42" s="3001"/>
      <c r="P42" s="3001"/>
      <c r="Q42" s="3001"/>
      <c r="R42" s="3001"/>
      <c r="T42" s="2438"/>
      <c r="U42" s="3001"/>
      <c r="V42" s="3001"/>
      <c r="W42" s="3001"/>
      <c r="X42" s="3001"/>
      <c r="Y42" s="3001"/>
      <c r="Z42" s="3001"/>
      <c r="AA42" s="3001"/>
    </row>
    <row r="43" spans="1:28" s="2445" customFormat="1" ht="15">
      <c r="A43" s="2438"/>
      <c r="B43" s="2438"/>
      <c r="C43" s="2456" t="s">
        <v>834</v>
      </c>
      <c r="D43" s="2982" t="s">
        <v>1159</v>
      </c>
      <c r="E43" s="3002"/>
      <c r="F43" s="2996"/>
      <c r="H43" s="3003" t="s">
        <v>169</v>
      </c>
      <c r="K43" s="2438"/>
      <c r="L43" s="2456" t="s">
        <v>834</v>
      </c>
      <c r="M43" s="2982" t="s">
        <v>1166</v>
      </c>
      <c r="N43" s="3002"/>
      <c r="O43" s="2996"/>
      <c r="Q43" s="3003" t="s">
        <v>169</v>
      </c>
      <c r="T43" s="2438"/>
      <c r="U43" s="2456" t="s">
        <v>834</v>
      </c>
      <c r="V43" s="2982" t="s">
        <v>1165</v>
      </c>
      <c r="W43" s="3002"/>
      <c r="X43" s="2996"/>
      <c r="Z43" s="3003" t="s">
        <v>169</v>
      </c>
    </row>
    <row r="44" spans="1:28" s="2445" customFormat="1" ht="50.1" customHeight="1">
      <c r="A44" s="2438"/>
      <c r="B44" s="2438"/>
      <c r="C44" s="2191" t="s">
        <v>836</v>
      </c>
      <c r="D44" s="2190" t="s">
        <v>238</v>
      </c>
      <c r="E44" s="2190" t="s">
        <v>832</v>
      </c>
      <c r="F44" s="2190" t="s">
        <v>355</v>
      </c>
      <c r="G44" s="2190" t="s">
        <v>973</v>
      </c>
      <c r="H44" s="2190" t="s">
        <v>241</v>
      </c>
      <c r="I44" s="2190" t="s">
        <v>833</v>
      </c>
      <c r="K44" s="2438"/>
      <c r="L44" s="2191" t="s">
        <v>836</v>
      </c>
      <c r="M44" s="2190" t="s">
        <v>238</v>
      </c>
      <c r="N44" s="2190" t="s">
        <v>832</v>
      </c>
      <c r="O44" s="2190" t="s">
        <v>355</v>
      </c>
      <c r="P44" s="2190" t="s">
        <v>973</v>
      </c>
      <c r="Q44" s="2190" t="s">
        <v>241</v>
      </c>
      <c r="R44" s="2190" t="s">
        <v>833</v>
      </c>
      <c r="T44" s="2438"/>
      <c r="U44" s="2191" t="s">
        <v>836</v>
      </c>
      <c r="V44" s="2190" t="s">
        <v>238</v>
      </c>
      <c r="W44" s="2190" t="s">
        <v>832</v>
      </c>
      <c r="X44" s="2190" t="s">
        <v>355</v>
      </c>
      <c r="Y44" s="2190" t="s">
        <v>973</v>
      </c>
      <c r="Z44" s="2190" t="s">
        <v>241</v>
      </c>
      <c r="AA44" s="2190" t="s">
        <v>833</v>
      </c>
    </row>
    <row r="45" spans="1:28" s="2445" customFormat="1" ht="9" customHeight="1">
      <c r="A45" s="2438"/>
      <c r="B45" s="2438"/>
      <c r="C45" s="2997"/>
      <c r="D45" s="2997"/>
      <c r="E45" s="2997"/>
      <c r="F45" s="2997"/>
      <c r="G45" s="2997"/>
      <c r="H45" s="2997"/>
      <c r="I45" s="2997"/>
      <c r="K45" s="2438"/>
      <c r="L45" s="2997"/>
      <c r="M45" s="2997"/>
      <c r="N45" s="2997"/>
      <c r="O45" s="2997"/>
      <c r="P45" s="2997"/>
      <c r="Q45" s="2997"/>
      <c r="R45" s="2997"/>
      <c r="T45" s="2438"/>
      <c r="U45" s="2997"/>
      <c r="V45" s="2997"/>
      <c r="W45" s="2997"/>
      <c r="X45" s="2997"/>
      <c r="Y45" s="2997"/>
      <c r="Z45" s="2997"/>
      <c r="AA45" s="2997"/>
    </row>
    <row r="46" spans="1:28" s="2445" customFormat="1">
      <c r="A46" s="2438"/>
      <c r="B46" s="2438"/>
      <c r="C46" s="2137" t="s">
        <v>1050</v>
      </c>
      <c r="D46" s="3004"/>
      <c r="E46" s="3004"/>
      <c r="F46" s="3004"/>
      <c r="G46" s="3004"/>
      <c r="H46" s="3004"/>
      <c r="I46" s="3005"/>
      <c r="K46" s="2438"/>
      <c r="L46" s="2137" t="s">
        <v>1050</v>
      </c>
      <c r="M46" s="3004"/>
      <c r="N46" s="3004"/>
      <c r="O46" s="3004"/>
      <c r="P46" s="3004"/>
      <c r="Q46" s="3004"/>
      <c r="R46" s="3004"/>
      <c r="T46" s="2438"/>
      <c r="U46" s="2137" t="s">
        <v>1050</v>
      </c>
      <c r="V46" s="3004"/>
      <c r="W46" s="3004"/>
      <c r="X46" s="3004"/>
      <c r="Y46" s="3004"/>
      <c r="Z46" s="3004"/>
      <c r="AA46" s="3004"/>
    </row>
    <row r="47" spans="1:28" s="2445" customFormat="1">
      <c r="A47" s="2444"/>
      <c r="B47" s="2438"/>
      <c r="C47" s="2731" t="s">
        <v>820</v>
      </c>
      <c r="D47" s="2440"/>
      <c r="E47" s="2447"/>
      <c r="F47" s="2447"/>
      <c r="G47" s="2447"/>
      <c r="H47" s="2447"/>
      <c r="I47" s="2479"/>
      <c r="K47" s="2438"/>
      <c r="L47" s="2731" t="s">
        <v>820</v>
      </c>
      <c r="M47" s="2447"/>
      <c r="N47" s="2447"/>
      <c r="O47" s="2447"/>
      <c r="P47" s="2447"/>
      <c r="Q47" s="2447"/>
      <c r="R47" s="2448"/>
      <c r="T47" s="2438"/>
      <c r="U47" s="2731" t="s">
        <v>820</v>
      </c>
      <c r="V47" s="2447"/>
      <c r="W47" s="2447"/>
      <c r="X47" s="2447"/>
      <c r="Y47" s="2447"/>
      <c r="Z47" s="2447"/>
      <c r="AA47" s="2448"/>
    </row>
    <row r="48" spans="1:28" s="2445" customFormat="1">
      <c r="A48" s="2444"/>
      <c r="B48" s="2438"/>
      <c r="C48" s="2731" t="s">
        <v>821</v>
      </c>
      <c r="D48" s="2440"/>
      <c r="E48" s="2447"/>
      <c r="F48" s="2447"/>
      <c r="G48" s="2447"/>
      <c r="H48" s="2447"/>
      <c r="I48" s="2479"/>
      <c r="K48" s="2438"/>
      <c r="L48" s="2731" t="s">
        <v>821</v>
      </c>
      <c r="M48" s="2447"/>
      <c r="N48" s="2447"/>
      <c r="O48" s="2447"/>
      <c r="P48" s="2447"/>
      <c r="Q48" s="2447"/>
      <c r="R48" s="2448"/>
      <c r="T48" s="2438"/>
      <c r="U48" s="2731" t="s">
        <v>821</v>
      </c>
      <c r="V48" s="2447"/>
      <c r="W48" s="2447"/>
      <c r="X48" s="2447"/>
      <c r="Y48" s="2447"/>
      <c r="Z48" s="2447"/>
      <c r="AA48" s="2448"/>
    </row>
    <row r="49" spans="1:28" s="2445" customFormat="1">
      <c r="A49" s="2444"/>
      <c r="B49" s="2438"/>
      <c r="C49" s="2731" t="s">
        <v>822</v>
      </c>
      <c r="D49" s="2440"/>
      <c r="E49" s="2447"/>
      <c r="F49" s="2447"/>
      <c r="G49" s="2447"/>
      <c r="H49" s="2447"/>
      <c r="I49" s="2479"/>
      <c r="K49" s="2438"/>
      <c r="L49" s="2731" t="s">
        <v>822</v>
      </c>
      <c r="M49" s="2447"/>
      <c r="N49" s="2447"/>
      <c r="O49" s="2447"/>
      <c r="P49" s="2447"/>
      <c r="Q49" s="2447"/>
      <c r="R49" s="2448"/>
      <c r="T49" s="2438"/>
      <c r="U49" s="2731" t="s">
        <v>822</v>
      </c>
      <c r="V49" s="2447"/>
      <c r="W49" s="2447"/>
      <c r="X49" s="2447"/>
      <c r="Y49" s="2447"/>
      <c r="Z49" s="2447"/>
      <c r="AA49" s="2448"/>
    </row>
    <row r="50" spans="1:28">
      <c r="B50" s="2724"/>
      <c r="C50" s="2458" t="s">
        <v>823</v>
      </c>
      <c r="D50" s="2440"/>
      <c r="E50" s="2447"/>
      <c r="F50" s="2447"/>
      <c r="G50" s="2447"/>
      <c r="H50" s="2447"/>
      <c r="I50" s="2479"/>
      <c r="L50" s="2458" t="s">
        <v>823</v>
      </c>
      <c r="M50" s="2447"/>
      <c r="N50" s="2447"/>
      <c r="O50" s="2447"/>
      <c r="P50" s="2447"/>
      <c r="Q50" s="2447"/>
      <c r="R50" s="2448"/>
      <c r="U50" s="2458" t="s">
        <v>823</v>
      </c>
      <c r="V50" s="2447"/>
      <c r="W50" s="2447"/>
      <c r="X50" s="2447"/>
      <c r="Y50" s="2447"/>
      <c r="Z50" s="2447"/>
      <c r="AA50" s="2448"/>
    </row>
    <row r="51" spans="1:28">
      <c r="A51" s="2444"/>
      <c r="C51" s="2731" t="s">
        <v>1056</v>
      </c>
      <c r="D51" s="2440"/>
      <c r="E51" s="2447"/>
      <c r="F51" s="2447"/>
      <c r="G51" s="2447"/>
      <c r="H51" s="2447"/>
      <c r="I51" s="2479"/>
      <c r="L51" s="2731" t="s">
        <v>1056</v>
      </c>
      <c r="M51" s="2447"/>
      <c r="N51" s="2447"/>
      <c r="O51" s="2447"/>
      <c r="P51" s="2447"/>
      <c r="Q51" s="2447"/>
      <c r="R51" s="2448"/>
      <c r="U51" s="2731" t="s">
        <v>1056</v>
      </c>
      <c r="V51" s="2447"/>
      <c r="W51" s="2447"/>
      <c r="X51" s="2447"/>
      <c r="Y51" s="2447"/>
      <c r="Z51" s="2447"/>
      <c r="AA51" s="2448"/>
    </row>
    <row r="52" spans="1:28">
      <c r="A52" s="2444"/>
      <c r="C52" s="2731"/>
      <c r="D52" s="2447"/>
      <c r="E52" s="2447"/>
      <c r="F52" s="2447"/>
      <c r="G52" s="2447"/>
      <c r="H52" s="2447"/>
      <c r="I52" s="2480"/>
      <c r="L52" s="2731"/>
      <c r="M52" s="2447"/>
      <c r="N52" s="2447"/>
      <c r="O52" s="2447"/>
      <c r="P52" s="2447"/>
      <c r="Q52" s="2447"/>
      <c r="R52" s="2462"/>
      <c r="U52" s="2731"/>
      <c r="V52" s="2447"/>
      <c r="W52" s="2447"/>
      <c r="X52" s="2447"/>
      <c r="Y52" s="2447"/>
      <c r="Z52" s="2447"/>
      <c r="AA52" s="2462"/>
    </row>
    <row r="53" spans="1:28" s="2732" customFormat="1" ht="21.75" customHeight="1">
      <c r="A53" s="2438"/>
      <c r="B53" s="2438"/>
      <c r="C53" s="2191" t="s">
        <v>819</v>
      </c>
      <c r="D53" s="2135"/>
      <c r="E53" s="2135"/>
      <c r="F53" s="2135"/>
      <c r="G53" s="2135"/>
      <c r="H53" s="2135"/>
      <c r="I53" s="2138"/>
      <c r="J53" s="2445"/>
      <c r="L53" s="2191" t="s">
        <v>819</v>
      </c>
      <c r="M53" s="2183"/>
      <c r="N53" s="2183"/>
      <c r="O53" s="2183"/>
      <c r="P53" s="2183"/>
      <c r="Q53" s="2183"/>
      <c r="R53" s="2192"/>
      <c r="S53" s="2445"/>
      <c r="U53" s="2191" t="s">
        <v>819</v>
      </c>
      <c r="V53" s="2183"/>
      <c r="W53" s="2183"/>
      <c r="X53" s="2183"/>
      <c r="Y53" s="2183"/>
      <c r="Z53" s="2183"/>
      <c r="AA53" s="2192"/>
      <c r="AB53" s="2445"/>
    </row>
    <row r="54" spans="1:28">
      <c r="C54" s="2442"/>
      <c r="D54" s="2449"/>
      <c r="E54" s="2449"/>
      <c r="F54" s="2449"/>
      <c r="G54" s="2449"/>
      <c r="H54" s="2449"/>
      <c r="I54" s="2481"/>
      <c r="L54" s="2442"/>
      <c r="M54" s="2449"/>
      <c r="N54" s="2449"/>
      <c r="O54" s="2449"/>
      <c r="P54" s="2449"/>
      <c r="Q54" s="2449"/>
      <c r="R54" s="2463"/>
      <c r="U54" s="2442"/>
      <c r="V54" s="2449"/>
      <c r="W54" s="2449"/>
      <c r="X54" s="2449"/>
      <c r="Y54" s="2449"/>
      <c r="Z54" s="2449"/>
      <c r="AA54" s="2463"/>
    </row>
    <row r="55" spans="1:28">
      <c r="C55" s="2442" t="s">
        <v>1052</v>
      </c>
      <c r="D55" s="2449"/>
      <c r="E55" s="2449"/>
      <c r="F55" s="2449"/>
      <c r="G55" s="2449"/>
      <c r="H55" s="2449"/>
      <c r="I55" s="2481"/>
      <c r="L55" s="2442" t="s">
        <v>1052</v>
      </c>
      <c r="M55" s="2449"/>
      <c r="N55" s="2449"/>
      <c r="O55" s="2449"/>
      <c r="P55" s="2449"/>
      <c r="Q55" s="2449"/>
      <c r="R55" s="2463"/>
      <c r="U55" s="2442" t="s">
        <v>1052</v>
      </c>
      <c r="V55" s="2449"/>
      <c r="W55" s="2449"/>
      <c r="X55" s="2449"/>
      <c r="Y55" s="2449"/>
      <c r="Z55" s="2449"/>
      <c r="AA55" s="2463"/>
    </row>
    <row r="56" spans="1:28">
      <c r="A56" s="2444"/>
      <c r="C56" s="2731" t="s">
        <v>820</v>
      </c>
      <c r="D56" s="2440"/>
      <c r="E56" s="2447"/>
      <c r="F56" s="2447"/>
      <c r="G56" s="2447"/>
      <c r="H56" s="2447"/>
      <c r="I56" s="2479"/>
      <c r="L56" s="2731" t="s">
        <v>820</v>
      </c>
      <c r="M56" s="2447"/>
      <c r="N56" s="2447"/>
      <c r="O56" s="2447"/>
      <c r="P56" s="2447"/>
      <c r="Q56" s="2447"/>
      <c r="R56" s="2448"/>
      <c r="U56" s="2731" t="s">
        <v>820</v>
      </c>
      <c r="V56" s="2447"/>
      <c r="W56" s="2447"/>
      <c r="X56" s="2447"/>
      <c r="Y56" s="2447"/>
      <c r="Z56" s="2447"/>
      <c r="AA56" s="2448"/>
    </row>
    <row r="57" spans="1:28">
      <c r="A57" s="2444"/>
      <c r="C57" s="2731" t="s">
        <v>821</v>
      </c>
      <c r="D57" s="2440"/>
      <c r="E57" s="2447"/>
      <c r="F57" s="2447"/>
      <c r="G57" s="2447"/>
      <c r="H57" s="2447"/>
      <c r="I57" s="2479"/>
      <c r="L57" s="2731" t="s">
        <v>821</v>
      </c>
      <c r="M57" s="2447"/>
      <c r="N57" s="2447"/>
      <c r="O57" s="2447"/>
      <c r="P57" s="2447"/>
      <c r="Q57" s="2447"/>
      <c r="R57" s="2448"/>
      <c r="U57" s="2731" t="s">
        <v>821</v>
      </c>
      <c r="V57" s="2447"/>
      <c r="W57" s="2447"/>
      <c r="X57" s="2447"/>
      <c r="Y57" s="2447"/>
      <c r="Z57" s="2447"/>
      <c r="AA57" s="2448"/>
    </row>
    <row r="58" spans="1:28">
      <c r="A58" s="2444"/>
      <c r="C58" s="2731" t="s">
        <v>822</v>
      </c>
      <c r="D58" s="2440"/>
      <c r="E58" s="2447"/>
      <c r="F58" s="2447"/>
      <c r="G58" s="2447"/>
      <c r="H58" s="2447"/>
      <c r="I58" s="2479"/>
      <c r="L58" s="2731" t="s">
        <v>822</v>
      </c>
      <c r="M58" s="2449"/>
      <c r="N58" s="2447"/>
      <c r="O58" s="2447"/>
      <c r="P58" s="2447"/>
      <c r="Q58" s="2447"/>
      <c r="R58" s="2448"/>
      <c r="U58" s="2731" t="s">
        <v>822</v>
      </c>
      <c r="V58" s="2449"/>
      <c r="W58" s="2447"/>
      <c r="X58" s="2447"/>
      <c r="Y58" s="2447"/>
      <c r="Z58" s="2447"/>
      <c r="AA58" s="2448"/>
    </row>
    <row r="59" spans="1:28">
      <c r="B59" s="2724"/>
      <c r="C59" s="2458" t="s">
        <v>823</v>
      </c>
      <c r="D59" s="2440"/>
      <c r="E59" s="2447"/>
      <c r="F59" s="2447"/>
      <c r="G59" s="2447"/>
      <c r="H59" s="2447"/>
      <c r="I59" s="2479"/>
      <c r="L59" s="2458" t="s">
        <v>823</v>
      </c>
      <c r="M59" s="2447"/>
      <c r="N59" s="2447"/>
      <c r="O59" s="2447"/>
      <c r="P59" s="2447"/>
      <c r="Q59" s="2447"/>
      <c r="R59" s="2448"/>
      <c r="U59" s="2458" t="s">
        <v>823</v>
      </c>
      <c r="V59" s="2447"/>
      <c r="W59" s="2447"/>
      <c r="X59" s="2447"/>
      <c r="Y59" s="2447"/>
      <c r="Z59" s="2447"/>
      <c r="AA59" s="2448"/>
    </row>
    <row r="60" spans="1:28">
      <c r="A60" s="2444"/>
      <c r="C60" s="2731" t="s">
        <v>824</v>
      </c>
      <c r="D60" s="2440"/>
      <c r="E60" s="2447"/>
      <c r="F60" s="2447"/>
      <c r="G60" s="2447"/>
      <c r="H60" s="2447"/>
      <c r="I60" s="2479"/>
      <c r="L60" s="2731" t="s">
        <v>824</v>
      </c>
      <c r="M60" s="2447"/>
      <c r="N60" s="2447"/>
      <c r="O60" s="2447"/>
      <c r="P60" s="2447"/>
      <c r="Q60" s="2447"/>
      <c r="R60" s="2448"/>
      <c r="U60" s="2731" t="s">
        <v>824</v>
      </c>
      <c r="V60" s="2447"/>
      <c r="W60" s="2447"/>
      <c r="X60" s="2447"/>
      <c r="Y60" s="2447"/>
      <c r="Z60" s="2447"/>
      <c r="AA60" s="2448"/>
    </row>
    <row r="61" spans="1:28">
      <c r="A61" s="2444"/>
      <c r="C61" s="2731" t="s">
        <v>825</v>
      </c>
      <c r="D61" s="2440"/>
      <c r="E61" s="2447"/>
      <c r="F61" s="2447"/>
      <c r="G61" s="2447"/>
      <c r="H61" s="2447"/>
      <c r="I61" s="2479"/>
      <c r="L61" s="2731" t="s">
        <v>825</v>
      </c>
      <c r="M61" s="2447"/>
      <c r="N61" s="2447"/>
      <c r="O61" s="2447"/>
      <c r="P61" s="2447"/>
      <c r="Q61" s="2447"/>
      <c r="R61" s="2448"/>
      <c r="U61" s="2731" t="s">
        <v>825</v>
      </c>
      <c r="V61" s="2447"/>
      <c r="W61" s="2447"/>
      <c r="X61" s="2447"/>
      <c r="Y61" s="2447"/>
      <c r="Z61" s="2447"/>
      <c r="AA61" s="2448"/>
    </row>
    <row r="62" spans="1:28">
      <c r="A62" s="2444"/>
      <c r="C62" s="2731" t="s">
        <v>826</v>
      </c>
      <c r="D62" s="2440"/>
      <c r="E62" s="2447"/>
      <c r="F62" s="2447"/>
      <c r="G62" s="2447"/>
      <c r="H62" s="2447"/>
      <c r="I62" s="2479"/>
      <c r="L62" s="2731" t="s">
        <v>826</v>
      </c>
      <c r="M62" s="2447"/>
      <c r="N62" s="2447"/>
      <c r="O62" s="2447"/>
      <c r="P62" s="2447"/>
      <c r="Q62" s="2447"/>
      <c r="R62" s="2448"/>
      <c r="U62" s="2731" t="s">
        <v>826</v>
      </c>
      <c r="V62" s="2447"/>
      <c r="W62" s="2447"/>
      <c r="X62" s="2447"/>
      <c r="Y62" s="2447"/>
      <c r="Z62" s="2447"/>
      <c r="AA62" s="2448"/>
    </row>
    <row r="63" spans="1:28">
      <c r="C63" s="2731" t="s">
        <v>827</v>
      </c>
      <c r="D63" s="2439"/>
      <c r="E63" s="2447"/>
      <c r="F63" s="2447"/>
      <c r="G63" s="2447"/>
      <c r="H63" s="2447"/>
      <c r="I63" s="2479"/>
      <c r="L63" s="2731" t="s">
        <v>827</v>
      </c>
      <c r="M63" s="2447"/>
      <c r="N63" s="2447"/>
      <c r="O63" s="2447"/>
      <c r="P63" s="2447"/>
      <c r="Q63" s="2447"/>
      <c r="R63" s="2448"/>
      <c r="U63" s="2731" t="s">
        <v>827</v>
      </c>
      <c r="V63" s="2447"/>
      <c r="W63" s="2447"/>
      <c r="X63" s="2447"/>
      <c r="Y63" s="2447"/>
      <c r="Z63" s="2447"/>
      <c r="AA63" s="2448"/>
    </row>
    <row r="64" spans="1:28">
      <c r="A64" s="2444"/>
      <c r="C64" s="2731" t="s">
        <v>1057</v>
      </c>
      <c r="D64" s="2440"/>
      <c r="E64" s="2447"/>
      <c r="F64" s="2447"/>
      <c r="G64" s="2447"/>
      <c r="H64" s="2447"/>
      <c r="I64" s="2479"/>
      <c r="L64" s="2731" t="s">
        <v>1057</v>
      </c>
      <c r="M64" s="2447"/>
      <c r="N64" s="2447"/>
      <c r="O64" s="2447"/>
      <c r="P64" s="2447"/>
      <c r="Q64" s="2447"/>
      <c r="R64" s="2448"/>
      <c r="U64" s="2731" t="s">
        <v>1057</v>
      </c>
      <c r="V64" s="2447"/>
      <c r="W64" s="2447"/>
      <c r="X64" s="2447"/>
      <c r="Y64" s="2447"/>
      <c r="Z64" s="2447"/>
      <c r="AA64" s="2448"/>
    </row>
    <row r="65" spans="1:28" s="2732" customFormat="1" ht="21.75" customHeight="1">
      <c r="A65" s="2438"/>
      <c r="B65" s="2438"/>
      <c r="C65" s="2191" t="s">
        <v>828</v>
      </c>
      <c r="D65" s="2135"/>
      <c r="E65" s="2135"/>
      <c r="F65" s="2135"/>
      <c r="G65" s="2135"/>
      <c r="H65" s="2135"/>
      <c r="I65" s="2138"/>
      <c r="J65" s="2445"/>
      <c r="L65" s="2191" t="s">
        <v>828</v>
      </c>
      <c r="M65" s="2183"/>
      <c r="N65" s="2183"/>
      <c r="O65" s="2183"/>
      <c r="P65" s="2183"/>
      <c r="Q65" s="2183"/>
      <c r="R65" s="2192"/>
      <c r="S65" s="2445"/>
      <c r="U65" s="2191" t="s">
        <v>828</v>
      </c>
      <c r="V65" s="2183"/>
      <c r="W65" s="2183"/>
      <c r="X65" s="2183"/>
      <c r="Y65" s="2183"/>
      <c r="Z65" s="2183"/>
      <c r="AA65" s="2192"/>
      <c r="AB65" s="2445"/>
    </row>
    <row r="66" spans="1:28" ht="6" customHeight="1">
      <c r="D66" s="2451"/>
      <c r="E66" s="2451"/>
      <c r="F66" s="2451"/>
      <c r="G66" s="2451"/>
      <c r="H66" s="2451"/>
      <c r="I66" s="2482"/>
      <c r="M66" s="2451"/>
      <c r="N66" s="2451"/>
      <c r="O66" s="2451"/>
      <c r="P66" s="2451"/>
      <c r="Q66" s="2451"/>
      <c r="R66" s="2464"/>
      <c r="V66" s="2451"/>
      <c r="W66" s="2451"/>
      <c r="X66" s="2451"/>
      <c r="Y66" s="2451"/>
      <c r="Z66" s="2451"/>
      <c r="AA66" s="2464"/>
    </row>
    <row r="67" spans="1:28" s="2732" customFormat="1" ht="21.75" customHeight="1">
      <c r="A67" s="2438"/>
      <c r="B67" s="2438"/>
      <c r="C67" s="2191" t="s">
        <v>829</v>
      </c>
      <c r="D67" s="2183"/>
      <c r="E67" s="2183"/>
      <c r="F67" s="2183"/>
      <c r="G67" s="2183"/>
      <c r="H67" s="2183"/>
      <c r="I67" s="2193"/>
      <c r="J67" s="2445"/>
      <c r="L67" s="2191" t="s">
        <v>829</v>
      </c>
      <c r="M67" s="2183"/>
      <c r="N67" s="2183"/>
      <c r="O67" s="2183"/>
      <c r="P67" s="2183"/>
      <c r="Q67" s="2183"/>
      <c r="R67" s="2192"/>
      <c r="S67" s="2445"/>
      <c r="U67" s="2191" t="s">
        <v>829</v>
      </c>
      <c r="V67" s="2183"/>
      <c r="W67" s="2183"/>
      <c r="X67" s="2183"/>
      <c r="Y67" s="2183"/>
      <c r="Z67" s="2183"/>
      <c r="AA67" s="2192"/>
      <c r="AB67" s="2445"/>
    </row>
    <row r="68" spans="1:28" ht="8.25" customHeight="1">
      <c r="C68" s="2444"/>
      <c r="D68" s="2444"/>
      <c r="E68" s="2444"/>
      <c r="F68" s="2444"/>
      <c r="G68" s="2444"/>
      <c r="H68" s="2444"/>
      <c r="I68" s="2444"/>
      <c r="J68" s="2444"/>
      <c r="L68" s="2444"/>
      <c r="M68" s="2444"/>
      <c r="N68" s="2444"/>
      <c r="O68" s="2444"/>
      <c r="P68" s="2444"/>
      <c r="Q68" s="2444"/>
      <c r="R68" s="2444"/>
      <c r="S68" s="2444"/>
      <c r="U68" s="2444"/>
      <c r="V68" s="2444"/>
      <c r="W68" s="2444"/>
      <c r="X68" s="2444"/>
      <c r="Y68" s="2444"/>
      <c r="Z68" s="2444"/>
      <c r="AA68" s="2444"/>
      <c r="AB68" s="2444"/>
    </row>
    <row r="69" spans="1:28" ht="8.25" customHeight="1">
      <c r="C69" s="2459"/>
      <c r="D69" s="2465"/>
      <c r="E69" s="2465"/>
      <c r="F69" s="2465"/>
      <c r="G69" s="2465"/>
      <c r="H69" s="2465"/>
      <c r="L69" s="2459"/>
      <c r="M69" s="2465"/>
      <c r="N69" s="2465"/>
      <c r="O69" s="2465"/>
      <c r="P69" s="2465"/>
      <c r="Q69" s="2465"/>
      <c r="U69" s="2459"/>
      <c r="V69" s="2465"/>
      <c r="W69" s="2465"/>
      <c r="X69" s="2465"/>
      <c r="Y69" s="2465"/>
      <c r="Z69" s="2465"/>
    </row>
    <row r="70" spans="1:28">
      <c r="C70" s="2194" t="s">
        <v>1054</v>
      </c>
      <c r="D70" s="2194"/>
      <c r="E70" s="2194"/>
      <c r="F70" s="2194"/>
      <c r="G70" s="2194"/>
      <c r="H70" s="2194"/>
      <c r="I70" s="2195"/>
      <c r="L70" s="2194" t="s">
        <v>1054</v>
      </c>
      <c r="M70" s="2194"/>
      <c r="N70" s="2194"/>
      <c r="O70" s="2194"/>
      <c r="P70" s="2194"/>
      <c r="Q70" s="2194"/>
      <c r="R70" s="2196"/>
      <c r="U70" s="2194" t="s">
        <v>1054</v>
      </c>
      <c r="V70" s="2194"/>
      <c r="W70" s="2194"/>
      <c r="X70" s="2194"/>
      <c r="Y70" s="2194"/>
      <c r="Z70" s="2194"/>
      <c r="AA70" s="2196"/>
    </row>
    <row r="71" spans="1:28" s="2445" customFormat="1">
      <c r="A71" s="2438"/>
      <c r="B71" s="2444"/>
      <c r="C71" s="2194" t="s">
        <v>1055</v>
      </c>
      <c r="D71" s="2440"/>
      <c r="E71" s="2440"/>
      <c r="F71" s="2447"/>
      <c r="G71" s="2194"/>
      <c r="H71" s="2440"/>
      <c r="I71" s="2479"/>
      <c r="K71" s="2438"/>
      <c r="L71" s="2194" t="s">
        <v>1055</v>
      </c>
      <c r="M71" s="2194"/>
      <c r="N71" s="2194"/>
      <c r="O71" s="2194"/>
      <c r="P71" s="2194"/>
      <c r="Q71" s="2194"/>
      <c r="R71" s="2196"/>
      <c r="T71" s="2438"/>
      <c r="U71" s="2194" t="s">
        <v>1055</v>
      </c>
      <c r="V71" s="2194"/>
      <c r="W71" s="2194"/>
      <c r="X71" s="2194"/>
      <c r="Y71" s="2194"/>
      <c r="Z71" s="2194"/>
      <c r="AA71" s="2196"/>
    </row>
    <row r="72" spans="1:28" s="2445" customFormat="1">
      <c r="A72" s="2438"/>
      <c r="B72" s="2438"/>
      <c r="C72" s="2194" t="s">
        <v>830</v>
      </c>
      <c r="D72" s="2194"/>
      <c r="E72" s="2194"/>
      <c r="F72" s="2194"/>
      <c r="G72" s="2194"/>
      <c r="H72" s="2194"/>
      <c r="I72" s="2195"/>
      <c r="K72" s="2438"/>
      <c r="L72" s="2194" t="s">
        <v>830</v>
      </c>
      <c r="M72" s="2194"/>
      <c r="N72" s="2194"/>
      <c r="O72" s="2194"/>
      <c r="P72" s="2194"/>
      <c r="Q72" s="2194"/>
      <c r="R72" s="2196"/>
      <c r="T72" s="2438"/>
      <c r="U72" s="2194" t="s">
        <v>830</v>
      </c>
      <c r="V72" s="2194"/>
      <c r="W72" s="2194"/>
      <c r="X72" s="2194"/>
      <c r="Y72" s="2194"/>
      <c r="Z72" s="2194"/>
      <c r="AA72" s="2196"/>
    </row>
    <row r="73" spans="1:28">
      <c r="G73" s="2461"/>
      <c r="H73" s="2461"/>
    </row>
    <row r="74" spans="1:28" ht="18.75" customHeight="1">
      <c r="C74" s="3152" t="s">
        <v>1128</v>
      </c>
      <c r="D74" s="3152"/>
      <c r="E74" s="3152"/>
      <c r="F74" s="3152"/>
      <c r="G74" s="3152"/>
      <c r="H74" s="3152"/>
      <c r="I74" s="3152"/>
      <c r="J74" s="3152"/>
      <c r="L74" s="3152" t="str">
        <f>+$C74</f>
        <v>Quadro EDA N6-40c -  Movimentos de Imobilizado na atividade de CEE em Alta e Média Tensão não aceites para efeitos regulatórios</v>
      </c>
      <c r="M74" s="3152"/>
      <c r="N74" s="3152"/>
      <c r="O74" s="3152"/>
      <c r="P74" s="3152"/>
      <c r="Q74" s="3152"/>
      <c r="R74" s="3152"/>
      <c r="S74" s="3152"/>
      <c r="U74" s="3152" t="str">
        <f>+$C74</f>
        <v>Quadro EDA N6-40c -  Movimentos de Imobilizado na atividade de CEE em Alta e Média Tensão não aceites para efeitos regulatórios</v>
      </c>
      <c r="V74" s="3152"/>
      <c r="W74" s="3152"/>
      <c r="X74" s="3152"/>
      <c r="Y74" s="3152"/>
      <c r="Z74" s="3152"/>
      <c r="AA74" s="3152"/>
      <c r="AB74" s="3152"/>
    </row>
    <row r="75" spans="1:28">
      <c r="C75" s="2444"/>
      <c r="D75" s="2444"/>
      <c r="E75" s="2444"/>
      <c r="F75" s="2444"/>
      <c r="G75" s="2444"/>
      <c r="H75" s="2444"/>
      <c r="I75" s="2444"/>
      <c r="J75" s="2444"/>
      <c r="L75" s="2444"/>
      <c r="M75" s="2444"/>
      <c r="N75" s="2444"/>
      <c r="O75" s="2444"/>
      <c r="P75" s="2444"/>
      <c r="Q75" s="2444"/>
      <c r="R75" s="2444"/>
      <c r="S75" s="2444"/>
      <c r="U75" s="2444"/>
      <c r="V75" s="2444"/>
      <c r="W75" s="2444"/>
      <c r="X75" s="2444"/>
      <c r="Y75" s="2444"/>
      <c r="Z75" s="2444"/>
      <c r="AA75" s="2444"/>
      <c r="AB75" s="2444"/>
    </row>
    <row r="76" spans="1:28" ht="15">
      <c r="C76" s="2456" t="s">
        <v>834</v>
      </c>
      <c r="D76" s="2982" t="s">
        <v>1159</v>
      </c>
      <c r="E76" s="2996"/>
      <c r="F76" s="2997"/>
      <c r="G76" s="2997"/>
      <c r="H76" s="2997"/>
      <c r="I76" s="2998"/>
      <c r="J76" s="2985" t="s">
        <v>169</v>
      </c>
      <c r="L76" s="2456" t="s">
        <v>834</v>
      </c>
      <c r="M76" s="2982" t="s">
        <v>1166</v>
      </c>
      <c r="N76" s="2996"/>
      <c r="O76" s="2997"/>
      <c r="P76" s="2997"/>
      <c r="Q76" s="2997"/>
      <c r="R76" s="2998"/>
      <c r="S76" s="2985" t="s">
        <v>169</v>
      </c>
      <c r="U76" s="2456" t="s">
        <v>834</v>
      </c>
      <c r="V76" s="2982" t="s">
        <v>1165</v>
      </c>
      <c r="W76" s="2996"/>
      <c r="X76" s="2997"/>
      <c r="Y76" s="2997"/>
      <c r="Z76" s="2997"/>
      <c r="AA76" s="2998"/>
      <c r="AB76" s="2985" t="s">
        <v>169</v>
      </c>
    </row>
    <row r="77" spans="1:28" ht="30" customHeight="1">
      <c r="C77" s="3222" t="s">
        <v>835</v>
      </c>
      <c r="D77" s="3220" t="s">
        <v>238</v>
      </c>
      <c r="E77" s="3224" t="s">
        <v>42</v>
      </c>
      <c r="F77" s="3225"/>
      <c r="G77" s="3226" t="s">
        <v>817</v>
      </c>
      <c r="H77" s="3220" t="s">
        <v>355</v>
      </c>
      <c r="I77" s="3220" t="s">
        <v>973</v>
      </c>
      <c r="J77" s="3220" t="s">
        <v>241</v>
      </c>
      <c r="L77" s="3222" t="s">
        <v>835</v>
      </c>
      <c r="M77" s="3220" t="s">
        <v>238</v>
      </c>
      <c r="N77" s="3224" t="s">
        <v>42</v>
      </c>
      <c r="O77" s="3225"/>
      <c r="P77" s="3226" t="s">
        <v>817</v>
      </c>
      <c r="Q77" s="3220" t="s">
        <v>355</v>
      </c>
      <c r="R77" s="3220" t="s">
        <v>973</v>
      </c>
      <c r="S77" s="3220" t="s">
        <v>241</v>
      </c>
      <c r="U77" s="3222" t="s">
        <v>835</v>
      </c>
      <c r="V77" s="3220" t="s">
        <v>238</v>
      </c>
      <c r="W77" s="3224" t="s">
        <v>42</v>
      </c>
      <c r="X77" s="3225"/>
      <c r="Y77" s="3226" t="s">
        <v>817</v>
      </c>
      <c r="Z77" s="3220" t="s">
        <v>355</v>
      </c>
      <c r="AA77" s="3220" t="s">
        <v>973</v>
      </c>
      <c r="AB77" s="3220" t="s">
        <v>241</v>
      </c>
    </row>
    <row r="78" spans="1:28" ht="30" customHeight="1">
      <c r="C78" s="3223"/>
      <c r="D78" s="3221"/>
      <c r="E78" s="2190" t="s">
        <v>818</v>
      </c>
      <c r="F78" s="2949" t="s">
        <v>205</v>
      </c>
      <c r="G78" s="3227"/>
      <c r="H78" s="3221"/>
      <c r="I78" s="3221"/>
      <c r="J78" s="3221"/>
      <c r="L78" s="3223"/>
      <c r="M78" s="3221"/>
      <c r="N78" s="2190" t="s">
        <v>818</v>
      </c>
      <c r="O78" s="2949" t="s">
        <v>205</v>
      </c>
      <c r="P78" s="3227"/>
      <c r="Q78" s="3221"/>
      <c r="R78" s="3221"/>
      <c r="S78" s="3221"/>
      <c r="U78" s="3223"/>
      <c r="V78" s="3221"/>
      <c r="W78" s="2190" t="s">
        <v>818</v>
      </c>
      <c r="X78" s="2949" t="s">
        <v>205</v>
      </c>
      <c r="Y78" s="3227"/>
      <c r="Z78" s="3221"/>
      <c r="AA78" s="3221"/>
      <c r="AB78" s="3221"/>
    </row>
    <row r="79" spans="1:28" ht="9" customHeight="1">
      <c r="C79" s="2997"/>
      <c r="D79" s="2997"/>
      <c r="E79" s="2997"/>
      <c r="F79" s="2997"/>
      <c r="G79" s="2997"/>
      <c r="H79" s="2997"/>
      <c r="I79" s="2997"/>
      <c r="J79" s="2997"/>
      <c r="L79" s="2997"/>
      <c r="M79" s="2997"/>
      <c r="N79" s="2997"/>
      <c r="O79" s="2997"/>
      <c r="P79" s="2997"/>
      <c r="Q79" s="2997"/>
      <c r="R79" s="2997"/>
      <c r="S79" s="2997"/>
      <c r="U79" s="2997"/>
      <c r="V79" s="2997"/>
      <c r="W79" s="2997"/>
      <c r="X79" s="2997"/>
      <c r="Y79" s="2997"/>
      <c r="Z79" s="2997"/>
      <c r="AA79" s="2997"/>
      <c r="AB79" s="2997"/>
    </row>
    <row r="80" spans="1:28">
      <c r="C80" s="2137" t="s">
        <v>1050</v>
      </c>
      <c r="D80" s="2999"/>
      <c r="E80" s="3000"/>
      <c r="F80" s="3000"/>
      <c r="G80" s="3000"/>
      <c r="H80" s="3000"/>
      <c r="I80" s="3000"/>
      <c r="J80" s="3000"/>
      <c r="L80" s="2137" t="s">
        <v>1050</v>
      </c>
      <c r="M80" s="2999"/>
      <c r="N80" s="3000"/>
      <c r="O80" s="3000"/>
      <c r="P80" s="3000"/>
      <c r="Q80" s="3000"/>
      <c r="R80" s="3000"/>
      <c r="S80" s="3000"/>
      <c r="U80" s="2137" t="s">
        <v>1050</v>
      </c>
      <c r="V80" s="2999"/>
      <c r="W80" s="3000"/>
      <c r="X80" s="3000"/>
      <c r="Y80" s="3000"/>
      <c r="Z80" s="3000"/>
      <c r="AA80" s="3000"/>
      <c r="AB80" s="3000"/>
    </row>
    <row r="81" spans="1:28">
      <c r="A81" s="2444"/>
      <c r="C81" s="2731" t="s">
        <v>820</v>
      </c>
      <c r="D81" s="2440"/>
      <c r="E81" s="2440"/>
      <c r="F81" s="2439"/>
      <c r="G81" s="2440"/>
      <c r="H81" s="2439"/>
      <c r="I81" s="2439"/>
      <c r="J81" s="2440"/>
      <c r="L81" s="2731" t="s">
        <v>820</v>
      </c>
      <c r="M81" s="2439"/>
      <c r="N81" s="2439"/>
      <c r="O81" s="2439"/>
      <c r="P81" s="2439"/>
      <c r="Q81" s="2439"/>
      <c r="R81" s="2439"/>
      <c r="S81" s="2439"/>
      <c r="U81" s="2731" t="s">
        <v>820</v>
      </c>
      <c r="V81" s="2439"/>
      <c r="W81" s="2439"/>
      <c r="X81" s="2439"/>
      <c r="Y81" s="2439"/>
      <c r="Z81" s="2439"/>
      <c r="AA81" s="2439"/>
      <c r="AB81" s="2439"/>
    </row>
    <row r="82" spans="1:28">
      <c r="A82" s="2444"/>
      <c r="C82" s="2731" t="s">
        <v>821</v>
      </c>
      <c r="D82" s="2440"/>
      <c r="E82" s="2440"/>
      <c r="F82" s="2439"/>
      <c r="G82" s="2440"/>
      <c r="H82" s="2439"/>
      <c r="I82" s="2439"/>
      <c r="J82" s="2440"/>
      <c r="L82" s="2731" t="s">
        <v>821</v>
      </c>
      <c r="M82" s="2439"/>
      <c r="N82" s="2439"/>
      <c r="O82" s="2439"/>
      <c r="P82" s="2439"/>
      <c r="Q82" s="2439"/>
      <c r="R82" s="2439"/>
      <c r="S82" s="2439"/>
      <c r="U82" s="2731" t="s">
        <v>821</v>
      </c>
      <c r="V82" s="2439"/>
      <c r="W82" s="2439"/>
      <c r="X82" s="2439"/>
      <c r="Y82" s="2439"/>
      <c r="Z82" s="2439"/>
      <c r="AA82" s="2439"/>
      <c r="AB82" s="2439"/>
    </row>
    <row r="83" spans="1:28">
      <c r="A83" s="2444"/>
      <c r="C83" s="2731" t="s">
        <v>822</v>
      </c>
      <c r="D83" s="2440"/>
      <c r="E83" s="2440"/>
      <c r="F83" s="2439"/>
      <c r="G83" s="2440"/>
      <c r="H83" s="2439"/>
      <c r="I83" s="2439"/>
      <c r="J83" s="2440"/>
      <c r="L83" s="2731" t="s">
        <v>822</v>
      </c>
      <c r="M83" s="2439"/>
      <c r="N83" s="2439"/>
      <c r="O83" s="2439"/>
      <c r="P83" s="2439"/>
      <c r="Q83" s="2439"/>
      <c r="R83" s="2439"/>
      <c r="S83" s="2439"/>
      <c r="U83" s="2731" t="s">
        <v>822</v>
      </c>
      <c r="V83" s="2439"/>
      <c r="W83" s="2439"/>
      <c r="X83" s="2439"/>
      <c r="Y83" s="2439"/>
      <c r="Z83" s="2439"/>
      <c r="AA83" s="2439"/>
      <c r="AB83" s="2439"/>
    </row>
    <row r="84" spans="1:28">
      <c r="A84" s="2444"/>
      <c r="C84" s="2458" t="s">
        <v>1059</v>
      </c>
      <c r="D84" s="2440"/>
      <c r="E84" s="2440"/>
      <c r="F84" s="2733"/>
      <c r="G84" s="2440"/>
      <c r="H84" s="2733"/>
      <c r="I84" s="2733"/>
      <c r="J84" s="2440"/>
      <c r="L84" s="2731"/>
      <c r="M84" s="2733"/>
      <c r="N84" s="2733"/>
      <c r="O84" s="2733"/>
      <c r="P84" s="2733"/>
      <c r="Q84" s="2733"/>
      <c r="R84" s="2733"/>
      <c r="S84" s="2733"/>
      <c r="U84" s="2731"/>
      <c r="V84" s="2733"/>
      <c r="W84" s="2733"/>
      <c r="X84" s="2733"/>
      <c r="Y84" s="2733"/>
      <c r="Z84" s="2733"/>
      <c r="AA84" s="2733"/>
      <c r="AB84" s="2733"/>
    </row>
    <row r="85" spans="1:28">
      <c r="B85" s="2724"/>
      <c r="C85" s="2458" t="s">
        <v>823</v>
      </c>
      <c r="D85" s="2440"/>
      <c r="E85" s="2440"/>
      <c r="F85" s="2439"/>
      <c r="G85" s="2440"/>
      <c r="H85" s="2439"/>
      <c r="I85" s="2439"/>
      <c r="J85" s="2440"/>
      <c r="L85" s="2458" t="s">
        <v>823</v>
      </c>
      <c r="M85" s="2439"/>
      <c r="N85" s="2439"/>
      <c r="O85" s="2439"/>
      <c r="P85" s="2439"/>
      <c r="Q85" s="2439"/>
      <c r="R85" s="2439"/>
      <c r="S85" s="2439"/>
      <c r="U85" s="2458" t="s">
        <v>823</v>
      </c>
      <c r="V85" s="2439"/>
      <c r="W85" s="2439"/>
      <c r="X85" s="2439"/>
      <c r="Y85" s="2439"/>
      <c r="Z85" s="2439"/>
      <c r="AA85" s="2439"/>
      <c r="AB85" s="2439"/>
    </row>
    <row r="86" spans="1:28">
      <c r="A86" s="2444"/>
      <c r="C86" s="2731" t="s">
        <v>1056</v>
      </c>
      <c r="D86" s="2440"/>
      <c r="E86" s="2440"/>
      <c r="F86" s="2439"/>
      <c r="G86" s="2440"/>
      <c r="H86" s="2439"/>
      <c r="I86" s="2439"/>
      <c r="J86" s="2440"/>
      <c r="L86" s="2731" t="s">
        <v>1056</v>
      </c>
      <c r="M86" s="2439"/>
      <c r="N86" s="2439"/>
      <c r="O86" s="2439"/>
      <c r="P86" s="2439"/>
      <c r="Q86" s="2439"/>
      <c r="R86" s="2439"/>
      <c r="S86" s="2439"/>
      <c r="U86" s="2731" t="s">
        <v>1056</v>
      </c>
      <c r="V86" s="2439"/>
      <c r="W86" s="2439"/>
      <c r="X86" s="2439"/>
      <c r="Y86" s="2439"/>
      <c r="Z86" s="2439"/>
      <c r="AA86" s="2439"/>
      <c r="AB86" s="2439"/>
    </row>
    <row r="87" spans="1:28">
      <c r="A87" s="2444"/>
      <c r="C87" s="2731"/>
      <c r="D87" s="2439"/>
      <c r="E87" s="2439"/>
      <c r="F87" s="2439"/>
      <c r="G87" s="2439"/>
      <c r="H87" s="2439"/>
      <c r="I87" s="2439"/>
      <c r="J87" s="2439"/>
      <c r="L87" s="2731"/>
      <c r="M87" s="2439"/>
      <c r="N87" s="2439"/>
      <c r="O87" s="2439"/>
      <c r="P87" s="2439"/>
      <c r="Q87" s="2439"/>
      <c r="R87" s="2439"/>
      <c r="S87" s="2439"/>
      <c r="U87" s="2731"/>
      <c r="V87" s="2439"/>
      <c r="W87" s="2439"/>
      <c r="X87" s="2439"/>
      <c r="Y87" s="2439"/>
      <c r="Z87" s="2439"/>
      <c r="AA87" s="2439"/>
      <c r="AB87" s="2439"/>
    </row>
    <row r="88" spans="1:28" s="2732" customFormat="1" ht="21.75" customHeight="1">
      <c r="A88" s="2438"/>
      <c r="B88" s="2438"/>
      <c r="C88" s="2191" t="s">
        <v>819</v>
      </c>
      <c r="D88" s="2135"/>
      <c r="E88" s="2135"/>
      <c r="F88" s="2135"/>
      <c r="G88" s="2135"/>
      <c r="H88" s="2135"/>
      <c r="I88" s="2135"/>
      <c r="J88" s="2135"/>
      <c r="L88" s="2191" t="s">
        <v>819</v>
      </c>
      <c r="M88" s="2135"/>
      <c r="N88" s="2135"/>
      <c r="O88" s="2135"/>
      <c r="P88" s="2135"/>
      <c r="Q88" s="2135"/>
      <c r="R88" s="2135"/>
      <c r="S88" s="2135"/>
      <c r="U88" s="2191" t="s">
        <v>819</v>
      </c>
      <c r="V88" s="2135"/>
      <c r="W88" s="2135"/>
      <c r="X88" s="2135"/>
      <c r="Y88" s="2135"/>
      <c r="Z88" s="2135"/>
      <c r="AA88" s="2135"/>
      <c r="AB88" s="2135"/>
    </row>
    <row r="89" spans="1:28">
      <c r="C89" s="2442"/>
      <c r="D89" s="2441"/>
      <c r="E89" s="2441"/>
      <c r="F89" s="2441"/>
      <c r="G89" s="2441"/>
      <c r="H89" s="2441"/>
      <c r="I89" s="2441"/>
      <c r="J89" s="2137"/>
      <c r="L89" s="2442"/>
      <c r="M89" s="2441"/>
      <c r="N89" s="2441"/>
      <c r="O89" s="2441"/>
      <c r="P89" s="2441"/>
      <c r="Q89" s="2441"/>
      <c r="R89" s="2441"/>
      <c r="S89" s="2137"/>
      <c r="U89" s="2442"/>
      <c r="V89" s="2441"/>
      <c r="W89" s="2441"/>
      <c r="X89" s="2441"/>
      <c r="Y89" s="2441"/>
      <c r="Z89" s="2441"/>
      <c r="AA89" s="2441"/>
      <c r="AB89" s="2137"/>
    </row>
    <row r="90" spans="1:28">
      <c r="C90" s="2442" t="s">
        <v>1052</v>
      </c>
      <c r="D90" s="2441"/>
      <c r="E90" s="2441"/>
      <c r="F90" s="2441"/>
      <c r="G90" s="2441"/>
      <c r="H90" s="2441"/>
      <c r="I90" s="2441"/>
      <c r="J90" s="2442"/>
      <c r="L90" s="2442" t="s">
        <v>1052</v>
      </c>
      <c r="M90" s="2441"/>
      <c r="N90" s="2441"/>
      <c r="O90" s="2441"/>
      <c r="P90" s="2441"/>
      <c r="Q90" s="2441"/>
      <c r="R90" s="2441"/>
      <c r="S90" s="2442"/>
      <c r="U90" s="2442" t="s">
        <v>1052</v>
      </c>
      <c r="V90" s="2441"/>
      <c r="W90" s="2441"/>
      <c r="X90" s="2441"/>
      <c r="Y90" s="2441"/>
      <c r="Z90" s="2441"/>
      <c r="AA90" s="2441"/>
      <c r="AB90" s="2442"/>
    </row>
    <row r="91" spans="1:28">
      <c r="A91" s="2444"/>
      <c r="C91" s="2731" t="s">
        <v>820</v>
      </c>
      <c r="D91" s="2440"/>
      <c r="E91" s="2440"/>
      <c r="F91" s="2439"/>
      <c r="G91" s="2440"/>
      <c r="H91" s="2439"/>
      <c r="I91" s="2439"/>
      <c r="J91" s="2440"/>
      <c r="L91" s="2731" t="s">
        <v>820</v>
      </c>
      <c r="M91" s="2439"/>
      <c r="N91" s="2439"/>
      <c r="O91" s="2439"/>
      <c r="P91" s="2439"/>
      <c r="Q91" s="2439"/>
      <c r="R91" s="2439"/>
      <c r="S91" s="2440"/>
      <c r="U91" s="2731" t="s">
        <v>820</v>
      </c>
      <c r="V91" s="2439"/>
      <c r="W91" s="2439"/>
      <c r="X91" s="2439"/>
      <c r="Y91" s="2439"/>
      <c r="Z91" s="2439"/>
      <c r="AA91" s="2439"/>
      <c r="AB91" s="2440"/>
    </row>
    <row r="92" spans="1:28">
      <c r="A92" s="2444"/>
      <c r="C92" s="2731" t="s">
        <v>821</v>
      </c>
      <c r="D92" s="2440"/>
      <c r="E92" s="2440"/>
      <c r="F92" s="2439"/>
      <c r="G92" s="2440"/>
      <c r="H92" s="2439"/>
      <c r="I92" s="2439"/>
      <c r="J92" s="2440"/>
      <c r="L92" s="2731" t="s">
        <v>821</v>
      </c>
      <c r="M92" s="2439"/>
      <c r="N92" s="2439"/>
      <c r="O92" s="2439"/>
      <c r="P92" s="2439"/>
      <c r="Q92" s="2439"/>
      <c r="R92" s="2439"/>
      <c r="S92" s="2440"/>
      <c r="U92" s="2731" t="s">
        <v>821</v>
      </c>
      <c r="V92" s="2439"/>
      <c r="W92" s="2439"/>
      <c r="X92" s="2439"/>
      <c r="Y92" s="2439"/>
      <c r="Z92" s="2439"/>
      <c r="AA92" s="2439"/>
      <c r="AB92" s="2440"/>
    </row>
    <row r="93" spans="1:28">
      <c r="A93" s="2444"/>
      <c r="C93" s="2731" t="s">
        <v>822</v>
      </c>
      <c r="D93" s="2440"/>
      <c r="E93" s="2440"/>
      <c r="F93" s="2439"/>
      <c r="G93" s="2440"/>
      <c r="H93" s="2439"/>
      <c r="I93" s="2442"/>
      <c r="J93" s="2440"/>
      <c r="L93" s="2731" t="s">
        <v>822</v>
      </c>
      <c r="M93" s="2442"/>
      <c r="N93" s="2442"/>
      <c r="O93" s="2442"/>
      <c r="P93" s="2442"/>
      <c r="Q93" s="2442"/>
      <c r="R93" s="2442"/>
      <c r="S93" s="2442"/>
      <c r="U93" s="2731" t="s">
        <v>822</v>
      </c>
      <c r="V93" s="2442"/>
      <c r="W93" s="2442"/>
      <c r="X93" s="2442"/>
      <c r="Y93" s="2442"/>
      <c r="Z93" s="2442"/>
      <c r="AA93" s="2442"/>
      <c r="AB93" s="2442"/>
    </row>
    <row r="94" spans="1:28">
      <c r="A94" s="2444"/>
      <c r="C94" s="2458" t="s">
        <v>1059</v>
      </c>
      <c r="D94" s="2440"/>
      <c r="E94" s="2440"/>
      <c r="F94" s="2733"/>
      <c r="G94" s="2440"/>
      <c r="H94" s="2733"/>
      <c r="I94" s="2734"/>
      <c r="J94" s="2440"/>
      <c r="L94" s="2731"/>
      <c r="M94" s="2734"/>
      <c r="N94" s="2734"/>
      <c r="O94" s="2734"/>
      <c r="P94" s="2734"/>
      <c r="Q94" s="2734"/>
      <c r="R94" s="2734"/>
      <c r="S94" s="2442"/>
      <c r="U94" s="2731"/>
      <c r="V94" s="2734"/>
      <c r="W94" s="2734"/>
      <c r="X94" s="2734"/>
      <c r="Y94" s="2734"/>
      <c r="Z94" s="2734"/>
      <c r="AA94" s="2734"/>
      <c r="AB94" s="2442"/>
    </row>
    <row r="95" spans="1:28">
      <c r="B95" s="2724"/>
      <c r="C95" s="2458" t="s">
        <v>823</v>
      </c>
      <c r="D95" s="2440"/>
      <c r="E95" s="2440"/>
      <c r="F95" s="2439"/>
      <c r="G95" s="2440"/>
      <c r="H95" s="2439"/>
      <c r="I95" s="2439"/>
      <c r="J95" s="2440"/>
      <c r="L95" s="2458" t="s">
        <v>823</v>
      </c>
      <c r="M95" s="2439"/>
      <c r="N95" s="2439"/>
      <c r="O95" s="2439"/>
      <c r="P95" s="2439"/>
      <c r="Q95" s="2439"/>
      <c r="R95" s="2439"/>
      <c r="S95" s="2440"/>
      <c r="U95" s="2458" t="s">
        <v>823</v>
      </c>
      <c r="V95" s="2439"/>
      <c r="W95" s="2439"/>
      <c r="X95" s="2439"/>
      <c r="Y95" s="2439"/>
      <c r="Z95" s="2439"/>
      <c r="AA95" s="2439"/>
      <c r="AB95" s="2440"/>
    </row>
    <row r="96" spans="1:28">
      <c r="A96" s="2444"/>
      <c r="C96" s="2731" t="s">
        <v>824</v>
      </c>
      <c r="D96" s="2440"/>
      <c r="E96" s="2440"/>
      <c r="F96" s="2439"/>
      <c r="G96" s="2440"/>
      <c r="H96" s="2439"/>
      <c r="I96" s="2439"/>
      <c r="J96" s="2440"/>
      <c r="L96" s="2731" t="s">
        <v>824</v>
      </c>
      <c r="M96" s="2439"/>
      <c r="N96" s="2439"/>
      <c r="O96" s="2439"/>
      <c r="P96" s="2439"/>
      <c r="Q96" s="2439"/>
      <c r="R96" s="2439"/>
      <c r="S96" s="2440"/>
      <c r="U96" s="2731" t="s">
        <v>824</v>
      </c>
      <c r="V96" s="2439"/>
      <c r="W96" s="2439"/>
      <c r="X96" s="2439"/>
      <c r="Y96" s="2439"/>
      <c r="Z96" s="2439"/>
      <c r="AA96" s="2439"/>
      <c r="AB96" s="2440"/>
    </row>
    <row r="97" spans="1:28">
      <c r="A97" s="2444"/>
      <c r="C97" s="2731" t="s">
        <v>825</v>
      </c>
      <c r="D97" s="2440"/>
      <c r="E97" s="2440"/>
      <c r="F97" s="2439"/>
      <c r="G97" s="2440"/>
      <c r="H97" s="2439"/>
      <c r="I97" s="2439"/>
      <c r="J97" s="2440"/>
      <c r="L97" s="2731" t="s">
        <v>825</v>
      </c>
      <c r="M97" s="2439"/>
      <c r="N97" s="2439"/>
      <c r="O97" s="2439"/>
      <c r="P97" s="2439"/>
      <c r="Q97" s="2439"/>
      <c r="R97" s="2439"/>
      <c r="S97" s="2440"/>
      <c r="U97" s="2731" t="s">
        <v>825</v>
      </c>
      <c r="V97" s="2439"/>
      <c r="W97" s="2439"/>
      <c r="X97" s="2439"/>
      <c r="Y97" s="2439"/>
      <c r="Z97" s="2439"/>
      <c r="AA97" s="2439"/>
      <c r="AB97" s="2440"/>
    </row>
    <row r="98" spans="1:28">
      <c r="A98" s="2444"/>
      <c r="C98" s="2731" t="s">
        <v>826</v>
      </c>
      <c r="D98" s="2440"/>
      <c r="E98" s="2440"/>
      <c r="F98" s="2439"/>
      <c r="G98" s="2440"/>
      <c r="H98" s="2439"/>
      <c r="I98" s="2439"/>
      <c r="J98" s="2440"/>
      <c r="L98" s="2731" t="s">
        <v>826</v>
      </c>
      <c r="M98" s="2439"/>
      <c r="N98" s="2439"/>
      <c r="O98" s="2439"/>
      <c r="P98" s="2439"/>
      <c r="Q98" s="2439"/>
      <c r="R98" s="2439"/>
      <c r="S98" s="2440"/>
      <c r="U98" s="2731" t="s">
        <v>826</v>
      </c>
      <c r="V98" s="2439"/>
      <c r="W98" s="2439"/>
      <c r="X98" s="2439"/>
      <c r="Y98" s="2439"/>
      <c r="Z98" s="2439"/>
      <c r="AA98" s="2439"/>
      <c r="AB98" s="2440"/>
    </row>
    <row r="99" spans="1:28">
      <c r="C99" s="2731" t="s">
        <v>827</v>
      </c>
      <c r="D99" s="2439"/>
      <c r="E99" s="2439"/>
      <c r="F99" s="2439"/>
      <c r="G99" s="2439"/>
      <c r="H99" s="2439"/>
      <c r="I99" s="2439"/>
      <c r="J99" s="2440"/>
      <c r="L99" s="2731" t="s">
        <v>827</v>
      </c>
      <c r="M99" s="2439"/>
      <c r="N99" s="2439"/>
      <c r="O99" s="2439"/>
      <c r="P99" s="2439"/>
      <c r="Q99" s="2439"/>
      <c r="R99" s="2439"/>
      <c r="S99" s="2440"/>
      <c r="U99" s="2731" t="s">
        <v>827</v>
      </c>
      <c r="V99" s="2439"/>
      <c r="W99" s="2439"/>
      <c r="X99" s="2439"/>
      <c r="Y99" s="2439"/>
      <c r="Z99" s="2439"/>
      <c r="AA99" s="2439"/>
      <c r="AB99" s="2440"/>
    </row>
    <row r="100" spans="1:28">
      <c r="A100" s="2444"/>
      <c r="C100" s="2731" t="s">
        <v>1057</v>
      </c>
      <c r="D100" s="2440"/>
      <c r="E100" s="2440"/>
      <c r="F100" s="2439"/>
      <c r="G100" s="2440"/>
      <c r="H100" s="2439"/>
      <c r="I100" s="2439"/>
      <c r="J100" s="2440"/>
      <c r="L100" s="2731" t="s">
        <v>1057</v>
      </c>
      <c r="M100" s="2439"/>
      <c r="N100" s="2439"/>
      <c r="O100" s="2439"/>
      <c r="P100" s="2439"/>
      <c r="Q100" s="2439"/>
      <c r="R100" s="2439"/>
      <c r="S100" s="2440"/>
      <c r="U100" s="2731" t="s">
        <v>1057</v>
      </c>
      <c r="V100" s="2439"/>
      <c r="W100" s="2439"/>
      <c r="X100" s="2439"/>
      <c r="Y100" s="2439"/>
      <c r="Z100" s="2439"/>
      <c r="AA100" s="2439"/>
      <c r="AB100" s="2440"/>
    </row>
    <row r="101" spans="1:28" s="2732" customFormat="1" ht="21.75" customHeight="1">
      <c r="A101" s="2438"/>
      <c r="B101" s="2438"/>
      <c r="C101" s="2191" t="s">
        <v>828</v>
      </c>
      <c r="D101" s="2135"/>
      <c r="E101" s="2135"/>
      <c r="F101" s="2135"/>
      <c r="G101" s="2135"/>
      <c r="H101" s="2135"/>
      <c r="I101" s="2135"/>
      <c r="J101" s="2135"/>
      <c r="L101" s="2191" t="s">
        <v>828</v>
      </c>
      <c r="M101" s="2135"/>
      <c r="N101" s="2135"/>
      <c r="O101" s="2135"/>
      <c r="P101" s="2135"/>
      <c r="Q101" s="2135"/>
      <c r="R101" s="2135"/>
      <c r="S101" s="2135"/>
      <c r="U101" s="2191" t="s">
        <v>828</v>
      </c>
      <c r="V101" s="2135"/>
      <c r="W101" s="2135"/>
      <c r="X101" s="2135"/>
      <c r="Y101" s="2135"/>
      <c r="Z101" s="2135"/>
      <c r="AA101" s="2135"/>
      <c r="AB101" s="2135"/>
    </row>
    <row r="102" spans="1:28" ht="6" customHeight="1"/>
    <row r="103" spans="1:28" s="2732" customFormat="1" ht="21.75" customHeight="1">
      <c r="A103" s="2438"/>
      <c r="B103" s="2438"/>
      <c r="C103" s="2191" t="s">
        <v>829</v>
      </c>
      <c r="D103" s="2183"/>
      <c r="E103" s="2183"/>
      <c r="F103" s="2183"/>
      <c r="G103" s="2183"/>
      <c r="H103" s="2183"/>
      <c r="I103" s="2183"/>
      <c r="J103" s="2183"/>
      <c r="L103" s="2191" t="s">
        <v>829</v>
      </c>
      <c r="M103" s="2183"/>
      <c r="N103" s="2183"/>
      <c r="O103" s="2183"/>
      <c r="P103" s="2183"/>
      <c r="Q103" s="2183"/>
      <c r="R103" s="2183"/>
      <c r="S103" s="2183"/>
      <c r="U103" s="2191" t="s">
        <v>829</v>
      </c>
      <c r="V103" s="2183"/>
      <c r="W103" s="2183"/>
      <c r="X103" s="2183"/>
      <c r="Y103" s="2183"/>
      <c r="Z103" s="2183"/>
      <c r="AA103" s="2183"/>
      <c r="AB103" s="2183"/>
    </row>
    <row r="104" spans="1:28" ht="7.5" customHeight="1">
      <c r="C104" s="2444"/>
      <c r="D104" s="2444"/>
      <c r="E104" s="2444"/>
      <c r="F104" s="2444"/>
      <c r="G104" s="2444"/>
      <c r="H104" s="2444"/>
      <c r="I104" s="2444"/>
      <c r="J104" s="2444"/>
      <c r="L104" s="2444"/>
      <c r="M104" s="2444"/>
      <c r="N104" s="2444"/>
      <c r="O104" s="2444"/>
      <c r="P104" s="2444"/>
      <c r="Q104" s="2444"/>
      <c r="R104" s="2444"/>
      <c r="S104" s="2444"/>
      <c r="U104" s="2444"/>
      <c r="V104" s="2444"/>
      <c r="W104" s="2444"/>
      <c r="X104" s="2444"/>
      <c r="Y104" s="2444"/>
      <c r="Z104" s="2444"/>
      <c r="AA104" s="2444"/>
      <c r="AB104" s="2444"/>
    </row>
    <row r="105" spans="1:28" ht="7.5" customHeight="1">
      <c r="C105" s="2459"/>
      <c r="D105" s="2454"/>
      <c r="E105" s="2454"/>
      <c r="F105" s="2454"/>
      <c r="G105" s="2454"/>
      <c r="H105" s="2454"/>
      <c r="I105" s="2454"/>
      <c r="J105" s="2454"/>
      <c r="L105" s="2459"/>
      <c r="M105" s="2454"/>
      <c r="N105" s="2454"/>
      <c r="O105" s="2454"/>
      <c r="P105" s="2454"/>
      <c r="Q105" s="2454"/>
      <c r="R105" s="2454"/>
      <c r="S105" s="2454"/>
      <c r="U105" s="2459"/>
      <c r="V105" s="2454"/>
      <c r="W105" s="2454"/>
      <c r="X105" s="2454"/>
      <c r="Y105" s="2454"/>
      <c r="Z105" s="2454"/>
      <c r="AA105" s="2454"/>
      <c r="AB105" s="2454"/>
    </row>
    <row r="106" spans="1:28">
      <c r="C106" s="2184" t="s">
        <v>1054</v>
      </c>
      <c r="D106" s="2185"/>
      <c r="E106" s="2185"/>
      <c r="F106" s="2185"/>
      <c r="G106" s="2185"/>
      <c r="H106" s="2185"/>
      <c r="I106" s="2185"/>
      <c r="J106" s="2185"/>
      <c r="L106" s="2184" t="s">
        <v>1054</v>
      </c>
      <c r="M106" s="2185"/>
      <c r="N106" s="2185"/>
      <c r="O106" s="2185"/>
      <c r="P106" s="2185"/>
      <c r="Q106" s="2185"/>
      <c r="R106" s="2185"/>
      <c r="S106" s="2185"/>
      <c r="U106" s="2184" t="s">
        <v>1054</v>
      </c>
      <c r="V106" s="2185"/>
      <c r="W106" s="2185"/>
      <c r="X106" s="2185"/>
      <c r="Y106" s="2185"/>
      <c r="Z106" s="2185"/>
      <c r="AA106" s="2185"/>
      <c r="AB106" s="2185"/>
    </row>
    <row r="107" spans="1:28">
      <c r="B107" s="2444"/>
      <c r="C107" s="2184" t="s">
        <v>1055</v>
      </c>
      <c r="D107" s="2440"/>
      <c r="E107" s="2185"/>
      <c r="F107" s="2185"/>
      <c r="G107" s="2440"/>
      <c r="H107" s="2439"/>
      <c r="I107" s="2185"/>
      <c r="J107" s="2440"/>
      <c r="L107" s="2184" t="s">
        <v>1055</v>
      </c>
      <c r="M107" s="2185"/>
      <c r="N107" s="2185"/>
      <c r="O107" s="2185"/>
      <c r="P107" s="2185"/>
      <c r="Q107" s="2185"/>
      <c r="R107" s="2185"/>
      <c r="S107" s="2185"/>
      <c r="U107" s="2184" t="s">
        <v>1055</v>
      </c>
      <c r="V107" s="2185"/>
      <c r="W107" s="2185"/>
      <c r="X107" s="2185"/>
      <c r="Y107" s="2185"/>
      <c r="Z107" s="2185"/>
      <c r="AA107" s="2185"/>
      <c r="AB107" s="2185"/>
    </row>
    <row r="108" spans="1:28">
      <c r="C108" s="2184" t="s">
        <v>830</v>
      </c>
      <c r="D108" s="2185"/>
      <c r="E108" s="2185"/>
      <c r="F108" s="2185"/>
      <c r="G108" s="2185"/>
      <c r="H108" s="2185"/>
      <c r="I108" s="2185"/>
      <c r="J108" s="2185"/>
      <c r="L108" s="2184" t="s">
        <v>830</v>
      </c>
      <c r="M108" s="2185"/>
      <c r="N108" s="2185"/>
      <c r="O108" s="2185"/>
      <c r="P108" s="2185"/>
      <c r="Q108" s="2185"/>
      <c r="R108" s="2185"/>
      <c r="S108" s="2185"/>
      <c r="U108" s="2184" t="s">
        <v>830</v>
      </c>
      <c r="V108" s="2185"/>
      <c r="W108" s="2185"/>
      <c r="X108" s="2185"/>
      <c r="Y108" s="2185"/>
      <c r="Z108" s="2185"/>
      <c r="AA108" s="2185"/>
      <c r="AB108" s="2185"/>
    </row>
    <row r="109" spans="1:28">
      <c r="C109" s="2460"/>
      <c r="D109" s="2461"/>
      <c r="E109" s="2461"/>
      <c r="F109" s="2461"/>
      <c r="G109" s="2461"/>
      <c r="H109" s="2461"/>
      <c r="I109" s="2461"/>
      <c r="J109" s="2461"/>
      <c r="L109" s="2460"/>
      <c r="M109" s="2461"/>
      <c r="N109" s="2461"/>
      <c r="O109" s="2461"/>
      <c r="P109" s="2461"/>
      <c r="Q109" s="2461"/>
      <c r="R109" s="2461"/>
      <c r="S109" s="2461"/>
      <c r="U109" s="2460"/>
      <c r="V109" s="2461"/>
      <c r="W109" s="2461"/>
      <c r="X109" s="2461"/>
      <c r="Y109" s="2461"/>
      <c r="Z109" s="2461"/>
      <c r="AA109" s="2461"/>
      <c r="AB109" s="2461"/>
    </row>
    <row r="110" spans="1:28">
      <c r="C110" s="2460"/>
      <c r="D110" s="2461"/>
      <c r="E110" s="2461"/>
      <c r="F110" s="2461"/>
      <c r="G110" s="2461"/>
      <c r="H110" s="2461"/>
      <c r="I110" s="2461"/>
      <c r="J110" s="2461"/>
      <c r="L110" s="2460"/>
      <c r="M110" s="2461"/>
      <c r="N110" s="2461"/>
      <c r="O110" s="2461"/>
      <c r="P110" s="2461"/>
      <c r="Q110" s="2461"/>
      <c r="R110" s="2461"/>
      <c r="S110" s="2461"/>
      <c r="U110" s="2460"/>
      <c r="V110" s="2461"/>
      <c r="W110" s="2461"/>
      <c r="X110" s="2461"/>
      <c r="Y110" s="2461"/>
      <c r="Z110" s="2461"/>
      <c r="AA110" s="2461"/>
      <c r="AB110" s="2461"/>
    </row>
    <row r="113" spans="1:28" s="2445" customFormat="1" ht="15" customHeight="1">
      <c r="A113" s="2438"/>
      <c r="B113" s="2438"/>
      <c r="C113" s="3152" t="s">
        <v>1129</v>
      </c>
      <c r="D113" s="3152"/>
      <c r="E113" s="3152"/>
      <c r="F113" s="3152"/>
      <c r="G113" s="3152"/>
      <c r="H113" s="3152"/>
      <c r="I113" s="3152"/>
      <c r="K113" s="2438"/>
      <c r="L113" s="3152" t="s">
        <v>1125</v>
      </c>
      <c r="M113" s="3152"/>
      <c r="N113" s="3152"/>
      <c r="O113" s="3152"/>
      <c r="P113" s="3152"/>
      <c r="Q113" s="3152"/>
      <c r="R113" s="3152"/>
      <c r="T113" s="2438"/>
      <c r="U113" s="3152" t="str">
        <f>+$C113</f>
        <v>Quadro EDA N6-40d -  Movimentos de Amortizações na atividade de CEE em Alta e Média Tensão não aceites para efeitos regulatórios</v>
      </c>
      <c r="V113" s="3152"/>
      <c r="W113" s="3152"/>
      <c r="X113" s="3152"/>
      <c r="Y113" s="3152"/>
      <c r="Z113" s="3152"/>
      <c r="AA113" s="3152"/>
    </row>
    <row r="114" spans="1:28" s="2445" customFormat="1">
      <c r="A114" s="2438"/>
      <c r="B114" s="2438"/>
      <c r="C114" s="3001"/>
      <c r="D114" s="3001"/>
      <c r="E114" s="3001"/>
      <c r="F114" s="3001"/>
      <c r="G114" s="3001"/>
      <c r="H114" s="3001"/>
      <c r="I114" s="3001"/>
      <c r="K114" s="2438"/>
      <c r="L114" s="3001"/>
      <c r="M114" s="3001"/>
      <c r="N114" s="3001"/>
      <c r="O114" s="3001"/>
      <c r="P114" s="3001"/>
      <c r="Q114" s="3001"/>
      <c r="R114" s="3001"/>
      <c r="T114" s="2438"/>
      <c r="U114" s="3001"/>
      <c r="V114" s="3001"/>
      <c r="W114" s="3001"/>
      <c r="X114" s="3001"/>
      <c r="Y114" s="3001"/>
      <c r="Z114" s="3001"/>
      <c r="AA114" s="3001"/>
    </row>
    <row r="115" spans="1:28" s="2445" customFormat="1" ht="15">
      <c r="A115" s="2438"/>
      <c r="B115" s="2438"/>
      <c r="C115" s="2456" t="s">
        <v>834</v>
      </c>
      <c r="D115" s="2982" t="s">
        <v>1159</v>
      </c>
      <c r="E115" s="3002"/>
      <c r="F115" s="2996"/>
      <c r="H115" s="3003" t="s">
        <v>169</v>
      </c>
      <c r="K115" s="2438"/>
      <c r="L115" s="2456" t="s">
        <v>834</v>
      </c>
      <c r="M115" s="2982" t="s">
        <v>1166</v>
      </c>
      <c r="N115" s="3002"/>
      <c r="O115" s="2996"/>
      <c r="Q115" s="3003" t="s">
        <v>169</v>
      </c>
      <c r="T115" s="2438"/>
      <c r="U115" s="2456" t="s">
        <v>834</v>
      </c>
      <c r="V115" s="2982" t="s">
        <v>1165</v>
      </c>
      <c r="W115" s="3002"/>
      <c r="X115" s="2996"/>
      <c r="Z115" s="3003" t="s">
        <v>169</v>
      </c>
    </row>
    <row r="116" spans="1:28" s="2445" customFormat="1" ht="50.1" customHeight="1">
      <c r="A116" s="2438"/>
      <c r="B116" s="2438"/>
      <c r="C116" s="2191" t="s">
        <v>836</v>
      </c>
      <c r="D116" s="2190" t="s">
        <v>238</v>
      </c>
      <c r="E116" s="2190" t="s">
        <v>832</v>
      </c>
      <c r="F116" s="2190" t="s">
        <v>355</v>
      </c>
      <c r="G116" s="2190" t="s">
        <v>973</v>
      </c>
      <c r="H116" s="2190" t="s">
        <v>241</v>
      </c>
      <c r="I116" s="2190" t="s">
        <v>833</v>
      </c>
      <c r="K116" s="2438"/>
      <c r="L116" s="2191" t="s">
        <v>836</v>
      </c>
      <c r="M116" s="2190" t="s">
        <v>238</v>
      </c>
      <c r="N116" s="2190" t="s">
        <v>832</v>
      </c>
      <c r="O116" s="2190" t="s">
        <v>355</v>
      </c>
      <c r="P116" s="2190" t="s">
        <v>973</v>
      </c>
      <c r="Q116" s="2190" t="s">
        <v>241</v>
      </c>
      <c r="R116" s="2190" t="s">
        <v>833</v>
      </c>
      <c r="T116" s="2438"/>
      <c r="U116" s="2191" t="s">
        <v>836</v>
      </c>
      <c r="V116" s="2190" t="s">
        <v>238</v>
      </c>
      <c r="W116" s="2190" t="s">
        <v>832</v>
      </c>
      <c r="X116" s="2190" t="s">
        <v>355</v>
      </c>
      <c r="Y116" s="2190" t="s">
        <v>973</v>
      </c>
      <c r="Z116" s="2190" t="s">
        <v>241</v>
      </c>
      <c r="AA116" s="2190" t="s">
        <v>833</v>
      </c>
    </row>
    <row r="117" spans="1:28" s="2445" customFormat="1" ht="9" customHeight="1">
      <c r="A117" s="2438"/>
      <c r="B117" s="2438"/>
      <c r="C117" s="2997"/>
      <c r="D117" s="2997"/>
      <c r="E117" s="2997"/>
      <c r="F117" s="2997"/>
      <c r="G117" s="2997"/>
      <c r="H117" s="2997"/>
      <c r="I117" s="2997"/>
      <c r="K117" s="2438"/>
      <c r="L117" s="2997"/>
      <c r="M117" s="2997"/>
      <c r="N117" s="2997"/>
      <c r="O117" s="2997"/>
      <c r="P117" s="2997"/>
      <c r="Q117" s="2997"/>
      <c r="R117" s="2997"/>
      <c r="T117" s="2438"/>
      <c r="U117" s="2997"/>
      <c r="V117" s="2997"/>
      <c r="W117" s="2997"/>
      <c r="X117" s="2997"/>
      <c r="Y117" s="2997"/>
      <c r="Z117" s="2997"/>
      <c r="AA117" s="2997"/>
    </row>
    <row r="118" spans="1:28" s="2445" customFormat="1">
      <c r="A118" s="2438"/>
      <c r="B118" s="2438"/>
      <c r="C118" s="2137" t="s">
        <v>1050</v>
      </c>
      <c r="D118" s="3004"/>
      <c r="E118" s="3004"/>
      <c r="F118" s="3004"/>
      <c r="G118" s="3004"/>
      <c r="H118" s="3004"/>
      <c r="I118" s="3005"/>
      <c r="K118" s="2438"/>
      <c r="L118" s="2137" t="s">
        <v>1050</v>
      </c>
      <c r="M118" s="3004"/>
      <c r="N118" s="3004"/>
      <c r="O118" s="3004"/>
      <c r="P118" s="3004"/>
      <c r="Q118" s="3004"/>
      <c r="R118" s="3004"/>
      <c r="T118" s="2438"/>
      <c r="U118" s="2137" t="s">
        <v>1050</v>
      </c>
      <c r="V118" s="3004"/>
      <c r="W118" s="3004"/>
      <c r="X118" s="3004"/>
      <c r="Y118" s="3004"/>
      <c r="Z118" s="3004"/>
      <c r="AA118" s="3004"/>
    </row>
    <row r="119" spans="1:28" s="2445" customFormat="1">
      <c r="A119" s="2444"/>
      <c r="B119" s="2438"/>
      <c r="C119" s="2731" t="s">
        <v>820</v>
      </c>
      <c r="D119" s="2440"/>
      <c r="E119" s="2447"/>
      <c r="F119" s="2447"/>
      <c r="G119" s="2447"/>
      <c r="H119" s="2447"/>
      <c r="I119" s="2479"/>
      <c r="K119" s="2438"/>
      <c r="L119" s="2731" t="s">
        <v>820</v>
      </c>
      <c r="M119" s="2447"/>
      <c r="N119" s="2447"/>
      <c r="O119" s="2447"/>
      <c r="P119" s="2447"/>
      <c r="Q119" s="2447"/>
      <c r="R119" s="2448"/>
      <c r="T119" s="2438"/>
      <c r="U119" s="2731" t="s">
        <v>820</v>
      </c>
      <c r="V119" s="2447"/>
      <c r="W119" s="2447"/>
      <c r="X119" s="2447"/>
      <c r="Y119" s="2447"/>
      <c r="Z119" s="2447"/>
      <c r="AA119" s="2448"/>
    </row>
    <row r="120" spans="1:28" s="2445" customFormat="1">
      <c r="A120" s="2444"/>
      <c r="B120" s="2438"/>
      <c r="C120" s="2731" t="s">
        <v>821</v>
      </c>
      <c r="D120" s="2440"/>
      <c r="E120" s="2447"/>
      <c r="F120" s="2447"/>
      <c r="G120" s="2447"/>
      <c r="H120" s="2447"/>
      <c r="I120" s="2479"/>
      <c r="K120" s="2438"/>
      <c r="L120" s="2731" t="s">
        <v>821</v>
      </c>
      <c r="M120" s="2447"/>
      <c r="N120" s="2447"/>
      <c r="O120" s="2447"/>
      <c r="P120" s="2447"/>
      <c r="Q120" s="2447"/>
      <c r="R120" s="2448"/>
      <c r="T120" s="2438"/>
      <c r="U120" s="2731" t="s">
        <v>821</v>
      </c>
      <c r="V120" s="2447"/>
      <c r="W120" s="2447"/>
      <c r="X120" s="2447"/>
      <c r="Y120" s="2447"/>
      <c r="Z120" s="2447"/>
      <c r="AA120" s="2448"/>
    </row>
    <row r="121" spans="1:28" s="2445" customFormat="1">
      <c r="A121" s="2444"/>
      <c r="B121" s="2438"/>
      <c r="C121" s="2731" t="s">
        <v>822</v>
      </c>
      <c r="D121" s="2440"/>
      <c r="E121" s="2447"/>
      <c r="F121" s="2447"/>
      <c r="G121" s="2447"/>
      <c r="H121" s="2447"/>
      <c r="I121" s="2479"/>
      <c r="K121" s="2438"/>
      <c r="L121" s="2731" t="s">
        <v>822</v>
      </c>
      <c r="M121" s="2447"/>
      <c r="N121" s="2447"/>
      <c r="O121" s="2447"/>
      <c r="P121" s="2447"/>
      <c r="Q121" s="2447"/>
      <c r="R121" s="2448"/>
      <c r="T121" s="2438"/>
      <c r="U121" s="2731" t="s">
        <v>822</v>
      </c>
      <c r="V121" s="2447"/>
      <c r="W121" s="2447"/>
      <c r="X121" s="2447"/>
      <c r="Y121" s="2447"/>
      <c r="Z121" s="2447"/>
      <c r="AA121" s="2448"/>
    </row>
    <row r="122" spans="1:28">
      <c r="B122" s="2724"/>
      <c r="C122" s="2458" t="s">
        <v>823</v>
      </c>
      <c r="D122" s="2440"/>
      <c r="E122" s="2447"/>
      <c r="F122" s="2447"/>
      <c r="G122" s="2447"/>
      <c r="H122" s="2447"/>
      <c r="I122" s="2479"/>
      <c r="L122" s="2458" t="s">
        <v>823</v>
      </c>
      <c r="M122" s="2447"/>
      <c r="N122" s="2447"/>
      <c r="O122" s="2447"/>
      <c r="P122" s="2447"/>
      <c r="Q122" s="2447"/>
      <c r="R122" s="2448"/>
      <c r="U122" s="2458" t="s">
        <v>823</v>
      </c>
      <c r="V122" s="2447"/>
      <c r="W122" s="2447"/>
      <c r="X122" s="2447"/>
      <c r="Y122" s="2447"/>
      <c r="Z122" s="2447"/>
      <c r="AA122" s="2448"/>
    </row>
    <row r="123" spans="1:28">
      <c r="A123" s="2444"/>
      <c r="C123" s="2731" t="s">
        <v>1056</v>
      </c>
      <c r="D123" s="2440"/>
      <c r="E123" s="2447"/>
      <c r="F123" s="2447"/>
      <c r="G123" s="2447"/>
      <c r="H123" s="2447"/>
      <c r="I123" s="2479"/>
      <c r="L123" s="2731" t="s">
        <v>1056</v>
      </c>
      <c r="M123" s="2447"/>
      <c r="N123" s="2447"/>
      <c r="O123" s="2447"/>
      <c r="P123" s="2447"/>
      <c r="Q123" s="2447"/>
      <c r="R123" s="2448"/>
      <c r="U123" s="2731" t="s">
        <v>1056</v>
      </c>
      <c r="V123" s="2447"/>
      <c r="W123" s="2447"/>
      <c r="X123" s="2447"/>
      <c r="Y123" s="2447"/>
      <c r="Z123" s="2447"/>
      <c r="AA123" s="2448"/>
    </row>
    <row r="124" spans="1:28">
      <c r="A124" s="2444"/>
      <c r="C124" s="2731"/>
      <c r="D124" s="2447"/>
      <c r="E124" s="2447"/>
      <c r="F124" s="2447"/>
      <c r="G124" s="2447"/>
      <c r="H124" s="2447"/>
      <c r="I124" s="2480"/>
      <c r="L124" s="2731"/>
      <c r="M124" s="2447"/>
      <c r="N124" s="2447"/>
      <c r="O124" s="2447"/>
      <c r="P124" s="2447"/>
      <c r="Q124" s="2447"/>
      <c r="R124" s="2462"/>
      <c r="U124" s="2731"/>
      <c r="V124" s="2447"/>
      <c r="W124" s="2447"/>
      <c r="X124" s="2447"/>
      <c r="Y124" s="2447"/>
      <c r="Z124" s="2447"/>
      <c r="AA124" s="2462"/>
    </row>
    <row r="125" spans="1:28" s="2732" customFormat="1" ht="21.75" customHeight="1">
      <c r="A125" s="2438"/>
      <c r="B125" s="2438"/>
      <c r="C125" s="2191" t="s">
        <v>819</v>
      </c>
      <c r="D125" s="2135"/>
      <c r="E125" s="2135"/>
      <c r="F125" s="2135"/>
      <c r="G125" s="2135"/>
      <c r="H125" s="2135"/>
      <c r="I125" s="2138"/>
      <c r="J125" s="2445"/>
      <c r="L125" s="2191" t="s">
        <v>819</v>
      </c>
      <c r="M125" s="2183"/>
      <c r="N125" s="2183"/>
      <c r="O125" s="2183"/>
      <c r="P125" s="2183"/>
      <c r="Q125" s="2183"/>
      <c r="R125" s="2192"/>
      <c r="S125" s="2445"/>
      <c r="U125" s="2191" t="s">
        <v>819</v>
      </c>
      <c r="V125" s="2183"/>
      <c r="W125" s="2183"/>
      <c r="X125" s="2183"/>
      <c r="Y125" s="2183"/>
      <c r="Z125" s="2183"/>
      <c r="AA125" s="2192"/>
      <c r="AB125" s="2445"/>
    </row>
    <row r="126" spans="1:28">
      <c r="C126" s="2442"/>
      <c r="D126" s="2449"/>
      <c r="E126" s="2449"/>
      <c r="F126" s="2449"/>
      <c r="G126" s="2449"/>
      <c r="H126" s="2449"/>
      <c r="I126" s="2481"/>
      <c r="L126" s="2442"/>
      <c r="M126" s="2449"/>
      <c r="N126" s="2449"/>
      <c r="O126" s="2449"/>
      <c r="P126" s="2449"/>
      <c r="Q126" s="2449"/>
      <c r="R126" s="2463"/>
      <c r="U126" s="2442"/>
      <c r="V126" s="2449"/>
      <c r="W126" s="2449"/>
      <c r="X126" s="2449"/>
      <c r="Y126" s="2449"/>
      <c r="Z126" s="2449"/>
      <c r="AA126" s="2463"/>
    </row>
    <row r="127" spans="1:28">
      <c r="C127" s="2442" t="s">
        <v>1052</v>
      </c>
      <c r="D127" s="2449"/>
      <c r="E127" s="2449"/>
      <c r="F127" s="2449"/>
      <c r="G127" s="2449"/>
      <c r="H127" s="2449"/>
      <c r="I127" s="2481"/>
      <c r="L127" s="2442" t="s">
        <v>1052</v>
      </c>
      <c r="M127" s="2449"/>
      <c r="N127" s="2449"/>
      <c r="O127" s="2449"/>
      <c r="P127" s="2449"/>
      <c r="Q127" s="2449"/>
      <c r="R127" s="2463"/>
      <c r="U127" s="2442" t="s">
        <v>1052</v>
      </c>
      <c r="V127" s="2449"/>
      <c r="W127" s="2449"/>
      <c r="X127" s="2449"/>
      <c r="Y127" s="2449"/>
      <c r="Z127" s="2449"/>
      <c r="AA127" s="2463"/>
    </row>
    <row r="128" spans="1:28">
      <c r="A128" s="2444"/>
      <c r="C128" s="2731" t="s">
        <v>820</v>
      </c>
      <c r="D128" s="2440"/>
      <c r="E128" s="2447"/>
      <c r="F128" s="2447"/>
      <c r="G128" s="2447"/>
      <c r="H128" s="2447"/>
      <c r="I128" s="2479"/>
      <c r="L128" s="2731" t="s">
        <v>820</v>
      </c>
      <c r="M128" s="2447"/>
      <c r="N128" s="2447"/>
      <c r="O128" s="2447"/>
      <c r="P128" s="2447"/>
      <c r="Q128" s="2447"/>
      <c r="R128" s="2448"/>
      <c r="U128" s="2731" t="s">
        <v>820</v>
      </c>
      <c r="V128" s="2447"/>
      <c r="W128" s="2447"/>
      <c r="X128" s="2447"/>
      <c r="Y128" s="2447"/>
      <c r="Z128" s="2447"/>
      <c r="AA128" s="2448"/>
    </row>
    <row r="129" spans="1:28">
      <c r="A129" s="2444"/>
      <c r="C129" s="2731" t="s">
        <v>821</v>
      </c>
      <c r="D129" s="2440"/>
      <c r="E129" s="2447"/>
      <c r="F129" s="2447"/>
      <c r="G129" s="2447"/>
      <c r="H129" s="2447"/>
      <c r="I129" s="2479"/>
      <c r="L129" s="2731" t="s">
        <v>821</v>
      </c>
      <c r="M129" s="2447"/>
      <c r="N129" s="2447"/>
      <c r="O129" s="2447"/>
      <c r="P129" s="2447"/>
      <c r="Q129" s="2447"/>
      <c r="R129" s="2448"/>
      <c r="U129" s="2731" t="s">
        <v>821</v>
      </c>
      <c r="V129" s="2447"/>
      <c r="W129" s="2447"/>
      <c r="X129" s="2447"/>
      <c r="Y129" s="2447"/>
      <c r="Z129" s="2447"/>
      <c r="AA129" s="2448"/>
    </row>
    <row r="130" spans="1:28">
      <c r="A130" s="2444"/>
      <c r="C130" s="2731" t="s">
        <v>822</v>
      </c>
      <c r="D130" s="2440"/>
      <c r="E130" s="2447"/>
      <c r="F130" s="2447"/>
      <c r="G130" s="2447"/>
      <c r="H130" s="2447"/>
      <c r="I130" s="2479"/>
      <c r="L130" s="2731" t="s">
        <v>822</v>
      </c>
      <c r="M130" s="2449"/>
      <c r="N130" s="2447"/>
      <c r="O130" s="2447"/>
      <c r="P130" s="2447"/>
      <c r="Q130" s="2447"/>
      <c r="R130" s="2448"/>
      <c r="U130" s="2731" t="s">
        <v>822</v>
      </c>
      <c r="V130" s="2449"/>
      <c r="W130" s="2447"/>
      <c r="X130" s="2447"/>
      <c r="Y130" s="2447"/>
      <c r="Z130" s="2447"/>
      <c r="AA130" s="2448"/>
    </row>
    <row r="131" spans="1:28">
      <c r="B131" s="2724"/>
      <c r="C131" s="2458" t="s">
        <v>823</v>
      </c>
      <c r="D131" s="2440"/>
      <c r="E131" s="2447"/>
      <c r="F131" s="2447"/>
      <c r="G131" s="2447"/>
      <c r="H131" s="2447"/>
      <c r="I131" s="2479"/>
      <c r="L131" s="2458" t="s">
        <v>823</v>
      </c>
      <c r="M131" s="2447"/>
      <c r="N131" s="2447"/>
      <c r="O131" s="2447"/>
      <c r="P131" s="2447"/>
      <c r="Q131" s="2447"/>
      <c r="R131" s="2448"/>
      <c r="U131" s="2458" t="s">
        <v>823</v>
      </c>
      <c r="V131" s="2447"/>
      <c r="W131" s="2447"/>
      <c r="X131" s="2447"/>
      <c r="Y131" s="2447"/>
      <c r="Z131" s="2447"/>
      <c r="AA131" s="2448"/>
    </row>
    <row r="132" spans="1:28">
      <c r="A132" s="2444"/>
      <c r="C132" s="2731" t="s">
        <v>824</v>
      </c>
      <c r="D132" s="2440"/>
      <c r="E132" s="2447"/>
      <c r="F132" s="2447"/>
      <c r="G132" s="2447"/>
      <c r="H132" s="2447"/>
      <c r="I132" s="2479"/>
      <c r="L132" s="2731" t="s">
        <v>824</v>
      </c>
      <c r="M132" s="2447"/>
      <c r="N132" s="2447"/>
      <c r="O132" s="2447"/>
      <c r="P132" s="2447"/>
      <c r="Q132" s="2447"/>
      <c r="R132" s="2448"/>
      <c r="U132" s="2731" t="s">
        <v>824</v>
      </c>
      <c r="V132" s="2447"/>
      <c r="W132" s="2447"/>
      <c r="X132" s="2447"/>
      <c r="Y132" s="2447"/>
      <c r="Z132" s="2447"/>
      <c r="AA132" s="2448"/>
    </row>
    <row r="133" spans="1:28">
      <c r="A133" s="2444"/>
      <c r="C133" s="2731" t="s">
        <v>825</v>
      </c>
      <c r="D133" s="2440"/>
      <c r="E133" s="2447"/>
      <c r="F133" s="2447"/>
      <c r="G133" s="2447"/>
      <c r="H133" s="2447"/>
      <c r="I133" s="2479"/>
      <c r="L133" s="2731" t="s">
        <v>825</v>
      </c>
      <c r="M133" s="2447"/>
      <c r="N133" s="2447"/>
      <c r="O133" s="2447"/>
      <c r="P133" s="2447"/>
      <c r="Q133" s="2447"/>
      <c r="R133" s="2448"/>
      <c r="U133" s="2731" t="s">
        <v>825</v>
      </c>
      <c r="V133" s="2447"/>
      <c r="W133" s="2447"/>
      <c r="X133" s="2447"/>
      <c r="Y133" s="2447"/>
      <c r="Z133" s="2447"/>
      <c r="AA133" s="2448"/>
    </row>
    <row r="134" spans="1:28">
      <c r="A134" s="2444"/>
      <c r="C134" s="2731" t="s">
        <v>826</v>
      </c>
      <c r="D134" s="2440"/>
      <c r="E134" s="2447"/>
      <c r="F134" s="2447"/>
      <c r="G134" s="2447"/>
      <c r="H134" s="2447"/>
      <c r="I134" s="2479"/>
      <c r="L134" s="2731" t="s">
        <v>826</v>
      </c>
      <c r="M134" s="2447"/>
      <c r="N134" s="2447"/>
      <c r="O134" s="2447"/>
      <c r="P134" s="2447"/>
      <c r="Q134" s="2447"/>
      <c r="R134" s="2448"/>
      <c r="U134" s="2731" t="s">
        <v>826</v>
      </c>
      <c r="V134" s="2447"/>
      <c r="W134" s="2447"/>
      <c r="X134" s="2447"/>
      <c r="Y134" s="2447"/>
      <c r="Z134" s="2447"/>
      <c r="AA134" s="2448"/>
    </row>
    <row r="135" spans="1:28">
      <c r="C135" s="2731" t="s">
        <v>827</v>
      </c>
      <c r="D135" s="2439"/>
      <c r="E135" s="2447"/>
      <c r="F135" s="2447"/>
      <c r="G135" s="2447"/>
      <c r="H135" s="2447"/>
      <c r="I135" s="2479"/>
      <c r="L135" s="2731" t="s">
        <v>827</v>
      </c>
      <c r="M135" s="2447"/>
      <c r="N135" s="2447"/>
      <c r="O135" s="2447"/>
      <c r="P135" s="2447"/>
      <c r="Q135" s="2447"/>
      <c r="R135" s="2448"/>
      <c r="U135" s="2731" t="s">
        <v>827</v>
      </c>
      <c r="V135" s="2447"/>
      <c r="W135" s="2447"/>
      <c r="X135" s="2447"/>
      <c r="Y135" s="2447"/>
      <c r="Z135" s="2447"/>
      <c r="AA135" s="2448"/>
    </row>
    <row r="136" spans="1:28">
      <c r="A136" s="2444"/>
      <c r="C136" s="2731" t="s">
        <v>1057</v>
      </c>
      <c r="D136" s="2440"/>
      <c r="E136" s="2447"/>
      <c r="F136" s="2447"/>
      <c r="G136" s="2447"/>
      <c r="H136" s="2447"/>
      <c r="I136" s="2479"/>
      <c r="L136" s="2731" t="s">
        <v>1057</v>
      </c>
      <c r="M136" s="2447"/>
      <c r="N136" s="2447"/>
      <c r="O136" s="2447"/>
      <c r="P136" s="2447"/>
      <c r="Q136" s="2447"/>
      <c r="R136" s="2448"/>
      <c r="U136" s="2731" t="s">
        <v>1057</v>
      </c>
      <c r="V136" s="2447"/>
      <c r="W136" s="2447"/>
      <c r="X136" s="2447"/>
      <c r="Y136" s="2447"/>
      <c r="Z136" s="2447"/>
      <c r="AA136" s="2448"/>
    </row>
    <row r="137" spans="1:28" s="2732" customFormat="1" ht="21.75" customHeight="1">
      <c r="A137" s="2438"/>
      <c r="B137" s="2438"/>
      <c r="C137" s="2191" t="s">
        <v>828</v>
      </c>
      <c r="D137" s="2135"/>
      <c r="E137" s="2135"/>
      <c r="F137" s="2135"/>
      <c r="G137" s="2135"/>
      <c r="H137" s="2135"/>
      <c r="I137" s="2138"/>
      <c r="J137" s="2445"/>
      <c r="L137" s="2191" t="s">
        <v>828</v>
      </c>
      <c r="M137" s="2183"/>
      <c r="N137" s="2183"/>
      <c r="O137" s="2183"/>
      <c r="P137" s="2183"/>
      <c r="Q137" s="2183"/>
      <c r="R137" s="2192"/>
      <c r="S137" s="2445"/>
      <c r="U137" s="2191" t="s">
        <v>828</v>
      </c>
      <c r="V137" s="2183"/>
      <c r="W137" s="2183"/>
      <c r="X137" s="2183"/>
      <c r="Y137" s="2183"/>
      <c r="Z137" s="2183"/>
      <c r="AA137" s="2192"/>
      <c r="AB137" s="2445"/>
    </row>
    <row r="138" spans="1:28" ht="6" customHeight="1">
      <c r="D138" s="2451"/>
      <c r="E138" s="2451"/>
      <c r="F138" s="2451"/>
      <c r="G138" s="2451"/>
      <c r="H138" s="2451"/>
      <c r="I138" s="2482"/>
      <c r="M138" s="2451"/>
      <c r="N138" s="2451"/>
      <c r="O138" s="2451"/>
      <c r="P138" s="2451"/>
      <c r="Q138" s="2451"/>
      <c r="R138" s="2464"/>
      <c r="V138" s="2451"/>
      <c r="W138" s="2451"/>
      <c r="X138" s="2451"/>
      <c r="Y138" s="2451"/>
      <c r="Z138" s="2451"/>
      <c r="AA138" s="2464"/>
    </row>
    <row r="139" spans="1:28" s="2732" customFormat="1" ht="21.75" customHeight="1">
      <c r="A139" s="2438"/>
      <c r="B139" s="2438"/>
      <c r="C139" s="2191" t="s">
        <v>829</v>
      </c>
      <c r="D139" s="2183"/>
      <c r="E139" s="2183"/>
      <c r="F139" s="2183"/>
      <c r="G139" s="2183"/>
      <c r="H139" s="2183"/>
      <c r="I139" s="2193"/>
      <c r="J139" s="2445"/>
      <c r="L139" s="2191" t="s">
        <v>829</v>
      </c>
      <c r="M139" s="2183"/>
      <c r="N139" s="2183"/>
      <c r="O139" s="2183"/>
      <c r="P139" s="2183"/>
      <c r="Q139" s="2183"/>
      <c r="R139" s="2192"/>
      <c r="S139" s="2445"/>
      <c r="U139" s="2191" t="s">
        <v>829</v>
      </c>
      <c r="V139" s="2183"/>
      <c r="W139" s="2183"/>
      <c r="X139" s="2183"/>
      <c r="Y139" s="2183"/>
      <c r="Z139" s="2183"/>
      <c r="AA139" s="2192"/>
      <c r="AB139" s="2445"/>
    </row>
    <row r="140" spans="1:28" ht="8.25" customHeight="1">
      <c r="C140" s="2444"/>
      <c r="D140" s="2444"/>
      <c r="E140" s="2444"/>
      <c r="F140" s="2444"/>
      <c r="G140" s="2444"/>
      <c r="H140" s="2444"/>
      <c r="I140" s="2444"/>
      <c r="J140" s="2444"/>
      <c r="L140" s="2444"/>
      <c r="M140" s="2444"/>
      <c r="N140" s="2444"/>
      <c r="O140" s="2444"/>
      <c r="P140" s="2444"/>
      <c r="Q140" s="2444"/>
      <c r="R140" s="2444"/>
      <c r="S140" s="2444"/>
      <c r="U140" s="2444"/>
      <c r="V140" s="2444"/>
      <c r="W140" s="2444"/>
      <c r="X140" s="2444"/>
      <c r="Y140" s="2444"/>
      <c r="Z140" s="2444"/>
      <c r="AA140" s="2444"/>
      <c r="AB140" s="2444"/>
    </row>
    <row r="141" spans="1:28" ht="8.25" customHeight="1">
      <c r="C141" s="2459"/>
      <c r="D141" s="2465"/>
      <c r="E141" s="2465"/>
      <c r="F141" s="2465"/>
      <c r="G141" s="2465"/>
      <c r="H141" s="2465"/>
      <c r="L141" s="2459"/>
      <c r="M141" s="2465"/>
      <c r="N141" s="2465"/>
      <c r="O141" s="2465"/>
      <c r="P141" s="2465"/>
      <c r="Q141" s="2465"/>
      <c r="U141" s="2459"/>
      <c r="V141" s="2465"/>
      <c r="W141" s="2465"/>
      <c r="X141" s="2465"/>
      <c r="Y141" s="2465"/>
      <c r="Z141" s="2465"/>
    </row>
    <row r="142" spans="1:28">
      <c r="C142" s="2194" t="s">
        <v>1054</v>
      </c>
      <c r="D142" s="2194"/>
      <c r="E142" s="2194"/>
      <c r="F142" s="2194"/>
      <c r="G142" s="2194"/>
      <c r="H142" s="2194"/>
      <c r="I142" s="2195"/>
      <c r="L142" s="2194" t="s">
        <v>1054</v>
      </c>
      <c r="M142" s="2194"/>
      <c r="N142" s="2194"/>
      <c r="O142" s="2194"/>
      <c r="P142" s="2194"/>
      <c r="Q142" s="2194"/>
      <c r="R142" s="2196"/>
      <c r="U142" s="2194" t="s">
        <v>1054</v>
      </c>
      <c r="V142" s="2194"/>
      <c r="W142" s="2194"/>
      <c r="X142" s="2194"/>
      <c r="Y142" s="2194"/>
      <c r="Z142" s="2194"/>
      <c r="AA142" s="2196"/>
    </row>
    <row r="143" spans="1:28" s="2445" customFormat="1">
      <c r="A143" s="2438"/>
      <c r="B143" s="2444"/>
      <c r="C143" s="2194" t="s">
        <v>1055</v>
      </c>
      <c r="D143" s="2440"/>
      <c r="E143" s="2440"/>
      <c r="F143" s="2447"/>
      <c r="G143" s="2194"/>
      <c r="H143" s="2440"/>
      <c r="I143" s="2479"/>
      <c r="K143" s="2438"/>
      <c r="L143" s="2194" t="s">
        <v>1055</v>
      </c>
      <c r="M143" s="2194"/>
      <c r="N143" s="2194"/>
      <c r="O143" s="2194"/>
      <c r="P143" s="2194"/>
      <c r="Q143" s="2194"/>
      <c r="R143" s="2196"/>
      <c r="T143" s="2438"/>
      <c r="U143" s="2194" t="s">
        <v>1055</v>
      </c>
      <c r="V143" s="2194"/>
      <c r="W143" s="2194"/>
      <c r="X143" s="2194"/>
      <c r="Y143" s="2194"/>
      <c r="Z143" s="2194"/>
      <c r="AA143" s="2196"/>
    </row>
    <row r="144" spans="1:28" s="2445" customFormat="1">
      <c r="A144" s="2438"/>
      <c r="B144" s="2438"/>
      <c r="C144" s="2194" t="s">
        <v>830</v>
      </c>
      <c r="D144" s="2194"/>
      <c r="E144" s="2194"/>
      <c r="F144" s="2194"/>
      <c r="G144" s="2194"/>
      <c r="H144" s="2194"/>
      <c r="I144" s="2195"/>
      <c r="K144" s="2438"/>
      <c r="L144" s="2194" t="s">
        <v>830</v>
      </c>
      <c r="M144" s="2194"/>
      <c r="N144" s="2194"/>
      <c r="O144" s="2194"/>
      <c r="P144" s="2194"/>
      <c r="Q144" s="2194"/>
      <c r="R144" s="2196"/>
      <c r="T144" s="2438"/>
      <c r="U144" s="2194" t="s">
        <v>830</v>
      </c>
      <c r="V144" s="2194"/>
      <c r="W144" s="2194"/>
      <c r="X144" s="2194"/>
      <c r="Y144" s="2194"/>
      <c r="Z144" s="2194"/>
      <c r="AA144" s="2196"/>
    </row>
  </sheetData>
  <mergeCells count="54">
    <mergeCell ref="Z77:Z78"/>
    <mergeCell ref="AA77:AA78"/>
    <mergeCell ref="AB77:AB78"/>
    <mergeCell ref="C113:I113"/>
    <mergeCell ref="L113:R113"/>
    <mergeCell ref="U113:AA113"/>
    <mergeCell ref="S77:S78"/>
    <mergeCell ref="U77:U78"/>
    <mergeCell ref="V77:V78"/>
    <mergeCell ref="W77:X77"/>
    <mergeCell ref="Y77:Y78"/>
    <mergeCell ref="C74:J74"/>
    <mergeCell ref="L74:S74"/>
    <mergeCell ref="U74:AB74"/>
    <mergeCell ref="C77:C78"/>
    <mergeCell ref="D77:D78"/>
    <mergeCell ref="E77:F77"/>
    <mergeCell ref="G77:G78"/>
    <mergeCell ref="H77:H78"/>
    <mergeCell ref="I77:I78"/>
    <mergeCell ref="J77:J78"/>
    <mergeCell ref="L77:L78"/>
    <mergeCell ref="M77:M78"/>
    <mergeCell ref="N77:O77"/>
    <mergeCell ref="P77:P78"/>
    <mergeCell ref="Q77:Q78"/>
    <mergeCell ref="R77:R78"/>
    <mergeCell ref="C2:J2"/>
    <mergeCell ref="L2:S2"/>
    <mergeCell ref="U2:AB2"/>
    <mergeCell ref="C5:C6"/>
    <mergeCell ref="D5:D6"/>
    <mergeCell ref="E5:F5"/>
    <mergeCell ref="G5:G6"/>
    <mergeCell ref="H5:H6"/>
    <mergeCell ref="I5:I6"/>
    <mergeCell ref="J5:J6"/>
    <mergeCell ref="AA5:AA6"/>
    <mergeCell ref="AB5:AB6"/>
    <mergeCell ref="C41:I41"/>
    <mergeCell ref="L41:R41"/>
    <mergeCell ref="U41:AA41"/>
    <mergeCell ref="S5:S6"/>
    <mergeCell ref="U5:U6"/>
    <mergeCell ref="V5:V6"/>
    <mergeCell ref="W5:X5"/>
    <mergeCell ref="Y5:Y6"/>
    <mergeCell ref="Z5:Z6"/>
    <mergeCell ref="L5:L6"/>
    <mergeCell ref="M5:M6"/>
    <mergeCell ref="N5:O5"/>
    <mergeCell ref="P5:P6"/>
    <mergeCell ref="Q5:Q6"/>
    <mergeCell ref="R5:R6"/>
  </mergeCells>
  <hyperlinks>
    <hyperlink ref="A1" location="ÍNDICE!B2" display="Indíce"/>
  </hyperlinks>
  <printOptions horizontalCentered="1"/>
  <pageMargins left="0.59055118110236227" right="0.59055118110236227" top="0.51181102362204722" bottom="0.55118110236220474" header="0.51181102362204722" footer="0.27559055118110237"/>
  <pageSetup paperSize="9" scale="54" orientation="portrait" r:id="rId1"/>
  <headerFooter alignWithMargins="0">
    <oddFooter>&amp;R&amp;"Times New Roman,Normal"&amp;8Preparado pela EEM
Página &amp;P de &amp;N
&amp;D-&amp;T
&amp;F-&amp;A</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499984740745262"/>
    <pageSetUpPr fitToPage="1"/>
  </sheetPr>
  <dimension ref="A1:AB144"/>
  <sheetViews>
    <sheetView showGridLines="0" topLeftCell="A103" zoomScale="55" zoomScaleNormal="55" workbookViewId="0">
      <selection activeCell="A109" sqref="A1:XFD1048576"/>
    </sheetView>
  </sheetViews>
  <sheetFormatPr defaultColWidth="9.140625" defaultRowHeight="12.75"/>
  <cols>
    <col min="1" max="1" width="9.140625" style="2438"/>
    <col min="2" max="2" width="2.140625" style="2438" customWidth="1"/>
    <col min="3" max="3" width="48.5703125" style="2445" bestFit="1" customWidth="1"/>
    <col min="4" max="10" width="16.5703125" style="2445" customWidth="1"/>
    <col min="11" max="11" width="9.140625" style="2438"/>
    <col min="12" max="12" width="48.5703125" style="2445" bestFit="1" customWidth="1"/>
    <col min="13" max="19" width="16.5703125" style="2445" customWidth="1"/>
    <col min="20" max="20" width="9.140625" style="2438"/>
    <col min="21" max="21" width="48.5703125" style="2445" bestFit="1" customWidth="1"/>
    <col min="22" max="28" width="16.5703125" style="2445" customWidth="1"/>
    <col min="29" max="16384" width="9.140625" style="2438"/>
  </cols>
  <sheetData>
    <row r="1" spans="1:28" s="2444" customFormat="1" ht="44.25" customHeight="1">
      <c r="A1" s="2981" t="s">
        <v>814</v>
      </c>
    </row>
    <row r="2" spans="1:28" ht="18.75" customHeight="1">
      <c r="C2" s="3152" t="s">
        <v>1130</v>
      </c>
      <c r="D2" s="3152"/>
      <c r="E2" s="3152"/>
      <c r="F2" s="3152"/>
      <c r="G2" s="3152"/>
      <c r="H2" s="3152"/>
      <c r="I2" s="3152"/>
      <c r="J2" s="3152"/>
      <c r="L2" s="3152" t="str">
        <f>+$C2</f>
        <v>Quadro EDA N6-40e -  Movimentos de Imobilizado na atividade de CEE em Baixa Tensão</v>
      </c>
      <c r="M2" s="3152"/>
      <c r="N2" s="3152"/>
      <c r="O2" s="3152"/>
      <c r="P2" s="3152"/>
      <c r="Q2" s="3152"/>
      <c r="R2" s="3152"/>
      <c r="S2" s="3152"/>
      <c r="U2" s="3152" t="str">
        <f>+$C2</f>
        <v>Quadro EDA N6-40e -  Movimentos de Imobilizado na atividade de CEE em Baixa Tensão</v>
      </c>
      <c r="V2" s="3152"/>
      <c r="W2" s="3152"/>
      <c r="X2" s="3152"/>
      <c r="Y2" s="3152"/>
      <c r="Z2" s="3152"/>
      <c r="AA2" s="3152"/>
      <c r="AB2" s="3152"/>
    </row>
    <row r="3" spans="1:28">
      <c r="C3" s="2444"/>
      <c r="D3" s="2444"/>
      <c r="E3" s="2444"/>
      <c r="F3" s="2444"/>
      <c r="G3" s="2444"/>
      <c r="H3" s="2444"/>
      <c r="I3" s="2444"/>
      <c r="J3" s="2444"/>
      <c r="L3" s="2444"/>
      <c r="M3" s="2444"/>
      <c r="N3" s="2444"/>
      <c r="O3" s="2444"/>
      <c r="P3" s="2444"/>
      <c r="Q3" s="2444"/>
      <c r="R3" s="2444"/>
      <c r="S3" s="2444"/>
      <c r="U3" s="2444"/>
      <c r="V3" s="2444"/>
      <c r="W3" s="2444"/>
      <c r="X3" s="2444"/>
      <c r="Y3" s="2444"/>
      <c r="Z3" s="2444"/>
      <c r="AA3" s="2444"/>
      <c r="AB3" s="2444"/>
    </row>
    <row r="4" spans="1:28" ht="15">
      <c r="C4" s="2456" t="s">
        <v>834</v>
      </c>
      <c r="D4" s="2982" t="s">
        <v>1159</v>
      </c>
      <c r="E4" s="2996"/>
      <c r="F4" s="2997"/>
      <c r="G4" s="2997"/>
      <c r="H4" s="2997"/>
      <c r="I4" s="2998"/>
      <c r="J4" s="2985" t="s">
        <v>169</v>
      </c>
      <c r="L4" s="2456" t="s">
        <v>834</v>
      </c>
      <c r="M4" s="2982" t="s">
        <v>1166</v>
      </c>
      <c r="N4" s="2996"/>
      <c r="O4" s="2997"/>
      <c r="P4" s="2997"/>
      <c r="Q4" s="2997"/>
      <c r="R4" s="2998"/>
      <c r="S4" s="2985" t="s">
        <v>169</v>
      </c>
      <c r="U4" s="2456" t="s">
        <v>834</v>
      </c>
      <c r="V4" s="2982" t="s">
        <v>1165</v>
      </c>
      <c r="W4" s="2996"/>
      <c r="X4" s="2997"/>
      <c r="Y4" s="2997"/>
      <c r="Z4" s="2997"/>
      <c r="AA4" s="2998"/>
      <c r="AB4" s="2985" t="s">
        <v>169</v>
      </c>
    </row>
    <row r="5" spans="1:28" ht="30" customHeight="1">
      <c r="C5" s="3222" t="s">
        <v>835</v>
      </c>
      <c r="D5" s="3220" t="s">
        <v>238</v>
      </c>
      <c r="E5" s="3224" t="s">
        <v>42</v>
      </c>
      <c r="F5" s="3225"/>
      <c r="G5" s="3226" t="s">
        <v>817</v>
      </c>
      <c r="H5" s="3220" t="s">
        <v>355</v>
      </c>
      <c r="I5" s="3220" t="s">
        <v>973</v>
      </c>
      <c r="J5" s="3220" t="s">
        <v>241</v>
      </c>
      <c r="L5" s="3222" t="s">
        <v>835</v>
      </c>
      <c r="M5" s="3220" t="s">
        <v>238</v>
      </c>
      <c r="N5" s="3224" t="s">
        <v>42</v>
      </c>
      <c r="O5" s="3225"/>
      <c r="P5" s="3226" t="s">
        <v>817</v>
      </c>
      <c r="Q5" s="3220" t="s">
        <v>355</v>
      </c>
      <c r="R5" s="3220" t="s">
        <v>973</v>
      </c>
      <c r="S5" s="3220" t="s">
        <v>241</v>
      </c>
      <c r="U5" s="3222" t="s">
        <v>835</v>
      </c>
      <c r="V5" s="3220" t="s">
        <v>238</v>
      </c>
      <c r="W5" s="3224" t="s">
        <v>42</v>
      </c>
      <c r="X5" s="3225"/>
      <c r="Y5" s="3226" t="s">
        <v>817</v>
      </c>
      <c r="Z5" s="3220" t="s">
        <v>355</v>
      </c>
      <c r="AA5" s="3220" t="s">
        <v>973</v>
      </c>
      <c r="AB5" s="3220" t="s">
        <v>241</v>
      </c>
    </row>
    <row r="6" spans="1:28" ht="30" customHeight="1">
      <c r="C6" s="3223"/>
      <c r="D6" s="3221"/>
      <c r="E6" s="2190" t="s">
        <v>818</v>
      </c>
      <c r="F6" s="2949" t="s">
        <v>205</v>
      </c>
      <c r="G6" s="3227"/>
      <c r="H6" s="3221"/>
      <c r="I6" s="3221"/>
      <c r="J6" s="3221"/>
      <c r="L6" s="3223"/>
      <c r="M6" s="3221"/>
      <c r="N6" s="2190" t="s">
        <v>818</v>
      </c>
      <c r="O6" s="2949" t="s">
        <v>205</v>
      </c>
      <c r="P6" s="3227"/>
      <c r="Q6" s="3221"/>
      <c r="R6" s="3221"/>
      <c r="S6" s="3221"/>
      <c r="U6" s="3223"/>
      <c r="V6" s="3221"/>
      <c r="W6" s="2190" t="s">
        <v>818</v>
      </c>
      <c r="X6" s="2949" t="s">
        <v>205</v>
      </c>
      <c r="Y6" s="3227"/>
      <c r="Z6" s="3221"/>
      <c r="AA6" s="3221"/>
      <c r="AB6" s="3221"/>
    </row>
    <row r="7" spans="1:28" ht="9" customHeight="1">
      <c r="C7" s="2997"/>
      <c r="D7" s="2997"/>
      <c r="E7" s="2997"/>
      <c r="F7" s="2997"/>
      <c r="G7" s="2997"/>
      <c r="H7" s="2997"/>
      <c r="I7" s="2997"/>
      <c r="J7" s="2997"/>
      <c r="L7" s="2997"/>
      <c r="M7" s="2997"/>
      <c r="N7" s="2997"/>
      <c r="O7" s="2997"/>
      <c r="P7" s="2997"/>
      <c r="Q7" s="2997"/>
      <c r="R7" s="2997"/>
      <c r="S7" s="2997"/>
      <c r="U7" s="2997"/>
      <c r="V7" s="2997"/>
      <c r="W7" s="2997"/>
      <c r="X7" s="2997"/>
      <c r="Y7" s="2997"/>
      <c r="Z7" s="2997"/>
      <c r="AA7" s="2997"/>
      <c r="AB7" s="2997"/>
    </row>
    <row r="8" spans="1:28">
      <c r="C8" s="2137" t="s">
        <v>1050</v>
      </c>
      <c r="D8" s="2999"/>
      <c r="E8" s="3000"/>
      <c r="F8" s="3000"/>
      <c r="G8" s="3000"/>
      <c r="H8" s="3000"/>
      <c r="I8" s="3000"/>
      <c r="J8" s="3000"/>
      <c r="L8" s="2137" t="s">
        <v>1050</v>
      </c>
      <c r="M8" s="2999"/>
      <c r="N8" s="3000"/>
      <c r="O8" s="3000"/>
      <c r="P8" s="3000"/>
      <c r="Q8" s="3000"/>
      <c r="R8" s="3000"/>
      <c r="S8" s="3000"/>
      <c r="U8" s="2137" t="s">
        <v>1050</v>
      </c>
      <c r="V8" s="2999"/>
      <c r="W8" s="3000"/>
      <c r="X8" s="3000"/>
      <c r="Y8" s="3000"/>
      <c r="Z8" s="3000"/>
      <c r="AA8" s="3000"/>
      <c r="AB8" s="3000"/>
    </row>
    <row r="9" spans="1:28">
      <c r="A9" s="2444"/>
      <c r="C9" s="2731" t="s">
        <v>820</v>
      </c>
      <c r="D9" s="2440"/>
      <c r="E9" s="2440"/>
      <c r="F9" s="2439"/>
      <c r="G9" s="2440"/>
      <c r="H9" s="2439"/>
      <c r="I9" s="2439"/>
      <c r="J9" s="2440"/>
      <c r="L9" s="2731" t="s">
        <v>820</v>
      </c>
      <c r="M9" s="2439"/>
      <c r="N9" s="2439"/>
      <c r="O9" s="2439"/>
      <c r="P9" s="2439"/>
      <c r="Q9" s="2439"/>
      <c r="R9" s="2439"/>
      <c r="S9" s="2439"/>
      <c r="U9" s="2731" t="s">
        <v>820</v>
      </c>
      <c r="V9" s="2439"/>
      <c r="W9" s="2439"/>
      <c r="X9" s="2439"/>
      <c r="Y9" s="2439"/>
      <c r="Z9" s="2439"/>
      <c r="AA9" s="2439"/>
      <c r="AB9" s="2439"/>
    </row>
    <row r="10" spans="1:28">
      <c r="A10" s="2444"/>
      <c r="C10" s="2731" t="s">
        <v>821</v>
      </c>
      <c r="D10" s="2440"/>
      <c r="E10" s="2440"/>
      <c r="F10" s="2439"/>
      <c r="G10" s="2440"/>
      <c r="H10" s="2439"/>
      <c r="I10" s="2439"/>
      <c r="J10" s="2440"/>
      <c r="L10" s="2731" t="s">
        <v>821</v>
      </c>
      <c r="M10" s="2439"/>
      <c r="N10" s="2439"/>
      <c r="O10" s="2439"/>
      <c r="P10" s="2439"/>
      <c r="Q10" s="2439"/>
      <c r="R10" s="2439"/>
      <c r="S10" s="2439"/>
      <c r="U10" s="2731" t="s">
        <v>821</v>
      </c>
      <c r="V10" s="2439"/>
      <c r="W10" s="2439"/>
      <c r="X10" s="2439"/>
      <c r="Y10" s="2439"/>
      <c r="Z10" s="2439"/>
      <c r="AA10" s="2439"/>
      <c r="AB10" s="2439"/>
    </row>
    <row r="11" spans="1:28">
      <c r="A11" s="2444"/>
      <c r="C11" s="2731" t="s">
        <v>822</v>
      </c>
      <c r="D11" s="2440"/>
      <c r="E11" s="2440"/>
      <c r="F11" s="2439"/>
      <c r="G11" s="2440"/>
      <c r="H11" s="2439"/>
      <c r="I11" s="2439"/>
      <c r="J11" s="2440"/>
      <c r="L11" s="2731" t="s">
        <v>822</v>
      </c>
      <c r="M11" s="2439"/>
      <c r="N11" s="2439"/>
      <c r="O11" s="2439"/>
      <c r="P11" s="2439"/>
      <c r="Q11" s="2439"/>
      <c r="R11" s="2439"/>
      <c r="S11" s="2439"/>
      <c r="U11" s="2731" t="s">
        <v>822</v>
      </c>
      <c r="V11" s="2439"/>
      <c r="W11" s="2439"/>
      <c r="X11" s="2439"/>
      <c r="Y11" s="2439"/>
      <c r="Z11" s="2439"/>
      <c r="AA11" s="2439"/>
      <c r="AB11" s="2439"/>
    </row>
    <row r="12" spans="1:28">
      <c r="A12" s="2444"/>
      <c r="C12" s="2728" t="s">
        <v>839</v>
      </c>
      <c r="D12" s="2440"/>
      <c r="E12" s="2440"/>
      <c r="F12" s="2733"/>
      <c r="G12" s="2440"/>
      <c r="H12" s="2733"/>
      <c r="I12" s="2733"/>
      <c r="J12" s="2440"/>
      <c r="L12" s="2731"/>
      <c r="M12" s="2733"/>
      <c r="N12" s="2733"/>
      <c r="O12" s="2733"/>
      <c r="P12" s="2733"/>
      <c r="Q12" s="2733"/>
      <c r="R12" s="2733"/>
      <c r="S12" s="2733"/>
      <c r="U12" s="2731"/>
      <c r="V12" s="2733"/>
      <c r="W12" s="2733"/>
      <c r="X12" s="2733"/>
      <c r="Y12" s="2733"/>
      <c r="Z12" s="2733"/>
      <c r="AA12" s="2733"/>
      <c r="AB12" s="2733"/>
    </row>
    <row r="13" spans="1:28">
      <c r="B13" s="2724"/>
      <c r="C13" s="2458" t="s">
        <v>823</v>
      </c>
      <c r="D13" s="2440"/>
      <c r="E13" s="2440"/>
      <c r="F13" s="2439"/>
      <c r="G13" s="2440"/>
      <c r="H13" s="2439"/>
      <c r="I13" s="2439"/>
      <c r="J13" s="2440"/>
      <c r="L13" s="2458" t="s">
        <v>823</v>
      </c>
      <c r="M13" s="2439"/>
      <c r="N13" s="2439"/>
      <c r="O13" s="2439"/>
      <c r="P13" s="2439"/>
      <c r="Q13" s="2439"/>
      <c r="R13" s="2439"/>
      <c r="S13" s="2439"/>
      <c r="U13" s="2458" t="s">
        <v>823</v>
      </c>
      <c r="V13" s="2439"/>
      <c r="W13" s="2439"/>
      <c r="X13" s="2439"/>
      <c r="Y13" s="2439"/>
      <c r="Z13" s="2439"/>
      <c r="AA13" s="2439"/>
      <c r="AB13" s="2439"/>
    </row>
    <row r="14" spans="1:28">
      <c r="A14" s="2444"/>
      <c r="C14" s="2731" t="s">
        <v>1056</v>
      </c>
      <c r="D14" s="2440"/>
      <c r="E14" s="2440"/>
      <c r="F14" s="2439"/>
      <c r="G14" s="2440"/>
      <c r="H14" s="2439"/>
      <c r="I14" s="2439"/>
      <c r="J14" s="2440"/>
      <c r="L14" s="2731" t="s">
        <v>1056</v>
      </c>
      <c r="M14" s="2439"/>
      <c r="N14" s="2439"/>
      <c r="O14" s="2439"/>
      <c r="P14" s="2439"/>
      <c r="Q14" s="2439"/>
      <c r="R14" s="2439"/>
      <c r="S14" s="2439"/>
      <c r="U14" s="2731" t="s">
        <v>1056</v>
      </c>
      <c r="V14" s="2439"/>
      <c r="W14" s="2439"/>
      <c r="X14" s="2439"/>
      <c r="Y14" s="2439"/>
      <c r="Z14" s="2439"/>
      <c r="AA14" s="2439"/>
      <c r="AB14" s="2439"/>
    </row>
    <row r="15" spans="1:28">
      <c r="A15" s="2444"/>
      <c r="C15" s="2731"/>
      <c r="D15" s="2439"/>
      <c r="E15" s="2439"/>
      <c r="F15" s="2439"/>
      <c r="G15" s="2439"/>
      <c r="H15" s="2439"/>
      <c r="I15" s="2439"/>
      <c r="J15" s="2439"/>
      <c r="L15" s="2731"/>
      <c r="M15" s="2439"/>
      <c r="N15" s="2439"/>
      <c r="O15" s="2439"/>
      <c r="P15" s="2439"/>
      <c r="Q15" s="2439"/>
      <c r="R15" s="2439"/>
      <c r="S15" s="2439"/>
      <c r="U15" s="2731"/>
      <c r="V15" s="2439"/>
      <c r="W15" s="2439"/>
      <c r="X15" s="2439"/>
      <c r="Y15" s="2439"/>
      <c r="Z15" s="2439"/>
      <c r="AA15" s="2439"/>
      <c r="AB15" s="2439"/>
    </row>
    <row r="16" spans="1:28" s="2732" customFormat="1" ht="21.75" customHeight="1">
      <c r="A16" s="2438"/>
      <c r="B16" s="2438"/>
      <c r="C16" s="2191" t="s">
        <v>819</v>
      </c>
      <c r="D16" s="2135"/>
      <c r="E16" s="2135"/>
      <c r="F16" s="2135"/>
      <c r="G16" s="2135"/>
      <c r="H16" s="2135"/>
      <c r="I16" s="2135"/>
      <c r="J16" s="2135"/>
      <c r="L16" s="2191" t="s">
        <v>819</v>
      </c>
      <c r="M16" s="2135"/>
      <c r="N16" s="2135"/>
      <c r="O16" s="2135"/>
      <c r="P16" s="2135"/>
      <c r="Q16" s="2135"/>
      <c r="R16" s="2135"/>
      <c r="S16" s="2135"/>
      <c r="U16" s="2191" t="s">
        <v>819</v>
      </c>
      <c r="V16" s="2135"/>
      <c r="W16" s="2135"/>
      <c r="X16" s="2135"/>
      <c r="Y16" s="2135"/>
      <c r="Z16" s="2135"/>
      <c r="AA16" s="2135"/>
      <c r="AB16" s="2135"/>
    </row>
    <row r="17" spans="1:28">
      <c r="C17" s="2442"/>
      <c r="D17" s="2441"/>
      <c r="E17" s="2441"/>
      <c r="F17" s="2441"/>
      <c r="G17" s="2441"/>
      <c r="H17" s="2441"/>
      <c r="I17" s="2441"/>
      <c r="J17" s="2137"/>
      <c r="L17" s="2442"/>
      <c r="M17" s="2441"/>
      <c r="N17" s="2441"/>
      <c r="O17" s="2441"/>
      <c r="P17" s="2441"/>
      <c r="Q17" s="2441"/>
      <c r="R17" s="2441"/>
      <c r="S17" s="2137"/>
      <c r="U17" s="2442"/>
      <c r="V17" s="2441"/>
      <c r="W17" s="2441"/>
      <c r="X17" s="2441"/>
      <c r="Y17" s="2441"/>
      <c r="Z17" s="2441"/>
      <c r="AA17" s="2441"/>
      <c r="AB17" s="2137"/>
    </row>
    <row r="18" spans="1:28">
      <c r="C18" s="2442" t="s">
        <v>1052</v>
      </c>
      <c r="D18" s="2441"/>
      <c r="E18" s="2441"/>
      <c r="F18" s="2441"/>
      <c r="G18" s="2441"/>
      <c r="H18" s="2441"/>
      <c r="I18" s="2441"/>
      <c r="J18" s="2442"/>
      <c r="L18" s="2442" t="s">
        <v>1052</v>
      </c>
      <c r="M18" s="2441"/>
      <c r="N18" s="2441"/>
      <c r="O18" s="2441"/>
      <c r="P18" s="2441"/>
      <c r="Q18" s="2441"/>
      <c r="R18" s="2441"/>
      <c r="S18" s="2442"/>
      <c r="U18" s="2442" t="s">
        <v>1052</v>
      </c>
      <c r="V18" s="2441"/>
      <c r="W18" s="2441"/>
      <c r="X18" s="2441"/>
      <c r="Y18" s="2441"/>
      <c r="Z18" s="2441"/>
      <c r="AA18" s="2441"/>
      <c r="AB18" s="2442"/>
    </row>
    <row r="19" spans="1:28">
      <c r="A19" s="2444"/>
      <c r="C19" s="2731" t="s">
        <v>820</v>
      </c>
      <c r="D19" s="2440"/>
      <c r="E19" s="2440"/>
      <c r="F19" s="2439"/>
      <c r="G19" s="2440"/>
      <c r="H19" s="2439"/>
      <c r="I19" s="2439"/>
      <c r="J19" s="2440"/>
      <c r="L19" s="2731" t="s">
        <v>820</v>
      </c>
      <c r="M19" s="2439"/>
      <c r="N19" s="2439"/>
      <c r="O19" s="2439"/>
      <c r="P19" s="2439"/>
      <c r="Q19" s="2439"/>
      <c r="R19" s="2439"/>
      <c r="S19" s="2440"/>
      <c r="U19" s="2731" t="s">
        <v>820</v>
      </c>
      <c r="V19" s="2439"/>
      <c r="W19" s="2439"/>
      <c r="X19" s="2439"/>
      <c r="Y19" s="2439"/>
      <c r="Z19" s="2439"/>
      <c r="AA19" s="2439"/>
      <c r="AB19" s="2440"/>
    </row>
    <row r="20" spans="1:28">
      <c r="A20" s="2444"/>
      <c r="C20" s="2731" t="s">
        <v>821</v>
      </c>
      <c r="D20" s="2440"/>
      <c r="E20" s="2440"/>
      <c r="F20" s="2439"/>
      <c r="G20" s="2440"/>
      <c r="H20" s="2439"/>
      <c r="I20" s="2439"/>
      <c r="J20" s="2440"/>
      <c r="L20" s="2731" t="s">
        <v>821</v>
      </c>
      <c r="M20" s="2439"/>
      <c r="N20" s="2439"/>
      <c r="O20" s="2439"/>
      <c r="P20" s="2439"/>
      <c r="Q20" s="2439"/>
      <c r="R20" s="2439"/>
      <c r="S20" s="2440"/>
      <c r="U20" s="2731" t="s">
        <v>821</v>
      </c>
      <c r="V20" s="2439"/>
      <c r="W20" s="2439"/>
      <c r="X20" s="2439"/>
      <c r="Y20" s="2439"/>
      <c r="Z20" s="2439"/>
      <c r="AA20" s="2439"/>
      <c r="AB20" s="2440"/>
    </row>
    <row r="21" spans="1:28">
      <c r="A21" s="2444"/>
      <c r="C21" s="2731" t="s">
        <v>822</v>
      </c>
      <c r="D21" s="2440"/>
      <c r="E21" s="2440"/>
      <c r="F21" s="2439"/>
      <c r="G21" s="2440"/>
      <c r="H21" s="2439"/>
      <c r="I21" s="2442"/>
      <c r="J21" s="2440"/>
      <c r="L21" s="2731" t="s">
        <v>822</v>
      </c>
      <c r="M21" s="2442"/>
      <c r="N21" s="2442"/>
      <c r="O21" s="2442"/>
      <c r="P21" s="2442"/>
      <c r="Q21" s="2442"/>
      <c r="R21" s="2442"/>
      <c r="S21" s="2442"/>
      <c r="U21" s="2731" t="s">
        <v>822</v>
      </c>
      <c r="V21" s="2442"/>
      <c r="W21" s="2442"/>
      <c r="X21" s="2442"/>
      <c r="Y21" s="2442"/>
      <c r="Z21" s="2442"/>
      <c r="AA21" s="2442"/>
      <c r="AB21" s="2442"/>
    </row>
    <row r="22" spans="1:28">
      <c r="A22" s="2444"/>
      <c r="C22" s="2728" t="s">
        <v>839</v>
      </c>
      <c r="D22" s="2440"/>
      <c r="E22" s="2440"/>
      <c r="F22" s="2733"/>
      <c r="G22" s="2440"/>
      <c r="H22" s="2733"/>
      <c r="I22" s="2734"/>
      <c r="J22" s="2440"/>
      <c r="L22" s="2731"/>
      <c r="M22" s="2734"/>
      <c r="N22" s="2734"/>
      <c r="O22" s="2734"/>
      <c r="P22" s="2734"/>
      <c r="Q22" s="2734"/>
      <c r="R22" s="2734"/>
      <c r="S22" s="2442"/>
      <c r="U22" s="2731"/>
      <c r="V22" s="2734"/>
      <c r="W22" s="2734"/>
      <c r="X22" s="2734"/>
      <c r="Y22" s="2734"/>
      <c r="Z22" s="2734"/>
      <c r="AA22" s="2734"/>
      <c r="AB22" s="2442"/>
    </row>
    <row r="23" spans="1:28">
      <c r="B23" s="2724"/>
      <c r="C23" s="2458" t="s">
        <v>823</v>
      </c>
      <c r="D23" s="2440"/>
      <c r="E23" s="2440"/>
      <c r="F23" s="2439"/>
      <c r="G23" s="2440"/>
      <c r="H23" s="2439"/>
      <c r="I23" s="2439"/>
      <c r="J23" s="2440"/>
      <c r="L23" s="2458" t="s">
        <v>823</v>
      </c>
      <c r="M23" s="2439"/>
      <c r="N23" s="2439"/>
      <c r="O23" s="2439"/>
      <c r="P23" s="2439"/>
      <c r="Q23" s="2439"/>
      <c r="R23" s="2439"/>
      <c r="S23" s="2440"/>
      <c r="U23" s="2458" t="s">
        <v>823</v>
      </c>
      <c r="V23" s="2439"/>
      <c r="W23" s="2439"/>
      <c r="X23" s="2439"/>
      <c r="Y23" s="2439"/>
      <c r="Z23" s="2439"/>
      <c r="AA23" s="2439"/>
      <c r="AB23" s="2440"/>
    </row>
    <row r="24" spans="1:28">
      <c r="A24" s="2444"/>
      <c r="C24" s="2731" t="s">
        <v>824</v>
      </c>
      <c r="D24" s="2440"/>
      <c r="E24" s="2440"/>
      <c r="F24" s="2439"/>
      <c r="G24" s="2440"/>
      <c r="H24" s="2439"/>
      <c r="I24" s="2439"/>
      <c r="J24" s="2440"/>
      <c r="L24" s="2731" t="s">
        <v>824</v>
      </c>
      <c r="M24" s="2439"/>
      <c r="N24" s="2439"/>
      <c r="O24" s="2439"/>
      <c r="P24" s="2439"/>
      <c r="Q24" s="2439"/>
      <c r="R24" s="2439"/>
      <c r="S24" s="2440"/>
      <c r="U24" s="2731" t="s">
        <v>824</v>
      </c>
      <c r="V24" s="2439"/>
      <c r="W24" s="2439"/>
      <c r="X24" s="2439"/>
      <c r="Y24" s="2439"/>
      <c r="Z24" s="2439"/>
      <c r="AA24" s="2439"/>
      <c r="AB24" s="2440"/>
    </row>
    <row r="25" spans="1:28">
      <c r="A25" s="2444"/>
      <c r="C25" s="2731" t="s">
        <v>825</v>
      </c>
      <c r="D25" s="2440"/>
      <c r="E25" s="2440"/>
      <c r="F25" s="2439"/>
      <c r="G25" s="2440"/>
      <c r="H25" s="2439"/>
      <c r="I25" s="2439"/>
      <c r="J25" s="2440"/>
      <c r="L25" s="2731" t="s">
        <v>825</v>
      </c>
      <c r="M25" s="2439"/>
      <c r="N25" s="2439"/>
      <c r="O25" s="2439"/>
      <c r="P25" s="2439"/>
      <c r="Q25" s="2439"/>
      <c r="R25" s="2439"/>
      <c r="S25" s="2440"/>
      <c r="U25" s="2731" t="s">
        <v>825</v>
      </c>
      <c r="V25" s="2439"/>
      <c r="W25" s="2439"/>
      <c r="X25" s="2439"/>
      <c r="Y25" s="2439"/>
      <c r="Z25" s="2439"/>
      <c r="AA25" s="2439"/>
      <c r="AB25" s="2440"/>
    </row>
    <row r="26" spans="1:28">
      <c r="A26" s="2444"/>
      <c r="C26" s="2731" t="s">
        <v>826</v>
      </c>
      <c r="D26" s="2440"/>
      <c r="E26" s="2440"/>
      <c r="F26" s="2439"/>
      <c r="G26" s="2440"/>
      <c r="H26" s="2439"/>
      <c r="I26" s="2439"/>
      <c r="J26" s="2440"/>
      <c r="L26" s="2731" t="s">
        <v>826</v>
      </c>
      <c r="M26" s="2439"/>
      <c r="N26" s="2439"/>
      <c r="O26" s="2439"/>
      <c r="P26" s="2439"/>
      <c r="Q26" s="2439"/>
      <c r="R26" s="2439"/>
      <c r="S26" s="2440"/>
      <c r="U26" s="2731" t="s">
        <v>826</v>
      </c>
      <c r="V26" s="2439"/>
      <c r="W26" s="2439"/>
      <c r="X26" s="2439"/>
      <c r="Y26" s="2439"/>
      <c r="Z26" s="2439"/>
      <c r="AA26" s="2439"/>
      <c r="AB26" s="2440"/>
    </row>
    <row r="27" spans="1:28">
      <c r="C27" s="2731" t="s">
        <v>827</v>
      </c>
      <c r="D27" s="2439"/>
      <c r="E27" s="2439"/>
      <c r="F27" s="2439"/>
      <c r="G27" s="2439"/>
      <c r="H27" s="2439"/>
      <c r="I27" s="2439"/>
      <c r="J27" s="2440"/>
      <c r="L27" s="2731" t="s">
        <v>827</v>
      </c>
      <c r="M27" s="2439"/>
      <c r="N27" s="2439"/>
      <c r="O27" s="2439"/>
      <c r="P27" s="2439"/>
      <c r="Q27" s="2439"/>
      <c r="R27" s="2439"/>
      <c r="S27" s="2440"/>
      <c r="U27" s="2731" t="s">
        <v>827</v>
      </c>
      <c r="V27" s="2439"/>
      <c r="W27" s="2439"/>
      <c r="X27" s="2439"/>
      <c r="Y27" s="2439"/>
      <c r="Z27" s="2439"/>
      <c r="AA27" s="2439"/>
      <c r="AB27" s="2440"/>
    </row>
    <row r="28" spans="1:28">
      <c r="A28" s="2444"/>
      <c r="C28" s="2731" t="s">
        <v>1057</v>
      </c>
      <c r="D28" s="2440"/>
      <c r="E28" s="2440"/>
      <c r="F28" s="2439"/>
      <c r="G28" s="2440"/>
      <c r="H28" s="2439"/>
      <c r="I28" s="2439"/>
      <c r="J28" s="2440"/>
      <c r="L28" s="2731" t="s">
        <v>1057</v>
      </c>
      <c r="M28" s="2439"/>
      <c r="N28" s="2439"/>
      <c r="O28" s="2439"/>
      <c r="P28" s="2439"/>
      <c r="Q28" s="2439"/>
      <c r="R28" s="2439"/>
      <c r="S28" s="2440"/>
      <c r="U28" s="2731" t="s">
        <v>1057</v>
      </c>
      <c r="V28" s="2439"/>
      <c r="W28" s="2439"/>
      <c r="X28" s="2439"/>
      <c r="Y28" s="2439"/>
      <c r="Z28" s="2439"/>
      <c r="AA28" s="2439"/>
      <c r="AB28" s="2440"/>
    </row>
    <row r="29" spans="1:28" s="2732" customFormat="1" ht="21.75" customHeight="1">
      <c r="A29" s="2438"/>
      <c r="B29" s="2438"/>
      <c r="C29" s="2191" t="s">
        <v>828</v>
      </c>
      <c r="D29" s="2135"/>
      <c r="E29" s="2135"/>
      <c r="F29" s="2135"/>
      <c r="G29" s="2135"/>
      <c r="H29" s="2135"/>
      <c r="I29" s="2135"/>
      <c r="J29" s="2135"/>
      <c r="L29" s="2191" t="s">
        <v>828</v>
      </c>
      <c r="M29" s="2135"/>
      <c r="N29" s="2135"/>
      <c r="O29" s="2135"/>
      <c r="P29" s="2135"/>
      <c r="Q29" s="2135"/>
      <c r="R29" s="2135"/>
      <c r="S29" s="2135"/>
      <c r="U29" s="2191" t="s">
        <v>828</v>
      </c>
      <c r="V29" s="2135"/>
      <c r="W29" s="2135"/>
      <c r="X29" s="2135"/>
      <c r="Y29" s="2135"/>
      <c r="Z29" s="2135"/>
      <c r="AA29" s="2135"/>
      <c r="AB29" s="2135"/>
    </row>
    <row r="30" spans="1:28" ht="6" customHeight="1"/>
    <row r="31" spans="1:28" s="2732" customFormat="1" ht="21.75" customHeight="1">
      <c r="A31" s="2438"/>
      <c r="B31" s="2438"/>
      <c r="C31" s="2191" t="s">
        <v>829</v>
      </c>
      <c r="D31" s="2183"/>
      <c r="E31" s="2183"/>
      <c r="F31" s="2183"/>
      <c r="G31" s="2183"/>
      <c r="H31" s="2183"/>
      <c r="I31" s="2183"/>
      <c r="J31" s="2183"/>
      <c r="L31" s="2191" t="s">
        <v>829</v>
      </c>
      <c r="M31" s="2183"/>
      <c r="N31" s="2183"/>
      <c r="O31" s="2183"/>
      <c r="P31" s="2183"/>
      <c r="Q31" s="2183"/>
      <c r="R31" s="2183"/>
      <c r="S31" s="2183"/>
      <c r="U31" s="2191" t="s">
        <v>829</v>
      </c>
      <c r="V31" s="2183"/>
      <c r="W31" s="2183"/>
      <c r="X31" s="2183"/>
      <c r="Y31" s="2183"/>
      <c r="Z31" s="2183"/>
      <c r="AA31" s="2183"/>
      <c r="AB31" s="2183"/>
    </row>
    <row r="32" spans="1:28" ht="7.5" customHeight="1">
      <c r="C32" s="2444"/>
      <c r="D32" s="2444"/>
      <c r="E32" s="2444"/>
      <c r="F32" s="2444"/>
      <c r="G32" s="2444"/>
      <c r="H32" s="2444"/>
      <c r="I32" s="2444"/>
      <c r="J32" s="2444"/>
      <c r="L32" s="2444"/>
      <c r="M32" s="2444"/>
      <c r="N32" s="2444"/>
      <c r="O32" s="2444"/>
      <c r="P32" s="2444"/>
      <c r="Q32" s="2444"/>
      <c r="R32" s="2444"/>
      <c r="S32" s="2444"/>
      <c r="U32" s="2444"/>
      <c r="V32" s="2444"/>
      <c r="W32" s="2444"/>
      <c r="X32" s="2444"/>
      <c r="Y32" s="2444"/>
      <c r="Z32" s="2444"/>
      <c r="AA32" s="2444"/>
      <c r="AB32" s="2444"/>
    </row>
    <row r="33" spans="1:28" ht="7.5" customHeight="1">
      <c r="C33" s="2459"/>
      <c r="D33" s="2454"/>
      <c r="E33" s="2454"/>
      <c r="F33" s="2454"/>
      <c r="G33" s="2454"/>
      <c r="H33" s="2454"/>
      <c r="I33" s="2454"/>
      <c r="J33" s="2454"/>
      <c r="L33" s="2459"/>
      <c r="M33" s="2454"/>
      <c r="N33" s="2454"/>
      <c r="O33" s="2454"/>
      <c r="P33" s="2454"/>
      <c r="Q33" s="2454"/>
      <c r="R33" s="2454"/>
      <c r="S33" s="2454"/>
      <c r="U33" s="2459"/>
      <c r="V33" s="2454"/>
      <c r="W33" s="2454"/>
      <c r="X33" s="2454"/>
      <c r="Y33" s="2454"/>
      <c r="Z33" s="2454"/>
      <c r="AA33" s="2454"/>
      <c r="AB33" s="2454"/>
    </row>
    <row r="34" spans="1:28">
      <c r="C34" s="2184" t="s">
        <v>1054</v>
      </c>
      <c r="D34" s="2185"/>
      <c r="E34" s="2185"/>
      <c r="F34" s="2185"/>
      <c r="G34" s="2185"/>
      <c r="H34" s="2185"/>
      <c r="I34" s="2185"/>
      <c r="J34" s="2185"/>
      <c r="L34" s="2184" t="s">
        <v>1054</v>
      </c>
      <c r="M34" s="2185"/>
      <c r="N34" s="2185"/>
      <c r="O34" s="2185"/>
      <c r="P34" s="2185"/>
      <c r="Q34" s="2185"/>
      <c r="R34" s="2185"/>
      <c r="S34" s="2185"/>
      <c r="U34" s="2184" t="s">
        <v>1054</v>
      </c>
      <c r="V34" s="2185"/>
      <c r="W34" s="2185"/>
      <c r="X34" s="2185"/>
      <c r="Y34" s="2185"/>
      <c r="Z34" s="2185"/>
      <c r="AA34" s="2185"/>
      <c r="AB34" s="2185"/>
    </row>
    <row r="35" spans="1:28">
      <c r="B35" s="2444"/>
      <c r="C35" s="2184" t="s">
        <v>1055</v>
      </c>
      <c r="D35" s="2440"/>
      <c r="E35" s="2185"/>
      <c r="F35" s="2185"/>
      <c r="G35" s="2440"/>
      <c r="H35" s="2439"/>
      <c r="I35" s="2185"/>
      <c r="J35" s="2440"/>
      <c r="L35" s="2184" t="s">
        <v>1055</v>
      </c>
      <c r="M35" s="2185"/>
      <c r="N35" s="2185"/>
      <c r="O35" s="2185"/>
      <c r="P35" s="2185"/>
      <c r="Q35" s="2185"/>
      <c r="R35" s="2185"/>
      <c r="S35" s="2185"/>
      <c r="U35" s="2184" t="s">
        <v>1055</v>
      </c>
      <c r="V35" s="2185"/>
      <c r="W35" s="2185"/>
      <c r="X35" s="2185"/>
      <c r="Y35" s="2185"/>
      <c r="Z35" s="2185"/>
      <c r="AA35" s="2185"/>
      <c r="AB35" s="2185"/>
    </row>
    <row r="36" spans="1:28">
      <c r="C36" s="2184" t="s">
        <v>830</v>
      </c>
      <c r="D36" s="2185"/>
      <c r="E36" s="2185"/>
      <c r="F36" s="2185"/>
      <c r="G36" s="2185"/>
      <c r="H36" s="2185"/>
      <c r="I36" s="2185"/>
      <c r="J36" s="2185"/>
      <c r="L36" s="2184" t="s">
        <v>830</v>
      </c>
      <c r="M36" s="2185"/>
      <c r="N36" s="2185"/>
      <c r="O36" s="2185"/>
      <c r="P36" s="2185"/>
      <c r="Q36" s="2185"/>
      <c r="R36" s="2185"/>
      <c r="S36" s="2185"/>
      <c r="U36" s="2184" t="s">
        <v>830</v>
      </c>
      <c r="V36" s="2185"/>
      <c r="W36" s="2185"/>
      <c r="X36" s="2185"/>
      <c r="Y36" s="2185"/>
      <c r="Z36" s="2185"/>
      <c r="AA36" s="2185"/>
      <c r="AB36" s="2185"/>
    </row>
    <row r="37" spans="1:28">
      <c r="C37" s="2460"/>
      <c r="D37" s="2461"/>
      <c r="E37" s="2461"/>
      <c r="F37" s="2461"/>
      <c r="G37" s="2461"/>
      <c r="H37" s="2461"/>
      <c r="I37" s="2461"/>
      <c r="J37" s="2461"/>
      <c r="L37" s="2460"/>
      <c r="M37" s="2461"/>
      <c r="N37" s="2461"/>
      <c r="O37" s="2461"/>
      <c r="P37" s="2461"/>
      <c r="Q37" s="2461"/>
      <c r="R37" s="2461"/>
      <c r="S37" s="2461"/>
      <c r="U37" s="2460"/>
      <c r="V37" s="2461"/>
      <c r="W37" s="2461"/>
      <c r="X37" s="2461"/>
      <c r="Y37" s="2461"/>
      <c r="Z37" s="2461"/>
      <c r="AA37" s="2461"/>
      <c r="AB37" s="2461"/>
    </row>
    <row r="38" spans="1:28">
      <c r="C38" s="2460"/>
      <c r="D38" s="2461"/>
      <c r="E38" s="2461"/>
      <c r="F38" s="2461"/>
      <c r="G38" s="2461"/>
      <c r="H38" s="2461"/>
      <c r="I38" s="2461"/>
      <c r="J38" s="2461"/>
      <c r="L38" s="2460"/>
      <c r="M38" s="2461"/>
      <c r="N38" s="2461"/>
      <c r="O38" s="2461"/>
      <c r="P38" s="2461"/>
      <c r="Q38" s="2461"/>
      <c r="R38" s="2461"/>
      <c r="S38" s="2461"/>
      <c r="U38" s="2460"/>
      <c r="V38" s="2461"/>
      <c r="W38" s="2461"/>
      <c r="X38" s="2461"/>
      <c r="Y38" s="2461"/>
      <c r="Z38" s="2461"/>
      <c r="AA38" s="2461"/>
      <c r="AB38" s="2461"/>
    </row>
    <row r="41" spans="1:28" s="2445" customFormat="1" ht="15" customHeight="1">
      <c r="A41" s="2438"/>
      <c r="B41" s="2438"/>
      <c r="C41" s="3152" t="s">
        <v>1131</v>
      </c>
      <c r="D41" s="3152"/>
      <c r="E41" s="3152"/>
      <c r="F41" s="3152"/>
      <c r="G41" s="3152"/>
      <c r="H41" s="3152"/>
      <c r="I41" s="3152"/>
      <c r="K41" s="2438"/>
      <c r="L41" s="3152" t="str">
        <f>+$C41</f>
        <v>Quadro EDA N6-40f -  Movimentos de Amortizações na atividade de CEE em Baixa Tensão</v>
      </c>
      <c r="M41" s="3152"/>
      <c r="N41" s="3152"/>
      <c r="O41" s="3152"/>
      <c r="P41" s="3152"/>
      <c r="Q41" s="3152"/>
      <c r="R41" s="3152"/>
      <c r="T41" s="2438"/>
      <c r="U41" s="3152" t="str">
        <f>+$C41</f>
        <v>Quadro EDA N6-40f -  Movimentos de Amortizações na atividade de CEE em Baixa Tensão</v>
      </c>
      <c r="V41" s="3152"/>
      <c r="W41" s="3152"/>
      <c r="X41" s="3152"/>
      <c r="Y41" s="3152"/>
      <c r="Z41" s="3152"/>
      <c r="AA41" s="3152"/>
    </row>
    <row r="42" spans="1:28" s="2445" customFormat="1">
      <c r="A42" s="2438"/>
      <c r="B42" s="2438"/>
      <c r="C42" s="3001"/>
      <c r="D42" s="3001"/>
      <c r="E42" s="3001"/>
      <c r="F42" s="3001"/>
      <c r="G42" s="3001"/>
      <c r="H42" s="3001"/>
      <c r="I42" s="3001"/>
      <c r="K42" s="2438"/>
      <c r="L42" s="3001"/>
      <c r="M42" s="3001"/>
      <c r="N42" s="3001"/>
      <c r="O42" s="3001"/>
      <c r="P42" s="3001"/>
      <c r="Q42" s="3001"/>
      <c r="R42" s="3001"/>
      <c r="T42" s="2438"/>
      <c r="U42" s="3001"/>
      <c r="V42" s="3001"/>
      <c r="W42" s="3001"/>
      <c r="X42" s="3001"/>
      <c r="Y42" s="3001"/>
      <c r="Z42" s="3001"/>
      <c r="AA42" s="3001"/>
    </row>
    <row r="43" spans="1:28" s="2445" customFormat="1" ht="15">
      <c r="A43" s="2438"/>
      <c r="B43" s="2438"/>
      <c r="C43" s="2456" t="s">
        <v>834</v>
      </c>
      <c r="D43" s="2982" t="s">
        <v>1159</v>
      </c>
      <c r="E43" s="3002"/>
      <c r="F43" s="2996"/>
      <c r="H43" s="3003" t="s">
        <v>169</v>
      </c>
      <c r="K43" s="2438"/>
      <c r="L43" s="2456" t="s">
        <v>834</v>
      </c>
      <c r="M43" s="2982" t="s">
        <v>1166</v>
      </c>
      <c r="N43" s="3002"/>
      <c r="O43" s="2996"/>
      <c r="Q43" s="3003" t="s">
        <v>169</v>
      </c>
      <c r="T43" s="2438"/>
      <c r="U43" s="2456" t="s">
        <v>834</v>
      </c>
      <c r="V43" s="2982" t="s">
        <v>1165</v>
      </c>
      <c r="W43" s="3002"/>
      <c r="X43" s="2996"/>
      <c r="Z43" s="3003" t="s">
        <v>169</v>
      </c>
    </row>
    <row r="44" spans="1:28" s="2445" customFormat="1" ht="50.1" customHeight="1">
      <c r="A44" s="2438"/>
      <c r="B44" s="2438"/>
      <c r="C44" s="2191" t="s">
        <v>836</v>
      </c>
      <c r="D44" s="2190" t="s">
        <v>238</v>
      </c>
      <c r="E44" s="2190" t="s">
        <v>832</v>
      </c>
      <c r="F44" s="2190" t="s">
        <v>355</v>
      </c>
      <c r="G44" s="2190" t="s">
        <v>973</v>
      </c>
      <c r="H44" s="2190" t="s">
        <v>241</v>
      </c>
      <c r="I44" s="2190" t="s">
        <v>833</v>
      </c>
      <c r="K44" s="2438"/>
      <c r="L44" s="2191" t="s">
        <v>836</v>
      </c>
      <c r="M44" s="2190" t="s">
        <v>238</v>
      </c>
      <c r="N44" s="2190" t="s">
        <v>832</v>
      </c>
      <c r="O44" s="2190" t="s">
        <v>355</v>
      </c>
      <c r="P44" s="2190" t="s">
        <v>973</v>
      </c>
      <c r="Q44" s="2190" t="s">
        <v>241</v>
      </c>
      <c r="R44" s="2190" t="s">
        <v>833</v>
      </c>
      <c r="T44" s="2438"/>
      <c r="U44" s="2191" t="s">
        <v>836</v>
      </c>
      <c r="V44" s="2190" t="s">
        <v>238</v>
      </c>
      <c r="W44" s="2190" t="s">
        <v>832</v>
      </c>
      <c r="X44" s="2190" t="s">
        <v>355</v>
      </c>
      <c r="Y44" s="2190" t="s">
        <v>973</v>
      </c>
      <c r="Z44" s="2190" t="s">
        <v>241</v>
      </c>
      <c r="AA44" s="2190" t="s">
        <v>833</v>
      </c>
    </row>
    <row r="45" spans="1:28" s="2445" customFormat="1" ht="9" customHeight="1">
      <c r="A45" s="2438"/>
      <c r="B45" s="2438"/>
      <c r="C45" s="2997"/>
      <c r="D45" s="2997"/>
      <c r="E45" s="2997"/>
      <c r="F45" s="2997"/>
      <c r="G45" s="2997"/>
      <c r="H45" s="2997"/>
      <c r="I45" s="2997"/>
      <c r="K45" s="2438"/>
      <c r="L45" s="2997"/>
      <c r="M45" s="2997"/>
      <c r="N45" s="2997"/>
      <c r="O45" s="2997"/>
      <c r="P45" s="2997"/>
      <c r="Q45" s="2997"/>
      <c r="R45" s="2997"/>
      <c r="T45" s="2438"/>
      <c r="U45" s="2997"/>
      <c r="V45" s="2997"/>
      <c r="W45" s="2997"/>
      <c r="X45" s="2997"/>
      <c r="Y45" s="2997"/>
      <c r="Z45" s="2997"/>
      <c r="AA45" s="2997"/>
    </row>
    <row r="46" spans="1:28" s="2445" customFormat="1">
      <c r="A46" s="2438"/>
      <c r="B46" s="2438"/>
      <c r="C46" s="2137" t="s">
        <v>1050</v>
      </c>
      <c r="D46" s="3004"/>
      <c r="E46" s="3004"/>
      <c r="F46" s="3004"/>
      <c r="G46" s="3004"/>
      <c r="H46" s="3004"/>
      <c r="I46" s="3005"/>
      <c r="K46" s="2438"/>
      <c r="L46" s="2137" t="s">
        <v>1050</v>
      </c>
      <c r="M46" s="3004"/>
      <c r="N46" s="3004"/>
      <c r="O46" s="3004"/>
      <c r="P46" s="3004"/>
      <c r="Q46" s="3004"/>
      <c r="R46" s="3004"/>
      <c r="T46" s="2438"/>
      <c r="U46" s="2137" t="s">
        <v>1050</v>
      </c>
      <c r="V46" s="3004"/>
      <c r="W46" s="3004"/>
      <c r="X46" s="3004"/>
      <c r="Y46" s="3004"/>
      <c r="Z46" s="3004"/>
      <c r="AA46" s="3004"/>
    </row>
    <row r="47" spans="1:28" s="2445" customFormat="1">
      <c r="A47" s="2444"/>
      <c r="B47" s="2438"/>
      <c r="C47" s="2731" t="s">
        <v>820</v>
      </c>
      <c r="D47" s="2440"/>
      <c r="E47" s="2447"/>
      <c r="F47" s="2447"/>
      <c r="G47" s="2447"/>
      <c r="H47" s="2447"/>
      <c r="I47" s="2479"/>
      <c r="K47" s="2438"/>
      <c r="L47" s="2731" t="s">
        <v>820</v>
      </c>
      <c r="M47" s="2447"/>
      <c r="N47" s="2447"/>
      <c r="O47" s="2447"/>
      <c r="P47" s="2447"/>
      <c r="Q47" s="2447"/>
      <c r="R47" s="2448"/>
      <c r="T47" s="2438"/>
      <c r="U47" s="2731" t="s">
        <v>820</v>
      </c>
      <c r="V47" s="2447"/>
      <c r="W47" s="2447"/>
      <c r="X47" s="2447"/>
      <c r="Y47" s="2447"/>
      <c r="Z47" s="2447"/>
      <c r="AA47" s="2448"/>
    </row>
    <row r="48" spans="1:28" s="2445" customFormat="1">
      <c r="A48" s="2444"/>
      <c r="B48" s="2438"/>
      <c r="C48" s="2731" t="s">
        <v>821</v>
      </c>
      <c r="D48" s="2440"/>
      <c r="E48" s="2447"/>
      <c r="F48" s="2447"/>
      <c r="G48" s="2447"/>
      <c r="H48" s="2447"/>
      <c r="I48" s="2479"/>
      <c r="K48" s="2438"/>
      <c r="L48" s="2731" t="s">
        <v>821</v>
      </c>
      <c r="M48" s="2447"/>
      <c r="N48" s="2447"/>
      <c r="O48" s="2447"/>
      <c r="P48" s="2447"/>
      <c r="Q48" s="2447"/>
      <c r="R48" s="2448"/>
      <c r="T48" s="2438"/>
      <c r="U48" s="2731" t="s">
        <v>821</v>
      </c>
      <c r="V48" s="2447"/>
      <c r="W48" s="2447"/>
      <c r="X48" s="2447"/>
      <c r="Y48" s="2447"/>
      <c r="Z48" s="2447"/>
      <c r="AA48" s="2448"/>
    </row>
    <row r="49" spans="1:28" s="2445" customFormat="1">
      <c r="A49" s="2444"/>
      <c r="B49" s="2438"/>
      <c r="C49" s="2731" t="s">
        <v>822</v>
      </c>
      <c r="D49" s="2440"/>
      <c r="E49" s="2447"/>
      <c r="F49" s="2447"/>
      <c r="G49" s="2447"/>
      <c r="H49" s="2447"/>
      <c r="I49" s="2479"/>
      <c r="K49" s="2438"/>
      <c r="L49" s="2731" t="s">
        <v>822</v>
      </c>
      <c r="M49" s="2447"/>
      <c r="N49" s="2447"/>
      <c r="O49" s="2447"/>
      <c r="P49" s="2447"/>
      <c r="Q49" s="2447"/>
      <c r="R49" s="2448"/>
      <c r="T49" s="2438"/>
      <c r="U49" s="2731" t="s">
        <v>822</v>
      </c>
      <c r="V49" s="2447"/>
      <c r="W49" s="2447"/>
      <c r="X49" s="2447"/>
      <c r="Y49" s="2447"/>
      <c r="Z49" s="2447"/>
      <c r="AA49" s="2448"/>
    </row>
    <row r="50" spans="1:28">
      <c r="B50" s="2724"/>
      <c r="C50" s="2458" t="s">
        <v>823</v>
      </c>
      <c r="D50" s="2440"/>
      <c r="E50" s="2447"/>
      <c r="F50" s="2447"/>
      <c r="G50" s="2447"/>
      <c r="H50" s="2447"/>
      <c r="I50" s="2479"/>
      <c r="L50" s="2458" t="s">
        <v>823</v>
      </c>
      <c r="M50" s="2447"/>
      <c r="N50" s="2447"/>
      <c r="O50" s="2447"/>
      <c r="P50" s="2447"/>
      <c r="Q50" s="2447"/>
      <c r="R50" s="2448"/>
      <c r="U50" s="2458" t="s">
        <v>823</v>
      </c>
      <c r="V50" s="2447"/>
      <c r="W50" s="2447"/>
      <c r="X50" s="2447"/>
      <c r="Y50" s="2447"/>
      <c r="Z50" s="2447"/>
      <c r="AA50" s="2448"/>
    </row>
    <row r="51" spans="1:28">
      <c r="A51" s="2444"/>
      <c r="C51" s="2731" t="s">
        <v>1056</v>
      </c>
      <c r="D51" s="2440"/>
      <c r="E51" s="2447"/>
      <c r="F51" s="2447"/>
      <c r="G51" s="2447"/>
      <c r="H51" s="2447"/>
      <c r="I51" s="2479"/>
      <c r="L51" s="2731" t="s">
        <v>1056</v>
      </c>
      <c r="M51" s="2447"/>
      <c r="N51" s="2447"/>
      <c r="O51" s="2447"/>
      <c r="P51" s="2447"/>
      <c r="Q51" s="2447"/>
      <c r="R51" s="2448"/>
      <c r="U51" s="2731" t="s">
        <v>1056</v>
      </c>
      <c r="V51" s="2447"/>
      <c r="W51" s="2447"/>
      <c r="X51" s="2447"/>
      <c r="Y51" s="2447"/>
      <c r="Z51" s="2447"/>
      <c r="AA51" s="2448"/>
    </row>
    <row r="52" spans="1:28">
      <c r="A52" s="2444"/>
      <c r="C52" s="2731"/>
      <c r="D52" s="2447"/>
      <c r="E52" s="2447"/>
      <c r="F52" s="2447"/>
      <c r="G52" s="2447"/>
      <c r="H52" s="2447"/>
      <c r="I52" s="2480"/>
      <c r="L52" s="2731"/>
      <c r="M52" s="2447"/>
      <c r="N52" s="2447"/>
      <c r="O52" s="2447"/>
      <c r="P52" s="2447"/>
      <c r="Q52" s="2447"/>
      <c r="R52" s="2462"/>
      <c r="U52" s="2731"/>
      <c r="V52" s="2447"/>
      <c r="W52" s="2447"/>
      <c r="X52" s="2447"/>
      <c r="Y52" s="2447"/>
      <c r="Z52" s="2447"/>
      <c r="AA52" s="2462"/>
    </row>
    <row r="53" spans="1:28" s="2732" customFormat="1" ht="21.75" customHeight="1">
      <c r="A53" s="2438"/>
      <c r="B53" s="2438"/>
      <c r="C53" s="2191" t="s">
        <v>819</v>
      </c>
      <c r="D53" s="2135"/>
      <c r="E53" s="2135"/>
      <c r="F53" s="2135"/>
      <c r="G53" s="2135"/>
      <c r="H53" s="2135"/>
      <c r="I53" s="2138"/>
      <c r="J53" s="2445"/>
      <c r="L53" s="2191" t="s">
        <v>819</v>
      </c>
      <c r="M53" s="2183"/>
      <c r="N53" s="2183"/>
      <c r="O53" s="2183"/>
      <c r="P53" s="2183"/>
      <c r="Q53" s="2183"/>
      <c r="R53" s="2192"/>
      <c r="S53" s="2445"/>
      <c r="U53" s="2191" t="s">
        <v>819</v>
      </c>
      <c r="V53" s="2183"/>
      <c r="W53" s="2183"/>
      <c r="X53" s="2183"/>
      <c r="Y53" s="2183"/>
      <c r="Z53" s="2183"/>
      <c r="AA53" s="2192"/>
      <c r="AB53" s="2445"/>
    </row>
    <row r="54" spans="1:28">
      <c r="C54" s="2442"/>
      <c r="D54" s="2449"/>
      <c r="E54" s="2449"/>
      <c r="F54" s="2449"/>
      <c r="G54" s="2449"/>
      <c r="H54" s="2449"/>
      <c r="I54" s="2481"/>
      <c r="L54" s="2442"/>
      <c r="M54" s="2449"/>
      <c r="N54" s="2449"/>
      <c r="O54" s="2449"/>
      <c r="P54" s="2449"/>
      <c r="Q54" s="2449"/>
      <c r="R54" s="2463"/>
      <c r="U54" s="2442"/>
      <c r="V54" s="2449"/>
      <c r="W54" s="2449"/>
      <c r="X54" s="2449"/>
      <c r="Y54" s="2449"/>
      <c r="Z54" s="2449"/>
      <c r="AA54" s="2463"/>
    </row>
    <row r="55" spans="1:28">
      <c r="C55" s="2442" t="s">
        <v>1052</v>
      </c>
      <c r="D55" s="2449"/>
      <c r="E55" s="2449"/>
      <c r="F55" s="2449"/>
      <c r="G55" s="2449"/>
      <c r="H55" s="2449"/>
      <c r="I55" s="2481"/>
      <c r="L55" s="2442" t="s">
        <v>1052</v>
      </c>
      <c r="M55" s="2449"/>
      <c r="N55" s="2449"/>
      <c r="O55" s="2449"/>
      <c r="P55" s="2449"/>
      <c r="Q55" s="2449"/>
      <c r="R55" s="2463"/>
      <c r="U55" s="2442" t="s">
        <v>1052</v>
      </c>
      <c r="V55" s="2449"/>
      <c r="W55" s="2449"/>
      <c r="X55" s="2449"/>
      <c r="Y55" s="2449"/>
      <c r="Z55" s="2449"/>
      <c r="AA55" s="2463"/>
    </row>
    <row r="56" spans="1:28">
      <c r="A56" s="2444"/>
      <c r="C56" s="2731" t="s">
        <v>820</v>
      </c>
      <c r="D56" s="2440"/>
      <c r="E56" s="2447"/>
      <c r="F56" s="2447"/>
      <c r="G56" s="2447"/>
      <c r="H56" s="2447"/>
      <c r="I56" s="2479"/>
      <c r="L56" s="2731" t="s">
        <v>820</v>
      </c>
      <c r="M56" s="2447"/>
      <c r="N56" s="2447"/>
      <c r="O56" s="2447"/>
      <c r="P56" s="2447"/>
      <c r="Q56" s="2447"/>
      <c r="R56" s="2448"/>
      <c r="U56" s="2731" t="s">
        <v>820</v>
      </c>
      <c r="V56" s="2447"/>
      <c r="W56" s="2447"/>
      <c r="X56" s="2447"/>
      <c r="Y56" s="2447"/>
      <c r="Z56" s="2447"/>
      <c r="AA56" s="2448"/>
    </row>
    <row r="57" spans="1:28">
      <c r="A57" s="2444"/>
      <c r="C57" s="2731" t="s">
        <v>821</v>
      </c>
      <c r="D57" s="2440"/>
      <c r="E57" s="2447"/>
      <c r="F57" s="2447"/>
      <c r="G57" s="2447"/>
      <c r="H57" s="2447"/>
      <c r="I57" s="2479"/>
      <c r="L57" s="2731" t="s">
        <v>821</v>
      </c>
      <c r="M57" s="2447"/>
      <c r="N57" s="2447"/>
      <c r="O57" s="2447"/>
      <c r="P57" s="2447"/>
      <c r="Q57" s="2447"/>
      <c r="R57" s="2448"/>
      <c r="U57" s="2731" t="s">
        <v>821</v>
      </c>
      <c r="V57" s="2447"/>
      <c r="W57" s="2447"/>
      <c r="X57" s="2447"/>
      <c r="Y57" s="2447"/>
      <c r="Z57" s="2447"/>
      <c r="AA57" s="2448"/>
    </row>
    <row r="58" spans="1:28">
      <c r="A58" s="2444"/>
      <c r="C58" s="2731" t="s">
        <v>822</v>
      </c>
      <c r="D58" s="2440"/>
      <c r="E58" s="2447"/>
      <c r="F58" s="2447"/>
      <c r="G58" s="2447"/>
      <c r="H58" s="2447"/>
      <c r="I58" s="2479"/>
      <c r="L58" s="2731" t="s">
        <v>822</v>
      </c>
      <c r="M58" s="2449"/>
      <c r="N58" s="2447"/>
      <c r="O58" s="2447"/>
      <c r="P58" s="2447"/>
      <c r="Q58" s="2447"/>
      <c r="R58" s="2448"/>
      <c r="U58" s="2731" t="s">
        <v>822</v>
      </c>
      <c r="V58" s="2449"/>
      <c r="W58" s="2447"/>
      <c r="X58" s="2447"/>
      <c r="Y58" s="2447"/>
      <c r="Z58" s="2447"/>
      <c r="AA58" s="2448"/>
    </row>
    <row r="59" spans="1:28">
      <c r="B59" s="2724"/>
      <c r="C59" s="2458" t="s">
        <v>823</v>
      </c>
      <c r="D59" s="2440"/>
      <c r="E59" s="2447"/>
      <c r="F59" s="2447"/>
      <c r="G59" s="2447"/>
      <c r="H59" s="2447"/>
      <c r="I59" s="2479"/>
      <c r="L59" s="2458" t="s">
        <v>823</v>
      </c>
      <c r="M59" s="2447"/>
      <c r="N59" s="2447"/>
      <c r="O59" s="2447"/>
      <c r="P59" s="2447"/>
      <c r="Q59" s="2447"/>
      <c r="R59" s="2448"/>
      <c r="U59" s="2458" t="s">
        <v>823</v>
      </c>
      <c r="V59" s="2447"/>
      <c r="W59" s="2447"/>
      <c r="X59" s="2447"/>
      <c r="Y59" s="2447"/>
      <c r="Z59" s="2447"/>
      <c r="AA59" s="2448"/>
    </row>
    <row r="60" spans="1:28">
      <c r="A60" s="2444"/>
      <c r="C60" s="2731" t="s">
        <v>824</v>
      </c>
      <c r="D60" s="2440"/>
      <c r="E60" s="2447"/>
      <c r="F60" s="2447"/>
      <c r="G60" s="2447"/>
      <c r="H60" s="2447"/>
      <c r="I60" s="2479"/>
      <c r="L60" s="2731" t="s">
        <v>824</v>
      </c>
      <c r="M60" s="2447"/>
      <c r="N60" s="2447"/>
      <c r="O60" s="2447"/>
      <c r="P60" s="2447"/>
      <c r="Q60" s="2447"/>
      <c r="R60" s="2448"/>
      <c r="U60" s="2731" t="s">
        <v>824</v>
      </c>
      <c r="V60" s="2447"/>
      <c r="W60" s="2447"/>
      <c r="X60" s="2447"/>
      <c r="Y60" s="2447"/>
      <c r="Z60" s="2447"/>
      <c r="AA60" s="2448"/>
    </row>
    <row r="61" spans="1:28">
      <c r="A61" s="2444"/>
      <c r="C61" s="2731" t="s">
        <v>825</v>
      </c>
      <c r="D61" s="2440"/>
      <c r="E61" s="2447"/>
      <c r="F61" s="2447"/>
      <c r="G61" s="2447"/>
      <c r="H61" s="2447"/>
      <c r="I61" s="2479"/>
      <c r="L61" s="2731" t="s">
        <v>825</v>
      </c>
      <c r="M61" s="2447"/>
      <c r="N61" s="2447"/>
      <c r="O61" s="2447"/>
      <c r="P61" s="2447"/>
      <c r="Q61" s="2447"/>
      <c r="R61" s="2448"/>
      <c r="U61" s="2731" t="s">
        <v>825</v>
      </c>
      <c r="V61" s="2447"/>
      <c r="W61" s="2447"/>
      <c r="X61" s="2447"/>
      <c r="Y61" s="2447"/>
      <c r="Z61" s="2447"/>
      <c r="AA61" s="2448"/>
    </row>
    <row r="62" spans="1:28">
      <c r="A62" s="2444"/>
      <c r="C62" s="2731" t="s">
        <v>826</v>
      </c>
      <c r="D62" s="2440"/>
      <c r="E62" s="2447"/>
      <c r="F62" s="2447"/>
      <c r="G62" s="2447"/>
      <c r="H62" s="2447"/>
      <c r="I62" s="2479"/>
      <c r="L62" s="2731" t="s">
        <v>826</v>
      </c>
      <c r="M62" s="2447"/>
      <c r="N62" s="2447"/>
      <c r="O62" s="2447"/>
      <c r="P62" s="2447"/>
      <c r="Q62" s="2447"/>
      <c r="R62" s="2448"/>
      <c r="U62" s="2731" t="s">
        <v>826</v>
      </c>
      <c r="V62" s="2447"/>
      <c r="W62" s="2447"/>
      <c r="X62" s="2447"/>
      <c r="Y62" s="2447"/>
      <c r="Z62" s="2447"/>
      <c r="AA62" s="2448"/>
    </row>
    <row r="63" spans="1:28">
      <c r="C63" s="2731" t="s">
        <v>827</v>
      </c>
      <c r="D63" s="2439"/>
      <c r="E63" s="2447"/>
      <c r="F63" s="2447"/>
      <c r="G63" s="2447"/>
      <c r="H63" s="2447"/>
      <c r="I63" s="2479"/>
      <c r="L63" s="2731" t="s">
        <v>827</v>
      </c>
      <c r="M63" s="2447"/>
      <c r="N63" s="2447"/>
      <c r="O63" s="2447"/>
      <c r="P63" s="2447"/>
      <c r="Q63" s="2447"/>
      <c r="R63" s="2448"/>
      <c r="U63" s="2731" t="s">
        <v>827</v>
      </c>
      <c r="V63" s="2447"/>
      <c r="W63" s="2447"/>
      <c r="X63" s="2447"/>
      <c r="Y63" s="2447"/>
      <c r="Z63" s="2447"/>
      <c r="AA63" s="2448"/>
    </row>
    <row r="64" spans="1:28">
      <c r="A64" s="2444"/>
      <c r="C64" s="2731" t="s">
        <v>1057</v>
      </c>
      <c r="D64" s="2440"/>
      <c r="E64" s="2447"/>
      <c r="F64" s="2447"/>
      <c r="G64" s="2447"/>
      <c r="H64" s="2447"/>
      <c r="I64" s="2479"/>
      <c r="L64" s="2731" t="s">
        <v>1057</v>
      </c>
      <c r="M64" s="2447"/>
      <c r="N64" s="2447"/>
      <c r="O64" s="2447"/>
      <c r="P64" s="2447"/>
      <c r="Q64" s="2447"/>
      <c r="R64" s="2448"/>
      <c r="U64" s="2731" t="s">
        <v>1057</v>
      </c>
      <c r="V64" s="2447"/>
      <c r="W64" s="2447"/>
      <c r="X64" s="2447"/>
      <c r="Y64" s="2447"/>
      <c r="Z64" s="2447"/>
      <c r="AA64" s="2448"/>
    </row>
    <row r="65" spans="1:28" s="2732" customFormat="1" ht="21.75" customHeight="1">
      <c r="A65" s="2438"/>
      <c r="B65" s="2438"/>
      <c r="C65" s="2191" t="s">
        <v>828</v>
      </c>
      <c r="D65" s="2135"/>
      <c r="E65" s="2135"/>
      <c r="F65" s="2135"/>
      <c r="G65" s="2135"/>
      <c r="H65" s="2135"/>
      <c r="I65" s="2138"/>
      <c r="J65" s="2445"/>
      <c r="L65" s="2191" t="s">
        <v>828</v>
      </c>
      <c r="M65" s="2183"/>
      <c r="N65" s="2183"/>
      <c r="O65" s="2183"/>
      <c r="P65" s="2183"/>
      <c r="Q65" s="2183"/>
      <c r="R65" s="2192"/>
      <c r="S65" s="2445"/>
      <c r="U65" s="2191" t="s">
        <v>828</v>
      </c>
      <c r="V65" s="2183"/>
      <c r="W65" s="2183"/>
      <c r="X65" s="2183"/>
      <c r="Y65" s="2183"/>
      <c r="Z65" s="2183"/>
      <c r="AA65" s="2192"/>
      <c r="AB65" s="2445"/>
    </row>
    <row r="66" spans="1:28" ht="6" customHeight="1">
      <c r="D66" s="2451"/>
      <c r="E66" s="2451"/>
      <c r="F66" s="2451"/>
      <c r="G66" s="2451"/>
      <c r="H66" s="2451"/>
      <c r="I66" s="2482"/>
      <c r="M66" s="2451"/>
      <c r="N66" s="2451"/>
      <c r="O66" s="2451"/>
      <c r="P66" s="2451"/>
      <c r="Q66" s="2451"/>
      <c r="R66" s="2464"/>
      <c r="V66" s="2451"/>
      <c r="W66" s="2451"/>
      <c r="X66" s="2451"/>
      <c r="Y66" s="2451"/>
      <c r="Z66" s="2451"/>
      <c r="AA66" s="2464"/>
    </row>
    <row r="67" spans="1:28" s="2732" customFormat="1" ht="21.75" customHeight="1">
      <c r="A67" s="2438"/>
      <c r="B67" s="2438"/>
      <c r="C67" s="2191" t="s">
        <v>829</v>
      </c>
      <c r="D67" s="2183"/>
      <c r="E67" s="2183"/>
      <c r="F67" s="2183"/>
      <c r="G67" s="2183"/>
      <c r="H67" s="2183"/>
      <c r="I67" s="2193"/>
      <c r="J67" s="2445"/>
      <c r="L67" s="2191" t="s">
        <v>829</v>
      </c>
      <c r="M67" s="2183"/>
      <c r="N67" s="2183"/>
      <c r="O67" s="2183"/>
      <c r="P67" s="2183"/>
      <c r="Q67" s="2183"/>
      <c r="R67" s="2192"/>
      <c r="S67" s="2445"/>
      <c r="U67" s="2191" t="s">
        <v>829</v>
      </c>
      <c r="V67" s="2183"/>
      <c r="W67" s="2183"/>
      <c r="X67" s="2183"/>
      <c r="Y67" s="2183"/>
      <c r="Z67" s="2183"/>
      <c r="AA67" s="2192"/>
      <c r="AB67" s="2445"/>
    </row>
    <row r="68" spans="1:28" ht="8.25" customHeight="1">
      <c r="C68" s="2444"/>
      <c r="D68" s="2444"/>
      <c r="E68" s="2444"/>
      <c r="F68" s="2444"/>
      <c r="G68" s="2444"/>
      <c r="H68" s="2444"/>
      <c r="I68" s="2444"/>
      <c r="J68" s="2444"/>
      <c r="L68" s="2444"/>
      <c r="M68" s="2444"/>
      <c r="N68" s="2444"/>
      <c r="O68" s="2444"/>
      <c r="P68" s="2444"/>
      <c r="Q68" s="2444"/>
      <c r="R68" s="2444"/>
      <c r="S68" s="2444"/>
      <c r="U68" s="2444"/>
      <c r="V68" s="2444"/>
      <c r="W68" s="2444"/>
      <c r="X68" s="2444"/>
      <c r="Y68" s="2444"/>
      <c r="Z68" s="2444"/>
      <c r="AA68" s="2444"/>
      <c r="AB68" s="2444"/>
    </row>
    <row r="69" spans="1:28" ht="8.25" customHeight="1">
      <c r="C69" s="2459"/>
      <c r="D69" s="2465"/>
      <c r="E69" s="2465"/>
      <c r="F69" s="2465"/>
      <c r="G69" s="2465"/>
      <c r="H69" s="2465"/>
      <c r="L69" s="2459"/>
      <c r="M69" s="2465"/>
      <c r="N69" s="2465"/>
      <c r="O69" s="2465"/>
      <c r="P69" s="2465"/>
      <c r="Q69" s="2465"/>
      <c r="U69" s="2459"/>
      <c r="V69" s="2465"/>
      <c r="W69" s="2465"/>
      <c r="X69" s="2465"/>
      <c r="Y69" s="2465"/>
      <c r="Z69" s="2465"/>
    </row>
    <row r="70" spans="1:28">
      <c r="C70" s="2194" t="s">
        <v>1054</v>
      </c>
      <c r="D70" s="2194"/>
      <c r="E70" s="2194"/>
      <c r="F70" s="2194"/>
      <c r="G70" s="2194"/>
      <c r="H70" s="2194"/>
      <c r="I70" s="2195"/>
      <c r="L70" s="2194" t="s">
        <v>1054</v>
      </c>
      <c r="M70" s="2194"/>
      <c r="N70" s="2194"/>
      <c r="O70" s="2194"/>
      <c r="P70" s="2194"/>
      <c r="Q70" s="2194"/>
      <c r="R70" s="2196"/>
      <c r="U70" s="2194" t="s">
        <v>1054</v>
      </c>
      <c r="V70" s="2194"/>
      <c r="W70" s="2194"/>
      <c r="X70" s="2194"/>
      <c r="Y70" s="2194"/>
      <c r="Z70" s="2194"/>
      <c r="AA70" s="2196"/>
    </row>
    <row r="71" spans="1:28" s="2445" customFormat="1">
      <c r="A71" s="2438"/>
      <c r="B71" s="2444"/>
      <c r="C71" s="2194" t="s">
        <v>1055</v>
      </c>
      <c r="D71" s="2440"/>
      <c r="E71" s="2440"/>
      <c r="F71" s="2447"/>
      <c r="G71" s="2194"/>
      <c r="H71" s="2440"/>
      <c r="I71" s="2479"/>
      <c r="K71" s="2438"/>
      <c r="L71" s="2194" t="s">
        <v>1055</v>
      </c>
      <c r="M71" s="2194"/>
      <c r="N71" s="2194"/>
      <c r="O71" s="2194"/>
      <c r="P71" s="2194"/>
      <c r="Q71" s="2194"/>
      <c r="R71" s="2196"/>
      <c r="T71" s="2438"/>
      <c r="U71" s="2194" t="s">
        <v>1055</v>
      </c>
      <c r="V71" s="2194"/>
      <c r="W71" s="2194"/>
      <c r="X71" s="2194"/>
      <c r="Y71" s="2194"/>
      <c r="Z71" s="2194"/>
      <c r="AA71" s="2196"/>
    </row>
    <row r="72" spans="1:28" s="2445" customFormat="1">
      <c r="A72" s="2438"/>
      <c r="B72" s="2438"/>
      <c r="C72" s="2194" t="s">
        <v>830</v>
      </c>
      <c r="D72" s="2194"/>
      <c r="E72" s="2194"/>
      <c r="F72" s="2194"/>
      <c r="G72" s="2194"/>
      <c r="H72" s="2194"/>
      <c r="I72" s="2195"/>
      <c r="K72" s="2438"/>
      <c r="L72" s="2194" t="s">
        <v>830</v>
      </c>
      <c r="M72" s="2194"/>
      <c r="N72" s="2194"/>
      <c r="O72" s="2194"/>
      <c r="P72" s="2194"/>
      <c r="Q72" s="2194"/>
      <c r="R72" s="2196"/>
      <c r="T72" s="2438"/>
      <c r="U72" s="2194" t="s">
        <v>830</v>
      </c>
      <c r="V72" s="2194"/>
      <c r="W72" s="2194"/>
      <c r="X72" s="2194"/>
      <c r="Y72" s="2194"/>
      <c r="Z72" s="2194"/>
      <c r="AA72" s="2196"/>
    </row>
    <row r="73" spans="1:28">
      <c r="G73" s="2461"/>
      <c r="H73" s="2461"/>
    </row>
    <row r="74" spans="1:28" ht="18.75" customHeight="1">
      <c r="C74" s="3152" t="s">
        <v>1132</v>
      </c>
      <c r="D74" s="3152"/>
      <c r="E74" s="3152"/>
      <c r="F74" s="3152"/>
      <c r="G74" s="3152"/>
      <c r="H74" s="3152"/>
      <c r="I74" s="3152"/>
      <c r="J74" s="3152"/>
      <c r="L74" s="3152" t="str">
        <f>+$C74</f>
        <v>Quadro EDA N6-40g -  Movimentos de Imobilizado na atividade de CEE em Baixa Tensão não aceites para efeitos regulatórios</v>
      </c>
      <c r="M74" s="3152"/>
      <c r="N74" s="3152"/>
      <c r="O74" s="3152"/>
      <c r="P74" s="3152"/>
      <c r="Q74" s="3152"/>
      <c r="R74" s="3152"/>
      <c r="S74" s="3152"/>
      <c r="U74" s="3152" t="str">
        <f>+$C74</f>
        <v>Quadro EDA N6-40g -  Movimentos de Imobilizado na atividade de CEE em Baixa Tensão não aceites para efeitos regulatórios</v>
      </c>
      <c r="V74" s="3152"/>
      <c r="W74" s="3152"/>
      <c r="X74" s="3152"/>
      <c r="Y74" s="3152"/>
      <c r="Z74" s="3152"/>
      <c r="AA74" s="3152"/>
      <c r="AB74" s="3152"/>
    </row>
    <row r="75" spans="1:28">
      <c r="C75" s="2444"/>
      <c r="D75" s="2444"/>
      <c r="E75" s="2444"/>
      <c r="F75" s="2444"/>
      <c r="G75" s="2444"/>
      <c r="H75" s="2444"/>
      <c r="I75" s="2444"/>
      <c r="J75" s="2444"/>
      <c r="L75" s="2444"/>
      <c r="M75" s="2444"/>
      <c r="N75" s="2444"/>
      <c r="O75" s="2444"/>
      <c r="P75" s="2444"/>
      <c r="Q75" s="2444"/>
      <c r="R75" s="2444"/>
      <c r="S75" s="2444"/>
      <c r="U75" s="2444"/>
      <c r="V75" s="2444"/>
      <c r="W75" s="2444"/>
      <c r="X75" s="2444"/>
      <c r="Y75" s="2444"/>
      <c r="Z75" s="2444"/>
      <c r="AA75" s="2444"/>
      <c r="AB75" s="2444"/>
    </row>
    <row r="76" spans="1:28" ht="15">
      <c r="C76" s="2456" t="s">
        <v>834</v>
      </c>
      <c r="D76" s="2982" t="s">
        <v>1159</v>
      </c>
      <c r="E76" s="2996"/>
      <c r="F76" s="2997"/>
      <c r="G76" s="2997"/>
      <c r="H76" s="2997"/>
      <c r="I76" s="2998"/>
      <c r="J76" s="2985" t="s">
        <v>169</v>
      </c>
      <c r="L76" s="2456" t="s">
        <v>834</v>
      </c>
      <c r="M76" s="2982" t="s">
        <v>1166</v>
      </c>
      <c r="N76" s="2996"/>
      <c r="O76" s="2997"/>
      <c r="P76" s="2997"/>
      <c r="Q76" s="2997"/>
      <c r="R76" s="2998"/>
      <c r="S76" s="2985" t="s">
        <v>169</v>
      </c>
      <c r="U76" s="2456" t="s">
        <v>834</v>
      </c>
      <c r="V76" s="2982" t="s">
        <v>1165</v>
      </c>
      <c r="W76" s="2996"/>
      <c r="X76" s="2997"/>
      <c r="Y76" s="2997"/>
      <c r="Z76" s="2997"/>
      <c r="AA76" s="2998"/>
      <c r="AB76" s="2985" t="s">
        <v>169</v>
      </c>
    </row>
    <row r="77" spans="1:28" ht="30" customHeight="1">
      <c r="C77" s="3222" t="s">
        <v>835</v>
      </c>
      <c r="D77" s="3220" t="s">
        <v>238</v>
      </c>
      <c r="E77" s="3224" t="s">
        <v>42</v>
      </c>
      <c r="F77" s="3225"/>
      <c r="G77" s="3226" t="s">
        <v>817</v>
      </c>
      <c r="H77" s="3220" t="s">
        <v>355</v>
      </c>
      <c r="I77" s="3220" t="s">
        <v>973</v>
      </c>
      <c r="J77" s="3220" t="s">
        <v>241</v>
      </c>
      <c r="L77" s="3222" t="s">
        <v>835</v>
      </c>
      <c r="M77" s="3220" t="s">
        <v>238</v>
      </c>
      <c r="N77" s="3224" t="s">
        <v>42</v>
      </c>
      <c r="O77" s="3225"/>
      <c r="P77" s="3226" t="s">
        <v>817</v>
      </c>
      <c r="Q77" s="3220" t="s">
        <v>355</v>
      </c>
      <c r="R77" s="3220" t="s">
        <v>973</v>
      </c>
      <c r="S77" s="3220" t="s">
        <v>241</v>
      </c>
      <c r="U77" s="3222" t="s">
        <v>835</v>
      </c>
      <c r="V77" s="3220" t="s">
        <v>238</v>
      </c>
      <c r="W77" s="3224" t="s">
        <v>42</v>
      </c>
      <c r="X77" s="3225"/>
      <c r="Y77" s="3226" t="s">
        <v>817</v>
      </c>
      <c r="Z77" s="3220" t="s">
        <v>355</v>
      </c>
      <c r="AA77" s="3220" t="s">
        <v>973</v>
      </c>
      <c r="AB77" s="3220" t="s">
        <v>241</v>
      </c>
    </row>
    <row r="78" spans="1:28" ht="30" customHeight="1">
      <c r="C78" s="3223"/>
      <c r="D78" s="3221"/>
      <c r="E78" s="2190" t="s">
        <v>818</v>
      </c>
      <c r="F78" s="2949" t="s">
        <v>205</v>
      </c>
      <c r="G78" s="3227"/>
      <c r="H78" s="3221"/>
      <c r="I78" s="3221"/>
      <c r="J78" s="3221"/>
      <c r="L78" s="3223"/>
      <c r="M78" s="3221"/>
      <c r="N78" s="2190" t="s">
        <v>818</v>
      </c>
      <c r="O78" s="2949" t="s">
        <v>205</v>
      </c>
      <c r="P78" s="3227"/>
      <c r="Q78" s="3221"/>
      <c r="R78" s="3221"/>
      <c r="S78" s="3221"/>
      <c r="U78" s="3223"/>
      <c r="V78" s="3221"/>
      <c r="W78" s="2190" t="s">
        <v>818</v>
      </c>
      <c r="X78" s="2949" t="s">
        <v>205</v>
      </c>
      <c r="Y78" s="3227"/>
      <c r="Z78" s="3221"/>
      <c r="AA78" s="3221"/>
      <c r="AB78" s="3221"/>
    </row>
    <row r="79" spans="1:28" ht="9" customHeight="1">
      <c r="C79" s="2997"/>
      <c r="D79" s="2997"/>
      <c r="E79" s="2997"/>
      <c r="F79" s="2997"/>
      <c r="G79" s="2997"/>
      <c r="H79" s="2997"/>
      <c r="I79" s="2997"/>
      <c r="J79" s="2997"/>
      <c r="L79" s="2997"/>
      <c r="M79" s="2997"/>
      <c r="N79" s="2997"/>
      <c r="O79" s="2997"/>
      <c r="P79" s="2997"/>
      <c r="Q79" s="2997"/>
      <c r="R79" s="2997"/>
      <c r="S79" s="2997"/>
      <c r="U79" s="2997"/>
      <c r="V79" s="2997"/>
      <c r="W79" s="2997"/>
      <c r="X79" s="2997"/>
      <c r="Y79" s="2997"/>
      <c r="Z79" s="2997"/>
      <c r="AA79" s="2997"/>
      <c r="AB79" s="2997"/>
    </row>
    <row r="80" spans="1:28">
      <c r="C80" s="2137" t="s">
        <v>1050</v>
      </c>
      <c r="D80" s="2999"/>
      <c r="E80" s="3000"/>
      <c r="F80" s="3000"/>
      <c r="G80" s="3000"/>
      <c r="H80" s="3000"/>
      <c r="I80" s="3000"/>
      <c r="J80" s="3000"/>
      <c r="L80" s="2137" t="s">
        <v>1050</v>
      </c>
      <c r="M80" s="2999"/>
      <c r="N80" s="3000"/>
      <c r="O80" s="3000"/>
      <c r="P80" s="3000"/>
      <c r="Q80" s="3000"/>
      <c r="R80" s="3000"/>
      <c r="S80" s="3000"/>
      <c r="U80" s="2137" t="s">
        <v>1050</v>
      </c>
      <c r="V80" s="2999"/>
      <c r="W80" s="3000"/>
      <c r="X80" s="3000"/>
      <c r="Y80" s="3000"/>
      <c r="Z80" s="3000"/>
      <c r="AA80" s="3000"/>
      <c r="AB80" s="3000"/>
    </row>
    <row r="81" spans="1:28">
      <c r="A81" s="2444"/>
      <c r="C81" s="2731" t="s">
        <v>820</v>
      </c>
      <c r="D81" s="2440"/>
      <c r="E81" s="2440"/>
      <c r="F81" s="2439"/>
      <c r="G81" s="2440"/>
      <c r="H81" s="2439"/>
      <c r="I81" s="2439"/>
      <c r="J81" s="2440"/>
      <c r="L81" s="2731" t="s">
        <v>820</v>
      </c>
      <c r="M81" s="2439"/>
      <c r="N81" s="2439"/>
      <c r="O81" s="2439"/>
      <c r="P81" s="2439"/>
      <c r="Q81" s="2439"/>
      <c r="R81" s="2439"/>
      <c r="S81" s="2439"/>
      <c r="U81" s="2731" t="s">
        <v>820</v>
      </c>
      <c r="V81" s="2439"/>
      <c r="W81" s="2439"/>
      <c r="X81" s="2439"/>
      <c r="Y81" s="2439"/>
      <c r="Z81" s="2439"/>
      <c r="AA81" s="2439"/>
      <c r="AB81" s="2439"/>
    </row>
    <row r="82" spans="1:28">
      <c r="A82" s="2444"/>
      <c r="C82" s="2731" t="s">
        <v>821</v>
      </c>
      <c r="D82" s="2440"/>
      <c r="E82" s="2440"/>
      <c r="F82" s="2439"/>
      <c r="G82" s="2440"/>
      <c r="H82" s="2439"/>
      <c r="I82" s="2439"/>
      <c r="J82" s="2440"/>
      <c r="L82" s="2731" t="s">
        <v>821</v>
      </c>
      <c r="M82" s="2439"/>
      <c r="N82" s="2439"/>
      <c r="O82" s="2439"/>
      <c r="P82" s="2439"/>
      <c r="Q82" s="2439"/>
      <c r="R82" s="2439"/>
      <c r="S82" s="2439"/>
      <c r="U82" s="2731" t="s">
        <v>821</v>
      </c>
      <c r="V82" s="2439"/>
      <c r="W82" s="2439"/>
      <c r="X82" s="2439"/>
      <c r="Y82" s="2439"/>
      <c r="Z82" s="2439"/>
      <c r="AA82" s="2439"/>
      <c r="AB82" s="2439"/>
    </row>
    <row r="83" spans="1:28">
      <c r="A83" s="2444"/>
      <c r="C83" s="2731" t="s">
        <v>822</v>
      </c>
      <c r="D83" s="2440"/>
      <c r="E83" s="2440"/>
      <c r="F83" s="2439"/>
      <c r="G83" s="2440"/>
      <c r="H83" s="2439"/>
      <c r="I83" s="2439"/>
      <c r="J83" s="2440"/>
      <c r="L83" s="2731" t="s">
        <v>822</v>
      </c>
      <c r="M83" s="2439"/>
      <c r="N83" s="2439"/>
      <c r="O83" s="2439"/>
      <c r="P83" s="2439"/>
      <c r="Q83" s="2439"/>
      <c r="R83" s="2439"/>
      <c r="S83" s="2439"/>
      <c r="U83" s="2731" t="s">
        <v>822</v>
      </c>
      <c r="V83" s="2439"/>
      <c r="W83" s="2439"/>
      <c r="X83" s="2439"/>
      <c r="Y83" s="2439"/>
      <c r="Z83" s="2439"/>
      <c r="AA83" s="2439"/>
      <c r="AB83" s="2439"/>
    </row>
    <row r="84" spans="1:28">
      <c r="A84" s="2444"/>
      <c r="C84" s="2728" t="s">
        <v>839</v>
      </c>
      <c r="D84" s="2440"/>
      <c r="E84" s="2440"/>
      <c r="F84" s="2733"/>
      <c r="G84" s="2440"/>
      <c r="H84" s="2733"/>
      <c r="I84" s="2733"/>
      <c r="J84" s="2440"/>
      <c r="L84" s="2731"/>
      <c r="M84" s="2733"/>
      <c r="N84" s="2733"/>
      <c r="O84" s="2733"/>
      <c r="P84" s="2733"/>
      <c r="Q84" s="2733"/>
      <c r="R84" s="2733"/>
      <c r="S84" s="2733"/>
      <c r="U84" s="2731"/>
      <c r="V84" s="2733"/>
      <c r="W84" s="2733"/>
      <c r="X84" s="2733"/>
      <c r="Y84" s="2733"/>
      <c r="Z84" s="2733"/>
      <c r="AA84" s="2733"/>
      <c r="AB84" s="2733"/>
    </row>
    <row r="85" spans="1:28">
      <c r="B85" s="2724"/>
      <c r="C85" s="2458" t="s">
        <v>823</v>
      </c>
      <c r="D85" s="2440"/>
      <c r="E85" s="2440"/>
      <c r="F85" s="2439"/>
      <c r="G85" s="2440"/>
      <c r="H85" s="2439"/>
      <c r="I85" s="2439"/>
      <c r="J85" s="2440"/>
      <c r="L85" s="2458" t="s">
        <v>823</v>
      </c>
      <c r="M85" s="2439"/>
      <c r="N85" s="2439"/>
      <c r="O85" s="2439"/>
      <c r="P85" s="2439"/>
      <c r="Q85" s="2439"/>
      <c r="R85" s="2439"/>
      <c r="S85" s="2439"/>
      <c r="U85" s="2458" t="s">
        <v>823</v>
      </c>
      <c r="V85" s="2439"/>
      <c r="W85" s="2439"/>
      <c r="X85" s="2439"/>
      <c r="Y85" s="2439"/>
      <c r="Z85" s="2439"/>
      <c r="AA85" s="2439"/>
      <c r="AB85" s="2439"/>
    </row>
    <row r="86" spans="1:28">
      <c r="A86" s="2444"/>
      <c r="C86" s="2731" t="s">
        <v>1056</v>
      </c>
      <c r="D86" s="2440"/>
      <c r="E86" s="2440"/>
      <c r="F86" s="2439"/>
      <c r="G86" s="2440"/>
      <c r="H86" s="2439"/>
      <c r="I86" s="2439"/>
      <c r="J86" s="2440"/>
      <c r="L86" s="2731" t="s">
        <v>1056</v>
      </c>
      <c r="M86" s="2439"/>
      <c r="N86" s="2439"/>
      <c r="O86" s="2439"/>
      <c r="P86" s="2439"/>
      <c r="Q86" s="2439"/>
      <c r="R86" s="2439"/>
      <c r="S86" s="2439"/>
      <c r="U86" s="2731" t="s">
        <v>1056</v>
      </c>
      <c r="V86" s="2439"/>
      <c r="W86" s="2439"/>
      <c r="X86" s="2439"/>
      <c r="Y86" s="2439"/>
      <c r="Z86" s="2439"/>
      <c r="AA86" s="2439"/>
      <c r="AB86" s="2439"/>
    </row>
    <row r="87" spans="1:28">
      <c r="A87" s="2444"/>
      <c r="C87" s="2731"/>
      <c r="D87" s="2439"/>
      <c r="E87" s="2439"/>
      <c r="F87" s="2439"/>
      <c r="G87" s="2439"/>
      <c r="H87" s="2439"/>
      <c r="I87" s="2439"/>
      <c r="J87" s="2439"/>
      <c r="L87" s="2731"/>
      <c r="M87" s="2439"/>
      <c r="N87" s="2439"/>
      <c r="O87" s="2439"/>
      <c r="P87" s="2439"/>
      <c r="Q87" s="2439"/>
      <c r="R87" s="2439"/>
      <c r="S87" s="2439"/>
      <c r="U87" s="2731"/>
      <c r="V87" s="2439"/>
      <c r="W87" s="2439"/>
      <c r="X87" s="2439"/>
      <c r="Y87" s="2439"/>
      <c r="Z87" s="2439"/>
      <c r="AA87" s="2439"/>
      <c r="AB87" s="2439"/>
    </row>
    <row r="88" spans="1:28" s="2732" customFormat="1" ht="21.75" customHeight="1">
      <c r="A88" s="2438"/>
      <c r="B88" s="2438"/>
      <c r="C88" s="2191" t="s">
        <v>819</v>
      </c>
      <c r="D88" s="2135"/>
      <c r="E88" s="2135"/>
      <c r="F88" s="2135"/>
      <c r="G88" s="2135"/>
      <c r="H88" s="2135"/>
      <c r="I88" s="2135"/>
      <c r="J88" s="2135"/>
      <c r="L88" s="2191" t="s">
        <v>819</v>
      </c>
      <c r="M88" s="2135"/>
      <c r="N88" s="2135"/>
      <c r="O88" s="2135"/>
      <c r="P88" s="2135"/>
      <c r="Q88" s="2135"/>
      <c r="R88" s="2135"/>
      <c r="S88" s="2135"/>
      <c r="U88" s="2191" t="s">
        <v>819</v>
      </c>
      <c r="V88" s="2135"/>
      <c r="W88" s="2135"/>
      <c r="X88" s="2135"/>
      <c r="Y88" s="2135"/>
      <c r="Z88" s="2135"/>
      <c r="AA88" s="2135"/>
      <c r="AB88" s="2135"/>
    </row>
    <row r="89" spans="1:28">
      <c r="C89" s="2442"/>
      <c r="D89" s="2441"/>
      <c r="E89" s="2441"/>
      <c r="F89" s="2441"/>
      <c r="G89" s="2441"/>
      <c r="H89" s="2441"/>
      <c r="I89" s="2441"/>
      <c r="J89" s="2137"/>
      <c r="L89" s="2442"/>
      <c r="M89" s="2441"/>
      <c r="N89" s="2441"/>
      <c r="O89" s="2441"/>
      <c r="P89" s="2441"/>
      <c r="Q89" s="2441"/>
      <c r="R89" s="2441"/>
      <c r="S89" s="2137"/>
      <c r="U89" s="2442"/>
      <c r="V89" s="2441"/>
      <c r="W89" s="2441"/>
      <c r="X89" s="2441"/>
      <c r="Y89" s="2441"/>
      <c r="Z89" s="2441"/>
      <c r="AA89" s="2441"/>
      <c r="AB89" s="2137"/>
    </row>
    <row r="90" spans="1:28">
      <c r="C90" s="2442" t="s">
        <v>1052</v>
      </c>
      <c r="D90" s="2441"/>
      <c r="E90" s="2441"/>
      <c r="F90" s="2441"/>
      <c r="G90" s="2441"/>
      <c r="H90" s="2441"/>
      <c r="I90" s="2441"/>
      <c r="J90" s="2442"/>
      <c r="L90" s="2442" t="s">
        <v>1052</v>
      </c>
      <c r="M90" s="2441"/>
      <c r="N90" s="2441"/>
      <c r="O90" s="2441"/>
      <c r="P90" s="2441"/>
      <c r="Q90" s="2441"/>
      <c r="R90" s="2441"/>
      <c r="S90" s="2442"/>
      <c r="U90" s="2442" t="s">
        <v>1052</v>
      </c>
      <c r="V90" s="2441"/>
      <c r="W90" s="2441"/>
      <c r="X90" s="2441"/>
      <c r="Y90" s="2441"/>
      <c r="Z90" s="2441"/>
      <c r="AA90" s="2441"/>
      <c r="AB90" s="2442"/>
    </row>
    <row r="91" spans="1:28">
      <c r="A91" s="2444"/>
      <c r="C91" s="2731" t="s">
        <v>820</v>
      </c>
      <c r="D91" s="2440"/>
      <c r="E91" s="2440"/>
      <c r="F91" s="2439"/>
      <c r="G91" s="2440"/>
      <c r="H91" s="2439"/>
      <c r="I91" s="2439"/>
      <c r="J91" s="2440"/>
      <c r="L91" s="2731" t="s">
        <v>820</v>
      </c>
      <c r="M91" s="2439"/>
      <c r="N91" s="2439"/>
      <c r="O91" s="2439"/>
      <c r="P91" s="2439"/>
      <c r="Q91" s="2439"/>
      <c r="R91" s="2439"/>
      <c r="S91" s="2440"/>
      <c r="U91" s="2731" t="s">
        <v>820</v>
      </c>
      <c r="V91" s="2439"/>
      <c r="W91" s="2439"/>
      <c r="X91" s="2439"/>
      <c r="Y91" s="2439"/>
      <c r="Z91" s="2439"/>
      <c r="AA91" s="2439"/>
      <c r="AB91" s="2440"/>
    </row>
    <row r="92" spans="1:28">
      <c r="A92" s="2444"/>
      <c r="C92" s="2731" t="s">
        <v>821</v>
      </c>
      <c r="D92" s="2440"/>
      <c r="E92" s="2440"/>
      <c r="F92" s="2439"/>
      <c r="G92" s="2440"/>
      <c r="H92" s="2439"/>
      <c r="I92" s="2439"/>
      <c r="J92" s="2440"/>
      <c r="L92" s="2731" t="s">
        <v>821</v>
      </c>
      <c r="M92" s="2439"/>
      <c r="N92" s="2439"/>
      <c r="O92" s="2439"/>
      <c r="P92" s="2439"/>
      <c r="Q92" s="2439"/>
      <c r="R92" s="2439"/>
      <c r="S92" s="2440"/>
      <c r="U92" s="2731" t="s">
        <v>821</v>
      </c>
      <c r="V92" s="2439"/>
      <c r="W92" s="2439"/>
      <c r="X92" s="2439"/>
      <c r="Y92" s="2439"/>
      <c r="Z92" s="2439"/>
      <c r="AA92" s="2439"/>
      <c r="AB92" s="2440"/>
    </row>
    <row r="93" spans="1:28">
      <c r="A93" s="2444"/>
      <c r="C93" s="2731" t="s">
        <v>822</v>
      </c>
      <c r="D93" s="2440"/>
      <c r="E93" s="2440"/>
      <c r="F93" s="2439"/>
      <c r="G93" s="2440"/>
      <c r="H93" s="2439"/>
      <c r="I93" s="2442"/>
      <c r="J93" s="2440"/>
      <c r="L93" s="2731" t="s">
        <v>822</v>
      </c>
      <c r="M93" s="2442"/>
      <c r="N93" s="2442"/>
      <c r="O93" s="2442"/>
      <c r="P93" s="2442"/>
      <c r="Q93" s="2442"/>
      <c r="R93" s="2442"/>
      <c r="S93" s="2442"/>
      <c r="U93" s="2731" t="s">
        <v>822</v>
      </c>
      <c r="V93" s="2442"/>
      <c r="W93" s="2442"/>
      <c r="X93" s="2442"/>
      <c r="Y93" s="2442"/>
      <c r="Z93" s="2442"/>
      <c r="AA93" s="2442"/>
      <c r="AB93" s="2442"/>
    </row>
    <row r="94" spans="1:28">
      <c r="A94" s="2444"/>
      <c r="C94" s="2728" t="s">
        <v>839</v>
      </c>
      <c r="D94" s="2440"/>
      <c r="E94" s="2440"/>
      <c r="F94" s="2733"/>
      <c r="G94" s="2440"/>
      <c r="H94" s="2733"/>
      <c r="I94" s="2734"/>
      <c r="J94" s="2440"/>
      <c r="L94" s="2731"/>
      <c r="M94" s="2734"/>
      <c r="N94" s="2734"/>
      <c r="O94" s="2734"/>
      <c r="P94" s="2734"/>
      <c r="Q94" s="2734"/>
      <c r="R94" s="2734"/>
      <c r="S94" s="2442"/>
      <c r="U94" s="2731"/>
      <c r="V94" s="2734"/>
      <c r="W94" s="2734"/>
      <c r="X94" s="2734"/>
      <c r="Y94" s="2734"/>
      <c r="Z94" s="2734"/>
      <c r="AA94" s="2734"/>
      <c r="AB94" s="2442"/>
    </row>
    <row r="95" spans="1:28">
      <c r="B95" s="2724"/>
      <c r="C95" s="2458" t="s">
        <v>823</v>
      </c>
      <c r="D95" s="2440"/>
      <c r="E95" s="2440"/>
      <c r="F95" s="2439"/>
      <c r="G95" s="2440"/>
      <c r="H95" s="2439"/>
      <c r="I95" s="2439"/>
      <c r="J95" s="2440"/>
      <c r="L95" s="2458" t="s">
        <v>823</v>
      </c>
      <c r="M95" s="2439"/>
      <c r="N95" s="2439"/>
      <c r="O95" s="2439"/>
      <c r="P95" s="2439"/>
      <c r="Q95" s="2439"/>
      <c r="R95" s="2439"/>
      <c r="S95" s="2440"/>
      <c r="U95" s="2458" t="s">
        <v>823</v>
      </c>
      <c r="V95" s="2439"/>
      <c r="W95" s="2439"/>
      <c r="X95" s="2439"/>
      <c r="Y95" s="2439"/>
      <c r="Z95" s="2439"/>
      <c r="AA95" s="2439"/>
      <c r="AB95" s="2440"/>
    </row>
    <row r="96" spans="1:28">
      <c r="A96" s="2444"/>
      <c r="C96" s="2731" t="s">
        <v>824</v>
      </c>
      <c r="D96" s="2440"/>
      <c r="E96" s="2440"/>
      <c r="F96" s="2439"/>
      <c r="G96" s="2440"/>
      <c r="H96" s="2439"/>
      <c r="I96" s="2439"/>
      <c r="J96" s="2440"/>
      <c r="L96" s="2731" t="s">
        <v>824</v>
      </c>
      <c r="M96" s="2439"/>
      <c r="N96" s="2439"/>
      <c r="O96" s="2439"/>
      <c r="P96" s="2439"/>
      <c r="Q96" s="2439"/>
      <c r="R96" s="2439"/>
      <c r="S96" s="2440"/>
      <c r="U96" s="2731" t="s">
        <v>824</v>
      </c>
      <c r="V96" s="2439"/>
      <c r="W96" s="2439"/>
      <c r="X96" s="2439"/>
      <c r="Y96" s="2439"/>
      <c r="Z96" s="2439"/>
      <c r="AA96" s="2439"/>
      <c r="AB96" s="2440"/>
    </row>
    <row r="97" spans="1:28">
      <c r="A97" s="2444"/>
      <c r="C97" s="2731" t="s">
        <v>825</v>
      </c>
      <c r="D97" s="2440"/>
      <c r="E97" s="2440"/>
      <c r="F97" s="2439"/>
      <c r="G97" s="2440"/>
      <c r="H97" s="2439"/>
      <c r="I97" s="2439"/>
      <c r="J97" s="2440"/>
      <c r="L97" s="2731" t="s">
        <v>825</v>
      </c>
      <c r="M97" s="2439"/>
      <c r="N97" s="2439"/>
      <c r="O97" s="2439"/>
      <c r="P97" s="2439"/>
      <c r="Q97" s="2439"/>
      <c r="R97" s="2439"/>
      <c r="S97" s="2440"/>
      <c r="U97" s="2731" t="s">
        <v>825</v>
      </c>
      <c r="V97" s="2439"/>
      <c r="W97" s="2439"/>
      <c r="X97" s="2439"/>
      <c r="Y97" s="2439"/>
      <c r="Z97" s="2439"/>
      <c r="AA97" s="2439"/>
      <c r="AB97" s="2440"/>
    </row>
    <row r="98" spans="1:28">
      <c r="A98" s="2444"/>
      <c r="C98" s="2731" t="s">
        <v>826</v>
      </c>
      <c r="D98" s="2440"/>
      <c r="E98" s="2440"/>
      <c r="F98" s="2439"/>
      <c r="G98" s="2440"/>
      <c r="H98" s="2439"/>
      <c r="I98" s="2439"/>
      <c r="J98" s="2440"/>
      <c r="L98" s="2731" t="s">
        <v>826</v>
      </c>
      <c r="M98" s="2439"/>
      <c r="N98" s="2439"/>
      <c r="O98" s="2439"/>
      <c r="P98" s="2439"/>
      <c r="Q98" s="2439"/>
      <c r="R98" s="2439"/>
      <c r="S98" s="2440"/>
      <c r="U98" s="2731" t="s">
        <v>826</v>
      </c>
      <c r="V98" s="2439"/>
      <c r="W98" s="2439"/>
      <c r="X98" s="2439"/>
      <c r="Y98" s="2439"/>
      <c r="Z98" s="2439"/>
      <c r="AA98" s="2439"/>
      <c r="AB98" s="2440"/>
    </row>
    <row r="99" spans="1:28">
      <c r="C99" s="2731" t="s">
        <v>827</v>
      </c>
      <c r="D99" s="2439"/>
      <c r="E99" s="2439"/>
      <c r="F99" s="2439"/>
      <c r="G99" s="2439"/>
      <c r="H99" s="2439"/>
      <c r="I99" s="2439"/>
      <c r="J99" s="2440"/>
      <c r="L99" s="2731" t="s">
        <v>827</v>
      </c>
      <c r="M99" s="2439"/>
      <c r="N99" s="2439"/>
      <c r="O99" s="2439"/>
      <c r="P99" s="2439"/>
      <c r="Q99" s="2439"/>
      <c r="R99" s="2439"/>
      <c r="S99" s="2440"/>
      <c r="U99" s="2731" t="s">
        <v>827</v>
      </c>
      <c r="V99" s="2439"/>
      <c r="W99" s="2439"/>
      <c r="X99" s="2439"/>
      <c r="Y99" s="2439"/>
      <c r="Z99" s="2439"/>
      <c r="AA99" s="2439"/>
      <c r="AB99" s="2440"/>
    </row>
    <row r="100" spans="1:28">
      <c r="A100" s="2444"/>
      <c r="C100" s="2731" t="s">
        <v>1057</v>
      </c>
      <c r="D100" s="2440"/>
      <c r="E100" s="2440"/>
      <c r="F100" s="2439"/>
      <c r="G100" s="2440"/>
      <c r="H100" s="2439"/>
      <c r="I100" s="2439"/>
      <c r="J100" s="2440"/>
      <c r="L100" s="2731" t="s">
        <v>1057</v>
      </c>
      <c r="M100" s="2439"/>
      <c r="N100" s="2439"/>
      <c r="O100" s="2439"/>
      <c r="P100" s="2439"/>
      <c r="Q100" s="2439"/>
      <c r="R100" s="2439"/>
      <c r="S100" s="2440"/>
      <c r="U100" s="2731" t="s">
        <v>1057</v>
      </c>
      <c r="V100" s="2439"/>
      <c r="W100" s="2439"/>
      <c r="X100" s="2439"/>
      <c r="Y100" s="2439"/>
      <c r="Z100" s="2439"/>
      <c r="AA100" s="2439"/>
      <c r="AB100" s="2440"/>
    </row>
    <row r="101" spans="1:28" s="2732" customFormat="1" ht="21.75" customHeight="1">
      <c r="A101" s="2438"/>
      <c r="B101" s="2438"/>
      <c r="C101" s="2191" t="s">
        <v>828</v>
      </c>
      <c r="D101" s="2135"/>
      <c r="E101" s="2135"/>
      <c r="F101" s="2135"/>
      <c r="G101" s="2135"/>
      <c r="H101" s="2135"/>
      <c r="I101" s="2135"/>
      <c r="J101" s="2135"/>
      <c r="L101" s="2191" t="s">
        <v>828</v>
      </c>
      <c r="M101" s="2135"/>
      <c r="N101" s="2135"/>
      <c r="O101" s="2135"/>
      <c r="P101" s="2135"/>
      <c r="Q101" s="2135"/>
      <c r="R101" s="2135"/>
      <c r="S101" s="2135"/>
      <c r="U101" s="2191" t="s">
        <v>828</v>
      </c>
      <c r="V101" s="2135"/>
      <c r="W101" s="2135"/>
      <c r="X101" s="2135"/>
      <c r="Y101" s="2135"/>
      <c r="Z101" s="2135"/>
      <c r="AA101" s="2135"/>
      <c r="AB101" s="2135"/>
    </row>
    <row r="102" spans="1:28" ht="6" customHeight="1"/>
    <row r="103" spans="1:28" s="2732" customFormat="1" ht="21.75" customHeight="1">
      <c r="A103" s="2438"/>
      <c r="B103" s="2438"/>
      <c r="C103" s="2191" t="s">
        <v>829</v>
      </c>
      <c r="D103" s="2183"/>
      <c r="E103" s="2183"/>
      <c r="F103" s="2183"/>
      <c r="G103" s="2183"/>
      <c r="H103" s="2183"/>
      <c r="I103" s="2183"/>
      <c r="J103" s="2183"/>
      <c r="L103" s="2191" t="s">
        <v>829</v>
      </c>
      <c r="M103" s="2183"/>
      <c r="N103" s="2183"/>
      <c r="O103" s="2183"/>
      <c r="P103" s="2183"/>
      <c r="Q103" s="2183"/>
      <c r="R103" s="2183"/>
      <c r="S103" s="2183"/>
      <c r="U103" s="2191" t="s">
        <v>829</v>
      </c>
      <c r="V103" s="2183"/>
      <c r="W103" s="2183"/>
      <c r="X103" s="2183"/>
      <c r="Y103" s="2183"/>
      <c r="Z103" s="2183"/>
      <c r="AA103" s="2183"/>
      <c r="AB103" s="2183"/>
    </row>
    <row r="104" spans="1:28" ht="7.5" customHeight="1">
      <c r="C104" s="2444"/>
      <c r="D104" s="2444"/>
      <c r="E104" s="2444"/>
      <c r="F104" s="2444"/>
      <c r="G104" s="2444"/>
      <c r="H104" s="2444"/>
      <c r="I104" s="2444"/>
      <c r="J104" s="2444"/>
      <c r="L104" s="2444"/>
      <c r="M104" s="2444"/>
      <c r="N104" s="2444"/>
      <c r="O104" s="2444"/>
      <c r="P104" s="2444"/>
      <c r="Q104" s="2444"/>
      <c r="R104" s="2444"/>
      <c r="S104" s="2444"/>
      <c r="U104" s="2444"/>
      <c r="V104" s="2444"/>
      <c r="W104" s="2444"/>
      <c r="X104" s="2444"/>
      <c r="Y104" s="2444"/>
      <c r="Z104" s="2444"/>
      <c r="AA104" s="2444"/>
      <c r="AB104" s="2444"/>
    </row>
    <row r="105" spans="1:28" ht="7.5" customHeight="1">
      <c r="C105" s="2459"/>
      <c r="D105" s="2454"/>
      <c r="E105" s="2454"/>
      <c r="F105" s="2454"/>
      <c r="G105" s="2454"/>
      <c r="H105" s="2454"/>
      <c r="I105" s="2454"/>
      <c r="J105" s="2454"/>
      <c r="L105" s="2459"/>
      <c r="M105" s="2454"/>
      <c r="N105" s="2454"/>
      <c r="O105" s="2454"/>
      <c r="P105" s="2454"/>
      <c r="Q105" s="2454"/>
      <c r="R105" s="2454"/>
      <c r="S105" s="2454"/>
      <c r="U105" s="2459"/>
      <c r="V105" s="2454"/>
      <c r="W105" s="2454"/>
      <c r="X105" s="2454"/>
      <c r="Y105" s="2454"/>
      <c r="Z105" s="2454"/>
      <c r="AA105" s="2454"/>
      <c r="AB105" s="2454"/>
    </row>
    <row r="106" spans="1:28">
      <c r="C106" s="2184" t="s">
        <v>1054</v>
      </c>
      <c r="D106" s="2185"/>
      <c r="E106" s="2185"/>
      <c r="F106" s="2185"/>
      <c r="G106" s="2185"/>
      <c r="H106" s="2185"/>
      <c r="I106" s="2185"/>
      <c r="J106" s="2185"/>
      <c r="L106" s="2184" t="s">
        <v>1054</v>
      </c>
      <c r="M106" s="2185"/>
      <c r="N106" s="2185"/>
      <c r="O106" s="2185"/>
      <c r="P106" s="2185"/>
      <c r="Q106" s="2185"/>
      <c r="R106" s="2185"/>
      <c r="S106" s="2185"/>
      <c r="U106" s="2184" t="s">
        <v>1054</v>
      </c>
      <c r="V106" s="2185"/>
      <c r="W106" s="2185"/>
      <c r="X106" s="2185"/>
      <c r="Y106" s="2185"/>
      <c r="Z106" s="2185"/>
      <c r="AA106" s="2185"/>
      <c r="AB106" s="2185"/>
    </row>
    <row r="107" spans="1:28">
      <c r="B107" s="2444"/>
      <c r="C107" s="2184" t="s">
        <v>1055</v>
      </c>
      <c r="D107" s="2440"/>
      <c r="E107" s="2185"/>
      <c r="F107" s="2185"/>
      <c r="G107" s="2440"/>
      <c r="H107" s="2439"/>
      <c r="I107" s="2185"/>
      <c r="J107" s="2440"/>
      <c r="L107" s="2184" t="s">
        <v>1055</v>
      </c>
      <c r="M107" s="2185"/>
      <c r="N107" s="2185"/>
      <c r="O107" s="2185"/>
      <c r="P107" s="2185"/>
      <c r="Q107" s="2185"/>
      <c r="R107" s="2185"/>
      <c r="S107" s="2185"/>
      <c r="U107" s="2184" t="s">
        <v>1055</v>
      </c>
      <c r="V107" s="2185"/>
      <c r="W107" s="2185"/>
      <c r="X107" s="2185"/>
      <c r="Y107" s="2185"/>
      <c r="Z107" s="2185"/>
      <c r="AA107" s="2185"/>
      <c r="AB107" s="2185"/>
    </row>
    <row r="108" spans="1:28">
      <c r="C108" s="2184" t="s">
        <v>830</v>
      </c>
      <c r="D108" s="2185"/>
      <c r="E108" s="2185"/>
      <c r="F108" s="2185"/>
      <c r="G108" s="2185"/>
      <c r="H108" s="2185"/>
      <c r="I108" s="2185"/>
      <c r="J108" s="2185"/>
      <c r="L108" s="2184" t="s">
        <v>830</v>
      </c>
      <c r="M108" s="2185"/>
      <c r="N108" s="2185"/>
      <c r="O108" s="2185"/>
      <c r="P108" s="2185"/>
      <c r="Q108" s="2185"/>
      <c r="R108" s="2185"/>
      <c r="S108" s="2185"/>
      <c r="U108" s="2184" t="s">
        <v>830</v>
      </c>
      <c r="V108" s="2185"/>
      <c r="W108" s="2185"/>
      <c r="X108" s="2185"/>
      <c r="Y108" s="2185"/>
      <c r="Z108" s="2185"/>
      <c r="AA108" s="2185"/>
      <c r="AB108" s="2185"/>
    </row>
    <row r="109" spans="1:28">
      <c r="C109" s="2460"/>
      <c r="D109" s="2461"/>
      <c r="E109" s="2461"/>
      <c r="F109" s="2461"/>
      <c r="G109" s="2461"/>
      <c r="H109" s="2461"/>
      <c r="I109" s="2461"/>
      <c r="J109" s="2461"/>
      <c r="L109" s="2460"/>
      <c r="M109" s="2461"/>
      <c r="N109" s="2461"/>
      <c r="O109" s="2461"/>
      <c r="P109" s="2461"/>
      <c r="Q109" s="2461"/>
      <c r="R109" s="2461"/>
      <c r="S109" s="2461"/>
      <c r="U109" s="2460"/>
      <c r="V109" s="2461"/>
      <c r="W109" s="2461"/>
      <c r="X109" s="2461"/>
      <c r="Y109" s="2461"/>
      <c r="Z109" s="2461"/>
      <c r="AA109" s="2461"/>
      <c r="AB109" s="2461"/>
    </row>
    <row r="110" spans="1:28">
      <c r="C110" s="2460"/>
      <c r="D110" s="2461"/>
      <c r="E110" s="2461"/>
      <c r="F110" s="2461"/>
      <c r="G110" s="2461"/>
      <c r="H110" s="2461"/>
      <c r="I110" s="2461"/>
      <c r="J110" s="2461"/>
      <c r="L110" s="2460"/>
      <c r="M110" s="2461"/>
      <c r="N110" s="2461"/>
      <c r="O110" s="2461"/>
      <c r="P110" s="2461"/>
      <c r="Q110" s="2461"/>
      <c r="R110" s="2461"/>
      <c r="S110" s="2461"/>
      <c r="U110" s="2460"/>
      <c r="V110" s="2461"/>
      <c r="W110" s="2461"/>
      <c r="X110" s="2461"/>
      <c r="Y110" s="2461"/>
      <c r="Z110" s="2461"/>
      <c r="AA110" s="2461"/>
      <c r="AB110" s="2461"/>
    </row>
    <row r="113" spans="1:28" s="2445" customFormat="1" ht="15" customHeight="1">
      <c r="A113" s="2438"/>
      <c r="B113" s="2438"/>
      <c r="C113" s="3152" t="s">
        <v>1133</v>
      </c>
      <c r="D113" s="3152"/>
      <c r="E113" s="3152"/>
      <c r="F113" s="3152"/>
      <c r="G113" s="3152"/>
      <c r="H113" s="3152"/>
      <c r="I113" s="3152"/>
      <c r="K113" s="2438"/>
      <c r="L113" s="3152" t="str">
        <f>+$C113</f>
        <v>Quadro EDA N6-40h -  Movimentos de Amortizações na atividade de CEE em Baixa Tensão não aceites para efeitos regulatórios</v>
      </c>
      <c r="M113" s="3152"/>
      <c r="N113" s="3152"/>
      <c r="O113" s="3152"/>
      <c r="P113" s="3152"/>
      <c r="Q113" s="3152"/>
      <c r="R113" s="3152"/>
      <c r="T113" s="2438"/>
      <c r="U113" s="3152" t="str">
        <f>+$C113</f>
        <v>Quadro EDA N6-40h -  Movimentos de Amortizações na atividade de CEE em Baixa Tensão não aceites para efeitos regulatórios</v>
      </c>
      <c r="V113" s="3152"/>
      <c r="W113" s="3152"/>
      <c r="X113" s="3152"/>
      <c r="Y113" s="3152"/>
      <c r="Z113" s="3152"/>
      <c r="AA113" s="3152"/>
    </row>
    <row r="114" spans="1:28" s="2445" customFormat="1">
      <c r="A114" s="2438"/>
      <c r="B114" s="2438"/>
      <c r="C114" s="3001"/>
      <c r="D114" s="3001"/>
      <c r="E114" s="3001"/>
      <c r="F114" s="3001"/>
      <c r="G114" s="3001"/>
      <c r="H114" s="3001"/>
      <c r="I114" s="3001"/>
      <c r="K114" s="2438"/>
      <c r="L114" s="3001"/>
      <c r="M114" s="3001"/>
      <c r="N114" s="3001"/>
      <c r="O114" s="3001"/>
      <c r="P114" s="3001"/>
      <c r="Q114" s="3001"/>
      <c r="R114" s="3001"/>
      <c r="T114" s="2438"/>
      <c r="U114" s="3001"/>
      <c r="V114" s="3001"/>
      <c r="W114" s="3001"/>
      <c r="X114" s="3001"/>
      <c r="Y114" s="3001"/>
      <c r="Z114" s="3001"/>
      <c r="AA114" s="3001"/>
    </row>
    <row r="115" spans="1:28" s="2445" customFormat="1" ht="15">
      <c r="A115" s="2438"/>
      <c r="B115" s="2438"/>
      <c r="C115" s="2456" t="s">
        <v>834</v>
      </c>
      <c r="D115" s="2982" t="s">
        <v>1159</v>
      </c>
      <c r="E115" s="3002"/>
      <c r="F115" s="2996"/>
      <c r="H115" s="3003" t="s">
        <v>169</v>
      </c>
      <c r="K115" s="2438"/>
      <c r="L115" s="2456" t="s">
        <v>834</v>
      </c>
      <c r="M115" s="2982" t="s">
        <v>1166</v>
      </c>
      <c r="N115" s="3002"/>
      <c r="O115" s="2996"/>
      <c r="Q115" s="3003" t="s">
        <v>169</v>
      </c>
      <c r="T115" s="2438"/>
      <c r="U115" s="2456" t="s">
        <v>834</v>
      </c>
      <c r="V115" s="2982" t="s">
        <v>1165</v>
      </c>
      <c r="W115" s="3002"/>
      <c r="X115" s="2996"/>
      <c r="Z115" s="3003" t="s">
        <v>169</v>
      </c>
    </row>
    <row r="116" spans="1:28" s="2445" customFormat="1" ht="50.1" customHeight="1">
      <c r="A116" s="2438"/>
      <c r="B116" s="2438"/>
      <c r="C116" s="2191" t="s">
        <v>836</v>
      </c>
      <c r="D116" s="2190" t="s">
        <v>238</v>
      </c>
      <c r="E116" s="2190" t="s">
        <v>832</v>
      </c>
      <c r="F116" s="2190" t="s">
        <v>355</v>
      </c>
      <c r="G116" s="2190" t="s">
        <v>973</v>
      </c>
      <c r="H116" s="2190" t="s">
        <v>241</v>
      </c>
      <c r="I116" s="2190" t="s">
        <v>833</v>
      </c>
      <c r="K116" s="2438"/>
      <c r="L116" s="2191" t="s">
        <v>836</v>
      </c>
      <c r="M116" s="2190" t="s">
        <v>238</v>
      </c>
      <c r="N116" s="2190" t="s">
        <v>832</v>
      </c>
      <c r="O116" s="2190" t="s">
        <v>355</v>
      </c>
      <c r="P116" s="2190" t="s">
        <v>973</v>
      </c>
      <c r="Q116" s="2190" t="s">
        <v>241</v>
      </c>
      <c r="R116" s="2190" t="s">
        <v>833</v>
      </c>
      <c r="T116" s="2438"/>
      <c r="U116" s="2191" t="s">
        <v>836</v>
      </c>
      <c r="V116" s="2190" t="s">
        <v>238</v>
      </c>
      <c r="W116" s="2190" t="s">
        <v>832</v>
      </c>
      <c r="X116" s="2190" t="s">
        <v>355</v>
      </c>
      <c r="Y116" s="2190" t="s">
        <v>973</v>
      </c>
      <c r="Z116" s="2190" t="s">
        <v>241</v>
      </c>
      <c r="AA116" s="2190" t="s">
        <v>833</v>
      </c>
    </row>
    <row r="117" spans="1:28" s="2445" customFormat="1" ht="9" customHeight="1">
      <c r="A117" s="2438"/>
      <c r="B117" s="2438"/>
      <c r="C117" s="2997"/>
      <c r="D117" s="2997"/>
      <c r="E117" s="2997"/>
      <c r="F117" s="2997"/>
      <c r="G117" s="2997"/>
      <c r="H117" s="2997"/>
      <c r="I117" s="2997"/>
      <c r="K117" s="2438"/>
      <c r="L117" s="2997"/>
      <c r="M117" s="2997"/>
      <c r="N117" s="2997"/>
      <c r="O117" s="2997"/>
      <c r="P117" s="2997"/>
      <c r="Q117" s="2997"/>
      <c r="R117" s="2997"/>
      <c r="T117" s="2438"/>
      <c r="U117" s="2997"/>
      <c r="V117" s="2997"/>
      <c r="W117" s="2997"/>
      <c r="X117" s="2997"/>
      <c r="Y117" s="2997"/>
      <c r="Z117" s="2997"/>
      <c r="AA117" s="2997"/>
    </row>
    <row r="118" spans="1:28" s="2445" customFormat="1">
      <c r="A118" s="2438"/>
      <c r="B118" s="2438"/>
      <c r="C118" s="2137" t="s">
        <v>1050</v>
      </c>
      <c r="D118" s="3004"/>
      <c r="E118" s="3004"/>
      <c r="F118" s="3004"/>
      <c r="G118" s="3004"/>
      <c r="H118" s="3004"/>
      <c r="I118" s="3005"/>
      <c r="K118" s="2438"/>
      <c r="L118" s="2137" t="s">
        <v>1050</v>
      </c>
      <c r="M118" s="3004"/>
      <c r="N118" s="3004"/>
      <c r="O118" s="3004"/>
      <c r="P118" s="3004"/>
      <c r="Q118" s="3004"/>
      <c r="R118" s="3004"/>
      <c r="T118" s="2438"/>
      <c r="U118" s="2137" t="s">
        <v>1050</v>
      </c>
      <c r="V118" s="3004"/>
      <c r="W118" s="3004"/>
      <c r="X118" s="3004"/>
      <c r="Y118" s="3004"/>
      <c r="Z118" s="3004"/>
      <c r="AA118" s="3004"/>
    </row>
    <row r="119" spans="1:28" s="2445" customFormat="1">
      <c r="A119" s="2444"/>
      <c r="B119" s="2438"/>
      <c r="C119" s="2731" t="s">
        <v>820</v>
      </c>
      <c r="D119" s="2440"/>
      <c r="E119" s="2447"/>
      <c r="F119" s="2447"/>
      <c r="G119" s="2447"/>
      <c r="H119" s="2447"/>
      <c r="I119" s="2479"/>
      <c r="K119" s="2438"/>
      <c r="L119" s="2731" t="s">
        <v>820</v>
      </c>
      <c r="M119" s="2447"/>
      <c r="N119" s="2447"/>
      <c r="O119" s="2447"/>
      <c r="P119" s="2447"/>
      <c r="Q119" s="2447"/>
      <c r="R119" s="2448"/>
      <c r="T119" s="2438"/>
      <c r="U119" s="2731" t="s">
        <v>820</v>
      </c>
      <c r="V119" s="2447"/>
      <c r="W119" s="2447"/>
      <c r="X119" s="2447"/>
      <c r="Y119" s="2447"/>
      <c r="Z119" s="2447"/>
      <c r="AA119" s="2448"/>
    </row>
    <row r="120" spans="1:28" s="2445" customFormat="1">
      <c r="A120" s="2444"/>
      <c r="B120" s="2438"/>
      <c r="C120" s="2731" t="s">
        <v>821</v>
      </c>
      <c r="D120" s="2440"/>
      <c r="E120" s="2447"/>
      <c r="F120" s="2447"/>
      <c r="G120" s="2447"/>
      <c r="H120" s="2447"/>
      <c r="I120" s="2479"/>
      <c r="K120" s="2438"/>
      <c r="L120" s="2731" t="s">
        <v>821</v>
      </c>
      <c r="M120" s="2447"/>
      <c r="N120" s="2447"/>
      <c r="O120" s="2447"/>
      <c r="P120" s="2447"/>
      <c r="Q120" s="2447"/>
      <c r="R120" s="2448"/>
      <c r="T120" s="2438"/>
      <c r="U120" s="2731" t="s">
        <v>821</v>
      </c>
      <c r="V120" s="2447"/>
      <c r="W120" s="2447"/>
      <c r="X120" s="2447"/>
      <c r="Y120" s="2447"/>
      <c r="Z120" s="2447"/>
      <c r="AA120" s="2448"/>
    </row>
    <row r="121" spans="1:28" s="2445" customFormat="1">
      <c r="A121" s="2444"/>
      <c r="B121" s="2438"/>
      <c r="C121" s="2731" t="s">
        <v>822</v>
      </c>
      <c r="D121" s="2440"/>
      <c r="E121" s="2447"/>
      <c r="F121" s="2447"/>
      <c r="G121" s="2447"/>
      <c r="H121" s="2447"/>
      <c r="I121" s="2479"/>
      <c r="K121" s="2438"/>
      <c r="L121" s="2731" t="s">
        <v>822</v>
      </c>
      <c r="M121" s="2447"/>
      <c r="N121" s="2447"/>
      <c r="O121" s="2447"/>
      <c r="P121" s="2447"/>
      <c r="Q121" s="2447"/>
      <c r="R121" s="2448"/>
      <c r="T121" s="2438"/>
      <c r="U121" s="2731" t="s">
        <v>822</v>
      </c>
      <c r="V121" s="2447"/>
      <c r="W121" s="2447"/>
      <c r="X121" s="2447"/>
      <c r="Y121" s="2447"/>
      <c r="Z121" s="2447"/>
      <c r="AA121" s="2448"/>
    </row>
    <row r="122" spans="1:28">
      <c r="B122" s="2724"/>
      <c r="C122" s="2458" t="s">
        <v>823</v>
      </c>
      <c r="D122" s="2440"/>
      <c r="E122" s="2447"/>
      <c r="F122" s="2447"/>
      <c r="G122" s="2447"/>
      <c r="H122" s="2447"/>
      <c r="I122" s="2479"/>
      <c r="L122" s="2458" t="s">
        <v>823</v>
      </c>
      <c r="M122" s="2447"/>
      <c r="N122" s="2447"/>
      <c r="O122" s="2447"/>
      <c r="P122" s="2447"/>
      <c r="Q122" s="2447"/>
      <c r="R122" s="2448"/>
      <c r="U122" s="2458" t="s">
        <v>823</v>
      </c>
      <c r="V122" s="2447"/>
      <c r="W122" s="2447"/>
      <c r="X122" s="2447"/>
      <c r="Y122" s="2447"/>
      <c r="Z122" s="2447"/>
      <c r="AA122" s="2448"/>
    </row>
    <row r="123" spans="1:28">
      <c r="A123" s="2444"/>
      <c r="C123" s="2731" t="s">
        <v>1056</v>
      </c>
      <c r="D123" s="2440"/>
      <c r="E123" s="2447"/>
      <c r="F123" s="2447"/>
      <c r="G123" s="2447"/>
      <c r="H123" s="2447"/>
      <c r="I123" s="2479"/>
      <c r="L123" s="2731" t="s">
        <v>1056</v>
      </c>
      <c r="M123" s="2447"/>
      <c r="N123" s="2447"/>
      <c r="O123" s="2447"/>
      <c r="P123" s="2447"/>
      <c r="Q123" s="2447"/>
      <c r="R123" s="2448"/>
      <c r="U123" s="2731" t="s">
        <v>1056</v>
      </c>
      <c r="V123" s="2447"/>
      <c r="W123" s="2447"/>
      <c r="X123" s="2447"/>
      <c r="Y123" s="2447"/>
      <c r="Z123" s="2447"/>
      <c r="AA123" s="2448"/>
    </row>
    <row r="124" spans="1:28">
      <c r="A124" s="2444"/>
      <c r="C124" s="2731"/>
      <c r="D124" s="2447"/>
      <c r="E124" s="2447"/>
      <c r="F124" s="2447"/>
      <c r="G124" s="2447"/>
      <c r="H124" s="2447"/>
      <c r="I124" s="2480"/>
      <c r="L124" s="2731"/>
      <c r="M124" s="2447"/>
      <c r="N124" s="2447"/>
      <c r="O124" s="2447"/>
      <c r="P124" s="2447"/>
      <c r="Q124" s="2447"/>
      <c r="R124" s="2462"/>
      <c r="U124" s="2731"/>
      <c r="V124" s="2447"/>
      <c r="W124" s="2447"/>
      <c r="X124" s="2447"/>
      <c r="Y124" s="2447"/>
      <c r="Z124" s="2447"/>
      <c r="AA124" s="2462"/>
    </row>
    <row r="125" spans="1:28" s="2732" customFormat="1" ht="21.75" customHeight="1">
      <c r="A125" s="2438"/>
      <c r="B125" s="2438"/>
      <c r="C125" s="2191" t="s">
        <v>819</v>
      </c>
      <c r="D125" s="2135"/>
      <c r="E125" s="2135"/>
      <c r="F125" s="2135"/>
      <c r="G125" s="2135"/>
      <c r="H125" s="2135"/>
      <c r="I125" s="2138"/>
      <c r="J125" s="2445"/>
      <c r="L125" s="2191" t="s">
        <v>819</v>
      </c>
      <c r="M125" s="2183"/>
      <c r="N125" s="2183"/>
      <c r="O125" s="2183"/>
      <c r="P125" s="2183"/>
      <c r="Q125" s="2183"/>
      <c r="R125" s="2192"/>
      <c r="S125" s="2445"/>
      <c r="U125" s="2191" t="s">
        <v>819</v>
      </c>
      <c r="V125" s="2183"/>
      <c r="W125" s="2183"/>
      <c r="X125" s="2183"/>
      <c r="Y125" s="2183"/>
      <c r="Z125" s="2183"/>
      <c r="AA125" s="2192"/>
      <c r="AB125" s="2445"/>
    </row>
    <row r="126" spans="1:28">
      <c r="C126" s="2442"/>
      <c r="D126" s="2449"/>
      <c r="E126" s="2449"/>
      <c r="F126" s="2449"/>
      <c r="G126" s="2449"/>
      <c r="H126" s="2449"/>
      <c r="I126" s="2481"/>
      <c r="L126" s="2442"/>
      <c r="M126" s="2449"/>
      <c r="N126" s="2449"/>
      <c r="O126" s="2449"/>
      <c r="P126" s="2449"/>
      <c r="Q126" s="2449"/>
      <c r="R126" s="2463"/>
      <c r="U126" s="2442"/>
      <c r="V126" s="2449"/>
      <c r="W126" s="2449"/>
      <c r="X126" s="2449"/>
      <c r="Y126" s="2449"/>
      <c r="Z126" s="2449"/>
      <c r="AA126" s="2463"/>
    </row>
    <row r="127" spans="1:28">
      <c r="C127" s="2442" t="s">
        <v>1052</v>
      </c>
      <c r="D127" s="2449"/>
      <c r="E127" s="2449"/>
      <c r="F127" s="2449"/>
      <c r="G127" s="2449"/>
      <c r="H127" s="2449"/>
      <c r="I127" s="2481"/>
      <c r="L127" s="2442" t="s">
        <v>1052</v>
      </c>
      <c r="M127" s="2449"/>
      <c r="N127" s="2449"/>
      <c r="O127" s="2449"/>
      <c r="P127" s="2449"/>
      <c r="Q127" s="2449"/>
      <c r="R127" s="2463"/>
      <c r="U127" s="2442" t="s">
        <v>1052</v>
      </c>
      <c r="V127" s="2449"/>
      <c r="W127" s="2449"/>
      <c r="X127" s="2449"/>
      <c r="Y127" s="2449"/>
      <c r="Z127" s="2449"/>
      <c r="AA127" s="2463"/>
    </row>
    <row r="128" spans="1:28">
      <c r="A128" s="2444"/>
      <c r="C128" s="2731" t="s">
        <v>820</v>
      </c>
      <c r="D128" s="2440"/>
      <c r="E128" s="2447"/>
      <c r="F128" s="2447"/>
      <c r="G128" s="2447"/>
      <c r="H128" s="2447"/>
      <c r="I128" s="2479"/>
      <c r="L128" s="2731" t="s">
        <v>820</v>
      </c>
      <c r="M128" s="2447"/>
      <c r="N128" s="2447"/>
      <c r="O128" s="2447"/>
      <c r="P128" s="2447"/>
      <c r="Q128" s="2447"/>
      <c r="R128" s="2448"/>
      <c r="U128" s="2731" t="s">
        <v>820</v>
      </c>
      <c r="V128" s="2447"/>
      <c r="W128" s="2447"/>
      <c r="X128" s="2447"/>
      <c r="Y128" s="2447"/>
      <c r="Z128" s="2447"/>
      <c r="AA128" s="2448"/>
    </row>
    <row r="129" spans="1:28">
      <c r="A129" s="2444"/>
      <c r="C129" s="2731" t="s">
        <v>821</v>
      </c>
      <c r="D129" s="2440"/>
      <c r="E129" s="2447"/>
      <c r="F129" s="2447"/>
      <c r="G129" s="2447"/>
      <c r="H129" s="2447"/>
      <c r="I129" s="2479"/>
      <c r="L129" s="2731" t="s">
        <v>821</v>
      </c>
      <c r="M129" s="2447"/>
      <c r="N129" s="2447"/>
      <c r="O129" s="2447"/>
      <c r="P129" s="2447"/>
      <c r="Q129" s="2447"/>
      <c r="R129" s="2448"/>
      <c r="U129" s="2731" t="s">
        <v>821</v>
      </c>
      <c r="V129" s="2447"/>
      <c r="W129" s="2447"/>
      <c r="X129" s="2447"/>
      <c r="Y129" s="2447"/>
      <c r="Z129" s="2447"/>
      <c r="AA129" s="2448"/>
    </row>
    <row r="130" spans="1:28">
      <c r="A130" s="2444"/>
      <c r="C130" s="2731" t="s">
        <v>822</v>
      </c>
      <c r="D130" s="2440"/>
      <c r="E130" s="2447"/>
      <c r="F130" s="2447"/>
      <c r="G130" s="2447"/>
      <c r="H130" s="2447"/>
      <c r="I130" s="2479"/>
      <c r="L130" s="2731" t="s">
        <v>822</v>
      </c>
      <c r="M130" s="2449"/>
      <c r="N130" s="2447"/>
      <c r="O130" s="2447"/>
      <c r="P130" s="2447"/>
      <c r="Q130" s="2447"/>
      <c r="R130" s="2448"/>
      <c r="U130" s="2731" t="s">
        <v>822</v>
      </c>
      <c r="V130" s="2449"/>
      <c r="W130" s="2447"/>
      <c r="X130" s="2447"/>
      <c r="Y130" s="2447"/>
      <c r="Z130" s="2447"/>
      <c r="AA130" s="2448"/>
    </row>
    <row r="131" spans="1:28">
      <c r="B131" s="2724"/>
      <c r="C131" s="2458" t="s">
        <v>823</v>
      </c>
      <c r="D131" s="2440"/>
      <c r="E131" s="2447"/>
      <c r="F131" s="2447"/>
      <c r="G131" s="2447"/>
      <c r="H131" s="2447"/>
      <c r="I131" s="2479"/>
      <c r="L131" s="2458" t="s">
        <v>823</v>
      </c>
      <c r="M131" s="2447"/>
      <c r="N131" s="2447"/>
      <c r="O131" s="2447"/>
      <c r="P131" s="2447"/>
      <c r="Q131" s="2447"/>
      <c r="R131" s="2448"/>
      <c r="U131" s="2458" t="s">
        <v>823</v>
      </c>
      <c r="V131" s="2447"/>
      <c r="W131" s="2447"/>
      <c r="X131" s="2447"/>
      <c r="Y131" s="2447"/>
      <c r="Z131" s="2447"/>
      <c r="AA131" s="2448"/>
    </row>
    <row r="132" spans="1:28">
      <c r="A132" s="2444"/>
      <c r="C132" s="2731" t="s">
        <v>824</v>
      </c>
      <c r="D132" s="2440"/>
      <c r="E132" s="2447"/>
      <c r="F132" s="2447"/>
      <c r="G132" s="2447"/>
      <c r="H132" s="2447"/>
      <c r="I132" s="2479"/>
      <c r="L132" s="2731" t="s">
        <v>824</v>
      </c>
      <c r="M132" s="2447"/>
      <c r="N132" s="2447"/>
      <c r="O132" s="2447"/>
      <c r="P132" s="2447"/>
      <c r="Q132" s="2447"/>
      <c r="R132" s="2448"/>
      <c r="U132" s="2731" t="s">
        <v>824</v>
      </c>
      <c r="V132" s="2447"/>
      <c r="W132" s="2447"/>
      <c r="X132" s="2447"/>
      <c r="Y132" s="2447"/>
      <c r="Z132" s="2447"/>
      <c r="AA132" s="2448"/>
    </row>
    <row r="133" spans="1:28">
      <c r="A133" s="2444"/>
      <c r="C133" s="2731" t="s">
        <v>825</v>
      </c>
      <c r="D133" s="2440"/>
      <c r="E133" s="2447"/>
      <c r="F133" s="2447"/>
      <c r="G133" s="2447"/>
      <c r="H133" s="2447"/>
      <c r="I133" s="2479"/>
      <c r="L133" s="2731" t="s">
        <v>825</v>
      </c>
      <c r="M133" s="2447"/>
      <c r="N133" s="2447"/>
      <c r="O133" s="2447"/>
      <c r="P133" s="2447"/>
      <c r="Q133" s="2447"/>
      <c r="R133" s="2448"/>
      <c r="U133" s="2731" t="s">
        <v>825</v>
      </c>
      <c r="V133" s="2447"/>
      <c r="W133" s="2447"/>
      <c r="X133" s="2447"/>
      <c r="Y133" s="2447"/>
      <c r="Z133" s="2447"/>
      <c r="AA133" s="2448"/>
    </row>
    <row r="134" spans="1:28">
      <c r="A134" s="2444"/>
      <c r="C134" s="2731" t="s">
        <v>826</v>
      </c>
      <c r="D134" s="2440"/>
      <c r="E134" s="2447"/>
      <c r="F134" s="2447"/>
      <c r="G134" s="2447"/>
      <c r="H134" s="2447"/>
      <c r="I134" s="2479"/>
      <c r="L134" s="2731" t="s">
        <v>826</v>
      </c>
      <c r="M134" s="2447"/>
      <c r="N134" s="2447"/>
      <c r="O134" s="2447"/>
      <c r="P134" s="2447"/>
      <c r="Q134" s="2447"/>
      <c r="R134" s="2448"/>
      <c r="U134" s="2731" t="s">
        <v>826</v>
      </c>
      <c r="V134" s="2447"/>
      <c r="W134" s="2447"/>
      <c r="X134" s="2447"/>
      <c r="Y134" s="2447"/>
      <c r="Z134" s="2447"/>
      <c r="AA134" s="2448"/>
    </row>
    <row r="135" spans="1:28">
      <c r="C135" s="2731" t="s">
        <v>827</v>
      </c>
      <c r="D135" s="2439"/>
      <c r="E135" s="2447"/>
      <c r="F135" s="2447"/>
      <c r="G135" s="2447"/>
      <c r="H135" s="2447"/>
      <c r="I135" s="2479"/>
      <c r="L135" s="2731" t="s">
        <v>827</v>
      </c>
      <c r="M135" s="2447"/>
      <c r="N135" s="2447"/>
      <c r="O135" s="2447"/>
      <c r="P135" s="2447"/>
      <c r="Q135" s="2447"/>
      <c r="R135" s="2448"/>
      <c r="U135" s="2731" t="s">
        <v>827</v>
      </c>
      <c r="V135" s="2447"/>
      <c r="W135" s="2447"/>
      <c r="X135" s="2447"/>
      <c r="Y135" s="2447"/>
      <c r="Z135" s="2447"/>
      <c r="AA135" s="2448"/>
    </row>
    <row r="136" spans="1:28">
      <c r="A136" s="2444"/>
      <c r="C136" s="2731" t="s">
        <v>1057</v>
      </c>
      <c r="D136" s="2440"/>
      <c r="E136" s="2447"/>
      <c r="F136" s="2447"/>
      <c r="G136" s="2447"/>
      <c r="H136" s="2447"/>
      <c r="I136" s="2479"/>
      <c r="L136" s="2731" t="s">
        <v>1057</v>
      </c>
      <c r="M136" s="2447"/>
      <c r="N136" s="2447"/>
      <c r="O136" s="2447"/>
      <c r="P136" s="2447"/>
      <c r="Q136" s="2447"/>
      <c r="R136" s="2448"/>
      <c r="U136" s="2731" t="s">
        <v>1057</v>
      </c>
      <c r="V136" s="2447"/>
      <c r="W136" s="2447"/>
      <c r="X136" s="2447"/>
      <c r="Y136" s="2447"/>
      <c r="Z136" s="2447"/>
      <c r="AA136" s="2448"/>
    </row>
    <row r="137" spans="1:28" s="2732" customFormat="1" ht="21.75" customHeight="1">
      <c r="A137" s="2438"/>
      <c r="B137" s="2438"/>
      <c r="C137" s="2191" t="s">
        <v>828</v>
      </c>
      <c r="D137" s="2135"/>
      <c r="E137" s="2135"/>
      <c r="F137" s="2135"/>
      <c r="G137" s="2135"/>
      <c r="H137" s="2135"/>
      <c r="I137" s="2138"/>
      <c r="J137" s="2445"/>
      <c r="L137" s="2191" t="s">
        <v>828</v>
      </c>
      <c r="M137" s="2183"/>
      <c r="N137" s="2183"/>
      <c r="O137" s="2183"/>
      <c r="P137" s="2183"/>
      <c r="Q137" s="2183"/>
      <c r="R137" s="2192"/>
      <c r="S137" s="2445"/>
      <c r="U137" s="2191" t="s">
        <v>828</v>
      </c>
      <c r="V137" s="2183"/>
      <c r="W137" s="2183"/>
      <c r="X137" s="2183"/>
      <c r="Y137" s="2183"/>
      <c r="Z137" s="2183"/>
      <c r="AA137" s="2192"/>
      <c r="AB137" s="2445"/>
    </row>
    <row r="138" spans="1:28" ht="6" customHeight="1">
      <c r="D138" s="2451"/>
      <c r="E138" s="2451"/>
      <c r="F138" s="2451"/>
      <c r="G138" s="2451"/>
      <c r="H138" s="2451"/>
      <c r="I138" s="2482"/>
      <c r="M138" s="2451"/>
      <c r="N138" s="2451"/>
      <c r="O138" s="2451"/>
      <c r="P138" s="2451"/>
      <c r="Q138" s="2451"/>
      <c r="R138" s="2464"/>
      <c r="V138" s="2451"/>
      <c r="W138" s="2451"/>
      <c r="X138" s="2451"/>
      <c r="Y138" s="2451"/>
      <c r="Z138" s="2451"/>
      <c r="AA138" s="2464"/>
    </row>
    <row r="139" spans="1:28" s="2732" customFormat="1" ht="21.75" customHeight="1">
      <c r="A139" s="2438"/>
      <c r="B139" s="2438"/>
      <c r="C139" s="2191" t="s">
        <v>829</v>
      </c>
      <c r="D139" s="2183"/>
      <c r="E139" s="2183"/>
      <c r="F139" s="2183"/>
      <c r="G139" s="2183"/>
      <c r="H139" s="2183"/>
      <c r="I139" s="2193"/>
      <c r="J139" s="2445"/>
      <c r="L139" s="2191" t="s">
        <v>829</v>
      </c>
      <c r="M139" s="2183"/>
      <c r="N139" s="2183"/>
      <c r="O139" s="2183"/>
      <c r="P139" s="2183"/>
      <c r="Q139" s="2183"/>
      <c r="R139" s="2192"/>
      <c r="S139" s="2445"/>
      <c r="U139" s="2191" t="s">
        <v>829</v>
      </c>
      <c r="V139" s="2183"/>
      <c r="W139" s="2183"/>
      <c r="X139" s="2183"/>
      <c r="Y139" s="2183"/>
      <c r="Z139" s="2183"/>
      <c r="AA139" s="2192"/>
      <c r="AB139" s="2445"/>
    </row>
    <row r="140" spans="1:28" ht="8.25" customHeight="1">
      <c r="C140" s="2444"/>
      <c r="D140" s="2444"/>
      <c r="E140" s="2444"/>
      <c r="F140" s="2444"/>
      <c r="G140" s="2444"/>
      <c r="H140" s="2444"/>
      <c r="I140" s="2444"/>
      <c r="J140" s="2444"/>
      <c r="L140" s="2444"/>
      <c r="M140" s="2444"/>
      <c r="N140" s="2444"/>
      <c r="O140" s="2444"/>
      <c r="P140" s="2444"/>
      <c r="Q140" s="2444"/>
      <c r="R140" s="2444"/>
      <c r="S140" s="2444"/>
      <c r="U140" s="2444"/>
      <c r="V140" s="2444"/>
      <c r="W140" s="2444"/>
      <c r="X140" s="2444"/>
      <c r="Y140" s="2444"/>
      <c r="Z140" s="2444"/>
      <c r="AA140" s="2444"/>
      <c r="AB140" s="2444"/>
    </row>
    <row r="141" spans="1:28" ht="8.25" customHeight="1">
      <c r="C141" s="2459"/>
      <c r="D141" s="2465"/>
      <c r="E141" s="2465"/>
      <c r="F141" s="2465"/>
      <c r="G141" s="2465"/>
      <c r="H141" s="2465"/>
      <c r="L141" s="2459"/>
      <c r="M141" s="2465"/>
      <c r="N141" s="2465"/>
      <c r="O141" s="2465"/>
      <c r="P141" s="2465"/>
      <c r="Q141" s="2465"/>
      <c r="U141" s="2459"/>
      <c r="V141" s="2465"/>
      <c r="W141" s="2465"/>
      <c r="X141" s="2465"/>
      <c r="Y141" s="2465"/>
      <c r="Z141" s="2465"/>
    </row>
    <row r="142" spans="1:28">
      <c r="C142" s="2194" t="s">
        <v>1054</v>
      </c>
      <c r="D142" s="2194"/>
      <c r="E142" s="2194"/>
      <c r="F142" s="2194"/>
      <c r="G142" s="2194"/>
      <c r="H142" s="2194"/>
      <c r="I142" s="2195"/>
      <c r="L142" s="2194" t="s">
        <v>1054</v>
      </c>
      <c r="M142" s="2194"/>
      <c r="N142" s="2194"/>
      <c r="O142" s="2194"/>
      <c r="P142" s="2194"/>
      <c r="Q142" s="2194"/>
      <c r="R142" s="2196"/>
      <c r="U142" s="2194" t="s">
        <v>1054</v>
      </c>
      <c r="V142" s="2194"/>
      <c r="W142" s="2194"/>
      <c r="X142" s="2194"/>
      <c r="Y142" s="2194"/>
      <c r="Z142" s="2194"/>
      <c r="AA142" s="2196"/>
    </row>
    <row r="143" spans="1:28" s="2445" customFormat="1">
      <c r="A143" s="2438"/>
      <c r="B143" s="2444"/>
      <c r="C143" s="2194" t="s">
        <v>1055</v>
      </c>
      <c r="D143" s="2440"/>
      <c r="E143" s="2440"/>
      <c r="F143" s="2447"/>
      <c r="G143" s="2194"/>
      <c r="H143" s="2440"/>
      <c r="I143" s="2479"/>
      <c r="K143" s="2438"/>
      <c r="L143" s="2194" t="s">
        <v>1055</v>
      </c>
      <c r="M143" s="2194"/>
      <c r="N143" s="2194"/>
      <c r="O143" s="2194"/>
      <c r="P143" s="2194"/>
      <c r="Q143" s="2194"/>
      <c r="R143" s="2196"/>
      <c r="T143" s="2438"/>
      <c r="U143" s="2194" t="s">
        <v>1055</v>
      </c>
      <c r="V143" s="2194"/>
      <c r="W143" s="2194"/>
      <c r="X143" s="2194"/>
      <c r="Y143" s="2194"/>
      <c r="Z143" s="2194"/>
      <c r="AA143" s="2196"/>
    </row>
    <row r="144" spans="1:28" s="2445" customFormat="1">
      <c r="A144" s="2438"/>
      <c r="B144" s="2438"/>
      <c r="C144" s="2194" t="s">
        <v>830</v>
      </c>
      <c r="D144" s="2194"/>
      <c r="E144" s="2194"/>
      <c r="F144" s="2194"/>
      <c r="G144" s="2194"/>
      <c r="H144" s="2194"/>
      <c r="I144" s="2195"/>
      <c r="K144" s="2438"/>
      <c r="L144" s="2194" t="s">
        <v>830</v>
      </c>
      <c r="M144" s="2194"/>
      <c r="N144" s="2194"/>
      <c r="O144" s="2194"/>
      <c r="P144" s="2194"/>
      <c r="Q144" s="2194"/>
      <c r="R144" s="2196"/>
      <c r="T144" s="2438"/>
      <c r="U144" s="2194" t="s">
        <v>830</v>
      </c>
      <c r="V144" s="2194"/>
      <c r="W144" s="2194"/>
      <c r="X144" s="2194"/>
      <c r="Y144" s="2194"/>
      <c r="Z144" s="2194"/>
      <c r="AA144" s="2196"/>
    </row>
  </sheetData>
  <mergeCells count="54">
    <mergeCell ref="Z77:Z78"/>
    <mergeCell ref="AA77:AA78"/>
    <mergeCell ref="AB77:AB78"/>
    <mergeCell ref="C113:I113"/>
    <mergeCell ref="L113:R113"/>
    <mergeCell ref="U113:AA113"/>
    <mergeCell ref="S77:S78"/>
    <mergeCell ref="U77:U78"/>
    <mergeCell ref="V77:V78"/>
    <mergeCell ref="W77:X77"/>
    <mergeCell ref="Y77:Y78"/>
    <mergeCell ref="C74:J74"/>
    <mergeCell ref="L74:S74"/>
    <mergeCell ref="U74:AB74"/>
    <mergeCell ref="C77:C78"/>
    <mergeCell ref="D77:D78"/>
    <mergeCell ref="E77:F77"/>
    <mergeCell ref="G77:G78"/>
    <mergeCell ref="H77:H78"/>
    <mergeCell ref="I77:I78"/>
    <mergeCell ref="J77:J78"/>
    <mergeCell ref="L77:L78"/>
    <mergeCell ref="M77:M78"/>
    <mergeCell ref="N77:O77"/>
    <mergeCell ref="P77:P78"/>
    <mergeCell ref="Q77:Q78"/>
    <mergeCell ref="R77:R78"/>
    <mergeCell ref="C2:J2"/>
    <mergeCell ref="L2:S2"/>
    <mergeCell ref="U2:AB2"/>
    <mergeCell ref="C5:C6"/>
    <mergeCell ref="D5:D6"/>
    <mergeCell ref="E5:F5"/>
    <mergeCell ref="G5:G6"/>
    <mergeCell ref="H5:H6"/>
    <mergeCell ref="I5:I6"/>
    <mergeCell ref="J5:J6"/>
    <mergeCell ref="AA5:AA6"/>
    <mergeCell ref="AB5:AB6"/>
    <mergeCell ref="C41:I41"/>
    <mergeCell ref="L41:R41"/>
    <mergeCell ref="U41:AA41"/>
    <mergeCell ref="S5:S6"/>
    <mergeCell ref="U5:U6"/>
    <mergeCell ref="V5:V6"/>
    <mergeCell ref="W5:X5"/>
    <mergeCell ref="Y5:Y6"/>
    <mergeCell ref="Z5:Z6"/>
    <mergeCell ref="L5:L6"/>
    <mergeCell ref="M5:M6"/>
    <mergeCell ref="N5:O5"/>
    <mergeCell ref="P5:P6"/>
    <mergeCell ref="Q5:Q6"/>
    <mergeCell ref="R5:R6"/>
  </mergeCells>
  <hyperlinks>
    <hyperlink ref="A1" location="ÍNDICE!B2" display="Indíce"/>
  </hyperlinks>
  <printOptions horizontalCentered="1"/>
  <pageMargins left="0.59055118110236227" right="0.59055118110236227" top="0.51181102362204722" bottom="0.55118110236220474" header="0.51181102362204722" footer="0.27559055118110237"/>
  <pageSetup paperSize="9" scale="54" orientation="portrait" r:id="rId1"/>
  <headerFooter alignWithMargins="0">
    <oddFooter>&amp;R&amp;"Times New Roman,Normal"&amp;8Preparado pela EEM
Página &amp;P de &amp;N
&amp;D-&amp;T
&amp;F-&amp;A</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499984740745262"/>
    <pageSetUpPr fitToPage="1"/>
  </sheetPr>
  <dimension ref="A1:AC112"/>
  <sheetViews>
    <sheetView showGridLines="0" zoomScale="90" zoomScaleNormal="90" workbookViewId="0">
      <pane xSplit="3" topLeftCell="D1" activePane="topRight" state="frozen"/>
      <selection activeCell="K47" sqref="K47"/>
      <selection pane="topRight" activeCell="A3" sqref="A3:XFD112"/>
    </sheetView>
  </sheetViews>
  <sheetFormatPr defaultColWidth="9.140625" defaultRowHeight="12.75"/>
  <cols>
    <col min="1" max="1" width="6" style="27" customWidth="1"/>
    <col min="2" max="2" width="32.85546875" style="132" customWidth="1"/>
    <col min="3" max="3" width="1" style="69" customWidth="1"/>
    <col min="4" max="5" width="12.42578125" style="27" customWidth="1"/>
    <col min="6" max="6" width="12.42578125" style="133" customWidth="1"/>
    <col min="7" max="7" width="12.42578125" style="27" customWidth="1"/>
    <col min="8" max="8" width="13.5703125" style="27" customWidth="1"/>
    <col min="9" max="9" width="12.42578125" style="27" customWidth="1"/>
    <col min="10" max="10" width="1" style="69" customWidth="1"/>
    <col min="11" max="11" width="12.42578125" style="1044" customWidth="1"/>
    <col min="12" max="12" width="12.42578125" style="1152" customWidth="1"/>
    <col min="13" max="14" width="12.42578125" style="1044" customWidth="1"/>
    <col min="15" max="15" width="14.42578125" style="1044" customWidth="1"/>
    <col min="16" max="16" width="13.28515625" style="1044" customWidth="1"/>
    <col min="17" max="17" width="1" style="126" customWidth="1"/>
    <col min="18" max="18" width="12.42578125" style="1152" customWidth="1"/>
    <col min="19" max="19" width="12.42578125" style="1044" customWidth="1"/>
    <col min="20" max="20" width="10" style="1044" customWidth="1"/>
    <col min="21" max="21" width="9.7109375" style="1044" customWidth="1"/>
    <col min="22" max="22" width="12.85546875" style="1044" customWidth="1"/>
    <col min="23" max="23" width="9.140625" style="1044"/>
    <col min="24" max="16384" width="9.140625" style="27"/>
  </cols>
  <sheetData>
    <row r="1" spans="1:29">
      <c r="A1" s="400" t="s">
        <v>814</v>
      </c>
      <c r="C1" s="260"/>
      <c r="F1" s="27"/>
      <c r="G1" s="133"/>
      <c r="H1" s="133"/>
      <c r="L1" s="1044"/>
      <c r="N1" s="1152"/>
      <c r="O1" s="1152"/>
      <c r="R1" s="1044"/>
      <c r="U1" s="1152"/>
      <c r="V1" s="1152"/>
    </row>
    <row r="2" spans="1:29" s="337" customFormat="1" ht="21" customHeight="1">
      <c r="B2" s="338"/>
      <c r="C2" s="260"/>
      <c r="G2" s="339"/>
      <c r="H2" s="339"/>
      <c r="J2" s="234"/>
      <c r="K2" s="1758"/>
      <c r="L2" s="1758"/>
      <c r="M2" s="1758"/>
      <c r="N2" s="1757"/>
      <c r="O2" s="1757"/>
      <c r="P2" s="1758"/>
      <c r="Q2" s="129"/>
      <c r="R2" s="1758"/>
      <c r="S2" s="1758"/>
      <c r="T2" s="1758"/>
      <c r="U2" s="1757"/>
      <c r="V2" s="1757"/>
      <c r="W2" s="1758"/>
    </row>
    <row r="3" spans="1:29" s="2312" customFormat="1" ht="15">
      <c r="A3" s="2267"/>
      <c r="B3" s="3071" t="s">
        <v>918</v>
      </c>
      <c r="C3" s="3071"/>
      <c r="D3" s="3071"/>
      <c r="E3" s="3071"/>
      <c r="F3" s="3071"/>
      <c r="G3" s="3071"/>
      <c r="H3" s="3071"/>
      <c r="I3" s="3071"/>
      <c r="J3" s="3071"/>
      <c r="K3" s="3071"/>
      <c r="L3" s="3071"/>
      <c r="M3" s="3071"/>
      <c r="N3" s="3071"/>
      <c r="O3" s="3071"/>
      <c r="P3" s="3071"/>
      <c r="Q3" s="3071"/>
      <c r="R3" s="3071"/>
      <c r="S3" s="3071"/>
      <c r="T3" s="3071"/>
      <c r="U3" s="3071"/>
      <c r="V3" s="3071"/>
      <c r="W3" s="3071"/>
      <c r="X3" s="2267"/>
      <c r="Y3" s="2267"/>
      <c r="Z3" s="2267"/>
      <c r="AA3" s="2267"/>
      <c r="AB3" s="2267"/>
      <c r="AC3" s="2267"/>
    </row>
    <row r="4" spans="1:29" s="2312" customFormat="1" ht="15">
      <c r="A4" s="2865"/>
      <c r="B4" s="2865"/>
      <c r="C4" s="2315"/>
      <c r="D4" s="2865"/>
      <c r="E4" s="2865"/>
      <c r="F4" s="2865"/>
      <c r="G4" s="2865"/>
      <c r="H4" s="2865"/>
      <c r="I4" s="2865"/>
      <c r="J4" s="2315"/>
      <c r="K4" s="2865"/>
      <c r="L4" s="2865"/>
      <c r="M4" s="2865"/>
      <c r="N4" s="2865"/>
      <c r="O4" s="2865"/>
      <c r="P4" s="2865"/>
      <c r="Q4" s="2315"/>
      <c r="R4" s="2865"/>
      <c r="S4" s="2865"/>
      <c r="T4" s="2865"/>
      <c r="U4" s="2865"/>
      <c r="V4" s="2865"/>
      <c r="W4" s="2865"/>
      <c r="X4" s="2865"/>
      <c r="Y4" s="2865"/>
      <c r="Z4" s="2865"/>
      <c r="AA4" s="2865"/>
      <c r="AB4" s="2865"/>
      <c r="AC4" s="2865"/>
    </row>
    <row r="5" spans="1:29" s="2312" customFormat="1">
      <c r="B5" s="2313"/>
      <c r="C5" s="2303"/>
      <c r="G5" s="2314"/>
      <c r="H5" s="2314"/>
      <c r="J5" s="2300"/>
      <c r="K5" s="1758"/>
      <c r="L5" s="1758"/>
      <c r="M5" s="1758"/>
      <c r="N5" s="1757"/>
      <c r="O5" s="1757"/>
      <c r="P5" s="1758"/>
      <c r="Q5" s="2274"/>
      <c r="R5" s="1758"/>
      <c r="S5" s="1758"/>
      <c r="T5" s="1758"/>
      <c r="U5" s="1757"/>
      <c r="V5" s="1757"/>
      <c r="W5" s="1758"/>
    </row>
    <row r="6" spans="1:29" s="2312" customFormat="1" ht="15" customHeight="1">
      <c r="B6" s="3250" t="s">
        <v>112</v>
      </c>
      <c r="C6" s="2303"/>
      <c r="D6" s="3232" t="str">
        <f>+Introdução!E26</f>
        <v>t-2</v>
      </c>
      <c r="E6" s="3233"/>
      <c r="F6" s="3233"/>
      <c r="G6" s="3233"/>
      <c r="H6" s="3234"/>
      <c r="I6" s="3235"/>
      <c r="J6" s="1857"/>
      <c r="K6" s="3232" t="str">
        <f>+Introdução!E27</f>
        <v>t-1</v>
      </c>
      <c r="L6" s="3233"/>
      <c r="M6" s="3233"/>
      <c r="N6" s="3233"/>
      <c r="O6" s="3234"/>
      <c r="P6" s="3235"/>
      <c r="Q6" s="1858"/>
      <c r="R6" s="3232" t="str">
        <f>+Introdução!E28</f>
        <v>t</v>
      </c>
      <c r="S6" s="3233"/>
      <c r="T6" s="3233"/>
      <c r="U6" s="3233"/>
      <c r="V6" s="3234"/>
      <c r="W6" s="3235"/>
    </row>
    <row r="7" spans="1:29" s="2312" customFormat="1" ht="39.75" customHeight="1">
      <c r="B7" s="3251"/>
      <c r="C7" s="361"/>
      <c r="D7" s="1860" t="s">
        <v>238</v>
      </c>
      <c r="E7" s="1860" t="s">
        <v>239</v>
      </c>
      <c r="F7" s="1860" t="s">
        <v>205</v>
      </c>
      <c r="G7" s="1861" t="s">
        <v>240</v>
      </c>
      <c r="H7" s="1862" t="s">
        <v>355</v>
      </c>
      <c r="I7" s="1860" t="s">
        <v>241</v>
      </c>
      <c r="J7" s="2671"/>
      <c r="K7" s="1864" t="s">
        <v>238</v>
      </c>
      <c r="L7" s="1864" t="s">
        <v>239</v>
      </c>
      <c r="M7" s="1864" t="s">
        <v>205</v>
      </c>
      <c r="N7" s="1865" t="s">
        <v>240</v>
      </c>
      <c r="O7" s="1866" t="s">
        <v>355</v>
      </c>
      <c r="P7" s="1864" t="s">
        <v>241</v>
      </c>
      <c r="Q7" s="2672"/>
      <c r="R7" s="1864" t="s">
        <v>238</v>
      </c>
      <c r="S7" s="1864" t="s">
        <v>239</v>
      </c>
      <c r="T7" s="1864" t="s">
        <v>205</v>
      </c>
      <c r="U7" s="1865" t="s">
        <v>240</v>
      </c>
      <c r="V7" s="1866" t="s">
        <v>355</v>
      </c>
      <c r="W7" s="1864" t="s">
        <v>241</v>
      </c>
    </row>
    <row r="8" spans="1:29" s="2312" customFormat="1" ht="4.5" customHeight="1">
      <c r="B8" s="2313"/>
      <c r="C8" s="2300"/>
      <c r="F8" s="2314"/>
      <c r="J8" s="2300"/>
      <c r="K8" s="1758"/>
      <c r="L8" s="1757"/>
      <c r="M8" s="1758"/>
      <c r="N8" s="1758"/>
      <c r="O8" s="1758"/>
      <c r="P8" s="1758"/>
      <c r="Q8" s="2274"/>
      <c r="R8" s="1757"/>
      <c r="S8" s="1758"/>
      <c r="T8" s="1758"/>
      <c r="U8" s="1758"/>
      <c r="V8" s="1758"/>
      <c r="W8" s="1758"/>
    </row>
    <row r="9" spans="1:29" s="2312" customFormat="1">
      <c r="B9" s="1871" t="s">
        <v>242</v>
      </c>
      <c r="C9" s="343"/>
      <c r="D9" s="1872">
        <f t="shared" ref="D9:I9" si="0">SUM(D10:D11)</f>
        <v>0</v>
      </c>
      <c r="E9" s="1872">
        <f t="shared" si="0"/>
        <v>0</v>
      </c>
      <c r="F9" s="1872">
        <f t="shared" si="0"/>
        <v>0</v>
      </c>
      <c r="G9" s="1872">
        <f t="shared" si="0"/>
        <v>0</v>
      </c>
      <c r="H9" s="1872">
        <f t="shared" si="0"/>
        <v>0</v>
      </c>
      <c r="I9" s="1872">
        <f t="shared" si="0"/>
        <v>0</v>
      </c>
      <c r="J9" s="2300"/>
      <c r="K9" s="1872">
        <f t="shared" ref="K9:P9" si="1">SUM(K10:K11)</f>
        <v>0</v>
      </c>
      <c r="L9" s="1872">
        <f t="shared" si="1"/>
        <v>0</v>
      </c>
      <c r="M9" s="1872">
        <f t="shared" si="1"/>
        <v>0</v>
      </c>
      <c r="N9" s="1872">
        <f t="shared" si="1"/>
        <v>0</v>
      </c>
      <c r="O9" s="1872">
        <f t="shared" si="1"/>
        <v>0</v>
      </c>
      <c r="P9" s="1872">
        <f t="shared" si="1"/>
        <v>0</v>
      </c>
      <c r="Q9" s="2274"/>
      <c r="R9" s="1872">
        <f t="shared" ref="R9:W9" si="2">SUM(R10:R11)</f>
        <v>0</v>
      </c>
      <c r="S9" s="1872">
        <f t="shared" si="2"/>
        <v>0</v>
      </c>
      <c r="T9" s="1872">
        <f t="shared" si="2"/>
        <v>0</v>
      </c>
      <c r="U9" s="1872">
        <f t="shared" si="2"/>
        <v>0</v>
      </c>
      <c r="V9" s="1872">
        <f t="shared" si="2"/>
        <v>0</v>
      </c>
      <c r="W9" s="1872">
        <f t="shared" si="2"/>
        <v>0</v>
      </c>
    </row>
    <row r="10" spans="1:29" s="2312" customFormat="1">
      <c r="B10" s="501" t="s">
        <v>812</v>
      </c>
      <c r="C10" s="343"/>
      <c r="D10" s="916">
        <f t="shared" ref="D10:I10" si="3">+SUMIF($B$28:$B$56,$B10,D$28:D$56)</f>
        <v>0</v>
      </c>
      <c r="E10" s="916">
        <f t="shared" si="3"/>
        <v>0</v>
      </c>
      <c r="F10" s="916">
        <f t="shared" si="3"/>
        <v>0</v>
      </c>
      <c r="G10" s="916">
        <f t="shared" si="3"/>
        <v>0</v>
      </c>
      <c r="H10" s="916">
        <f t="shared" si="3"/>
        <v>0</v>
      </c>
      <c r="I10" s="916">
        <f t="shared" si="3"/>
        <v>0</v>
      </c>
      <c r="J10" s="2300"/>
      <c r="K10" s="916">
        <f t="shared" ref="K10:P10" si="4">+SUMIF($B$28:$B$56,$B10,K$28:K$56)</f>
        <v>0</v>
      </c>
      <c r="L10" s="916"/>
      <c r="M10" s="916"/>
      <c r="N10" s="916"/>
      <c r="O10" s="916"/>
      <c r="P10" s="916">
        <f t="shared" si="4"/>
        <v>0</v>
      </c>
      <c r="Q10" s="2274"/>
      <c r="R10" s="916">
        <f t="shared" ref="R10:W10" si="5">+SUMIF($B$28:$B$56,$B10,R$28:R$56)</f>
        <v>0</v>
      </c>
      <c r="S10" s="916">
        <f t="shared" si="5"/>
        <v>0</v>
      </c>
      <c r="T10" s="916">
        <f t="shared" si="5"/>
        <v>0</v>
      </c>
      <c r="U10" s="916">
        <f t="shared" si="5"/>
        <v>0</v>
      </c>
      <c r="V10" s="916">
        <f t="shared" si="5"/>
        <v>0</v>
      </c>
      <c r="W10" s="916">
        <f t="shared" si="5"/>
        <v>0</v>
      </c>
    </row>
    <row r="11" spans="1:29" s="2312" customFormat="1">
      <c r="B11" s="501" t="s">
        <v>234</v>
      </c>
      <c r="C11" s="343"/>
      <c r="D11" s="916"/>
      <c r="E11" s="916"/>
      <c r="F11" s="916"/>
      <c r="G11" s="916"/>
      <c r="H11" s="916"/>
      <c r="I11" s="916"/>
      <c r="J11" s="2300"/>
      <c r="K11" s="916"/>
      <c r="L11" s="916"/>
      <c r="M11" s="916"/>
      <c r="N11" s="916"/>
      <c r="O11" s="916"/>
      <c r="P11" s="916"/>
      <c r="Q11" s="2274"/>
      <c r="R11" s="916"/>
      <c r="S11" s="916"/>
      <c r="T11" s="916"/>
      <c r="U11" s="916"/>
      <c r="V11" s="916"/>
      <c r="W11" s="916"/>
    </row>
    <row r="12" spans="1:29" s="2312" customFormat="1">
      <c r="B12" s="501"/>
      <c r="C12" s="343"/>
      <c r="D12" s="916"/>
      <c r="E12" s="916"/>
      <c r="F12" s="916"/>
      <c r="G12" s="916"/>
      <c r="H12" s="916"/>
      <c r="I12" s="916"/>
      <c r="J12" s="2300"/>
      <c r="K12" s="916"/>
      <c r="L12" s="916"/>
      <c r="M12" s="916"/>
      <c r="N12" s="916"/>
      <c r="O12" s="916"/>
      <c r="P12" s="916"/>
      <c r="Q12" s="2274"/>
      <c r="R12" s="916"/>
      <c r="S12" s="916"/>
      <c r="T12" s="916"/>
      <c r="U12" s="916"/>
      <c r="V12" s="916"/>
      <c r="W12" s="916"/>
    </row>
    <row r="13" spans="1:29" s="2312" customFormat="1">
      <c r="B13" s="501"/>
      <c r="C13" s="343"/>
      <c r="D13" s="916"/>
      <c r="E13" s="916"/>
      <c r="F13" s="916"/>
      <c r="G13" s="916"/>
      <c r="H13" s="916"/>
      <c r="I13" s="916"/>
      <c r="J13" s="2300"/>
      <c r="K13" s="916"/>
      <c r="L13" s="916"/>
      <c r="M13" s="916"/>
      <c r="N13" s="916"/>
      <c r="O13" s="916"/>
      <c r="P13" s="916"/>
      <c r="Q13" s="2274"/>
      <c r="R13" s="916"/>
      <c r="S13" s="916"/>
      <c r="T13" s="916"/>
      <c r="U13" s="916"/>
      <c r="V13" s="916"/>
      <c r="W13" s="916"/>
    </row>
    <row r="14" spans="1:29" s="2312" customFormat="1">
      <c r="B14" s="2656"/>
      <c r="C14" s="343"/>
      <c r="D14" s="916"/>
      <c r="E14" s="916"/>
      <c r="F14" s="916"/>
      <c r="G14" s="916"/>
      <c r="H14" s="916"/>
      <c r="I14" s="916"/>
      <c r="J14" s="2300"/>
      <c r="K14" s="916"/>
      <c r="L14" s="916"/>
      <c r="M14" s="916"/>
      <c r="N14" s="916"/>
      <c r="O14" s="916"/>
      <c r="P14" s="916"/>
      <c r="Q14" s="2274"/>
      <c r="R14" s="916"/>
      <c r="S14" s="916"/>
      <c r="T14" s="916"/>
      <c r="U14" s="916"/>
      <c r="V14" s="916"/>
      <c r="W14" s="916"/>
    </row>
    <row r="15" spans="1:29" s="2312" customFormat="1">
      <c r="B15" s="2872" t="s">
        <v>243</v>
      </c>
      <c r="C15" s="341"/>
      <c r="D15" s="1834">
        <f t="shared" ref="D15:I15" si="6">+D9</f>
        <v>0</v>
      </c>
      <c r="E15" s="1834">
        <f t="shared" si="6"/>
        <v>0</v>
      </c>
      <c r="F15" s="1834">
        <f t="shared" si="6"/>
        <v>0</v>
      </c>
      <c r="G15" s="1834">
        <f t="shared" si="6"/>
        <v>0</v>
      </c>
      <c r="H15" s="1834">
        <f t="shared" si="6"/>
        <v>0</v>
      </c>
      <c r="I15" s="1834">
        <f t="shared" si="6"/>
        <v>0</v>
      </c>
      <c r="J15" s="2303"/>
      <c r="K15" s="1834">
        <f t="shared" ref="K15:P15" si="7">+K9</f>
        <v>0</v>
      </c>
      <c r="L15" s="1834">
        <f t="shared" si="7"/>
        <v>0</v>
      </c>
      <c r="M15" s="1834">
        <f t="shared" si="7"/>
        <v>0</v>
      </c>
      <c r="N15" s="1834">
        <f t="shared" si="7"/>
        <v>0</v>
      </c>
      <c r="O15" s="1834">
        <f t="shared" si="7"/>
        <v>0</v>
      </c>
      <c r="P15" s="1834">
        <f t="shared" si="7"/>
        <v>0</v>
      </c>
      <c r="Q15" s="1873"/>
      <c r="R15" s="1834">
        <f t="shared" ref="R15:W15" si="8">+R9</f>
        <v>0</v>
      </c>
      <c r="S15" s="1834">
        <f t="shared" si="8"/>
        <v>0</v>
      </c>
      <c r="T15" s="1834">
        <f t="shared" si="8"/>
        <v>0</v>
      </c>
      <c r="U15" s="1834">
        <f t="shared" si="8"/>
        <v>0</v>
      </c>
      <c r="V15" s="1834">
        <f t="shared" si="8"/>
        <v>0</v>
      </c>
      <c r="W15" s="1834">
        <f t="shared" si="8"/>
        <v>0</v>
      </c>
    </row>
    <row r="16" spans="1:29" s="2313" customFormat="1">
      <c r="B16" s="1871"/>
      <c r="C16" s="343"/>
      <c r="D16" s="1841"/>
      <c r="E16" s="1841"/>
      <c r="F16" s="1842"/>
      <c r="G16" s="1841"/>
      <c r="H16" s="2873"/>
      <c r="I16" s="1841"/>
      <c r="J16" s="2300"/>
      <c r="K16" s="1841"/>
      <c r="L16" s="1842"/>
      <c r="M16" s="1841"/>
      <c r="N16" s="1841"/>
      <c r="O16" s="2873"/>
      <c r="P16" s="1841"/>
      <c r="Q16" s="2274"/>
      <c r="R16" s="1842"/>
      <c r="S16" s="1841"/>
      <c r="T16" s="1348"/>
      <c r="U16" s="1348"/>
      <c r="V16" s="1348"/>
      <c r="W16" s="1348"/>
    </row>
    <row r="17" spans="1:29" s="2312" customFormat="1">
      <c r="B17" s="2656" t="s">
        <v>244</v>
      </c>
      <c r="C17" s="343"/>
      <c r="D17" s="852"/>
      <c r="E17" s="852"/>
      <c r="F17" s="1849"/>
      <c r="G17" s="852"/>
      <c r="H17" s="852"/>
      <c r="I17" s="852"/>
      <c r="J17" s="2300"/>
      <c r="K17" s="852"/>
      <c r="L17" s="1849"/>
      <c r="M17" s="852"/>
      <c r="N17" s="852"/>
      <c r="O17" s="852"/>
      <c r="P17" s="852"/>
      <c r="Q17" s="2274"/>
      <c r="R17" s="1849"/>
      <c r="S17" s="852"/>
      <c r="T17" s="852"/>
      <c r="U17" s="852"/>
      <c r="V17" s="852"/>
      <c r="W17" s="852"/>
    </row>
    <row r="18" spans="1:29" s="2312" customFormat="1">
      <c r="B18" s="1814" t="s">
        <v>236</v>
      </c>
      <c r="C18" s="343"/>
      <c r="D18" s="852"/>
      <c r="E18" s="852"/>
      <c r="F18" s="1849"/>
      <c r="G18" s="852"/>
      <c r="H18" s="852"/>
      <c r="I18" s="852"/>
      <c r="J18" s="2300"/>
      <c r="K18" s="852"/>
      <c r="L18" s="1849"/>
      <c r="M18" s="852"/>
      <c r="N18" s="852"/>
      <c r="O18" s="852"/>
      <c r="P18" s="852"/>
      <c r="Q18" s="2274"/>
      <c r="R18" s="1849"/>
      <c r="S18" s="852"/>
      <c r="T18" s="852"/>
      <c r="U18" s="852"/>
      <c r="V18" s="852"/>
      <c r="W18" s="852"/>
    </row>
    <row r="19" spans="1:29" s="2312" customFormat="1">
      <c r="B19" s="2874"/>
      <c r="C19" s="343"/>
      <c r="D19" s="2875"/>
      <c r="E19" s="2875"/>
      <c r="F19" s="2876"/>
      <c r="G19" s="2875"/>
      <c r="H19" s="1854"/>
      <c r="I19" s="2875"/>
      <c r="J19" s="2300"/>
      <c r="K19" s="2875"/>
      <c r="L19" s="2876"/>
      <c r="M19" s="2875"/>
      <c r="N19" s="2875"/>
      <c r="O19" s="1854"/>
      <c r="P19" s="2875"/>
      <c r="Q19" s="2274"/>
      <c r="R19" s="2876"/>
      <c r="S19" s="2875"/>
      <c r="T19" s="2875"/>
      <c r="U19" s="2875"/>
      <c r="V19" s="1854"/>
      <c r="W19" s="2875"/>
    </row>
    <row r="20" spans="1:29" s="2312" customFormat="1">
      <c r="B20" s="2313"/>
      <c r="C20" s="2300"/>
      <c r="F20" s="2314"/>
      <c r="J20" s="2300"/>
      <c r="K20" s="1758"/>
      <c r="L20" s="1757"/>
      <c r="M20" s="1758"/>
      <c r="N20" s="1758"/>
      <c r="O20" s="1758"/>
      <c r="P20" s="1758"/>
      <c r="Q20" s="2274"/>
      <c r="R20" s="1757"/>
      <c r="S20" s="1758"/>
      <c r="T20" s="1758"/>
      <c r="U20" s="1758"/>
      <c r="V20" s="1758"/>
      <c r="W20" s="1758"/>
    </row>
    <row r="21" spans="1:29" s="2312" customFormat="1">
      <c r="B21" s="2313"/>
      <c r="C21" s="2300"/>
      <c r="F21" s="2314"/>
      <c r="J21" s="2300"/>
      <c r="K21" s="1758"/>
      <c r="L21" s="1757"/>
      <c r="M21" s="1758"/>
      <c r="N21" s="1758"/>
      <c r="O21" s="1758"/>
      <c r="P21" s="1758"/>
      <c r="Q21" s="2274"/>
      <c r="R21" s="1757"/>
      <c r="S21" s="1758"/>
      <c r="T21" s="1758"/>
      <c r="U21" s="1758"/>
      <c r="V21" s="1758"/>
      <c r="W21" s="1758"/>
    </row>
    <row r="22" spans="1:29" s="2312" customFormat="1" ht="15">
      <c r="A22" s="2267"/>
      <c r="B22" s="3071" t="s">
        <v>919</v>
      </c>
      <c r="C22" s="3071"/>
      <c r="D22" s="3071"/>
      <c r="E22" s="3071"/>
      <c r="F22" s="3071"/>
      <c r="G22" s="3071"/>
      <c r="H22" s="3071"/>
      <c r="I22" s="3071"/>
      <c r="J22" s="3071"/>
      <c r="K22" s="3071"/>
      <c r="L22" s="3071"/>
      <c r="M22" s="3071"/>
      <c r="N22" s="3071"/>
      <c r="O22" s="3071"/>
      <c r="P22" s="3071"/>
      <c r="Q22" s="3071"/>
      <c r="R22" s="3071"/>
      <c r="S22" s="3071"/>
      <c r="T22" s="3071"/>
      <c r="U22" s="3071"/>
      <c r="V22" s="3071"/>
      <c r="W22" s="3071"/>
      <c r="X22" s="2267"/>
      <c r="Y22" s="2267"/>
      <c r="Z22" s="2267"/>
      <c r="AA22" s="2267"/>
      <c r="AB22" s="2267"/>
      <c r="AC22" s="2267"/>
    </row>
    <row r="23" spans="1:29" s="2312" customFormat="1">
      <c r="B23" s="2313"/>
      <c r="C23" s="2300"/>
      <c r="F23" s="2314"/>
      <c r="J23" s="2300"/>
      <c r="K23" s="1758"/>
      <c r="L23" s="1757"/>
      <c r="M23" s="1758"/>
      <c r="N23" s="1758"/>
      <c r="O23" s="1758"/>
      <c r="P23" s="1758"/>
      <c r="Q23" s="2274"/>
      <c r="R23" s="1757"/>
      <c r="S23" s="1758"/>
      <c r="T23" s="1758"/>
      <c r="U23" s="1758"/>
      <c r="V23" s="1758"/>
      <c r="W23" s="1758"/>
    </row>
    <row r="24" spans="1:29" s="2312" customFormat="1">
      <c r="B24" s="2313"/>
      <c r="C24" s="2300"/>
      <c r="F24" s="2314"/>
      <c r="J24" s="2300"/>
      <c r="K24" s="1758"/>
      <c r="L24" s="1757"/>
      <c r="M24" s="1758"/>
      <c r="N24" s="1758"/>
      <c r="O24" s="1758"/>
      <c r="P24" s="1758"/>
      <c r="Q24" s="2274"/>
      <c r="R24" s="1757"/>
      <c r="S24" s="1758"/>
      <c r="T24" s="1758"/>
      <c r="U24" s="1758"/>
      <c r="V24" s="1758"/>
      <c r="W24" s="1758"/>
    </row>
    <row r="25" spans="1:29" s="2312" customFormat="1" ht="15" customHeight="1">
      <c r="B25" s="3250" t="s">
        <v>112</v>
      </c>
      <c r="C25" s="2303"/>
      <c r="D25" s="3232" t="str">
        <f>+D6</f>
        <v>t-2</v>
      </c>
      <c r="E25" s="3233"/>
      <c r="F25" s="3233"/>
      <c r="G25" s="3233"/>
      <c r="H25" s="3234"/>
      <c r="I25" s="3235"/>
      <c r="J25" s="1857"/>
      <c r="K25" s="3236" t="str">
        <f>+K6</f>
        <v>t-1</v>
      </c>
      <c r="L25" s="3237"/>
      <c r="M25" s="3237"/>
      <c r="N25" s="3237"/>
      <c r="O25" s="3238"/>
      <c r="P25" s="3239"/>
      <c r="Q25" s="1858"/>
      <c r="R25" s="3236" t="str">
        <f>+R6</f>
        <v>t</v>
      </c>
      <c r="S25" s="3237"/>
      <c r="T25" s="3237"/>
      <c r="U25" s="3237"/>
      <c r="V25" s="3238"/>
      <c r="W25" s="3239"/>
    </row>
    <row r="26" spans="1:29" s="2312" customFormat="1" ht="39.75" customHeight="1">
      <c r="B26" s="3251"/>
      <c r="C26" s="361"/>
      <c r="D26" s="1860" t="s">
        <v>238</v>
      </c>
      <c r="E26" s="1860" t="s">
        <v>239</v>
      </c>
      <c r="F26" s="1860" t="s">
        <v>205</v>
      </c>
      <c r="G26" s="1861" t="s">
        <v>240</v>
      </c>
      <c r="H26" s="1862" t="s">
        <v>355</v>
      </c>
      <c r="I26" s="1860" t="s">
        <v>241</v>
      </c>
      <c r="J26" s="2671"/>
      <c r="K26" s="1864" t="s">
        <v>238</v>
      </c>
      <c r="L26" s="1864" t="s">
        <v>239</v>
      </c>
      <c r="M26" s="1864" t="s">
        <v>205</v>
      </c>
      <c r="N26" s="1865" t="s">
        <v>240</v>
      </c>
      <c r="O26" s="1866" t="s">
        <v>355</v>
      </c>
      <c r="P26" s="1864" t="s">
        <v>241</v>
      </c>
      <c r="Q26" s="2672"/>
      <c r="R26" s="1864" t="s">
        <v>238</v>
      </c>
      <c r="S26" s="1864" t="s">
        <v>239</v>
      </c>
      <c r="T26" s="1864" t="s">
        <v>205</v>
      </c>
      <c r="U26" s="1865" t="s">
        <v>240</v>
      </c>
      <c r="V26" s="1866" t="s">
        <v>355</v>
      </c>
      <c r="W26" s="1864" t="s">
        <v>241</v>
      </c>
    </row>
    <row r="27" spans="1:29" s="2300" customFormat="1" ht="4.5" customHeight="1">
      <c r="B27" s="1868"/>
      <c r="C27" s="2303"/>
      <c r="D27" s="2877"/>
      <c r="E27" s="2877"/>
      <c r="F27" s="2877"/>
      <c r="G27" s="2878"/>
      <c r="H27" s="2878"/>
      <c r="I27" s="2877"/>
      <c r="J27" s="1863"/>
      <c r="K27" s="2879"/>
      <c r="L27" s="2879"/>
      <c r="M27" s="2879"/>
      <c r="N27" s="2880"/>
      <c r="O27" s="2880"/>
      <c r="P27" s="2879"/>
      <c r="Q27" s="1867"/>
      <c r="R27" s="2879"/>
      <c r="S27" s="2879"/>
      <c r="T27" s="2879"/>
      <c r="U27" s="2880"/>
      <c r="V27" s="2880"/>
      <c r="W27" s="2879"/>
    </row>
    <row r="28" spans="1:29" s="2312" customFormat="1">
      <c r="B28" s="1871" t="s">
        <v>242</v>
      </c>
      <c r="C28" s="343"/>
      <c r="D28" s="1872">
        <f t="shared" ref="D28:I28" si="9">SUM(D29:D30)</f>
        <v>0</v>
      </c>
      <c r="E28" s="1872">
        <f t="shared" si="9"/>
        <v>0</v>
      </c>
      <c r="F28" s="1872">
        <f t="shared" si="9"/>
        <v>0</v>
      </c>
      <c r="G28" s="1872">
        <f t="shared" si="9"/>
        <v>0</v>
      </c>
      <c r="H28" s="1872">
        <f t="shared" si="9"/>
        <v>0</v>
      </c>
      <c r="I28" s="1872">
        <f t="shared" si="9"/>
        <v>0</v>
      </c>
      <c r="J28" s="2300"/>
      <c r="K28" s="1872">
        <f t="shared" ref="K28:P28" si="10">SUM(K29:K30)</f>
        <v>0</v>
      </c>
      <c r="L28" s="1872">
        <f t="shared" si="10"/>
        <v>0</v>
      </c>
      <c r="M28" s="1872">
        <f t="shared" si="10"/>
        <v>0</v>
      </c>
      <c r="N28" s="1872">
        <f t="shared" si="10"/>
        <v>0</v>
      </c>
      <c r="O28" s="1872">
        <f t="shared" si="10"/>
        <v>0</v>
      </c>
      <c r="P28" s="1872">
        <f t="shared" si="10"/>
        <v>0</v>
      </c>
      <c r="Q28" s="2274"/>
      <c r="R28" s="1872">
        <f t="shared" ref="R28:W28" si="11">SUM(R29:R30)</f>
        <v>0</v>
      </c>
      <c r="S28" s="1872">
        <f t="shared" si="11"/>
        <v>0</v>
      </c>
      <c r="T28" s="1872">
        <f t="shared" si="11"/>
        <v>0</v>
      </c>
      <c r="U28" s="1872">
        <f t="shared" si="11"/>
        <v>0</v>
      </c>
      <c r="V28" s="1872">
        <f t="shared" si="11"/>
        <v>0</v>
      </c>
      <c r="W28" s="1872">
        <f t="shared" si="11"/>
        <v>0</v>
      </c>
    </row>
    <row r="29" spans="1:29" s="2312" customFormat="1">
      <c r="B29" s="1830" t="s">
        <v>812</v>
      </c>
      <c r="C29" s="343"/>
      <c r="D29" s="916"/>
      <c r="E29" s="916"/>
      <c r="F29" s="916"/>
      <c r="G29" s="916"/>
      <c r="H29" s="916"/>
      <c r="I29" s="916">
        <f>SUM(D29:H29)</f>
        <v>0</v>
      </c>
      <c r="J29" s="2300"/>
      <c r="K29" s="916"/>
      <c r="L29" s="916"/>
      <c r="M29" s="916"/>
      <c r="N29" s="916"/>
      <c r="O29" s="916"/>
      <c r="P29" s="916">
        <f>SUM(K29:O29)</f>
        <v>0</v>
      </c>
      <c r="Q29" s="2274"/>
      <c r="R29" s="916"/>
      <c r="S29" s="916"/>
      <c r="T29" s="916"/>
      <c r="U29" s="916"/>
      <c r="V29" s="916"/>
      <c r="W29" s="916">
        <f>SUM(R29:V29)</f>
        <v>0</v>
      </c>
    </row>
    <row r="30" spans="1:29" s="2312" customFormat="1">
      <c r="B30" s="1830" t="s">
        <v>234</v>
      </c>
      <c r="C30" s="343"/>
      <c r="D30" s="852"/>
      <c r="E30" s="852"/>
      <c r="F30" s="852"/>
      <c r="G30" s="852"/>
      <c r="H30" s="852"/>
      <c r="I30" s="852"/>
      <c r="J30" s="2300"/>
      <c r="K30" s="852"/>
      <c r="L30" s="852"/>
      <c r="M30" s="852"/>
      <c r="N30" s="852"/>
      <c r="O30" s="852"/>
      <c r="P30" s="852"/>
      <c r="Q30" s="2274"/>
      <c r="R30" s="852"/>
      <c r="S30" s="852"/>
      <c r="T30" s="852"/>
      <c r="U30" s="852"/>
      <c r="V30" s="852"/>
      <c r="W30" s="852"/>
    </row>
    <row r="31" spans="1:29" s="2312" customFormat="1">
      <c r="B31" s="501"/>
      <c r="C31" s="343"/>
      <c r="D31" s="852"/>
      <c r="E31" s="852"/>
      <c r="F31" s="852"/>
      <c r="G31" s="852"/>
      <c r="H31" s="852"/>
      <c r="I31" s="852"/>
      <c r="J31" s="2300"/>
      <c r="K31" s="852"/>
      <c r="L31" s="852"/>
      <c r="M31" s="852"/>
      <c r="N31" s="852"/>
      <c r="O31" s="852"/>
      <c r="P31" s="852"/>
      <c r="Q31" s="2274"/>
      <c r="R31" s="852"/>
      <c r="S31" s="852"/>
      <c r="T31" s="852"/>
      <c r="U31" s="852"/>
      <c r="V31" s="852"/>
      <c r="W31" s="852"/>
    </row>
    <row r="32" spans="1:29" s="2312" customFormat="1">
      <c r="B32" s="501"/>
      <c r="C32" s="343"/>
      <c r="D32" s="852"/>
      <c r="E32" s="852"/>
      <c r="F32" s="852"/>
      <c r="G32" s="852"/>
      <c r="H32" s="852"/>
      <c r="I32" s="852"/>
      <c r="J32" s="2300"/>
      <c r="K32" s="852"/>
      <c r="L32" s="852"/>
      <c r="M32" s="852"/>
      <c r="N32" s="852"/>
      <c r="O32" s="852"/>
      <c r="P32" s="852"/>
      <c r="Q32" s="2274"/>
      <c r="R32" s="852"/>
      <c r="S32" s="852"/>
      <c r="T32" s="852"/>
      <c r="U32" s="852"/>
      <c r="V32" s="852"/>
      <c r="W32" s="852"/>
    </row>
    <row r="33" spans="1:29" s="2312" customFormat="1">
      <c r="B33" s="1832"/>
      <c r="C33" s="343"/>
      <c r="D33" s="852"/>
      <c r="E33" s="852"/>
      <c r="F33" s="852"/>
      <c r="G33" s="852"/>
      <c r="H33" s="852"/>
      <c r="I33" s="852"/>
      <c r="J33" s="2300"/>
      <c r="K33" s="852"/>
      <c r="L33" s="852"/>
      <c r="M33" s="852"/>
      <c r="N33" s="852"/>
      <c r="O33" s="852"/>
      <c r="P33" s="852"/>
      <c r="Q33" s="2274"/>
      <c r="R33" s="852"/>
      <c r="S33" s="852"/>
      <c r="T33" s="852"/>
      <c r="U33" s="852"/>
      <c r="V33" s="852"/>
      <c r="W33" s="852"/>
    </row>
    <row r="34" spans="1:29" s="2312" customFormat="1">
      <c r="B34" s="1833" t="s">
        <v>243</v>
      </c>
      <c r="C34" s="341"/>
      <c r="D34" s="1834">
        <f t="shared" ref="D34:I34" si="12">+D28</f>
        <v>0</v>
      </c>
      <c r="E34" s="1834">
        <f t="shared" si="12"/>
        <v>0</v>
      </c>
      <c r="F34" s="1834">
        <f t="shared" si="12"/>
        <v>0</v>
      </c>
      <c r="G34" s="1834">
        <f t="shared" si="12"/>
        <v>0</v>
      </c>
      <c r="H34" s="1834">
        <f t="shared" si="12"/>
        <v>0</v>
      </c>
      <c r="I34" s="1834">
        <f t="shared" si="12"/>
        <v>0</v>
      </c>
      <c r="J34" s="2303"/>
      <c r="K34" s="1834">
        <f t="shared" ref="K34:P34" si="13">+K28</f>
        <v>0</v>
      </c>
      <c r="L34" s="1834">
        <f t="shared" si="13"/>
        <v>0</v>
      </c>
      <c r="M34" s="1834">
        <f t="shared" si="13"/>
        <v>0</v>
      </c>
      <c r="N34" s="1834">
        <f t="shared" si="13"/>
        <v>0</v>
      </c>
      <c r="O34" s="1834">
        <f t="shared" si="13"/>
        <v>0</v>
      </c>
      <c r="P34" s="1834">
        <f t="shared" si="13"/>
        <v>0</v>
      </c>
      <c r="Q34" s="1873"/>
      <c r="R34" s="1834">
        <f t="shared" ref="R34:W34" si="14">+R28</f>
        <v>0</v>
      </c>
      <c r="S34" s="1834">
        <f t="shared" si="14"/>
        <v>0</v>
      </c>
      <c r="T34" s="1834">
        <f t="shared" si="14"/>
        <v>0</v>
      </c>
      <c r="U34" s="1834">
        <f t="shared" si="14"/>
        <v>0</v>
      </c>
      <c r="V34" s="1834">
        <f t="shared" si="14"/>
        <v>0</v>
      </c>
      <c r="W34" s="1834">
        <f t="shared" si="14"/>
        <v>0</v>
      </c>
    </row>
    <row r="35" spans="1:29" s="2312" customFormat="1">
      <c r="B35" s="1836"/>
      <c r="C35" s="343"/>
      <c r="D35" s="1841"/>
      <c r="E35" s="1841"/>
      <c r="F35" s="1842"/>
      <c r="G35" s="1841"/>
      <c r="H35" s="2873"/>
      <c r="I35" s="1841"/>
      <c r="J35" s="2300"/>
      <c r="K35" s="1841"/>
      <c r="L35" s="1842"/>
      <c r="M35" s="1841"/>
      <c r="N35" s="1841"/>
      <c r="O35" s="2873"/>
      <c r="P35" s="1841"/>
      <c r="Q35" s="2274"/>
      <c r="R35" s="1842"/>
      <c r="S35" s="1841"/>
      <c r="T35" s="852"/>
      <c r="U35" s="852"/>
      <c r="V35" s="852"/>
      <c r="W35" s="852"/>
    </row>
    <row r="36" spans="1:29" s="2312" customFormat="1">
      <c r="B36" s="1845" t="s">
        <v>244</v>
      </c>
      <c r="C36" s="343"/>
      <c r="D36" s="852"/>
      <c r="E36" s="852"/>
      <c r="F36" s="1849"/>
      <c r="G36" s="852"/>
      <c r="H36" s="852"/>
      <c r="I36" s="852"/>
      <c r="J36" s="2300"/>
      <c r="K36" s="852"/>
      <c r="L36" s="1849"/>
      <c r="M36" s="852"/>
      <c r="N36" s="852"/>
      <c r="O36" s="852"/>
      <c r="P36" s="852"/>
      <c r="Q36" s="2274"/>
      <c r="R36" s="1849"/>
      <c r="S36" s="852"/>
      <c r="T36" s="852"/>
      <c r="U36" s="852"/>
      <c r="V36" s="852"/>
      <c r="W36" s="852"/>
    </row>
    <row r="37" spans="1:29" s="2312" customFormat="1">
      <c r="B37" s="1850" t="s">
        <v>236</v>
      </c>
      <c r="C37" s="343"/>
      <c r="D37" s="852"/>
      <c r="E37" s="852"/>
      <c r="F37" s="1849"/>
      <c r="G37" s="852"/>
      <c r="H37" s="852"/>
      <c r="I37" s="852"/>
      <c r="J37" s="2300"/>
      <c r="K37" s="852"/>
      <c r="L37" s="1849"/>
      <c r="M37" s="852"/>
      <c r="N37" s="852"/>
      <c r="O37" s="852"/>
      <c r="P37" s="852"/>
      <c r="Q37" s="2274"/>
      <c r="R37" s="1849"/>
      <c r="S37" s="852"/>
      <c r="T37" s="852"/>
      <c r="U37" s="852"/>
      <c r="V37" s="852"/>
      <c r="W37" s="852"/>
    </row>
    <row r="38" spans="1:29" s="2312" customFormat="1">
      <c r="B38" s="1851"/>
      <c r="C38" s="343"/>
      <c r="D38" s="2875"/>
      <c r="E38" s="2875"/>
      <c r="F38" s="2876"/>
      <c r="G38" s="2875"/>
      <c r="H38" s="1854"/>
      <c r="I38" s="2875"/>
      <c r="J38" s="2300"/>
      <c r="K38" s="2875"/>
      <c r="L38" s="2876"/>
      <c r="M38" s="2875"/>
      <c r="N38" s="2875"/>
      <c r="O38" s="1854"/>
      <c r="P38" s="2875"/>
      <c r="Q38" s="2274"/>
      <c r="R38" s="2876"/>
      <c r="S38" s="2875"/>
      <c r="T38" s="2875"/>
      <c r="U38" s="2875"/>
      <c r="V38" s="1854"/>
      <c r="W38" s="2875"/>
    </row>
    <row r="39" spans="1:29" s="2312" customFormat="1">
      <c r="B39" s="2313"/>
      <c r="C39" s="2300"/>
      <c r="F39" s="2314"/>
      <c r="J39" s="2300"/>
      <c r="K39" s="1758"/>
      <c r="L39" s="1757"/>
      <c r="M39" s="1758"/>
      <c r="N39" s="1758"/>
      <c r="O39" s="1758"/>
      <c r="P39" s="1758"/>
      <c r="Q39" s="2274"/>
      <c r="R39" s="1757"/>
      <c r="S39" s="1758"/>
      <c r="T39" s="1758"/>
      <c r="U39" s="1758"/>
      <c r="V39" s="1758"/>
      <c r="W39" s="1758"/>
    </row>
    <row r="40" spans="1:29" s="2312" customFormat="1">
      <c r="B40" s="2313"/>
      <c r="C40" s="2300"/>
      <c r="F40" s="2314"/>
      <c r="J40" s="2300"/>
      <c r="K40" s="1758"/>
      <c r="L40" s="1757"/>
      <c r="M40" s="1758"/>
      <c r="N40" s="1758"/>
      <c r="O40" s="1758"/>
      <c r="P40" s="1758"/>
      <c r="Q40" s="2274"/>
      <c r="R40" s="1757"/>
      <c r="S40" s="1758"/>
      <c r="T40" s="1758"/>
      <c r="U40" s="1758"/>
      <c r="V40" s="1758"/>
      <c r="W40" s="1758"/>
    </row>
    <row r="41" spans="1:29" s="2312" customFormat="1" ht="15">
      <c r="A41" s="2267"/>
      <c r="B41" s="3071" t="s">
        <v>928</v>
      </c>
      <c r="C41" s="3071"/>
      <c r="D41" s="3071"/>
      <c r="E41" s="3071"/>
      <c r="F41" s="3071"/>
      <c r="G41" s="3071"/>
      <c r="H41" s="3071"/>
      <c r="I41" s="3071"/>
      <c r="J41" s="3071"/>
      <c r="K41" s="3071"/>
      <c r="L41" s="3071"/>
      <c r="M41" s="3071"/>
      <c r="N41" s="3071"/>
      <c r="O41" s="3071"/>
      <c r="P41" s="3071"/>
      <c r="Q41" s="3071"/>
      <c r="R41" s="3071"/>
      <c r="S41" s="3071"/>
      <c r="T41" s="3071"/>
      <c r="U41" s="3071"/>
      <c r="V41" s="3071"/>
      <c r="W41" s="3071"/>
      <c r="X41" s="2267"/>
      <c r="Y41" s="2267"/>
      <c r="Z41" s="2267"/>
      <c r="AA41" s="2267"/>
      <c r="AB41" s="2267"/>
      <c r="AC41" s="2267"/>
    </row>
    <row r="42" spans="1:29" s="2312" customFormat="1">
      <c r="B42" s="2313"/>
      <c r="C42" s="2300"/>
      <c r="F42" s="2314"/>
      <c r="J42" s="2300"/>
      <c r="K42" s="1758"/>
      <c r="L42" s="1757"/>
      <c r="M42" s="1758"/>
      <c r="N42" s="1758"/>
      <c r="O42" s="1758"/>
      <c r="P42" s="1758"/>
      <c r="Q42" s="2274"/>
      <c r="R42" s="1757"/>
      <c r="S42" s="1758"/>
      <c r="T42" s="1758"/>
      <c r="U42" s="1758"/>
      <c r="V42" s="1758"/>
      <c r="W42" s="1758"/>
    </row>
    <row r="43" spans="1:29" s="2312" customFormat="1" ht="15" customHeight="1">
      <c r="B43" s="3250" t="s">
        <v>112</v>
      </c>
      <c r="C43" s="2303"/>
      <c r="D43" s="3232" t="str">
        <f>+D6</f>
        <v>t-2</v>
      </c>
      <c r="E43" s="3233"/>
      <c r="F43" s="3233"/>
      <c r="G43" s="3233"/>
      <c r="H43" s="3234"/>
      <c r="I43" s="3235"/>
      <c r="J43" s="1857"/>
      <c r="K43" s="3236" t="str">
        <f>+K6</f>
        <v>t-1</v>
      </c>
      <c r="L43" s="3237"/>
      <c r="M43" s="3237"/>
      <c r="N43" s="3237"/>
      <c r="O43" s="3238"/>
      <c r="P43" s="3239"/>
      <c r="Q43" s="1858"/>
      <c r="R43" s="3236" t="str">
        <f>+R6</f>
        <v>t</v>
      </c>
      <c r="S43" s="3237"/>
      <c r="T43" s="3237"/>
      <c r="U43" s="3237"/>
      <c r="V43" s="3238"/>
      <c r="W43" s="3239"/>
    </row>
    <row r="44" spans="1:29" s="2312" customFormat="1" ht="39.75" customHeight="1">
      <c r="B44" s="3251"/>
      <c r="C44" s="361"/>
      <c r="D44" s="1860" t="s">
        <v>238</v>
      </c>
      <c r="E44" s="1860" t="s">
        <v>239</v>
      </c>
      <c r="F44" s="1860" t="s">
        <v>205</v>
      </c>
      <c r="G44" s="1861" t="s">
        <v>240</v>
      </c>
      <c r="H44" s="1862" t="s">
        <v>355</v>
      </c>
      <c r="I44" s="1860" t="s">
        <v>241</v>
      </c>
      <c r="J44" s="2671"/>
      <c r="K44" s="1864" t="s">
        <v>238</v>
      </c>
      <c r="L44" s="1864" t="s">
        <v>239</v>
      </c>
      <c r="M44" s="1864" t="s">
        <v>205</v>
      </c>
      <c r="N44" s="1865" t="s">
        <v>240</v>
      </c>
      <c r="O44" s="1866" t="s">
        <v>355</v>
      </c>
      <c r="P44" s="1864" t="s">
        <v>241</v>
      </c>
      <c r="Q44" s="2672"/>
      <c r="R44" s="1864" t="s">
        <v>238</v>
      </c>
      <c r="S44" s="1864" t="s">
        <v>239</v>
      </c>
      <c r="T44" s="1864" t="s">
        <v>205</v>
      </c>
      <c r="U44" s="1865" t="s">
        <v>240</v>
      </c>
      <c r="V44" s="1866" t="s">
        <v>355</v>
      </c>
      <c r="W44" s="1864" t="s">
        <v>241</v>
      </c>
    </row>
    <row r="45" spans="1:29" s="2300" customFormat="1" ht="4.5" customHeight="1">
      <c r="B45" s="1868"/>
      <c r="C45" s="2303"/>
      <c r="D45" s="1863"/>
      <c r="E45" s="1863"/>
      <c r="F45" s="1863"/>
      <c r="G45" s="1869"/>
      <c r="H45" s="1869"/>
      <c r="I45" s="1863"/>
      <c r="J45" s="1863"/>
      <c r="K45" s="1867"/>
      <c r="L45" s="1867"/>
      <c r="M45" s="1867"/>
      <c r="N45" s="1870"/>
      <c r="O45" s="1870"/>
      <c r="P45" s="1867"/>
      <c r="Q45" s="1867"/>
      <c r="R45" s="1867"/>
      <c r="S45" s="1867"/>
      <c r="T45" s="1867"/>
      <c r="U45" s="1870"/>
      <c r="V45" s="1870"/>
      <c r="W45" s="1867"/>
    </row>
    <row r="46" spans="1:29" s="2312" customFormat="1">
      <c r="B46" s="1871" t="s">
        <v>242</v>
      </c>
      <c r="C46" s="343"/>
      <c r="D46" s="1872">
        <f t="shared" ref="D46:I46" si="15">SUM(D47:D48)</f>
        <v>0</v>
      </c>
      <c r="E46" s="1872">
        <f t="shared" si="15"/>
        <v>0</v>
      </c>
      <c r="F46" s="1872">
        <f t="shared" si="15"/>
        <v>0</v>
      </c>
      <c r="G46" s="1872">
        <f t="shared" si="15"/>
        <v>0</v>
      </c>
      <c r="H46" s="1872">
        <f t="shared" si="15"/>
        <v>0</v>
      </c>
      <c r="I46" s="1872">
        <f t="shared" si="15"/>
        <v>0</v>
      </c>
      <c r="J46" s="2300"/>
      <c r="K46" s="1872">
        <f t="shared" ref="K46:P46" si="16">SUM(K47:K48)</f>
        <v>0</v>
      </c>
      <c r="L46" s="1872">
        <f t="shared" si="16"/>
        <v>0</v>
      </c>
      <c r="M46" s="1872">
        <f t="shared" si="16"/>
        <v>0</v>
      </c>
      <c r="N46" s="1872">
        <f t="shared" si="16"/>
        <v>0</v>
      </c>
      <c r="O46" s="1872">
        <f t="shared" si="16"/>
        <v>0</v>
      </c>
      <c r="P46" s="1872">
        <f t="shared" si="16"/>
        <v>0</v>
      </c>
      <c r="Q46" s="2274"/>
      <c r="R46" s="1872">
        <f t="shared" ref="R46:W46" si="17">SUM(R47:R48)</f>
        <v>0</v>
      </c>
      <c r="S46" s="1872">
        <f t="shared" si="17"/>
        <v>0</v>
      </c>
      <c r="T46" s="1872">
        <f t="shared" si="17"/>
        <v>0</v>
      </c>
      <c r="U46" s="1872">
        <f t="shared" si="17"/>
        <v>0</v>
      </c>
      <c r="V46" s="1872">
        <f t="shared" si="17"/>
        <v>0</v>
      </c>
      <c r="W46" s="1872">
        <f t="shared" si="17"/>
        <v>0</v>
      </c>
    </row>
    <row r="47" spans="1:29" s="2312" customFormat="1">
      <c r="B47" s="1830" t="s">
        <v>812</v>
      </c>
      <c r="C47" s="343"/>
      <c r="D47" s="916"/>
      <c r="E47" s="916"/>
      <c r="F47" s="916"/>
      <c r="G47" s="916"/>
      <c r="H47" s="916"/>
      <c r="I47" s="916">
        <f>SUM(D47:H47)</f>
        <v>0</v>
      </c>
      <c r="J47" s="2300"/>
      <c r="K47" s="916"/>
      <c r="L47" s="916"/>
      <c r="M47" s="916"/>
      <c r="N47" s="916"/>
      <c r="O47" s="916"/>
      <c r="P47" s="916">
        <f>SUM(K47:O47)</f>
        <v>0</v>
      </c>
      <c r="Q47" s="2274"/>
      <c r="R47" s="916"/>
      <c r="S47" s="916"/>
      <c r="T47" s="916"/>
      <c r="U47" s="916"/>
      <c r="V47" s="916"/>
      <c r="W47" s="916">
        <f>SUM(R47:V47)</f>
        <v>0</v>
      </c>
    </row>
    <row r="48" spans="1:29" s="2312" customFormat="1">
      <c r="B48" s="1830" t="s">
        <v>234</v>
      </c>
      <c r="C48" s="343"/>
      <c r="D48" s="852"/>
      <c r="E48" s="852"/>
      <c r="F48" s="852"/>
      <c r="G48" s="852"/>
      <c r="H48" s="852"/>
      <c r="I48" s="852"/>
      <c r="J48" s="2300"/>
      <c r="K48" s="852"/>
      <c r="L48" s="852"/>
      <c r="M48" s="852"/>
      <c r="N48" s="852"/>
      <c r="O48" s="852"/>
      <c r="P48" s="852"/>
      <c r="Q48" s="2274"/>
      <c r="R48" s="852"/>
      <c r="S48" s="852"/>
      <c r="T48" s="852"/>
      <c r="U48" s="852"/>
      <c r="V48" s="852"/>
      <c r="W48" s="852"/>
    </row>
    <row r="49" spans="1:29" s="2312" customFormat="1">
      <c r="B49" s="501"/>
      <c r="C49" s="343"/>
      <c r="D49" s="852"/>
      <c r="E49" s="852"/>
      <c r="F49" s="852"/>
      <c r="G49" s="852"/>
      <c r="H49" s="852"/>
      <c r="I49" s="852"/>
      <c r="J49" s="2300"/>
      <c r="K49" s="852"/>
      <c r="L49" s="852"/>
      <c r="M49" s="852"/>
      <c r="N49" s="852"/>
      <c r="O49" s="852"/>
      <c r="P49" s="852"/>
      <c r="Q49" s="2274"/>
      <c r="R49" s="852"/>
      <c r="S49" s="852"/>
      <c r="T49" s="852"/>
      <c r="U49" s="852"/>
      <c r="V49" s="852"/>
      <c r="W49" s="852"/>
    </row>
    <row r="50" spans="1:29" s="2312" customFormat="1">
      <c r="B50" s="501"/>
      <c r="C50" s="343"/>
      <c r="D50" s="852"/>
      <c r="E50" s="852"/>
      <c r="F50" s="852"/>
      <c r="G50" s="852"/>
      <c r="H50" s="852"/>
      <c r="I50" s="852"/>
      <c r="J50" s="2300"/>
      <c r="K50" s="852"/>
      <c r="L50" s="852"/>
      <c r="M50" s="852"/>
      <c r="N50" s="852"/>
      <c r="O50" s="852"/>
      <c r="P50" s="852"/>
      <c r="Q50" s="2274"/>
      <c r="R50" s="852"/>
      <c r="S50" s="852"/>
      <c r="T50" s="852"/>
      <c r="U50" s="852"/>
      <c r="V50" s="852"/>
      <c r="W50" s="852"/>
    </row>
    <row r="51" spans="1:29" s="2312" customFormat="1">
      <c r="B51" s="1832"/>
      <c r="C51" s="343"/>
      <c r="D51" s="852"/>
      <c r="E51" s="852"/>
      <c r="F51" s="852"/>
      <c r="G51" s="852"/>
      <c r="H51" s="852"/>
      <c r="I51" s="852"/>
      <c r="J51" s="2300"/>
      <c r="K51" s="852"/>
      <c r="L51" s="852"/>
      <c r="M51" s="852"/>
      <c r="N51" s="852"/>
      <c r="O51" s="852"/>
      <c r="P51" s="852"/>
      <c r="Q51" s="2274"/>
      <c r="R51" s="852"/>
      <c r="S51" s="852"/>
      <c r="T51" s="852"/>
      <c r="U51" s="852"/>
      <c r="V51" s="852"/>
      <c r="W51" s="852"/>
    </row>
    <row r="52" spans="1:29" s="2312" customFormat="1">
      <c r="B52" s="1833" t="s">
        <v>243</v>
      </c>
      <c r="C52" s="341"/>
      <c r="D52" s="1834">
        <f t="shared" ref="D52:I52" si="18">+D46</f>
        <v>0</v>
      </c>
      <c r="E52" s="1834">
        <f t="shared" si="18"/>
        <v>0</v>
      </c>
      <c r="F52" s="1834">
        <f t="shared" si="18"/>
        <v>0</v>
      </c>
      <c r="G52" s="1834">
        <f t="shared" si="18"/>
        <v>0</v>
      </c>
      <c r="H52" s="1834">
        <f t="shared" si="18"/>
        <v>0</v>
      </c>
      <c r="I52" s="1834">
        <f t="shared" si="18"/>
        <v>0</v>
      </c>
      <c r="J52" s="2303"/>
      <c r="K52" s="1834">
        <f t="shared" ref="K52:P52" si="19">+K46</f>
        <v>0</v>
      </c>
      <c r="L52" s="1834">
        <f t="shared" si="19"/>
        <v>0</v>
      </c>
      <c r="M52" s="1834">
        <f t="shared" si="19"/>
        <v>0</v>
      </c>
      <c r="N52" s="1834">
        <f t="shared" si="19"/>
        <v>0</v>
      </c>
      <c r="O52" s="1834">
        <f t="shared" si="19"/>
        <v>0</v>
      </c>
      <c r="P52" s="1834">
        <f t="shared" si="19"/>
        <v>0</v>
      </c>
      <c r="Q52" s="1873"/>
      <c r="R52" s="1834">
        <f t="shared" ref="R52:W52" si="20">+R46</f>
        <v>0</v>
      </c>
      <c r="S52" s="1834">
        <f t="shared" si="20"/>
        <v>0</v>
      </c>
      <c r="T52" s="1834">
        <f t="shared" si="20"/>
        <v>0</v>
      </c>
      <c r="U52" s="1834">
        <f t="shared" si="20"/>
        <v>0</v>
      </c>
      <c r="V52" s="1834">
        <f t="shared" si="20"/>
        <v>0</v>
      </c>
      <c r="W52" s="1834">
        <f t="shared" si="20"/>
        <v>0</v>
      </c>
    </row>
    <row r="53" spans="1:29" s="2312" customFormat="1">
      <c r="B53" s="1836"/>
      <c r="C53" s="343"/>
      <c r="D53" s="1841"/>
      <c r="E53" s="1841"/>
      <c r="F53" s="1842"/>
      <c r="G53" s="1841"/>
      <c r="H53" s="2873"/>
      <c r="I53" s="1841"/>
      <c r="J53" s="2300"/>
      <c r="K53" s="1841"/>
      <c r="L53" s="1842"/>
      <c r="M53" s="1841"/>
      <c r="N53" s="1841"/>
      <c r="O53" s="2873"/>
      <c r="P53" s="1841"/>
      <c r="Q53" s="2274"/>
      <c r="R53" s="1842"/>
      <c r="S53" s="1841"/>
      <c r="T53" s="852"/>
      <c r="U53" s="852"/>
      <c r="V53" s="852"/>
      <c r="W53" s="852"/>
    </row>
    <row r="54" spans="1:29" s="2312" customFormat="1">
      <c r="B54" s="1845" t="s">
        <v>244</v>
      </c>
      <c r="C54" s="343"/>
      <c r="D54" s="852"/>
      <c r="E54" s="852"/>
      <c r="F54" s="1849"/>
      <c r="G54" s="852"/>
      <c r="H54" s="852"/>
      <c r="I54" s="852"/>
      <c r="J54" s="2300"/>
      <c r="K54" s="852"/>
      <c r="L54" s="1849"/>
      <c r="M54" s="852"/>
      <c r="N54" s="852"/>
      <c r="O54" s="852"/>
      <c r="P54" s="852"/>
      <c r="Q54" s="2274"/>
      <c r="R54" s="1849"/>
      <c r="S54" s="852"/>
      <c r="T54" s="852"/>
      <c r="U54" s="852"/>
      <c r="V54" s="852"/>
      <c r="W54" s="852"/>
    </row>
    <row r="55" spans="1:29" s="2312" customFormat="1">
      <c r="B55" s="1850" t="s">
        <v>236</v>
      </c>
      <c r="C55" s="343"/>
      <c r="D55" s="852"/>
      <c r="E55" s="852"/>
      <c r="F55" s="1849"/>
      <c r="G55" s="852"/>
      <c r="H55" s="852"/>
      <c r="I55" s="852"/>
      <c r="J55" s="2300"/>
      <c r="K55" s="852"/>
      <c r="L55" s="1849"/>
      <c r="M55" s="852"/>
      <c r="N55" s="852"/>
      <c r="O55" s="852"/>
      <c r="P55" s="852"/>
      <c r="Q55" s="2274"/>
      <c r="R55" s="1849"/>
      <c r="S55" s="852"/>
      <c r="T55" s="852"/>
      <c r="U55" s="852"/>
      <c r="V55" s="852"/>
      <c r="W55" s="852"/>
    </row>
    <row r="56" spans="1:29" s="2312" customFormat="1">
      <c r="B56" s="1851"/>
      <c r="C56" s="343"/>
      <c r="D56" s="2875"/>
      <c r="E56" s="2875"/>
      <c r="F56" s="2876"/>
      <c r="G56" s="2875"/>
      <c r="H56" s="1854"/>
      <c r="I56" s="2875"/>
      <c r="J56" s="2300"/>
      <c r="K56" s="2875"/>
      <c r="L56" s="2876"/>
      <c r="M56" s="2875"/>
      <c r="N56" s="2875"/>
      <c r="O56" s="1854"/>
      <c r="P56" s="2875"/>
      <c r="Q56" s="2274"/>
      <c r="R56" s="2876"/>
      <c r="S56" s="2875"/>
      <c r="T56" s="2875"/>
      <c r="U56" s="2875"/>
      <c r="V56" s="1854"/>
      <c r="W56" s="2875"/>
    </row>
    <row r="57" spans="1:29" s="2312" customFormat="1">
      <c r="B57" s="2313"/>
      <c r="C57" s="2300"/>
      <c r="F57" s="2314"/>
      <c r="J57" s="2300"/>
      <c r="K57" s="1758"/>
      <c r="L57" s="1757"/>
      <c r="M57" s="1758"/>
      <c r="N57" s="1758"/>
      <c r="O57" s="1758"/>
      <c r="P57" s="1758"/>
      <c r="Q57" s="2274"/>
      <c r="R57" s="1757"/>
      <c r="S57" s="1758"/>
      <c r="T57" s="1758"/>
      <c r="U57" s="1758"/>
      <c r="V57" s="1758"/>
      <c r="W57" s="1758"/>
    </row>
    <row r="58" spans="1:29" s="2312" customFormat="1" ht="15">
      <c r="A58" s="2267"/>
      <c r="B58" s="3071" t="s">
        <v>1134</v>
      </c>
      <c r="C58" s="3071"/>
      <c r="D58" s="3071"/>
      <c r="E58" s="3071"/>
      <c r="F58" s="3071"/>
      <c r="G58" s="3071"/>
      <c r="H58" s="3071"/>
      <c r="I58" s="3071"/>
      <c r="J58" s="3071"/>
      <c r="K58" s="3071"/>
      <c r="L58" s="3071"/>
      <c r="M58" s="3071"/>
      <c r="N58" s="3071"/>
      <c r="O58" s="3071"/>
      <c r="P58" s="3071"/>
      <c r="Q58" s="3071"/>
      <c r="R58" s="3071"/>
      <c r="S58" s="3071"/>
      <c r="T58" s="3071"/>
      <c r="U58" s="3071"/>
      <c r="V58" s="3071"/>
      <c r="W58" s="3071"/>
      <c r="X58" s="2267"/>
      <c r="Y58" s="2267"/>
      <c r="Z58" s="2267"/>
      <c r="AA58" s="2267"/>
      <c r="AB58" s="2267"/>
      <c r="AC58" s="2267"/>
    </row>
    <row r="59" spans="1:29" s="2312" customFormat="1" ht="15">
      <c r="A59" s="2865"/>
      <c r="B59" s="2865"/>
      <c r="C59" s="2315"/>
      <c r="D59" s="2865"/>
      <c r="E59" s="2865"/>
      <c r="F59" s="2865"/>
      <c r="G59" s="2865"/>
      <c r="H59" s="2865"/>
      <c r="I59" s="2865"/>
      <c r="J59" s="2315"/>
      <c r="K59" s="2865"/>
      <c r="L59" s="2865"/>
      <c r="M59" s="2865"/>
      <c r="N59" s="2865"/>
      <c r="O59" s="2865"/>
      <c r="P59" s="2865"/>
      <c r="Q59" s="2315"/>
      <c r="R59" s="2865"/>
      <c r="S59" s="2865"/>
      <c r="T59" s="2865"/>
      <c r="U59" s="2865"/>
      <c r="V59" s="2865"/>
      <c r="W59" s="2865"/>
      <c r="X59" s="2865"/>
      <c r="Y59" s="2865"/>
      <c r="Z59" s="2865"/>
      <c r="AA59" s="2865"/>
      <c r="AB59" s="2865"/>
      <c r="AC59" s="2865"/>
    </row>
    <row r="60" spans="1:29" s="2312" customFormat="1">
      <c r="B60" s="2313"/>
      <c r="C60" s="2303"/>
      <c r="G60" s="2314"/>
      <c r="H60" s="2314"/>
      <c r="J60" s="2300"/>
      <c r="K60" s="1758"/>
      <c r="L60" s="1758"/>
      <c r="M60" s="1758"/>
      <c r="N60" s="1757"/>
      <c r="O60" s="1757"/>
      <c r="P60" s="1758"/>
      <c r="Q60" s="2274"/>
      <c r="R60" s="1758"/>
      <c r="S60" s="1758"/>
      <c r="T60" s="1758"/>
      <c r="U60" s="1757"/>
      <c r="V60" s="1757"/>
      <c r="W60" s="1758"/>
    </row>
    <row r="61" spans="1:29" s="2312" customFormat="1" ht="15" customHeight="1">
      <c r="B61" s="3250" t="s">
        <v>112</v>
      </c>
      <c r="C61" s="2303"/>
      <c r="D61" s="3232">
        <f>+Introdução!E81</f>
        <v>0</v>
      </c>
      <c r="E61" s="3233"/>
      <c r="F61" s="3233"/>
      <c r="G61" s="3233"/>
      <c r="H61" s="3234"/>
      <c r="I61" s="3235"/>
      <c r="J61" s="1857"/>
      <c r="K61" s="3236">
        <f>+D61+1</f>
        <v>1</v>
      </c>
      <c r="L61" s="3237"/>
      <c r="M61" s="3237"/>
      <c r="N61" s="3237"/>
      <c r="O61" s="3238"/>
      <c r="P61" s="3239"/>
      <c r="Q61" s="1858"/>
      <c r="R61" s="3236">
        <f>+K61+1</f>
        <v>2</v>
      </c>
      <c r="S61" s="3237"/>
      <c r="T61" s="3237"/>
      <c r="U61" s="3237"/>
      <c r="V61" s="3238"/>
      <c r="W61" s="3239"/>
    </row>
    <row r="62" spans="1:29" s="2312" customFormat="1" ht="39.75" customHeight="1">
      <c r="B62" s="3251"/>
      <c r="C62" s="361"/>
      <c r="D62" s="1860" t="s">
        <v>238</v>
      </c>
      <c r="E62" s="1860" t="s">
        <v>239</v>
      </c>
      <c r="F62" s="1860" t="s">
        <v>205</v>
      </c>
      <c r="G62" s="1861" t="s">
        <v>240</v>
      </c>
      <c r="H62" s="1862" t="s">
        <v>355</v>
      </c>
      <c r="I62" s="1860" t="s">
        <v>241</v>
      </c>
      <c r="J62" s="2671"/>
      <c r="K62" s="1864" t="s">
        <v>238</v>
      </c>
      <c r="L62" s="1864" t="s">
        <v>239</v>
      </c>
      <c r="M62" s="1864" t="s">
        <v>205</v>
      </c>
      <c r="N62" s="1865" t="s">
        <v>240</v>
      </c>
      <c r="O62" s="1866" t="s">
        <v>355</v>
      </c>
      <c r="P62" s="1864" t="s">
        <v>241</v>
      </c>
      <c r="Q62" s="2672"/>
      <c r="R62" s="1864" t="s">
        <v>238</v>
      </c>
      <c r="S62" s="1864" t="s">
        <v>239</v>
      </c>
      <c r="T62" s="1864" t="s">
        <v>205</v>
      </c>
      <c r="U62" s="1865" t="s">
        <v>240</v>
      </c>
      <c r="V62" s="1866" t="s">
        <v>355</v>
      </c>
      <c r="W62" s="1864" t="s">
        <v>241</v>
      </c>
    </row>
    <row r="63" spans="1:29" s="2312" customFormat="1" ht="4.5" customHeight="1">
      <c r="B63" s="2313"/>
      <c r="C63" s="2300"/>
      <c r="F63" s="2314"/>
      <c r="J63" s="2300"/>
      <c r="K63" s="1758"/>
      <c r="L63" s="1757"/>
      <c r="M63" s="1758"/>
      <c r="N63" s="1758"/>
      <c r="O63" s="1758"/>
      <c r="P63" s="1758"/>
      <c r="Q63" s="2274"/>
      <c r="R63" s="1757"/>
      <c r="S63" s="1758"/>
      <c r="T63" s="1758"/>
      <c r="U63" s="1758"/>
      <c r="V63" s="1758"/>
      <c r="W63" s="1758"/>
    </row>
    <row r="64" spans="1:29" s="2312" customFormat="1">
      <c r="B64" s="1871" t="s">
        <v>242</v>
      </c>
      <c r="C64" s="343"/>
      <c r="D64" s="1872">
        <f t="shared" ref="D64:I64" si="21">SUM(D65:D66)</f>
        <v>0</v>
      </c>
      <c r="E64" s="1872">
        <f t="shared" si="21"/>
        <v>0</v>
      </c>
      <c r="F64" s="1872">
        <f t="shared" si="21"/>
        <v>0</v>
      </c>
      <c r="G64" s="1872">
        <f t="shared" si="21"/>
        <v>0</v>
      </c>
      <c r="H64" s="1872">
        <f t="shared" si="21"/>
        <v>0</v>
      </c>
      <c r="I64" s="1872">
        <f t="shared" si="21"/>
        <v>0</v>
      </c>
      <c r="J64" s="2300"/>
      <c r="K64" s="1872">
        <f t="shared" ref="K64:P64" si="22">SUM(K65:K66)</f>
        <v>0</v>
      </c>
      <c r="L64" s="1872">
        <f t="shared" si="22"/>
        <v>0</v>
      </c>
      <c r="M64" s="1872">
        <f t="shared" si="22"/>
        <v>0</v>
      </c>
      <c r="N64" s="1872">
        <f t="shared" si="22"/>
        <v>0</v>
      </c>
      <c r="O64" s="1872">
        <f t="shared" si="22"/>
        <v>0</v>
      </c>
      <c r="P64" s="1872">
        <f t="shared" si="22"/>
        <v>0</v>
      </c>
      <c r="Q64" s="2274"/>
      <c r="R64" s="1872">
        <f t="shared" ref="R64:W64" si="23">SUM(R65:R66)</f>
        <v>0</v>
      </c>
      <c r="S64" s="1872">
        <f t="shared" si="23"/>
        <v>0</v>
      </c>
      <c r="T64" s="1872">
        <f t="shared" si="23"/>
        <v>0</v>
      </c>
      <c r="U64" s="1872">
        <f t="shared" si="23"/>
        <v>0</v>
      </c>
      <c r="V64" s="1872">
        <f t="shared" si="23"/>
        <v>0</v>
      </c>
      <c r="W64" s="1872">
        <f t="shared" si="23"/>
        <v>0</v>
      </c>
    </row>
    <row r="65" spans="1:29" s="2312" customFormat="1">
      <c r="B65" s="501" t="s">
        <v>812</v>
      </c>
      <c r="C65" s="343"/>
      <c r="D65" s="916">
        <f t="shared" ref="D65:I65" si="24">+SUMIF($B$28:$B$56,$B65,D$28:D$56)</f>
        <v>0</v>
      </c>
      <c r="E65" s="916">
        <f t="shared" si="24"/>
        <v>0</v>
      </c>
      <c r="F65" s="916">
        <f t="shared" si="24"/>
        <v>0</v>
      </c>
      <c r="G65" s="916">
        <f t="shared" si="24"/>
        <v>0</v>
      </c>
      <c r="H65" s="916">
        <f t="shared" si="24"/>
        <v>0</v>
      </c>
      <c r="I65" s="916">
        <f t="shared" si="24"/>
        <v>0</v>
      </c>
      <c r="J65" s="2300"/>
      <c r="K65" s="916">
        <f t="shared" ref="K65:P65" si="25">+SUMIF($B$28:$B$56,$B65,K$28:K$56)</f>
        <v>0</v>
      </c>
      <c r="L65" s="916"/>
      <c r="M65" s="916"/>
      <c r="N65" s="916"/>
      <c r="O65" s="916"/>
      <c r="P65" s="916">
        <f t="shared" si="25"/>
        <v>0</v>
      </c>
      <c r="Q65" s="2274"/>
      <c r="R65" s="916">
        <f t="shared" ref="R65:W65" si="26">+SUMIF($B$28:$B$56,$B65,R$28:R$56)</f>
        <v>0</v>
      </c>
      <c r="S65" s="916">
        <f t="shared" si="26"/>
        <v>0</v>
      </c>
      <c r="T65" s="916">
        <f t="shared" si="26"/>
        <v>0</v>
      </c>
      <c r="U65" s="916">
        <f t="shared" si="26"/>
        <v>0</v>
      </c>
      <c r="V65" s="916">
        <f t="shared" si="26"/>
        <v>0</v>
      </c>
      <c r="W65" s="916">
        <f t="shared" si="26"/>
        <v>0</v>
      </c>
    </row>
    <row r="66" spans="1:29" s="2312" customFormat="1">
      <c r="B66" s="501" t="s">
        <v>234</v>
      </c>
      <c r="C66" s="343"/>
      <c r="D66" s="916"/>
      <c r="E66" s="916"/>
      <c r="F66" s="916"/>
      <c r="G66" s="916"/>
      <c r="H66" s="916"/>
      <c r="I66" s="916"/>
      <c r="J66" s="2300"/>
      <c r="K66" s="916"/>
      <c r="L66" s="916"/>
      <c r="M66" s="916"/>
      <c r="N66" s="916"/>
      <c r="O66" s="916"/>
      <c r="P66" s="916"/>
      <c r="Q66" s="2274"/>
      <c r="R66" s="916"/>
      <c r="S66" s="916"/>
      <c r="T66" s="916"/>
      <c r="U66" s="916"/>
      <c r="V66" s="916"/>
      <c r="W66" s="916"/>
    </row>
    <row r="67" spans="1:29" s="2312" customFormat="1">
      <c r="B67" s="501"/>
      <c r="C67" s="343"/>
      <c r="D67" s="916"/>
      <c r="E67" s="916"/>
      <c r="F67" s="916"/>
      <c r="G67" s="916"/>
      <c r="H67" s="916"/>
      <c r="I67" s="916"/>
      <c r="J67" s="2300"/>
      <c r="K67" s="916"/>
      <c r="L67" s="916"/>
      <c r="M67" s="916"/>
      <c r="N67" s="916"/>
      <c r="O67" s="916"/>
      <c r="P67" s="916"/>
      <c r="Q67" s="2274"/>
      <c r="R67" s="916"/>
      <c r="S67" s="916"/>
      <c r="T67" s="916"/>
      <c r="U67" s="916"/>
      <c r="V67" s="916"/>
      <c r="W67" s="916"/>
    </row>
    <row r="68" spans="1:29" s="2312" customFormat="1">
      <c r="B68" s="501"/>
      <c r="C68" s="343"/>
      <c r="D68" s="916"/>
      <c r="E68" s="916"/>
      <c r="F68" s="916"/>
      <c r="G68" s="916"/>
      <c r="H68" s="916"/>
      <c r="I68" s="916"/>
      <c r="J68" s="2300"/>
      <c r="K68" s="916"/>
      <c r="L68" s="916"/>
      <c r="M68" s="916"/>
      <c r="N68" s="916"/>
      <c r="O68" s="916"/>
      <c r="P68" s="916"/>
      <c r="Q68" s="2274"/>
      <c r="R68" s="916"/>
      <c r="S68" s="916"/>
      <c r="T68" s="916"/>
      <c r="U68" s="916"/>
      <c r="V68" s="916"/>
      <c r="W68" s="916"/>
    </row>
    <row r="69" spans="1:29" s="2312" customFormat="1">
      <c r="B69" s="2656"/>
      <c r="C69" s="343"/>
      <c r="D69" s="916"/>
      <c r="E69" s="916"/>
      <c r="F69" s="916"/>
      <c r="G69" s="916"/>
      <c r="H69" s="916"/>
      <c r="I69" s="916"/>
      <c r="J69" s="2300"/>
      <c r="K69" s="916"/>
      <c r="L69" s="916"/>
      <c r="M69" s="916"/>
      <c r="N69" s="916"/>
      <c r="O69" s="916"/>
      <c r="P69" s="916"/>
      <c r="Q69" s="2274"/>
      <c r="R69" s="916"/>
      <c r="S69" s="916"/>
      <c r="T69" s="916"/>
      <c r="U69" s="916"/>
      <c r="V69" s="916"/>
      <c r="W69" s="916"/>
    </row>
    <row r="70" spans="1:29" s="2312" customFormat="1">
      <c r="B70" s="2872" t="s">
        <v>243</v>
      </c>
      <c r="C70" s="341"/>
      <c r="D70" s="1834">
        <f t="shared" ref="D70:I70" si="27">+D64</f>
        <v>0</v>
      </c>
      <c r="E70" s="1834">
        <f t="shared" si="27"/>
        <v>0</v>
      </c>
      <c r="F70" s="1834">
        <f t="shared" si="27"/>
        <v>0</v>
      </c>
      <c r="G70" s="1834">
        <f t="shared" si="27"/>
        <v>0</v>
      </c>
      <c r="H70" s="1834">
        <f t="shared" si="27"/>
        <v>0</v>
      </c>
      <c r="I70" s="1834">
        <f t="shared" si="27"/>
        <v>0</v>
      </c>
      <c r="J70" s="2303"/>
      <c r="K70" s="1834">
        <f t="shared" ref="K70:P70" si="28">+K64</f>
        <v>0</v>
      </c>
      <c r="L70" s="1834">
        <f t="shared" si="28"/>
        <v>0</v>
      </c>
      <c r="M70" s="1834">
        <f t="shared" si="28"/>
        <v>0</v>
      </c>
      <c r="N70" s="1834">
        <f t="shared" si="28"/>
        <v>0</v>
      </c>
      <c r="O70" s="1834">
        <f t="shared" si="28"/>
        <v>0</v>
      </c>
      <c r="P70" s="1834">
        <f t="shared" si="28"/>
        <v>0</v>
      </c>
      <c r="Q70" s="1873"/>
      <c r="R70" s="1834">
        <f t="shared" ref="R70:W70" si="29">+R64</f>
        <v>0</v>
      </c>
      <c r="S70" s="1834">
        <f t="shared" si="29"/>
        <v>0</v>
      </c>
      <c r="T70" s="1834">
        <f t="shared" si="29"/>
        <v>0</v>
      </c>
      <c r="U70" s="1834">
        <f t="shared" si="29"/>
        <v>0</v>
      </c>
      <c r="V70" s="1834">
        <f t="shared" si="29"/>
        <v>0</v>
      </c>
      <c r="W70" s="1834">
        <f t="shared" si="29"/>
        <v>0</v>
      </c>
    </row>
    <row r="71" spans="1:29" s="2313" customFormat="1">
      <c r="B71" s="1871"/>
      <c r="C71" s="343"/>
      <c r="D71" s="1841"/>
      <c r="E71" s="1841"/>
      <c r="F71" s="1842"/>
      <c r="G71" s="1841"/>
      <c r="H71" s="2873"/>
      <c r="I71" s="1841"/>
      <c r="J71" s="2300"/>
      <c r="K71" s="1841"/>
      <c r="L71" s="1842"/>
      <c r="M71" s="1841"/>
      <c r="N71" s="1841"/>
      <c r="O71" s="2873"/>
      <c r="P71" s="1841"/>
      <c r="Q71" s="2274"/>
      <c r="R71" s="1842"/>
      <c r="S71" s="1841"/>
      <c r="T71" s="1348"/>
      <c r="U71" s="1348"/>
      <c r="V71" s="1348"/>
      <c r="W71" s="1348"/>
    </row>
    <row r="72" spans="1:29" s="2312" customFormat="1">
      <c r="B72" s="2656" t="s">
        <v>244</v>
      </c>
      <c r="C72" s="343"/>
      <c r="D72" s="852"/>
      <c r="E72" s="852"/>
      <c r="F72" s="1849"/>
      <c r="G72" s="852"/>
      <c r="H72" s="852"/>
      <c r="I72" s="852"/>
      <c r="J72" s="2300"/>
      <c r="K72" s="852"/>
      <c r="L72" s="1849"/>
      <c r="M72" s="852"/>
      <c r="N72" s="852"/>
      <c r="O72" s="852"/>
      <c r="P72" s="852"/>
      <c r="Q72" s="2274"/>
      <c r="R72" s="1849"/>
      <c r="S72" s="852"/>
      <c r="T72" s="852"/>
      <c r="U72" s="852"/>
      <c r="V72" s="852"/>
      <c r="W72" s="852"/>
    </row>
    <row r="73" spans="1:29" s="2312" customFormat="1">
      <c r="B73" s="1814" t="s">
        <v>236</v>
      </c>
      <c r="C73" s="343"/>
      <c r="D73" s="852"/>
      <c r="E73" s="852"/>
      <c r="F73" s="1849"/>
      <c r="G73" s="852"/>
      <c r="H73" s="852"/>
      <c r="I73" s="852"/>
      <c r="J73" s="2300"/>
      <c r="K73" s="852"/>
      <c r="L73" s="1849"/>
      <c r="M73" s="852"/>
      <c r="N73" s="852"/>
      <c r="O73" s="852"/>
      <c r="P73" s="852"/>
      <c r="Q73" s="2274"/>
      <c r="R73" s="1849"/>
      <c r="S73" s="852"/>
      <c r="T73" s="852"/>
      <c r="U73" s="852"/>
      <c r="V73" s="852"/>
      <c r="W73" s="852"/>
    </row>
    <row r="74" spans="1:29" s="2312" customFormat="1">
      <c r="B74" s="2874"/>
      <c r="C74" s="343"/>
      <c r="D74" s="2875"/>
      <c r="E74" s="2875"/>
      <c r="F74" s="2876"/>
      <c r="G74" s="2875"/>
      <c r="H74" s="1854"/>
      <c r="I74" s="2875"/>
      <c r="J74" s="2300"/>
      <c r="K74" s="2875"/>
      <c r="L74" s="2876"/>
      <c r="M74" s="2875"/>
      <c r="N74" s="2875"/>
      <c r="O74" s="1854"/>
      <c r="P74" s="2875"/>
      <c r="Q74" s="2274"/>
      <c r="R74" s="2876"/>
      <c r="S74" s="2875"/>
      <c r="T74" s="2875"/>
      <c r="U74" s="2875"/>
      <c r="V74" s="1854"/>
      <c r="W74" s="2875"/>
    </row>
    <row r="75" spans="1:29" s="2312" customFormat="1">
      <c r="B75" s="2313"/>
      <c r="C75" s="2300"/>
      <c r="F75" s="2314"/>
      <c r="J75" s="2300"/>
      <c r="K75" s="1758"/>
      <c r="L75" s="1757"/>
      <c r="M75" s="1758"/>
      <c r="N75" s="1758"/>
      <c r="O75" s="1758"/>
      <c r="P75" s="1758"/>
      <c r="Q75" s="2274"/>
      <c r="R75" s="1757"/>
      <c r="S75" s="1758"/>
      <c r="T75" s="1758"/>
      <c r="U75" s="1758"/>
      <c r="V75" s="1758"/>
      <c r="W75" s="1758"/>
    </row>
    <row r="76" spans="1:29" s="2312" customFormat="1">
      <c r="B76" s="2313"/>
      <c r="C76" s="2300"/>
      <c r="F76" s="2314"/>
      <c r="J76" s="2300"/>
      <c r="K76" s="1758"/>
      <c r="L76" s="1757"/>
      <c r="M76" s="1758"/>
      <c r="N76" s="1758"/>
      <c r="O76" s="1758"/>
      <c r="P76" s="1758"/>
      <c r="Q76" s="2274"/>
      <c r="R76" s="1757"/>
      <c r="S76" s="1758"/>
      <c r="T76" s="1758"/>
      <c r="U76" s="1758"/>
      <c r="V76" s="1758"/>
      <c r="W76" s="1758"/>
    </row>
    <row r="77" spans="1:29" s="2312" customFormat="1" ht="15">
      <c r="A77" s="2267"/>
      <c r="B77" s="3071" t="s">
        <v>1135</v>
      </c>
      <c r="C77" s="3071"/>
      <c r="D77" s="3071"/>
      <c r="E77" s="3071"/>
      <c r="F77" s="3071"/>
      <c r="G77" s="3071"/>
      <c r="H77" s="3071"/>
      <c r="I77" s="3071"/>
      <c r="J77" s="3071"/>
      <c r="K77" s="3071"/>
      <c r="L77" s="3071"/>
      <c r="M77" s="3071"/>
      <c r="N77" s="3071"/>
      <c r="O77" s="3071"/>
      <c r="P77" s="3071"/>
      <c r="Q77" s="3071"/>
      <c r="R77" s="3071"/>
      <c r="S77" s="3071"/>
      <c r="T77" s="3071"/>
      <c r="U77" s="3071"/>
      <c r="V77" s="3071"/>
      <c r="W77" s="3071"/>
      <c r="X77" s="2267"/>
      <c r="Y77" s="2267"/>
      <c r="Z77" s="2267"/>
      <c r="AA77" s="2267"/>
      <c r="AB77" s="2267"/>
      <c r="AC77" s="2267"/>
    </row>
    <row r="78" spans="1:29" s="2312" customFormat="1">
      <c r="B78" s="2313"/>
      <c r="C78" s="2300"/>
      <c r="F78" s="2314"/>
      <c r="J78" s="2300"/>
      <c r="K78" s="1758"/>
      <c r="L78" s="1757"/>
      <c r="M78" s="1758"/>
      <c r="N78" s="1758"/>
      <c r="O78" s="1758"/>
      <c r="P78" s="1758"/>
      <c r="Q78" s="2274"/>
      <c r="R78" s="1757"/>
      <c r="S78" s="1758"/>
      <c r="T78" s="1758"/>
      <c r="U78" s="1758"/>
      <c r="V78" s="1758"/>
      <c r="W78" s="1758"/>
    </row>
    <row r="79" spans="1:29" s="2312" customFormat="1">
      <c r="B79" s="2313"/>
      <c r="C79" s="2300"/>
      <c r="F79" s="2314"/>
      <c r="J79" s="2300"/>
      <c r="K79" s="1758"/>
      <c r="L79" s="1757"/>
      <c r="M79" s="1758"/>
      <c r="N79" s="1758"/>
      <c r="O79" s="1758"/>
      <c r="P79" s="1758"/>
      <c r="Q79" s="2274"/>
      <c r="R79" s="1757"/>
      <c r="S79" s="1758"/>
      <c r="T79" s="1758"/>
      <c r="U79" s="1758"/>
      <c r="V79" s="1758"/>
      <c r="W79" s="1758"/>
    </row>
    <row r="80" spans="1:29" s="2312" customFormat="1" ht="15" customHeight="1">
      <c r="B80" s="3250" t="s">
        <v>112</v>
      </c>
      <c r="C80" s="2303"/>
      <c r="D80" s="3232">
        <f>+D61</f>
        <v>0</v>
      </c>
      <c r="E80" s="3233"/>
      <c r="F80" s="3233"/>
      <c r="G80" s="3233"/>
      <c r="H80" s="3234"/>
      <c r="I80" s="3235"/>
      <c r="J80" s="1857"/>
      <c r="K80" s="3236">
        <f>+K61</f>
        <v>1</v>
      </c>
      <c r="L80" s="3237"/>
      <c r="M80" s="3237"/>
      <c r="N80" s="3237"/>
      <c r="O80" s="3238"/>
      <c r="P80" s="3239"/>
      <c r="Q80" s="1858"/>
      <c r="R80" s="3236">
        <f>+R61</f>
        <v>2</v>
      </c>
      <c r="S80" s="3237"/>
      <c r="T80" s="3237"/>
      <c r="U80" s="3237"/>
      <c r="V80" s="3238"/>
      <c r="W80" s="3239"/>
    </row>
    <row r="81" spans="1:29" s="2312" customFormat="1" ht="39.75" customHeight="1">
      <c r="B81" s="3251"/>
      <c r="C81" s="361"/>
      <c r="D81" s="1860" t="s">
        <v>238</v>
      </c>
      <c r="E81" s="1860" t="s">
        <v>239</v>
      </c>
      <c r="F81" s="1860" t="s">
        <v>205</v>
      </c>
      <c r="G81" s="1861" t="s">
        <v>240</v>
      </c>
      <c r="H81" s="1862" t="s">
        <v>355</v>
      </c>
      <c r="I81" s="1860" t="s">
        <v>241</v>
      </c>
      <c r="J81" s="2671"/>
      <c r="K81" s="1864" t="s">
        <v>238</v>
      </c>
      <c r="L81" s="1864" t="s">
        <v>239</v>
      </c>
      <c r="M81" s="1864" t="s">
        <v>205</v>
      </c>
      <c r="N81" s="1865" t="s">
        <v>240</v>
      </c>
      <c r="O81" s="1866" t="s">
        <v>355</v>
      </c>
      <c r="P81" s="1864" t="s">
        <v>241</v>
      </c>
      <c r="Q81" s="2672"/>
      <c r="R81" s="1864" t="s">
        <v>238</v>
      </c>
      <c r="S81" s="1864" t="s">
        <v>239</v>
      </c>
      <c r="T81" s="1864" t="s">
        <v>205</v>
      </c>
      <c r="U81" s="1865" t="s">
        <v>240</v>
      </c>
      <c r="V81" s="1866" t="s">
        <v>355</v>
      </c>
      <c r="W81" s="1864" t="s">
        <v>241</v>
      </c>
    </row>
    <row r="82" spans="1:29" s="2300" customFormat="1" ht="4.5" customHeight="1">
      <c r="B82" s="1868"/>
      <c r="C82" s="2303"/>
      <c r="D82" s="2877"/>
      <c r="E82" s="2877"/>
      <c r="F82" s="2877"/>
      <c r="G82" s="2878"/>
      <c r="H82" s="2878"/>
      <c r="I82" s="2877"/>
      <c r="J82" s="1863"/>
      <c r="K82" s="2879"/>
      <c r="L82" s="2879"/>
      <c r="M82" s="2879"/>
      <c r="N82" s="2880"/>
      <c r="O82" s="2880"/>
      <c r="P82" s="2879"/>
      <c r="Q82" s="1867"/>
      <c r="R82" s="2879"/>
      <c r="S82" s="2879"/>
      <c r="T82" s="2879"/>
      <c r="U82" s="2880"/>
      <c r="V82" s="2880"/>
      <c r="W82" s="2879"/>
    </row>
    <row r="83" spans="1:29" s="2312" customFormat="1">
      <c r="B83" s="1871" t="s">
        <v>242</v>
      </c>
      <c r="C83" s="343"/>
      <c r="D83" s="1872">
        <f t="shared" ref="D83:I83" si="30">SUM(D84:D85)</f>
        <v>0</v>
      </c>
      <c r="E83" s="1872">
        <f t="shared" si="30"/>
        <v>0</v>
      </c>
      <c r="F83" s="1872">
        <f t="shared" si="30"/>
        <v>0</v>
      </c>
      <c r="G83" s="1872">
        <f t="shared" si="30"/>
        <v>0</v>
      </c>
      <c r="H83" s="1872">
        <f t="shared" si="30"/>
        <v>0</v>
      </c>
      <c r="I83" s="1872">
        <f t="shared" si="30"/>
        <v>0</v>
      </c>
      <c r="J83" s="2300"/>
      <c r="K83" s="1872">
        <f t="shared" ref="K83:P83" si="31">SUM(K84:K85)</f>
        <v>0</v>
      </c>
      <c r="L83" s="1872">
        <f t="shared" si="31"/>
        <v>0</v>
      </c>
      <c r="M83" s="1872">
        <f t="shared" si="31"/>
        <v>0</v>
      </c>
      <c r="N83" s="1872">
        <f t="shared" si="31"/>
        <v>0</v>
      </c>
      <c r="O83" s="1872">
        <f t="shared" si="31"/>
        <v>0</v>
      </c>
      <c r="P83" s="1872">
        <f t="shared" si="31"/>
        <v>0</v>
      </c>
      <c r="Q83" s="2274"/>
      <c r="R83" s="1872">
        <f t="shared" ref="R83:W83" si="32">SUM(R84:R85)</f>
        <v>0</v>
      </c>
      <c r="S83" s="1872">
        <f t="shared" si="32"/>
        <v>0</v>
      </c>
      <c r="T83" s="1872">
        <f t="shared" si="32"/>
        <v>0</v>
      </c>
      <c r="U83" s="1872">
        <f t="shared" si="32"/>
        <v>0</v>
      </c>
      <c r="V83" s="1872">
        <f t="shared" si="32"/>
        <v>0</v>
      </c>
      <c r="W83" s="1872">
        <f t="shared" si="32"/>
        <v>0</v>
      </c>
    </row>
    <row r="84" spans="1:29" s="2312" customFormat="1">
      <c r="B84" s="1830" t="s">
        <v>812</v>
      </c>
      <c r="C84" s="343"/>
      <c r="D84" s="916"/>
      <c r="E84" s="916"/>
      <c r="F84" s="916"/>
      <c r="G84" s="916"/>
      <c r="H84" s="916"/>
      <c r="I84" s="916">
        <f>SUM(D84:H84)</f>
        <v>0</v>
      </c>
      <c r="J84" s="2300"/>
      <c r="K84" s="916"/>
      <c r="L84" s="916"/>
      <c r="M84" s="916"/>
      <c r="N84" s="916"/>
      <c r="O84" s="916"/>
      <c r="P84" s="916">
        <f>SUM(K84:O84)</f>
        <v>0</v>
      </c>
      <c r="Q84" s="2274"/>
      <c r="R84" s="916"/>
      <c r="S84" s="916"/>
      <c r="T84" s="916"/>
      <c r="U84" s="916"/>
      <c r="V84" s="916"/>
      <c r="W84" s="916">
        <f>SUM(R84:V84)</f>
        <v>0</v>
      </c>
    </row>
    <row r="85" spans="1:29" s="2312" customFormat="1">
      <c r="B85" s="1830" t="s">
        <v>234</v>
      </c>
      <c r="C85" s="343"/>
      <c r="D85" s="852"/>
      <c r="E85" s="852"/>
      <c r="F85" s="852"/>
      <c r="G85" s="852"/>
      <c r="H85" s="852"/>
      <c r="I85" s="852"/>
      <c r="J85" s="2300"/>
      <c r="K85" s="852"/>
      <c r="L85" s="852"/>
      <c r="M85" s="852"/>
      <c r="N85" s="852"/>
      <c r="O85" s="852"/>
      <c r="P85" s="852"/>
      <c r="Q85" s="2274"/>
      <c r="R85" s="852"/>
      <c r="S85" s="852"/>
      <c r="T85" s="852"/>
      <c r="U85" s="852"/>
      <c r="V85" s="852"/>
      <c r="W85" s="852"/>
    </row>
    <row r="86" spans="1:29" s="2312" customFormat="1">
      <c r="B86" s="501"/>
      <c r="C86" s="343"/>
      <c r="D86" s="852"/>
      <c r="E86" s="852"/>
      <c r="F86" s="852"/>
      <c r="G86" s="852"/>
      <c r="H86" s="852"/>
      <c r="I86" s="852"/>
      <c r="J86" s="2300"/>
      <c r="K86" s="852"/>
      <c r="L86" s="852"/>
      <c r="M86" s="852"/>
      <c r="N86" s="852"/>
      <c r="O86" s="852"/>
      <c r="P86" s="852"/>
      <c r="Q86" s="2274"/>
      <c r="R86" s="852"/>
      <c r="S86" s="852"/>
      <c r="T86" s="852"/>
      <c r="U86" s="852"/>
      <c r="V86" s="852"/>
      <c r="W86" s="852"/>
    </row>
    <row r="87" spans="1:29" s="2312" customFormat="1">
      <c r="B87" s="501"/>
      <c r="C87" s="343"/>
      <c r="D87" s="852"/>
      <c r="E87" s="852"/>
      <c r="F87" s="852"/>
      <c r="G87" s="852"/>
      <c r="H87" s="852"/>
      <c r="I87" s="852"/>
      <c r="J87" s="2300"/>
      <c r="K87" s="852"/>
      <c r="L87" s="852"/>
      <c r="M87" s="852"/>
      <c r="N87" s="852"/>
      <c r="O87" s="852"/>
      <c r="P87" s="852"/>
      <c r="Q87" s="2274"/>
      <c r="R87" s="852"/>
      <c r="S87" s="852"/>
      <c r="T87" s="852"/>
      <c r="U87" s="852"/>
      <c r="V87" s="852"/>
      <c r="W87" s="852"/>
    </row>
    <row r="88" spans="1:29" s="2312" customFormat="1">
      <c r="B88" s="1832"/>
      <c r="C88" s="343"/>
      <c r="D88" s="852"/>
      <c r="E88" s="852"/>
      <c r="F88" s="852"/>
      <c r="G88" s="852"/>
      <c r="H88" s="852"/>
      <c r="I88" s="852"/>
      <c r="J88" s="2300"/>
      <c r="K88" s="852"/>
      <c r="L88" s="852"/>
      <c r="M88" s="852"/>
      <c r="N88" s="852"/>
      <c r="O88" s="852"/>
      <c r="P88" s="852"/>
      <c r="Q88" s="2274"/>
      <c r="R88" s="852"/>
      <c r="S88" s="852"/>
      <c r="T88" s="852"/>
      <c r="U88" s="852"/>
      <c r="V88" s="852"/>
      <c r="W88" s="852"/>
    </row>
    <row r="89" spans="1:29" s="2312" customFormat="1">
      <c r="B89" s="1833" t="s">
        <v>243</v>
      </c>
      <c r="C89" s="341"/>
      <c r="D89" s="1834">
        <f t="shared" ref="D89:I89" si="33">+D83</f>
        <v>0</v>
      </c>
      <c r="E89" s="1834">
        <f t="shared" si="33"/>
        <v>0</v>
      </c>
      <c r="F89" s="1834">
        <f t="shared" si="33"/>
        <v>0</v>
      </c>
      <c r="G89" s="1834">
        <f t="shared" si="33"/>
        <v>0</v>
      </c>
      <c r="H89" s="1834">
        <f t="shared" si="33"/>
        <v>0</v>
      </c>
      <c r="I89" s="1834">
        <f t="shared" si="33"/>
        <v>0</v>
      </c>
      <c r="J89" s="2303"/>
      <c r="K89" s="1834">
        <f t="shared" ref="K89:P89" si="34">+K83</f>
        <v>0</v>
      </c>
      <c r="L89" s="1834">
        <f t="shared" si="34"/>
        <v>0</v>
      </c>
      <c r="M89" s="1834">
        <f t="shared" si="34"/>
        <v>0</v>
      </c>
      <c r="N89" s="1834">
        <f t="shared" si="34"/>
        <v>0</v>
      </c>
      <c r="O89" s="1834">
        <f t="shared" si="34"/>
        <v>0</v>
      </c>
      <c r="P89" s="1834">
        <f t="shared" si="34"/>
        <v>0</v>
      </c>
      <c r="Q89" s="1873"/>
      <c r="R89" s="1834">
        <f t="shared" ref="R89:W89" si="35">+R83</f>
        <v>0</v>
      </c>
      <c r="S89" s="1834">
        <f t="shared" si="35"/>
        <v>0</v>
      </c>
      <c r="T89" s="1834">
        <f t="shared" si="35"/>
        <v>0</v>
      </c>
      <c r="U89" s="1834">
        <f t="shared" si="35"/>
        <v>0</v>
      </c>
      <c r="V89" s="1834">
        <f t="shared" si="35"/>
        <v>0</v>
      </c>
      <c r="W89" s="1834">
        <f t="shared" si="35"/>
        <v>0</v>
      </c>
    </row>
    <row r="90" spans="1:29" s="2312" customFormat="1">
      <c r="B90" s="1836"/>
      <c r="C90" s="343"/>
      <c r="D90" s="1841"/>
      <c r="E90" s="1841"/>
      <c r="F90" s="1842"/>
      <c r="G90" s="1841"/>
      <c r="H90" s="2873"/>
      <c r="I90" s="1841"/>
      <c r="J90" s="2300"/>
      <c r="K90" s="1841"/>
      <c r="L90" s="1842"/>
      <c r="M90" s="1841"/>
      <c r="N90" s="1841"/>
      <c r="O90" s="2873"/>
      <c r="P90" s="1841"/>
      <c r="Q90" s="2274"/>
      <c r="R90" s="1842"/>
      <c r="S90" s="1841"/>
      <c r="T90" s="852"/>
      <c r="U90" s="852"/>
      <c r="V90" s="852"/>
      <c r="W90" s="852"/>
    </row>
    <row r="91" spans="1:29" s="2312" customFormat="1">
      <c r="B91" s="1845" t="s">
        <v>244</v>
      </c>
      <c r="C91" s="343"/>
      <c r="D91" s="852"/>
      <c r="E91" s="852"/>
      <c r="F91" s="1849"/>
      <c r="G91" s="852"/>
      <c r="H91" s="852"/>
      <c r="I91" s="852"/>
      <c r="J91" s="2300"/>
      <c r="K91" s="852"/>
      <c r="L91" s="1849"/>
      <c r="M91" s="852"/>
      <c r="N91" s="852"/>
      <c r="O91" s="852"/>
      <c r="P91" s="852"/>
      <c r="Q91" s="2274"/>
      <c r="R91" s="1849"/>
      <c r="S91" s="852"/>
      <c r="T91" s="852"/>
      <c r="U91" s="852"/>
      <c r="V91" s="852"/>
      <c r="W91" s="852"/>
    </row>
    <row r="92" spans="1:29" s="2312" customFormat="1">
      <c r="B92" s="1850" t="s">
        <v>236</v>
      </c>
      <c r="C92" s="343"/>
      <c r="D92" s="852"/>
      <c r="E92" s="852"/>
      <c r="F92" s="1849"/>
      <c r="G92" s="852"/>
      <c r="H92" s="852"/>
      <c r="I92" s="852"/>
      <c r="J92" s="2300"/>
      <c r="K92" s="852"/>
      <c r="L92" s="1849"/>
      <c r="M92" s="852"/>
      <c r="N92" s="852"/>
      <c r="O92" s="852"/>
      <c r="P92" s="852"/>
      <c r="Q92" s="2274"/>
      <c r="R92" s="1849"/>
      <c r="S92" s="852"/>
      <c r="T92" s="852"/>
      <c r="U92" s="852"/>
      <c r="V92" s="852"/>
      <c r="W92" s="852"/>
    </row>
    <row r="93" spans="1:29" s="2312" customFormat="1">
      <c r="B93" s="1851"/>
      <c r="C93" s="343"/>
      <c r="D93" s="2875"/>
      <c r="E93" s="2875"/>
      <c r="F93" s="2876"/>
      <c r="G93" s="2875"/>
      <c r="H93" s="1854"/>
      <c r="I93" s="2875"/>
      <c r="J93" s="2300"/>
      <c r="K93" s="2875"/>
      <c r="L93" s="2876"/>
      <c r="M93" s="2875"/>
      <c r="N93" s="2875"/>
      <c r="O93" s="1854"/>
      <c r="P93" s="2875"/>
      <c r="Q93" s="2274"/>
      <c r="R93" s="2876"/>
      <c r="S93" s="2875"/>
      <c r="T93" s="2875"/>
      <c r="U93" s="2875"/>
      <c r="V93" s="1854"/>
      <c r="W93" s="2875"/>
    </row>
    <row r="94" spans="1:29" s="2312" customFormat="1">
      <c r="B94" s="2313"/>
      <c r="C94" s="2300"/>
      <c r="F94" s="2314"/>
      <c r="J94" s="2300"/>
      <c r="K94" s="1758"/>
      <c r="L94" s="1757"/>
      <c r="M94" s="1758"/>
      <c r="N94" s="1758"/>
      <c r="O94" s="1758"/>
      <c r="P94" s="1758"/>
      <c r="Q94" s="2274"/>
      <c r="R94" s="1757"/>
      <c r="S94" s="1758"/>
      <c r="T94" s="1758"/>
      <c r="U94" s="1758"/>
      <c r="V94" s="1758"/>
      <c r="W94" s="1758"/>
    </row>
    <row r="95" spans="1:29" s="2312" customFormat="1">
      <c r="B95" s="2313"/>
      <c r="C95" s="2300"/>
      <c r="F95" s="2314"/>
      <c r="J95" s="2300"/>
      <c r="K95" s="1758"/>
      <c r="L95" s="1757"/>
      <c r="M95" s="1758"/>
      <c r="N95" s="1758"/>
      <c r="O95" s="1758"/>
      <c r="P95" s="1758"/>
      <c r="Q95" s="2274"/>
      <c r="R95" s="1757"/>
      <c r="S95" s="1758"/>
      <c r="T95" s="1758"/>
      <c r="U95" s="1758"/>
      <c r="V95" s="1758"/>
      <c r="W95" s="1758"/>
    </row>
    <row r="96" spans="1:29" s="2312" customFormat="1" ht="15">
      <c r="A96" s="2267"/>
      <c r="B96" s="3071" t="s">
        <v>1136</v>
      </c>
      <c r="C96" s="3071"/>
      <c r="D96" s="3071"/>
      <c r="E96" s="3071"/>
      <c r="F96" s="3071"/>
      <c r="G96" s="3071"/>
      <c r="H96" s="3071"/>
      <c r="I96" s="3071"/>
      <c r="J96" s="3071"/>
      <c r="K96" s="3071"/>
      <c r="L96" s="3071"/>
      <c r="M96" s="3071"/>
      <c r="N96" s="3071"/>
      <c r="O96" s="3071"/>
      <c r="P96" s="3071"/>
      <c r="Q96" s="3071"/>
      <c r="R96" s="3071"/>
      <c r="S96" s="3071"/>
      <c r="T96" s="3071"/>
      <c r="U96" s="3071"/>
      <c r="V96" s="3071"/>
      <c r="W96" s="3071"/>
      <c r="X96" s="2267"/>
      <c r="Y96" s="2267"/>
      <c r="Z96" s="2267"/>
      <c r="AA96" s="2267"/>
      <c r="AB96" s="2267"/>
      <c r="AC96" s="2267"/>
    </row>
    <row r="97" spans="2:23" s="2312" customFormat="1">
      <c r="B97" s="2313"/>
      <c r="C97" s="2300"/>
      <c r="F97" s="2314"/>
      <c r="J97" s="2300"/>
      <c r="K97" s="1758"/>
      <c r="L97" s="1757"/>
      <c r="M97" s="1758"/>
      <c r="N97" s="1758"/>
      <c r="O97" s="1758"/>
      <c r="P97" s="1758"/>
      <c r="Q97" s="2274"/>
      <c r="R97" s="1757"/>
      <c r="S97" s="1758"/>
      <c r="T97" s="1758"/>
      <c r="U97" s="1758"/>
      <c r="V97" s="1758"/>
      <c r="W97" s="1758"/>
    </row>
    <row r="98" spans="2:23" s="2312" customFormat="1" ht="15" customHeight="1">
      <c r="B98" s="3250" t="s">
        <v>112</v>
      </c>
      <c r="C98" s="2303"/>
      <c r="D98" s="3232">
        <f>+D61</f>
        <v>0</v>
      </c>
      <c r="E98" s="3233"/>
      <c r="F98" s="3233"/>
      <c r="G98" s="3233"/>
      <c r="H98" s="3234"/>
      <c r="I98" s="3235"/>
      <c r="J98" s="1857"/>
      <c r="K98" s="3236">
        <f>+K61</f>
        <v>1</v>
      </c>
      <c r="L98" s="3237"/>
      <c r="M98" s="3237"/>
      <c r="N98" s="3237"/>
      <c r="O98" s="3238"/>
      <c r="P98" s="3239"/>
      <c r="Q98" s="1858"/>
      <c r="R98" s="3236">
        <f>+R61</f>
        <v>2</v>
      </c>
      <c r="S98" s="3237"/>
      <c r="T98" s="3237"/>
      <c r="U98" s="3237"/>
      <c r="V98" s="3238"/>
      <c r="W98" s="3239"/>
    </row>
    <row r="99" spans="2:23" s="2312" customFormat="1" ht="39.75" customHeight="1">
      <c r="B99" s="3251"/>
      <c r="C99" s="361"/>
      <c r="D99" s="1860" t="s">
        <v>238</v>
      </c>
      <c r="E99" s="1860" t="s">
        <v>239</v>
      </c>
      <c r="F99" s="1860" t="s">
        <v>205</v>
      </c>
      <c r="G99" s="1861" t="s">
        <v>240</v>
      </c>
      <c r="H99" s="1862" t="s">
        <v>355</v>
      </c>
      <c r="I99" s="1860" t="s">
        <v>241</v>
      </c>
      <c r="J99" s="2671"/>
      <c r="K99" s="1864" t="s">
        <v>238</v>
      </c>
      <c r="L99" s="1864" t="s">
        <v>239</v>
      </c>
      <c r="M99" s="1864" t="s">
        <v>205</v>
      </c>
      <c r="N99" s="1865" t="s">
        <v>240</v>
      </c>
      <c r="O99" s="1866" t="s">
        <v>355</v>
      </c>
      <c r="P99" s="1864" t="s">
        <v>241</v>
      </c>
      <c r="Q99" s="2672"/>
      <c r="R99" s="1864" t="s">
        <v>238</v>
      </c>
      <c r="S99" s="1864" t="s">
        <v>239</v>
      </c>
      <c r="T99" s="1864" t="s">
        <v>205</v>
      </c>
      <c r="U99" s="1865" t="s">
        <v>240</v>
      </c>
      <c r="V99" s="1866" t="s">
        <v>355</v>
      </c>
      <c r="W99" s="1864" t="s">
        <v>241</v>
      </c>
    </row>
    <row r="100" spans="2:23" s="2300" customFormat="1" ht="4.5" customHeight="1">
      <c r="B100" s="1868"/>
      <c r="C100" s="2303"/>
      <c r="D100" s="1863"/>
      <c r="E100" s="1863"/>
      <c r="F100" s="1863"/>
      <c r="G100" s="1869"/>
      <c r="H100" s="1869"/>
      <c r="I100" s="1863"/>
      <c r="J100" s="1863"/>
      <c r="K100" s="1867"/>
      <c r="L100" s="1867"/>
      <c r="M100" s="1867"/>
      <c r="N100" s="1870"/>
      <c r="O100" s="1870"/>
      <c r="P100" s="1867"/>
      <c r="Q100" s="1867"/>
      <c r="R100" s="1867"/>
      <c r="S100" s="1867"/>
      <c r="T100" s="1867"/>
      <c r="U100" s="1870"/>
      <c r="V100" s="1870"/>
      <c r="W100" s="1867"/>
    </row>
    <row r="101" spans="2:23" s="2312" customFormat="1">
      <c r="B101" s="1871" t="s">
        <v>242</v>
      </c>
      <c r="C101" s="343"/>
      <c r="D101" s="1872">
        <f t="shared" ref="D101:I101" si="36">SUM(D102:D103)</f>
        <v>0</v>
      </c>
      <c r="E101" s="1872">
        <f t="shared" si="36"/>
        <v>0</v>
      </c>
      <c r="F101" s="1872">
        <f t="shared" si="36"/>
        <v>0</v>
      </c>
      <c r="G101" s="1872">
        <f t="shared" si="36"/>
        <v>0</v>
      </c>
      <c r="H101" s="1872">
        <f t="shared" si="36"/>
        <v>0</v>
      </c>
      <c r="I101" s="1872">
        <f t="shared" si="36"/>
        <v>0</v>
      </c>
      <c r="J101" s="2300"/>
      <c r="K101" s="1872">
        <f t="shared" ref="K101:P101" si="37">SUM(K102:K103)</f>
        <v>0</v>
      </c>
      <c r="L101" s="1872">
        <f t="shared" si="37"/>
        <v>0</v>
      </c>
      <c r="M101" s="1872">
        <f t="shared" si="37"/>
        <v>0</v>
      </c>
      <c r="N101" s="1872">
        <f t="shared" si="37"/>
        <v>0</v>
      </c>
      <c r="O101" s="1872">
        <f t="shared" si="37"/>
        <v>0</v>
      </c>
      <c r="P101" s="1872">
        <f t="shared" si="37"/>
        <v>0</v>
      </c>
      <c r="Q101" s="2274"/>
      <c r="R101" s="1872">
        <f t="shared" ref="R101:W101" si="38">SUM(R102:R103)</f>
        <v>0</v>
      </c>
      <c r="S101" s="1872">
        <f t="shared" si="38"/>
        <v>0</v>
      </c>
      <c r="T101" s="1872">
        <f t="shared" si="38"/>
        <v>0</v>
      </c>
      <c r="U101" s="1872">
        <f t="shared" si="38"/>
        <v>0</v>
      </c>
      <c r="V101" s="1872">
        <f t="shared" si="38"/>
        <v>0</v>
      </c>
      <c r="W101" s="1872">
        <f t="shared" si="38"/>
        <v>0</v>
      </c>
    </row>
    <row r="102" spans="2:23" s="2312" customFormat="1">
      <c r="B102" s="1830" t="s">
        <v>812</v>
      </c>
      <c r="C102" s="343"/>
      <c r="D102" s="916"/>
      <c r="E102" s="916"/>
      <c r="F102" s="916"/>
      <c r="G102" s="916"/>
      <c r="H102" s="916"/>
      <c r="I102" s="916">
        <f>SUM(D102:H102)</f>
        <v>0</v>
      </c>
      <c r="J102" s="2300"/>
      <c r="K102" s="916"/>
      <c r="L102" s="916"/>
      <c r="M102" s="916"/>
      <c r="N102" s="916"/>
      <c r="O102" s="916"/>
      <c r="P102" s="916">
        <f>SUM(K102:O102)</f>
        <v>0</v>
      </c>
      <c r="Q102" s="2274"/>
      <c r="R102" s="916"/>
      <c r="S102" s="916"/>
      <c r="T102" s="916"/>
      <c r="U102" s="916"/>
      <c r="V102" s="916"/>
      <c r="W102" s="916">
        <f>SUM(R102:V102)</f>
        <v>0</v>
      </c>
    </row>
    <row r="103" spans="2:23" s="2312" customFormat="1">
      <c r="B103" s="1830" t="s">
        <v>234</v>
      </c>
      <c r="C103" s="343"/>
      <c r="D103" s="852"/>
      <c r="E103" s="852"/>
      <c r="F103" s="852"/>
      <c r="G103" s="852"/>
      <c r="H103" s="852"/>
      <c r="I103" s="852"/>
      <c r="J103" s="2300"/>
      <c r="K103" s="852"/>
      <c r="L103" s="852"/>
      <c r="M103" s="852"/>
      <c r="N103" s="852"/>
      <c r="O103" s="852"/>
      <c r="P103" s="852"/>
      <c r="Q103" s="2274"/>
      <c r="R103" s="852"/>
      <c r="S103" s="852"/>
      <c r="T103" s="852"/>
      <c r="U103" s="852"/>
      <c r="V103" s="852"/>
      <c r="W103" s="852"/>
    </row>
    <row r="104" spans="2:23" s="2312" customFormat="1">
      <c r="B104" s="501"/>
      <c r="C104" s="343"/>
      <c r="D104" s="852"/>
      <c r="E104" s="852"/>
      <c r="F104" s="852"/>
      <c r="G104" s="852"/>
      <c r="H104" s="852"/>
      <c r="I104" s="852"/>
      <c r="J104" s="2300"/>
      <c r="K104" s="852"/>
      <c r="L104" s="852"/>
      <c r="M104" s="852"/>
      <c r="N104" s="852"/>
      <c r="O104" s="852"/>
      <c r="P104" s="852"/>
      <c r="Q104" s="2274"/>
      <c r="R104" s="852"/>
      <c r="S104" s="852"/>
      <c r="T104" s="852"/>
      <c r="U104" s="852"/>
      <c r="V104" s="852"/>
      <c r="W104" s="852"/>
    </row>
    <row r="105" spans="2:23" s="2312" customFormat="1">
      <c r="B105" s="501"/>
      <c r="C105" s="343"/>
      <c r="D105" s="852"/>
      <c r="E105" s="852"/>
      <c r="F105" s="852"/>
      <c r="G105" s="852"/>
      <c r="H105" s="852"/>
      <c r="I105" s="852"/>
      <c r="J105" s="2300"/>
      <c r="K105" s="852"/>
      <c r="L105" s="852"/>
      <c r="M105" s="852"/>
      <c r="N105" s="852"/>
      <c r="O105" s="852"/>
      <c r="P105" s="852"/>
      <c r="Q105" s="2274"/>
      <c r="R105" s="852"/>
      <c r="S105" s="852"/>
      <c r="T105" s="852"/>
      <c r="U105" s="852"/>
      <c r="V105" s="852"/>
      <c r="W105" s="852"/>
    </row>
    <row r="106" spans="2:23" s="2312" customFormat="1">
      <c r="B106" s="1832"/>
      <c r="C106" s="343"/>
      <c r="D106" s="852"/>
      <c r="E106" s="852"/>
      <c r="F106" s="852"/>
      <c r="G106" s="852"/>
      <c r="H106" s="852"/>
      <c r="I106" s="852"/>
      <c r="J106" s="2300"/>
      <c r="K106" s="852"/>
      <c r="L106" s="852"/>
      <c r="M106" s="852"/>
      <c r="N106" s="852"/>
      <c r="O106" s="852"/>
      <c r="P106" s="852"/>
      <c r="Q106" s="2274"/>
      <c r="R106" s="852"/>
      <c r="S106" s="852"/>
      <c r="T106" s="852"/>
      <c r="U106" s="852"/>
      <c r="V106" s="852"/>
      <c r="W106" s="852"/>
    </row>
    <row r="107" spans="2:23" s="2312" customFormat="1">
      <c r="B107" s="1833" t="s">
        <v>243</v>
      </c>
      <c r="C107" s="341"/>
      <c r="D107" s="1834">
        <f t="shared" ref="D107:I107" si="39">+D101</f>
        <v>0</v>
      </c>
      <c r="E107" s="1834">
        <f t="shared" si="39"/>
        <v>0</v>
      </c>
      <c r="F107" s="1834">
        <f t="shared" si="39"/>
        <v>0</v>
      </c>
      <c r="G107" s="1834">
        <f t="shared" si="39"/>
        <v>0</v>
      </c>
      <c r="H107" s="1834">
        <f t="shared" si="39"/>
        <v>0</v>
      </c>
      <c r="I107" s="1834">
        <f t="shared" si="39"/>
        <v>0</v>
      </c>
      <c r="J107" s="2303"/>
      <c r="K107" s="1834">
        <f t="shared" ref="K107:P107" si="40">+K101</f>
        <v>0</v>
      </c>
      <c r="L107" s="1834">
        <f t="shared" si="40"/>
        <v>0</v>
      </c>
      <c r="M107" s="1834">
        <f t="shared" si="40"/>
        <v>0</v>
      </c>
      <c r="N107" s="1834">
        <f t="shared" si="40"/>
        <v>0</v>
      </c>
      <c r="O107" s="1834">
        <f t="shared" si="40"/>
        <v>0</v>
      </c>
      <c r="P107" s="1834">
        <f t="shared" si="40"/>
        <v>0</v>
      </c>
      <c r="Q107" s="1873"/>
      <c r="R107" s="1834">
        <f t="shared" ref="R107:W107" si="41">+R101</f>
        <v>0</v>
      </c>
      <c r="S107" s="1834">
        <f t="shared" si="41"/>
        <v>0</v>
      </c>
      <c r="T107" s="1834">
        <f t="shared" si="41"/>
        <v>0</v>
      </c>
      <c r="U107" s="1834">
        <f t="shared" si="41"/>
        <v>0</v>
      </c>
      <c r="V107" s="1834">
        <f t="shared" si="41"/>
        <v>0</v>
      </c>
      <c r="W107" s="1834">
        <f t="shared" si="41"/>
        <v>0</v>
      </c>
    </row>
    <row r="108" spans="2:23" s="2312" customFormat="1">
      <c r="B108" s="1836"/>
      <c r="C108" s="343"/>
      <c r="D108" s="1841"/>
      <c r="E108" s="1841"/>
      <c r="F108" s="1842"/>
      <c r="G108" s="1841"/>
      <c r="H108" s="2873"/>
      <c r="I108" s="1841"/>
      <c r="J108" s="2300"/>
      <c r="K108" s="1841"/>
      <c r="L108" s="1842"/>
      <c r="M108" s="1841"/>
      <c r="N108" s="1841"/>
      <c r="O108" s="2873"/>
      <c r="P108" s="1841"/>
      <c r="Q108" s="2274"/>
      <c r="R108" s="1842"/>
      <c r="S108" s="1841"/>
      <c r="T108" s="852"/>
      <c r="U108" s="852"/>
      <c r="V108" s="852"/>
      <c r="W108" s="852"/>
    </row>
    <row r="109" spans="2:23" s="2312" customFormat="1">
      <c r="B109" s="1845" t="s">
        <v>244</v>
      </c>
      <c r="C109" s="343"/>
      <c r="D109" s="852"/>
      <c r="E109" s="852"/>
      <c r="F109" s="1849"/>
      <c r="G109" s="852"/>
      <c r="H109" s="852"/>
      <c r="I109" s="852"/>
      <c r="J109" s="2300"/>
      <c r="K109" s="852"/>
      <c r="L109" s="1849"/>
      <c r="M109" s="852"/>
      <c r="N109" s="852"/>
      <c r="O109" s="852"/>
      <c r="P109" s="852"/>
      <c r="Q109" s="2274"/>
      <c r="R109" s="1849"/>
      <c r="S109" s="852"/>
      <c r="T109" s="852"/>
      <c r="U109" s="852"/>
      <c r="V109" s="852"/>
      <c r="W109" s="852"/>
    </row>
    <row r="110" spans="2:23" s="2312" customFormat="1">
      <c r="B110" s="1850" t="s">
        <v>236</v>
      </c>
      <c r="C110" s="343"/>
      <c r="D110" s="852"/>
      <c r="E110" s="852"/>
      <c r="F110" s="1849"/>
      <c r="G110" s="852"/>
      <c r="H110" s="852"/>
      <c r="I110" s="852"/>
      <c r="J110" s="2300"/>
      <c r="K110" s="852"/>
      <c r="L110" s="1849"/>
      <c r="M110" s="852"/>
      <c r="N110" s="852"/>
      <c r="O110" s="852"/>
      <c r="P110" s="852"/>
      <c r="Q110" s="2274"/>
      <c r="R110" s="1849"/>
      <c r="S110" s="852"/>
      <c r="T110" s="852"/>
      <c r="U110" s="852"/>
      <c r="V110" s="852"/>
      <c r="W110" s="852"/>
    </row>
    <row r="111" spans="2:23" s="2312" customFormat="1">
      <c r="B111" s="1851"/>
      <c r="C111" s="343"/>
      <c r="D111" s="2875"/>
      <c r="E111" s="2875"/>
      <c r="F111" s="2876"/>
      <c r="G111" s="2875"/>
      <c r="H111" s="1854"/>
      <c r="I111" s="2875"/>
      <c r="J111" s="2300"/>
      <c r="K111" s="2875"/>
      <c r="L111" s="2876"/>
      <c r="M111" s="2875"/>
      <c r="N111" s="2875"/>
      <c r="O111" s="1854"/>
      <c r="P111" s="2875"/>
      <c r="Q111" s="2274"/>
      <c r="R111" s="2876"/>
      <c r="S111" s="2875"/>
      <c r="T111" s="2875"/>
      <c r="U111" s="2875"/>
      <c r="V111" s="1854"/>
      <c r="W111" s="2875"/>
    </row>
    <row r="112" spans="2:23" s="2312" customFormat="1">
      <c r="B112" s="2313"/>
      <c r="C112" s="2300"/>
      <c r="F112" s="2314"/>
      <c r="J112" s="2300"/>
      <c r="K112" s="1758"/>
      <c r="L112" s="1757"/>
      <c r="M112" s="1758"/>
      <c r="N112" s="1758"/>
      <c r="O112" s="1758"/>
      <c r="P112" s="1758"/>
      <c r="Q112" s="2274"/>
      <c r="R112" s="1757"/>
      <c r="S112" s="1758"/>
      <c r="T112" s="1758"/>
      <c r="U112" s="1758"/>
      <c r="V112" s="1758"/>
      <c r="W112" s="1758"/>
    </row>
  </sheetData>
  <mergeCells count="30">
    <mergeCell ref="B96:W96"/>
    <mergeCell ref="B98:B99"/>
    <mergeCell ref="D98:I98"/>
    <mergeCell ref="K98:P98"/>
    <mergeCell ref="R98:W98"/>
    <mergeCell ref="B77:W77"/>
    <mergeCell ref="B80:B81"/>
    <mergeCell ref="D80:I80"/>
    <mergeCell ref="K80:P80"/>
    <mergeCell ref="R80:W80"/>
    <mergeCell ref="B58:W58"/>
    <mergeCell ref="B61:B62"/>
    <mergeCell ref="D61:I61"/>
    <mergeCell ref="K61:P61"/>
    <mergeCell ref="R61:W61"/>
    <mergeCell ref="B25:B26"/>
    <mergeCell ref="B41:W41"/>
    <mergeCell ref="B43:B44"/>
    <mergeCell ref="D43:I43"/>
    <mergeCell ref="K43:P43"/>
    <mergeCell ref="R43:W43"/>
    <mergeCell ref="D25:I25"/>
    <mergeCell ref="K25:P25"/>
    <mergeCell ref="R25:W25"/>
    <mergeCell ref="B3:W3"/>
    <mergeCell ref="D6:I6"/>
    <mergeCell ref="K6:P6"/>
    <mergeCell ref="R6:W6"/>
    <mergeCell ref="B22:W22"/>
    <mergeCell ref="B6:B7"/>
  </mergeCells>
  <hyperlinks>
    <hyperlink ref="A1" location="ÍNDICE!B2" display="Indíce"/>
  </hyperlinks>
  <printOptions horizontalCentered="1"/>
  <pageMargins left="0.31496062992125984" right="0.70866141732283472" top="0.74803149606299213" bottom="0.74803149606299213" header="0.31496062992125984" footer="0.31496062992125984"/>
  <pageSetup paperSize="9" scale="53" orientation="landscape"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499984740745262"/>
    <pageSetUpPr fitToPage="1"/>
  </sheetPr>
  <dimension ref="A1:Y68"/>
  <sheetViews>
    <sheetView showGridLines="0" zoomScale="70" zoomScaleNormal="70" workbookViewId="0">
      <pane ySplit="7" topLeftCell="A8" activePane="bottomLeft" state="frozen"/>
      <selection activeCell="K47" sqref="K47"/>
      <selection pane="bottomLeft" activeCell="A3" sqref="A3:XFD3"/>
    </sheetView>
  </sheetViews>
  <sheetFormatPr defaultColWidth="9.140625" defaultRowHeight="12"/>
  <cols>
    <col min="1" max="1" width="14.140625" style="208" customWidth="1"/>
    <col min="2" max="2" width="39.7109375" style="208" customWidth="1"/>
    <col min="3" max="3" width="1" style="265" customWidth="1"/>
    <col min="4" max="8" width="14.7109375" style="208" customWidth="1"/>
    <col min="9" max="11" width="9.140625" style="208"/>
    <col min="12" max="12" width="11" style="208" customWidth="1"/>
    <col min="13" max="15" width="9.5703125" style="208" customWidth="1"/>
    <col min="16" max="16384" width="9.140625" style="208"/>
  </cols>
  <sheetData>
    <row r="1" spans="1:25" ht="18.75" customHeight="1">
      <c r="A1" s="502" t="s">
        <v>814</v>
      </c>
    </row>
    <row r="2" spans="1:25" ht="14.25" customHeight="1"/>
    <row r="3" spans="1:25" s="2435" customFormat="1" ht="15">
      <c r="B3" s="3071" t="s">
        <v>920</v>
      </c>
      <c r="C3" s="3071"/>
      <c r="D3" s="3071"/>
      <c r="E3" s="3071"/>
      <c r="F3" s="3071"/>
      <c r="G3" s="3071"/>
      <c r="H3" s="3071"/>
      <c r="I3" s="270"/>
      <c r="J3" s="270"/>
      <c r="K3" s="270"/>
      <c r="L3" s="270"/>
      <c r="M3" s="270"/>
      <c r="N3" s="270"/>
      <c r="O3" s="270"/>
      <c r="P3" s="270"/>
      <c r="Q3" s="270"/>
      <c r="R3" s="270"/>
      <c r="S3" s="270"/>
      <c r="T3" s="270"/>
      <c r="U3" s="270"/>
      <c r="V3" s="270"/>
      <c r="W3" s="270"/>
      <c r="X3" s="270"/>
      <c r="Y3" s="270"/>
    </row>
    <row r="4" spans="1:25">
      <c r="B4" s="264"/>
      <c r="C4" s="274"/>
    </row>
    <row r="5" spans="1:25">
      <c r="A5" s="775" t="s">
        <v>143</v>
      </c>
      <c r="B5" s="691" t="str">
        <f>+Introdução!E26</f>
        <v>t-2</v>
      </c>
      <c r="H5" s="283" t="s">
        <v>169</v>
      </c>
    </row>
    <row r="6" spans="1:25">
      <c r="B6" s="271"/>
      <c r="C6" s="278"/>
      <c r="D6" s="3171" t="s">
        <v>245</v>
      </c>
      <c r="E6" s="3172"/>
      <c r="F6" s="3173"/>
      <c r="G6" s="3174" t="s">
        <v>246</v>
      </c>
      <c r="H6" s="3174" t="s">
        <v>15</v>
      </c>
      <c r="I6" s="272"/>
    </row>
    <row r="7" spans="1:25" ht="24">
      <c r="B7" s="273" t="s">
        <v>112</v>
      </c>
      <c r="C7" s="279"/>
      <c r="D7" s="275" t="s">
        <v>247</v>
      </c>
      <c r="E7" s="275" t="s">
        <v>248</v>
      </c>
      <c r="F7" s="275" t="s">
        <v>249</v>
      </c>
      <c r="G7" s="3175"/>
      <c r="H7" s="3175"/>
    </row>
    <row r="8" spans="1:25" s="265" customFormat="1" ht="4.5" customHeight="1">
      <c r="B8" s="280"/>
      <c r="C8" s="280"/>
      <c r="D8" s="281"/>
      <c r="E8" s="281"/>
      <c r="F8" s="281"/>
      <c r="G8" s="282"/>
      <c r="H8" s="282"/>
    </row>
    <row r="9" spans="1:25" ht="12.75">
      <c r="B9" s="1412" t="e">
        <f>+CONCATENATE("Saldo ",Introdução!$E$26-1)</f>
        <v>#VALUE!</v>
      </c>
      <c r="C9" s="277"/>
      <c r="D9" s="919"/>
      <c r="E9" s="919"/>
      <c r="F9" s="919"/>
      <c r="G9" s="919"/>
      <c r="H9" s="919">
        <f>SUM(D9:G9)</f>
        <v>0</v>
      </c>
    </row>
    <row r="10" spans="1:25" ht="12.75">
      <c r="B10" s="1416"/>
      <c r="C10" s="277"/>
      <c r="D10" s="920"/>
      <c r="E10" s="920"/>
      <c r="F10" s="920"/>
      <c r="G10" s="921"/>
      <c r="H10" s="921"/>
    </row>
    <row r="11" spans="1:25" ht="12.75">
      <c r="B11" s="1417" t="s">
        <v>42</v>
      </c>
      <c r="C11" s="276"/>
      <c r="D11" s="1828"/>
      <c r="E11" s="1828"/>
      <c r="F11" s="1828"/>
      <c r="G11" s="921"/>
      <c r="H11" s="921">
        <f>SUM(D11:G11)</f>
        <v>0</v>
      </c>
    </row>
    <row r="12" spans="1:25" ht="12.75">
      <c r="B12" s="1417" t="s">
        <v>43</v>
      </c>
      <c r="C12" s="276"/>
      <c r="D12" s="1828"/>
      <c r="E12" s="1828"/>
      <c r="F12" s="1828"/>
      <c r="G12" s="921"/>
      <c r="H12" s="921">
        <f>SUM(D12:G12)</f>
        <v>0</v>
      </c>
    </row>
    <row r="13" spans="1:25" ht="12.75">
      <c r="B13" s="1417" t="s">
        <v>44</v>
      </c>
      <c r="C13" s="276"/>
      <c r="D13" s="1828"/>
      <c r="E13" s="1828"/>
      <c r="F13" s="1828"/>
      <c r="G13" s="921"/>
      <c r="H13" s="921">
        <f>SUM(D13:G13)</f>
        <v>0</v>
      </c>
    </row>
    <row r="14" spans="1:25" ht="12.75">
      <c r="B14" s="1417"/>
      <c r="C14" s="276"/>
      <c r="D14" s="922"/>
      <c r="E14" s="922"/>
      <c r="F14" s="922"/>
      <c r="G14" s="291"/>
      <c r="H14" s="291"/>
    </row>
    <row r="15" spans="1:25" ht="12.75">
      <c r="B15" s="1416" t="str">
        <f>+CONCATENATE("Saldo ",Introdução!$E$26)</f>
        <v>Saldo t-2</v>
      </c>
      <c r="C15" s="277"/>
      <c r="D15" s="923">
        <f>+D9+D11-D12+D13</f>
        <v>0</v>
      </c>
      <c r="E15" s="923">
        <f>+E9+E11-E12+E13</f>
        <v>0</v>
      </c>
      <c r="F15" s="923">
        <f>+F9+F11-F12+F13</f>
        <v>0</v>
      </c>
      <c r="G15" s="924">
        <f>+G9+G11-G12+G13</f>
        <v>0</v>
      </c>
      <c r="H15" s="924">
        <f>+H9+H11-H12+H13</f>
        <v>0</v>
      </c>
    </row>
    <row r="16" spans="1:25" ht="12.75">
      <c r="B16" s="1417"/>
      <c r="C16" s="276"/>
      <c r="D16" s="923"/>
      <c r="E16" s="923"/>
      <c r="F16" s="923"/>
      <c r="G16" s="924"/>
      <c r="H16" s="924"/>
    </row>
    <row r="17" spans="2:19" ht="12.75">
      <c r="B17" s="1405" t="str">
        <f>+CONCATENATE("Reforços Líquidos Utilizações ",Introdução!$E$26)</f>
        <v>Reforços Líquidos Utilizações t-2</v>
      </c>
      <c r="C17" s="277"/>
      <c r="D17" s="925">
        <f>+D11-D12</f>
        <v>0</v>
      </c>
      <c r="E17" s="925">
        <f>+E11-E12</f>
        <v>0</v>
      </c>
      <c r="F17" s="925">
        <f>+F11-F12</f>
        <v>0</v>
      </c>
      <c r="G17" s="926">
        <f>+G11-G12</f>
        <v>0</v>
      </c>
      <c r="H17" s="936">
        <f>+H11-H12</f>
        <v>0</v>
      </c>
    </row>
    <row r="18" spans="2:19" ht="12.75">
      <c r="B18" s="1417"/>
      <c r="C18" s="276"/>
      <c r="D18" s="922"/>
      <c r="E18" s="922"/>
      <c r="F18" s="922"/>
      <c r="G18" s="291"/>
      <c r="H18" s="922"/>
    </row>
    <row r="19" spans="2:19" ht="12.75">
      <c r="B19" s="1417" t="s">
        <v>42</v>
      </c>
      <c r="C19" s="276"/>
      <c r="D19" s="1828"/>
      <c r="E19" s="1828"/>
      <c r="F19" s="1828"/>
      <c r="G19" s="921"/>
      <c r="H19" s="920">
        <f>SUM(D19:G19)</f>
        <v>0</v>
      </c>
    </row>
    <row r="20" spans="2:19" ht="12.75">
      <c r="B20" s="1417" t="s">
        <v>43</v>
      </c>
      <c r="C20" s="276"/>
      <c r="D20" s="1828"/>
      <c r="E20" s="1828"/>
      <c r="F20" s="1828"/>
      <c r="G20" s="921"/>
      <c r="H20" s="920">
        <f>SUM(D20:G20)</f>
        <v>0</v>
      </c>
    </row>
    <row r="21" spans="2:19" ht="12.75">
      <c r="B21" s="1417" t="s">
        <v>44</v>
      </c>
      <c r="C21" s="276"/>
      <c r="D21" s="920"/>
      <c r="E21" s="920"/>
      <c r="F21" s="920"/>
      <c r="G21" s="921"/>
      <c r="H21" s="920">
        <f>SUM(D21:G21)</f>
        <v>0</v>
      </c>
    </row>
    <row r="22" spans="2:19" ht="12.75">
      <c r="B22" s="1417"/>
      <c r="C22" s="276"/>
      <c r="D22" s="920"/>
      <c r="E22" s="920"/>
      <c r="F22" s="920"/>
      <c r="G22" s="921"/>
      <c r="H22" s="920"/>
    </row>
    <row r="23" spans="2:19" ht="12.75">
      <c r="B23" s="1416" t="str">
        <f>+CONCATENATE("Saldo ",Introdução!$E$27)</f>
        <v>Saldo t-1</v>
      </c>
      <c r="C23" s="277"/>
      <c r="D23" s="923">
        <f>+D15+D19-D20+D21</f>
        <v>0</v>
      </c>
      <c r="E23" s="923">
        <f>+E15+E19-E20+E21</f>
        <v>0</v>
      </c>
      <c r="F23" s="923">
        <f>+F15+F19-F20+F21</f>
        <v>0</v>
      </c>
      <c r="G23" s="923">
        <f>+G15+G19-G20+G21</f>
        <v>0</v>
      </c>
      <c r="H23" s="923">
        <f>+H15+H19-H20+H21</f>
        <v>0</v>
      </c>
    </row>
    <row r="24" spans="2:19" ht="12.75">
      <c r="B24" s="1417"/>
      <c r="C24" s="276"/>
      <c r="D24" s="923"/>
      <c r="E24" s="923"/>
      <c r="F24" s="923"/>
      <c r="G24" s="924"/>
      <c r="H24" s="923"/>
    </row>
    <row r="25" spans="2:19" ht="25.5" customHeight="1">
      <c r="B25" s="1405" t="str">
        <f>+CONCATENATE("Reforços Líquidos Utilizações ",Introdução!$E$27)</f>
        <v>Reforços Líquidos Utilizações t-1</v>
      </c>
      <c r="C25" s="277"/>
      <c r="D25" s="925">
        <f>+D19-D20</f>
        <v>0</v>
      </c>
      <c r="E25" s="925">
        <f>+E19-E20</f>
        <v>0</v>
      </c>
      <c r="F25" s="925">
        <f>+F19-F20</f>
        <v>0</v>
      </c>
      <c r="G25" s="926">
        <f>+G19-G20</f>
        <v>0</v>
      </c>
      <c r="H25" s="925">
        <f>+H19-H20</f>
        <v>0</v>
      </c>
    </row>
    <row r="26" spans="2:19" ht="12.75">
      <c r="B26" s="1417"/>
      <c r="C26" s="276"/>
      <c r="D26" s="922"/>
      <c r="E26" s="922"/>
      <c r="F26" s="922"/>
      <c r="G26" s="291"/>
      <c r="H26" s="922"/>
    </row>
    <row r="27" spans="2:19" ht="12.75">
      <c r="B27" s="1417" t="s">
        <v>42</v>
      </c>
      <c r="C27" s="276"/>
      <c r="D27" s="1828"/>
      <c r="E27" s="1828"/>
      <c r="F27" s="1828"/>
      <c r="G27" s="921"/>
      <c r="H27" s="920">
        <f>SUM(D27:G27)</f>
        <v>0</v>
      </c>
    </row>
    <row r="28" spans="2:19" ht="12.75">
      <c r="B28" s="1417" t="s">
        <v>43</v>
      </c>
      <c r="C28" s="276"/>
      <c r="D28" s="1828"/>
      <c r="E28" s="1828"/>
      <c r="F28" s="1828"/>
      <c r="G28" s="921"/>
      <c r="H28" s="920">
        <f>SUM(D28:G28)</f>
        <v>0</v>
      </c>
    </row>
    <row r="29" spans="2:19" ht="12.75">
      <c r="B29" s="1417" t="s">
        <v>44</v>
      </c>
      <c r="C29" s="276"/>
      <c r="D29" s="920"/>
      <c r="E29" s="920"/>
      <c r="F29" s="920"/>
      <c r="G29" s="921"/>
      <c r="H29" s="920">
        <f>SUM(D29:G29)</f>
        <v>0</v>
      </c>
      <c r="S29" s="274"/>
    </row>
    <row r="30" spans="2:19" ht="12.75">
      <c r="B30" s="1417"/>
      <c r="C30" s="276"/>
      <c r="D30" s="922"/>
      <c r="E30" s="922"/>
      <c r="F30" s="922"/>
      <c r="G30" s="291"/>
      <c r="H30" s="922"/>
      <c r="S30" s="274"/>
    </row>
    <row r="31" spans="2:19" ht="12.75">
      <c r="B31" s="1416" t="str">
        <f>+CONCATENATE("Saldo ",Introdução!$E$28)</f>
        <v>Saldo t</v>
      </c>
      <c r="C31" s="277"/>
      <c r="D31" s="923">
        <f>+D23+D27-D28+D29</f>
        <v>0</v>
      </c>
      <c r="E31" s="923">
        <f>+E23+E27-E28+E29</f>
        <v>0</v>
      </c>
      <c r="F31" s="923">
        <f>+F23+F27-F28+F29</f>
        <v>0</v>
      </c>
      <c r="G31" s="923">
        <f>+G23+G27-G28+G29</f>
        <v>0</v>
      </c>
      <c r="H31" s="923">
        <f>+H23+H27-H28+H29</f>
        <v>0</v>
      </c>
    </row>
    <row r="32" spans="2:19" ht="12.75">
      <c r="B32" s="1417"/>
      <c r="C32" s="276"/>
      <c r="D32" s="923"/>
      <c r="E32" s="923"/>
      <c r="F32" s="923"/>
      <c r="G32" s="924"/>
      <c r="H32" s="923"/>
    </row>
    <row r="33" spans="2:8" ht="12.75">
      <c r="B33" s="1405" t="str">
        <f>+CONCATENATE("Reforços Líquidos Utilizações ",Introdução!$E$28)</f>
        <v>Reforços Líquidos Utilizações t</v>
      </c>
      <c r="C33" s="277"/>
      <c r="D33" s="925">
        <f>+D27-D28</f>
        <v>0</v>
      </c>
      <c r="E33" s="925">
        <f>+E27-E28</f>
        <v>0</v>
      </c>
      <c r="F33" s="925">
        <f>+F27-F28</f>
        <v>0</v>
      </c>
      <c r="G33" s="926">
        <f>+G27-G28</f>
        <v>0</v>
      </c>
      <c r="H33" s="925">
        <f>+H27-H28</f>
        <v>0</v>
      </c>
    </row>
    <row r="36" spans="2:8" ht="12.75" customHeight="1"/>
    <row r="68" ht="12.75" customHeight="1"/>
  </sheetData>
  <mergeCells count="4">
    <mergeCell ref="B3:H3"/>
    <mergeCell ref="D6:F6"/>
    <mergeCell ref="G6:G7"/>
    <mergeCell ref="H6:H7"/>
  </mergeCells>
  <hyperlinks>
    <hyperlink ref="A1" location="ÍNDICE!B2" display="Indíce"/>
  </hyperlinks>
  <printOptions horizontalCentered="1"/>
  <pageMargins left="0.70866141732283472" right="0.70866141732283472" top="0.74803149606299213" bottom="0.74803149606299213" header="0.31496062992125984" footer="0.31496062992125984"/>
  <pageSetup paperSize="9" scale="76" orientation="portrait"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499984740745262"/>
    <pageSetUpPr fitToPage="1"/>
  </sheetPr>
  <dimension ref="A1:I49"/>
  <sheetViews>
    <sheetView showGridLines="0" workbookViewId="0">
      <pane ySplit="6" topLeftCell="A7" activePane="bottomLeft" state="frozen"/>
      <selection activeCell="K47" sqref="K47"/>
      <selection pane="bottomLeft" activeCell="A3" sqref="A3:XFD3"/>
    </sheetView>
  </sheetViews>
  <sheetFormatPr defaultRowHeight="12"/>
  <cols>
    <col min="1" max="1" width="6.140625" style="294" customWidth="1"/>
    <col min="2" max="2" width="4.85546875" style="294" customWidth="1"/>
    <col min="3" max="3" width="67.85546875" style="294" customWidth="1"/>
    <col min="4" max="4" width="1" style="313" customWidth="1"/>
    <col min="5" max="5" width="14.7109375" style="294" customWidth="1"/>
    <col min="6" max="6" width="1" style="297" customWidth="1"/>
    <col min="7" max="7" width="12.28515625" style="294" customWidth="1"/>
    <col min="8" max="8" width="1" style="297" customWidth="1"/>
    <col min="9" max="9" width="12.28515625" style="294" customWidth="1"/>
    <col min="10" max="10" width="6.140625" style="294" customWidth="1"/>
    <col min="11" max="249" width="9.140625" style="294"/>
    <col min="250" max="250" width="17.42578125" style="294" customWidth="1"/>
    <col min="251" max="256" width="10.85546875" style="294" customWidth="1"/>
    <col min="257" max="257" width="1.85546875" style="294" customWidth="1"/>
    <col min="258" max="258" width="8.85546875" style="294" customWidth="1"/>
    <col min="259" max="260" width="0.28515625" style="294" customWidth="1"/>
    <col min="261" max="505" width="9.140625" style="294"/>
    <col min="506" max="506" width="17.42578125" style="294" customWidth="1"/>
    <col min="507" max="512" width="10.85546875" style="294" customWidth="1"/>
    <col min="513" max="513" width="1.85546875" style="294" customWidth="1"/>
    <col min="514" max="514" width="8.85546875" style="294" customWidth="1"/>
    <col min="515" max="516" width="0.28515625" style="294" customWidth="1"/>
    <col min="517" max="761" width="9.140625" style="294"/>
    <col min="762" max="762" width="17.42578125" style="294" customWidth="1"/>
    <col min="763" max="768" width="10.85546875" style="294" customWidth="1"/>
    <col min="769" max="769" width="1.85546875" style="294" customWidth="1"/>
    <col min="770" max="770" width="8.85546875" style="294" customWidth="1"/>
    <col min="771" max="772" width="0.28515625" style="294" customWidth="1"/>
    <col min="773" max="1017" width="9.140625" style="294"/>
    <col min="1018" max="1018" width="17.42578125" style="294" customWidth="1"/>
    <col min="1019" max="1024" width="10.85546875" style="294" customWidth="1"/>
    <col min="1025" max="1025" width="1.85546875" style="294" customWidth="1"/>
    <col min="1026" max="1026" width="8.85546875" style="294" customWidth="1"/>
    <col min="1027" max="1028" width="0.28515625" style="294" customWidth="1"/>
    <col min="1029" max="1273" width="9.140625" style="294"/>
    <col min="1274" max="1274" width="17.42578125" style="294" customWidth="1"/>
    <col min="1275" max="1280" width="10.85546875" style="294" customWidth="1"/>
    <col min="1281" max="1281" width="1.85546875" style="294" customWidth="1"/>
    <col min="1282" max="1282" width="8.85546875" style="294" customWidth="1"/>
    <col min="1283" max="1284" width="0.28515625" style="294" customWidth="1"/>
    <col min="1285" max="1529" width="9.140625" style="294"/>
    <col min="1530" max="1530" width="17.42578125" style="294" customWidth="1"/>
    <col min="1531" max="1536" width="10.85546875" style="294" customWidth="1"/>
    <col min="1537" max="1537" width="1.85546875" style="294" customWidth="1"/>
    <col min="1538" max="1538" width="8.85546875" style="294" customWidth="1"/>
    <col min="1539" max="1540" width="0.28515625" style="294" customWidth="1"/>
    <col min="1541" max="1785" width="9.140625" style="294"/>
    <col min="1786" max="1786" width="17.42578125" style="294" customWidth="1"/>
    <col min="1787" max="1792" width="10.85546875" style="294" customWidth="1"/>
    <col min="1793" max="1793" width="1.85546875" style="294" customWidth="1"/>
    <col min="1794" max="1794" width="8.85546875" style="294" customWidth="1"/>
    <col min="1795" max="1796" width="0.28515625" style="294" customWidth="1"/>
    <col min="1797" max="2041" width="9.140625" style="294"/>
    <col min="2042" max="2042" width="17.42578125" style="294" customWidth="1"/>
    <col min="2043" max="2048" width="10.85546875" style="294" customWidth="1"/>
    <col min="2049" max="2049" width="1.85546875" style="294" customWidth="1"/>
    <col min="2050" max="2050" width="8.85546875" style="294" customWidth="1"/>
    <col min="2051" max="2052" width="0.28515625" style="294" customWidth="1"/>
    <col min="2053" max="2297" width="9.140625" style="294"/>
    <col min="2298" max="2298" width="17.42578125" style="294" customWidth="1"/>
    <col min="2299" max="2304" width="10.85546875" style="294" customWidth="1"/>
    <col min="2305" max="2305" width="1.85546875" style="294" customWidth="1"/>
    <col min="2306" max="2306" width="8.85546875" style="294" customWidth="1"/>
    <col min="2307" max="2308" width="0.28515625" style="294" customWidth="1"/>
    <col min="2309" max="2553" width="9.140625" style="294"/>
    <col min="2554" max="2554" width="17.42578125" style="294" customWidth="1"/>
    <col min="2555" max="2560" width="10.85546875" style="294" customWidth="1"/>
    <col min="2561" max="2561" width="1.85546875" style="294" customWidth="1"/>
    <col min="2562" max="2562" width="8.85546875" style="294" customWidth="1"/>
    <col min="2563" max="2564" width="0.28515625" style="294" customWidth="1"/>
    <col min="2565" max="2809" width="9.140625" style="294"/>
    <col min="2810" max="2810" width="17.42578125" style="294" customWidth="1"/>
    <col min="2811" max="2816" width="10.85546875" style="294" customWidth="1"/>
    <col min="2817" max="2817" width="1.85546875" style="294" customWidth="1"/>
    <col min="2818" max="2818" width="8.85546875" style="294" customWidth="1"/>
    <col min="2819" max="2820" width="0.28515625" style="294" customWidth="1"/>
    <col min="2821" max="3065" width="9.140625" style="294"/>
    <col min="3066" max="3066" width="17.42578125" style="294" customWidth="1"/>
    <col min="3067" max="3072" width="10.85546875" style="294" customWidth="1"/>
    <col min="3073" max="3073" width="1.85546875" style="294" customWidth="1"/>
    <col min="3074" max="3074" width="8.85546875" style="294" customWidth="1"/>
    <col min="3075" max="3076" width="0.28515625" style="294" customWidth="1"/>
    <col min="3077" max="3321" width="9.140625" style="294"/>
    <col min="3322" max="3322" width="17.42578125" style="294" customWidth="1"/>
    <col min="3323" max="3328" width="10.85546875" style="294" customWidth="1"/>
    <col min="3329" max="3329" width="1.85546875" style="294" customWidth="1"/>
    <col min="3330" max="3330" width="8.85546875" style="294" customWidth="1"/>
    <col min="3331" max="3332" width="0.28515625" style="294" customWidth="1"/>
    <col min="3333" max="3577" width="9.140625" style="294"/>
    <col min="3578" max="3578" width="17.42578125" style="294" customWidth="1"/>
    <col min="3579" max="3584" width="10.85546875" style="294" customWidth="1"/>
    <col min="3585" max="3585" width="1.85546875" style="294" customWidth="1"/>
    <col min="3586" max="3586" width="8.85546875" style="294" customWidth="1"/>
    <col min="3587" max="3588" width="0.28515625" style="294" customWidth="1"/>
    <col min="3589" max="3833" width="9.140625" style="294"/>
    <col min="3834" max="3834" width="17.42578125" style="294" customWidth="1"/>
    <col min="3835" max="3840" width="10.85546875" style="294" customWidth="1"/>
    <col min="3841" max="3841" width="1.85546875" style="294" customWidth="1"/>
    <col min="3842" max="3842" width="8.85546875" style="294" customWidth="1"/>
    <col min="3843" max="3844" width="0.28515625" style="294" customWidth="1"/>
    <col min="3845" max="4089" width="9.140625" style="294"/>
    <col min="4090" max="4090" width="17.42578125" style="294" customWidth="1"/>
    <col min="4091" max="4096" width="10.85546875" style="294" customWidth="1"/>
    <col min="4097" max="4097" width="1.85546875" style="294" customWidth="1"/>
    <col min="4098" max="4098" width="8.85546875" style="294" customWidth="1"/>
    <col min="4099" max="4100" width="0.28515625" style="294" customWidth="1"/>
    <col min="4101" max="4345" width="9.140625" style="294"/>
    <col min="4346" max="4346" width="17.42578125" style="294" customWidth="1"/>
    <col min="4347" max="4352" width="10.85546875" style="294" customWidth="1"/>
    <col min="4353" max="4353" width="1.85546875" style="294" customWidth="1"/>
    <col min="4354" max="4354" width="8.85546875" style="294" customWidth="1"/>
    <col min="4355" max="4356" width="0.28515625" style="294" customWidth="1"/>
    <col min="4357" max="4601" width="9.140625" style="294"/>
    <col min="4602" max="4602" width="17.42578125" style="294" customWidth="1"/>
    <col min="4603" max="4608" width="10.85546875" style="294" customWidth="1"/>
    <col min="4609" max="4609" width="1.85546875" style="294" customWidth="1"/>
    <col min="4610" max="4610" width="8.85546875" style="294" customWidth="1"/>
    <col min="4611" max="4612" width="0.28515625" style="294" customWidth="1"/>
    <col min="4613" max="4857" width="9.140625" style="294"/>
    <col min="4858" max="4858" width="17.42578125" style="294" customWidth="1"/>
    <col min="4859" max="4864" width="10.85546875" style="294" customWidth="1"/>
    <col min="4865" max="4865" width="1.85546875" style="294" customWidth="1"/>
    <col min="4866" max="4866" width="8.85546875" style="294" customWidth="1"/>
    <col min="4867" max="4868" width="0.28515625" style="294" customWidth="1"/>
    <col min="4869" max="5113" width="9.140625" style="294"/>
    <col min="5114" max="5114" width="17.42578125" style="294" customWidth="1"/>
    <col min="5115" max="5120" width="10.85546875" style="294" customWidth="1"/>
    <col min="5121" max="5121" width="1.85546875" style="294" customWidth="1"/>
    <col min="5122" max="5122" width="8.85546875" style="294" customWidth="1"/>
    <col min="5123" max="5124" width="0.28515625" style="294" customWidth="1"/>
    <col min="5125" max="5369" width="9.140625" style="294"/>
    <col min="5370" max="5370" width="17.42578125" style="294" customWidth="1"/>
    <col min="5371" max="5376" width="10.85546875" style="294" customWidth="1"/>
    <col min="5377" max="5377" width="1.85546875" style="294" customWidth="1"/>
    <col min="5378" max="5378" width="8.85546875" style="294" customWidth="1"/>
    <col min="5379" max="5380" width="0.28515625" style="294" customWidth="1"/>
    <col min="5381" max="5625" width="9.140625" style="294"/>
    <col min="5626" max="5626" width="17.42578125" style="294" customWidth="1"/>
    <col min="5627" max="5632" width="10.85546875" style="294" customWidth="1"/>
    <col min="5633" max="5633" width="1.85546875" style="294" customWidth="1"/>
    <col min="5634" max="5634" width="8.85546875" style="294" customWidth="1"/>
    <col min="5635" max="5636" width="0.28515625" style="294" customWidth="1"/>
    <col min="5637" max="5881" width="9.140625" style="294"/>
    <col min="5882" max="5882" width="17.42578125" style="294" customWidth="1"/>
    <col min="5883" max="5888" width="10.85546875" style="294" customWidth="1"/>
    <col min="5889" max="5889" width="1.85546875" style="294" customWidth="1"/>
    <col min="5890" max="5890" width="8.85546875" style="294" customWidth="1"/>
    <col min="5891" max="5892" width="0.28515625" style="294" customWidth="1"/>
    <col min="5893" max="6137" width="9.140625" style="294"/>
    <col min="6138" max="6138" width="17.42578125" style="294" customWidth="1"/>
    <col min="6139" max="6144" width="10.85546875" style="294" customWidth="1"/>
    <col min="6145" max="6145" width="1.85546875" style="294" customWidth="1"/>
    <col min="6146" max="6146" width="8.85546875" style="294" customWidth="1"/>
    <col min="6147" max="6148" width="0.28515625" style="294" customWidth="1"/>
    <col min="6149" max="6393" width="9.140625" style="294"/>
    <col min="6394" max="6394" width="17.42578125" style="294" customWidth="1"/>
    <col min="6395" max="6400" width="10.85546875" style="294" customWidth="1"/>
    <col min="6401" max="6401" width="1.85546875" style="294" customWidth="1"/>
    <col min="6402" max="6402" width="8.85546875" style="294" customWidth="1"/>
    <col min="6403" max="6404" width="0.28515625" style="294" customWidth="1"/>
    <col min="6405" max="6649" width="9.140625" style="294"/>
    <col min="6650" max="6650" width="17.42578125" style="294" customWidth="1"/>
    <col min="6651" max="6656" width="10.85546875" style="294" customWidth="1"/>
    <col min="6657" max="6657" width="1.85546875" style="294" customWidth="1"/>
    <col min="6658" max="6658" width="8.85546875" style="294" customWidth="1"/>
    <col min="6659" max="6660" width="0.28515625" style="294" customWidth="1"/>
    <col min="6661" max="6905" width="9.140625" style="294"/>
    <col min="6906" max="6906" width="17.42578125" style="294" customWidth="1"/>
    <col min="6907" max="6912" width="10.85546875" style="294" customWidth="1"/>
    <col min="6913" max="6913" width="1.85546875" style="294" customWidth="1"/>
    <col min="6914" max="6914" width="8.85546875" style="294" customWidth="1"/>
    <col min="6915" max="6916" width="0.28515625" style="294" customWidth="1"/>
    <col min="6917" max="7161" width="9.140625" style="294"/>
    <col min="7162" max="7162" width="17.42578125" style="294" customWidth="1"/>
    <col min="7163" max="7168" width="10.85546875" style="294" customWidth="1"/>
    <col min="7169" max="7169" width="1.85546875" style="294" customWidth="1"/>
    <col min="7170" max="7170" width="8.85546875" style="294" customWidth="1"/>
    <col min="7171" max="7172" width="0.28515625" style="294" customWidth="1"/>
    <col min="7173" max="7417" width="9.140625" style="294"/>
    <col min="7418" max="7418" width="17.42578125" style="294" customWidth="1"/>
    <col min="7419" max="7424" width="10.85546875" style="294" customWidth="1"/>
    <col min="7425" max="7425" width="1.85546875" style="294" customWidth="1"/>
    <col min="7426" max="7426" width="8.85546875" style="294" customWidth="1"/>
    <col min="7427" max="7428" width="0.28515625" style="294" customWidth="1"/>
    <col min="7429" max="7673" width="9.140625" style="294"/>
    <col min="7674" max="7674" width="17.42578125" style="294" customWidth="1"/>
    <col min="7675" max="7680" width="10.85546875" style="294" customWidth="1"/>
    <col min="7681" max="7681" width="1.85546875" style="294" customWidth="1"/>
    <col min="7682" max="7682" width="8.85546875" style="294" customWidth="1"/>
    <col min="7683" max="7684" width="0.28515625" style="294" customWidth="1"/>
    <col min="7685" max="7929" width="9.140625" style="294"/>
    <col min="7930" max="7930" width="17.42578125" style="294" customWidth="1"/>
    <col min="7931" max="7936" width="10.85546875" style="294" customWidth="1"/>
    <col min="7937" max="7937" width="1.85546875" style="294" customWidth="1"/>
    <col min="7938" max="7938" width="8.85546875" style="294" customWidth="1"/>
    <col min="7939" max="7940" width="0.28515625" style="294" customWidth="1"/>
    <col min="7941" max="8185" width="9.140625" style="294"/>
    <col min="8186" max="8186" width="17.42578125" style="294" customWidth="1"/>
    <col min="8187" max="8192" width="10.85546875" style="294" customWidth="1"/>
    <col min="8193" max="8193" width="1.85546875" style="294" customWidth="1"/>
    <col min="8194" max="8194" width="8.85546875" style="294" customWidth="1"/>
    <col min="8195" max="8196" width="0.28515625" style="294" customWidth="1"/>
    <col min="8197" max="8441" width="9.140625" style="294"/>
    <col min="8442" max="8442" width="17.42578125" style="294" customWidth="1"/>
    <col min="8443" max="8448" width="10.85546875" style="294" customWidth="1"/>
    <col min="8449" max="8449" width="1.85546875" style="294" customWidth="1"/>
    <col min="8450" max="8450" width="8.85546875" style="294" customWidth="1"/>
    <col min="8451" max="8452" width="0.28515625" style="294" customWidth="1"/>
    <col min="8453" max="8697" width="9.140625" style="294"/>
    <col min="8698" max="8698" width="17.42578125" style="294" customWidth="1"/>
    <col min="8699" max="8704" width="10.85546875" style="294" customWidth="1"/>
    <col min="8705" max="8705" width="1.85546875" style="294" customWidth="1"/>
    <col min="8706" max="8706" width="8.85546875" style="294" customWidth="1"/>
    <col min="8707" max="8708" width="0.28515625" style="294" customWidth="1"/>
    <col min="8709" max="8953" width="9.140625" style="294"/>
    <col min="8954" max="8954" width="17.42578125" style="294" customWidth="1"/>
    <col min="8955" max="8960" width="10.85546875" style="294" customWidth="1"/>
    <col min="8961" max="8961" width="1.85546875" style="294" customWidth="1"/>
    <col min="8962" max="8962" width="8.85546875" style="294" customWidth="1"/>
    <col min="8963" max="8964" width="0.28515625" style="294" customWidth="1"/>
    <col min="8965" max="9209" width="9.140625" style="294"/>
    <col min="9210" max="9210" width="17.42578125" style="294" customWidth="1"/>
    <col min="9211" max="9216" width="10.85546875" style="294" customWidth="1"/>
    <col min="9217" max="9217" width="1.85546875" style="294" customWidth="1"/>
    <col min="9218" max="9218" width="8.85546875" style="294" customWidth="1"/>
    <col min="9219" max="9220" width="0.28515625" style="294" customWidth="1"/>
    <col min="9221" max="9465" width="9.140625" style="294"/>
    <col min="9466" max="9466" width="17.42578125" style="294" customWidth="1"/>
    <col min="9467" max="9472" width="10.85546875" style="294" customWidth="1"/>
    <col min="9473" max="9473" width="1.85546875" style="294" customWidth="1"/>
    <col min="9474" max="9474" width="8.85546875" style="294" customWidth="1"/>
    <col min="9475" max="9476" width="0.28515625" style="294" customWidth="1"/>
    <col min="9477" max="9721" width="9.140625" style="294"/>
    <col min="9722" max="9722" width="17.42578125" style="294" customWidth="1"/>
    <col min="9723" max="9728" width="10.85546875" style="294" customWidth="1"/>
    <col min="9729" max="9729" width="1.85546875" style="294" customWidth="1"/>
    <col min="9730" max="9730" width="8.85546875" style="294" customWidth="1"/>
    <col min="9731" max="9732" width="0.28515625" style="294" customWidth="1"/>
    <col min="9733" max="9977" width="9.140625" style="294"/>
    <col min="9978" max="9978" width="17.42578125" style="294" customWidth="1"/>
    <col min="9979" max="9984" width="10.85546875" style="294" customWidth="1"/>
    <col min="9985" max="9985" width="1.85546875" style="294" customWidth="1"/>
    <col min="9986" max="9986" width="8.85546875" style="294" customWidth="1"/>
    <col min="9987" max="9988" width="0.28515625" style="294" customWidth="1"/>
    <col min="9989" max="10233" width="9.140625" style="294"/>
    <col min="10234" max="10234" width="17.42578125" style="294" customWidth="1"/>
    <col min="10235" max="10240" width="10.85546875" style="294" customWidth="1"/>
    <col min="10241" max="10241" width="1.85546875" style="294" customWidth="1"/>
    <col min="10242" max="10242" width="8.85546875" style="294" customWidth="1"/>
    <col min="10243" max="10244" width="0.28515625" style="294" customWidth="1"/>
    <col min="10245" max="10489" width="9.140625" style="294"/>
    <col min="10490" max="10490" width="17.42578125" style="294" customWidth="1"/>
    <col min="10491" max="10496" width="10.85546875" style="294" customWidth="1"/>
    <col min="10497" max="10497" width="1.85546875" style="294" customWidth="1"/>
    <col min="10498" max="10498" width="8.85546875" style="294" customWidth="1"/>
    <col min="10499" max="10500" width="0.28515625" style="294" customWidth="1"/>
    <col min="10501" max="10745" width="9.140625" style="294"/>
    <col min="10746" max="10746" width="17.42578125" style="294" customWidth="1"/>
    <col min="10747" max="10752" width="10.85546875" style="294" customWidth="1"/>
    <col min="10753" max="10753" width="1.85546875" style="294" customWidth="1"/>
    <col min="10754" max="10754" width="8.85546875" style="294" customWidth="1"/>
    <col min="10755" max="10756" width="0.28515625" style="294" customWidth="1"/>
    <col min="10757" max="11001" width="9.140625" style="294"/>
    <col min="11002" max="11002" width="17.42578125" style="294" customWidth="1"/>
    <col min="11003" max="11008" width="10.85546875" style="294" customWidth="1"/>
    <col min="11009" max="11009" width="1.85546875" style="294" customWidth="1"/>
    <col min="11010" max="11010" width="8.85546875" style="294" customWidth="1"/>
    <col min="11011" max="11012" width="0.28515625" style="294" customWidth="1"/>
    <col min="11013" max="11257" width="9.140625" style="294"/>
    <col min="11258" max="11258" width="17.42578125" style="294" customWidth="1"/>
    <col min="11259" max="11264" width="10.85546875" style="294" customWidth="1"/>
    <col min="11265" max="11265" width="1.85546875" style="294" customWidth="1"/>
    <col min="11266" max="11266" width="8.85546875" style="294" customWidth="1"/>
    <col min="11267" max="11268" width="0.28515625" style="294" customWidth="1"/>
    <col min="11269" max="11513" width="9.140625" style="294"/>
    <col min="11514" max="11514" width="17.42578125" style="294" customWidth="1"/>
    <col min="11515" max="11520" width="10.85546875" style="294" customWidth="1"/>
    <col min="11521" max="11521" width="1.85546875" style="294" customWidth="1"/>
    <col min="11522" max="11522" width="8.85546875" style="294" customWidth="1"/>
    <col min="11523" max="11524" width="0.28515625" style="294" customWidth="1"/>
    <col min="11525" max="11769" width="9.140625" style="294"/>
    <col min="11770" max="11770" width="17.42578125" style="294" customWidth="1"/>
    <col min="11771" max="11776" width="10.85546875" style="294" customWidth="1"/>
    <col min="11777" max="11777" width="1.85546875" style="294" customWidth="1"/>
    <col min="11778" max="11778" width="8.85546875" style="294" customWidth="1"/>
    <col min="11779" max="11780" width="0.28515625" style="294" customWidth="1"/>
    <col min="11781" max="12025" width="9.140625" style="294"/>
    <col min="12026" max="12026" width="17.42578125" style="294" customWidth="1"/>
    <col min="12027" max="12032" width="10.85546875" style="294" customWidth="1"/>
    <col min="12033" max="12033" width="1.85546875" style="294" customWidth="1"/>
    <col min="12034" max="12034" width="8.85546875" style="294" customWidth="1"/>
    <col min="12035" max="12036" width="0.28515625" style="294" customWidth="1"/>
    <col min="12037" max="12281" width="9.140625" style="294"/>
    <col min="12282" max="12282" width="17.42578125" style="294" customWidth="1"/>
    <col min="12283" max="12288" width="10.85546875" style="294" customWidth="1"/>
    <col min="12289" max="12289" width="1.85546875" style="294" customWidth="1"/>
    <col min="12290" max="12290" width="8.85546875" style="294" customWidth="1"/>
    <col min="12291" max="12292" width="0.28515625" style="294" customWidth="1"/>
    <col min="12293" max="12537" width="9.140625" style="294"/>
    <col min="12538" max="12538" width="17.42578125" style="294" customWidth="1"/>
    <col min="12539" max="12544" width="10.85546875" style="294" customWidth="1"/>
    <col min="12545" max="12545" width="1.85546875" style="294" customWidth="1"/>
    <col min="12546" max="12546" width="8.85546875" style="294" customWidth="1"/>
    <col min="12547" max="12548" width="0.28515625" style="294" customWidth="1"/>
    <col min="12549" max="12793" width="9.140625" style="294"/>
    <col min="12794" max="12794" width="17.42578125" style="294" customWidth="1"/>
    <col min="12795" max="12800" width="10.85546875" style="294" customWidth="1"/>
    <col min="12801" max="12801" width="1.85546875" style="294" customWidth="1"/>
    <col min="12802" max="12802" width="8.85546875" style="294" customWidth="1"/>
    <col min="12803" max="12804" width="0.28515625" style="294" customWidth="1"/>
    <col min="12805" max="13049" width="9.140625" style="294"/>
    <col min="13050" max="13050" width="17.42578125" style="294" customWidth="1"/>
    <col min="13051" max="13056" width="10.85546875" style="294" customWidth="1"/>
    <col min="13057" max="13057" width="1.85546875" style="294" customWidth="1"/>
    <col min="13058" max="13058" width="8.85546875" style="294" customWidth="1"/>
    <col min="13059" max="13060" width="0.28515625" style="294" customWidth="1"/>
    <col min="13061" max="13305" width="9.140625" style="294"/>
    <col min="13306" max="13306" width="17.42578125" style="294" customWidth="1"/>
    <col min="13307" max="13312" width="10.85546875" style="294" customWidth="1"/>
    <col min="13313" max="13313" width="1.85546875" style="294" customWidth="1"/>
    <col min="13314" max="13314" width="8.85546875" style="294" customWidth="1"/>
    <col min="13315" max="13316" width="0.28515625" style="294" customWidth="1"/>
    <col min="13317" max="13561" width="9.140625" style="294"/>
    <col min="13562" max="13562" width="17.42578125" style="294" customWidth="1"/>
    <col min="13563" max="13568" width="10.85546875" style="294" customWidth="1"/>
    <col min="13569" max="13569" width="1.85546875" style="294" customWidth="1"/>
    <col min="13570" max="13570" width="8.85546875" style="294" customWidth="1"/>
    <col min="13571" max="13572" width="0.28515625" style="294" customWidth="1"/>
    <col min="13573" max="13817" width="9.140625" style="294"/>
    <col min="13818" max="13818" width="17.42578125" style="294" customWidth="1"/>
    <col min="13819" max="13824" width="10.85546875" style="294" customWidth="1"/>
    <col min="13825" max="13825" width="1.85546875" style="294" customWidth="1"/>
    <col min="13826" max="13826" width="8.85546875" style="294" customWidth="1"/>
    <col min="13827" max="13828" width="0.28515625" style="294" customWidth="1"/>
    <col min="13829" max="14073" width="9.140625" style="294"/>
    <col min="14074" max="14074" width="17.42578125" style="294" customWidth="1"/>
    <col min="14075" max="14080" width="10.85546875" style="294" customWidth="1"/>
    <col min="14081" max="14081" width="1.85546875" style="294" customWidth="1"/>
    <col min="14082" max="14082" width="8.85546875" style="294" customWidth="1"/>
    <col min="14083" max="14084" width="0.28515625" style="294" customWidth="1"/>
    <col min="14085" max="14329" width="9.140625" style="294"/>
    <col min="14330" max="14330" width="17.42578125" style="294" customWidth="1"/>
    <col min="14331" max="14336" width="10.85546875" style="294" customWidth="1"/>
    <col min="14337" max="14337" width="1.85546875" style="294" customWidth="1"/>
    <col min="14338" max="14338" width="8.85546875" style="294" customWidth="1"/>
    <col min="14339" max="14340" width="0.28515625" style="294" customWidth="1"/>
    <col min="14341" max="14585" width="9.140625" style="294"/>
    <col min="14586" max="14586" width="17.42578125" style="294" customWidth="1"/>
    <col min="14587" max="14592" width="10.85546875" style="294" customWidth="1"/>
    <col min="14593" max="14593" width="1.85546875" style="294" customWidth="1"/>
    <col min="14594" max="14594" width="8.85546875" style="294" customWidth="1"/>
    <col min="14595" max="14596" width="0.28515625" style="294" customWidth="1"/>
    <col min="14597" max="14841" width="9.140625" style="294"/>
    <col min="14842" max="14842" width="17.42578125" style="294" customWidth="1"/>
    <col min="14843" max="14848" width="10.85546875" style="294" customWidth="1"/>
    <col min="14849" max="14849" width="1.85546875" style="294" customWidth="1"/>
    <col min="14850" max="14850" width="8.85546875" style="294" customWidth="1"/>
    <col min="14851" max="14852" width="0.28515625" style="294" customWidth="1"/>
    <col min="14853" max="15097" width="9.140625" style="294"/>
    <col min="15098" max="15098" width="17.42578125" style="294" customWidth="1"/>
    <col min="15099" max="15104" width="10.85546875" style="294" customWidth="1"/>
    <col min="15105" max="15105" width="1.85546875" style="294" customWidth="1"/>
    <col min="15106" max="15106" width="8.85546875" style="294" customWidth="1"/>
    <col min="15107" max="15108" width="0.28515625" style="294" customWidth="1"/>
    <col min="15109" max="15353" width="9.140625" style="294"/>
    <col min="15354" max="15354" width="17.42578125" style="294" customWidth="1"/>
    <col min="15355" max="15360" width="10.85546875" style="294" customWidth="1"/>
    <col min="15361" max="15361" width="1.85546875" style="294" customWidth="1"/>
    <col min="15362" max="15362" width="8.85546875" style="294" customWidth="1"/>
    <col min="15363" max="15364" width="0.28515625" style="294" customWidth="1"/>
    <col min="15365" max="15609" width="9.140625" style="294"/>
    <col min="15610" max="15610" width="17.42578125" style="294" customWidth="1"/>
    <col min="15611" max="15616" width="10.85546875" style="294" customWidth="1"/>
    <col min="15617" max="15617" width="1.85546875" style="294" customWidth="1"/>
    <col min="15618" max="15618" width="8.85546875" style="294" customWidth="1"/>
    <col min="15619" max="15620" width="0.28515625" style="294" customWidth="1"/>
    <col min="15621" max="15865" width="9.140625" style="294"/>
    <col min="15866" max="15866" width="17.42578125" style="294" customWidth="1"/>
    <col min="15867" max="15872" width="10.85546875" style="294" customWidth="1"/>
    <col min="15873" max="15873" width="1.85546875" style="294" customWidth="1"/>
    <col min="15874" max="15874" width="8.85546875" style="294" customWidth="1"/>
    <col min="15875" max="15876" width="0.28515625" style="294" customWidth="1"/>
    <col min="15877" max="16121" width="9.140625" style="294"/>
    <col min="16122" max="16122" width="17.42578125" style="294" customWidth="1"/>
    <col min="16123" max="16128" width="10.85546875" style="294" customWidth="1"/>
    <col min="16129" max="16129" width="1.85546875" style="294" customWidth="1"/>
    <col min="16130" max="16130" width="8.85546875" style="294" customWidth="1"/>
    <col min="16131" max="16132" width="0.28515625" style="294" customWidth="1"/>
    <col min="16133" max="16384" width="9.140625" style="294"/>
  </cols>
  <sheetData>
    <row r="1" spans="1:9" ht="15" customHeight="1">
      <c r="A1" s="400" t="s">
        <v>814</v>
      </c>
      <c r="B1" s="295"/>
      <c r="C1" s="402"/>
      <c r="D1" s="295"/>
      <c r="E1" s="295"/>
      <c r="F1" s="295"/>
      <c r="G1" s="295"/>
      <c r="H1" s="295"/>
      <c r="I1" s="295"/>
    </row>
    <row r="2" spans="1:9" ht="18.75" customHeight="1">
      <c r="B2" s="295"/>
      <c r="C2" s="295"/>
      <c r="D2" s="295"/>
      <c r="E2" s="295"/>
      <c r="F2" s="295"/>
      <c r="G2" s="295"/>
      <c r="H2" s="295"/>
      <c r="I2" s="295"/>
    </row>
    <row r="3" spans="1:9" s="403" customFormat="1" ht="15">
      <c r="B3" s="3129" t="s">
        <v>921</v>
      </c>
      <c r="C3" s="3129"/>
      <c r="D3" s="3129"/>
      <c r="E3" s="3129"/>
      <c r="F3" s="3129"/>
      <c r="G3" s="3129"/>
      <c r="H3" s="3129"/>
      <c r="I3" s="3129"/>
    </row>
    <row r="4" spans="1:9">
      <c r="B4" s="208"/>
      <c r="C4" s="208"/>
      <c r="D4" s="308"/>
      <c r="E4" s="145"/>
      <c r="F4" s="145"/>
      <c r="G4" s="145"/>
      <c r="H4" s="145"/>
      <c r="I4" s="583"/>
    </row>
    <row r="5" spans="1:9">
      <c r="B5" s="295"/>
      <c r="C5" s="296"/>
      <c r="D5" s="295"/>
      <c r="G5" s="285"/>
      <c r="H5" s="286"/>
      <c r="I5" s="314" t="s">
        <v>169</v>
      </c>
    </row>
    <row r="6" spans="1:9" s="298" customFormat="1">
      <c r="B6" s="307"/>
      <c r="C6" s="306" t="s">
        <v>112</v>
      </c>
      <c r="D6" s="309"/>
      <c r="E6" s="287" t="str">
        <f>+Introdução!E26</f>
        <v>t-2</v>
      </c>
      <c r="F6" s="288"/>
      <c r="G6" s="287" t="str">
        <f>+Introdução!E27</f>
        <v>t-1</v>
      </c>
      <c r="H6" s="677"/>
      <c r="I6" s="287" t="str">
        <f>+Introdução!E28</f>
        <v>t</v>
      </c>
    </row>
    <row r="7" spans="1:9" s="299" customFormat="1" ht="4.5" customHeight="1">
      <c r="B7" s="300"/>
      <c r="C7" s="301"/>
      <c r="D7" s="310"/>
      <c r="E7" s="301"/>
      <c r="F7" s="301"/>
      <c r="G7" s="301"/>
      <c r="H7" s="678"/>
      <c r="I7" s="301"/>
    </row>
    <row r="8" spans="1:9" s="298" customFormat="1">
      <c r="B8" s="289">
        <v>1</v>
      </c>
      <c r="C8" s="105" t="s">
        <v>297</v>
      </c>
      <c r="D8" s="311"/>
      <c r="E8" s="1047"/>
      <c r="F8" s="414"/>
      <c r="G8" s="1047"/>
      <c r="H8" s="1601"/>
      <c r="I8" s="1047"/>
    </row>
    <row r="9" spans="1:9" s="298" customFormat="1">
      <c r="B9" s="290">
        <v>2</v>
      </c>
      <c r="C9" s="106" t="s">
        <v>298</v>
      </c>
      <c r="D9" s="311"/>
      <c r="E9" s="825"/>
      <c r="F9" s="414"/>
      <c r="G9" s="825"/>
      <c r="H9" s="1601"/>
      <c r="I9" s="825"/>
    </row>
    <row r="10" spans="1:9" s="298" customFormat="1">
      <c r="B10" s="290">
        <v>3</v>
      </c>
      <c r="C10" s="304" t="s">
        <v>299</v>
      </c>
      <c r="D10" s="311"/>
      <c r="E10" s="470"/>
      <c r="F10" s="414"/>
      <c r="G10" s="1415"/>
      <c r="H10" s="1601"/>
      <c r="I10" s="1415"/>
    </row>
    <row r="11" spans="1:9" s="298" customFormat="1">
      <c r="B11" s="292">
        <v>4</v>
      </c>
      <c r="C11" s="304" t="s">
        <v>300</v>
      </c>
      <c r="D11" s="311"/>
      <c r="E11" s="470"/>
      <c r="F11" s="414"/>
      <c r="G11" s="1415"/>
      <c r="H11" s="1601"/>
      <c r="I11" s="1415"/>
    </row>
    <row r="12" spans="1:9" s="298" customFormat="1">
      <c r="B12" s="290">
        <v>5</v>
      </c>
      <c r="C12" s="304" t="s">
        <v>301</v>
      </c>
      <c r="D12" s="311"/>
      <c r="E12" s="470"/>
      <c r="F12" s="414"/>
      <c r="G12" s="1415"/>
      <c r="H12" s="1601"/>
      <c r="I12" s="1415"/>
    </row>
    <row r="13" spans="1:9" s="298" customFormat="1">
      <c r="B13" s="292">
        <v>6</v>
      </c>
      <c r="C13" s="304" t="s">
        <v>302</v>
      </c>
      <c r="D13" s="311"/>
      <c r="E13" s="470"/>
      <c r="F13" s="414"/>
      <c r="G13" s="1415"/>
      <c r="H13" s="1601"/>
      <c r="I13" s="1415"/>
    </row>
    <row r="14" spans="1:9" s="298" customFormat="1">
      <c r="B14" s="290">
        <v>7</v>
      </c>
      <c r="C14" s="304" t="s">
        <v>171</v>
      </c>
      <c r="D14" s="311"/>
      <c r="E14" s="470"/>
      <c r="F14" s="414"/>
      <c r="G14" s="1415"/>
      <c r="H14" s="1601"/>
      <c r="I14" s="1415"/>
    </row>
    <row r="15" spans="1:9" s="298" customFormat="1">
      <c r="B15" s="292">
        <v>8</v>
      </c>
      <c r="C15" s="304" t="s">
        <v>303</v>
      </c>
      <c r="D15" s="311"/>
      <c r="E15" s="470"/>
      <c r="F15" s="414"/>
      <c r="G15" s="1415"/>
      <c r="H15" s="1601"/>
      <c r="I15" s="1415"/>
    </row>
    <row r="16" spans="1:9" s="298" customFormat="1">
      <c r="B16" s="290">
        <v>9</v>
      </c>
      <c r="C16" s="304" t="s">
        <v>304</v>
      </c>
      <c r="D16" s="311"/>
      <c r="E16" s="470"/>
      <c r="F16" s="414"/>
      <c r="G16" s="1415"/>
      <c r="H16" s="1601"/>
      <c r="I16" s="1415"/>
    </row>
    <row r="17" spans="2:9" s="298" customFormat="1">
      <c r="B17" s="292">
        <v>10</v>
      </c>
      <c r="C17" s="304" t="s">
        <v>305</v>
      </c>
      <c r="D17" s="311"/>
      <c r="E17" s="470"/>
      <c r="F17" s="414"/>
      <c r="G17" s="1415"/>
      <c r="H17" s="1601"/>
      <c r="I17" s="1415"/>
    </row>
    <row r="18" spans="2:9" s="298" customFormat="1">
      <c r="B18" s="290">
        <v>11</v>
      </c>
      <c r="C18" s="304" t="s">
        <v>362</v>
      </c>
      <c r="D18" s="311"/>
      <c r="E18" s="470"/>
      <c r="F18" s="414"/>
      <c r="G18" s="1415"/>
      <c r="H18" s="1601"/>
      <c r="I18" s="1415"/>
    </row>
    <row r="19" spans="2:9" s="298" customFormat="1">
      <c r="B19" s="292">
        <v>12</v>
      </c>
      <c r="C19" s="304" t="s">
        <v>306</v>
      </c>
      <c r="D19" s="311"/>
      <c r="E19" s="470"/>
      <c r="F19" s="414"/>
      <c r="G19" s="1415"/>
      <c r="H19" s="1601"/>
      <c r="I19" s="1415"/>
    </row>
    <row r="20" spans="2:9" s="298" customFormat="1">
      <c r="B20" s="290">
        <v>13</v>
      </c>
      <c r="C20" s="304" t="s">
        <v>308</v>
      </c>
      <c r="D20" s="311"/>
      <c r="E20" s="470"/>
      <c r="F20" s="414"/>
      <c r="G20" s="1415"/>
      <c r="H20" s="1601"/>
      <c r="I20" s="1415"/>
    </row>
    <row r="21" spans="2:9" s="298" customFormat="1">
      <c r="B21" s="292">
        <v>14</v>
      </c>
      <c r="C21" s="304" t="s">
        <v>278</v>
      </c>
      <c r="D21" s="311"/>
      <c r="E21" s="470"/>
      <c r="F21" s="22"/>
      <c r="G21" s="1415"/>
      <c r="H21" s="1601"/>
      <c r="I21" s="1415"/>
    </row>
    <row r="22" spans="2:9" s="298" customFormat="1">
      <c r="B22" s="290">
        <v>15</v>
      </c>
      <c r="C22" s="106" t="s">
        <v>282</v>
      </c>
      <c r="D22" s="311"/>
      <c r="E22" s="825"/>
      <c r="F22" s="22"/>
      <c r="G22" s="825"/>
      <c r="H22" s="1125"/>
      <c r="I22" s="825"/>
    </row>
    <row r="23" spans="2:9" s="298" customFormat="1" ht="4.5" customHeight="1">
      <c r="B23" s="292"/>
      <c r="C23" s="106"/>
      <c r="D23" s="311"/>
      <c r="E23" s="825"/>
      <c r="F23" s="22"/>
      <c r="G23" s="825"/>
      <c r="H23" s="1125"/>
      <c r="I23" s="825"/>
    </row>
    <row r="24" spans="2:9" s="210" customFormat="1">
      <c r="B24" s="293">
        <v>16</v>
      </c>
      <c r="C24" s="305" t="s">
        <v>336</v>
      </c>
      <c r="D24" s="312"/>
      <c r="E24" s="964">
        <f>E8-E13-('EDA N6-53 TPE'!M39+'EDA N6-53 TPE'!M47)</f>
        <v>0</v>
      </c>
      <c r="F24" s="490"/>
      <c r="G24" s="964">
        <f>G8-G13-('EDA N6-53 TPE'!M88+'EDA N6-53 TPE'!M96)</f>
        <v>0</v>
      </c>
      <c r="H24" s="1603"/>
      <c r="I24" s="964">
        <f>I8-I13-('EDA N6-53 TPE'!M137+'EDA N6-53 TPE'!M145)</f>
        <v>0</v>
      </c>
    </row>
    <row r="25" spans="2:9" s="210" customFormat="1">
      <c r="B25" s="293">
        <v>17</v>
      </c>
      <c r="C25" s="305" t="s">
        <v>326</v>
      </c>
      <c r="D25" s="312"/>
      <c r="E25" s="964">
        <f>E8+E9+E10+E11+E12-E13-E14-E15-E16-E17-E18-E19-E20+E21-E22</f>
        <v>0</v>
      </c>
      <c r="F25" s="490"/>
      <c r="G25" s="964">
        <f>G8+G9+G10+G11+G12-G13-G14-G15-G16-G17-G18-G19-G20+G21-G22</f>
        <v>0</v>
      </c>
      <c r="H25" s="1603"/>
      <c r="I25" s="964">
        <f>I8+I9+I10+I11+I12-I13-I14-I15-I16-I17-I18-I19-I20+I21-I22</f>
        <v>0</v>
      </c>
    </row>
    <row r="26" spans="2:9" s="298" customFormat="1" ht="4.5" customHeight="1">
      <c r="B26" s="292"/>
      <c r="C26" s="106"/>
      <c r="D26" s="311"/>
      <c r="E26" s="825"/>
      <c r="F26" s="22"/>
      <c r="G26" s="825"/>
      <c r="H26" s="1125"/>
      <c r="I26" s="825"/>
    </row>
    <row r="27" spans="2:9" s="298" customFormat="1">
      <c r="B27" s="290">
        <v>18</v>
      </c>
      <c r="C27" s="304" t="s">
        <v>309</v>
      </c>
      <c r="D27" s="311"/>
      <c r="E27" s="470"/>
      <c r="F27" s="22"/>
      <c r="G27" s="1415"/>
      <c r="H27" s="1125"/>
      <c r="I27" s="1415"/>
    </row>
    <row r="28" spans="2:9" s="298" customFormat="1">
      <c r="B28" s="290">
        <v>19</v>
      </c>
      <c r="C28" s="304" t="s">
        <v>310</v>
      </c>
      <c r="D28" s="311"/>
      <c r="E28" s="470"/>
      <c r="F28" s="22"/>
      <c r="G28" s="1415"/>
      <c r="H28" s="1125"/>
      <c r="I28" s="1415"/>
    </row>
    <row r="29" spans="2:9" s="298" customFormat="1" ht="4.5" customHeight="1">
      <c r="B29" s="292"/>
      <c r="C29" s="106"/>
      <c r="D29" s="311"/>
      <c r="E29" s="825"/>
      <c r="F29" s="22"/>
      <c r="G29" s="825"/>
      <c r="H29" s="1125"/>
      <c r="I29" s="825"/>
    </row>
    <row r="30" spans="2:9" s="210" customFormat="1">
      <c r="B30" s="293">
        <v>20</v>
      </c>
      <c r="C30" s="305" t="s">
        <v>327</v>
      </c>
      <c r="D30" s="312"/>
      <c r="E30" s="964">
        <f>E25-E27-E28</f>
        <v>0</v>
      </c>
      <c r="F30" s="490"/>
      <c r="G30" s="964">
        <f>G25-G27-G28</f>
        <v>0</v>
      </c>
      <c r="H30" s="1603"/>
      <c r="I30" s="964">
        <f>I25-I27-I28</f>
        <v>0</v>
      </c>
    </row>
    <row r="31" spans="2:9" s="298" customFormat="1" ht="4.5" customHeight="1">
      <c r="B31" s="292"/>
      <c r="C31" s="106"/>
      <c r="D31" s="311"/>
      <c r="E31" s="825"/>
      <c r="F31" s="22"/>
      <c r="G31" s="825"/>
      <c r="H31" s="1125"/>
      <c r="I31" s="825"/>
    </row>
    <row r="32" spans="2:9" s="298" customFormat="1">
      <c r="B32" s="290">
        <v>21</v>
      </c>
      <c r="C32" s="304" t="s">
        <v>311</v>
      </c>
      <c r="D32" s="311"/>
      <c r="E32" s="470"/>
      <c r="F32" s="22"/>
      <c r="G32" s="1415"/>
      <c r="H32" s="1125"/>
      <c r="I32" s="1415"/>
    </row>
    <row r="33" spans="2:9" s="298" customFormat="1">
      <c r="B33" s="290">
        <v>22</v>
      </c>
      <c r="C33" s="304" t="s">
        <v>363</v>
      </c>
      <c r="D33" s="311"/>
      <c r="E33" s="470"/>
      <c r="F33" s="22"/>
      <c r="G33" s="1415"/>
      <c r="H33" s="1125"/>
      <c r="I33" s="1415"/>
    </row>
    <row r="34" spans="2:9" s="298" customFormat="1" ht="4.5" customHeight="1">
      <c r="B34" s="292"/>
      <c r="C34" s="106"/>
      <c r="D34" s="311"/>
      <c r="E34" s="825"/>
      <c r="F34" s="22"/>
      <c r="G34" s="825"/>
      <c r="H34" s="1125"/>
      <c r="I34" s="825"/>
    </row>
    <row r="35" spans="2:9" s="210" customFormat="1">
      <c r="B35" s="293">
        <v>23</v>
      </c>
      <c r="C35" s="305" t="s">
        <v>313</v>
      </c>
      <c r="D35" s="312"/>
      <c r="E35" s="964">
        <f>E30+E32-E33</f>
        <v>0</v>
      </c>
      <c r="F35" s="490"/>
      <c r="G35" s="964">
        <f>G30+G32-G33</f>
        <v>0</v>
      </c>
      <c r="H35" s="1603"/>
      <c r="I35" s="964">
        <f>I30+I32-I33</f>
        <v>0</v>
      </c>
    </row>
    <row r="36" spans="2:9" s="298" customFormat="1" ht="4.5" customHeight="1">
      <c r="B36" s="292"/>
      <c r="C36" s="106"/>
      <c r="D36" s="311"/>
      <c r="E36" s="825"/>
      <c r="F36" s="22"/>
      <c r="G36" s="825"/>
      <c r="H36" s="1125"/>
      <c r="I36" s="825"/>
    </row>
    <row r="37" spans="2:9" s="298" customFormat="1">
      <c r="B37" s="290">
        <v>24</v>
      </c>
      <c r="C37" s="304" t="s">
        <v>296</v>
      </c>
      <c r="D37" s="311"/>
      <c r="E37" s="1415"/>
      <c r="F37" s="22"/>
      <c r="G37" s="1415"/>
      <c r="H37" s="1125"/>
      <c r="I37" s="1415"/>
    </row>
    <row r="38" spans="2:9" s="298" customFormat="1" ht="4.5" customHeight="1">
      <c r="B38" s="292"/>
      <c r="C38" s="106"/>
      <c r="D38" s="311"/>
      <c r="E38" s="825"/>
      <c r="F38" s="22"/>
      <c r="G38" s="825"/>
      <c r="H38" s="1125"/>
      <c r="I38" s="825"/>
    </row>
    <row r="39" spans="2:9" s="210" customFormat="1">
      <c r="B39" s="293">
        <v>25</v>
      </c>
      <c r="C39" s="305" t="s">
        <v>261</v>
      </c>
      <c r="D39" s="312"/>
      <c r="E39" s="964">
        <f>E35-E37</f>
        <v>0</v>
      </c>
      <c r="F39" s="490"/>
      <c r="G39" s="964">
        <f>G35-G37</f>
        <v>0</v>
      </c>
      <c r="H39" s="1603"/>
      <c r="I39" s="964">
        <f>I35-I37</f>
        <v>0</v>
      </c>
    </row>
    <row r="40" spans="2:9">
      <c r="B40" s="295"/>
      <c r="C40" s="302"/>
      <c r="D40" s="303"/>
      <c r="E40" s="302"/>
      <c r="F40" s="303"/>
      <c r="G40" s="1226"/>
      <c r="H40" s="303"/>
      <c r="I40" s="1226"/>
    </row>
    <row r="42" spans="2:9">
      <c r="H42" s="1604"/>
      <c r="I42" s="314" t="s">
        <v>169</v>
      </c>
    </row>
    <row r="43" spans="2:9">
      <c r="B43" s="3179" t="s">
        <v>45</v>
      </c>
      <c r="C43" s="482" t="s">
        <v>364</v>
      </c>
      <c r="E43" s="523">
        <f>E44+E46-E45</f>
        <v>0</v>
      </c>
      <c r="G43" s="523">
        <f>G44+G46-G45</f>
        <v>0</v>
      </c>
      <c r="H43" s="1604"/>
      <c r="I43" s="523">
        <f>I44+I46-I45</f>
        <v>0</v>
      </c>
    </row>
    <row r="44" spans="2:9">
      <c r="B44" s="3113"/>
      <c r="C44" s="484" t="s">
        <v>365</v>
      </c>
      <c r="E44" s="956"/>
      <c r="G44" s="956"/>
      <c r="H44" s="1604"/>
      <c r="I44" s="956"/>
    </row>
    <row r="45" spans="2:9">
      <c r="B45" s="3113"/>
      <c r="C45" s="486" t="s">
        <v>366</v>
      </c>
      <c r="E45" s="941"/>
      <c r="G45" s="941"/>
      <c r="H45" s="1604"/>
      <c r="I45" s="941"/>
    </row>
    <row r="46" spans="2:9">
      <c r="B46" s="3113"/>
      <c r="C46" s="485" t="s">
        <v>367</v>
      </c>
      <c r="E46" s="942"/>
      <c r="G46" s="942"/>
      <c r="H46" s="1604"/>
      <c r="I46" s="942"/>
    </row>
    <row r="47" spans="2:9">
      <c r="B47" s="3113"/>
      <c r="C47" s="482" t="s">
        <v>369</v>
      </c>
      <c r="E47" s="523">
        <f>SUM(E48:E49)</f>
        <v>0</v>
      </c>
      <c r="G47" s="523">
        <f>SUM(G48:G49)</f>
        <v>0</v>
      </c>
      <c r="H47" s="1604"/>
      <c r="I47" s="523">
        <f>SUM(I48:I49)</f>
        <v>0</v>
      </c>
    </row>
    <row r="48" spans="2:9">
      <c r="B48" s="3113"/>
      <c r="C48" s="487" t="s">
        <v>384</v>
      </c>
      <c r="E48" s="941"/>
      <c r="G48" s="941"/>
      <c r="H48" s="1604"/>
      <c r="I48" s="941"/>
    </row>
    <row r="49" spans="2:9">
      <c r="B49" s="3114"/>
      <c r="C49" s="488" t="s">
        <v>368</v>
      </c>
      <c r="E49" s="942"/>
      <c r="G49" s="942"/>
      <c r="H49" s="1604"/>
      <c r="I49" s="942"/>
    </row>
  </sheetData>
  <mergeCells count="2">
    <mergeCell ref="B3:I3"/>
    <mergeCell ref="B43:B49"/>
  </mergeCells>
  <hyperlinks>
    <hyperlink ref="A1" location="ÍNDICE!B2" display="Indíce"/>
  </hyperlinks>
  <printOptions horizontalCentered="1"/>
  <pageMargins left="0.70866141732283472" right="0.70866141732283472" top="0.74803149606299213" bottom="0.74803149606299213" header="0.31496062992125984" footer="0.31496062992125984"/>
  <pageSetup paperSize="9" scale="75" orientation="portrait" r:id="rId1"/>
  <ignoredErrors>
    <ignoredError sqref="G23:I26 G47:I47 G29:I31 G34:I36 G38:I43" evalError="1"/>
  </ignoredErrors>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8" tint="-0.499984740745262"/>
    <pageSetUpPr fitToPage="1"/>
  </sheetPr>
  <dimension ref="A1:P33"/>
  <sheetViews>
    <sheetView showGridLines="0" workbookViewId="0">
      <pane ySplit="7" topLeftCell="A8" activePane="bottomLeft" state="frozen"/>
      <selection activeCell="K47" sqref="K47"/>
      <selection pane="bottomLeft" activeCell="B3" sqref="B3:I3"/>
    </sheetView>
  </sheetViews>
  <sheetFormatPr defaultColWidth="9.140625" defaultRowHeight="14.25"/>
  <cols>
    <col min="1" max="1" width="5.28515625" style="203" customWidth="1"/>
    <col min="2" max="2" width="3.85546875" style="322" customWidth="1"/>
    <col min="3" max="3" width="34.7109375" style="203" bestFit="1" customWidth="1"/>
    <col min="4" max="4" width="1" style="323" customWidth="1"/>
    <col min="5" max="7" width="8.7109375" style="203" customWidth="1"/>
    <col min="8" max="8" width="1" style="203" customWidth="1"/>
    <col min="9" max="9" width="116" style="203" customWidth="1"/>
    <col min="10" max="16384" width="9.140625" style="203"/>
  </cols>
  <sheetData>
    <row r="1" spans="1:16" ht="17.25" customHeight="1">
      <c r="A1" s="400" t="s">
        <v>814</v>
      </c>
    </row>
    <row r="2" spans="1:16" ht="16.5" customHeight="1">
      <c r="F2" s="326"/>
      <c r="G2" s="326"/>
      <c r="H2" s="326"/>
    </row>
    <row r="3" spans="1:16" s="326" customFormat="1">
      <c r="B3" s="3093" t="s">
        <v>922</v>
      </c>
      <c r="C3" s="3093"/>
      <c r="D3" s="3093"/>
      <c r="E3" s="3093"/>
      <c r="F3" s="3093"/>
      <c r="G3" s="3093"/>
      <c r="H3" s="3093"/>
      <c r="I3" s="3093"/>
    </row>
    <row r="4" spans="1:16" s="326" customFormat="1">
      <c r="B4" s="335"/>
      <c r="C4" s="335"/>
      <c r="D4" s="335"/>
      <c r="E4" s="335"/>
      <c r="F4" s="335"/>
      <c r="G4" s="335"/>
      <c r="H4" s="335"/>
    </row>
    <row r="5" spans="1:16" s="326" customFormat="1" ht="15">
      <c r="B5" s="4"/>
      <c r="C5" s="178"/>
      <c r="D5" s="433"/>
      <c r="E5" s="170"/>
      <c r="F5" s="169"/>
      <c r="G5" s="169"/>
      <c r="H5" s="169"/>
      <c r="I5" s="167"/>
    </row>
    <row r="6" spans="1:16" ht="15">
      <c r="B6" s="57"/>
      <c r="C6" s="158"/>
      <c r="D6" s="228"/>
      <c r="E6" s="3244" t="str">
        <f>+Introdução!E26</f>
        <v>t-2</v>
      </c>
      <c r="F6" s="3245"/>
      <c r="G6" s="3246"/>
      <c r="H6" s="158"/>
      <c r="I6" s="3252" t="s">
        <v>333</v>
      </c>
    </row>
    <row r="7" spans="1:16" ht="18" customHeight="1">
      <c r="B7" s="455"/>
      <c r="C7" s="456" t="s">
        <v>173</v>
      </c>
      <c r="D7" s="457"/>
      <c r="E7" s="458" t="s">
        <v>54</v>
      </c>
      <c r="F7" s="458" t="s">
        <v>55</v>
      </c>
      <c r="G7" s="458" t="s">
        <v>15</v>
      </c>
      <c r="H7" s="158"/>
      <c r="I7" s="3253"/>
    </row>
    <row r="8" spans="1:16" ht="4.5" customHeight="1">
      <c r="B8" s="146"/>
      <c r="C8" s="70"/>
      <c r="D8" s="228"/>
      <c r="E8" s="70"/>
      <c r="F8" s="158"/>
      <c r="G8" s="158"/>
      <c r="H8" s="158"/>
      <c r="I8" s="158"/>
    </row>
    <row r="9" spans="1:16" ht="15" customHeight="1">
      <c r="B9" s="80">
        <v>1</v>
      </c>
      <c r="C9" s="155" t="s">
        <v>49</v>
      </c>
      <c r="D9" s="231"/>
      <c r="E9" s="431"/>
      <c r="F9" s="961"/>
      <c r="G9" s="984">
        <f>SUM(E9:F9)</f>
        <v>0</v>
      </c>
      <c r="H9" s="69"/>
      <c r="I9" s="1889"/>
      <c r="J9" s="1532"/>
      <c r="K9" s="1533"/>
      <c r="L9" s="1533"/>
      <c r="M9" s="1533"/>
      <c r="N9" s="1533"/>
      <c r="O9" s="1533"/>
      <c r="P9" s="1533"/>
    </row>
    <row r="10" spans="1:16">
      <c r="B10" s="80">
        <v>2</v>
      </c>
      <c r="C10" s="155" t="s">
        <v>171</v>
      </c>
      <c r="D10" s="231"/>
      <c r="E10" s="431"/>
      <c r="F10" s="431"/>
      <c r="G10" s="985">
        <f>SUM(E10:F10)</f>
        <v>0</v>
      </c>
      <c r="H10" s="69"/>
      <c r="I10" s="1890"/>
      <c r="J10" s="1532"/>
      <c r="K10" s="1533"/>
      <c r="L10" s="1533"/>
      <c r="M10" s="1533"/>
      <c r="N10" s="1533"/>
      <c r="O10" s="1533"/>
      <c r="P10" s="1533"/>
    </row>
    <row r="11" spans="1:16" ht="15" customHeight="1">
      <c r="B11" s="80">
        <v>3</v>
      </c>
      <c r="C11" s="155" t="s">
        <v>172</v>
      </c>
      <c r="D11" s="231"/>
      <c r="E11" s="431"/>
      <c r="F11" s="431"/>
      <c r="G11" s="985">
        <f>SUM(E11:F11)</f>
        <v>0</v>
      </c>
      <c r="H11" s="69"/>
      <c r="I11" s="1890"/>
      <c r="J11" s="1532"/>
      <c r="K11" s="1533"/>
      <c r="L11" s="1533"/>
      <c r="M11" s="1533"/>
      <c r="N11" s="1533"/>
      <c r="O11" s="1533"/>
      <c r="P11" s="1533"/>
    </row>
    <row r="12" spans="1:16" ht="15" customHeight="1">
      <c r="B12" s="80">
        <v>4</v>
      </c>
      <c r="C12" s="155" t="s">
        <v>50</v>
      </c>
      <c r="D12" s="231"/>
      <c r="E12" s="431"/>
      <c r="F12" s="431"/>
      <c r="G12" s="985">
        <f>SUM(E12:F12)</f>
        <v>0</v>
      </c>
      <c r="H12" s="69"/>
      <c r="I12" s="1890"/>
      <c r="J12" s="1532"/>
      <c r="K12" s="1533"/>
      <c r="L12" s="1533"/>
      <c r="M12" s="1533"/>
      <c r="N12" s="1533"/>
      <c r="O12" s="1533"/>
      <c r="P12" s="1533"/>
    </row>
    <row r="13" spans="1:16">
      <c r="B13" s="150">
        <v>5</v>
      </c>
      <c r="C13" s="152" t="s">
        <v>330</v>
      </c>
      <c r="D13" s="165"/>
      <c r="E13" s="915">
        <f>SUM(E9:E12)</f>
        <v>0</v>
      </c>
      <c r="F13" s="915">
        <f>SUM(F9:F12)</f>
        <v>0</v>
      </c>
      <c r="G13" s="915">
        <f>SUM(G9:G12)</f>
        <v>0</v>
      </c>
      <c r="H13" s="128"/>
      <c r="I13" s="1891"/>
      <c r="J13" s="1532"/>
      <c r="K13" s="1533"/>
      <c r="L13" s="1533"/>
      <c r="M13" s="1533"/>
      <c r="N13" s="1533"/>
      <c r="O13" s="1533"/>
      <c r="P13" s="1533"/>
    </row>
    <row r="14" spans="1:16" ht="15">
      <c r="B14" s="81"/>
      <c r="C14" s="70"/>
      <c r="D14" s="228"/>
      <c r="E14" s="1043"/>
      <c r="F14" s="126"/>
      <c r="G14" s="1044"/>
      <c r="H14" s="164"/>
      <c r="I14" s="158"/>
    </row>
    <row r="15" spans="1:16" ht="15">
      <c r="B15" s="84"/>
      <c r="C15" s="462" t="s">
        <v>174</v>
      </c>
      <c r="D15" s="463"/>
      <c r="E15" s="871" t="s">
        <v>54</v>
      </c>
      <c r="F15" s="871" t="s">
        <v>55</v>
      </c>
      <c r="G15" s="871" t="s">
        <v>15</v>
      </c>
      <c r="H15" s="164"/>
      <c r="I15" s="158"/>
    </row>
    <row r="16" spans="1:16" s="218" customFormat="1" ht="4.5" customHeight="1">
      <c r="B16" s="83"/>
      <c r="C16" s="164"/>
      <c r="D16" s="228"/>
      <c r="E16" s="126"/>
      <c r="F16" s="126"/>
      <c r="G16" s="126"/>
      <c r="H16" s="164"/>
      <c r="I16" s="164"/>
    </row>
    <row r="17" spans="2:9" ht="15">
      <c r="B17" s="79">
        <v>6</v>
      </c>
      <c r="C17" s="159" t="s">
        <v>49</v>
      </c>
      <c r="D17" s="232"/>
      <c r="E17" s="1212"/>
      <c r="F17" s="961"/>
      <c r="G17" s="984">
        <f>SUM(E17:F17)</f>
        <v>0</v>
      </c>
      <c r="H17" s="127"/>
      <c r="I17" s="459"/>
    </row>
    <row r="18" spans="2:9" ht="15">
      <c r="B18" s="80">
        <v>7</v>
      </c>
      <c r="C18" s="160" t="s">
        <v>171</v>
      </c>
      <c r="D18" s="232"/>
      <c r="E18" s="431"/>
      <c r="F18" s="431"/>
      <c r="G18" s="985">
        <f>SUM(E18:F18)</f>
        <v>0</v>
      </c>
      <c r="H18" s="127"/>
      <c r="I18" s="460"/>
    </row>
    <row r="19" spans="2:9" ht="15">
      <c r="B19" s="80">
        <v>8</v>
      </c>
      <c r="C19" s="160" t="s">
        <v>172</v>
      </c>
      <c r="D19" s="232"/>
      <c r="E19" s="431"/>
      <c r="F19" s="431"/>
      <c r="G19" s="985">
        <f>SUM(E19:F19)</f>
        <v>0</v>
      </c>
      <c r="H19" s="127"/>
      <c r="I19" s="460"/>
    </row>
    <row r="20" spans="2:9" ht="15">
      <c r="B20" s="80">
        <v>9</v>
      </c>
      <c r="C20" s="160" t="s">
        <v>50</v>
      </c>
      <c r="D20" s="232"/>
      <c r="E20" s="431"/>
      <c r="F20" s="431"/>
      <c r="G20" s="985">
        <f>SUM(E20:F20)</f>
        <v>0</v>
      </c>
      <c r="H20" s="127"/>
      <c r="I20" s="460"/>
    </row>
    <row r="21" spans="2:9" ht="15">
      <c r="B21" s="150">
        <v>10</v>
      </c>
      <c r="C21" s="152" t="s">
        <v>331</v>
      </c>
      <c r="D21" s="165"/>
      <c r="E21" s="915">
        <f>SUM(E17:E20)</f>
        <v>0</v>
      </c>
      <c r="F21" s="915">
        <f>SUM(F17:F20)</f>
        <v>0</v>
      </c>
      <c r="G21" s="915">
        <f>SUM(G17:G20)</f>
        <v>0</v>
      </c>
      <c r="H21" s="127"/>
      <c r="I21" s="461"/>
    </row>
    <row r="22" spans="2:9" s="218" customFormat="1" ht="15">
      <c r="B22" s="5"/>
      <c r="C22" s="69"/>
      <c r="D22" s="234"/>
      <c r="E22" s="126"/>
      <c r="F22" s="126"/>
      <c r="G22" s="126"/>
      <c r="H22" s="164"/>
      <c r="I22" s="164"/>
    </row>
    <row r="23" spans="2:9" ht="15">
      <c r="B23" s="464"/>
      <c r="C23" s="465" t="s">
        <v>175</v>
      </c>
      <c r="D23" s="225"/>
      <c r="E23" s="871" t="s">
        <v>54</v>
      </c>
      <c r="F23" s="871" t="s">
        <v>55</v>
      </c>
      <c r="G23" s="871" t="s">
        <v>15</v>
      </c>
      <c r="H23" s="164"/>
      <c r="I23" s="158"/>
    </row>
    <row r="24" spans="2:9" s="218" customFormat="1" ht="4.5" customHeight="1">
      <c r="B24" s="5"/>
      <c r="C24" s="69"/>
      <c r="D24" s="234"/>
      <c r="E24" s="126"/>
      <c r="F24" s="1043"/>
      <c r="G24" s="1043"/>
      <c r="H24" s="164"/>
      <c r="I24" s="164"/>
    </row>
    <row r="25" spans="2:9" ht="15">
      <c r="B25" s="79">
        <v>11</v>
      </c>
      <c r="C25" s="159" t="s">
        <v>469</v>
      </c>
      <c r="D25" s="466"/>
      <c r="E25" s="1212"/>
      <c r="F25" s="961"/>
      <c r="G25" s="984">
        <f>SUM(E25:F25)</f>
        <v>0</v>
      </c>
      <c r="H25" s="69"/>
      <c r="I25" s="459"/>
    </row>
    <row r="26" spans="2:9" ht="15">
      <c r="B26" s="80">
        <v>12</v>
      </c>
      <c r="C26" s="160" t="s">
        <v>470</v>
      </c>
      <c r="D26" s="466"/>
      <c r="E26" s="431"/>
      <c r="F26" s="431"/>
      <c r="G26" s="985">
        <f>SUM(E26:F26)</f>
        <v>0</v>
      </c>
      <c r="H26" s="69"/>
      <c r="I26" s="460"/>
    </row>
    <row r="27" spans="2:9" ht="15">
      <c r="B27" s="80">
        <v>13</v>
      </c>
      <c r="C27" s="160" t="s">
        <v>471</v>
      </c>
      <c r="D27" s="466"/>
      <c r="E27" s="431"/>
      <c r="F27" s="431"/>
      <c r="G27" s="985">
        <f>SUM(E27:F27)</f>
        <v>0</v>
      </c>
      <c r="H27" s="69"/>
      <c r="I27" s="460"/>
    </row>
    <row r="28" spans="2:9" ht="15">
      <c r="B28" s="80">
        <v>14</v>
      </c>
      <c r="C28" s="160" t="s">
        <v>472</v>
      </c>
      <c r="D28" s="466"/>
      <c r="E28" s="431"/>
      <c r="F28" s="431"/>
      <c r="G28" s="985">
        <f>SUM(E28:F28)</f>
        <v>0</v>
      </c>
      <c r="H28" s="69"/>
      <c r="I28" s="460"/>
    </row>
    <row r="29" spans="2:9" ht="15">
      <c r="B29" s="150">
        <v>15</v>
      </c>
      <c r="C29" s="152" t="s">
        <v>332</v>
      </c>
      <c r="D29" s="165"/>
      <c r="E29" s="915">
        <f>SUM(E25:E28)</f>
        <v>0</v>
      </c>
      <c r="F29" s="915">
        <f>SUM(F25:F28)</f>
        <v>0</v>
      </c>
      <c r="G29" s="915">
        <f>SUM(G25:G28)</f>
        <v>0</v>
      </c>
      <c r="H29" s="127"/>
      <c r="I29" s="461"/>
    </row>
    <row r="30" spans="2:9" ht="15">
      <c r="B30" s="57"/>
      <c r="C30" s="158"/>
      <c r="D30" s="228"/>
      <c r="E30" s="198"/>
      <c r="F30" s="198"/>
      <c r="G30" s="198"/>
      <c r="H30" s="158"/>
      <c r="I30" s="158"/>
    </row>
    <row r="33" spans="3:4">
      <c r="C33" s="322"/>
      <c r="D33" s="329"/>
    </row>
  </sheetData>
  <mergeCells count="3">
    <mergeCell ref="B3:I3"/>
    <mergeCell ref="E6:G6"/>
    <mergeCell ref="I6:I7"/>
  </mergeCells>
  <hyperlinks>
    <hyperlink ref="A1" location="ÍNDICE!B2" display="Indíce"/>
  </hyperlinks>
  <printOptions horizontalCentered="1"/>
  <pageMargins left="0.11811023622047245" right="0.11811023622047245" top="0.74803149606299213" bottom="0.74803149606299213" header="0.31496062992125984" footer="0.31496062992125984"/>
  <pageSetup scale="73" orientation="landscape"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1:P194"/>
  <sheetViews>
    <sheetView showGridLines="0" zoomScale="80" zoomScaleNormal="80" workbookViewId="0">
      <pane ySplit="7" topLeftCell="A133" activePane="bottomLeft" state="frozen"/>
      <selection activeCell="L42" sqref="L42"/>
      <selection pane="bottomLeft" activeCell="P167" sqref="P167"/>
    </sheetView>
  </sheetViews>
  <sheetFormatPr defaultColWidth="30.5703125" defaultRowHeight="15"/>
  <cols>
    <col min="1" max="1" width="5.85546875" customWidth="1"/>
    <col min="2" max="2" width="4.7109375" style="47" customWidth="1"/>
    <col min="3" max="3" width="59.85546875" style="203" customWidth="1"/>
    <col min="4" max="4" width="1" style="218" customWidth="1"/>
    <col min="5" max="5" width="12.7109375" style="208" customWidth="1"/>
    <col min="6" max="6" width="19.5703125" style="208" customWidth="1"/>
    <col min="7" max="7" width="15.85546875" style="208" customWidth="1"/>
    <col min="8" max="8" width="0.85546875" style="208" customWidth="1"/>
    <col min="9" max="10" width="12.7109375" style="208" customWidth="1"/>
    <col min="11" max="11" width="12.5703125" style="208" customWidth="1"/>
    <col min="12" max="12" width="0.85546875" style="208" customWidth="1"/>
    <col min="13" max="14" width="12.7109375" style="208" customWidth="1"/>
    <col min="15" max="15" width="12.5703125" style="208" customWidth="1"/>
    <col min="16" max="16" width="30.5703125" style="208"/>
  </cols>
  <sheetData>
    <row r="1" spans="1:16">
      <c r="A1" s="399" t="s">
        <v>814</v>
      </c>
      <c r="P1"/>
    </row>
    <row r="2" spans="1:16" ht="18" customHeight="1"/>
    <row r="3" spans="1:16" s="2261" customFormat="1">
      <c r="B3" s="3071" t="s">
        <v>898</v>
      </c>
      <c r="C3" s="3071"/>
      <c r="D3" s="3071"/>
      <c r="E3" s="3071"/>
      <c r="F3" s="3071"/>
      <c r="G3" s="3071"/>
      <c r="H3" s="3071"/>
      <c r="I3" s="3071"/>
      <c r="J3" s="3071"/>
      <c r="K3" s="3071"/>
      <c r="L3" s="3071"/>
      <c r="M3" s="3071"/>
      <c r="N3" s="3071"/>
      <c r="O3" s="3071"/>
    </row>
    <row r="4" spans="1:16">
      <c r="B4" s="35" t="s">
        <v>143</v>
      </c>
      <c r="C4" s="202" t="str">
        <f>'EDA_N6-01_AEEGS Ajustamento'!C4</f>
        <v>t-2</v>
      </c>
      <c r="D4" s="217"/>
      <c r="P4"/>
    </row>
    <row r="5" spans="1:16">
      <c r="B5" s="35"/>
      <c r="P5"/>
    </row>
    <row r="6" spans="1:16" ht="15" customHeight="1">
      <c r="B6" s="3077" t="s">
        <v>90</v>
      </c>
      <c r="C6" s="3078"/>
      <c r="D6" s="219"/>
      <c r="E6" s="3074" t="str">
        <f>+Introdução!E26</f>
        <v>t-2</v>
      </c>
      <c r="F6" s="3075"/>
      <c r="G6" s="3076"/>
      <c r="I6" s="3074" t="str">
        <f>+Introdução!E27</f>
        <v>t-1</v>
      </c>
      <c r="J6" s="3075"/>
      <c r="K6" s="3076"/>
      <c r="L6" s="688"/>
      <c r="M6" s="3074" t="str">
        <f>+Introdução!E28</f>
        <v>t</v>
      </c>
      <c r="N6" s="3075"/>
      <c r="O6" s="3076"/>
      <c r="P6"/>
    </row>
    <row r="7" spans="1:16">
      <c r="B7" s="3079"/>
      <c r="C7" s="3080"/>
      <c r="D7" s="220"/>
      <c r="E7" s="209" t="s">
        <v>111</v>
      </c>
      <c r="F7" s="209" t="s">
        <v>315</v>
      </c>
      <c r="G7" s="2863" t="s">
        <v>317</v>
      </c>
      <c r="H7" s="210"/>
      <c r="I7" s="209" t="s">
        <v>111</v>
      </c>
      <c r="J7" s="209" t="s">
        <v>315</v>
      </c>
      <c r="K7" s="2863" t="s">
        <v>317</v>
      </c>
      <c r="L7" s="210"/>
      <c r="M7" s="209" t="s">
        <v>111</v>
      </c>
      <c r="N7" s="209" t="s">
        <v>315</v>
      </c>
      <c r="O7" s="2863" t="s">
        <v>317</v>
      </c>
      <c r="P7"/>
    </row>
    <row r="8" spans="1:16" ht="4.5" customHeight="1">
      <c r="C8" s="3"/>
      <c r="D8" s="28"/>
      <c r="E8" s="210"/>
      <c r="F8" s="210"/>
      <c r="G8" s="210"/>
      <c r="H8" s="210"/>
      <c r="I8" s="210"/>
      <c r="J8" s="210"/>
      <c r="K8" s="210"/>
      <c r="L8" s="210"/>
      <c r="M8" s="210"/>
      <c r="N8" s="210"/>
      <c r="O8" s="210"/>
      <c r="P8"/>
    </row>
    <row r="9" spans="1:16" ht="7.5" customHeight="1">
      <c r="B9" s="616"/>
      <c r="C9" s="617"/>
      <c r="D9" s="618"/>
      <c r="E9" s="619"/>
      <c r="F9" s="619"/>
      <c r="G9" s="832"/>
      <c r="H9" s="210"/>
      <c r="I9" s="619"/>
      <c r="J9" s="619"/>
      <c r="K9" s="832"/>
      <c r="L9" s="210"/>
      <c r="M9" s="619"/>
      <c r="N9" s="619"/>
      <c r="O9" s="832"/>
      <c r="P9"/>
    </row>
    <row r="10" spans="1:16">
      <c r="B10" s="620"/>
      <c r="C10" s="621" t="s">
        <v>318</v>
      </c>
      <c r="D10" s="621"/>
      <c r="E10" s="622"/>
      <c r="F10" s="622"/>
      <c r="G10" s="622"/>
      <c r="H10" s="210"/>
      <c r="I10" s="622"/>
      <c r="J10" s="622"/>
      <c r="K10" s="622"/>
      <c r="L10" s="210"/>
      <c r="M10" s="622"/>
      <c r="N10" s="622"/>
      <c r="O10" s="622"/>
      <c r="P10"/>
    </row>
    <row r="11" spans="1:16">
      <c r="B11" s="197">
        <v>1</v>
      </c>
      <c r="C11" s="621" t="s">
        <v>319</v>
      </c>
      <c r="D11" s="621"/>
      <c r="E11" s="622"/>
      <c r="F11" s="500"/>
      <c r="G11" s="500"/>
      <c r="H11" s="210"/>
      <c r="I11" s="622"/>
      <c r="J11" s="500"/>
      <c r="K11" s="500"/>
      <c r="L11" s="210"/>
      <c r="M11" s="622"/>
      <c r="N11" s="500"/>
      <c r="O11" s="500"/>
      <c r="P11"/>
    </row>
    <row r="12" spans="1:16">
      <c r="B12" s="197"/>
      <c r="C12" s="623" t="s">
        <v>97</v>
      </c>
      <c r="D12" s="623"/>
      <c r="E12" s="828">
        <f>SUM(E13:E16)</f>
        <v>0</v>
      </c>
      <c r="F12" s="622"/>
      <c r="G12" s="622"/>
      <c r="H12" s="210"/>
      <c r="I12" s="828">
        <f>SUM(I13:I16)</f>
        <v>0</v>
      </c>
      <c r="J12" s="622"/>
      <c r="K12" s="622"/>
      <c r="L12" s="210"/>
      <c r="M12" s="828">
        <f>SUM(M13:M16)</f>
        <v>0</v>
      </c>
      <c r="N12" s="622"/>
      <c r="O12" s="622"/>
      <c r="P12"/>
    </row>
    <row r="13" spans="1:16">
      <c r="B13" s="197"/>
      <c r="C13" s="624" t="s">
        <v>91</v>
      </c>
      <c r="D13" s="624"/>
      <c r="E13" s="500"/>
      <c r="F13" s="622"/>
      <c r="G13" s="622"/>
      <c r="H13" s="210"/>
      <c r="I13" s="500"/>
      <c r="J13" s="622"/>
      <c r="K13" s="622"/>
      <c r="L13" s="210"/>
      <c r="M13" s="500"/>
      <c r="N13" s="622"/>
      <c r="O13" s="622"/>
      <c r="P13"/>
    </row>
    <row r="14" spans="1:16">
      <c r="B14" s="197"/>
      <c r="C14" s="624" t="s">
        <v>94</v>
      </c>
      <c r="D14" s="624"/>
      <c r="E14" s="500"/>
      <c r="F14" s="622"/>
      <c r="G14" s="622"/>
      <c r="H14" s="210"/>
      <c r="I14" s="500"/>
      <c r="J14" s="622"/>
      <c r="K14" s="622"/>
      <c r="L14" s="210"/>
      <c r="M14" s="500"/>
      <c r="N14" s="622"/>
      <c r="O14" s="622"/>
      <c r="P14"/>
    </row>
    <row r="15" spans="1:16">
      <c r="B15" s="197"/>
      <c r="C15" s="624" t="s">
        <v>95</v>
      </c>
      <c r="D15" s="624"/>
      <c r="E15" s="500"/>
      <c r="F15" s="622"/>
      <c r="G15" s="622"/>
      <c r="H15" s="210"/>
      <c r="I15" s="500"/>
      <c r="J15" s="622"/>
      <c r="K15" s="622"/>
      <c r="L15" s="210"/>
      <c r="M15" s="500"/>
      <c r="N15" s="622"/>
      <c r="O15" s="622"/>
      <c r="P15"/>
    </row>
    <row r="16" spans="1:16">
      <c r="B16" s="197"/>
      <c r="C16" s="624" t="s">
        <v>96</v>
      </c>
      <c r="D16" s="624"/>
      <c r="E16" s="500"/>
      <c r="F16" s="622"/>
      <c r="G16" s="622"/>
      <c r="H16" s="210"/>
      <c r="I16" s="500"/>
      <c r="J16" s="622"/>
      <c r="K16" s="622"/>
      <c r="L16" s="210"/>
      <c r="M16" s="500"/>
      <c r="N16" s="622"/>
      <c r="O16" s="622"/>
      <c r="P16"/>
    </row>
    <row r="17" spans="2:15" customFormat="1" ht="7.5" customHeight="1">
      <c r="B17" s="197"/>
      <c r="C17" s="618"/>
      <c r="D17" s="618"/>
      <c r="E17" s="828"/>
      <c r="F17" s="828"/>
      <c r="G17" s="828"/>
      <c r="H17" s="210"/>
      <c r="I17" s="828"/>
      <c r="J17" s="828"/>
      <c r="K17" s="828"/>
      <c r="L17" s="210"/>
      <c r="M17" s="828"/>
      <c r="N17" s="828"/>
      <c r="O17" s="828"/>
    </row>
    <row r="18" spans="2:15" customFormat="1">
      <c r="B18" s="197">
        <v>2</v>
      </c>
      <c r="C18" s="621" t="s">
        <v>320</v>
      </c>
      <c r="D18" s="621"/>
      <c r="E18" s="622"/>
      <c r="F18" s="500"/>
      <c r="G18" s="827"/>
      <c r="H18" s="210"/>
      <c r="I18" s="622"/>
      <c r="J18" s="828"/>
      <c r="K18" s="1815"/>
      <c r="L18" s="210"/>
      <c r="M18" s="622"/>
      <c r="N18" s="828"/>
      <c r="O18" s="1815"/>
    </row>
    <row r="19" spans="2:15" customFormat="1">
      <c r="B19" s="197"/>
      <c r="C19" s="623" t="s">
        <v>97</v>
      </c>
      <c r="D19" s="623"/>
      <c r="E19" s="828">
        <f>SUM(E20:E23)</f>
        <v>0</v>
      </c>
      <c r="F19" s="622"/>
      <c r="G19" s="622"/>
      <c r="H19" s="210"/>
      <c r="I19" s="828">
        <f>SUM(I20:I23)</f>
        <v>0</v>
      </c>
      <c r="J19" s="622"/>
      <c r="K19" s="622"/>
      <c r="L19" s="210"/>
      <c r="M19" s="828">
        <f>SUM(M20:M23)</f>
        <v>0</v>
      </c>
      <c r="N19" s="622"/>
      <c r="O19" s="622"/>
    </row>
    <row r="20" spans="2:15" customFormat="1">
      <c r="B20" s="197"/>
      <c r="C20" s="624" t="s">
        <v>91</v>
      </c>
      <c r="D20" s="624"/>
      <c r="E20" s="500"/>
      <c r="F20" s="622"/>
      <c r="G20" s="622"/>
      <c r="H20" s="210"/>
      <c r="I20" s="500"/>
      <c r="J20" s="622"/>
      <c r="K20" s="622"/>
      <c r="L20" s="210"/>
      <c r="M20" s="500"/>
      <c r="N20" s="622"/>
      <c r="O20" s="622"/>
    </row>
    <row r="21" spans="2:15" customFormat="1">
      <c r="B21" s="197"/>
      <c r="C21" s="624" t="s">
        <v>94</v>
      </c>
      <c r="D21" s="624"/>
      <c r="E21" s="500"/>
      <c r="F21" s="622"/>
      <c r="G21" s="622"/>
      <c r="H21" s="210"/>
      <c r="I21" s="500"/>
      <c r="J21" s="622"/>
      <c r="K21" s="622"/>
      <c r="L21" s="210"/>
      <c r="M21" s="500"/>
      <c r="N21" s="622"/>
      <c r="O21" s="622"/>
    </row>
    <row r="22" spans="2:15" customFormat="1">
      <c r="B22" s="197"/>
      <c r="C22" s="624" t="s">
        <v>95</v>
      </c>
      <c r="D22" s="624"/>
      <c r="E22" s="500"/>
      <c r="F22" s="622"/>
      <c r="G22" s="622"/>
      <c r="H22" s="210"/>
      <c r="I22" s="500"/>
      <c r="J22" s="622"/>
      <c r="K22" s="622"/>
      <c r="L22" s="210"/>
      <c r="M22" s="500"/>
      <c r="N22" s="622"/>
      <c r="O22" s="622"/>
    </row>
    <row r="23" spans="2:15" customFormat="1">
      <c r="B23" s="197"/>
      <c r="C23" s="624" t="s">
        <v>96</v>
      </c>
      <c r="D23" s="624"/>
      <c r="E23" s="500"/>
      <c r="F23" s="622"/>
      <c r="G23" s="622"/>
      <c r="H23" s="210"/>
      <c r="I23" s="500"/>
      <c r="J23" s="622"/>
      <c r="K23" s="622"/>
      <c r="L23" s="210"/>
      <c r="M23" s="500"/>
      <c r="N23" s="622"/>
      <c r="O23" s="622"/>
    </row>
    <row r="24" spans="2:15" customFormat="1" ht="7.5" customHeight="1">
      <c r="B24" s="197"/>
      <c r="C24" s="618"/>
      <c r="D24" s="618"/>
      <c r="E24" s="828"/>
      <c r="F24" s="828"/>
      <c r="G24" s="828"/>
      <c r="H24" s="210"/>
      <c r="I24" s="828"/>
      <c r="J24" s="828"/>
      <c r="K24" s="828"/>
      <c r="L24" s="210"/>
      <c r="M24" s="828"/>
      <c r="N24" s="828"/>
      <c r="O24" s="828"/>
    </row>
    <row r="25" spans="2:15" customFormat="1">
      <c r="B25" s="197">
        <v>3</v>
      </c>
      <c r="C25" s="621" t="s">
        <v>321</v>
      </c>
      <c r="D25" s="621"/>
      <c r="E25" s="622"/>
      <c r="F25" s="500"/>
      <c r="G25" s="827"/>
      <c r="H25" s="210"/>
      <c r="I25" s="622"/>
      <c r="J25" s="828"/>
      <c r="K25" s="1815"/>
      <c r="L25" s="210"/>
      <c r="M25" s="622"/>
      <c r="N25" s="828"/>
      <c r="O25" s="1815"/>
    </row>
    <row r="26" spans="2:15" customFormat="1">
      <c r="B26" s="197"/>
      <c r="C26" s="623" t="s">
        <v>97</v>
      </c>
      <c r="D26" s="623"/>
      <c r="E26" s="828">
        <f>SUM(E27:E30)</f>
        <v>0</v>
      </c>
      <c r="F26" s="622"/>
      <c r="G26" s="622"/>
      <c r="H26" s="210"/>
      <c r="I26" s="828">
        <f>SUM(I27:I30)</f>
        <v>0</v>
      </c>
      <c r="J26" s="622"/>
      <c r="K26" s="622"/>
      <c r="L26" s="210"/>
      <c r="M26" s="828"/>
      <c r="N26" s="622"/>
      <c r="O26" s="622"/>
    </row>
    <row r="27" spans="2:15" customFormat="1">
      <c r="B27" s="197"/>
      <c r="C27" s="624" t="s">
        <v>91</v>
      </c>
      <c r="D27" s="624"/>
      <c r="E27" s="500"/>
      <c r="F27" s="622"/>
      <c r="G27" s="622"/>
      <c r="H27" s="210"/>
      <c r="I27" s="500"/>
      <c r="J27" s="622"/>
      <c r="K27" s="622"/>
      <c r="L27" s="210"/>
      <c r="M27" s="500"/>
      <c r="N27" s="622"/>
      <c r="O27" s="622"/>
    </row>
    <row r="28" spans="2:15" customFormat="1">
      <c r="B28" s="197"/>
      <c r="C28" s="213" t="s">
        <v>94</v>
      </c>
      <c r="D28" s="213"/>
      <c r="E28" s="500"/>
      <c r="F28" s="622"/>
      <c r="G28" s="622"/>
      <c r="H28" s="210"/>
      <c r="I28" s="500"/>
      <c r="J28" s="622"/>
      <c r="K28" s="622"/>
      <c r="L28" s="210"/>
      <c r="M28" s="500"/>
      <c r="N28" s="622"/>
      <c r="O28" s="622"/>
    </row>
    <row r="29" spans="2:15" customFormat="1">
      <c r="B29" s="197"/>
      <c r="C29" s="213" t="s">
        <v>95</v>
      </c>
      <c r="D29" s="213"/>
      <c r="E29" s="500"/>
      <c r="F29" s="622"/>
      <c r="G29" s="622"/>
      <c r="H29" s="210"/>
      <c r="I29" s="500"/>
      <c r="J29" s="622"/>
      <c r="K29" s="622"/>
      <c r="L29" s="210"/>
      <c r="M29" s="500"/>
      <c r="N29" s="622"/>
      <c r="O29" s="622"/>
    </row>
    <row r="30" spans="2:15" customFormat="1">
      <c r="B30" s="197"/>
      <c r="C30" s="213" t="s">
        <v>96</v>
      </c>
      <c r="D30" s="204"/>
      <c r="E30" s="500"/>
      <c r="F30" s="622"/>
      <c r="G30" s="622"/>
      <c r="H30" s="210"/>
      <c r="I30" s="500"/>
      <c r="J30" s="622"/>
      <c r="K30" s="622"/>
      <c r="L30" s="210"/>
      <c r="M30" s="500"/>
      <c r="N30" s="622"/>
      <c r="O30" s="622"/>
    </row>
    <row r="31" spans="2:15" customFormat="1" ht="7.5" customHeight="1">
      <c r="B31" s="197"/>
      <c r="C31" s="2133"/>
      <c r="D31" s="214"/>
      <c r="E31" s="828"/>
      <c r="F31" s="828"/>
      <c r="G31" s="828"/>
      <c r="H31" s="210"/>
      <c r="I31" s="828"/>
      <c r="J31" s="828"/>
      <c r="K31" s="828"/>
      <c r="L31" s="210"/>
      <c r="M31" s="828"/>
      <c r="N31" s="828"/>
      <c r="O31" s="828"/>
    </row>
    <row r="32" spans="2:15" customFormat="1">
      <c r="B32" s="197">
        <v>4</v>
      </c>
      <c r="C32" s="2172" t="s">
        <v>1061</v>
      </c>
      <c r="D32" s="215"/>
      <c r="E32" s="622"/>
      <c r="F32" s="500"/>
      <c r="G32" s="827"/>
      <c r="H32" s="210"/>
      <c r="I32" s="622"/>
      <c r="J32" s="828"/>
      <c r="K32" s="1815"/>
      <c r="L32" s="210"/>
      <c r="M32" s="622"/>
      <c r="N32" s="828"/>
      <c r="O32" s="1815"/>
    </row>
    <row r="33" spans="2:15" customFormat="1">
      <c r="B33" s="197"/>
      <c r="C33" s="216" t="s">
        <v>97</v>
      </c>
      <c r="D33" s="216"/>
      <c r="E33" s="828">
        <f>SUM(E34:E37)</f>
        <v>0</v>
      </c>
      <c r="F33" s="622"/>
      <c r="G33" s="622"/>
      <c r="H33" s="210"/>
      <c r="I33" s="828">
        <f>SUM(I34:I37)</f>
        <v>0</v>
      </c>
      <c r="J33" s="622"/>
      <c r="K33" s="622"/>
      <c r="L33" s="210"/>
      <c r="M33" s="828">
        <f>SUM(M34:M37)</f>
        <v>0</v>
      </c>
      <c r="N33" s="622"/>
      <c r="O33" s="622"/>
    </row>
    <row r="34" spans="2:15" customFormat="1">
      <c r="B34" s="197"/>
      <c r="C34" s="213" t="s">
        <v>91</v>
      </c>
      <c r="D34" s="213"/>
      <c r="E34" s="500"/>
      <c r="F34" s="622"/>
      <c r="G34" s="622"/>
      <c r="H34" s="210"/>
      <c r="I34" s="500"/>
      <c r="J34" s="622"/>
      <c r="K34" s="622"/>
      <c r="L34" s="210"/>
      <c r="M34" s="500"/>
      <c r="N34" s="622"/>
      <c r="O34" s="622"/>
    </row>
    <row r="35" spans="2:15" customFormat="1">
      <c r="B35" s="197"/>
      <c r="C35" s="624" t="s">
        <v>94</v>
      </c>
      <c r="D35" s="624"/>
      <c r="E35" s="500"/>
      <c r="F35" s="622"/>
      <c r="G35" s="622"/>
      <c r="H35" s="210"/>
      <c r="I35" s="500"/>
      <c r="J35" s="622"/>
      <c r="K35" s="622"/>
      <c r="L35" s="210"/>
      <c r="M35" s="500"/>
      <c r="N35" s="622"/>
      <c r="O35" s="622"/>
    </row>
    <row r="36" spans="2:15" customFormat="1">
      <c r="B36" s="197"/>
      <c r="C36" s="624" t="s">
        <v>95</v>
      </c>
      <c r="D36" s="624"/>
      <c r="E36" s="500"/>
      <c r="F36" s="622"/>
      <c r="G36" s="622"/>
      <c r="H36" s="210"/>
      <c r="I36" s="500"/>
      <c r="J36" s="622"/>
      <c r="K36" s="622"/>
      <c r="L36" s="210"/>
      <c r="M36" s="500"/>
      <c r="N36" s="622"/>
      <c r="O36" s="622"/>
    </row>
    <row r="37" spans="2:15" customFormat="1">
      <c r="B37" s="197"/>
      <c r="C37" s="624" t="s">
        <v>96</v>
      </c>
      <c r="D37" s="624"/>
      <c r="E37" s="500"/>
      <c r="F37" s="622"/>
      <c r="G37" s="622"/>
      <c r="H37" s="210"/>
      <c r="I37" s="500"/>
      <c r="J37" s="622"/>
      <c r="K37" s="622"/>
      <c r="L37" s="210"/>
      <c r="M37" s="500"/>
      <c r="N37" s="622"/>
      <c r="O37" s="622"/>
    </row>
    <row r="38" spans="2:15" customFormat="1" ht="7.5" customHeight="1">
      <c r="B38" s="197"/>
      <c r="C38" s="618"/>
      <c r="D38" s="618"/>
      <c r="E38" s="828"/>
      <c r="F38" s="828"/>
      <c r="G38" s="828"/>
      <c r="H38" s="210"/>
      <c r="I38" s="828"/>
      <c r="J38" s="828"/>
      <c r="K38" s="828"/>
      <c r="L38" s="210"/>
      <c r="M38" s="828"/>
      <c r="N38" s="828"/>
      <c r="O38" s="828"/>
    </row>
    <row r="39" spans="2:15" customFormat="1">
      <c r="B39" s="197">
        <v>5</v>
      </c>
      <c r="C39" s="621" t="s">
        <v>322</v>
      </c>
      <c r="D39" s="621"/>
      <c r="E39" s="622"/>
      <c r="F39" s="500"/>
      <c r="G39" s="827"/>
      <c r="H39" s="210"/>
      <c r="I39" s="622"/>
      <c r="J39" s="500"/>
      <c r="K39" s="1815"/>
      <c r="L39" s="210"/>
      <c r="M39" s="622"/>
      <c r="N39" s="500"/>
      <c r="O39" s="1815"/>
    </row>
    <row r="40" spans="2:15" customFormat="1">
      <c r="B40" s="197"/>
      <c r="C40" s="623" t="s">
        <v>97</v>
      </c>
      <c r="D40" s="623"/>
      <c r="E40" s="828">
        <f>SUM(E41:E44)</f>
        <v>0</v>
      </c>
      <c r="F40" s="622"/>
      <c r="G40" s="622"/>
      <c r="H40" s="210"/>
      <c r="I40" s="828">
        <f>SUM(I41:I44)</f>
        <v>0</v>
      </c>
      <c r="J40" s="622"/>
      <c r="K40" s="622"/>
      <c r="L40" s="210"/>
      <c r="M40" s="828">
        <f>SUM(M41:M44)</f>
        <v>0</v>
      </c>
      <c r="N40" s="622"/>
      <c r="O40" s="622"/>
    </row>
    <row r="41" spans="2:15" customFormat="1">
      <c r="B41" s="197"/>
      <c r="C41" s="624" t="s">
        <v>91</v>
      </c>
      <c r="D41" s="624"/>
      <c r="E41" s="500"/>
      <c r="F41" s="622"/>
      <c r="G41" s="622"/>
      <c r="H41" s="210"/>
      <c r="I41" s="500"/>
      <c r="J41" s="622"/>
      <c r="K41" s="622"/>
      <c r="L41" s="210"/>
      <c r="M41" s="500"/>
      <c r="N41" s="622"/>
      <c r="O41" s="622"/>
    </row>
    <row r="42" spans="2:15" customFormat="1">
      <c r="B42" s="197"/>
      <c r="C42" s="624" t="s">
        <v>94</v>
      </c>
      <c r="D42" s="624"/>
      <c r="E42" s="500"/>
      <c r="F42" s="622"/>
      <c r="G42" s="622"/>
      <c r="H42" s="210"/>
      <c r="I42" s="500"/>
      <c r="J42" s="622"/>
      <c r="K42" s="622"/>
      <c r="L42" s="210"/>
      <c r="M42" s="500"/>
      <c r="N42" s="622"/>
      <c r="O42" s="622"/>
    </row>
    <row r="43" spans="2:15" customFormat="1">
      <c r="B43" s="197"/>
      <c r="C43" s="624" t="s">
        <v>95</v>
      </c>
      <c r="D43" s="624"/>
      <c r="E43" s="500"/>
      <c r="F43" s="622"/>
      <c r="G43" s="622"/>
      <c r="H43" s="210"/>
      <c r="I43" s="500"/>
      <c r="J43" s="622"/>
      <c r="K43" s="622"/>
      <c r="L43" s="210"/>
      <c r="M43" s="500"/>
      <c r="N43" s="622"/>
      <c r="O43" s="622"/>
    </row>
    <row r="44" spans="2:15" customFormat="1">
      <c r="B44" s="197"/>
      <c r="C44" s="624" t="s">
        <v>96</v>
      </c>
      <c r="D44" s="624"/>
      <c r="E44" s="500"/>
      <c r="F44" s="622"/>
      <c r="G44" s="622"/>
      <c r="H44" s="210"/>
      <c r="I44" s="500"/>
      <c r="J44" s="622"/>
      <c r="K44" s="622"/>
      <c r="L44" s="210"/>
      <c r="M44" s="500"/>
      <c r="N44" s="622"/>
      <c r="O44" s="622"/>
    </row>
    <row r="45" spans="2:15" customFormat="1" ht="7.5" customHeight="1">
      <c r="B45" s="197"/>
      <c r="C45" s="618"/>
      <c r="D45" s="618"/>
      <c r="E45" s="828"/>
      <c r="F45" s="622"/>
      <c r="G45" s="622"/>
      <c r="H45" s="210"/>
      <c r="I45" s="828"/>
      <c r="J45" s="622"/>
      <c r="K45" s="622"/>
      <c r="L45" s="210"/>
      <c r="M45" s="828"/>
      <c r="N45" s="622"/>
      <c r="O45" s="622"/>
    </row>
    <row r="46" spans="2:15" customFormat="1">
      <c r="B46" s="197"/>
      <c r="C46" s="621" t="s">
        <v>353</v>
      </c>
      <c r="D46" s="621"/>
      <c r="E46" s="622"/>
      <c r="F46" s="622"/>
      <c r="G46" s="622"/>
      <c r="H46" s="210"/>
      <c r="I46" s="622"/>
      <c r="J46" s="622"/>
      <c r="K46" s="622"/>
      <c r="L46" s="210"/>
      <c r="M46" s="622"/>
      <c r="N46" s="622"/>
      <c r="O46" s="622"/>
    </row>
    <row r="47" spans="2:15" customFormat="1">
      <c r="B47" s="197">
        <v>6</v>
      </c>
      <c r="C47" s="215" t="s">
        <v>323</v>
      </c>
      <c r="D47" s="215"/>
      <c r="E47" s="833"/>
      <c r="F47" s="500"/>
      <c r="G47" s="827"/>
      <c r="H47" s="210"/>
      <c r="I47" s="834"/>
      <c r="J47" s="500"/>
      <c r="K47" s="1815"/>
      <c r="L47" s="210"/>
      <c r="M47" s="834"/>
      <c r="N47" s="500"/>
      <c r="O47" s="1815"/>
    </row>
    <row r="48" spans="2:15" customFormat="1">
      <c r="B48" s="197"/>
      <c r="C48" s="216" t="s">
        <v>97</v>
      </c>
      <c r="D48" s="216"/>
      <c r="E48" s="828">
        <f>SUM(E49:E52)</f>
        <v>0</v>
      </c>
      <c r="F48" s="622"/>
      <c r="G48" s="622"/>
      <c r="H48" s="210"/>
      <c r="I48" s="828">
        <f>SUM(I49:I52)</f>
        <v>0</v>
      </c>
      <c r="J48" s="622"/>
      <c r="K48" s="622"/>
      <c r="L48" s="210"/>
      <c r="M48" s="828">
        <f>SUM(M49:M52)</f>
        <v>0</v>
      </c>
      <c r="N48" s="622"/>
      <c r="O48" s="622"/>
    </row>
    <row r="49" spans="2:15" customFormat="1">
      <c r="B49" s="197"/>
      <c r="C49" s="213" t="s">
        <v>91</v>
      </c>
      <c r="D49" s="213"/>
      <c r="E49" s="500"/>
      <c r="F49" s="622"/>
      <c r="G49" s="622"/>
      <c r="H49" s="210"/>
      <c r="I49" s="500"/>
      <c r="J49" s="622"/>
      <c r="K49" s="622"/>
      <c r="L49" s="210"/>
      <c r="M49" s="500"/>
      <c r="N49" s="622"/>
      <c r="O49" s="622"/>
    </row>
    <row r="50" spans="2:15" customFormat="1">
      <c r="B50" s="197"/>
      <c r="C50" s="624" t="s">
        <v>94</v>
      </c>
      <c r="D50" s="624"/>
      <c r="E50" s="500"/>
      <c r="F50" s="622"/>
      <c r="G50" s="622"/>
      <c r="H50" s="210"/>
      <c r="I50" s="500"/>
      <c r="J50" s="622"/>
      <c r="K50" s="622"/>
      <c r="L50" s="210"/>
      <c r="M50" s="500"/>
      <c r="N50" s="622"/>
      <c r="O50" s="622"/>
    </row>
    <row r="51" spans="2:15" customFormat="1">
      <c r="B51" s="197"/>
      <c r="C51" s="624" t="s">
        <v>95</v>
      </c>
      <c r="D51" s="624"/>
      <c r="E51" s="500"/>
      <c r="F51" s="622"/>
      <c r="G51" s="622"/>
      <c r="H51" s="210"/>
      <c r="I51" s="500"/>
      <c r="J51" s="622"/>
      <c r="K51" s="622"/>
      <c r="L51" s="210"/>
      <c r="M51" s="500"/>
      <c r="N51" s="622"/>
      <c r="O51" s="622"/>
    </row>
    <row r="52" spans="2:15" customFormat="1">
      <c r="B52" s="197"/>
      <c r="C52" s="624" t="s">
        <v>96</v>
      </c>
      <c r="D52" s="624"/>
      <c r="E52" s="500"/>
      <c r="F52" s="500"/>
      <c r="G52" s="500"/>
      <c r="H52" s="210"/>
      <c r="I52" s="500"/>
      <c r="J52" s="500"/>
      <c r="K52" s="500"/>
      <c r="L52" s="210"/>
      <c r="M52" s="500"/>
      <c r="N52" s="500"/>
      <c r="O52" s="500"/>
    </row>
    <row r="53" spans="2:15" customFormat="1" ht="7.5" customHeight="1">
      <c r="B53" s="197"/>
      <c r="C53" s="618"/>
      <c r="D53" s="618"/>
      <c r="E53" s="828"/>
      <c r="F53" s="828"/>
      <c r="G53" s="828"/>
      <c r="H53" s="210"/>
      <c r="I53" s="828"/>
      <c r="J53" s="828"/>
      <c r="K53" s="828"/>
      <c r="L53" s="210"/>
      <c r="M53" s="828"/>
      <c r="N53" s="828"/>
      <c r="O53" s="828"/>
    </row>
    <row r="54" spans="2:15" customFormat="1">
      <c r="B54" s="197">
        <v>7</v>
      </c>
      <c r="C54" s="625" t="s">
        <v>324</v>
      </c>
      <c r="D54" s="215"/>
      <c r="E54" s="622"/>
      <c r="F54" s="500"/>
      <c r="G54" s="827"/>
      <c r="H54" s="210"/>
      <c r="I54" s="622"/>
      <c r="J54" s="500"/>
      <c r="K54" s="1815"/>
      <c r="L54" s="210"/>
      <c r="M54" s="622"/>
      <c r="N54" s="500"/>
      <c r="O54" s="1815"/>
    </row>
    <row r="55" spans="2:15" customFormat="1">
      <c r="B55" s="197"/>
      <c r="C55" s="216" t="s">
        <v>97</v>
      </c>
      <c r="D55" s="216"/>
      <c r="E55" s="828">
        <f>SUM(E56:E59)</f>
        <v>0</v>
      </c>
      <c r="F55" s="622"/>
      <c r="G55" s="622"/>
      <c r="H55" s="210"/>
      <c r="I55" s="828">
        <f>SUM(I56:I59)</f>
        <v>0</v>
      </c>
      <c r="J55" s="622"/>
      <c r="K55" s="622"/>
      <c r="L55" s="210"/>
      <c r="M55" s="828">
        <f>SUM(M56:M59)</f>
        <v>0</v>
      </c>
      <c r="N55" s="622"/>
      <c r="O55" s="622"/>
    </row>
    <row r="56" spans="2:15" customFormat="1">
      <c r="B56" s="197"/>
      <c r="C56" s="213" t="s">
        <v>91</v>
      </c>
      <c r="D56" s="213"/>
      <c r="E56" s="500"/>
      <c r="F56" s="622"/>
      <c r="G56" s="622"/>
      <c r="H56" s="210"/>
      <c r="I56" s="500"/>
      <c r="J56" s="622"/>
      <c r="K56" s="622"/>
      <c r="L56" s="210"/>
      <c r="M56" s="500"/>
      <c r="N56" s="622"/>
      <c r="O56" s="622"/>
    </row>
    <row r="57" spans="2:15" customFormat="1">
      <c r="B57" s="197"/>
      <c r="C57" s="624" t="s">
        <v>94</v>
      </c>
      <c r="D57" s="624"/>
      <c r="E57" s="500"/>
      <c r="F57" s="622"/>
      <c r="G57" s="622"/>
      <c r="H57" s="210"/>
      <c r="I57" s="500"/>
      <c r="J57" s="622"/>
      <c r="K57" s="622"/>
      <c r="L57" s="210"/>
      <c r="M57" s="500"/>
      <c r="N57" s="622"/>
      <c r="O57" s="622"/>
    </row>
    <row r="58" spans="2:15" customFormat="1">
      <c r="B58" s="197"/>
      <c r="C58" s="624" t="s">
        <v>95</v>
      </c>
      <c r="D58" s="624"/>
      <c r="E58" s="500"/>
      <c r="F58" s="622"/>
      <c r="G58" s="622"/>
      <c r="H58" s="210"/>
      <c r="I58" s="500"/>
      <c r="J58" s="622"/>
      <c r="K58" s="622"/>
      <c r="L58" s="210"/>
      <c r="M58" s="500"/>
      <c r="N58" s="622"/>
      <c r="O58" s="622"/>
    </row>
    <row r="59" spans="2:15" customFormat="1">
      <c r="B59" s="197"/>
      <c r="C59" s="624" t="s">
        <v>96</v>
      </c>
      <c r="D59" s="624"/>
      <c r="E59" s="500"/>
      <c r="F59" s="622"/>
      <c r="G59" s="622"/>
      <c r="H59" s="210"/>
      <c r="I59" s="500"/>
      <c r="J59" s="622"/>
      <c r="K59" s="622"/>
      <c r="L59" s="210"/>
      <c r="M59" s="500"/>
      <c r="N59" s="622"/>
      <c r="O59" s="622"/>
    </row>
    <row r="60" spans="2:15" customFormat="1" ht="7.5" customHeight="1">
      <c r="B60" s="197"/>
      <c r="C60" s="624"/>
      <c r="D60" s="624"/>
      <c r="E60" s="500"/>
      <c r="F60" s="622"/>
      <c r="G60" s="622"/>
      <c r="H60" s="210"/>
      <c r="I60" s="500"/>
      <c r="J60" s="622"/>
      <c r="K60" s="622"/>
      <c r="L60" s="210"/>
      <c r="M60" s="500"/>
      <c r="N60" s="622"/>
      <c r="O60" s="622"/>
    </row>
    <row r="61" spans="2:15" customFormat="1" ht="17.25">
      <c r="B61" s="197">
        <v>8</v>
      </c>
      <c r="C61" s="215" t="s">
        <v>475</v>
      </c>
      <c r="D61" s="215"/>
      <c r="E61" s="622"/>
      <c r="F61" s="500"/>
      <c r="G61" s="827"/>
      <c r="H61" s="210"/>
      <c r="I61" s="622"/>
      <c r="J61" s="500"/>
      <c r="K61" s="1815"/>
      <c r="L61" s="210"/>
      <c r="M61" s="622"/>
      <c r="N61" s="500"/>
      <c r="O61" s="1815"/>
    </row>
    <row r="62" spans="2:15" customFormat="1">
      <c r="B62" s="197"/>
      <c r="C62" s="216" t="s">
        <v>97</v>
      </c>
      <c r="D62" s="216"/>
      <c r="E62" s="828">
        <f>SUM(E63:E66)</f>
        <v>0</v>
      </c>
      <c r="F62" s="622"/>
      <c r="G62" s="622"/>
      <c r="H62" s="210"/>
      <c r="I62" s="828">
        <f>SUM(I63:I66)</f>
        <v>0</v>
      </c>
      <c r="J62" s="622"/>
      <c r="K62" s="622"/>
      <c r="L62" s="210"/>
      <c r="M62" s="828">
        <f>SUM(M63:M66)</f>
        <v>0</v>
      </c>
      <c r="N62" s="622"/>
      <c r="O62" s="622"/>
    </row>
    <row r="63" spans="2:15" customFormat="1">
      <c r="B63" s="197"/>
      <c r="C63" s="213" t="s">
        <v>91</v>
      </c>
      <c r="D63" s="213"/>
      <c r="E63" s="500"/>
      <c r="F63" s="622"/>
      <c r="G63" s="622"/>
      <c r="H63" s="210"/>
      <c r="I63" s="500"/>
      <c r="J63" s="622"/>
      <c r="K63" s="622"/>
      <c r="L63" s="210"/>
      <c r="M63" s="500"/>
      <c r="N63" s="622"/>
      <c r="O63" s="622"/>
    </row>
    <row r="64" spans="2:15" customFormat="1">
      <c r="B64" s="197"/>
      <c r="C64" s="624" t="s">
        <v>94</v>
      </c>
      <c r="D64" s="624"/>
      <c r="E64" s="500"/>
      <c r="F64" s="622"/>
      <c r="G64" s="622"/>
      <c r="H64" s="210"/>
      <c r="I64" s="500"/>
      <c r="J64" s="622"/>
      <c r="K64" s="622"/>
      <c r="L64" s="210"/>
      <c r="M64" s="500"/>
      <c r="N64" s="622"/>
      <c r="O64" s="622"/>
    </row>
    <row r="65" spans="2:15" customFormat="1">
      <c r="B65" s="197"/>
      <c r="C65" s="624" t="s">
        <v>95</v>
      </c>
      <c r="D65" s="624"/>
      <c r="E65" s="500"/>
      <c r="F65" s="622"/>
      <c r="G65" s="622"/>
      <c r="H65" s="210"/>
      <c r="I65" s="500"/>
      <c r="J65" s="622"/>
      <c r="K65" s="622"/>
      <c r="L65" s="210"/>
      <c r="M65" s="500"/>
      <c r="N65" s="622"/>
      <c r="O65" s="622"/>
    </row>
    <row r="66" spans="2:15" customFormat="1">
      <c r="B66" s="197"/>
      <c r="C66" s="624" t="s">
        <v>96</v>
      </c>
      <c r="D66" s="624"/>
      <c r="E66" s="500"/>
      <c r="F66" s="622"/>
      <c r="G66" s="622"/>
      <c r="H66" s="210"/>
      <c r="I66" s="500"/>
      <c r="J66" s="622"/>
      <c r="K66" s="622"/>
      <c r="L66" s="210"/>
      <c r="M66" s="500"/>
      <c r="N66" s="622"/>
      <c r="O66" s="622"/>
    </row>
    <row r="67" spans="2:15" customFormat="1" ht="7.5" customHeight="1">
      <c r="B67" s="197"/>
      <c r="C67" s="624"/>
      <c r="D67" s="624"/>
      <c r="E67" s="828"/>
      <c r="F67" s="828"/>
      <c r="G67" s="828"/>
      <c r="H67" s="210"/>
      <c r="I67" s="828"/>
      <c r="J67" s="828"/>
      <c r="K67" s="828"/>
      <c r="L67" s="210"/>
      <c r="M67" s="828"/>
      <c r="N67" s="828"/>
      <c r="O67" s="828"/>
    </row>
    <row r="68" spans="2:15" customFormat="1">
      <c r="B68" s="197"/>
      <c r="C68" s="621" t="s">
        <v>325</v>
      </c>
      <c r="D68" s="621"/>
      <c r="E68" s="622"/>
      <c r="F68" s="829"/>
      <c r="G68" s="827"/>
      <c r="H68" s="210"/>
      <c r="I68" s="622"/>
      <c r="J68" s="1197"/>
      <c r="K68" s="1198"/>
      <c r="L68" s="210"/>
      <c r="M68" s="622"/>
      <c r="N68" s="830"/>
      <c r="O68" s="1816"/>
    </row>
    <row r="69" spans="2:15" customFormat="1">
      <c r="B69" s="197"/>
      <c r="C69" s="626" t="s">
        <v>97</v>
      </c>
      <c r="D69" s="626"/>
      <c r="E69" s="829">
        <f>SUM(E70:E73)</f>
        <v>0</v>
      </c>
      <c r="F69" s="1826"/>
      <c r="G69" s="1826"/>
      <c r="H69" s="689"/>
      <c r="I69" s="829">
        <f>SUM(I70:I73)</f>
        <v>0</v>
      </c>
      <c r="J69" s="1826"/>
      <c r="K69" s="1826"/>
      <c r="L69" s="689"/>
      <c r="M69" s="829">
        <f>SUM(M70:M73)</f>
        <v>0</v>
      </c>
      <c r="N69" s="622"/>
      <c r="O69" s="622"/>
    </row>
    <row r="70" spans="2:15" customFormat="1">
      <c r="B70" s="197"/>
      <c r="C70" s="627" t="s">
        <v>91</v>
      </c>
      <c r="D70" s="627"/>
      <c r="E70" s="830">
        <f>+E63+E56+E49+E41+E34+E27+E20+E13</f>
        <v>0</v>
      </c>
      <c r="F70" s="622"/>
      <c r="G70" s="622"/>
      <c r="H70" s="210"/>
      <c r="I70" s="830">
        <f>+I63+I56+I49+I41+I34+I27+I20+I13</f>
        <v>0</v>
      </c>
      <c r="J70" s="622"/>
      <c r="K70" s="622"/>
      <c r="L70" s="210"/>
      <c r="M70" s="830">
        <f>+M63+M56+M49+M41+M34+M27+M20+M13</f>
        <v>0</v>
      </c>
      <c r="N70" s="622"/>
      <c r="O70" s="622"/>
    </row>
    <row r="71" spans="2:15" customFormat="1">
      <c r="B71" s="197"/>
      <c r="C71" s="627" t="s">
        <v>94</v>
      </c>
      <c r="D71" s="627"/>
      <c r="E71" s="830">
        <f t="shared" ref="E71:E73" si="0">+E64+E57+E50+E42+E35+E28+E21+E14</f>
        <v>0</v>
      </c>
      <c r="F71" s="622"/>
      <c r="G71" s="622"/>
      <c r="H71" s="210"/>
      <c r="I71" s="830">
        <f t="shared" ref="I71:I73" si="1">+I64+I57+I50+I42+I35+I28+I21+I14</f>
        <v>0</v>
      </c>
      <c r="J71" s="622"/>
      <c r="K71" s="622"/>
      <c r="L71" s="210"/>
      <c r="M71" s="830">
        <f t="shared" ref="M71:M73" si="2">+M64+M57+M50+M42+M35+M28+M21+M14</f>
        <v>0</v>
      </c>
      <c r="N71" s="622"/>
      <c r="O71" s="622"/>
    </row>
    <row r="72" spans="2:15" customFormat="1">
      <c r="B72" s="197"/>
      <c r="C72" s="627" t="s">
        <v>95</v>
      </c>
      <c r="D72" s="627"/>
      <c r="E72" s="830">
        <f t="shared" si="0"/>
        <v>0</v>
      </c>
      <c r="F72" s="622"/>
      <c r="G72" s="622"/>
      <c r="H72" s="210"/>
      <c r="I72" s="830">
        <f t="shared" si="1"/>
        <v>0</v>
      </c>
      <c r="J72" s="622"/>
      <c r="K72" s="622"/>
      <c r="L72" s="210"/>
      <c r="M72" s="830">
        <f t="shared" si="2"/>
        <v>0</v>
      </c>
      <c r="N72" s="622"/>
      <c r="O72" s="622"/>
    </row>
    <row r="73" spans="2:15" customFormat="1">
      <c r="B73" s="89"/>
      <c r="C73" s="205" t="s">
        <v>96</v>
      </c>
      <c r="D73" s="627"/>
      <c r="E73" s="1827">
        <f t="shared" si="0"/>
        <v>0</v>
      </c>
      <c r="F73" s="831"/>
      <c r="G73" s="831"/>
      <c r="H73" s="210"/>
      <c r="I73" s="1827">
        <f t="shared" si="1"/>
        <v>0</v>
      </c>
      <c r="J73" s="831"/>
      <c r="K73" s="831"/>
      <c r="L73" s="210"/>
      <c r="M73" s="1827">
        <f t="shared" si="2"/>
        <v>0</v>
      </c>
      <c r="N73" s="831"/>
      <c r="O73" s="831"/>
    </row>
    <row r="74" spans="2:15" customFormat="1">
      <c r="B74" s="47"/>
      <c r="C74" s="326" t="s">
        <v>1060</v>
      </c>
      <c r="D74" s="221"/>
      <c r="E74" s="208"/>
      <c r="F74" s="208"/>
      <c r="G74" s="208"/>
      <c r="H74" s="208"/>
      <c r="I74" s="208"/>
      <c r="J74" s="208"/>
      <c r="K74" s="208"/>
      <c r="L74" s="208"/>
      <c r="M74" s="208"/>
      <c r="N74" s="208"/>
      <c r="O74" s="208"/>
    </row>
    <row r="75" spans="2:15" customFormat="1" ht="13.5" customHeight="1">
      <c r="B75" s="47"/>
      <c r="C75" s="206"/>
      <c r="D75" s="218"/>
      <c r="E75" s="211"/>
      <c r="F75" s="211"/>
      <c r="G75" s="208"/>
      <c r="H75" s="208"/>
      <c r="I75" s="211"/>
      <c r="J75" s="211"/>
      <c r="K75" s="208"/>
      <c r="L75" s="208"/>
      <c r="M75" s="211"/>
      <c r="N75" s="211"/>
      <c r="O75" s="208"/>
    </row>
    <row r="77" spans="2:15" ht="40.9" customHeight="1">
      <c r="B77" s="3081" t="s">
        <v>1062</v>
      </c>
      <c r="C77" s="3081"/>
      <c r="D77" s="3081"/>
      <c r="E77" s="3081"/>
      <c r="F77" s="3081"/>
      <c r="G77" s="3081"/>
      <c r="H77" s="2231"/>
      <c r="I77" s="2209"/>
      <c r="J77" s="2209"/>
      <c r="K77" s="2209"/>
      <c r="L77" s="2209"/>
      <c r="M77" s="2209"/>
      <c r="N77" s="2209"/>
      <c r="O77" s="2209"/>
    </row>
    <row r="78" spans="2:15">
      <c r="B78" s="2201"/>
      <c r="C78" s="2202"/>
      <c r="D78" s="2204"/>
      <c r="E78" s="2203"/>
      <c r="F78" s="2203"/>
      <c r="G78" s="2203"/>
      <c r="H78" s="2203"/>
      <c r="I78" s="3516"/>
      <c r="J78" s="3516"/>
      <c r="K78" s="3516"/>
      <c r="L78" s="3516"/>
      <c r="M78" s="3516"/>
      <c r="N78" s="3516"/>
      <c r="O78" s="3516"/>
    </row>
    <row r="79" spans="2:15">
      <c r="B79" s="3082" t="s">
        <v>90</v>
      </c>
      <c r="C79" s="3083"/>
      <c r="D79" s="2213"/>
      <c r="E79" s="3086" t="str">
        <f>+E6</f>
        <v>t-2</v>
      </c>
      <c r="F79" s="3087"/>
      <c r="G79" s="3088"/>
      <c r="H79" s="2209"/>
      <c r="I79" s="3530" t="str">
        <f>+I6</f>
        <v>t-1</v>
      </c>
      <c r="J79" s="3531"/>
      <c r="K79" s="3532"/>
      <c r="L79" s="3516"/>
      <c r="M79" s="3530" t="str">
        <f>+M6</f>
        <v>t</v>
      </c>
      <c r="N79" s="3531"/>
      <c r="O79" s="3532"/>
    </row>
    <row r="80" spans="2:15">
      <c r="B80" s="3084"/>
      <c r="C80" s="3085"/>
      <c r="D80" s="2233"/>
      <c r="E80" s="2234" t="s">
        <v>111</v>
      </c>
      <c r="F80" s="2234" t="s">
        <v>315</v>
      </c>
      <c r="G80" s="2235" t="s">
        <v>317</v>
      </c>
      <c r="H80" s="2209"/>
      <c r="I80" s="3533" t="s">
        <v>111</v>
      </c>
      <c r="J80" s="3533" t="s">
        <v>315</v>
      </c>
      <c r="K80" s="3534" t="s">
        <v>317</v>
      </c>
      <c r="L80" s="3516"/>
      <c r="M80" s="3533" t="s">
        <v>111</v>
      </c>
      <c r="N80" s="3533" t="s">
        <v>315</v>
      </c>
      <c r="O80" s="3534" t="s">
        <v>317</v>
      </c>
    </row>
    <row r="81" spans="2:15">
      <c r="B81" s="2372" t="s">
        <v>176</v>
      </c>
      <c r="C81" s="2705" t="s">
        <v>1063</v>
      </c>
      <c r="D81" s="2205"/>
      <c r="E81" s="2232"/>
      <c r="F81" s="2220"/>
      <c r="G81" s="2224"/>
      <c r="H81" s="2203"/>
      <c r="I81" s="3535"/>
      <c r="J81" s="3525"/>
      <c r="K81" s="3526"/>
      <c r="L81" s="3516"/>
      <c r="M81" s="3535"/>
      <c r="N81" s="3525"/>
      <c r="O81" s="3526"/>
    </row>
    <row r="82" spans="2:15">
      <c r="B82" s="2706"/>
      <c r="C82" s="2707" t="s">
        <v>97</v>
      </c>
      <c r="D82" s="2205"/>
      <c r="E82" s="2220"/>
      <c r="F82" s="2216"/>
      <c r="G82" s="2216"/>
      <c r="H82" s="2203"/>
      <c r="I82" s="3525"/>
      <c r="J82" s="3525"/>
      <c r="K82" s="3525"/>
      <c r="L82" s="3516"/>
      <c r="M82" s="3525"/>
      <c r="N82" s="3525"/>
      <c r="O82" s="3525"/>
    </row>
    <row r="83" spans="2:15">
      <c r="B83" s="2706"/>
      <c r="C83" s="2708" t="s">
        <v>91</v>
      </c>
      <c r="D83" s="2205"/>
      <c r="E83" s="2214"/>
      <c r="F83" s="2216"/>
      <c r="G83" s="2216"/>
      <c r="H83" s="2203"/>
      <c r="I83" s="3525"/>
      <c r="J83" s="3525"/>
      <c r="K83" s="3525"/>
      <c r="L83" s="3516"/>
      <c r="M83" s="3525"/>
      <c r="N83" s="3525"/>
      <c r="O83" s="3525"/>
    </row>
    <row r="84" spans="2:15">
      <c r="B84" s="2706"/>
      <c r="C84" s="2708" t="s">
        <v>94</v>
      </c>
      <c r="D84" s="2205"/>
      <c r="E84" s="2214"/>
      <c r="F84" s="2216"/>
      <c r="G84" s="2216"/>
      <c r="H84" s="2203"/>
      <c r="I84" s="3525"/>
      <c r="J84" s="3525"/>
      <c r="K84" s="3525"/>
      <c r="L84" s="3516"/>
      <c r="M84" s="3525"/>
      <c r="N84" s="3525"/>
      <c r="O84" s="3525"/>
    </row>
    <row r="85" spans="2:15">
      <c r="B85" s="2706"/>
      <c r="C85" s="2708" t="s">
        <v>95</v>
      </c>
      <c r="D85" s="2205"/>
      <c r="E85" s="2214"/>
      <c r="F85" s="2216"/>
      <c r="G85" s="2216"/>
      <c r="H85" s="2203"/>
      <c r="I85" s="3525"/>
      <c r="J85" s="3525"/>
      <c r="K85" s="3525"/>
      <c r="L85" s="3516"/>
      <c r="M85" s="3525"/>
      <c r="N85" s="3525"/>
      <c r="O85" s="3525"/>
    </row>
    <row r="86" spans="2:15">
      <c r="B86" s="2706"/>
      <c r="C86" s="2708" t="s">
        <v>96</v>
      </c>
      <c r="D86" s="2205"/>
      <c r="E86" s="2214"/>
      <c r="F86" s="2216"/>
      <c r="G86" s="2216"/>
      <c r="H86" s="2203"/>
      <c r="I86" s="3525"/>
      <c r="J86" s="3525"/>
      <c r="K86" s="3525"/>
      <c r="L86" s="3516"/>
      <c r="M86" s="3525"/>
      <c r="N86" s="3525"/>
      <c r="O86" s="3525"/>
    </row>
    <row r="87" spans="2:15">
      <c r="B87" s="2372" t="s">
        <v>177</v>
      </c>
      <c r="C87" s="2705" t="s">
        <v>1064</v>
      </c>
      <c r="D87" s="2205"/>
      <c r="E87" s="2216"/>
      <c r="F87" s="2214"/>
      <c r="G87" s="2224"/>
      <c r="H87" s="2203"/>
      <c r="I87" s="3525"/>
      <c r="J87" s="3525"/>
      <c r="K87" s="3526"/>
      <c r="L87" s="3516"/>
      <c r="M87" s="3525"/>
      <c r="N87" s="3525"/>
      <c r="O87" s="3526"/>
    </row>
    <row r="88" spans="2:15">
      <c r="B88" s="2706"/>
      <c r="C88" s="2707" t="s">
        <v>97</v>
      </c>
      <c r="D88" s="2205"/>
      <c r="E88" s="2220"/>
      <c r="F88" s="2216"/>
      <c r="G88" s="2216"/>
      <c r="H88" s="2203"/>
      <c r="I88" s="3525"/>
      <c r="J88" s="3525"/>
      <c r="K88" s="3525"/>
      <c r="L88" s="3516"/>
      <c r="M88" s="3525"/>
      <c r="N88" s="3525"/>
      <c r="O88" s="3525"/>
    </row>
    <row r="89" spans="2:15">
      <c r="B89" s="2706"/>
      <c r="C89" s="2708" t="s">
        <v>91</v>
      </c>
      <c r="D89" s="2205"/>
      <c r="E89" s="2214"/>
      <c r="F89" s="2216"/>
      <c r="G89" s="2216"/>
      <c r="H89" s="2203"/>
      <c r="I89" s="3525"/>
      <c r="J89" s="3525"/>
      <c r="K89" s="3525"/>
      <c r="L89" s="3516"/>
      <c r="M89" s="3525"/>
      <c r="N89" s="3525"/>
      <c r="O89" s="3525"/>
    </row>
    <row r="90" spans="2:15">
      <c r="B90" s="2706"/>
      <c r="C90" s="2708" t="s">
        <v>94</v>
      </c>
      <c r="D90" s="2205"/>
      <c r="E90" s="2214"/>
      <c r="F90" s="2216"/>
      <c r="G90" s="2216"/>
      <c r="H90" s="2203"/>
      <c r="I90" s="3525"/>
      <c r="J90" s="3525"/>
      <c r="K90" s="3525"/>
      <c r="L90" s="3516"/>
      <c r="M90" s="3525"/>
      <c r="N90" s="3525"/>
      <c r="O90" s="3525"/>
    </row>
    <row r="91" spans="2:15">
      <c r="B91" s="2706"/>
      <c r="C91" s="2708" t="s">
        <v>95</v>
      </c>
      <c r="D91" s="2205"/>
      <c r="E91" s="2214"/>
      <c r="F91" s="2216"/>
      <c r="G91" s="2216"/>
      <c r="H91" s="2203"/>
      <c r="I91" s="3525"/>
      <c r="J91" s="3525"/>
      <c r="K91" s="3525"/>
      <c r="L91" s="3516"/>
      <c r="M91" s="3525"/>
      <c r="N91" s="3525"/>
      <c r="O91" s="3525"/>
    </row>
    <row r="92" spans="2:15">
      <c r="B92" s="2706"/>
      <c r="C92" s="2708" t="s">
        <v>96</v>
      </c>
      <c r="D92" s="2205"/>
      <c r="E92" s="2214"/>
      <c r="F92" s="2216"/>
      <c r="G92" s="2216"/>
      <c r="H92" s="2203"/>
      <c r="I92" s="3525"/>
      <c r="J92" s="3525"/>
      <c r="K92" s="3525"/>
      <c r="L92" s="3516"/>
      <c r="M92" s="3525"/>
      <c r="N92" s="3525"/>
      <c r="O92" s="3525"/>
    </row>
    <row r="93" spans="2:15">
      <c r="B93" s="2372" t="s">
        <v>178</v>
      </c>
      <c r="C93" s="2705" t="s">
        <v>1065</v>
      </c>
      <c r="D93" s="2205"/>
      <c r="E93" s="2220"/>
      <c r="F93" s="2220"/>
      <c r="G93" s="2225"/>
      <c r="H93" s="2203"/>
      <c r="I93" s="3525"/>
      <c r="J93" s="3525"/>
      <c r="K93" s="3526"/>
      <c r="L93" s="3516"/>
      <c r="M93" s="3525"/>
      <c r="N93" s="3525"/>
      <c r="O93" s="3526"/>
    </row>
    <row r="94" spans="2:15">
      <c r="B94" s="2706"/>
      <c r="C94" s="2707" t="s">
        <v>97</v>
      </c>
      <c r="D94" s="2205"/>
      <c r="E94" s="2220"/>
      <c r="F94" s="2220"/>
      <c r="G94" s="2220"/>
      <c r="H94" s="2203"/>
      <c r="I94" s="3525"/>
      <c r="J94" s="3525"/>
      <c r="K94" s="3525"/>
      <c r="L94" s="3516"/>
      <c r="M94" s="3525"/>
      <c r="N94" s="3525"/>
      <c r="O94" s="3525"/>
    </row>
    <row r="95" spans="2:15">
      <c r="B95" s="2706"/>
      <c r="C95" s="2708" t="s">
        <v>91</v>
      </c>
      <c r="D95" s="2205"/>
      <c r="E95" s="2220"/>
      <c r="F95" s="2220"/>
      <c r="G95" s="2220"/>
      <c r="H95" s="2203"/>
      <c r="I95" s="3525"/>
      <c r="J95" s="3525"/>
      <c r="K95" s="3525"/>
      <c r="L95" s="3516"/>
      <c r="M95" s="3525"/>
      <c r="N95" s="3525"/>
      <c r="O95" s="3525"/>
    </row>
    <row r="96" spans="2:15">
      <c r="B96" s="2706"/>
      <c r="C96" s="2708" t="s">
        <v>94</v>
      </c>
      <c r="D96" s="2205"/>
      <c r="E96" s="2220"/>
      <c r="F96" s="2220"/>
      <c r="G96" s="2220"/>
      <c r="H96" s="2203"/>
      <c r="I96" s="3525"/>
      <c r="J96" s="3525"/>
      <c r="K96" s="3525"/>
      <c r="L96" s="3516"/>
      <c r="M96" s="3525"/>
      <c r="N96" s="3525"/>
      <c r="O96" s="3525"/>
    </row>
    <row r="97" spans="2:15">
      <c r="B97" s="2706"/>
      <c r="C97" s="2708" t="s">
        <v>95</v>
      </c>
      <c r="D97" s="2205"/>
      <c r="E97" s="2220"/>
      <c r="F97" s="2220"/>
      <c r="G97" s="2220"/>
      <c r="H97" s="2205"/>
      <c r="I97" s="3525"/>
      <c r="J97" s="3525"/>
      <c r="K97" s="3525"/>
      <c r="L97" s="1422"/>
      <c r="M97" s="3525"/>
      <c r="N97" s="3525"/>
      <c r="O97" s="3525"/>
    </row>
    <row r="98" spans="2:15">
      <c r="B98" s="2706"/>
      <c r="C98" s="2708" t="s">
        <v>96</v>
      </c>
      <c r="D98" s="2205"/>
      <c r="E98" s="2220"/>
      <c r="F98" s="2220"/>
      <c r="G98" s="2220"/>
      <c r="H98" s="2205"/>
      <c r="I98" s="3525"/>
      <c r="J98" s="3525"/>
      <c r="K98" s="3525"/>
      <c r="L98" s="1422"/>
      <c r="M98" s="3525"/>
      <c r="N98" s="3525"/>
      <c r="O98" s="3525"/>
    </row>
    <row r="99" spans="2:15">
      <c r="B99" s="2372">
        <v>4</v>
      </c>
      <c r="C99" s="664" t="s">
        <v>1066</v>
      </c>
      <c r="D99" s="2205"/>
      <c r="E99" s="2216"/>
      <c r="F99" s="2214"/>
      <c r="G99" s="2224"/>
      <c r="H99" s="2205"/>
      <c r="I99" s="3525"/>
      <c r="J99" s="3525"/>
      <c r="K99" s="3526"/>
      <c r="L99" s="1422"/>
      <c r="M99" s="3525"/>
      <c r="N99" s="3525"/>
      <c r="O99" s="3526"/>
    </row>
    <row r="100" spans="2:15">
      <c r="B100" s="2706"/>
      <c r="C100" s="2707" t="s">
        <v>97</v>
      </c>
      <c r="D100" s="2205"/>
      <c r="E100" s="2220">
        <v>0</v>
      </c>
      <c r="F100" s="2216"/>
      <c r="G100" s="2216"/>
      <c r="H100" s="2205"/>
      <c r="I100" s="3525">
        <v>0</v>
      </c>
      <c r="J100" s="3525"/>
      <c r="K100" s="3525"/>
      <c r="L100" s="1422"/>
      <c r="M100" s="3525">
        <v>0</v>
      </c>
      <c r="N100" s="3525"/>
      <c r="O100" s="3525"/>
    </row>
    <row r="101" spans="2:15">
      <c r="B101" s="2706"/>
      <c r="C101" s="2708" t="s">
        <v>91</v>
      </c>
      <c r="D101" s="2205"/>
      <c r="E101" s="2220">
        <v>0</v>
      </c>
      <c r="F101" s="2216"/>
      <c r="G101" s="2216"/>
      <c r="H101" s="2205"/>
      <c r="I101" s="3525">
        <v>0</v>
      </c>
      <c r="J101" s="3525"/>
      <c r="K101" s="3525"/>
      <c r="L101" s="1422"/>
      <c r="M101" s="3525">
        <v>0</v>
      </c>
      <c r="N101" s="3525"/>
      <c r="O101" s="3525"/>
    </row>
    <row r="102" spans="2:15">
      <c r="B102" s="2706"/>
      <c r="C102" s="2708" t="s">
        <v>94</v>
      </c>
      <c r="D102" s="2205"/>
      <c r="E102" s="2220">
        <v>0</v>
      </c>
      <c r="F102" s="2216"/>
      <c r="G102" s="2216"/>
      <c r="H102" s="2205"/>
      <c r="I102" s="3525">
        <v>0</v>
      </c>
      <c r="J102" s="3525"/>
      <c r="K102" s="3525"/>
      <c r="L102" s="1422"/>
      <c r="M102" s="3525">
        <v>0</v>
      </c>
      <c r="N102" s="3525"/>
      <c r="O102" s="3525"/>
    </row>
    <row r="103" spans="2:15">
      <c r="B103" s="2706"/>
      <c r="C103" s="2708" t="s">
        <v>95</v>
      </c>
      <c r="D103" s="2205"/>
      <c r="E103" s="2220">
        <v>0</v>
      </c>
      <c r="F103" s="2216"/>
      <c r="G103" s="2216"/>
      <c r="H103" s="2205"/>
      <c r="I103" s="3525">
        <v>0</v>
      </c>
      <c r="J103" s="3525"/>
      <c r="K103" s="3525"/>
      <c r="L103" s="1422"/>
      <c r="M103" s="3525">
        <v>0</v>
      </c>
      <c r="N103" s="3525"/>
      <c r="O103" s="3525"/>
    </row>
    <row r="104" spans="2:15">
      <c r="B104" s="2709"/>
      <c r="C104" s="2710" t="s">
        <v>96</v>
      </c>
      <c r="D104" s="2226"/>
      <c r="E104" s="2227">
        <v>0</v>
      </c>
      <c r="F104" s="2228"/>
      <c r="G104" s="2228"/>
      <c r="H104" s="2205"/>
      <c r="I104" s="3536">
        <v>0</v>
      </c>
      <c r="J104" s="3536"/>
      <c r="K104" s="3536"/>
      <c r="L104" s="1422"/>
      <c r="M104" s="3536">
        <v>0</v>
      </c>
      <c r="N104" s="3536"/>
      <c r="O104" s="3536"/>
    </row>
    <row r="105" spans="2:15">
      <c r="B105" s="2205"/>
      <c r="C105" s="2208"/>
      <c r="D105" s="2205"/>
      <c r="E105" s="2211"/>
      <c r="F105" s="2211"/>
      <c r="G105" s="2205"/>
      <c r="H105" s="2205"/>
      <c r="I105" s="1422"/>
      <c r="J105" s="1422"/>
      <c r="K105" s="1422"/>
      <c r="L105" s="1422"/>
      <c r="M105" s="1422"/>
      <c r="N105" s="1422"/>
      <c r="O105" s="1422"/>
    </row>
    <row r="106" spans="2:15">
      <c r="B106" s="2206"/>
      <c r="C106" s="2208"/>
      <c r="D106" s="2212"/>
      <c r="E106" s="2211"/>
      <c r="F106" s="2211"/>
      <c r="G106" s="2209"/>
      <c r="H106" s="2209"/>
      <c r="I106" s="3516"/>
      <c r="J106" s="3516"/>
      <c r="K106" s="3516"/>
      <c r="L106" s="3516"/>
      <c r="M106" s="3516"/>
      <c r="N106" s="3516"/>
      <c r="O106" s="3516"/>
    </row>
    <row r="107" spans="2:15" ht="30" customHeight="1">
      <c r="B107" s="3081" t="s">
        <v>1067</v>
      </c>
      <c r="C107" s="3081"/>
      <c r="D107" s="3081"/>
      <c r="E107" s="3081"/>
      <c r="F107" s="3081"/>
      <c r="G107" s="3081"/>
      <c r="H107" s="2209"/>
      <c r="I107" s="3516"/>
      <c r="J107" s="3516"/>
      <c r="K107" s="3516"/>
      <c r="L107" s="3516"/>
      <c r="M107" s="3516"/>
      <c r="N107" s="3516"/>
      <c r="O107" s="3516"/>
    </row>
    <row r="108" spans="2:15">
      <c r="B108" s="2236"/>
      <c r="C108" s="2236"/>
      <c r="D108" s="2236"/>
      <c r="E108" s="2236"/>
      <c r="F108" s="2236"/>
      <c r="G108" s="2236"/>
      <c r="H108" s="2222"/>
      <c r="I108" s="3516"/>
      <c r="J108" s="3516"/>
      <c r="K108" s="3516"/>
      <c r="L108" s="3516"/>
      <c r="M108" s="3516"/>
      <c r="N108" s="3516"/>
      <c r="O108" s="3516"/>
    </row>
    <row r="109" spans="2:15">
      <c r="B109" s="3082" t="s">
        <v>90</v>
      </c>
      <c r="C109" s="3083"/>
      <c r="D109" s="2213"/>
      <c r="E109" s="3086" t="str">
        <f>+E6</f>
        <v>t-2</v>
      </c>
      <c r="F109" s="3087"/>
      <c r="G109" s="3088"/>
      <c r="H109" s="2209"/>
      <c r="I109" s="3530" t="str">
        <f>+I6</f>
        <v>t-1</v>
      </c>
      <c r="J109" s="3531"/>
      <c r="K109" s="3532"/>
      <c r="L109" s="3516"/>
      <c r="M109" s="3530" t="str">
        <f>+M6</f>
        <v>t</v>
      </c>
      <c r="N109" s="3531"/>
      <c r="O109" s="3532"/>
    </row>
    <row r="110" spans="2:15">
      <c r="B110" s="3084"/>
      <c r="C110" s="3085"/>
      <c r="D110" s="2233"/>
      <c r="E110" s="2234" t="s">
        <v>111</v>
      </c>
      <c r="F110" s="2234" t="s">
        <v>315</v>
      </c>
      <c r="G110" s="2235" t="s">
        <v>317</v>
      </c>
      <c r="H110" s="2209"/>
      <c r="I110" s="3533" t="s">
        <v>111</v>
      </c>
      <c r="J110" s="3533" t="s">
        <v>315</v>
      </c>
      <c r="K110" s="3534" t="s">
        <v>317</v>
      </c>
      <c r="L110" s="3516"/>
      <c r="M110" s="3533" t="s">
        <v>111</v>
      </c>
      <c r="N110" s="3533" t="s">
        <v>315</v>
      </c>
      <c r="O110" s="3534" t="s">
        <v>317</v>
      </c>
    </row>
    <row r="111" spans="2:15">
      <c r="B111" s="2711" t="s">
        <v>227</v>
      </c>
      <c r="C111" s="2712" t="s">
        <v>1068</v>
      </c>
      <c r="D111" s="2205"/>
      <c r="E111" s="2229"/>
      <c r="F111" s="2230"/>
      <c r="G111" s="2223"/>
      <c r="H111" s="2205"/>
      <c r="I111" s="3537"/>
      <c r="J111" s="3537"/>
      <c r="K111" s="3538"/>
      <c r="L111" s="1422"/>
      <c r="M111" s="3537"/>
      <c r="N111" s="3537"/>
      <c r="O111" s="3538"/>
    </row>
    <row r="112" spans="2:15">
      <c r="B112" s="2706"/>
      <c r="C112" s="2707" t="s">
        <v>97</v>
      </c>
      <c r="D112" s="2205"/>
      <c r="E112" s="2220"/>
      <c r="F112" s="2216"/>
      <c r="G112" s="2216"/>
      <c r="H112" s="2205"/>
      <c r="I112" s="3525"/>
      <c r="J112" s="3525"/>
      <c r="K112" s="3525"/>
      <c r="L112" s="1422"/>
      <c r="M112" s="3525"/>
      <c r="N112" s="3525"/>
      <c r="O112" s="3525"/>
    </row>
    <row r="113" spans="2:15">
      <c r="B113" s="2706"/>
      <c r="C113" s="2708" t="s">
        <v>91</v>
      </c>
      <c r="D113" s="2205"/>
      <c r="E113" s="2214"/>
      <c r="F113" s="2216"/>
      <c r="G113" s="2216"/>
      <c r="H113" s="2203"/>
      <c r="I113" s="3525"/>
      <c r="J113" s="3525"/>
      <c r="K113" s="3525"/>
      <c r="L113" s="3516"/>
      <c r="M113" s="3525"/>
      <c r="N113" s="3525"/>
      <c r="O113" s="3525"/>
    </row>
    <row r="114" spans="2:15">
      <c r="B114" s="2706"/>
      <c r="C114" s="2708" t="s">
        <v>94</v>
      </c>
      <c r="D114" s="2205"/>
      <c r="E114" s="2214"/>
      <c r="F114" s="2216"/>
      <c r="G114" s="2216"/>
      <c r="H114" s="2203"/>
      <c r="I114" s="3525"/>
      <c r="J114" s="3525"/>
      <c r="K114" s="3525"/>
      <c r="L114" s="3516"/>
      <c r="M114" s="3525"/>
      <c r="N114" s="3525"/>
      <c r="O114" s="3525"/>
    </row>
    <row r="115" spans="2:15">
      <c r="B115" s="2706"/>
      <c r="C115" s="2708" t="s">
        <v>95</v>
      </c>
      <c r="D115" s="2205"/>
      <c r="E115" s="2214"/>
      <c r="F115" s="2216"/>
      <c r="G115" s="2216"/>
      <c r="H115" s="2203"/>
      <c r="I115" s="3525"/>
      <c r="J115" s="3525"/>
      <c r="K115" s="3525"/>
      <c r="L115" s="3516"/>
      <c r="M115" s="3525"/>
      <c r="N115" s="3525"/>
      <c r="O115" s="3525"/>
    </row>
    <row r="116" spans="2:15">
      <c r="B116" s="2706"/>
      <c r="C116" s="2708" t="s">
        <v>96</v>
      </c>
      <c r="D116" s="2205"/>
      <c r="E116" s="2214"/>
      <c r="F116" s="2216"/>
      <c r="G116" s="2216"/>
      <c r="H116" s="2203"/>
      <c r="I116" s="3525"/>
      <c r="J116" s="3525"/>
      <c r="K116" s="3525"/>
      <c r="L116" s="3516"/>
      <c r="M116" s="3525"/>
      <c r="N116" s="3525"/>
      <c r="O116" s="3525"/>
    </row>
    <row r="117" spans="2:15">
      <c r="B117" s="2372" t="s">
        <v>228</v>
      </c>
      <c r="C117" s="2705" t="s">
        <v>1069</v>
      </c>
      <c r="D117" s="2205"/>
      <c r="E117" s="2229"/>
      <c r="F117" s="2230"/>
      <c r="G117" s="2224"/>
      <c r="H117" s="2203"/>
      <c r="I117" s="3537"/>
      <c r="J117" s="3537"/>
      <c r="K117" s="3526"/>
      <c r="L117" s="3516"/>
      <c r="M117" s="3537"/>
      <c r="N117" s="3537"/>
      <c r="O117" s="3526"/>
    </row>
    <row r="118" spans="2:15">
      <c r="B118" s="2706"/>
      <c r="C118" s="2707" t="s">
        <v>97</v>
      </c>
      <c r="D118" s="2205"/>
      <c r="E118" s="2220"/>
      <c r="F118" s="2216"/>
      <c r="G118" s="2216"/>
      <c r="H118" s="2203"/>
      <c r="I118" s="3525"/>
      <c r="J118" s="3525"/>
      <c r="K118" s="3525"/>
      <c r="L118" s="3516"/>
      <c r="M118" s="3525"/>
      <c r="N118" s="3525"/>
      <c r="O118" s="3525"/>
    </row>
    <row r="119" spans="2:15">
      <c r="B119" s="2706"/>
      <c r="C119" s="2708" t="s">
        <v>91</v>
      </c>
      <c r="D119" s="2205"/>
      <c r="E119" s="2214"/>
      <c r="F119" s="2216"/>
      <c r="G119" s="2216"/>
      <c r="H119" s="2203"/>
      <c r="I119" s="3525"/>
      <c r="J119" s="3525"/>
      <c r="K119" s="3525"/>
      <c r="L119" s="3516"/>
      <c r="M119" s="3525"/>
      <c r="N119" s="3525"/>
      <c r="O119" s="3525"/>
    </row>
    <row r="120" spans="2:15">
      <c r="B120" s="2706"/>
      <c r="C120" s="2708" t="s">
        <v>94</v>
      </c>
      <c r="D120" s="2205"/>
      <c r="E120" s="2214"/>
      <c r="F120" s="2216"/>
      <c r="G120" s="2216"/>
      <c r="H120" s="2203"/>
      <c r="I120" s="3525"/>
      <c r="J120" s="3525"/>
      <c r="K120" s="3525"/>
      <c r="L120" s="3516"/>
      <c r="M120" s="3525"/>
      <c r="N120" s="3525"/>
      <c r="O120" s="3525"/>
    </row>
    <row r="121" spans="2:15">
      <c r="B121" s="2706"/>
      <c r="C121" s="2708" t="s">
        <v>95</v>
      </c>
      <c r="D121" s="2205"/>
      <c r="E121" s="2214"/>
      <c r="F121" s="2216"/>
      <c r="G121" s="2216"/>
      <c r="H121" s="2203"/>
      <c r="I121" s="3525"/>
      <c r="J121" s="3525"/>
      <c r="K121" s="3525"/>
      <c r="L121" s="3516"/>
      <c r="M121" s="3525"/>
      <c r="N121" s="3525"/>
      <c r="O121" s="3525"/>
    </row>
    <row r="122" spans="2:15">
      <c r="B122" s="2706"/>
      <c r="C122" s="2708" t="s">
        <v>96</v>
      </c>
      <c r="D122" s="2205"/>
      <c r="E122" s="2214"/>
      <c r="F122" s="2216"/>
      <c r="G122" s="2216"/>
      <c r="H122" s="2203"/>
      <c r="I122" s="3525"/>
      <c r="J122" s="3525"/>
      <c r="K122" s="3525"/>
      <c r="L122" s="3516"/>
      <c r="M122" s="3525"/>
      <c r="N122" s="3525"/>
      <c r="O122" s="3525"/>
    </row>
    <row r="123" spans="2:15">
      <c r="B123" s="2372" t="s">
        <v>229</v>
      </c>
      <c r="C123" s="2705" t="s">
        <v>1070</v>
      </c>
      <c r="D123" s="2205"/>
      <c r="E123" s="2216"/>
      <c r="F123" s="2230"/>
      <c r="G123" s="2224"/>
      <c r="H123" s="2203"/>
      <c r="I123" s="3525"/>
      <c r="J123" s="3537"/>
      <c r="K123" s="3526"/>
      <c r="L123" s="3516"/>
      <c r="M123" s="3525"/>
      <c r="N123" s="3537"/>
      <c r="O123" s="3526"/>
    </row>
    <row r="124" spans="2:15">
      <c r="B124" s="2706"/>
      <c r="C124" s="2707" t="s">
        <v>97</v>
      </c>
      <c r="D124" s="2205"/>
      <c r="E124" s="2220"/>
      <c r="F124" s="2216"/>
      <c r="G124" s="2216"/>
      <c r="H124" s="2203"/>
      <c r="I124" s="3525"/>
      <c r="J124" s="3525"/>
      <c r="K124" s="3525"/>
      <c r="L124" s="3516"/>
      <c r="M124" s="3525"/>
      <c r="N124" s="3525"/>
      <c r="O124" s="3525"/>
    </row>
    <row r="125" spans="2:15">
      <c r="B125" s="2706"/>
      <c r="C125" s="2708" t="s">
        <v>91</v>
      </c>
      <c r="D125" s="2205"/>
      <c r="E125" s="2214"/>
      <c r="F125" s="2216"/>
      <c r="G125" s="2216"/>
      <c r="H125" s="2203"/>
      <c r="I125" s="3525"/>
      <c r="J125" s="3525"/>
      <c r="K125" s="3525"/>
      <c r="L125" s="3516"/>
      <c r="M125" s="3525"/>
      <c r="N125" s="3525"/>
      <c r="O125" s="3525"/>
    </row>
    <row r="126" spans="2:15">
      <c r="B126" s="2706"/>
      <c r="C126" s="2708" t="s">
        <v>94</v>
      </c>
      <c r="D126" s="2205"/>
      <c r="E126" s="2214"/>
      <c r="F126" s="2216"/>
      <c r="G126" s="2216"/>
      <c r="H126" s="2203"/>
      <c r="I126" s="3525"/>
      <c r="J126" s="3525"/>
      <c r="K126" s="3525"/>
      <c r="L126" s="3516"/>
      <c r="M126" s="3525"/>
      <c r="N126" s="3525"/>
      <c r="O126" s="3525"/>
    </row>
    <row r="127" spans="2:15">
      <c r="B127" s="2706"/>
      <c r="C127" s="2708" t="s">
        <v>95</v>
      </c>
      <c r="D127" s="2205"/>
      <c r="E127" s="2214"/>
      <c r="F127" s="2216"/>
      <c r="G127" s="2216"/>
      <c r="H127" s="2203"/>
      <c r="I127" s="3525"/>
      <c r="J127" s="3525"/>
      <c r="K127" s="3525"/>
      <c r="L127" s="3516"/>
      <c r="M127" s="3525"/>
      <c r="N127" s="3525"/>
      <c r="O127" s="3525"/>
    </row>
    <row r="128" spans="2:15">
      <c r="B128" s="2706"/>
      <c r="C128" s="2708" t="s">
        <v>96</v>
      </c>
      <c r="D128" s="2205"/>
      <c r="E128" s="2214"/>
      <c r="F128" s="2216"/>
      <c r="G128" s="2216"/>
      <c r="H128" s="2203"/>
      <c r="I128" s="3525"/>
      <c r="J128" s="3525"/>
      <c r="K128" s="3525"/>
      <c r="L128" s="3516"/>
      <c r="M128" s="3525"/>
      <c r="N128" s="3525"/>
      <c r="O128" s="3525"/>
    </row>
    <row r="129" spans="2:15">
      <c r="B129" s="2372" t="s">
        <v>230</v>
      </c>
      <c r="C129" s="2705" t="s">
        <v>1071</v>
      </c>
      <c r="D129" s="2205"/>
      <c r="E129" s="2216"/>
      <c r="F129" s="2214"/>
      <c r="G129" s="2224"/>
      <c r="H129" s="2203"/>
      <c r="I129" s="3525"/>
      <c r="J129" s="3525"/>
      <c r="K129" s="3526"/>
      <c r="L129" s="3516"/>
      <c r="M129" s="3525"/>
      <c r="N129" s="3525"/>
      <c r="O129" s="3526"/>
    </row>
    <row r="130" spans="2:15">
      <c r="B130" s="2706"/>
      <c r="C130" s="2707" t="s">
        <v>97</v>
      </c>
      <c r="D130" s="2205"/>
      <c r="E130" s="2220"/>
      <c r="F130" s="2216"/>
      <c r="G130" s="2216"/>
      <c r="H130" s="2203"/>
      <c r="I130" s="3525"/>
      <c r="J130" s="3525"/>
      <c r="K130" s="3525"/>
      <c r="L130" s="3516"/>
      <c r="M130" s="3525"/>
      <c r="N130" s="3525"/>
      <c r="O130" s="3525"/>
    </row>
    <row r="131" spans="2:15">
      <c r="B131" s="2706"/>
      <c r="C131" s="2708" t="s">
        <v>91</v>
      </c>
      <c r="D131" s="2205"/>
      <c r="E131" s="2214"/>
      <c r="F131" s="2216"/>
      <c r="G131" s="2216"/>
      <c r="H131" s="2203"/>
      <c r="I131" s="3525"/>
      <c r="J131" s="3525"/>
      <c r="K131" s="3525"/>
      <c r="L131" s="3516"/>
      <c r="M131" s="3525"/>
      <c r="N131" s="3525"/>
      <c r="O131" s="3525"/>
    </row>
    <row r="132" spans="2:15">
      <c r="B132" s="2706"/>
      <c r="C132" s="2708" t="s">
        <v>94</v>
      </c>
      <c r="D132" s="2205"/>
      <c r="E132" s="2214"/>
      <c r="F132" s="2216"/>
      <c r="G132" s="2216"/>
      <c r="H132" s="2203"/>
      <c r="I132" s="3525"/>
      <c r="J132" s="3525"/>
      <c r="K132" s="3525"/>
      <c r="L132" s="3516"/>
      <c r="M132" s="3525"/>
      <c r="N132" s="3525"/>
      <c r="O132" s="3525"/>
    </row>
    <row r="133" spans="2:15">
      <c r="B133" s="2706"/>
      <c r="C133" s="2708" t="s">
        <v>95</v>
      </c>
      <c r="D133" s="2205"/>
      <c r="E133" s="2214"/>
      <c r="F133" s="2216"/>
      <c r="G133" s="2216"/>
      <c r="H133" s="2203"/>
      <c r="I133" s="3525"/>
      <c r="J133" s="3525"/>
      <c r="K133" s="3525"/>
      <c r="L133" s="3516"/>
      <c r="M133" s="3525"/>
      <c r="N133" s="3525"/>
      <c r="O133" s="3525"/>
    </row>
    <row r="134" spans="2:15">
      <c r="B134" s="2706"/>
      <c r="C134" s="2708" t="s">
        <v>96</v>
      </c>
      <c r="D134" s="2205"/>
      <c r="E134" s="2214"/>
      <c r="F134" s="2216"/>
      <c r="G134" s="2216"/>
      <c r="H134" s="2203"/>
      <c r="I134" s="3525"/>
      <c r="J134" s="3525"/>
      <c r="K134" s="3525"/>
      <c r="L134" s="3516"/>
      <c r="M134" s="3525"/>
      <c r="N134" s="3525"/>
      <c r="O134" s="3525"/>
    </row>
    <row r="135" spans="2:15">
      <c r="B135" s="2372" t="s">
        <v>231</v>
      </c>
      <c r="C135" s="664" t="s">
        <v>1072</v>
      </c>
      <c r="D135" s="2205"/>
      <c r="E135" s="2216"/>
      <c r="F135" s="2214"/>
      <c r="G135" s="2224"/>
      <c r="H135" s="2203"/>
      <c r="I135" s="3525"/>
      <c r="J135" s="3525"/>
      <c r="K135" s="3526"/>
      <c r="L135" s="3516"/>
      <c r="M135" s="3525"/>
      <c r="N135" s="3525"/>
      <c r="O135" s="3526"/>
    </row>
    <row r="136" spans="2:15">
      <c r="B136" s="2706"/>
      <c r="C136" s="2707" t="s">
        <v>97</v>
      </c>
      <c r="D136" s="2205"/>
      <c r="E136" s="2220"/>
      <c r="F136" s="2216"/>
      <c r="G136" s="2216"/>
      <c r="H136" s="2203"/>
      <c r="I136" s="3525"/>
      <c r="J136" s="3525"/>
      <c r="K136" s="3525"/>
      <c r="L136" s="3516"/>
      <c r="M136" s="3525"/>
      <c r="N136" s="3525"/>
      <c r="O136" s="3525"/>
    </row>
    <row r="137" spans="2:15">
      <c r="B137" s="2706"/>
      <c r="C137" s="2708" t="s">
        <v>91</v>
      </c>
      <c r="D137" s="2205"/>
      <c r="E137" s="2214"/>
      <c r="F137" s="2216"/>
      <c r="G137" s="2216"/>
      <c r="H137" s="2203"/>
      <c r="I137" s="3525"/>
      <c r="J137" s="3525"/>
      <c r="K137" s="3525"/>
      <c r="L137" s="3516"/>
      <c r="M137" s="3525"/>
      <c r="N137" s="3525"/>
      <c r="O137" s="3525"/>
    </row>
    <row r="138" spans="2:15">
      <c r="B138" s="2706"/>
      <c r="C138" s="2708" t="s">
        <v>94</v>
      </c>
      <c r="D138" s="2205"/>
      <c r="E138" s="2214"/>
      <c r="F138" s="2216"/>
      <c r="G138" s="2216"/>
      <c r="H138" s="2203"/>
      <c r="I138" s="3525"/>
      <c r="J138" s="3525"/>
      <c r="K138" s="3525"/>
      <c r="L138" s="3516"/>
      <c r="M138" s="3525"/>
      <c r="N138" s="3525"/>
      <c r="O138" s="3525"/>
    </row>
    <row r="139" spans="2:15">
      <c r="B139" s="2706"/>
      <c r="C139" s="2708" t="s">
        <v>95</v>
      </c>
      <c r="D139" s="2205"/>
      <c r="E139" s="2214"/>
      <c r="F139" s="2216"/>
      <c r="G139" s="2216"/>
      <c r="H139" s="2203"/>
      <c r="I139" s="3525"/>
      <c r="J139" s="3525"/>
      <c r="K139" s="3525"/>
      <c r="L139" s="3516"/>
      <c r="M139" s="3525"/>
      <c r="N139" s="3525"/>
      <c r="O139" s="3525"/>
    </row>
    <row r="140" spans="2:15">
      <c r="B140" s="2706"/>
      <c r="C140" s="2708" t="s">
        <v>96</v>
      </c>
      <c r="D140" s="2205"/>
      <c r="E140" s="2214"/>
      <c r="F140" s="2216"/>
      <c r="G140" s="2216"/>
      <c r="H140" s="2203"/>
      <c r="I140" s="3525"/>
      <c r="J140" s="3525"/>
      <c r="K140" s="3525"/>
      <c r="L140" s="3516"/>
      <c r="M140" s="3525"/>
      <c r="N140" s="3525"/>
      <c r="O140" s="3525"/>
    </row>
    <row r="141" spans="2:15">
      <c r="B141" s="2372">
        <v>5</v>
      </c>
      <c r="C141" s="2705" t="s">
        <v>1073</v>
      </c>
      <c r="D141" s="2215"/>
      <c r="E141" s="2216"/>
      <c r="F141" s="2214"/>
      <c r="G141" s="2224"/>
      <c r="H141" s="2203"/>
      <c r="I141" s="3525"/>
      <c r="J141" s="3525"/>
      <c r="K141" s="3526"/>
      <c r="L141" s="3516"/>
      <c r="M141" s="3525"/>
      <c r="N141" s="3525"/>
      <c r="O141" s="3526"/>
    </row>
    <row r="142" spans="2:15">
      <c r="B142" s="2706"/>
      <c r="C142" s="2707" t="s">
        <v>97</v>
      </c>
      <c r="D142" s="2217"/>
      <c r="E142" s="2220">
        <v>0</v>
      </c>
      <c r="F142" s="2216"/>
      <c r="G142" s="2216"/>
      <c r="H142" s="2203"/>
      <c r="I142" s="3525">
        <v>0</v>
      </c>
      <c r="J142" s="3525"/>
      <c r="K142" s="3525"/>
      <c r="L142" s="3516"/>
      <c r="M142" s="3525">
        <v>0</v>
      </c>
      <c r="N142" s="3525"/>
      <c r="O142" s="3525"/>
    </row>
    <row r="143" spans="2:15">
      <c r="B143" s="2706"/>
      <c r="C143" s="2708" t="s">
        <v>91</v>
      </c>
      <c r="D143" s="2218"/>
      <c r="E143" s="2220">
        <v>0</v>
      </c>
      <c r="F143" s="2216"/>
      <c r="G143" s="2216"/>
      <c r="H143" s="2203"/>
      <c r="I143" s="3525">
        <v>0</v>
      </c>
      <c r="J143" s="3525"/>
      <c r="K143" s="3525"/>
      <c r="L143" s="3516"/>
      <c r="M143" s="3525">
        <v>0</v>
      </c>
      <c r="N143" s="3525"/>
      <c r="O143" s="3525"/>
    </row>
    <row r="144" spans="2:15">
      <c r="B144" s="2706"/>
      <c r="C144" s="2708" t="s">
        <v>94</v>
      </c>
      <c r="D144" s="2218"/>
      <c r="E144" s="2220">
        <v>0</v>
      </c>
      <c r="F144" s="2216"/>
      <c r="G144" s="2216"/>
      <c r="H144" s="2203"/>
      <c r="I144" s="3525">
        <v>0</v>
      </c>
      <c r="J144" s="3525"/>
      <c r="K144" s="3525"/>
      <c r="L144" s="3516"/>
      <c r="M144" s="3525">
        <v>0</v>
      </c>
      <c r="N144" s="3525"/>
      <c r="O144" s="3525"/>
    </row>
    <row r="145" spans="2:16">
      <c r="B145" s="2706"/>
      <c r="C145" s="2708" t="s">
        <v>95</v>
      </c>
      <c r="D145" s="2218"/>
      <c r="E145" s="2220">
        <v>0</v>
      </c>
      <c r="F145" s="2216"/>
      <c r="G145" s="2216"/>
      <c r="H145" s="2205"/>
      <c r="I145" s="3525">
        <v>0</v>
      </c>
      <c r="J145" s="3525"/>
      <c r="K145" s="3525"/>
      <c r="L145" s="1422"/>
      <c r="M145" s="3525">
        <v>0</v>
      </c>
      <c r="N145" s="3525"/>
      <c r="O145" s="3525"/>
    </row>
    <row r="146" spans="2:16">
      <c r="B146" s="2709"/>
      <c r="C146" s="2710" t="s">
        <v>96</v>
      </c>
      <c r="D146" s="2218"/>
      <c r="E146" s="2227">
        <v>0</v>
      </c>
      <c r="F146" s="2228"/>
      <c r="G146" s="2228"/>
      <c r="H146" s="2205"/>
      <c r="I146" s="3536">
        <v>0</v>
      </c>
      <c r="J146" s="3536"/>
      <c r="K146" s="3536"/>
      <c r="L146" s="1422"/>
      <c r="M146" s="3536">
        <v>0</v>
      </c>
      <c r="N146" s="3536"/>
      <c r="O146" s="3536"/>
    </row>
    <row r="147" spans="2:16">
      <c r="B147" s="2261"/>
      <c r="C147" s="326" t="s">
        <v>1074</v>
      </c>
      <c r="D147" s="2205"/>
      <c r="E147" s="2205"/>
      <c r="F147" s="2205"/>
      <c r="G147" s="2205"/>
      <c r="H147" s="2205"/>
      <c r="I147" s="2205"/>
      <c r="J147" s="2205"/>
      <c r="K147" s="2205"/>
      <c r="L147" s="2205"/>
      <c r="M147" s="2205"/>
      <c r="N147" s="2205"/>
      <c r="O147" s="2205"/>
    </row>
    <row r="148" spans="2:16">
      <c r="B148" s="2201"/>
      <c r="C148" s="2202"/>
      <c r="D148" s="2204"/>
      <c r="E148" s="2203"/>
      <c r="F148" s="2203"/>
      <c r="G148" s="2203"/>
      <c r="H148" s="2203"/>
      <c r="I148" s="2203"/>
      <c r="J148" s="2203"/>
      <c r="K148" s="2203"/>
      <c r="L148" s="2203"/>
      <c r="M148" s="2203"/>
      <c r="N148" s="2203"/>
      <c r="O148" s="2203"/>
    </row>
    <row r="149" spans="2:16">
      <c r="B149" s="2201"/>
      <c r="C149" s="2202"/>
      <c r="D149" s="2204"/>
      <c r="E149" s="2203"/>
      <c r="F149" s="2203"/>
      <c r="G149" s="2203"/>
      <c r="H149" s="2203"/>
      <c r="I149" s="2203"/>
      <c r="J149" s="2203"/>
      <c r="K149" s="2203"/>
      <c r="L149" s="2203"/>
      <c r="M149" s="2203"/>
      <c r="N149" s="2203"/>
      <c r="O149" s="2203"/>
    </row>
    <row r="150" spans="2:16">
      <c r="B150" s="2201"/>
      <c r="C150" s="2202"/>
      <c r="D150" s="2204"/>
      <c r="E150" s="2203"/>
      <c r="F150" s="2203"/>
      <c r="G150" s="2203"/>
      <c r="H150" s="2203"/>
      <c r="I150" s="2203"/>
      <c r="J150" s="2203"/>
      <c r="K150" s="2203"/>
      <c r="L150" s="2203"/>
      <c r="M150" s="2203"/>
      <c r="N150" s="2203"/>
      <c r="O150" s="2203"/>
    </row>
    <row r="151" spans="2:16">
      <c r="B151" s="2201"/>
      <c r="C151" s="2202"/>
      <c r="D151" s="2204"/>
      <c r="E151" s="2203"/>
      <c r="F151" s="2203"/>
      <c r="G151" s="2203"/>
      <c r="H151" s="2203"/>
      <c r="I151" s="2203"/>
      <c r="J151" s="2203"/>
      <c r="K151" s="2203"/>
      <c r="L151" s="2203"/>
      <c r="M151" s="2203"/>
      <c r="N151" s="2203"/>
      <c r="O151" s="2203"/>
    </row>
    <row r="152" spans="2:16" s="2261" customFormat="1">
      <c r="C152" s="3081" t="s">
        <v>1075</v>
      </c>
      <c r="D152" s="3081"/>
      <c r="E152" s="3081"/>
      <c r="F152" s="3081"/>
      <c r="G152" s="3081"/>
      <c r="H152" s="3081"/>
      <c r="I152" s="3081"/>
      <c r="J152" s="3081"/>
      <c r="K152" s="3081"/>
      <c r="L152" s="3081"/>
      <c r="M152" s="3081"/>
      <c r="N152" s="3081"/>
      <c r="O152" s="3081"/>
      <c r="P152" s="2435"/>
    </row>
    <row r="153" spans="2:16">
      <c r="B153" s="2205"/>
      <c r="C153" s="2206"/>
      <c r="D153" s="2206"/>
      <c r="E153" s="2206"/>
      <c r="F153" s="2206"/>
      <c r="G153" s="2206"/>
      <c r="H153" s="2206"/>
      <c r="I153" s="2206"/>
      <c r="J153" s="2206"/>
      <c r="K153" s="2206"/>
      <c r="L153" s="2206"/>
      <c r="M153" s="2206"/>
      <c r="N153" s="2206"/>
      <c r="O153" s="2205"/>
    </row>
    <row r="154" spans="2:16">
      <c r="B154" s="2201"/>
      <c r="C154" s="2202"/>
      <c r="D154" s="2204"/>
      <c r="E154" s="2203"/>
      <c r="F154" s="2203"/>
      <c r="G154" s="2203"/>
      <c r="H154" s="2203"/>
      <c r="I154" s="2203"/>
      <c r="J154" s="2203"/>
      <c r="K154" s="2203"/>
      <c r="L154" s="2203"/>
      <c r="M154" s="2203"/>
      <c r="N154" s="2203"/>
      <c r="O154" s="2203"/>
    </row>
    <row r="155" spans="2:16">
      <c r="B155" s="2206"/>
      <c r="C155" s="2207"/>
      <c r="D155" s="2212"/>
      <c r="E155" s="3089" t="str">
        <f>+E6</f>
        <v>t-2</v>
      </c>
      <c r="F155" s="3090"/>
      <c r="G155" s="3091"/>
      <c r="H155" s="2209"/>
      <c r="I155" s="3089" t="str">
        <f>+I6</f>
        <v>t-1</v>
      </c>
      <c r="J155" s="3090"/>
      <c r="K155" s="3091"/>
      <c r="L155" s="2219"/>
      <c r="M155" s="3089" t="str">
        <f>+M6</f>
        <v>t</v>
      </c>
      <c r="N155" s="3090"/>
      <c r="O155" s="3091"/>
    </row>
    <row r="156" spans="2:16">
      <c r="B156" s="2261"/>
      <c r="C156" s="2261"/>
      <c r="D156" s="2205"/>
      <c r="E156" s="2210" t="s">
        <v>111</v>
      </c>
      <c r="F156" s="2210" t="s">
        <v>315</v>
      </c>
      <c r="G156" s="2221" t="s">
        <v>317</v>
      </c>
      <c r="H156" s="2205"/>
      <c r="I156" s="2210" t="s">
        <v>111</v>
      </c>
      <c r="J156" s="2210" t="s">
        <v>315</v>
      </c>
      <c r="K156" s="2221" t="s">
        <v>317</v>
      </c>
      <c r="L156" s="2205"/>
      <c r="M156" s="2210" t="s">
        <v>111</v>
      </c>
      <c r="N156" s="2210" t="s">
        <v>315</v>
      </c>
      <c r="O156" s="2221" t="s">
        <v>317</v>
      </c>
    </row>
    <row r="157" spans="2:16">
      <c r="B157" s="2711" t="s">
        <v>231</v>
      </c>
      <c r="C157" s="2713" t="s">
        <v>1076</v>
      </c>
      <c r="D157" s="2205"/>
      <c r="E157" s="2229"/>
      <c r="F157" s="2230"/>
      <c r="G157" s="2223"/>
      <c r="H157" s="2205"/>
      <c r="I157" s="2229"/>
      <c r="J157" s="2230"/>
      <c r="K157" s="2223"/>
      <c r="L157" s="2205"/>
      <c r="M157" s="2229"/>
      <c r="N157" s="2230"/>
      <c r="O157" s="2223"/>
    </row>
    <row r="158" spans="2:16">
      <c r="B158" s="2372" t="s">
        <v>1077</v>
      </c>
      <c r="C158" s="2716" t="s">
        <v>1078</v>
      </c>
      <c r="D158" s="2205"/>
      <c r="E158" s="2220"/>
      <c r="F158" s="2214"/>
      <c r="G158" s="2224"/>
      <c r="H158" s="2205"/>
      <c r="I158" s="2220"/>
      <c r="J158" s="2214"/>
      <c r="K158" s="2224"/>
      <c r="L158" s="2205"/>
      <c r="M158" s="2220"/>
      <c r="N158" s="2214"/>
      <c r="O158" s="2224"/>
    </row>
    <row r="159" spans="2:16">
      <c r="B159" s="2706"/>
      <c r="C159" s="2708" t="s">
        <v>91</v>
      </c>
      <c r="D159" s="2205"/>
      <c r="E159" s="2214"/>
      <c r="F159" s="2216"/>
      <c r="G159" s="2216"/>
      <c r="H159" s="2205"/>
      <c r="I159" s="2214"/>
      <c r="J159" s="2216"/>
      <c r="K159" s="2216"/>
      <c r="L159" s="2205"/>
      <c r="M159" s="2214"/>
      <c r="N159" s="2216"/>
      <c r="O159" s="2216"/>
    </row>
    <row r="160" spans="2:16">
      <c r="B160" s="2706"/>
      <c r="C160" s="2708" t="s">
        <v>94</v>
      </c>
      <c r="D160" s="2205"/>
      <c r="E160" s="2214"/>
      <c r="F160" s="2216"/>
      <c r="G160" s="2216"/>
      <c r="H160" s="2205"/>
      <c r="I160" s="2214"/>
      <c r="J160" s="2216"/>
      <c r="K160" s="2216"/>
      <c r="L160" s="2205"/>
      <c r="M160" s="2214"/>
      <c r="N160" s="2216"/>
      <c r="O160" s="2216"/>
    </row>
    <row r="161" spans="2:16">
      <c r="B161" s="2706"/>
      <c r="C161" s="2708" t="s">
        <v>95</v>
      </c>
      <c r="D161" s="2205"/>
      <c r="E161" s="2214"/>
      <c r="F161" s="2216"/>
      <c r="G161" s="2216"/>
      <c r="H161" s="2205"/>
      <c r="I161" s="2214"/>
      <c r="J161" s="2216"/>
      <c r="K161" s="2216"/>
      <c r="L161" s="2205"/>
      <c r="M161" s="2214"/>
      <c r="N161" s="2216"/>
      <c r="O161" s="2216"/>
    </row>
    <row r="162" spans="2:16">
      <c r="B162" s="2706"/>
      <c r="C162" s="2708" t="s">
        <v>96</v>
      </c>
      <c r="D162" s="2205"/>
      <c r="E162" s="2214"/>
      <c r="F162" s="2216"/>
      <c r="G162" s="2216"/>
      <c r="H162" s="2205"/>
      <c r="I162" s="2214"/>
      <c r="J162" s="2216"/>
      <c r="K162" s="2216"/>
      <c r="L162" s="2205"/>
      <c r="M162" s="2214"/>
      <c r="N162" s="2216"/>
      <c r="O162" s="2216"/>
    </row>
    <row r="163" spans="2:16">
      <c r="B163" s="2372" t="s">
        <v>1079</v>
      </c>
      <c r="C163" s="2716" t="s">
        <v>1080</v>
      </c>
      <c r="D163" s="2205"/>
      <c r="E163" s="2216"/>
      <c r="F163" s="2214"/>
      <c r="G163" s="2224"/>
      <c r="H163" s="2205"/>
      <c r="I163" s="2216"/>
      <c r="J163" s="2214"/>
      <c r="K163" s="2224"/>
      <c r="L163" s="2205"/>
      <c r="M163" s="2216"/>
      <c r="N163" s="2214"/>
      <c r="O163" s="2224"/>
    </row>
    <row r="164" spans="2:16">
      <c r="B164" s="2706"/>
      <c r="C164" s="2708" t="s">
        <v>91</v>
      </c>
      <c r="D164" s="2205"/>
      <c r="E164" s="2220"/>
      <c r="F164" s="2214"/>
      <c r="G164" s="2224"/>
      <c r="H164" s="2205"/>
      <c r="I164" s="2220"/>
      <c r="J164" s="2214"/>
      <c r="K164" s="2224"/>
      <c r="L164" s="2205"/>
      <c r="M164" s="2220"/>
      <c r="N164" s="2214"/>
      <c r="O164" s="2224"/>
    </row>
    <row r="165" spans="2:16">
      <c r="B165" s="2706"/>
      <c r="C165" s="2708" t="s">
        <v>94</v>
      </c>
      <c r="D165" s="2205"/>
      <c r="E165" s="2214"/>
      <c r="F165" s="2216"/>
      <c r="G165" s="2216"/>
      <c r="H165" s="2205"/>
      <c r="I165" s="2214"/>
      <c r="J165" s="2216"/>
      <c r="K165" s="2216"/>
      <c r="L165" s="2205"/>
      <c r="M165" s="2214"/>
      <c r="N165" s="2216"/>
      <c r="O165" s="2216"/>
    </row>
    <row r="166" spans="2:16">
      <c r="B166" s="2706"/>
      <c r="C166" s="2708" t="s">
        <v>95</v>
      </c>
      <c r="D166" s="2205"/>
      <c r="E166" s="2214"/>
      <c r="F166" s="2216"/>
      <c r="G166" s="2216"/>
      <c r="H166" s="2205"/>
      <c r="I166" s="2214"/>
      <c r="J166" s="2216"/>
      <c r="K166" s="2216"/>
      <c r="L166" s="2205"/>
      <c r="M166" s="2214"/>
      <c r="N166" s="2216"/>
      <c r="O166" s="2216"/>
    </row>
    <row r="167" spans="2:16">
      <c r="B167" s="2706"/>
      <c r="C167" s="2708" t="s">
        <v>96</v>
      </c>
      <c r="D167" s="2205"/>
      <c r="E167" s="2214"/>
      <c r="F167" s="2216"/>
      <c r="G167" s="2216"/>
      <c r="H167" s="2205"/>
      <c r="I167" s="2214"/>
      <c r="J167" s="2216"/>
      <c r="K167" s="2216"/>
      <c r="L167" s="2205"/>
      <c r="M167" s="2214"/>
      <c r="N167" s="2216"/>
      <c r="O167" s="2216"/>
    </row>
    <row r="168" spans="2:16">
      <c r="B168" s="2717" t="s">
        <v>1081</v>
      </c>
      <c r="C168" s="2718" t="s">
        <v>1082</v>
      </c>
      <c r="D168" s="2205"/>
      <c r="E168" s="2106"/>
      <c r="F168" s="2228"/>
      <c r="G168" s="2228"/>
      <c r="H168" s="2205"/>
      <c r="I168" s="2106"/>
      <c r="J168" s="2228"/>
      <c r="K168" s="2228"/>
      <c r="L168" s="2205"/>
      <c r="M168" s="2106"/>
      <c r="N168" s="2228"/>
      <c r="O168" s="2228"/>
    </row>
    <row r="169" spans="2:16">
      <c r="B169" s="2205"/>
      <c r="C169" s="2205"/>
      <c r="D169" s="2205"/>
      <c r="E169" s="2205"/>
      <c r="F169" s="2205"/>
      <c r="G169" s="2205"/>
      <c r="H169" s="2205"/>
      <c r="I169" s="2205"/>
      <c r="J169" s="2205"/>
      <c r="K169" s="2205"/>
      <c r="L169" s="2205"/>
      <c r="M169" s="2205"/>
      <c r="N169" s="2205"/>
      <c r="O169" s="2205"/>
    </row>
    <row r="170" spans="2:16">
      <c r="B170" s="2205"/>
      <c r="C170" s="2205"/>
      <c r="D170" s="2205"/>
      <c r="E170" s="2205"/>
      <c r="F170" s="2205"/>
      <c r="G170" s="2205"/>
      <c r="H170" s="2205"/>
      <c r="I170" s="2205"/>
      <c r="J170" s="2205"/>
      <c r="K170" s="2205"/>
      <c r="L170" s="2205"/>
      <c r="M170" s="2205"/>
      <c r="N170" s="2205"/>
      <c r="O170" s="2205"/>
    </row>
    <row r="171" spans="2:16">
      <c r="B171" s="2201"/>
      <c r="C171" s="2202"/>
      <c r="D171" s="2204"/>
      <c r="E171" s="2203"/>
      <c r="F171" s="2203"/>
      <c r="G171" s="2203"/>
      <c r="H171" s="2203"/>
      <c r="I171" s="2203"/>
      <c r="J171" s="2203"/>
      <c r="K171" s="2203"/>
      <c r="L171" s="2203"/>
      <c r="M171" s="2203"/>
      <c r="N171" s="2203"/>
      <c r="O171" s="2203"/>
    </row>
    <row r="172" spans="2:16" s="2261" customFormat="1">
      <c r="C172" s="3081" t="s">
        <v>1083</v>
      </c>
      <c r="D172" s="3081"/>
      <c r="E172" s="3081"/>
      <c r="F172" s="3081"/>
      <c r="G172" s="3081"/>
      <c r="H172" s="3081"/>
      <c r="I172" s="3081"/>
      <c r="J172" s="3081"/>
      <c r="K172" s="3081"/>
      <c r="L172" s="3081"/>
      <c r="M172" s="3081"/>
      <c r="N172" s="3081"/>
      <c r="O172" s="3081"/>
      <c r="P172" s="2435"/>
    </row>
    <row r="173" spans="2:16">
      <c r="B173" s="2205"/>
      <c r="C173" s="2205"/>
      <c r="D173" s="2205"/>
      <c r="E173" s="2205"/>
      <c r="F173" s="2205"/>
      <c r="G173" s="2205"/>
      <c r="H173" s="2205"/>
      <c r="I173" s="2205"/>
      <c r="J173" s="2205"/>
      <c r="K173" s="2205"/>
      <c r="L173" s="2205"/>
      <c r="M173" s="2205"/>
      <c r="N173" s="2205"/>
      <c r="O173" s="2205"/>
    </row>
    <row r="174" spans="2:16">
      <c r="B174" s="2205"/>
      <c r="C174" s="2206"/>
      <c r="D174" s="2207"/>
      <c r="E174" s="3086" t="str">
        <f>+E6</f>
        <v>t-2</v>
      </c>
      <c r="F174" s="3087"/>
      <c r="G174" s="3087"/>
      <c r="H174" s="3087"/>
      <c r="I174" s="3088"/>
      <c r="J174" s="2205"/>
      <c r="K174" s="2205"/>
      <c r="L174" s="2205"/>
      <c r="M174" s="2205"/>
      <c r="N174" s="2205"/>
      <c r="O174" s="2205"/>
    </row>
    <row r="175" spans="2:16" ht="41.25" customHeight="1">
      <c r="B175" s="2205"/>
      <c r="C175" s="2206"/>
      <c r="D175" s="2207"/>
      <c r="E175" s="2141" t="s">
        <v>111</v>
      </c>
      <c r="F175" s="2141" t="s">
        <v>1084</v>
      </c>
      <c r="G175" s="2142" t="s">
        <v>980</v>
      </c>
      <c r="H175" s="2205"/>
      <c r="I175" s="2142" t="s">
        <v>317</v>
      </c>
      <c r="J175" s="2205"/>
      <c r="K175" s="2205"/>
      <c r="L175" s="2205"/>
      <c r="M175" s="2205"/>
      <c r="N175" s="2205"/>
      <c r="O175" s="2205"/>
    </row>
    <row r="176" spans="2:16">
      <c r="B176" s="2711" t="s">
        <v>505</v>
      </c>
      <c r="C176" s="2713" t="s">
        <v>1085</v>
      </c>
      <c r="D176" s="2205"/>
      <c r="E176" s="2220"/>
      <c r="F176" s="2214"/>
      <c r="G176" s="2224"/>
      <c r="H176" s="2205"/>
      <c r="I176" s="2224"/>
      <c r="J176" s="2205"/>
      <c r="K176" s="2205"/>
      <c r="L176" s="2205"/>
      <c r="M176" s="2205"/>
      <c r="N176" s="2205"/>
      <c r="O176" s="2205"/>
    </row>
    <row r="177" spans="2:16">
      <c r="B177" s="2372"/>
      <c r="C177" s="2714" t="s">
        <v>1086</v>
      </c>
      <c r="D177" s="2205"/>
      <c r="E177" s="2220"/>
      <c r="F177" s="2214"/>
      <c r="G177" s="2224"/>
      <c r="H177" s="2205"/>
      <c r="I177" s="2224"/>
      <c r="J177" s="2205"/>
      <c r="K177" s="2205"/>
      <c r="L177" s="2205"/>
      <c r="M177" s="2205"/>
      <c r="N177" s="2205"/>
      <c r="O177" s="2205"/>
    </row>
    <row r="178" spans="2:16">
      <c r="B178" s="2706"/>
      <c r="C178" s="2714" t="s">
        <v>1087</v>
      </c>
      <c r="D178" s="2205"/>
      <c r="E178" s="2220"/>
      <c r="F178" s="2214"/>
      <c r="G178" s="2224"/>
      <c r="H178" s="2205"/>
      <c r="I178" s="2224"/>
      <c r="J178" s="2205"/>
      <c r="K178" s="2205"/>
      <c r="L178" s="2205"/>
      <c r="M178" s="2205"/>
      <c r="N178" s="2205"/>
      <c r="O178" s="2205"/>
    </row>
    <row r="179" spans="2:16">
      <c r="B179" s="2706"/>
      <c r="C179" s="2714" t="s">
        <v>1088</v>
      </c>
      <c r="D179" s="2205"/>
      <c r="E179" s="2220"/>
      <c r="F179" s="2214"/>
      <c r="G179" s="2224"/>
      <c r="H179" s="2205"/>
      <c r="I179" s="2224"/>
      <c r="J179" s="2205"/>
      <c r="K179" s="2205"/>
      <c r="L179" s="2205"/>
      <c r="M179" s="2205"/>
      <c r="N179" s="2205"/>
      <c r="O179" s="2205"/>
    </row>
    <row r="180" spans="2:16">
      <c r="B180" s="2372" t="s">
        <v>1089</v>
      </c>
      <c r="C180" s="664" t="s">
        <v>1085</v>
      </c>
      <c r="D180" s="2205"/>
      <c r="E180" s="2220"/>
      <c r="F180" s="2214"/>
      <c r="G180" s="2224"/>
      <c r="H180" s="2205"/>
      <c r="I180" s="2224"/>
      <c r="J180" s="2205"/>
      <c r="K180" s="2205"/>
      <c r="L180" s="2205"/>
      <c r="M180" s="2205"/>
      <c r="N180" s="2205"/>
      <c r="O180" s="2205"/>
    </row>
    <row r="181" spans="2:16">
      <c r="B181" s="2709"/>
      <c r="C181" s="2715"/>
      <c r="D181" s="2205"/>
      <c r="E181" s="2227"/>
      <c r="F181" s="2106"/>
      <c r="G181" s="2105"/>
      <c r="H181" s="2205"/>
      <c r="I181" s="2105"/>
      <c r="J181" s="2205"/>
      <c r="K181" s="2205"/>
      <c r="L181" s="2205"/>
      <c r="M181" s="2205"/>
      <c r="N181" s="2205"/>
      <c r="O181" s="2205"/>
    </row>
    <row r="182" spans="2:16">
      <c r="B182" s="3513" t="s">
        <v>1437</v>
      </c>
      <c r="C182" s="3514"/>
      <c r="D182" s="3515"/>
      <c r="E182" s="3516"/>
      <c r="F182" s="3516"/>
      <c r="G182" s="3516"/>
      <c r="H182" s="3516"/>
      <c r="I182" s="3516"/>
      <c r="J182" s="3516"/>
      <c r="K182" s="3516"/>
      <c r="L182" s="3516"/>
      <c r="M182" s="3516"/>
      <c r="N182" s="3516"/>
      <c r="O182" s="3516"/>
    </row>
    <row r="183" spans="2:16" s="2255" customFormat="1">
      <c r="B183" s="3513" t="s">
        <v>1438</v>
      </c>
      <c r="C183" s="3514"/>
      <c r="D183" s="3515"/>
      <c r="E183" s="3516"/>
      <c r="F183" s="3516"/>
      <c r="G183" s="3516"/>
      <c r="H183" s="3516"/>
      <c r="I183" s="3516"/>
      <c r="J183" s="3516"/>
      <c r="K183" s="3516"/>
      <c r="L183" s="3516"/>
      <c r="M183" s="3516"/>
      <c r="N183" s="3516"/>
      <c r="O183" s="3516"/>
      <c r="P183" s="2291"/>
    </row>
    <row r="184" spans="2:16" s="2255" customFormat="1">
      <c r="B184" s="3517"/>
      <c r="C184" s="3514"/>
      <c r="D184" s="3515"/>
      <c r="E184" s="3516"/>
      <c r="F184" s="3516"/>
      <c r="G184" s="3516"/>
      <c r="H184" s="3516"/>
      <c r="I184" s="3516"/>
      <c r="J184" s="3516"/>
      <c r="K184" s="3516"/>
      <c r="L184" s="3516"/>
      <c r="M184" s="3516"/>
      <c r="N184" s="3516"/>
      <c r="O184" s="3516"/>
      <c r="P184" s="2291"/>
    </row>
    <row r="185" spans="2:16" s="2255" customFormat="1">
      <c r="B185" s="3517"/>
      <c r="C185" s="3514"/>
      <c r="D185" s="3515"/>
      <c r="E185" s="3516"/>
      <c r="F185" s="3516"/>
      <c r="G185" s="3516"/>
      <c r="H185" s="3516"/>
      <c r="I185" s="3516"/>
      <c r="J185" s="3516"/>
      <c r="K185" s="3516"/>
      <c r="L185" s="3516"/>
      <c r="M185" s="3516"/>
      <c r="N185" s="3516"/>
      <c r="O185" s="3516"/>
      <c r="P185" s="2291"/>
    </row>
    <row r="186" spans="2:16" s="2255" customFormat="1">
      <c r="B186" s="3518"/>
      <c r="C186" s="3514"/>
      <c r="D186" s="3515"/>
      <c r="E186" s="3516"/>
      <c r="F186" s="3516"/>
      <c r="G186" s="3516"/>
      <c r="H186" s="3516"/>
      <c r="I186" s="3516"/>
      <c r="J186" s="3516"/>
      <c r="K186" s="3516"/>
      <c r="L186" s="3516"/>
      <c r="M186" s="3516"/>
      <c r="N186" s="3516"/>
      <c r="O186" s="3516"/>
      <c r="P186" s="2291"/>
    </row>
    <row r="187" spans="2:16" s="2261" customFormat="1">
      <c r="B187" s="3518"/>
      <c r="C187" s="3519" t="s">
        <v>1316</v>
      </c>
      <c r="D187" s="3519"/>
      <c r="E187" s="3519"/>
      <c r="F187" s="3519"/>
      <c r="G187" s="3519"/>
      <c r="H187" s="3519"/>
      <c r="I187" s="3519"/>
      <c r="J187" s="3519"/>
      <c r="K187" s="3519"/>
      <c r="L187" s="3519"/>
      <c r="M187" s="3519"/>
      <c r="N187" s="3519"/>
      <c r="O187" s="3519"/>
      <c r="P187" s="2435"/>
    </row>
    <row r="188" spans="2:16">
      <c r="B188" s="3518"/>
      <c r="C188" s="3514"/>
      <c r="D188" s="3515"/>
      <c r="E188" s="3516"/>
      <c r="F188" s="3516"/>
      <c r="G188" s="3516"/>
      <c r="H188" s="3516"/>
      <c r="I188" s="3516"/>
      <c r="J188" s="3516"/>
      <c r="K188" s="3516"/>
      <c r="L188" s="3516"/>
      <c r="M188" s="3516"/>
      <c r="N188" s="3516"/>
      <c r="O188" s="3516"/>
    </row>
    <row r="189" spans="2:16">
      <c r="B189" s="3518"/>
      <c r="C189" s="3514"/>
      <c r="D189" s="3515"/>
      <c r="E189" s="3516"/>
      <c r="F189" s="3516"/>
      <c r="G189" s="1422"/>
      <c r="H189" s="1422"/>
      <c r="I189" s="1422"/>
      <c r="J189" s="3516"/>
      <c r="K189" s="3516"/>
      <c r="L189" s="3516"/>
      <c r="M189" s="3516"/>
      <c r="N189" s="3516"/>
      <c r="O189" s="3516"/>
    </row>
    <row r="190" spans="2:16">
      <c r="B190" s="3518"/>
      <c r="C190" s="3518"/>
      <c r="D190" s="3514"/>
      <c r="E190" s="3520" t="s">
        <v>1159</v>
      </c>
      <c r="F190" s="3520"/>
      <c r="G190" s="3520"/>
      <c r="H190" s="1422"/>
      <c r="I190" s="1422"/>
      <c r="J190" s="3516"/>
      <c r="K190" s="3516"/>
      <c r="L190" s="3516"/>
      <c r="M190" s="3516"/>
      <c r="N190" s="3516"/>
      <c r="O190" s="3516"/>
    </row>
    <row r="191" spans="2:16" ht="48.6" customHeight="1">
      <c r="B191" s="3518"/>
      <c r="C191" s="3518"/>
      <c r="D191" s="3514"/>
      <c r="E191" s="3521" t="s">
        <v>111</v>
      </c>
      <c r="F191" s="3522" t="s">
        <v>1318</v>
      </c>
      <c r="G191" s="3523" t="s">
        <v>1436</v>
      </c>
      <c r="H191" s="1422"/>
      <c r="I191" s="1422"/>
      <c r="J191" s="3516"/>
      <c r="K191" s="3516"/>
      <c r="L191" s="3516"/>
      <c r="M191" s="3516"/>
      <c r="N191" s="3516"/>
      <c r="O191" s="3516"/>
    </row>
    <row r="192" spans="2:16">
      <c r="B192" s="3518"/>
      <c r="C192" s="3524" t="s">
        <v>1317</v>
      </c>
      <c r="D192" s="1422"/>
      <c r="E192" s="3525"/>
      <c r="F192" s="3526"/>
      <c r="G192" s="3526"/>
      <c r="H192" s="1422"/>
      <c r="I192" s="1422"/>
      <c r="J192" s="3516"/>
      <c r="K192" s="3516"/>
      <c r="L192" s="3516"/>
      <c r="M192" s="3516"/>
      <c r="N192" s="3516"/>
      <c r="O192" s="3516"/>
    </row>
    <row r="193" spans="2:15">
      <c r="B193" s="3518"/>
      <c r="C193" s="3527"/>
      <c r="D193" s="1422"/>
      <c r="E193" s="3528"/>
      <c r="F193" s="3529"/>
      <c r="G193" s="3529"/>
      <c r="H193" s="1422"/>
      <c r="I193" s="1422"/>
      <c r="J193" s="3516"/>
      <c r="K193" s="3516"/>
      <c r="L193" s="3516"/>
      <c r="M193" s="3516"/>
      <c r="N193" s="3516"/>
      <c r="O193" s="3516"/>
    </row>
    <row r="194" spans="2:15">
      <c r="B194" s="3518"/>
      <c r="C194" s="3513"/>
      <c r="D194" s="3515"/>
      <c r="E194" s="3516"/>
      <c r="F194" s="3516"/>
      <c r="G194" s="3516"/>
      <c r="H194" s="3516"/>
      <c r="I194" s="3516"/>
      <c r="J194" s="3516"/>
      <c r="K194" s="3516"/>
      <c r="L194" s="3516"/>
      <c r="M194" s="3516"/>
      <c r="N194" s="3516"/>
      <c r="O194" s="3516"/>
    </row>
  </sheetData>
  <mergeCells count="23">
    <mergeCell ref="I109:K109"/>
    <mergeCell ref="M109:O109"/>
    <mergeCell ref="E190:G190"/>
    <mergeCell ref="C187:O187"/>
    <mergeCell ref="C152:O152"/>
    <mergeCell ref="C172:O172"/>
    <mergeCell ref="E174:I174"/>
    <mergeCell ref="E155:G155"/>
    <mergeCell ref="I155:K155"/>
    <mergeCell ref="M155:O155"/>
    <mergeCell ref="B107:G107"/>
    <mergeCell ref="B79:C80"/>
    <mergeCell ref="E79:G79"/>
    <mergeCell ref="B109:C110"/>
    <mergeCell ref="E109:G109"/>
    <mergeCell ref="I79:K79"/>
    <mergeCell ref="M79:O79"/>
    <mergeCell ref="M6:O6"/>
    <mergeCell ref="B3:O3"/>
    <mergeCell ref="B6:C7"/>
    <mergeCell ref="E6:G6"/>
    <mergeCell ref="I6:K6"/>
    <mergeCell ref="B77:G77"/>
  </mergeCells>
  <hyperlinks>
    <hyperlink ref="A1" location="ÍNDICE!B2" display="Indíce"/>
  </hyperlinks>
  <printOptions horizontalCentered="1"/>
  <pageMargins left="0.31496062992125984" right="0.31496062992125984" top="0.15748031496062992" bottom="0" header="0.31496062992125984" footer="0.31496062992125984"/>
  <pageSetup paperSize="9" scale="55" orientation="landscape"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499984740745262"/>
    <pageSetUpPr fitToPage="1"/>
  </sheetPr>
  <dimension ref="A1:R179"/>
  <sheetViews>
    <sheetView showGridLines="0" showZeros="0" zoomScale="40" zoomScaleNormal="40" workbookViewId="0">
      <selection activeCell="A171" sqref="A171"/>
    </sheetView>
  </sheetViews>
  <sheetFormatPr defaultColWidth="9.28515625" defaultRowHeight="12.75"/>
  <cols>
    <col min="1" max="1" width="25.28515625" style="2839" customWidth="1"/>
    <col min="2" max="2" width="5.42578125" style="2839" customWidth="1"/>
    <col min="3" max="3" width="65.42578125" style="2839" customWidth="1"/>
    <col min="4" max="4" width="15.5703125" style="2839" customWidth="1"/>
    <col min="5" max="5" width="16.7109375" style="2839" customWidth="1"/>
    <col min="6" max="13" width="15.5703125" style="2839" customWidth="1"/>
    <col min="14" max="16384" width="9.28515625" style="2839"/>
  </cols>
  <sheetData>
    <row r="1" spans="1:18" s="2817" customFormat="1" ht="15.75">
      <c r="A1" s="2811" t="s">
        <v>814</v>
      </c>
      <c r="B1" s="2812"/>
      <c r="C1" s="2813"/>
      <c r="D1" s="2814"/>
      <c r="E1" s="2815"/>
      <c r="F1" s="2816"/>
      <c r="G1" s="2814"/>
      <c r="H1" s="2814"/>
      <c r="I1" s="2814"/>
      <c r="J1" s="2814"/>
      <c r="K1" s="2814"/>
      <c r="L1" s="2814"/>
      <c r="M1" s="2814"/>
      <c r="N1" s="2814"/>
      <c r="O1" s="2814"/>
      <c r="P1" s="2814"/>
      <c r="Q1" s="2814"/>
      <c r="R1" s="2814"/>
    </row>
    <row r="2" spans="1:18" s="2817" customFormat="1" ht="15.75">
      <c r="B2" s="2812"/>
      <c r="C2" s="2813"/>
      <c r="D2" s="2814"/>
      <c r="E2" s="2815"/>
      <c r="F2" s="2816"/>
      <c r="G2" s="2814"/>
      <c r="H2" s="2814"/>
      <c r="I2" s="2814"/>
      <c r="J2" s="2814"/>
      <c r="K2" s="2814"/>
      <c r="L2" s="2814"/>
      <c r="M2" s="2814"/>
      <c r="N2" s="2814"/>
      <c r="O2" s="2814"/>
      <c r="P2" s="2814"/>
      <c r="Q2" s="2814"/>
      <c r="R2" s="2814"/>
    </row>
    <row r="3" spans="1:18" s="2818" customFormat="1" ht="40.5" customHeight="1">
      <c r="B3" s="3256" t="s">
        <v>1364</v>
      </c>
      <c r="C3" s="3256"/>
      <c r="D3" s="3256"/>
      <c r="E3" s="3256"/>
      <c r="F3" s="3256"/>
      <c r="G3" s="3256"/>
      <c r="H3" s="3256"/>
      <c r="I3" s="3256"/>
      <c r="J3" s="3256"/>
      <c r="K3" s="3256"/>
      <c r="L3" s="3256"/>
      <c r="M3" s="3256"/>
    </row>
    <row r="4" spans="1:18" s="2818" customFormat="1" ht="21.75" customHeight="1">
      <c r="B4" s="3254" t="s">
        <v>1259</v>
      </c>
      <c r="C4" s="3255">
        <v>0</v>
      </c>
      <c r="D4" s="646"/>
      <c r="E4" s="646"/>
      <c r="F4" s="646"/>
      <c r="G4" s="646"/>
      <c r="H4" s="646"/>
      <c r="I4" s="646"/>
      <c r="J4" s="646"/>
      <c r="K4" s="646"/>
      <c r="L4" s="646"/>
      <c r="M4" s="29" t="s">
        <v>141</v>
      </c>
    </row>
    <row r="5" spans="1:18" s="2818" customFormat="1" ht="50.25" customHeight="1">
      <c r="B5" s="2902"/>
      <c r="C5" s="2903" t="s">
        <v>112</v>
      </c>
      <c r="D5" s="2904" t="s">
        <v>140</v>
      </c>
      <c r="E5" s="2904" t="s">
        <v>139</v>
      </c>
      <c r="F5" s="2904" t="s">
        <v>77</v>
      </c>
      <c r="G5" s="2904" t="s">
        <v>78</v>
      </c>
      <c r="H5" s="2904" t="s">
        <v>110</v>
      </c>
      <c r="I5" s="2904" t="s">
        <v>80</v>
      </c>
      <c r="J5" s="2904" t="s">
        <v>81</v>
      </c>
      <c r="K5" s="2904" t="s">
        <v>82</v>
      </c>
      <c r="L5" s="2904" t="s">
        <v>83</v>
      </c>
      <c r="M5" s="2904" t="s">
        <v>88</v>
      </c>
    </row>
    <row r="6" spans="1:18" s="2818" customFormat="1" ht="4.5" customHeight="1">
      <c r="M6" s="2905"/>
    </row>
    <row r="7" spans="1:18" s="2818" customFormat="1" ht="22.5" customHeight="1">
      <c r="B7" s="2906">
        <v>1</v>
      </c>
      <c r="C7" s="2907" t="s">
        <v>138</v>
      </c>
      <c r="D7" s="2908"/>
      <c r="E7" s="2908"/>
      <c r="F7" s="2908"/>
      <c r="G7" s="2908"/>
      <c r="H7" s="2908"/>
      <c r="I7" s="2908"/>
      <c r="J7" s="2908"/>
      <c r="K7" s="2908"/>
      <c r="L7" s="2908"/>
      <c r="M7" s="2908"/>
      <c r="N7" s="2819"/>
      <c r="O7" s="2820"/>
    </row>
    <row r="8" spans="1:18" s="2818" customFormat="1" ht="15" customHeight="1">
      <c r="B8" s="2821">
        <v>2</v>
      </c>
      <c r="C8" s="2822" t="s">
        <v>134</v>
      </c>
      <c r="D8" s="2823"/>
      <c r="E8" s="2823"/>
      <c r="F8" s="2823"/>
      <c r="G8" s="2823"/>
      <c r="H8" s="2823"/>
      <c r="I8" s="2823"/>
      <c r="J8" s="2823"/>
      <c r="K8" s="2823"/>
      <c r="L8" s="2823"/>
      <c r="M8" s="2827"/>
      <c r="N8" s="2824"/>
    </row>
    <row r="9" spans="1:18" s="2818" customFormat="1" ht="15" customHeight="1">
      <c r="B9" s="2821">
        <v>3</v>
      </c>
      <c r="C9" s="2825" t="s">
        <v>87</v>
      </c>
      <c r="D9" s="2823"/>
      <c r="E9" s="2823"/>
      <c r="F9" s="2823"/>
      <c r="G9" s="2823"/>
      <c r="H9" s="2823"/>
      <c r="I9" s="2823"/>
      <c r="J9" s="2823"/>
      <c r="K9" s="2823"/>
      <c r="L9" s="2823"/>
      <c r="M9" s="2827"/>
      <c r="N9" s="2824"/>
    </row>
    <row r="10" spans="1:18" s="2818" customFormat="1" ht="15" customHeight="1">
      <c r="B10" s="2821">
        <v>4</v>
      </c>
      <c r="C10" s="2825" t="s">
        <v>4</v>
      </c>
      <c r="D10" s="2823"/>
      <c r="E10" s="2823"/>
      <c r="F10" s="2823"/>
      <c r="G10" s="2823"/>
      <c r="H10" s="2823"/>
      <c r="I10" s="2823"/>
      <c r="J10" s="2823"/>
      <c r="K10" s="2823"/>
      <c r="L10" s="2823"/>
      <c r="M10" s="2827"/>
      <c r="N10" s="2824"/>
    </row>
    <row r="11" spans="1:18" s="2818" customFormat="1" ht="15" customHeight="1">
      <c r="B11" s="2821">
        <v>5</v>
      </c>
      <c r="C11" s="2822" t="s">
        <v>133</v>
      </c>
      <c r="D11" s="2823"/>
      <c r="E11" s="2823"/>
      <c r="F11" s="2823"/>
      <c r="G11" s="2823"/>
      <c r="H11" s="2823"/>
      <c r="I11" s="2823"/>
      <c r="J11" s="2823"/>
      <c r="K11" s="2823"/>
      <c r="L11" s="2823"/>
      <c r="M11" s="2827"/>
      <c r="N11" s="2824"/>
    </row>
    <row r="12" spans="1:18" s="2818" customFormat="1" ht="15" customHeight="1">
      <c r="B12" s="2821">
        <v>6</v>
      </c>
      <c r="C12" s="2822" t="s">
        <v>132</v>
      </c>
      <c r="D12" s="2823"/>
      <c r="E12" s="2823"/>
      <c r="F12" s="2823"/>
      <c r="G12" s="2823"/>
      <c r="H12" s="2823"/>
      <c r="I12" s="2823"/>
      <c r="J12" s="2823"/>
      <c r="K12" s="2823"/>
      <c r="L12" s="2823"/>
      <c r="M12" s="2827"/>
      <c r="N12" s="2824"/>
    </row>
    <row r="13" spans="1:18" s="2818" customFormat="1" ht="15" customHeight="1">
      <c r="B13" s="2821">
        <v>7</v>
      </c>
      <c r="C13" s="2822" t="s">
        <v>131</v>
      </c>
      <c r="D13" s="2823"/>
      <c r="E13" s="2823"/>
      <c r="F13" s="2823"/>
      <c r="G13" s="2823"/>
      <c r="H13" s="2823"/>
      <c r="I13" s="2823"/>
      <c r="J13" s="2823"/>
      <c r="K13" s="2823"/>
      <c r="L13" s="2823"/>
      <c r="M13" s="2827"/>
      <c r="N13" s="2824"/>
    </row>
    <row r="14" spans="1:18" s="2818" customFormat="1" ht="15" customHeight="1">
      <c r="B14" s="2821">
        <v>8</v>
      </c>
      <c r="C14" s="2822" t="s">
        <v>125</v>
      </c>
      <c r="D14" s="2823"/>
      <c r="E14" s="2823"/>
      <c r="F14" s="2823"/>
      <c r="G14" s="2823"/>
      <c r="H14" s="2823"/>
      <c r="I14" s="2823"/>
      <c r="J14" s="2823"/>
      <c r="K14" s="2823"/>
      <c r="L14" s="2823"/>
      <c r="M14" s="2827"/>
      <c r="N14" s="2824"/>
    </row>
    <row r="15" spans="1:18" s="2818" customFormat="1" ht="15" customHeight="1">
      <c r="B15" s="2821">
        <v>9</v>
      </c>
      <c r="C15" s="2826" t="s">
        <v>137</v>
      </c>
      <c r="D15" s="2823"/>
      <c r="E15" s="2823"/>
      <c r="F15" s="2823"/>
      <c r="G15" s="2823"/>
      <c r="H15" s="2823"/>
      <c r="I15" s="2823"/>
      <c r="J15" s="2823"/>
      <c r="K15" s="2823"/>
      <c r="L15" s="2823"/>
      <c r="M15" s="2827"/>
      <c r="N15" s="2824"/>
    </row>
    <row r="16" spans="1:18" s="2818" customFormat="1" ht="22.5" customHeight="1">
      <c r="B16" s="2821">
        <v>10</v>
      </c>
      <c r="C16" s="2826" t="s">
        <v>136</v>
      </c>
      <c r="D16" s="2827"/>
      <c r="E16" s="2827"/>
      <c r="F16" s="2827"/>
      <c r="G16" s="2827"/>
      <c r="H16" s="2827"/>
      <c r="I16" s="2827"/>
      <c r="J16" s="2827"/>
      <c r="K16" s="2827"/>
      <c r="L16" s="2827"/>
      <c r="M16" s="2827"/>
      <c r="N16" s="2824"/>
      <c r="O16" s="2820"/>
    </row>
    <row r="17" spans="2:15" s="2818" customFormat="1" ht="22.5" customHeight="1">
      <c r="B17" s="2821">
        <v>11</v>
      </c>
      <c r="C17" s="2826" t="s">
        <v>135</v>
      </c>
      <c r="D17" s="2827"/>
      <c r="E17" s="2827"/>
      <c r="F17" s="2827"/>
      <c r="G17" s="2827"/>
      <c r="H17" s="2827"/>
      <c r="I17" s="2827"/>
      <c r="J17" s="2827"/>
      <c r="K17" s="2827"/>
      <c r="L17" s="2827"/>
      <c r="M17" s="2827"/>
      <c r="N17" s="2824"/>
      <c r="O17" s="2820"/>
    </row>
    <row r="18" spans="2:15" s="2818" customFormat="1" ht="15" customHeight="1">
      <c r="B18" s="2821">
        <v>12</v>
      </c>
      <c r="C18" s="2822" t="s">
        <v>134</v>
      </c>
      <c r="D18" s="2823"/>
      <c r="E18" s="2823"/>
      <c r="F18" s="2823"/>
      <c r="G18" s="2823"/>
      <c r="H18" s="2823"/>
      <c r="I18" s="2823"/>
      <c r="J18" s="2823"/>
      <c r="K18" s="2823"/>
      <c r="L18" s="2823"/>
      <c r="M18" s="2827"/>
      <c r="N18" s="2824"/>
    </row>
    <row r="19" spans="2:15" s="2818" customFormat="1" ht="15" customHeight="1">
      <c r="B19" s="2821">
        <v>13</v>
      </c>
      <c r="C19" s="2825" t="s">
        <v>87</v>
      </c>
      <c r="D19" s="2823"/>
      <c r="E19" s="2823"/>
      <c r="F19" s="2823"/>
      <c r="G19" s="2823"/>
      <c r="H19" s="2823"/>
      <c r="I19" s="2823"/>
      <c r="J19" s="2823"/>
      <c r="K19" s="2823"/>
      <c r="L19" s="2823"/>
      <c r="M19" s="2827"/>
      <c r="N19" s="2824"/>
    </row>
    <row r="20" spans="2:15" s="2818" customFormat="1" ht="15" customHeight="1">
      <c r="B20" s="2821">
        <v>14</v>
      </c>
      <c r="C20" s="2825" t="s">
        <v>4</v>
      </c>
      <c r="D20" s="2823"/>
      <c r="E20" s="2823"/>
      <c r="F20" s="2823"/>
      <c r="G20" s="2823"/>
      <c r="H20" s="2823"/>
      <c r="I20" s="2823"/>
      <c r="J20" s="2823"/>
      <c r="K20" s="2823"/>
      <c r="L20" s="2823"/>
      <c r="M20" s="2827"/>
      <c r="N20" s="2824"/>
    </row>
    <row r="21" spans="2:15" s="2818" customFormat="1" ht="15" customHeight="1">
      <c r="B21" s="2821">
        <v>15</v>
      </c>
      <c r="C21" s="2822" t="s">
        <v>133</v>
      </c>
      <c r="D21" s="2823"/>
      <c r="E21" s="2823"/>
      <c r="F21" s="2823"/>
      <c r="G21" s="2823"/>
      <c r="H21" s="2823"/>
      <c r="I21" s="2823"/>
      <c r="J21" s="2823"/>
      <c r="K21" s="2823"/>
      <c r="L21" s="2823"/>
      <c r="M21" s="2827"/>
      <c r="N21" s="2824"/>
    </row>
    <row r="22" spans="2:15" s="2818" customFormat="1" ht="15" customHeight="1">
      <c r="B22" s="2821">
        <v>16</v>
      </c>
      <c r="C22" s="2822" t="s">
        <v>132</v>
      </c>
      <c r="D22" s="2823"/>
      <c r="E22" s="2823"/>
      <c r="F22" s="2823"/>
      <c r="G22" s="2823"/>
      <c r="H22" s="2823"/>
      <c r="I22" s="2823"/>
      <c r="J22" s="2823"/>
      <c r="K22" s="2823"/>
      <c r="L22" s="2823"/>
      <c r="M22" s="2827"/>
      <c r="N22" s="2824"/>
    </row>
    <row r="23" spans="2:15" s="2818" customFormat="1" ht="15" customHeight="1">
      <c r="B23" s="2821">
        <v>17</v>
      </c>
      <c r="C23" s="2822" t="s">
        <v>131</v>
      </c>
      <c r="D23" s="2823"/>
      <c r="E23" s="2823"/>
      <c r="F23" s="2823"/>
      <c r="G23" s="2823"/>
      <c r="H23" s="2823"/>
      <c r="I23" s="2823"/>
      <c r="J23" s="2823"/>
      <c r="K23" s="2823"/>
      <c r="L23" s="2823"/>
      <c r="M23" s="2827"/>
      <c r="N23" s="2824"/>
    </row>
    <row r="24" spans="2:15" s="2818" customFormat="1" ht="15" customHeight="1">
      <c r="B24" s="2821">
        <v>18</v>
      </c>
      <c r="C24" s="2822" t="s">
        <v>125</v>
      </c>
      <c r="D24" s="2823"/>
      <c r="E24" s="2823"/>
      <c r="F24" s="2823"/>
      <c r="G24" s="2823"/>
      <c r="H24" s="2823"/>
      <c r="I24" s="2823"/>
      <c r="J24" s="2823"/>
      <c r="K24" s="2823"/>
      <c r="L24" s="2823"/>
      <c r="M24" s="2827"/>
      <c r="N24" s="2824"/>
    </row>
    <row r="25" spans="2:15" s="2818" customFormat="1" ht="22.5" customHeight="1">
      <c r="B25" s="2821">
        <v>19</v>
      </c>
      <c r="C25" s="2826" t="s">
        <v>1301</v>
      </c>
      <c r="D25" s="2827"/>
      <c r="E25" s="2827"/>
      <c r="F25" s="2827"/>
      <c r="G25" s="2827"/>
      <c r="H25" s="2827"/>
      <c r="I25" s="2827"/>
      <c r="J25" s="2827"/>
      <c r="K25" s="2827"/>
      <c r="L25" s="2827"/>
      <c r="M25" s="2827"/>
      <c r="N25" s="2819"/>
    </row>
    <row r="26" spans="2:15" s="2818" customFormat="1">
      <c r="B26" s="2821">
        <v>20</v>
      </c>
      <c r="C26" s="2822" t="s">
        <v>132</v>
      </c>
      <c r="D26" s="2823"/>
      <c r="E26" s="2823"/>
      <c r="F26" s="2823"/>
      <c r="G26" s="2823"/>
      <c r="H26" s="2823"/>
      <c r="I26" s="2823"/>
      <c r="J26" s="2823"/>
      <c r="K26" s="2823"/>
      <c r="L26" s="2823"/>
      <c r="M26" s="2827"/>
      <c r="N26" s="2824"/>
    </row>
    <row r="27" spans="2:15" s="2818" customFormat="1">
      <c r="B27" s="2821">
        <v>21</v>
      </c>
      <c r="C27" s="2822" t="s">
        <v>339</v>
      </c>
      <c r="D27" s="2823"/>
      <c r="E27" s="2823"/>
      <c r="F27" s="2823"/>
      <c r="G27" s="2823"/>
      <c r="H27" s="2823"/>
      <c r="I27" s="2823"/>
      <c r="J27" s="2823"/>
      <c r="K27" s="2823"/>
      <c r="L27" s="2823"/>
      <c r="M27" s="2827"/>
      <c r="N27" s="2824"/>
    </row>
    <row r="28" spans="2:15" s="2818" customFormat="1">
      <c r="B28" s="2821">
        <v>22</v>
      </c>
      <c r="C28" s="2822" t="s">
        <v>125</v>
      </c>
      <c r="D28" s="2823"/>
      <c r="E28" s="2823"/>
      <c r="F28" s="2823"/>
      <c r="G28" s="2823"/>
      <c r="H28" s="2823"/>
      <c r="I28" s="2823"/>
      <c r="J28" s="2823"/>
      <c r="K28" s="2823"/>
      <c r="L28" s="2823"/>
      <c r="M28" s="2827"/>
      <c r="N28" s="2824"/>
    </row>
    <row r="29" spans="2:15" s="2818" customFormat="1" ht="22.5" customHeight="1">
      <c r="B29" s="2821">
        <v>23</v>
      </c>
      <c r="C29" s="2826" t="s">
        <v>1302</v>
      </c>
      <c r="D29" s="2827"/>
      <c r="E29" s="2827"/>
      <c r="F29" s="2827"/>
      <c r="G29" s="2827"/>
      <c r="H29" s="2827"/>
      <c r="I29" s="2827"/>
      <c r="J29" s="2827"/>
      <c r="K29" s="2827"/>
      <c r="L29" s="2827"/>
      <c r="M29" s="2827"/>
      <c r="N29" s="2819"/>
    </row>
    <row r="30" spans="2:15" s="2818" customFormat="1" ht="15" customHeight="1">
      <c r="B30" s="2821">
        <v>24</v>
      </c>
      <c r="C30" s="2822" t="s">
        <v>134</v>
      </c>
      <c r="D30" s="2823"/>
      <c r="E30" s="2823"/>
      <c r="F30" s="2823"/>
      <c r="G30" s="2823"/>
      <c r="H30" s="2823"/>
      <c r="I30" s="2823"/>
      <c r="J30" s="2823"/>
      <c r="K30" s="2823"/>
      <c r="L30" s="2823"/>
      <c r="M30" s="2827"/>
    </row>
    <row r="31" spans="2:15" s="2818" customFormat="1" ht="15" customHeight="1">
      <c r="B31" s="2821">
        <v>25</v>
      </c>
      <c r="C31" s="2825" t="s">
        <v>87</v>
      </c>
      <c r="D31" s="2823"/>
      <c r="E31" s="2823"/>
      <c r="F31" s="2823"/>
      <c r="G31" s="2823"/>
      <c r="H31" s="2823"/>
      <c r="I31" s="2823"/>
      <c r="J31" s="2823"/>
      <c r="K31" s="2823"/>
      <c r="L31" s="2823"/>
      <c r="M31" s="2827"/>
    </row>
    <row r="32" spans="2:15" s="2818" customFormat="1" ht="15" customHeight="1">
      <c r="B32" s="2821">
        <v>26</v>
      </c>
      <c r="C32" s="2825" t="s">
        <v>4</v>
      </c>
      <c r="D32" s="2823"/>
      <c r="E32" s="2823"/>
      <c r="F32" s="2823"/>
      <c r="G32" s="2823"/>
      <c r="H32" s="2823"/>
      <c r="I32" s="2823"/>
      <c r="J32" s="2823"/>
      <c r="K32" s="2823"/>
      <c r="L32" s="2823"/>
      <c r="M32" s="2827"/>
    </row>
    <row r="33" spans="2:14" s="2818" customFormat="1" ht="15" customHeight="1">
      <c r="B33" s="2821">
        <v>27</v>
      </c>
      <c r="C33" s="2822" t="s">
        <v>133</v>
      </c>
      <c r="D33" s="2823"/>
      <c r="E33" s="2823"/>
      <c r="F33" s="2823"/>
      <c r="G33" s="2823"/>
      <c r="H33" s="2823"/>
      <c r="I33" s="2823"/>
      <c r="J33" s="2823"/>
      <c r="K33" s="2823"/>
      <c r="L33" s="2823"/>
      <c r="M33" s="2827"/>
      <c r="N33" s="2819"/>
    </row>
    <row r="34" spans="2:14" s="2818" customFormat="1" ht="15" customHeight="1">
      <c r="B34" s="2821">
        <v>28</v>
      </c>
      <c r="C34" s="2822" t="s">
        <v>132</v>
      </c>
      <c r="D34" s="2823"/>
      <c r="E34" s="2823"/>
      <c r="F34" s="2823"/>
      <c r="G34" s="2823"/>
      <c r="H34" s="2823"/>
      <c r="I34" s="2823"/>
      <c r="J34" s="2823"/>
      <c r="K34" s="2823"/>
      <c r="L34" s="2823"/>
      <c r="M34" s="2827"/>
      <c r="N34" s="2819"/>
    </row>
    <row r="35" spans="2:14" s="2818" customFormat="1" ht="15" customHeight="1">
      <c r="B35" s="2821">
        <v>29</v>
      </c>
      <c r="C35" s="2822" t="s">
        <v>131</v>
      </c>
      <c r="D35" s="2823"/>
      <c r="E35" s="2823"/>
      <c r="F35" s="2823"/>
      <c r="G35" s="2823"/>
      <c r="H35" s="2823"/>
      <c r="I35" s="2823"/>
      <c r="J35" s="2823"/>
      <c r="K35" s="2823"/>
      <c r="L35" s="2823"/>
      <c r="M35" s="2827"/>
      <c r="N35" s="2819"/>
    </row>
    <row r="36" spans="2:14" s="2818" customFormat="1" ht="15" customHeight="1">
      <c r="B36" s="2821">
        <v>30</v>
      </c>
      <c r="C36" s="2822" t="s">
        <v>339</v>
      </c>
      <c r="D36" s="2823"/>
      <c r="E36" s="2823"/>
      <c r="F36" s="2823"/>
      <c r="G36" s="2823"/>
      <c r="H36" s="2823"/>
      <c r="I36" s="2823"/>
      <c r="J36" s="2823"/>
      <c r="K36" s="2823"/>
      <c r="L36" s="2823"/>
      <c r="M36" s="2827"/>
      <c r="N36" s="2819"/>
    </row>
    <row r="37" spans="2:14" s="2818" customFormat="1" ht="15" customHeight="1">
      <c r="B37" s="2821">
        <v>31</v>
      </c>
      <c r="C37" s="2822" t="s">
        <v>1137</v>
      </c>
      <c r="D37" s="2823"/>
      <c r="E37" s="2823"/>
      <c r="F37" s="2823"/>
      <c r="G37" s="2823"/>
      <c r="H37" s="2823"/>
      <c r="I37" s="2823"/>
      <c r="J37" s="2823"/>
      <c r="K37" s="2823"/>
      <c r="L37" s="2823"/>
      <c r="M37" s="2827"/>
      <c r="N37" s="2819"/>
    </row>
    <row r="38" spans="2:14" s="2818" customFormat="1" ht="15" customHeight="1">
      <c r="B38" s="2821">
        <v>32</v>
      </c>
      <c r="C38" s="2822" t="s">
        <v>1138</v>
      </c>
      <c r="D38" s="2823"/>
      <c r="E38" s="2823"/>
      <c r="F38" s="2823"/>
      <c r="G38" s="2823"/>
      <c r="H38" s="2823"/>
      <c r="I38" s="2823"/>
      <c r="J38" s="2823"/>
      <c r="K38" s="2823"/>
      <c r="L38" s="2823"/>
      <c r="M38" s="2827"/>
      <c r="N38" s="2819"/>
    </row>
    <row r="39" spans="2:14" s="2818" customFormat="1" ht="15" customHeight="1">
      <c r="B39" s="2821">
        <v>33</v>
      </c>
      <c r="C39" s="2822" t="s">
        <v>1139</v>
      </c>
      <c r="D39" s="2823"/>
      <c r="E39" s="2823"/>
      <c r="F39" s="2823"/>
      <c r="G39" s="2823"/>
      <c r="H39" s="2823"/>
      <c r="I39" s="2823"/>
      <c r="J39" s="2823"/>
      <c r="K39" s="2823"/>
      <c r="L39" s="2823"/>
      <c r="M39" s="2827"/>
      <c r="N39" s="2819"/>
    </row>
    <row r="40" spans="2:14" s="2818" customFormat="1" ht="15" customHeight="1">
      <c r="B40" s="2821">
        <v>34</v>
      </c>
      <c r="C40" s="2822" t="s">
        <v>125</v>
      </c>
      <c r="D40" s="2823"/>
      <c r="E40" s="2823"/>
      <c r="F40" s="2823"/>
      <c r="G40" s="2823"/>
      <c r="H40" s="2823"/>
      <c r="I40" s="2823"/>
      <c r="J40" s="2823"/>
      <c r="K40" s="2823"/>
      <c r="L40" s="2823"/>
      <c r="M40" s="2827"/>
    </row>
    <row r="41" spans="2:14" s="2818" customFormat="1" ht="22.5" customHeight="1">
      <c r="B41" s="2828">
        <v>35</v>
      </c>
      <c r="C41" s="2909" t="s">
        <v>340</v>
      </c>
      <c r="D41" s="2910"/>
      <c r="E41" s="2910"/>
      <c r="F41" s="2910"/>
      <c r="G41" s="2910"/>
      <c r="H41" s="2910"/>
      <c r="I41" s="2910"/>
      <c r="J41" s="2910"/>
      <c r="K41" s="2910"/>
      <c r="L41" s="2910"/>
      <c r="M41" s="2910"/>
      <c r="N41" s="2820"/>
    </row>
    <row r="42" spans="2:14" s="2818" customFormat="1" ht="15" customHeight="1">
      <c r="B42" s="2821">
        <v>36</v>
      </c>
      <c r="C42" s="2829" t="s">
        <v>130</v>
      </c>
      <c r="D42" s="2823"/>
      <c r="E42" s="2823"/>
      <c r="F42" s="2823"/>
      <c r="G42" s="2823"/>
      <c r="H42" s="2823"/>
      <c r="I42" s="2823"/>
      <c r="J42" s="2823"/>
      <c r="K42" s="2823"/>
      <c r="L42" s="2823"/>
      <c r="M42" s="2827"/>
    </row>
    <row r="43" spans="2:14" s="2818" customFormat="1" ht="22.5" customHeight="1">
      <c r="B43" s="2828">
        <v>37</v>
      </c>
      <c r="C43" s="2909" t="s">
        <v>1303</v>
      </c>
      <c r="D43" s="2910"/>
      <c r="E43" s="2910"/>
      <c r="F43" s="2910"/>
      <c r="G43" s="2910"/>
      <c r="H43" s="2910"/>
      <c r="I43" s="2910"/>
      <c r="J43" s="2910"/>
      <c r="K43" s="2910"/>
      <c r="L43" s="2910"/>
      <c r="M43" s="2910"/>
    </row>
    <row r="44" spans="2:14" s="2818" customFormat="1" ht="15" customHeight="1">
      <c r="B44" s="2821">
        <v>38</v>
      </c>
      <c r="C44" s="2826" t="s">
        <v>129</v>
      </c>
      <c r="D44" s="2827"/>
      <c r="E44" s="2827"/>
      <c r="F44" s="2827"/>
      <c r="G44" s="2827"/>
      <c r="H44" s="2827"/>
      <c r="I44" s="2827"/>
      <c r="J44" s="2827"/>
      <c r="K44" s="2827"/>
      <c r="L44" s="2827"/>
      <c r="M44" s="2827"/>
    </row>
    <row r="45" spans="2:14" s="2818" customFormat="1" ht="15" customHeight="1">
      <c r="B45" s="2821">
        <v>39</v>
      </c>
      <c r="C45" s="2830" t="s">
        <v>54</v>
      </c>
      <c r="D45" s="2823"/>
      <c r="E45" s="2823"/>
      <c r="F45" s="2823"/>
      <c r="G45" s="2823"/>
      <c r="H45" s="2823"/>
      <c r="I45" s="2823"/>
      <c r="J45" s="2823"/>
      <c r="K45" s="2823"/>
      <c r="L45" s="2823"/>
      <c r="M45" s="2827"/>
    </row>
    <row r="46" spans="2:14" s="2818" customFormat="1" ht="15" customHeight="1">
      <c r="B46" s="2821">
        <v>40</v>
      </c>
      <c r="C46" s="2830" t="s">
        <v>55</v>
      </c>
      <c r="D46" s="2823"/>
      <c r="E46" s="2823"/>
      <c r="F46" s="2823"/>
      <c r="G46" s="2823"/>
      <c r="H46" s="2823"/>
      <c r="I46" s="2823"/>
      <c r="J46" s="2823"/>
      <c r="K46" s="2823"/>
      <c r="L46" s="2823"/>
      <c r="M46" s="2827"/>
    </row>
    <row r="47" spans="2:14" s="2818" customFormat="1" ht="15" customHeight="1">
      <c r="B47" s="2821">
        <v>41</v>
      </c>
      <c r="C47" s="2826" t="s">
        <v>128</v>
      </c>
      <c r="D47" s="2827"/>
      <c r="E47" s="2827"/>
      <c r="F47" s="2827"/>
      <c r="G47" s="2827"/>
      <c r="H47" s="2827"/>
      <c r="I47" s="2827"/>
      <c r="J47" s="2827"/>
      <c r="K47" s="2827"/>
      <c r="L47" s="2827"/>
      <c r="M47" s="2827"/>
    </row>
    <row r="48" spans="2:14" s="2818" customFormat="1" ht="15" customHeight="1">
      <c r="B48" s="2821">
        <v>42</v>
      </c>
      <c r="C48" s="2826" t="s">
        <v>127</v>
      </c>
      <c r="D48" s="2827"/>
      <c r="E48" s="2827"/>
      <c r="F48" s="2827"/>
      <c r="G48" s="2827"/>
      <c r="H48" s="2827"/>
      <c r="I48" s="2827"/>
      <c r="J48" s="2827"/>
      <c r="K48" s="2827"/>
      <c r="L48" s="2827"/>
      <c r="M48" s="2827"/>
    </row>
    <row r="49" spans="2:13" s="2818" customFormat="1" ht="15" customHeight="1">
      <c r="B49" s="2821">
        <v>43</v>
      </c>
      <c r="C49" s="2822" t="s">
        <v>53</v>
      </c>
      <c r="D49" s="2823"/>
      <c r="E49" s="2823"/>
      <c r="F49" s="2823"/>
      <c r="G49" s="2823"/>
      <c r="H49" s="2823"/>
      <c r="I49" s="2823"/>
      <c r="J49" s="2823"/>
      <c r="K49" s="2823"/>
      <c r="L49" s="2823"/>
      <c r="M49" s="2827"/>
    </row>
    <row r="50" spans="2:13" s="2818" customFormat="1" ht="15" customHeight="1">
      <c r="B50" s="2821">
        <v>44</v>
      </c>
      <c r="C50" s="2822" t="s">
        <v>54</v>
      </c>
      <c r="D50" s="2823"/>
      <c r="E50" s="2823"/>
      <c r="F50" s="2823"/>
      <c r="G50" s="2823"/>
      <c r="H50" s="2823"/>
      <c r="I50" s="2823"/>
      <c r="J50" s="2823"/>
      <c r="K50" s="2823"/>
      <c r="L50" s="2823"/>
      <c r="M50" s="2827"/>
    </row>
    <row r="51" spans="2:13" s="2818" customFormat="1" ht="15" customHeight="1">
      <c r="B51" s="2821">
        <v>45</v>
      </c>
      <c r="C51" s="2826" t="s">
        <v>126</v>
      </c>
      <c r="D51" s="2832"/>
      <c r="E51" s="2832"/>
      <c r="F51" s="2832"/>
      <c r="G51" s="2832"/>
      <c r="H51" s="2832"/>
      <c r="I51" s="2832"/>
      <c r="J51" s="2832"/>
      <c r="K51" s="2832"/>
      <c r="L51" s="2832"/>
      <c r="M51" s="2832"/>
    </row>
    <row r="52" spans="2:13" s="2818" customFormat="1">
      <c r="B52" s="2821">
        <v>46</v>
      </c>
      <c r="C52" s="2836" t="s">
        <v>53</v>
      </c>
      <c r="D52" s="2835"/>
      <c r="E52" s="2835"/>
      <c r="F52" s="2835"/>
      <c r="G52" s="2835"/>
      <c r="H52" s="2835"/>
      <c r="I52" s="2835"/>
      <c r="J52" s="2835"/>
      <c r="K52" s="2835"/>
      <c r="L52" s="2835"/>
      <c r="M52" s="2827"/>
    </row>
    <row r="53" spans="2:13" s="2818" customFormat="1">
      <c r="B53" s="2821">
        <v>47</v>
      </c>
      <c r="C53" s="2836" t="s">
        <v>54</v>
      </c>
      <c r="D53" s="2835"/>
      <c r="E53" s="2835"/>
      <c r="F53" s="2835"/>
      <c r="G53" s="2835"/>
      <c r="H53" s="2835"/>
      <c r="I53" s="2835"/>
      <c r="J53" s="2835"/>
      <c r="K53" s="2835"/>
      <c r="L53" s="2835"/>
      <c r="M53" s="2827"/>
    </row>
    <row r="54" spans="2:13" s="2818" customFormat="1">
      <c r="B54" s="2821">
        <v>48</v>
      </c>
      <c r="C54" s="2836" t="s">
        <v>106</v>
      </c>
      <c r="D54" s="2835"/>
      <c r="E54" s="2835"/>
      <c r="F54" s="2835"/>
      <c r="G54" s="2835"/>
      <c r="H54" s="2835"/>
      <c r="I54" s="2835"/>
      <c r="J54" s="2835"/>
      <c r="K54" s="2835"/>
      <c r="L54" s="2835"/>
      <c r="M54" s="2827"/>
    </row>
    <row r="55" spans="2:13" s="2818" customFormat="1">
      <c r="B55" s="2821">
        <v>49</v>
      </c>
      <c r="C55" s="2836" t="s">
        <v>480</v>
      </c>
      <c r="D55" s="2835"/>
      <c r="E55" s="2835"/>
      <c r="F55" s="2835"/>
      <c r="G55" s="2835"/>
      <c r="H55" s="2835"/>
      <c r="I55" s="2835"/>
      <c r="J55" s="2835"/>
      <c r="K55" s="2835"/>
      <c r="L55" s="2835"/>
      <c r="M55" s="2827"/>
    </row>
    <row r="56" spans="2:13" s="2818" customFormat="1">
      <c r="B56" s="2821">
        <v>50</v>
      </c>
      <c r="C56" s="2836" t="s">
        <v>56</v>
      </c>
      <c r="D56" s="2835"/>
      <c r="E56" s="2835"/>
      <c r="F56" s="2835"/>
      <c r="G56" s="2835"/>
      <c r="H56" s="2835"/>
      <c r="I56" s="2835"/>
      <c r="J56" s="2835"/>
      <c r="K56" s="2835"/>
      <c r="L56" s="2835"/>
      <c r="M56" s="2827"/>
    </row>
    <row r="57" spans="2:13" s="2818" customFormat="1" ht="22.5" customHeight="1">
      <c r="B57" s="2821">
        <v>51</v>
      </c>
      <c r="C57" s="2909" t="s">
        <v>1141</v>
      </c>
      <c r="D57" s="2910"/>
      <c r="E57" s="2910"/>
      <c r="F57" s="2910"/>
      <c r="G57" s="2910"/>
      <c r="H57" s="2910"/>
      <c r="I57" s="2910"/>
      <c r="J57" s="2910"/>
      <c r="K57" s="2910"/>
      <c r="L57" s="2910"/>
      <c r="M57" s="2910"/>
    </row>
    <row r="58" spans="2:13" s="2818" customFormat="1" ht="22.5" customHeight="1">
      <c r="B58" s="3035">
        <v>52</v>
      </c>
      <c r="C58" s="2909" t="s">
        <v>1142</v>
      </c>
      <c r="D58" s="2910"/>
      <c r="E58" s="2910"/>
      <c r="F58" s="2910"/>
      <c r="G58" s="2910"/>
      <c r="H58" s="2910"/>
      <c r="I58" s="2910"/>
      <c r="J58" s="2910"/>
      <c r="K58" s="2910"/>
      <c r="L58" s="2910"/>
      <c r="M58" s="2910"/>
    </row>
    <row r="59" spans="2:13" s="2818" customFormat="1">
      <c r="B59" s="2833"/>
      <c r="C59" s="2833"/>
      <c r="D59" s="2833"/>
      <c r="E59" s="2833"/>
      <c r="F59" s="2833"/>
      <c r="G59" s="2833"/>
      <c r="H59" s="2833"/>
      <c r="I59" s="2833"/>
      <c r="J59" s="2833"/>
      <c r="K59" s="2833"/>
      <c r="L59" s="2833"/>
      <c r="M59" s="2833"/>
    </row>
    <row r="60" spans="2:13" s="2818" customFormat="1">
      <c r="B60" s="2833"/>
      <c r="C60" s="2833"/>
      <c r="D60" s="2833"/>
      <c r="E60" s="2833"/>
      <c r="F60" s="2833"/>
      <c r="G60" s="2833"/>
      <c r="H60" s="2833"/>
      <c r="I60" s="2833"/>
      <c r="J60" s="2833"/>
      <c r="K60" s="2833"/>
      <c r="L60" s="2833"/>
      <c r="M60" s="2834"/>
    </row>
    <row r="61" spans="2:13" s="2818" customFormat="1" ht="30" customHeight="1">
      <c r="B61" s="3256"/>
      <c r="C61" s="3256"/>
      <c r="D61" s="3256"/>
      <c r="E61" s="3256"/>
      <c r="F61" s="3256"/>
      <c r="G61" s="3256"/>
      <c r="H61" s="3256"/>
      <c r="I61" s="3256"/>
      <c r="J61" s="3256"/>
      <c r="K61" s="3256"/>
      <c r="L61" s="3256"/>
      <c r="M61" s="3256"/>
    </row>
    <row r="62" spans="2:13" s="2818" customFormat="1" ht="15" customHeight="1">
      <c r="B62" s="3254" t="s">
        <v>1260</v>
      </c>
      <c r="C62" s="3254"/>
      <c r="D62" s="29"/>
      <c r="E62" s="29"/>
      <c r="F62" s="29"/>
      <c r="G62" s="29"/>
      <c r="H62" s="29"/>
      <c r="I62" s="29"/>
      <c r="J62" s="29"/>
      <c r="K62" s="29"/>
      <c r="L62" s="29"/>
      <c r="M62" s="29" t="s">
        <v>141</v>
      </c>
    </row>
    <row r="63" spans="2:13" s="2818" customFormat="1" ht="15.75">
      <c r="B63" s="2902"/>
      <c r="C63" s="2903" t="s">
        <v>112</v>
      </c>
      <c r="D63" s="2911" t="s">
        <v>140</v>
      </c>
      <c r="E63" s="2911" t="s">
        <v>139</v>
      </c>
      <c r="F63" s="2911" t="s">
        <v>77</v>
      </c>
      <c r="G63" s="2911" t="s">
        <v>78</v>
      </c>
      <c r="H63" s="2911" t="s">
        <v>110</v>
      </c>
      <c r="I63" s="2911" t="s">
        <v>80</v>
      </c>
      <c r="J63" s="2911" t="s">
        <v>81</v>
      </c>
      <c r="K63" s="2911" t="s">
        <v>82</v>
      </c>
      <c r="L63" s="2911" t="s">
        <v>83</v>
      </c>
      <c r="M63" s="2911" t="s">
        <v>88</v>
      </c>
    </row>
    <row r="64" spans="2:13" s="2818" customFormat="1">
      <c r="M64" s="2905"/>
    </row>
    <row r="65" spans="2:13" s="2818" customFormat="1" ht="22.5" customHeight="1">
      <c r="B65" s="2912">
        <v>1</v>
      </c>
      <c r="C65" s="2907" t="s">
        <v>138</v>
      </c>
      <c r="D65" s="2908"/>
      <c r="E65" s="2908"/>
      <c r="F65" s="2908"/>
      <c r="G65" s="2908"/>
      <c r="H65" s="2908"/>
      <c r="I65" s="2908"/>
      <c r="J65" s="2908"/>
      <c r="K65" s="2908"/>
      <c r="L65" s="2908"/>
      <c r="M65" s="2908"/>
    </row>
    <row r="66" spans="2:13" s="2818" customFormat="1">
      <c r="B66" s="2831">
        <v>2</v>
      </c>
      <c r="C66" s="2830" t="s">
        <v>134</v>
      </c>
      <c r="D66" s="2835"/>
      <c r="E66" s="2835"/>
      <c r="F66" s="2835"/>
      <c r="G66" s="2835"/>
      <c r="H66" s="2835"/>
      <c r="I66" s="2835"/>
      <c r="J66" s="2835"/>
      <c r="K66" s="2835"/>
      <c r="L66" s="2835"/>
      <c r="M66" s="2827"/>
    </row>
    <row r="67" spans="2:13" s="2818" customFormat="1">
      <c r="B67" s="2831">
        <v>3</v>
      </c>
      <c r="C67" s="2836" t="s">
        <v>87</v>
      </c>
      <c r="D67" s="2835"/>
      <c r="E67" s="2835"/>
      <c r="F67" s="2835"/>
      <c r="G67" s="2835"/>
      <c r="H67" s="2835"/>
      <c r="I67" s="2835"/>
      <c r="J67" s="2835"/>
      <c r="K67" s="2835"/>
      <c r="L67" s="2835"/>
      <c r="M67" s="2827"/>
    </row>
    <row r="68" spans="2:13" s="2818" customFormat="1">
      <c r="B68" s="2831">
        <v>4</v>
      </c>
      <c r="C68" s="2836" t="s">
        <v>4</v>
      </c>
      <c r="D68" s="2835"/>
      <c r="E68" s="2835"/>
      <c r="F68" s="2835"/>
      <c r="G68" s="2835"/>
      <c r="H68" s="2835"/>
      <c r="I68" s="2835"/>
      <c r="J68" s="2835"/>
      <c r="K68" s="2835"/>
      <c r="L68" s="2835"/>
      <c r="M68" s="2827"/>
    </row>
    <row r="69" spans="2:13" s="2818" customFormat="1">
      <c r="B69" s="2831">
        <v>5</v>
      </c>
      <c r="C69" s="2830" t="s">
        <v>133</v>
      </c>
      <c r="D69" s="2835"/>
      <c r="E69" s="2835"/>
      <c r="F69" s="2835"/>
      <c r="G69" s="2835"/>
      <c r="H69" s="2835"/>
      <c r="I69" s="2835"/>
      <c r="J69" s="2835"/>
      <c r="K69" s="2835"/>
      <c r="L69" s="2835"/>
      <c r="M69" s="2827"/>
    </row>
    <row r="70" spans="2:13" s="2818" customFormat="1">
      <c r="B70" s="2831">
        <v>6</v>
      </c>
      <c r="C70" s="2830" t="s">
        <v>132</v>
      </c>
      <c r="D70" s="2835"/>
      <c r="E70" s="2835"/>
      <c r="F70" s="2835"/>
      <c r="G70" s="2835"/>
      <c r="H70" s="2835"/>
      <c r="I70" s="2835"/>
      <c r="J70" s="2835"/>
      <c r="K70" s="2835"/>
      <c r="L70" s="2835"/>
      <c r="M70" s="2827"/>
    </row>
    <row r="71" spans="2:13" s="2818" customFormat="1">
      <c r="B71" s="2831">
        <v>7</v>
      </c>
      <c r="C71" s="2830" t="s">
        <v>131</v>
      </c>
      <c r="D71" s="2835"/>
      <c r="E71" s="2835"/>
      <c r="F71" s="2835"/>
      <c r="G71" s="2835"/>
      <c r="H71" s="2835"/>
      <c r="I71" s="2835"/>
      <c r="J71" s="2835"/>
      <c r="K71" s="2835"/>
      <c r="L71" s="2835"/>
      <c r="M71" s="2827"/>
    </row>
    <row r="72" spans="2:13" s="2818" customFormat="1">
      <c r="B72" s="2831">
        <v>8</v>
      </c>
      <c r="C72" s="2830" t="s">
        <v>125</v>
      </c>
      <c r="D72" s="2835"/>
      <c r="E72" s="2835"/>
      <c r="F72" s="2835"/>
      <c r="G72" s="2835"/>
      <c r="H72" s="2835"/>
      <c r="I72" s="2835"/>
      <c r="J72" s="2835"/>
      <c r="K72" s="2835"/>
      <c r="L72" s="2835"/>
      <c r="M72" s="2827"/>
    </row>
    <row r="73" spans="2:13" s="2818" customFormat="1">
      <c r="B73" s="2831">
        <v>9</v>
      </c>
      <c r="C73" s="2826" t="s">
        <v>137</v>
      </c>
      <c r="D73" s="2827"/>
      <c r="E73" s="2827"/>
      <c r="F73" s="2827"/>
      <c r="G73" s="2827"/>
      <c r="H73" s="2827"/>
      <c r="I73" s="2827"/>
      <c r="J73" s="2827"/>
      <c r="K73" s="2827"/>
      <c r="L73" s="2827"/>
      <c r="M73" s="2827"/>
    </row>
    <row r="74" spans="2:13" s="2818" customFormat="1" ht="22.5" customHeight="1">
      <c r="B74" s="2831">
        <v>10</v>
      </c>
      <c r="C74" s="2826" t="s">
        <v>136</v>
      </c>
      <c r="D74" s="2827"/>
      <c r="E74" s="2827"/>
      <c r="F74" s="2827"/>
      <c r="G74" s="2827"/>
      <c r="H74" s="2827"/>
      <c r="I74" s="2827"/>
      <c r="J74" s="2827"/>
      <c r="K74" s="2827"/>
      <c r="L74" s="2827"/>
      <c r="M74" s="2827"/>
    </row>
    <row r="75" spans="2:13" s="2818" customFormat="1" ht="22.5" customHeight="1">
      <c r="B75" s="2831">
        <v>11</v>
      </c>
      <c r="C75" s="2826" t="s">
        <v>135</v>
      </c>
      <c r="D75" s="2827"/>
      <c r="E75" s="2827"/>
      <c r="F75" s="2827"/>
      <c r="G75" s="2827"/>
      <c r="H75" s="2827"/>
      <c r="I75" s="2827"/>
      <c r="J75" s="2827"/>
      <c r="K75" s="2827"/>
      <c r="L75" s="2827"/>
      <c r="M75" s="2827"/>
    </row>
    <row r="76" spans="2:13" s="2818" customFormat="1">
      <c r="B76" s="2831">
        <v>12</v>
      </c>
      <c r="C76" s="2830" t="s">
        <v>134</v>
      </c>
      <c r="D76" s="2835"/>
      <c r="E76" s="2835"/>
      <c r="F76" s="2835"/>
      <c r="G76" s="2835"/>
      <c r="H76" s="2835"/>
      <c r="I76" s="2835"/>
      <c r="J76" s="2835"/>
      <c r="K76" s="2835"/>
      <c r="L76" s="2835"/>
      <c r="M76" s="2827"/>
    </row>
    <row r="77" spans="2:13" s="2818" customFormat="1">
      <c r="B77" s="2831">
        <v>13</v>
      </c>
      <c r="C77" s="2836" t="s">
        <v>87</v>
      </c>
      <c r="D77" s="2835"/>
      <c r="E77" s="2835"/>
      <c r="F77" s="2835"/>
      <c r="G77" s="2835"/>
      <c r="H77" s="2835"/>
      <c r="I77" s="2835"/>
      <c r="J77" s="2835"/>
      <c r="K77" s="2835"/>
      <c r="L77" s="2835"/>
      <c r="M77" s="2827"/>
    </row>
    <row r="78" spans="2:13" s="2818" customFormat="1">
      <c r="B78" s="2831">
        <v>14</v>
      </c>
      <c r="C78" s="2836" t="s">
        <v>4</v>
      </c>
      <c r="D78" s="2835"/>
      <c r="E78" s="2835"/>
      <c r="F78" s="2835"/>
      <c r="G78" s="2835"/>
      <c r="H78" s="2835"/>
      <c r="I78" s="2835"/>
      <c r="J78" s="2835"/>
      <c r="K78" s="2835"/>
      <c r="L78" s="2835"/>
      <c r="M78" s="2827"/>
    </row>
    <row r="79" spans="2:13" s="2818" customFormat="1">
      <c r="B79" s="2831">
        <v>15</v>
      </c>
      <c r="C79" s="2830" t="s">
        <v>133</v>
      </c>
      <c r="D79" s="2835"/>
      <c r="E79" s="2835"/>
      <c r="F79" s="2835"/>
      <c r="G79" s="2835"/>
      <c r="H79" s="2835"/>
      <c r="I79" s="2835"/>
      <c r="J79" s="2835"/>
      <c r="K79" s="2835"/>
      <c r="L79" s="2835"/>
      <c r="M79" s="2827"/>
    </row>
    <row r="80" spans="2:13" s="2818" customFormat="1">
      <c r="B80" s="2831">
        <v>16</v>
      </c>
      <c r="C80" s="2830" t="s">
        <v>132</v>
      </c>
      <c r="D80" s="2835"/>
      <c r="E80" s="2835"/>
      <c r="F80" s="2835"/>
      <c r="G80" s="2835"/>
      <c r="H80" s="2835"/>
      <c r="I80" s="2835"/>
      <c r="J80" s="2835"/>
      <c r="K80" s="2835"/>
      <c r="L80" s="2835"/>
      <c r="M80" s="2827"/>
    </row>
    <row r="81" spans="2:13" s="2818" customFormat="1">
      <c r="B81" s="2831">
        <v>17</v>
      </c>
      <c r="C81" s="2830" t="s">
        <v>131</v>
      </c>
      <c r="D81" s="2835"/>
      <c r="E81" s="2835"/>
      <c r="F81" s="2835"/>
      <c r="G81" s="2835"/>
      <c r="H81" s="2835"/>
      <c r="I81" s="2835"/>
      <c r="J81" s="2835"/>
      <c r="K81" s="2835"/>
      <c r="L81" s="2835"/>
      <c r="M81" s="2827"/>
    </row>
    <row r="82" spans="2:13" s="2818" customFormat="1">
      <c r="B82" s="2831">
        <v>18</v>
      </c>
      <c r="C82" s="2830" t="s">
        <v>125</v>
      </c>
      <c r="D82" s="2835"/>
      <c r="E82" s="2835"/>
      <c r="F82" s="2835"/>
      <c r="G82" s="2835"/>
      <c r="H82" s="2835"/>
      <c r="I82" s="2835"/>
      <c r="J82" s="2835"/>
      <c r="K82" s="2835"/>
      <c r="L82" s="2835"/>
      <c r="M82" s="2827"/>
    </row>
    <row r="83" spans="2:13" s="2818" customFormat="1" ht="22.5" customHeight="1">
      <c r="B83" s="2831">
        <v>19</v>
      </c>
      <c r="C83" s="2826" t="s">
        <v>1301</v>
      </c>
      <c r="D83" s="2827"/>
      <c r="E83" s="2827"/>
      <c r="F83" s="2827"/>
      <c r="G83" s="2827"/>
      <c r="H83" s="2827"/>
      <c r="I83" s="2827"/>
      <c r="J83" s="2827"/>
      <c r="K83" s="2827"/>
      <c r="L83" s="2827"/>
      <c r="M83" s="2827"/>
    </row>
    <row r="84" spans="2:13" s="2818" customFormat="1">
      <c r="B84" s="2831">
        <v>20</v>
      </c>
      <c r="C84" s="2830" t="s">
        <v>132</v>
      </c>
      <c r="D84" s="2835"/>
      <c r="E84" s="2835"/>
      <c r="F84" s="2835"/>
      <c r="G84" s="2835"/>
      <c r="H84" s="2835"/>
      <c r="I84" s="2835"/>
      <c r="J84" s="2835"/>
      <c r="K84" s="2835"/>
      <c r="L84" s="2835"/>
      <c r="M84" s="2827"/>
    </row>
    <row r="85" spans="2:13" s="2818" customFormat="1">
      <c r="B85" s="2831">
        <v>21</v>
      </c>
      <c r="C85" s="2830" t="s">
        <v>339</v>
      </c>
      <c r="D85" s="2835"/>
      <c r="E85" s="2835"/>
      <c r="F85" s="2835"/>
      <c r="G85" s="2835"/>
      <c r="H85" s="2835"/>
      <c r="I85" s="2835"/>
      <c r="J85" s="2835"/>
      <c r="K85" s="2835"/>
      <c r="L85" s="2835"/>
      <c r="M85" s="2827"/>
    </row>
    <row r="86" spans="2:13" s="2818" customFormat="1">
      <c r="B86" s="2831">
        <v>22</v>
      </c>
      <c r="C86" s="2830" t="s">
        <v>125</v>
      </c>
      <c r="D86" s="2835"/>
      <c r="E86" s="2835"/>
      <c r="F86" s="2835"/>
      <c r="G86" s="2835"/>
      <c r="H86" s="2835"/>
      <c r="I86" s="2835"/>
      <c r="J86" s="2835"/>
      <c r="K86" s="2835"/>
      <c r="L86" s="2835"/>
      <c r="M86" s="2827"/>
    </row>
    <row r="87" spans="2:13" s="2818" customFormat="1" ht="22.5" customHeight="1">
      <c r="B87" s="2831">
        <v>23</v>
      </c>
      <c r="C87" s="2826" t="s">
        <v>1302</v>
      </c>
      <c r="D87" s="2827"/>
      <c r="E87" s="2827"/>
      <c r="F87" s="2827"/>
      <c r="G87" s="2827"/>
      <c r="H87" s="2827"/>
      <c r="I87" s="2827"/>
      <c r="J87" s="2827"/>
      <c r="K87" s="2827"/>
      <c r="L87" s="2827"/>
      <c r="M87" s="2827"/>
    </row>
    <row r="88" spans="2:13" s="2818" customFormat="1">
      <c r="B88" s="2831">
        <v>24</v>
      </c>
      <c r="C88" s="2830" t="s">
        <v>134</v>
      </c>
      <c r="D88" s="2835"/>
      <c r="E88" s="2835"/>
      <c r="F88" s="2835"/>
      <c r="G88" s="2835"/>
      <c r="H88" s="2835"/>
      <c r="I88" s="2835"/>
      <c r="J88" s="2835"/>
      <c r="K88" s="2835"/>
      <c r="L88" s="2835"/>
      <c r="M88" s="2827"/>
    </row>
    <row r="89" spans="2:13" s="2818" customFormat="1">
      <c r="B89" s="2831">
        <v>25</v>
      </c>
      <c r="C89" s="2836" t="s">
        <v>87</v>
      </c>
      <c r="D89" s="2835"/>
      <c r="E89" s="2835"/>
      <c r="F89" s="2835"/>
      <c r="G89" s="2835"/>
      <c r="H89" s="2835"/>
      <c r="I89" s="2835"/>
      <c r="J89" s="2835"/>
      <c r="K89" s="2835"/>
      <c r="L89" s="2835"/>
      <c r="M89" s="2827"/>
    </row>
    <row r="90" spans="2:13" s="2818" customFormat="1">
      <c r="B90" s="2831">
        <v>26</v>
      </c>
      <c r="C90" s="2836" t="s">
        <v>4</v>
      </c>
      <c r="D90" s="2835"/>
      <c r="E90" s="2835"/>
      <c r="F90" s="2835"/>
      <c r="G90" s="2835"/>
      <c r="H90" s="2835"/>
      <c r="I90" s="2835"/>
      <c r="J90" s="2835"/>
      <c r="K90" s="2835"/>
      <c r="L90" s="2835"/>
      <c r="M90" s="2827"/>
    </row>
    <row r="91" spans="2:13" s="2818" customFormat="1">
      <c r="B91" s="2831">
        <v>27</v>
      </c>
      <c r="C91" s="2830" t="s">
        <v>133</v>
      </c>
      <c r="D91" s="2835"/>
      <c r="E91" s="2835"/>
      <c r="F91" s="2835"/>
      <c r="G91" s="2835"/>
      <c r="H91" s="2835"/>
      <c r="I91" s="2835"/>
      <c r="J91" s="2835"/>
      <c r="K91" s="2835"/>
      <c r="L91" s="2835"/>
      <c r="M91" s="2827"/>
    </row>
    <row r="92" spans="2:13" s="2818" customFormat="1">
      <c r="B92" s="2831">
        <v>28</v>
      </c>
      <c r="C92" s="2830" t="s">
        <v>132</v>
      </c>
      <c r="D92" s="2835"/>
      <c r="E92" s="2835"/>
      <c r="F92" s="2835"/>
      <c r="G92" s="2835"/>
      <c r="H92" s="2835"/>
      <c r="I92" s="2835"/>
      <c r="J92" s="2835"/>
      <c r="K92" s="2835"/>
      <c r="L92" s="2835"/>
      <c r="M92" s="2827"/>
    </row>
    <row r="93" spans="2:13" s="2818" customFormat="1">
      <c r="B93" s="2831">
        <v>29</v>
      </c>
      <c r="C93" s="2830" t="s">
        <v>131</v>
      </c>
      <c r="D93" s="2835"/>
      <c r="E93" s="2835"/>
      <c r="F93" s="2835"/>
      <c r="G93" s="2835"/>
      <c r="H93" s="2835"/>
      <c r="I93" s="2835"/>
      <c r="J93" s="2835"/>
      <c r="K93" s="2835"/>
      <c r="L93" s="2835"/>
      <c r="M93" s="2827"/>
    </row>
    <row r="94" spans="2:13" s="2818" customFormat="1">
      <c r="B94" s="2831">
        <v>30</v>
      </c>
      <c r="C94" s="2830" t="s">
        <v>339</v>
      </c>
      <c r="D94" s="2835"/>
      <c r="E94" s="2835"/>
      <c r="F94" s="2835"/>
      <c r="G94" s="2835"/>
      <c r="H94" s="2835"/>
      <c r="I94" s="2835"/>
      <c r="J94" s="2835"/>
      <c r="K94" s="2835"/>
      <c r="L94" s="2835"/>
      <c r="M94" s="2827"/>
    </row>
    <row r="95" spans="2:13" s="2818" customFormat="1">
      <c r="B95" s="2831">
        <v>31</v>
      </c>
      <c r="C95" s="2830" t="s">
        <v>1137</v>
      </c>
      <c r="D95" s="2835"/>
      <c r="E95" s="2835"/>
      <c r="F95" s="2835"/>
      <c r="G95" s="2835"/>
      <c r="H95" s="2835"/>
      <c r="I95" s="2835"/>
      <c r="J95" s="2835"/>
      <c r="K95" s="2835"/>
      <c r="L95" s="2835"/>
      <c r="M95" s="2827"/>
    </row>
    <row r="96" spans="2:13" s="2818" customFormat="1">
      <c r="B96" s="2831">
        <v>32</v>
      </c>
      <c r="C96" s="2830" t="s">
        <v>1138</v>
      </c>
      <c r="D96" s="2835"/>
      <c r="E96" s="2835"/>
      <c r="F96" s="2835"/>
      <c r="G96" s="2835"/>
      <c r="H96" s="2835"/>
      <c r="I96" s="2835"/>
      <c r="J96" s="2835"/>
      <c r="K96" s="2835"/>
      <c r="L96" s="2835"/>
      <c r="M96" s="2827"/>
    </row>
    <row r="97" spans="2:13" s="2818" customFormat="1">
      <c r="B97" s="2831">
        <v>33</v>
      </c>
      <c r="C97" s="2830" t="s">
        <v>1139</v>
      </c>
      <c r="D97" s="2835"/>
      <c r="E97" s="2835"/>
      <c r="F97" s="2835"/>
      <c r="G97" s="2835"/>
      <c r="H97" s="2835"/>
      <c r="I97" s="2835"/>
      <c r="J97" s="2835"/>
      <c r="K97" s="2835"/>
      <c r="L97" s="2835"/>
      <c r="M97" s="2827"/>
    </row>
    <row r="98" spans="2:13" s="2818" customFormat="1">
      <c r="B98" s="2831">
        <v>34</v>
      </c>
      <c r="C98" s="2830" t="s">
        <v>125</v>
      </c>
      <c r="D98" s="2835"/>
      <c r="E98" s="2835"/>
      <c r="F98" s="2835"/>
      <c r="G98" s="2835"/>
      <c r="H98" s="2835"/>
      <c r="I98" s="2835"/>
      <c r="J98" s="2835"/>
      <c r="K98" s="2835"/>
      <c r="L98" s="2835"/>
      <c r="M98" s="2827"/>
    </row>
    <row r="99" spans="2:13" s="2818" customFormat="1" ht="22.5" customHeight="1">
      <c r="B99" s="2837">
        <v>35</v>
      </c>
      <c r="C99" s="2909" t="s">
        <v>340</v>
      </c>
      <c r="D99" s="2910"/>
      <c r="E99" s="2910"/>
      <c r="F99" s="2910"/>
      <c r="G99" s="2910"/>
      <c r="H99" s="2910"/>
      <c r="I99" s="2910"/>
      <c r="J99" s="2910"/>
      <c r="K99" s="2910"/>
      <c r="L99" s="2910"/>
      <c r="M99" s="2910"/>
    </row>
    <row r="100" spans="2:13" s="2818" customFormat="1">
      <c r="B100" s="2831">
        <v>36</v>
      </c>
      <c r="C100" s="2830" t="s" vm="1">
        <v>1304</v>
      </c>
      <c r="D100" s="2835"/>
      <c r="E100" s="2835"/>
      <c r="F100" s="2835"/>
      <c r="G100" s="2835"/>
      <c r="H100" s="2835"/>
      <c r="I100" s="2835"/>
      <c r="J100" s="2835"/>
      <c r="K100" s="2835"/>
      <c r="L100" s="2835"/>
      <c r="M100" s="2827"/>
    </row>
    <row r="101" spans="2:13" s="2818" customFormat="1">
      <c r="B101" s="2837">
        <v>37</v>
      </c>
      <c r="C101" s="2830" t="s">
        <v>1305</v>
      </c>
      <c r="D101" s="2835"/>
      <c r="E101" s="2835"/>
      <c r="F101" s="2835"/>
      <c r="G101" s="2835"/>
      <c r="H101" s="2835"/>
      <c r="I101" s="2835"/>
      <c r="J101" s="2835"/>
      <c r="K101" s="2835"/>
      <c r="L101" s="2835"/>
      <c r="M101" s="2827"/>
    </row>
    <row r="102" spans="2:13" s="2818" customFormat="1">
      <c r="B102" s="2831">
        <v>38</v>
      </c>
      <c r="C102" s="2830" t="s" vm="2">
        <v>1306</v>
      </c>
      <c r="D102" s="2835"/>
      <c r="E102" s="2835"/>
      <c r="F102" s="2835"/>
      <c r="G102" s="2835"/>
      <c r="H102" s="2835"/>
      <c r="I102" s="2835"/>
      <c r="J102" s="2835"/>
      <c r="K102" s="2835"/>
      <c r="L102" s="2835"/>
      <c r="M102" s="2827"/>
    </row>
    <row r="103" spans="2:13" s="2818" customFormat="1" ht="22.5" customHeight="1">
      <c r="B103" s="2837">
        <v>39</v>
      </c>
      <c r="C103" s="2909" t="s">
        <v>1140</v>
      </c>
      <c r="D103" s="2910"/>
      <c r="E103" s="2910"/>
      <c r="F103" s="2910"/>
      <c r="G103" s="2910"/>
      <c r="H103" s="2910"/>
      <c r="I103" s="2910"/>
      <c r="J103" s="2910"/>
      <c r="K103" s="2910"/>
      <c r="L103" s="2910"/>
      <c r="M103" s="2910"/>
    </row>
    <row r="104" spans="2:13" s="2818" customFormat="1">
      <c r="B104" s="2831">
        <v>40</v>
      </c>
      <c r="C104" s="2826" t="s">
        <v>129</v>
      </c>
      <c r="D104" s="2827"/>
      <c r="E104" s="2827"/>
      <c r="F104" s="2827"/>
      <c r="G104" s="2827"/>
      <c r="H104" s="2827"/>
      <c r="I104" s="2827"/>
      <c r="J104" s="2827"/>
      <c r="K104" s="2827"/>
      <c r="L104" s="2827"/>
      <c r="M104" s="2827"/>
    </row>
    <row r="105" spans="2:13" s="2818" customFormat="1">
      <c r="B105" s="2831">
        <v>41</v>
      </c>
      <c r="C105" s="2830" t="s">
        <v>54</v>
      </c>
      <c r="D105" s="2835"/>
      <c r="E105" s="2835"/>
      <c r="F105" s="2835"/>
      <c r="G105" s="2835"/>
      <c r="H105" s="2835"/>
      <c r="I105" s="2835"/>
      <c r="J105" s="2835"/>
      <c r="K105" s="2835"/>
      <c r="L105" s="2835"/>
      <c r="M105" s="2827"/>
    </row>
    <row r="106" spans="2:13" s="2818" customFormat="1">
      <c r="B106" s="2831">
        <v>42</v>
      </c>
      <c r="C106" s="2830" t="s">
        <v>55</v>
      </c>
      <c r="D106" s="2835"/>
      <c r="E106" s="2835"/>
      <c r="F106" s="2835"/>
      <c r="G106" s="2835"/>
      <c r="H106" s="2835"/>
      <c r="I106" s="2835"/>
      <c r="J106" s="2835"/>
      <c r="K106" s="2835"/>
      <c r="L106" s="2835"/>
      <c r="M106" s="2827"/>
    </row>
    <row r="107" spans="2:13" s="2818" customFormat="1">
      <c r="B107" s="2831">
        <v>43</v>
      </c>
      <c r="C107" s="2826" t="s">
        <v>128</v>
      </c>
      <c r="D107" s="2827"/>
      <c r="E107" s="2827"/>
      <c r="F107" s="2827"/>
      <c r="G107" s="2827"/>
      <c r="H107" s="2827"/>
      <c r="I107" s="2827"/>
      <c r="J107" s="2827"/>
      <c r="K107" s="2827"/>
      <c r="L107" s="2827"/>
      <c r="M107" s="2827"/>
    </row>
    <row r="108" spans="2:13" s="2818" customFormat="1">
      <c r="B108" s="2831">
        <v>44</v>
      </c>
      <c r="C108" s="2826" t="s">
        <v>127</v>
      </c>
      <c r="D108" s="2827"/>
      <c r="E108" s="2827"/>
      <c r="F108" s="2827"/>
      <c r="G108" s="2827"/>
      <c r="H108" s="2827"/>
      <c r="I108" s="2827"/>
      <c r="J108" s="2827"/>
      <c r="K108" s="2827"/>
      <c r="L108" s="2827"/>
      <c r="M108" s="2827"/>
    </row>
    <row r="109" spans="2:13" s="2818" customFormat="1">
      <c r="B109" s="2831">
        <v>45</v>
      </c>
      <c r="C109" s="2830" t="s">
        <v>53</v>
      </c>
      <c r="D109" s="2835"/>
      <c r="E109" s="2835"/>
      <c r="F109" s="2835"/>
      <c r="G109" s="2835"/>
      <c r="H109" s="2835"/>
      <c r="I109" s="2835"/>
      <c r="J109" s="2835"/>
      <c r="K109" s="2835"/>
      <c r="L109" s="2835"/>
      <c r="M109" s="2827"/>
    </row>
    <row r="110" spans="2:13" s="2818" customFormat="1">
      <c r="B110" s="2831">
        <v>46</v>
      </c>
      <c r="C110" s="2830" t="s">
        <v>54</v>
      </c>
      <c r="D110" s="2835"/>
      <c r="E110" s="2835"/>
      <c r="F110" s="2835"/>
      <c r="G110" s="2835"/>
      <c r="H110" s="2835"/>
      <c r="I110" s="2835"/>
      <c r="J110" s="2835"/>
      <c r="K110" s="2835"/>
      <c r="L110" s="2835"/>
      <c r="M110" s="2827"/>
    </row>
    <row r="111" spans="2:13" s="2818" customFormat="1">
      <c r="B111" s="2831">
        <v>47</v>
      </c>
      <c r="C111" s="2826" t="s">
        <v>126</v>
      </c>
      <c r="D111" s="2827"/>
      <c r="E111" s="2827"/>
      <c r="F111" s="2827"/>
      <c r="G111" s="2827"/>
      <c r="H111" s="2827"/>
      <c r="I111" s="2827"/>
      <c r="J111" s="2827"/>
      <c r="K111" s="2827"/>
      <c r="L111" s="2827"/>
      <c r="M111" s="2827"/>
    </row>
    <row r="112" spans="2:13" s="2818" customFormat="1">
      <c r="B112" s="2831">
        <v>48</v>
      </c>
      <c r="C112" s="2836" t="s">
        <v>53</v>
      </c>
      <c r="D112" s="2835"/>
      <c r="E112" s="2835"/>
      <c r="F112" s="2835"/>
      <c r="G112" s="2835"/>
      <c r="H112" s="2835"/>
      <c r="I112" s="2835"/>
      <c r="J112" s="2835"/>
      <c r="K112" s="2835"/>
      <c r="L112" s="2835"/>
      <c r="M112" s="2827"/>
    </row>
    <row r="113" spans="2:13" s="2818" customFormat="1">
      <c r="B113" s="2831">
        <v>49</v>
      </c>
      <c r="C113" s="2836" t="s">
        <v>54</v>
      </c>
      <c r="D113" s="2835"/>
      <c r="E113" s="2835"/>
      <c r="F113" s="2835"/>
      <c r="G113" s="2835"/>
      <c r="H113" s="2835"/>
      <c r="I113" s="2835"/>
      <c r="J113" s="2835"/>
      <c r="K113" s="2835"/>
      <c r="L113" s="2835"/>
      <c r="M113" s="2827"/>
    </row>
    <row r="114" spans="2:13" s="2818" customFormat="1">
      <c r="B114" s="2831">
        <v>50</v>
      </c>
      <c r="C114" s="2836" t="s">
        <v>106</v>
      </c>
      <c r="D114" s="2835"/>
      <c r="E114" s="2835"/>
      <c r="F114" s="2835"/>
      <c r="G114" s="2835"/>
      <c r="H114" s="2835"/>
      <c r="I114" s="2835"/>
      <c r="J114" s="2835"/>
      <c r="K114" s="2835"/>
      <c r="L114" s="2835"/>
      <c r="M114" s="2827"/>
    </row>
    <row r="115" spans="2:13" s="2818" customFormat="1">
      <c r="B115" s="2831">
        <v>51</v>
      </c>
      <c r="C115" s="2836" t="s">
        <v>480</v>
      </c>
      <c r="D115" s="2835"/>
      <c r="E115" s="2835"/>
      <c r="F115" s="2835"/>
      <c r="G115" s="2835"/>
      <c r="H115" s="2835"/>
      <c r="I115" s="2835"/>
      <c r="J115" s="2835"/>
      <c r="K115" s="2835"/>
      <c r="L115" s="2835"/>
      <c r="M115" s="2827"/>
    </row>
    <row r="116" spans="2:13" s="2818" customFormat="1">
      <c r="B116" s="2831">
        <v>52</v>
      </c>
      <c r="C116" s="2836" t="s">
        <v>56</v>
      </c>
      <c r="D116" s="2835"/>
      <c r="E116" s="2835"/>
      <c r="F116" s="2835"/>
      <c r="G116" s="2835"/>
      <c r="H116" s="2835"/>
      <c r="I116" s="2835"/>
      <c r="J116" s="2835"/>
      <c r="K116" s="2835"/>
      <c r="L116" s="2835"/>
      <c r="M116" s="2827"/>
    </row>
    <row r="117" spans="2:13" s="2818" customFormat="1" ht="22.5" customHeight="1">
      <c r="B117" s="2837">
        <v>53</v>
      </c>
      <c r="C117" s="2909" t="s">
        <v>1307</v>
      </c>
      <c r="D117" s="2910"/>
      <c r="E117" s="2910"/>
      <c r="F117" s="2910"/>
      <c r="G117" s="2910"/>
      <c r="H117" s="2910"/>
      <c r="I117" s="2910"/>
      <c r="J117" s="2910"/>
      <c r="K117" s="2910"/>
      <c r="L117" s="2910"/>
      <c r="M117" s="2910"/>
    </row>
    <row r="118" spans="2:13" s="2818" customFormat="1" ht="22.5" customHeight="1">
      <c r="B118" s="3034">
        <v>54</v>
      </c>
      <c r="C118" s="2909" t="s">
        <v>1308</v>
      </c>
      <c r="D118" s="2910"/>
      <c r="E118" s="2910"/>
      <c r="F118" s="2910"/>
      <c r="G118" s="2910"/>
      <c r="H118" s="2910"/>
      <c r="I118" s="2910"/>
      <c r="J118" s="2910"/>
      <c r="K118" s="2910"/>
      <c r="L118" s="2910"/>
      <c r="M118" s="2910"/>
    </row>
    <row r="119" spans="2:13" s="2818" customFormat="1">
      <c r="C119" s="2838"/>
      <c r="M119" s="2905"/>
    </row>
    <row r="120" spans="2:13" s="2818" customFormat="1" ht="30" customHeight="1">
      <c r="B120" s="3256"/>
      <c r="C120" s="3256"/>
      <c r="D120" s="3256"/>
      <c r="E120" s="3256"/>
      <c r="F120" s="3256"/>
      <c r="G120" s="3256"/>
      <c r="H120" s="3256"/>
      <c r="I120" s="3256"/>
      <c r="J120" s="3256"/>
      <c r="K120" s="3256"/>
      <c r="L120" s="3256"/>
      <c r="M120" s="3256"/>
    </row>
    <row r="121" spans="2:13" s="2818" customFormat="1" ht="15" customHeight="1">
      <c r="B121" s="3254" t="s">
        <v>1261</v>
      </c>
      <c r="C121" s="3255"/>
      <c r="D121" s="29"/>
      <c r="E121" s="29"/>
      <c r="F121" s="29"/>
      <c r="G121" s="29"/>
      <c r="H121" s="29"/>
      <c r="I121" s="29"/>
      <c r="J121" s="29"/>
      <c r="K121" s="29"/>
      <c r="L121" s="29"/>
      <c r="M121" s="29" t="s">
        <v>141</v>
      </c>
    </row>
    <row r="122" spans="2:13" s="2818" customFormat="1" ht="15.75">
      <c r="B122" s="2902"/>
      <c r="C122" s="2903" t="s">
        <v>112</v>
      </c>
      <c r="D122" s="2904" t="s">
        <v>140</v>
      </c>
      <c r="E122" s="2904" t="s">
        <v>139</v>
      </c>
      <c r="F122" s="2904" t="s">
        <v>77</v>
      </c>
      <c r="G122" s="2904" t="s">
        <v>78</v>
      </c>
      <c r="H122" s="2904" t="s">
        <v>110</v>
      </c>
      <c r="I122" s="2904" t="s">
        <v>80</v>
      </c>
      <c r="J122" s="2904" t="s">
        <v>81</v>
      </c>
      <c r="K122" s="2904" t="s">
        <v>82</v>
      </c>
      <c r="L122" s="2904" t="s">
        <v>83</v>
      </c>
      <c r="M122" s="2904" t="s">
        <v>88</v>
      </c>
    </row>
    <row r="123" spans="2:13" s="2818" customFormat="1">
      <c r="M123" s="2905"/>
    </row>
    <row r="124" spans="2:13" s="2818" customFormat="1" ht="22.5" customHeight="1">
      <c r="B124" s="2912">
        <v>1</v>
      </c>
      <c r="C124" s="2907" t="s">
        <v>138</v>
      </c>
      <c r="D124" s="2908"/>
      <c r="E124" s="2908"/>
      <c r="F124" s="2908"/>
      <c r="G124" s="2908"/>
      <c r="H124" s="2908"/>
      <c r="I124" s="2908"/>
      <c r="J124" s="2908"/>
      <c r="K124" s="2908"/>
      <c r="L124" s="2908"/>
      <c r="M124" s="2908"/>
    </row>
    <row r="125" spans="2:13" s="2818" customFormat="1">
      <c r="B125" s="2831">
        <v>2</v>
      </c>
      <c r="C125" s="2830" t="s">
        <v>134</v>
      </c>
      <c r="D125" s="2835"/>
      <c r="E125" s="2835"/>
      <c r="F125" s="2835"/>
      <c r="G125" s="2835"/>
      <c r="H125" s="2835"/>
      <c r="I125" s="2835"/>
      <c r="J125" s="2835"/>
      <c r="K125" s="2835"/>
      <c r="L125" s="2835"/>
      <c r="M125" s="2827"/>
    </row>
    <row r="126" spans="2:13" s="2818" customFormat="1">
      <c r="B126" s="2831">
        <v>3</v>
      </c>
      <c r="C126" s="2836" t="s">
        <v>87</v>
      </c>
      <c r="D126" s="2835"/>
      <c r="E126" s="2835"/>
      <c r="F126" s="2835"/>
      <c r="G126" s="2835"/>
      <c r="H126" s="2835"/>
      <c r="I126" s="2835"/>
      <c r="J126" s="2835"/>
      <c r="K126" s="2835"/>
      <c r="L126" s="2835"/>
      <c r="M126" s="2827"/>
    </row>
    <row r="127" spans="2:13" s="2818" customFormat="1">
      <c r="B127" s="2831">
        <v>4</v>
      </c>
      <c r="C127" s="2836" t="s">
        <v>4</v>
      </c>
      <c r="D127" s="2835"/>
      <c r="E127" s="2835"/>
      <c r="F127" s="2835"/>
      <c r="G127" s="2835"/>
      <c r="H127" s="2835"/>
      <c r="I127" s="2835"/>
      <c r="J127" s="2835"/>
      <c r="K127" s="2835"/>
      <c r="L127" s="2835"/>
      <c r="M127" s="2827"/>
    </row>
    <row r="128" spans="2:13" s="2818" customFormat="1">
      <c r="B128" s="2831">
        <v>5</v>
      </c>
      <c r="C128" s="2830" t="s">
        <v>133</v>
      </c>
      <c r="D128" s="2835"/>
      <c r="E128" s="2835"/>
      <c r="F128" s="2835"/>
      <c r="G128" s="2835"/>
      <c r="H128" s="2835"/>
      <c r="I128" s="2835"/>
      <c r="J128" s="2835"/>
      <c r="K128" s="2835"/>
      <c r="L128" s="2835"/>
      <c r="M128" s="2827"/>
    </row>
    <row r="129" spans="2:15" s="2818" customFormat="1">
      <c r="B129" s="2831">
        <v>6</v>
      </c>
      <c r="C129" s="2830" t="s">
        <v>132</v>
      </c>
      <c r="D129" s="2835"/>
      <c r="E129" s="2835"/>
      <c r="F129" s="2835"/>
      <c r="G129" s="2835"/>
      <c r="H129" s="2835"/>
      <c r="I129" s="2835"/>
      <c r="J129" s="2835"/>
      <c r="K129" s="2835"/>
      <c r="L129" s="2835"/>
      <c r="M129" s="2827"/>
    </row>
    <row r="130" spans="2:15" s="2818" customFormat="1">
      <c r="B130" s="2831">
        <v>7</v>
      </c>
      <c r="C130" s="2830" t="s">
        <v>131</v>
      </c>
      <c r="D130" s="2835"/>
      <c r="E130" s="2835"/>
      <c r="F130" s="2835"/>
      <c r="G130" s="2835"/>
      <c r="H130" s="2835"/>
      <c r="I130" s="2835"/>
      <c r="J130" s="2835"/>
      <c r="K130" s="2835"/>
      <c r="L130" s="2835"/>
      <c r="M130" s="2827"/>
    </row>
    <row r="131" spans="2:15" s="2818" customFormat="1">
      <c r="B131" s="2831">
        <v>8</v>
      </c>
      <c r="C131" s="2830" t="s">
        <v>125</v>
      </c>
      <c r="D131" s="2835"/>
      <c r="E131" s="2835"/>
      <c r="F131" s="2835"/>
      <c r="G131" s="2835"/>
      <c r="H131" s="2835"/>
      <c r="I131" s="2835"/>
      <c r="J131" s="2835"/>
      <c r="K131" s="2835"/>
      <c r="L131" s="2835"/>
      <c r="M131" s="2827"/>
    </row>
    <row r="132" spans="2:15" s="2818" customFormat="1">
      <c r="B132" s="2831">
        <v>9</v>
      </c>
      <c r="C132" s="2826" t="s">
        <v>137</v>
      </c>
      <c r="D132" s="2827"/>
      <c r="E132" s="2827"/>
      <c r="F132" s="2827"/>
      <c r="G132" s="2827"/>
      <c r="H132" s="2827"/>
      <c r="I132" s="2827"/>
      <c r="J132" s="2827"/>
      <c r="K132" s="2827"/>
      <c r="L132" s="2827"/>
      <c r="M132" s="2827"/>
    </row>
    <row r="133" spans="2:15" s="2818" customFormat="1" ht="22.5" customHeight="1">
      <c r="B133" s="2831">
        <v>10</v>
      </c>
      <c r="C133" s="2826" t="s">
        <v>136</v>
      </c>
      <c r="D133" s="2827"/>
      <c r="E133" s="2827"/>
      <c r="F133" s="2827"/>
      <c r="G133" s="2827"/>
      <c r="H133" s="2827"/>
      <c r="I133" s="2827"/>
      <c r="J133" s="2827"/>
      <c r="K133" s="2827"/>
      <c r="L133" s="2827"/>
      <c r="M133" s="2827"/>
    </row>
    <row r="134" spans="2:15" s="2818" customFormat="1" ht="22.5" customHeight="1">
      <c r="B134" s="2831">
        <v>11</v>
      </c>
      <c r="C134" s="2826" t="s">
        <v>135</v>
      </c>
      <c r="D134" s="2827"/>
      <c r="E134" s="2827"/>
      <c r="F134" s="2827"/>
      <c r="G134" s="2827"/>
      <c r="H134" s="2827"/>
      <c r="I134" s="2827"/>
      <c r="J134" s="2827"/>
      <c r="K134" s="2827"/>
      <c r="L134" s="2827"/>
      <c r="M134" s="2827"/>
    </row>
    <row r="135" spans="2:15" s="2818" customFormat="1">
      <c r="B135" s="2831">
        <v>12</v>
      </c>
      <c r="C135" s="2830" t="s">
        <v>134</v>
      </c>
      <c r="D135" s="2835"/>
      <c r="E135" s="2835"/>
      <c r="F135" s="2835"/>
      <c r="G135" s="2835"/>
      <c r="H135" s="2835"/>
      <c r="I135" s="2835"/>
      <c r="J135" s="2835"/>
      <c r="K135" s="2835"/>
      <c r="L135" s="2835"/>
      <c r="M135" s="2827"/>
    </row>
    <row r="136" spans="2:15" s="2818" customFormat="1">
      <c r="B136" s="2831">
        <v>13</v>
      </c>
      <c r="C136" s="2836" t="s">
        <v>87</v>
      </c>
      <c r="D136" s="2835"/>
      <c r="E136" s="2835"/>
      <c r="F136" s="2835"/>
      <c r="G136" s="2835"/>
      <c r="H136" s="2835"/>
      <c r="I136" s="2835"/>
      <c r="J136" s="2835"/>
      <c r="K136" s="2835"/>
      <c r="L136" s="2835"/>
      <c r="M136" s="2827"/>
    </row>
    <row r="137" spans="2:15" s="2818" customFormat="1">
      <c r="B137" s="2831">
        <v>14</v>
      </c>
      <c r="C137" s="2836" t="s">
        <v>4</v>
      </c>
      <c r="D137" s="2835"/>
      <c r="E137" s="2835"/>
      <c r="F137" s="2835"/>
      <c r="G137" s="2835"/>
      <c r="H137" s="2835"/>
      <c r="I137" s="2835"/>
      <c r="J137" s="2835"/>
      <c r="K137" s="2835"/>
      <c r="L137" s="2835"/>
      <c r="M137" s="2827"/>
      <c r="O137" s="2820"/>
    </row>
    <row r="138" spans="2:15" s="2818" customFormat="1">
      <c r="B138" s="2831">
        <v>15</v>
      </c>
      <c r="C138" s="2830" t="s">
        <v>133</v>
      </c>
      <c r="D138" s="2835"/>
      <c r="E138" s="2835"/>
      <c r="F138" s="2835"/>
      <c r="G138" s="2835"/>
      <c r="H138" s="2835"/>
      <c r="I138" s="2835"/>
      <c r="J138" s="2835"/>
      <c r="K138" s="2835"/>
      <c r="L138" s="2835"/>
      <c r="M138" s="2827"/>
      <c r="O138" s="2820"/>
    </row>
    <row r="139" spans="2:15" s="2818" customFormat="1">
      <c r="B139" s="2831">
        <v>16</v>
      </c>
      <c r="C139" s="2830" t="s">
        <v>132</v>
      </c>
      <c r="D139" s="2835"/>
      <c r="E139" s="2835"/>
      <c r="F139" s="2835"/>
      <c r="G139" s="2835"/>
      <c r="H139" s="2835"/>
      <c r="I139" s="2835"/>
      <c r="J139" s="2835"/>
      <c r="K139" s="2835"/>
      <c r="L139" s="2835"/>
      <c r="M139" s="2827"/>
    </row>
    <row r="140" spans="2:15" s="2818" customFormat="1">
      <c r="B140" s="2831">
        <v>17</v>
      </c>
      <c r="C140" s="2830" t="s">
        <v>131</v>
      </c>
      <c r="D140" s="2835"/>
      <c r="E140" s="2835"/>
      <c r="F140" s="2835"/>
      <c r="G140" s="2835"/>
      <c r="H140" s="2835"/>
      <c r="I140" s="2835"/>
      <c r="J140" s="2835"/>
      <c r="K140" s="2835"/>
      <c r="L140" s="2835"/>
      <c r="M140" s="2827"/>
    </row>
    <row r="141" spans="2:15" s="2818" customFormat="1">
      <c r="B141" s="2831">
        <v>18</v>
      </c>
      <c r="C141" s="2830" t="s">
        <v>125</v>
      </c>
      <c r="D141" s="2835"/>
      <c r="E141" s="2835"/>
      <c r="F141" s="2835"/>
      <c r="G141" s="2835"/>
      <c r="H141" s="2835"/>
      <c r="I141" s="2835"/>
      <c r="J141" s="2835"/>
      <c r="K141" s="2835"/>
      <c r="L141" s="2835"/>
      <c r="M141" s="2827"/>
    </row>
    <row r="142" spans="2:15" s="2818" customFormat="1" ht="22.5" customHeight="1">
      <c r="B142" s="2831">
        <v>19</v>
      </c>
      <c r="C142" s="2826" t="s">
        <v>1301</v>
      </c>
      <c r="D142" s="2827"/>
      <c r="E142" s="2827"/>
      <c r="F142" s="2827"/>
      <c r="G142" s="2827"/>
      <c r="H142" s="2827"/>
      <c r="I142" s="2827"/>
      <c r="J142" s="2827"/>
      <c r="K142" s="2827"/>
      <c r="L142" s="2827"/>
      <c r="M142" s="2827"/>
    </row>
    <row r="143" spans="2:15" s="2818" customFormat="1">
      <c r="B143" s="2831">
        <v>20</v>
      </c>
      <c r="C143" s="2830" t="s">
        <v>132</v>
      </c>
      <c r="D143" s="2835"/>
      <c r="E143" s="2835"/>
      <c r="F143" s="2835"/>
      <c r="G143" s="2835"/>
      <c r="H143" s="2835"/>
      <c r="I143" s="2835"/>
      <c r="J143" s="2835"/>
      <c r="K143" s="2835"/>
      <c r="L143" s="2835"/>
      <c r="M143" s="2827"/>
    </row>
    <row r="144" spans="2:15" s="2818" customFormat="1">
      <c r="B144" s="2831">
        <v>21</v>
      </c>
      <c r="C144" s="2830" t="s">
        <v>339</v>
      </c>
      <c r="D144" s="2835"/>
      <c r="E144" s="2835"/>
      <c r="F144" s="2835"/>
      <c r="G144" s="2835"/>
      <c r="H144" s="2835"/>
      <c r="I144" s="2835"/>
      <c r="J144" s="2835"/>
      <c r="K144" s="2835"/>
      <c r="L144" s="2835"/>
      <c r="M144" s="2827"/>
    </row>
    <row r="145" spans="2:13" s="2818" customFormat="1">
      <c r="B145" s="2831">
        <v>22</v>
      </c>
      <c r="C145" s="2830" t="s">
        <v>125</v>
      </c>
      <c r="D145" s="2835"/>
      <c r="E145" s="2835"/>
      <c r="F145" s="2835"/>
      <c r="G145" s="2835"/>
      <c r="H145" s="2835"/>
      <c r="I145" s="2835"/>
      <c r="J145" s="2835"/>
      <c r="K145" s="2835"/>
      <c r="L145" s="2835"/>
      <c r="M145" s="2827"/>
    </row>
    <row r="146" spans="2:13" s="2818" customFormat="1" ht="22.5" customHeight="1">
      <c r="B146" s="2831">
        <v>23</v>
      </c>
      <c r="C146" s="2826" t="s">
        <v>1302</v>
      </c>
      <c r="D146" s="2827"/>
      <c r="E146" s="2827"/>
      <c r="F146" s="2827"/>
      <c r="G146" s="2827"/>
      <c r="H146" s="2827"/>
      <c r="I146" s="2827"/>
      <c r="J146" s="2827"/>
      <c r="K146" s="2827"/>
      <c r="L146" s="2827"/>
      <c r="M146" s="2827"/>
    </row>
    <row r="147" spans="2:13" s="2818" customFormat="1">
      <c r="B147" s="2831">
        <v>24</v>
      </c>
      <c r="C147" s="2830" t="s">
        <v>134</v>
      </c>
      <c r="D147" s="2835"/>
      <c r="E147" s="2835"/>
      <c r="F147" s="2835"/>
      <c r="G147" s="2835"/>
      <c r="H147" s="2835"/>
      <c r="I147" s="2835"/>
      <c r="J147" s="2835"/>
      <c r="K147" s="2835"/>
      <c r="L147" s="2835"/>
      <c r="M147" s="2827"/>
    </row>
    <row r="148" spans="2:13" s="2818" customFormat="1">
      <c r="B148" s="2831">
        <v>25</v>
      </c>
      <c r="C148" s="2836" t="s">
        <v>87</v>
      </c>
      <c r="D148" s="2835"/>
      <c r="E148" s="2835"/>
      <c r="F148" s="2835"/>
      <c r="G148" s="2835"/>
      <c r="H148" s="2835"/>
      <c r="I148" s="2835"/>
      <c r="J148" s="2835"/>
      <c r="K148" s="2835"/>
      <c r="L148" s="2835"/>
      <c r="M148" s="2827"/>
    </row>
    <row r="149" spans="2:13" s="2818" customFormat="1">
      <c r="B149" s="2831">
        <v>26</v>
      </c>
      <c r="C149" s="2836" t="s">
        <v>4</v>
      </c>
      <c r="D149" s="2835"/>
      <c r="E149" s="2835"/>
      <c r="F149" s="2835"/>
      <c r="G149" s="2835"/>
      <c r="H149" s="2835"/>
      <c r="I149" s="2835"/>
      <c r="J149" s="2835"/>
      <c r="K149" s="2835"/>
      <c r="L149" s="2835"/>
      <c r="M149" s="2827"/>
    </row>
    <row r="150" spans="2:13" s="2818" customFormat="1">
      <c r="B150" s="2831">
        <v>27</v>
      </c>
      <c r="C150" s="2830" t="s">
        <v>133</v>
      </c>
      <c r="D150" s="2835"/>
      <c r="E150" s="2835"/>
      <c r="F150" s="2835"/>
      <c r="G150" s="2835"/>
      <c r="H150" s="2835"/>
      <c r="I150" s="2835"/>
      <c r="J150" s="2835"/>
      <c r="K150" s="2835"/>
      <c r="L150" s="2835"/>
      <c r="M150" s="2827"/>
    </row>
    <row r="151" spans="2:13" s="2818" customFormat="1">
      <c r="B151" s="2831">
        <v>28</v>
      </c>
      <c r="C151" s="2830" t="s">
        <v>132</v>
      </c>
      <c r="D151" s="2835"/>
      <c r="E151" s="2835"/>
      <c r="F151" s="2835"/>
      <c r="G151" s="2835"/>
      <c r="H151" s="2835"/>
      <c r="I151" s="2835"/>
      <c r="J151" s="2835"/>
      <c r="K151" s="2835"/>
      <c r="L151" s="2835"/>
      <c r="M151" s="2827"/>
    </row>
    <row r="152" spans="2:13" s="2818" customFormat="1">
      <c r="B152" s="2831">
        <v>29</v>
      </c>
      <c r="C152" s="2830" t="s">
        <v>131</v>
      </c>
      <c r="D152" s="2835"/>
      <c r="E152" s="2835"/>
      <c r="F152" s="2835"/>
      <c r="G152" s="2835"/>
      <c r="H152" s="2835"/>
      <c r="I152" s="2835"/>
      <c r="J152" s="2835"/>
      <c r="K152" s="2835"/>
      <c r="L152" s="2835"/>
      <c r="M152" s="2827"/>
    </row>
    <row r="153" spans="2:13" s="2818" customFormat="1">
      <c r="B153" s="2831">
        <v>30</v>
      </c>
      <c r="C153" s="2830" t="s">
        <v>339</v>
      </c>
      <c r="D153" s="2835"/>
      <c r="E153" s="2835"/>
      <c r="F153" s="2835"/>
      <c r="G153" s="2835"/>
      <c r="H153" s="2835"/>
      <c r="I153" s="2835"/>
      <c r="J153" s="2835"/>
      <c r="K153" s="2835"/>
      <c r="L153" s="2835"/>
      <c r="M153" s="2827"/>
    </row>
    <row r="154" spans="2:13" s="2818" customFormat="1">
      <c r="B154" s="2831">
        <v>31</v>
      </c>
      <c r="C154" s="2830" t="s">
        <v>1137</v>
      </c>
      <c r="D154" s="2835"/>
      <c r="E154" s="2835"/>
      <c r="F154" s="2835"/>
      <c r="G154" s="2835"/>
      <c r="H154" s="2835"/>
      <c r="I154" s="2835"/>
      <c r="J154" s="2835"/>
      <c r="K154" s="2835"/>
      <c r="L154" s="2835"/>
      <c r="M154" s="2827"/>
    </row>
    <row r="155" spans="2:13" s="2818" customFormat="1">
      <c r="B155" s="2831">
        <v>32</v>
      </c>
      <c r="C155" s="2830" t="s">
        <v>1138</v>
      </c>
      <c r="D155" s="2835"/>
      <c r="E155" s="2835"/>
      <c r="F155" s="2835"/>
      <c r="G155" s="2835"/>
      <c r="H155" s="2835"/>
      <c r="I155" s="2835"/>
      <c r="J155" s="2835"/>
      <c r="K155" s="2835"/>
      <c r="L155" s="2835"/>
      <c r="M155" s="2827"/>
    </row>
    <row r="156" spans="2:13" s="2818" customFormat="1">
      <c r="B156" s="2831">
        <v>33</v>
      </c>
      <c r="C156" s="2830" t="s">
        <v>1139</v>
      </c>
      <c r="D156" s="2835"/>
      <c r="E156" s="2835"/>
      <c r="F156" s="2835"/>
      <c r="G156" s="2835"/>
      <c r="H156" s="2835"/>
      <c r="I156" s="2835"/>
      <c r="J156" s="2835"/>
      <c r="K156" s="2835"/>
      <c r="L156" s="2835"/>
      <c r="M156" s="2827"/>
    </row>
    <row r="157" spans="2:13" s="2818" customFormat="1">
      <c r="B157" s="2831">
        <v>34</v>
      </c>
      <c r="C157" s="2830" t="s">
        <v>125</v>
      </c>
      <c r="D157" s="2835"/>
      <c r="E157" s="2835"/>
      <c r="F157" s="2835"/>
      <c r="G157" s="2835"/>
      <c r="H157" s="2835"/>
      <c r="I157" s="2835"/>
      <c r="J157" s="2835"/>
      <c r="K157" s="2835"/>
      <c r="L157" s="2835"/>
      <c r="M157" s="2827"/>
    </row>
    <row r="158" spans="2:13" s="2818" customFormat="1" ht="22.5" customHeight="1">
      <c r="B158" s="2837">
        <v>35</v>
      </c>
      <c r="C158" s="2909" t="s">
        <v>340</v>
      </c>
      <c r="D158" s="2910"/>
      <c r="E158" s="2910"/>
      <c r="F158" s="2910"/>
      <c r="G158" s="2910"/>
      <c r="H158" s="2910"/>
      <c r="I158" s="2910"/>
      <c r="J158" s="2910"/>
      <c r="K158" s="2910"/>
      <c r="L158" s="2910"/>
      <c r="M158" s="2910"/>
    </row>
    <row r="159" spans="2:13" s="2818" customFormat="1">
      <c r="B159" s="2831">
        <v>36</v>
      </c>
      <c r="C159" s="2830" t="s" vm="1">
        <v>1304</v>
      </c>
      <c r="D159" s="2835"/>
      <c r="E159" s="2835"/>
      <c r="F159" s="2835"/>
      <c r="G159" s="2835"/>
      <c r="H159" s="2835"/>
      <c r="I159" s="2835"/>
      <c r="J159" s="2835"/>
      <c r="K159" s="2835"/>
      <c r="L159" s="2835"/>
      <c r="M159" s="2827"/>
    </row>
    <row r="160" spans="2:13" s="2818" customFormat="1">
      <c r="B160" s="2837">
        <v>37</v>
      </c>
      <c r="C160" s="2830" t="s">
        <v>1305</v>
      </c>
      <c r="D160" s="2835"/>
      <c r="E160" s="2835"/>
      <c r="F160" s="2835"/>
      <c r="G160" s="2835"/>
      <c r="H160" s="2835"/>
      <c r="I160" s="2835"/>
      <c r="J160" s="2835"/>
      <c r="K160" s="2835"/>
      <c r="L160" s="2835"/>
      <c r="M160" s="2827"/>
    </row>
    <row r="161" spans="1:13" s="2818" customFormat="1">
      <c r="A161" s="2820"/>
      <c r="B161" s="2831">
        <v>38</v>
      </c>
      <c r="C161" s="2830" t="s" vm="2">
        <v>1306</v>
      </c>
      <c r="D161" s="2835"/>
      <c r="E161" s="2835"/>
      <c r="F161" s="2835"/>
      <c r="G161" s="2835"/>
      <c r="H161" s="2835"/>
      <c r="I161" s="2835"/>
      <c r="J161" s="2835"/>
      <c r="K161" s="2835"/>
      <c r="L161" s="2835"/>
      <c r="M161" s="2827"/>
    </row>
    <row r="162" spans="1:13" s="2818" customFormat="1" ht="22.5" customHeight="1">
      <c r="B162" s="2837">
        <v>39</v>
      </c>
      <c r="C162" s="2909" t="s">
        <v>1140</v>
      </c>
      <c r="D162" s="2910"/>
      <c r="E162" s="2910"/>
      <c r="F162" s="2910"/>
      <c r="G162" s="2910"/>
      <c r="H162" s="2910"/>
      <c r="I162" s="2910"/>
      <c r="J162" s="2910"/>
      <c r="K162" s="2910"/>
      <c r="L162" s="2910"/>
      <c r="M162" s="2910"/>
    </row>
    <row r="163" spans="1:13" s="2818" customFormat="1">
      <c r="B163" s="2831">
        <v>40</v>
      </c>
      <c r="C163" s="2826" t="s">
        <v>129</v>
      </c>
      <c r="D163" s="2827"/>
      <c r="E163" s="2827"/>
      <c r="F163" s="2827"/>
      <c r="G163" s="2827"/>
      <c r="H163" s="2827"/>
      <c r="I163" s="2827"/>
      <c r="J163" s="2827"/>
      <c r="K163" s="2827"/>
      <c r="L163" s="2827"/>
      <c r="M163" s="2827"/>
    </row>
    <row r="164" spans="1:13" s="2818" customFormat="1">
      <c r="B164" s="2831">
        <v>41</v>
      </c>
      <c r="C164" s="2830" t="s">
        <v>54</v>
      </c>
      <c r="D164" s="2835"/>
      <c r="E164" s="2835"/>
      <c r="F164" s="2835"/>
      <c r="G164" s="2835"/>
      <c r="H164" s="2835"/>
      <c r="I164" s="2835"/>
      <c r="J164" s="2835"/>
      <c r="K164" s="2835"/>
      <c r="L164" s="2835"/>
      <c r="M164" s="2827"/>
    </row>
    <row r="165" spans="1:13" s="2818" customFormat="1">
      <c r="B165" s="2831">
        <v>42</v>
      </c>
      <c r="C165" s="2830" t="s">
        <v>55</v>
      </c>
      <c r="D165" s="2835"/>
      <c r="E165" s="2835"/>
      <c r="F165" s="2835"/>
      <c r="G165" s="2835"/>
      <c r="H165" s="2835"/>
      <c r="I165" s="2835"/>
      <c r="J165" s="2835"/>
      <c r="K165" s="2835"/>
      <c r="L165" s="2835"/>
      <c r="M165" s="2827"/>
    </row>
    <row r="166" spans="1:13" s="2818" customFormat="1">
      <c r="B166" s="2831">
        <v>43</v>
      </c>
      <c r="C166" s="2826" t="s">
        <v>128</v>
      </c>
      <c r="D166" s="2827"/>
      <c r="E166" s="2827"/>
      <c r="F166" s="2827"/>
      <c r="G166" s="2827"/>
      <c r="H166" s="2827"/>
      <c r="I166" s="2827"/>
      <c r="J166" s="2827"/>
      <c r="K166" s="2827"/>
      <c r="L166" s="2827"/>
      <c r="M166" s="2827"/>
    </row>
    <row r="167" spans="1:13" s="2818" customFormat="1">
      <c r="B167" s="2831">
        <v>44</v>
      </c>
      <c r="C167" s="2826" t="s">
        <v>127</v>
      </c>
      <c r="D167" s="2827"/>
      <c r="E167" s="2827"/>
      <c r="F167" s="2827"/>
      <c r="G167" s="2827"/>
      <c r="H167" s="2827"/>
      <c r="I167" s="2827"/>
      <c r="J167" s="2827"/>
      <c r="K167" s="2827"/>
      <c r="L167" s="2827"/>
      <c r="M167" s="2827"/>
    </row>
    <row r="168" spans="1:13" s="2818" customFormat="1">
      <c r="B168" s="2831">
        <v>45</v>
      </c>
      <c r="C168" s="2830" t="s">
        <v>53</v>
      </c>
      <c r="D168" s="2835"/>
      <c r="E168" s="2835"/>
      <c r="F168" s="2835"/>
      <c r="G168" s="2835"/>
      <c r="H168" s="2835"/>
      <c r="I168" s="2835"/>
      <c r="J168" s="2835"/>
      <c r="K168" s="2835"/>
      <c r="L168" s="2835"/>
      <c r="M168" s="2827"/>
    </row>
    <row r="169" spans="1:13" s="2818" customFormat="1">
      <c r="B169" s="2831">
        <v>46</v>
      </c>
      <c r="C169" s="2830" t="s">
        <v>54</v>
      </c>
      <c r="D169" s="2835"/>
      <c r="E169" s="2835"/>
      <c r="F169" s="2835"/>
      <c r="G169" s="2835"/>
      <c r="H169" s="2835"/>
      <c r="I169" s="2835"/>
      <c r="J169" s="2835"/>
      <c r="K169" s="2835"/>
      <c r="L169" s="2835"/>
      <c r="M169" s="2827"/>
    </row>
    <row r="170" spans="1:13" s="2818" customFormat="1">
      <c r="B170" s="2831">
        <v>47</v>
      </c>
      <c r="C170" s="2826" t="s">
        <v>126</v>
      </c>
      <c r="D170" s="2827"/>
      <c r="E170" s="2827"/>
      <c r="F170" s="2827"/>
      <c r="G170" s="2827"/>
      <c r="H170" s="2827"/>
      <c r="I170" s="2827"/>
      <c r="J170" s="2827"/>
      <c r="K170" s="2827"/>
      <c r="L170" s="2827"/>
      <c r="M170" s="2827"/>
    </row>
    <row r="171" spans="1:13" s="2818" customFormat="1">
      <c r="B171" s="2831">
        <v>48</v>
      </c>
      <c r="C171" s="2836" t="s">
        <v>53</v>
      </c>
      <c r="D171" s="2835"/>
      <c r="E171" s="2835"/>
      <c r="F171" s="2835"/>
      <c r="G171" s="2835"/>
      <c r="H171" s="2835"/>
      <c r="I171" s="2835"/>
      <c r="J171" s="2835"/>
      <c r="K171" s="2835"/>
      <c r="L171" s="2835"/>
      <c r="M171" s="2827"/>
    </row>
    <row r="172" spans="1:13" s="2818" customFormat="1">
      <c r="B172" s="2831">
        <v>49</v>
      </c>
      <c r="C172" s="2836" t="s">
        <v>54</v>
      </c>
      <c r="D172" s="2835"/>
      <c r="E172" s="2835"/>
      <c r="F172" s="2835"/>
      <c r="G172" s="2835"/>
      <c r="H172" s="2835"/>
      <c r="I172" s="2835"/>
      <c r="J172" s="2835"/>
      <c r="K172" s="2835"/>
      <c r="L172" s="2835"/>
      <c r="M172" s="2827"/>
    </row>
    <row r="173" spans="1:13" s="2818" customFormat="1">
      <c r="B173" s="2831">
        <v>50</v>
      </c>
      <c r="C173" s="2836" t="s">
        <v>106</v>
      </c>
      <c r="D173" s="2835"/>
      <c r="E173" s="2835"/>
      <c r="F173" s="2835"/>
      <c r="G173" s="2835"/>
      <c r="H173" s="2835"/>
      <c r="I173" s="2835"/>
      <c r="J173" s="2835"/>
      <c r="K173" s="2835"/>
      <c r="L173" s="2835"/>
      <c r="M173" s="2827"/>
    </row>
    <row r="174" spans="1:13" s="2818" customFormat="1">
      <c r="B174" s="2831">
        <v>51</v>
      </c>
      <c r="C174" s="2836" t="s">
        <v>480</v>
      </c>
      <c r="D174" s="2835"/>
      <c r="E174" s="2835"/>
      <c r="F174" s="2835"/>
      <c r="G174" s="2835"/>
      <c r="H174" s="2835"/>
      <c r="I174" s="2835"/>
      <c r="J174" s="2835"/>
      <c r="K174" s="2835"/>
      <c r="L174" s="2835"/>
      <c r="M174" s="2827"/>
    </row>
    <row r="175" spans="1:13" s="2818" customFormat="1">
      <c r="B175" s="2831">
        <v>52</v>
      </c>
      <c r="C175" s="2836" t="s">
        <v>56</v>
      </c>
      <c r="D175" s="2835"/>
      <c r="E175" s="2835"/>
      <c r="F175" s="2835"/>
      <c r="G175" s="2835"/>
      <c r="H175" s="2835"/>
      <c r="I175" s="2835"/>
      <c r="J175" s="2835"/>
      <c r="K175" s="2835"/>
      <c r="L175" s="2835"/>
      <c r="M175" s="2827"/>
    </row>
    <row r="176" spans="1:13" s="2818" customFormat="1" ht="22.5" customHeight="1">
      <c r="B176" s="2837">
        <v>53</v>
      </c>
      <c r="C176" s="2909" t="s">
        <v>1307</v>
      </c>
      <c r="D176" s="2910"/>
      <c r="E176" s="2910"/>
      <c r="F176" s="2910"/>
      <c r="G176" s="2910"/>
      <c r="H176" s="2910"/>
      <c r="I176" s="2910"/>
      <c r="J176" s="2910"/>
      <c r="K176" s="2910"/>
      <c r="L176" s="2910"/>
      <c r="M176" s="2910"/>
    </row>
    <row r="177" spans="2:13" s="2818" customFormat="1" ht="22.5" customHeight="1">
      <c r="B177" s="3034">
        <v>54</v>
      </c>
      <c r="C177" s="2909" t="s">
        <v>1308</v>
      </c>
      <c r="D177" s="2910"/>
      <c r="E177" s="2910"/>
      <c r="F177" s="2910"/>
      <c r="G177" s="2910"/>
      <c r="H177" s="2910"/>
      <c r="I177" s="2910"/>
      <c r="J177" s="2910"/>
      <c r="K177" s="2910"/>
      <c r="L177" s="2910"/>
      <c r="M177" s="2910"/>
    </row>
    <row r="178" spans="2:13" s="2818" customFormat="1"/>
    <row r="179" spans="2:13" s="2818" customFormat="1"/>
  </sheetData>
  <mergeCells count="6">
    <mergeCell ref="B121:C121"/>
    <mergeCell ref="B3:M3"/>
    <mergeCell ref="B4:C4"/>
    <mergeCell ref="B61:M61"/>
    <mergeCell ref="B62:C62"/>
    <mergeCell ref="B120:M120"/>
  </mergeCells>
  <hyperlinks>
    <hyperlink ref="A1" location="ÍNDICE!B2" display="Indíce"/>
  </hyperlinks>
  <printOptions horizontalCentered="1"/>
  <pageMargins left="0.59055118110236227" right="0.59055118110236227" top="0.98425196850393704" bottom="0.98425196850393704" header="0.51181102362204722" footer="0.51181102362204722"/>
  <pageSetup paperSize="8" scale="36" orientation="portrait" r:id="rId1"/>
  <headerFooter alignWithMargins="0">
    <oddHeader>&amp;L&amp;G</oddHeader>
  </headerFooter>
  <legacyDrawingHF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499984740745262"/>
  </sheetPr>
  <dimension ref="A1:AE434"/>
  <sheetViews>
    <sheetView showGridLines="0" topLeftCell="B1" zoomScale="70" zoomScaleNormal="70" workbookViewId="0">
      <selection activeCell="O169" sqref="O169"/>
    </sheetView>
  </sheetViews>
  <sheetFormatPr defaultColWidth="9.140625" defaultRowHeight="19.5" customHeight="1"/>
  <cols>
    <col min="1" max="1" width="9.42578125" style="2743" customWidth="1"/>
    <col min="2" max="2" width="2.140625" style="2743" customWidth="1"/>
    <col min="3" max="3" width="36.7109375" style="2752" customWidth="1"/>
    <col min="4" max="4" width="11.85546875" style="2752" customWidth="1"/>
    <col min="5" max="5" width="21.85546875" style="2752" customWidth="1"/>
    <col min="6" max="6" width="2.28515625" style="2752" customWidth="1"/>
    <col min="7" max="9" width="20.42578125" style="2752" customWidth="1"/>
    <col min="10" max="10" width="17.140625" style="2752" customWidth="1"/>
    <col min="11" max="11" width="21.7109375" style="2785" customWidth="1"/>
    <col min="12" max="12" width="2" style="2786" customWidth="1"/>
    <col min="13" max="17" width="20.140625" style="2752" customWidth="1"/>
    <col min="18" max="18" width="2.7109375" style="2752" customWidth="1"/>
    <col min="19" max="20" width="20.42578125" style="2752" customWidth="1"/>
    <col min="21" max="21" width="20.42578125" style="2785" customWidth="1"/>
    <col min="22" max="23" width="20.42578125" style="2752" customWidth="1"/>
    <col min="24" max="24" width="11.85546875" style="2752" customWidth="1"/>
    <col min="25" max="25" width="21.85546875" style="2752" customWidth="1"/>
    <col min="26" max="26" width="2.28515625" style="2752" customWidth="1"/>
    <col min="27" max="29" width="20.42578125" style="2752" customWidth="1"/>
    <col min="30" max="30" width="17.140625" style="2752" customWidth="1"/>
    <col min="31" max="31" width="21.7109375" style="2785" customWidth="1"/>
    <col min="32" max="16384" width="9.140625" style="2752"/>
  </cols>
  <sheetData>
    <row r="1" spans="1:31" s="2743" customFormat="1" ht="19.5" customHeight="1">
      <c r="A1" s="1444" t="s">
        <v>814</v>
      </c>
      <c r="K1" s="2744"/>
      <c r="L1" s="2745"/>
      <c r="U1" s="2744"/>
      <c r="AE1" s="2744"/>
    </row>
    <row r="2" spans="1:31" s="2743" customFormat="1" ht="19.5" customHeight="1">
      <c r="A2" s="400"/>
      <c r="K2" s="2744"/>
      <c r="L2" s="2745"/>
      <c r="U2" s="2744"/>
      <c r="AE2" s="2744"/>
    </row>
    <row r="3" spans="1:31" s="2748" customFormat="1" ht="34.5" customHeight="1">
      <c r="A3" s="2746"/>
      <c r="B3" s="2746"/>
      <c r="C3" s="3297" t="s">
        <v>1365</v>
      </c>
      <c r="D3" s="3297"/>
      <c r="E3" s="3297"/>
      <c r="F3" s="3297"/>
      <c r="G3" s="3297"/>
      <c r="H3" s="3297"/>
      <c r="I3" s="3297"/>
      <c r="J3" s="3297"/>
      <c r="K3" s="3297"/>
      <c r="L3" s="3297"/>
      <c r="M3" s="3297"/>
      <c r="N3" s="3297"/>
      <c r="O3" s="3297"/>
      <c r="P3" s="3297"/>
      <c r="Q3" s="3297"/>
      <c r="R3" s="3297"/>
      <c r="S3" s="3297"/>
      <c r="T3" s="3297"/>
      <c r="U3" s="3297"/>
      <c r="V3" s="3297"/>
      <c r="W3" s="3297"/>
      <c r="X3" s="2747"/>
      <c r="Y3" s="2747"/>
      <c r="Z3" s="2747"/>
      <c r="AA3" s="2747"/>
      <c r="AB3" s="2747"/>
      <c r="AC3" s="2747"/>
      <c r="AD3" s="2747"/>
      <c r="AE3" s="2747"/>
    </row>
    <row r="4" spans="1:31" s="2748" customFormat="1" ht="19.5" customHeight="1">
      <c r="A4" s="2746"/>
      <c r="B4" s="2746"/>
      <c r="C4" s="2749"/>
      <c r="D4" s="2749"/>
      <c r="E4" s="2749"/>
      <c r="F4" s="2749"/>
      <c r="G4" s="2749"/>
      <c r="H4" s="2749"/>
      <c r="I4" s="2749"/>
      <c r="J4" s="2749"/>
      <c r="K4" s="2749"/>
      <c r="L4" s="2749"/>
      <c r="M4" s="2749"/>
      <c r="N4" s="2749"/>
      <c r="O4" s="2749"/>
      <c r="P4" s="2749"/>
      <c r="Q4" s="2749"/>
      <c r="R4" s="2749"/>
      <c r="S4" s="2749"/>
      <c r="T4" s="2749"/>
      <c r="U4" s="2749"/>
      <c r="W4" s="2749"/>
      <c r="X4" s="2749"/>
      <c r="Y4" s="2749"/>
      <c r="Z4" s="2749"/>
      <c r="AA4" s="2749"/>
      <c r="AB4" s="2749"/>
      <c r="AC4" s="2749"/>
      <c r="AD4" s="2749"/>
      <c r="AE4" s="2749"/>
    </row>
    <row r="5" spans="1:31" s="2748" customFormat="1" ht="19.5" customHeight="1">
      <c r="A5" s="2746"/>
      <c r="B5" s="2746"/>
      <c r="C5" s="3037"/>
      <c r="D5" s="3037"/>
      <c r="E5" s="3037"/>
      <c r="F5" s="3037"/>
      <c r="G5" s="3037"/>
      <c r="H5" s="3037"/>
      <c r="I5" s="3037"/>
      <c r="J5" s="3037"/>
      <c r="K5" s="3037"/>
      <c r="L5" s="3037"/>
      <c r="M5" s="3037"/>
      <c r="N5" s="3037"/>
      <c r="O5" s="3037"/>
      <c r="P5" s="3037"/>
      <c r="Q5" s="3037"/>
      <c r="R5" s="3037"/>
      <c r="S5" s="3037"/>
      <c r="T5" s="3037"/>
      <c r="U5" s="3037"/>
      <c r="W5" s="3037"/>
      <c r="X5" s="3037"/>
      <c r="Y5" s="3037"/>
      <c r="Z5" s="3037"/>
      <c r="AA5" s="3037"/>
      <c r="AB5" s="3037"/>
      <c r="AC5" s="3037"/>
      <c r="AD5" s="3037"/>
      <c r="AE5" s="3037"/>
    </row>
    <row r="6" spans="1:31" ht="16.899999999999999" customHeight="1">
      <c r="C6" s="3263" t="s">
        <v>54</v>
      </c>
      <c r="D6" s="3264"/>
      <c r="E6" s="3265"/>
      <c r="F6" s="2750"/>
      <c r="G6" s="3294" t="s">
        <v>1259</v>
      </c>
      <c r="H6" s="3295"/>
      <c r="I6" s="3295"/>
      <c r="J6" s="3295"/>
      <c r="K6" s="3296"/>
      <c r="L6" s="2751"/>
      <c r="M6" s="3294" t="s">
        <v>1260</v>
      </c>
      <c r="N6" s="3295"/>
      <c r="O6" s="3295"/>
      <c r="P6" s="3295"/>
      <c r="Q6" s="3296"/>
      <c r="R6" s="2751"/>
      <c r="S6" s="3294" t="s">
        <v>1261</v>
      </c>
      <c r="T6" s="3295"/>
      <c r="U6" s="3295"/>
      <c r="V6" s="3295"/>
      <c r="W6" s="3296"/>
      <c r="AE6" s="2752"/>
    </row>
    <row r="7" spans="1:31" ht="16.899999999999999" customHeight="1">
      <c r="C7" s="3266"/>
      <c r="D7" s="3267"/>
      <c r="E7" s="3268"/>
      <c r="F7" s="2750"/>
      <c r="G7" s="2753" t="s">
        <v>1262</v>
      </c>
      <c r="H7" s="2753" t="s">
        <v>1263</v>
      </c>
      <c r="I7" s="2753" t="s">
        <v>1264</v>
      </c>
      <c r="J7" s="2753" t="s">
        <v>1265</v>
      </c>
      <c r="K7" s="2754" t="s">
        <v>1266</v>
      </c>
      <c r="L7" s="2755"/>
      <c r="M7" s="2753" t="s">
        <v>1262</v>
      </c>
      <c r="N7" s="2753" t="s">
        <v>1263</v>
      </c>
      <c r="O7" s="2753" t="s">
        <v>1264</v>
      </c>
      <c r="P7" s="2753" t="s">
        <v>1265</v>
      </c>
      <c r="Q7" s="2754" t="s">
        <v>1266</v>
      </c>
      <c r="R7" s="2755"/>
      <c r="S7" s="2753" t="s">
        <v>1262</v>
      </c>
      <c r="T7" s="2753" t="s">
        <v>1263</v>
      </c>
      <c r="U7" s="2753" t="s">
        <v>1264</v>
      </c>
      <c r="V7" s="2753" t="s">
        <v>1265</v>
      </c>
      <c r="W7" s="2754" t="s">
        <v>1266</v>
      </c>
      <c r="AE7" s="2752"/>
    </row>
    <row r="8" spans="1:31" ht="16.899999999999999" customHeight="1">
      <c r="C8" s="2913" t="s">
        <v>1267</v>
      </c>
      <c r="D8" s="2914"/>
      <c r="E8" s="2915"/>
      <c r="F8" s="2756"/>
      <c r="G8" s="2916"/>
      <c r="H8" s="2916"/>
      <c r="I8" s="2916"/>
      <c r="J8" s="2916"/>
      <c r="K8" s="2917"/>
      <c r="L8" s="2757"/>
      <c r="M8" s="2916"/>
      <c r="N8" s="2916"/>
      <c r="O8" s="2916"/>
      <c r="P8" s="2916"/>
      <c r="Q8" s="2917"/>
      <c r="R8" s="2757"/>
      <c r="S8" s="2916"/>
      <c r="T8" s="2916"/>
      <c r="U8" s="2916"/>
      <c r="V8" s="2916"/>
      <c r="W8" s="2917"/>
      <c r="AE8" s="2752"/>
    </row>
    <row r="9" spans="1:31" ht="16.899999999999999" customHeight="1">
      <c r="C9" s="2918" t="s">
        <v>58</v>
      </c>
      <c r="D9" s="2914"/>
      <c r="E9" s="2915" t="s">
        <v>1268</v>
      </c>
      <c r="F9" s="2756"/>
      <c r="G9" s="2919"/>
      <c r="H9" s="2919"/>
      <c r="I9" s="2919"/>
      <c r="J9" s="2919"/>
      <c r="K9" s="2920"/>
      <c r="L9" s="2758"/>
      <c r="M9" s="2919"/>
      <c r="N9" s="2919"/>
      <c r="O9" s="2919"/>
      <c r="P9" s="2919"/>
      <c r="Q9" s="2920"/>
      <c r="R9" s="2758"/>
      <c r="S9" s="2919"/>
      <c r="T9" s="2919"/>
      <c r="U9" s="2919"/>
      <c r="V9" s="2919"/>
      <c r="W9" s="2920"/>
      <c r="AE9" s="2752"/>
    </row>
    <row r="10" spans="1:31" ht="16.899999999999999" customHeight="1">
      <c r="C10" s="3298"/>
      <c r="D10" s="2759"/>
      <c r="E10" s="2760" t="s">
        <v>92</v>
      </c>
      <c r="F10" s="2756"/>
      <c r="G10" s="2921"/>
      <c r="H10" s="2921"/>
      <c r="I10" s="2921"/>
      <c r="J10" s="2921"/>
      <c r="K10" s="2922"/>
      <c r="L10" s="2761"/>
      <c r="M10" s="2921"/>
      <c r="N10" s="2921"/>
      <c r="O10" s="2921"/>
      <c r="P10" s="2921"/>
      <c r="Q10" s="2922"/>
      <c r="R10" s="2761"/>
      <c r="S10" s="2921"/>
      <c r="T10" s="2921"/>
      <c r="U10" s="2921"/>
      <c r="V10" s="2921"/>
      <c r="W10" s="2922"/>
      <c r="AE10" s="2752"/>
    </row>
    <row r="11" spans="1:31" ht="16.899999999999999" customHeight="1">
      <c r="C11" s="3299"/>
      <c r="D11" s="2762"/>
      <c r="E11" s="2923" t="s">
        <v>1269</v>
      </c>
      <c r="F11" s="2756"/>
      <c r="G11" s="2921"/>
      <c r="H11" s="2921"/>
      <c r="I11" s="2921"/>
      <c r="J11" s="2921"/>
      <c r="K11" s="2922"/>
      <c r="L11" s="2761"/>
      <c r="M11" s="2921"/>
      <c r="N11" s="2921"/>
      <c r="O11" s="2921"/>
      <c r="P11" s="2921"/>
      <c r="Q11" s="2922"/>
      <c r="R11" s="2761"/>
      <c r="S11" s="2921"/>
      <c r="T11" s="2921"/>
      <c r="U11" s="2921"/>
      <c r="V11" s="2921"/>
      <c r="W11" s="2922"/>
      <c r="AE11" s="2752"/>
    </row>
    <row r="12" spans="1:31" ht="16.899999999999999" customHeight="1">
      <c r="C12" s="2913" t="s">
        <v>1270</v>
      </c>
      <c r="D12" s="2914"/>
      <c r="E12" s="2915" t="s">
        <v>337</v>
      </c>
      <c r="F12" s="2756"/>
      <c r="G12" s="2919"/>
      <c r="H12" s="2919"/>
      <c r="I12" s="2919"/>
      <c r="J12" s="2919"/>
      <c r="K12" s="2920"/>
      <c r="L12" s="2758"/>
      <c r="M12" s="2919"/>
      <c r="N12" s="2919"/>
      <c r="O12" s="2919"/>
      <c r="P12" s="2919"/>
      <c r="Q12" s="2920"/>
      <c r="R12" s="2758"/>
      <c r="S12" s="2919"/>
      <c r="T12" s="2919"/>
      <c r="U12" s="2919"/>
      <c r="V12" s="2919"/>
      <c r="W12" s="2920"/>
      <c r="AE12" s="2752"/>
    </row>
    <row r="13" spans="1:31" ht="16.899999999999999" customHeight="1">
      <c r="C13" s="3257"/>
      <c r="D13" s="2924"/>
      <c r="E13" s="2889" t="s">
        <v>92</v>
      </c>
      <c r="F13" s="2756"/>
      <c r="G13" s="2925"/>
      <c r="H13" s="2925"/>
      <c r="I13" s="2925"/>
      <c r="J13" s="2925"/>
      <c r="K13" s="2917"/>
      <c r="L13" s="2763"/>
      <c r="M13" s="2925"/>
      <c r="N13" s="2925"/>
      <c r="O13" s="2925"/>
      <c r="P13" s="2925"/>
      <c r="Q13" s="2917"/>
      <c r="R13" s="2763"/>
      <c r="S13" s="2925"/>
      <c r="T13" s="2925"/>
      <c r="U13" s="2925"/>
      <c r="V13" s="2925"/>
      <c r="W13" s="2917"/>
      <c r="AE13" s="2752"/>
    </row>
    <row r="14" spans="1:31" ht="16.899999999999999" customHeight="1">
      <c r="C14" s="3259"/>
      <c r="D14" s="2764"/>
      <c r="E14" s="2926" t="s">
        <v>338</v>
      </c>
      <c r="F14" s="2756"/>
      <c r="G14" s="2925"/>
      <c r="H14" s="2925"/>
      <c r="I14" s="2925"/>
      <c r="J14" s="2925"/>
      <c r="K14" s="2917"/>
      <c r="L14" s="2763"/>
      <c r="M14" s="2925"/>
      <c r="N14" s="2925"/>
      <c r="O14" s="2925"/>
      <c r="P14" s="2925"/>
      <c r="Q14" s="2917"/>
      <c r="R14" s="2763"/>
      <c r="S14" s="2925"/>
      <c r="T14" s="2925"/>
      <c r="U14" s="2925"/>
      <c r="V14" s="2925"/>
      <c r="W14" s="2917"/>
      <c r="AE14" s="2752"/>
    </row>
    <row r="15" spans="1:31" ht="16.899999999999999" customHeight="1">
      <c r="C15" s="3259"/>
      <c r="D15" s="2764"/>
      <c r="E15" s="2927" t="s">
        <v>93</v>
      </c>
      <c r="F15" s="2756"/>
      <c r="G15" s="2925"/>
      <c r="H15" s="2925"/>
      <c r="I15" s="2925"/>
      <c r="J15" s="2925"/>
      <c r="K15" s="2917"/>
      <c r="L15" s="2763"/>
      <c r="M15" s="2925"/>
      <c r="N15" s="2925"/>
      <c r="O15" s="2925"/>
      <c r="P15" s="2925"/>
      <c r="Q15" s="2917"/>
      <c r="R15" s="2763"/>
      <c r="S15" s="2925"/>
      <c r="T15" s="2925"/>
      <c r="U15" s="2925"/>
      <c r="V15" s="2925"/>
      <c r="W15" s="2917"/>
      <c r="AE15" s="2752"/>
    </row>
    <row r="16" spans="1:31" ht="16.899999999999999" customHeight="1">
      <c r="C16" s="3261"/>
      <c r="D16" s="2765"/>
      <c r="E16" s="2927" t="s">
        <v>99</v>
      </c>
      <c r="F16" s="2756"/>
      <c r="G16" s="2925"/>
      <c r="H16" s="2925"/>
      <c r="I16" s="2925"/>
      <c r="J16" s="2925"/>
      <c r="K16" s="2917"/>
      <c r="L16" s="2763"/>
      <c r="M16" s="2925"/>
      <c r="N16" s="2925"/>
      <c r="O16" s="2925"/>
      <c r="P16" s="2925"/>
      <c r="Q16" s="2917"/>
      <c r="R16" s="2763"/>
      <c r="S16" s="2925"/>
      <c r="T16" s="2925"/>
      <c r="U16" s="2925"/>
      <c r="V16" s="2925"/>
      <c r="W16" s="2917"/>
      <c r="AE16" s="2752"/>
    </row>
    <row r="17" spans="1:31" ht="16.899999999999999" customHeight="1">
      <c r="C17" s="2913" t="s">
        <v>1271</v>
      </c>
      <c r="D17" s="2914"/>
      <c r="E17" s="2928" t="s">
        <v>1272</v>
      </c>
      <c r="F17" s="2756"/>
      <c r="G17" s="2919"/>
      <c r="H17" s="2919"/>
      <c r="I17" s="2919"/>
      <c r="J17" s="2919"/>
      <c r="K17" s="2920"/>
      <c r="L17" s="2758"/>
      <c r="M17" s="2919"/>
      <c r="N17" s="2919"/>
      <c r="O17" s="2919"/>
      <c r="P17" s="2919"/>
      <c r="Q17" s="2920"/>
      <c r="R17" s="2758"/>
      <c r="S17" s="2919"/>
      <c r="T17" s="2919"/>
      <c r="U17" s="2919"/>
      <c r="V17" s="2919"/>
      <c r="W17" s="2920"/>
      <c r="AE17" s="2752"/>
    </row>
    <row r="18" spans="1:31" s="2748" customFormat="1" ht="16.899999999999999" customHeight="1">
      <c r="A18" s="2746"/>
      <c r="B18" s="2746"/>
      <c r="C18" s="3271"/>
      <c r="D18" s="2929"/>
      <c r="E18" s="2930" t="s">
        <v>1273</v>
      </c>
      <c r="F18" s="2750"/>
      <c r="G18" s="2921"/>
      <c r="H18" s="2921"/>
      <c r="I18" s="2921"/>
      <c r="J18" s="2921"/>
      <c r="K18" s="2922"/>
      <c r="L18" s="2761"/>
      <c r="M18" s="2921"/>
      <c r="N18" s="2921"/>
      <c r="O18" s="2921"/>
      <c r="P18" s="2921"/>
      <c r="Q18" s="2922"/>
      <c r="R18" s="2761"/>
      <c r="S18" s="2921"/>
      <c r="T18" s="2921"/>
      <c r="U18" s="2921"/>
      <c r="V18" s="2921"/>
      <c r="W18" s="2922"/>
    </row>
    <row r="19" spans="1:31" s="2748" customFormat="1" ht="16.899999999999999" customHeight="1">
      <c r="A19" s="2746"/>
      <c r="B19" s="2746"/>
      <c r="C19" s="3272"/>
      <c r="D19" s="2766"/>
      <c r="E19" s="2923" t="s">
        <v>100</v>
      </c>
      <c r="F19" s="2750"/>
      <c r="G19" s="2921"/>
      <c r="H19" s="2921"/>
      <c r="I19" s="2921"/>
      <c r="J19" s="2921"/>
      <c r="K19" s="2922"/>
      <c r="L19" s="2761"/>
      <c r="M19" s="2921"/>
      <c r="N19" s="2921"/>
      <c r="O19" s="2921"/>
      <c r="P19" s="2921"/>
      <c r="Q19" s="2922"/>
      <c r="R19" s="2761"/>
      <c r="S19" s="2921"/>
      <c r="T19" s="2921"/>
      <c r="U19" s="2921"/>
      <c r="V19" s="2921"/>
      <c r="W19" s="2922"/>
    </row>
    <row r="20" spans="1:31" ht="16.899999999999999" customHeight="1">
      <c r="C20" s="2767"/>
      <c r="D20" s="2759"/>
      <c r="E20" s="2759"/>
      <c r="F20" s="2756"/>
      <c r="G20" s="2768"/>
      <c r="H20" s="2768"/>
      <c r="I20" s="2768"/>
      <c r="J20" s="2768"/>
      <c r="K20" s="2769"/>
      <c r="L20" s="2770"/>
      <c r="M20" s="2768"/>
      <c r="N20" s="2768"/>
      <c r="O20" s="2768"/>
      <c r="P20" s="2768"/>
      <c r="Q20" s="2769"/>
      <c r="R20" s="2770"/>
      <c r="U20" s="2752"/>
      <c r="W20" s="2785"/>
      <c r="AE20" s="2752"/>
    </row>
    <row r="21" spans="1:31" ht="16.899999999999999" customHeight="1">
      <c r="C21" s="2771"/>
      <c r="D21" s="2756"/>
      <c r="E21" s="2759"/>
      <c r="F21" s="2772"/>
      <c r="G21" s="2773"/>
      <c r="H21" s="2773"/>
      <c r="I21" s="2773"/>
      <c r="J21" s="2773"/>
      <c r="K21" s="2774"/>
      <c r="L21" s="2775"/>
      <c r="M21" s="2773"/>
      <c r="N21" s="2773"/>
      <c r="O21" s="2773"/>
      <c r="P21" s="2773"/>
      <c r="Q21" s="2774"/>
      <c r="R21" s="2775"/>
      <c r="U21" s="2752"/>
      <c r="W21" s="2785"/>
      <c r="AE21" s="2752"/>
    </row>
    <row r="22" spans="1:31" ht="16.899999999999999" customHeight="1">
      <c r="C22" s="3263" t="s">
        <v>106</v>
      </c>
      <c r="D22" s="3264"/>
      <c r="E22" s="3265"/>
      <c r="F22" s="2750"/>
      <c r="G22" s="3294" t="s">
        <v>1259</v>
      </c>
      <c r="H22" s="3295"/>
      <c r="I22" s="3295"/>
      <c r="J22" s="3295"/>
      <c r="K22" s="3296"/>
      <c r="L22" s="2751"/>
      <c r="M22" s="3294" t="s">
        <v>1260</v>
      </c>
      <c r="N22" s="3295"/>
      <c r="O22" s="3295"/>
      <c r="P22" s="3295"/>
      <c r="Q22" s="3296"/>
      <c r="R22" s="2751"/>
      <c r="S22" s="3294" t="s">
        <v>1261</v>
      </c>
      <c r="T22" s="3295"/>
      <c r="U22" s="3295"/>
      <c r="V22" s="3295"/>
      <c r="W22" s="3296"/>
      <c r="AE22" s="2752"/>
    </row>
    <row r="23" spans="1:31" ht="16.899999999999999" customHeight="1">
      <c r="C23" s="3266"/>
      <c r="D23" s="3267"/>
      <c r="E23" s="3268"/>
      <c r="F23" s="2750"/>
      <c r="G23" s="2753" t="s">
        <v>1262</v>
      </c>
      <c r="H23" s="2753" t="s">
        <v>1263</v>
      </c>
      <c r="I23" s="2753" t="s">
        <v>1264</v>
      </c>
      <c r="J23" s="2753" t="s">
        <v>1265</v>
      </c>
      <c r="K23" s="2754" t="s">
        <v>1266</v>
      </c>
      <c r="L23" s="2755"/>
      <c r="M23" s="2753" t="s">
        <v>1262</v>
      </c>
      <c r="N23" s="2753" t="s">
        <v>1263</v>
      </c>
      <c r="O23" s="2753" t="s">
        <v>1264</v>
      </c>
      <c r="P23" s="2753" t="s">
        <v>1265</v>
      </c>
      <c r="Q23" s="2754" t="s">
        <v>1266</v>
      </c>
      <c r="R23" s="2755"/>
      <c r="S23" s="2753" t="s">
        <v>1262</v>
      </c>
      <c r="T23" s="2753" t="s">
        <v>1263</v>
      </c>
      <c r="U23" s="2753" t="s">
        <v>1264</v>
      </c>
      <c r="V23" s="2753" t="s">
        <v>1265</v>
      </c>
      <c r="W23" s="2754" t="s">
        <v>1266</v>
      </c>
      <c r="AE23" s="2752"/>
    </row>
    <row r="24" spans="1:31" s="2748" customFormat="1" ht="16.899999999999999" customHeight="1">
      <c r="A24" s="2746"/>
      <c r="B24" s="2746"/>
      <c r="C24" s="2913" t="s">
        <v>1267</v>
      </c>
      <c r="D24" s="2914"/>
      <c r="E24" s="2915"/>
      <c r="F24" s="2750"/>
      <c r="G24" s="2916"/>
      <c r="H24" s="2916"/>
      <c r="I24" s="2916"/>
      <c r="J24" s="2916"/>
      <c r="K24" s="2917"/>
      <c r="L24" s="2757"/>
      <c r="M24" s="2916"/>
      <c r="N24" s="2916"/>
      <c r="O24" s="2916"/>
      <c r="P24" s="2916"/>
      <c r="Q24" s="2917"/>
      <c r="R24" s="2757"/>
      <c r="S24" s="2916"/>
      <c r="T24" s="2916"/>
      <c r="U24" s="2916"/>
      <c r="V24" s="2916"/>
      <c r="W24" s="2917"/>
    </row>
    <row r="25" spans="1:31" ht="16.899999999999999" customHeight="1">
      <c r="C25" s="2918" t="s">
        <v>58</v>
      </c>
      <c r="D25" s="2914"/>
      <c r="E25" s="2915" t="s">
        <v>1268</v>
      </c>
      <c r="F25" s="2756"/>
      <c r="G25" s="2919"/>
      <c r="H25" s="2919"/>
      <c r="I25" s="2919"/>
      <c r="J25" s="2919"/>
      <c r="K25" s="2920"/>
      <c r="L25" s="2758"/>
      <c r="M25" s="2919"/>
      <c r="N25" s="2919"/>
      <c r="O25" s="2919"/>
      <c r="P25" s="2919"/>
      <c r="Q25" s="2920"/>
      <c r="R25" s="2758"/>
      <c r="S25" s="2919"/>
      <c r="T25" s="2919"/>
      <c r="U25" s="2919"/>
      <c r="V25" s="2919"/>
      <c r="W25" s="2920"/>
      <c r="AE25" s="2752"/>
    </row>
    <row r="26" spans="1:31" s="2748" customFormat="1" ht="16.899999999999999" customHeight="1">
      <c r="A26" s="2746"/>
      <c r="B26" s="2746"/>
      <c r="C26" s="3291"/>
      <c r="D26" s="2776"/>
      <c r="E26" s="2777" t="s">
        <v>92</v>
      </c>
      <c r="F26" s="2750"/>
      <c r="G26" s="2921"/>
      <c r="H26" s="2921"/>
      <c r="I26" s="2921"/>
      <c r="J26" s="2921"/>
      <c r="K26" s="2922"/>
      <c r="L26" s="2761"/>
      <c r="M26" s="2921"/>
      <c r="N26" s="2921"/>
      <c r="O26" s="2921"/>
      <c r="P26" s="2921"/>
      <c r="Q26" s="2922"/>
      <c r="R26" s="2761"/>
      <c r="S26" s="2921"/>
      <c r="T26" s="2921"/>
      <c r="U26" s="2921"/>
      <c r="V26" s="2921"/>
      <c r="W26" s="2922"/>
    </row>
    <row r="27" spans="1:31" s="2748" customFormat="1" ht="16.899999999999999" customHeight="1">
      <c r="A27" s="2746"/>
      <c r="B27" s="2746"/>
      <c r="C27" s="3292"/>
      <c r="D27" s="2778"/>
      <c r="E27" s="2923" t="s">
        <v>1269</v>
      </c>
      <c r="F27" s="2750"/>
      <c r="G27" s="2921"/>
      <c r="H27" s="2921"/>
      <c r="I27" s="2921"/>
      <c r="J27" s="2921"/>
      <c r="K27" s="2922"/>
      <c r="L27" s="2761"/>
      <c r="M27" s="2921"/>
      <c r="N27" s="2921"/>
      <c r="O27" s="2921"/>
      <c r="P27" s="2921"/>
      <c r="Q27" s="2922"/>
      <c r="R27" s="2761"/>
      <c r="S27" s="2921"/>
      <c r="T27" s="2921"/>
      <c r="U27" s="2921"/>
      <c r="V27" s="2921"/>
      <c r="W27" s="2922"/>
    </row>
    <row r="28" spans="1:31" ht="16.899999999999999" customHeight="1">
      <c r="C28" s="2913" t="s">
        <v>1270</v>
      </c>
      <c r="D28" s="2914"/>
      <c r="E28" s="2915" t="s">
        <v>337</v>
      </c>
      <c r="F28" s="2756"/>
      <c r="G28" s="2919"/>
      <c r="H28" s="2919"/>
      <c r="I28" s="2919"/>
      <c r="J28" s="2919"/>
      <c r="K28" s="2920"/>
      <c r="L28" s="2758"/>
      <c r="M28" s="2919"/>
      <c r="N28" s="2919"/>
      <c r="O28" s="2919"/>
      <c r="P28" s="2919"/>
      <c r="Q28" s="2920"/>
      <c r="R28" s="2758"/>
      <c r="S28" s="2919"/>
      <c r="T28" s="2919"/>
      <c r="U28" s="2919"/>
      <c r="V28" s="2919"/>
      <c r="W28" s="2920"/>
      <c r="AE28" s="2752"/>
    </row>
    <row r="29" spans="1:31" s="2748" customFormat="1" ht="16.899999999999999" customHeight="1">
      <c r="A29" s="2746"/>
      <c r="B29" s="2746"/>
      <c r="C29" s="3271"/>
      <c r="D29" s="2931"/>
      <c r="E29" s="2888" t="s">
        <v>92</v>
      </c>
      <c r="F29" s="2750"/>
      <c r="G29" s="2925"/>
      <c r="H29" s="2925"/>
      <c r="I29" s="2925"/>
      <c r="J29" s="2925"/>
      <c r="K29" s="2917"/>
      <c r="L29" s="2763"/>
      <c r="M29" s="2925"/>
      <c r="N29" s="2925"/>
      <c r="O29" s="2925"/>
      <c r="P29" s="2925"/>
      <c r="Q29" s="2917"/>
      <c r="R29" s="2763"/>
      <c r="S29" s="2925"/>
      <c r="T29" s="2925"/>
      <c r="U29" s="2925"/>
      <c r="V29" s="2925"/>
      <c r="W29" s="2917"/>
    </row>
    <row r="30" spans="1:31" s="2748" customFormat="1" ht="16.899999999999999" customHeight="1">
      <c r="A30" s="2746"/>
      <c r="B30" s="2746"/>
      <c r="C30" s="3293"/>
      <c r="D30" s="2779"/>
      <c r="E30" s="2923" t="s">
        <v>338</v>
      </c>
      <c r="F30" s="2750"/>
      <c r="G30" s="2925"/>
      <c r="H30" s="2925"/>
      <c r="I30" s="2925"/>
      <c r="J30" s="2925"/>
      <c r="K30" s="2917"/>
      <c r="L30" s="2763"/>
      <c r="M30" s="2925"/>
      <c r="N30" s="2925"/>
      <c r="O30" s="2925"/>
      <c r="P30" s="2925"/>
      <c r="Q30" s="2917"/>
      <c r="R30" s="2763"/>
      <c r="S30" s="2925"/>
      <c r="T30" s="2925"/>
      <c r="U30" s="2925"/>
      <c r="V30" s="2925"/>
      <c r="W30" s="2917"/>
    </row>
    <row r="31" spans="1:31" s="2748" customFormat="1" ht="16.899999999999999" customHeight="1">
      <c r="A31" s="2746"/>
      <c r="B31" s="2746"/>
      <c r="C31" s="3293"/>
      <c r="D31" s="2779"/>
      <c r="E31" s="2930" t="s">
        <v>93</v>
      </c>
      <c r="F31" s="2750"/>
      <c r="G31" s="2925"/>
      <c r="H31" s="2925"/>
      <c r="I31" s="2925"/>
      <c r="J31" s="2925"/>
      <c r="K31" s="2917"/>
      <c r="L31" s="2763"/>
      <c r="M31" s="2925"/>
      <c r="N31" s="2925"/>
      <c r="O31" s="2925"/>
      <c r="P31" s="2925"/>
      <c r="Q31" s="2917"/>
      <c r="R31" s="2763"/>
      <c r="S31" s="2925"/>
      <c r="T31" s="2925"/>
      <c r="U31" s="2925"/>
      <c r="V31" s="2925"/>
      <c r="W31" s="2917"/>
    </row>
    <row r="32" spans="1:31" s="2748" customFormat="1" ht="16.899999999999999" customHeight="1">
      <c r="A32" s="2746"/>
      <c r="B32" s="2746"/>
      <c r="C32" s="3272"/>
      <c r="D32" s="2766"/>
      <c r="E32" s="2930" t="s">
        <v>99</v>
      </c>
      <c r="F32" s="2750"/>
      <c r="G32" s="2925"/>
      <c r="H32" s="2925"/>
      <c r="I32" s="2925"/>
      <c r="J32" s="2925"/>
      <c r="K32" s="2917"/>
      <c r="L32" s="2763"/>
      <c r="M32" s="2925"/>
      <c r="N32" s="2925"/>
      <c r="O32" s="2925"/>
      <c r="P32" s="2925"/>
      <c r="Q32" s="2917"/>
      <c r="R32" s="2763"/>
      <c r="S32" s="2925"/>
      <c r="T32" s="2925"/>
      <c r="U32" s="2925"/>
      <c r="V32" s="2925"/>
      <c r="W32" s="2917"/>
    </row>
    <row r="33" spans="1:31" s="2748" customFormat="1" ht="16.899999999999999" customHeight="1">
      <c r="A33" s="2746"/>
      <c r="B33" s="2746"/>
      <c r="C33" s="2913" t="s">
        <v>1271</v>
      </c>
      <c r="D33" s="2914"/>
      <c r="E33" s="2915" t="s">
        <v>1272</v>
      </c>
      <c r="F33" s="2750"/>
      <c r="G33" s="2925"/>
      <c r="H33" s="2925"/>
      <c r="I33" s="2925"/>
      <c r="J33" s="2925"/>
      <c r="K33" s="2932"/>
      <c r="L33" s="2758"/>
      <c r="M33" s="2925"/>
      <c r="N33" s="2925"/>
      <c r="O33" s="2925"/>
      <c r="P33" s="2925"/>
      <c r="Q33" s="2932"/>
      <c r="R33" s="2758"/>
      <c r="S33" s="2925"/>
      <c r="T33" s="2925"/>
      <c r="U33" s="2925"/>
      <c r="V33" s="2925"/>
      <c r="W33" s="2932"/>
    </row>
    <row r="34" spans="1:31" s="2748" customFormat="1" ht="16.899999999999999" customHeight="1">
      <c r="A34" s="2746"/>
      <c r="B34" s="2746"/>
      <c r="C34" s="3271"/>
      <c r="D34" s="2929"/>
      <c r="E34" s="2930" t="s">
        <v>1273</v>
      </c>
      <c r="F34" s="2750"/>
      <c r="G34" s="2921"/>
      <c r="H34" s="2921"/>
      <c r="I34" s="2921"/>
      <c r="J34" s="2921"/>
      <c r="K34" s="2922"/>
      <c r="L34" s="2761"/>
      <c r="M34" s="2921"/>
      <c r="N34" s="2921"/>
      <c r="O34" s="2921"/>
      <c r="P34" s="2921"/>
      <c r="Q34" s="2922"/>
      <c r="R34" s="2761"/>
      <c r="S34" s="2921"/>
      <c r="T34" s="2921"/>
      <c r="U34" s="2921"/>
      <c r="V34" s="2921"/>
      <c r="W34" s="2922"/>
    </row>
    <row r="35" spans="1:31" s="2748" customFormat="1" ht="16.899999999999999" customHeight="1">
      <c r="A35" s="2746"/>
      <c r="B35" s="2746"/>
      <c r="C35" s="3272"/>
      <c r="D35" s="2766"/>
      <c r="E35" s="2923" t="s">
        <v>100</v>
      </c>
      <c r="F35" s="2750"/>
      <c r="G35" s="2921"/>
      <c r="H35" s="2921"/>
      <c r="I35" s="2921"/>
      <c r="J35" s="2921"/>
      <c r="K35" s="2922"/>
      <c r="L35" s="2761"/>
      <c r="M35" s="2921"/>
      <c r="N35" s="2921"/>
      <c r="O35" s="2921"/>
      <c r="P35" s="2921"/>
      <c r="Q35" s="2922"/>
      <c r="R35" s="2761"/>
      <c r="S35" s="2921"/>
      <c r="T35" s="2921"/>
      <c r="U35" s="2921"/>
      <c r="V35" s="2921"/>
      <c r="W35" s="2922"/>
    </row>
    <row r="36" spans="1:31" ht="16.899999999999999" customHeight="1">
      <c r="C36" s="2767"/>
      <c r="D36" s="2759"/>
      <c r="E36" s="2759"/>
      <c r="F36" s="2756"/>
      <c r="G36" s="2768"/>
      <c r="H36" s="2768"/>
      <c r="I36" s="2768"/>
      <c r="J36" s="2768"/>
      <c r="K36" s="2769"/>
      <c r="L36" s="2770"/>
      <c r="M36" s="2768"/>
      <c r="N36" s="2768"/>
      <c r="O36" s="2768"/>
      <c r="P36" s="2768"/>
      <c r="Q36" s="2769"/>
      <c r="R36" s="2770"/>
      <c r="U36" s="2752"/>
      <c r="W36" s="2785"/>
      <c r="AE36" s="2752"/>
    </row>
    <row r="37" spans="1:31" ht="16.899999999999999" customHeight="1">
      <c r="C37" s="2771"/>
      <c r="D37" s="2756"/>
      <c r="E37" s="2759"/>
      <c r="F37" s="2772"/>
      <c r="G37" s="2773"/>
      <c r="H37" s="2773"/>
      <c r="I37" s="2773"/>
      <c r="J37" s="2773"/>
      <c r="K37" s="2774"/>
      <c r="L37" s="2775"/>
      <c r="M37" s="2773"/>
      <c r="N37" s="2773"/>
      <c r="O37" s="2773"/>
      <c r="P37" s="2773"/>
      <c r="Q37" s="2774"/>
      <c r="R37" s="2775"/>
      <c r="U37" s="2752"/>
      <c r="W37" s="2785"/>
      <c r="AE37" s="2752"/>
    </row>
    <row r="38" spans="1:31" ht="16.899999999999999" customHeight="1">
      <c r="C38" s="3263" t="s">
        <v>1274</v>
      </c>
      <c r="D38" s="3264"/>
      <c r="E38" s="3265"/>
      <c r="G38" s="3294" t="s">
        <v>1259</v>
      </c>
      <c r="H38" s="3295"/>
      <c r="I38" s="3295"/>
      <c r="J38" s="3295"/>
      <c r="K38" s="3296"/>
      <c r="L38" s="2751"/>
      <c r="M38" s="3294" t="s">
        <v>1260</v>
      </c>
      <c r="N38" s="3295"/>
      <c r="O38" s="3295"/>
      <c r="P38" s="3295"/>
      <c r="Q38" s="3296"/>
      <c r="R38" s="2751"/>
      <c r="S38" s="3294" t="s">
        <v>1261</v>
      </c>
      <c r="T38" s="3295"/>
      <c r="U38" s="3295"/>
      <c r="V38" s="3295"/>
      <c r="W38" s="3296"/>
      <c r="AE38" s="2752"/>
    </row>
    <row r="39" spans="1:31" ht="16.899999999999999" customHeight="1">
      <c r="C39" s="3266"/>
      <c r="D39" s="3267"/>
      <c r="E39" s="3268"/>
      <c r="F39" s="2780"/>
      <c r="G39" s="2753" t="s">
        <v>1262</v>
      </c>
      <c r="H39" s="2753" t="s">
        <v>1263</v>
      </c>
      <c r="I39" s="2753" t="s">
        <v>1264</v>
      </c>
      <c r="J39" s="2753" t="s">
        <v>1265</v>
      </c>
      <c r="K39" s="2754" t="s">
        <v>1266</v>
      </c>
      <c r="L39" s="2752"/>
      <c r="M39" s="2753" t="s">
        <v>1262</v>
      </c>
      <c r="N39" s="2753" t="s">
        <v>1263</v>
      </c>
      <c r="O39" s="2753" t="s">
        <v>1264</v>
      </c>
      <c r="P39" s="2753" t="s">
        <v>1265</v>
      </c>
      <c r="Q39" s="2754" t="s">
        <v>1266</v>
      </c>
      <c r="R39" s="2755"/>
      <c r="S39" s="2753" t="s">
        <v>1262</v>
      </c>
      <c r="T39" s="2753" t="s">
        <v>1263</v>
      </c>
      <c r="U39" s="2753" t="s">
        <v>1264</v>
      </c>
      <c r="V39" s="2753" t="s">
        <v>1265</v>
      </c>
      <c r="W39" s="2754" t="s">
        <v>1266</v>
      </c>
      <c r="AE39" s="2752"/>
    </row>
    <row r="40" spans="1:31" ht="16.899999999999999" customHeight="1">
      <c r="C40" s="2918" t="s">
        <v>1427</v>
      </c>
      <c r="D40" s="2914"/>
      <c r="E40" s="2915"/>
      <c r="F40" s="2781"/>
      <c r="G40" s="2920"/>
      <c r="H40" s="2920"/>
      <c r="I40" s="2920"/>
      <c r="J40" s="2920"/>
      <c r="K40" s="2920"/>
      <c r="L40" s="2752"/>
      <c r="M40" s="2920"/>
      <c r="N40" s="2920"/>
      <c r="O40" s="2920"/>
      <c r="P40" s="2920"/>
      <c r="Q40" s="2920"/>
      <c r="S40" s="2920"/>
      <c r="T40" s="2920"/>
      <c r="U40" s="2920"/>
      <c r="V40" s="2920"/>
      <c r="W40" s="2920"/>
      <c r="AE40" s="2752"/>
    </row>
    <row r="41" spans="1:31" s="2748" customFormat="1" ht="16.899999999999999" customHeight="1">
      <c r="A41" s="2746"/>
      <c r="B41" s="2746"/>
      <c r="C41" s="3273" t="s">
        <v>104</v>
      </c>
      <c r="D41" s="3279" t="s">
        <v>1275</v>
      </c>
      <c r="E41" s="3280"/>
      <c r="F41" s="2782"/>
      <c r="G41" s="2933"/>
      <c r="H41" s="2933"/>
      <c r="I41" s="2933"/>
      <c r="J41" s="2933"/>
      <c r="K41" s="2933"/>
      <c r="M41" s="2933"/>
      <c r="N41" s="2933"/>
      <c r="O41" s="2933"/>
      <c r="P41" s="2933"/>
      <c r="Q41" s="2933"/>
      <c r="S41" s="2933"/>
      <c r="T41" s="2933"/>
      <c r="U41" s="2933"/>
      <c r="V41" s="2933"/>
      <c r="W41" s="2933"/>
    </row>
    <row r="42" spans="1:31" s="2748" customFormat="1" ht="16.899999999999999" customHeight="1">
      <c r="A42" s="2746"/>
      <c r="B42" s="2746"/>
      <c r="C42" s="3274"/>
      <c r="D42" s="3279" t="s">
        <v>1276</v>
      </c>
      <c r="E42" s="3280"/>
      <c r="F42" s="2782"/>
      <c r="G42" s="2933"/>
      <c r="H42" s="2933"/>
      <c r="I42" s="2933"/>
      <c r="J42" s="2933"/>
      <c r="K42" s="2933"/>
      <c r="M42" s="2933"/>
      <c r="N42" s="2933"/>
      <c r="O42" s="2933"/>
      <c r="P42" s="2933"/>
      <c r="Q42" s="2933"/>
      <c r="S42" s="2933"/>
      <c r="T42" s="2933"/>
      <c r="U42" s="2933"/>
      <c r="V42" s="2933"/>
      <c r="W42" s="2933"/>
    </row>
    <row r="43" spans="1:31" s="2748" customFormat="1" ht="16.899999999999999" customHeight="1">
      <c r="A43" s="2746"/>
      <c r="B43" s="2746"/>
      <c r="C43" s="3275"/>
      <c r="D43" s="3279" t="s">
        <v>1277</v>
      </c>
      <c r="E43" s="3280"/>
      <c r="F43" s="2782"/>
      <c r="G43" s="2933"/>
      <c r="H43" s="2933"/>
      <c r="I43" s="2933"/>
      <c r="J43" s="2933"/>
      <c r="K43" s="2933"/>
      <c r="M43" s="2933"/>
      <c r="N43" s="2933"/>
      <c r="O43" s="2933"/>
      <c r="P43" s="2933"/>
      <c r="Q43" s="2933"/>
      <c r="S43" s="2933"/>
      <c r="T43" s="2933"/>
      <c r="U43" s="2933"/>
      <c r="V43" s="2933"/>
      <c r="W43" s="2933"/>
    </row>
    <row r="44" spans="1:31" ht="16.899999999999999" customHeight="1">
      <c r="C44" s="2913" t="s">
        <v>1278</v>
      </c>
      <c r="D44" s="2914"/>
      <c r="E44" s="2915" t="s">
        <v>337</v>
      </c>
      <c r="F44" s="2783"/>
      <c r="G44" s="2920"/>
      <c r="H44" s="2920"/>
      <c r="I44" s="2920"/>
      <c r="J44" s="2920"/>
      <c r="K44" s="2920"/>
      <c r="L44" s="2752"/>
      <c r="M44" s="2920"/>
      <c r="N44" s="2920"/>
      <c r="O44" s="2920"/>
      <c r="P44" s="2920"/>
      <c r="Q44" s="2920"/>
      <c r="S44" s="2920"/>
      <c r="T44" s="2920"/>
      <c r="U44" s="2920"/>
      <c r="V44" s="2920"/>
      <c r="W44" s="2920"/>
      <c r="AE44" s="2752"/>
    </row>
    <row r="45" spans="1:31" s="2748" customFormat="1" ht="16.899999999999999" customHeight="1">
      <c r="A45" s="2746"/>
      <c r="B45" s="2746"/>
      <c r="C45" s="3287" t="s">
        <v>104</v>
      </c>
      <c r="D45" s="3276" t="s">
        <v>1279</v>
      </c>
      <c r="E45" s="2923" t="s">
        <v>92</v>
      </c>
      <c r="F45" s="2887"/>
      <c r="G45" s="2933"/>
      <c r="H45" s="2933"/>
      <c r="I45" s="2933"/>
      <c r="J45" s="2933"/>
      <c r="K45" s="2933"/>
      <c r="M45" s="2933"/>
      <c r="N45" s="2933"/>
      <c r="O45" s="2933"/>
      <c r="P45" s="2933"/>
      <c r="Q45" s="2933"/>
      <c r="S45" s="2933"/>
      <c r="T45" s="2933"/>
      <c r="U45" s="2933"/>
      <c r="V45" s="2933"/>
      <c r="W45" s="2933"/>
    </row>
    <row r="46" spans="1:31" s="2748" customFormat="1" ht="16.899999999999999" customHeight="1">
      <c r="A46" s="2746"/>
      <c r="B46" s="2746"/>
      <c r="C46" s="3288"/>
      <c r="D46" s="3277"/>
      <c r="E46" s="2923" t="s">
        <v>338</v>
      </c>
      <c r="F46" s="2887"/>
      <c r="G46" s="2933"/>
      <c r="H46" s="2933"/>
      <c r="I46" s="2933"/>
      <c r="J46" s="2933"/>
      <c r="K46" s="2933"/>
      <c r="M46" s="2933"/>
      <c r="N46" s="2933"/>
      <c r="O46" s="2933"/>
      <c r="P46" s="2933"/>
      <c r="Q46" s="2933"/>
      <c r="S46" s="2933"/>
      <c r="T46" s="2933"/>
      <c r="U46" s="2933"/>
      <c r="V46" s="2933"/>
      <c r="W46" s="2933"/>
    </row>
    <row r="47" spans="1:31" s="2748" customFormat="1" ht="16.899999999999999" customHeight="1">
      <c r="A47" s="2746"/>
      <c r="B47" s="2746"/>
      <c r="C47" s="3288"/>
      <c r="D47" s="3278"/>
      <c r="E47" s="2923" t="s">
        <v>93</v>
      </c>
      <c r="F47" s="2887"/>
      <c r="G47" s="2933"/>
      <c r="H47" s="2933"/>
      <c r="I47" s="2933"/>
      <c r="J47" s="2933"/>
      <c r="K47" s="2933"/>
      <c r="M47" s="2933"/>
      <c r="N47" s="2933"/>
      <c r="O47" s="2933"/>
      <c r="P47" s="2933"/>
      <c r="Q47" s="2933"/>
      <c r="S47" s="2933"/>
      <c r="T47" s="2933"/>
      <c r="U47" s="2933"/>
      <c r="V47" s="2933"/>
      <c r="W47" s="2933"/>
    </row>
    <row r="48" spans="1:31" s="2748" customFormat="1" ht="16.899999999999999" customHeight="1">
      <c r="A48" s="2746"/>
      <c r="B48" s="2746"/>
      <c r="C48" s="3288"/>
      <c r="D48" s="3276" t="s">
        <v>1280</v>
      </c>
      <c r="E48" s="2923" t="s">
        <v>92</v>
      </c>
      <c r="F48" s="2887"/>
      <c r="G48" s="2933"/>
      <c r="H48" s="2933"/>
      <c r="I48" s="2933"/>
      <c r="J48" s="2933"/>
      <c r="K48" s="2933"/>
      <c r="M48" s="2933"/>
      <c r="N48" s="2933"/>
      <c r="O48" s="2933"/>
      <c r="P48" s="2933"/>
      <c r="Q48" s="2933"/>
      <c r="S48" s="2933"/>
      <c r="T48" s="2933"/>
      <c r="U48" s="2933"/>
      <c r="V48" s="2933"/>
      <c r="W48" s="2933"/>
    </row>
    <row r="49" spans="1:31" s="2748" customFormat="1" ht="16.899999999999999" customHeight="1">
      <c r="A49" s="2746"/>
      <c r="B49" s="2746"/>
      <c r="C49" s="3288"/>
      <c r="D49" s="3277"/>
      <c r="E49" s="2923" t="s">
        <v>338</v>
      </c>
      <c r="F49" s="2887"/>
      <c r="G49" s="2933"/>
      <c r="H49" s="2933"/>
      <c r="I49" s="2933"/>
      <c r="J49" s="2933"/>
      <c r="K49" s="2933"/>
      <c r="M49" s="2933"/>
      <c r="N49" s="2933"/>
      <c r="O49" s="2933"/>
      <c r="P49" s="2933"/>
      <c r="Q49" s="2933"/>
      <c r="S49" s="2933"/>
      <c r="T49" s="2933"/>
      <c r="U49" s="2933"/>
      <c r="V49" s="2933"/>
      <c r="W49" s="2933"/>
    </row>
    <row r="50" spans="1:31" s="2748" customFormat="1" ht="16.899999999999999" customHeight="1">
      <c r="A50" s="2746"/>
      <c r="B50" s="2746"/>
      <c r="C50" s="3288"/>
      <c r="D50" s="3278"/>
      <c r="E50" s="2923" t="s">
        <v>93</v>
      </c>
      <c r="F50" s="2887"/>
      <c r="G50" s="2933"/>
      <c r="H50" s="2933"/>
      <c r="I50" s="2933"/>
      <c r="J50" s="2933"/>
      <c r="K50" s="2933"/>
      <c r="M50" s="2933"/>
      <c r="N50" s="2933"/>
      <c r="O50" s="2933"/>
      <c r="P50" s="2933"/>
      <c r="Q50" s="2933"/>
      <c r="S50" s="2933"/>
      <c r="T50" s="2933"/>
      <c r="U50" s="2933"/>
      <c r="V50" s="2933"/>
      <c r="W50" s="2933"/>
    </row>
    <row r="51" spans="1:31" s="2748" customFormat="1" ht="16.899999999999999" customHeight="1">
      <c r="A51" s="2746"/>
      <c r="B51" s="2746"/>
      <c r="C51" s="3288"/>
      <c r="D51" s="3276" t="s">
        <v>1281</v>
      </c>
      <c r="E51" s="2923" t="s">
        <v>92</v>
      </c>
      <c r="F51" s="2887"/>
      <c r="G51" s="2933"/>
      <c r="H51" s="2933"/>
      <c r="I51" s="2933"/>
      <c r="J51" s="2933"/>
      <c r="K51" s="2933"/>
      <c r="M51" s="2933"/>
      <c r="N51" s="2933"/>
      <c r="O51" s="2933"/>
      <c r="P51" s="2933"/>
      <c r="Q51" s="2933"/>
      <c r="S51" s="2933"/>
      <c r="T51" s="2933"/>
      <c r="U51" s="2933"/>
      <c r="V51" s="2933"/>
      <c r="W51" s="2933"/>
    </row>
    <row r="52" spans="1:31" s="2748" customFormat="1" ht="16.899999999999999" customHeight="1">
      <c r="A52" s="2746"/>
      <c r="B52" s="2746"/>
      <c r="C52" s="3288"/>
      <c r="D52" s="3277"/>
      <c r="E52" s="2923" t="s">
        <v>338</v>
      </c>
      <c r="F52" s="2887"/>
      <c r="G52" s="2933"/>
      <c r="H52" s="2933"/>
      <c r="I52" s="2933"/>
      <c r="J52" s="2933"/>
      <c r="K52" s="2933"/>
      <c r="M52" s="2933"/>
      <c r="N52" s="2933"/>
      <c r="O52" s="2933"/>
      <c r="P52" s="2933"/>
      <c r="Q52" s="2933"/>
      <c r="S52" s="2933"/>
      <c r="T52" s="2933"/>
      <c r="U52" s="2933"/>
      <c r="V52" s="2933"/>
      <c r="W52" s="2933"/>
    </row>
    <row r="53" spans="1:31" s="2748" customFormat="1" ht="16.899999999999999" customHeight="1">
      <c r="A53" s="2746"/>
      <c r="B53" s="2746"/>
      <c r="C53" s="3289"/>
      <c r="D53" s="3278"/>
      <c r="E53" s="2923" t="s">
        <v>93</v>
      </c>
      <c r="F53" s="2887"/>
      <c r="G53" s="2933"/>
      <c r="H53" s="2933"/>
      <c r="I53" s="2933"/>
      <c r="J53" s="2933"/>
      <c r="K53" s="2933"/>
      <c r="M53" s="2933"/>
      <c r="N53" s="2933"/>
      <c r="O53" s="2933"/>
      <c r="P53" s="2933"/>
      <c r="Q53" s="2933"/>
      <c r="S53" s="2933"/>
      <c r="T53" s="2933"/>
      <c r="U53" s="2933"/>
      <c r="V53" s="2933"/>
      <c r="W53" s="2933"/>
    </row>
    <row r="54" spans="1:31" ht="16.899999999999999" customHeight="1">
      <c r="C54" s="2784"/>
      <c r="D54" s="2759"/>
      <c r="E54" s="2759"/>
      <c r="F54" s="2759"/>
      <c r="G54" s="2756"/>
      <c r="H54" s="2756"/>
      <c r="I54" s="2756"/>
      <c r="M54" s="2756"/>
      <c r="N54" s="2756"/>
      <c r="O54" s="2756"/>
      <c r="Q54" s="2785"/>
      <c r="R54" s="2786"/>
      <c r="U54" s="2752"/>
      <c r="W54" s="2785"/>
      <c r="AE54" s="2752"/>
    </row>
    <row r="55" spans="1:31" ht="16.899999999999999" customHeight="1">
      <c r="C55" s="2759"/>
      <c r="D55" s="2759"/>
      <c r="E55" s="2759"/>
      <c r="F55" s="2759"/>
      <c r="G55" s="2787"/>
      <c r="H55" s="2787"/>
      <c r="I55" s="2787"/>
      <c r="M55" s="2787"/>
      <c r="N55" s="2787"/>
      <c r="O55" s="2787"/>
      <c r="Q55" s="2785"/>
      <c r="R55" s="2786"/>
      <c r="U55" s="2752"/>
      <c r="W55" s="2785"/>
      <c r="AE55" s="2752"/>
    </row>
    <row r="56" spans="1:31" ht="16.899999999999999" customHeight="1">
      <c r="C56" s="3263" t="s">
        <v>1282</v>
      </c>
      <c r="D56" s="3264"/>
      <c r="E56" s="3265"/>
      <c r="F56" s="2788"/>
      <c r="G56" s="3294" t="s">
        <v>1259</v>
      </c>
      <c r="H56" s="3295"/>
      <c r="I56" s="3295"/>
      <c r="J56" s="3295"/>
      <c r="K56" s="3296"/>
      <c r="L56" s="2751"/>
      <c r="M56" s="3294" t="s">
        <v>1260</v>
      </c>
      <c r="N56" s="3295"/>
      <c r="O56" s="3295"/>
      <c r="P56" s="3295"/>
      <c r="Q56" s="3296"/>
      <c r="R56" s="2751"/>
      <c r="S56" s="3294" t="s">
        <v>1261</v>
      </c>
      <c r="T56" s="3295"/>
      <c r="U56" s="3295"/>
      <c r="V56" s="3295"/>
      <c r="W56" s="3296"/>
      <c r="AE56" s="2752"/>
    </row>
    <row r="57" spans="1:31" ht="16.899999999999999" customHeight="1">
      <c r="C57" s="3266"/>
      <c r="D57" s="3267"/>
      <c r="E57" s="3268"/>
      <c r="F57" s="2789"/>
      <c r="G57" s="2753" t="s">
        <v>1262</v>
      </c>
      <c r="H57" s="2753" t="s">
        <v>1263</v>
      </c>
      <c r="I57" s="2753" t="s">
        <v>1264</v>
      </c>
      <c r="J57" s="2753" t="s">
        <v>1265</v>
      </c>
      <c r="K57" s="2754" t="s">
        <v>1266</v>
      </c>
      <c r="L57" s="2752"/>
      <c r="M57" s="2753" t="s">
        <v>1262</v>
      </c>
      <c r="N57" s="2753" t="s">
        <v>1263</v>
      </c>
      <c r="O57" s="2753" t="s">
        <v>1264</v>
      </c>
      <c r="P57" s="2753" t="s">
        <v>1265</v>
      </c>
      <c r="Q57" s="2754" t="s">
        <v>1266</v>
      </c>
      <c r="R57" s="2755"/>
      <c r="S57" s="2753" t="s">
        <v>1262</v>
      </c>
      <c r="T57" s="2753" t="s">
        <v>1263</v>
      </c>
      <c r="U57" s="2753" t="s">
        <v>1264</v>
      </c>
      <c r="V57" s="2753" t="s">
        <v>1265</v>
      </c>
      <c r="W57" s="2754" t="s">
        <v>1266</v>
      </c>
      <c r="AE57" s="2752"/>
    </row>
    <row r="58" spans="1:31" ht="16.899999999999999" customHeight="1">
      <c r="C58" s="2913" t="s">
        <v>1267</v>
      </c>
      <c r="D58" s="2914"/>
      <c r="E58" s="2915"/>
      <c r="F58" s="2783"/>
      <c r="G58" s="2920"/>
      <c r="H58" s="2920"/>
      <c r="I58" s="2920"/>
      <c r="J58" s="2920"/>
      <c r="K58" s="2920"/>
      <c r="L58" s="2752"/>
      <c r="M58" s="2920"/>
      <c r="N58" s="2920"/>
      <c r="O58" s="2920"/>
      <c r="P58" s="2920"/>
      <c r="Q58" s="2920"/>
      <c r="S58" s="2920"/>
      <c r="T58" s="2920"/>
      <c r="U58" s="2920"/>
      <c r="V58" s="2920"/>
      <c r="W58" s="2920"/>
      <c r="AE58" s="2752"/>
    </row>
    <row r="59" spans="1:31" s="2748" customFormat="1" ht="16.899999999999999" customHeight="1">
      <c r="A59" s="2746"/>
      <c r="B59" s="2746"/>
      <c r="C59" s="3284" t="s">
        <v>102</v>
      </c>
      <c r="D59" s="3279" t="s">
        <v>1283</v>
      </c>
      <c r="E59" s="3280"/>
      <c r="F59" s="2782"/>
      <c r="G59" s="2932"/>
      <c r="H59" s="2932"/>
      <c r="I59" s="2932"/>
      <c r="J59" s="2932"/>
      <c r="K59" s="2932"/>
      <c r="M59" s="2932"/>
      <c r="N59" s="2932"/>
      <c r="O59" s="2932"/>
      <c r="P59" s="2932"/>
      <c r="Q59" s="2932"/>
      <c r="S59" s="2932"/>
      <c r="T59" s="2932"/>
      <c r="U59" s="2932"/>
      <c r="V59" s="2932"/>
      <c r="W59" s="2932"/>
    </row>
    <row r="60" spans="1:31" s="2748" customFormat="1" ht="16.899999999999999" customHeight="1">
      <c r="A60" s="2746"/>
      <c r="B60" s="2746"/>
      <c r="C60" s="3285"/>
      <c r="D60" s="3279" t="s">
        <v>1284</v>
      </c>
      <c r="E60" s="3280"/>
      <c r="F60" s="2782"/>
      <c r="G60" s="2932"/>
      <c r="H60" s="2932"/>
      <c r="I60" s="2932"/>
      <c r="J60" s="2932"/>
      <c r="K60" s="2932"/>
      <c r="M60" s="2932"/>
      <c r="N60" s="2932"/>
      <c r="O60" s="2932"/>
      <c r="P60" s="2932"/>
      <c r="Q60" s="2932"/>
      <c r="S60" s="2932"/>
      <c r="T60" s="2932"/>
      <c r="U60" s="2932"/>
      <c r="V60" s="2932"/>
      <c r="W60" s="2932"/>
    </row>
    <row r="61" spans="1:31" s="2748" customFormat="1" ht="16.899999999999999" customHeight="1">
      <c r="A61" s="2746"/>
      <c r="B61" s="2746"/>
      <c r="C61" s="3285"/>
      <c r="D61" s="3290" t="s">
        <v>1285</v>
      </c>
      <c r="E61" s="3290"/>
      <c r="F61" s="2782"/>
      <c r="G61" s="2932"/>
      <c r="H61" s="2932"/>
      <c r="I61" s="2932"/>
      <c r="J61" s="2932"/>
      <c r="K61" s="2932"/>
      <c r="M61" s="2932"/>
      <c r="N61" s="2932"/>
      <c r="O61" s="2932"/>
      <c r="P61" s="2932"/>
      <c r="Q61" s="2932"/>
      <c r="S61" s="2932"/>
      <c r="T61" s="2932"/>
      <c r="U61" s="2932"/>
      <c r="V61" s="2932"/>
      <c r="W61" s="2932"/>
    </row>
    <row r="62" spans="1:31" s="2748" customFormat="1" ht="16.899999999999999" customHeight="1">
      <c r="A62" s="2746"/>
      <c r="B62" s="2746"/>
      <c r="C62" s="3285"/>
      <c r="D62" s="3279" t="s">
        <v>1286</v>
      </c>
      <c r="E62" s="3280"/>
      <c r="F62" s="2782"/>
      <c r="G62" s="2932"/>
      <c r="H62" s="2932"/>
      <c r="I62" s="2932"/>
      <c r="J62" s="2932"/>
      <c r="K62" s="2932"/>
      <c r="M62" s="2932"/>
      <c r="N62" s="2932"/>
      <c r="O62" s="2932"/>
      <c r="P62" s="2932"/>
      <c r="Q62" s="2932"/>
      <c r="S62" s="2932"/>
      <c r="T62" s="2932"/>
      <c r="U62" s="2932"/>
      <c r="V62" s="2932"/>
      <c r="W62" s="2932"/>
    </row>
    <row r="63" spans="1:31" s="2748" customFormat="1" ht="16.899999999999999" customHeight="1">
      <c r="A63" s="2746"/>
      <c r="B63" s="2746"/>
      <c r="C63" s="3285"/>
      <c r="D63" s="3279" t="s">
        <v>1287</v>
      </c>
      <c r="E63" s="3280"/>
      <c r="F63" s="2782"/>
      <c r="G63" s="2932"/>
      <c r="H63" s="2932"/>
      <c r="I63" s="2932"/>
      <c r="J63" s="2932"/>
      <c r="K63" s="2932"/>
      <c r="M63" s="2932"/>
      <c r="N63" s="2932"/>
      <c r="O63" s="2932"/>
      <c r="P63" s="2932"/>
      <c r="Q63" s="2932"/>
      <c r="S63" s="2932"/>
      <c r="T63" s="2932"/>
      <c r="U63" s="2932"/>
      <c r="V63" s="2932"/>
      <c r="W63" s="2932"/>
    </row>
    <row r="64" spans="1:31" s="2748" customFormat="1" ht="16.899999999999999" customHeight="1">
      <c r="A64" s="2746"/>
      <c r="B64" s="2746"/>
      <c r="C64" s="3285"/>
      <c r="D64" s="3279" t="s">
        <v>1288</v>
      </c>
      <c r="E64" s="3280"/>
      <c r="F64" s="2782"/>
      <c r="G64" s="2932"/>
      <c r="H64" s="2932"/>
      <c r="I64" s="2932"/>
      <c r="J64" s="2932"/>
      <c r="K64" s="2932"/>
      <c r="M64" s="2932"/>
      <c r="N64" s="2932"/>
      <c r="O64" s="2932"/>
      <c r="P64" s="2932"/>
      <c r="Q64" s="2932"/>
      <c r="S64" s="2932"/>
      <c r="T64" s="2932"/>
      <c r="U64" s="2932"/>
      <c r="V64" s="2932"/>
      <c r="W64" s="2932"/>
    </row>
    <row r="65" spans="1:23" s="2748" customFormat="1" ht="16.899999999999999" customHeight="1">
      <c r="A65" s="2746"/>
      <c r="B65" s="2746"/>
      <c r="C65" s="3285"/>
      <c r="D65" s="3279" t="s">
        <v>1289</v>
      </c>
      <c r="E65" s="3280"/>
      <c r="F65" s="2782"/>
      <c r="G65" s="2932"/>
      <c r="H65" s="2932"/>
      <c r="I65" s="2932"/>
      <c r="J65" s="2932"/>
      <c r="K65" s="2932"/>
      <c r="M65" s="2932"/>
      <c r="N65" s="2932"/>
      <c r="O65" s="2932"/>
      <c r="P65" s="2932"/>
      <c r="Q65" s="2932"/>
      <c r="S65" s="2932"/>
      <c r="T65" s="2932"/>
      <c r="U65" s="2932"/>
      <c r="V65" s="2932"/>
      <c r="W65" s="2932"/>
    </row>
    <row r="66" spans="1:23" s="2748" customFormat="1" ht="16.899999999999999" customHeight="1">
      <c r="A66" s="2746"/>
      <c r="B66" s="2746"/>
      <c r="C66" s="3285"/>
      <c r="D66" s="3279" t="s">
        <v>1290</v>
      </c>
      <c r="E66" s="3280"/>
      <c r="F66" s="2782"/>
      <c r="G66" s="2932"/>
      <c r="H66" s="2932"/>
      <c r="I66" s="2932"/>
      <c r="J66" s="2932"/>
      <c r="K66" s="2932"/>
      <c r="M66" s="2932"/>
      <c r="N66" s="2932"/>
      <c r="O66" s="2932"/>
      <c r="P66" s="2932"/>
      <c r="Q66" s="2932"/>
      <c r="S66" s="2932"/>
      <c r="T66" s="2932"/>
      <c r="U66" s="2932"/>
      <c r="V66" s="2932"/>
      <c r="W66" s="2932"/>
    </row>
    <row r="67" spans="1:23" s="2748" customFormat="1" ht="16.899999999999999" customHeight="1">
      <c r="A67" s="2746"/>
      <c r="B67" s="2746"/>
      <c r="C67" s="3285"/>
      <c r="D67" s="3279" t="s">
        <v>1291</v>
      </c>
      <c r="E67" s="3280"/>
      <c r="F67" s="2782"/>
      <c r="G67" s="2932"/>
      <c r="H67" s="2932"/>
      <c r="I67" s="2932"/>
      <c r="J67" s="2932"/>
      <c r="K67" s="2932"/>
      <c r="M67" s="2932"/>
      <c r="N67" s="2932"/>
      <c r="O67" s="2932"/>
      <c r="P67" s="2932"/>
      <c r="Q67" s="2932"/>
      <c r="S67" s="2932"/>
      <c r="T67" s="2932"/>
      <c r="U67" s="2932"/>
      <c r="V67" s="2932"/>
      <c r="W67" s="2932"/>
    </row>
    <row r="68" spans="1:23" s="2748" customFormat="1" ht="16.899999999999999" customHeight="1">
      <c r="A68" s="2746"/>
      <c r="B68" s="2746"/>
      <c r="C68" s="3286"/>
      <c r="D68" s="3279" t="s">
        <v>1292</v>
      </c>
      <c r="E68" s="3280"/>
      <c r="F68" s="2782"/>
      <c r="G68" s="2932"/>
      <c r="H68" s="2932"/>
      <c r="I68" s="2932"/>
      <c r="J68" s="2932"/>
      <c r="K68" s="2932"/>
      <c r="M68" s="2932"/>
      <c r="N68" s="2932"/>
      <c r="O68" s="2932"/>
      <c r="P68" s="2932"/>
      <c r="Q68" s="2932"/>
      <c r="S68" s="2932"/>
      <c r="T68" s="2932"/>
      <c r="U68" s="2932"/>
      <c r="V68" s="2932"/>
      <c r="W68" s="2932"/>
    </row>
    <row r="69" spans="1:23" s="2748" customFormat="1" ht="16.899999999999999" customHeight="1">
      <c r="A69" s="2746"/>
      <c r="B69" s="2746"/>
      <c r="C69" s="3281" t="s">
        <v>1293</v>
      </c>
      <c r="D69" s="3279" t="s">
        <v>1283</v>
      </c>
      <c r="E69" s="3280"/>
      <c r="F69" s="2782"/>
      <c r="G69" s="2932"/>
      <c r="H69" s="2932"/>
      <c r="I69" s="2932"/>
      <c r="J69" s="2932"/>
      <c r="K69" s="2932"/>
      <c r="M69" s="2932"/>
      <c r="N69" s="2932"/>
      <c r="O69" s="2932"/>
      <c r="P69" s="2932"/>
      <c r="Q69" s="2932"/>
      <c r="S69" s="2932"/>
      <c r="T69" s="2932"/>
      <c r="U69" s="2932"/>
      <c r="V69" s="2932"/>
      <c r="W69" s="2932"/>
    </row>
    <row r="70" spans="1:23" s="2748" customFormat="1" ht="16.899999999999999" customHeight="1">
      <c r="A70" s="2746"/>
      <c r="B70" s="2746"/>
      <c r="C70" s="3282"/>
      <c r="D70" s="3279" t="s">
        <v>1284</v>
      </c>
      <c r="E70" s="3280"/>
      <c r="F70" s="2782"/>
      <c r="G70" s="2932"/>
      <c r="H70" s="2932"/>
      <c r="I70" s="2932"/>
      <c r="J70" s="2932"/>
      <c r="K70" s="2932"/>
      <c r="M70" s="2932"/>
      <c r="N70" s="2932"/>
      <c r="O70" s="2932"/>
      <c r="P70" s="2932"/>
      <c r="Q70" s="2932"/>
      <c r="S70" s="2932"/>
      <c r="T70" s="2932"/>
      <c r="U70" s="2932"/>
      <c r="V70" s="2932"/>
      <c r="W70" s="2932"/>
    </row>
    <row r="71" spans="1:23" s="2748" customFormat="1" ht="16.899999999999999" customHeight="1">
      <c r="A71" s="2746"/>
      <c r="B71" s="2746"/>
      <c r="C71" s="3282"/>
      <c r="D71" s="3279" t="s">
        <v>1285</v>
      </c>
      <c r="E71" s="3280"/>
      <c r="F71" s="2782"/>
      <c r="G71" s="2932"/>
      <c r="H71" s="2932"/>
      <c r="I71" s="2932"/>
      <c r="J71" s="2932"/>
      <c r="K71" s="2932"/>
      <c r="M71" s="2932"/>
      <c r="N71" s="2932"/>
      <c r="O71" s="2932"/>
      <c r="P71" s="2932"/>
      <c r="Q71" s="2932"/>
      <c r="S71" s="2932"/>
      <c r="T71" s="2932"/>
      <c r="U71" s="2932"/>
      <c r="V71" s="2932"/>
      <c r="W71" s="2932"/>
    </row>
    <row r="72" spans="1:23" s="2748" customFormat="1" ht="16.899999999999999" customHeight="1">
      <c r="A72" s="2746"/>
      <c r="B72" s="2746"/>
      <c r="C72" s="3282"/>
      <c r="D72" s="3279" t="s">
        <v>1286</v>
      </c>
      <c r="E72" s="3280"/>
      <c r="F72" s="2782"/>
      <c r="G72" s="2932"/>
      <c r="H72" s="2932"/>
      <c r="I72" s="2932"/>
      <c r="J72" s="2932"/>
      <c r="K72" s="2932"/>
      <c r="M72" s="2932"/>
      <c r="N72" s="2932"/>
      <c r="O72" s="2932"/>
      <c r="P72" s="2932"/>
      <c r="Q72" s="2932"/>
      <c r="S72" s="2932"/>
      <c r="T72" s="2932"/>
      <c r="U72" s="2932"/>
      <c r="V72" s="2932"/>
      <c r="W72" s="2932"/>
    </row>
    <row r="73" spans="1:23" s="2748" customFormat="1" ht="16.899999999999999" customHeight="1">
      <c r="A73" s="2746"/>
      <c r="B73" s="2746"/>
      <c r="C73" s="3282"/>
      <c r="D73" s="3279" t="s">
        <v>1287</v>
      </c>
      <c r="E73" s="3280"/>
      <c r="F73" s="2782"/>
      <c r="G73" s="2932"/>
      <c r="H73" s="2932"/>
      <c r="I73" s="2932"/>
      <c r="J73" s="2932"/>
      <c r="K73" s="2932"/>
      <c r="M73" s="2932"/>
      <c r="N73" s="2932"/>
      <c r="O73" s="2932"/>
      <c r="P73" s="2932"/>
      <c r="Q73" s="2932"/>
      <c r="S73" s="2932"/>
      <c r="T73" s="2932"/>
      <c r="U73" s="2932"/>
      <c r="V73" s="2932"/>
      <c r="W73" s="2932"/>
    </row>
    <row r="74" spans="1:23" s="2748" customFormat="1" ht="16.899999999999999" customHeight="1">
      <c r="A74" s="2746"/>
      <c r="B74" s="2746"/>
      <c r="C74" s="3282"/>
      <c r="D74" s="3279" t="s">
        <v>1288</v>
      </c>
      <c r="E74" s="3280"/>
      <c r="F74" s="2782"/>
      <c r="G74" s="2932"/>
      <c r="H74" s="2932"/>
      <c r="I74" s="2932"/>
      <c r="J74" s="2932"/>
      <c r="K74" s="2932"/>
      <c r="M74" s="2932"/>
      <c r="N74" s="2932"/>
      <c r="O74" s="2932"/>
      <c r="P74" s="2932"/>
      <c r="Q74" s="2932"/>
      <c r="S74" s="2932"/>
      <c r="T74" s="2932"/>
      <c r="U74" s="2932"/>
      <c r="V74" s="2932"/>
      <c r="W74" s="2932"/>
    </row>
    <row r="75" spans="1:23" s="2748" customFormat="1" ht="16.899999999999999" customHeight="1">
      <c r="A75" s="2746"/>
      <c r="B75" s="2746"/>
      <c r="C75" s="3282"/>
      <c r="D75" s="3279" t="s">
        <v>1289</v>
      </c>
      <c r="E75" s="3280"/>
      <c r="F75" s="2782"/>
      <c r="G75" s="2932"/>
      <c r="H75" s="2932"/>
      <c r="I75" s="2932"/>
      <c r="J75" s="2932"/>
      <c r="K75" s="2932"/>
      <c r="M75" s="2932"/>
      <c r="N75" s="2932"/>
      <c r="O75" s="2932"/>
      <c r="P75" s="2932"/>
      <c r="Q75" s="2932"/>
      <c r="S75" s="2932"/>
      <c r="T75" s="2932"/>
      <c r="U75" s="2932"/>
      <c r="V75" s="2932"/>
      <c r="W75" s="2932"/>
    </row>
    <row r="76" spans="1:23" s="2748" customFormat="1" ht="16.899999999999999" customHeight="1">
      <c r="A76" s="2746"/>
      <c r="B76" s="2746"/>
      <c r="C76" s="3282"/>
      <c r="D76" s="3279" t="s">
        <v>1290</v>
      </c>
      <c r="E76" s="3280"/>
      <c r="F76" s="2782"/>
      <c r="G76" s="2932"/>
      <c r="H76" s="2932"/>
      <c r="I76" s="2932"/>
      <c r="J76" s="2932"/>
      <c r="K76" s="2932"/>
      <c r="M76" s="2932"/>
      <c r="N76" s="2932"/>
      <c r="O76" s="2932"/>
      <c r="P76" s="2932"/>
      <c r="Q76" s="2932"/>
      <c r="S76" s="2932"/>
      <c r="T76" s="2932"/>
      <c r="U76" s="2932"/>
      <c r="V76" s="2932"/>
      <c r="W76" s="2932"/>
    </row>
    <row r="77" spans="1:23" s="2748" customFormat="1" ht="16.899999999999999" customHeight="1">
      <c r="A77" s="2746"/>
      <c r="B77" s="2746"/>
      <c r="C77" s="3282"/>
      <c r="D77" s="3279" t="s">
        <v>1291</v>
      </c>
      <c r="E77" s="3280"/>
      <c r="F77" s="2782"/>
      <c r="G77" s="2932"/>
      <c r="H77" s="2932"/>
      <c r="I77" s="2932"/>
      <c r="J77" s="2932"/>
      <c r="K77" s="2932"/>
      <c r="M77" s="2932"/>
      <c r="N77" s="2932"/>
      <c r="O77" s="2932"/>
      <c r="P77" s="2932"/>
      <c r="Q77" s="2932"/>
      <c r="S77" s="2932"/>
      <c r="T77" s="2932"/>
      <c r="U77" s="2932"/>
      <c r="V77" s="2932"/>
      <c r="W77" s="2932"/>
    </row>
    <row r="78" spans="1:23" s="2748" customFormat="1" ht="16.899999999999999" customHeight="1">
      <c r="A78" s="2746"/>
      <c r="B78" s="2746"/>
      <c r="C78" s="3283"/>
      <c r="D78" s="3279" t="s">
        <v>1292</v>
      </c>
      <c r="E78" s="3280"/>
      <c r="F78" s="2782"/>
      <c r="G78" s="2932"/>
      <c r="H78" s="2932"/>
      <c r="I78" s="2932"/>
      <c r="J78" s="2932"/>
      <c r="K78" s="2932"/>
      <c r="M78" s="2932"/>
      <c r="N78" s="2932"/>
      <c r="O78" s="2932"/>
      <c r="P78" s="2932"/>
      <c r="Q78" s="2932"/>
      <c r="S78" s="2932"/>
      <c r="T78" s="2932"/>
      <c r="U78" s="2932"/>
      <c r="V78" s="2932"/>
      <c r="W78" s="2932"/>
    </row>
    <row r="79" spans="1:23" s="2748" customFormat="1" ht="16.899999999999999" customHeight="1">
      <c r="A79" s="2746"/>
      <c r="B79" s="2746"/>
      <c r="C79" s="3281" t="s">
        <v>101</v>
      </c>
      <c r="D79" s="3279" t="s">
        <v>1283</v>
      </c>
      <c r="E79" s="3280"/>
      <c r="F79" s="2782"/>
      <c r="G79" s="2932"/>
      <c r="H79" s="2932"/>
      <c r="I79" s="2932"/>
      <c r="J79" s="2932"/>
      <c r="K79" s="2932"/>
      <c r="M79" s="2932"/>
      <c r="N79" s="2932"/>
      <c r="O79" s="2932"/>
      <c r="P79" s="2932"/>
      <c r="Q79" s="2932"/>
      <c r="S79" s="2932"/>
      <c r="T79" s="2932"/>
      <c r="U79" s="2932"/>
      <c r="V79" s="2932"/>
      <c r="W79" s="2932"/>
    </row>
    <row r="80" spans="1:23" s="2748" customFormat="1" ht="16.899999999999999" customHeight="1">
      <c r="A80" s="2746"/>
      <c r="B80" s="2746"/>
      <c r="C80" s="3282"/>
      <c r="D80" s="3279" t="s">
        <v>1284</v>
      </c>
      <c r="E80" s="3280"/>
      <c r="F80" s="2782"/>
      <c r="G80" s="2932"/>
      <c r="H80" s="2932"/>
      <c r="I80" s="2932"/>
      <c r="J80" s="2932"/>
      <c r="K80" s="2932"/>
      <c r="M80" s="2932"/>
      <c r="N80" s="2932"/>
      <c r="O80" s="2932"/>
      <c r="P80" s="2932"/>
      <c r="Q80" s="2932"/>
      <c r="S80" s="2932"/>
      <c r="T80" s="2932"/>
      <c r="U80" s="2932"/>
      <c r="V80" s="2932"/>
      <c r="W80" s="2932"/>
    </row>
    <row r="81" spans="1:31" s="2748" customFormat="1" ht="16.899999999999999" customHeight="1">
      <c r="A81" s="2746"/>
      <c r="B81" s="2746"/>
      <c r="C81" s="3282"/>
      <c r="D81" s="3279" t="s">
        <v>1285</v>
      </c>
      <c r="E81" s="3280"/>
      <c r="F81" s="2782"/>
      <c r="G81" s="2932"/>
      <c r="H81" s="2932"/>
      <c r="I81" s="2932"/>
      <c r="J81" s="2932"/>
      <c r="K81" s="2932"/>
      <c r="M81" s="2932"/>
      <c r="N81" s="2932"/>
      <c r="O81" s="2932"/>
      <c r="P81" s="2932"/>
      <c r="Q81" s="2932"/>
      <c r="S81" s="2932"/>
      <c r="T81" s="2932"/>
      <c r="U81" s="2932"/>
      <c r="V81" s="2932"/>
      <c r="W81" s="2932"/>
    </row>
    <row r="82" spans="1:31" s="2748" customFormat="1" ht="16.899999999999999" customHeight="1">
      <c r="A82" s="2746"/>
      <c r="B82" s="2746"/>
      <c r="C82" s="3282"/>
      <c r="D82" s="3279" t="s">
        <v>1286</v>
      </c>
      <c r="E82" s="3280"/>
      <c r="F82" s="2782"/>
      <c r="G82" s="2932"/>
      <c r="H82" s="2932"/>
      <c r="I82" s="2932"/>
      <c r="J82" s="2932"/>
      <c r="K82" s="2932"/>
      <c r="M82" s="2932"/>
      <c r="N82" s="2932"/>
      <c r="O82" s="2932"/>
      <c r="P82" s="2932"/>
      <c r="Q82" s="2932"/>
      <c r="S82" s="2932"/>
      <c r="T82" s="2932"/>
      <c r="U82" s="2932"/>
      <c r="V82" s="2932"/>
      <c r="W82" s="2932"/>
    </row>
    <row r="83" spans="1:31" s="2748" customFormat="1" ht="16.899999999999999" customHeight="1">
      <c r="A83" s="2746"/>
      <c r="B83" s="2746"/>
      <c r="C83" s="3282"/>
      <c r="D83" s="3279" t="s">
        <v>1287</v>
      </c>
      <c r="E83" s="3280"/>
      <c r="F83" s="2782"/>
      <c r="G83" s="2932"/>
      <c r="H83" s="2932"/>
      <c r="I83" s="2932"/>
      <c r="J83" s="2932"/>
      <c r="K83" s="2932"/>
      <c r="M83" s="2932"/>
      <c r="N83" s="2932"/>
      <c r="O83" s="2932"/>
      <c r="P83" s="2932"/>
      <c r="Q83" s="2932"/>
      <c r="S83" s="2932"/>
      <c r="T83" s="2932"/>
      <c r="U83" s="2932"/>
      <c r="V83" s="2932"/>
      <c r="W83" s="2932"/>
    </row>
    <row r="84" spans="1:31" s="2748" customFormat="1" ht="16.899999999999999" customHeight="1">
      <c r="A84" s="2746"/>
      <c r="B84" s="2746"/>
      <c r="C84" s="3282"/>
      <c r="D84" s="3279" t="s">
        <v>1288</v>
      </c>
      <c r="E84" s="3280"/>
      <c r="F84" s="2782"/>
      <c r="G84" s="2932"/>
      <c r="H84" s="2932"/>
      <c r="I84" s="2932"/>
      <c r="J84" s="2932"/>
      <c r="K84" s="2932"/>
      <c r="M84" s="2932"/>
      <c r="N84" s="2932"/>
      <c r="O84" s="2932"/>
      <c r="P84" s="2932"/>
      <c r="Q84" s="2932"/>
      <c r="S84" s="2932"/>
      <c r="T84" s="2932"/>
      <c r="U84" s="2932"/>
      <c r="V84" s="2932"/>
      <c r="W84" s="2932"/>
    </row>
    <row r="85" spans="1:31" s="2748" customFormat="1" ht="16.899999999999999" customHeight="1">
      <c r="A85" s="2746"/>
      <c r="B85" s="2746"/>
      <c r="C85" s="3282"/>
      <c r="D85" s="3279" t="s">
        <v>1289</v>
      </c>
      <c r="E85" s="3280"/>
      <c r="F85" s="2782"/>
      <c r="G85" s="2932"/>
      <c r="H85" s="2932"/>
      <c r="I85" s="2932"/>
      <c r="J85" s="2932"/>
      <c r="K85" s="2932"/>
      <c r="M85" s="2932"/>
      <c r="N85" s="2932"/>
      <c r="O85" s="2932"/>
      <c r="P85" s="2932"/>
      <c r="Q85" s="2932"/>
      <c r="S85" s="2932"/>
      <c r="T85" s="2932"/>
      <c r="U85" s="2932"/>
      <c r="V85" s="2932"/>
      <c r="W85" s="2932"/>
    </row>
    <row r="86" spans="1:31" s="2748" customFormat="1" ht="16.899999999999999" customHeight="1">
      <c r="A86" s="2746"/>
      <c r="B86" s="2746"/>
      <c r="C86" s="3282"/>
      <c r="D86" s="3279" t="s">
        <v>1290</v>
      </c>
      <c r="E86" s="3280"/>
      <c r="F86" s="2782"/>
      <c r="G86" s="2932"/>
      <c r="H86" s="2932"/>
      <c r="I86" s="2932"/>
      <c r="J86" s="2932"/>
      <c r="K86" s="2932"/>
      <c r="M86" s="2932"/>
      <c r="N86" s="2932"/>
      <c r="O86" s="2932"/>
      <c r="P86" s="2932"/>
      <c r="Q86" s="2932"/>
      <c r="S86" s="2932"/>
      <c r="T86" s="2932"/>
      <c r="U86" s="2932"/>
      <c r="V86" s="2932"/>
      <c r="W86" s="2932"/>
    </row>
    <row r="87" spans="1:31" s="2748" customFormat="1" ht="16.899999999999999" customHeight="1">
      <c r="A87" s="2746"/>
      <c r="B87" s="2746"/>
      <c r="C87" s="3282"/>
      <c r="D87" s="3279" t="s">
        <v>1291</v>
      </c>
      <c r="E87" s="3280"/>
      <c r="F87" s="2782"/>
      <c r="G87" s="2932"/>
      <c r="H87" s="2932"/>
      <c r="I87" s="2932"/>
      <c r="J87" s="2932"/>
      <c r="K87" s="2932"/>
      <c r="M87" s="2932"/>
      <c r="N87" s="2932"/>
      <c r="O87" s="2932"/>
      <c r="P87" s="2932"/>
      <c r="Q87" s="2932"/>
      <c r="S87" s="2932"/>
      <c r="T87" s="2932"/>
      <c r="U87" s="2932"/>
      <c r="V87" s="2932"/>
      <c r="W87" s="2932"/>
    </row>
    <row r="88" spans="1:31" s="2748" customFormat="1" ht="16.899999999999999" customHeight="1">
      <c r="A88" s="2746"/>
      <c r="B88" s="2746"/>
      <c r="C88" s="3283"/>
      <c r="D88" s="3279" t="s">
        <v>1292</v>
      </c>
      <c r="E88" s="3280"/>
      <c r="F88" s="2782"/>
      <c r="G88" s="2932"/>
      <c r="H88" s="2932"/>
      <c r="I88" s="2932"/>
      <c r="J88" s="2932"/>
      <c r="K88" s="2932"/>
      <c r="M88" s="2932"/>
      <c r="N88" s="2932"/>
      <c r="O88" s="2932"/>
      <c r="P88" s="2932"/>
      <c r="Q88" s="2932"/>
      <c r="S88" s="2932"/>
      <c r="T88" s="2932"/>
      <c r="U88" s="2932"/>
      <c r="V88" s="2932"/>
      <c r="W88" s="2932"/>
    </row>
    <row r="89" spans="1:31" ht="16.899999999999999" customHeight="1">
      <c r="C89" s="2913" t="s">
        <v>1278</v>
      </c>
      <c r="D89" s="2914"/>
      <c r="E89" s="2915" t="s">
        <v>337</v>
      </c>
      <c r="F89" s="2783"/>
      <c r="G89" s="2920"/>
      <c r="H89" s="2920"/>
      <c r="I89" s="2920"/>
      <c r="J89" s="2920"/>
      <c r="K89" s="2920"/>
      <c r="L89" s="2752"/>
      <c r="M89" s="2920"/>
      <c r="N89" s="2920"/>
      <c r="O89" s="2920"/>
      <c r="P89" s="2920"/>
      <c r="Q89" s="2920"/>
      <c r="S89" s="2920"/>
      <c r="T89" s="2920"/>
      <c r="U89" s="2920"/>
      <c r="V89" s="2920"/>
      <c r="W89" s="2920"/>
      <c r="AE89" s="2752"/>
    </row>
    <row r="90" spans="1:31" s="2748" customFormat="1" ht="16.899999999999999" customHeight="1">
      <c r="A90" s="2746"/>
      <c r="B90" s="2746"/>
      <c r="C90" s="3273" t="s">
        <v>102</v>
      </c>
      <c r="D90" s="3279" t="s">
        <v>1283</v>
      </c>
      <c r="E90" s="3280"/>
      <c r="F90" s="2782"/>
      <c r="G90" s="2922"/>
      <c r="H90" s="2922"/>
      <c r="I90" s="2922"/>
      <c r="J90" s="2922"/>
      <c r="K90" s="2922"/>
      <c r="M90" s="2922"/>
      <c r="N90" s="2922"/>
      <c r="O90" s="2922"/>
      <c r="P90" s="2922"/>
      <c r="Q90" s="2922"/>
      <c r="S90" s="2922"/>
      <c r="T90" s="2922"/>
      <c r="U90" s="2922"/>
      <c r="V90" s="2922"/>
      <c r="W90" s="2922"/>
    </row>
    <row r="91" spans="1:31" s="2748" customFormat="1" ht="16.899999999999999" customHeight="1">
      <c r="A91" s="2746"/>
      <c r="B91" s="2746"/>
      <c r="C91" s="3274"/>
      <c r="D91" s="3279" t="s">
        <v>1284</v>
      </c>
      <c r="E91" s="3280"/>
      <c r="F91" s="2782"/>
      <c r="G91" s="2922"/>
      <c r="H91" s="2922"/>
      <c r="I91" s="2922"/>
      <c r="J91" s="2922"/>
      <c r="K91" s="2922"/>
      <c r="M91" s="2922"/>
      <c r="N91" s="2922"/>
      <c r="O91" s="2922"/>
      <c r="P91" s="2922"/>
      <c r="Q91" s="2922"/>
      <c r="S91" s="2922"/>
      <c r="T91" s="2922"/>
      <c r="U91" s="2922"/>
      <c r="V91" s="2922"/>
      <c r="W91" s="2922"/>
    </row>
    <row r="92" spans="1:31" s="2748" customFormat="1" ht="16.899999999999999" customHeight="1">
      <c r="A92" s="2746"/>
      <c r="B92" s="2746"/>
      <c r="C92" s="3274"/>
      <c r="D92" s="3279" t="s">
        <v>1285</v>
      </c>
      <c r="E92" s="3280"/>
      <c r="F92" s="2782"/>
      <c r="G92" s="2922"/>
      <c r="H92" s="2922"/>
      <c r="I92" s="2922"/>
      <c r="J92" s="2922"/>
      <c r="K92" s="2922"/>
      <c r="M92" s="2922"/>
      <c r="N92" s="2922"/>
      <c r="O92" s="2922"/>
      <c r="P92" s="2922"/>
      <c r="Q92" s="2922"/>
      <c r="S92" s="2922"/>
      <c r="T92" s="2922"/>
      <c r="U92" s="2922"/>
      <c r="V92" s="2922"/>
      <c r="W92" s="2922"/>
    </row>
    <row r="93" spans="1:31" s="2748" customFormat="1" ht="16.899999999999999" customHeight="1">
      <c r="A93" s="2746"/>
      <c r="B93" s="2746"/>
      <c r="C93" s="3274"/>
      <c r="D93" s="3279" t="s">
        <v>1286</v>
      </c>
      <c r="E93" s="3280"/>
      <c r="F93" s="2782"/>
      <c r="G93" s="2922"/>
      <c r="H93" s="2922"/>
      <c r="I93" s="2922"/>
      <c r="J93" s="2922"/>
      <c r="K93" s="2922"/>
      <c r="M93" s="2922"/>
      <c r="N93" s="2922"/>
      <c r="O93" s="2922"/>
      <c r="P93" s="2922"/>
      <c r="Q93" s="2922"/>
      <c r="S93" s="2922"/>
      <c r="T93" s="2922"/>
      <c r="U93" s="2922"/>
      <c r="V93" s="2922"/>
      <c r="W93" s="2922"/>
    </row>
    <row r="94" spans="1:31" s="2748" customFormat="1" ht="16.899999999999999" customHeight="1">
      <c r="A94" s="2746"/>
      <c r="B94" s="2746"/>
      <c r="C94" s="3274"/>
      <c r="D94" s="3279" t="s">
        <v>1287</v>
      </c>
      <c r="E94" s="3280"/>
      <c r="F94" s="2782"/>
      <c r="G94" s="2922"/>
      <c r="H94" s="2922"/>
      <c r="I94" s="2922"/>
      <c r="J94" s="2922"/>
      <c r="K94" s="2922"/>
      <c r="M94" s="2922"/>
      <c r="N94" s="2922"/>
      <c r="O94" s="2922"/>
      <c r="P94" s="2922"/>
      <c r="Q94" s="2922"/>
      <c r="S94" s="2922"/>
      <c r="T94" s="2922"/>
      <c r="U94" s="2922"/>
      <c r="V94" s="2922"/>
      <c r="W94" s="2922"/>
    </row>
    <row r="95" spans="1:31" s="2748" customFormat="1" ht="16.899999999999999" customHeight="1">
      <c r="A95" s="2746"/>
      <c r="B95" s="2746"/>
      <c r="C95" s="3274"/>
      <c r="D95" s="3279" t="s">
        <v>1288</v>
      </c>
      <c r="E95" s="3280"/>
      <c r="F95" s="2782"/>
      <c r="G95" s="2922"/>
      <c r="H95" s="2922"/>
      <c r="I95" s="2922"/>
      <c r="J95" s="2922"/>
      <c r="K95" s="2922"/>
      <c r="M95" s="2922"/>
      <c r="N95" s="2922"/>
      <c r="O95" s="2922"/>
      <c r="P95" s="2922"/>
      <c r="Q95" s="2922"/>
      <c r="S95" s="2922"/>
      <c r="T95" s="2922"/>
      <c r="U95" s="2922"/>
      <c r="V95" s="2922"/>
      <c r="W95" s="2922"/>
    </row>
    <row r="96" spans="1:31" s="2748" customFormat="1" ht="16.899999999999999" customHeight="1">
      <c r="A96" s="2746"/>
      <c r="B96" s="2746"/>
      <c r="C96" s="3274"/>
      <c r="D96" s="3279" t="s">
        <v>1289</v>
      </c>
      <c r="E96" s="3280"/>
      <c r="F96" s="2782"/>
      <c r="G96" s="2922"/>
      <c r="H96" s="2922"/>
      <c r="I96" s="2922"/>
      <c r="J96" s="2922"/>
      <c r="K96" s="2922"/>
      <c r="M96" s="2922"/>
      <c r="N96" s="2922"/>
      <c r="O96" s="2922"/>
      <c r="P96" s="2922"/>
      <c r="Q96" s="2922"/>
      <c r="S96" s="2922"/>
      <c r="T96" s="2922"/>
      <c r="U96" s="2922"/>
      <c r="V96" s="2922"/>
      <c r="W96" s="2922"/>
    </row>
    <row r="97" spans="1:23" s="2748" customFormat="1" ht="16.899999999999999" customHeight="1">
      <c r="A97" s="2746"/>
      <c r="B97" s="2746"/>
      <c r="C97" s="3274"/>
      <c r="D97" s="3279" t="s">
        <v>1290</v>
      </c>
      <c r="E97" s="3280"/>
      <c r="F97" s="2782"/>
      <c r="G97" s="2922"/>
      <c r="H97" s="2922"/>
      <c r="I97" s="2922"/>
      <c r="J97" s="2922"/>
      <c r="K97" s="2922"/>
      <c r="M97" s="2922"/>
      <c r="N97" s="2922"/>
      <c r="O97" s="2922"/>
      <c r="P97" s="2922"/>
      <c r="Q97" s="2922"/>
      <c r="S97" s="2922"/>
      <c r="T97" s="2922"/>
      <c r="U97" s="2922"/>
      <c r="V97" s="2922"/>
      <c r="W97" s="2922"/>
    </row>
    <row r="98" spans="1:23" s="2748" customFormat="1" ht="16.899999999999999" customHeight="1">
      <c r="A98" s="2746"/>
      <c r="B98" s="2746"/>
      <c r="C98" s="3274"/>
      <c r="D98" s="3279" t="s">
        <v>1291</v>
      </c>
      <c r="E98" s="3280"/>
      <c r="F98" s="2782"/>
      <c r="G98" s="2922"/>
      <c r="H98" s="2922"/>
      <c r="I98" s="2922"/>
      <c r="J98" s="2922"/>
      <c r="K98" s="2922"/>
      <c r="M98" s="2922"/>
      <c r="N98" s="2922"/>
      <c r="O98" s="2922"/>
      <c r="P98" s="2922"/>
      <c r="Q98" s="2922"/>
      <c r="S98" s="2922"/>
      <c r="T98" s="2922"/>
      <c r="U98" s="2922"/>
      <c r="V98" s="2922"/>
      <c r="W98" s="2922"/>
    </row>
    <row r="99" spans="1:23" s="2748" customFormat="1" ht="16.899999999999999" customHeight="1">
      <c r="A99" s="2746"/>
      <c r="B99" s="2746"/>
      <c r="C99" s="3275"/>
      <c r="D99" s="3279" t="s">
        <v>1292</v>
      </c>
      <c r="E99" s="3280"/>
      <c r="F99" s="2782"/>
      <c r="G99" s="2922"/>
      <c r="H99" s="2922"/>
      <c r="I99" s="2922"/>
      <c r="J99" s="2922"/>
      <c r="K99" s="2922"/>
      <c r="M99" s="2922"/>
      <c r="N99" s="2922"/>
      <c r="O99" s="2922"/>
      <c r="P99" s="2922"/>
      <c r="Q99" s="2922"/>
      <c r="S99" s="2922"/>
      <c r="T99" s="2922"/>
      <c r="U99" s="2922"/>
      <c r="V99" s="2922"/>
      <c r="W99" s="2922"/>
    </row>
    <row r="100" spans="1:23" s="2748" customFormat="1" ht="16.899999999999999" customHeight="1">
      <c r="A100" s="2746"/>
      <c r="B100" s="2746"/>
      <c r="C100" s="3273" t="s">
        <v>1293</v>
      </c>
      <c r="D100" s="3276" t="s">
        <v>1283</v>
      </c>
      <c r="E100" s="2923" t="s">
        <v>1294</v>
      </c>
      <c r="F100" s="2887"/>
      <c r="G100" s="2922"/>
      <c r="H100" s="2922"/>
      <c r="I100" s="2922"/>
      <c r="J100" s="2922"/>
      <c r="K100" s="2922"/>
      <c r="M100" s="2922"/>
      <c r="N100" s="2922"/>
      <c r="O100" s="2922"/>
      <c r="P100" s="2922"/>
      <c r="Q100" s="2922"/>
      <c r="S100" s="2922"/>
      <c r="T100" s="2922"/>
      <c r="U100" s="2922"/>
      <c r="V100" s="2922"/>
      <c r="W100" s="2922"/>
    </row>
    <row r="101" spans="1:23" s="2748" customFormat="1" ht="16.899999999999999" customHeight="1">
      <c r="A101" s="2746"/>
      <c r="B101" s="2746"/>
      <c r="C101" s="3274"/>
      <c r="D101" s="3278"/>
      <c r="E101" s="2923" t="s">
        <v>93</v>
      </c>
      <c r="F101" s="2887"/>
      <c r="G101" s="2922"/>
      <c r="H101" s="2922"/>
      <c r="I101" s="2922"/>
      <c r="J101" s="2922"/>
      <c r="K101" s="2922"/>
      <c r="M101" s="2922"/>
      <c r="N101" s="2922"/>
      <c r="O101" s="2922"/>
      <c r="P101" s="2922"/>
      <c r="Q101" s="2922"/>
      <c r="S101" s="2922"/>
      <c r="T101" s="2922"/>
      <c r="U101" s="2922"/>
      <c r="V101" s="2922"/>
      <c r="W101" s="2922"/>
    </row>
    <row r="102" spans="1:23" s="2748" customFormat="1" ht="16.899999999999999" customHeight="1">
      <c r="A102" s="2746"/>
      <c r="B102" s="2746"/>
      <c r="C102" s="3274"/>
      <c r="D102" s="3276" t="s">
        <v>1284</v>
      </c>
      <c r="E102" s="2923" t="s">
        <v>1294</v>
      </c>
      <c r="F102" s="2887"/>
      <c r="G102" s="2922"/>
      <c r="H102" s="2922"/>
      <c r="I102" s="2922"/>
      <c r="J102" s="2922"/>
      <c r="K102" s="2922"/>
      <c r="M102" s="2922"/>
      <c r="N102" s="2922"/>
      <c r="O102" s="2922"/>
      <c r="P102" s="2922"/>
      <c r="Q102" s="2922"/>
      <c r="S102" s="2922"/>
      <c r="T102" s="2922"/>
      <c r="U102" s="2922"/>
      <c r="V102" s="2922"/>
      <c r="W102" s="2922"/>
    </row>
    <row r="103" spans="1:23" s="2748" customFormat="1" ht="16.899999999999999" customHeight="1">
      <c r="A103" s="2746"/>
      <c r="B103" s="2746"/>
      <c r="C103" s="3274"/>
      <c r="D103" s="3278"/>
      <c r="E103" s="2923" t="s">
        <v>93</v>
      </c>
      <c r="F103" s="2887"/>
      <c r="G103" s="2922"/>
      <c r="H103" s="2922"/>
      <c r="I103" s="2922"/>
      <c r="J103" s="2922"/>
      <c r="K103" s="2922"/>
      <c r="M103" s="2922"/>
      <c r="N103" s="2922"/>
      <c r="O103" s="2922"/>
      <c r="P103" s="2922"/>
      <c r="Q103" s="2922"/>
      <c r="S103" s="2922"/>
      <c r="T103" s="2922"/>
      <c r="U103" s="2922"/>
      <c r="V103" s="2922"/>
      <c r="W103" s="2922"/>
    </row>
    <row r="104" spans="1:23" s="2748" customFormat="1" ht="16.899999999999999" customHeight="1">
      <c r="A104" s="2746"/>
      <c r="B104" s="2746"/>
      <c r="C104" s="3274"/>
      <c r="D104" s="3276" t="s">
        <v>1285</v>
      </c>
      <c r="E104" s="2923" t="s">
        <v>1294</v>
      </c>
      <c r="F104" s="2887"/>
      <c r="G104" s="2922"/>
      <c r="H104" s="2922"/>
      <c r="I104" s="2922"/>
      <c r="J104" s="2922"/>
      <c r="K104" s="2922"/>
      <c r="M104" s="2922"/>
      <c r="N104" s="2922"/>
      <c r="O104" s="2922"/>
      <c r="P104" s="2922"/>
      <c r="Q104" s="2922"/>
      <c r="S104" s="2922"/>
      <c r="T104" s="2922"/>
      <c r="U104" s="2922"/>
      <c r="V104" s="2922"/>
      <c r="W104" s="2922"/>
    </row>
    <row r="105" spans="1:23" s="2748" customFormat="1" ht="16.899999999999999" customHeight="1">
      <c r="A105" s="2746"/>
      <c r="B105" s="2746"/>
      <c r="C105" s="3274"/>
      <c r="D105" s="3278"/>
      <c r="E105" s="2923" t="s">
        <v>93</v>
      </c>
      <c r="F105" s="2887"/>
      <c r="G105" s="2922"/>
      <c r="H105" s="2922"/>
      <c r="I105" s="2922"/>
      <c r="J105" s="2922"/>
      <c r="K105" s="2922"/>
      <c r="M105" s="2922"/>
      <c r="N105" s="2922"/>
      <c r="O105" s="2922"/>
      <c r="P105" s="2922"/>
      <c r="Q105" s="2922"/>
      <c r="S105" s="2922"/>
      <c r="T105" s="2922"/>
      <c r="U105" s="2922"/>
      <c r="V105" s="2922"/>
      <c r="W105" s="2922"/>
    </row>
    <row r="106" spans="1:23" s="2748" customFormat="1" ht="16.899999999999999" customHeight="1">
      <c r="A106" s="2746"/>
      <c r="B106" s="2746"/>
      <c r="C106" s="3274"/>
      <c r="D106" s="3276" t="s">
        <v>1286</v>
      </c>
      <c r="E106" s="2923" t="s">
        <v>1294</v>
      </c>
      <c r="F106" s="2887"/>
      <c r="G106" s="2922"/>
      <c r="H106" s="2922"/>
      <c r="I106" s="2922"/>
      <c r="J106" s="2922"/>
      <c r="K106" s="2922"/>
      <c r="M106" s="2922"/>
      <c r="N106" s="2922"/>
      <c r="O106" s="2922"/>
      <c r="P106" s="2922"/>
      <c r="Q106" s="2922"/>
      <c r="S106" s="2922"/>
      <c r="T106" s="2922"/>
      <c r="U106" s="2922"/>
      <c r="V106" s="2922"/>
      <c r="W106" s="2922"/>
    </row>
    <row r="107" spans="1:23" s="2748" customFormat="1" ht="16.899999999999999" customHeight="1">
      <c r="A107" s="2746"/>
      <c r="B107" s="2746"/>
      <c r="C107" s="3274"/>
      <c r="D107" s="3278"/>
      <c r="E107" s="2923" t="s">
        <v>93</v>
      </c>
      <c r="F107" s="2887"/>
      <c r="G107" s="2922"/>
      <c r="H107" s="2922"/>
      <c r="I107" s="2922"/>
      <c r="J107" s="2922"/>
      <c r="K107" s="2922"/>
      <c r="M107" s="2922"/>
      <c r="N107" s="2922"/>
      <c r="O107" s="2922"/>
      <c r="P107" s="2922"/>
      <c r="Q107" s="2922"/>
      <c r="S107" s="2922"/>
      <c r="T107" s="2922"/>
      <c r="U107" s="2922"/>
      <c r="V107" s="2922"/>
      <c r="W107" s="2922"/>
    </row>
    <row r="108" spans="1:23" s="2748" customFormat="1" ht="16.899999999999999" customHeight="1">
      <c r="A108" s="2746"/>
      <c r="B108" s="2746"/>
      <c r="C108" s="3274"/>
      <c r="D108" s="3276" t="s">
        <v>1287</v>
      </c>
      <c r="E108" s="2923" t="s">
        <v>1294</v>
      </c>
      <c r="F108" s="2887"/>
      <c r="G108" s="2922"/>
      <c r="H108" s="2922"/>
      <c r="I108" s="2922"/>
      <c r="J108" s="2922"/>
      <c r="K108" s="2922"/>
      <c r="M108" s="2922"/>
      <c r="N108" s="2922"/>
      <c r="O108" s="2922"/>
      <c r="P108" s="2922"/>
      <c r="Q108" s="2922"/>
      <c r="S108" s="2922"/>
      <c r="T108" s="2922"/>
      <c r="U108" s="2922"/>
      <c r="V108" s="2922"/>
      <c r="W108" s="2922"/>
    </row>
    <row r="109" spans="1:23" s="2748" customFormat="1" ht="16.899999999999999" customHeight="1">
      <c r="A109" s="2746"/>
      <c r="B109" s="2746"/>
      <c r="C109" s="3274"/>
      <c r="D109" s="3278"/>
      <c r="E109" s="2923" t="s">
        <v>93</v>
      </c>
      <c r="F109" s="2887"/>
      <c r="G109" s="2922"/>
      <c r="H109" s="2922"/>
      <c r="I109" s="2922"/>
      <c r="J109" s="2922"/>
      <c r="K109" s="2922"/>
      <c r="M109" s="2922"/>
      <c r="N109" s="2922"/>
      <c r="O109" s="2922"/>
      <c r="P109" s="2922"/>
      <c r="Q109" s="2922"/>
      <c r="S109" s="2922"/>
      <c r="T109" s="2922"/>
      <c r="U109" s="2922"/>
      <c r="V109" s="2922"/>
      <c r="W109" s="2922"/>
    </row>
    <row r="110" spans="1:23" s="2748" customFormat="1" ht="16.899999999999999" customHeight="1">
      <c r="A110" s="2746"/>
      <c r="B110" s="2746"/>
      <c r="C110" s="3274"/>
      <c r="D110" s="3276" t="s">
        <v>1288</v>
      </c>
      <c r="E110" s="2923" t="s">
        <v>1294</v>
      </c>
      <c r="F110" s="2887"/>
      <c r="G110" s="2922"/>
      <c r="H110" s="2922"/>
      <c r="I110" s="2922"/>
      <c r="J110" s="2922"/>
      <c r="K110" s="2922"/>
      <c r="M110" s="2922"/>
      <c r="N110" s="2922"/>
      <c r="O110" s="2922"/>
      <c r="P110" s="2922"/>
      <c r="Q110" s="2922"/>
      <c r="S110" s="2922"/>
      <c r="T110" s="2922"/>
      <c r="U110" s="2922"/>
      <c r="V110" s="2922"/>
      <c r="W110" s="2922"/>
    </row>
    <row r="111" spans="1:23" s="2748" customFormat="1" ht="16.899999999999999" customHeight="1">
      <c r="A111" s="2746"/>
      <c r="B111" s="2746"/>
      <c r="C111" s="3274"/>
      <c r="D111" s="3278"/>
      <c r="E111" s="2923" t="s">
        <v>93</v>
      </c>
      <c r="F111" s="2887"/>
      <c r="G111" s="2922"/>
      <c r="H111" s="2922"/>
      <c r="I111" s="2922"/>
      <c r="J111" s="2922"/>
      <c r="K111" s="2922"/>
      <c r="M111" s="2922"/>
      <c r="N111" s="2922"/>
      <c r="O111" s="2922"/>
      <c r="P111" s="2922"/>
      <c r="Q111" s="2922"/>
      <c r="S111" s="2922"/>
      <c r="T111" s="2922"/>
      <c r="U111" s="2922"/>
      <c r="V111" s="2922"/>
      <c r="W111" s="2922"/>
    </row>
    <row r="112" spans="1:23" s="2748" customFormat="1" ht="16.899999999999999" customHeight="1">
      <c r="A112" s="2746"/>
      <c r="B112" s="2746"/>
      <c r="C112" s="3274"/>
      <c r="D112" s="3276" t="s">
        <v>1289</v>
      </c>
      <c r="E112" s="2923" t="s">
        <v>1294</v>
      </c>
      <c r="F112" s="2887"/>
      <c r="G112" s="2922"/>
      <c r="H112" s="2922"/>
      <c r="I112" s="2922"/>
      <c r="J112" s="2922"/>
      <c r="K112" s="2922"/>
      <c r="M112" s="2922"/>
      <c r="N112" s="2922"/>
      <c r="O112" s="2922"/>
      <c r="P112" s="2922"/>
      <c r="Q112" s="2922"/>
      <c r="S112" s="2922"/>
      <c r="T112" s="2922"/>
      <c r="U112" s="2922"/>
      <c r="V112" s="2922"/>
      <c r="W112" s="2922"/>
    </row>
    <row r="113" spans="1:23" s="2748" customFormat="1" ht="16.899999999999999" customHeight="1">
      <c r="A113" s="2746"/>
      <c r="B113" s="2746"/>
      <c r="C113" s="3274"/>
      <c r="D113" s="3278"/>
      <c r="E113" s="2923" t="s">
        <v>93</v>
      </c>
      <c r="F113" s="2887"/>
      <c r="G113" s="2922"/>
      <c r="H113" s="2922"/>
      <c r="I113" s="2922"/>
      <c r="J113" s="2922"/>
      <c r="K113" s="2922"/>
      <c r="M113" s="2922"/>
      <c r="N113" s="2922"/>
      <c r="O113" s="2922"/>
      <c r="P113" s="2922"/>
      <c r="Q113" s="2922"/>
      <c r="S113" s="2922"/>
      <c r="T113" s="2922"/>
      <c r="U113" s="2922"/>
      <c r="V113" s="2922"/>
      <c r="W113" s="2922"/>
    </row>
    <row r="114" spans="1:23" s="2748" customFormat="1" ht="16.899999999999999" customHeight="1">
      <c r="A114" s="2746"/>
      <c r="B114" s="2746"/>
      <c r="C114" s="3274"/>
      <c r="D114" s="3276" t="s">
        <v>1290</v>
      </c>
      <c r="E114" s="2923" t="s">
        <v>1294</v>
      </c>
      <c r="F114" s="2887"/>
      <c r="G114" s="2922"/>
      <c r="H114" s="2922"/>
      <c r="I114" s="2922"/>
      <c r="J114" s="2922"/>
      <c r="K114" s="2922"/>
      <c r="M114" s="2922"/>
      <c r="N114" s="2922"/>
      <c r="O114" s="2922"/>
      <c r="P114" s="2922"/>
      <c r="Q114" s="2922"/>
      <c r="S114" s="2922"/>
      <c r="T114" s="2922"/>
      <c r="U114" s="2922"/>
      <c r="V114" s="2922"/>
      <c r="W114" s="2922"/>
    </row>
    <row r="115" spans="1:23" s="2748" customFormat="1" ht="16.899999999999999" customHeight="1">
      <c r="A115" s="2746"/>
      <c r="B115" s="2746"/>
      <c r="C115" s="3274"/>
      <c r="D115" s="3278"/>
      <c r="E115" s="2923" t="s">
        <v>93</v>
      </c>
      <c r="F115" s="2887"/>
      <c r="G115" s="2922"/>
      <c r="H115" s="2922"/>
      <c r="I115" s="2922"/>
      <c r="J115" s="2922"/>
      <c r="K115" s="2922"/>
      <c r="M115" s="2922"/>
      <c r="N115" s="2922"/>
      <c r="O115" s="2922"/>
      <c r="P115" s="2922"/>
      <c r="Q115" s="2922"/>
      <c r="S115" s="2922"/>
      <c r="T115" s="2922"/>
      <c r="U115" s="2922"/>
      <c r="V115" s="2922"/>
      <c r="W115" s="2922"/>
    </row>
    <row r="116" spans="1:23" s="2748" customFormat="1" ht="16.899999999999999" customHeight="1">
      <c r="A116" s="2746"/>
      <c r="B116" s="2746"/>
      <c r="C116" s="3274"/>
      <c r="D116" s="3276" t="s">
        <v>1291</v>
      </c>
      <c r="E116" s="2923" t="s">
        <v>1294</v>
      </c>
      <c r="F116" s="2887"/>
      <c r="G116" s="2922"/>
      <c r="H116" s="2922"/>
      <c r="I116" s="2922"/>
      <c r="J116" s="2922"/>
      <c r="K116" s="2922"/>
      <c r="M116" s="2922"/>
      <c r="N116" s="2922"/>
      <c r="O116" s="2922"/>
      <c r="P116" s="2922"/>
      <c r="Q116" s="2922"/>
      <c r="S116" s="2922"/>
      <c r="T116" s="2922"/>
      <c r="U116" s="2922"/>
      <c r="V116" s="2922"/>
      <c r="W116" s="2922"/>
    </row>
    <row r="117" spans="1:23" s="2748" customFormat="1" ht="16.899999999999999" customHeight="1">
      <c r="A117" s="2746"/>
      <c r="B117" s="2746"/>
      <c r="C117" s="3274"/>
      <c r="D117" s="3278"/>
      <c r="E117" s="2923" t="s">
        <v>93</v>
      </c>
      <c r="F117" s="2887"/>
      <c r="G117" s="2922"/>
      <c r="H117" s="2922"/>
      <c r="I117" s="2922"/>
      <c r="J117" s="2922"/>
      <c r="K117" s="2922"/>
      <c r="M117" s="2922"/>
      <c r="N117" s="2922"/>
      <c r="O117" s="2922"/>
      <c r="P117" s="2922"/>
      <c r="Q117" s="2922"/>
      <c r="S117" s="2922"/>
      <c r="T117" s="2922"/>
      <c r="U117" s="2922"/>
      <c r="V117" s="2922"/>
      <c r="W117" s="2922"/>
    </row>
    <row r="118" spans="1:23" s="2748" customFormat="1" ht="16.899999999999999" customHeight="1">
      <c r="A118" s="2746"/>
      <c r="B118" s="2746"/>
      <c r="C118" s="3274"/>
      <c r="D118" s="3276" t="s">
        <v>1295</v>
      </c>
      <c r="E118" s="2923" t="s">
        <v>1294</v>
      </c>
      <c r="F118" s="2887"/>
      <c r="G118" s="2922"/>
      <c r="H118" s="2922"/>
      <c r="I118" s="2922"/>
      <c r="J118" s="2922"/>
      <c r="K118" s="2922"/>
      <c r="M118" s="2922"/>
      <c r="N118" s="2922"/>
      <c r="O118" s="2922"/>
      <c r="P118" s="2922"/>
      <c r="Q118" s="2922"/>
      <c r="S118" s="2922"/>
      <c r="T118" s="2922"/>
      <c r="U118" s="2922"/>
      <c r="V118" s="2922"/>
      <c r="W118" s="2922"/>
    </row>
    <row r="119" spans="1:23" s="2748" customFormat="1" ht="16.899999999999999" customHeight="1">
      <c r="A119" s="2746"/>
      <c r="B119" s="2746"/>
      <c r="C119" s="3275"/>
      <c r="D119" s="3278"/>
      <c r="E119" s="2923" t="s">
        <v>93</v>
      </c>
      <c r="F119" s="2887"/>
      <c r="G119" s="2922"/>
      <c r="H119" s="2922"/>
      <c r="I119" s="2922"/>
      <c r="J119" s="2922"/>
      <c r="K119" s="2922"/>
      <c r="M119" s="2922"/>
      <c r="N119" s="2922"/>
      <c r="O119" s="2922"/>
      <c r="P119" s="2922"/>
      <c r="Q119" s="2922"/>
      <c r="S119" s="2922"/>
      <c r="T119" s="2922"/>
      <c r="U119" s="2922"/>
      <c r="V119" s="2922"/>
      <c r="W119" s="2922"/>
    </row>
    <row r="120" spans="1:23" s="2748" customFormat="1" ht="16.899999999999999" customHeight="1">
      <c r="A120" s="2746"/>
      <c r="B120" s="2746"/>
      <c r="C120" s="3273" t="s">
        <v>104</v>
      </c>
      <c r="D120" s="3276" t="s">
        <v>1283</v>
      </c>
      <c r="E120" s="2923" t="s">
        <v>92</v>
      </c>
      <c r="F120" s="2887"/>
      <c r="G120" s="2922"/>
      <c r="H120" s="2922"/>
      <c r="I120" s="2922"/>
      <c r="J120" s="2922"/>
      <c r="K120" s="2922"/>
      <c r="M120" s="2922"/>
      <c r="N120" s="2922"/>
      <c r="O120" s="2922"/>
      <c r="P120" s="2922"/>
      <c r="Q120" s="2922"/>
      <c r="S120" s="2922"/>
      <c r="T120" s="2922"/>
      <c r="U120" s="2922"/>
      <c r="V120" s="2922"/>
      <c r="W120" s="2922"/>
    </row>
    <row r="121" spans="1:23" s="2748" customFormat="1" ht="16.899999999999999" customHeight="1">
      <c r="A121" s="2746"/>
      <c r="B121" s="2746"/>
      <c r="C121" s="3274"/>
      <c r="D121" s="3277"/>
      <c r="E121" s="2923" t="s">
        <v>338</v>
      </c>
      <c r="F121" s="2887"/>
      <c r="G121" s="2922"/>
      <c r="H121" s="2922"/>
      <c r="I121" s="2922"/>
      <c r="J121" s="2922"/>
      <c r="K121" s="2922"/>
      <c r="M121" s="2922"/>
      <c r="N121" s="2922"/>
      <c r="O121" s="2922"/>
      <c r="P121" s="2922"/>
      <c r="Q121" s="2922"/>
      <c r="S121" s="2922"/>
      <c r="T121" s="2922"/>
      <c r="U121" s="2922"/>
      <c r="V121" s="2922"/>
      <c r="W121" s="2922"/>
    </row>
    <row r="122" spans="1:23" s="2748" customFormat="1" ht="16.899999999999999" customHeight="1">
      <c r="A122" s="2746"/>
      <c r="B122" s="2746"/>
      <c r="C122" s="3274"/>
      <c r="D122" s="3278"/>
      <c r="E122" s="2923" t="s">
        <v>93</v>
      </c>
      <c r="F122" s="2887"/>
      <c r="G122" s="2922"/>
      <c r="H122" s="2922"/>
      <c r="I122" s="2922"/>
      <c r="J122" s="2922"/>
      <c r="K122" s="2922"/>
      <c r="M122" s="2922"/>
      <c r="N122" s="2922"/>
      <c r="O122" s="2922"/>
      <c r="P122" s="2922"/>
      <c r="Q122" s="2922"/>
      <c r="S122" s="2922"/>
      <c r="T122" s="2922"/>
      <c r="U122" s="2922"/>
      <c r="V122" s="2922"/>
      <c r="W122" s="2922"/>
    </row>
    <row r="123" spans="1:23" s="2748" customFormat="1" ht="16.899999999999999" customHeight="1">
      <c r="A123" s="2746"/>
      <c r="B123" s="2746"/>
      <c r="C123" s="3274"/>
      <c r="D123" s="3276" t="s">
        <v>1284</v>
      </c>
      <c r="E123" s="2923" t="s">
        <v>92</v>
      </c>
      <c r="F123" s="2887"/>
      <c r="G123" s="2922"/>
      <c r="H123" s="2922"/>
      <c r="I123" s="2922"/>
      <c r="J123" s="2922"/>
      <c r="K123" s="2922"/>
      <c r="M123" s="2922"/>
      <c r="N123" s="2922"/>
      <c r="O123" s="2922"/>
      <c r="P123" s="2922"/>
      <c r="Q123" s="2922"/>
      <c r="S123" s="2922"/>
      <c r="T123" s="2922"/>
      <c r="U123" s="2922"/>
      <c r="V123" s="2922"/>
      <c r="W123" s="2922"/>
    </row>
    <row r="124" spans="1:23" s="2748" customFormat="1" ht="16.899999999999999" customHeight="1">
      <c r="A124" s="2746"/>
      <c r="B124" s="2746"/>
      <c r="C124" s="3274"/>
      <c r="D124" s="3277"/>
      <c r="E124" s="2923" t="s">
        <v>338</v>
      </c>
      <c r="F124" s="2887"/>
      <c r="G124" s="2922"/>
      <c r="H124" s="2922"/>
      <c r="I124" s="2922"/>
      <c r="J124" s="2922"/>
      <c r="K124" s="2922"/>
      <c r="M124" s="2922"/>
      <c r="N124" s="2922"/>
      <c r="O124" s="2922"/>
      <c r="P124" s="2922"/>
      <c r="Q124" s="2922"/>
      <c r="S124" s="2922"/>
      <c r="T124" s="2922"/>
      <c r="U124" s="2922"/>
      <c r="V124" s="2922"/>
      <c r="W124" s="2922"/>
    </row>
    <row r="125" spans="1:23" s="2748" customFormat="1" ht="16.899999999999999" customHeight="1">
      <c r="A125" s="2746"/>
      <c r="B125" s="2746"/>
      <c r="C125" s="3274"/>
      <c r="D125" s="3278"/>
      <c r="E125" s="2923" t="s">
        <v>93</v>
      </c>
      <c r="F125" s="2887"/>
      <c r="G125" s="2922"/>
      <c r="H125" s="2922"/>
      <c r="I125" s="2922"/>
      <c r="J125" s="2922"/>
      <c r="K125" s="2922"/>
      <c r="M125" s="2922"/>
      <c r="N125" s="2922"/>
      <c r="O125" s="2922"/>
      <c r="P125" s="2922"/>
      <c r="Q125" s="2922"/>
      <c r="S125" s="2922"/>
      <c r="T125" s="2922"/>
      <c r="U125" s="2922"/>
      <c r="V125" s="2922"/>
      <c r="W125" s="2922"/>
    </row>
    <row r="126" spans="1:23" s="2748" customFormat="1" ht="16.899999999999999" customHeight="1">
      <c r="A126" s="2746"/>
      <c r="B126" s="2746"/>
      <c r="C126" s="3274"/>
      <c r="D126" s="3276" t="s">
        <v>1285</v>
      </c>
      <c r="E126" s="2923" t="s">
        <v>92</v>
      </c>
      <c r="F126" s="2887"/>
      <c r="G126" s="2922"/>
      <c r="H126" s="2922"/>
      <c r="I126" s="2922"/>
      <c r="J126" s="2922"/>
      <c r="K126" s="2922"/>
      <c r="M126" s="2922"/>
      <c r="N126" s="2922"/>
      <c r="O126" s="2922"/>
      <c r="P126" s="2922"/>
      <c r="Q126" s="2922"/>
      <c r="S126" s="2922"/>
      <c r="T126" s="2922"/>
      <c r="U126" s="2922"/>
      <c r="V126" s="2922"/>
      <c r="W126" s="2922"/>
    </row>
    <row r="127" spans="1:23" s="2748" customFormat="1" ht="16.899999999999999" customHeight="1">
      <c r="A127" s="2746"/>
      <c r="B127" s="2746"/>
      <c r="C127" s="3274"/>
      <c r="D127" s="3277"/>
      <c r="E127" s="2923" t="s">
        <v>338</v>
      </c>
      <c r="F127" s="2887"/>
      <c r="G127" s="2922"/>
      <c r="H127" s="2922"/>
      <c r="I127" s="2922"/>
      <c r="J127" s="2922"/>
      <c r="K127" s="2922"/>
      <c r="M127" s="2922"/>
      <c r="N127" s="2922"/>
      <c r="O127" s="2922"/>
      <c r="P127" s="2922"/>
      <c r="Q127" s="2922"/>
      <c r="S127" s="2922"/>
      <c r="T127" s="2922"/>
      <c r="U127" s="2922"/>
      <c r="V127" s="2922"/>
      <c r="W127" s="2922"/>
    </row>
    <row r="128" spans="1:23" s="2748" customFormat="1" ht="16.899999999999999" customHeight="1">
      <c r="A128" s="2746"/>
      <c r="B128" s="2746"/>
      <c r="C128" s="3274"/>
      <c r="D128" s="3278"/>
      <c r="E128" s="2923" t="s">
        <v>93</v>
      </c>
      <c r="F128" s="2887"/>
      <c r="G128" s="2922"/>
      <c r="H128" s="2922"/>
      <c r="I128" s="2922"/>
      <c r="J128" s="2922"/>
      <c r="K128" s="2922"/>
      <c r="M128" s="2922"/>
      <c r="N128" s="2922"/>
      <c r="O128" s="2922"/>
      <c r="P128" s="2922"/>
      <c r="Q128" s="2922"/>
      <c r="S128" s="2922"/>
      <c r="T128" s="2922"/>
      <c r="U128" s="2922"/>
      <c r="V128" s="2922"/>
      <c r="W128" s="2922"/>
    </row>
    <row r="129" spans="1:23" s="2748" customFormat="1" ht="16.899999999999999" customHeight="1">
      <c r="A129" s="2746"/>
      <c r="B129" s="2746"/>
      <c r="C129" s="3274"/>
      <c r="D129" s="3276" t="s">
        <v>1286</v>
      </c>
      <c r="E129" s="2923" t="s">
        <v>92</v>
      </c>
      <c r="F129" s="2887"/>
      <c r="G129" s="2922"/>
      <c r="H129" s="2922"/>
      <c r="I129" s="2922"/>
      <c r="J129" s="2922"/>
      <c r="K129" s="2922"/>
      <c r="M129" s="2922"/>
      <c r="N129" s="2922"/>
      <c r="O129" s="2922"/>
      <c r="P129" s="2922"/>
      <c r="Q129" s="2922"/>
      <c r="S129" s="2922"/>
      <c r="T129" s="2922"/>
      <c r="U129" s="2922"/>
      <c r="V129" s="2922"/>
      <c r="W129" s="2922"/>
    </row>
    <row r="130" spans="1:23" s="2748" customFormat="1" ht="16.899999999999999" customHeight="1">
      <c r="A130" s="2746"/>
      <c r="B130" s="2746"/>
      <c r="C130" s="3274"/>
      <c r="D130" s="3277"/>
      <c r="E130" s="2923" t="s">
        <v>338</v>
      </c>
      <c r="F130" s="2887"/>
      <c r="G130" s="2922"/>
      <c r="H130" s="2922"/>
      <c r="I130" s="2922"/>
      <c r="J130" s="2922"/>
      <c r="K130" s="2922"/>
      <c r="M130" s="2922"/>
      <c r="N130" s="2922"/>
      <c r="O130" s="2922"/>
      <c r="P130" s="2922"/>
      <c r="Q130" s="2922"/>
      <c r="S130" s="2922"/>
      <c r="T130" s="2922"/>
      <c r="U130" s="2922"/>
      <c r="V130" s="2922"/>
      <c r="W130" s="2922"/>
    </row>
    <row r="131" spans="1:23" s="2748" customFormat="1" ht="16.899999999999999" customHeight="1">
      <c r="A131" s="2746"/>
      <c r="B131" s="2746"/>
      <c r="C131" s="3274"/>
      <c r="D131" s="3278"/>
      <c r="E131" s="2923" t="s">
        <v>93</v>
      </c>
      <c r="F131" s="2887"/>
      <c r="G131" s="2922"/>
      <c r="H131" s="2922"/>
      <c r="I131" s="2922"/>
      <c r="J131" s="2922"/>
      <c r="K131" s="2922"/>
      <c r="M131" s="2922"/>
      <c r="N131" s="2922"/>
      <c r="O131" s="2922"/>
      <c r="P131" s="2922"/>
      <c r="Q131" s="2922"/>
      <c r="S131" s="2922"/>
      <c r="T131" s="2922"/>
      <c r="U131" s="2922"/>
      <c r="V131" s="2922"/>
      <c r="W131" s="2922"/>
    </row>
    <row r="132" spans="1:23" s="2748" customFormat="1" ht="16.899999999999999" customHeight="1">
      <c r="A132" s="2746"/>
      <c r="B132" s="2746"/>
      <c r="C132" s="3274"/>
      <c r="D132" s="3276" t="s">
        <v>1287</v>
      </c>
      <c r="E132" s="2923" t="s">
        <v>92</v>
      </c>
      <c r="F132" s="2887"/>
      <c r="G132" s="2922"/>
      <c r="H132" s="2922"/>
      <c r="I132" s="2922"/>
      <c r="J132" s="2922"/>
      <c r="K132" s="2922"/>
      <c r="M132" s="2922"/>
      <c r="N132" s="2922"/>
      <c r="O132" s="2922"/>
      <c r="P132" s="2922"/>
      <c r="Q132" s="2922"/>
      <c r="S132" s="2922"/>
      <c r="T132" s="2922"/>
      <c r="U132" s="2922"/>
      <c r="V132" s="2922"/>
      <c r="W132" s="2922"/>
    </row>
    <row r="133" spans="1:23" s="2748" customFormat="1" ht="16.899999999999999" customHeight="1">
      <c r="A133" s="2746"/>
      <c r="B133" s="2746"/>
      <c r="C133" s="3274"/>
      <c r="D133" s="3277"/>
      <c r="E133" s="2923" t="s">
        <v>338</v>
      </c>
      <c r="F133" s="2887"/>
      <c r="G133" s="2922"/>
      <c r="H133" s="2922"/>
      <c r="I133" s="2922"/>
      <c r="J133" s="2922"/>
      <c r="K133" s="2922"/>
      <c r="M133" s="2922"/>
      <c r="N133" s="2922"/>
      <c r="O133" s="2922"/>
      <c r="P133" s="2922"/>
      <c r="Q133" s="2922"/>
      <c r="S133" s="2922"/>
      <c r="T133" s="2922"/>
      <c r="U133" s="2922"/>
      <c r="V133" s="2922"/>
      <c r="W133" s="2922"/>
    </row>
    <row r="134" spans="1:23" s="2748" customFormat="1" ht="16.899999999999999" customHeight="1">
      <c r="A134" s="2746"/>
      <c r="B134" s="2746"/>
      <c r="C134" s="3274"/>
      <c r="D134" s="3278"/>
      <c r="E134" s="2923" t="s">
        <v>93</v>
      </c>
      <c r="F134" s="2887"/>
      <c r="G134" s="2922"/>
      <c r="H134" s="2922"/>
      <c r="I134" s="2922"/>
      <c r="J134" s="2922"/>
      <c r="K134" s="2922"/>
      <c r="M134" s="2922"/>
      <c r="N134" s="2922"/>
      <c r="O134" s="2922"/>
      <c r="P134" s="2922"/>
      <c r="Q134" s="2922"/>
      <c r="S134" s="2922"/>
      <c r="T134" s="2922"/>
      <c r="U134" s="2922"/>
      <c r="V134" s="2922"/>
      <c r="W134" s="2922"/>
    </row>
    <row r="135" spans="1:23" s="2748" customFormat="1" ht="16.899999999999999" customHeight="1">
      <c r="A135" s="2746"/>
      <c r="B135" s="2746"/>
      <c r="C135" s="3274"/>
      <c r="D135" s="3276" t="s">
        <v>1296</v>
      </c>
      <c r="E135" s="2923" t="s">
        <v>92</v>
      </c>
      <c r="F135" s="2887"/>
      <c r="G135" s="2922"/>
      <c r="H135" s="2922"/>
      <c r="I135" s="2922"/>
      <c r="J135" s="2922"/>
      <c r="K135" s="2922"/>
      <c r="M135" s="2922"/>
      <c r="N135" s="2922"/>
      <c r="O135" s="2922"/>
      <c r="P135" s="2922"/>
      <c r="Q135" s="2922"/>
      <c r="S135" s="2922"/>
      <c r="T135" s="2922"/>
      <c r="U135" s="2922"/>
      <c r="V135" s="2922"/>
      <c r="W135" s="2922"/>
    </row>
    <row r="136" spans="1:23" s="2748" customFormat="1" ht="16.899999999999999" customHeight="1">
      <c r="A136" s="2746"/>
      <c r="B136" s="2746"/>
      <c r="C136" s="3274"/>
      <c r="D136" s="3277"/>
      <c r="E136" s="2923" t="s">
        <v>338</v>
      </c>
      <c r="F136" s="2887"/>
      <c r="G136" s="2922"/>
      <c r="H136" s="2922"/>
      <c r="I136" s="2922"/>
      <c r="J136" s="2922"/>
      <c r="K136" s="2922"/>
      <c r="M136" s="2922"/>
      <c r="N136" s="2922"/>
      <c r="O136" s="2922"/>
      <c r="P136" s="2922"/>
      <c r="Q136" s="2922"/>
      <c r="S136" s="2922"/>
      <c r="T136" s="2922"/>
      <c r="U136" s="2922"/>
      <c r="V136" s="2922"/>
      <c r="W136" s="2922"/>
    </row>
    <row r="137" spans="1:23" s="2748" customFormat="1" ht="16.899999999999999" customHeight="1">
      <c r="A137" s="2746"/>
      <c r="B137" s="2746"/>
      <c r="C137" s="3274"/>
      <c r="D137" s="3278"/>
      <c r="E137" s="2923" t="s">
        <v>93</v>
      </c>
      <c r="F137" s="2887"/>
      <c r="G137" s="2922"/>
      <c r="H137" s="2922"/>
      <c r="I137" s="2922"/>
      <c r="J137" s="2922"/>
      <c r="K137" s="2922"/>
      <c r="M137" s="2922"/>
      <c r="N137" s="2922"/>
      <c r="O137" s="2922"/>
      <c r="P137" s="2922"/>
      <c r="Q137" s="2922"/>
      <c r="S137" s="2922"/>
      <c r="T137" s="2922"/>
      <c r="U137" s="2922"/>
      <c r="V137" s="2922"/>
      <c r="W137" s="2922"/>
    </row>
    <row r="138" spans="1:23" s="2748" customFormat="1" ht="16.899999999999999" customHeight="1">
      <c r="A138" s="2746"/>
      <c r="B138" s="2746"/>
      <c r="C138" s="3274"/>
      <c r="D138" s="3276" t="s">
        <v>1289</v>
      </c>
      <c r="E138" s="2923" t="s">
        <v>92</v>
      </c>
      <c r="F138" s="2887"/>
      <c r="G138" s="2922"/>
      <c r="H138" s="2922"/>
      <c r="I138" s="2922"/>
      <c r="J138" s="2922"/>
      <c r="K138" s="2922"/>
      <c r="M138" s="2922"/>
      <c r="N138" s="2922"/>
      <c r="O138" s="2922"/>
      <c r="P138" s="2922"/>
      <c r="Q138" s="2922"/>
      <c r="S138" s="2922"/>
      <c r="T138" s="2922"/>
      <c r="U138" s="2922"/>
      <c r="V138" s="2922"/>
      <c r="W138" s="2922"/>
    </row>
    <row r="139" spans="1:23" s="2748" customFormat="1" ht="16.899999999999999" customHeight="1">
      <c r="A139" s="2746"/>
      <c r="B139" s="2746"/>
      <c r="C139" s="3274"/>
      <c r="D139" s="3277"/>
      <c r="E139" s="2923" t="s">
        <v>338</v>
      </c>
      <c r="F139" s="2887"/>
      <c r="G139" s="2922"/>
      <c r="H139" s="2922"/>
      <c r="I139" s="2922"/>
      <c r="J139" s="2922"/>
      <c r="K139" s="2922"/>
      <c r="M139" s="2922"/>
      <c r="N139" s="2922"/>
      <c r="O139" s="2922"/>
      <c r="P139" s="2922"/>
      <c r="Q139" s="2922"/>
      <c r="S139" s="2922"/>
      <c r="T139" s="2922"/>
      <c r="U139" s="2922"/>
      <c r="V139" s="2922"/>
      <c r="W139" s="2922"/>
    </row>
    <row r="140" spans="1:23" s="2748" customFormat="1" ht="16.899999999999999" customHeight="1">
      <c r="A140" s="2746"/>
      <c r="B140" s="2746"/>
      <c r="C140" s="3274"/>
      <c r="D140" s="3278"/>
      <c r="E140" s="2923" t="s">
        <v>93</v>
      </c>
      <c r="F140" s="2887"/>
      <c r="G140" s="2922"/>
      <c r="H140" s="2922"/>
      <c r="I140" s="2922"/>
      <c r="J140" s="2922"/>
      <c r="K140" s="2922"/>
      <c r="M140" s="2922"/>
      <c r="N140" s="2922"/>
      <c r="O140" s="2922"/>
      <c r="P140" s="2922"/>
      <c r="Q140" s="2922"/>
      <c r="S140" s="2922"/>
      <c r="T140" s="2922"/>
      <c r="U140" s="2922"/>
      <c r="V140" s="2922"/>
      <c r="W140" s="2922"/>
    </row>
    <row r="141" spans="1:23" s="2748" customFormat="1" ht="16.899999999999999" customHeight="1">
      <c r="A141" s="2746"/>
      <c r="B141" s="2746"/>
      <c r="C141" s="3274"/>
      <c r="D141" s="3276" t="s">
        <v>1290</v>
      </c>
      <c r="E141" s="2923" t="s">
        <v>92</v>
      </c>
      <c r="F141" s="2887"/>
      <c r="G141" s="2922"/>
      <c r="H141" s="2922"/>
      <c r="I141" s="2922"/>
      <c r="J141" s="2922"/>
      <c r="K141" s="2922"/>
      <c r="M141" s="2922"/>
      <c r="N141" s="2922"/>
      <c r="O141" s="2922"/>
      <c r="P141" s="2922"/>
      <c r="Q141" s="2922"/>
      <c r="S141" s="2922"/>
      <c r="T141" s="2922"/>
      <c r="U141" s="2922"/>
      <c r="V141" s="2922"/>
      <c r="W141" s="2922"/>
    </row>
    <row r="142" spans="1:23" s="2748" customFormat="1" ht="16.899999999999999" customHeight="1">
      <c r="A142" s="2746"/>
      <c r="B142" s="2746"/>
      <c r="C142" s="3274"/>
      <c r="D142" s="3277"/>
      <c r="E142" s="2923" t="s">
        <v>338</v>
      </c>
      <c r="F142" s="2887"/>
      <c r="G142" s="2922"/>
      <c r="H142" s="2922"/>
      <c r="I142" s="2922"/>
      <c r="J142" s="2922"/>
      <c r="K142" s="2922"/>
      <c r="M142" s="2922"/>
      <c r="N142" s="2922"/>
      <c r="O142" s="2922"/>
      <c r="P142" s="2922"/>
      <c r="Q142" s="2922"/>
      <c r="S142" s="2922"/>
      <c r="T142" s="2922"/>
      <c r="U142" s="2922"/>
      <c r="V142" s="2922"/>
      <c r="W142" s="2922"/>
    </row>
    <row r="143" spans="1:23" s="2748" customFormat="1" ht="16.899999999999999" customHeight="1">
      <c r="A143" s="2746"/>
      <c r="B143" s="2746"/>
      <c r="C143" s="3274"/>
      <c r="D143" s="3278"/>
      <c r="E143" s="2923" t="s">
        <v>93</v>
      </c>
      <c r="F143" s="2887"/>
      <c r="G143" s="2922"/>
      <c r="H143" s="2922"/>
      <c r="I143" s="2922"/>
      <c r="J143" s="2922"/>
      <c r="K143" s="2922"/>
      <c r="M143" s="2922"/>
      <c r="N143" s="2922"/>
      <c r="O143" s="2922"/>
      <c r="P143" s="2922"/>
      <c r="Q143" s="2922"/>
      <c r="S143" s="2922"/>
      <c r="T143" s="2922"/>
      <c r="U143" s="2922"/>
      <c r="V143" s="2922"/>
      <c r="W143" s="2922"/>
    </row>
    <row r="144" spans="1:23" s="2748" customFormat="1" ht="16.899999999999999" customHeight="1">
      <c r="A144" s="2746"/>
      <c r="B144" s="2746"/>
      <c r="C144" s="3274"/>
      <c r="D144" s="3276" t="s">
        <v>1291</v>
      </c>
      <c r="E144" s="2923" t="s">
        <v>92</v>
      </c>
      <c r="F144" s="2887"/>
      <c r="G144" s="2922"/>
      <c r="H144" s="2922"/>
      <c r="I144" s="2922"/>
      <c r="J144" s="2922"/>
      <c r="K144" s="2922"/>
      <c r="M144" s="2922"/>
      <c r="N144" s="2922"/>
      <c r="O144" s="2922"/>
      <c r="P144" s="2922"/>
      <c r="Q144" s="2922"/>
      <c r="S144" s="2922"/>
      <c r="T144" s="2922"/>
      <c r="U144" s="2922"/>
      <c r="V144" s="2922"/>
      <c r="W144" s="2922"/>
    </row>
    <row r="145" spans="1:31" s="2748" customFormat="1" ht="16.899999999999999" customHeight="1">
      <c r="A145" s="2746"/>
      <c r="B145" s="2746"/>
      <c r="C145" s="3274"/>
      <c r="D145" s="3277"/>
      <c r="E145" s="2923" t="s">
        <v>338</v>
      </c>
      <c r="F145" s="2887"/>
      <c r="G145" s="2922"/>
      <c r="H145" s="2922"/>
      <c r="I145" s="2922"/>
      <c r="J145" s="2922"/>
      <c r="K145" s="2922"/>
      <c r="M145" s="2922"/>
      <c r="N145" s="2922"/>
      <c r="O145" s="2922"/>
      <c r="P145" s="2922"/>
      <c r="Q145" s="2922"/>
      <c r="S145" s="2922"/>
      <c r="T145" s="2922"/>
      <c r="U145" s="2922"/>
      <c r="V145" s="2922"/>
      <c r="W145" s="2922"/>
    </row>
    <row r="146" spans="1:31" s="2748" customFormat="1" ht="16.899999999999999" customHeight="1">
      <c r="A146" s="2746"/>
      <c r="B146" s="2746"/>
      <c r="C146" s="3274"/>
      <c r="D146" s="3278"/>
      <c r="E146" s="2923" t="s">
        <v>93</v>
      </c>
      <c r="F146" s="2887"/>
      <c r="G146" s="2922"/>
      <c r="H146" s="2922"/>
      <c r="I146" s="2922"/>
      <c r="J146" s="2922"/>
      <c r="K146" s="2922"/>
      <c r="M146" s="2922"/>
      <c r="N146" s="2922"/>
      <c r="O146" s="2922"/>
      <c r="P146" s="2922"/>
      <c r="Q146" s="2922"/>
      <c r="S146" s="2922"/>
      <c r="T146" s="2922"/>
      <c r="U146" s="2922"/>
      <c r="V146" s="2922"/>
      <c r="W146" s="2922"/>
    </row>
    <row r="147" spans="1:31" s="2748" customFormat="1" ht="16.899999999999999" customHeight="1">
      <c r="A147" s="2746"/>
      <c r="B147" s="2746"/>
      <c r="C147" s="3274"/>
      <c r="D147" s="3276" t="s">
        <v>1295</v>
      </c>
      <c r="E147" s="2923" t="s">
        <v>92</v>
      </c>
      <c r="F147" s="2887"/>
      <c r="G147" s="2922"/>
      <c r="H147" s="2922"/>
      <c r="I147" s="2922"/>
      <c r="J147" s="2922"/>
      <c r="K147" s="2922"/>
      <c r="M147" s="2922"/>
      <c r="N147" s="2922"/>
      <c r="O147" s="2922"/>
      <c r="P147" s="2922"/>
      <c r="Q147" s="2922"/>
      <c r="S147" s="2922"/>
      <c r="T147" s="2922"/>
      <c r="U147" s="2922"/>
      <c r="V147" s="2922"/>
      <c r="W147" s="2922"/>
    </row>
    <row r="148" spans="1:31" s="2748" customFormat="1" ht="16.899999999999999" customHeight="1">
      <c r="A148" s="2746"/>
      <c r="B148" s="2746"/>
      <c r="C148" s="3274"/>
      <c r="D148" s="3277"/>
      <c r="E148" s="2923" t="s">
        <v>338</v>
      </c>
      <c r="F148" s="2887"/>
      <c r="G148" s="2922"/>
      <c r="H148" s="2922"/>
      <c r="I148" s="2922"/>
      <c r="J148" s="2922"/>
      <c r="K148" s="2922"/>
      <c r="M148" s="2922"/>
      <c r="N148" s="2922"/>
      <c r="O148" s="2922"/>
      <c r="P148" s="2922"/>
      <c r="Q148" s="2922"/>
      <c r="S148" s="2922"/>
      <c r="T148" s="2922"/>
      <c r="U148" s="2922"/>
      <c r="V148" s="2922"/>
      <c r="W148" s="2922"/>
    </row>
    <row r="149" spans="1:31" s="2748" customFormat="1" ht="16.899999999999999" customHeight="1">
      <c r="A149" s="2746"/>
      <c r="B149" s="2746"/>
      <c r="C149" s="3275"/>
      <c r="D149" s="3278"/>
      <c r="E149" s="2923" t="s">
        <v>93</v>
      </c>
      <c r="F149" s="2887"/>
      <c r="G149" s="2922"/>
      <c r="H149" s="2922"/>
      <c r="I149" s="2922"/>
      <c r="J149" s="2922"/>
      <c r="K149" s="2922"/>
      <c r="M149" s="2922"/>
      <c r="N149" s="2922"/>
      <c r="O149" s="2922"/>
      <c r="P149" s="2922"/>
      <c r="Q149" s="2922"/>
      <c r="S149" s="2922"/>
      <c r="T149" s="2922"/>
      <c r="U149" s="2922"/>
      <c r="V149" s="2922"/>
      <c r="W149" s="2922"/>
    </row>
    <row r="150" spans="1:31" ht="16.899999999999999" customHeight="1">
      <c r="C150" s="2790"/>
      <c r="D150" s="2791"/>
      <c r="E150" s="2759"/>
      <c r="F150" s="2759"/>
      <c r="G150" s="2770"/>
      <c r="H150" s="2770"/>
      <c r="I150" s="2770"/>
      <c r="M150" s="2770"/>
      <c r="N150" s="2770"/>
      <c r="O150" s="2770"/>
      <c r="Q150" s="2785"/>
      <c r="R150" s="2786"/>
      <c r="U150" s="2752"/>
      <c r="W150" s="2785"/>
      <c r="AE150" s="2752"/>
    </row>
    <row r="151" spans="1:31" ht="16.899999999999999" customHeight="1">
      <c r="C151" s="2790"/>
      <c r="D151" s="2791"/>
      <c r="E151" s="2759"/>
      <c r="F151" s="2759"/>
      <c r="G151" s="2770"/>
      <c r="H151" s="2770"/>
      <c r="I151" s="2770"/>
      <c r="M151" s="2770"/>
      <c r="N151" s="2770"/>
      <c r="O151" s="2770"/>
      <c r="Q151" s="2785"/>
      <c r="R151" s="2786"/>
      <c r="U151" s="2752"/>
      <c r="W151" s="2785"/>
      <c r="AE151" s="2752"/>
    </row>
    <row r="152" spans="1:31" ht="16.899999999999999" customHeight="1">
      <c r="C152" s="3541" t="s">
        <v>1435</v>
      </c>
      <c r="D152" s="3542"/>
      <c r="E152" s="3543"/>
      <c r="F152" s="3544"/>
      <c r="G152" s="3545" t="s">
        <v>1259</v>
      </c>
      <c r="H152" s="3546"/>
      <c r="I152" s="3546"/>
      <c r="J152" s="3546"/>
      <c r="K152" s="3547"/>
      <c r="L152" s="3548"/>
      <c r="M152" s="3545" t="s">
        <v>1260</v>
      </c>
      <c r="N152" s="3546"/>
      <c r="O152" s="3546"/>
      <c r="P152" s="3546"/>
      <c r="Q152" s="3547"/>
      <c r="R152" s="3548"/>
      <c r="S152" s="3545" t="s">
        <v>1261</v>
      </c>
      <c r="T152" s="3546"/>
      <c r="U152" s="3546"/>
      <c r="V152" s="3546"/>
      <c r="W152" s="3547"/>
      <c r="AE152" s="2752"/>
    </row>
    <row r="153" spans="1:31" ht="16.899999999999999" customHeight="1">
      <c r="C153" s="3549"/>
      <c r="D153" s="3550"/>
      <c r="E153" s="3551"/>
      <c r="F153" s="3552"/>
      <c r="G153" s="3553" t="s">
        <v>1262</v>
      </c>
      <c r="H153" s="3553" t="s">
        <v>1263</v>
      </c>
      <c r="I153" s="3553" t="s">
        <v>1264</v>
      </c>
      <c r="J153" s="3553" t="s">
        <v>1265</v>
      </c>
      <c r="K153" s="3554" t="s">
        <v>1266</v>
      </c>
      <c r="L153" s="3555"/>
      <c r="M153" s="3553" t="s">
        <v>1262</v>
      </c>
      <c r="N153" s="3553" t="s">
        <v>1263</v>
      </c>
      <c r="O153" s="3553" t="s">
        <v>1264</v>
      </c>
      <c r="P153" s="3553" t="s">
        <v>1265</v>
      </c>
      <c r="Q153" s="3554" t="s">
        <v>1266</v>
      </c>
      <c r="R153" s="3556"/>
      <c r="S153" s="3553" t="s">
        <v>1262</v>
      </c>
      <c r="T153" s="3553" t="s">
        <v>1263</v>
      </c>
      <c r="U153" s="3553" t="s">
        <v>1264</v>
      </c>
      <c r="V153" s="3553" t="s">
        <v>1265</v>
      </c>
      <c r="W153" s="3554" t="s">
        <v>1266</v>
      </c>
      <c r="AE153" s="2752"/>
    </row>
    <row r="154" spans="1:31" ht="16.899999999999999" customHeight="1">
      <c r="C154" s="3557" t="s">
        <v>1267</v>
      </c>
      <c r="D154" s="3558"/>
      <c r="E154" s="2928"/>
      <c r="F154" s="3559"/>
      <c r="G154" s="2920"/>
      <c r="H154" s="2920"/>
      <c r="I154" s="2920"/>
      <c r="J154" s="2920"/>
      <c r="K154" s="2920"/>
      <c r="L154" s="2752"/>
      <c r="M154" s="2920"/>
      <c r="N154" s="2920"/>
      <c r="O154" s="2920"/>
      <c r="P154" s="2920"/>
      <c r="Q154" s="2920"/>
      <c r="S154" s="2920"/>
      <c r="T154" s="2920"/>
      <c r="U154" s="2920"/>
      <c r="V154" s="2920"/>
      <c r="W154" s="2920"/>
      <c r="AE154" s="2752"/>
    </row>
    <row r="155" spans="1:31" s="2748" customFormat="1" ht="16.899999999999999" customHeight="1">
      <c r="A155" s="2746"/>
      <c r="B155" s="2746"/>
      <c r="C155" s="3561" t="s">
        <v>102</v>
      </c>
      <c r="D155" s="3562" t="s">
        <v>1283</v>
      </c>
      <c r="E155" s="3563"/>
      <c r="F155" s="3564"/>
      <c r="G155" s="3560"/>
      <c r="H155" s="3560"/>
      <c r="I155" s="3560"/>
      <c r="J155" s="3560"/>
      <c r="K155" s="3560"/>
      <c r="L155" s="3555"/>
      <c r="M155" s="3560"/>
      <c r="N155" s="3560"/>
      <c r="O155" s="3560"/>
      <c r="P155" s="3560"/>
      <c r="Q155" s="3560"/>
      <c r="R155" s="3555"/>
      <c r="S155" s="3560"/>
      <c r="T155" s="3560"/>
      <c r="U155" s="3560"/>
      <c r="V155" s="3560"/>
      <c r="W155" s="3560"/>
    </row>
    <row r="156" spans="1:31" s="2748" customFormat="1" ht="16.899999999999999" customHeight="1">
      <c r="A156" s="2746"/>
      <c r="B156" s="2746"/>
      <c r="C156" s="3565"/>
      <c r="D156" s="3562" t="s">
        <v>1284</v>
      </c>
      <c r="E156" s="3563"/>
      <c r="F156" s="3564"/>
      <c r="G156" s="3560"/>
      <c r="H156" s="3560"/>
      <c r="I156" s="3560"/>
      <c r="J156" s="3560"/>
      <c r="K156" s="3560"/>
      <c r="L156" s="3555"/>
      <c r="M156" s="3560"/>
      <c r="N156" s="3560"/>
      <c r="O156" s="3560"/>
      <c r="P156" s="3560"/>
      <c r="Q156" s="3560"/>
      <c r="R156" s="3555"/>
      <c r="S156" s="3560"/>
      <c r="T156" s="3560"/>
      <c r="U156" s="3560"/>
      <c r="V156" s="3560"/>
      <c r="W156" s="3560"/>
    </row>
    <row r="157" spans="1:31" s="2748" customFormat="1" ht="16.899999999999999" customHeight="1">
      <c r="A157" s="2746"/>
      <c r="B157" s="2746"/>
      <c r="C157" s="3565"/>
      <c r="D157" s="3566" t="s">
        <v>1285</v>
      </c>
      <c r="E157" s="3566"/>
      <c r="F157" s="3564"/>
      <c r="G157" s="3560"/>
      <c r="H157" s="3560"/>
      <c r="I157" s="3560"/>
      <c r="J157" s="3560"/>
      <c r="K157" s="3560"/>
      <c r="L157" s="3555"/>
      <c r="M157" s="3560"/>
      <c r="N157" s="3560"/>
      <c r="O157" s="3560"/>
      <c r="P157" s="3560"/>
      <c r="Q157" s="3560"/>
      <c r="R157" s="3555"/>
      <c r="S157" s="3560"/>
      <c r="T157" s="3560"/>
      <c r="U157" s="3560"/>
      <c r="V157" s="3560"/>
      <c r="W157" s="3560"/>
    </row>
    <row r="158" spans="1:31" s="2748" customFormat="1" ht="16.899999999999999" customHeight="1">
      <c r="A158" s="2746"/>
      <c r="B158" s="2746"/>
      <c r="C158" s="3565"/>
      <c r="D158" s="3562" t="s">
        <v>1286</v>
      </c>
      <c r="E158" s="3563"/>
      <c r="F158" s="3564"/>
      <c r="G158" s="3560"/>
      <c r="H158" s="3560"/>
      <c r="I158" s="3560"/>
      <c r="J158" s="3560"/>
      <c r="K158" s="3560"/>
      <c r="L158" s="3555"/>
      <c r="M158" s="3560"/>
      <c r="N158" s="3560"/>
      <c r="O158" s="3560"/>
      <c r="P158" s="3560"/>
      <c r="Q158" s="3560"/>
      <c r="R158" s="3555"/>
      <c r="S158" s="3560"/>
      <c r="T158" s="3560"/>
      <c r="U158" s="3560"/>
      <c r="V158" s="3560"/>
      <c r="W158" s="3560"/>
    </row>
    <row r="159" spans="1:31" s="2748" customFormat="1" ht="16.899999999999999" customHeight="1">
      <c r="A159" s="2746"/>
      <c r="B159" s="2746"/>
      <c r="C159" s="3565"/>
      <c r="D159" s="3562" t="s">
        <v>1287</v>
      </c>
      <c r="E159" s="3563"/>
      <c r="F159" s="3564"/>
      <c r="G159" s="3560"/>
      <c r="H159" s="3560"/>
      <c r="I159" s="3560"/>
      <c r="J159" s="3560"/>
      <c r="K159" s="3560"/>
      <c r="L159" s="3555"/>
      <c r="M159" s="3560"/>
      <c r="N159" s="3560"/>
      <c r="O159" s="3560"/>
      <c r="P159" s="3560"/>
      <c r="Q159" s="3560"/>
      <c r="R159" s="3555"/>
      <c r="S159" s="3560"/>
      <c r="T159" s="3560"/>
      <c r="U159" s="3560"/>
      <c r="V159" s="3560"/>
      <c r="W159" s="3560"/>
    </row>
    <row r="160" spans="1:31" s="2748" customFormat="1" ht="16.899999999999999" customHeight="1">
      <c r="A160" s="2746"/>
      <c r="B160" s="2746"/>
      <c r="C160" s="3565"/>
      <c r="D160" s="3562" t="s">
        <v>1288</v>
      </c>
      <c r="E160" s="3563"/>
      <c r="F160" s="3564"/>
      <c r="G160" s="3560"/>
      <c r="H160" s="3560"/>
      <c r="I160" s="3560"/>
      <c r="J160" s="3560"/>
      <c r="K160" s="3560"/>
      <c r="L160" s="3555"/>
      <c r="M160" s="3560"/>
      <c r="N160" s="3560"/>
      <c r="O160" s="3560"/>
      <c r="P160" s="3560"/>
      <c r="Q160" s="3560"/>
      <c r="R160" s="3555"/>
      <c r="S160" s="3560"/>
      <c r="T160" s="3560"/>
      <c r="U160" s="3560"/>
      <c r="V160" s="3560"/>
      <c r="W160" s="3560"/>
    </row>
    <row r="161" spans="1:23" s="2748" customFormat="1" ht="16.899999999999999" customHeight="1">
      <c r="A161" s="2746"/>
      <c r="B161" s="2746"/>
      <c r="C161" s="3565"/>
      <c r="D161" s="3562" t="s">
        <v>1289</v>
      </c>
      <c r="E161" s="3563"/>
      <c r="F161" s="3564"/>
      <c r="G161" s="3560"/>
      <c r="H161" s="3560"/>
      <c r="I161" s="3560"/>
      <c r="J161" s="3560"/>
      <c r="K161" s="3560"/>
      <c r="L161" s="3555"/>
      <c r="M161" s="3560"/>
      <c r="N161" s="3560"/>
      <c r="O161" s="3560"/>
      <c r="P161" s="3560"/>
      <c r="Q161" s="3560"/>
      <c r="R161" s="3555"/>
      <c r="S161" s="3560"/>
      <c r="T161" s="3560"/>
      <c r="U161" s="3560"/>
      <c r="V161" s="3560"/>
      <c r="W161" s="3560"/>
    </row>
    <row r="162" spans="1:23" s="2748" customFormat="1" ht="16.899999999999999" customHeight="1">
      <c r="A162" s="2746"/>
      <c r="B162" s="2746"/>
      <c r="C162" s="3565"/>
      <c r="D162" s="3562" t="s">
        <v>1290</v>
      </c>
      <c r="E162" s="3563"/>
      <c r="F162" s="3564"/>
      <c r="G162" s="3560"/>
      <c r="H162" s="3560"/>
      <c r="I162" s="3560"/>
      <c r="J162" s="3560"/>
      <c r="K162" s="3560"/>
      <c r="L162" s="3555"/>
      <c r="M162" s="3560"/>
      <c r="N162" s="3560"/>
      <c r="O162" s="3560"/>
      <c r="P162" s="3560"/>
      <c r="Q162" s="3560"/>
      <c r="R162" s="3555"/>
      <c r="S162" s="3560"/>
      <c r="T162" s="3560"/>
      <c r="U162" s="3560"/>
      <c r="V162" s="3560"/>
      <c r="W162" s="3560"/>
    </row>
    <row r="163" spans="1:23" s="2748" customFormat="1" ht="16.899999999999999" customHeight="1">
      <c r="A163" s="2746"/>
      <c r="B163" s="2746"/>
      <c r="C163" s="3565"/>
      <c r="D163" s="3562" t="s">
        <v>1291</v>
      </c>
      <c r="E163" s="3563"/>
      <c r="F163" s="3564"/>
      <c r="G163" s="3560"/>
      <c r="H163" s="3560"/>
      <c r="I163" s="3560"/>
      <c r="J163" s="3560"/>
      <c r="K163" s="3560"/>
      <c r="L163" s="3555"/>
      <c r="M163" s="3560"/>
      <c r="N163" s="3560"/>
      <c r="O163" s="3560"/>
      <c r="P163" s="3560"/>
      <c r="Q163" s="3560"/>
      <c r="R163" s="3555"/>
      <c r="S163" s="3560"/>
      <c r="T163" s="3560"/>
      <c r="U163" s="3560"/>
      <c r="V163" s="3560"/>
      <c r="W163" s="3560"/>
    </row>
    <row r="164" spans="1:23" s="2748" customFormat="1" ht="16.899999999999999" customHeight="1">
      <c r="A164" s="2746"/>
      <c r="B164" s="2746"/>
      <c r="C164" s="3567"/>
      <c r="D164" s="3562" t="s">
        <v>1292</v>
      </c>
      <c r="E164" s="3563"/>
      <c r="F164" s="3564"/>
      <c r="G164" s="3560"/>
      <c r="H164" s="3560"/>
      <c r="I164" s="3560"/>
      <c r="J164" s="3560"/>
      <c r="K164" s="3560"/>
      <c r="L164" s="3555"/>
      <c r="M164" s="3560"/>
      <c r="N164" s="3560"/>
      <c r="O164" s="3560"/>
      <c r="P164" s="3560"/>
      <c r="Q164" s="3560"/>
      <c r="R164" s="3555"/>
      <c r="S164" s="3560"/>
      <c r="T164" s="3560"/>
      <c r="U164" s="3560"/>
      <c r="V164" s="3560"/>
      <c r="W164" s="3560"/>
    </row>
    <row r="165" spans="1:23" s="2748" customFormat="1" ht="16.899999999999999" customHeight="1">
      <c r="A165" s="2746"/>
      <c r="B165" s="2746"/>
      <c r="C165" s="3568" t="s">
        <v>1293</v>
      </c>
      <c r="D165" s="3562" t="s">
        <v>1283</v>
      </c>
      <c r="E165" s="3563"/>
      <c r="F165" s="3564"/>
      <c r="G165" s="3560"/>
      <c r="H165" s="3560"/>
      <c r="I165" s="3560"/>
      <c r="J165" s="3560"/>
      <c r="K165" s="3560"/>
      <c r="L165" s="3555"/>
      <c r="M165" s="3560"/>
      <c r="N165" s="3560"/>
      <c r="O165" s="3560"/>
      <c r="P165" s="3560"/>
      <c r="Q165" s="3560"/>
      <c r="R165" s="3555"/>
      <c r="S165" s="3560"/>
      <c r="T165" s="3560"/>
      <c r="U165" s="3560"/>
      <c r="V165" s="3560"/>
      <c r="W165" s="3560"/>
    </row>
    <row r="166" spans="1:23" s="2748" customFormat="1" ht="16.899999999999999" customHeight="1">
      <c r="A166" s="2746"/>
      <c r="B166" s="2746"/>
      <c r="C166" s="3569"/>
      <c r="D166" s="3562" t="s">
        <v>1284</v>
      </c>
      <c r="E166" s="3563"/>
      <c r="F166" s="3564"/>
      <c r="G166" s="3560"/>
      <c r="H166" s="3560"/>
      <c r="I166" s="3560"/>
      <c r="J166" s="3560"/>
      <c r="K166" s="3560"/>
      <c r="L166" s="3555"/>
      <c r="M166" s="3560"/>
      <c r="N166" s="3560"/>
      <c r="O166" s="3560"/>
      <c r="P166" s="3560"/>
      <c r="Q166" s="3560"/>
      <c r="R166" s="3555"/>
      <c r="S166" s="3560"/>
      <c r="T166" s="3560"/>
      <c r="U166" s="3560"/>
      <c r="V166" s="3560"/>
      <c r="W166" s="3560"/>
    </row>
    <row r="167" spans="1:23" s="2748" customFormat="1" ht="16.899999999999999" customHeight="1">
      <c r="A167" s="2746"/>
      <c r="B167" s="2746"/>
      <c r="C167" s="3569"/>
      <c r="D167" s="3562" t="s">
        <v>1285</v>
      </c>
      <c r="E167" s="3563"/>
      <c r="F167" s="3564"/>
      <c r="G167" s="3560"/>
      <c r="H167" s="3560"/>
      <c r="I167" s="3560"/>
      <c r="J167" s="3560"/>
      <c r="K167" s="3560"/>
      <c r="L167" s="3555"/>
      <c r="M167" s="3560"/>
      <c r="N167" s="3560"/>
      <c r="O167" s="3560"/>
      <c r="P167" s="3560"/>
      <c r="Q167" s="3560"/>
      <c r="R167" s="3555"/>
      <c r="S167" s="3560"/>
      <c r="T167" s="3560"/>
      <c r="U167" s="3560"/>
      <c r="V167" s="3560"/>
      <c r="W167" s="3560"/>
    </row>
    <row r="168" spans="1:23" s="2748" customFormat="1" ht="16.899999999999999" customHeight="1">
      <c r="A168" s="2746"/>
      <c r="B168" s="2746"/>
      <c r="C168" s="3569"/>
      <c r="D168" s="3562" t="s">
        <v>1286</v>
      </c>
      <c r="E168" s="3563"/>
      <c r="F168" s="3564"/>
      <c r="G168" s="3560"/>
      <c r="H168" s="3560"/>
      <c r="I168" s="3560"/>
      <c r="J168" s="3560"/>
      <c r="K168" s="3560"/>
      <c r="L168" s="3555"/>
      <c r="M168" s="3560"/>
      <c r="N168" s="3560"/>
      <c r="O168" s="3560"/>
      <c r="P168" s="3560"/>
      <c r="Q168" s="3560"/>
      <c r="R168" s="3555"/>
      <c r="S168" s="3560"/>
      <c r="T168" s="3560"/>
      <c r="U168" s="3560"/>
      <c r="V168" s="3560"/>
      <c r="W168" s="3560"/>
    </row>
    <row r="169" spans="1:23" s="2748" customFormat="1" ht="16.899999999999999" customHeight="1">
      <c r="A169" s="2746"/>
      <c r="B169" s="2746"/>
      <c r="C169" s="3569"/>
      <c r="D169" s="3562" t="s">
        <v>1287</v>
      </c>
      <c r="E169" s="3563"/>
      <c r="F169" s="3564"/>
      <c r="G169" s="3560"/>
      <c r="H169" s="3560"/>
      <c r="I169" s="3560"/>
      <c r="J169" s="3560"/>
      <c r="K169" s="3560"/>
      <c r="L169" s="3555"/>
      <c r="M169" s="3560"/>
      <c r="N169" s="3560"/>
      <c r="O169" s="3560"/>
      <c r="P169" s="3560"/>
      <c r="Q169" s="3560"/>
      <c r="R169" s="3555"/>
      <c r="S169" s="3560"/>
      <c r="T169" s="3560"/>
      <c r="U169" s="3560"/>
      <c r="V169" s="3560"/>
      <c r="W169" s="3560"/>
    </row>
    <row r="170" spans="1:23" s="2748" customFormat="1" ht="16.899999999999999" customHeight="1">
      <c r="A170" s="2746"/>
      <c r="B170" s="2746"/>
      <c r="C170" s="3569"/>
      <c r="D170" s="3562" t="s">
        <v>1288</v>
      </c>
      <c r="E170" s="3563"/>
      <c r="F170" s="3564"/>
      <c r="G170" s="3560"/>
      <c r="H170" s="3560"/>
      <c r="I170" s="3560"/>
      <c r="J170" s="3560"/>
      <c r="K170" s="3560"/>
      <c r="L170" s="3555"/>
      <c r="M170" s="3560"/>
      <c r="N170" s="3560"/>
      <c r="O170" s="3560"/>
      <c r="P170" s="3560"/>
      <c r="Q170" s="3560"/>
      <c r="R170" s="3555"/>
      <c r="S170" s="3560"/>
      <c r="T170" s="3560"/>
      <c r="U170" s="3560"/>
      <c r="V170" s="3560"/>
      <c r="W170" s="3560"/>
    </row>
    <row r="171" spans="1:23" s="2748" customFormat="1" ht="16.899999999999999" customHeight="1">
      <c r="A171" s="2746"/>
      <c r="B171" s="2746"/>
      <c r="C171" s="3569"/>
      <c r="D171" s="3562" t="s">
        <v>1289</v>
      </c>
      <c r="E171" s="3563"/>
      <c r="F171" s="3564"/>
      <c r="G171" s="3560"/>
      <c r="H171" s="3560"/>
      <c r="I171" s="3560"/>
      <c r="J171" s="3560"/>
      <c r="K171" s="3560"/>
      <c r="L171" s="3555"/>
      <c r="M171" s="3560"/>
      <c r="N171" s="3560"/>
      <c r="O171" s="3560"/>
      <c r="P171" s="3560"/>
      <c r="Q171" s="3560"/>
      <c r="R171" s="3555"/>
      <c r="S171" s="3560"/>
      <c r="T171" s="3560"/>
      <c r="U171" s="3560"/>
      <c r="V171" s="3560"/>
      <c r="W171" s="3560"/>
    </row>
    <row r="172" spans="1:23" s="2748" customFormat="1" ht="16.899999999999999" customHeight="1">
      <c r="A172" s="2746"/>
      <c r="B172" s="2746"/>
      <c r="C172" s="3569"/>
      <c r="D172" s="3562" t="s">
        <v>1290</v>
      </c>
      <c r="E172" s="3563"/>
      <c r="F172" s="3564"/>
      <c r="G172" s="3560"/>
      <c r="H172" s="3560"/>
      <c r="I172" s="3560"/>
      <c r="J172" s="3560"/>
      <c r="K172" s="3560"/>
      <c r="L172" s="3555"/>
      <c r="M172" s="3560"/>
      <c r="N172" s="3560"/>
      <c r="O172" s="3560"/>
      <c r="P172" s="3560"/>
      <c r="Q172" s="3560"/>
      <c r="R172" s="3555"/>
      <c r="S172" s="3560"/>
      <c r="T172" s="3560"/>
      <c r="U172" s="3560"/>
      <c r="V172" s="3560"/>
      <c r="W172" s="3560"/>
    </row>
    <row r="173" spans="1:23" s="2748" customFormat="1" ht="16.899999999999999" customHeight="1">
      <c r="A173" s="2746"/>
      <c r="B173" s="2746"/>
      <c r="C173" s="3569"/>
      <c r="D173" s="3562" t="s">
        <v>1291</v>
      </c>
      <c r="E173" s="3563"/>
      <c r="F173" s="3564"/>
      <c r="G173" s="3560"/>
      <c r="H173" s="3560"/>
      <c r="I173" s="3560"/>
      <c r="J173" s="3560"/>
      <c r="K173" s="3560"/>
      <c r="L173" s="3555"/>
      <c r="M173" s="3560"/>
      <c r="N173" s="3560"/>
      <c r="O173" s="3560"/>
      <c r="P173" s="3560"/>
      <c r="Q173" s="3560"/>
      <c r="R173" s="3555"/>
      <c r="S173" s="3560"/>
      <c r="T173" s="3560"/>
      <c r="U173" s="3560"/>
      <c r="V173" s="3560"/>
      <c r="W173" s="3560"/>
    </row>
    <row r="174" spans="1:23" s="2748" customFormat="1" ht="16.899999999999999" customHeight="1">
      <c r="A174" s="2746"/>
      <c r="B174" s="2746"/>
      <c r="C174" s="3570"/>
      <c r="D174" s="3562" t="s">
        <v>1292</v>
      </c>
      <c r="E174" s="3563"/>
      <c r="F174" s="3564"/>
      <c r="G174" s="3560"/>
      <c r="H174" s="3560"/>
      <c r="I174" s="3560"/>
      <c r="J174" s="3560"/>
      <c r="K174" s="3560"/>
      <c r="L174" s="3555"/>
      <c r="M174" s="3560"/>
      <c r="N174" s="3560"/>
      <c r="O174" s="3560"/>
      <c r="P174" s="3560"/>
      <c r="Q174" s="3560"/>
      <c r="R174" s="3555"/>
      <c r="S174" s="3560"/>
      <c r="T174" s="3560"/>
      <c r="U174" s="3560"/>
      <c r="V174" s="3560"/>
      <c r="W174" s="3560"/>
    </row>
    <row r="175" spans="1:23" s="2748" customFormat="1" ht="16.899999999999999" customHeight="1">
      <c r="A175" s="2746"/>
      <c r="B175" s="2746"/>
      <c r="C175" s="3568" t="s">
        <v>101</v>
      </c>
      <c r="D175" s="3562" t="s">
        <v>1283</v>
      </c>
      <c r="E175" s="3563"/>
      <c r="F175" s="3564"/>
      <c r="G175" s="3560"/>
      <c r="H175" s="3560"/>
      <c r="I175" s="3560"/>
      <c r="J175" s="3560"/>
      <c r="K175" s="3560"/>
      <c r="L175" s="3555"/>
      <c r="M175" s="3560"/>
      <c r="N175" s="3560"/>
      <c r="O175" s="3560"/>
      <c r="P175" s="3560"/>
      <c r="Q175" s="3560"/>
      <c r="R175" s="3555"/>
      <c r="S175" s="3560"/>
      <c r="T175" s="3560"/>
      <c r="U175" s="3560"/>
      <c r="V175" s="3560"/>
      <c r="W175" s="3560"/>
    </row>
    <row r="176" spans="1:23" s="2748" customFormat="1" ht="16.899999999999999" customHeight="1">
      <c r="A176" s="2746"/>
      <c r="B176" s="2746"/>
      <c r="C176" s="3569"/>
      <c r="D176" s="3562" t="s">
        <v>1284</v>
      </c>
      <c r="E176" s="3563"/>
      <c r="F176" s="3564"/>
      <c r="G176" s="3560"/>
      <c r="H176" s="3560"/>
      <c r="I176" s="3560"/>
      <c r="J176" s="3560"/>
      <c r="K176" s="3560"/>
      <c r="L176" s="3555"/>
      <c r="M176" s="3560"/>
      <c r="N176" s="3560"/>
      <c r="O176" s="3560"/>
      <c r="P176" s="3560"/>
      <c r="Q176" s="3560"/>
      <c r="R176" s="3555"/>
      <c r="S176" s="3560"/>
      <c r="T176" s="3560"/>
      <c r="U176" s="3560"/>
      <c r="V176" s="3560"/>
      <c r="W176" s="3560"/>
    </row>
    <row r="177" spans="1:31" s="2748" customFormat="1" ht="16.899999999999999" customHeight="1">
      <c r="A177" s="2746"/>
      <c r="B177" s="2746"/>
      <c r="C177" s="3569"/>
      <c r="D177" s="3562" t="s">
        <v>1285</v>
      </c>
      <c r="E177" s="3563"/>
      <c r="F177" s="3564"/>
      <c r="G177" s="3560"/>
      <c r="H177" s="3560"/>
      <c r="I177" s="3560"/>
      <c r="J177" s="3560"/>
      <c r="K177" s="3560"/>
      <c r="L177" s="3555"/>
      <c r="M177" s="3560"/>
      <c r="N177" s="3560"/>
      <c r="O177" s="3560"/>
      <c r="P177" s="3560"/>
      <c r="Q177" s="3560"/>
      <c r="R177" s="3555"/>
      <c r="S177" s="3560"/>
      <c r="T177" s="3560"/>
      <c r="U177" s="3560"/>
      <c r="V177" s="3560"/>
      <c r="W177" s="3560"/>
    </row>
    <row r="178" spans="1:31" s="2748" customFormat="1" ht="16.899999999999999" customHeight="1">
      <c r="A178" s="2746"/>
      <c r="B178" s="2746"/>
      <c r="C178" s="3569"/>
      <c r="D178" s="3562" t="s">
        <v>1286</v>
      </c>
      <c r="E178" s="3563"/>
      <c r="F178" s="3564"/>
      <c r="G178" s="3560"/>
      <c r="H178" s="3560"/>
      <c r="I178" s="3560"/>
      <c r="J178" s="3560"/>
      <c r="K178" s="3560"/>
      <c r="L178" s="3555"/>
      <c r="M178" s="3560"/>
      <c r="N178" s="3560"/>
      <c r="O178" s="3560"/>
      <c r="P178" s="3560"/>
      <c r="Q178" s="3560"/>
      <c r="R178" s="3555"/>
      <c r="S178" s="3560"/>
      <c r="T178" s="3560"/>
      <c r="U178" s="3560"/>
      <c r="V178" s="3560"/>
      <c r="W178" s="3560"/>
    </row>
    <row r="179" spans="1:31" s="2748" customFormat="1" ht="16.899999999999999" customHeight="1">
      <c r="A179" s="2746"/>
      <c r="B179" s="2746"/>
      <c r="C179" s="3569"/>
      <c r="D179" s="3562" t="s">
        <v>1287</v>
      </c>
      <c r="E179" s="3563"/>
      <c r="F179" s="3564"/>
      <c r="G179" s="3560"/>
      <c r="H179" s="3560"/>
      <c r="I179" s="3560"/>
      <c r="J179" s="3560"/>
      <c r="K179" s="3560"/>
      <c r="L179" s="3555"/>
      <c r="M179" s="3560"/>
      <c r="N179" s="3560"/>
      <c r="O179" s="3560"/>
      <c r="P179" s="3560"/>
      <c r="Q179" s="3560"/>
      <c r="R179" s="3555"/>
      <c r="S179" s="3560"/>
      <c r="T179" s="3560"/>
      <c r="U179" s="3560"/>
      <c r="V179" s="3560"/>
      <c r="W179" s="3560"/>
    </row>
    <row r="180" spans="1:31" s="2748" customFormat="1" ht="16.899999999999999" customHeight="1">
      <c r="A180" s="2746"/>
      <c r="B180" s="2746"/>
      <c r="C180" s="3569"/>
      <c r="D180" s="3562" t="s">
        <v>1288</v>
      </c>
      <c r="E180" s="3563"/>
      <c r="F180" s="3564"/>
      <c r="G180" s="3560"/>
      <c r="H180" s="3560"/>
      <c r="I180" s="3560"/>
      <c r="J180" s="3560"/>
      <c r="K180" s="3560"/>
      <c r="L180" s="3555"/>
      <c r="M180" s="3560"/>
      <c r="N180" s="3560"/>
      <c r="O180" s="3560"/>
      <c r="P180" s="3560"/>
      <c r="Q180" s="3560"/>
      <c r="R180" s="3555"/>
      <c r="S180" s="3560"/>
      <c r="T180" s="3560"/>
      <c r="U180" s="3560"/>
      <c r="V180" s="3560"/>
      <c r="W180" s="3560"/>
    </row>
    <row r="181" spans="1:31" s="2748" customFormat="1" ht="16.899999999999999" customHeight="1">
      <c r="A181" s="2746"/>
      <c r="B181" s="2746"/>
      <c r="C181" s="3569"/>
      <c r="D181" s="3562" t="s">
        <v>1289</v>
      </c>
      <c r="E181" s="3563"/>
      <c r="F181" s="3564"/>
      <c r="G181" s="3560"/>
      <c r="H181" s="3560"/>
      <c r="I181" s="3560"/>
      <c r="J181" s="3560"/>
      <c r="K181" s="3560"/>
      <c r="L181" s="3555"/>
      <c r="M181" s="3560"/>
      <c r="N181" s="3560"/>
      <c r="O181" s="3560"/>
      <c r="P181" s="3560"/>
      <c r="Q181" s="3560"/>
      <c r="R181" s="3555"/>
      <c r="S181" s="3560"/>
      <c r="T181" s="3560"/>
      <c r="U181" s="3560"/>
      <c r="V181" s="3560"/>
      <c r="W181" s="3560"/>
    </row>
    <row r="182" spans="1:31" s="2748" customFormat="1" ht="16.899999999999999" customHeight="1">
      <c r="A182" s="2746"/>
      <c r="B182" s="2746"/>
      <c r="C182" s="3569"/>
      <c r="D182" s="3562" t="s">
        <v>1290</v>
      </c>
      <c r="E182" s="3563"/>
      <c r="F182" s="3564"/>
      <c r="G182" s="3560"/>
      <c r="H182" s="3560"/>
      <c r="I182" s="3560"/>
      <c r="J182" s="3560"/>
      <c r="K182" s="3560"/>
      <c r="L182" s="3555"/>
      <c r="M182" s="3560"/>
      <c r="N182" s="3560"/>
      <c r="O182" s="3560"/>
      <c r="P182" s="3560"/>
      <c r="Q182" s="3560"/>
      <c r="R182" s="3555"/>
      <c r="S182" s="3560"/>
      <c r="T182" s="3560"/>
      <c r="U182" s="3560"/>
      <c r="V182" s="3560"/>
      <c r="W182" s="3560"/>
    </row>
    <row r="183" spans="1:31" s="2748" customFormat="1" ht="16.899999999999999" customHeight="1">
      <c r="A183" s="2746"/>
      <c r="B183" s="2746"/>
      <c r="C183" s="3569"/>
      <c r="D183" s="3562" t="s">
        <v>1291</v>
      </c>
      <c r="E183" s="3563"/>
      <c r="F183" s="3564"/>
      <c r="G183" s="3560"/>
      <c r="H183" s="3560"/>
      <c r="I183" s="3560"/>
      <c r="J183" s="3560"/>
      <c r="K183" s="3560"/>
      <c r="L183" s="3555"/>
      <c r="M183" s="3560"/>
      <c r="N183" s="3560"/>
      <c r="O183" s="3560"/>
      <c r="P183" s="3560"/>
      <c r="Q183" s="3560"/>
      <c r="R183" s="3555"/>
      <c r="S183" s="3560"/>
      <c r="T183" s="3560"/>
      <c r="U183" s="3560"/>
      <c r="V183" s="3560"/>
      <c r="W183" s="3560"/>
    </row>
    <row r="184" spans="1:31" s="2748" customFormat="1" ht="16.899999999999999" customHeight="1">
      <c r="A184" s="2746"/>
      <c r="B184" s="2746"/>
      <c r="C184" s="3570"/>
      <c r="D184" s="3562" t="s">
        <v>1292</v>
      </c>
      <c r="E184" s="3563"/>
      <c r="F184" s="3564"/>
      <c r="G184" s="3560"/>
      <c r="H184" s="3560"/>
      <c r="I184" s="3560"/>
      <c r="J184" s="3560"/>
      <c r="K184" s="3560"/>
      <c r="L184" s="3555"/>
      <c r="M184" s="3560"/>
      <c r="N184" s="3560"/>
      <c r="O184" s="3560"/>
      <c r="P184" s="3560"/>
      <c r="Q184" s="3560"/>
      <c r="R184" s="3555"/>
      <c r="S184" s="3560"/>
      <c r="T184" s="3560"/>
      <c r="U184" s="3560"/>
      <c r="V184" s="3560"/>
      <c r="W184" s="3560"/>
    </row>
    <row r="185" spans="1:31" ht="16.899999999999999" customHeight="1">
      <c r="C185" s="3557" t="s">
        <v>1278</v>
      </c>
      <c r="D185" s="3558"/>
      <c r="E185" s="2928" t="s">
        <v>337</v>
      </c>
      <c r="F185" s="3559"/>
      <c r="G185" s="3560"/>
      <c r="H185" s="3560"/>
      <c r="I185" s="3560"/>
      <c r="J185" s="3560"/>
      <c r="K185" s="3560"/>
      <c r="L185" s="3555"/>
      <c r="M185" s="3560"/>
      <c r="N185" s="3560"/>
      <c r="O185" s="3560"/>
      <c r="P185" s="3560"/>
      <c r="Q185" s="3560"/>
      <c r="R185" s="3555"/>
      <c r="S185" s="3560"/>
      <c r="T185" s="3560"/>
      <c r="U185" s="3560"/>
      <c r="V185" s="3560"/>
      <c r="W185" s="3560"/>
      <c r="AE185" s="2752"/>
    </row>
    <row r="186" spans="1:31" s="2748" customFormat="1" ht="16.899999999999999" customHeight="1">
      <c r="A186" s="2746"/>
      <c r="B186" s="2746"/>
      <c r="C186" s="3571" t="s">
        <v>102</v>
      </c>
      <c r="D186" s="3562" t="s">
        <v>1283</v>
      </c>
      <c r="E186" s="3563"/>
      <c r="F186" s="3564"/>
      <c r="G186" s="3572"/>
      <c r="H186" s="3572"/>
      <c r="I186" s="3572"/>
      <c r="J186" s="3572"/>
      <c r="K186" s="3572"/>
      <c r="L186" s="3555"/>
      <c r="M186" s="3572"/>
      <c r="N186" s="3572"/>
      <c r="O186" s="3572"/>
      <c r="P186" s="3572"/>
      <c r="Q186" s="3572"/>
      <c r="R186" s="3555"/>
      <c r="S186" s="3572"/>
      <c r="T186" s="3572"/>
      <c r="U186" s="3572"/>
      <c r="V186" s="3572"/>
      <c r="W186" s="3572"/>
    </row>
    <row r="187" spans="1:31" s="2748" customFormat="1" ht="16.899999999999999" customHeight="1">
      <c r="A187" s="2746"/>
      <c r="B187" s="2746"/>
      <c r="C187" s="3573"/>
      <c r="D187" s="3562" t="s">
        <v>1284</v>
      </c>
      <c r="E187" s="3563"/>
      <c r="F187" s="3564"/>
      <c r="G187" s="3572"/>
      <c r="H187" s="3572"/>
      <c r="I187" s="3572"/>
      <c r="J187" s="3572"/>
      <c r="K187" s="3572"/>
      <c r="L187" s="3555"/>
      <c r="M187" s="3572"/>
      <c r="N187" s="3572"/>
      <c r="O187" s="3572"/>
      <c r="P187" s="3572"/>
      <c r="Q187" s="3572"/>
      <c r="R187" s="3555"/>
      <c r="S187" s="3572"/>
      <c r="T187" s="3572"/>
      <c r="U187" s="3572"/>
      <c r="V187" s="3572"/>
      <c r="W187" s="3572"/>
    </row>
    <row r="188" spans="1:31" s="2748" customFormat="1" ht="16.899999999999999" customHeight="1">
      <c r="A188" s="2746"/>
      <c r="B188" s="2746"/>
      <c r="C188" s="3573"/>
      <c r="D188" s="3562" t="s">
        <v>1285</v>
      </c>
      <c r="E188" s="3563"/>
      <c r="F188" s="3564"/>
      <c r="G188" s="3572"/>
      <c r="H188" s="3572"/>
      <c r="I188" s="3572"/>
      <c r="J188" s="3572"/>
      <c r="K188" s="3572"/>
      <c r="L188" s="3555"/>
      <c r="M188" s="3572"/>
      <c r="N188" s="3572"/>
      <c r="O188" s="3572"/>
      <c r="P188" s="3572"/>
      <c r="Q188" s="3572"/>
      <c r="R188" s="3555"/>
      <c r="S188" s="3572"/>
      <c r="T188" s="3572"/>
      <c r="U188" s="3572"/>
      <c r="V188" s="3572"/>
      <c r="W188" s="3572"/>
    </row>
    <row r="189" spans="1:31" s="2748" customFormat="1" ht="16.899999999999999" customHeight="1">
      <c r="A189" s="2746"/>
      <c r="B189" s="2746"/>
      <c r="C189" s="3573"/>
      <c r="D189" s="3562" t="s">
        <v>1286</v>
      </c>
      <c r="E189" s="3563"/>
      <c r="F189" s="3564"/>
      <c r="G189" s="3572"/>
      <c r="H189" s="3572"/>
      <c r="I189" s="3572"/>
      <c r="J189" s="3572"/>
      <c r="K189" s="3572"/>
      <c r="L189" s="3555"/>
      <c r="M189" s="3572"/>
      <c r="N189" s="3572"/>
      <c r="O189" s="3572"/>
      <c r="P189" s="3572"/>
      <c r="Q189" s="3572"/>
      <c r="R189" s="3555"/>
      <c r="S189" s="3572"/>
      <c r="T189" s="3572"/>
      <c r="U189" s="3572"/>
      <c r="V189" s="3572"/>
      <c r="W189" s="3572"/>
    </row>
    <row r="190" spans="1:31" s="2748" customFormat="1" ht="16.899999999999999" customHeight="1">
      <c r="A190" s="2746"/>
      <c r="B190" s="2746"/>
      <c r="C190" s="3573"/>
      <c r="D190" s="3562" t="s">
        <v>1287</v>
      </c>
      <c r="E190" s="3563"/>
      <c r="F190" s="3564"/>
      <c r="G190" s="3572"/>
      <c r="H190" s="3572"/>
      <c r="I190" s="3572"/>
      <c r="J190" s="3572"/>
      <c r="K190" s="3572"/>
      <c r="L190" s="3555"/>
      <c r="M190" s="3572"/>
      <c r="N190" s="3572"/>
      <c r="O190" s="3572"/>
      <c r="P190" s="3572"/>
      <c r="Q190" s="3572"/>
      <c r="R190" s="3555"/>
      <c r="S190" s="3572"/>
      <c r="T190" s="3572"/>
      <c r="U190" s="3572"/>
      <c r="V190" s="3572"/>
      <c r="W190" s="3572"/>
    </row>
    <row r="191" spans="1:31" s="2748" customFormat="1" ht="16.899999999999999" customHeight="1">
      <c r="A191" s="2746"/>
      <c r="B191" s="2746"/>
      <c r="C191" s="3573"/>
      <c r="D191" s="3562" t="s">
        <v>1288</v>
      </c>
      <c r="E191" s="3563"/>
      <c r="F191" s="3564"/>
      <c r="G191" s="3572"/>
      <c r="H191" s="3572"/>
      <c r="I191" s="3572"/>
      <c r="J191" s="3572"/>
      <c r="K191" s="3572"/>
      <c r="L191" s="3555"/>
      <c r="M191" s="3572"/>
      <c r="N191" s="3572"/>
      <c r="O191" s="3572"/>
      <c r="P191" s="3572"/>
      <c r="Q191" s="3572"/>
      <c r="R191" s="3555"/>
      <c r="S191" s="3572"/>
      <c r="T191" s="3572"/>
      <c r="U191" s="3572"/>
      <c r="V191" s="3572"/>
      <c r="W191" s="3572"/>
    </row>
    <row r="192" spans="1:31" s="2748" customFormat="1" ht="16.899999999999999" customHeight="1">
      <c r="A192" s="2746"/>
      <c r="B192" s="2746"/>
      <c r="C192" s="3573"/>
      <c r="D192" s="3562" t="s">
        <v>1289</v>
      </c>
      <c r="E192" s="3563"/>
      <c r="F192" s="3564"/>
      <c r="G192" s="3572"/>
      <c r="H192" s="3572"/>
      <c r="I192" s="3572"/>
      <c r="J192" s="3572"/>
      <c r="K192" s="3572"/>
      <c r="L192" s="3555"/>
      <c r="M192" s="3572"/>
      <c r="N192" s="3572"/>
      <c r="O192" s="3572"/>
      <c r="P192" s="3572"/>
      <c r="Q192" s="3572"/>
      <c r="R192" s="3555"/>
      <c r="S192" s="3572"/>
      <c r="T192" s="3572"/>
      <c r="U192" s="3572"/>
      <c r="V192" s="3572"/>
      <c r="W192" s="3572"/>
    </row>
    <row r="193" spans="1:23" s="2748" customFormat="1" ht="16.899999999999999" customHeight="1">
      <c r="A193" s="2746"/>
      <c r="B193" s="2746"/>
      <c r="C193" s="3573"/>
      <c r="D193" s="3562" t="s">
        <v>1290</v>
      </c>
      <c r="E193" s="3563"/>
      <c r="F193" s="3564"/>
      <c r="G193" s="3572"/>
      <c r="H193" s="3572"/>
      <c r="I193" s="3572"/>
      <c r="J193" s="3572"/>
      <c r="K193" s="3572"/>
      <c r="L193" s="3555"/>
      <c r="M193" s="3572"/>
      <c r="N193" s="3572"/>
      <c r="O193" s="3572"/>
      <c r="P193" s="3572"/>
      <c r="Q193" s="3572"/>
      <c r="R193" s="3555"/>
      <c r="S193" s="3572"/>
      <c r="T193" s="3572"/>
      <c r="U193" s="3572"/>
      <c r="V193" s="3572"/>
      <c r="W193" s="3572"/>
    </row>
    <row r="194" spans="1:23" s="2748" customFormat="1" ht="16.899999999999999" customHeight="1">
      <c r="A194" s="2746"/>
      <c r="B194" s="2746"/>
      <c r="C194" s="3573"/>
      <c r="D194" s="3562" t="s">
        <v>1291</v>
      </c>
      <c r="E194" s="3563"/>
      <c r="F194" s="3564"/>
      <c r="G194" s="3572"/>
      <c r="H194" s="3572"/>
      <c r="I194" s="3572"/>
      <c r="J194" s="3572"/>
      <c r="K194" s="3572"/>
      <c r="L194" s="3555"/>
      <c r="M194" s="3572"/>
      <c r="N194" s="3572"/>
      <c r="O194" s="3572"/>
      <c r="P194" s="3572"/>
      <c r="Q194" s="3572"/>
      <c r="R194" s="3555"/>
      <c r="S194" s="3572"/>
      <c r="T194" s="3572"/>
      <c r="U194" s="3572"/>
      <c r="V194" s="3572"/>
      <c r="W194" s="3572"/>
    </row>
    <row r="195" spans="1:23" s="2748" customFormat="1" ht="16.899999999999999" customHeight="1">
      <c r="A195" s="2746"/>
      <c r="B195" s="2746"/>
      <c r="C195" s="3574"/>
      <c r="D195" s="3562" t="s">
        <v>1292</v>
      </c>
      <c r="E195" s="3563"/>
      <c r="F195" s="3564"/>
      <c r="G195" s="3572"/>
      <c r="H195" s="3572"/>
      <c r="I195" s="3572"/>
      <c r="J195" s="3572"/>
      <c r="K195" s="3572"/>
      <c r="L195" s="3555"/>
      <c r="M195" s="3572"/>
      <c r="N195" s="3572"/>
      <c r="O195" s="3572"/>
      <c r="P195" s="3572"/>
      <c r="Q195" s="3572"/>
      <c r="R195" s="3555"/>
      <c r="S195" s="3572"/>
      <c r="T195" s="3572"/>
      <c r="U195" s="3572"/>
      <c r="V195" s="3572"/>
      <c r="W195" s="3572"/>
    </row>
    <row r="196" spans="1:23" s="2748" customFormat="1" ht="16.899999999999999" customHeight="1">
      <c r="A196" s="2746"/>
      <c r="B196" s="2746"/>
      <c r="C196" s="3571" t="s">
        <v>1293</v>
      </c>
      <c r="D196" s="3575" t="s">
        <v>1283</v>
      </c>
      <c r="E196" s="3576" t="s">
        <v>1294</v>
      </c>
      <c r="F196" s="3577"/>
      <c r="G196" s="3572"/>
      <c r="H196" s="3572"/>
      <c r="I196" s="3572"/>
      <c r="J196" s="3572"/>
      <c r="K196" s="3572"/>
      <c r="L196" s="3555"/>
      <c r="M196" s="3572"/>
      <c r="N196" s="3572"/>
      <c r="O196" s="3572"/>
      <c r="P196" s="3572"/>
      <c r="Q196" s="3572"/>
      <c r="R196" s="3555"/>
      <c r="S196" s="3572"/>
      <c r="T196" s="3572"/>
      <c r="U196" s="3572"/>
      <c r="V196" s="3572"/>
      <c r="W196" s="3572"/>
    </row>
    <row r="197" spans="1:23" s="2748" customFormat="1" ht="16.899999999999999" customHeight="1">
      <c r="A197" s="2746"/>
      <c r="B197" s="2746"/>
      <c r="C197" s="3573"/>
      <c r="D197" s="3578"/>
      <c r="E197" s="3576" t="s">
        <v>93</v>
      </c>
      <c r="F197" s="3577"/>
      <c r="G197" s="3572"/>
      <c r="H197" s="3572"/>
      <c r="I197" s="3572"/>
      <c r="J197" s="3572"/>
      <c r="K197" s="3572"/>
      <c r="L197" s="3555"/>
      <c r="M197" s="3572"/>
      <c r="N197" s="3572"/>
      <c r="O197" s="3572"/>
      <c r="P197" s="3572"/>
      <c r="Q197" s="3572"/>
      <c r="R197" s="3555"/>
      <c r="S197" s="3572"/>
      <c r="T197" s="3572"/>
      <c r="U197" s="3572"/>
      <c r="V197" s="3572"/>
      <c r="W197" s="3572"/>
    </row>
    <row r="198" spans="1:23" s="2748" customFormat="1" ht="16.899999999999999" customHeight="1">
      <c r="A198" s="2746"/>
      <c r="B198" s="2746"/>
      <c r="C198" s="3573"/>
      <c r="D198" s="3575" t="s">
        <v>1284</v>
      </c>
      <c r="E198" s="3576" t="s">
        <v>1294</v>
      </c>
      <c r="F198" s="3577"/>
      <c r="G198" s="3572"/>
      <c r="H198" s="3572"/>
      <c r="I198" s="3572"/>
      <c r="J198" s="3572"/>
      <c r="K198" s="3572"/>
      <c r="L198" s="3555"/>
      <c r="M198" s="3572"/>
      <c r="N198" s="3572"/>
      <c r="O198" s="3572"/>
      <c r="P198" s="3572"/>
      <c r="Q198" s="3572"/>
      <c r="R198" s="3555"/>
      <c r="S198" s="3572"/>
      <c r="T198" s="3572"/>
      <c r="U198" s="3572"/>
      <c r="V198" s="3572"/>
      <c r="W198" s="3572"/>
    </row>
    <row r="199" spans="1:23" s="2748" customFormat="1" ht="16.899999999999999" customHeight="1">
      <c r="A199" s="2746"/>
      <c r="B199" s="2746"/>
      <c r="C199" s="3573"/>
      <c r="D199" s="3578"/>
      <c r="E199" s="3576" t="s">
        <v>93</v>
      </c>
      <c r="F199" s="3577"/>
      <c r="G199" s="3572"/>
      <c r="H199" s="3572"/>
      <c r="I199" s="3572"/>
      <c r="J199" s="3572"/>
      <c r="K199" s="3572"/>
      <c r="L199" s="3555"/>
      <c r="M199" s="3572"/>
      <c r="N199" s="3572"/>
      <c r="O199" s="3572"/>
      <c r="P199" s="3572"/>
      <c r="Q199" s="3572"/>
      <c r="R199" s="3555"/>
      <c r="S199" s="3572"/>
      <c r="T199" s="3572"/>
      <c r="U199" s="3572"/>
      <c r="V199" s="3572"/>
      <c r="W199" s="3572"/>
    </row>
    <row r="200" spans="1:23" s="2748" customFormat="1" ht="16.899999999999999" customHeight="1">
      <c r="A200" s="2746"/>
      <c r="B200" s="2746"/>
      <c r="C200" s="3573"/>
      <c r="D200" s="3575" t="s">
        <v>1285</v>
      </c>
      <c r="E200" s="3576" t="s">
        <v>1294</v>
      </c>
      <c r="F200" s="3577"/>
      <c r="G200" s="3572"/>
      <c r="H200" s="3572"/>
      <c r="I200" s="3572"/>
      <c r="J200" s="3572"/>
      <c r="K200" s="3572"/>
      <c r="L200" s="3555"/>
      <c r="M200" s="3572"/>
      <c r="N200" s="3572"/>
      <c r="O200" s="3572"/>
      <c r="P200" s="3572"/>
      <c r="Q200" s="3572"/>
      <c r="R200" s="3555"/>
      <c r="S200" s="3572"/>
      <c r="T200" s="3572"/>
      <c r="U200" s="3572"/>
      <c r="V200" s="3572"/>
      <c r="W200" s="3572"/>
    </row>
    <row r="201" spans="1:23" s="2748" customFormat="1" ht="16.899999999999999" customHeight="1">
      <c r="A201" s="2746"/>
      <c r="B201" s="2746"/>
      <c r="C201" s="3573"/>
      <c r="D201" s="3578"/>
      <c r="E201" s="3576" t="s">
        <v>93</v>
      </c>
      <c r="F201" s="3577"/>
      <c r="G201" s="3572"/>
      <c r="H201" s="3572"/>
      <c r="I201" s="3572"/>
      <c r="J201" s="3572"/>
      <c r="K201" s="3572"/>
      <c r="L201" s="3555"/>
      <c r="M201" s="3572"/>
      <c r="N201" s="3572"/>
      <c r="O201" s="3572"/>
      <c r="P201" s="3572"/>
      <c r="Q201" s="3572"/>
      <c r="R201" s="3555"/>
      <c r="S201" s="3572"/>
      <c r="T201" s="3572"/>
      <c r="U201" s="3572"/>
      <c r="V201" s="3572"/>
      <c r="W201" s="3572"/>
    </row>
    <row r="202" spans="1:23" s="2748" customFormat="1" ht="16.899999999999999" customHeight="1">
      <c r="A202" s="2746"/>
      <c r="B202" s="2746"/>
      <c r="C202" s="3573"/>
      <c r="D202" s="3575" t="s">
        <v>1286</v>
      </c>
      <c r="E202" s="3576" t="s">
        <v>1294</v>
      </c>
      <c r="F202" s="3577"/>
      <c r="G202" s="3572"/>
      <c r="H202" s="3572"/>
      <c r="I202" s="3572"/>
      <c r="J202" s="3572"/>
      <c r="K202" s="3572"/>
      <c r="L202" s="3555"/>
      <c r="M202" s="3572"/>
      <c r="N202" s="3572"/>
      <c r="O202" s="3572"/>
      <c r="P202" s="3572"/>
      <c r="Q202" s="3572"/>
      <c r="R202" s="3555"/>
      <c r="S202" s="3572"/>
      <c r="T202" s="3572"/>
      <c r="U202" s="3572"/>
      <c r="V202" s="3572"/>
      <c r="W202" s="3572"/>
    </row>
    <row r="203" spans="1:23" s="2748" customFormat="1" ht="16.899999999999999" customHeight="1">
      <c r="A203" s="2746"/>
      <c r="B203" s="2746"/>
      <c r="C203" s="3573"/>
      <c r="D203" s="3578"/>
      <c r="E203" s="3576" t="s">
        <v>93</v>
      </c>
      <c r="F203" s="3577"/>
      <c r="G203" s="3572"/>
      <c r="H203" s="3572"/>
      <c r="I203" s="3572"/>
      <c r="J203" s="3572"/>
      <c r="K203" s="3572"/>
      <c r="L203" s="3555"/>
      <c r="M203" s="3572"/>
      <c r="N203" s="3572"/>
      <c r="O203" s="3572"/>
      <c r="P203" s="3572"/>
      <c r="Q203" s="3572"/>
      <c r="R203" s="3555"/>
      <c r="S203" s="3572"/>
      <c r="T203" s="3572"/>
      <c r="U203" s="3572"/>
      <c r="V203" s="3572"/>
      <c r="W203" s="3572"/>
    </row>
    <row r="204" spans="1:23" s="2748" customFormat="1" ht="16.899999999999999" customHeight="1">
      <c r="A204" s="2746"/>
      <c r="B204" s="2746"/>
      <c r="C204" s="3573"/>
      <c r="D204" s="3575" t="s">
        <v>1287</v>
      </c>
      <c r="E204" s="3576" t="s">
        <v>1294</v>
      </c>
      <c r="F204" s="3577"/>
      <c r="G204" s="3572"/>
      <c r="H204" s="3572"/>
      <c r="I204" s="3572"/>
      <c r="J204" s="3572"/>
      <c r="K204" s="3572"/>
      <c r="L204" s="3555"/>
      <c r="M204" s="3572"/>
      <c r="N204" s="3572"/>
      <c r="O204" s="3572"/>
      <c r="P204" s="3572"/>
      <c r="Q204" s="3572"/>
      <c r="R204" s="3555"/>
      <c r="S204" s="3572"/>
      <c r="T204" s="3572"/>
      <c r="U204" s="3572"/>
      <c r="V204" s="3572"/>
      <c r="W204" s="3572"/>
    </row>
    <row r="205" spans="1:23" s="2748" customFormat="1" ht="16.899999999999999" customHeight="1">
      <c r="A205" s="2746"/>
      <c r="B205" s="2746"/>
      <c r="C205" s="3573"/>
      <c r="D205" s="3578"/>
      <c r="E205" s="3576" t="s">
        <v>93</v>
      </c>
      <c r="F205" s="3577"/>
      <c r="G205" s="3572"/>
      <c r="H205" s="3572"/>
      <c r="I205" s="3572"/>
      <c r="J205" s="3572"/>
      <c r="K205" s="3572"/>
      <c r="L205" s="3555"/>
      <c r="M205" s="3572"/>
      <c r="N205" s="3572"/>
      <c r="O205" s="3572"/>
      <c r="P205" s="3572"/>
      <c r="Q205" s="3572"/>
      <c r="R205" s="3555"/>
      <c r="S205" s="3572"/>
      <c r="T205" s="3572"/>
      <c r="U205" s="3572"/>
      <c r="V205" s="3572"/>
      <c r="W205" s="3572"/>
    </row>
    <row r="206" spans="1:23" s="2748" customFormat="1" ht="16.899999999999999" customHeight="1">
      <c r="A206" s="2746"/>
      <c r="B206" s="2746"/>
      <c r="C206" s="3573"/>
      <c r="D206" s="3575" t="s">
        <v>1288</v>
      </c>
      <c r="E206" s="3576" t="s">
        <v>1294</v>
      </c>
      <c r="F206" s="3577"/>
      <c r="G206" s="3572"/>
      <c r="H206" s="3572"/>
      <c r="I206" s="3572"/>
      <c r="J206" s="3572"/>
      <c r="K206" s="3572"/>
      <c r="L206" s="3555"/>
      <c r="M206" s="3572"/>
      <c r="N206" s="3572"/>
      <c r="O206" s="3572"/>
      <c r="P206" s="3572"/>
      <c r="Q206" s="3572"/>
      <c r="R206" s="3555"/>
      <c r="S206" s="3572"/>
      <c r="T206" s="3572"/>
      <c r="U206" s="3572"/>
      <c r="V206" s="3572"/>
      <c r="W206" s="3572"/>
    </row>
    <row r="207" spans="1:23" s="2748" customFormat="1" ht="16.899999999999999" customHeight="1">
      <c r="A207" s="2746"/>
      <c r="B207" s="2746"/>
      <c r="C207" s="3573"/>
      <c r="D207" s="3578"/>
      <c r="E207" s="3576" t="s">
        <v>93</v>
      </c>
      <c r="F207" s="3577"/>
      <c r="G207" s="3572"/>
      <c r="H207" s="3572"/>
      <c r="I207" s="3572"/>
      <c r="J207" s="3572"/>
      <c r="K207" s="3572"/>
      <c r="L207" s="3555"/>
      <c r="M207" s="3572"/>
      <c r="N207" s="3572"/>
      <c r="O207" s="3572"/>
      <c r="P207" s="3572"/>
      <c r="Q207" s="3572"/>
      <c r="R207" s="3555"/>
      <c r="S207" s="3572"/>
      <c r="T207" s="3572"/>
      <c r="U207" s="3572"/>
      <c r="V207" s="3572"/>
      <c r="W207" s="3572"/>
    </row>
    <row r="208" spans="1:23" s="2748" customFormat="1" ht="16.899999999999999" customHeight="1">
      <c r="A208" s="2746"/>
      <c r="B208" s="2746"/>
      <c r="C208" s="3573"/>
      <c r="D208" s="3575" t="s">
        <v>1289</v>
      </c>
      <c r="E208" s="3576" t="s">
        <v>1294</v>
      </c>
      <c r="F208" s="3577"/>
      <c r="G208" s="3572"/>
      <c r="H208" s="3572"/>
      <c r="I208" s="3572"/>
      <c r="J208" s="3572"/>
      <c r="K208" s="3572"/>
      <c r="L208" s="3555"/>
      <c r="M208" s="3572"/>
      <c r="N208" s="3572"/>
      <c r="O208" s="3572"/>
      <c r="P208" s="3572"/>
      <c r="Q208" s="3572"/>
      <c r="R208" s="3555"/>
      <c r="S208" s="3572"/>
      <c r="T208" s="3572"/>
      <c r="U208" s="3572"/>
      <c r="V208" s="3572"/>
      <c r="W208" s="3572"/>
    </row>
    <row r="209" spans="1:23" s="2748" customFormat="1" ht="16.899999999999999" customHeight="1">
      <c r="A209" s="2746"/>
      <c r="B209" s="2746"/>
      <c r="C209" s="3573"/>
      <c r="D209" s="3578"/>
      <c r="E209" s="3576" t="s">
        <v>93</v>
      </c>
      <c r="F209" s="3577"/>
      <c r="G209" s="3572"/>
      <c r="H209" s="3572"/>
      <c r="I209" s="3572"/>
      <c r="J209" s="3572"/>
      <c r="K209" s="3572"/>
      <c r="L209" s="3555"/>
      <c r="M209" s="3572"/>
      <c r="N209" s="3572"/>
      <c r="O209" s="3572"/>
      <c r="P209" s="3572"/>
      <c r="Q209" s="3572"/>
      <c r="R209" s="3555"/>
      <c r="S209" s="3572"/>
      <c r="T209" s="3572"/>
      <c r="U209" s="3572"/>
      <c r="V209" s="3572"/>
      <c r="W209" s="3572"/>
    </row>
    <row r="210" spans="1:23" s="2748" customFormat="1" ht="16.899999999999999" customHeight="1">
      <c r="A210" s="2746"/>
      <c r="B210" s="2746"/>
      <c r="C210" s="3573"/>
      <c r="D210" s="3575" t="s">
        <v>1290</v>
      </c>
      <c r="E210" s="3576" t="s">
        <v>1294</v>
      </c>
      <c r="F210" s="3577"/>
      <c r="G210" s="3572"/>
      <c r="H210" s="3572"/>
      <c r="I210" s="3572"/>
      <c r="J210" s="3572"/>
      <c r="K210" s="3572"/>
      <c r="L210" s="3555"/>
      <c r="M210" s="3572"/>
      <c r="N210" s="3572"/>
      <c r="O210" s="3572"/>
      <c r="P210" s="3572"/>
      <c r="Q210" s="3572"/>
      <c r="R210" s="3555"/>
      <c r="S210" s="3572"/>
      <c r="T210" s="3572"/>
      <c r="U210" s="3572"/>
      <c r="V210" s="3572"/>
      <c r="W210" s="3572"/>
    </row>
    <row r="211" spans="1:23" s="2748" customFormat="1" ht="16.899999999999999" customHeight="1">
      <c r="A211" s="2746"/>
      <c r="B211" s="2746"/>
      <c r="C211" s="3573"/>
      <c r="D211" s="3578"/>
      <c r="E211" s="3576" t="s">
        <v>93</v>
      </c>
      <c r="F211" s="3577"/>
      <c r="G211" s="3572"/>
      <c r="H211" s="3572"/>
      <c r="I211" s="3572"/>
      <c r="J211" s="3572"/>
      <c r="K211" s="3572"/>
      <c r="L211" s="3555"/>
      <c r="M211" s="3572"/>
      <c r="N211" s="3572"/>
      <c r="O211" s="3572"/>
      <c r="P211" s="3572"/>
      <c r="Q211" s="3572"/>
      <c r="R211" s="3555"/>
      <c r="S211" s="3572"/>
      <c r="T211" s="3572"/>
      <c r="U211" s="3572"/>
      <c r="V211" s="3572"/>
      <c r="W211" s="3572"/>
    </row>
    <row r="212" spans="1:23" s="2748" customFormat="1" ht="16.899999999999999" customHeight="1">
      <c r="A212" s="2746"/>
      <c r="B212" s="2746"/>
      <c r="C212" s="3573"/>
      <c r="D212" s="3575" t="s">
        <v>1291</v>
      </c>
      <c r="E212" s="3576" t="s">
        <v>1294</v>
      </c>
      <c r="F212" s="3577"/>
      <c r="G212" s="3572"/>
      <c r="H212" s="3572"/>
      <c r="I212" s="3572"/>
      <c r="J212" s="3572"/>
      <c r="K212" s="3572"/>
      <c r="L212" s="3555"/>
      <c r="M212" s="3572"/>
      <c r="N212" s="3572"/>
      <c r="O212" s="3572"/>
      <c r="P212" s="3572"/>
      <c r="Q212" s="3572"/>
      <c r="R212" s="3555"/>
      <c r="S212" s="3572"/>
      <c r="T212" s="3572"/>
      <c r="U212" s="3572"/>
      <c r="V212" s="3572"/>
      <c r="W212" s="3572"/>
    </row>
    <row r="213" spans="1:23" s="2748" customFormat="1" ht="16.899999999999999" customHeight="1">
      <c r="A213" s="2746"/>
      <c r="B213" s="2746"/>
      <c r="C213" s="3573"/>
      <c r="D213" s="3578"/>
      <c r="E213" s="3576" t="s">
        <v>93</v>
      </c>
      <c r="F213" s="3577"/>
      <c r="G213" s="3572"/>
      <c r="H213" s="3572"/>
      <c r="I213" s="3572"/>
      <c r="J213" s="3572"/>
      <c r="K213" s="3572"/>
      <c r="L213" s="3555"/>
      <c r="M213" s="3572"/>
      <c r="N213" s="3572"/>
      <c r="O213" s="3572"/>
      <c r="P213" s="3572"/>
      <c r="Q213" s="3572"/>
      <c r="R213" s="3555"/>
      <c r="S213" s="3572"/>
      <c r="T213" s="3572"/>
      <c r="U213" s="3572"/>
      <c r="V213" s="3572"/>
      <c r="W213" s="3572"/>
    </row>
    <row r="214" spans="1:23" s="2748" customFormat="1" ht="16.899999999999999" customHeight="1">
      <c r="A214" s="2746"/>
      <c r="B214" s="2746"/>
      <c r="C214" s="3573"/>
      <c r="D214" s="3575" t="s">
        <v>1295</v>
      </c>
      <c r="E214" s="3576" t="s">
        <v>1294</v>
      </c>
      <c r="F214" s="3577"/>
      <c r="G214" s="3572"/>
      <c r="H214" s="3572"/>
      <c r="I214" s="3572"/>
      <c r="J214" s="3572"/>
      <c r="K214" s="3572"/>
      <c r="L214" s="3555"/>
      <c r="M214" s="3572"/>
      <c r="N214" s="3572"/>
      <c r="O214" s="3572"/>
      <c r="P214" s="3572"/>
      <c r="Q214" s="3572"/>
      <c r="R214" s="3555"/>
      <c r="S214" s="3572"/>
      <c r="T214" s="3572"/>
      <c r="U214" s="3572"/>
      <c r="V214" s="3572"/>
      <c r="W214" s="3572"/>
    </row>
    <row r="215" spans="1:23" s="2748" customFormat="1" ht="16.899999999999999" customHeight="1">
      <c r="A215" s="2746"/>
      <c r="B215" s="2746"/>
      <c r="C215" s="3574"/>
      <c r="D215" s="3578"/>
      <c r="E215" s="3576" t="s">
        <v>93</v>
      </c>
      <c r="F215" s="3577"/>
      <c r="G215" s="3572"/>
      <c r="H215" s="3572"/>
      <c r="I215" s="3572"/>
      <c r="J215" s="3572"/>
      <c r="K215" s="3572"/>
      <c r="L215" s="3555"/>
      <c r="M215" s="3572"/>
      <c r="N215" s="3572"/>
      <c r="O215" s="3572"/>
      <c r="P215" s="3572"/>
      <c r="Q215" s="3572"/>
      <c r="R215" s="3555"/>
      <c r="S215" s="3572"/>
      <c r="T215" s="3572"/>
      <c r="U215" s="3572"/>
      <c r="V215" s="3572"/>
      <c r="W215" s="3572"/>
    </row>
    <row r="216" spans="1:23" s="2748" customFormat="1" ht="16.899999999999999" customHeight="1">
      <c r="A216" s="2746"/>
      <c r="B216" s="2746"/>
      <c r="C216" s="3571" t="s">
        <v>104</v>
      </c>
      <c r="D216" s="3575" t="s">
        <v>1283</v>
      </c>
      <c r="E216" s="3576" t="s">
        <v>92</v>
      </c>
      <c r="F216" s="3577"/>
      <c r="G216" s="3572"/>
      <c r="H216" s="3572"/>
      <c r="I216" s="3572"/>
      <c r="J216" s="3572"/>
      <c r="K216" s="3572"/>
      <c r="L216" s="3555"/>
      <c r="M216" s="3572"/>
      <c r="N216" s="3572"/>
      <c r="O216" s="3572"/>
      <c r="P216" s="3572"/>
      <c r="Q216" s="3572"/>
      <c r="R216" s="3555"/>
      <c r="S216" s="3572"/>
      <c r="T216" s="3572"/>
      <c r="U216" s="3572"/>
      <c r="V216" s="3572"/>
      <c r="W216" s="3572"/>
    </row>
    <row r="217" spans="1:23" s="2748" customFormat="1" ht="16.899999999999999" customHeight="1">
      <c r="A217" s="2746"/>
      <c r="B217" s="2746"/>
      <c r="C217" s="3573"/>
      <c r="D217" s="3579"/>
      <c r="E217" s="3576" t="s">
        <v>338</v>
      </c>
      <c r="F217" s="3577"/>
      <c r="G217" s="3572"/>
      <c r="H217" s="3572"/>
      <c r="I217" s="3572"/>
      <c r="J217" s="3572"/>
      <c r="K217" s="3572"/>
      <c r="L217" s="3555"/>
      <c r="M217" s="3572"/>
      <c r="N217" s="3572"/>
      <c r="O217" s="3572"/>
      <c r="P217" s="3572"/>
      <c r="Q217" s="3572"/>
      <c r="R217" s="3555"/>
      <c r="S217" s="3572"/>
      <c r="T217" s="3572"/>
      <c r="U217" s="3572"/>
      <c r="V217" s="3572"/>
      <c r="W217" s="3572"/>
    </row>
    <row r="218" spans="1:23" s="2748" customFormat="1" ht="16.899999999999999" customHeight="1">
      <c r="A218" s="2746"/>
      <c r="B218" s="2746"/>
      <c r="C218" s="3573"/>
      <c r="D218" s="3578"/>
      <c r="E218" s="3576" t="s">
        <v>93</v>
      </c>
      <c r="F218" s="3577"/>
      <c r="G218" s="3572"/>
      <c r="H218" s="3572"/>
      <c r="I218" s="3572"/>
      <c r="J218" s="3572"/>
      <c r="K218" s="3572"/>
      <c r="L218" s="3555"/>
      <c r="M218" s="3572"/>
      <c r="N218" s="3572"/>
      <c r="O218" s="3572"/>
      <c r="P218" s="3572"/>
      <c r="Q218" s="3572"/>
      <c r="R218" s="3555"/>
      <c r="S218" s="3572"/>
      <c r="T218" s="3572"/>
      <c r="U218" s="3572"/>
      <c r="V218" s="3572"/>
      <c r="W218" s="3572"/>
    </row>
    <row r="219" spans="1:23" s="2748" customFormat="1" ht="16.899999999999999" customHeight="1">
      <c r="A219" s="2746"/>
      <c r="B219" s="2746"/>
      <c r="C219" s="3573"/>
      <c r="D219" s="3575" t="s">
        <v>1284</v>
      </c>
      <c r="E219" s="3576" t="s">
        <v>92</v>
      </c>
      <c r="F219" s="3577"/>
      <c r="G219" s="3572"/>
      <c r="H219" s="3572"/>
      <c r="I219" s="3572"/>
      <c r="J219" s="3572"/>
      <c r="K219" s="3572"/>
      <c r="L219" s="3555"/>
      <c r="M219" s="3572"/>
      <c r="N219" s="3572"/>
      <c r="O219" s="3572"/>
      <c r="P219" s="3572"/>
      <c r="Q219" s="3572"/>
      <c r="R219" s="3555"/>
      <c r="S219" s="3572"/>
      <c r="T219" s="3572"/>
      <c r="U219" s="3572"/>
      <c r="V219" s="3572"/>
      <c r="W219" s="3572"/>
    </row>
    <row r="220" spans="1:23" s="2748" customFormat="1" ht="16.899999999999999" customHeight="1">
      <c r="A220" s="2746"/>
      <c r="B220" s="2746"/>
      <c r="C220" s="3573"/>
      <c r="D220" s="3579"/>
      <c r="E220" s="3576" t="s">
        <v>338</v>
      </c>
      <c r="F220" s="3577"/>
      <c r="G220" s="3572"/>
      <c r="H220" s="3572"/>
      <c r="I220" s="3572"/>
      <c r="J220" s="3572"/>
      <c r="K220" s="3572"/>
      <c r="L220" s="3555"/>
      <c r="M220" s="3572"/>
      <c r="N220" s="3572"/>
      <c r="O220" s="3572"/>
      <c r="P220" s="3572"/>
      <c r="Q220" s="3572"/>
      <c r="R220" s="3555"/>
      <c r="S220" s="3572"/>
      <c r="T220" s="3572"/>
      <c r="U220" s="3572"/>
      <c r="V220" s="3572"/>
      <c r="W220" s="3572"/>
    </row>
    <row r="221" spans="1:23" s="2748" customFormat="1" ht="16.899999999999999" customHeight="1">
      <c r="A221" s="2746"/>
      <c r="B221" s="2746"/>
      <c r="C221" s="3573"/>
      <c r="D221" s="3578"/>
      <c r="E221" s="3576" t="s">
        <v>93</v>
      </c>
      <c r="F221" s="3577"/>
      <c r="G221" s="3572"/>
      <c r="H221" s="3572"/>
      <c r="I221" s="3572"/>
      <c r="J221" s="3572"/>
      <c r="K221" s="3572"/>
      <c r="L221" s="3555"/>
      <c r="M221" s="3572"/>
      <c r="N221" s="3572"/>
      <c r="O221" s="3572"/>
      <c r="P221" s="3572"/>
      <c r="Q221" s="3572"/>
      <c r="R221" s="3555"/>
      <c r="S221" s="3572"/>
      <c r="T221" s="3572"/>
      <c r="U221" s="3572"/>
      <c r="V221" s="3572"/>
      <c r="W221" s="3572"/>
    </row>
    <row r="222" spans="1:23" s="2748" customFormat="1" ht="16.899999999999999" customHeight="1">
      <c r="A222" s="2746"/>
      <c r="B222" s="2746"/>
      <c r="C222" s="3573"/>
      <c r="D222" s="3575" t="s">
        <v>1285</v>
      </c>
      <c r="E222" s="3576" t="s">
        <v>92</v>
      </c>
      <c r="F222" s="3577"/>
      <c r="G222" s="3572"/>
      <c r="H222" s="3572"/>
      <c r="I222" s="3572"/>
      <c r="J222" s="3572"/>
      <c r="K222" s="3572"/>
      <c r="L222" s="3555"/>
      <c r="M222" s="3572"/>
      <c r="N222" s="3572"/>
      <c r="O222" s="3572"/>
      <c r="P222" s="3572"/>
      <c r="Q222" s="3572"/>
      <c r="R222" s="3555"/>
      <c r="S222" s="3572"/>
      <c r="T222" s="3572"/>
      <c r="U222" s="3572"/>
      <c r="V222" s="3572"/>
      <c r="W222" s="3572"/>
    </row>
    <row r="223" spans="1:23" s="2748" customFormat="1" ht="16.899999999999999" customHeight="1">
      <c r="A223" s="2746"/>
      <c r="B223" s="2746"/>
      <c r="C223" s="3573"/>
      <c r="D223" s="3579"/>
      <c r="E223" s="3576" t="s">
        <v>338</v>
      </c>
      <c r="F223" s="3577"/>
      <c r="G223" s="3572"/>
      <c r="H223" s="3572"/>
      <c r="I223" s="3572"/>
      <c r="J223" s="3572"/>
      <c r="K223" s="3572"/>
      <c r="L223" s="3555"/>
      <c r="M223" s="3572"/>
      <c r="N223" s="3572"/>
      <c r="O223" s="3572"/>
      <c r="P223" s="3572"/>
      <c r="Q223" s="3572"/>
      <c r="R223" s="3555"/>
      <c r="S223" s="3572"/>
      <c r="T223" s="3572"/>
      <c r="U223" s="3572"/>
      <c r="V223" s="3572"/>
      <c r="W223" s="3572"/>
    </row>
    <row r="224" spans="1:23" s="2748" customFormat="1" ht="16.899999999999999" customHeight="1">
      <c r="A224" s="2746"/>
      <c r="B224" s="2746"/>
      <c r="C224" s="3573"/>
      <c r="D224" s="3578"/>
      <c r="E224" s="3576" t="s">
        <v>93</v>
      </c>
      <c r="F224" s="3577"/>
      <c r="G224" s="3572"/>
      <c r="H224" s="3572"/>
      <c r="I224" s="3572"/>
      <c r="J224" s="3572"/>
      <c r="K224" s="3572"/>
      <c r="L224" s="3555"/>
      <c r="M224" s="3572"/>
      <c r="N224" s="3572"/>
      <c r="O224" s="3572"/>
      <c r="P224" s="3572"/>
      <c r="Q224" s="3572"/>
      <c r="R224" s="3555"/>
      <c r="S224" s="3572"/>
      <c r="T224" s="3572"/>
      <c r="U224" s="3572"/>
      <c r="V224" s="3572"/>
      <c r="W224" s="3572"/>
    </row>
    <row r="225" spans="1:23" s="2748" customFormat="1" ht="16.899999999999999" customHeight="1">
      <c r="A225" s="2746"/>
      <c r="B225" s="2746"/>
      <c r="C225" s="3573"/>
      <c r="D225" s="3575" t="s">
        <v>1286</v>
      </c>
      <c r="E225" s="3576" t="s">
        <v>92</v>
      </c>
      <c r="F225" s="3577"/>
      <c r="G225" s="3572"/>
      <c r="H225" s="3572"/>
      <c r="I225" s="3572"/>
      <c r="J225" s="3572"/>
      <c r="K225" s="3572"/>
      <c r="L225" s="3555"/>
      <c r="M225" s="3572"/>
      <c r="N225" s="3572"/>
      <c r="O225" s="3572"/>
      <c r="P225" s="3572"/>
      <c r="Q225" s="3572"/>
      <c r="R225" s="3555"/>
      <c r="S225" s="3572"/>
      <c r="T225" s="3572"/>
      <c r="U225" s="3572"/>
      <c r="V225" s="3572"/>
      <c r="W225" s="3572"/>
    </row>
    <row r="226" spans="1:23" s="2748" customFormat="1" ht="16.899999999999999" customHeight="1">
      <c r="A226" s="2746"/>
      <c r="B226" s="2746"/>
      <c r="C226" s="3573"/>
      <c r="D226" s="3579"/>
      <c r="E226" s="3576" t="s">
        <v>338</v>
      </c>
      <c r="F226" s="3577"/>
      <c r="G226" s="3572"/>
      <c r="H226" s="3572"/>
      <c r="I226" s="3572"/>
      <c r="J226" s="3572"/>
      <c r="K226" s="3572"/>
      <c r="L226" s="3555"/>
      <c r="M226" s="3572"/>
      <c r="N226" s="3572"/>
      <c r="O226" s="3572"/>
      <c r="P226" s="3572"/>
      <c r="Q226" s="3572"/>
      <c r="R226" s="3555"/>
      <c r="S226" s="3572"/>
      <c r="T226" s="3572"/>
      <c r="U226" s="3572"/>
      <c r="V226" s="3572"/>
      <c r="W226" s="3572"/>
    </row>
    <row r="227" spans="1:23" s="2748" customFormat="1" ht="16.899999999999999" customHeight="1">
      <c r="A227" s="2746"/>
      <c r="B227" s="2746"/>
      <c r="C227" s="3573"/>
      <c r="D227" s="3578"/>
      <c r="E227" s="3576" t="s">
        <v>93</v>
      </c>
      <c r="F227" s="3577"/>
      <c r="G227" s="3572"/>
      <c r="H227" s="3572"/>
      <c r="I227" s="3572"/>
      <c r="J227" s="3572"/>
      <c r="K227" s="3572"/>
      <c r="L227" s="3555"/>
      <c r="M227" s="3572"/>
      <c r="N227" s="3572"/>
      <c r="O227" s="3572"/>
      <c r="P227" s="3572"/>
      <c r="Q227" s="3572"/>
      <c r="R227" s="3555"/>
      <c r="S227" s="3572"/>
      <c r="T227" s="3572"/>
      <c r="U227" s="3572"/>
      <c r="V227" s="3572"/>
      <c r="W227" s="3572"/>
    </row>
    <row r="228" spans="1:23" s="2748" customFormat="1" ht="16.899999999999999" customHeight="1">
      <c r="A228" s="2746"/>
      <c r="B228" s="2746"/>
      <c r="C228" s="3573"/>
      <c r="D228" s="3575" t="s">
        <v>1287</v>
      </c>
      <c r="E228" s="3576" t="s">
        <v>92</v>
      </c>
      <c r="F228" s="3577"/>
      <c r="G228" s="3572"/>
      <c r="H228" s="3572"/>
      <c r="I228" s="3572"/>
      <c r="J228" s="3572"/>
      <c r="K228" s="3572"/>
      <c r="L228" s="3555"/>
      <c r="M228" s="3572"/>
      <c r="N228" s="3572"/>
      <c r="O228" s="3572"/>
      <c r="P228" s="3572"/>
      <c r="Q228" s="3572"/>
      <c r="R228" s="3555"/>
      <c r="S228" s="3572"/>
      <c r="T228" s="3572"/>
      <c r="U228" s="3572"/>
      <c r="V228" s="3572"/>
      <c r="W228" s="3572"/>
    </row>
    <row r="229" spans="1:23" s="2748" customFormat="1" ht="16.899999999999999" customHeight="1">
      <c r="A229" s="2746"/>
      <c r="B229" s="2746"/>
      <c r="C229" s="3573"/>
      <c r="D229" s="3579"/>
      <c r="E229" s="3576" t="s">
        <v>338</v>
      </c>
      <c r="F229" s="3577"/>
      <c r="G229" s="3572"/>
      <c r="H229" s="3572"/>
      <c r="I229" s="3572"/>
      <c r="J229" s="3572"/>
      <c r="K229" s="3572"/>
      <c r="L229" s="3555"/>
      <c r="M229" s="3572"/>
      <c r="N229" s="3572"/>
      <c r="O229" s="3572"/>
      <c r="P229" s="3572"/>
      <c r="Q229" s="3572"/>
      <c r="R229" s="3555"/>
      <c r="S229" s="3572"/>
      <c r="T229" s="3572"/>
      <c r="U229" s="3572"/>
      <c r="V229" s="3572"/>
      <c r="W229" s="3572"/>
    </row>
    <row r="230" spans="1:23" s="2748" customFormat="1" ht="16.899999999999999" customHeight="1">
      <c r="A230" s="2746"/>
      <c r="B230" s="2746"/>
      <c r="C230" s="3573"/>
      <c r="D230" s="3578"/>
      <c r="E230" s="3576" t="s">
        <v>93</v>
      </c>
      <c r="F230" s="3577"/>
      <c r="G230" s="3572"/>
      <c r="H230" s="3572"/>
      <c r="I230" s="3572"/>
      <c r="J230" s="3572"/>
      <c r="K230" s="3572"/>
      <c r="L230" s="3555"/>
      <c r="M230" s="3572"/>
      <c r="N230" s="3572"/>
      <c r="O230" s="3572"/>
      <c r="P230" s="3572"/>
      <c r="Q230" s="3572"/>
      <c r="R230" s="3555"/>
      <c r="S230" s="3572"/>
      <c r="T230" s="3572"/>
      <c r="U230" s="3572"/>
      <c r="V230" s="3572"/>
      <c r="W230" s="3572"/>
    </row>
    <row r="231" spans="1:23" s="2748" customFormat="1" ht="16.899999999999999" customHeight="1">
      <c r="A231" s="2746"/>
      <c r="B231" s="2746"/>
      <c r="C231" s="3573"/>
      <c r="D231" s="3575" t="s">
        <v>1296</v>
      </c>
      <c r="E231" s="3576" t="s">
        <v>92</v>
      </c>
      <c r="F231" s="3577"/>
      <c r="G231" s="3572"/>
      <c r="H231" s="3572"/>
      <c r="I231" s="3572"/>
      <c r="J231" s="3572"/>
      <c r="K231" s="3572"/>
      <c r="L231" s="3555"/>
      <c r="M231" s="3572"/>
      <c r="N231" s="3572"/>
      <c r="O231" s="3572"/>
      <c r="P231" s="3572"/>
      <c r="Q231" s="3572"/>
      <c r="R231" s="3555"/>
      <c r="S231" s="3572"/>
      <c r="T231" s="3572"/>
      <c r="U231" s="3572"/>
      <c r="V231" s="3572"/>
      <c r="W231" s="3572"/>
    </row>
    <row r="232" spans="1:23" s="2748" customFormat="1" ht="16.899999999999999" customHeight="1">
      <c r="A232" s="2746"/>
      <c r="B232" s="2746"/>
      <c r="C232" s="3573"/>
      <c r="D232" s="3579"/>
      <c r="E232" s="3576" t="s">
        <v>338</v>
      </c>
      <c r="F232" s="3577"/>
      <c r="G232" s="3572"/>
      <c r="H232" s="3572"/>
      <c r="I232" s="3572"/>
      <c r="J232" s="3572"/>
      <c r="K232" s="3572"/>
      <c r="L232" s="3555"/>
      <c r="M232" s="3572"/>
      <c r="N232" s="3572"/>
      <c r="O232" s="3572"/>
      <c r="P232" s="3572"/>
      <c r="Q232" s="3572"/>
      <c r="R232" s="3555"/>
      <c r="S232" s="3572"/>
      <c r="T232" s="3572"/>
      <c r="U232" s="3572"/>
      <c r="V232" s="3572"/>
      <c r="W232" s="3572"/>
    </row>
    <row r="233" spans="1:23" s="2748" customFormat="1" ht="16.899999999999999" customHeight="1">
      <c r="A233" s="2746"/>
      <c r="B233" s="2746"/>
      <c r="C233" s="3573"/>
      <c r="D233" s="3578"/>
      <c r="E233" s="3576" t="s">
        <v>93</v>
      </c>
      <c r="F233" s="3577"/>
      <c r="G233" s="3572"/>
      <c r="H233" s="3572"/>
      <c r="I233" s="3572"/>
      <c r="J233" s="3572"/>
      <c r="K233" s="3572"/>
      <c r="L233" s="3555"/>
      <c r="M233" s="3572"/>
      <c r="N233" s="3572"/>
      <c r="O233" s="3572"/>
      <c r="P233" s="3572"/>
      <c r="Q233" s="3572"/>
      <c r="R233" s="3555"/>
      <c r="S233" s="3572"/>
      <c r="T233" s="3572"/>
      <c r="U233" s="3572"/>
      <c r="V233" s="3572"/>
      <c r="W233" s="3572"/>
    </row>
    <row r="234" spans="1:23" s="2748" customFormat="1" ht="16.899999999999999" customHeight="1">
      <c r="A234" s="2746"/>
      <c r="B234" s="2746"/>
      <c r="C234" s="3573"/>
      <c r="D234" s="3575" t="s">
        <v>1289</v>
      </c>
      <c r="E234" s="3576" t="s">
        <v>92</v>
      </c>
      <c r="F234" s="3577"/>
      <c r="G234" s="3572"/>
      <c r="H234" s="3572"/>
      <c r="I234" s="3572"/>
      <c r="J234" s="3572"/>
      <c r="K234" s="3572"/>
      <c r="L234" s="3555"/>
      <c r="M234" s="3572"/>
      <c r="N234" s="3572"/>
      <c r="O234" s="3572"/>
      <c r="P234" s="3572"/>
      <c r="Q234" s="3572"/>
      <c r="R234" s="3555"/>
      <c r="S234" s="3572"/>
      <c r="T234" s="3572"/>
      <c r="U234" s="3572"/>
      <c r="V234" s="3572"/>
      <c r="W234" s="3572"/>
    </row>
    <row r="235" spans="1:23" s="2748" customFormat="1" ht="16.899999999999999" customHeight="1">
      <c r="A235" s="2746"/>
      <c r="B235" s="2746"/>
      <c r="C235" s="3573"/>
      <c r="D235" s="3579"/>
      <c r="E235" s="3576" t="s">
        <v>338</v>
      </c>
      <c r="F235" s="3577"/>
      <c r="G235" s="3572"/>
      <c r="H235" s="3572"/>
      <c r="I235" s="3572"/>
      <c r="J235" s="3572"/>
      <c r="K235" s="3572"/>
      <c r="L235" s="3555"/>
      <c r="M235" s="3572"/>
      <c r="N235" s="3572"/>
      <c r="O235" s="3572"/>
      <c r="P235" s="3572"/>
      <c r="Q235" s="3572"/>
      <c r="R235" s="3555"/>
      <c r="S235" s="3572"/>
      <c r="T235" s="3572"/>
      <c r="U235" s="3572"/>
      <c r="V235" s="3572"/>
      <c r="W235" s="3572"/>
    </row>
    <row r="236" spans="1:23" s="2748" customFormat="1" ht="16.899999999999999" customHeight="1">
      <c r="A236" s="2746"/>
      <c r="B236" s="2746"/>
      <c r="C236" s="3573"/>
      <c r="D236" s="3578"/>
      <c r="E236" s="3576" t="s">
        <v>93</v>
      </c>
      <c r="F236" s="3577"/>
      <c r="G236" s="3572"/>
      <c r="H236" s="3572"/>
      <c r="I236" s="3572"/>
      <c r="J236" s="3572"/>
      <c r="K236" s="3572"/>
      <c r="L236" s="3555"/>
      <c r="M236" s="3572"/>
      <c r="N236" s="3572"/>
      <c r="O236" s="3572"/>
      <c r="P236" s="3572"/>
      <c r="Q236" s="3572"/>
      <c r="R236" s="3555"/>
      <c r="S236" s="3572"/>
      <c r="T236" s="3572"/>
      <c r="U236" s="3572"/>
      <c r="V236" s="3572"/>
      <c r="W236" s="3572"/>
    </row>
    <row r="237" spans="1:23" s="2748" customFormat="1" ht="16.899999999999999" customHeight="1">
      <c r="A237" s="2746"/>
      <c r="B237" s="2746"/>
      <c r="C237" s="3573"/>
      <c r="D237" s="3575" t="s">
        <v>1290</v>
      </c>
      <c r="E237" s="3576" t="s">
        <v>92</v>
      </c>
      <c r="F237" s="3577"/>
      <c r="G237" s="3572"/>
      <c r="H237" s="3572"/>
      <c r="I237" s="3572"/>
      <c r="J237" s="3572"/>
      <c r="K237" s="3572"/>
      <c r="L237" s="3555"/>
      <c r="M237" s="3572"/>
      <c r="N237" s="3572"/>
      <c r="O237" s="3572"/>
      <c r="P237" s="3572"/>
      <c r="Q237" s="3572"/>
      <c r="R237" s="3555"/>
      <c r="S237" s="3572"/>
      <c r="T237" s="3572"/>
      <c r="U237" s="3572"/>
      <c r="V237" s="3572"/>
      <c r="W237" s="3572"/>
    </row>
    <row r="238" spans="1:23" s="2748" customFormat="1" ht="16.899999999999999" customHeight="1">
      <c r="A238" s="2746"/>
      <c r="B238" s="2746"/>
      <c r="C238" s="3573"/>
      <c r="D238" s="3579"/>
      <c r="E238" s="3576" t="s">
        <v>338</v>
      </c>
      <c r="F238" s="3577"/>
      <c r="G238" s="3572"/>
      <c r="H238" s="3572"/>
      <c r="I238" s="3572"/>
      <c r="J238" s="3572"/>
      <c r="K238" s="3572"/>
      <c r="L238" s="3555"/>
      <c r="M238" s="3572"/>
      <c r="N238" s="3572"/>
      <c r="O238" s="3572"/>
      <c r="P238" s="3572"/>
      <c r="Q238" s="3572"/>
      <c r="R238" s="3555"/>
      <c r="S238" s="3572"/>
      <c r="T238" s="3572"/>
      <c r="U238" s="3572"/>
      <c r="V238" s="3572"/>
      <c r="W238" s="3572"/>
    </row>
    <row r="239" spans="1:23" s="2748" customFormat="1" ht="16.899999999999999" customHeight="1">
      <c r="A239" s="2746"/>
      <c r="B239" s="2746"/>
      <c r="C239" s="3573"/>
      <c r="D239" s="3578"/>
      <c r="E239" s="3576" t="s">
        <v>93</v>
      </c>
      <c r="F239" s="3577"/>
      <c r="G239" s="3572"/>
      <c r="H239" s="3572"/>
      <c r="I239" s="3572"/>
      <c r="J239" s="3572"/>
      <c r="K239" s="3572"/>
      <c r="L239" s="3555"/>
      <c r="M239" s="3572"/>
      <c r="N239" s="3572"/>
      <c r="O239" s="3572"/>
      <c r="P239" s="3572"/>
      <c r="Q239" s="3572"/>
      <c r="R239" s="3555"/>
      <c r="S239" s="3572"/>
      <c r="T239" s="3572"/>
      <c r="U239" s="3572"/>
      <c r="V239" s="3572"/>
      <c r="W239" s="3572"/>
    </row>
    <row r="240" spans="1:23" s="2748" customFormat="1" ht="16.899999999999999" customHeight="1">
      <c r="A240" s="2746"/>
      <c r="B240" s="2746"/>
      <c r="C240" s="3573"/>
      <c r="D240" s="3575" t="s">
        <v>1291</v>
      </c>
      <c r="E240" s="3576" t="s">
        <v>92</v>
      </c>
      <c r="F240" s="3577"/>
      <c r="G240" s="3572"/>
      <c r="H240" s="3572"/>
      <c r="I240" s="3572"/>
      <c r="J240" s="3572"/>
      <c r="K240" s="3572"/>
      <c r="L240" s="3555"/>
      <c r="M240" s="3572"/>
      <c r="N240" s="3572"/>
      <c r="O240" s="3572"/>
      <c r="P240" s="3572"/>
      <c r="Q240" s="3572"/>
      <c r="R240" s="3555"/>
      <c r="S240" s="3572"/>
      <c r="T240" s="3572"/>
      <c r="U240" s="3572"/>
      <c r="V240" s="3572"/>
      <c r="W240" s="3572"/>
    </row>
    <row r="241" spans="1:31" s="2748" customFormat="1" ht="16.899999999999999" customHeight="1">
      <c r="A241" s="2746"/>
      <c r="B241" s="2746"/>
      <c r="C241" s="3573"/>
      <c r="D241" s="3579"/>
      <c r="E241" s="3576" t="s">
        <v>338</v>
      </c>
      <c r="F241" s="3577"/>
      <c r="G241" s="3572"/>
      <c r="H241" s="3572"/>
      <c r="I241" s="3572"/>
      <c r="J241" s="3572"/>
      <c r="K241" s="3572"/>
      <c r="L241" s="3555"/>
      <c r="M241" s="3572"/>
      <c r="N241" s="3572"/>
      <c r="O241" s="3572"/>
      <c r="P241" s="3572"/>
      <c r="Q241" s="3572"/>
      <c r="R241" s="3555"/>
      <c r="S241" s="3572"/>
      <c r="T241" s="3572"/>
      <c r="U241" s="3572"/>
      <c r="V241" s="3572"/>
      <c r="W241" s="3572"/>
    </row>
    <row r="242" spans="1:31" s="2748" customFormat="1" ht="16.899999999999999" customHeight="1">
      <c r="A242" s="2746"/>
      <c r="B242" s="2746"/>
      <c r="C242" s="3573"/>
      <c r="D242" s="3578"/>
      <c r="E242" s="3576" t="s">
        <v>93</v>
      </c>
      <c r="F242" s="3577"/>
      <c r="G242" s="3572"/>
      <c r="H242" s="3572"/>
      <c r="I242" s="3572"/>
      <c r="J242" s="3572"/>
      <c r="K242" s="3572"/>
      <c r="L242" s="3555"/>
      <c r="M242" s="3572"/>
      <c r="N242" s="3572"/>
      <c r="O242" s="3572"/>
      <c r="P242" s="3572"/>
      <c r="Q242" s="3572"/>
      <c r="R242" s="3555"/>
      <c r="S242" s="3572"/>
      <c r="T242" s="3572"/>
      <c r="U242" s="3572"/>
      <c r="V242" s="3572"/>
      <c r="W242" s="3572"/>
    </row>
    <row r="243" spans="1:31" s="2748" customFormat="1" ht="16.899999999999999" customHeight="1">
      <c r="A243" s="2746"/>
      <c r="B243" s="2746"/>
      <c r="C243" s="3573"/>
      <c r="D243" s="3575" t="s">
        <v>1295</v>
      </c>
      <c r="E243" s="3576" t="s">
        <v>92</v>
      </c>
      <c r="F243" s="3577"/>
      <c r="G243" s="3572"/>
      <c r="H243" s="3572"/>
      <c r="I243" s="3572"/>
      <c r="J243" s="3572"/>
      <c r="K243" s="3572"/>
      <c r="L243" s="3555"/>
      <c r="M243" s="3572"/>
      <c r="N243" s="3572"/>
      <c r="O243" s="3572"/>
      <c r="P243" s="3572"/>
      <c r="Q243" s="3572"/>
      <c r="R243" s="3555"/>
      <c r="S243" s="3572"/>
      <c r="T243" s="3572"/>
      <c r="U243" s="3572"/>
      <c r="V243" s="3572"/>
      <c r="W243" s="3572"/>
    </row>
    <row r="244" spans="1:31" s="2748" customFormat="1" ht="16.899999999999999" customHeight="1">
      <c r="A244" s="2746"/>
      <c r="B244" s="2746"/>
      <c r="C244" s="3573"/>
      <c r="D244" s="3579"/>
      <c r="E244" s="3576" t="s">
        <v>338</v>
      </c>
      <c r="F244" s="3577"/>
      <c r="G244" s="3572"/>
      <c r="H244" s="3572"/>
      <c r="I244" s="3572"/>
      <c r="J244" s="3572"/>
      <c r="K244" s="3572"/>
      <c r="L244" s="3555"/>
      <c r="M244" s="3572"/>
      <c r="N244" s="3572"/>
      <c r="O244" s="3572"/>
      <c r="P244" s="3572"/>
      <c r="Q244" s="3572"/>
      <c r="R244" s="3555"/>
      <c r="S244" s="3572"/>
      <c r="T244" s="3572"/>
      <c r="U244" s="3572"/>
      <c r="V244" s="3572"/>
      <c r="W244" s="3572"/>
    </row>
    <row r="245" spans="1:31" s="2748" customFormat="1" ht="16.899999999999999" customHeight="1">
      <c r="A245" s="2746"/>
      <c r="B245" s="2746"/>
      <c r="C245" s="3574"/>
      <c r="D245" s="3578"/>
      <c r="E245" s="3576" t="s">
        <v>93</v>
      </c>
      <c r="F245" s="3577"/>
      <c r="G245" s="3572"/>
      <c r="H245" s="3572"/>
      <c r="I245" s="3572"/>
      <c r="J245" s="3572"/>
      <c r="K245" s="3572"/>
      <c r="L245" s="3555"/>
      <c r="M245" s="3572"/>
      <c r="N245" s="3572"/>
      <c r="O245" s="3572"/>
      <c r="P245" s="3572"/>
      <c r="Q245" s="3572"/>
      <c r="R245" s="3555"/>
      <c r="S245" s="3572"/>
      <c r="T245" s="3572"/>
      <c r="U245" s="3572"/>
      <c r="V245" s="3572"/>
      <c r="W245" s="3572"/>
    </row>
    <row r="246" spans="1:31" ht="16.899999999999999" customHeight="1">
      <c r="C246" s="3580"/>
      <c r="D246" s="3581"/>
      <c r="E246" s="3582"/>
      <c r="F246" s="3582"/>
      <c r="G246" s="3583"/>
      <c r="H246" s="3583"/>
      <c r="I246" s="3583"/>
      <c r="J246" s="3555"/>
      <c r="K246" s="3584"/>
      <c r="L246" s="3585"/>
      <c r="M246" s="3583"/>
      <c r="N246" s="3583"/>
      <c r="O246" s="3583"/>
      <c r="P246" s="3555"/>
      <c r="Q246" s="3584"/>
      <c r="R246" s="3585"/>
      <c r="S246" s="3555"/>
      <c r="T246" s="3555"/>
      <c r="U246" s="3555"/>
      <c r="V246" s="3555"/>
      <c r="W246" s="3584"/>
      <c r="AE246" s="2752"/>
    </row>
    <row r="247" spans="1:31" ht="16.899999999999999" customHeight="1">
      <c r="C247" s="2790"/>
      <c r="D247" s="2791"/>
      <c r="E247" s="2759"/>
      <c r="F247" s="2759"/>
      <c r="G247" s="2770"/>
      <c r="H247" s="2770"/>
      <c r="I247" s="2770"/>
      <c r="M247" s="2770"/>
      <c r="N247" s="2770"/>
      <c r="O247" s="2770"/>
      <c r="Q247" s="2785"/>
      <c r="R247" s="2786"/>
      <c r="U247" s="2752"/>
      <c r="W247" s="2785"/>
      <c r="AE247" s="2752"/>
    </row>
    <row r="248" spans="1:31" ht="16.899999999999999" customHeight="1">
      <c r="C248" s="3263" t="s">
        <v>1297</v>
      </c>
      <c r="D248" s="3264"/>
      <c r="E248" s="3265"/>
      <c r="F248" s="2788"/>
      <c r="G248" s="3294" t="s">
        <v>1259</v>
      </c>
      <c r="H248" s="3295"/>
      <c r="I248" s="3295"/>
      <c r="J248" s="3295"/>
      <c r="K248" s="3296"/>
      <c r="L248" s="2751"/>
      <c r="M248" s="3294" t="s">
        <v>1260</v>
      </c>
      <c r="N248" s="3295"/>
      <c r="O248" s="3295"/>
      <c r="P248" s="3295"/>
      <c r="Q248" s="3296"/>
      <c r="R248" s="2751"/>
      <c r="S248" s="3294" t="s">
        <v>1261</v>
      </c>
      <c r="T248" s="3295"/>
      <c r="U248" s="3295"/>
      <c r="V248" s="3295"/>
      <c r="W248" s="3296"/>
      <c r="AE248" s="2752"/>
    </row>
    <row r="249" spans="1:31" ht="16.899999999999999" customHeight="1">
      <c r="C249" s="3266"/>
      <c r="D249" s="3267"/>
      <c r="E249" s="3268"/>
      <c r="F249" s="2789"/>
      <c r="G249" s="2753" t="s">
        <v>1262</v>
      </c>
      <c r="H249" s="2753" t="s">
        <v>1263</v>
      </c>
      <c r="I249" s="2753" t="s">
        <v>1264</v>
      </c>
      <c r="J249" s="2753" t="s">
        <v>1265</v>
      </c>
      <c r="K249" s="2754" t="s">
        <v>1266</v>
      </c>
      <c r="L249" s="2752"/>
      <c r="M249" s="2753" t="s">
        <v>1262</v>
      </c>
      <c r="N249" s="2753" t="s">
        <v>1263</v>
      </c>
      <c r="O249" s="2753" t="s">
        <v>1264</v>
      </c>
      <c r="P249" s="2753" t="s">
        <v>1265</v>
      </c>
      <c r="Q249" s="2754" t="s">
        <v>1266</v>
      </c>
      <c r="R249" s="2755"/>
      <c r="S249" s="2753" t="s">
        <v>1262</v>
      </c>
      <c r="T249" s="2753" t="s">
        <v>1263</v>
      </c>
      <c r="U249" s="2753" t="s">
        <v>1264</v>
      </c>
      <c r="V249" s="2753" t="s">
        <v>1265</v>
      </c>
      <c r="W249" s="2754" t="s">
        <v>1266</v>
      </c>
      <c r="AE249" s="2752"/>
    </row>
    <row r="250" spans="1:31" ht="16.899999999999999" customHeight="1">
      <c r="C250" s="2913" t="s">
        <v>1267</v>
      </c>
      <c r="D250" s="2914"/>
      <c r="E250" s="2915"/>
      <c r="F250" s="2783"/>
      <c r="G250" s="2920"/>
      <c r="H250" s="2920"/>
      <c r="I250" s="2920"/>
      <c r="J250" s="2920"/>
      <c r="K250" s="2920"/>
      <c r="L250" s="2752"/>
      <c r="M250" s="2920"/>
      <c r="N250" s="2920"/>
      <c r="O250" s="2920"/>
      <c r="P250" s="2920"/>
      <c r="Q250" s="2920"/>
      <c r="S250" s="2920"/>
      <c r="T250" s="2920"/>
      <c r="U250" s="2920"/>
      <c r="V250" s="2920"/>
      <c r="W250" s="2920"/>
      <c r="AE250" s="2752"/>
    </row>
    <row r="251" spans="1:31" s="2748" customFormat="1" ht="16.899999999999999" customHeight="1">
      <c r="A251" s="2746"/>
      <c r="B251" s="2746"/>
      <c r="C251" s="3284" t="s">
        <v>102</v>
      </c>
      <c r="D251" s="3279" t="s">
        <v>1283</v>
      </c>
      <c r="E251" s="3280"/>
      <c r="F251" s="2782"/>
      <c r="G251" s="2932"/>
      <c r="H251" s="2932"/>
      <c r="I251" s="2932"/>
      <c r="J251" s="2932"/>
      <c r="K251" s="2932"/>
      <c r="M251" s="2932"/>
      <c r="N251" s="2932"/>
      <c r="O251" s="2932"/>
      <c r="P251" s="2932"/>
      <c r="Q251" s="2932"/>
      <c r="S251" s="2932"/>
      <c r="T251" s="2932"/>
      <c r="U251" s="2932"/>
      <c r="V251" s="2932"/>
      <c r="W251" s="2932"/>
    </row>
    <row r="252" spans="1:31" s="2748" customFormat="1" ht="16.899999999999999" customHeight="1">
      <c r="A252" s="2746"/>
      <c r="B252" s="2746"/>
      <c r="C252" s="3285"/>
      <c r="D252" s="3279" t="s">
        <v>1284</v>
      </c>
      <c r="E252" s="3280"/>
      <c r="F252" s="2782"/>
      <c r="G252" s="2932"/>
      <c r="H252" s="2932"/>
      <c r="I252" s="2932"/>
      <c r="J252" s="2932"/>
      <c r="K252" s="2932"/>
      <c r="M252" s="2932"/>
      <c r="N252" s="2932"/>
      <c r="O252" s="2932"/>
      <c r="P252" s="2932"/>
      <c r="Q252" s="2932"/>
      <c r="S252" s="2932"/>
      <c r="T252" s="2932"/>
      <c r="U252" s="2932"/>
      <c r="V252" s="2932"/>
      <c r="W252" s="2932"/>
    </row>
    <row r="253" spans="1:31" s="2748" customFormat="1" ht="16.899999999999999" customHeight="1">
      <c r="A253" s="2746"/>
      <c r="B253" s="2746"/>
      <c r="C253" s="3285"/>
      <c r="D253" s="3279" t="s">
        <v>1285</v>
      </c>
      <c r="E253" s="3280"/>
      <c r="F253" s="2782"/>
      <c r="G253" s="2932"/>
      <c r="H253" s="2932"/>
      <c r="I253" s="2932"/>
      <c r="J253" s="2932"/>
      <c r="K253" s="2932"/>
      <c r="M253" s="2932"/>
      <c r="N253" s="2932"/>
      <c r="O253" s="2932"/>
      <c r="P253" s="2932"/>
      <c r="Q253" s="2932"/>
      <c r="S253" s="2932"/>
      <c r="T253" s="2932"/>
      <c r="U253" s="2932"/>
      <c r="V253" s="2932"/>
      <c r="W253" s="2932"/>
    </row>
    <row r="254" spans="1:31" s="2748" customFormat="1" ht="16.899999999999999" customHeight="1">
      <c r="A254" s="2746"/>
      <c r="B254" s="2746"/>
      <c r="C254" s="3285"/>
      <c r="D254" s="3279" t="s">
        <v>1286</v>
      </c>
      <c r="E254" s="3280"/>
      <c r="F254" s="2782"/>
      <c r="G254" s="2932"/>
      <c r="H254" s="2932"/>
      <c r="I254" s="2932"/>
      <c r="J254" s="2932"/>
      <c r="K254" s="2932"/>
      <c r="M254" s="2932"/>
      <c r="N254" s="2932"/>
      <c r="O254" s="2932"/>
      <c r="P254" s="2932"/>
      <c r="Q254" s="2932"/>
      <c r="S254" s="2932"/>
      <c r="T254" s="2932"/>
      <c r="U254" s="2932"/>
      <c r="V254" s="2932"/>
      <c r="W254" s="2932"/>
    </row>
    <row r="255" spans="1:31" s="2748" customFormat="1" ht="16.899999999999999" customHeight="1">
      <c r="A255" s="2746"/>
      <c r="B255" s="2746"/>
      <c r="C255" s="3285"/>
      <c r="D255" s="3279" t="s">
        <v>1287</v>
      </c>
      <c r="E255" s="3280"/>
      <c r="F255" s="2782"/>
      <c r="G255" s="2932"/>
      <c r="H255" s="2932"/>
      <c r="I255" s="2932"/>
      <c r="J255" s="2932"/>
      <c r="K255" s="2932"/>
      <c r="M255" s="2932"/>
      <c r="N255" s="2932"/>
      <c r="O255" s="2932"/>
      <c r="P255" s="2932"/>
      <c r="Q255" s="2932"/>
      <c r="S255" s="2932"/>
      <c r="T255" s="2932"/>
      <c r="U255" s="2932"/>
      <c r="V255" s="2932"/>
      <c r="W255" s="2932"/>
    </row>
    <row r="256" spans="1:31" s="2748" customFormat="1" ht="16.899999999999999" customHeight="1">
      <c r="A256" s="2746"/>
      <c r="B256" s="2746"/>
      <c r="C256" s="3286"/>
      <c r="D256" s="3279" t="s">
        <v>1288</v>
      </c>
      <c r="E256" s="3280"/>
      <c r="F256" s="2782"/>
      <c r="G256" s="2932"/>
      <c r="H256" s="2932"/>
      <c r="I256" s="2932"/>
      <c r="J256" s="2932"/>
      <c r="K256" s="2932"/>
      <c r="M256" s="2932"/>
      <c r="N256" s="2932"/>
      <c r="O256" s="2932"/>
      <c r="P256" s="2932"/>
      <c r="Q256" s="2932"/>
      <c r="S256" s="2932"/>
      <c r="T256" s="2932"/>
      <c r="U256" s="2932"/>
      <c r="V256" s="2932"/>
      <c r="W256" s="2932"/>
    </row>
    <row r="257" spans="1:31" s="2748" customFormat="1" ht="16.899999999999999" customHeight="1">
      <c r="A257" s="2746"/>
      <c r="B257" s="2746"/>
      <c r="C257" s="3281" t="s">
        <v>1293</v>
      </c>
      <c r="D257" s="3279" t="s">
        <v>1283</v>
      </c>
      <c r="E257" s="3280"/>
      <c r="F257" s="2782"/>
      <c r="G257" s="2932"/>
      <c r="H257" s="2932"/>
      <c r="I257" s="2932"/>
      <c r="J257" s="2932"/>
      <c r="K257" s="2932"/>
      <c r="M257" s="2932"/>
      <c r="N257" s="2932"/>
      <c r="O257" s="2932"/>
      <c r="P257" s="2932"/>
      <c r="Q257" s="2932"/>
      <c r="S257" s="2932"/>
      <c r="T257" s="2932"/>
      <c r="U257" s="2932"/>
      <c r="V257" s="2932"/>
      <c r="W257" s="2932"/>
    </row>
    <row r="258" spans="1:31" s="2748" customFormat="1" ht="16.899999999999999" customHeight="1">
      <c r="A258" s="2746"/>
      <c r="B258" s="2746"/>
      <c r="C258" s="3282"/>
      <c r="D258" s="3279" t="s">
        <v>1284</v>
      </c>
      <c r="E258" s="3280"/>
      <c r="F258" s="2782"/>
      <c r="G258" s="2932"/>
      <c r="H258" s="2932"/>
      <c r="I258" s="2932"/>
      <c r="J258" s="2932"/>
      <c r="K258" s="2932"/>
      <c r="M258" s="2932"/>
      <c r="N258" s="2932"/>
      <c r="O258" s="2932"/>
      <c r="P258" s="2932"/>
      <c r="Q258" s="2932"/>
      <c r="S258" s="2932"/>
      <c r="T258" s="2932"/>
      <c r="U258" s="2932"/>
      <c r="V258" s="2932"/>
      <c r="W258" s="2932"/>
    </row>
    <row r="259" spans="1:31" s="2748" customFormat="1" ht="16.899999999999999" customHeight="1">
      <c r="A259" s="2746"/>
      <c r="B259" s="2746"/>
      <c r="C259" s="3282"/>
      <c r="D259" s="3279" t="s">
        <v>1285</v>
      </c>
      <c r="E259" s="3280"/>
      <c r="F259" s="2782"/>
      <c r="G259" s="2932"/>
      <c r="H259" s="2932"/>
      <c r="I259" s="2932"/>
      <c r="J259" s="2932"/>
      <c r="K259" s="2932"/>
      <c r="M259" s="2932"/>
      <c r="N259" s="2932"/>
      <c r="O259" s="2932"/>
      <c r="P259" s="2932"/>
      <c r="Q259" s="2932"/>
      <c r="S259" s="2932"/>
      <c r="T259" s="2932"/>
      <c r="U259" s="2932"/>
      <c r="V259" s="2932"/>
      <c r="W259" s="2932"/>
    </row>
    <row r="260" spans="1:31" s="2748" customFormat="1" ht="16.899999999999999" customHeight="1">
      <c r="A260" s="2746"/>
      <c r="B260" s="2746"/>
      <c r="C260" s="3282"/>
      <c r="D260" s="3279" t="s">
        <v>1286</v>
      </c>
      <c r="E260" s="3280"/>
      <c r="F260" s="2782"/>
      <c r="G260" s="2932"/>
      <c r="H260" s="2932"/>
      <c r="I260" s="2932"/>
      <c r="J260" s="2932"/>
      <c r="K260" s="2932"/>
      <c r="M260" s="2932"/>
      <c r="N260" s="2932"/>
      <c r="O260" s="2932"/>
      <c r="P260" s="2932"/>
      <c r="Q260" s="2932"/>
      <c r="S260" s="2932"/>
      <c r="T260" s="2932"/>
      <c r="U260" s="2932"/>
      <c r="V260" s="2932"/>
      <c r="W260" s="2932"/>
    </row>
    <row r="261" spans="1:31" s="2748" customFormat="1" ht="16.899999999999999" customHeight="1">
      <c r="A261" s="2746"/>
      <c r="B261" s="2746"/>
      <c r="C261" s="3282"/>
      <c r="D261" s="3279" t="s">
        <v>1287</v>
      </c>
      <c r="E261" s="3280"/>
      <c r="F261" s="2782"/>
      <c r="G261" s="2932"/>
      <c r="H261" s="2932"/>
      <c r="I261" s="2932"/>
      <c r="J261" s="2932"/>
      <c r="K261" s="2932"/>
      <c r="M261" s="2932"/>
      <c r="N261" s="2932"/>
      <c r="O261" s="2932"/>
      <c r="P261" s="2932"/>
      <c r="Q261" s="2932"/>
      <c r="S261" s="2932"/>
      <c r="T261" s="2932"/>
      <c r="U261" s="2932"/>
      <c r="V261" s="2932"/>
      <c r="W261" s="2932"/>
    </row>
    <row r="262" spans="1:31" s="2748" customFormat="1" ht="16.899999999999999" customHeight="1">
      <c r="A262" s="2746"/>
      <c r="B262" s="2746"/>
      <c r="C262" s="3283"/>
      <c r="D262" s="3279" t="s">
        <v>1288</v>
      </c>
      <c r="E262" s="3280"/>
      <c r="F262" s="2782"/>
      <c r="G262" s="2932"/>
      <c r="H262" s="2932"/>
      <c r="I262" s="2932"/>
      <c r="J262" s="2932"/>
      <c r="K262" s="2932"/>
      <c r="M262" s="2932"/>
      <c r="N262" s="2932"/>
      <c r="O262" s="2932"/>
      <c r="P262" s="2932"/>
      <c r="Q262" s="2932"/>
      <c r="S262" s="2932"/>
      <c r="T262" s="2932"/>
      <c r="U262" s="2932"/>
      <c r="V262" s="2932"/>
      <c r="W262" s="2932"/>
    </row>
    <row r="263" spans="1:31" s="2748" customFormat="1" ht="16.899999999999999" customHeight="1">
      <c r="A263" s="2746"/>
      <c r="B263" s="2746"/>
      <c r="C263" s="3281" t="s">
        <v>101</v>
      </c>
      <c r="D263" s="3279" t="s">
        <v>1283</v>
      </c>
      <c r="E263" s="3280"/>
      <c r="F263" s="2782"/>
      <c r="G263" s="2932"/>
      <c r="H263" s="2932"/>
      <c r="I263" s="2932"/>
      <c r="J263" s="2932"/>
      <c r="K263" s="2932"/>
      <c r="M263" s="2932"/>
      <c r="N263" s="2932"/>
      <c r="O263" s="2932"/>
      <c r="P263" s="2932"/>
      <c r="Q263" s="2932"/>
      <c r="S263" s="2932"/>
      <c r="T263" s="2932"/>
      <c r="U263" s="2932"/>
      <c r="V263" s="2932"/>
      <c r="W263" s="2932"/>
    </row>
    <row r="264" spans="1:31" s="2748" customFormat="1" ht="16.899999999999999" customHeight="1">
      <c r="A264" s="2746"/>
      <c r="B264" s="2746"/>
      <c r="C264" s="3282"/>
      <c r="D264" s="3279" t="s">
        <v>1284</v>
      </c>
      <c r="E264" s="3280"/>
      <c r="F264" s="2782"/>
      <c r="G264" s="2932"/>
      <c r="H264" s="2932"/>
      <c r="I264" s="2932"/>
      <c r="J264" s="2932"/>
      <c r="K264" s="2932"/>
      <c r="M264" s="2932"/>
      <c r="N264" s="2932"/>
      <c r="O264" s="2932"/>
      <c r="P264" s="2932"/>
      <c r="Q264" s="2932"/>
      <c r="S264" s="2932"/>
      <c r="T264" s="2932"/>
      <c r="U264" s="2932"/>
      <c r="V264" s="2932"/>
      <c r="W264" s="2932"/>
    </row>
    <row r="265" spans="1:31" s="2748" customFormat="1" ht="16.899999999999999" customHeight="1">
      <c r="A265" s="2746"/>
      <c r="B265" s="2746"/>
      <c r="C265" s="3282"/>
      <c r="D265" s="3279" t="s">
        <v>1285</v>
      </c>
      <c r="E265" s="3280"/>
      <c r="F265" s="2782"/>
      <c r="G265" s="2932"/>
      <c r="H265" s="2932"/>
      <c r="I265" s="2932"/>
      <c r="J265" s="2932"/>
      <c r="K265" s="2932"/>
      <c r="M265" s="2932"/>
      <c r="N265" s="2932"/>
      <c r="O265" s="2932"/>
      <c r="P265" s="2932"/>
      <c r="Q265" s="2932"/>
      <c r="S265" s="2932"/>
      <c r="T265" s="2932"/>
      <c r="U265" s="2932"/>
      <c r="V265" s="2932"/>
      <c r="W265" s="2932"/>
    </row>
    <row r="266" spans="1:31" s="2748" customFormat="1" ht="16.899999999999999" customHeight="1">
      <c r="A266" s="2746"/>
      <c r="B266" s="2746"/>
      <c r="C266" s="3282"/>
      <c r="D266" s="3279" t="s">
        <v>1286</v>
      </c>
      <c r="E266" s="3280"/>
      <c r="F266" s="2782"/>
      <c r="G266" s="2932"/>
      <c r="H266" s="2932"/>
      <c r="I266" s="2932"/>
      <c r="J266" s="2932"/>
      <c r="K266" s="2932"/>
      <c r="M266" s="2932"/>
      <c r="N266" s="2932"/>
      <c r="O266" s="2932"/>
      <c r="P266" s="2932"/>
      <c r="Q266" s="2932"/>
      <c r="S266" s="2932"/>
      <c r="T266" s="2932"/>
      <c r="U266" s="2932"/>
      <c r="V266" s="2932"/>
      <c r="W266" s="2932"/>
    </row>
    <row r="267" spans="1:31" s="2748" customFormat="1" ht="16.899999999999999" customHeight="1">
      <c r="A267" s="2746"/>
      <c r="B267" s="2746"/>
      <c r="C267" s="3282"/>
      <c r="D267" s="3279" t="s">
        <v>1287</v>
      </c>
      <c r="E267" s="3280"/>
      <c r="F267" s="2782"/>
      <c r="G267" s="2932"/>
      <c r="H267" s="2932"/>
      <c r="I267" s="2932"/>
      <c r="J267" s="2932"/>
      <c r="K267" s="2932"/>
      <c r="M267" s="2932"/>
      <c r="N267" s="2932"/>
      <c r="O267" s="2932"/>
      <c r="P267" s="2932"/>
      <c r="Q267" s="2932"/>
      <c r="S267" s="2932"/>
      <c r="T267" s="2932"/>
      <c r="U267" s="2932"/>
      <c r="V267" s="2932"/>
      <c r="W267" s="2932"/>
    </row>
    <row r="268" spans="1:31" s="2748" customFormat="1" ht="16.899999999999999" customHeight="1">
      <c r="A268" s="2746"/>
      <c r="B268" s="2746"/>
      <c r="C268" s="3283"/>
      <c r="D268" s="3279" t="s">
        <v>1288</v>
      </c>
      <c r="E268" s="3280"/>
      <c r="F268" s="2782"/>
      <c r="G268" s="2932"/>
      <c r="H268" s="2932"/>
      <c r="I268" s="2932"/>
      <c r="J268" s="2932"/>
      <c r="K268" s="2932"/>
      <c r="M268" s="2932"/>
      <c r="N268" s="2932"/>
      <c r="O268" s="2932"/>
      <c r="P268" s="2932"/>
      <c r="Q268" s="2932"/>
      <c r="S268" s="2932"/>
      <c r="T268" s="2932"/>
      <c r="U268" s="2932"/>
      <c r="V268" s="2932"/>
      <c r="W268" s="2932"/>
    </row>
    <row r="269" spans="1:31" ht="16.899999999999999" customHeight="1">
      <c r="C269" s="2913" t="s">
        <v>1278</v>
      </c>
      <c r="D269" s="2914"/>
      <c r="E269" s="2915" t="s">
        <v>337</v>
      </c>
      <c r="F269" s="2783"/>
      <c r="G269" s="2920"/>
      <c r="H269" s="2920"/>
      <c r="I269" s="2920"/>
      <c r="J269" s="2920"/>
      <c r="K269" s="2920"/>
      <c r="L269" s="2752"/>
      <c r="M269" s="2920"/>
      <c r="N269" s="2920"/>
      <c r="O269" s="2920"/>
      <c r="P269" s="2920"/>
      <c r="Q269" s="2920"/>
      <c r="S269" s="2920"/>
      <c r="T269" s="2920"/>
      <c r="U269" s="2920"/>
      <c r="V269" s="2920"/>
      <c r="W269" s="2920"/>
      <c r="AE269" s="2752"/>
    </row>
    <row r="270" spans="1:31" s="2748" customFormat="1" ht="16.899999999999999" customHeight="1">
      <c r="A270" s="2746"/>
      <c r="B270" s="2746"/>
      <c r="C270" s="3273" t="s">
        <v>102</v>
      </c>
      <c r="D270" s="3279" t="s">
        <v>1283</v>
      </c>
      <c r="E270" s="3280"/>
      <c r="F270" s="2782"/>
      <c r="G270" s="2922"/>
      <c r="H270" s="2922"/>
      <c r="I270" s="2922"/>
      <c r="J270" s="2922"/>
      <c r="K270" s="2922"/>
      <c r="M270" s="2922"/>
      <c r="N270" s="2922"/>
      <c r="O270" s="2922"/>
      <c r="P270" s="2922"/>
      <c r="Q270" s="2922"/>
      <c r="S270" s="2922"/>
      <c r="T270" s="2922"/>
      <c r="U270" s="2922"/>
      <c r="V270" s="2922"/>
      <c r="W270" s="2922"/>
    </row>
    <row r="271" spans="1:31" s="2748" customFormat="1" ht="16.899999999999999" customHeight="1">
      <c r="A271" s="2746"/>
      <c r="B271" s="2746"/>
      <c r="C271" s="3274"/>
      <c r="D271" s="3279" t="s">
        <v>1284</v>
      </c>
      <c r="E271" s="3280"/>
      <c r="F271" s="2782"/>
      <c r="G271" s="2922"/>
      <c r="H271" s="2922"/>
      <c r="I271" s="2922"/>
      <c r="J271" s="2922"/>
      <c r="K271" s="2922"/>
      <c r="M271" s="2922"/>
      <c r="N271" s="2922"/>
      <c r="O271" s="2922"/>
      <c r="P271" s="2922"/>
      <c r="Q271" s="2922"/>
      <c r="S271" s="2922"/>
      <c r="T271" s="2922"/>
      <c r="U271" s="2922"/>
      <c r="V271" s="2922"/>
      <c r="W271" s="2922"/>
    </row>
    <row r="272" spans="1:31" s="2748" customFormat="1" ht="16.899999999999999" customHeight="1">
      <c r="A272" s="2746"/>
      <c r="B272" s="2746"/>
      <c r="C272" s="3274"/>
      <c r="D272" s="3279" t="s">
        <v>1285</v>
      </c>
      <c r="E272" s="3280"/>
      <c r="F272" s="2782"/>
      <c r="G272" s="2922"/>
      <c r="H272" s="2922"/>
      <c r="I272" s="2922"/>
      <c r="J272" s="2922"/>
      <c r="K272" s="2922"/>
      <c r="M272" s="2922"/>
      <c r="N272" s="2922"/>
      <c r="O272" s="2922"/>
      <c r="P272" s="2922"/>
      <c r="Q272" s="2922"/>
      <c r="S272" s="2922"/>
      <c r="T272" s="2922"/>
      <c r="U272" s="2922"/>
      <c r="V272" s="2922"/>
      <c r="W272" s="2922"/>
    </row>
    <row r="273" spans="1:23" s="2748" customFormat="1" ht="16.899999999999999" customHeight="1">
      <c r="A273" s="2746"/>
      <c r="B273" s="2746"/>
      <c r="C273" s="3274"/>
      <c r="D273" s="3279" t="s">
        <v>1286</v>
      </c>
      <c r="E273" s="3280"/>
      <c r="F273" s="2782"/>
      <c r="G273" s="2922"/>
      <c r="H273" s="2922"/>
      <c r="I273" s="2922"/>
      <c r="J273" s="2922"/>
      <c r="K273" s="2922"/>
      <c r="M273" s="2922"/>
      <c r="N273" s="2922"/>
      <c r="O273" s="2922"/>
      <c r="P273" s="2922"/>
      <c r="Q273" s="2922"/>
      <c r="S273" s="2922"/>
      <c r="T273" s="2922"/>
      <c r="U273" s="2922"/>
      <c r="V273" s="2922"/>
      <c r="W273" s="2922"/>
    </row>
    <row r="274" spans="1:23" s="2748" customFormat="1" ht="16.899999999999999" customHeight="1">
      <c r="A274" s="2746"/>
      <c r="B274" s="2746"/>
      <c r="C274" s="3274"/>
      <c r="D274" s="3279" t="s">
        <v>1287</v>
      </c>
      <c r="E274" s="3280"/>
      <c r="F274" s="2782"/>
      <c r="G274" s="2922"/>
      <c r="H274" s="2922"/>
      <c r="I274" s="2922"/>
      <c r="J274" s="2922"/>
      <c r="K274" s="2922"/>
      <c r="M274" s="2922"/>
      <c r="N274" s="2922"/>
      <c r="O274" s="2922"/>
      <c r="P274" s="2922"/>
      <c r="Q274" s="2922"/>
      <c r="S274" s="2922"/>
      <c r="T274" s="2922"/>
      <c r="U274" s="2922"/>
      <c r="V274" s="2922"/>
      <c r="W274" s="2922"/>
    </row>
    <row r="275" spans="1:23" s="2748" customFormat="1" ht="16.899999999999999" customHeight="1">
      <c r="A275" s="2746"/>
      <c r="B275" s="2746"/>
      <c r="C275" s="3275"/>
      <c r="D275" s="3279" t="s">
        <v>1288</v>
      </c>
      <c r="E275" s="3280"/>
      <c r="F275" s="2782"/>
      <c r="G275" s="2922"/>
      <c r="H275" s="2922"/>
      <c r="I275" s="2922"/>
      <c r="J275" s="2922"/>
      <c r="K275" s="2922"/>
      <c r="M275" s="2922"/>
      <c r="N275" s="2922"/>
      <c r="O275" s="2922"/>
      <c r="P275" s="2922"/>
      <c r="Q275" s="2922"/>
      <c r="S275" s="2922"/>
      <c r="T275" s="2922"/>
      <c r="U275" s="2922"/>
      <c r="V275" s="2922"/>
      <c r="W275" s="2922"/>
    </row>
    <row r="276" spans="1:23" s="2748" customFormat="1" ht="16.899999999999999" customHeight="1">
      <c r="A276" s="2746"/>
      <c r="B276" s="2746"/>
      <c r="C276" s="3273" t="s">
        <v>1293</v>
      </c>
      <c r="D276" s="3276" t="s">
        <v>1283</v>
      </c>
      <c r="E276" s="2923" t="s">
        <v>1294</v>
      </c>
      <c r="F276" s="2887"/>
      <c r="G276" s="2922"/>
      <c r="H276" s="2922"/>
      <c r="I276" s="2922"/>
      <c r="J276" s="2922"/>
      <c r="K276" s="2922"/>
      <c r="M276" s="2922"/>
      <c r="N276" s="2922"/>
      <c r="O276" s="2922"/>
      <c r="P276" s="2922"/>
      <c r="Q276" s="2922"/>
      <c r="S276" s="2922"/>
      <c r="T276" s="2922"/>
      <c r="U276" s="2922"/>
      <c r="V276" s="2922"/>
      <c r="W276" s="2922"/>
    </row>
    <row r="277" spans="1:23" s="2748" customFormat="1" ht="16.899999999999999" customHeight="1">
      <c r="A277" s="2746"/>
      <c r="B277" s="2746"/>
      <c r="C277" s="3274"/>
      <c r="D277" s="3278"/>
      <c r="E277" s="2923" t="s">
        <v>93</v>
      </c>
      <c r="F277" s="2887"/>
      <c r="G277" s="2922"/>
      <c r="H277" s="2922"/>
      <c r="I277" s="2922"/>
      <c r="J277" s="2922"/>
      <c r="K277" s="2922"/>
      <c r="M277" s="2922"/>
      <c r="N277" s="2922"/>
      <c r="O277" s="2922"/>
      <c r="P277" s="2922"/>
      <c r="Q277" s="2922"/>
      <c r="S277" s="2922"/>
      <c r="T277" s="2922"/>
      <c r="U277" s="2922"/>
      <c r="V277" s="2922"/>
      <c r="W277" s="2922"/>
    </row>
    <row r="278" spans="1:23" s="2748" customFormat="1" ht="16.899999999999999" customHeight="1">
      <c r="A278" s="2746"/>
      <c r="B278" s="2746"/>
      <c r="C278" s="3274"/>
      <c r="D278" s="3276" t="s">
        <v>1284</v>
      </c>
      <c r="E278" s="2923" t="s">
        <v>1294</v>
      </c>
      <c r="F278" s="2887"/>
      <c r="G278" s="2922"/>
      <c r="H278" s="2922"/>
      <c r="I278" s="2922"/>
      <c r="J278" s="2922"/>
      <c r="K278" s="2922"/>
      <c r="M278" s="2922"/>
      <c r="N278" s="2922"/>
      <c r="O278" s="2922"/>
      <c r="P278" s="2922"/>
      <c r="Q278" s="2922"/>
      <c r="S278" s="2922"/>
      <c r="T278" s="2922"/>
      <c r="U278" s="2922"/>
      <c r="V278" s="2922"/>
      <c r="W278" s="2922"/>
    </row>
    <row r="279" spans="1:23" s="2748" customFormat="1" ht="16.899999999999999" customHeight="1">
      <c r="A279" s="2746"/>
      <c r="B279" s="2746"/>
      <c r="C279" s="3274"/>
      <c r="D279" s="3278"/>
      <c r="E279" s="2923" t="s">
        <v>93</v>
      </c>
      <c r="F279" s="2887"/>
      <c r="G279" s="2922"/>
      <c r="H279" s="2922"/>
      <c r="I279" s="2922"/>
      <c r="J279" s="2922"/>
      <c r="K279" s="2922"/>
      <c r="M279" s="2922"/>
      <c r="N279" s="2922"/>
      <c r="O279" s="2922"/>
      <c r="P279" s="2922"/>
      <c r="Q279" s="2922"/>
      <c r="S279" s="2922"/>
      <c r="T279" s="2922"/>
      <c r="U279" s="2922"/>
      <c r="V279" s="2922"/>
      <c r="W279" s="2922"/>
    </row>
    <row r="280" spans="1:23" s="2748" customFormat="1" ht="16.899999999999999" customHeight="1">
      <c r="A280" s="2746"/>
      <c r="B280" s="2746"/>
      <c r="C280" s="3274"/>
      <c r="D280" s="3276" t="s">
        <v>1285</v>
      </c>
      <c r="E280" s="2923" t="s">
        <v>1294</v>
      </c>
      <c r="F280" s="2887"/>
      <c r="G280" s="2922"/>
      <c r="H280" s="2922"/>
      <c r="I280" s="2922"/>
      <c r="J280" s="2922"/>
      <c r="K280" s="2922"/>
      <c r="M280" s="2922"/>
      <c r="N280" s="2922"/>
      <c r="O280" s="2922"/>
      <c r="P280" s="2922"/>
      <c r="Q280" s="2922"/>
      <c r="S280" s="2922"/>
      <c r="T280" s="2922"/>
      <c r="U280" s="2922"/>
      <c r="V280" s="2922"/>
      <c r="W280" s="2922"/>
    </row>
    <row r="281" spans="1:23" s="2748" customFormat="1" ht="16.899999999999999" customHeight="1">
      <c r="A281" s="2746"/>
      <c r="B281" s="2746"/>
      <c r="C281" s="3274"/>
      <c r="D281" s="3278"/>
      <c r="E281" s="2923" t="s">
        <v>93</v>
      </c>
      <c r="F281" s="2887"/>
      <c r="G281" s="2922"/>
      <c r="H281" s="2922"/>
      <c r="I281" s="2922"/>
      <c r="J281" s="2922"/>
      <c r="K281" s="2922"/>
      <c r="M281" s="2922"/>
      <c r="N281" s="2922"/>
      <c r="O281" s="2922"/>
      <c r="P281" s="2922"/>
      <c r="Q281" s="2922"/>
      <c r="S281" s="2922"/>
      <c r="T281" s="2922"/>
      <c r="U281" s="2922"/>
      <c r="V281" s="2922"/>
      <c r="W281" s="2922"/>
    </row>
    <row r="282" spans="1:23" s="2748" customFormat="1" ht="16.899999999999999" customHeight="1">
      <c r="A282" s="2746"/>
      <c r="B282" s="2746"/>
      <c r="C282" s="3274"/>
      <c r="D282" s="3276" t="s">
        <v>1286</v>
      </c>
      <c r="E282" s="2923" t="s">
        <v>1294</v>
      </c>
      <c r="F282" s="2887"/>
      <c r="G282" s="2922"/>
      <c r="H282" s="2922"/>
      <c r="I282" s="2922"/>
      <c r="J282" s="2922"/>
      <c r="K282" s="2922"/>
      <c r="M282" s="2922"/>
      <c r="N282" s="2922"/>
      <c r="O282" s="2922"/>
      <c r="P282" s="2922"/>
      <c r="Q282" s="2922"/>
      <c r="S282" s="2922"/>
      <c r="T282" s="2922"/>
      <c r="U282" s="2922"/>
      <c r="V282" s="2922"/>
      <c r="W282" s="2922"/>
    </row>
    <row r="283" spans="1:23" s="2748" customFormat="1" ht="16.899999999999999" customHeight="1">
      <c r="A283" s="2746"/>
      <c r="B283" s="2746"/>
      <c r="C283" s="3274"/>
      <c r="D283" s="3278"/>
      <c r="E283" s="2923" t="s">
        <v>93</v>
      </c>
      <c r="F283" s="2887"/>
      <c r="G283" s="2922"/>
      <c r="H283" s="2922"/>
      <c r="I283" s="2922"/>
      <c r="J283" s="2922"/>
      <c r="K283" s="2922"/>
      <c r="M283" s="2922"/>
      <c r="N283" s="2922"/>
      <c r="O283" s="2922"/>
      <c r="P283" s="2922"/>
      <c r="Q283" s="2922"/>
      <c r="S283" s="2922"/>
      <c r="T283" s="2922"/>
      <c r="U283" s="2922"/>
      <c r="V283" s="2922"/>
      <c r="W283" s="2922"/>
    </row>
    <row r="284" spans="1:23" s="2748" customFormat="1" ht="16.899999999999999" customHeight="1">
      <c r="A284" s="2746"/>
      <c r="B284" s="2746"/>
      <c r="C284" s="3274"/>
      <c r="D284" s="3276" t="s">
        <v>1287</v>
      </c>
      <c r="E284" s="2923" t="s">
        <v>1294</v>
      </c>
      <c r="F284" s="2887"/>
      <c r="G284" s="2922"/>
      <c r="H284" s="2922"/>
      <c r="I284" s="2922"/>
      <c r="J284" s="2922"/>
      <c r="K284" s="2922"/>
      <c r="M284" s="2922"/>
      <c r="N284" s="2922"/>
      <c r="O284" s="2922"/>
      <c r="P284" s="2922"/>
      <c r="Q284" s="2922"/>
      <c r="S284" s="2922"/>
      <c r="T284" s="2922"/>
      <c r="U284" s="2922"/>
      <c r="V284" s="2922"/>
      <c r="W284" s="2922"/>
    </row>
    <row r="285" spans="1:23" s="2748" customFormat="1" ht="16.899999999999999" customHeight="1">
      <c r="A285" s="2746"/>
      <c r="B285" s="2746"/>
      <c r="C285" s="3274"/>
      <c r="D285" s="3278"/>
      <c r="E285" s="2923" t="s">
        <v>93</v>
      </c>
      <c r="F285" s="2887"/>
      <c r="G285" s="2922"/>
      <c r="H285" s="2922"/>
      <c r="I285" s="2922"/>
      <c r="J285" s="2922"/>
      <c r="K285" s="2922"/>
      <c r="M285" s="2922"/>
      <c r="N285" s="2922"/>
      <c r="O285" s="2922"/>
      <c r="P285" s="2922"/>
      <c r="Q285" s="2922"/>
      <c r="S285" s="2922"/>
      <c r="T285" s="2922"/>
      <c r="U285" s="2922"/>
      <c r="V285" s="2922"/>
      <c r="W285" s="2922"/>
    </row>
    <row r="286" spans="1:23" s="2748" customFormat="1" ht="16.899999999999999" customHeight="1">
      <c r="A286" s="2746"/>
      <c r="B286" s="2746"/>
      <c r="C286" s="3274"/>
      <c r="D286" s="3276" t="s">
        <v>1288</v>
      </c>
      <c r="E286" s="2923" t="s">
        <v>1294</v>
      </c>
      <c r="F286" s="2887"/>
      <c r="G286" s="2922"/>
      <c r="H286" s="2922"/>
      <c r="I286" s="2922"/>
      <c r="J286" s="2922"/>
      <c r="K286" s="2922"/>
      <c r="M286" s="2922"/>
      <c r="N286" s="2922"/>
      <c r="O286" s="2922"/>
      <c r="P286" s="2922"/>
      <c r="Q286" s="2922"/>
      <c r="S286" s="2922"/>
      <c r="T286" s="2922"/>
      <c r="U286" s="2922"/>
      <c r="V286" s="2922"/>
      <c r="W286" s="2922"/>
    </row>
    <row r="287" spans="1:23" s="2748" customFormat="1" ht="16.899999999999999" customHeight="1">
      <c r="A287" s="2746"/>
      <c r="B287" s="2746"/>
      <c r="C287" s="3275"/>
      <c r="D287" s="3278"/>
      <c r="E287" s="2923" t="s">
        <v>93</v>
      </c>
      <c r="F287" s="2887"/>
      <c r="G287" s="2922"/>
      <c r="H287" s="2922"/>
      <c r="I287" s="2922"/>
      <c r="J287" s="2922"/>
      <c r="K287" s="2922"/>
      <c r="M287" s="2922"/>
      <c r="N287" s="2922"/>
      <c r="O287" s="2922"/>
      <c r="P287" s="2922"/>
      <c r="Q287" s="2922"/>
      <c r="S287" s="2922"/>
      <c r="T287" s="2922"/>
      <c r="U287" s="2922"/>
      <c r="V287" s="2922"/>
      <c r="W287" s="2922"/>
    </row>
    <row r="288" spans="1:23" s="2748" customFormat="1" ht="16.899999999999999" customHeight="1">
      <c r="A288" s="2746"/>
      <c r="B288" s="2746"/>
      <c r="C288" s="3273" t="s">
        <v>104</v>
      </c>
      <c r="D288" s="3276" t="s">
        <v>1283</v>
      </c>
      <c r="E288" s="2923" t="s">
        <v>92</v>
      </c>
      <c r="F288" s="2887"/>
      <c r="G288" s="2922"/>
      <c r="H288" s="2922"/>
      <c r="I288" s="2922"/>
      <c r="J288" s="2922"/>
      <c r="K288" s="2922"/>
      <c r="M288" s="2922"/>
      <c r="N288" s="2922"/>
      <c r="O288" s="2922"/>
      <c r="P288" s="2922"/>
      <c r="Q288" s="2922"/>
      <c r="S288" s="2922"/>
      <c r="T288" s="2922"/>
      <c r="U288" s="2922"/>
      <c r="V288" s="2922"/>
      <c r="W288" s="2922"/>
    </row>
    <row r="289" spans="1:23" s="2748" customFormat="1" ht="16.899999999999999" customHeight="1">
      <c r="A289" s="2746"/>
      <c r="B289" s="2746"/>
      <c r="C289" s="3274"/>
      <c r="D289" s="3277"/>
      <c r="E289" s="2923" t="s">
        <v>338</v>
      </c>
      <c r="F289" s="2887"/>
      <c r="G289" s="2922"/>
      <c r="H289" s="2922"/>
      <c r="I289" s="2922"/>
      <c r="J289" s="2922"/>
      <c r="K289" s="2922"/>
      <c r="M289" s="2922"/>
      <c r="N289" s="2922"/>
      <c r="O289" s="2922"/>
      <c r="P289" s="2922"/>
      <c r="Q289" s="2922"/>
      <c r="S289" s="2922"/>
      <c r="T289" s="2922"/>
      <c r="U289" s="2922"/>
      <c r="V289" s="2922"/>
      <c r="W289" s="2922"/>
    </row>
    <row r="290" spans="1:23" s="2748" customFormat="1" ht="16.899999999999999" customHeight="1">
      <c r="A290" s="2746"/>
      <c r="B290" s="2746"/>
      <c r="C290" s="3274"/>
      <c r="D290" s="3278"/>
      <c r="E290" s="2923" t="s">
        <v>93</v>
      </c>
      <c r="F290" s="2887"/>
      <c r="G290" s="2922"/>
      <c r="H290" s="2922"/>
      <c r="I290" s="2922"/>
      <c r="J290" s="2922"/>
      <c r="K290" s="2922"/>
      <c r="M290" s="2922"/>
      <c r="N290" s="2922"/>
      <c r="O290" s="2922"/>
      <c r="P290" s="2922"/>
      <c r="Q290" s="2922"/>
      <c r="S290" s="2922"/>
      <c r="T290" s="2922"/>
      <c r="U290" s="2922"/>
      <c r="V290" s="2922"/>
      <c r="W290" s="2922"/>
    </row>
    <row r="291" spans="1:23" s="2748" customFormat="1" ht="16.899999999999999" customHeight="1">
      <c r="A291" s="2746"/>
      <c r="B291" s="2746"/>
      <c r="C291" s="3274"/>
      <c r="D291" s="3276" t="s">
        <v>1284</v>
      </c>
      <c r="E291" s="2923" t="s">
        <v>92</v>
      </c>
      <c r="F291" s="2887"/>
      <c r="G291" s="2922"/>
      <c r="H291" s="2922"/>
      <c r="I291" s="2922"/>
      <c r="J291" s="2922"/>
      <c r="K291" s="2922"/>
      <c r="M291" s="2922"/>
      <c r="N291" s="2922"/>
      <c r="O291" s="2922"/>
      <c r="P291" s="2922"/>
      <c r="Q291" s="2922"/>
      <c r="S291" s="2922"/>
      <c r="T291" s="2922"/>
      <c r="U291" s="2922"/>
      <c r="V291" s="2922"/>
      <c r="W291" s="2922"/>
    </row>
    <row r="292" spans="1:23" s="2748" customFormat="1" ht="16.899999999999999" customHeight="1">
      <c r="A292" s="2746"/>
      <c r="B292" s="2746"/>
      <c r="C292" s="3274"/>
      <c r="D292" s="3277"/>
      <c r="E292" s="2923" t="s">
        <v>338</v>
      </c>
      <c r="F292" s="2887"/>
      <c r="G292" s="2922"/>
      <c r="H292" s="2922"/>
      <c r="I292" s="2922"/>
      <c r="J292" s="2922"/>
      <c r="K292" s="2922"/>
      <c r="M292" s="2922"/>
      <c r="N292" s="2922"/>
      <c r="O292" s="2922"/>
      <c r="P292" s="2922"/>
      <c r="Q292" s="2922"/>
      <c r="S292" s="2922"/>
      <c r="T292" s="2922"/>
      <c r="U292" s="2922"/>
      <c r="V292" s="2922"/>
      <c r="W292" s="2922"/>
    </row>
    <row r="293" spans="1:23" s="2748" customFormat="1" ht="16.899999999999999" customHeight="1">
      <c r="A293" s="2746"/>
      <c r="B293" s="2746"/>
      <c r="C293" s="3274"/>
      <c r="D293" s="3278"/>
      <c r="E293" s="2923" t="s">
        <v>93</v>
      </c>
      <c r="F293" s="2887"/>
      <c r="G293" s="2922"/>
      <c r="H293" s="2922"/>
      <c r="I293" s="2922"/>
      <c r="J293" s="2922"/>
      <c r="K293" s="2922"/>
      <c r="M293" s="2922"/>
      <c r="N293" s="2922"/>
      <c r="O293" s="2922"/>
      <c r="P293" s="2922"/>
      <c r="Q293" s="2922"/>
      <c r="S293" s="2922"/>
      <c r="T293" s="2922"/>
      <c r="U293" s="2922"/>
      <c r="V293" s="2922"/>
      <c r="W293" s="2922"/>
    </row>
    <row r="294" spans="1:23" s="2748" customFormat="1" ht="16.899999999999999" customHeight="1">
      <c r="A294" s="2746"/>
      <c r="B294" s="2746"/>
      <c r="C294" s="3274"/>
      <c r="D294" s="3276" t="s">
        <v>1285</v>
      </c>
      <c r="E294" s="2923" t="s">
        <v>92</v>
      </c>
      <c r="F294" s="2887"/>
      <c r="G294" s="2922"/>
      <c r="H294" s="2922"/>
      <c r="I294" s="2922"/>
      <c r="J294" s="2922"/>
      <c r="K294" s="2922"/>
      <c r="M294" s="2922"/>
      <c r="N294" s="2922"/>
      <c r="O294" s="2922"/>
      <c r="P294" s="2922"/>
      <c r="Q294" s="2922"/>
      <c r="S294" s="2922"/>
      <c r="T294" s="2922"/>
      <c r="U294" s="2922"/>
      <c r="V294" s="2922"/>
      <c r="W294" s="2922"/>
    </row>
    <row r="295" spans="1:23" s="2748" customFormat="1" ht="16.899999999999999" customHeight="1">
      <c r="A295" s="2746"/>
      <c r="B295" s="2746"/>
      <c r="C295" s="3274"/>
      <c r="D295" s="3277"/>
      <c r="E295" s="2923" t="s">
        <v>338</v>
      </c>
      <c r="F295" s="2887"/>
      <c r="G295" s="2922"/>
      <c r="H295" s="2922"/>
      <c r="I295" s="2922"/>
      <c r="J295" s="2922"/>
      <c r="K295" s="2922"/>
      <c r="M295" s="2922"/>
      <c r="N295" s="2922"/>
      <c r="O295" s="2922"/>
      <c r="P295" s="2922"/>
      <c r="Q295" s="2922"/>
      <c r="S295" s="2922"/>
      <c r="T295" s="2922"/>
      <c r="U295" s="2922"/>
      <c r="V295" s="2922"/>
      <c r="W295" s="2922"/>
    </row>
    <row r="296" spans="1:23" s="2748" customFormat="1" ht="16.899999999999999" customHeight="1">
      <c r="A296" s="2746"/>
      <c r="B296" s="2746"/>
      <c r="C296" s="3274"/>
      <c r="D296" s="3278"/>
      <c r="E296" s="2923" t="s">
        <v>93</v>
      </c>
      <c r="F296" s="2887"/>
      <c r="G296" s="2922"/>
      <c r="H296" s="2922"/>
      <c r="I296" s="2922"/>
      <c r="J296" s="2922"/>
      <c r="K296" s="2922"/>
      <c r="M296" s="2922"/>
      <c r="N296" s="2922"/>
      <c r="O296" s="2922"/>
      <c r="P296" s="2922"/>
      <c r="Q296" s="2922"/>
      <c r="S296" s="2922"/>
      <c r="T296" s="2922"/>
      <c r="U296" s="2922"/>
      <c r="V296" s="2922"/>
      <c r="W296" s="2922"/>
    </row>
    <row r="297" spans="1:23" s="2748" customFormat="1" ht="16.899999999999999" customHeight="1">
      <c r="A297" s="2746"/>
      <c r="B297" s="2746"/>
      <c r="C297" s="3274"/>
      <c r="D297" s="3276" t="s">
        <v>1286</v>
      </c>
      <c r="E297" s="2923" t="s">
        <v>92</v>
      </c>
      <c r="F297" s="2887"/>
      <c r="G297" s="2922"/>
      <c r="H297" s="2922"/>
      <c r="I297" s="2922"/>
      <c r="J297" s="2922"/>
      <c r="K297" s="2922"/>
      <c r="M297" s="2922"/>
      <c r="N297" s="2922"/>
      <c r="O297" s="2922"/>
      <c r="P297" s="2922"/>
      <c r="Q297" s="2922"/>
      <c r="S297" s="2922"/>
      <c r="T297" s="2922"/>
      <c r="U297" s="2922"/>
      <c r="V297" s="2922"/>
      <c r="W297" s="2922"/>
    </row>
    <row r="298" spans="1:23" s="2748" customFormat="1" ht="16.899999999999999" customHeight="1">
      <c r="A298" s="2746"/>
      <c r="B298" s="2746"/>
      <c r="C298" s="3274"/>
      <c r="D298" s="3277"/>
      <c r="E298" s="2923" t="s">
        <v>338</v>
      </c>
      <c r="F298" s="2887"/>
      <c r="G298" s="2922"/>
      <c r="H298" s="2922"/>
      <c r="I298" s="2922"/>
      <c r="J298" s="2922"/>
      <c r="K298" s="2922"/>
      <c r="M298" s="2922"/>
      <c r="N298" s="2922"/>
      <c r="O298" s="2922"/>
      <c r="P298" s="2922"/>
      <c r="Q298" s="2922"/>
      <c r="S298" s="2922"/>
      <c r="T298" s="2922"/>
      <c r="U298" s="2922"/>
      <c r="V298" s="2922"/>
      <c r="W298" s="2922"/>
    </row>
    <row r="299" spans="1:23" s="2748" customFormat="1" ht="16.899999999999999" customHeight="1">
      <c r="A299" s="2746"/>
      <c r="B299" s="2746"/>
      <c r="C299" s="3274"/>
      <c r="D299" s="3278"/>
      <c r="E299" s="2923" t="s">
        <v>93</v>
      </c>
      <c r="F299" s="2887"/>
      <c r="G299" s="2922"/>
      <c r="H299" s="2922"/>
      <c r="I299" s="2922"/>
      <c r="J299" s="2922"/>
      <c r="K299" s="2922"/>
      <c r="M299" s="2922"/>
      <c r="N299" s="2922"/>
      <c r="O299" s="2922"/>
      <c r="P299" s="2922"/>
      <c r="Q299" s="2922"/>
      <c r="S299" s="2922"/>
      <c r="T299" s="2922"/>
      <c r="U299" s="2922"/>
      <c r="V299" s="2922"/>
      <c r="W299" s="2922"/>
    </row>
    <row r="300" spans="1:23" s="2748" customFormat="1" ht="16.899999999999999" customHeight="1">
      <c r="A300" s="2746"/>
      <c r="B300" s="2746"/>
      <c r="C300" s="3274"/>
      <c r="D300" s="3276" t="s">
        <v>1287</v>
      </c>
      <c r="E300" s="2923" t="s">
        <v>92</v>
      </c>
      <c r="F300" s="2887"/>
      <c r="G300" s="2922"/>
      <c r="H300" s="2922"/>
      <c r="I300" s="2922"/>
      <c r="J300" s="2922"/>
      <c r="K300" s="2922"/>
      <c r="M300" s="2922"/>
      <c r="N300" s="2922"/>
      <c r="O300" s="2922"/>
      <c r="P300" s="2922"/>
      <c r="Q300" s="2922"/>
      <c r="S300" s="2922"/>
      <c r="T300" s="2922"/>
      <c r="U300" s="2922"/>
      <c r="V300" s="2922"/>
      <c r="W300" s="2922"/>
    </row>
    <row r="301" spans="1:23" s="2748" customFormat="1" ht="16.899999999999999" customHeight="1">
      <c r="A301" s="2746"/>
      <c r="B301" s="2746"/>
      <c r="C301" s="3274"/>
      <c r="D301" s="3277"/>
      <c r="E301" s="2923" t="s">
        <v>338</v>
      </c>
      <c r="F301" s="2887"/>
      <c r="G301" s="2922"/>
      <c r="H301" s="2922"/>
      <c r="I301" s="2922"/>
      <c r="J301" s="2922"/>
      <c r="K301" s="2922"/>
      <c r="M301" s="2922"/>
      <c r="N301" s="2922"/>
      <c r="O301" s="2922"/>
      <c r="P301" s="2922"/>
      <c r="Q301" s="2922"/>
      <c r="S301" s="2922"/>
      <c r="T301" s="2922"/>
      <c r="U301" s="2922"/>
      <c r="V301" s="2922"/>
      <c r="W301" s="2922"/>
    </row>
    <row r="302" spans="1:23" s="2748" customFormat="1" ht="16.899999999999999" customHeight="1">
      <c r="A302" s="2746"/>
      <c r="B302" s="2746"/>
      <c r="C302" s="3274"/>
      <c r="D302" s="3278"/>
      <c r="E302" s="2923" t="s">
        <v>93</v>
      </c>
      <c r="F302" s="2887"/>
      <c r="G302" s="2922"/>
      <c r="H302" s="2922"/>
      <c r="I302" s="2922"/>
      <c r="J302" s="2922"/>
      <c r="K302" s="2922"/>
      <c r="M302" s="2922"/>
      <c r="N302" s="2922"/>
      <c r="O302" s="2922"/>
      <c r="P302" s="2922"/>
      <c r="Q302" s="2922"/>
      <c r="S302" s="2922"/>
      <c r="T302" s="2922"/>
      <c r="U302" s="2922"/>
      <c r="V302" s="2922"/>
      <c r="W302" s="2922"/>
    </row>
    <row r="303" spans="1:23" s="2748" customFormat="1" ht="16.899999999999999" customHeight="1">
      <c r="A303" s="2746"/>
      <c r="B303" s="2746"/>
      <c r="C303" s="3274"/>
      <c r="D303" s="3276" t="s">
        <v>1296</v>
      </c>
      <c r="E303" s="2923" t="s">
        <v>92</v>
      </c>
      <c r="F303" s="2887"/>
      <c r="G303" s="2922"/>
      <c r="H303" s="2922"/>
      <c r="I303" s="2922"/>
      <c r="J303" s="2922"/>
      <c r="K303" s="2922"/>
      <c r="M303" s="2922"/>
      <c r="N303" s="2922"/>
      <c r="O303" s="2922"/>
      <c r="P303" s="2922"/>
      <c r="Q303" s="2922"/>
      <c r="S303" s="2922"/>
      <c r="T303" s="2922"/>
      <c r="U303" s="2922"/>
      <c r="V303" s="2922"/>
      <c r="W303" s="2922"/>
    </row>
    <row r="304" spans="1:23" s="2748" customFormat="1" ht="16.899999999999999" customHeight="1">
      <c r="A304" s="2746"/>
      <c r="B304" s="2746"/>
      <c r="C304" s="3274"/>
      <c r="D304" s="3277"/>
      <c r="E304" s="2923" t="s">
        <v>338</v>
      </c>
      <c r="F304" s="2887"/>
      <c r="G304" s="2922"/>
      <c r="H304" s="2922"/>
      <c r="I304" s="2922"/>
      <c r="J304" s="2922"/>
      <c r="K304" s="2922"/>
      <c r="M304" s="2922"/>
      <c r="N304" s="2922"/>
      <c r="O304" s="2922"/>
      <c r="P304" s="2922"/>
      <c r="Q304" s="2922"/>
      <c r="S304" s="2922"/>
      <c r="T304" s="2922"/>
      <c r="U304" s="2922"/>
      <c r="V304" s="2922"/>
      <c r="W304" s="2922"/>
    </row>
    <row r="305" spans="1:31" s="2748" customFormat="1" ht="16.899999999999999" customHeight="1">
      <c r="A305" s="2746"/>
      <c r="B305" s="2746"/>
      <c r="C305" s="3275"/>
      <c r="D305" s="3278"/>
      <c r="E305" s="2923" t="s">
        <v>93</v>
      </c>
      <c r="F305" s="2887"/>
      <c r="G305" s="2922"/>
      <c r="H305" s="2922"/>
      <c r="I305" s="2922"/>
      <c r="J305" s="2922"/>
      <c r="K305" s="2922"/>
      <c r="M305" s="2922"/>
      <c r="N305" s="2922"/>
      <c r="O305" s="2922"/>
      <c r="P305" s="2922"/>
      <c r="Q305" s="2922"/>
      <c r="S305" s="2922"/>
      <c r="T305" s="2922"/>
      <c r="U305" s="2922"/>
      <c r="V305" s="2922"/>
      <c r="W305" s="2922"/>
    </row>
    <row r="306" spans="1:31" ht="16.899999999999999" customHeight="1">
      <c r="C306" s="2784"/>
      <c r="D306" s="2791"/>
      <c r="E306" s="2759"/>
      <c r="F306" s="2759"/>
      <c r="G306" s="2770"/>
      <c r="H306" s="2770"/>
      <c r="I306" s="2770"/>
      <c r="M306" s="2770"/>
      <c r="N306" s="2770"/>
      <c r="O306" s="2770"/>
      <c r="Q306" s="2785"/>
      <c r="R306" s="2786"/>
      <c r="U306" s="2752"/>
      <c r="W306" s="2785"/>
      <c r="AE306" s="2752"/>
    </row>
    <row r="307" spans="1:31" ht="16.899999999999999" customHeight="1">
      <c r="C307" s="2784"/>
      <c r="D307" s="2791"/>
      <c r="E307" s="2759"/>
      <c r="F307" s="2759"/>
      <c r="G307" s="2770"/>
      <c r="H307" s="2770"/>
      <c r="I307" s="2770"/>
      <c r="M307" s="2770"/>
      <c r="N307" s="2770"/>
      <c r="O307" s="2770"/>
      <c r="Q307" s="2785"/>
      <c r="R307" s="2786"/>
      <c r="U307" s="2752"/>
      <c r="W307" s="2785"/>
      <c r="AE307" s="2752"/>
    </row>
    <row r="308" spans="1:31" ht="16.899999999999999" customHeight="1">
      <c r="C308" s="3263" t="s">
        <v>1298</v>
      </c>
      <c r="D308" s="3264"/>
      <c r="E308" s="3265"/>
      <c r="F308" s="2788"/>
      <c r="G308" s="3294" t="s">
        <v>1259</v>
      </c>
      <c r="H308" s="3295"/>
      <c r="I308" s="3295"/>
      <c r="J308" s="3295"/>
      <c r="K308" s="3296"/>
      <c r="L308" s="2751"/>
      <c r="M308" s="3294" t="s">
        <v>1260</v>
      </c>
      <c r="N308" s="3295"/>
      <c r="O308" s="3295"/>
      <c r="P308" s="3295"/>
      <c r="Q308" s="3296"/>
      <c r="R308" s="2751"/>
      <c r="S308" s="3294" t="s">
        <v>1261</v>
      </c>
      <c r="T308" s="3295"/>
      <c r="U308" s="3295"/>
      <c r="V308" s="3295"/>
      <c r="W308" s="3296"/>
      <c r="AE308" s="2752"/>
    </row>
    <row r="309" spans="1:31" ht="16.899999999999999" customHeight="1">
      <c r="C309" s="3266"/>
      <c r="D309" s="3267"/>
      <c r="E309" s="3268"/>
      <c r="F309" s="2789"/>
      <c r="G309" s="2753" t="s">
        <v>1262</v>
      </c>
      <c r="H309" s="2753" t="s">
        <v>1263</v>
      </c>
      <c r="I309" s="2753" t="s">
        <v>1264</v>
      </c>
      <c r="J309" s="2753" t="s">
        <v>1265</v>
      </c>
      <c r="K309" s="2754" t="s">
        <v>1266</v>
      </c>
      <c r="L309" s="2752"/>
      <c r="M309" s="2753" t="s">
        <v>1262</v>
      </c>
      <c r="N309" s="2753" t="s">
        <v>1263</v>
      </c>
      <c r="O309" s="2753" t="s">
        <v>1264</v>
      </c>
      <c r="P309" s="2753" t="s">
        <v>1265</v>
      </c>
      <c r="Q309" s="2754" t="s">
        <v>1266</v>
      </c>
      <c r="R309" s="2755"/>
      <c r="S309" s="2753" t="s">
        <v>1262</v>
      </c>
      <c r="T309" s="2753" t="s">
        <v>1263</v>
      </c>
      <c r="U309" s="2753" t="s">
        <v>1264</v>
      </c>
      <c r="V309" s="2753" t="s">
        <v>1265</v>
      </c>
      <c r="W309" s="2754" t="s">
        <v>1266</v>
      </c>
      <c r="AE309" s="2752"/>
    </row>
    <row r="310" spans="1:31" ht="16.899999999999999" customHeight="1">
      <c r="C310" s="2918" t="s">
        <v>58</v>
      </c>
      <c r="D310" s="2914"/>
      <c r="E310" s="2915" t="s">
        <v>1268</v>
      </c>
      <c r="F310" s="2781"/>
      <c r="G310" s="2934"/>
      <c r="H310" s="2934"/>
      <c r="I310" s="2934"/>
      <c r="J310" s="2934"/>
      <c r="K310" s="2934"/>
      <c r="L310" s="2752"/>
      <c r="M310" s="2942"/>
      <c r="N310" s="2942"/>
      <c r="O310" s="2942"/>
      <c r="P310" s="2942"/>
      <c r="Q310" s="2942"/>
      <c r="S310" s="2942"/>
      <c r="T310" s="2942"/>
      <c r="U310" s="2942"/>
      <c r="V310" s="2942"/>
      <c r="W310" s="2942"/>
      <c r="AE310" s="2752"/>
    </row>
    <row r="311" spans="1:31" ht="16.899999999999999" customHeight="1">
      <c r="C311" s="3269"/>
      <c r="D311" s="3270"/>
      <c r="E311" s="2923" t="s">
        <v>1269</v>
      </c>
      <c r="F311" s="2756"/>
      <c r="G311" s="2935"/>
      <c r="H311" s="2935"/>
      <c r="I311" s="2935"/>
      <c r="J311" s="2935"/>
      <c r="K311" s="2935"/>
      <c r="L311" s="2752"/>
      <c r="M311" s="2935"/>
      <c r="N311" s="2935"/>
      <c r="O311" s="2935"/>
      <c r="P311" s="2935"/>
      <c r="Q311" s="2935"/>
      <c r="S311" s="2935"/>
      <c r="T311" s="2935"/>
      <c r="U311" s="2935"/>
      <c r="V311" s="2935"/>
      <c r="W311" s="2935"/>
      <c r="AE311" s="2752"/>
    </row>
    <row r="312" spans="1:31" ht="16.899999999999999" customHeight="1">
      <c r="C312" s="2913" t="s">
        <v>1278</v>
      </c>
      <c r="D312" s="2914"/>
      <c r="E312" s="2915" t="s">
        <v>337</v>
      </c>
      <c r="F312" s="2783"/>
      <c r="G312" s="2934"/>
      <c r="H312" s="2934"/>
      <c r="I312" s="2934"/>
      <c r="J312" s="2934"/>
      <c r="K312" s="2934"/>
      <c r="L312" s="2752"/>
      <c r="M312" s="2934"/>
      <c r="N312" s="2934"/>
      <c r="O312" s="2934"/>
      <c r="P312" s="2934"/>
      <c r="Q312" s="2934"/>
      <c r="S312" s="2934"/>
      <c r="T312" s="2934"/>
      <c r="U312" s="2934"/>
      <c r="V312" s="2934"/>
      <c r="W312" s="2934"/>
      <c r="AE312" s="2752"/>
    </row>
    <row r="313" spans="1:31" ht="16.899999999999999" customHeight="1">
      <c r="C313" s="3257" t="s">
        <v>104</v>
      </c>
      <c r="D313" s="3258"/>
      <c r="E313" s="2926" t="s">
        <v>92</v>
      </c>
      <c r="F313" s="2756"/>
      <c r="G313" s="2935"/>
      <c r="H313" s="2935"/>
      <c r="I313" s="2935"/>
      <c r="J313" s="2935"/>
      <c r="K313" s="2935"/>
      <c r="L313" s="2752"/>
      <c r="M313" s="2935"/>
      <c r="N313" s="2935"/>
      <c r="O313" s="2935"/>
      <c r="P313" s="2935"/>
      <c r="Q313" s="2935"/>
      <c r="S313" s="2935"/>
      <c r="T313" s="2935"/>
      <c r="U313" s="2935"/>
      <c r="V313" s="2935"/>
      <c r="W313" s="2935"/>
      <c r="AE313" s="2752"/>
    </row>
    <row r="314" spans="1:31" ht="16.899999999999999" customHeight="1">
      <c r="C314" s="3259"/>
      <c r="D314" s="3260"/>
      <c r="E314" s="2926" t="s">
        <v>338</v>
      </c>
      <c r="F314" s="2756"/>
      <c r="G314" s="2935"/>
      <c r="H314" s="2935"/>
      <c r="I314" s="2935"/>
      <c r="J314" s="2935"/>
      <c r="K314" s="2935"/>
      <c r="L314" s="2752"/>
      <c r="M314" s="2935"/>
      <c r="N314" s="2935"/>
      <c r="O314" s="2935"/>
      <c r="P314" s="2935"/>
      <c r="Q314" s="2935"/>
      <c r="S314" s="2935"/>
      <c r="T314" s="2935"/>
      <c r="U314" s="2935"/>
      <c r="V314" s="2935"/>
      <c r="W314" s="2935"/>
      <c r="AE314" s="2752"/>
    </row>
    <row r="315" spans="1:31" ht="16.899999999999999" customHeight="1">
      <c r="C315" s="3261"/>
      <c r="D315" s="3262"/>
      <c r="E315" s="2926" t="s">
        <v>93</v>
      </c>
      <c r="F315" s="2756"/>
      <c r="G315" s="2936"/>
      <c r="H315" s="2936"/>
      <c r="I315" s="2936"/>
      <c r="J315" s="2936"/>
      <c r="K315" s="2936"/>
      <c r="L315" s="2752"/>
      <c r="M315" s="2936"/>
      <c r="N315" s="2936"/>
      <c r="O315" s="2936"/>
      <c r="P315" s="2936"/>
      <c r="Q315" s="2936"/>
      <c r="S315" s="2936"/>
      <c r="T315" s="2936"/>
      <c r="U315" s="2936"/>
      <c r="V315" s="2936"/>
      <c r="W315" s="2936"/>
      <c r="AE315" s="2752"/>
    </row>
    <row r="316" spans="1:31" ht="16.899999999999999" customHeight="1">
      <c r="C316" s="2759"/>
      <c r="D316" s="2759"/>
      <c r="E316" s="2776"/>
      <c r="F316" s="2756"/>
      <c r="G316" s="2792"/>
      <c r="H316" s="2792"/>
      <c r="I316" s="2792"/>
      <c r="J316" s="2792"/>
      <c r="K316" s="2793"/>
      <c r="L316" s="2794"/>
      <c r="M316" s="2792"/>
      <c r="N316" s="2792"/>
      <c r="O316" s="2792"/>
      <c r="P316" s="2792"/>
      <c r="Q316" s="2793"/>
      <c r="R316" s="2794"/>
      <c r="U316" s="2752"/>
      <c r="W316" s="2785"/>
      <c r="AE316" s="2752"/>
    </row>
    <row r="317" spans="1:31" ht="16.899999999999999" customHeight="1">
      <c r="C317" s="2759"/>
      <c r="D317" s="2759"/>
      <c r="E317" s="2776"/>
      <c r="F317" s="2756"/>
      <c r="G317" s="2792"/>
      <c r="H317" s="2792"/>
      <c r="I317" s="2792"/>
      <c r="J317" s="2792"/>
      <c r="K317" s="2793"/>
      <c r="L317" s="2794"/>
      <c r="M317" s="2792"/>
      <c r="N317" s="2792"/>
      <c r="O317" s="2792"/>
      <c r="P317" s="2792"/>
      <c r="Q317" s="2793"/>
      <c r="R317" s="2794"/>
      <c r="U317" s="2752"/>
      <c r="W317" s="2785"/>
      <c r="AE317" s="2752"/>
    </row>
    <row r="318" spans="1:31" ht="16.899999999999999" customHeight="1">
      <c r="C318" s="3263" t="s">
        <v>1299</v>
      </c>
      <c r="D318" s="3264"/>
      <c r="E318" s="3265"/>
      <c r="F318" s="2788"/>
      <c r="G318" s="3294" t="s">
        <v>1259</v>
      </c>
      <c r="H318" s="3295"/>
      <c r="I318" s="3295"/>
      <c r="J318" s="3295"/>
      <c r="K318" s="3296"/>
      <c r="L318" s="2751"/>
      <c r="M318" s="3294" t="s">
        <v>1260</v>
      </c>
      <c r="N318" s="3295"/>
      <c r="O318" s="3295"/>
      <c r="P318" s="3295"/>
      <c r="Q318" s="3296"/>
      <c r="R318" s="2751"/>
      <c r="S318" s="3294" t="s">
        <v>1261</v>
      </c>
      <c r="T318" s="3295"/>
      <c r="U318" s="3295"/>
      <c r="V318" s="3295"/>
      <c r="W318" s="3296"/>
      <c r="AE318" s="2752"/>
    </row>
    <row r="319" spans="1:31" ht="16.899999999999999" customHeight="1">
      <c r="C319" s="3266"/>
      <c r="D319" s="3267"/>
      <c r="E319" s="3268"/>
      <c r="F319" s="2789"/>
      <c r="G319" s="2753" t="s">
        <v>1262</v>
      </c>
      <c r="H319" s="2753" t="s">
        <v>1263</v>
      </c>
      <c r="I319" s="2753" t="s">
        <v>1264</v>
      </c>
      <c r="J319" s="2753" t="s">
        <v>1265</v>
      </c>
      <c r="K319" s="2754" t="s">
        <v>1266</v>
      </c>
      <c r="L319" s="2752"/>
      <c r="M319" s="2753" t="s">
        <v>1262</v>
      </c>
      <c r="N319" s="2753" t="s">
        <v>1263</v>
      </c>
      <c r="O319" s="2753" t="s">
        <v>1264</v>
      </c>
      <c r="P319" s="2753" t="s">
        <v>1265</v>
      </c>
      <c r="Q319" s="2754" t="s">
        <v>1266</v>
      </c>
      <c r="R319" s="2755"/>
      <c r="S319" s="2753" t="s">
        <v>1262</v>
      </c>
      <c r="T319" s="2753" t="s">
        <v>1263</v>
      </c>
      <c r="U319" s="2753" t="s">
        <v>1264</v>
      </c>
      <c r="V319" s="2753" t="s">
        <v>1265</v>
      </c>
      <c r="W319" s="2754" t="s">
        <v>1266</v>
      </c>
      <c r="AE319" s="2752"/>
    </row>
    <row r="320" spans="1:31" ht="16.899999999999999" customHeight="1">
      <c r="C320" s="2918" t="s">
        <v>58</v>
      </c>
      <c r="D320" s="2914"/>
      <c r="E320" s="2915" t="s">
        <v>1268</v>
      </c>
      <c r="F320" s="2781"/>
      <c r="G320" s="2934"/>
      <c r="H320" s="2934"/>
      <c r="I320" s="2934"/>
      <c r="J320" s="2934"/>
      <c r="K320" s="2934"/>
      <c r="L320" s="2752"/>
      <c r="M320" s="2934"/>
      <c r="N320" s="2934"/>
      <c r="O320" s="2934"/>
      <c r="P320" s="2934"/>
      <c r="Q320" s="2934"/>
      <c r="S320" s="2934"/>
      <c r="T320" s="2934"/>
      <c r="U320" s="2934"/>
      <c r="V320" s="2934"/>
      <c r="W320" s="2934"/>
      <c r="AE320" s="2752"/>
    </row>
    <row r="321" spans="3:31" ht="16.899999999999999" customHeight="1">
      <c r="C321" s="3269"/>
      <c r="D321" s="3270"/>
      <c r="E321" s="2923" t="s">
        <v>1269</v>
      </c>
      <c r="F321" s="2756"/>
      <c r="G321" s="2933"/>
      <c r="H321" s="2933"/>
      <c r="I321" s="2933"/>
      <c r="J321" s="2933"/>
      <c r="K321" s="2933"/>
      <c r="L321" s="2752"/>
      <c r="M321" s="2933"/>
      <c r="N321" s="2933"/>
      <c r="O321" s="2933"/>
      <c r="P321" s="2933"/>
      <c r="Q321" s="2933"/>
      <c r="S321" s="2933"/>
      <c r="T321" s="2933"/>
      <c r="U321" s="2933"/>
      <c r="V321" s="2933"/>
      <c r="W321" s="2933"/>
      <c r="AE321" s="2752"/>
    </row>
    <row r="322" spans="3:31" ht="16.899999999999999" customHeight="1">
      <c r="C322" s="2913" t="s">
        <v>1278</v>
      </c>
      <c r="D322" s="2914"/>
      <c r="E322" s="2915" t="s">
        <v>337</v>
      </c>
      <c r="F322" s="2783"/>
      <c r="G322" s="2937"/>
      <c r="H322" s="2937"/>
      <c r="I322" s="2937"/>
      <c r="J322" s="2937"/>
      <c r="K322" s="2937"/>
      <c r="L322" s="2752"/>
      <c r="M322" s="2937"/>
      <c r="N322" s="2937"/>
      <c r="O322" s="2937"/>
      <c r="P322" s="2937"/>
      <c r="Q322" s="2937"/>
      <c r="S322" s="2937"/>
      <c r="T322" s="2937"/>
      <c r="U322" s="2937"/>
      <c r="V322" s="2937"/>
      <c r="W322" s="2937"/>
      <c r="AE322" s="2752"/>
    </row>
    <row r="323" spans="3:31" ht="16.899999999999999" customHeight="1">
      <c r="C323" s="2938" t="s">
        <v>632</v>
      </c>
      <c r="D323" s="2939"/>
      <c r="E323" s="2915"/>
      <c r="F323" s="2795"/>
      <c r="G323" s="2933"/>
      <c r="H323" s="2933"/>
      <c r="I323" s="2933"/>
      <c r="J323" s="2933"/>
      <c r="K323" s="2933"/>
      <c r="L323" s="2752"/>
      <c r="M323" s="2933"/>
      <c r="N323" s="2933"/>
      <c r="O323" s="2933"/>
      <c r="P323" s="2933"/>
      <c r="Q323" s="2933"/>
      <c r="S323" s="2933"/>
      <c r="T323" s="2933"/>
      <c r="U323" s="2933"/>
      <c r="V323" s="2933"/>
      <c r="W323" s="2933"/>
      <c r="AE323" s="2752"/>
    </row>
    <row r="324" spans="3:31" ht="16.899999999999999" customHeight="1">
      <c r="C324" s="3271" t="s">
        <v>103</v>
      </c>
      <c r="D324" s="2940"/>
      <c r="E324" s="2941" t="s">
        <v>1294</v>
      </c>
      <c r="F324" s="2795"/>
      <c r="G324" s="2933"/>
      <c r="H324" s="2933"/>
      <c r="I324" s="2933"/>
      <c r="J324" s="2933"/>
      <c r="K324" s="2933"/>
      <c r="L324" s="2752"/>
      <c r="M324" s="2933"/>
      <c r="N324" s="2933"/>
      <c r="O324" s="2933"/>
      <c r="P324" s="2933"/>
      <c r="Q324" s="2933"/>
      <c r="S324" s="2933"/>
      <c r="T324" s="2933"/>
      <c r="U324" s="2933"/>
      <c r="V324" s="2933"/>
      <c r="W324" s="2933"/>
      <c r="AE324" s="2752"/>
    </row>
    <row r="325" spans="3:31" ht="16.899999999999999" customHeight="1">
      <c r="C325" s="3272"/>
      <c r="D325" s="2796"/>
      <c r="E325" s="2941" t="s">
        <v>93</v>
      </c>
      <c r="F325" s="2795"/>
      <c r="G325" s="2933"/>
      <c r="H325" s="2933"/>
      <c r="I325" s="2933"/>
      <c r="J325" s="2933"/>
      <c r="K325" s="2933"/>
      <c r="L325" s="2752"/>
      <c r="M325" s="2933"/>
      <c r="N325" s="2933"/>
      <c r="O325" s="2933"/>
      <c r="P325" s="2933"/>
      <c r="Q325" s="2933"/>
      <c r="S325" s="2933"/>
      <c r="T325" s="2933"/>
      <c r="U325" s="2933"/>
      <c r="V325" s="2933"/>
      <c r="W325" s="2933"/>
      <c r="AE325" s="2752"/>
    </row>
    <row r="326" spans="3:31" ht="16.899999999999999" customHeight="1">
      <c r="C326" s="3257" t="s">
        <v>104</v>
      </c>
      <c r="D326" s="3258"/>
      <c r="E326" s="2926" t="s">
        <v>92</v>
      </c>
      <c r="F326" s="2756"/>
      <c r="G326" s="2933"/>
      <c r="H326" s="2933"/>
      <c r="I326" s="2933"/>
      <c r="J326" s="2933"/>
      <c r="K326" s="2933"/>
      <c r="L326" s="2752"/>
      <c r="M326" s="2933"/>
      <c r="N326" s="2933"/>
      <c r="O326" s="2933"/>
      <c r="P326" s="2933"/>
      <c r="Q326" s="2933"/>
      <c r="S326" s="2933"/>
      <c r="T326" s="2933"/>
      <c r="U326" s="2933"/>
      <c r="V326" s="2933"/>
      <c r="W326" s="2933"/>
      <c r="AE326" s="2752"/>
    </row>
    <row r="327" spans="3:31" ht="16.899999999999999" customHeight="1">
      <c r="C327" s="3259"/>
      <c r="D327" s="3260"/>
      <c r="E327" s="2926" t="s">
        <v>338</v>
      </c>
      <c r="F327" s="2756"/>
      <c r="G327" s="2933"/>
      <c r="H327" s="2933"/>
      <c r="I327" s="2933"/>
      <c r="J327" s="2933"/>
      <c r="K327" s="2933"/>
      <c r="L327" s="2752"/>
      <c r="M327" s="2933"/>
      <c r="N327" s="2933"/>
      <c r="O327" s="2933"/>
      <c r="P327" s="2933"/>
      <c r="Q327" s="2933"/>
      <c r="S327" s="2933"/>
      <c r="T327" s="2933"/>
      <c r="U327" s="2933"/>
      <c r="V327" s="2933"/>
      <c r="W327" s="2933"/>
      <c r="AE327" s="2752"/>
    </row>
    <row r="328" spans="3:31" ht="16.899999999999999" customHeight="1">
      <c r="C328" s="3261"/>
      <c r="D328" s="3262"/>
      <c r="E328" s="2926" t="s">
        <v>93</v>
      </c>
      <c r="F328" s="2756"/>
      <c r="G328" s="2933"/>
      <c r="H328" s="2933"/>
      <c r="I328" s="2933"/>
      <c r="J328" s="2933"/>
      <c r="K328" s="2933"/>
      <c r="L328" s="2752"/>
      <c r="M328" s="2933"/>
      <c r="N328" s="2933"/>
      <c r="O328" s="2933"/>
      <c r="P328" s="2933"/>
      <c r="Q328" s="2933"/>
      <c r="S328" s="2933"/>
      <c r="T328" s="2933"/>
      <c r="U328" s="2933"/>
      <c r="V328" s="2933"/>
      <c r="W328" s="2933"/>
      <c r="AE328" s="2752"/>
    </row>
    <row r="329" spans="3:31" ht="16.899999999999999" customHeight="1">
      <c r="U329" s="2752"/>
      <c r="AE329" s="2752"/>
    </row>
    <row r="330" spans="3:31" ht="16.899999999999999" customHeight="1">
      <c r="U330" s="2752"/>
      <c r="AE330" s="2752"/>
    </row>
    <row r="331" spans="3:31" s="2255" customFormat="1" ht="16.899999999999999" customHeight="1">
      <c r="G331" s="3"/>
      <c r="H331" s="3"/>
      <c r="I331" s="3"/>
      <c r="J331" s="3"/>
      <c r="K331" s="2797"/>
    </row>
    <row r="332" spans="3:31" s="2255" customFormat="1" ht="16.899999999999999" customHeight="1">
      <c r="G332" s="3"/>
      <c r="H332" s="3"/>
      <c r="I332" s="3"/>
      <c r="J332" s="3"/>
      <c r="K332" s="2797"/>
    </row>
    <row r="333" spans="3:31" s="2255" customFormat="1" ht="16.899999999999999" customHeight="1">
      <c r="G333" s="3"/>
      <c r="H333" s="3"/>
      <c r="I333" s="3"/>
      <c r="J333" s="3"/>
      <c r="K333" s="2797"/>
    </row>
    <row r="334" spans="3:31" s="2255" customFormat="1" ht="16.899999999999999" customHeight="1">
      <c r="G334" s="3"/>
      <c r="H334" s="3"/>
      <c r="I334" s="3"/>
      <c r="J334" s="3"/>
      <c r="K334" s="2797"/>
    </row>
    <row r="335" spans="3:31" s="2255" customFormat="1" ht="16.899999999999999" customHeight="1">
      <c r="G335" s="3"/>
      <c r="H335" s="3"/>
      <c r="I335" s="3"/>
      <c r="J335" s="3"/>
      <c r="K335" s="2797"/>
    </row>
    <row r="336" spans="3:31" s="2255" customFormat="1" ht="16.899999999999999" customHeight="1">
      <c r="G336" s="3"/>
      <c r="H336" s="3"/>
      <c r="I336" s="3"/>
      <c r="J336" s="3"/>
      <c r="K336" s="2797"/>
    </row>
    <row r="337" spans="7:11" s="2255" customFormat="1" ht="16.899999999999999" customHeight="1">
      <c r="G337" s="3"/>
      <c r="H337" s="3"/>
      <c r="I337" s="3"/>
      <c r="J337" s="3"/>
      <c r="K337" s="2797"/>
    </row>
    <row r="338" spans="7:11" s="2255" customFormat="1" ht="16.899999999999999" customHeight="1">
      <c r="G338" s="3"/>
      <c r="H338" s="3"/>
      <c r="I338" s="3"/>
      <c r="J338" s="3"/>
      <c r="K338" s="2797"/>
    </row>
    <row r="339" spans="7:11" s="2255" customFormat="1" ht="16.899999999999999" customHeight="1">
      <c r="G339" s="3"/>
      <c r="H339" s="3"/>
      <c r="I339" s="3"/>
      <c r="J339" s="3"/>
      <c r="K339" s="2797"/>
    </row>
    <row r="340" spans="7:11" s="2255" customFormat="1" ht="16.899999999999999" customHeight="1">
      <c r="G340" s="3"/>
      <c r="H340" s="3"/>
      <c r="I340" s="3"/>
      <c r="J340" s="3"/>
      <c r="K340" s="2797"/>
    </row>
    <row r="341" spans="7:11" s="2255" customFormat="1" ht="16.899999999999999" customHeight="1">
      <c r="G341" s="3"/>
      <c r="H341" s="3"/>
      <c r="I341" s="3"/>
      <c r="J341" s="3"/>
      <c r="K341" s="2797"/>
    </row>
    <row r="342" spans="7:11" s="2255" customFormat="1" ht="16.899999999999999" customHeight="1">
      <c r="G342" s="3"/>
      <c r="H342" s="3"/>
      <c r="I342" s="3"/>
      <c r="J342" s="3"/>
      <c r="K342" s="2797"/>
    </row>
    <row r="343" spans="7:11" s="2255" customFormat="1" ht="16.899999999999999" customHeight="1">
      <c r="G343" s="3"/>
      <c r="H343" s="3"/>
      <c r="I343" s="3"/>
      <c r="J343" s="3"/>
      <c r="K343" s="2797"/>
    </row>
    <row r="344" spans="7:11" s="2255" customFormat="1" ht="16.899999999999999" customHeight="1">
      <c r="G344" s="3"/>
      <c r="H344" s="3"/>
      <c r="I344" s="3"/>
      <c r="J344" s="3"/>
      <c r="K344" s="2797"/>
    </row>
    <row r="345" spans="7:11" s="2255" customFormat="1" ht="16.899999999999999" customHeight="1">
      <c r="G345" s="3"/>
      <c r="H345" s="3"/>
      <c r="I345" s="3"/>
      <c r="J345" s="3"/>
      <c r="K345" s="2797"/>
    </row>
    <row r="346" spans="7:11" s="2255" customFormat="1" ht="16.899999999999999" customHeight="1">
      <c r="G346" s="3"/>
      <c r="H346" s="3"/>
      <c r="I346" s="3"/>
      <c r="J346" s="3"/>
      <c r="K346" s="2797"/>
    </row>
    <row r="347" spans="7:11" s="2255" customFormat="1" ht="16.899999999999999" customHeight="1">
      <c r="G347" s="3"/>
      <c r="H347" s="3"/>
      <c r="I347" s="3"/>
      <c r="J347" s="3"/>
      <c r="K347" s="2797"/>
    </row>
    <row r="348" spans="7:11" s="2255" customFormat="1" ht="16.899999999999999" customHeight="1">
      <c r="G348" s="3"/>
      <c r="H348" s="3"/>
      <c r="I348" s="3"/>
      <c r="J348" s="3"/>
      <c r="K348" s="2797"/>
    </row>
    <row r="349" spans="7:11" s="2255" customFormat="1" ht="16.899999999999999" customHeight="1">
      <c r="G349" s="3"/>
      <c r="H349" s="3"/>
      <c r="I349" s="3"/>
      <c r="J349" s="3"/>
      <c r="K349" s="2797"/>
    </row>
    <row r="350" spans="7:11" s="2255" customFormat="1" ht="16.899999999999999" customHeight="1">
      <c r="G350" s="3"/>
      <c r="H350" s="3"/>
      <c r="I350" s="3"/>
      <c r="J350" s="3"/>
      <c r="K350" s="2797"/>
    </row>
    <row r="351" spans="7:11" s="2255" customFormat="1" ht="16.899999999999999" customHeight="1">
      <c r="G351" s="3"/>
      <c r="H351" s="3"/>
      <c r="I351" s="3"/>
      <c r="J351" s="3"/>
      <c r="K351" s="2797"/>
    </row>
    <row r="352" spans="7:11" s="2255" customFormat="1" ht="16.899999999999999" customHeight="1">
      <c r="G352" s="3"/>
      <c r="H352" s="3"/>
      <c r="I352" s="3"/>
      <c r="J352" s="3"/>
      <c r="K352" s="2797"/>
    </row>
    <row r="353" spans="7:11" s="2255" customFormat="1" ht="16.899999999999999" customHeight="1">
      <c r="G353" s="3"/>
      <c r="H353" s="3"/>
      <c r="I353" s="3"/>
      <c r="J353" s="3"/>
      <c r="K353" s="2797"/>
    </row>
    <row r="354" spans="7:11" s="2255" customFormat="1" ht="16.899999999999999" customHeight="1">
      <c r="G354" s="3"/>
      <c r="H354" s="3"/>
      <c r="I354" s="3"/>
      <c r="J354" s="3"/>
      <c r="K354" s="2797"/>
    </row>
    <row r="355" spans="7:11" s="2255" customFormat="1" ht="16.899999999999999" customHeight="1">
      <c r="G355" s="3"/>
      <c r="H355" s="3"/>
      <c r="I355" s="3"/>
      <c r="J355" s="3"/>
      <c r="K355" s="2797"/>
    </row>
    <row r="356" spans="7:11" s="2255" customFormat="1" ht="16.899999999999999" customHeight="1">
      <c r="G356" s="3"/>
      <c r="H356" s="3"/>
      <c r="I356" s="3"/>
      <c r="J356" s="3"/>
      <c r="K356" s="2797"/>
    </row>
    <row r="357" spans="7:11" s="2255" customFormat="1" ht="16.899999999999999" customHeight="1">
      <c r="G357" s="3"/>
      <c r="H357" s="3"/>
      <c r="I357" s="3"/>
      <c r="J357" s="3"/>
      <c r="K357" s="2797"/>
    </row>
    <row r="358" spans="7:11" s="2255" customFormat="1" ht="16.899999999999999" customHeight="1">
      <c r="G358" s="3"/>
      <c r="H358" s="3"/>
      <c r="I358" s="3"/>
      <c r="J358" s="3"/>
      <c r="K358" s="2797"/>
    </row>
    <row r="359" spans="7:11" s="2255" customFormat="1" ht="16.899999999999999" customHeight="1">
      <c r="G359" s="3"/>
      <c r="H359" s="3"/>
      <c r="I359" s="3"/>
      <c r="J359" s="3"/>
      <c r="K359" s="2797"/>
    </row>
    <row r="360" spans="7:11" s="2255" customFormat="1" ht="16.899999999999999" customHeight="1">
      <c r="G360" s="3"/>
      <c r="H360" s="3"/>
      <c r="I360" s="3"/>
      <c r="J360" s="3"/>
      <c r="K360" s="2797"/>
    </row>
    <row r="361" spans="7:11" s="2255" customFormat="1" ht="16.899999999999999" customHeight="1">
      <c r="G361" s="3"/>
      <c r="H361" s="3"/>
      <c r="I361" s="3"/>
      <c r="J361" s="3"/>
      <c r="K361" s="2797"/>
    </row>
    <row r="362" spans="7:11" s="2255" customFormat="1" ht="16.899999999999999" customHeight="1">
      <c r="G362" s="3"/>
      <c r="H362" s="3"/>
      <c r="I362" s="3"/>
      <c r="J362" s="3"/>
      <c r="K362" s="2797"/>
    </row>
    <row r="363" spans="7:11" s="2255" customFormat="1" ht="16.899999999999999" customHeight="1">
      <c r="G363" s="3"/>
      <c r="H363" s="3"/>
      <c r="I363" s="3"/>
      <c r="J363" s="3"/>
      <c r="K363" s="2797"/>
    </row>
    <row r="364" spans="7:11" s="2255" customFormat="1" ht="16.899999999999999" customHeight="1">
      <c r="G364" s="3"/>
      <c r="H364" s="3"/>
      <c r="I364" s="3"/>
      <c r="J364" s="3"/>
      <c r="K364" s="2797"/>
    </row>
    <row r="365" spans="7:11" s="2255" customFormat="1" ht="16.899999999999999" customHeight="1">
      <c r="G365" s="3"/>
      <c r="H365" s="3"/>
      <c r="I365" s="3"/>
      <c r="J365" s="3"/>
      <c r="K365" s="2797"/>
    </row>
    <row r="366" spans="7:11" s="2255" customFormat="1" ht="16.899999999999999" customHeight="1">
      <c r="G366" s="3"/>
      <c r="H366" s="3"/>
      <c r="I366" s="3"/>
      <c r="J366" s="3"/>
      <c r="K366" s="2797"/>
    </row>
    <row r="367" spans="7:11" s="2255" customFormat="1" ht="16.899999999999999" customHeight="1">
      <c r="G367" s="3"/>
      <c r="H367" s="3"/>
      <c r="I367" s="3"/>
      <c r="J367" s="3"/>
      <c r="K367" s="2797"/>
    </row>
    <row r="368" spans="7:11" s="2255" customFormat="1" ht="16.899999999999999" customHeight="1">
      <c r="G368" s="3"/>
      <c r="H368" s="3"/>
      <c r="I368" s="3"/>
      <c r="J368" s="3"/>
      <c r="K368" s="2797"/>
    </row>
    <row r="369" spans="7:11" s="2255" customFormat="1" ht="16.899999999999999" customHeight="1">
      <c r="G369" s="3"/>
      <c r="H369" s="3"/>
      <c r="I369" s="3"/>
      <c r="J369" s="3"/>
      <c r="K369" s="2797"/>
    </row>
    <row r="370" spans="7:11" s="2255" customFormat="1" ht="16.899999999999999" customHeight="1">
      <c r="G370" s="3"/>
      <c r="H370" s="3"/>
      <c r="I370" s="3"/>
      <c r="J370" s="3"/>
      <c r="K370" s="2797"/>
    </row>
    <row r="371" spans="7:11" s="2255" customFormat="1" ht="16.899999999999999" customHeight="1">
      <c r="G371" s="3"/>
      <c r="H371" s="3"/>
      <c r="I371" s="3"/>
      <c r="J371" s="3"/>
      <c r="K371" s="2797"/>
    </row>
    <row r="372" spans="7:11" s="2255" customFormat="1" ht="16.899999999999999" customHeight="1">
      <c r="G372" s="3"/>
      <c r="H372" s="3"/>
      <c r="I372" s="3"/>
      <c r="J372" s="3"/>
      <c r="K372" s="2797"/>
    </row>
    <row r="373" spans="7:11" s="2255" customFormat="1" ht="16.899999999999999" customHeight="1">
      <c r="G373" s="3"/>
      <c r="H373" s="3"/>
      <c r="I373" s="3"/>
      <c r="J373" s="3"/>
      <c r="K373" s="2797"/>
    </row>
    <row r="374" spans="7:11" s="2255" customFormat="1" ht="16.899999999999999" customHeight="1">
      <c r="G374" s="3"/>
      <c r="H374" s="3"/>
      <c r="I374" s="3"/>
      <c r="J374" s="3"/>
      <c r="K374" s="2797"/>
    </row>
    <row r="375" spans="7:11" s="2255" customFormat="1" ht="16.899999999999999" customHeight="1">
      <c r="G375" s="3"/>
      <c r="H375" s="3"/>
      <c r="I375" s="3"/>
      <c r="J375" s="3"/>
      <c r="K375" s="2797"/>
    </row>
    <row r="376" spans="7:11" s="2255" customFormat="1" ht="16.899999999999999" customHeight="1">
      <c r="G376" s="3"/>
      <c r="H376" s="3"/>
      <c r="I376" s="3"/>
      <c r="J376" s="3"/>
      <c r="K376" s="2797"/>
    </row>
    <row r="377" spans="7:11" s="2255" customFormat="1" ht="16.899999999999999" customHeight="1">
      <c r="G377" s="3"/>
      <c r="H377" s="3"/>
      <c r="I377" s="3"/>
      <c r="J377" s="3"/>
      <c r="K377" s="2797"/>
    </row>
    <row r="378" spans="7:11" s="2255" customFormat="1" ht="16.899999999999999" customHeight="1">
      <c r="G378" s="3"/>
      <c r="H378" s="3"/>
      <c r="I378" s="3"/>
      <c r="J378" s="3"/>
      <c r="K378" s="2797"/>
    </row>
    <row r="379" spans="7:11" s="2255" customFormat="1" ht="16.899999999999999" customHeight="1">
      <c r="G379" s="3"/>
      <c r="H379" s="3"/>
      <c r="I379" s="3"/>
      <c r="J379" s="3"/>
      <c r="K379" s="2797"/>
    </row>
    <row r="380" spans="7:11" s="2255" customFormat="1" ht="16.899999999999999" customHeight="1">
      <c r="G380" s="3"/>
      <c r="H380" s="3"/>
      <c r="I380" s="3"/>
      <c r="J380" s="3"/>
      <c r="K380" s="2797"/>
    </row>
    <row r="381" spans="7:11" s="2255" customFormat="1" ht="16.899999999999999" customHeight="1">
      <c r="G381" s="3"/>
      <c r="H381" s="3"/>
      <c r="I381" s="3"/>
      <c r="J381" s="3"/>
      <c r="K381" s="2797"/>
    </row>
    <row r="382" spans="7:11" s="2255" customFormat="1" ht="16.899999999999999" customHeight="1">
      <c r="G382" s="3"/>
      <c r="H382" s="3"/>
      <c r="I382" s="3"/>
      <c r="J382" s="3"/>
      <c r="K382" s="2797"/>
    </row>
    <row r="383" spans="7:11" s="2255" customFormat="1" ht="16.899999999999999" customHeight="1">
      <c r="G383" s="3"/>
      <c r="H383" s="3"/>
      <c r="I383" s="3"/>
      <c r="J383" s="3"/>
      <c r="K383" s="2797"/>
    </row>
    <row r="384" spans="7:11" s="2255" customFormat="1" ht="16.899999999999999" customHeight="1">
      <c r="G384" s="3"/>
      <c r="H384" s="3"/>
      <c r="I384" s="3"/>
      <c r="J384" s="3"/>
      <c r="K384" s="2797"/>
    </row>
    <row r="385" spans="7:11" s="2255" customFormat="1" ht="16.899999999999999" customHeight="1">
      <c r="G385" s="3"/>
      <c r="H385" s="3"/>
      <c r="I385" s="3"/>
      <c r="J385" s="3"/>
      <c r="K385" s="2797"/>
    </row>
    <row r="386" spans="7:11" s="2255" customFormat="1" ht="16.899999999999999" customHeight="1">
      <c r="G386" s="3"/>
      <c r="H386" s="3"/>
      <c r="I386" s="3"/>
      <c r="J386" s="3"/>
      <c r="K386" s="2797"/>
    </row>
    <row r="387" spans="7:11" s="2255" customFormat="1" ht="16.899999999999999" customHeight="1">
      <c r="G387" s="3"/>
      <c r="H387" s="3"/>
      <c r="I387" s="3"/>
      <c r="J387" s="3"/>
      <c r="K387" s="2797"/>
    </row>
    <row r="388" spans="7:11" s="2255" customFormat="1" ht="16.899999999999999" customHeight="1">
      <c r="G388" s="3"/>
      <c r="H388" s="3"/>
      <c r="I388" s="3"/>
      <c r="J388" s="3"/>
      <c r="K388" s="2797"/>
    </row>
    <row r="389" spans="7:11" s="2255" customFormat="1" ht="16.899999999999999" customHeight="1">
      <c r="G389" s="3"/>
      <c r="H389" s="3"/>
      <c r="I389" s="3"/>
      <c r="J389" s="3"/>
      <c r="K389" s="2797"/>
    </row>
    <row r="390" spans="7:11" s="2255" customFormat="1" ht="16.899999999999999" customHeight="1">
      <c r="G390" s="3"/>
      <c r="H390" s="3"/>
      <c r="I390" s="3"/>
      <c r="J390" s="3"/>
      <c r="K390" s="2797"/>
    </row>
    <row r="391" spans="7:11" s="2255" customFormat="1" ht="16.899999999999999" customHeight="1">
      <c r="G391" s="3"/>
      <c r="H391" s="3"/>
      <c r="I391" s="3"/>
      <c r="J391" s="3"/>
      <c r="K391" s="2797"/>
    </row>
    <row r="392" spans="7:11" s="2255" customFormat="1" ht="16.899999999999999" customHeight="1">
      <c r="G392" s="3"/>
      <c r="H392" s="3"/>
      <c r="I392" s="3"/>
      <c r="J392" s="3"/>
      <c r="K392" s="2797"/>
    </row>
    <row r="393" spans="7:11" s="2255" customFormat="1" ht="16.899999999999999" customHeight="1">
      <c r="G393" s="3"/>
      <c r="H393" s="3"/>
      <c r="I393" s="3"/>
      <c r="J393" s="3"/>
      <c r="K393" s="2797"/>
    </row>
    <row r="394" spans="7:11" s="2255" customFormat="1" ht="16.899999999999999" customHeight="1">
      <c r="G394" s="3"/>
      <c r="H394" s="3"/>
      <c r="I394" s="3"/>
      <c r="J394" s="3"/>
      <c r="K394" s="2797"/>
    </row>
    <row r="395" spans="7:11" s="2255" customFormat="1" ht="16.899999999999999" customHeight="1">
      <c r="G395" s="3"/>
      <c r="H395" s="3"/>
      <c r="I395" s="3"/>
      <c r="J395" s="3"/>
      <c r="K395" s="2797"/>
    </row>
    <row r="396" spans="7:11" s="2255" customFormat="1" ht="16.899999999999999" customHeight="1">
      <c r="G396" s="3"/>
      <c r="H396" s="3"/>
      <c r="I396" s="3"/>
      <c r="J396" s="3"/>
      <c r="K396" s="2797"/>
    </row>
    <row r="397" spans="7:11" s="2255" customFormat="1" ht="16.899999999999999" customHeight="1">
      <c r="G397" s="3"/>
      <c r="H397" s="3"/>
      <c r="I397" s="3"/>
      <c r="J397" s="3"/>
      <c r="K397" s="2797"/>
    </row>
    <row r="398" spans="7:11" s="2255" customFormat="1" ht="16.899999999999999" customHeight="1">
      <c r="G398" s="3"/>
      <c r="H398" s="3"/>
      <c r="I398" s="3"/>
      <c r="J398" s="3"/>
      <c r="K398" s="2797"/>
    </row>
    <row r="399" spans="7:11" s="2255" customFormat="1" ht="16.899999999999999" customHeight="1">
      <c r="G399" s="3"/>
      <c r="H399" s="3"/>
      <c r="I399" s="3"/>
      <c r="J399" s="3"/>
      <c r="K399" s="2797"/>
    </row>
    <row r="400" spans="7:11" s="2255" customFormat="1" ht="16.899999999999999" customHeight="1">
      <c r="G400" s="3"/>
      <c r="H400" s="3"/>
      <c r="I400" s="3"/>
      <c r="J400" s="3"/>
      <c r="K400" s="2797"/>
    </row>
    <row r="401" spans="7:11" s="2255" customFormat="1" ht="16.899999999999999" customHeight="1">
      <c r="G401" s="3"/>
      <c r="H401" s="3"/>
      <c r="I401" s="3"/>
      <c r="J401" s="3"/>
      <c r="K401" s="2797"/>
    </row>
    <row r="402" spans="7:11" s="2255" customFormat="1" ht="16.899999999999999" customHeight="1">
      <c r="G402" s="3"/>
      <c r="H402" s="3"/>
      <c r="I402" s="3"/>
      <c r="J402" s="3"/>
      <c r="K402" s="2797"/>
    </row>
    <row r="403" spans="7:11" s="2255" customFormat="1" ht="16.899999999999999" customHeight="1">
      <c r="G403" s="3"/>
      <c r="H403" s="3"/>
      <c r="I403" s="3"/>
      <c r="J403" s="3"/>
      <c r="K403" s="2797"/>
    </row>
    <row r="404" spans="7:11" s="2255" customFormat="1" ht="16.899999999999999" customHeight="1">
      <c r="G404" s="3"/>
      <c r="H404" s="3"/>
      <c r="I404" s="3"/>
      <c r="J404" s="3"/>
      <c r="K404" s="2797"/>
    </row>
    <row r="405" spans="7:11" s="2255" customFormat="1" ht="16.899999999999999" customHeight="1">
      <c r="G405" s="3"/>
      <c r="H405" s="3"/>
      <c r="I405" s="3"/>
      <c r="J405" s="3"/>
      <c r="K405" s="2797"/>
    </row>
    <row r="406" spans="7:11" s="2255" customFormat="1" ht="16.899999999999999" customHeight="1">
      <c r="G406" s="3"/>
      <c r="H406" s="3"/>
      <c r="I406" s="3"/>
      <c r="J406" s="3"/>
      <c r="K406" s="2797"/>
    </row>
    <row r="407" spans="7:11" s="2255" customFormat="1" ht="16.899999999999999" customHeight="1">
      <c r="G407" s="3"/>
      <c r="H407" s="3"/>
      <c r="I407" s="3"/>
      <c r="J407" s="3"/>
      <c r="K407" s="2797"/>
    </row>
    <row r="408" spans="7:11" s="2255" customFormat="1" ht="16.899999999999999" customHeight="1">
      <c r="G408" s="3"/>
      <c r="H408" s="3"/>
      <c r="I408" s="3"/>
      <c r="J408" s="3"/>
      <c r="K408" s="2797"/>
    </row>
    <row r="409" spans="7:11" s="2255" customFormat="1" ht="16.899999999999999" customHeight="1">
      <c r="G409" s="3"/>
      <c r="H409" s="3"/>
      <c r="I409" s="3"/>
      <c r="J409" s="3"/>
      <c r="K409" s="2797"/>
    </row>
    <row r="410" spans="7:11" s="2255" customFormat="1" ht="16.899999999999999" customHeight="1">
      <c r="G410" s="3"/>
      <c r="H410" s="3"/>
      <c r="I410" s="3"/>
      <c r="J410" s="3"/>
      <c r="K410" s="2797"/>
    </row>
    <row r="411" spans="7:11" s="2255" customFormat="1" ht="16.899999999999999" customHeight="1">
      <c r="G411" s="3"/>
      <c r="H411" s="3"/>
      <c r="I411" s="3"/>
      <c r="J411" s="3"/>
      <c r="K411" s="2797"/>
    </row>
    <row r="412" spans="7:11" s="2255" customFormat="1" ht="16.899999999999999" customHeight="1">
      <c r="G412" s="3"/>
      <c r="H412" s="3"/>
      <c r="I412" s="3"/>
      <c r="J412" s="3"/>
      <c r="K412" s="2797"/>
    </row>
    <row r="413" spans="7:11" s="2255" customFormat="1" ht="16.899999999999999" customHeight="1">
      <c r="G413" s="3"/>
      <c r="H413" s="3"/>
      <c r="I413" s="3"/>
      <c r="J413" s="3"/>
      <c r="K413" s="2797"/>
    </row>
    <row r="414" spans="7:11" s="2255" customFormat="1" ht="16.899999999999999" customHeight="1">
      <c r="G414" s="3"/>
      <c r="H414" s="3"/>
      <c r="I414" s="3"/>
      <c r="J414" s="3"/>
      <c r="K414" s="2797"/>
    </row>
    <row r="415" spans="7:11" s="2255" customFormat="1" ht="16.899999999999999" customHeight="1">
      <c r="G415" s="3"/>
      <c r="H415" s="3"/>
      <c r="I415" s="3"/>
      <c r="J415" s="3"/>
      <c r="K415" s="2797"/>
    </row>
    <row r="416" spans="7:11" s="2255" customFormat="1" ht="16.899999999999999" customHeight="1">
      <c r="G416" s="3"/>
      <c r="H416" s="3"/>
      <c r="I416" s="3"/>
      <c r="J416" s="3"/>
      <c r="K416" s="2797"/>
    </row>
    <row r="417" spans="7:11" s="2255" customFormat="1" ht="16.899999999999999" customHeight="1">
      <c r="G417" s="3"/>
      <c r="H417" s="3"/>
      <c r="I417" s="3"/>
      <c r="J417" s="3"/>
      <c r="K417" s="2797"/>
    </row>
    <row r="418" spans="7:11" s="2255" customFormat="1" ht="16.899999999999999" customHeight="1">
      <c r="G418" s="3"/>
      <c r="H418" s="3"/>
      <c r="I418" s="3"/>
      <c r="J418" s="3"/>
      <c r="K418" s="2797"/>
    </row>
    <row r="419" spans="7:11" s="2255" customFormat="1" ht="16.899999999999999" customHeight="1">
      <c r="G419" s="3"/>
      <c r="H419" s="3"/>
      <c r="I419" s="3"/>
      <c r="J419" s="3"/>
      <c r="K419" s="2797"/>
    </row>
    <row r="420" spans="7:11" s="2255" customFormat="1" ht="16.899999999999999" customHeight="1">
      <c r="G420" s="3"/>
      <c r="H420" s="3"/>
      <c r="I420" s="3"/>
      <c r="J420" s="3"/>
      <c r="K420" s="2797"/>
    </row>
    <row r="421" spans="7:11" s="2255" customFormat="1" ht="16.899999999999999" customHeight="1">
      <c r="G421" s="3"/>
      <c r="H421" s="3"/>
      <c r="I421" s="3"/>
      <c r="J421" s="3"/>
      <c r="K421" s="2797"/>
    </row>
    <row r="422" spans="7:11" s="2255" customFormat="1" ht="16.899999999999999" customHeight="1">
      <c r="G422" s="3"/>
      <c r="H422" s="3"/>
      <c r="I422" s="3"/>
      <c r="J422" s="3"/>
      <c r="K422" s="2797"/>
    </row>
    <row r="423" spans="7:11" s="2255" customFormat="1" ht="16.899999999999999" customHeight="1">
      <c r="G423" s="3"/>
      <c r="H423" s="3"/>
      <c r="I423" s="3"/>
      <c r="J423" s="3"/>
      <c r="K423" s="2797"/>
    </row>
    <row r="424" spans="7:11" s="2255" customFormat="1" ht="16.899999999999999" customHeight="1">
      <c r="G424" s="3"/>
      <c r="H424" s="3"/>
      <c r="I424" s="3"/>
      <c r="J424" s="3"/>
      <c r="K424" s="2797"/>
    </row>
    <row r="425" spans="7:11" s="2255" customFormat="1" ht="16.899999999999999" customHeight="1">
      <c r="G425" s="3"/>
      <c r="H425" s="3"/>
      <c r="I425" s="3"/>
      <c r="J425" s="3"/>
      <c r="K425" s="2797"/>
    </row>
    <row r="426" spans="7:11" s="2255" customFormat="1" ht="16.899999999999999" customHeight="1">
      <c r="G426" s="3"/>
      <c r="H426" s="3"/>
      <c r="I426" s="3"/>
      <c r="J426" s="3"/>
      <c r="K426" s="2797"/>
    </row>
    <row r="427" spans="7:11" s="2255" customFormat="1" ht="16.899999999999999" customHeight="1">
      <c r="G427" s="3"/>
      <c r="H427" s="3"/>
      <c r="I427" s="3"/>
      <c r="J427" s="3"/>
      <c r="K427" s="2797"/>
    </row>
    <row r="428" spans="7:11" s="2255" customFormat="1" ht="16.899999999999999" customHeight="1">
      <c r="G428" s="3"/>
      <c r="H428" s="3"/>
      <c r="I428" s="3"/>
      <c r="J428" s="3"/>
      <c r="K428" s="2797"/>
    </row>
    <row r="429" spans="7:11" s="2255" customFormat="1" ht="16.899999999999999" customHeight="1">
      <c r="G429" s="3"/>
      <c r="H429" s="3"/>
      <c r="I429" s="3"/>
      <c r="J429" s="3"/>
      <c r="K429" s="2797"/>
    </row>
    <row r="430" spans="7:11" s="2255" customFormat="1" ht="16.899999999999999" customHeight="1">
      <c r="G430" s="3"/>
      <c r="H430" s="3"/>
      <c r="I430" s="3"/>
      <c r="J430" s="3"/>
      <c r="K430" s="2797"/>
    </row>
    <row r="431" spans="7:11" s="2255" customFormat="1" ht="16.899999999999999" customHeight="1">
      <c r="G431" s="3"/>
      <c r="H431" s="3"/>
      <c r="I431" s="3"/>
      <c r="J431" s="3"/>
      <c r="K431" s="2797"/>
    </row>
    <row r="432" spans="7:11" s="2255" customFormat="1" ht="16.899999999999999" customHeight="1">
      <c r="G432" s="3"/>
      <c r="H432" s="3"/>
      <c r="I432" s="3"/>
      <c r="J432" s="3"/>
      <c r="K432" s="2797"/>
    </row>
    <row r="433" spans="7:11" s="2255" customFormat="1" ht="16.899999999999999" customHeight="1">
      <c r="G433" s="3"/>
      <c r="H433" s="3"/>
      <c r="I433" s="3"/>
      <c r="J433" s="3"/>
      <c r="K433" s="2797"/>
    </row>
    <row r="434" spans="7:11" s="2255" customFormat="1" ht="16.899999999999999" customHeight="1">
      <c r="G434" s="3"/>
      <c r="H434" s="3"/>
      <c r="I434" s="3"/>
      <c r="J434" s="3"/>
      <c r="K434" s="2797"/>
    </row>
  </sheetData>
  <mergeCells count="226">
    <mergeCell ref="C216:C245"/>
    <mergeCell ref="D216:D218"/>
    <mergeCell ref="D219:D221"/>
    <mergeCell ref="D222:D224"/>
    <mergeCell ref="D225:D227"/>
    <mergeCell ref="D228:D230"/>
    <mergeCell ref="D231:D233"/>
    <mergeCell ref="D234:D236"/>
    <mergeCell ref="D237:D239"/>
    <mergeCell ref="D240:D242"/>
    <mergeCell ref="D243:D245"/>
    <mergeCell ref="C196:C215"/>
    <mergeCell ref="D196:D197"/>
    <mergeCell ref="D198:D199"/>
    <mergeCell ref="D200:D201"/>
    <mergeCell ref="D202:D203"/>
    <mergeCell ref="D204:D205"/>
    <mergeCell ref="D206:D207"/>
    <mergeCell ref="D208:D209"/>
    <mergeCell ref="D210:D211"/>
    <mergeCell ref="D212:D213"/>
    <mergeCell ref="D214:D215"/>
    <mergeCell ref="C186:C195"/>
    <mergeCell ref="D186:E186"/>
    <mergeCell ref="D187:E187"/>
    <mergeCell ref="D188:E188"/>
    <mergeCell ref="D189:E189"/>
    <mergeCell ref="D190:E190"/>
    <mergeCell ref="D191:E191"/>
    <mergeCell ref="D192:E192"/>
    <mergeCell ref="D193:E193"/>
    <mergeCell ref="D194:E194"/>
    <mergeCell ref="D195:E195"/>
    <mergeCell ref="C175:C184"/>
    <mergeCell ref="D175:E175"/>
    <mergeCell ref="D176:E176"/>
    <mergeCell ref="D177:E177"/>
    <mergeCell ref="D178:E178"/>
    <mergeCell ref="D179:E179"/>
    <mergeCell ref="D180:E180"/>
    <mergeCell ref="D181:E181"/>
    <mergeCell ref="D182:E182"/>
    <mergeCell ref="D183:E183"/>
    <mergeCell ref="D184:E184"/>
    <mergeCell ref="D158:E158"/>
    <mergeCell ref="D159:E159"/>
    <mergeCell ref="D160:E160"/>
    <mergeCell ref="D161:E161"/>
    <mergeCell ref="D162:E162"/>
    <mergeCell ref="D163:E163"/>
    <mergeCell ref="D164:E164"/>
    <mergeCell ref="C165:C174"/>
    <mergeCell ref="D165:E165"/>
    <mergeCell ref="D166:E166"/>
    <mergeCell ref="D167:E167"/>
    <mergeCell ref="D168:E168"/>
    <mergeCell ref="D169:E169"/>
    <mergeCell ref="D170:E170"/>
    <mergeCell ref="D171:E171"/>
    <mergeCell ref="D172:E172"/>
    <mergeCell ref="D173:E173"/>
    <mergeCell ref="D174:E174"/>
    <mergeCell ref="G38:K38"/>
    <mergeCell ref="G56:K56"/>
    <mergeCell ref="G248:K248"/>
    <mergeCell ref="G308:K308"/>
    <mergeCell ref="G318:K318"/>
    <mergeCell ref="M38:Q38"/>
    <mergeCell ref="S38:W38"/>
    <mergeCell ref="M56:Q56"/>
    <mergeCell ref="S56:W56"/>
    <mergeCell ref="M248:Q248"/>
    <mergeCell ref="S248:W248"/>
    <mergeCell ref="M308:Q308"/>
    <mergeCell ref="S308:W308"/>
    <mergeCell ref="M318:Q318"/>
    <mergeCell ref="S318:W318"/>
    <mergeCell ref="G152:K152"/>
    <mergeCell ref="M152:Q152"/>
    <mergeCell ref="S152:W152"/>
    <mergeCell ref="G22:K22"/>
    <mergeCell ref="M22:Q22"/>
    <mergeCell ref="S22:W22"/>
    <mergeCell ref="C3:W3"/>
    <mergeCell ref="C6:E7"/>
    <mergeCell ref="G6:K6"/>
    <mergeCell ref="M6:Q6"/>
    <mergeCell ref="S6:W6"/>
    <mergeCell ref="C10:C11"/>
    <mergeCell ref="C26:C27"/>
    <mergeCell ref="C29:C32"/>
    <mergeCell ref="C34:C35"/>
    <mergeCell ref="C38:E39"/>
    <mergeCell ref="C41:C43"/>
    <mergeCell ref="D41:E41"/>
    <mergeCell ref="D42:E42"/>
    <mergeCell ref="D43:E43"/>
    <mergeCell ref="C13:C16"/>
    <mergeCell ref="C18:C19"/>
    <mergeCell ref="C22:E23"/>
    <mergeCell ref="D63:E63"/>
    <mergeCell ref="D64:E64"/>
    <mergeCell ref="D65:E65"/>
    <mergeCell ref="D66:E66"/>
    <mergeCell ref="D67:E67"/>
    <mergeCell ref="D68:E68"/>
    <mergeCell ref="C45:C53"/>
    <mergeCell ref="D45:D47"/>
    <mergeCell ref="D48:D50"/>
    <mergeCell ref="D51:D53"/>
    <mergeCell ref="C56:E57"/>
    <mergeCell ref="C59:C68"/>
    <mergeCell ref="D59:E59"/>
    <mergeCell ref="D60:E60"/>
    <mergeCell ref="D61:E61"/>
    <mergeCell ref="D62:E62"/>
    <mergeCell ref="D78:E78"/>
    <mergeCell ref="C79:C88"/>
    <mergeCell ref="D79:E79"/>
    <mergeCell ref="D80:E80"/>
    <mergeCell ref="D81:E81"/>
    <mergeCell ref="D82:E82"/>
    <mergeCell ref="D83:E83"/>
    <mergeCell ref="D84:E84"/>
    <mergeCell ref="D85:E85"/>
    <mergeCell ref="D86:E86"/>
    <mergeCell ref="C69:C78"/>
    <mergeCell ref="D69:E69"/>
    <mergeCell ref="D70:E70"/>
    <mergeCell ref="D71:E71"/>
    <mergeCell ref="D72:E72"/>
    <mergeCell ref="D73:E73"/>
    <mergeCell ref="D74:E74"/>
    <mergeCell ref="D75:E75"/>
    <mergeCell ref="D76:E76"/>
    <mergeCell ref="D77:E77"/>
    <mergeCell ref="D87:E87"/>
    <mergeCell ref="D88:E88"/>
    <mergeCell ref="C90:C99"/>
    <mergeCell ref="D90:E90"/>
    <mergeCell ref="D91:E91"/>
    <mergeCell ref="D92:E92"/>
    <mergeCell ref="D93:E93"/>
    <mergeCell ref="D94:E94"/>
    <mergeCell ref="D95:E95"/>
    <mergeCell ref="D96:E96"/>
    <mergeCell ref="D97:E97"/>
    <mergeCell ref="D98:E98"/>
    <mergeCell ref="D99:E99"/>
    <mergeCell ref="C100:C119"/>
    <mergeCell ref="D100:D101"/>
    <mergeCell ref="D102:D103"/>
    <mergeCell ref="D104:D105"/>
    <mergeCell ref="D106:D107"/>
    <mergeCell ref="D108:D109"/>
    <mergeCell ref="D110:D111"/>
    <mergeCell ref="D112:D113"/>
    <mergeCell ref="D114:D115"/>
    <mergeCell ref="D116:D117"/>
    <mergeCell ref="D118:D119"/>
    <mergeCell ref="C120:C149"/>
    <mergeCell ref="D120:D122"/>
    <mergeCell ref="D123:D125"/>
    <mergeCell ref="D126:D128"/>
    <mergeCell ref="D129:D131"/>
    <mergeCell ref="D132:D134"/>
    <mergeCell ref="C251:C256"/>
    <mergeCell ref="D251:E251"/>
    <mergeCell ref="D252:E252"/>
    <mergeCell ref="D253:E253"/>
    <mergeCell ref="D254:E254"/>
    <mergeCell ref="D255:E255"/>
    <mergeCell ref="D256:E256"/>
    <mergeCell ref="D135:D137"/>
    <mergeCell ref="D138:D140"/>
    <mergeCell ref="D141:D143"/>
    <mergeCell ref="D144:D146"/>
    <mergeCell ref="D147:D149"/>
    <mergeCell ref="C248:E249"/>
    <mergeCell ref="C152:E153"/>
    <mergeCell ref="C155:C164"/>
    <mergeCell ref="D155:E155"/>
    <mergeCell ref="D156:E156"/>
    <mergeCell ref="D157:E157"/>
    <mergeCell ref="C263:C268"/>
    <mergeCell ref="D263:E263"/>
    <mergeCell ref="D264:E264"/>
    <mergeCell ref="D265:E265"/>
    <mergeCell ref="D266:E266"/>
    <mergeCell ref="D267:E267"/>
    <mergeCell ref="D268:E268"/>
    <mergeCell ref="C257:C262"/>
    <mergeCell ref="D257:E257"/>
    <mergeCell ref="D258:E258"/>
    <mergeCell ref="D259:E259"/>
    <mergeCell ref="D260:E260"/>
    <mergeCell ref="D261:E261"/>
    <mergeCell ref="D262:E262"/>
    <mergeCell ref="C276:C287"/>
    <mergeCell ref="D276:D277"/>
    <mergeCell ref="D278:D279"/>
    <mergeCell ref="D280:D281"/>
    <mergeCell ref="D282:D283"/>
    <mergeCell ref="D284:D285"/>
    <mergeCell ref="D286:D287"/>
    <mergeCell ref="C270:C275"/>
    <mergeCell ref="D270:E270"/>
    <mergeCell ref="D271:E271"/>
    <mergeCell ref="D272:E272"/>
    <mergeCell ref="D273:E273"/>
    <mergeCell ref="D274:E274"/>
    <mergeCell ref="D275:E275"/>
    <mergeCell ref="C326:D328"/>
    <mergeCell ref="C308:E309"/>
    <mergeCell ref="C311:D311"/>
    <mergeCell ref="C313:D315"/>
    <mergeCell ref="C318:E319"/>
    <mergeCell ref="C321:D321"/>
    <mergeCell ref="C324:C325"/>
    <mergeCell ref="C288:C305"/>
    <mergeCell ref="D288:D290"/>
    <mergeCell ref="D291:D293"/>
    <mergeCell ref="D294:D296"/>
    <mergeCell ref="D297:D299"/>
    <mergeCell ref="D300:D302"/>
    <mergeCell ref="D303:D305"/>
  </mergeCells>
  <conditionalFormatting sqref="K340:K345">
    <cfRule type="cellIs" dxfId="5" priority="6" operator="lessThan">
      <formula>0</formula>
    </cfRule>
  </conditionalFormatting>
  <conditionalFormatting sqref="K349:K351">
    <cfRule type="cellIs" dxfId="4" priority="5" operator="lessThan">
      <formula>0</formula>
    </cfRule>
  </conditionalFormatting>
  <conditionalFormatting sqref="U340:U345">
    <cfRule type="cellIs" dxfId="3" priority="4" operator="lessThan">
      <formula>0</formula>
    </cfRule>
  </conditionalFormatting>
  <conditionalFormatting sqref="U349:U351">
    <cfRule type="cellIs" dxfId="2" priority="3" operator="lessThan">
      <formula>0</formula>
    </cfRule>
  </conditionalFormatting>
  <conditionalFormatting sqref="AE340:AE345">
    <cfRule type="cellIs" dxfId="1" priority="2" operator="lessThan">
      <formula>0</formula>
    </cfRule>
  </conditionalFormatting>
  <conditionalFormatting sqref="AE349:AE351">
    <cfRule type="cellIs" dxfId="0" priority="1" operator="lessThan">
      <formula>0</formula>
    </cfRule>
  </conditionalFormatting>
  <hyperlinks>
    <hyperlink ref="A1" location="ÍNDICE!B2" display="Indíce"/>
  </hyperlinks>
  <pageMargins left="0.7" right="0.7" top="0.75" bottom="0.75" header="0.3" footer="0.3"/>
  <pageSetup paperSize="9" scale="30" orientation="portrait" r:id="rId1"/>
  <rowBreaks count="1" manualBreakCount="1">
    <brk id="78" max="16383" man="1"/>
  </row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499984740745262"/>
    <pageSetUpPr fitToPage="1"/>
  </sheetPr>
  <dimension ref="A1:CP332"/>
  <sheetViews>
    <sheetView showGridLines="0" topLeftCell="C1" zoomScale="70" zoomScaleNormal="70" workbookViewId="0">
      <selection activeCell="M149" sqref="M149"/>
    </sheetView>
  </sheetViews>
  <sheetFormatPr defaultColWidth="9.140625" defaultRowHeight="19.5" customHeight="1"/>
  <cols>
    <col min="1" max="1" width="9.42578125" style="2743" customWidth="1"/>
    <col min="2" max="2" width="2.140625" style="2743" customWidth="1"/>
    <col min="3" max="3" width="36.7109375" style="2752" customWidth="1"/>
    <col min="4" max="4" width="11.85546875" style="2752" customWidth="1"/>
    <col min="5" max="5" width="21.85546875" style="2752" customWidth="1"/>
    <col min="6" max="6" width="2.28515625" style="2752" customWidth="1"/>
    <col min="7" max="8" width="12.7109375" style="2752" customWidth="1"/>
    <col min="9" max="9" width="2.28515625" style="2752" customWidth="1"/>
    <col min="10" max="11" width="12.7109375" style="2752" customWidth="1"/>
    <col min="12" max="12" width="2.28515625" style="2772" customWidth="1"/>
    <col min="13" max="14" width="12.7109375" style="2752" customWidth="1"/>
    <col min="15" max="15" width="2.28515625" style="2772" customWidth="1"/>
    <col min="16" max="17" width="12.7109375" style="2752" customWidth="1"/>
    <col min="18" max="18" width="2.28515625" style="2772" customWidth="1"/>
    <col min="19" max="19" width="2.28515625" style="2752" customWidth="1"/>
    <col min="20" max="22" width="12.7109375" style="2752" customWidth="1"/>
    <col min="23" max="23" width="3.85546875" style="2752" customWidth="1"/>
    <col min="24" max="25" width="12.7109375" style="2752" customWidth="1"/>
    <col min="26" max="26" width="2.28515625" style="2752" customWidth="1"/>
    <col min="27" max="28" width="12.7109375" style="2752" customWidth="1"/>
    <col min="29" max="29" width="2.28515625" style="2772" customWidth="1"/>
    <col min="30" max="31" width="12.7109375" style="2752" customWidth="1"/>
    <col min="32" max="32" width="2.28515625" style="2772" customWidth="1"/>
    <col min="33" max="34" width="12.7109375" style="2752" customWidth="1"/>
    <col min="35" max="35" width="6.28515625" style="2752" customWidth="1"/>
    <col min="36" max="38" width="12.7109375" style="2752" customWidth="1"/>
    <col min="39" max="39" width="5.7109375" style="2752" customWidth="1"/>
    <col min="40" max="41" width="12.7109375" style="2752" customWidth="1"/>
    <col min="42" max="42" width="2.28515625" style="2752" customWidth="1"/>
    <col min="43" max="44" width="12.7109375" style="2752" customWidth="1"/>
    <col min="45" max="45" width="2.28515625" style="2772" customWidth="1"/>
    <col min="46" max="47" width="12.7109375" style="2752" customWidth="1"/>
    <col min="48" max="48" width="2.28515625" style="2772" customWidth="1"/>
    <col min="49" max="50" width="12.7109375" style="2752" customWidth="1"/>
    <col min="51" max="51" width="5.28515625" style="2752" customWidth="1"/>
    <col min="52" max="87" width="12.7109375" style="2752" customWidth="1"/>
    <col min="88" max="88" width="21.85546875" style="2752" customWidth="1"/>
    <col min="89" max="89" width="2.28515625" style="2752" customWidth="1"/>
    <col min="90" max="92" width="20.42578125" style="2752" customWidth="1"/>
    <col min="93" max="93" width="17.140625" style="2752" customWidth="1"/>
    <col min="94" max="94" width="21.7109375" style="2785" customWidth="1"/>
    <col min="95" max="16384" width="9.140625" style="2752"/>
  </cols>
  <sheetData>
    <row r="1" spans="1:94" s="2743" customFormat="1" ht="19.5" customHeight="1">
      <c r="A1" s="1444" t="s">
        <v>814</v>
      </c>
      <c r="L1" s="3038"/>
      <c r="O1" s="3038"/>
      <c r="R1" s="3038"/>
      <c r="AC1" s="3038"/>
      <c r="AF1" s="3038"/>
      <c r="AS1" s="3038"/>
      <c r="AV1" s="3038"/>
      <c r="CP1" s="2744"/>
    </row>
    <row r="2" spans="1:94" s="2743" customFormat="1" ht="19.5" customHeight="1">
      <c r="A2" s="400"/>
      <c r="L2" s="3038"/>
      <c r="O2" s="3038"/>
      <c r="R2" s="3038"/>
      <c r="AC2" s="3038"/>
      <c r="AF2" s="3038"/>
      <c r="AS2" s="3038"/>
      <c r="AV2" s="3038"/>
      <c r="CP2" s="2744"/>
    </row>
    <row r="3" spans="1:94" s="2748" customFormat="1" ht="34.5" customHeight="1">
      <c r="A3" s="2746"/>
      <c r="B3" s="2746"/>
      <c r="C3" s="3297" t="s">
        <v>1366</v>
      </c>
      <c r="D3" s="3297"/>
      <c r="E3" s="3297"/>
      <c r="F3" s="3297"/>
      <c r="G3" s="3297"/>
      <c r="H3" s="3297"/>
      <c r="I3" s="3297"/>
      <c r="J3" s="3297"/>
      <c r="K3" s="3297"/>
      <c r="L3" s="3297"/>
      <c r="M3" s="3297"/>
      <c r="N3" s="3297"/>
      <c r="O3" s="3297"/>
      <c r="P3" s="3297"/>
      <c r="Q3" s="3297"/>
      <c r="R3" s="3297"/>
      <c r="S3" s="3297"/>
      <c r="T3" s="3297"/>
      <c r="U3" s="3297"/>
      <c r="V3" s="3297"/>
      <c r="W3" s="3297"/>
      <c r="X3" s="3297"/>
      <c r="Y3" s="3297"/>
      <c r="Z3" s="3297"/>
      <c r="AA3" s="3297"/>
      <c r="AB3" s="3297"/>
      <c r="AC3" s="3297"/>
      <c r="AD3" s="3297"/>
      <c r="AE3" s="3297"/>
      <c r="AF3" s="3297"/>
      <c r="AG3" s="3297"/>
      <c r="AH3" s="3297"/>
      <c r="AI3" s="3297"/>
      <c r="AJ3" s="3297"/>
      <c r="AK3" s="3297"/>
      <c r="AL3" s="3297"/>
      <c r="AM3" s="3297"/>
      <c r="AN3" s="3297"/>
      <c r="AO3" s="3297"/>
      <c r="AP3" s="3297"/>
      <c r="AQ3" s="3297"/>
      <c r="AR3" s="3297"/>
      <c r="AS3" s="3297"/>
      <c r="AT3" s="3297"/>
      <c r="AU3" s="3297"/>
      <c r="AV3" s="3297"/>
      <c r="AW3" s="3297"/>
      <c r="AX3" s="3297"/>
      <c r="AY3" s="3297"/>
      <c r="AZ3" s="3297"/>
      <c r="BA3" s="3297"/>
      <c r="BB3" s="3297"/>
      <c r="BC3" s="2747"/>
      <c r="BD3" s="2747"/>
      <c r="BE3" s="2747"/>
      <c r="BF3" s="2747"/>
      <c r="BG3" s="2747"/>
      <c r="BH3" s="2747"/>
      <c r="BI3" s="2747"/>
      <c r="BJ3" s="2747"/>
      <c r="BK3" s="2747"/>
      <c r="BL3" s="2747"/>
      <c r="BM3" s="2747"/>
      <c r="BN3" s="2747"/>
      <c r="BO3" s="2747"/>
      <c r="BP3" s="2747"/>
      <c r="BQ3" s="2747"/>
      <c r="BR3" s="2747"/>
      <c r="BS3" s="2747"/>
      <c r="BT3" s="2747"/>
      <c r="BU3" s="2747"/>
      <c r="BV3" s="2747"/>
      <c r="BW3" s="2747"/>
      <c r="BX3" s="2747"/>
      <c r="BY3" s="2747"/>
      <c r="BZ3" s="2747"/>
      <c r="CA3" s="2747"/>
      <c r="CB3" s="2747"/>
      <c r="CC3" s="2747"/>
      <c r="CD3" s="2747"/>
      <c r="CE3" s="2747"/>
      <c r="CF3" s="2747"/>
      <c r="CG3" s="2747"/>
      <c r="CH3" s="2747"/>
      <c r="CI3" s="2747"/>
      <c r="CJ3" s="2747"/>
      <c r="CK3" s="2747"/>
      <c r="CL3" s="2747"/>
      <c r="CM3" s="2747"/>
      <c r="CN3" s="2747"/>
      <c r="CO3" s="2747"/>
      <c r="CP3" s="2747"/>
    </row>
    <row r="4" spans="1:94" s="2748" customFormat="1" ht="22.15" customHeight="1">
      <c r="A4" s="2746"/>
      <c r="B4" s="2746"/>
      <c r="C4" s="3037"/>
      <c r="D4" s="3037"/>
      <c r="E4" s="3037"/>
      <c r="F4" s="3037"/>
      <c r="G4" s="3586" t="s">
        <v>1259</v>
      </c>
      <c r="H4" s="3586"/>
      <c r="I4" s="3586"/>
      <c r="J4" s="3586"/>
      <c r="K4" s="3586"/>
      <c r="L4" s="3586"/>
      <c r="M4" s="3586"/>
      <c r="N4" s="3586"/>
      <c r="O4" s="3586"/>
      <c r="P4" s="3586"/>
      <c r="Q4" s="3586"/>
      <c r="R4" s="3587"/>
      <c r="S4" s="3587"/>
      <c r="T4" s="3587"/>
      <c r="U4" s="3587"/>
      <c r="V4" s="3587"/>
      <c r="W4" s="3587"/>
      <c r="X4" s="3586" t="s">
        <v>1260</v>
      </c>
      <c r="Y4" s="3586"/>
      <c r="Z4" s="3586"/>
      <c r="AA4" s="3586"/>
      <c r="AB4" s="3586"/>
      <c r="AC4" s="3586"/>
      <c r="AD4" s="3586"/>
      <c r="AE4" s="3586"/>
      <c r="AF4" s="3586"/>
      <c r="AG4" s="3586"/>
      <c r="AH4" s="3586"/>
      <c r="AI4" s="3587"/>
      <c r="AJ4" s="3587"/>
      <c r="AK4" s="3587"/>
      <c r="AL4" s="3587"/>
      <c r="AM4" s="3587"/>
      <c r="AN4" s="3586" t="s">
        <v>1261</v>
      </c>
      <c r="AO4" s="3586"/>
      <c r="AP4" s="3586"/>
      <c r="AQ4" s="3586"/>
      <c r="AR4" s="3586"/>
      <c r="AS4" s="3586"/>
      <c r="AT4" s="3586"/>
      <c r="AU4" s="3586"/>
      <c r="AV4" s="3586"/>
      <c r="AW4" s="3586"/>
      <c r="AX4" s="3586"/>
      <c r="AY4" s="3587"/>
      <c r="AZ4" s="3587"/>
      <c r="BA4" s="3587"/>
      <c r="BB4" s="3587"/>
      <c r="BC4" s="3588"/>
      <c r="BD4" s="3588"/>
      <c r="BE4" s="2747"/>
      <c r="BF4" s="2747"/>
      <c r="BG4" s="2747"/>
      <c r="BH4" s="2747"/>
      <c r="BI4" s="2747"/>
      <c r="BJ4" s="2747"/>
      <c r="BK4" s="2747"/>
      <c r="BL4" s="2747"/>
      <c r="BM4" s="2747"/>
      <c r="BN4" s="2747"/>
      <c r="BO4" s="2747"/>
      <c r="BP4" s="2747"/>
      <c r="BQ4" s="2747"/>
      <c r="BR4" s="2747"/>
      <c r="BS4" s="2747"/>
      <c r="BT4" s="2747"/>
      <c r="BU4" s="2747"/>
      <c r="BV4" s="2747"/>
      <c r="BW4" s="2747"/>
      <c r="BX4" s="2747"/>
      <c r="BY4" s="2747"/>
      <c r="BZ4" s="2747"/>
      <c r="CA4" s="2747"/>
      <c r="CB4" s="2747"/>
      <c r="CC4" s="2747"/>
      <c r="CD4" s="2747"/>
      <c r="CE4" s="2747"/>
      <c r="CF4" s="2747"/>
      <c r="CG4" s="2747"/>
      <c r="CH4" s="2747"/>
      <c r="CI4" s="2747"/>
      <c r="CJ4" s="2747"/>
      <c r="CK4" s="2747"/>
      <c r="CL4" s="2747"/>
      <c r="CM4" s="2747"/>
      <c r="CN4" s="2747"/>
      <c r="CO4" s="2747"/>
      <c r="CP4" s="2747"/>
    </row>
    <row r="5" spans="1:94" s="2748" customFormat="1" ht="19.5" customHeight="1">
      <c r="A5" s="2746"/>
      <c r="B5" s="2746"/>
      <c r="D5" s="2886"/>
      <c r="E5" s="2886"/>
      <c r="F5" s="2886"/>
      <c r="G5" s="3589" t="s">
        <v>1262</v>
      </c>
      <c r="H5" s="3589"/>
      <c r="I5" s="3587"/>
      <c r="J5" s="3589" t="s">
        <v>1263</v>
      </c>
      <c r="K5" s="3589"/>
      <c r="L5" s="3587"/>
      <c r="M5" s="3589" t="s">
        <v>1264</v>
      </c>
      <c r="N5" s="3589"/>
      <c r="O5" s="3587"/>
      <c r="P5" s="3589" t="s">
        <v>1265</v>
      </c>
      <c r="Q5" s="3589"/>
      <c r="R5" s="3587"/>
      <c r="S5" s="3587"/>
      <c r="T5" s="3589" t="s">
        <v>1259</v>
      </c>
      <c r="U5" s="3589"/>
      <c r="V5" s="3589"/>
      <c r="W5" s="3590"/>
      <c r="X5" s="3589" t="s">
        <v>1262</v>
      </c>
      <c r="Y5" s="3589"/>
      <c r="Z5" s="3587"/>
      <c r="AA5" s="3589" t="s">
        <v>1263</v>
      </c>
      <c r="AB5" s="3589"/>
      <c r="AC5" s="3587"/>
      <c r="AD5" s="3589" t="s">
        <v>1264</v>
      </c>
      <c r="AE5" s="3589"/>
      <c r="AF5" s="3587"/>
      <c r="AG5" s="3589" t="s">
        <v>1265</v>
      </c>
      <c r="AH5" s="3589"/>
      <c r="AI5" s="3587"/>
      <c r="AJ5" s="3589" t="s">
        <v>1260</v>
      </c>
      <c r="AK5" s="3589"/>
      <c r="AL5" s="3589"/>
      <c r="AM5" s="3587"/>
      <c r="AN5" s="3589" t="s">
        <v>1262</v>
      </c>
      <c r="AO5" s="3589"/>
      <c r="AP5" s="3587"/>
      <c r="AQ5" s="3589" t="s">
        <v>1263</v>
      </c>
      <c r="AR5" s="3589"/>
      <c r="AS5" s="3587"/>
      <c r="AT5" s="3589" t="s">
        <v>1264</v>
      </c>
      <c r="AU5" s="3589"/>
      <c r="AV5" s="3587"/>
      <c r="AW5" s="3589" t="s">
        <v>1265</v>
      </c>
      <c r="AX5" s="3589"/>
      <c r="AY5" s="3587"/>
      <c r="AZ5" s="3589" t="s">
        <v>1261</v>
      </c>
      <c r="BA5" s="3589"/>
      <c r="BB5" s="3589"/>
      <c r="BC5" s="3587"/>
      <c r="BD5" s="3587"/>
      <c r="BE5" s="2749"/>
      <c r="BF5" s="2749"/>
      <c r="BG5" s="2749"/>
      <c r="BH5" s="2749"/>
      <c r="BI5" s="2749"/>
      <c r="BJ5" s="2749"/>
      <c r="BK5" s="2749"/>
      <c r="BL5" s="2749"/>
      <c r="BM5" s="2749"/>
      <c r="BN5" s="2749"/>
      <c r="BO5" s="2749"/>
      <c r="BP5" s="2749"/>
      <c r="BQ5" s="2749"/>
      <c r="BR5" s="2749"/>
      <c r="BS5" s="2749"/>
      <c r="BT5" s="2749"/>
      <c r="BU5" s="2749"/>
      <c r="BV5" s="2749"/>
      <c r="BW5" s="2749"/>
      <c r="BX5" s="2749"/>
      <c r="BY5" s="2749"/>
      <c r="BZ5" s="2749"/>
      <c r="CA5" s="2749"/>
      <c r="CB5" s="2749"/>
      <c r="CC5" s="2749"/>
      <c r="CD5" s="2749"/>
      <c r="CE5" s="2749"/>
      <c r="CF5" s="2749"/>
      <c r="CG5" s="2749"/>
      <c r="CH5" s="2749"/>
      <c r="CI5" s="2749"/>
      <c r="CJ5" s="2749"/>
      <c r="CK5" s="2749"/>
      <c r="CL5" s="2749"/>
      <c r="CM5" s="2749"/>
      <c r="CN5" s="2749"/>
      <c r="CO5" s="2749"/>
      <c r="CP5" s="2749"/>
    </row>
    <row r="6" spans="1:94" ht="16.899999999999999" customHeight="1">
      <c r="C6" s="3263" t="s">
        <v>54</v>
      </c>
      <c r="D6" s="3264"/>
      <c r="E6" s="3265"/>
      <c r="F6" s="2750"/>
      <c r="G6" s="3591" t="s">
        <v>48</v>
      </c>
      <c r="H6" s="3591" t="s">
        <v>48</v>
      </c>
      <c r="I6" s="3592"/>
      <c r="J6" s="3591" t="s">
        <v>48</v>
      </c>
      <c r="K6" s="3591" t="s">
        <v>48</v>
      </c>
      <c r="L6" s="3593"/>
      <c r="M6" s="3591" t="s">
        <v>48</v>
      </c>
      <c r="N6" s="3591" t="s">
        <v>48</v>
      </c>
      <c r="O6" s="3593"/>
      <c r="P6" s="3591" t="s">
        <v>48</v>
      </c>
      <c r="Q6" s="3591" t="s">
        <v>48</v>
      </c>
      <c r="R6" s="3593"/>
      <c r="S6" s="3592"/>
      <c r="T6" s="3591" t="s">
        <v>48</v>
      </c>
      <c r="U6" s="3591" t="s">
        <v>48</v>
      </c>
      <c r="V6" s="3591" t="s">
        <v>98</v>
      </c>
      <c r="W6" s="3594"/>
      <c r="X6" s="3591" t="s">
        <v>48</v>
      </c>
      <c r="Y6" s="3591" t="s">
        <v>48</v>
      </c>
      <c r="Z6" s="3592"/>
      <c r="AA6" s="3591" t="s">
        <v>48</v>
      </c>
      <c r="AB6" s="3591" t="s">
        <v>48</v>
      </c>
      <c r="AC6" s="3593"/>
      <c r="AD6" s="3591" t="s">
        <v>48</v>
      </c>
      <c r="AE6" s="3591" t="s">
        <v>48</v>
      </c>
      <c r="AF6" s="3593"/>
      <c r="AG6" s="3591" t="s">
        <v>48</v>
      </c>
      <c r="AH6" s="3591" t="s">
        <v>48</v>
      </c>
      <c r="AI6" s="3595"/>
      <c r="AJ6" s="3591" t="s">
        <v>48</v>
      </c>
      <c r="AK6" s="3591" t="s">
        <v>48</v>
      </c>
      <c r="AL6" s="3591" t="s">
        <v>98</v>
      </c>
      <c r="AM6" s="3595"/>
      <c r="AN6" s="3591" t="s">
        <v>48</v>
      </c>
      <c r="AO6" s="3591" t="s">
        <v>48</v>
      </c>
      <c r="AP6" s="3592"/>
      <c r="AQ6" s="3591" t="s">
        <v>48</v>
      </c>
      <c r="AR6" s="3591" t="s">
        <v>48</v>
      </c>
      <c r="AS6" s="3593"/>
      <c r="AT6" s="3591" t="s">
        <v>48</v>
      </c>
      <c r="AU6" s="3591" t="s">
        <v>48</v>
      </c>
      <c r="AV6" s="3593"/>
      <c r="AW6" s="3591" t="s">
        <v>48</v>
      </c>
      <c r="AX6" s="3591" t="s">
        <v>48</v>
      </c>
      <c r="AY6" s="3595"/>
      <c r="AZ6" s="3591" t="s">
        <v>48</v>
      </c>
      <c r="BA6" s="3591" t="s">
        <v>48</v>
      </c>
      <c r="BB6" s="3591" t="s">
        <v>98</v>
      </c>
      <c r="BC6" s="3592"/>
      <c r="BD6" s="3592"/>
      <c r="BE6" s="2750"/>
      <c r="BF6" s="2750"/>
      <c r="BG6" s="2750"/>
      <c r="BH6" s="2750"/>
      <c r="BI6" s="2750"/>
      <c r="BJ6" s="2750"/>
      <c r="BK6" s="2750"/>
      <c r="BL6" s="2750"/>
      <c r="BM6" s="2750"/>
      <c r="BN6" s="2750"/>
      <c r="BO6" s="2750"/>
      <c r="BP6" s="2750"/>
      <c r="BQ6" s="2750"/>
      <c r="BR6" s="2750"/>
      <c r="BS6" s="2750"/>
      <c r="BT6" s="2750"/>
      <c r="BU6" s="2750"/>
      <c r="BV6" s="2750"/>
      <c r="BW6" s="2750"/>
      <c r="BX6" s="2750"/>
      <c r="BY6" s="2750"/>
      <c r="BZ6" s="2750"/>
      <c r="CA6" s="2750"/>
      <c r="CB6" s="2750"/>
      <c r="CC6" s="2750"/>
      <c r="CD6" s="2750"/>
      <c r="CE6" s="2750"/>
      <c r="CF6" s="2750"/>
      <c r="CG6" s="2750"/>
      <c r="CH6" s="2750"/>
      <c r="CP6" s="2752"/>
    </row>
    <row r="7" spans="1:94" ht="16.899999999999999" customHeight="1">
      <c r="C7" s="3266"/>
      <c r="D7" s="3267"/>
      <c r="E7" s="3268"/>
      <c r="F7" s="2750"/>
      <c r="G7" s="3596" t="s">
        <v>107</v>
      </c>
      <c r="H7" s="3596" t="s">
        <v>108</v>
      </c>
      <c r="I7" s="3592"/>
      <c r="J7" s="3596" t="s">
        <v>107</v>
      </c>
      <c r="K7" s="3596" t="s">
        <v>108</v>
      </c>
      <c r="L7" s="3593"/>
      <c r="M7" s="3596" t="s">
        <v>107</v>
      </c>
      <c r="N7" s="3596" t="s">
        <v>108</v>
      </c>
      <c r="O7" s="3593"/>
      <c r="P7" s="3596" t="s">
        <v>107</v>
      </c>
      <c r="Q7" s="3596" t="s">
        <v>108</v>
      </c>
      <c r="R7" s="3593"/>
      <c r="S7" s="3592"/>
      <c r="T7" s="3596" t="s">
        <v>107</v>
      </c>
      <c r="U7" s="3596" t="s">
        <v>108</v>
      </c>
      <c r="V7" s="3596" t="s">
        <v>109</v>
      </c>
      <c r="W7" s="3597"/>
      <c r="X7" s="3596" t="s">
        <v>107</v>
      </c>
      <c r="Y7" s="3596" t="s">
        <v>108</v>
      </c>
      <c r="Z7" s="3592"/>
      <c r="AA7" s="3596" t="s">
        <v>107</v>
      </c>
      <c r="AB7" s="3596" t="s">
        <v>108</v>
      </c>
      <c r="AC7" s="3593"/>
      <c r="AD7" s="3596" t="s">
        <v>107</v>
      </c>
      <c r="AE7" s="3596" t="s">
        <v>108</v>
      </c>
      <c r="AF7" s="3593"/>
      <c r="AG7" s="3596" t="s">
        <v>107</v>
      </c>
      <c r="AH7" s="3596" t="s">
        <v>108</v>
      </c>
      <c r="AI7" s="3595"/>
      <c r="AJ7" s="3596" t="s">
        <v>107</v>
      </c>
      <c r="AK7" s="3596" t="s">
        <v>108</v>
      </c>
      <c r="AL7" s="3596" t="s">
        <v>109</v>
      </c>
      <c r="AM7" s="3595"/>
      <c r="AN7" s="3596" t="s">
        <v>107</v>
      </c>
      <c r="AO7" s="3596" t="s">
        <v>108</v>
      </c>
      <c r="AP7" s="3592"/>
      <c r="AQ7" s="3596" t="s">
        <v>107</v>
      </c>
      <c r="AR7" s="3596" t="s">
        <v>108</v>
      </c>
      <c r="AS7" s="3593"/>
      <c r="AT7" s="3596" t="s">
        <v>107</v>
      </c>
      <c r="AU7" s="3596" t="s">
        <v>108</v>
      </c>
      <c r="AV7" s="3593"/>
      <c r="AW7" s="3596" t="s">
        <v>107</v>
      </c>
      <c r="AX7" s="3596" t="s">
        <v>108</v>
      </c>
      <c r="AY7" s="3595"/>
      <c r="AZ7" s="3596" t="s">
        <v>107</v>
      </c>
      <c r="BA7" s="3596" t="s">
        <v>108</v>
      </c>
      <c r="BB7" s="3596" t="s">
        <v>109</v>
      </c>
      <c r="BC7" s="3592"/>
      <c r="BD7" s="3592"/>
      <c r="BE7" s="2750"/>
      <c r="BF7" s="2750"/>
      <c r="BG7" s="2750"/>
      <c r="BH7" s="2750"/>
      <c r="BI7" s="2750"/>
      <c r="BJ7" s="2750"/>
      <c r="BK7" s="2750"/>
      <c r="BL7" s="2750"/>
      <c r="BM7" s="2750"/>
      <c r="BN7" s="2750"/>
      <c r="BO7" s="2750"/>
      <c r="BP7" s="2750"/>
      <c r="BQ7" s="2750"/>
      <c r="BR7" s="2750"/>
      <c r="BS7" s="2750"/>
      <c r="BT7" s="2750"/>
      <c r="BU7" s="2750"/>
      <c r="BV7" s="2750"/>
      <c r="BW7" s="2750"/>
      <c r="BX7" s="2750"/>
      <c r="BY7" s="2750"/>
      <c r="BZ7" s="2750"/>
      <c r="CA7" s="2750"/>
      <c r="CB7" s="2750"/>
      <c r="CC7" s="2750"/>
      <c r="CD7" s="2750"/>
      <c r="CE7" s="2750"/>
      <c r="CF7" s="2750"/>
      <c r="CG7" s="2750"/>
      <c r="CH7" s="2750"/>
      <c r="CP7" s="2752"/>
    </row>
    <row r="8" spans="1:94" ht="16.899999999999999" customHeight="1">
      <c r="C8" s="2913" t="s">
        <v>1267</v>
      </c>
      <c r="D8" s="2914"/>
      <c r="E8" s="2915"/>
      <c r="F8" s="2756"/>
      <c r="G8" s="3598"/>
      <c r="H8" s="3598"/>
      <c r="I8" s="3592"/>
      <c r="J8" s="3598"/>
      <c r="K8" s="3598"/>
      <c r="L8" s="3593"/>
      <c r="M8" s="3598"/>
      <c r="N8" s="3598"/>
      <c r="O8" s="3593"/>
      <c r="P8" s="3598"/>
      <c r="Q8" s="3598"/>
      <c r="R8" s="3593"/>
      <c r="S8" s="3592"/>
      <c r="T8" s="3598"/>
      <c r="U8" s="3598"/>
      <c r="V8" s="3598"/>
      <c r="W8" s="3593"/>
      <c r="X8" s="3598"/>
      <c r="Y8" s="3598"/>
      <c r="Z8" s="3592"/>
      <c r="AA8" s="3598"/>
      <c r="AB8" s="3598"/>
      <c r="AC8" s="3593"/>
      <c r="AD8" s="3598"/>
      <c r="AE8" s="3598"/>
      <c r="AF8" s="3593"/>
      <c r="AG8" s="3598"/>
      <c r="AH8" s="3598"/>
      <c r="AI8" s="3592"/>
      <c r="AJ8" s="3598"/>
      <c r="AK8" s="3598"/>
      <c r="AL8" s="3598"/>
      <c r="AM8" s="3592"/>
      <c r="AN8" s="3598"/>
      <c r="AO8" s="3598"/>
      <c r="AP8" s="3592"/>
      <c r="AQ8" s="3598"/>
      <c r="AR8" s="3598"/>
      <c r="AS8" s="3593"/>
      <c r="AT8" s="3598"/>
      <c r="AU8" s="3598"/>
      <c r="AV8" s="3593"/>
      <c r="AW8" s="3598"/>
      <c r="AX8" s="3598"/>
      <c r="AY8" s="3592"/>
      <c r="AZ8" s="3598"/>
      <c r="BA8" s="3598"/>
      <c r="BB8" s="3598"/>
      <c r="BC8" s="3592"/>
      <c r="BD8" s="3592"/>
      <c r="BE8" s="2756"/>
      <c r="BF8" s="2756"/>
      <c r="BG8" s="2756"/>
      <c r="BH8" s="2756"/>
      <c r="BI8" s="2756"/>
      <c r="BJ8" s="2756"/>
      <c r="BK8" s="2756"/>
      <c r="BL8" s="2756"/>
      <c r="BM8" s="2756"/>
      <c r="BN8" s="2756"/>
      <c r="BO8" s="2756"/>
      <c r="BP8" s="2756"/>
      <c r="BQ8" s="2756"/>
      <c r="BR8" s="2756"/>
      <c r="BS8" s="2756"/>
      <c r="BT8" s="2756"/>
      <c r="BU8" s="2756"/>
      <c r="BV8" s="2756"/>
      <c r="BW8" s="2756"/>
      <c r="BX8" s="2756"/>
      <c r="BY8" s="2756"/>
      <c r="BZ8" s="2756"/>
      <c r="CA8" s="2756"/>
      <c r="CB8" s="2756"/>
      <c r="CC8" s="2756"/>
      <c r="CD8" s="2756"/>
      <c r="CE8" s="2756"/>
      <c r="CF8" s="2756"/>
      <c r="CG8" s="2756"/>
      <c r="CH8" s="2756"/>
      <c r="CP8" s="2752"/>
    </row>
    <row r="9" spans="1:94" ht="16.899999999999999" customHeight="1">
      <c r="C9" s="2918" t="s">
        <v>58</v>
      </c>
      <c r="D9" s="2914"/>
      <c r="E9" s="2915"/>
      <c r="F9" s="2756"/>
      <c r="G9" s="3592"/>
      <c r="H9" s="3592"/>
      <c r="I9" s="3592"/>
      <c r="J9" s="3592"/>
      <c r="K9" s="3592"/>
      <c r="L9" s="3593"/>
      <c r="M9" s="3592"/>
      <c r="N9" s="3592"/>
      <c r="O9" s="3593"/>
      <c r="P9" s="3592"/>
      <c r="Q9" s="3592"/>
      <c r="R9" s="3593"/>
      <c r="S9" s="3592"/>
      <c r="T9" s="3592"/>
      <c r="U9" s="3592"/>
      <c r="V9" s="3592"/>
      <c r="W9" s="3592"/>
      <c r="X9" s="3592"/>
      <c r="Y9" s="3592"/>
      <c r="Z9" s="3592"/>
      <c r="AA9" s="3592"/>
      <c r="AB9" s="3592"/>
      <c r="AC9" s="3593"/>
      <c r="AD9" s="3592"/>
      <c r="AE9" s="3592"/>
      <c r="AF9" s="3593"/>
      <c r="AG9" s="3592"/>
      <c r="AH9" s="3592"/>
      <c r="AI9" s="3592"/>
      <c r="AJ9" s="3592"/>
      <c r="AK9" s="3592"/>
      <c r="AL9" s="3592"/>
      <c r="AM9" s="3592"/>
      <c r="AN9" s="3592"/>
      <c r="AO9" s="3592"/>
      <c r="AP9" s="3592"/>
      <c r="AQ9" s="3592"/>
      <c r="AR9" s="3592"/>
      <c r="AS9" s="3593"/>
      <c r="AT9" s="3592"/>
      <c r="AU9" s="3592"/>
      <c r="AV9" s="3593"/>
      <c r="AW9" s="3592"/>
      <c r="AX9" s="3592"/>
      <c r="AY9" s="3592"/>
      <c r="AZ9" s="3592"/>
      <c r="BA9" s="3592"/>
      <c r="BB9" s="3592"/>
      <c r="BC9" s="3592"/>
      <c r="BD9" s="3592"/>
      <c r="BE9" s="2756"/>
      <c r="BF9" s="2756"/>
      <c r="BG9" s="2756"/>
      <c r="BH9" s="2756"/>
      <c r="BI9" s="2756"/>
      <c r="BJ9" s="2756"/>
      <c r="BK9" s="2756"/>
      <c r="BL9" s="2756"/>
      <c r="BM9" s="2756"/>
      <c r="BN9" s="2756"/>
      <c r="BO9" s="2756"/>
      <c r="BP9" s="2756"/>
      <c r="BQ9" s="2756"/>
      <c r="BR9" s="2756"/>
      <c r="BS9" s="2756"/>
      <c r="BT9" s="2756"/>
      <c r="BU9" s="2756"/>
      <c r="BV9" s="2756"/>
      <c r="BW9" s="2756"/>
      <c r="BX9" s="2756"/>
      <c r="BY9" s="2756"/>
      <c r="BZ9" s="2756"/>
      <c r="CA9" s="2756"/>
      <c r="CB9" s="2756"/>
      <c r="CC9" s="2756"/>
      <c r="CD9" s="2756"/>
      <c r="CE9" s="2756"/>
      <c r="CF9" s="2756"/>
      <c r="CG9" s="2756"/>
      <c r="CH9" s="2756"/>
      <c r="CP9" s="2752"/>
    </row>
    <row r="10" spans="1:94" ht="16.899999999999999" customHeight="1">
      <c r="C10" s="3298"/>
      <c r="D10" s="2759"/>
      <c r="E10" s="2760" t="s">
        <v>92</v>
      </c>
      <c r="F10" s="2756"/>
      <c r="G10" s="3598"/>
      <c r="H10" s="3598"/>
      <c r="I10" s="3592"/>
      <c r="J10" s="3598"/>
      <c r="K10" s="3598"/>
      <c r="L10" s="3593"/>
      <c r="M10" s="3598"/>
      <c r="N10" s="3598"/>
      <c r="O10" s="3593"/>
      <c r="P10" s="3598"/>
      <c r="Q10" s="3598"/>
      <c r="R10" s="3593"/>
      <c r="S10" s="3592"/>
      <c r="T10" s="3598"/>
      <c r="U10" s="3598"/>
      <c r="V10" s="3598"/>
      <c r="W10" s="3593"/>
      <c r="X10" s="3598"/>
      <c r="Y10" s="3598"/>
      <c r="Z10" s="3592"/>
      <c r="AA10" s="3598"/>
      <c r="AB10" s="3598"/>
      <c r="AC10" s="3593"/>
      <c r="AD10" s="3598"/>
      <c r="AE10" s="3598"/>
      <c r="AF10" s="3593"/>
      <c r="AG10" s="3598"/>
      <c r="AH10" s="3598"/>
      <c r="AI10" s="3592"/>
      <c r="AJ10" s="3598"/>
      <c r="AK10" s="3598"/>
      <c r="AL10" s="3598"/>
      <c r="AM10" s="3592"/>
      <c r="AN10" s="3598"/>
      <c r="AO10" s="3598"/>
      <c r="AP10" s="3592"/>
      <c r="AQ10" s="3598"/>
      <c r="AR10" s="3598"/>
      <c r="AS10" s="3593"/>
      <c r="AT10" s="3598"/>
      <c r="AU10" s="3598"/>
      <c r="AV10" s="3593"/>
      <c r="AW10" s="3598"/>
      <c r="AX10" s="3598"/>
      <c r="AY10" s="3592"/>
      <c r="AZ10" s="3598"/>
      <c r="BA10" s="3598"/>
      <c r="BB10" s="3598"/>
      <c r="BC10" s="3592"/>
      <c r="BD10" s="3592"/>
      <c r="BE10" s="2756"/>
      <c r="BF10" s="2756"/>
      <c r="BG10" s="2756"/>
      <c r="BH10" s="2756"/>
      <c r="BI10" s="2756"/>
      <c r="BJ10" s="2756"/>
      <c r="BK10" s="2756"/>
      <c r="BL10" s="2756"/>
      <c r="BM10" s="2756"/>
      <c r="BN10" s="2756"/>
      <c r="BO10" s="2756"/>
      <c r="BP10" s="2756"/>
      <c r="BQ10" s="2756"/>
      <c r="BR10" s="2756"/>
      <c r="BS10" s="2756"/>
      <c r="BT10" s="2756"/>
      <c r="BU10" s="2756"/>
      <c r="BV10" s="2756"/>
      <c r="BW10" s="2756"/>
      <c r="BX10" s="2756"/>
      <c r="BY10" s="2756"/>
      <c r="BZ10" s="2756"/>
      <c r="CA10" s="2756"/>
      <c r="CB10" s="2756"/>
      <c r="CC10" s="2756"/>
      <c r="CD10" s="2756"/>
      <c r="CE10" s="2756"/>
      <c r="CF10" s="2756"/>
      <c r="CG10" s="2756"/>
      <c r="CH10" s="2756"/>
      <c r="CP10" s="2752"/>
    </row>
    <row r="11" spans="1:94" ht="16.899999999999999" customHeight="1">
      <c r="C11" s="3299"/>
      <c r="D11" s="2762"/>
      <c r="E11" s="2923" t="s">
        <v>1269</v>
      </c>
      <c r="F11" s="2756"/>
      <c r="G11" s="3598"/>
      <c r="H11" s="3598"/>
      <c r="I11" s="3592"/>
      <c r="J11" s="3598"/>
      <c r="K11" s="3598"/>
      <c r="L11" s="3593"/>
      <c r="M11" s="3598"/>
      <c r="N11" s="3598"/>
      <c r="O11" s="3593"/>
      <c r="P11" s="3598"/>
      <c r="Q11" s="3598"/>
      <c r="R11" s="3593"/>
      <c r="S11" s="3592"/>
      <c r="T11" s="3598"/>
      <c r="U11" s="3598"/>
      <c r="V11" s="3598"/>
      <c r="W11" s="3593"/>
      <c r="X11" s="3598"/>
      <c r="Y11" s="3598"/>
      <c r="Z11" s="3592"/>
      <c r="AA11" s="3598"/>
      <c r="AB11" s="3598"/>
      <c r="AC11" s="3593"/>
      <c r="AD11" s="3598"/>
      <c r="AE11" s="3598"/>
      <c r="AF11" s="3593"/>
      <c r="AG11" s="3598"/>
      <c r="AH11" s="3598"/>
      <c r="AI11" s="3592"/>
      <c r="AJ11" s="3598"/>
      <c r="AK11" s="3598"/>
      <c r="AL11" s="3598"/>
      <c r="AM11" s="3592"/>
      <c r="AN11" s="3598"/>
      <c r="AO11" s="3598"/>
      <c r="AP11" s="3592"/>
      <c r="AQ11" s="3598"/>
      <c r="AR11" s="3598"/>
      <c r="AS11" s="3593"/>
      <c r="AT11" s="3598"/>
      <c r="AU11" s="3598"/>
      <c r="AV11" s="3593"/>
      <c r="AW11" s="3598"/>
      <c r="AX11" s="3598"/>
      <c r="AY11" s="3592"/>
      <c r="AZ11" s="3598"/>
      <c r="BA11" s="3598"/>
      <c r="BB11" s="3598"/>
      <c r="BC11" s="3592"/>
      <c r="BD11" s="3592"/>
      <c r="BE11" s="2756"/>
      <c r="BF11" s="2756"/>
      <c r="BG11" s="2756"/>
      <c r="BH11" s="2756"/>
      <c r="BI11" s="2756"/>
      <c r="BJ11" s="2756"/>
      <c r="BK11" s="2756"/>
      <c r="BL11" s="2756"/>
      <c r="BM11" s="2756"/>
      <c r="BN11" s="2756"/>
      <c r="BO11" s="2756"/>
      <c r="BP11" s="2756"/>
      <c r="BQ11" s="2756"/>
      <c r="BR11" s="2756"/>
      <c r="BS11" s="2756"/>
      <c r="BT11" s="2756"/>
      <c r="BU11" s="2756"/>
      <c r="BV11" s="2756"/>
      <c r="BW11" s="2756"/>
      <c r="BX11" s="2756"/>
      <c r="BY11" s="2756"/>
      <c r="BZ11" s="2756"/>
      <c r="CA11" s="2756"/>
      <c r="CB11" s="2756"/>
      <c r="CC11" s="2756"/>
      <c r="CD11" s="2756"/>
      <c r="CE11" s="2756"/>
      <c r="CF11" s="2756"/>
      <c r="CG11" s="2756"/>
      <c r="CH11" s="2756"/>
      <c r="CP11" s="2752"/>
    </row>
    <row r="12" spans="1:94" ht="16.899999999999999" customHeight="1">
      <c r="C12" s="2913" t="s">
        <v>1270</v>
      </c>
      <c r="D12" s="2914"/>
      <c r="E12" s="2915"/>
      <c r="F12" s="2756"/>
      <c r="G12" s="3592"/>
      <c r="H12" s="3592"/>
      <c r="I12" s="3592"/>
      <c r="J12" s="3592"/>
      <c r="K12" s="3592"/>
      <c r="L12" s="3593"/>
      <c r="M12" s="3592"/>
      <c r="N12" s="3592"/>
      <c r="O12" s="3593"/>
      <c r="P12" s="3592"/>
      <c r="Q12" s="3592"/>
      <c r="R12" s="3593"/>
      <c r="S12" s="3592"/>
      <c r="T12" s="3592"/>
      <c r="U12" s="3592"/>
      <c r="V12" s="3592"/>
      <c r="W12" s="3592"/>
      <c r="X12" s="3592"/>
      <c r="Y12" s="3592"/>
      <c r="Z12" s="3592"/>
      <c r="AA12" s="3592"/>
      <c r="AB12" s="3592"/>
      <c r="AC12" s="3593"/>
      <c r="AD12" s="3592"/>
      <c r="AE12" s="3592"/>
      <c r="AF12" s="3593"/>
      <c r="AG12" s="3592"/>
      <c r="AH12" s="3592"/>
      <c r="AI12" s="3592"/>
      <c r="AJ12" s="3592"/>
      <c r="AK12" s="3592"/>
      <c r="AL12" s="3592"/>
      <c r="AM12" s="3592"/>
      <c r="AN12" s="3592"/>
      <c r="AO12" s="3592"/>
      <c r="AP12" s="3592"/>
      <c r="AQ12" s="3592"/>
      <c r="AR12" s="3592"/>
      <c r="AS12" s="3593"/>
      <c r="AT12" s="3592"/>
      <c r="AU12" s="3592"/>
      <c r="AV12" s="3593"/>
      <c r="AW12" s="3592"/>
      <c r="AX12" s="3592"/>
      <c r="AY12" s="3592"/>
      <c r="AZ12" s="3592"/>
      <c r="BA12" s="3592"/>
      <c r="BB12" s="3592"/>
      <c r="BC12" s="3592"/>
      <c r="BD12" s="3592"/>
      <c r="BE12" s="2756"/>
      <c r="BF12" s="2756"/>
      <c r="BG12" s="2756"/>
      <c r="BH12" s="2756"/>
      <c r="BI12" s="2756"/>
      <c r="BJ12" s="2756"/>
      <c r="BK12" s="2756"/>
      <c r="BL12" s="2756"/>
      <c r="BM12" s="2756"/>
      <c r="BN12" s="2756"/>
      <c r="BO12" s="2756"/>
      <c r="BP12" s="2756"/>
      <c r="BQ12" s="2756"/>
      <c r="BR12" s="2756"/>
      <c r="BS12" s="2756"/>
      <c r="BT12" s="2756"/>
      <c r="BU12" s="2756"/>
      <c r="BV12" s="2756"/>
      <c r="BW12" s="2756"/>
      <c r="BX12" s="2756"/>
      <c r="BY12" s="2756"/>
      <c r="BZ12" s="2756"/>
      <c r="CA12" s="2756"/>
      <c r="CB12" s="2756"/>
      <c r="CC12" s="2756"/>
      <c r="CD12" s="2756"/>
      <c r="CE12" s="2756"/>
      <c r="CF12" s="2756"/>
      <c r="CG12" s="2756"/>
      <c r="CH12" s="2756"/>
      <c r="CP12" s="2752"/>
    </row>
    <row r="13" spans="1:94" ht="16.899999999999999" customHeight="1">
      <c r="C13" s="3257"/>
      <c r="D13" s="2924"/>
      <c r="E13" s="2889" t="s">
        <v>92</v>
      </c>
      <c r="F13" s="2756"/>
      <c r="G13" s="3598"/>
      <c r="H13" s="3598"/>
      <c r="I13" s="3592"/>
      <c r="J13" s="3598"/>
      <c r="K13" s="3598"/>
      <c r="L13" s="3593"/>
      <c r="M13" s="3598"/>
      <c r="N13" s="3598"/>
      <c r="O13" s="3593"/>
      <c r="P13" s="3598"/>
      <c r="Q13" s="3598"/>
      <c r="R13" s="3593"/>
      <c r="S13" s="3592"/>
      <c r="T13" s="3598"/>
      <c r="U13" s="3598"/>
      <c r="V13" s="3598"/>
      <c r="W13" s="3593"/>
      <c r="X13" s="3598"/>
      <c r="Y13" s="3598"/>
      <c r="Z13" s="3592"/>
      <c r="AA13" s="3598"/>
      <c r="AB13" s="3598"/>
      <c r="AC13" s="3593"/>
      <c r="AD13" s="3598"/>
      <c r="AE13" s="3598"/>
      <c r="AF13" s="3593"/>
      <c r="AG13" s="3598"/>
      <c r="AH13" s="3598"/>
      <c r="AI13" s="3592"/>
      <c r="AJ13" s="3598"/>
      <c r="AK13" s="3598"/>
      <c r="AL13" s="3598"/>
      <c r="AM13" s="3592"/>
      <c r="AN13" s="3598"/>
      <c r="AO13" s="3598"/>
      <c r="AP13" s="3592"/>
      <c r="AQ13" s="3598"/>
      <c r="AR13" s="3598"/>
      <c r="AS13" s="3593"/>
      <c r="AT13" s="3598"/>
      <c r="AU13" s="3598"/>
      <c r="AV13" s="3593"/>
      <c r="AW13" s="3598"/>
      <c r="AX13" s="3598"/>
      <c r="AY13" s="3592"/>
      <c r="AZ13" s="3598"/>
      <c r="BA13" s="3598"/>
      <c r="BB13" s="3598"/>
      <c r="BC13" s="3592"/>
      <c r="BD13" s="3592"/>
      <c r="BE13" s="2756"/>
      <c r="BF13" s="2756"/>
      <c r="BG13" s="2756"/>
      <c r="BH13" s="2756"/>
      <c r="BI13" s="2756"/>
      <c r="BJ13" s="2756"/>
      <c r="BK13" s="2756"/>
      <c r="BL13" s="2756"/>
      <c r="BM13" s="2756"/>
      <c r="BN13" s="2756"/>
      <c r="BO13" s="2756"/>
      <c r="BP13" s="2756"/>
      <c r="BQ13" s="2756"/>
      <c r="BR13" s="2756"/>
      <c r="BS13" s="2756"/>
      <c r="BT13" s="2756"/>
      <c r="BU13" s="2756"/>
      <c r="BV13" s="2756"/>
      <c r="BW13" s="2756"/>
      <c r="BX13" s="2756"/>
      <c r="BY13" s="2756"/>
      <c r="BZ13" s="2756"/>
      <c r="CA13" s="2756"/>
      <c r="CB13" s="2756"/>
      <c r="CC13" s="2756"/>
      <c r="CD13" s="2756"/>
      <c r="CE13" s="2756"/>
      <c r="CF13" s="2756"/>
      <c r="CG13" s="2756"/>
      <c r="CH13" s="2756"/>
      <c r="CP13" s="2752"/>
    </row>
    <row r="14" spans="1:94" ht="16.899999999999999" customHeight="1">
      <c r="C14" s="3259"/>
      <c r="D14" s="2764"/>
      <c r="E14" s="2926" t="s">
        <v>338</v>
      </c>
      <c r="F14" s="2756"/>
      <c r="G14" s="3598"/>
      <c r="H14" s="3598"/>
      <c r="I14" s="3592"/>
      <c r="J14" s="3598"/>
      <c r="K14" s="3598"/>
      <c r="L14" s="3593"/>
      <c r="M14" s="3598"/>
      <c r="N14" s="3598"/>
      <c r="O14" s="3593"/>
      <c r="P14" s="3598"/>
      <c r="Q14" s="3598"/>
      <c r="R14" s="3593"/>
      <c r="S14" s="3592"/>
      <c r="T14" s="3598"/>
      <c r="U14" s="3598"/>
      <c r="V14" s="3598"/>
      <c r="W14" s="3593"/>
      <c r="X14" s="3598"/>
      <c r="Y14" s="3598"/>
      <c r="Z14" s="3592"/>
      <c r="AA14" s="3598"/>
      <c r="AB14" s="3598"/>
      <c r="AC14" s="3593"/>
      <c r="AD14" s="3598"/>
      <c r="AE14" s="3598"/>
      <c r="AF14" s="3593"/>
      <c r="AG14" s="3598"/>
      <c r="AH14" s="3598"/>
      <c r="AI14" s="3592"/>
      <c r="AJ14" s="3598"/>
      <c r="AK14" s="3598"/>
      <c r="AL14" s="3598"/>
      <c r="AM14" s="3592"/>
      <c r="AN14" s="3598"/>
      <c r="AO14" s="3598"/>
      <c r="AP14" s="3592"/>
      <c r="AQ14" s="3598"/>
      <c r="AR14" s="3598"/>
      <c r="AS14" s="3593"/>
      <c r="AT14" s="3598"/>
      <c r="AU14" s="3598"/>
      <c r="AV14" s="3593"/>
      <c r="AW14" s="3598"/>
      <c r="AX14" s="3598"/>
      <c r="AY14" s="3592"/>
      <c r="AZ14" s="3598"/>
      <c r="BA14" s="3598"/>
      <c r="BB14" s="3598"/>
      <c r="BC14" s="3592"/>
      <c r="BD14" s="3592"/>
      <c r="BE14" s="2756"/>
      <c r="BF14" s="2756"/>
      <c r="BG14" s="2756"/>
      <c r="BH14" s="2756"/>
      <c r="BI14" s="2756"/>
      <c r="BJ14" s="2756"/>
      <c r="BK14" s="2756"/>
      <c r="BL14" s="2756"/>
      <c r="BM14" s="2756"/>
      <c r="BN14" s="2756"/>
      <c r="BO14" s="2756"/>
      <c r="BP14" s="2756"/>
      <c r="BQ14" s="2756"/>
      <c r="BR14" s="2756"/>
      <c r="BS14" s="2756"/>
      <c r="BT14" s="2756"/>
      <c r="BU14" s="2756"/>
      <c r="BV14" s="2756"/>
      <c r="BW14" s="2756"/>
      <c r="BX14" s="2756"/>
      <c r="BY14" s="2756"/>
      <c r="BZ14" s="2756"/>
      <c r="CA14" s="2756"/>
      <c r="CB14" s="2756"/>
      <c r="CC14" s="2756"/>
      <c r="CD14" s="2756"/>
      <c r="CE14" s="2756"/>
      <c r="CF14" s="2756"/>
      <c r="CG14" s="2756"/>
      <c r="CH14" s="2756"/>
      <c r="CP14" s="2752"/>
    </row>
    <row r="15" spans="1:94" ht="16.899999999999999" customHeight="1">
      <c r="C15" s="3259"/>
      <c r="D15" s="2764"/>
      <c r="E15" s="2927" t="s">
        <v>93</v>
      </c>
      <c r="F15" s="2756"/>
      <c r="G15" s="3598"/>
      <c r="H15" s="3598"/>
      <c r="I15" s="3592"/>
      <c r="J15" s="3598"/>
      <c r="K15" s="3598"/>
      <c r="L15" s="3593"/>
      <c r="M15" s="3598"/>
      <c r="N15" s="3598"/>
      <c r="O15" s="3593"/>
      <c r="P15" s="3598"/>
      <c r="Q15" s="3598"/>
      <c r="R15" s="3593"/>
      <c r="S15" s="3592"/>
      <c r="T15" s="3598"/>
      <c r="U15" s="3598"/>
      <c r="V15" s="3598"/>
      <c r="W15" s="3593"/>
      <c r="X15" s="3598"/>
      <c r="Y15" s="3598"/>
      <c r="Z15" s="3592"/>
      <c r="AA15" s="3598"/>
      <c r="AB15" s="3598"/>
      <c r="AC15" s="3593"/>
      <c r="AD15" s="3598"/>
      <c r="AE15" s="3598"/>
      <c r="AF15" s="3593"/>
      <c r="AG15" s="3598"/>
      <c r="AH15" s="3598"/>
      <c r="AI15" s="3592"/>
      <c r="AJ15" s="3598"/>
      <c r="AK15" s="3598"/>
      <c r="AL15" s="3598"/>
      <c r="AM15" s="3592"/>
      <c r="AN15" s="3598"/>
      <c r="AO15" s="3598"/>
      <c r="AP15" s="3592"/>
      <c r="AQ15" s="3598"/>
      <c r="AR15" s="3598"/>
      <c r="AS15" s="3593"/>
      <c r="AT15" s="3598"/>
      <c r="AU15" s="3598"/>
      <c r="AV15" s="3593"/>
      <c r="AW15" s="3598"/>
      <c r="AX15" s="3598"/>
      <c r="AY15" s="3592"/>
      <c r="AZ15" s="3598"/>
      <c r="BA15" s="3598"/>
      <c r="BB15" s="3598"/>
      <c r="BC15" s="3592"/>
      <c r="BD15" s="3592"/>
      <c r="BE15" s="2756"/>
      <c r="BF15" s="2756"/>
      <c r="BG15" s="2756"/>
      <c r="BH15" s="2756"/>
      <c r="BI15" s="2756"/>
      <c r="BJ15" s="2756"/>
      <c r="BK15" s="2756"/>
      <c r="BL15" s="2756"/>
      <c r="BM15" s="2756"/>
      <c r="BN15" s="2756"/>
      <c r="BO15" s="2756"/>
      <c r="BP15" s="2756"/>
      <c r="BQ15" s="2756"/>
      <c r="BR15" s="2756"/>
      <c r="BS15" s="2756"/>
      <c r="BT15" s="2756"/>
      <c r="BU15" s="2756"/>
      <c r="BV15" s="2756"/>
      <c r="BW15" s="2756"/>
      <c r="BX15" s="2756"/>
      <c r="BY15" s="2756"/>
      <c r="BZ15" s="2756"/>
      <c r="CA15" s="2756"/>
      <c r="CB15" s="2756"/>
      <c r="CC15" s="2756"/>
      <c r="CD15" s="2756"/>
      <c r="CE15" s="2756"/>
      <c r="CF15" s="2756"/>
      <c r="CG15" s="2756"/>
      <c r="CH15" s="2756"/>
      <c r="CP15" s="2752"/>
    </row>
    <row r="16" spans="1:94" ht="16.899999999999999" customHeight="1">
      <c r="C16" s="3261"/>
      <c r="D16" s="2765"/>
      <c r="E16" s="2927" t="s">
        <v>99</v>
      </c>
      <c r="F16" s="2756"/>
      <c r="G16" s="3598"/>
      <c r="H16" s="3598"/>
      <c r="I16" s="3592"/>
      <c r="J16" s="3598"/>
      <c r="K16" s="3598"/>
      <c r="L16" s="3593"/>
      <c r="M16" s="3598"/>
      <c r="N16" s="3598"/>
      <c r="O16" s="3593"/>
      <c r="P16" s="3598"/>
      <c r="Q16" s="3598"/>
      <c r="R16" s="3593"/>
      <c r="S16" s="3592"/>
      <c r="T16" s="3598"/>
      <c r="U16" s="3598"/>
      <c r="V16" s="3598"/>
      <c r="W16" s="3593"/>
      <c r="X16" s="3598"/>
      <c r="Y16" s="3598"/>
      <c r="Z16" s="3592"/>
      <c r="AA16" s="3598"/>
      <c r="AB16" s="3598"/>
      <c r="AC16" s="3593"/>
      <c r="AD16" s="3598"/>
      <c r="AE16" s="3598"/>
      <c r="AF16" s="3593"/>
      <c r="AG16" s="3598"/>
      <c r="AH16" s="3598"/>
      <c r="AI16" s="3592"/>
      <c r="AJ16" s="3598"/>
      <c r="AK16" s="3598"/>
      <c r="AL16" s="3598"/>
      <c r="AM16" s="3592"/>
      <c r="AN16" s="3598"/>
      <c r="AO16" s="3598"/>
      <c r="AP16" s="3592"/>
      <c r="AQ16" s="3598"/>
      <c r="AR16" s="3598"/>
      <c r="AS16" s="3593"/>
      <c r="AT16" s="3598"/>
      <c r="AU16" s="3598"/>
      <c r="AV16" s="3593"/>
      <c r="AW16" s="3598"/>
      <c r="AX16" s="3598"/>
      <c r="AY16" s="3592"/>
      <c r="AZ16" s="3598"/>
      <c r="BA16" s="3598"/>
      <c r="BB16" s="3598"/>
      <c r="BC16" s="3592"/>
      <c r="BD16" s="3592"/>
      <c r="BE16" s="2756"/>
      <c r="BF16" s="2756"/>
      <c r="BG16" s="2756"/>
      <c r="BH16" s="2756"/>
      <c r="BI16" s="2756"/>
      <c r="BJ16" s="2756"/>
      <c r="BK16" s="2756"/>
      <c r="BL16" s="2756"/>
      <c r="BM16" s="2756"/>
      <c r="BN16" s="2756"/>
      <c r="BO16" s="2756"/>
      <c r="BP16" s="2756"/>
      <c r="BQ16" s="2756"/>
      <c r="BR16" s="2756"/>
      <c r="BS16" s="2756"/>
      <c r="BT16" s="2756"/>
      <c r="BU16" s="2756"/>
      <c r="BV16" s="2756"/>
      <c r="BW16" s="2756"/>
      <c r="BX16" s="2756"/>
      <c r="BY16" s="2756"/>
      <c r="BZ16" s="2756"/>
      <c r="CA16" s="2756"/>
      <c r="CB16" s="2756"/>
      <c r="CC16" s="2756"/>
      <c r="CD16" s="2756"/>
      <c r="CE16" s="2756"/>
      <c r="CF16" s="2756"/>
      <c r="CG16" s="2756"/>
      <c r="CH16" s="2756"/>
      <c r="CP16" s="2752"/>
    </row>
    <row r="17" spans="1:94" ht="16.899999999999999" customHeight="1">
      <c r="C17" s="2913" t="s">
        <v>1271</v>
      </c>
      <c r="D17" s="2914"/>
      <c r="E17" s="2928"/>
      <c r="F17" s="2756"/>
      <c r="G17" s="3592"/>
      <c r="H17" s="3592"/>
      <c r="I17" s="3592"/>
      <c r="J17" s="3592"/>
      <c r="K17" s="3592"/>
      <c r="L17" s="3593"/>
      <c r="M17" s="3592"/>
      <c r="N17" s="3592"/>
      <c r="O17" s="3593"/>
      <c r="P17" s="3592"/>
      <c r="Q17" s="3592"/>
      <c r="R17" s="3593"/>
      <c r="S17" s="3592"/>
      <c r="T17" s="3592"/>
      <c r="U17" s="3592"/>
      <c r="V17" s="3592"/>
      <c r="W17" s="3592"/>
      <c r="X17" s="3592"/>
      <c r="Y17" s="3592"/>
      <c r="Z17" s="3592"/>
      <c r="AA17" s="3592"/>
      <c r="AB17" s="3592"/>
      <c r="AC17" s="3593"/>
      <c r="AD17" s="3592"/>
      <c r="AE17" s="3592"/>
      <c r="AF17" s="3593"/>
      <c r="AG17" s="3592"/>
      <c r="AH17" s="3592"/>
      <c r="AI17" s="3592"/>
      <c r="AJ17" s="3592"/>
      <c r="AK17" s="3592"/>
      <c r="AL17" s="3592"/>
      <c r="AM17" s="3592"/>
      <c r="AN17" s="3592"/>
      <c r="AO17" s="3592"/>
      <c r="AP17" s="3592"/>
      <c r="AQ17" s="3592"/>
      <c r="AR17" s="3592"/>
      <c r="AS17" s="3593"/>
      <c r="AT17" s="3592"/>
      <c r="AU17" s="3592"/>
      <c r="AV17" s="3593"/>
      <c r="AW17" s="3592"/>
      <c r="AX17" s="3592"/>
      <c r="AY17" s="3592"/>
      <c r="AZ17" s="3592"/>
      <c r="BA17" s="3592"/>
      <c r="BB17" s="3592"/>
      <c r="BC17" s="3592"/>
      <c r="BD17" s="3592"/>
      <c r="BE17" s="2756"/>
      <c r="BF17" s="2756"/>
      <c r="BG17" s="2756"/>
      <c r="BH17" s="2756"/>
      <c r="BI17" s="2756"/>
      <c r="BJ17" s="2756"/>
      <c r="BK17" s="2756"/>
      <c r="BL17" s="2756"/>
      <c r="BM17" s="2756"/>
      <c r="BN17" s="2756"/>
      <c r="BO17" s="2756"/>
      <c r="BP17" s="2756"/>
      <c r="BQ17" s="2756"/>
      <c r="BR17" s="2756"/>
      <c r="BS17" s="2756"/>
      <c r="BT17" s="2756"/>
      <c r="BU17" s="2756"/>
      <c r="BV17" s="2756"/>
      <c r="BW17" s="2756"/>
      <c r="BX17" s="2756"/>
      <c r="BY17" s="2756"/>
      <c r="BZ17" s="2756"/>
      <c r="CA17" s="2756"/>
      <c r="CB17" s="2756"/>
      <c r="CC17" s="2756"/>
      <c r="CD17" s="2756"/>
      <c r="CE17" s="2756"/>
      <c r="CF17" s="2756"/>
      <c r="CG17" s="2756"/>
      <c r="CH17" s="2756"/>
      <c r="CP17" s="2752"/>
    </row>
    <row r="18" spans="1:94" s="2748" customFormat="1" ht="16.899999999999999" customHeight="1">
      <c r="A18" s="2746"/>
      <c r="B18" s="2746"/>
      <c r="C18" s="3271"/>
      <c r="D18" s="2929"/>
      <c r="E18" s="2930" t="s">
        <v>1273</v>
      </c>
      <c r="F18" s="2750"/>
      <c r="G18" s="3598"/>
      <c r="H18" s="3598"/>
      <c r="I18" s="3592"/>
      <c r="J18" s="3598"/>
      <c r="K18" s="3598"/>
      <c r="L18" s="3593"/>
      <c r="M18" s="3598"/>
      <c r="N18" s="3598"/>
      <c r="O18" s="3593"/>
      <c r="P18" s="3598"/>
      <c r="Q18" s="3598"/>
      <c r="R18" s="3593"/>
      <c r="S18" s="3592"/>
      <c r="T18" s="3598"/>
      <c r="U18" s="3598"/>
      <c r="V18" s="3598"/>
      <c r="W18" s="3593"/>
      <c r="X18" s="3598"/>
      <c r="Y18" s="3598"/>
      <c r="Z18" s="3592"/>
      <c r="AA18" s="3598"/>
      <c r="AB18" s="3598"/>
      <c r="AC18" s="3593"/>
      <c r="AD18" s="3598"/>
      <c r="AE18" s="3598"/>
      <c r="AF18" s="3593"/>
      <c r="AG18" s="3598"/>
      <c r="AH18" s="3598"/>
      <c r="AI18" s="3592"/>
      <c r="AJ18" s="3598"/>
      <c r="AK18" s="3598"/>
      <c r="AL18" s="3598"/>
      <c r="AM18" s="3592"/>
      <c r="AN18" s="3598"/>
      <c r="AO18" s="3598"/>
      <c r="AP18" s="3592"/>
      <c r="AQ18" s="3598"/>
      <c r="AR18" s="3598"/>
      <c r="AS18" s="3593"/>
      <c r="AT18" s="3598"/>
      <c r="AU18" s="3598"/>
      <c r="AV18" s="3593"/>
      <c r="AW18" s="3598"/>
      <c r="AX18" s="3598"/>
      <c r="AY18" s="3592"/>
      <c r="AZ18" s="3598"/>
      <c r="BA18" s="3598"/>
      <c r="BB18" s="3598"/>
      <c r="BC18" s="3592"/>
      <c r="BD18" s="3592"/>
      <c r="BE18" s="2750"/>
      <c r="BF18" s="2750"/>
      <c r="BG18" s="2750"/>
      <c r="BH18" s="2750"/>
      <c r="BI18" s="2750"/>
      <c r="BJ18" s="2750"/>
      <c r="BK18" s="2750"/>
      <c r="BL18" s="2750"/>
      <c r="BM18" s="2750"/>
      <c r="BN18" s="2750"/>
      <c r="BO18" s="2750"/>
      <c r="BP18" s="2750"/>
      <c r="BQ18" s="2750"/>
      <c r="BR18" s="2750"/>
      <c r="BS18" s="2750"/>
      <c r="BT18" s="2750"/>
      <c r="BU18" s="2750"/>
      <c r="BV18" s="2750"/>
      <c r="BW18" s="2750"/>
      <c r="BX18" s="2750"/>
      <c r="BY18" s="2750"/>
      <c r="BZ18" s="2750"/>
      <c r="CA18" s="2750"/>
      <c r="CB18" s="2750"/>
      <c r="CC18" s="2750"/>
      <c r="CD18" s="2750"/>
      <c r="CE18" s="2750"/>
      <c r="CF18" s="2750"/>
      <c r="CG18" s="2750"/>
      <c r="CH18" s="2750"/>
    </row>
    <row r="19" spans="1:94" s="2748" customFormat="1" ht="16.899999999999999" customHeight="1">
      <c r="A19" s="2746"/>
      <c r="B19" s="2746"/>
      <c r="C19" s="3272"/>
      <c r="D19" s="2766"/>
      <c r="E19" s="2923" t="s">
        <v>100</v>
      </c>
      <c r="F19" s="2750"/>
      <c r="G19" s="3598"/>
      <c r="H19" s="3598"/>
      <c r="I19" s="3592"/>
      <c r="J19" s="3598"/>
      <c r="K19" s="3598"/>
      <c r="L19" s="3593"/>
      <c r="M19" s="3598"/>
      <c r="N19" s="3598"/>
      <c r="O19" s="3593"/>
      <c r="P19" s="3598"/>
      <c r="Q19" s="3598"/>
      <c r="R19" s="3593"/>
      <c r="S19" s="3592"/>
      <c r="T19" s="3598"/>
      <c r="U19" s="3598"/>
      <c r="V19" s="3598"/>
      <c r="W19" s="3593"/>
      <c r="X19" s="3598"/>
      <c r="Y19" s="3598"/>
      <c r="Z19" s="3592"/>
      <c r="AA19" s="3598"/>
      <c r="AB19" s="3598"/>
      <c r="AC19" s="3593"/>
      <c r="AD19" s="3598"/>
      <c r="AE19" s="3598"/>
      <c r="AF19" s="3593"/>
      <c r="AG19" s="3598"/>
      <c r="AH19" s="3598"/>
      <c r="AI19" s="3592"/>
      <c r="AJ19" s="3598"/>
      <c r="AK19" s="3598"/>
      <c r="AL19" s="3598"/>
      <c r="AM19" s="3592"/>
      <c r="AN19" s="3598"/>
      <c r="AO19" s="3598"/>
      <c r="AP19" s="3592"/>
      <c r="AQ19" s="3598"/>
      <c r="AR19" s="3598"/>
      <c r="AS19" s="3593"/>
      <c r="AT19" s="3598"/>
      <c r="AU19" s="3598"/>
      <c r="AV19" s="3593"/>
      <c r="AW19" s="3598"/>
      <c r="AX19" s="3598"/>
      <c r="AY19" s="3592"/>
      <c r="AZ19" s="3598"/>
      <c r="BA19" s="3598"/>
      <c r="BB19" s="3598"/>
      <c r="BC19" s="3592"/>
      <c r="BD19" s="3592"/>
      <c r="BE19" s="2750"/>
      <c r="BF19" s="2750"/>
      <c r="BG19" s="2750"/>
      <c r="BH19" s="2750"/>
      <c r="BI19" s="2750"/>
      <c r="BJ19" s="2750"/>
      <c r="BK19" s="2750"/>
      <c r="BL19" s="2750"/>
      <c r="BM19" s="2750"/>
      <c r="BN19" s="2750"/>
      <c r="BO19" s="2750"/>
      <c r="BP19" s="2750"/>
      <c r="BQ19" s="2750"/>
      <c r="BR19" s="2750"/>
      <c r="BS19" s="2750"/>
      <c r="BT19" s="2750"/>
      <c r="BU19" s="2750"/>
      <c r="BV19" s="2750"/>
      <c r="BW19" s="2750"/>
      <c r="BX19" s="2750"/>
      <c r="BY19" s="2750"/>
      <c r="BZ19" s="2750"/>
      <c r="CA19" s="2750"/>
      <c r="CB19" s="2750"/>
      <c r="CC19" s="2750"/>
      <c r="CD19" s="2750"/>
      <c r="CE19" s="2750"/>
      <c r="CF19" s="2750"/>
      <c r="CG19" s="2750"/>
      <c r="CH19" s="2750"/>
    </row>
    <row r="20" spans="1:94" ht="16.899999999999999" customHeight="1">
      <c r="C20" s="2767"/>
      <c r="D20" s="2759"/>
      <c r="E20" s="2759"/>
      <c r="F20" s="2756"/>
      <c r="G20" s="3592"/>
      <c r="H20" s="3592"/>
      <c r="I20" s="3592"/>
      <c r="J20" s="3592"/>
      <c r="K20" s="3592"/>
      <c r="L20" s="3593"/>
      <c r="M20" s="3592"/>
      <c r="N20" s="3592"/>
      <c r="O20" s="3593"/>
      <c r="P20" s="3592"/>
      <c r="Q20" s="3592"/>
      <c r="R20" s="3593"/>
      <c r="S20" s="3592"/>
      <c r="T20" s="3592"/>
      <c r="U20" s="3592"/>
      <c r="V20" s="3592"/>
      <c r="W20" s="3592"/>
      <c r="X20" s="3592"/>
      <c r="Y20" s="3592"/>
      <c r="Z20" s="3592"/>
      <c r="AA20" s="3592"/>
      <c r="AB20" s="3592"/>
      <c r="AC20" s="3593"/>
      <c r="AD20" s="3592"/>
      <c r="AE20" s="3592"/>
      <c r="AF20" s="3593"/>
      <c r="AG20" s="3592"/>
      <c r="AH20" s="3592"/>
      <c r="AI20" s="3592"/>
      <c r="AJ20" s="3592"/>
      <c r="AK20" s="3592"/>
      <c r="AL20" s="3592"/>
      <c r="AM20" s="3592"/>
      <c r="AN20" s="3592"/>
      <c r="AO20" s="3592"/>
      <c r="AP20" s="3592"/>
      <c r="AQ20" s="3592"/>
      <c r="AR20" s="3592"/>
      <c r="AS20" s="3593"/>
      <c r="AT20" s="3592"/>
      <c r="AU20" s="3592"/>
      <c r="AV20" s="3593"/>
      <c r="AW20" s="3592"/>
      <c r="AX20" s="3592"/>
      <c r="AY20" s="3592"/>
      <c r="AZ20" s="3592"/>
      <c r="BA20" s="3592"/>
      <c r="BB20" s="3592"/>
      <c r="BC20" s="3592"/>
      <c r="BD20" s="3592"/>
      <c r="BE20" s="2756"/>
      <c r="BF20" s="2756"/>
      <c r="BG20" s="2756"/>
      <c r="BH20" s="2756"/>
      <c r="BI20" s="2756"/>
      <c r="BJ20" s="2756"/>
      <c r="BK20" s="2756"/>
      <c r="BL20" s="2756"/>
      <c r="BM20" s="2756"/>
      <c r="BN20" s="2756"/>
      <c r="BO20" s="2756"/>
      <c r="BP20" s="2756"/>
      <c r="BQ20" s="2756"/>
      <c r="BR20" s="2756"/>
      <c r="BS20" s="2756"/>
      <c r="BT20" s="2756"/>
      <c r="BU20" s="2756"/>
      <c r="BV20" s="2756"/>
      <c r="BW20" s="2756"/>
      <c r="BX20" s="2756"/>
      <c r="BY20" s="2756"/>
      <c r="BZ20" s="2756"/>
      <c r="CA20" s="2756"/>
      <c r="CB20" s="2756"/>
      <c r="CC20" s="2756"/>
      <c r="CD20" s="2756"/>
      <c r="CE20" s="2756"/>
      <c r="CF20" s="2756"/>
      <c r="CG20" s="2756"/>
      <c r="CH20" s="2756"/>
      <c r="CP20" s="2752"/>
    </row>
    <row r="21" spans="1:94" ht="16.899999999999999" customHeight="1">
      <c r="C21" s="2771"/>
      <c r="D21" s="2756"/>
      <c r="E21" s="2759"/>
      <c r="F21" s="2772"/>
      <c r="G21" s="3589" t="s">
        <v>1262</v>
      </c>
      <c r="H21" s="3589"/>
      <c r="I21" s="3585"/>
      <c r="J21" s="3589" t="s">
        <v>1263</v>
      </c>
      <c r="K21" s="3589"/>
      <c r="L21" s="3585"/>
      <c r="M21" s="3589" t="s">
        <v>1264</v>
      </c>
      <c r="N21" s="3589"/>
      <c r="O21" s="3585"/>
      <c r="P21" s="3589" t="s">
        <v>1265</v>
      </c>
      <c r="Q21" s="3589"/>
      <c r="R21" s="3585"/>
      <c r="S21" s="3585"/>
      <c r="T21" s="3589" t="s">
        <v>1259</v>
      </c>
      <c r="U21" s="3589"/>
      <c r="V21" s="3589"/>
      <c r="W21" s="3590"/>
      <c r="X21" s="3589" t="s">
        <v>1262</v>
      </c>
      <c r="Y21" s="3589"/>
      <c r="Z21" s="3585"/>
      <c r="AA21" s="3589" t="s">
        <v>1263</v>
      </c>
      <c r="AB21" s="3589"/>
      <c r="AC21" s="3585"/>
      <c r="AD21" s="3589" t="s">
        <v>1264</v>
      </c>
      <c r="AE21" s="3589"/>
      <c r="AF21" s="3585"/>
      <c r="AG21" s="3589" t="s">
        <v>1265</v>
      </c>
      <c r="AH21" s="3589"/>
      <c r="AI21" s="3587"/>
      <c r="AJ21" s="3589" t="s">
        <v>1259</v>
      </c>
      <c r="AK21" s="3589"/>
      <c r="AL21" s="3589"/>
      <c r="AM21" s="3587"/>
      <c r="AN21" s="3589" t="s">
        <v>1262</v>
      </c>
      <c r="AO21" s="3589"/>
      <c r="AP21" s="3585"/>
      <c r="AQ21" s="3589" t="s">
        <v>1263</v>
      </c>
      <c r="AR21" s="3589"/>
      <c r="AS21" s="3585"/>
      <c r="AT21" s="3589" t="s">
        <v>1264</v>
      </c>
      <c r="AU21" s="3589"/>
      <c r="AV21" s="3585"/>
      <c r="AW21" s="3589" t="s">
        <v>1265</v>
      </c>
      <c r="AX21" s="3589"/>
      <c r="AY21" s="3587"/>
      <c r="AZ21" s="3589" t="s">
        <v>1260</v>
      </c>
      <c r="BA21" s="3589"/>
      <c r="BB21" s="3589"/>
      <c r="BC21" s="3585"/>
      <c r="BD21" s="3585"/>
      <c r="BE21" s="2772"/>
      <c r="BF21" s="2772"/>
      <c r="BG21" s="2772"/>
      <c r="BH21" s="2772"/>
      <c r="BI21" s="2772"/>
      <c r="BJ21" s="2772"/>
      <c r="BK21" s="2772"/>
      <c r="BL21" s="2772"/>
      <c r="BM21" s="2772"/>
      <c r="BN21" s="2772"/>
      <c r="BO21" s="2772"/>
      <c r="BP21" s="2772"/>
      <c r="BQ21" s="2772"/>
      <c r="BR21" s="2772"/>
      <c r="BS21" s="2772"/>
      <c r="BT21" s="2772"/>
      <c r="BU21" s="2772"/>
      <c r="BV21" s="2772"/>
      <c r="BW21" s="2772"/>
      <c r="BX21" s="2772"/>
      <c r="BY21" s="2772"/>
      <c r="BZ21" s="2772"/>
      <c r="CA21" s="2772"/>
      <c r="CB21" s="2772"/>
      <c r="CC21" s="2772"/>
      <c r="CD21" s="2772"/>
      <c r="CE21" s="2772"/>
      <c r="CF21" s="2772"/>
      <c r="CG21" s="2772"/>
      <c r="CH21" s="2772"/>
      <c r="CP21" s="2752"/>
    </row>
    <row r="22" spans="1:94" ht="16.899999999999999" customHeight="1">
      <c r="C22" s="3263" t="s">
        <v>106</v>
      </c>
      <c r="D22" s="3264"/>
      <c r="E22" s="3265"/>
      <c r="F22" s="2750"/>
      <c r="G22" s="3591" t="s">
        <v>48</v>
      </c>
      <c r="H22" s="3591" t="s">
        <v>48</v>
      </c>
      <c r="I22" s="3592"/>
      <c r="J22" s="3591" t="s">
        <v>48</v>
      </c>
      <c r="K22" s="3591" t="s">
        <v>48</v>
      </c>
      <c r="L22" s="3593"/>
      <c r="M22" s="3591" t="s">
        <v>48</v>
      </c>
      <c r="N22" s="3591" t="s">
        <v>48</v>
      </c>
      <c r="O22" s="3593"/>
      <c r="P22" s="3591" t="s">
        <v>48</v>
      </c>
      <c r="Q22" s="3591" t="s">
        <v>48</v>
      </c>
      <c r="R22" s="3593"/>
      <c r="S22" s="3592"/>
      <c r="T22" s="3591" t="s">
        <v>48</v>
      </c>
      <c r="U22" s="3591" t="s">
        <v>48</v>
      </c>
      <c r="V22" s="3591" t="s">
        <v>98</v>
      </c>
      <c r="W22" s="3594"/>
      <c r="X22" s="3591" t="s">
        <v>48</v>
      </c>
      <c r="Y22" s="3591" t="s">
        <v>48</v>
      </c>
      <c r="Z22" s="3592"/>
      <c r="AA22" s="3591" t="s">
        <v>48</v>
      </c>
      <c r="AB22" s="3591" t="s">
        <v>48</v>
      </c>
      <c r="AC22" s="3593"/>
      <c r="AD22" s="3591" t="s">
        <v>48</v>
      </c>
      <c r="AE22" s="3591" t="s">
        <v>48</v>
      </c>
      <c r="AF22" s="3593"/>
      <c r="AG22" s="3591" t="s">
        <v>48</v>
      </c>
      <c r="AH22" s="3591" t="s">
        <v>48</v>
      </c>
      <c r="AI22" s="3595"/>
      <c r="AJ22" s="3591" t="s">
        <v>48</v>
      </c>
      <c r="AK22" s="3591" t="s">
        <v>48</v>
      </c>
      <c r="AL22" s="3591" t="s">
        <v>98</v>
      </c>
      <c r="AM22" s="3595"/>
      <c r="AN22" s="3591" t="s">
        <v>48</v>
      </c>
      <c r="AO22" s="3591" t="s">
        <v>48</v>
      </c>
      <c r="AP22" s="3592"/>
      <c r="AQ22" s="3591" t="s">
        <v>48</v>
      </c>
      <c r="AR22" s="3591" t="s">
        <v>48</v>
      </c>
      <c r="AS22" s="3593"/>
      <c r="AT22" s="3591" t="s">
        <v>48</v>
      </c>
      <c r="AU22" s="3591" t="s">
        <v>48</v>
      </c>
      <c r="AV22" s="3593"/>
      <c r="AW22" s="3591" t="s">
        <v>48</v>
      </c>
      <c r="AX22" s="3591" t="s">
        <v>48</v>
      </c>
      <c r="AY22" s="3595"/>
      <c r="AZ22" s="3591" t="s">
        <v>48</v>
      </c>
      <c r="BA22" s="3591" t="s">
        <v>48</v>
      </c>
      <c r="BB22" s="3591" t="s">
        <v>98</v>
      </c>
      <c r="BC22" s="3592"/>
      <c r="BD22" s="3592"/>
      <c r="BE22" s="2750"/>
      <c r="BF22" s="2750"/>
      <c r="BG22" s="2750"/>
      <c r="BH22" s="2750"/>
      <c r="BI22" s="2750"/>
      <c r="BJ22" s="2750"/>
      <c r="BK22" s="2750"/>
      <c r="BL22" s="2750"/>
      <c r="BM22" s="2750"/>
      <c r="BN22" s="2750"/>
      <c r="BO22" s="2750"/>
      <c r="BP22" s="2750"/>
      <c r="BQ22" s="2750"/>
      <c r="BR22" s="2750"/>
      <c r="BS22" s="2750"/>
      <c r="BT22" s="2750"/>
      <c r="BU22" s="2750"/>
      <c r="BV22" s="2750"/>
      <c r="BW22" s="2750"/>
      <c r="BX22" s="2750"/>
      <c r="BY22" s="2750"/>
      <c r="BZ22" s="2750"/>
      <c r="CA22" s="2750"/>
      <c r="CB22" s="2750"/>
      <c r="CC22" s="2750"/>
      <c r="CD22" s="2750"/>
      <c r="CE22" s="2750"/>
      <c r="CF22" s="2750"/>
      <c r="CG22" s="2750"/>
      <c r="CH22" s="2750"/>
      <c r="CP22" s="2752"/>
    </row>
    <row r="23" spans="1:94" ht="16.899999999999999" customHeight="1">
      <c r="C23" s="3266"/>
      <c r="D23" s="3267"/>
      <c r="E23" s="3268"/>
      <c r="F23" s="2750"/>
      <c r="G23" s="3596" t="s">
        <v>107</v>
      </c>
      <c r="H23" s="3596" t="s">
        <v>108</v>
      </c>
      <c r="I23" s="3592"/>
      <c r="J23" s="3596" t="s">
        <v>107</v>
      </c>
      <c r="K23" s="3596" t="s">
        <v>108</v>
      </c>
      <c r="L23" s="3593"/>
      <c r="M23" s="3596" t="s">
        <v>107</v>
      </c>
      <c r="N23" s="3596" t="s">
        <v>108</v>
      </c>
      <c r="O23" s="3593"/>
      <c r="P23" s="3596" t="s">
        <v>107</v>
      </c>
      <c r="Q23" s="3596" t="s">
        <v>108</v>
      </c>
      <c r="R23" s="3593"/>
      <c r="S23" s="3592"/>
      <c r="T23" s="3596" t="s">
        <v>107</v>
      </c>
      <c r="U23" s="3596" t="s">
        <v>108</v>
      </c>
      <c r="V23" s="3596" t="s">
        <v>109</v>
      </c>
      <c r="W23" s="3597"/>
      <c r="X23" s="3596" t="s">
        <v>107</v>
      </c>
      <c r="Y23" s="3596" t="s">
        <v>108</v>
      </c>
      <c r="Z23" s="3592"/>
      <c r="AA23" s="3596" t="s">
        <v>107</v>
      </c>
      <c r="AB23" s="3596" t="s">
        <v>108</v>
      </c>
      <c r="AC23" s="3593"/>
      <c r="AD23" s="3596" t="s">
        <v>107</v>
      </c>
      <c r="AE23" s="3596" t="s">
        <v>108</v>
      </c>
      <c r="AF23" s="3593"/>
      <c r="AG23" s="3596" t="s">
        <v>107</v>
      </c>
      <c r="AH23" s="3596" t="s">
        <v>108</v>
      </c>
      <c r="AI23" s="3595"/>
      <c r="AJ23" s="3596" t="s">
        <v>107</v>
      </c>
      <c r="AK23" s="3596" t="s">
        <v>108</v>
      </c>
      <c r="AL23" s="3596" t="s">
        <v>109</v>
      </c>
      <c r="AM23" s="3595"/>
      <c r="AN23" s="3596" t="s">
        <v>107</v>
      </c>
      <c r="AO23" s="3596" t="s">
        <v>108</v>
      </c>
      <c r="AP23" s="3592"/>
      <c r="AQ23" s="3596" t="s">
        <v>107</v>
      </c>
      <c r="AR23" s="3596" t="s">
        <v>108</v>
      </c>
      <c r="AS23" s="3593"/>
      <c r="AT23" s="3596" t="s">
        <v>107</v>
      </c>
      <c r="AU23" s="3596" t="s">
        <v>108</v>
      </c>
      <c r="AV23" s="3593"/>
      <c r="AW23" s="3596" t="s">
        <v>107</v>
      </c>
      <c r="AX23" s="3596" t="s">
        <v>108</v>
      </c>
      <c r="AY23" s="3595"/>
      <c r="AZ23" s="3596" t="s">
        <v>107</v>
      </c>
      <c r="BA23" s="3596" t="s">
        <v>108</v>
      </c>
      <c r="BB23" s="3596" t="s">
        <v>109</v>
      </c>
      <c r="BC23" s="3592"/>
      <c r="BD23" s="3592"/>
      <c r="BE23" s="2750"/>
      <c r="BF23" s="2750"/>
      <c r="BG23" s="2750"/>
      <c r="BH23" s="2750"/>
      <c r="BI23" s="2750"/>
      <c r="BJ23" s="2750"/>
      <c r="BK23" s="2750"/>
      <c r="BL23" s="2750"/>
      <c r="BM23" s="2750"/>
      <c r="BN23" s="2750"/>
      <c r="BO23" s="2750"/>
      <c r="BP23" s="2750"/>
      <c r="BQ23" s="2750"/>
      <c r="BR23" s="2750"/>
      <c r="BS23" s="2750"/>
      <c r="BT23" s="2750"/>
      <c r="BU23" s="2750"/>
      <c r="BV23" s="2750"/>
      <c r="BW23" s="2750"/>
      <c r="BX23" s="2750"/>
      <c r="BY23" s="2750"/>
      <c r="BZ23" s="2750"/>
      <c r="CA23" s="2750"/>
      <c r="CB23" s="2750"/>
      <c r="CC23" s="2750"/>
      <c r="CD23" s="2750"/>
      <c r="CE23" s="2750"/>
      <c r="CF23" s="2750"/>
      <c r="CG23" s="2750"/>
      <c r="CH23" s="2750"/>
      <c r="CP23" s="2752"/>
    </row>
    <row r="24" spans="1:94" s="2748" customFormat="1" ht="16.899999999999999" customHeight="1">
      <c r="A24" s="2746"/>
      <c r="B24" s="2746"/>
      <c r="C24" s="2913" t="s">
        <v>1267</v>
      </c>
      <c r="D24" s="2914"/>
      <c r="E24" s="2915"/>
      <c r="F24" s="2750"/>
      <c r="G24" s="3598"/>
      <c r="H24" s="3598"/>
      <c r="I24" s="3592"/>
      <c r="J24" s="3598"/>
      <c r="K24" s="3598"/>
      <c r="L24" s="3593"/>
      <c r="M24" s="3598"/>
      <c r="N24" s="3598"/>
      <c r="O24" s="3593"/>
      <c r="P24" s="3598"/>
      <c r="Q24" s="3598"/>
      <c r="R24" s="3593"/>
      <c r="S24" s="3592"/>
      <c r="T24" s="3598"/>
      <c r="U24" s="3598"/>
      <c r="V24" s="3598"/>
      <c r="W24" s="3593"/>
      <c r="X24" s="3598"/>
      <c r="Y24" s="3598"/>
      <c r="Z24" s="3592"/>
      <c r="AA24" s="3598"/>
      <c r="AB24" s="3598"/>
      <c r="AC24" s="3593"/>
      <c r="AD24" s="3598"/>
      <c r="AE24" s="3598"/>
      <c r="AF24" s="3593"/>
      <c r="AG24" s="3598"/>
      <c r="AH24" s="3598"/>
      <c r="AI24" s="3592"/>
      <c r="AJ24" s="3598"/>
      <c r="AK24" s="3598"/>
      <c r="AL24" s="3598"/>
      <c r="AM24" s="3592"/>
      <c r="AN24" s="3598"/>
      <c r="AO24" s="3598"/>
      <c r="AP24" s="3592"/>
      <c r="AQ24" s="3598"/>
      <c r="AR24" s="3598"/>
      <c r="AS24" s="3593"/>
      <c r="AT24" s="3598"/>
      <c r="AU24" s="3598"/>
      <c r="AV24" s="3593"/>
      <c r="AW24" s="3598"/>
      <c r="AX24" s="3598"/>
      <c r="AY24" s="3592"/>
      <c r="AZ24" s="3598"/>
      <c r="BA24" s="3598"/>
      <c r="BB24" s="3598"/>
      <c r="BC24" s="3592"/>
      <c r="BD24" s="3592"/>
      <c r="BE24" s="2750"/>
      <c r="BF24" s="2750"/>
      <c r="BG24" s="2750"/>
      <c r="BH24" s="2750"/>
      <c r="BI24" s="2750"/>
      <c r="BJ24" s="2750"/>
      <c r="BK24" s="2750"/>
      <c r="BL24" s="2750"/>
      <c r="BM24" s="2750"/>
      <c r="BN24" s="2750"/>
      <c r="BO24" s="2750"/>
      <c r="BP24" s="2750"/>
      <c r="BQ24" s="2750"/>
      <c r="BR24" s="2750"/>
      <c r="BS24" s="2750"/>
      <c r="BT24" s="2750"/>
      <c r="BU24" s="2750"/>
      <c r="BV24" s="2750"/>
      <c r="BW24" s="2750"/>
      <c r="BX24" s="2750"/>
      <c r="BY24" s="2750"/>
      <c r="BZ24" s="2750"/>
      <c r="CA24" s="2750"/>
      <c r="CB24" s="2750"/>
      <c r="CC24" s="2750"/>
      <c r="CD24" s="2750"/>
      <c r="CE24" s="2750"/>
      <c r="CF24" s="2750"/>
      <c r="CG24" s="2750"/>
      <c r="CH24" s="2750"/>
    </row>
    <row r="25" spans="1:94" ht="16.899999999999999" customHeight="1">
      <c r="C25" s="2918" t="s">
        <v>58</v>
      </c>
      <c r="D25" s="2914"/>
      <c r="E25" s="2915"/>
      <c r="F25" s="2756"/>
      <c r="G25" s="3592"/>
      <c r="H25" s="3592"/>
      <c r="I25" s="3592"/>
      <c r="J25" s="3592"/>
      <c r="K25" s="3592"/>
      <c r="L25" s="3593"/>
      <c r="M25" s="3592"/>
      <c r="N25" s="3592"/>
      <c r="O25" s="3593"/>
      <c r="P25" s="3592"/>
      <c r="Q25" s="3592"/>
      <c r="R25" s="3593"/>
      <c r="S25" s="3592"/>
      <c r="T25" s="3592"/>
      <c r="U25" s="3592"/>
      <c r="V25" s="3592"/>
      <c r="W25" s="3592"/>
      <c r="X25" s="3592"/>
      <c r="Y25" s="3592"/>
      <c r="Z25" s="3592"/>
      <c r="AA25" s="3592"/>
      <c r="AB25" s="3592"/>
      <c r="AC25" s="3593"/>
      <c r="AD25" s="3592"/>
      <c r="AE25" s="3592"/>
      <c r="AF25" s="3593"/>
      <c r="AG25" s="3592"/>
      <c r="AH25" s="3592"/>
      <c r="AI25" s="3592"/>
      <c r="AJ25" s="3592"/>
      <c r="AK25" s="3592"/>
      <c r="AL25" s="3592"/>
      <c r="AM25" s="3592"/>
      <c r="AN25" s="3592"/>
      <c r="AO25" s="3592"/>
      <c r="AP25" s="3592"/>
      <c r="AQ25" s="3592"/>
      <c r="AR25" s="3592"/>
      <c r="AS25" s="3593"/>
      <c r="AT25" s="3592"/>
      <c r="AU25" s="3592"/>
      <c r="AV25" s="3593"/>
      <c r="AW25" s="3592"/>
      <c r="AX25" s="3592"/>
      <c r="AY25" s="3592"/>
      <c r="AZ25" s="3592"/>
      <c r="BA25" s="3592"/>
      <c r="BB25" s="3592"/>
      <c r="BC25" s="3592"/>
      <c r="BD25" s="3592"/>
      <c r="BE25" s="2756"/>
      <c r="BF25" s="2756"/>
      <c r="BG25" s="2756"/>
      <c r="BH25" s="2756"/>
      <c r="BI25" s="2756"/>
      <c r="BJ25" s="2756"/>
      <c r="BK25" s="2756"/>
      <c r="BL25" s="2756"/>
      <c r="BM25" s="2756"/>
      <c r="BN25" s="2756"/>
      <c r="BO25" s="2756"/>
      <c r="BP25" s="2756"/>
      <c r="BQ25" s="2756"/>
      <c r="BR25" s="2756"/>
      <c r="BS25" s="2756"/>
      <c r="BT25" s="2756"/>
      <c r="BU25" s="2756"/>
      <c r="BV25" s="2756"/>
      <c r="BW25" s="2756"/>
      <c r="BX25" s="2756"/>
      <c r="BY25" s="2756"/>
      <c r="BZ25" s="2756"/>
      <c r="CA25" s="2756"/>
      <c r="CB25" s="2756"/>
      <c r="CC25" s="2756"/>
      <c r="CD25" s="2756"/>
      <c r="CE25" s="2756"/>
      <c r="CF25" s="2756"/>
      <c r="CG25" s="2756"/>
      <c r="CH25" s="2756"/>
      <c r="CP25" s="2752"/>
    </row>
    <row r="26" spans="1:94" s="2748" customFormat="1" ht="16.899999999999999" customHeight="1">
      <c r="A26" s="2746"/>
      <c r="B26" s="2746"/>
      <c r="C26" s="3291"/>
      <c r="D26" s="2776"/>
      <c r="E26" s="2777" t="s">
        <v>92</v>
      </c>
      <c r="F26" s="2750"/>
      <c r="G26" s="3598"/>
      <c r="H26" s="3598"/>
      <c r="I26" s="3592"/>
      <c r="J26" s="3598"/>
      <c r="K26" s="3598"/>
      <c r="L26" s="3593"/>
      <c r="M26" s="3598"/>
      <c r="N26" s="3598"/>
      <c r="O26" s="3593"/>
      <c r="P26" s="3598"/>
      <c r="Q26" s="3598"/>
      <c r="R26" s="3593"/>
      <c r="S26" s="3592"/>
      <c r="T26" s="3598"/>
      <c r="U26" s="3598"/>
      <c r="V26" s="3598"/>
      <c r="W26" s="3593"/>
      <c r="X26" s="3598"/>
      <c r="Y26" s="3598"/>
      <c r="Z26" s="3592"/>
      <c r="AA26" s="3598"/>
      <c r="AB26" s="3598"/>
      <c r="AC26" s="3593"/>
      <c r="AD26" s="3598"/>
      <c r="AE26" s="3598"/>
      <c r="AF26" s="3593"/>
      <c r="AG26" s="3598"/>
      <c r="AH26" s="3598"/>
      <c r="AI26" s="3592"/>
      <c r="AJ26" s="3598"/>
      <c r="AK26" s="3598"/>
      <c r="AL26" s="3598"/>
      <c r="AM26" s="3592"/>
      <c r="AN26" s="3598"/>
      <c r="AO26" s="3598"/>
      <c r="AP26" s="3592"/>
      <c r="AQ26" s="3598"/>
      <c r="AR26" s="3598"/>
      <c r="AS26" s="3593"/>
      <c r="AT26" s="3598"/>
      <c r="AU26" s="3598"/>
      <c r="AV26" s="3593"/>
      <c r="AW26" s="3598"/>
      <c r="AX26" s="3598"/>
      <c r="AY26" s="3592"/>
      <c r="AZ26" s="3598"/>
      <c r="BA26" s="3598"/>
      <c r="BB26" s="3598"/>
      <c r="BC26" s="3592"/>
      <c r="BD26" s="3592"/>
      <c r="BE26" s="2750"/>
      <c r="BF26" s="2750"/>
      <c r="BG26" s="2750"/>
      <c r="BH26" s="2750"/>
      <c r="BI26" s="2750"/>
      <c r="BJ26" s="2750"/>
      <c r="BK26" s="2750"/>
      <c r="BL26" s="2750"/>
      <c r="BM26" s="2750"/>
      <c r="BN26" s="2750"/>
      <c r="BO26" s="2750"/>
      <c r="BP26" s="2750"/>
      <c r="BQ26" s="2750"/>
      <c r="BR26" s="2750"/>
      <c r="BS26" s="2750"/>
      <c r="BT26" s="2750"/>
      <c r="BU26" s="2750"/>
      <c r="BV26" s="2750"/>
      <c r="BW26" s="2750"/>
      <c r="BX26" s="2750"/>
      <c r="BY26" s="2750"/>
      <c r="BZ26" s="2750"/>
      <c r="CA26" s="2750"/>
      <c r="CB26" s="2750"/>
      <c r="CC26" s="2750"/>
      <c r="CD26" s="2750"/>
      <c r="CE26" s="2750"/>
      <c r="CF26" s="2750"/>
      <c r="CG26" s="2750"/>
      <c r="CH26" s="2750"/>
    </row>
    <row r="27" spans="1:94" s="2748" customFormat="1" ht="16.899999999999999" customHeight="1">
      <c r="A27" s="2746"/>
      <c r="B27" s="2746"/>
      <c r="C27" s="3292"/>
      <c r="D27" s="2778"/>
      <c r="E27" s="2923" t="s">
        <v>1269</v>
      </c>
      <c r="F27" s="2750"/>
      <c r="G27" s="3598"/>
      <c r="H27" s="3598"/>
      <c r="I27" s="3592"/>
      <c r="J27" s="3598"/>
      <c r="K27" s="3598"/>
      <c r="L27" s="3593"/>
      <c r="M27" s="3598"/>
      <c r="N27" s="3598"/>
      <c r="O27" s="3593"/>
      <c r="P27" s="3598"/>
      <c r="Q27" s="3598"/>
      <c r="R27" s="3593"/>
      <c r="S27" s="3592"/>
      <c r="T27" s="3598"/>
      <c r="U27" s="3598"/>
      <c r="V27" s="3598"/>
      <c r="W27" s="3593"/>
      <c r="X27" s="3598"/>
      <c r="Y27" s="3598"/>
      <c r="Z27" s="3592"/>
      <c r="AA27" s="3598"/>
      <c r="AB27" s="3598"/>
      <c r="AC27" s="3593"/>
      <c r="AD27" s="3598"/>
      <c r="AE27" s="3598"/>
      <c r="AF27" s="3593"/>
      <c r="AG27" s="3598"/>
      <c r="AH27" s="3598"/>
      <c r="AI27" s="3592"/>
      <c r="AJ27" s="3598"/>
      <c r="AK27" s="3598"/>
      <c r="AL27" s="3598"/>
      <c r="AM27" s="3592"/>
      <c r="AN27" s="3598"/>
      <c r="AO27" s="3598"/>
      <c r="AP27" s="3592"/>
      <c r="AQ27" s="3598"/>
      <c r="AR27" s="3598"/>
      <c r="AS27" s="3593"/>
      <c r="AT27" s="3598"/>
      <c r="AU27" s="3598"/>
      <c r="AV27" s="3593"/>
      <c r="AW27" s="3598"/>
      <c r="AX27" s="3598"/>
      <c r="AY27" s="3592"/>
      <c r="AZ27" s="3598"/>
      <c r="BA27" s="3598"/>
      <c r="BB27" s="3598"/>
      <c r="BC27" s="3592"/>
      <c r="BD27" s="3592"/>
      <c r="BE27" s="2750"/>
      <c r="BF27" s="2750"/>
      <c r="BG27" s="2750"/>
      <c r="BH27" s="2750"/>
      <c r="BI27" s="2750"/>
      <c r="BJ27" s="2750"/>
      <c r="BK27" s="2750"/>
      <c r="BL27" s="2750"/>
      <c r="BM27" s="2750"/>
      <c r="BN27" s="2750"/>
      <c r="BO27" s="2750"/>
      <c r="BP27" s="2750"/>
      <c r="BQ27" s="2750"/>
      <c r="BR27" s="2750"/>
      <c r="BS27" s="2750"/>
      <c r="BT27" s="2750"/>
      <c r="BU27" s="2750"/>
      <c r="BV27" s="2750"/>
      <c r="BW27" s="2750"/>
      <c r="BX27" s="2750"/>
      <c r="BY27" s="2750"/>
      <c r="BZ27" s="2750"/>
      <c r="CA27" s="2750"/>
      <c r="CB27" s="2750"/>
      <c r="CC27" s="2750"/>
      <c r="CD27" s="2750"/>
      <c r="CE27" s="2750"/>
      <c r="CF27" s="2750"/>
      <c r="CG27" s="2750"/>
      <c r="CH27" s="2750"/>
    </row>
    <row r="28" spans="1:94" ht="16.899999999999999" customHeight="1">
      <c r="C28" s="2913" t="s">
        <v>1270</v>
      </c>
      <c r="D28" s="2914"/>
      <c r="E28" s="2915"/>
      <c r="F28" s="2756"/>
      <c r="G28" s="3592"/>
      <c r="H28" s="3592"/>
      <c r="I28" s="3592"/>
      <c r="J28" s="3592"/>
      <c r="K28" s="3592"/>
      <c r="L28" s="3593"/>
      <c r="M28" s="3592"/>
      <c r="N28" s="3592"/>
      <c r="O28" s="3593"/>
      <c r="P28" s="3592"/>
      <c r="Q28" s="3592"/>
      <c r="R28" s="3593"/>
      <c r="S28" s="3592"/>
      <c r="T28" s="3592"/>
      <c r="U28" s="3592"/>
      <c r="V28" s="3592"/>
      <c r="W28" s="3592"/>
      <c r="X28" s="3592"/>
      <c r="Y28" s="3592"/>
      <c r="Z28" s="3592"/>
      <c r="AA28" s="3592"/>
      <c r="AB28" s="3592"/>
      <c r="AC28" s="3593"/>
      <c r="AD28" s="3592"/>
      <c r="AE28" s="3592"/>
      <c r="AF28" s="3593"/>
      <c r="AG28" s="3592"/>
      <c r="AH28" s="3592"/>
      <c r="AI28" s="3592"/>
      <c r="AJ28" s="3592"/>
      <c r="AK28" s="3592"/>
      <c r="AL28" s="3592"/>
      <c r="AM28" s="3592"/>
      <c r="AN28" s="3592"/>
      <c r="AO28" s="3592"/>
      <c r="AP28" s="3592"/>
      <c r="AQ28" s="3592"/>
      <c r="AR28" s="3592"/>
      <c r="AS28" s="3593"/>
      <c r="AT28" s="3592"/>
      <c r="AU28" s="3592"/>
      <c r="AV28" s="3593"/>
      <c r="AW28" s="3592"/>
      <c r="AX28" s="3592"/>
      <c r="AY28" s="3592"/>
      <c r="AZ28" s="3592"/>
      <c r="BA28" s="3592"/>
      <c r="BB28" s="3592"/>
      <c r="BC28" s="3592"/>
      <c r="BD28" s="3592"/>
      <c r="BE28" s="2756"/>
      <c r="BF28" s="2756"/>
      <c r="BG28" s="2756"/>
      <c r="BH28" s="2756"/>
      <c r="BI28" s="2756"/>
      <c r="BJ28" s="2756"/>
      <c r="BK28" s="2756"/>
      <c r="BL28" s="2756"/>
      <c r="BM28" s="2756"/>
      <c r="BN28" s="2756"/>
      <c r="BO28" s="2756"/>
      <c r="BP28" s="2756"/>
      <c r="BQ28" s="2756"/>
      <c r="BR28" s="2756"/>
      <c r="BS28" s="2756"/>
      <c r="BT28" s="2756"/>
      <c r="BU28" s="2756"/>
      <c r="BV28" s="2756"/>
      <c r="BW28" s="2756"/>
      <c r="BX28" s="2756"/>
      <c r="BY28" s="2756"/>
      <c r="BZ28" s="2756"/>
      <c r="CA28" s="2756"/>
      <c r="CB28" s="2756"/>
      <c r="CC28" s="2756"/>
      <c r="CD28" s="2756"/>
      <c r="CE28" s="2756"/>
      <c r="CF28" s="2756"/>
      <c r="CG28" s="2756"/>
      <c r="CH28" s="2756"/>
      <c r="CP28" s="2752"/>
    </row>
    <row r="29" spans="1:94" s="2748" customFormat="1" ht="16.899999999999999" customHeight="1">
      <c r="A29" s="2746"/>
      <c r="B29" s="2746"/>
      <c r="C29" s="3271"/>
      <c r="D29" s="2931"/>
      <c r="E29" s="2888" t="s">
        <v>92</v>
      </c>
      <c r="F29" s="2750"/>
      <c r="G29" s="3598"/>
      <c r="H29" s="3598"/>
      <c r="I29" s="3592"/>
      <c r="J29" s="3598"/>
      <c r="K29" s="3598"/>
      <c r="L29" s="3593"/>
      <c r="M29" s="3598"/>
      <c r="N29" s="3598"/>
      <c r="O29" s="3593"/>
      <c r="P29" s="3598"/>
      <c r="Q29" s="3598"/>
      <c r="R29" s="3593"/>
      <c r="S29" s="3592"/>
      <c r="T29" s="3598"/>
      <c r="U29" s="3598"/>
      <c r="V29" s="3598"/>
      <c r="W29" s="3593"/>
      <c r="X29" s="3598"/>
      <c r="Y29" s="3598"/>
      <c r="Z29" s="3592"/>
      <c r="AA29" s="3598"/>
      <c r="AB29" s="3598"/>
      <c r="AC29" s="3593"/>
      <c r="AD29" s="3598"/>
      <c r="AE29" s="3598"/>
      <c r="AF29" s="3593"/>
      <c r="AG29" s="3598"/>
      <c r="AH29" s="3598"/>
      <c r="AI29" s="3592"/>
      <c r="AJ29" s="3598"/>
      <c r="AK29" s="3598"/>
      <c r="AL29" s="3598"/>
      <c r="AM29" s="3592"/>
      <c r="AN29" s="3598"/>
      <c r="AO29" s="3598"/>
      <c r="AP29" s="3592"/>
      <c r="AQ29" s="3598"/>
      <c r="AR29" s="3598"/>
      <c r="AS29" s="3593"/>
      <c r="AT29" s="3598"/>
      <c r="AU29" s="3598"/>
      <c r="AV29" s="3593"/>
      <c r="AW29" s="3598"/>
      <c r="AX29" s="3598"/>
      <c r="AY29" s="3592"/>
      <c r="AZ29" s="3598"/>
      <c r="BA29" s="3598"/>
      <c r="BB29" s="3598"/>
      <c r="BC29" s="3592"/>
      <c r="BD29" s="3592"/>
      <c r="BE29" s="2750"/>
      <c r="BF29" s="2750"/>
      <c r="BG29" s="2750"/>
      <c r="BH29" s="2750"/>
      <c r="BI29" s="2750"/>
      <c r="BJ29" s="2750"/>
      <c r="BK29" s="2750"/>
      <c r="BL29" s="2750"/>
      <c r="BM29" s="2750"/>
      <c r="BN29" s="2750"/>
      <c r="BO29" s="2750"/>
      <c r="BP29" s="2750"/>
      <c r="BQ29" s="2750"/>
      <c r="BR29" s="2750"/>
      <c r="BS29" s="2750"/>
      <c r="BT29" s="2750"/>
      <c r="BU29" s="2750"/>
      <c r="BV29" s="2750"/>
      <c r="BW29" s="2750"/>
      <c r="BX29" s="2750"/>
      <c r="BY29" s="2750"/>
      <c r="BZ29" s="2750"/>
      <c r="CA29" s="2750"/>
      <c r="CB29" s="2750"/>
      <c r="CC29" s="2750"/>
      <c r="CD29" s="2750"/>
      <c r="CE29" s="2750"/>
      <c r="CF29" s="2750"/>
      <c r="CG29" s="2750"/>
      <c r="CH29" s="2750"/>
    </row>
    <row r="30" spans="1:94" s="2748" customFormat="1" ht="16.899999999999999" customHeight="1">
      <c r="A30" s="2746"/>
      <c r="B30" s="2746"/>
      <c r="C30" s="3293"/>
      <c r="D30" s="2779"/>
      <c r="E30" s="2923" t="s">
        <v>338</v>
      </c>
      <c r="F30" s="2750"/>
      <c r="G30" s="3598"/>
      <c r="H30" s="3598"/>
      <c r="I30" s="3592"/>
      <c r="J30" s="3598"/>
      <c r="K30" s="3598"/>
      <c r="L30" s="3593"/>
      <c r="M30" s="3598"/>
      <c r="N30" s="3598"/>
      <c r="O30" s="3593"/>
      <c r="P30" s="3598"/>
      <c r="Q30" s="3598"/>
      <c r="R30" s="3593"/>
      <c r="S30" s="3592"/>
      <c r="T30" s="3598"/>
      <c r="U30" s="3598"/>
      <c r="V30" s="3598"/>
      <c r="W30" s="3593"/>
      <c r="X30" s="3598"/>
      <c r="Y30" s="3598"/>
      <c r="Z30" s="3592"/>
      <c r="AA30" s="3598"/>
      <c r="AB30" s="3598"/>
      <c r="AC30" s="3593"/>
      <c r="AD30" s="3598"/>
      <c r="AE30" s="3598"/>
      <c r="AF30" s="3593"/>
      <c r="AG30" s="3598"/>
      <c r="AH30" s="3598"/>
      <c r="AI30" s="3592"/>
      <c r="AJ30" s="3598"/>
      <c r="AK30" s="3598"/>
      <c r="AL30" s="3598"/>
      <c r="AM30" s="3592"/>
      <c r="AN30" s="3598"/>
      <c r="AO30" s="3598"/>
      <c r="AP30" s="3592"/>
      <c r="AQ30" s="3598"/>
      <c r="AR30" s="3598"/>
      <c r="AS30" s="3593"/>
      <c r="AT30" s="3598"/>
      <c r="AU30" s="3598"/>
      <c r="AV30" s="3593"/>
      <c r="AW30" s="3598"/>
      <c r="AX30" s="3598"/>
      <c r="AY30" s="3592"/>
      <c r="AZ30" s="3598"/>
      <c r="BA30" s="3598"/>
      <c r="BB30" s="3598"/>
      <c r="BC30" s="3592"/>
      <c r="BD30" s="3592"/>
      <c r="BE30" s="2750"/>
      <c r="BF30" s="2750"/>
      <c r="BG30" s="2750"/>
      <c r="BH30" s="2750"/>
      <c r="BI30" s="2750"/>
      <c r="BJ30" s="2750"/>
      <c r="BK30" s="2750"/>
      <c r="BL30" s="2750"/>
      <c r="BM30" s="2750"/>
      <c r="BN30" s="2750"/>
      <c r="BO30" s="2750"/>
      <c r="BP30" s="2750"/>
      <c r="BQ30" s="2750"/>
      <c r="BR30" s="2750"/>
      <c r="BS30" s="2750"/>
      <c r="BT30" s="2750"/>
      <c r="BU30" s="2750"/>
      <c r="BV30" s="2750"/>
      <c r="BW30" s="2750"/>
      <c r="BX30" s="2750"/>
      <c r="BY30" s="2750"/>
      <c r="BZ30" s="2750"/>
      <c r="CA30" s="2750"/>
      <c r="CB30" s="2750"/>
      <c r="CC30" s="2750"/>
      <c r="CD30" s="2750"/>
      <c r="CE30" s="2750"/>
      <c r="CF30" s="2750"/>
      <c r="CG30" s="2750"/>
      <c r="CH30" s="2750"/>
    </row>
    <row r="31" spans="1:94" s="2748" customFormat="1" ht="16.899999999999999" customHeight="1">
      <c r="A31" s="2746"/>
      <c r="B31" s="2746"/>
      <c r="C31" s="3293"/>
      <c r="D31" s="2779"/>
      <c r="E31" s="2930" t="s">
        <v>93</v>
      </c>
      <c r="F31" s="2750"/>
      <c r="G31" s="3598"/>
      <c r="H31" s="3598"/>
      <c r="I31" s="3592"/>
      <c r="J31" s="3598"/>
      <c r="K31" s="3598"/>
      <c r="L31" s="3593"/>
      <c r="M31" s="3598"/>
      <c r="N31" s="3598"/>
      <c r="O31" s="3593"/>
      <c r="P31" s="3598"/>
      <c r="Q31" s="3598"/>
      <c r="R31" s="3593"/>
      <c r="S31" s="3592"/>
      <c r="T31" s="3598"/>
      <c r="U31" s="3598"/>
      <c r="V31" s="3598"/>
      <c r="W31" s="3593"/>
      <c r="X31" s="3598"/>
      <c r="Y31" s="3598"/>
      <c r="Z31" s="3592"/>
      <c r="AA31" s="3598"/>
      <c r="AB31" s="3598"/>
      <c r="AC31" s="3593"/>
      <c r="AD31" s="3598"/>
      <c r="AE31" s="3598"/>
      <c r="AF31" s="3593"/>
      <c r="AG31" s="3598"/>
      <c r="AH31" s="3598"/>
      <c r="AI31" s="3592"/>
      <c r="AJ31" s="3598"/>
      <c r="AK31" s="3598"/>
      <c r="AL31" s="3598"/>
      <c r="AM31" s="3592"/>
      <c r="AN31" s="3598"/>
      <c r="AO31" s="3598"/>
      <c r="AP31" s="3592"/>
      <c r="AQ31" s="3598"/>
      <c r="AR31" s="3598"/>
      <c r="AS31" s="3593"/>
      <c r="AT31" s="3598"/>
      <c r="AU31" s="3598"/>
      <c r="AV31" s="3593"/>
      <c r="AW31" s="3598"/>
      <c r="AX31" s="3598"/>
      <c r="AY31" s="3592"/>
      <c r="AZ31" s="3598"/>
      <c r="BA31" s="3598"/>
      <c r="BB31" s="3598"/>
      <c r="BC31" s="3592"/>
      <c r="BD31" s="3592"/>
      <c r="BE31" s="2750"/>
      <c r="BF31" s="2750"/>
      <c r="BG31" s="2750"/>
      <c r="BH31" s="2750"/>
      <c r="BI31" s="2750"/>
      <c r="BJ31" s="2750"/>
      <c r="BK31" s="2750"/>
      <c r="BL31" s="2750"/>
      <c r="BM31" s="2750"/>
      <c r="BN31" s="2750"/>
      <c r="BO31" s="2750"/>
      <c r="BP31" s="2750"/>
      <c r="BQ31" s="2750"/>
      <c r="BR31" s="2750"/>
      <c r="BS31" s="2750"/>
      <c r="BT31" s="2750"/>
      <c r="BU31" s="2750"/>
      <c r="BV31" s="2750"/>
      <c r="BW31" s="2750"/>
      <c r="BX31" s="2750"/>
      <c r="BY31" s="2750"/>
      <c r="BZ31" s="2750"/>
      <c r="CA31" s="2750"/>
      <c r="CB31" s="2750"/>
      <c r="CC31" s="2750"/>
      <c r="CD31" s="2750"/>
      <c r="CE31" s="2750"/>
      <c r="CF31" s="2750"/>
      <c r="CG31" s="2750"/>
      <c r="CH31" s="2750"/>
    </row>
    <row r="32" spans="1:94" s="2748" customFormat="1" ht="16.899999999999999" customHeight="1">
      <c r="A32" s="2746"/>
      <c r="B32" s="2746"/>
      <c r="C32" s="3272"/>
      <c r="D32" s="2766"/>
      <c r="E32" s="2930" t="s">
        <v>99</v>
      </c>
      <c r="F32" s="2750"/>
      <c r="G32" s="3598"/>
      <c r="H32" s="3598"/>
      <c r="I32" s="3592"/>
      <c r="J32" s="3598"/>
      <c r="K32" s="3598"/>
      <c r="L32" s="3593"/>
      <c r="M32" s="3598"/>
      <c r="N32" s="3598"/>
      <c r="O32" s="3593"/>
      <c r="P32" s="3598"/>
      <c r="Q32" s="3598"/>
      <c r="R32" s="3593"/>
      <c r="S32" s="3592"/>
      <c r="T32" s="3598"/>
      <c r="U32" s="3598"/>
      <c r="V32" s="3598"/>
      <c r="W32" s="3593"/>
      <c r="X32" s="3598"/>
      <c r="Y32" s="3598"/>
      <c r="Z32" s="3592"/>
      <c r="AA32" s="3598"/>
      <c r="AB32" s="3598"/>
      <c r="AC32" s="3593"/>
      <c r="AD32" s="3598"/>
      <c r="AE32" s="3598"/>
      <c r="AF32" s="3593"/>
      <c r="AG32" s="3598"/>
      <c r="AH32" s="3598"/>
      <c r="AI32" s="3592"/>
      <c r="AJ32" s="3598"/>
      <c r="AK32" s="3598"/>
      <c r="AL32" s="3598"/>
      <c r="AM32" s="3592"/>
      <c r="AN32" s="3598"/>
      <c r="AO32" s="3598"/>
      <c r="AP32" s="3592"/>
      <c r="AQ32" s="3598"/>
      <c r="AR32" s="3598"/>
      <c r="AS32" s="3593"/>
      <c r="AT32" s="3598"/>
      <c r="AU32" s="3598"/>
      <c r="AV32" s="3593"/>
      <c r="AW32" s="3598"/>
      <c r="AX32" s="3598"/>
      <c r="AY32" s="3592"/>
      <c r="AZ32" s="3598"/>
      <c r="BA32" s="3598"/>
      <c r="BB32" s="3598"/>
      <c r="BC32" s="3592"/>
      <c r="BD32" s="3592"/>
      <c r="BE32" s="2750"/>
      <c r="BF32" s="2750"/>
      <c r="BG32" s="2750"/>
      <c r="BH32" s="2750"/>
      <c r="BI32" s="2750"/>
      <c r="BJ32" s="2750"/>
      <c r="BK32" s="2750"/>
      <c r="BL32" s="2750"/>
      <c r="BM32" s="2750"/>
      <c r="BN32" s="2750"/>
      <c r="BO32" s="2750"/>
      <c r="BP32" s="2750"/>
      <c r="BQ32" s="2750"/>
      <c r="BR32" s="2750"/>
      <c r="BS32" s="2750"/>
      <c r="BT32" s="2750"/>
      <c r="BU32" s="2750"/>
      <c r="BV32" s="2750"/>
      <c r="BW32" s="2750"/>
      <c r="BX32" s="2750"/>
      <c r="BY32" s="2750"/>
      <c r="BZ32" s="2750"/>
      <c r="CA32" s="2750"/>
      <c r="CB32" s="2750"/>
      <c r="CC32" s="2750"/>
      <c r="CD32" s="2750"/>
      <c r="CE32" s="2750"/>
      <c r="CF32" s="2750"/>
      <c r="CG32" s="2750"/>
      <c r="CH32" s="2750"/>
    </row>
    <row r="33" spans="1:94" s="2748" customFormat="1" ht="16.899999999999999" customHeight="1">
      <c r="A33" s="2746"/>
      <c r="B33" s="2746"/>
      <c r="C33" s="2913" t="s">
        <v>1271</v>
      </c>
      <c r="D33" s="2914"/>
      <c r="E33" s="2915"/>
      <c r="F33" s="2750"/>
      <c r="G33" s="3592"/>
      <c r="H33" s="3592"/>
      <c r="I33" s="3592"/>
      <c r="J33" s="3592"/>
      <c r="K33" s="3592"/>
      <c r="L33" s="3593"/>
      <c r="M33" s="3592"/>
      <c r="N33" s="3592"/>
      <c r="O33" s="3593"/>
      <c r="P33" s="3592"/>
      <c r="Q33" s="3592"/>
      <c r="R33" s="3593"/>
      <c r="S33" s="3592"/>
      <c r="T33" s="3592"/>
      <c r="U33" s="3592"/>
      <c r="V33" s="3592"/>
      <c r="W33" s="3592"/>
      <c r="X33" s="3592"/>
      <c r="Y33" s="3592"/>
      <c r="Z33" s="3592"/>
      <c r="AA33" s="3592"/>
      <c r="AB33" s="3592"/>
      <c r="AC33" s="3593"/>
      <c r="AD33" s="3592"/>
      <c r="AE33" s="3592"/>
      <c r="AF33" s="3593"/>
      <c r="AG33" s="3592"/>
      <c r="AH33" s="3592"/>
      <c r="AI33" s="3592"/>
      <c r="AJ33" s="3592"/>
      <c r="AK33" s="3592"/>
      <c r="AL33" s="3592"/>
      <c r="AM33" s="3592"/>
      <c r="AN33" s="3592"/>
      <c r="AO33" s="3592"/>
      <c r="AP33" s="3592"/>
      <c r="AQ33" s="3592"/>
      <c r="AR33" s="3592"/>
      <c r="AS33" s="3593"/>
      <c r="AT33" s="3592"/>
      <c r="AU33" s="3592"/>
      <c r="AV33" s="3593"/>
      <c r="AW33" s="3592"/>
      <c r="AX33" s="3592"/>
      <c r="AY33" s="3592"/>
      <c r="AZ33" s="3592"/>
      <c r="BA33" s="3592"/>
      <c r="BB33" s="3592"/>
      <c r="BC33" s="3592"/>
      <c r="BD33" s="3592"/>
      <c r="BE33" s="2750"/>
      <c r="BF33" s="2750"/>
      <c r="BG33" s="2750"/>
      <c r="BH33" s="2750"/>
      <c r="BI33" s="2750"/>
      <c r="BJ33" s="2750"/>
      <c r="BK33" s="2750"/>
      <c r="BL33" s="2750"/>
      <c r="BM33" s="2750"/>
      <c r="BN33" s="2750"/>
      <c r="BO33" s="2750"/>
      <c r="BP33" s="2750"/>
      <c r="BQ33" s="2750"/>
      <c r="BR33" s="2750"/>
      <c r="BS33" s="2750"/>
      <c r="BT33" s="2750"/>
      <c r="BU33" s="2750"/>
      <c r="BV33" s="2750"/>
      <c r="BW33" s="2750"/>
      <c r="BX33" s="2750"/>
      <c r="BY33" s="2750"/>
      <c r="BZ33" s="2750"/>
      <c r="CA33" s="2750"/>
      <c r="CB33" s="2750"/>
      <c r="CC33" s="2750"/>
      <c r="CD33" s="2750"/>
      <c r="CE33" s="2750"/>
      <c r="CF33" s="2750"/>
      <c r="CG33" s="2750"/>
      <c r="CH33" s="2750"/>
    </row>
    <row r="34" spans="1:94" s="2748" customFormat="1" ht="16.899999999999999" customHeight="1">
      <c r="A34" s="2746"/>
      <c r="B34" s="2746"/>
      <c r="C34" s="3271"/>
      <c r="D34" s="2929"/>
      <c r="E34" s="2930" t="s">
        <v>1273</v>
      </c>
      <c r="F34" s="2750"/>
      <c r="G34" s="3598"/>
      <c r="H34" s="3598"/>
      <c r="I34" s="3592"/>
      <c r="J34" s="3598"/>
      <c r="K34" s="3598"/>
      <c r="L34" s="3593"/>
      <c r="M34" s="3598"/>
      <c r="N34" s="3598"/>
      <c r="O34" s="3593"/>
      <c r="P34" s="3598"/>
      <c r="Q34" s="3598"/>
      <c r="R34" s="3593"/>
      <c r="S34" s="3592"/>
      <c r="T34" s="3598"/>
      <c r="U34" s="3598"/>
      <c r="V34" s="3598"/>
      <c r="W34" s="3593"/>
      <c r="X34" s="3598"/>
      <c r="Y34" s="3598"/>
      <c r="Z34" s="3592"/>
      <c r="AA34" s="3598"/>
      <c r="AB34" s="3598"/>
      <c r="AC34" s="3593"/>
      <c r="AD34" s="3598"/>
      <c r="AE34" s="3598"/>
      <c r="AF34" s="3593"/>
      <c r="AG34" s="3598"/>
      <c r="AH34" s="3598"/>
      <c r="AI34" s="3592"/>
      <c r="AJ34" s="3598"/>
      <c r="AK34" s="3598"/>
      <c r="AL34" s="3598"/>
      <c r="AM34" s="3592"/>
      <c r="AN34" s="3598"/>
      <c r="AO34" s="3598"/>
      <c r="AP34" s="3592"/>
      <c r="AQ34" s="3598"/>
      <c r="AR34" s="3598"/>
      <c r="AS34" s="3593"/>
      <c r="AT34" s="3598"/>
      <c r="AU34" s="3598"/>
      <c r="AV34" s="3593"/>
      <c r="AW34" s="3598"/>
      <c r="AX34" s="3598"/>
      <c r="AY34" s="3592"/>
      <c r="AZ34" s="3598"/>
      <c r="BA34" s="3598"/>
      <c r="BB34" s="3598"/>
      <c r="BC34" s="3592"/>
      <c r="BD34" s="3592"/>
      <c r="BE34" s="2750"/>
      <c r="BF34" s="2750"/>
      <c r="BG34" s="2750"/>
      <c r="BH34" s="2750"/>
      <c r="BI34" s="2750"/>
      <c r="BJ34" s="2750"/>
      <c r="BK34" s="2750"/>
      <c r="BL34" s="2750"/>
      <c r="BM34" s="2750"/>
      <c r="BN34" s="2750"/>
      <c r="BO34" s="2750"/>
      <c r="BP34" s="2750"/>
      <c r="BQ34" s="2750"/>
      <c r="BR34" s="2750"/>
      <c r="BS34" s="2750"/>
      <c r="BT34" s="2750"/>
      <c r="BU34" s="2750"/>
      <c r="BV34" s="2750"/>
      <c r="BW34" s="2750"/>
      <c r="BX34" s="2750"/>
      <c r="BY34" s="2750"/>
      <c r="BZ34" s="2750"/>
      <c r="CA34" s="2750"/>
      <c r="CB34" s="2750"/>
      <c r="CC34" s="2750"/>
      <c r="CD34" s="2750"/>
      <c r="CE34" s="2750"/>
      <c r="CF34" s="2750"/>
      <c r="CG34" s="2750"/>
      <c r="CH34" s="2750"/>
    </row>
    <row r="35" spans="1:94" s="2748" customFormat="1" ht="16.899999999999999" customHeight="1">
      <c r="A35" s="2746"/>
      <c r="B35" s="2746"/>
      <c r="C35" s="3272"/>
      <c r="D35" s="2766"/>
      <c r="E35" s="2923" t="s">
        <v>100</v>
      </c>
      <c r="F35" s="2750"/>
      <c r="G35" s="3598"/>
      <c r="H35" s="3598"/>
      <c r="I35" s="3592"/>
      <c r="J35" s="3598"/>
      <c r="K35" s="3598"/>
      <c r="L35" s="3593"/>
      <c r="M35" s="3598"/>
      <c r="N35" s="3598"/>
      <c r="O35" s="3593"/>
      <c r="P35" s="3598"/>
      <c r="Q35" s="3598"/>
      <c r="R35" s="3593"/>
      <c r="S35" s="3592"/>
      <c r="T35" s="3598"/>
      <c r="U35" s="3598"/>
      <c r="V35" s="3598"/>
      <c r="W35" s="3593"/>
      <c r="X35" s="3598"/>
      <c r="Y35" s="3598"/>
      <c r="Z35" s="3592"/>
      <c r="AA35" s="3598"/>
      <c r="AB35" s="3598"/>
      <c r="AC35" s="3593"/>
      <c r="AD35" s="3598"/>
      <c r="AE35" s="3598"/>
      <c r="AF35" s="3593"/>
      <c r="AG35" s="3598"/>
      <c r="AH35" s="3598"/>
      <c r="AI35" s="3592"/>
      <c r="AJ35" s="3598"/>
      <c r="AK35" s="3598"/>
      <c r="AL35" s="3598"/>
      <c r="AM35" s="3592"/>
      <c r="AN35" s="3598"/>
      <c r="AO35" s="3598"/>
      <c r="AP35" s="3592"/>
      <c r="AQ35" s="3598"/>
      <c r="AR35" s="3598"/>
      <c r="AS35" s="3593"/>
      <c r="AT35" s="3598"/>
      <c r="AU35" s="3598"/>
      <c r="AV35" s="3593"/>
      <c r="AW35" s="3598"/>
      <c r="AX35" s="3598"/>
      <c r="AY35" s="3592"/>
      <c r="AZ35" s="3598"/>
      <c r="BA35" s="3598"/>
      <c r="BB35" s="3598"/>
      <c r="BC35" s="3592"/>
      <c r="BD35" s="3592"/>
      <c r="BE35" s="2750"/>
      <c r="BF35" s="2750"/>
      <c r="BG35" s="2750"/>
      <c r="BH35" s="2750"/>
      <c r="BI35" s="2750"/>
      <c r="BJ35" s="2750"/>
      <c r="BK35" s="2750"/>
      <c r="BL35" s="2750"/>
      <c r="BM35" s="2750"/>
      <c r="BN35" s="2750"/>
      <c r="BO35" s="2750"/>
      <c r="BP35" s="2750"/>
      <c r="BQ35" s="2750"/>
      <c r="BR35" s="2750"/>
      <c r="BS35" s="2750"/>
      <c r="BT35" s="2750"/>
      <c r="BU35" s="2750"/>
      <c r="BV35" s="2750"/>
      <c r="BW35" s="2750"/>
      <c r="BX35" s="2750"/>
      <c r="BY35" s="2750"/>
      <c r="BZ35" s="2750"/>
      <c r="CA35" s="2750"/>
      <c r="CB35" s="2750"/>
      <c r="CC35" s="2750"/>
      <c r="CD35" s="2750"/>
      <c r="CE35" s="2750"/>
      <c r="CF35" s="2750"/>
      <c r="CG35" s="2750"/>
      <c r="CH35" s="2750"/>
    </row>
    <row r="36" spans="1:94" ht="16.899999999999999" customHeight="1">
      <c r="C36" s="2767"/>
      <c r="D36" s="2759"/>
      <c r="E36" s="2759"/>
      <c r="F36" s="2756"/>
      <c r="G36" s="3592"/>
      <c r="H36" s="3592"/>
      <c r="I36" s="3592"/>
      <c r="J36" s="3592"/>
      <c r="K36" s="3592"/>
      <c r="L36" s="3593"/>
      <c r="M36" s="3592"/>
      <c r="N36" s="3592"/>
      <c r="O36" s="3593"/>
      <c r="P36" s="3592"/>
      <c r="Q36" s="3592"/>
      <c r="R36" s="3593"/>
      <c r="S36" s="3592"/>
      <c r="T36" s="3592"/>
      <c r="U36" s="3592"/>
      <c r="V36" s="3592"/>
      <c r="W36" s="3592"/>
      <c r="X36" s="3592"/>
      <c r="Y36" s="3592"/>
      <c r="Z36" s="3592"/>
      <c r="AA36" s="3592"/>
      <c r="AB36" s="3592"/>
      <c r="AC36" s="3593"/>
      <c r="AD36" s="3592"/>
      <c r="AE36" s="3592"/>
      <c r="AF36" s="3593"/>
      <c r="AG36" s="3592"/>
      <c r="AH36" s="3592"/>
      <c r="AI36" s="3592"/>
      <c r="AJ36" s="3592"/>
      <c r="AK36" s="3592"/>
      <c r="AL36" s="3592"/>
      <c r="AM36" s="3592"/>
      <c r="AN36" s="3592"/>
      <c r="AO36" s="3592"/>
      <c r="AP36" s="3592"/>
      <c r="AQ36" s="3592"/>
      <c r="AR36" s="3592"/>
      <c r="AS36" s="3593"/>
      <c r="AT36" s="3592"/>
      <c r="AU36" s="3592"/>
      <c r="AV36" s="3593"/>
      <c r="AW36" s="3592"/>
      <c r="AX36" s="3592"/>
      <c r="AY36" s="3592"/>
      <c r="AZ36" s="3592"/>
      <c r="BA36" s="3592"/>
      <c r="BB36" s="3592"/>
      <c r="BC36" s="3592"/>
      <c r="BD36" s="3592"/>
      <c r="BE36" s="2756"/>
      <c r="BF36" s="2756"/>
      <c r="BG36" s="2756"/>
      <c r="BH36" s="2756"/>
      <c r="BI36" s="2756"/>
      <c r="BJ36" s="2756"/>
      <c r="BK36" s="2756"/>
      <c r="BL36" s="2756"/>
      <c r="BM36" s="2756"/>
      <c r="BN36" s="2756"/>
      <c r="BO36" s="2756"/>
      <c r="BP36" s="2756"/>
      <c r="BQ36" s="2756"/>
      <c r="BR36" s="2756"/>
      <c r="BS36" s="2756"/>
      <c r="BT36" s="2756"/>
      <c r="BU36" s="2756"/>
      <c r="BV36" s="2756"/>
      <c r="BW36" s="2756"/>
      <c r="BX36" s="2756"/>
      <c r="BY36" s="2756"/>
      <c r="BZ36" s="2756"/>
      <c r="CA36" s="2756"/>
      <c r="CB36" s="2756"/>
      <c r="CC36" s="2756"/>
      <c r="CD36" s="2756"/>
      <c r="CE36" s="2756"/>
      <c r="CF36" s="2756"/>
      <c r="CG36" s="2756"/>
      <c r="CH36" s="2756"/>
      <c r="CP36" s="2752"/>
    </row>
    <row r="37" spans="1:94" ht="16.899999999999999" customHeight="1">
      <c r="C37" s="2771"/>
      <c r="D37" s="2756"/>
      <c r="E37" s="2759"/>
      <c r="F37" s="2772"/>
      <c r="G37" s="3589" t="s">
        <v>1262</v>
      </c>
      <c r="H37" s="3589"/>
      <c r="I37" s="3585"/>
      <c r="J37" s="3589" t="s">
        <v>1263</v>
      </c>
      <c r="K37" s="3589"/>
      <c r="L37" s="3585"/>
      <c r="M37" s="3589" t="s">
        <v>1264</v>
      </c>
      <c r="N37" s="3589"/>
      <c r="O37" s="3585"/>
      <c r="P37" s="3589" t="s">
        <v>1265</v>
      </c>
      <c r="Q37" s="3589"/>
      <c r="R37" s="3585"/>
      <c r="S37" s="3585"/>
      <c r="T37" s="3589" t="s">
        <v>1259</v>
      </c>
      <c r="U37" s="3589"/>
      <c r="V37" s="3589"/>
      <c r="W37" s="3590"/>
      <c r="X37" s="3589" t="s">
        <v>1262</v>
      </c>
      <c r="Y37" s="3589"/>
      <c r="Z37" s="3585"/>
      <c r="AA37" s="3589" t="s">
        <v>1263</v>
      </c>
      <c r="AB37" s="3589"/>
      <c r="AC37" s="3585"/>
      <c r="AD37" s="3589" t="s">
        <v>1264</v>
      </c>
      <c r="AE37" s="3589"/>
      <c r="AF37" s="3585"/>
      <c r="AG37" s="3589" t="s">
        <v>1265</v>
      </c>
      <c r="AH37" s="3589"/>
      <c r="AI37" s="3587"/>
      <c r="AJ37" s="3589" t="s">
        <v>1259</v>
      </c>
      <c r="AK37" s="3589"/>
      <c r="AL37" s="3589"/>
      <c r="AM37" s="3587"/>
      <c r="AN37" s="3589" t="s">
        <v>1262</v>
      </c>
      <c r="AO37" s="3589"/>
      <c r="AP37" s="3585"/>
      <c r="AQ37" s="3589" t="s">
        <v>1263</v>
      </c>
      <c r="AR37" s="3589"/>
      <c r="AS37" s="3585"/>
      <c r="AT37" s="3589" t="s">
        <v>1264</v>
      </c>
      <c r="AU37" s="3589"/>
      <c r="AV37" s="3585"/>
      <c r="AW37" s="3589" t="s">
        <v>1265</v>
      </c>
      <c r="AX37" s="3589"/>
      <c r="AY37" s="3587"/>
      <c r="AZ37" s="3589" t="s">
        <v>1260</v>
      </c>
      <c r="BA37" s="3589"/>
      <c r="BB37" s="3589"/>
      <c r="BC37" s="3585"/>
      <c r="BD37" s="3585"/>
      <c r="BE37" s="2772"/>
      <c r="BF37" s="2772"/>
      <c r="BG37" s="2772"/>
      <c r="BH37" s="2772"/>
      <c r="BI37" s="2772"/>
      <c r="BJ37" s="2772"/>
      <c r="BK37" s="2772"/>
      <c r="BL37" s="2772"/>
      <c r="BM37" s="2772"/>
      <c r="BN37" s="2772"/>
      <c r="BO37" s="2772"/>
      <c r="BP37" s="2772"/>
      <c r="BQ37" s="2772"/>
      <c r="BR37" s="2772"/>
      <c r="BS37" s="2772"/>
      <c r="BT37" s="2772"/>
      <c r="BU37" s="2772"/>
      <c r="BV37" s="2772"/>
      <c r="BW37" s="2772"/>
      <c r="BX37" s="2772"/>
      <c r="BY37" s="2772"/>
      <c r="BZ37" s="2772"/>
      <c r="CA37" s="2772"/>
      <c r="CB37" s="2772"/>
      <c r="CC37" s="2772"/>
      <c r="CD37" s="2772"/>
      <c r="CE37" s="2772"/>
      <c r="CF37" s="2772"/>
      <c r="CG37" s="2772"/>
      <c r="CH37" s="2772"/>
      <c r="CP37" s="2752"/>
    </row>
    <row r="38" spans="1:94" ht="16.899999999999999" customHeight="1">
      <c r="C38" s="3263" t="s">
        <v>1274</v>
      </c>
      <c r="D38" s="3264"/>
      <c r="E38" s="3265"/>
      <c r="G38" s="3591" t="s">
        <v>48</v>
      </c>
      <c r="H38" s="3591" t="s">
        <v>48</v>
      </c>
      <c r="I38" s="3555"/>
      <c r="J38" s="3591" t="s">
        <v>48</v>
      </c>
      <c r="K38" s="3591" t="s">
        <v>48</v>
      </c>
      <c r="L38" s="3585"/>
      <c r="M38" s="3591" t="s">
        <v>48</v>
      </c>
      <c r="N38" s="3591" t="s">
        <v>48</v>
      </c>
      <c r="O38" s="3585"/>
      <c r="P38" s="3591" t="s">
        <v>48</v>
      </c>
      <c r="Q38" s="3591" t="s">
        <v>48</v>
      </c>
      <c r="R38" s="3585"/>
      <c r="S38" s="3555"/>
      <c r="T38" s="3591" t="s">
        <v>48</v>
      </c>
      <c r="U38" s="3591" t="s">
        <v>48</v>
      </c>
      <c r="V38" s="3591" t="s">
        <v>98</v>
      </c>
      <c r="W38" s="3594"/>
      <c r="X38" s="3591" t="s">
        <v>48</v>
      </c>
      <c r="Y38" s="3591" t="s">
        <v>48</v>
      </c>
      <c r="Z38" s="3555"/>
      <c r="AA38" s="3591" t="s">
        <v>48</v>
      </c>
      <c r="AB38" s="3591" t="s">
        <v>48</v>
      </c>
      <c r="AC38" s="3585"/>
      <c r="AD38" s="3591" t="s">
        <v>48</v>
      </c>
      <c r="AE38" s="3591" t="s">
        <v>48</v>
      </c>
      <c r="AF38" s="3585"/>
      <c r="AG38" s="3591" t="s">
        <v>48</v>
      </c>
      <c r="AH38" s="3591" t="s">
        <v>48</v>
      </c>
      <c r="AI38" s="3595"/>
      <c r="AJ38" s="3591" t="s">
        <v>48</v>
      </c>
      <c r="AK38" s="3591" t="s">
        <v>48</v>
      </c>
      <c r="AL38" s="3591" t="s">
        <v>98</v>
      </c>
      <c r="AM38" s="3595"/>
      <c r="AN38" s="3591" t="s">
        <v>48</v>
      </c>
      <c r="AO38" s="3591" t="s">
        <v>48</v>
      </c>
      <c r="AP38" s="3555"/>
      <c r="AQ38" s="3591" t="s">
        <v>48</v>
      </c>
      <c r="AR38" s="3591" t="s">
        <v>48</v>
      </c>
      <c r="AS38" s="3585"/>
      <c r="AT38" s="3591" t="s">
        <v>48</v>
      </c>
      <c r="AU38" s="3591" t="s">
        <v>48</v>
      </c>
      <c r="AV38" s="3585"/>
      <c r="AW38" s="3591" t="s">
        <v>48</v>
      </c>
      <c r="AX38" s="3591" t="s">
        <v>48</v>
      </c>
      <c r="AY38" s="3595"/>
      <c r="AZ38" s="3591" t="s">
        <v>48</v>
      </c>
      <c r="BA38" s="3591" t="s">
        <v>48</v>
      </c>
      <c r="BB38" s="3591" t="s">
        <v>98</v>
      </c>
      <c r="BC38" s="3555"/>
      <c r="BD38" s="3555"/>
      <c r="CP38" s="2752"/>
    </row>
    <row r="39" spans="1:94" ht="16.899999999999999" customHeight="1">
      <c r="C39" s="3266"/>
      <c r="D39" s="3267"/>
      <c r="E39" s="3268"/>
      <c r="F39" s="2780"/>
      <c r="G39" s="3596" t="s">
        <v>107</v>
      </c>
      <c r="H39" s="3596" t="s">
        <v>108</v>
      </c>
      <c r="I39" s="3593"/>
      <c r="J39" s="3596" t="s">
        <v>107</v>
      </c>
      <c r="K39" s="3596" t="s">
        <v>108</v>
      </c>
      <c r="L39" s="3593"/>
      <c r="M39" s="3596" t="s">
        <v>107</v>
      </c>
      <c r="N39" s="3596" t="s">
        <v>108</v>
      </c>
      <c r="O39" s="3593"/>
      <c r="P39" s="3596" t="s">
        <v>107</v>
      </c>
      <c r="Q39" s="3596" t="s">
        <v>108</v>
      </c>
      <c r="R39" s="3593"/>
      <c r="S39" s="3593"/>
      <c r="T39" s="3596" t="s">
        <v>107</v>
      </c>
      <c r="U39" s="3596" t="s">
        <v>108</v>
      </c>
      <c r="V39" s="3596" t="s">
        <v>109</v>
      </c>
      <c r="W39" s="3597"/>
      <c r="X39" s="3596" t="s">
        <v>107</v>
      </c>
      <c r="Y39" s="3596" t="s">
        <v>108</v>
      </c>
      <c r="Z39" s="3593"/>
      <c r="AA39" s="3596" t="s">
        <v>107</v>
      </c>
      <c r="AB39" s="3596" t="s">
        <v>108</v>
      </c>
      <c r="AC39" s="3593"/>
      <c r="AD39" s="3596" t="s">
        <v>107</v>
      </c>
      <c r="AE39" s="3596" t="s">
        <v>108</v>
      </c>
      <c r="AF39" s="3593"/>
      <c r="AG39" s="3596" t="s">
        <v>107</v>
      </c>
      <c r="AH39" s="3596" t="s">
        <v>108</v>
      </c>
      <c r="AI39" s="3595"/>
      <c r="AJ39" s="3596" t="s">
        <v>107</v>
      </c>
      <c r="AK39" s="3596" t="s">
        <v>108</v>
      </c>
      <c r="AL39" s="3596" t="s">
        <v>109</v>
      </c>
      <c r="AM39" s="3595"/>
      <c r="AN39" s="3596" t="s">
        <v>107</v>
      </c>
      <c r="AO39" s="3596" t="s">
        <v>108</v>
      </c>
      <c r="AP39" s="3593"/>
      <c r="AQ39" s="3596" t="s">
        <v>107</v>
      </c>
      <c r="AR39" s="3596" t="s">
        <v>108</v>
      </c>
      <c r="AS39" s="3593"/>
      <c r="AT39" s="3596" t="s">
        <v>107</v>
      </c>
      <c r="AU39" s="3596" t="s">
        <v>108</v>
      </c>
      <c r="AV39" s="3593"/>
      <c r="AW39" s="3596" t="s">
        <v>107</v>
      </c>
      <c r="AX39" s="3596" t="s">
        <v>108</v>
      </c>
      <c r="AY39" s="3595"/>
      <c r="AZ39" s="3596" t="s">
        <v>107</v>
      </c>
      <c r="BA39" s="3596" t="s">
        <v>108</v>
      </c>
      <c r="BB39" s="3596" t="s">
        <v>109</v>
      </c>
      <c r="BC39" s="3593"/>
      <c r="BD39" s="3593"/>
      <c r="BE39" s="2780"/>
      <c r="BF39" s="2780"/>
      <c r="BG39" s="2780"/>
      <c r="BH39" s="2780"/>
      <c r="BI39" s="2780"/>
      <c r="BJ39" s="2780"/>
      <c r="BK39" s="2780"/>
      <c r="BL39" s="2780"/>
      <c r="BM39" s="2780"/>
      <c r="BN39" s="2780"/>
      <c r="BO39" s="2780"/>
      <c r="BP39" s="2780"/>
      <c r="BQ39" s="2780"/>
      <c r="BR39" s="2780"/>
      <c r="BS39" s="2780"/>
      <c r="BT39" s="2780"/>
      <c r="BU39" s="2780"/>
      <c r="BV39" s="2780"/>
      <c r="BW39" s="2780"/>
      <c r="BX39" s="2780"/>
      <c r="BY39" s="2780"/>
      <c r="BZ39" s="2780"/>
      <c r="CA39" s="2780"/>
      <c r="CB39" s="2780"/>
      <c r="CC39" s="2780"/>
      <c r="CD39" s="2780"/>
      <c r="CE39" s="2780"/>
      <c r="CF39" s="2780"/>
      <c r="CG39" s="2780"/>
      <c r="CH39" s="2780"/>
      <c r="CP39" s="2752"/>
    </row>
    <row r="40" spans="1:94" ht="16.899999999999999" customHeight="1">
      <c r="C40" s="2913" t="s">
        <v>1267</v>
      </c>
      <c r="D40" s="2914"/>
      <c r="E40" s="2915"/>
      <c r="F40" s="2798"/>
      <c r="G40" s="3599"/>
      <c r="H40" s="3544"/>
      <c r="I40" s="3600"/>
      <c r="J40" s="3599"/>
      <c r="K40" s="3544"/>
      <c r="L40" s="3600"/>
      <c r="M40" s="3599"/>
      <c r="N40" s="3544"/>
      <c r="O40" s="3600"/>
      <c r="P40" s="3599"/>
      <c r="Q40" s="3544"/>
      <c r="R40" s="3600"/>
      <c r="S40" s="3600"/>
      <c r="T40" s="3599"/>
      <c r="U40" s="3544"/>
      <c r="V40" s="3544"/>
      <c r="W40" s="3544"/>
      <c r="X40" s="3599"/>
      <c r="Y40" s="3544"/>
      <c r="Z40" s="3600"/>
      <c r="AA40" s="3599"/>
      <c r="AB40" s="3544"/>
      <c r="AC40" s="3600"/>
      <c r="AD40" s="3599"/>
      <c r="AE40" s="3544"/>
      <c r="AF40" s="3600"/>
      <c r="AG40" s="3599"/>
      <c r="AH40" s="3544"/>
      <c r="AI40" s="3544"/>
      <c r="AJ40" s="3599"/>
      <c r="AK40" s="3544"/>
      <c r="AL40" s="3544"/>
      <c r="AM40" s="3544"/>
      <c r="AN40" s="3599"/>
      <c r="AO40" s="3544"/>
      <c r="AP40" s="3600"/>
      <c r="AQ40" s="3599"/>
      <c r="AR40" s="3544"/>
      <c r="AS40" s="3600"/>
      <c r="AT40" s="3599"/>
      <c r="AU40" s="3544"/>
      <c r="AV40" s="3600"/>
      <c r="AW40" s="3599"/>
      <c r="AX40" s="3544"/>
      <c r="AY40" s="3544"/>
      <c r="AZ40" s="3599"/>
      <c r="BA40" s="3544"/>
      <c r="BB40" s="3544"/>
      <c r="BC40" s="3600"/>
      <c r="BD40" s="3600"/>
      <c r="BE40" s="2798"/>
      <c r="BF40" s="2798"/>
      <c r="BG40" s="2798"/>
      <c r="BH40" s="2798"/>
      <c r="BI40" s="2798"/>
      <c r="BJ40" s="2798"/>
      <c r="BK40" s="2798"/>
      <c r="BL40" s="2798"/>
      <c r="BM40" s="2798"/>
      <c r="BN40" s="2798"/>
      <c r="BO40" s="2798"/>
      <c r="BP40" s="2798"/>
      <c r="BQ40" s="2798"/>
      <c r="BR40" s="2798"/>
      <c r="BS40" s="2798"/>
      <c r="BT40" s="2798"/>
      <c r="BU40" s="2798"/>
      <c r="BV40" s="2798"/>
      <c r="BW40" s="2798"/>
      <c r="BX40" s="2798"/>
      <c r="BY40" s="2798"/>
      <c r="BZ40" s="2798"/>
      <c r="CA40" s="2798"/>
      <c r="CB40" s="2798"/>
      <c r="CC40" s="2798"/>
      <c r="CD40" s="2798"/>
      <c r="CE40" s="2798"/>
      <c r="CF40" s="2798"/>
      <c r="CG40" s="2798"/>
      <c r="CH40" s="2798"/>
      <c r="CP40" s="2752"/>
    </row>
    <row r="41" spans="1:94" s="2748" customFormat="1" ht="16.899999999999999" customHeight="1">
      <c r="A41" s="2746"/>
      <c r="B41" s="2746"/>
      <c r="C41" s="3273" t="s">
        <v>104</v>
      </c>
      <c r="D41" s="3279" t="s">
        <v>1275</v>
      </c>
      <c r="E41" s="3280"/>
      <c r="F41" s="2782"/>
      <c r="G41" s="3598"/>
      <c r="H41" s="3598"/>
      <c r="I41" s="3581"/>
      <c r="J41" s="3598"/>
      <c r="K41" s="3598"/>
      <c r="L41" s="3581"/>
      <c r="M41" s="3598"/>
      <c r="N41" s="3598"/>
      <c r="O41" s="3581"/>
      <c r="P41" s="3598"/>
      <c r="Q41" s="3598"/>
      <c r="R41" s="3581"/>
      <c r="S41" s="3564"/>
      <c r="T41" s="3598"/>
      <c r="U41" s="3598"/>
      <c r="V41" s="3598"/>
      <c r="W41" s="3593"/>
      <c r="X41" s="3598"/>
      <c r="Y41" s="3598"/>
      <c r="Z41" s="3581"/>
      <c r="AA41" s="3598"/>
      <c r="AB41" s="3598"/>
      <c r="AC41" s="3581"/>
      <c r="AD41" s="3598"/>
      <c r="AE41" s="3598"/>
      <c r="AF41" s="3581"/>
      <c r="AG41" s="3598"/>
      <c r="AH41" s="3598"/>
      <c r="AI41" s="3592"/>
      <c r="AJ41" s="3598"/>
      <c r="AK41" s="3598"/>
      <c r="AL41" s="3598"/>
      <c r="AM41" s="3592"/>
      <c r="AN41" s="3598"/>
      <c r="AO41" s="3598"/>
      <c r="AP41" s="3581"/>
      <c r="AQ41" s="3598"/>
      <c r="AR41" s="3598"/>
      <c r="AS41" s="3581"/>
      <c r="AT41" s="3598"/>
      <c r="AU41" s="3598"/>
      <c r="AV41" s="3581"/>
      <c r="AW41" s="3598"/>
      <c r="AX41" s="3598"/>
      <c r="AY41" s="3592"/>
      <c r="AZ41" s="3598"/>
      <c r="BA41" s="3598"/>
      <c r="BB41" s="3598"/>
      <c r="BC41" s="3581"/>
      <c r="BD41" s="3581"/>
      <c r="BE41" s="2799"/>
      <c r="BF41" s="2799"/>
      <c r="BG41" s="2799"/>
      <c r="BH41" s="2799"/>
      <c r="BI41" s="2799"/>
      <c r="BJ41" s="2799"/>
      <c r="BK41" s="2799"/>
      <c r="BL41" s="2799"/>
      <c r="BM41" s="2799"/>
      <c r="BN41" s="2799"/>
      <c r="BO41" s="2799"/>
      <c r="BP41" s="2799"/>
      <c r="BQ41" s="2799"/>
      <c r="BR41" s="2799"/>
      <c r="BS41" s="2799"/>
      <c r="BT41" s="2799"/>
      <c r="BU41" s="2799"/>
      <c r="BV41" s="2799"/>
      <c r="BW41" s="2799"/>
      <c r="BX41" s="2799"/>
      <c r="BY41" s="2799"/>
      <c r="BZ41" s="2799"/>
      <c r="CA41" s="2799"/>
      <c r="CB41" s="2799"/>
      <c r="CC41" s="2799"/>
      <c r="CD41" s="2799"/>
      <c r="CE41" s="2799"/>
      <c r="CF41" s="2799"/>
      <c r="CG41" s="2799"/>
      <c r="CH41" s="2799"/>
    </row>
    <row r="42" spans="1:94" s="2748" customFormat="1" ht="16.899999999999999" customHeight="1">
      <c r="A42" s="2746"/>
      <c r="B42" s="2746"/>
      <c r="C42" s="3274"/>
      <c r="D42" s="3279" t="s">
        <v>1276</v>
      </c>
      <c r="E42" s="3280"/>
      <c r="F42" s="2782"/>
      <c r="G42" s="3598"/>
      <c r="H42" s="3598"/>
      <c r="I42" s="3581"/>
      <c r="J42" s="3598"/>
      <c r="K42" s="3598"/>
      <c r="L42" s="3581"/>
      <c r="M42" s="3598"/>
      <c r="N42" s="3598"/>
      <c r="O42" s="3581"/>
      <c r="P42" s="3598"/>
      <c r="Q42" s="3598"/>
      <c r="R42" s="3581"/>
      <c r="S42" s="3564"/>
      <c r="T42" s="3598"/>
      <c r="U42" s="3598"/>
      <c r="V42" s="3598"/>
      <c r="W42" s="3593"/>
      <c r="X42" s="3598"/>
      <c r="Y42" s="3598"/>
      <c r="Z42" s="3581"/>
      <c r="AA42" s="3598"/>
      <c r="AB42" s="3598"/>
      <c r="AC42" s="3581"/>
      <c r="AD42" s="3598"/>
      <c r="AE42" s="3598"/>
      <c r="AF42" s="3581"/>
      <c r="AG42" s="3598"/>
      <c r="AH42" s="3598"/>
      <c r="AI42" s="3592"/>
      <c r="AJ42" s="3598"/>
      <c r="AK42" s="3598"/>
      <c r="AL42" s="3598"/>
      <c r="AM42" s="3592"/>
      <c r="AN42" s="3598"/>
      <c r="AO42" s="3598"/>
      <c r="AP42" s="3581"/>
      <c r="AQ42" s="3598"/>
      <c r="AR42" s="3598"/>
      <c r="AS42" s="3581"/>
      <c r="AT42" s="3598"/>
      <c r="AU42" s="3598"/>
      <c r="AV42" s="3581"/>
      <c r="AW42" s="3598"/>
      <c r="AX42" s="3598"/>
      <c r="AY42" s="3592"/>
      <c r="AZ42" s="3598"/>
      <c r="BA42" s="3598"/>
      <c r="BB42" s="3598"/>
      <c r="BC42" s="3581"/>
      <c r="BD42" s="3581"/>
      <c r="BE42" s="2799"/>
      <c r="BF42" s="2799"/>
      <c r="BG42" s="2799"/>
      <c r="BH42" s="2799"/>
      <c r="BI42" s="2799"/>
      <c r="BJ42" s="2799"/>
      <c r="BK42" s="2799"/>
      <c r="BL42" s="2799"/>
      <c r="BM42" s="2799"/>
      <c r="BN42" s="2799"/>
      <c r="BO42" s="2799"/>
      <c r="BP42" s="2799"/>
      <c r="BQ42" s="2799"/>
      <c r="BR42" s="2799"/>
      <c r="BS42" s="2799"/>
      <c r="BT42" s="2799"/>
      <c r="BU42" s="2799"/>
      <c r="BV42" s="2799"/>
      <c r="BW42" s="2799"/>
      <c r="BX42" s="2799"/>
      <c r="BY42" s="2799"/>
      <c r="BZ42" s="2799"/>
      <c r="CA42" s="2799"/>
      <c r="CB42" s="2799"/>
      <c r="CC42" s="2799"/>
      <c r="CD42" s="2799"/>
      <c r="CE42" s="2799"/>
      <c r="CF42" s="2799"/>
      <c r="CG42" s="2799"/>
      <c r="CH42" s="2799"/>
    </row>
    <row r="43" spans="1:94" s="2748" customFormat="1" ht="16.899999999999999" customHeight="1">
      <c r="A43" s="2746"/>
      <c r="B43" s="2746"/>
      <c r="C43" s="3275"/>
      <c r="D43" s="3279" t="s">
        <v>1277</v>
      </c>
      <c r="E43" s="3280"/>
      <c r="F43" s="2782"/>
      <c r="G43" s="3598"/>
      <c r="H43" s="3598"/>
      <c r="I43" s="3581"/>
      <c r="J43" s="3598"/>
      <c r="K43" s="3598"/>
      <c r="L43" s="3581"/>
      <c r="M43" s="3598"/>
      <c r="N43" s="3598"/>
      <c r="O43" s="3581"/>
      <c r="P43" s="3598"/>
      <c r="Q43" s="3598"/>
      <c r="R43" s="3581"/>
      <c r="S43" s="3564"/>
      <c r="T43" s="3598"/>
      <c r="U43" s="3598"/>
      <c r="V43" s="3598"/>
      <c r="W43" s="3593"/>
      <c r="X43" s="3598"/>
      <c r="Y43" s="3598"/>
      <c r="Z43" s="3581"/>
      <c r="AA43" s="3598"/>
      <c r="AB43" s="3598"/>
      <c r="AC43" s="3581"/>
      <c r="AD43" s="3598"/>
      <c r="AE43" s="3598"/>
      <c r="AF43" s="3581"/>
      <c r="AG43" s="3598"/>
      <c r="AH43" s="3598"/>
      <c r="AI43" s="3592"/>
      <c r="AJ43" s="3598"/>
      <c r="AK43" s="3598"/>
      <c r="AL43" s="3598"/>
      <c r="AM43" s="3592"/>
      <c r="AN43" s="3598"/>
      <c r="AO43" s="3598"/>
      <c r="AP43" s="3581"/>
      <c r="AQ43" s="3598"/>
      <c r="AR43" s="3598"/>
      <c r="AS43" s="3581"/>
      <c r="AT43" s="3598"/>
      <c r="AU43" s="3598"/>
      <c r="AV43" s="3581"/>
      <c r="AW43" s="3598"/>
      <c r="AX43" s="3598"/>
      <c r="AY43" s="3592"/>
      <c r="AZ43" s="3598"/>
      <c r="BA43" s="3598"/>
      <c r="BB43" s="3598"/>
      <c r="BC43" s="3581"/>
      <c r="BD43" s="3581"/>
      <c r="BE43" s="2799"/>
      <c r="BF43" s="2799"/>
      <c r="BG43" s="2799"/>
      <c r="BH43" s="2799"/>
      <c r="BI43" s="2799"/>
      <c r="BJ43" s="2799"/>
      <c r="BK43" s="2799"/>
      <c r="BL43" s="2799"/>
      <c r="BM43" s="2799"/>
      <c r="BN43" s="2799"/>
      <c r="BO43" s="2799"/>
      <c r="BP43" s="2799"/>
      <c r="BQ43" s="2799"/>
      <c r="BR43" s="2799"/>
      <c r="BS43" s="2799"/>
      <c r="BT43" s="2799"/>
      <c r="BU43" s="2799"/>
      <c r="BV43" s="2799"/>
      <c r="BW43" s="2799"/>
      <c r="BX43" s="2799"/>
      <c r="BY43" s="2799"/>
      <c r="BZ43" s="2799"/>
      <c r="CA43" s="2799"/>
      <c r="CB43" s="2799"/>
      <c r="CC43" s="2799"/>
      <c r="CD43" s="2799"/>
      <c r="CE43" s="2799"/>
      <c r="CF43" s="2799"/>
      <c r="CG43" s="2799"/>
      <c r="CH43" s="2799"/>
    </row>
    <row r="44" spans="1:94" ht="16.899999999999999" customHeight="1">
      <c r="C44" s="2913" t="s">
        <v>1278</v>
      </c>
      <c r="D44" s="2914"/>
      <c r="E44" s="2915"/>
      <c r="F44" s="2783"/>
      <c r="G44" s="3544"/>
      <c r="H44" s="3544"/>
      <c r="I44" s="3601"/>
      <c r="J44" s="3544"/>
      <c r="K44" s="3544"/>
      <c r="L44" s="3601"/>
      <c r="M44" s="3544"/>
      <c r="N44" s="3544"/>
      <c r="O44" s="3601"/>
      <c r="P44" s="3544"/>
      <c r="Q44" s="3544"/>
      <c r="R44" s="3601"/>
      <c r="S44" s="3601"/>
      <c r="T44" s="3544"/>
      <c r="U44" s="3544"/>
      <c r="V44" s="3544"/>
      <c r="W44" s="3544"/>
      <c r="X44" s="3544"/>
      <c r="Y44" s="3544"/>
      <c r="Z44" s="3601"/>
      <c r="AA44" s="3544"/>
      <c r="AB44" s="3544"/>
      <c r="AC44" s="3601"/>
      <c r="AD44" s="3544"/>
      <c r="AE44" s="3544"/>
      <c r="AF44" s="3601"/>
      <c r="AG44" s="3544"/>
      <c r="AH44" s="3544"/>
      <c r="AI44" s="3544"/>
      <c r="AJ44" s="3544"/>
      <c r="AK44" s="3544"/>
      <c r="AL44" s="3544"/>
      <c r="AM44" s="3544"/>
      <c r="AN44" s="3544"/>
      <c r="AO44" s="3544"/>
      <c r="AP44" s="3601"/>
      <c r="AQ44" s="3544"/>
      <c r="AR44" s="3544"/>
      <c r="AS44" s="3601"/>
      <c r="AT44" s="3544"/>
      <c r="AU44" s="3544"/>
      <c r="AV44" s="3601"/>
      <c r="AW44" s="3544"/>
      <c r="AX44" s="3544"/>
      <c r="AY44" s="3544"/>
      <c r="AZ44" s="3544"/>
      <c r="BA44" s="3544"/>
      <c r="BB44" s="3544"/>
      <c r="BC44" s="3601"/>
      <c r="BD44" s="3601"/>
      <c r="BE44" s="2795"/>
      <c r="BF44" s="2795"/>
      <c r="BG44" s="2795"/>
      <c r="BH44" s="2795"/>
      <c r="BI44" s="2795"/>
      <c r="BJ44" s="2795"/>
      <c r="BK44" s="2795"/>
      <c r="BL44" s="2795"/>
      <c r="BM44" s="2795"/>
      <c r="BN44" s="2795"/>
      <c r="BO44" s="2795"/>
      <c r="BP44" s="2795"/>
      <c r="BQ44" s="2795"/>
      <c r="BR44" s="2795"/>
      <c r="BS44" s="2795"/>
      <c r="BT44" s="2795"/>
      <c r="BU44" s="2795"/>
      <c r="BV44" s="2795"/>
      <c r="BW44" s="2795"/>
      <c r="BX44" s="2795"/>
      <c r="BY44" s="2795"/>
      <c r="BZ44" s="2795"/>
      <c r="CA44" s="2795"/>
      <c r="CB44" s="2795"/>
      <c r="CC44" s="2795"/>
      <c r="CD44" s="2795"/>
      <c r="CE44" s="2795"/>
      <c r="CF44" s="2795"/>
      <c r="CG44" s="2795"/>
      <c r="CH44" s="2795"/>
      <c r="CP44" s="2752"/>
    </row>
    <row r="45" spans="1:94" s="2748" customFormat="1" ht="16.899999999999999" customHeight="1">
      <c r="A45" s="2746"/>
      <c r="B45" s="2746"/>
      <c r="C45" s="3287" t="s">
        <v>104</v>
      </c>
      <c r="D45" s="3276" t="s">
        <v>1279</v>
      </c>
      <c r="E45" s="2923" t="s">
        <v>92</v>
      </c>
      <c r="F45" s="2887"/>
      <c r="G45" s="3598"/>
      <c r="H45" s="3598"/>
      <c r="I45" s="3602"/>
      <c r="J45" s="3598"/>
      <c r="K45" s="3598"/>
      <c r="L45" s="3582"/>
      <c r="M45" s="3598"/>
      <c r="N45" s="3598"/>
      <c r="O45" s="3582"/>
      <c r="P45" s="3598"/>
      <c r="Q45" s="3598"/>
      <c r="R45" s="3582"/>
      <c r="S45" s="3603"/>
      <c r="T45" s="3598"/>
      <c r="U45" s="3598"/>
      <c r="V45" s="3598"/>
      <c r="W45" s="3593"/>
      <c r="X45" s="3598"/>
      <c r="Y45" s="3598"/>
      <c r="Z45" s="3602"/>
      <c r="AA45" s="3598"/>
      <c r="AB45" s="3598"/>
      <c r="AC45" s="3582"/>
      <c r="AD45" s="3598"/>
      <c r="AE45" s="3598"/>
      <c r="AF45" s="3582"/>
      <c r="AG45" s="3598"/>
      <c r="AH45" s="3598"/>
      <c r="AI45" s="3592"/>
      <c r="AJ45" s="3598"/>
      <c r="AK45" s="3598"/>
      <c r="AL45" s="3598"/>
      <c r="AM45" s="3592"/>
      <c r="AN45" s="3598"/>
      <c r="AO45" s="3598"/>
      <c r="AP45" s="3602"/>
      <c r="AQ45" s="3598"/>
      <c r="AR45" s="3598"/>
      <c r="AS45" s="3582"/>
      <c r="AT45" s="3598"/>
      <c r="AU45" s="3598"/>
      <c r="AV45" s="3582"/>
      <c r="AW45" s="3598"/>
      <c r="AX45" s="3598"/>
      <c r="AY45" s="3592"/>
      <c r="AZ45" s="3598"/>
      <c r="BA45" s="3598"/>
      <c r="BB45" s="3598"/>
      <c r="BC45" s="3582"/>
      <c r="BD45" s="3582"/>
      <c r="BE45" s="2776"/>
      <c r="BF45" s="2776"/>
      <c r="BG45" s="2776"/>
      <c r="BH45" s="2776"/>
      <c r="BI45" s="2776"/>
      <c r="BJ45" s="2776"/>
      <c r="BK45" s="2776"/>
      <c r="BL45" s="2776"/>
      <c r="BM45" s="2776"/>
      <c r="BN45" s="2776"/>
      <c r="BO45" s="2776"/>
      <c r="BP45" s="2776"/>
      <c r="BQ45" s="2776"/>
      <c r="BR45" s="2776"/>
      <c r="BS45" s="2776"/>
      <c r="BT45" s="2776"/>
      <c r="BU45" s="2776"/>
      <c r="BV45" s="2776"/>
      <c r="BW45" s="2776"/>
      <c r="BX45" s="2776"/>
      <c r="BY45" s="2776"/>
      <c r="BZ45" s="2776"/>
      <c r="CA45" s="2776"/>
      <c r="CB45" s="2776"/>
      <c r="CC45" s="2776"/>
      <c r="CD45" s="2776"/>
      <c r="CE45" s="2776"/>
      <c r="CF45" s="2776"/>
      <c r="CG45" s="2776"/>
      <c r="CH45" s="2776"/>
    </row>
    <row r="46" spans="1:94" s="2748" customFormat="1" ht="16.899999999999999" customHeight="1">
      <c r="A46" s="2746"/>
      <c r="B46" s="2746"/>
      <c r="C46" s="3288"/>
      <c r="D46" s="3277"/>
      <c r="E46" s="2923" t="s">
        <v>338</v>
      </c>
      <c r="F46" s="2887"/>
      <c r="G46" s="3598"/>
      <c r="H46" s="3598"/>
      <c r="I46" s="3602"/>
      <c r="J46" s="3598"/>
      <c r="K46" s="3598"/>
      <c r="L46" s="3582"/>
      <c r="M46" s="3598"/>
      <c r="N46" s="3598"/>
      <c r="O46" s="3582"/>
      <c r="P46" s="3598"/>
      <c r="Q46" s="3598"/>
      <c r="R46" s="3582"/>
      <c r="S46" s="3603"/>
      <c r="T46" s="3598"/>
      <c r="U46" s="3598"/>
      <c r="V46" s="3598"/>
      <c r="W46" s="3593"/>
      <c r="X46" s="3598"/>
      <c r="Y46" s="3598"/>
      <c r="Z46" s="3602"/>
      <c r="AA46" s="3598"/>
      <c r="AB46" s="3598"/>
      <c r="AC46" s="3582"/>
      <c r="AD46" s="3598"/>
      <c r="AE46" s="3598"/>
      <c r="AF46" s="3582"/>
      <c r="AG46" s="3598"/>
      <c r="AH46" s="3598"/>
      <c r="AI46" s="3592"/>
      <c r="AJ46" s="3598"/>
      <c r="AK46" s="3598"/>
      <c r="AL46" s="3598"/>
      <c r="AM46" s="3592"/>
      <c r="AN46" s="3598"/>
      <c r="AO46" s="3598"/>
      <c r="AP46" s="3602"/>
      <c r="AQ46" s="3598"/>
      <c r="AR46" s="3598"/>
      <c r="AS46" s="3582"/>
      <c r="AT46" s="3598"/>
      <c r="AU46" s="3598"/>
      <c r="AV46" s="3582"/>
      <c r="AW46" s="3598"/>
      <c r="AX46" s="3598"/>
      <c r="AY46" s="3592"/>
      <c r="AZ46" s="3598"/>
      <c r="BA46" s="3598"/>
      <c r="BB46" s="3598"/>
      <c r="BC46" s="3582"/>
      <c r="BD46" s="3582"/>
      <c r="BE46" s="2776"/>
      <c r="BF46" s="2776"/>
      <c r="BG46" s="2776"/>
      <c r="BH46" s="2776"/>
      <c r="BI46" s="2776"/>
      <c r="BJ46" s="2776"/>
      <c r="BK46" s="2776"/>
      <c r="BL46" s="2776"/>
      <c r="BM46" s="2776"/>
      <c r="BN46" s="2776"/>
      <c r="BO46" s="2776"/>
      <c r="BP46" s="2776"/>
      <c r="BQ46" s="2776"/>
      <c r="BR46" s="2776"/>
      <c r="BS46" s="2776"/>
      <c r="BT46" s="2776"/>
      <c r="BU46" s="2776"/>
      <c r="BV46" s="2776"/>
      <c r="BW46" s="2776"/>
      <c r="BX46" s="2776"/>
      <c r="BY46" s="2776"/>
      <c r="BZ46" s="2776"/>
      <c r="CA46" s="2776"/>
      <c r="CB46" s="2776"/>
      <c r="CC46" s="2776"/>
      <c r="CD46" s="2776"/>
      <c r="CE46" s="2776"/>
      <c r="CF46" s="2776"/>
      <c r="CG46" s="2776"/>
      <c r="CH46" s="2776"/>
    </row>
    <row r="47" spans="1:94" s="2748" customFormat="1" ht="16.899999999999999" customHeight="1">
      <c r="A47" s="2746"/>
      <c r="B47" s="2746"/>
      <c r="C47" s="3288"/>
      <c r="D47" s="3278"/>
      <c r="E47" s="2923" t="s">
        <v>93</v>
      </c>
      <c r="F47" s="2887"/>
      <c r="G47" s="3598"/>
      <c r="H47" s="3598"/>
      <c r="I47" s="3602"/>
      <c r="J47" s="3598"/>
      <c r="K47" s="3598"/>
      <c r="L47" s="3582"/>
      <c r="M47" s="3598"/>
      <c r="N47" s="3598"/>
      <c r="O47" s="3582"/>
      <c r="P47" s="3598"/>
      <c r="Q47" s="3598"/>
      <c r="R47" s="3582"/>
      <c r="S47" s="3603"/>
      <c r="T47" s="3598"/>
      <c r="U47" s="3598"/>
      <c r="V47" s="3598"/>
      <c r="W47" s="3593"/>
      <c r="X47" s="3598"/>
      <c r="Y47" s="3598"/>
      <c r="Z47" s="3602"/>
      <c r="AA47" s="3598"/>
      <c r="AB47" s="3598"/>
      <c r="AC47" s="3582"/>
      <c r="AD47" s="3598"/>
      <c r="AE47" s="3598"/>
      <c r="AF47" s="3582"/>
      <c r="AG47" s="3598"/>
      <c r="AH47" s="3598"/>
      <c r="AI47" s="3592"/>
      <c r="AJ47" s="3598"/>
      <c r="AK47" s="3598"/>
      <c r="AL47" s="3598"/>
      <c r="AM47" s="3592"/>
      <c r="AN47" s="3598"/>
      <c r="AO47" s="3598"/>
      <c r="AP47" s="3602"/>
      <c r="AQ47" s="3598"/>
      <c r="AR47" s="3598"/>
      <c r="AS47" s="3582"/>
      <c r="AT47" s="3598"/>
      <c r="AU47" s="3598"/>
      <c r="AV47" s="3582"/>
      <c r="AW47" s="3598"/>
      <c r="AX47" s="3598"/>
      <c r="AY47" s="3592"/>
      <c r="AZ47" s="3598"/>
      <c r="BA47" s="3598"/>
      <c r="BB47" s="3598"/>
      <c r="BC47" s="3582"/>
      <c r="BD47" s="3582"/>
      <c r="BE47" s="2776"/>
      <c r="BF47" s="2776"/>
      <c r="BG47" s="2776"/>
      <c r="BH47" s="2776"/>
      <c r="BI47" s="2776"/>
      <c r="BJ47" s="2776"/>
      <c r="BK47" s="2776"/>
      <c r="BL47" s="2776"/>
      <c r="BM47" s="2776"/>
      <c r="BN47" s="2776"/>
      <c r="BO47" s="2776"/>
      <c r="BP47" s="2776"/>
      <c r="BQ47" s="2776"/>
      <c r="BR47" s="2776"/>
      <c r="BS47" s="2776"/>
      <c r="BT47" s="2776"/>
      <c r="BU47" s="2776"/>
      <c r="BV47" s="2776"/>
      <c r="BW47" s="2776"/>
      <c r="BX47" s="2776"/>
      <c r="BY47" s="2776"/>
      <c r="BZ47" s="2776"/>
      <c r="CA47" s="2776"/>
      <c r="CB47" s="2776"/>
      <c r="CC47" s="2776"/>
      <c r="CD47" s="2776"/>
      <c r="CE47" s="2776"/>
      <c r="CF47" s="2776"/>
      <c r="CG47" s="2776"/>
      <c r="CH47" s="2776"/>
    </row>
    <row r="48" spans="1:94" s="2748" customFormat="1" ht="16.899999999999999" customHeight="1">
      <c r="A48" s="2746"/>
      <c r="B48" s="2746"/>
      <c r="C48" s="3288"/>
      <c r="D48" s="3276" t="s">
        <v>1280</v>
      </c>
      <c r="E48" s="2923" t="s">
        <v>92</v>
      </c>
      <c r="F48" s="2887"/>
      <c r="G48" s="3598"/>
      <c r="H48" s="3598"/>
      <c r="I48" s="3602"/>
      <c r="J48" s="3598"/>
      <c r="K48" s="3598"/>
      <c r="L48" s="3582"/>
      <c r="M48" s="3598"/>
      <c r="N48" s="3598"/>
      <c r="O48" s="3582"/>
      <c r="P48" s="3598"/>
      <c r="Q48" s="3598"/>
      <c r="R48" s="3582"/>
      <c r="S48" s="3603"/>
      <c r="T48" s="3598"/>
      <c r="U48" s="3598"/>
      <c r="V48" s="3598"/>
      <c r="W48" s="3593"/>
      <c r="X48" s="3598"/>
      <c r="Y48" s="3598"/>
      <c r="Z48" s="3602"/>
      <c r="AA48" s="3598"/>
      <c r="AB48" s="3598"/>
      <c r="AC48" s="3582"/>
      <c r="AD48" s="3598"/>
      <c r="AE48" s="3598"/>
      <c r="AF48" s="3582"/>
      <c r="AG48" s="3598"/>
      <c r="AH48" s="3598"/>
      <c r="AI48" s="3592"/>
      <c r="AJ48" s="3598"/>
      <c r="AK48" s="3598"/>
      <c r="AL48" s="3598"/>
      <c r="AM48" s="3592"/>
      <c r="AN48" s="3598"/>
      <c r="AO48" s="3598"/>
      <c r="AP48" s="3602"/>
      <c r="AQ48" s="3598"/>
      <c r="AR48" s="3598"/>
      <c r="AS48" s="3582"/>
      <c r="AT48" s="3598"/>
      <c r="AU48" s="3598"/>
      <c r="AV48" s="3582"/>
      <c r="AW48" s="3598"/>
      <c r="AX48" s="3598"/>
      <c r="AY48" s="3592"/>
      <c r="AZ48" s="3598"/>
      <c r="BA48" s="3598"/>
      <c r="BB48" s="3598"/>
      <c r="BC48" s="3582"/>
      <c r="BD48" s="3582"/>
      <c r="BE48" s="2776"/>
      <c r="BF48" s="2776"/>
      <c r="BG48" s="2776"/>
      <c r="BH48" s="2776"/>
      <c r="BI48" s="2776"/>
      <c r="BJ48" s="2776"/>
      <c r="BK48" s="2776"/>
      <c r="BL48" s="2776"/>
      <c r="BM48" s="2776"/>
      <c r="BN48" s="2776"/>
      <c r="BO48" s="2776"/>
      <c r="BP48" s="2776"/>
      <c r="BQ48" s="2776"/>
      <c r="BR48" s="2776"/>
      <c r="BS48" s="2776"/>
      <c r="BT48" s="2776"/>
      <c r="BU48" s="2776"/>
      <c r="BV48" s="2776"/>
      <c r="BW48" s="2776"/>
      <c r="BX48" s="2776"/>
      <c r="BY48" s="2776"/>
      <c r="BZ48" s="2776"/>
      <c r="CA48" s="2776"/>
      <c r="CB48" s="2776"/>
      <c r="CC48" s="2776"/>
      <c r="CD48" s="2776"/>
      <c r="CE48" s="2776"/>
      <c r="CF48" s="2776"/>
      <c r="CG48" s="2776"/>
      <c r="CH48" s="2776"/>
    </row>
    <row r="49" spans="1:94" s="2748" customFormat="1" ht="16.899999999999999" customHeight="1">
      <c r="A49" s="2746"/>
      <c r="B49" s="2746"/>
      <c r="C49" s="3288"/>
      <c r="D49" s="3277"/>
      <c r="E49" s="2923" t="s">
        <v>338</v>
      </c>
      <c r="F49" s="2887"/>
      <c r="G49" s="3598"/>
      <c r="H49" s="3598"/>
      <c r="I49" s="3602"/>
      <c r="J49" s="3598"/>
      <c r="K49" s="3598"/>
      <c r="L49" s="3582"/>
      <c r="M49" s="3598"/>
      <c r="N49" s="3598"/>
      <c r="O49" s="3582"/>
      <c r="P49" s="3598"/>
      <c r="Q49" s="3598"/>
      <c r="R49" s="3582"/>
      <c r="S49" s="3603"/>
      <c r="T49" s="3598"/>
      <c r="U49" s="3598"/>
      <c r="V49" s="3598"/>
      <c r="W49" s="3593"/>
      <c r="X49" s="3598"/>
      <c r="Y49" s="3598"/>
      <c r="Z49" s="3602"/>
      <c r="AA49" s="3598"/>
      <c r="AB49" s="3598"/>
      <c r="AC49" s="3582"/>
      <c r="AD49" s="3598"/>
      <c r="AE49" s="3598"/>
      <c r="AF49" s="3582"/>
      <c r="AG49" s="3598"/>
      <c r="AH49" s="3598"/>
      <c r="AI49" s="3592"/>
      <c r="AJ49" s="3598"/>
      <c r="AK49" s="3598"/>
      <c r="AL49" s="3598"/>
      <c r="AM49" s="3592"/>
      <c r="AN49" s="3598"/>
      <c r="AO49" s="3598"/>
      <c r="AP49" s="3602"/>
      <c r="AQ49" s="3598"/>
      <c r="AR49" s="3598"/>
      <c r="AS49" s="3582"/>
      <c r="AT49" s="3598"/>
      <c r="AU49" s="3598"/>
      <c r="AV49" s="3582"/>
      <c r="AW49" s="3598"/>
      <c r="AX49" s="3598"/>
      <c r="AY49" s="3592"/>
      <c r="AZ49" s="3598"/>
      <c r="BA49" s="3598"/>
      <c r="BB49" s="3598"/>
      <c r="BC49" s="3582"/>
      <c r="BD49" s="3582"/>
      <c r="BE49" s="2776"/>
      <c r="BF49" s="2776"/>
      <c r="BG49" s="2776"/>
      <c r="BH49" s="2776"/>
      <c r="BI49" s="2776"/>
      <c r="BJ49" s="2776"/>
      <c r="BK49" s="2776"/>
      <c r="BL49" s="2776"/>
      <c r="BM49" s="2776"/>
      <c r="BN49" s="2776"/>
      <c r="BO49" s="2776"/>
      <c r="BP49" s="2776"/>
      <c r="BQ49" s="2776"/>
      <c r="BR49" s="2776"/>
      <c r="BS49" s="2776"/>
      <c r="BT49" s="2776"/>
      <c r="BU49" s="2776"/>
      <c r="BV49" s="2776"/>
      <c r="BW49" s="2776"/>
      <c r="BX49" s="2776"/>
      <c r="BY49" s="2776"/>
      <c r="BZ49" s="2776"/>
      <c r="CA49" s="2776"/>
      <c r="CB49" s="2776"/>
      <c r="CC49" s="2776"/>
      <c r="CD49" s="2776"/>
      <c r="CE49" s="2776"/>
      <c r="CF49" s="2776"/>
      <c r="CG49" s="2776"/>
      <c r="CH49" s="2776"/>
    </row>
    <row r="50" spans="1:94" s="2748" customFormat="1" ht="16.899999999999999" customHeight="1">
      <c r="A50" s="2746"/>
      <c r="B50" s="2746"/>
      <c r="C50" s="3288"/>
      <c r="D50" s="3278"/>
      <c r="E50" s="2923" t="s">
        <v>93</v>
      </c>
      <c r="F50" s="2887"/>
      <c r="G50" s="3598"/>
      <c r="H50" s="3598"/>
      <c r="I50" s="3602"/>
      <c r="J50" s="3598"/>
      <c r="K50" s="3598"/>
      <c r="L50" s="3582"/>
      <c r="M50" s="3598"/>
      <c r="N50" s="3598"/>
      <c r="O50" s="3582"/>
      <c r="P50" s="3598"/>
      <c r="Q50" s="3598"/>
      <c r="R50" s="3582"/>
      <c r="S50" s="3603"/>
      <c r="T50" s="3598"/>
      <c r="U50" s="3598"/>
      <c r="V50" s="3598"/>
      <c r="W50" s="3593"/>
      <c r="X50" s="3598"/>
      <c r="Y50" s="3598"/>
      <c r="Z50" s="3602"/>
      <c r="AA50" s="3598"/>
      <c r="AB50" s="3598"/>
      <c r="AC50" s="3582"/>
      <c r="AD50" s="3598"/>
      <c r="AE50" s="3598"/>
      <c r="AF50" s="3582"/>
      <c r="AG50" s="3598"/>
      <c r="AH50" s="3598"/>
      <c r="AI50" s="3592"/>
      <c r="AJ50" s="3598"/>
      <c r="AK50" s="3598"/>
      <c r="AL50" s="3598"/>
      <c r="AM50" s="3592"/>
      <c r="AN50" s="3598"/>
      <c r="AO50" s="3598"/>
      <c r="AP50" s="3602"/>
      <c r="AQ50" s="3598"/>
      <c r="AR50" s="3598"/>
      <c r="AS50" s="3582"/>
      <c r="AT50" s="3598"/>
      <c r="AU50" s="3598"/>
      <c r="AV50" s="3582"/>
      <c r="AW50" s="3598"/>
      <c r="AX50" s="3598"/>
      <c r="AY50" s="3592"/>
      <c r="AZ50" s="3598"/>
      <c r="BA50" s="3598"/>
      <c r="BB50" s="3598"/>
      <c r="BC50" s="3582"/>
      <c r="BD50" s="3582"/>
      <c r="BE50" s="2776"/>
      <c r="BF50" s="2776"/>
      <c r="BG50" s="2776"/>
      <c r="BH50" s="2776"/>
      <c r="BI50" s="2776"/>
      <c r="BJ50" s="2776"/>
      <c r="BK50" s="2776"/>
      <c r="BL50" s="2776"/>
      <c r="BM50" s="2776"/>
      <c r="BN50" s="2776"/>
      <c r="BO50" s="2776"/>
      <c r="BP50" s="2776"/>
      <c r="BQ50" s="2776"/>
      <c r="BR50" s="2776"/>
      <c r="BS50" s="2776"/>
      <c r="BT50" s="2776"/>
      <c r="BU50" s="2776"/>
      <c r="BV50" s="2776"/>
      <c r="BW50" s="2776"/>
      <c r="BX50" s="2776"/>
      <c r="BY50" s="2776"/>
      <c r="BZ50" s="2776"/>
      <c r="CA50" s="2776"/>
      <c r="CB50" s="2776"/>
      <c r="CC50" s="2776"/>
      <c r="CD50" s="2776"/>
      <c r="CE50" s="2776"/>
      <c r="CF50" s="2776"/>
      <c r="CG50" s="2776"/>
      <c r="CH50" s="2776"/>
    </row>
    <row r="51" spans="1:94" s="2748" customFormat="1" ht="16.899999999999999" customHeight="1">
      <c r="A51" s="2746"/>
      <c r="B51" s="2746"/>
      <c r="C51" s="3288"/>
      <c r="D51" s="3276" t="s">
        <v>1281</v>
      </c>
      <c r="E51" s="2923" t="s">
        <v>92</v>
      </c>
      <c r="F51" s="2887"/>
      <c r="G51" s="3598"/>
      <c r="H51" s="3598"/>
      <c r="I51" s="3602"/>
      <c r="J51" s="3598"/>
      <c r="K51" s="3598"/>
      <c r="L51" s="3582"/>
      <c r="M51" s="3598"/>
      <c r="N51" s="3598"/>
      <c r="O51" s="3582"/>
      <c r="P51" s="3598"/>
      <c r="Q51" s="3598"/>
      <c r="R51" s="3582"/>
      <c r="S51" s="3603"/>
      <c r="T51" s="3598"/>
      <c r="U51" s="3598"/>
      <c r="V51" s="3598"/>
      <c r="W51" s="3593"/>
      <c r="X51" s="3598"/>
      <c r="Y51" s="3598"/>
      <c r="Z51" s="3602"/>
      <c r="AA51" s="3598"/>
      <c r="AB51" s="3598"/>
      <c r="AC51" s="3582"/>
      <c r="AD51" s="3598"/>
      <c r="AE51" s="3598"/>
      <c r="AF51" s="3582"/>
      <c r="AG51" s="3598"/>
      <c r="AH51" s="3598"/>
      <c r="AI51" s="3592"/>
      <c r="AJ51" s="3598"/>
      <c r="AK51" s="3598"/>
      <c r="AL51" s="3598"/>
      <c r="AM51" s="3592"/>
      <c r="AN51" s="3598"/>
      <c r="AO51" s="3598"/>
      <c r="AP51" s="3602"/>
      <c r="AQ51" s="3598"/>
      <c r="AR51" s="3598"/>
      <c r="AS51" s="3582"/>
      <c r="AT51" s="3598"/>
      <c r="AU51" s="3598"/>
      <c r="AV51" s="3582"/>
      <c r="AW51" s="3598"/>
      <c r="AX51" s="3598"/>
      <c r="AY51" s="3592"/>
      <c r="AZ51" s="3598"/>
      <c r="BA51" s="3598"/>
      <c r="BB51" s="3598"/>
      <c r="BC51" s="3582"/>
      <c r="BD51" s="3582"/>
      <c r="BE51" s="2776"/>
      <c r="BF51" s="2776"/>
      <c r="BG51" s="2776"/>
      <c r="BH51" s="2776"/>
      <c r="BI51" s="2776"/>
      <c r="BJ51" s="2776"/>
      <c r="BK51" s="2776"/>
      <c r="BL51" s="2776"/>
      <c r="BM51" s="2776"/>
      <c r="BN51" s="2776"/>
      <c r="BO51" s="2776"/>
      <c r="BP51" s="2776"/>
      <c r="BQ51" s="2776"/>
      <c r="BR51" s="2776"/>
      <c r="BS51" s="2776"/>
      <c r="BT51" s="2776"/>
      <c r="BU51" s="2776"/>
      <c r="BV51" s="2776"/>
      <c r="BW51" s="2776"/>
      <c r="BX51" s="2776"/>
      <c r="BY51" s="2776"/>
      <c r="BZ51" s="2776"/>
      <c r="CA51" s="2776"/>
      <c r="CB51" s="2776"/>
      <c r="CC51" s="2776"/>
      <c r="CD51" s="2776"/>
      <c r="CE51" s="2776"/>
      <c r="CF51" s="2776"/>
      <c r="CG51" s="2776"/>
      <c r="CH51" s="2776"/>
    </row>
    <row r="52" spans="1:94" s="2748" customFormat="1" ht="16.899999999999999" customHeight="1">
      <c r="A52" s="2746"/>
      <c r="B52" s="2746"/>
      <c r="C52" s="3288"/>
      <c r="D52" s="3277"/>
      <c r="E52" s="2923" t="s">
        <v>338</v>
      </c>
      <c r="F52" s="2887"/>
      <c r="G52" s="3598"/>
      <c r="H52" s="3598"/>
      <c r="I52" s="3602"/>
      <c r="J52" s="3598"/>
      <c r="K52" s="3598"/>
      <c r="L52" s="3582"/>
      <c r="M52" s="3598"/>
      <c r="N52" s="3598"/>
      <c r="O52" s="3582"/>
      <c r="P52" s="3598"/>
      <c r="Q52" s="3598"/>
      <c r="R52" s="3582"/>
      <c r="S52" s="3603"/>
      <c r="T52" s="3598"/>
      <c r="U52" s="3598"/>
      <c r="V52" s="3598"/>
      <c r="W52" s="3593"/>
      <c r="X52" s="3598"/>
      <c r="Y52" s="3598"/>
      <c r="Z52" s="3602"/>
      <c r="AA52" s="3598"/>
      <c r="AB52" s="3598"/>
      <c r="AC52" s="3582"/>
      <c r="AD52" s="3598"/>
      <c r="AE52" s="3598"/>
      <c r="AF52" s="3582"/>
      <c r="AG52" s="3598"/>
      <c r="AH52" s="3598"/>
      <c r="AI52" s="3592"/>
      <c r="AJ52" s="3598"/>
      <c r="AK52" s="3598"/>
      <c r="AL52" s="3598"/>
      <c r="AM52" s="3592"/>
      <c r="AN52" s="3598"/>
      <c r="AO52" s="3598"/>
      <c r="AP52" s="3602"/>
      <c r="AQ52" s="3598"/>
      <c r="AR52" s="3598"/>
      <c r="AS52" s="3582"/>
      <c r="AT52" s="3598"/>
      <c r="AU52" s="3598"/>
      <c r="AV52" s="3582"/>
      <c r="AW52" s="3598"/>
      <c r="AX52" s="3598"/>
      <c r="AY52" s="3592"/>
      <c r="AZ52" s="3598"/>
      <c r="BA52" s="3598"/>
      <c r="BB52" s="3598"/>
      <c r="BC52" s="3582"/>
      <c r="BD52" s="3582"/>
      <c r="BE52" s="2776"/>
      <c r="BF52" s="2776"/>
      <c r="BG52" s="2776"/>
      <c r="BH52" s="2776"/>
      <c r="BI52" s="2776"/>
      <c r="BJ52" s="2776"/>
      <c r="BK52" s="2776"/>
      <c r="BL52" s="2776"/>
      <c r="BM52" s="2776"/>
      <c r="BN52" s="2776"/>
      <c r="BO52" s="2776"/>
      <c r="BP52" s="2776"/>
      <c r="BQ52" s="2776"/>
      <c r="BR52" s="2776"/>
      <c r="BS52" s="2776"/>
      <c r="BT52" s="2776"/>
      <c r="BU52" s="2776"/>
      <c r="BV52" s="2776"/>
      <c r="BW52" s="2776"/>
      <c r="BX52" s="2776"/>
      <c r="BY52" s="2776"/>
      <c r="BZ52" s="2776"/>
      <c r="CA52" s="2776"/>
      <c r="CB52" s="2776"/>
      <c r="CC52" s="2776"/>
      <c r="CD52" s="2776"/>
      <c r="CE52" s="2776"/>
      <c r="CF52" s="2776"/>
      <c r="CG52" s="2776"/>
      <c r="CH52" s="2776"/>
    </row>
    <row r="53" spans="1:94" s="2748" customFormat="1" ht="16.899999999999999" customHeight="1">
      <c r="A53" s="2746"/>
      <c r="B53" s="2746"/>
      <c r="C53" s="3289"/>
      <c r="D53" s="3278"/>
      <c r="E53" s="2923" t="s">
        <v>93</v>
      </c>
      <c r="F53" s="2887"/>
      <c r="G53" s="3598"/>
      <c r="H53" s="3598"/>
      <c r="I53" s="3602"/>
      <c r="J53" s="3598"/>
      <c r="K53" s="3598"/>
      <c r="L53" s="3582"/>
      <c r="M53" s="3598"/>
      <c r="N53" s="3598"/>
      <c r="O53" s="3582"/>
      <c r="P53" s="3598"/>
      <c r="Q53" s="3598"/>
      <c r="R53" s="3582"/>
      <c r="S53" s="3603"/>
      <c r="T53" s="3598"/>
      <c r="U53" s="3598"/>
      <c r="V53" s="3598"/>
      <c r="W53" s="3593"/>
      <c r="X53" s="3598"/>
      <c r="Y53" s="3598"/>
      <c r="Z53" s="3602"/>
      <c r="AA53" s="3598"/>
      <c r="AB53" s="3598"/>
      <c r="AC53" s="3582"/>
      <c r="AD53" s="3598"/>
      <c r="AE53" s="3598"/>
      <c r="AF53" s="3582"/>
      <c r="AG53" s="3598"/>
      <c r="AH53" s="3598"/>
      <c r="AI53" s="3592"/>
      <c r="AJ53" s="3598"/>
      <c r="AK53" s="3598"/>
      <c r="AL53" s="3598"/>
      <c r="AM53" s="3592"/>
      <c r="AN53" s="3598"/>
      <c r="AO53" s="3598"/>
      <c r="AP53" s="3602"/>
      <c r="AQ53" s="3598"/>
      <c r="AR53" s="3598"/>
      <c r="AS53" s="3582"/>
      <c r="AT53" s="3598"/>
      <c r="AU53" s="3598"/>
      <c r="AV53" s="3582"/>
      <c r="AW53" s="3598"/>
      <c r="AX53" s="3598"/>
      <c r="AY53" s="3592"/>
      <c r="AZ53" s="3598"/>
      <c r="BA53" s="3598"/>
      <c r="BB53" s="3598"/>
      <c r="BC53" s="3582"/>
      <c r="BD53" s="3582"/>
      <c r="BE53" s="2776"/>
      <c r="BF53" s="2776"/>
      <c r="BG53" s="2776"/>
      <c r="BH53" s="2776"/>
      <c r="BI53" s="2776"/>
      <c r="BJ53" s="2776"/>
      <c r="BK53" s="2776"/>
      <c r="BL53" s="2776"/>
      <c r="BM53" s="2776"/>
      <c r="BN53" s="2776"/>
      <c r="BO53" s="2776"/>
      <c r="BP53" s="2776"/>
      <c r="BQ53" s="2776"/>
      <c r="BR53" s="2776"/>
      <c r="BS53" s="2776"/>
      <c r="BT53" s="2776"/>
      <c r="BU53" s="2776"/>
      <c r="BV53" s="2776"/>
      <c r="BW53" s="2776"/>
      <c r="BX53" s="2776"/>
      <c r="BY53" s="2776"/>
      <c r="BZ53" s="2776"/>
      <c r="CA53" s="2776"/>
      <c r="CB53" s="2776"/>
      <c r="CC53" s="2776"/>
      <c r="CD53" s="2776"/>
      <c r="CE53" s="2776"/>
      <c r="CF53" s="2776"/>
      <c r="CG53" s="2776"/>
      <c r="CH53" s="2776"/>
    </row>
    <row r="54" spans="1:94" ht="16.899999999999999" customHeight="1">
      <c r="C54" s="2784"/>
      <c r="D54" s="2759"/>
      <c r="E54" s="2759"/>
      <c r="F54" s="2759"/>
      <c r="G54" s="3544"/>
      <c r="H54" s="3544"/>
      <c r="I54" s="3582"/>
      <c r="J54" s="3544"/>
      <c r="K54" s="3544"/>
      <c r="L54" s="3582"/>
      <c r="M54" s="3544"/>
      <c r="N54" s="3544"/>
      <c r="O54" s="3582"/>
      <c r="P54" s="3544"/>
      <c r="Q54" s="3544"/>
      <c r="R54" s="3582"/>
      <c r="S54" s="3582"/>
      <c r="T54" s="3544"/>
      <c r="U54" s="3544"/>
      <c r="V54" s="3544"/>
      <c r="W54" s="3544"/>
      <c r="X54" s="3544"/>
      <c r="Y54" s="3544"/>
      <c r="Z54" s="3582"/>
      <c r="AA54" s="3544"/>
      <c r="AB54" s="3544"/>
      <c r="AC54" s="3582"/>
      <c r="AD54" s="3544"/>
      <c r="AE54" s="3544"/>
      <c r="AF54" s="3582"/>
      <c r="AG54" s="3544"/>
      <c r="AH54" s="3544"/>
      <c r="AI54" s="3544"/>
      <c r="AJ54" s="3544"/>
      <c r="AK54" s="3544"/>
      <c r="AL54" s="3544"/>
      <c r="AM54" s="3544"/>
      <c r="AN54" s="3544"/>
      <c r="AO54" s="3544"/>
      <c r="AP54" s="3582"/>
      <c r="AQ54" s="3544"/>
      <c r="AR54" s="3544"/>
      <c r="AS54" s="3582"/>
      <c r="AT54" s="3544"/>
      <c r="AU54" s="3544"/>
      <c r="AV54" s="3582"/>
      <c r="AW54" s="3544"/>
      <c r="AX54" s="3544"/>
      <c r="AY54" s="3544"/>
      <c r="AZ54" s="3544"/>
      <c r="BA54" s="3544"/>
      <c r="BB54" s="3544"/>
      <c r="BC54" s="3582"/>
      <c r="BD54" s="3582"/>
      <c r="BE54" s="2759"/>
      <c r="BF54" s="2759"/>
      <c r="BG54" s="2759"/>
      <c r="BH54" s="2759"/>
      <c r="BI54" s="2759"/>
      <c r="BJ54" s="2759"/>
      <c r="BK54" s="2759"/>
      <c r="BL54" s="2759"/>
      <c r="BM54" s="2759"/>
      <c r="BN54" s="2759"/>
      <c r="BO54" s="2759"/>
      <c r="BP54" s="2759"/>
      <c r="BQ54" s="2759"/>
      <c r="BR54" s="2759"/>
      <c r="BS54" s="2759"/>
      <c r="BT54" s="2759"/>
      <c r="BU54" s="2759"/>
      <c r="BV54" s="2759"/>
      <c r="BW54" s="2759"/>
      <c r="BX54" s="2759"/>
      <c r="BY54" s="2759"/>
      <c r="BZ54" s="2759"/>
      <c r="CA54" s="2759"/>
      <c r="CB54" s="2759"/>
      <c r="CC54" s="2759"/>
      <c r="CD54" s="2759"/>
      <c r="CE54" s="2759"/>
      <c r="CF54" s="2759"/>
      <c r="CG54" s="2759"/>
      <c r="CH54" s="2759"/>
      <c r="CP54" s="2752"/>
    </row>
    <row r="55" spans="1:94" ht="16.899999999999999" customHeight="1">
      <c r="C55" s="2759"/>
      <c r="D55" s="2759"/>
      <c r="E55" s="2759"/>
      <c r="F55" s="2759"/>
      <c r="G55" s="3589" t="s">
        <v>1262</v>
      </c>
      <c r="H55" s="3589"/>
      <c r="I55" s="3582"/>
      <c r="J55" s="3589" t="s">
        <v>1263</v>
      </c>
      <c r="K55" s="3589"/>
      <c r="L55" s="3582"/>
      <c r="M55" s="3589" t="s">
        <v>1264</v>
      </c>
      <c r="N55" s="3589"/>
      <c r="O55" s="3582"/>
      <c r="P55" s="3589" t="s">
        <v>1265</v>
      </c>
      <c r="Q55" s="3589"/>
      <c r="R55" s="3582"/>
      <c r="S55" s="3582"/>
      <c r="T55" s="3589" t="s">
        <v>1259</v>
      </c>
      <c r="U55" s="3589"/>
      <c r="V55" s="3589"/>
      <c r="W55" s="3590"/>
      <c r="X55" s="3589" t="s">
        <v>1262</v>
      </c>
      <c r="Y55" s="3589"/>
      <c r="Z55" s="3582"/>
      <c r="AA55" s="3589" t="s">
        <v>1263</v>
      </c>
      <c r="AB55" s="3589"/>
      <c r="AC55" s="3582"/>
      <c r="AD55" s="3589" t="s">
        <v>1264</v>
      </c>
      <c r="AE55" s="3589"/>
      <c r="AF55" s="3582"/>
      <c r="AG55" s="3589" t="s">
        <v>1265</v>
      </c>
      <c r="AH55" s="3589"/>
      <c r="AI55" s="3587"/>
      <c r="AJ55" s="3589" t="s">
        <v>1259</v>
      </c>
      <c r="AK55" s="3589"/>
      <c r="AL55" s="3589"/>
      <c r="AM55" s="3587"/>
      <c r="AN55" s="3589" t="s">
        <v>1262</v>
      </c>
      <c r="AO55" s="3589"/>
      <c r="AP55" s="3582"/>
      <c r="AQ55" s="3589" t="s">
        <v>1263</v>
      </c>
      <c r="AR55" s="3589"/>
      <c r="AS55" s="3582"/>
      <c r="AT55" s="3589" t="s">
        <v>1264</v>
      </c>
      <c r="AU55" s="3589"/>
      <c r="AV55" s="3582"/>
      <c r="AW55" s="3589" t="s">
        <v>1265</v>
      </c>
      <c r="AX55" s="3589"/>
      <c r="AY55" s="3587"/>
      <c r="AZ55" s="3589" t="s">
        <v>1260</v>
      </c>
      <c r="BA55" s="3589"/>
      <c r="BB55" s="3589"/>
      <c r="BC55" s="3582"/>
      <c r="BD55" s="3582"/>
      <c r="BE55" s="2759"/>
      <c r="BF55" s="2759"/>
      <c r="BG55" s="2759"/>
      <c r="BH55" s="2759"/>
      <c r="BI55" s="2759"/>
      <c r="BJ55" s="2759"/>
      <c r="BK55" s="2759"/>
      <c r="BL55" s="2759"/>
      <c r="BM55" s="2759"/>
      <c r="BN55" s="2759"/>
      <c r="BO55" s="2759"/>
      <c r="BP55" s="2759"/>
      <c r="BQ55" s="2759"/>
      <c r="BR55" s="2759"/>
      <c r="BS55" s="2759"/>
      <c r="BT55" s="2759"/>
      <c r="BU55" s="2759"/>
      <c r="BV55" s="2759"/>
      <c r="BW55" s="2759"/>
      <c r="BX55" s="2759"/>
      <c r="BY55" s="2759"/>
      <c r="BZ55" s="2759"/>
      <c r="CA55" s="2759"/>
      <c r="CB55" s="2759"/>
      <c r="CC55" s="2759"/>
      <c r="CD55" s="2759"/>
      <c r="CE55" s="2759"/>
      <c r="CF55" s="2759"/>
      <c r="CG55" s="2759"/>
      <c r="CH55" s="2759"/>
      <c r="CP55" s="2752"/>
    </row>
    <row r="56" spans="1:94" ht="16.899999999999999" customHeight="1">
      <c r="C56" s="3263" t="s">
        <v>1282</v>
      </c>
      <c r="D56" s="3264"/>
      <c r="E56" s="3265"/>
      <c r="F56" s="2788"/>
      <c r="G56" s="3591" t="s">
        <v>48</v>
      </c>
      <c r="H56" s="3591" t="s">
        <v>48</v>
      </c>
      <c r="I56" s="3544"/>
      <c r="J56" s="3591" t="s">
        <v>48</v>
      </c>
      <c r="K56" s="3591" t="s">
        <v>48</v>
      </c>
      <c r="L56" s="3544"/>
      <c r="M56" s="3591" t="s">
        <v>48</v>
      </c>
      <c r="N56" s="3591" t="s">
        <v>48</v>
      </c>
      <c r="O56" s="3544"/>
      <c r="P56" s="3591" t="s">
        <v>48</v>
      </c>
      <c r="Q56" s="3591" t="s">
        <v>48</v>
      </c>
      <c r="R56" s="3544"/>
      <c r="S56" s="3544"/>
      <c r="T56" s="3591" t="s">
        <v>48</v>
      </c>
      <c r="U56" s="3591" t="s">
        <v>48</v>
      </c>
      <c r="V56" s="3591" t="s">
        <v>98</v>
      </c>
      <c r="W56" s="3594"/>
      <c r="X56" s="3591" t="s">
        <v>48</v>
      </c>
      <c r="Y56" s="3591" t="s">
        <v>48</v>
      </c>
      <c r="Z56" s="3544"/>
      <c r="AA56" s="3591" t="s">
        <v>48</v>
      </c>
      <c r="AB56" s="3591" t="s">
        <v>48</v>
      </c>
      <c r="AC56" s="3544"/>
      <c r="AD56" s="3591" t="s">
        <v>48</v>
      </c>
      <c r="AE56" s="3591" t="s">
        <v>48</v>
      </c>
      <c r="AF56" s="3544"/>
      <c r="AG56" s="3591" t="s">
        <v>48</v>
      </c>
      <c r="AH56" s="3591" t="s">
        <v>48</v>
      </c>
      <c r="AI56" s="3595"/>
      <c r="AJ56" s="3591" t="s">
        <v>48</v>
      </c>
      <c r="AK56" s="3591" t="s">
        <v>48</v>
      </c>
      <c r="AL56" s="3591" t="s">
        <v>98</v>
      </c>
      <c r="AM56" s="3595"/>
      <c r="AN56" s="3591" t="s">
        <v>48</v>
      </c>
      <c r="AO56" s="3591" t="s">
        <v>48</v>
      </c>
      <c r="AP56" s="3544"/>
      <c r="AQ56" s="3591" t="s">
        <v>48</v>
      </c>
      <c r="AR56" s="3591" t="s">
        <v>48</v>
      </c>
      <c r="AS56" s="3544"/>
      <c r="AT56" s="3591" t="s">
        <v>48</v>
      </c>
      <c r="AU56" s="3591" t="s">
        <v>48</v>
      </c>
      <c r="AV56" s="3544"/>
      <c r="AW56" s="3591" t="s">
        <v>48</v>
      </c>
      <c r="AX56" s="3591" t="s">
        <v>48</v>
      </c>
      <c r="AY56" s="3595"/>
      <c r="AZ56" s="3591" t="s">
        <v>48</v>
      </c>
      <c r="BA56" s="3591" t="s">
        <v>48</v>
      </c>
      <c r="BB56" s="3591" t="s">
        <v>98</v>
      </c>
      <c r="BC56" s="3544"/>
      <c r="BD56" s="3544"/>
      <c r="BE56" s="2788"/>
      <c r="BF56" s="2788"/>
      <c r="BG56" s="2788"/>
      <c r="BH56" s="2788"/>
      <c r="BI56" s="2788"/>
      <c r="BJ56" s="2788"/>
      <c r="BK56" s="2788"/>
      <c r="BL56" s="2788"/>
      <c r="BM56" s="2788"/>
      <c r="BN56" s="2788"/>
      <c r="BO56" s="2788"/>
      <c r="BP56" s="2788"/>
      <c r="BQ56" s="2788"/>
      <c r="BR56" s="2788"/>
      <c r="BS56" s="2788"/>
      <c r="BT56" s="2788"/>
      <c r="BU56" s="2788"/>
      <c r="BV56" s="2788"/>
      <c r="BW56" s="2788"/>
      <c r="BX56" s="2788"/>
      <c r="BY56" s="2788"/>
      <c r="BZ56" s="2788"/>
      <c r="CA56" s="2788"/>
      <c r="CB56" s="2788"/>
      <c r="CC56" s="2788"/>
      <c r="CD56" s="2788"/>
      <c r="CE56" s="2788"/>
      <c r="CF56" s="2788"/>
      <c r="CG56" s="2788"/>
      <c r="CH56" s="2788"/>
      <c r="CP56" s="2752"/>
    </row>
    <row r="57" spans="1:94" ht="16.899999999999999" customHeight="1">
      <c r="C57" s="3266"/>
      <c r="D57" s="3267"/>
      <c r="E57" s="3268"/>
      <c r="F57" s="2789"/>
      <c r="G57" s="3596" t="s">
        <v>107</v>
      </c>
      <c r="H57" s="3596" t="s">
        <v>108</v>
      </c>
      <c r="I57" s="3544"/>
      <c r="J57" s="3596" t="s">
        <v>107</v>
      </c>
      <c r="K57" s="3596" t="s">
        <v>108</v>
      </c>
      <c r="L57" s="3544"/>
      <c r="M57" s="3596" t="s">
        <v>107</v>
      </c>
      <c r="N57" s="3596" t="s">
        <v>108</v>
      </c>
      <c r="O57" s="3544"/>
      <c r="P57" s="3596" t="s">
        <v>107</v>
      </c>
      <c r="Q57" s="3596" t="s">
        <v>108</v>
      </c>
      <c r="R57" s="3544"/>
      <c r="S57" s="3552"/>
      <c r="T57" s="3596" t="s">
        <v>107</v>
      </c>
      <c r="U57" s="3596" t="s">
        <v>108</v>
      </c>
      <c r="V57" s="3596" t="s">
        <v>109</v>
      </c>
      <c r="W57" s="3597"/>
      <c r="X57" s="3596" t="s">
        <v>107</v>
      </c>
      <c r="Y57" s="3596" t="s">
        <v>108</v>
      </c>
      <c r="Z57" s="3544"/>
      <c r="AA57" s="3596" t="s">
        <v>107</v>
      </c>
      <c r="AB57" s="3596" t="s">
        <v>108</v>
      </c>
      <c r="AC57" s="3544"/>
      <c r="AD57" s="3596" t="s">
        <v>107</v>
      </c>
      <c r="AE57" s="3596" t="s">
        <v>108</v>
      </c>
      <c r="AF57" s="3544"/>
      <c r="AG57" s="3596" t="s">
        <v>107</v>
      </c>
      <c r="AH57" s="3596" t="s">
        <v>108</v>
      </c>
      <c r="AI57" s="3595"/>
      <c r="AJ57" s="3596" t="s">
        <v>107</v>
      </c>
      <c r="AK57" s="3596" t="s">
        <v>108</v>
      </c>
      <c r="AL57" s="3596" t="s">
        <v>109</v>
      </c>
      <c r="AM57" s="3595"/>
      <c r="AN57" s="3596" t="s">
        <v>107</v>
      </c>
      <c r="AO57" s="3596" t="s">
        <v>108</v>
      </c>
      <c r="AP57" s="3544"/>
      <c r="AQ57" s="3596" t="s">
        <v>107</v>
      </c>
      <c r="AR57" s="3596" t="s">
        <v>108</v>
      </c>
      <c r="AS57" s="3544"/>
      <c r="AT57" s="3596" t="s">
        <v>107</v>
      </c>
      <c r="AU57" s="3596" t="s">
        <v>108</v>
      </c>
      <c r="AV57" s="3544"/>
      <c r="AW57" s="3596" t="s">
        <v>107</v>
      </c>
      <c r="AX57" s="3596" t="s">
        <v>108</v>
      </c>
      <c r="AY57" s="3595"/>
      <c r="AZ57" s="3596" t="s">
        <v>107</v>
      </c>
      <c r="BA57" s="3596" t="s">
        <v>108</v>
      </c>
      <c r="BB57" s="3596" t="s">
        <v>109</v>
      </c>
      <c r="BC57" s="3544"/>
      <c r="BD57" s="3544"/>
      <c r="BE57" s="2788"/>
      <c r="BF57" s="2788"/>
      <c r="BG57" s="2788"/>
      <c r="BH57" s="2788"/>
      <c r="BI57" s="2788"/>
      <c r="BJ57" s="2788"/>
      <c r="BK57" s="2788"/>
      <c r="BL57" s="2788"/>
      <c r="BM57" s="2788"/>
      <c r="BN57" s="2788"/>
      <c r="BO57" s="2788"/>
      <c r="BP57" s="2788"/>
      <c r="BQ57" s="2788"/>
      <c r="BR57" s="2788"/>
      <c r="BS57" s="2788"/>
      <c r="BT57" s="2788"/>
      <c r="BU57" s="2788"/>
      <c r="BV57" s="2788"/>
      <c r="BW57" s="2788"/>
      <c r="BX57" s="2788"/>
      <c r="BY57" s="2788"/>
      <c r="BZ57" s="2788"/>
      <c r="CA57" s="2788"/>
      <c r="CB57" s="2788"/>
      <c r="CC57" s="2788"/>
      <c r="CD57" s="2788"/>
      <c r="CE57" s="2788"/>
      <c r="CF57" s="2788"/>
      <c r="CG57" s="2788"/>
      <c r="CH57" s="2788"/>
      <c r="CP57" s="2752"/>
    </row>
    <row r="58" spans="1:94" ht="16.899999999999999" customHeight="1">
      <c r="C58" s="2913" t="s">
        <v>1267</v>
      </c>
      <c r="D58" s="2914"/>
      <c r="E58" s="2915"/>
      <c r="F58" s="2795"/>
      <c r="G58" s="3558"/>
      <c r="H58" s="3601"/>
      <c r="I58" s="3601"/>
      <c r="J58" s="3558"/>
      <c r="K58" s="3601"/>
      <c r="L58" s="3601"/>
      <c r="M58" s="3558"/>
      <c r="N58" s="3601"/>
      <c r="O58" s="3601"/>
      <c r="P58" s="3558"/>
      <c r="Q58" s="3601"/>
      <c r="R58" s="3601"/>
      <c r="S58" s="3601"/>
      <c r="T58" s="3558"/>
      <c r="U58" s="3601"/>
      <c r="V58" s="3601"/>
      <c r="W58" s="3601"/>
      <c r="X58" s="3558"/>
      <c r="Y58" s="3601"/>
      <c r="Z58" s="3601"/>
      <c r="AA58" s="3558"/>
      <c r="AB58" s="3601"/>
      <c r="AC58" s="3601"/>
      <c r="AD58" s="3558"/>
      <c r="AE58" s="3601"/>
      <c r="AF58" s="3601"/>
      <c r="AG58" s="3558"/>
      <c r="AH58" s="3601"/>
      <c r="AI58" s="3601"/>
      <c r="AJ58" s="3558"/>
      <c r="AK58" s="3601"/>
      <c r="AL58" s="3601"/>
      <c r="AM58" s="3601"/>
      <c r="AN58" s="3558"/>
      <c r="AO58" s="3601"/>
      <c r="AP58" s="3601"/>
      <c r="AQ58" s="3558"/>
      <c r="AR58" s="3601"/>
      <c r="AS58" s="3601"/>
      <c r="AT58" s="3558"/>
      <c r="AU58" s="3601"/>
      <c r="AV58" s="3601"/>
      <c r="AW58" s="3558"/>
      <c r="AX58" s="3601"/>
      <c r="AY58" s="3601"/>
      <c r="AZ58" s="3558"/>
      <c r="BA58" s="3601"/>
      <c r="BB58" s="3601"/>
      <c r="BC58" s="3601"/>
      <c r="BD58" s="3601"/>
      <c r="BE58" s="2795"/>
      <c r="BF58" s="2795"/>
      <c r="BG58" s="2795"/>
      <c r="BH58" s="2795"/>
      <c r="BI58" s="2795"/>
      <c r="BJ58" s="2795"/>
      <c r="BK58" s="2795"/>
      <c r="BL58" s="2795"/>
      <c r="BM58" s="2795"/>
      <c r="BN58" s="2795"/>
      <c r="BO58" s="2795"/>
      <c r="BP58" s="2795"/>
      <c r="BQ58" s="2795"/>
      <c r="BR58" s="2795"/>
      <c r="BS58" s="2795"/>
      <c r="BT58" s="2795"/>
      <c r="BU58" s="2795"/>
      <c r="BV58" s="2795"/>
      <c r="BW58" s="2795"/>
      <c r="BX58" s="2795"/>
      <c r="BY58" s="2795"/>
      <c r="BZ58" s="2795"/>
      <c r="CA58" s="2795"/>
      <c r="CB58" s="2795"/>
      <c r="CC58" s="2795"/>
      <c r="CD58" s="2795"/>
      <c r="CE58" s="2795"/>
      <c r="CF58" s="2795"/>
      <c r="CG58" s="2795"/>
      <c r="CH58" s="2795"/>
      <c r="CP58" s="2752"/>
    </row>
    <row r="59" spans="1:94" s="2748" customFormat="1" ht="16.899999999999999" customHeight="1">
      <c r="A59" s="2746"/>
      <c r="B59" s="2746"/>
      <c r="C59" s="3284" t="s">
        <v>102</v>
      </c>
      <c r="D59" s="3279" t="s">
        <v>1283</v>
      </c>
      <c r="E59" s="3280"/>
      <c r="F59" s="2782"/>
      <c r="G59" s="3598"/>
      <c r="H59" s="3598"/>
      <c r="I59" s="3581"/>
      <c r="J59" s="3598"/>
      <c r="K59" s="3598"/>
      <c r="L59" s="3581"/>
      <c r="M59" s="3598"/>
      <c r="N59" s="3598"/>
      <c r="O59" s="3581"/>
      <c r="P59" s="3598"/>
      <c r="Q59" s="3598"/>
      <c r="R59" s="3581"/>
      <c r="S59" s="3564"/>
      <c r="T59" s="3598"/>
      <c r="U59" s="3598"/>
      <c r="V59" s="3598"/>
      <c r="W59" s="3593"/>
      <c r="X59" s="3598"/>
      <c r="Y59" s="3598"/>
      <c r="Z59" s="3581"/>
      <c r="AA59" s="3598"/>
      <c r="AB59" s="3598"/>
      <c r="AC59" s="3581"/>
      <c r="AD59" s="3598"/>
      <c r="AE59" s="3598"/>
      <c r="AF59" s="3581"/>
      <c r="AG59" s="3598"/>
      <c r="AH59" s="3598"/>
      <c r="AI59" s="3592"/>
      <c r="AJ59" s="3598"/>
      <c r="AK59" s="3598"/>
      <c r="AL59" s="3598"/>
      <c r="AM59" s="3592"/>
      <c r="AN59" s="3598"/>
      <c r="AO59" s="3598"/>
      <c r="AP59" s="3581"/>
      <c r="AQ59" s="3598"/>
      <c r="AR59" s="3598"/>
      <c r="AS59" s="3581"/>
      <c r="AT59" s="3598"/>
      <c r="AU59" s="3598"/>
      <c r="AV59" s="3581"/>
      <c r="AW59" s="3598"/>
      <c r="AX59" s="3598"/>
      <c r="AY59" s="3592"/>
      <c r="AZ59" s="3598"/>
      <c r="BA59" s="3598"/>
      <c r="BB59" s="3598"/>
      <c r="BC59" s="3581"/>
      <c r="BD59" s="3581"/>
      <c r="BE59" s="2799"/>
      <c r="BF59" s="2799"/>
      <c r="BG59" s="2799"/>
      <c r="BH59" s="2799"/>
      <c r="BI59" s="2799"/>
      <c r="BJ59" s="2799"/>
      <c r="BK59" s="2799"/>
      <c r="BL59" s="2799"/>
      <c r="BM59" s="2799"/>
      <c r="BN59" s="2799"/>
      <c r="BO59" s="2799"/>
      <c r="BP59" s="2799"/>
      <c r="BQ59" s="2799"/>
      <c r="BR59" s="2799"/>
      <c r="BS59" s="2799"/>
      <c r="BT59" s="2799"/>
      <c r="BU59" s="2799"/>
      <c r="BV59" s="2799"/>
      <c r="BW59" s="2799"/>
      <c r="BX59" s="2799"/>
      <c r="BY59" s="2799"/>
      <c r="BZ59" s="2799"/>
      <c r="CA59" s="2799"/>
      <c r="CB59" s="2799"/>
      <c r="CC59" s="2799"/>
      <c r="CD59" s="2799"/>
      <c r="CE59" s="2799"/>
      <c r="CF59" s="2799"/>
      <c r="CG59" s="2799"/>
      <c r="CH59" s="2799"/>
    </row>
    <row r="60" spans="1:94" s="2748" customFormat="1" ht="16.899999999999999" customHeight="1">
      <c r="A60" s="2746"/>
      <c r="B60" s="2746"/>
      <c r="C60" s="3285"/>
      <c r="D60" s="3279" t="s">
        <v>1284</v>
      </c>
      <c r="E60" s="3280"/>
      <c r="F60" s="2782"/>
      <c r="G60" s="3598"/>
      <c r="H60" s="3598"/>
      <c r="I60" s="3581"/>
      <c r="J60" s="3598"/>
      <c r="K60" s="3598"/>
      <c r="L60" s="3581"/>
      <c r="M60" s="3598"/>
      <c r="N60" s="3598"/>
      <c r="O60" s="3581"/>
      <c r="P60" s="3598"/>
      <c r="Q60" s="3598"/>
      <c r="R60" s="3581"/>
      <c r="S60" s="3564"/>
      <c r="T60" s="3598"/>
      <c r="U60" s="3598"/>
      <c r="V60" s="3598"/>
      <c r="W60" s="3593"/>
      <c r="X60" s="3598"/>
      <c r="Y60" s="3598"/>
      <c r="Z60" s="3581"/>
      <c r="AA60" s="3598"/>
      <c r="AB60" s="3598"/>
      <c r="AC60" s="3581"/>
      <c r="AD60" s="3598"/>
      <c r="AE60" s="3598"/>
      <c r="AF60" s="3581"/>
      <c r="AG60" s="3598"/>
      <c r="AH60" s="3598"/>
      <c r="AI60" s="3592"/>
      <c r="AJ60" s="3598"/>
      <c r="AK60" s="3598"/>
      <c r="AL60" s="3598"/>
      <c r="AM60" s="3592"/>
      <c r="AN60" s="3598"/>
      <c r="AO60" s="3598"/>
      <c r="AP60" s="3581"/>
      <c r="AQ60" s="3598"/>
      <c r="AR60" s="3598"/>
      <c r="AS60" s="3581"/>
      <c r="AT60" s="3598"/>
      <c r="AU60" s="3598"/>
      <c r="AV60" s="3581"/>
      <c r="AW60" s="3598"/>
      <c r="AX60" s="3598"/>
      <c r="AY60" s="3592"/>
      <c r="AZ60" s="3598"/>
      <c r="BA60" s="3598"/>
      <c r="BB60" s="3598"/>
      <c r="BC60" s="3581"/>
      <c r="BD60" s="3581"/>
      <c r="BE60" s="2799"/>
      <c r="BF60" s="2799"/>
      <c r="BG60" s="2799"/>
      <c r="BH60" s="2799"/>
      <c r="BI60" s="2799"/>
      <c r="BJ60" s="2799"/>
      <c r="BK60" s="2799"/>
      <c r="BL60" s="2799"/>
      <c r="BM60" s="2799"/>
      <c r="BN60" s="2799"/>
      <c r="BO60" s="2799"/>
      <c r="BP60" s="2799"/>
      <c r="BQ60" s="2799"/>
      <c r="BR60" s="2799"/>
      <c r="BS60" s="2799"/>
      <c r="BT60" s="2799"/>
      <c r="BU60" s="2799"/>
      <c r="BV60" s="2799"/>
      <c r="BW60" s="2799"/>
      <c r="BX60" s="2799"/>
      <c r="BY60" s="2799"/>
      <c r="BZ60" s="2799"/>
      <c r="CA60" s="2799"/>
      <c r="CB60" s="2799"/>
      <c r="CC60" s="2799"/>
      <c r="CD60" s="2799"/>
      <c r="CE60" s="2799"/>
      <c r="CF60" s="2799"/>
      <c r="CG60" s="2799"/>
      <c r="CH60" s="2799"/>
    </row>
    <row r="61" spans="1:94" s="2748" customFormat="1" ht="16.899999999999999" customHeight="1">
      <c r="A61" s="2746"/>
      <c r="B61" s="2746"/>
      <c r="C61" s="3285"/>
      <c r="D61" s="3290" t="s">
        <v>1285</v>
      </c>
      <c r="E61" s="3290"/>
      <c r="F61" s="2782"/>
      <c r="G61" s="3598"/>
      <c r="H61" s="3598"/>
      <c r="I61" s="3581"/>
      <c r="J61" s="3598"/>
      <c r="K61" s="3598"/>
      <c r="L61" s="3581"/>
      <c r="M61" s="3598"/>
      <c r="N61" s="3598"/>
      <c r="O61" s="3581"/>
      <c r="P61" s="3598"/>
      <c r="Q61" s="3598"/>
      <c r="R61" s="3581"/>
      <c r="S61" s="3564"/>
      <c r="T61" s="3598"/>
      <c r="U61" s="3598"/>
      <c r="V61" s="3598"/>
      <c r="W61" s="3593"/>
      <c r="X61" s="3598"/>
      <c r="Y61" s="3598"/>
      <c r="Z61" s="3581"/>
      <c r="AA61" s="3598"/>
      <c r="AB61" s="3598"/>
      <c r="AC61" s="3581"/>
      <c r="AD61" s="3598"/>
      <c r="AE61" s="3598"/>
      <c r="AF61" s="3581"/>
      <c r="AG61" s="3598"/>
      <c r="AH61" s="3598"/>
      <c r="AI61" s="3592"/>
      <c r="AJ61" s="3598"/>
      <c r="AK61" s="3598"/>
      <c r="AL61" s="3598"/>
      <c r="AM61" s="3592"/>
      <c r="AN61" s="3598"/>
      <c r="AO61" s="3598"/>
      <c r="AP61" s="3581"/>
      <c r="AQ61" s="3598"/>
      <c r="AR61" s="3598"/>
      <c r="AS61" s="3581"/>
      <c r="AT61" s="3598"/>
      <c r="AU61" s="3598"/>
      <c r="AV61" s="3581"/>
      <c r="AW61" s="3598"/>
      <c r="AX61" s="3598"/>
      <c r="AY61" s="3592"/>
      <c r="AZ61" s="3598"/>
      <c r="BA61" s="3598"/>
      <c r="BB61" s="3598"/>
      <c r="BC61" s="3581"/>
      <c r="BD61" s="3581"/>
      <c r="BE61" s="2799"/>
      <c r="BF61" s="2799"/>
      <c r="BG61" s="2799"/>
      <c r="BH61" s="2799"/>
      <c r="BI61" s="2799"/>
      <c r="BJ61" s="2799"/>
      <c r="BK61" s="2799"/>
      <c r="BL61" s="2799"/>
      <c r="BM61" s="2799"/>
      <c r="BN61" s="2799"/>
      <c r="BO61" s="2799"/>
      <c r="BP61" s="2799"/>
      <c r="BQ61" s="2799"/>
      <c r="BR61" s="2799"/>
      <c r="BS61" s="2799"/>
      <c r="BT61" s="2799"/>
      <c r="BU61" s="2799"/>
      <c r="BV61" s="2799"/>
      <c r="BW61" s="2799"/>
      <c r="BX61" s="2799"/>
      <c r="BY61" s="2799"/>
      <c r="BZ61" s="2799"/>
      <c r="CA61" s="2799"/>
      <c r="CB61" s="2799"/>
      <c r="CC61" s="2799"/>
      <c r="CD61" s="2799"/>
      <c r="CE61" s="2799"/>
      <c r="CF61" s="2799"/>
      <c r="CG61" s="2799"/>
      <c r="CH61" s="2799"/>
    </row>
    <row r="62" spans="1:94" s="2748" customFormat="1" ht="16.899999999999999" customHeight="1">
      <c r="A62" s="2746"/>
      <c r="B62" s="2746"/>
      <c r="C62" s="3285"/>
      <c r="D62" s="3279" t="s">
        <v>1286</v>
      </c>
      <c r="E62" s="3280"/>
      <c r="F62" s="2782"/>
      <c r="G62" s="3598"/>
      <c r="H62" s="3598"/>
      <c r="I62" s="3581"/>
      <c r="J62" s="3598"/>
      <c r="K62" s="3598"/>
      <c r="L62" s="3581"/>
      <c r="M62" s="3598"/>
      <c r="N62" s="3598"/>
      <c r="O62" s="3581"/>
      <c r="P62" s="3598"/>
      <c r="Q62" s="3598"/>
      <c r="R62" s="3581"/>
      <c r="S62" s="3564"/>
      <c r="T62" s="3598"/>
      <c r="U62" s="3598"/>
      <c r="V62" s="3598"/>
      <c r="W62" s="3593"/>
      <c r="X62" s="3598"/>
      <c r="Y62" s="3598"/>
      <c r="Z62" s="3581"/>
      <c r="AA62" s="3598"/>
      <c r="AB62" s="3598"/>
      <c r="AC62" s="3581"/>
      <c r="AD62" s="3598"/>
      <c r="AE62" s="3598"/>
      <c r="AF62" s="3581"/>
      <c r="AG62" s="3598"/>
      <c r="AH62" s="3598"/>
      <c r="AI62" s="3592"/>
      <c r="AJ62" s="3598"/>
      <c r="AK62" s="3598"/>
      <c r="AL62" s="3598"/>
      <c r="AM62" s="3592"/>
      <c r="AN62" s="3598"/>
      <c r="AO62" s="3598"/>
      <c r="AP62" s="3581"/>
      <c r="AQ62" s="3598"/>
      <c r="AR62" s="3598"/>
      <c r="AS62" s="3581"/>
      <c r="AT62" s="3598"/>
      <c r="AU62" s="3598"/>
      <c r="AV62" s="3581"/>
      <c r="AW62" s="3598"/>
      <c r="AX62" s="3598"/>
      <c r="AY62" s="3592"/>
      <c r="AZ62" s="3598"/>
      <c r="BA62" s="3598"/>
      <c r="BB62" s="3598"/>
      <c r="BC62" s="3581"/>
      <c r="BD62" s="3581"/>
      <c r="BE62" s="2799"/>
      <c r="BF62" s="2799"/>
      <c r="BG62" s="2799"/>
      <c r="BH62" s="2799"/>
      <c r="BI62" s="2799"/>
      <c r="BJ62" s="2799"/>
      <c r="BK62" s="2799"/>
      <c r="BL62" s="2799"/>
      <c r="BM62" s="2799"/>
      <c r="BN62" s="2799"/>
      <c r="BO62" s="2799"/>
      <c r="BP62" s="2799"/>
      <c r="BQ62" s="2799"/>
      <c r="BR62" s="2799"/>
      <c r="BS62" s="2799"/>
      <c r="BT62" s="2799"/>
      <c r="BU62" s="2799"/>
      <c r="BV62" s="2799"/>
      <c r="BW62" s="2799"/>
      <c r="BX62" s="2799"/>
      <c r="BY62" s="2799"/>
      <c r="BZ62" s="2799"/>
      <c r="CA62" s="2799"/>
      <c r="CB62" s="2799"/>
      <c r="CC62" s="2799"/>
      <c r="CD62" s="2799"/>
      <c r="CE62" s="2799"/>
      <c r="CF62" s="2799"/>
      <c r="CG62" s="2799"/>
      <c r="CH62" s="2799"/>
    </row>
    <row r="63" spans="1:94" s="2748" customFormat="1" ht="16.899999999999999" customHeight="1">
      <c r="A63" s="2746"/>
      <c r="B63" s="2746"/>
      <c r="C63" s="3285"/>
      <c r="D63" s="3279" t="s">
        <v>1287</v>
      </c>
      <c r="E63" s="3280"/>
      <c r="F63" s="2782"/>
      <c r="G63" s="3598"/>
      <c r="H63" s="3598"/>
      <c r="I63" s="3581"/>
      <c r="J63" s="3598"/>
      <c r="K63" s="3598"/>
      <c r="L63" s="3581"/>
      <c r="M63" s="3598"/>
      <c r="N63" s="3598"/>
      <c r="O63" s="3581"/>
      <c r="P63" s="3598"/>
      <c r="Q63" s="3598"/>
      <c r="R63" s="3581"/>
      <c r="S63" s="3564"/>
      <c r="T63" s="3598"/>
      <c r="U63" s="3598"/>
      <c r="V63" s="3598"/>
      <c r="W63" s="3593"/>
      <c r="X63" s="3598"/>
      <c r="Y63" s="3598"/>
      <c r="Z63" s="3581"/>
      <c r="AA63" s="3598"/>
      <c r="AB63" s="3598"/>
      <c r="AC63" s="3581"/>
      <c r="AD63" s="3598"/>
      <c r="AE63" s="3598"/>
      <c r="AF63" s="3581"/>
      <c r="AG63" s="3598"/>
      <c r="AH63" s="3598"/>
      <c r="AI63" s="3592"/>
      <c r="AJ63" s="3598"/>
      <c r="AK63" s="3598"/>
      <c r="AL63" s="3598"/>
      <c r="AM63" s="3592"/>
      <c r="AN63" s="3598"/>
      <c r="AO63" s="3598"/>
      <c r="AP63" s="3581"/>
      <c r="AQ63" s="3598"/>
      <c r="AR63" s="3598"/>
      <c r="AS63" s="3581"/>
      <c r="AT63" s="3598"/>
      <c r="AU63" s="3598"/>
      <c r="AV63" s="3581"/>
      <c r="AW63" s="3598"/>
      <c r="AX63" s="3598"/>
      <c r="AY63" s="3592"/>
      <c r="AZ63" s="3598"/>
      <c r="BA63" s="3598"/>
      <c r="BB63" s="3598"/>
      <c r="BC63" s="3581"/>
      <c r="BD63" s="3581"/>
      <c r="BE63" s="2799"/>
      <c r="BF63" s="2799"/>
      <c r="BG63" s="2799"/>
      <c r="BH63" s="2799"/>
      <c r="BI63" s="2799"/>
      <c r="BJ63" s="2799"/>
      <c r="BK63" s="2799"/>
      <c r="BL63" s="2799"/>
      <c r="BM63" s="2799"/>
      <c r="BN63" s="2799"/>
      <c r="BO63" s="2799"/>
      <c r="BP63" s="2799"/>
      <c r="BQ63" s="2799"/>
      <c r="BR63" s="2799"/>
      <c r="BS63" s="2799"/>
      <c r="BT63" s="2799"/>
      <c r="BU63" s="2799"/>
      <c r="BV63" s="2799"/>
      <c r="BW63" s="2799"/>
      <c r="BX63" s="2799"/>
      <c r="BY63" s="2799"/>
      <c r="BZ63" s="2799"/>
      <c r="CA63" s="2799"/>
      <c r="CB63" s="2799"/>
      <c r="CC63" s="2799"/>
      <c r="CD63" s="2799"/>
      <c r="CE63" s="2799"/>
      <c r="CF63" s="2799"/>
      <c r="CG63" s="2799"/>
      <c r="CH63" s="2799"/>
    </row>
    <row r="64" spans="1:94" s="2748" customFormat="1" ht="16.899999999999999" customHeight="1">
      <c r="A64" s="2746"/>
      <c r="B64" s="2746"/>
      <c r="C64" s="3285"/>
      <c r="D64" s="3279" t="s">
        <v>1288</v>
      </c>
      <c r="E64" s="3280"/>
      <c r="F64" s="2782"/>
      <c r="G64" s="3598"/>
      <c r="H64" s="3598"/>
      <c r="I64" s="3581"/>
      <c r="J64" s="3598"/>
      <c r="K64" s="3598"/>
      <c r="L64" s="3581"/>
      <c r="M64" s="3598"/>
      <c r="N64" s="3598"/>
      <c r="O64" s="3581"/>
      <c r="P64" s="3598"/>
      <c r="Q64" s="3598"/>
      <c r="R64" s="3581"/>
      <c r="S64" s="3564"/>
      <c r="T64" s="3598"/>
      <c r="U64" s="3598"/>
      <c r="V64" s="3598"/>
      <c r="W64" s="3593"/>
      <c r="X64" s="3598"/>
      <c r="Y64" s="3598"/>
      <c r="Z64" s="3581"/>
      <c r="AA64" s="3598"/>
      <c r="AB64" s="3598"/>
      <c r="AC64" s="3581"/>
      <c r="AD64" s="3598"/>
      <c r="AE64" s="3598"/>
      <c r="AF64" s="3581"/>
      <c r="AG64" s="3598"/>
      <c r="AH64" s="3598"/>
      <c r="AI64" s="3592"/>
      <c r="AJ64" s="3598"/>
      <c r="AK64" s="3598"/>
      <c r="AL64" s="3598"/>
      <c r="AM64" s="3592"/>
      <c r="AN64" s="3598"/>
      <c r="AO64" s="3598"/>
      <c r="AP64" s="3581"/>
      <c r="AQ64" s="3598"/>
      <c r="AR64" s="3598"/>
      <c r="AS64" s="3581"/>
      <c r="AT64" s="3598"/>
      <c r="AU64" s="3598"/>
      <c r="AV64" s="3581"/>
      <c r="AW64" s="3598"/>
      <c r="AX64" s="3598"/>
      <c r="AY64" s="3592"/>
      <c r="AZ64" s="3598"/>
      <c r="BA64" s="3598"/>
      <c r="BB64" s="3598"/>
      <c r="BC64" s="3581"/>
      <c r="BD64" s="3581"/>
      <c r="BE64" s="2799"/>
      <c r="BF64" s="2799"/>
      <c r="BG64" s="2799"/>
      <c r="BH64" s="2799"/>
      <c r="BI64" s="2799"/>
      <c r="BJ64" s="2799"/>
      <c r="BK64" s="2799"/>
      <c r="BL64" s="2799"/>
      <c r="BM64" s="2799"/>
      <c r="BN64" s="2799"/>
      <c r="BO64" s="2799"/>
      <c r="BP64" s="2799"/>
      <c r="BQ64" s="2799"/>
      <c r="BR64" s="2799"/>
      <c r="BS64" s="2799"/>
      <c r="BT64" s="2799"/>
      <c r="BU64" s="2799"/>
      <c r="BV64" s="2799"/>
      <c r="BW64" s="2799"/>
      <c r="BX64" s="2799"/>
      <c r="BY64" s="2799"/>
      <c r="BZ64" s="2799"/>
      <c r="CA64" s="2799"/>
      <c r="CB64" s="2799"/>
      <c r="CC64" s="2799"/>
      <c r="CD64" s="2799"/>
      <c r="CE64" s="2799"/>
      <c r="CF64" s="2799"/>
      <c r="CG64" s="2799"/>
      <c r="CH64" s="2799"/>
    </row>
    <row r="65" spans="1:86" s="2748" customFormat="1" ht="16.899999999999999" customHeight="1">
      <c r="A65" s="2746"/>
      <c r="B65" s="2746"/>
      <c r="C65" s="3285"/>
      <c r="D65" s="3279" t="s">
        <v>1289</v>
      </c>
      <c r="E65" s="3280"/>
      <c r="F65" s="2782"/>
      <c r="G65" s="3598"/>
      <c r="H65" s="3598"/>
      <c r="I65" s="3581"/>
      <c r="J65" s="3598"/>
      <c r="K65" s="3598"/>
      <c r="L65" s="3581"/>
      <c r="M65" s="3598"/>
      <c r="N65" s="3598"/>
      <c r="O65" s="3581"/>
      <c r="P65" s="3598"/>
      <c r="Q65" s="3598"/>
      <c r="R65" s="3581"/>
      <c r="S65" s="3564"/>
      <c r="T65" s="3598"/>
      <c r="U65" s="3598"/>
      <c r="V65" s="3598"/>
      <c r="W65" s="3593"/>
      <c r="X65" s="3598"/>
      <c r="Y65" s="3598"/>
      <c r="Z65" s="3581"/>
      <c r="AA65" s="3598"/>
      <c r="AB65" s="3598"/>
      <c r="AC65" s="3581"/>
      <c r="AD65" s="3598"/>
      <c r="AE65" s="3598"/>
      <c r="AF65" s="3581"/>
      <c r="AG65" s="3598"/>
      <c r="AH65" s="3598"/>
      <c r="AI65" s="3592"/>
      <c r="AJ65" s="3598"/>
      <c r="AK65" s="3598"/>
      <c r="AL65" s="3598"/>
      <c r="AM65" s="3592"/>
      <c r="AN65" s="3598"/>
      <c r="AO65" s="3598"/>
      <c r="AP65" s="3581"/>
      <c r="AQ65" s="3598"/>
      <c r="AR65" s="3598"/>
      <c r="AS65" s="3581"/>
      <c r="AT65" s="3598"/>
      <c r="AU65" s="3598"/>
      <c r="AV65" s="3581"/>
      <c r="AW65" s="3598"/>
      <c r="AX65" s="3598"/>
      <c r="AY65" s="3592"/>
      <c r="AZ65" s="3598"/>
      <c r="BA65" s="3598"/>
      <c r="BB65" s="3598"/>
      <c r="BC65" s="3581"/>
      <c r="BD65" s="3581"/>
      <c r="BE65" s="2799"/>
      <c r="BF65" s="2799"/>
      <c r="BG65" s="2799"/>
      <c r="BH65" s="2799"/>
      <c r="BI65" s="2799"/>
      <c r="BJ65" s="2799"/>
      <c r="BK65" s="2799"/>
      <c r="BL65" s="2799"/>
      <c r="BM65" s="2799"/>
      <c r="BN65" s="2799"/>
      <c r="BO65" s="2799"/>
      <c r="BP65" s="2799"/>
      <c r="BQ65" s="2799"/>
      <c r="BR65" s="2799"/>
      <c r="BS65" s="2799"/>
      <c r="BT65" s="2799"/>
      <c r="BU65" s="2799"/>
      <c r="BV65" s="2799"/>
      <c r="BW65" s="2799"/>
      <c r="BX65" s="2799"/>
      <c r="BY65" s="2799"/>
      <c r="BZ65" s="2799"/>
      <c r="CA65" s="2799"/>
      <c r="CB65" s="2799"/>
      <c r="CC65" s="2799"/>
      <c r="CD65" s="2799"/>
      <c r="CE65" s="2799"/>
      <c r="CF65" s="2799"/>
      <c r="CG65" s="2799"/>
      <c r="CH65" s="2799"/>
    </row>
    <row r="66" spans="1:86" s="2748" customFormat="1" ht="16.899999999999999" customHeight="1">
      <c r="A66" s="2746"/>
      <c r="B66" s="2746"/>
      <c r="C66" s="3285"/>
      <c r="D66" s="3279" t="s">
        <v>1290</v>
      </c>
      <c r="E66" s="3280"/>
      <c r="F66" s="2782"/>
      <c r="G66" s="3598"/>
      <c r="H66" s="3598"/>
      <c r="I66" s="3581"/>
      <c r="J66" s="3598"/>
      <c r="K66" s="3598"/>
      <c r="L66" s="3581"/>
      <c r="M66" s="3598"/>
      <c r="N66" s="3598"/>
      <c r="O66" s="3581"/>
      <c r="P66" s="3598"/>
      <c r="Q66" s="3598"/>
      <c r="R66" s="3581"/>
      <c r="S66" s="3564"/>
      <c r="T66" s="3598"/>
      <c r="U66" s="3598"/>
      <c r="V66" s="3598"/>
      <c r="W66" s="3593"/>
      <c r="X66" s="3598"/>
      <c r="Y66" s="3598"/>
      <c r="Z66" s="3581"/>
      <c r="AA66" s="3598"/>
      <c r="AB66" s="3598"/>
      <c r="AC66" s="3581"/>
      <c r="AD66" s="3598"/>
      <c r="AE66" s="3598"/>
      <c r="AF66" s="3581"/>
      <c r="AG66" s="3598"/>
      <c r="AH66" s="3598"/>
      <c r="AI66" s="3592"/>
      <c r="AJ66" s="3598"/>
      <c r="AK66" s="3598"/>
      <c r="AL66" s="3598"/>
      <c r="AM66" s="3592"/>
      <c r="AN66" s="3598"/>
      <c r="AO66" s="3598"/>
      <c r="AP66" s="3581"/>
      <c r="AQ66" s="3598"/>
      <c r="AR66" s="3598"/>
      <c r="AS66" s="3581"/>
      <c r="AT66" s="3598"/>
      <c r="AU66" s="3598"/>
      <c r="AV66" s="3581"/>
      <c r="AW66" s="3598"/>
      <c r="AX66" s="3598"/>
      <c r="AY66" s="3592"/>
      <c r="AZ66" s="3598"/>
      <c r="BA66" s="3598"/>
      <c r="BB66" s="3598"/>
      <c r="BC66" s="3581"/>
      <c r="BD66" s="3581"/>
      <c r="BE66" s="2799"/>
      <c r="BF66" s="2799"/>
      <c r="BG66" s="2799"/>
      <c r="BH66" s="2799"/>
      <c r="BI66" s="2799"/>
      <c r="BJ66" s="2799"/>
      <c r="BK66" s="2799"/>
      <c r="BL66" s="2799"/>
      <c r="BM66" s="2799"/>
      <c r="BN66" s="2799"/>
      <c r="BO66" s="2799"/>
      <c r="BP66" s="2799"/>
      <c r="BQ66" s="2799"/>
      <c r="BR66" s="2799"/>
      <c r="BS66" s="2799"/>
      <c r="BT66" s="2799"/>
      <c r="BU66" s="2799"/>
      <c r="BV66" s="2799"/>
      <c r="BW66" s="2799"/>
      <c r="BX66" s="2799"/>
      <c r="BY66" s="2799"/>
      <c r="BZ66" s="2799"/>
      <c r="CA66" s="2799"/>
      <c r="CB66" s="2799"/>
      <c r="CC66" s="2799"/>
      <c r="CD66" s="2799"/>
      <c r="CE66" s="2799"/>
      <c r="CF66" s="2799"/>
      <c r="CG66" s="2799"/>
      <c r="CH66" s="2799"/>
    </row>
    <row r="67" spans="1:86" s="2748" customFormat="1" ht="16.899999999999999" customHeight="1">
      <c r="A67" s="2746"/>
      <c r="B67" s="2746"/>
      <c r="C67" s="3285"/>
      <c r="D67" s="3279" t="s">
        <v>1291</v>
      </c>
      <c r="E67" s="3280"/>
      <c r="F67" s="2782"/>
      <c r="G67" s="3598"/>
      <c r="H67" s="3598"/>
      <c r="I67" s="3581"/>
      <c r="J67" s="3598"/>
      <c r="K67" s="3598"/>
      <c r="L67" s="3581"/>
      <c r="M67" s="3598"/>
      <c r="N67" s="3598"/>
      <c r="O67" s="3581"/>
      <c r="P67" s="3598"/>
      <c r="Q67" s="3598"/>
      <c r="R67" s="3581"/>
      <c r="S67" s="3564"/>
      <c r="T67" s="3598"/>
      <c r="U67" s="3598"/>
      <c r="V67" s="3598"/>
      <c r="W67" s="3593"/>
      <c r="X67" s="3598"/>
      <c r="Y67" s="3598"/>
      <c r="Z67" s="3581"/>
      <c r="AA67" s="3598"/>
      <c r="AB67" s="3598"/>
      <c r="AC67" s="3581"/>
      <c r="AD67" s="3598"/>
      <c r="AE67" s="3598"/>
      <c r="AF67" s="3581"/>
      <c r="AG67" s="3598"/>
      <c r="AH67" s="3598"/>
      <c r="AI67" s="3592"/>
      <c r="AJ67" s="3598"/>
      <c r="AK67" s="3598"/>
      <c r="AL67" s="3598"/>
      <c r="AM67" s="3592"/>
      <c r="AN67" s="3598"/>
      <c r="AO67" s="3598"/>
      <c r="AP67" s="3581"/>
      <c r="AQ67" s="3598"/>
      <c r="AR67" s="3598"/>
      <c r="AS67" s="3581"/>
      <c r="AT67" s="3598"/>
      <c r="AU67" s="3598"/>
      <c r="AV67" s="3581"/>
      <c r="AW67" s="3598"/>
      <c r="AX67" s="3598"/>
      <c r="AY67" s="3592"/>
      <c r="AZ67" s="3598"/>
      <c r="BA67" s="3598"/>
      <c r="BB67" s="3598"/>
      <c r="BC67" s="3581"/>
      <c r="BD67" s="3581"/>
      <c r="BE67" s="2799"/>
      <c r="BF67" s="2799"/>
      <c r="BG67" s="2799"/>
      <c r="BH67" s="2799"/>
      <c r="BI67" s="2799"/>
      <c r="BJ67" s="2799"/>
      <c r="BK67" s="2799"/>
      <c r="BL67" s="2799"/>
      <c r="BM67" s="2799"/>
      <c r="BN67" s="2799"/>
      <c r="BO67" s="2799"/>
      <c r="BP67" s="2799"/>
      <c r="BQ67" s="2799"/>
      <c r="BR67" s="2799"/>
      <c r="BS67" s="2799"/>
      <c r="BT67" s="2799"/>
      <c r="BU67" s="2799"/>
      <c r="BV67" s="2799"/>
      <c r="BW67" s="2799"/>
      <c r="BX67" s="2799"/>
      <c r="BY67" s="2799"/>
      <c r="BZ67" s="2799"/>
      <c r="CA67" s="2799"/>
      <c r="CB67" s="2799"/>
      <c r="CC67" s="2799"/>
      <c r="CD67" s="2799"/>
      <c r="CE67" s="2799"/>
      <c r="CF67" s="2799"/>
      <c r="CG67" s="2799"/>
      <c r="CH67" s="2799"/>
    </row>
    <row r="68" spans="1:86" s="2748" customFormat="1" ht="16.899999999999999" customHeight="1">
      <c r="A68" s="2746"/>
      <c r="B68" s="2746"/>
      <c r="C68" s="3286"/>
      <c r="D68" s="3279" t="s">
        <v>1292</v>
      </c>
      <c r="E68" s="3280"/>
      <c r="F68" s="2782"/>
      <c r="G68" s="3598"/>
      <c r="H68" s="3598"/>
      <c r="I68" s="3581"/>
      <c r="J68" s="3598"/>
      <c r="K68" s="3598"/>
      <c r="L68" s="3581"/>
      <c r="M68" s="3598"/>
      <c r="N68" s="3598"/>
      <c r="O68" s="3581"/>
      <c r="P68" s="3598"/>
      <c r="Q68" s="3598"/>
      <c r="R68" s="3581"/>
      <c r="S68" s="3564"/>
      <c r="T68" s="3598"/>
      <c r="U68" s="3598"/>
      <c r="V68" s="3598"/>
      <c r="W68" s="3593"/>
      <c r="X68" s="3598"/>
      <c r="Y68" s="3598"/>
      <c r="Z68" s="3581"/>
      <c r="AA68" s="3598"/>
      <c r="AB68" s="3598"/>
      <c r="AC68" s="3581"/>
      <c r="AD68" s="3598"/>
      <c r="AE68" s="3598"/>
      <c r="AF68" s="3581"/>
      <c r="AG68" s="3598"/>
      <c r="AH68" s="3598"/>
      <c r="AI68" s="3592"/>
      <c r="AJ68" s="3598"/>
      <c r="AK68" s="3598"/>
      <c r="AL68" s="3598"/>
      <c r="AM68" s="3592"/>
      <c r="AN68" s="3598"/>
      <c r="AO68" s="3598"/>
      <c r="AP68" s="3581"/>
      <c r="AQ68" s="3598"/>
      <c r="AR68" s="3598"/>
      <c r="AS68" s="3581"/>
      <c r="AT68" s="3598"/>
      <c r="AU68" s="3598"/>
      <c r="AV68" s="3581"/>
      <c r="AW68" s="3598"/>
      <c r="AX68" s="3598"/>
      <c r="AY68" s="3592"/>
      <c r="AZ68" s="3598"/>
      <c r="BA68" s="3598"/>
      <c r="BB68" s="3598"/>
      <c r="BC68" s="3581"/>
      <c r="BD68" s="3581"/>
      <c r="BE68" s="2799"/>
      <c r="BF68" s="2799"/>
      <c r="BG68" s="2799"/>
      <c r="BH68" s="2799"/>
      <c r="BI68" s="2799"/>
      <c r="BJ68" s="2799"/>
      <c r="BK68" s="2799"/>
      <c r="BL68" s="2799"/>
      <c r="BM68" s="2799"/>
      <c r="BN68" s="2799"/>
      <c r="BO68" s="2799"/>
      <c r="BP68" s="2799"/>
      <c r="BQ68" s="2799"/>
      <c r="BR68" s="2799"/>
      <c r="BS68" s="2799"/>
      <c r="BT68" s="2799"/>
      <c r="BU68" s="2799"/>
      <c r="BV68" s="2799"/>
      <c r="BW68" s="2799"/>
      <c r="BX68" s="2799"/>
      <c r="BY68" s="2799"/>
      <c r="BZ68" s="2799"/>
      <c r="CA68" s="2799"/>
      <c r="CB68" s="2799"/>
      <c r="CC68" s="2799"/>
      <c r="CD68" s="2799"/>
      <c r="CE68" s="2799"/>
      <c r="CF68" s="2799"/>
      <c r="CG68" s="2799"/>
      <c r="CH68" s="2799"/>
    </row>
    <row r="69" spans="1:86" s="2748" customFormat="1" ht="16.899999999999999" customHeight="1">
      <c r="A69" s="2746"/>
      <c r="B69" s="2746"/>
      <c r="C69" s="3281" t="s">
        <v>1293</v>
      </c>
      <c r="D69" s="3279" t="s">
        <v>1283</v>
      </c>
      <c r="E69" s="3280"/>
      <c r="F69" s="2782"/>
      <c r="G69" s="3598"/>
      <c r="H69" s="3598"/>
      <c r="I69" s="3581"/>
      <c r="J69" s="3598"/>
      <c r="K69" s="3598"/>
      <c r="L69" s="3581"/>
      <c r="M69" s="3598"/>
      <c r="N69" s="3598"/>
      <c r="O69" s="3581"/>
      <c r="P69" s="3598"/>
      <c r="Q69" s="3598"/>
      <c r="R69" s="3581"/>
      <c r="S69" s="3564"/>
      <c r="T69" s="3598"/>
      <c r="U69" s="3598"/>
      <c r="V69" s="3598"/>
      <c r="W69" s="3593"/>
      <c r="X69" s="3598"/>
      <c r="Y69" s="3598"/>
      <c r="Z69" s="3581"/>
      <c r="AA69" s="3598"/>
      <c r="AB69" s="3598"/>
      <c r="AC69" s="3581"/>
      <c r="AD69" s="3598"/>
      <c r="AE69" s="3598"/>
      <c r="AF69" s="3581"/>
      <c r="AG69" s="3598"/>
      <c r="AH69" s="3598"/>
      <c r="AI69" s="3592"/>
      <c r="AJ69" s="3598"/>
      <c r="AK69" s="3598"/>
      <c r="AL69" s="3598"/>
      <c r="AM69" s="3592"/>
      <c r="AN69" s="3598"/>
      <c r="AO69" s="3598"/>
      <c r="AP69" s="3581"/>
      <c r="AQ69" s="3598"/>
      <c r="AR69" s="3598"/>
      <c r="AS69" s="3581"/>
      <c r="AT69" s="3598"/>
      <c r="AU69" s="3598"/>
      <c r="AV69" s="3581"/>
      <c r="AW69" s="3598"/>
      <c r="AX69" s="3598"/>
      <c r="AY69" s="3592"/>
      <c r="AZ69" s="3598"/>
      <c r="BA69" s="3598"/>
      <c r="BB69" s="3598"/>
      <c r="BC69" s="3581"/>
      <c r="BD69" s="3581"/>
      <c r="BE69" s="2799"/>
      <c r="BF69" s="2799"/>
      <c r="BG69" s="2799"/>
      <c r="BH69" s="2799"/>
      <c r="BI69" s="2799"/>
      <c r="BJ69" s="2799"/>
      <c r="BK69" s="2799"/>
      <c r="BL69" s="2799"/>
      <c r="BM69" s="2799"/>
      <c r="BN69" s="2799"/>
      <c r="BO69" s="2799"/>
      <c r="BP69" s="2799"/>
      <c r="BQ69" s="2799"/>
      <c r="BR69" s="2799"/>
      <c r="BS69" s="2799"/>
      <c r="BT69" s="2799"/>
      <c r="BU69" s="2799"/>
      <c r="BV69" s="2799"/>
      <c r="BW69" s="2799"/>
      <c r="BX69" s="2799"/>
      <c r="BY69" s="2799"/>
      <c r="BZ69" s="2799"/>
      <c r="CA69" s="2799"/>
      <c r="CB69" s="2799"/>
      <c r="CC69" s="2799"/>
      <c r="CD69" s="2799"/>
      <c r="CE69" s="2799"/>
      <c r="CF69" s="2799"/>
      <c r="CG69" s="2799"/>
      <c r="CH69" s="2799"/>
    </row>
    <row r="70" spans="1:86" s="2748" customFormat="1" ht="16.899999999999999" customHeight="1">
      <c r="A70" s="2746"/>
      <c r="B70" s="2746"/>
      <c r="C70" s="3282"/>
      <c r="D70" s="3279" t="s">
        <v>1284</v>
      </c>
      <c r="E70" s="3280"/>
      <c r="F70" s="2782"/>
      <c r="G70" s="3598"/>
      <c r="H70" s="3598"/>
      <c r="I70" s="3581"/>
      <c r="J70" s="3598"/>
      <c r="K70" s="3598"/>
      <c r="L70" s="3581"/>
      <c r="M70" s="3598"/>
      <c r="N70" s="3598"/>
      <c r="O70" s="3581"/>
      <c r="P70" s="3598"/>
      <c r="Q70" s="3598"/>
      <c r="R70" s="3581"/>
      <c r="S70" s="3564"/>
      <c r="T70" s="3598"/>
      <c r="U70" s="3598"/>
      <c r="V70" s="3598"/>
      <c r="W70" s="3593"/>
      <c r="X70" s="3598"/>
      <c r="Y70" s="3598"/>
      <c r="Z70" s="3581"/>
      <c r="AA70" s="3598"/>
      <c r="AB70" s="3598"/>
      <c r="AC70" s="3581"/>
      <c r="AD70" s="3598"/>
      <c r="AE70" s="3598"/>
      <c r="AF70" s="3581"/>
      <c r="AG70" s="3598"/>
      <c r="AH70" s="3598"/>
      <c r="AI70" s="3592"/>
      <c r="AJ70" s="3598"/>
      <c r="AK70" s="3598"/>
      <c r="AL70" s="3598"/>
      <c r="AM70" s="3592"/>
      <c r="AN70" s="3598"/>
      <c r="AO70" s="3598"/>
      <c r="AP70" s="3581"/>
      <c r="AQ70" s="3598"/>
      <c r="AR70" s="3598"/>
      <c r="AS70" s="3581"/>
      <c r="AT70" s="3598"/>
      <c r="AU70" s="3598"/>
      <c r="AV70" s="3581"/>
      <c r="AW70" s="3598"/>
      <c r="AX70" s="3598"/>
      <c r="AY70" s="3592"/>
      <c r="AZ70" s="3598"/>
      <c r="BA70" s="3598"/>
      <c r="BB70" s="3598"/>
      <c r="BC70" s="3581"/>
      <c r="BD70" s="3581"/>
      <c r="BE70" s="2799"/>
      <c r="BF70" s="2799"/>
      <c r="BG70" s="2799"/>
      <c r="BH70" s="2799"/>
      <c r="BI70" s="2799"/>
      <c r="BJ70" s="2799"/>
      <c r="BK70" s="2799"/>
      <c r="BL70" s="2799"/>
      <c r="BM70" s="2799"/>
      <c r="BN70" s="2799"/>
      <c r="BO70" s="2799"/>
      <c r="BP70" s="2799"/>
      <c r="BQ70" s="2799"/>
      <c r="BR70" s="2799"/>
      <c r="BS70" s="2799"/>
      <c r="BT70" s="2799"/>
      <c r="BU70" s="2799"/>
      <c r="BV70" s="2799"/>
      <c r="BW70" s="2799"/>
      <c r="BX70" s="2799"/>
      <c r="BY70" s="2799"/>
      <c r="BZ70" s="2799"/>
      <c r="CA70" s="2799"/>
      <c r="CB70" s="2799"/>
      <c r="CC70" s="2799"/>
      <c r="CD70" s="2799"/>
      <c r="CE70" s="2799"/>
      <c r="CF70" s="2799"/>
      <c r="CG70" s="2799"/>
      <c r="CH70" s="2799"/>
    </row>
    <row r="71" spans="1:86" s="2748" customFormat="1" ht="16.899999999999999" customHeight="1">
      <c r="A71" s="2746"/>
      <c r="B71" s="2746"/>
      <c r="C71" s="3282"/>
      <c r="D71" s="3279" t="s">
        <v>1285</v>
      </c>
      <c r="E71" s="3280"/>
      <c r="F71" s="2782"/>
      <c r="G71" s="3598"/>
      <c r="H71" s="3598"/>
      <c r="I71" s="3581"/>
      <c r="J71" s="3598"/>
      <c r="K71" s="3598"/>
      <c r="L71" s="3581"/>
      <c r="M71" s="3598"/>
      <c r="N71" s="3598"/>
      <c r="O71" s="3581"/>
      <c r="P71" s="3598"/>
      <c r="Q71" s="3598"/>
      <c r="R71" s="3581"/>
      <c r="S71" s="3564"/>
      <c r="T71" s="3598"/>
      <c r="U71" s="3598"/>
      <c r="V71" s="3598"/>
      <c r="W71" s="3593"/>
      <c r="X71" s="3598"/>
      <c r="Y71" s="3598"/>
      <c r="Z71" s="3581"/>
      <c r="AA71" s="3598"/>
      <c r="AB71" s="3598"/>
      <c r="AC71" s="3581"/>
      <c r="AD71" s="3598"/>
      <c r="AE71" s="3598"/>
      <c r="AF71" s="3581"/>
      <c r="AG71" s="3598"/>
      <c r="AH71" s="3598"/>
      <c r="AI71" s="3592"/>
      <c r="AJ71" s="3598"/>
      <c r="AK71" s="3598"/>
      <c r="AL71" s="3598"/>
      <c r="AM71" s="3592"/>
      <c r="AN71" s="3598"/>
      <c r="AO71" s="3598"/>
      <c r="AP71" s="3581"/>
      <c r="AQ71" s="3598"/>
      <c r="AR71" s="3598"/>
      <c r="AS71" s="3581"/>
      <c r="AT71" s="3598"/>
      <c r="AU71" s="3598"/>
      <c r="AV71" s="3581"/>
      <c r="AW71" s="3598"/>
      <c r="AX71" s="3598"/>
      <c r="AY71" s="3592"/>
      <c r="AZ71" s="3598"/>
      <c r="BA71" s="3598"/>
      <c r="BB71" s="3598"/>
      <c r="BC71" s="3581"/>
      <c r="BD71" s="3581"/>
      <c r="BE71" s="2799"/>
      <c r="BF71" s="2799"/>
      <c r="BG71" s="2799"/>
      <c r="BH71" s="2799"/>
      <c r="BI71" s="2799"/>
      <c r="BJ71" s="2799"/>
      <c r="BK71" s="2799"/>
      <c r="BL71" s="2799"/>
      <c r="BM71" s="2799"/>
      <c r="BN71" s="2799"/>
      <c r="BO71" s="2799"/>
      <c r="BP71" s="2799"/>
      <c r="BQ71" s="2799"/>
      <c r="BR71" s="2799"/>
      <c r="BS71" s="2799"/>
      <c r="BT71" s="2799"/>
      <c r="BU71" s="2799"/>
      <c r="BV71" s="2799"/>
      <c r="BW71" s="2799"/>
      <c r="BX71" s="2799"/>
      <c r="BY71" s="2799"/>
      <c r="BZ71" s="2799"/>
      <c r="CA71" s="2799"/>
      <c r="CB71" s="2799"/>
      <c r="CC71" s="2799"/>
      <c r="CD71" s="2799"/>
      <c r="CE71" s="2799"/>
      <c r="CF71" s="2799"/>
      <c r="CG71" s="2799"/>
      <c r="CH71" s="2799"/>
    </row>
    <row r="72" spans="1:86" s="2748" customFormat="1" ht="16.899999999999999" customHeight="1">
      <c r="A72" s="2746"/>
      <c r="B72" s="2746"/>
      <c r="C72" s="3282"/>
      <c r="D72" s="3279" t="s">
        <v>1286</v>
      </c>
      <c r="E72" s="3280"/>
      <c r="F72" s="2782"/>
      <c r="G72" s="3598"/>
      <c r="H72" s="3598"/>
      <c r="I72" s="3581"/>
      <c r="J72" s="3598"/>
      <c r="K72" s="3598"/>
      <c r="L72" s="3581"/>
      <c r="M72" s="3598"/>
      <c r="N72" s="3598"/>
      <c r="O72" s="3581"/>
      <c r="P72" s="3598"/>
      <c r="Q72" s="3598"/>
      <c r="R72" s="3581"/>
      <c r="S72" s="3564"/>
      <c r="T72" s="3598"/>
      <c r="U72" s="3598"/>
      <c r="V72" s="3598"/>
      <c r="W72" s="3593"/>
      <c r="X72" s="3598"/>
      <c r="Y72" s="3598"/>
      <c r="Z72" s="3581"/>
      <c r="AA72" s="3598"/>
      <c r="AB72" s="3598"/>
      <c r="AC72" s="3581"/>
      <c r="AD72" s="3598"/>
      <c r="AE72" s="3598"/>
      <c r="AF72" s="3581"/>
      <c r="AG72" s="3598"/>
      <c r="AH72" s="3598"/>
      <c r="AI72" s="3592"/>
      <c r="AJ72" s="3598"/>
      <c r="AK72" s="3598"/>
      <c r="AL72" s="3598"/>
      <c r="AM72" s="3592"/>
      <c r="AN72" s="3598"/>
      <c r="AO72" s="3598"/>
      <c r="AP72" s="3581"/>
      <c r="AQ72" s="3598"/>
      <c r="AR72" s="3598"/>
      <c r="AS72" s="3581"/>
      <c r="AT72" s="3598"/>
      <c r="AU72" s="3598"/>
      <c r="AV72" s="3581"/>
      <c r="AW72" s="3598"/>
      <c r="AX72" s="3598"/>
      <c r="AY72" s="3592"/>
      <c r="AZ72" s="3598"/>
      <c r="BA72" s="3598"/>
      <c r="BB72" s="3598"/>
      <c r="BC72" s="3581"/>
      <c r="BD72" s="3581"/>
      <c r="BE72" s="2799"/>
      <c r="BF72" s="2799"/>
      <c r="BG72" s="2799"/>
      <c r="BH72" s="2799"/>
      <c r="BI72" s="2799"/>
      <c r="BJ72" s="2799"/>
      <c r="BK72" s="2799"/>
      <c r="BL72" s="2799"/>
      <c r="BM72" s="2799"/>
      <c r="BN72" s="2799"/>
      <c r="BO72" s="2799"/>
      <c r="BP72" s="2799"/>
      <c r="BQ72" s="2799"/>
      <c r="BR72" s="2799"/>
      <c r="BS72" s="2799"/>
      <c r="BT72" s="2799"/>
      <c r="BU72" s="2799"/>
      <c r="BV72" s="2799"/>
      <c r="BW72" s="2799"/>
      <c r="BX72" s="2799"/>
      <c r="BY72" s="2799"/>
      <c r="BZ72" s="2799"/>
      <c r="CA72" s="2799"/>
      <c r="CB72" s="2799"/>
      <c r="CC72" s="2799"/>
      <c r="CD72" s="2799"/>
      <c r="CE72" s="2799"/>
      <c r="CF72" s="2799"/>
      <c r="CG72" s="2799"/>
      <c r="CH72" s="2799"/>
    </row>
    <row r="73" spans="1:86" s="2748" customFormat="1" ht="16.899999999999999" customHeight="1">
      <c r="A73" s="2746"/>
      <c r="B73" s="2746"/>
      <c r="C73" s="3282"/>
      <c r="D73" s="3279" t="s">
        <v>1287</v>
      </c>
      <c r="E73" s="3280"/>
      <c r="F73" s="2782"/>
      <c r="G73" s="3598"/>
      <c r="H73" s="3598"/>
      <c r="I73" s="3581"/>
      <c r="J73" s="3598"/>
      <c r="K73" s="3598"/>
      <c r="L73" s="3581"/>
      <c r="M73" s="3598"/>
      <c r="N73" s="3598"/>
      <c r="O73" s="3581"/>
      <c r="P73" s="3598"/>
      <c r="Q73" s="3598"/>
      <c r="R73" s="3581"/>
      <c r="S73" s="3564"/>
      <c r="T73" s="3598"/>
      <c r="U73" s="3598"/>
      <c r="V73" s="3598"/>
      <c r="W73" s="3593"/>
      <c r="X73" s="3598"/>
      <c r="Y73" s="3598"/>
      <c r="Z73" s="3581"/>
      <c r="AA73" s="3598"/>
      <c r="AB73" s="3598"/>
      <c r="AC73" s="3581"/>
      <c r="AD73" s="3598"/>
      <c r="AE73" s="3598"/>
      <c r="AF73" s="3581"/>
      <c r="AG73" s="3598"/>
      <c r="AH73" s="3598"/>
      <c r="AI73" s="3592"/>
      <c r="AJ73" s="3598"/>
      <c r="AK73" s="3598"/>
      <c r="AL73" s="3598"/>
      <c r="AM73" s="3592"/>
      <c r="AN73" s="3598"/>
      <c r="AO73" s="3598"/>
      <c r="AP73" s="3581"/>
      <c r="AQ73" s="3598"/>
      <c r="AR73" s="3598"/>
      <c r="AS73" s="3581"/>
      <c r="AT73" s="3598"/>
      <c r="AU73" s="3598"/>
      <c r="AV73" s="3581"/>
      <c r="AW73" s="3598"/>
      <c r="AX73" s="3598"/>
      <c r="AY73" s="3592"/>
      <c r="AZ73" s="3598"/>
      <c r="BA73" s="3598"/>
      <c r="BB73" s="3598"/>
      <c r="BC73" s="3581"/>
      <c r="BD73" s="3581"/>
      <c r="BE73" s="2799"/>
      <c r="BF73" s="2799"/>
      <c r="BG73" s="2799"/>
      <c r="BH73" s="2799"/>
      <c r="BI73" s="2799"/>
      <c r="BJ73" s="2799"/>
      <c r="BK73" s="2799"/>
      <c r="BL73" s="2799"/>
      <c r="BM73" s="2799"/>
      <c r="BN73" s="2799"/>
      <c r="BO73" s="2799"/>
      <c r="BP73" s="2799"/>
      <c r="BQ73" s="2799"/>
      <c r="BR73" s="2799"/>
      <c r="BS73" s="2799"/>
      <c r="BT73" s="2799"/>
      <c r="BU73" s="2799"/>
      <c r="BV73" s="2799"/>
      <c r="BW73" s="2799"/>
      <c r="BX73" s="2799"/>
      <c r="BY73" s="2799"/>
      <c r="BZ73" s="2799"/>
      <c r="CA73" s="2799"/>
      <c r="CB73" s="2799"/>
      <c r="CC73" s="2799"/>
      <c r="CD73" s="2799"/>
      <c r="CE73" s="2799"/>
      <c r="CF73" s="2799"/>
      <c r="CG73" s="2799"/>
      <c r="CH73" s="2799"/>
    </row>
    <row r="74" spans="1:86" s="2748" customFormat="1" ht="16.899999999999999" customHeight="1">
      <c r="A74" s="2746"/>
      <c r="B74" s="2746"/>
      <c r="C74" s="3282"/>
      <c r="D74" s="3279" t="s">
        <v>1288</v>
      </c>
      <c r="E74" s="3280"/>
      <c r="F74" s="2782"/>
      <c r="G74" s="3598"/>
      <c r="H74" s="3598"/>
      <c r="I74" s="3581"/>
      <c r="J74" s="3598"/>
      <c r="K74" s="3598"/>
      <c r="L74" s="3581"/>
      <c r="M74" s="3598"/>
      <c r="N74" s="3598"/>
      <c r="O74" s="3581"/>
      <c r="P74" s="3598"/>
      <c r="Q74" s="3598"/>
      <c r="R74" s="3581"/>
      <c r="S74" s="3564"/>
      <c r="T74" s="3598"/>
      <c r="U74" s="3598"/>
      <c r="V74" s="3598"/>
      <c r="W74" s="3593"/>
      <c r="X74" s="3598"/>
      <c r="Y74" s="3598"/>
      <c r="Z74" s="3581"/>
      <c r="AA74" s="3598"/>
      <c r="AB74" s="3598"/>
      <c r="AC74" s="3581"/>
      <c r="AD74" s="3598"/>
      <c r="AE74" s="3598"/>
      <c r="AF74" s="3581"/>
      <c r="AG74" s="3598"/>
      <c r="AH74" s="3598"/>
      <c r="AI74" s="3592"/>
      <c r="AJ74" s="3598"/>
      <c r="AK74" s="3598"/>
      <c r="AL74" s="3598"/>
      <c r="AM74" s="3592"/>
      <c r="AN74" s="3598"/>
      <c r="AO74" s="3598"/>
      <c r="AP74" s="3581"/>
      <c r="AQ74" s="3598"/>
      <c r="AR74" s="3598"/>
      <c r="AS74" s="3581"/>
      <c r="AT74" s="3598"/>
      <c r="AU74" s="3598"/>
      <c r="AV74" s="3581"/>
      <c r="AW74" s="3598"/>
      <c r="AX74" s="3598"/>
      <c r="AY74" s="3592"/>
      <c r="AZ74" s="3598"/>
      <c r="BA74" s="3598"/>
      <c r="BB74" s="3598"/>
      <c r="BC74" s="3581"/>
      <c r="BD74" s="3581"/>
      <c r="BE74" s="2799"/>
      <c r="BF74" s="2799"/>
      <c r="BG74" s="2799"/>
      <c r="BH74" s="2799"/>
      <c r="BI74" s="2799"/>
      <c r="BJ74" s="2799"/>
      <c r="BK74" s="2799"/>
      <c r="BL74" s="2799"/>
      <c r="BM74" s="2799"/>
      <c r="BN74" s="2799"/>
      <c r="BO74" s="2799"/>
      <c r="BP74" s="2799"/>
      <c r="BQ74" s="2799"/>
      <c r="BR74" s="2799"/>
      <c r="BS74" s="2799"/>
      <c r="BT74" s="2799"/>
      <c r="BU74" s="2799"/>
      <c r="BV74" s="2799"/>
      <c r="BW74" s="2799"/>
      <c r="BX74" s="2799"/>
      <c r="BY74" s="2799"/>
      <c r="BZ74" s="2799"/>
      <c r="CA74" s="2799"/>
      <c r="CB74" s="2799"/>
      <c r="CC74" s="2799"/>
      <c r="CD74" s="2799"/>
      <c r="CE74" s="2799"/>
      <c r="CF74" s="2799"/>
      <c r="CG74" s="2799"/>
      <c r="CH74" s="2799"/>
    </row>
    <row r="75" spans="1:86" s="2748" customFormat="1" ht="16.899999999999999" customHeight="1">
      <c r="A75" s="2746"/>
      <c r="B75" s="2746"/>
      <c r="C75" s="3282"/>
      <c r="D75" s="3279" t="s">
        <v>1289</v>
      </c>
      <c r="E75" s="3280"/>
      <c r="F75" s="2782"/>
      <c r="G75" s="3598"/>
      <c r="H75" s="3598"/>
      <c r="I75" s="3581"/>
      <c r="J75" s="3598"/>
      <c r="K75" s="3598"/>
      <c r="L75" s="3581"/>
      <c r="M75" s="3598"/>
      <c r="N75" s="3598"/>
      <c r="O75" s="3581"/>
      <c r="P75" s="3598"/>
      <c r="Q75" s="3598"/>
      <c r="R75" s="3581"/>
      <c r="S75" s="3564"/>
      <c r="T75" s="3598"/>
      <c r="U75" s="3598"/>
      <c r="V75" s="3598"/>
      <c r="W75" s="3593"/>
      <c r="X75" s="3598"/>
      <c r="Y75" s="3598"/>
      <c r="Z75" s="3581"/>
      <c r="AA75" s="3598"/>
      <c r="AB75" s="3598"/>
      <c r="AC75" s="3581"/>
      <c r="AD75" s="3598"/>
      <c r="AE75" s="3598"/>
      <c r="AF75" s="3581"/>
      <c r="AG75" s="3598"/>
      <c r="AH75" s="3598"/>
      <c r="AI75" s="3592"/>
      <c r="AJ75" s="3598"/>
      <c r="AK75" s="3598"/>
      <c r="AL75" s="3598"/>
      <c r="AM75" s="3592"/>
      <c r="AN75" s="3598"/>
      <c r="AO75" s="3598"/>
      <c r="AP75" s="3581"/>
      <c r="AQ75" s="3598"/>
      <c r="AR75" s="3598"/>
      <c r="AS75" s="3581"/>
      <c r="AT75" s="3598"/>
      <c r="AU75" s="3598"/>
      <c r="AV75" s="3581"/>
      <c r="AW75" s="3598"/>
      <c r="AX75" s="3598"/>
      <c r="AY75" s="3592"/>
      <c r="AZ75" s="3598"/>
      <c r="BA75" s="3598"/>
      <c r="BB75" s="3598"/>
      <c r="BC75" s="3581"/>
      <c r="BD75" s="3581"/>
      <c r="BE75" s="2799"/>
      <c r="BF75" s="2799"/>
      <c r="BG75" s="2799"/>
      <c r="BH75" s="2799"/>
      <c r="BI75" s="2799"/>
      <c r="BJ75" s="2799"/>
      <c r="BK75" s="2799"/>
      <c r="BL75" s="2799"/>
      <c r="BM75" s="2799"/>
      <c r="BN75" s="2799"/>
      <c r="BO75" s="2799"/>
      <c r="BP75" s="2799"/>
      <c r="BQ75" s="2799"/>
      <c r="BR75" s="2799"/>
      <c r="BS75" s="2799"/>
      <c r="BT75" s="2799"/>
      <c r="BU75" s="2799"/>
      <c r="BV75" s="2799"/>
      <c r="BW75" s="2799"/>
      <c r="BX75" s="2799"/>
      <c r="BY75" s="2799"/>
      <c r="BZ75" s="2799"/>
      <c r="CA75" s="2799"/>
      <c r="CB75" s="2799"/>
      <c r="CC75" s="2799"/>
      <c r="CD75" s="2799"/>
      <c r="CE75" s="2799"/>
      <c r="CF75" s="2799"/>
      <c r="CG75" s="2799"/>
      <c r="CH75" s="2799"/>
    </row>
    <row r="76" spans="1:86" s="2748" customFormat="1" ht="16.899999999999999" customHeight="1">
      <c r="A76" s="2746"/>
      <c r="B76" s="2746"/>
      <c r="C76" s="3282"/>
      <c r="D76" s="3279" t="s">
        <v>1290</v>
      </c>
      <c r="E76" s="3280"/>
      <c r="F76" s="2782"/>
      <c r="G76" s="3598"/>
      <c r="H76" s="3598"/>
      <c r="I76" s="3581"/>
      <c r="J76" s="3598"/>
      <c r="K76" s="3598"/>
      <c r="L76" s="3581"/>
      <c r="M76" s="3598"/>
      <c r="N76" s="3598"/>
      <c r="O76" s="3581"/>
      <c r="P76" s="3598"/>
      <c r="Q76" s="3598"/>
      <c r="R76" s="3581"/>
      <c r="S76" s="3564"/>
      <c r="T76" s="3598"/>
      <c r="U76" s="3598"/>
      <c r="V76" s="3598"/>
      <c r="W76" s="3593"/>
      <c r="X76" s="3598"/>
      <c r="Y76" s="3598"/>
      <c r="Z76" s="3581"/>
      <c r="AA76" s="3598"/>
      <c r="AB76" s="3598"/>
      <c r="AC76" s="3581"/>
      <c r="AD76" s="3598"/>
      <c r="AE76" s="3598"/>
      <c r="AF76" s="3581"/>
      <c r="AG76" s="3598"/>
      <c r="AH76" s="3598"/>
      <c r="AI76" s="3592"/>
      <c r="AJ76" s="3598"/>
      <c r="AK76" s="3598"/>
      <c r="AL76" s="3598"/>
      <c r="AM76" s="3592"/>
      <c r="AN76" s="3598"/>
      <c r="AO76" s="3598"/>
      <c r="AP76" s="3581"/>
      <c r="AQ76" s="3598"/>
      <c r="AR76" s="3598"/>
      <c r="AS76" s="3581"/>
      <c r="AT76" s="3598"/>
      <c r="AU76" s="3598"/>
      <c r="AV76" s="3581"/>
      <c r="AW76" s="3598"/>
      <c r="AX76" s="3598"/>
      <c r="AY76" s="3592"/>
      <c r="AZ76" s="3598"/>
      <c r="BA76" s="3598"/>
      <c r="BB76" s="3598"/>
      <c r="BC76" s="3581"/>
      <c r="BD76" s="3581"/>
      <c r="BE76" s="2799"/>
      <c r="BF76" s="2799"/>
      <c r="BG76" s="2799"/>
      <c r="BH76" s="2799"/>
      <c r="BI76" s="2799"/>
      <c r="BJ76" s="2799"/>
      <c r="BK76" s="2799"/>
      <c r="BL76" s="2799"/>
      <c r="BM76" s="2799"/>
      <c r="BN76" s="2799"/>
      <c r="BO76" s="2799"/>
      <c r="BP76" s="2799"/>
      <c r="BQ76" s="2799"/>
      <c r="BR76" s="2799"/>
      <c r="BS76" s="2799"/>
      <c r="BT76" s="2799"/>
      <c r="BU76" s="2799"/>
      <c r="BV76" s="2799"/>
      <c r="BW76" s="2799"/>
      <c r="BX76" s="2799"/>
      <c r="BY76" s="2799"/>
      <c r="BZ76" s="2799"/>
      <c r="CA76" s="2799"/>
      <c r="CB76" s="2799"/>
      <c r="CC76" s="2799"/>
      <c r="CD76" s="2799"/>
      <c r="CE76" s="2799"/>
      <c r="CF76" s="2799"/>
      <c r="CG76" s="2799"/>
      <c r="CH76" s="2799"/>
    </row>
    <row r="77" spans="1:86" s="2748" customFormat="1" ht="16.899999999999999" customHeight="1">
      <c r="A77" s="2746"/>
      <c r="B77" s="2746"/>
      <c r="C77" s="3282"/>
      <c r="D77" s="3279" t="s">
        <v>1291</v>
      </c>
      <c r="E77" s="3280"/>
      <c r="F77" s="2782"/>
      <c r="G77" s="3598"/>
      <c r="H77" s="3598"/>
      <c r="I77" s="3581"/>
      <c r="J77" s="3598"/>
      <c r="K77" s="3598"/>
      <c r="L77" s="3581"/>
      <c r="M77" s="3598"/>
      <c r="N77" s="3598"/>
      <c r="O77" s="3581"/>
      <c r="P77" s="3598"/>
      <c r="Q77" s="3598"/>
      <c r="R77" s="3581"/>
      <c r="S77" s="3564"/>
      <c r="T77" s="3598"/>
      <c r="U77" s="3598"/>
      <c r="V77" s="3598"/>
      <c r="W77" s="3593"/>
      <c r="X77" s="3598"/>
      <c r="Y77" s="3598"/>
      <c r="Z77" s="3581"/>
      <c r="AA77" s="3598"/>
      <c r="AB77" s="3598"/>
      <c r="AC77" s="3581"/>
      <c r="AD77" s="3598"/>
      <c r="AE77" s="3598"/>
      <c r="AF77" s="3581"/>
      <c r="AG77" s="3598"/>
      <c r="AH77" s="3598"/>
      <c r="AI77" s="3592"/>
      <c r="AJ77" s="3598"/>
      <c r="AK77" s="3598"/>
      <c r="AL77" s="3598"/>
      <c r="AM77" s="3592"/>
      <c r="AN77" s="3598"/>
      <c r="AO77" s="3598"/>
      <c r="AP77" s="3581"/>
      <c r="AQ77" s="3598"/>
      <c r="AR77" s="3598"/>
      <c r="AS77" s="3581"/>
      <c r="AT77" s="3598"/>
      <c r="AU77" s="3598"/>
      <c r="AV77" s="3581"/>
      <c r="AW77" s="3598"/>
      <c r="AX77" s="3598"/>
      <c r="AY77" s="3592"/>
      <c r="AZ77" s="3598"/>
      <c r="BA77" s="3598"/>
      <c r="BB77" s="3598"/>
      <c r="BC77" s="3581"/>
      <c r="BD77" s="3581"/>
      <c r="BE77" s="2799"/>
      <c r="BF77" s="2799"/>
      <c r="BG77" s="2799"/>
      <c r="BH77" s="2799"/>
      <c r="BI77" s="2799"/>
      <c r="BJ77" s="2799"/>
      <c r="BK77" s="2799"/>
      <c r="BL77" s="2799"/>
      <c r="BM77" s="2799"/>
      <c r="BN77" s="2799"/>
      <c r="BO77" s="2799"/>
      <c r="BP77" s="2799"/>
      <c r="BQ77" s="2799"/>
      <c r="BR77" s="2799"/>
      <c r="BS77" s="2799"/>
      <c r="BT77" s="2799"/>
      <c r="BU77" s="2799"/>
      <c r="BV77" s="2799"/>
      <c r="BW77" s="2799"/>
      <c r="BX77" s="2799"/>
      <c r="BY77" s="2799"/>
      <c r="BZ77" s="2799"/>
      <c r="CA77" s="2799"/>
      <c r="CB77" s="2799"/>
      <c r="CC77" s="2799"/>
      <c r="CD77" s="2799"/>
      <c r="CE77" s="2799"/>
      <c r="CF77" s="2799"/>
      <c r="CG77" s="2799"/>
      <c r="CH77" s="2799"/>
    </row>
    <row r="78" spans="1:86" s="2748" customFormat="1" ht="16.899999999999999" customHeight="1">
      <c r="A78" s="2746"/>
      <c r="B78" s="2746"/>
      <c r="C78" s="3283"/>
      <c r="D78" s="3279" t="s">
        <v>1292</v>
      </c>
      <c r="E78" s="3280"/>
      <c r="F78" s="2782"/>
      <c r="G78" s="3598"/>
      <c r="H78" s="3598"/>
      <c r="I78" s="3581"/>
      <c r="J78" s="3598"/>
      <c r="K78" s="3598"/>
      <c r="L78" s="3581"/>
      <c r="M78" s="3598"/>
      <c r="N78" s="3598"/>
      <c r="O78" s="3581"/>
      <c r="P78" s="3598"/>
      <c r="Q78" s="3598"/>
      <c r="R78" s="3581"/>
      <c r="S78" s="3564"/>
      <c r="T78" s="3598"/>
      <c r="U78" s="3598"/>
      <c r="V78" s="3598"/>
      <c r="W78" s="3593"/>
      <c r="X78" s="3598"/>
      <c r="Y78" s="3598"/>
      <c r="Z78" s="3581"/>
      <c r="AA78" s="3598"/>
      <c r="AB78" s="3598"/>
      <c r="AC78" s="3581"/>
      <c r="AD78" s="3598"/>
      <c r="AE78" s="3598"/>
      <c r="AF78" s="3581"/>
      <c r="AG78" s="3598"/>
      <c r="AH78" s="3598"/>
      <c r="AI78" s="3592"/>
      <c r="AJ78" s="3598"/>
      <c r="AK78" s="3598"/>
      <c r="AL78" s="3598"/>
      <c r="AM78" s="3592"/>
      <c r="AN78" s="3598"/>
      <c r="AO78" s="3598"/>
      <c r="AP78" s="3581"/>
      <c r="AQ78" s="3598"/>
      <c r="AR78" s="3598"/>
      <c r="AS78" s="3581"/>
      <c r="AT78" s="3598"/>
      <c r="AU78" s="3598"/>
      <c r="AV78" s="3581"/>
      <c r="AW78" s="3598"/>
      <c r="AX78" s="3598"/>
      <c r="AY78" s="3592"/>
      <c r="AZ78" s="3598"/>
      <c r="BA78" s="3598"/>
      <c r="BB78" s="3598"/>
      <c r="BC78" s="3581"/>
      <c r="BD78" s="3581"/>
      <c r="BE78" s="2799"/>
      <c r="BF78" s="2799"/>
      <c r="BG78" s="2799"/>
      <c r="BH78" s="2799"/>
      <c r="BI78" s="2799"/>
      <c r="BJ78" s="2799"/>
      <c r="BK78" s="2799"/>
      <c r="BL78" s="2799"/>
      <c r="BM78" s="2799"/>
      <c r="BN78" s="2799"/>
      <c r="BO78" s="2799"/>
      <c r="BP78" s="2799"/>
      <c r="BQ78" s="2799"/>
      <c r="BR78" s="2799"/>
      <c r="BS78" s="2799"/>
      <c r="BT78" s="2799"/>
      <c r="BU78" s="2799"/>
      <c r="BV78" s="2799"/>
      <c r="BW78" s="2799"/>
      <c r="BX78" s="2799"/>
      <c r="BY78" s="2799"/>
      <c r="BZ78" s="2799"/>
      <c r="CA78" s="2799"/>
      <c r="CB78" s="2799"/>
      <c r="CC78" s="2799"/>
      <c r="CD78" s="2799"/>
      <c r="CE78" s="2799"/>
      <c r="CF78" s="2799"/>
      <c r="CG78" s="2799"/>
      <c r="CH78" s="2799"/>
    </row>
    <row r="79" spans="1:86" s="2748" customFormat="1" ht="16.899999999999999" customHeight="1">
      <c r="A79" s="2746"/>
      <c r="B79" s="2746"/>
      <c r="C79" s="3281" t="s">
        <v>101</v>
      </c>
      <c r="D79" s="3279" t="s">
        <v>1283</v>
      </c>
      <c r="E79" s="3280"/>
      <c r="F79" s="2782"/>
      <c r="G79" s="3598"/>
      <c r="H79" s="3598"/>
      <c r="I79" s="3581"/>
      <c r="J79" s="3598"/>
      <c r="K79" s="3598"/>
      <c r="L79" s="3581"/>
      <c r="M79" s="3598"/>
      <c r="N79" s="3598"/>
      <c r="O79" s="3581"/>
      <c r="P79" s="3598"/>
      <c r="Q79" s="3598"/>
      <c r="R79" s="3581"/>
      <c r="S79" s="3564"/>
      <c r="T79" s="3598"/>
      <c r="U79" s="3598"/>
      <c r="V79" s="3598"/>
      <c r="W79" s="3593"/>
      <c r="X79" s="3598"/>
      <c r="Y79" s="3598"/>
      <c r="Z79" s="3581"/>
      <c r="AA79" s="3598"/>
      <c r="AB79" s="3598"/>
      <c r="AC79" s="3581"/>
      <c r="AD79" s="3598"/>
      <c r="AE79" s="3598"/>
      <c r="AF79" s="3581"/>
      <c r="AG79" s="3598"/>
      <c r="AH79" s="3598"/>
      <c r="AI79" s="3592"/>
      <c r="AJ79" s="3598"/>
      <c r="AK79" s="3598"/>
      <c r="AL79" s="3598"/>
      <c r="AM79" s="3592"/>
      <c r="AN79" s="3598"/>
      <c r="AO79" s="3598"/>
      <c r="AP79" s="3581"/>
      <c r="AQ79" s="3598"/>
      <c r="AR79" s="3598"/>
      <c r="AS79" s="3581"/>
      <c r="AT79" s="3598"/>
      <c r="AU79" s="3598"/>
      <c r="AV79" s="3581"/>
      <c r="AW79" s="3598"/>
      <c r="AX79" s="3598"/>
      <c r="AY79" s="3592"/>
      <c r="AZ79" s="3598"/>
      <c r="BA79" s="3598"/>
      <c r="BB79" s="3598"/>
      <c r="BC79" s="3581"/>
      <c r="BD79" s="3581"/>
      <c r="BE79" s="2799"/>
      <c r="BF79" s="2799"/>
      <c r="BG79" s="2799"/>
      <c r="BH79" s="2799"/>
      <c r="BI79" s="2799"/>
      <c r="BJ79" s="2799"/>
      <c r="BK79" s="2799"/>
      <c r="BL79" s="2799"/>
      <c r="BM79" s="2799"/>
      <c r="BN79" s="2799"/>
      <c r="BO79" s="2799"/>
      <c r="BP79" s="2799"/>
      <c r="BQ79" s="2799"/>
      <c r="BR79" s="2799"/>
      <c r="BS79" s="2799"/>
      <c r="BT79" s="2799"/>
      <c r="BU79" s="2799"/>
      <c r="BV79" s="2799"/>
      <c r="BW79" s="2799"/>
      <c r="BX79" s="2799"/>
      <c r="BY79" s="2799"/>
      <c r="BZ79" s="2799"/>
      <c r="CA79" s="2799"/>
      <c r="CB79" s="2799"/>
      <c r="CC79" s="2799"/>
      <c r="CD79" s="2799"/>
      <c r="CE79" s="2799"/>
      <c r="CF79" s="2799"/>
      <c r="CG79" s="2799"/>
      <c r="CH79" s="2799"/>
    </row>
    <row r="80" spans="1:86" s="2748" customFormat="1" ht="16.899999999999999" customHeight="1">
      <c r="A80" s="2746"/>
      <c r="B80" s="2746"/>
      <c r="C80" s="3282"/>
      <c r="D80" s="3279" t="s">
        <v>1284</v>
      </c>
      <c r="E80" s="3280"/>
      <c r="F80" s="2782"/>
      <c r="G80" s="3598"/>
      <c r="H80" s="3598"/>
      <c r="I80" s="3581"/>
      <c r="J80" s="3598"/>
      <c r="K80" s="3598"/>
      <c r="L80" s="3581"/>
      <c r="M80" s="3598"/>
      <c r="N80" s="3598"/>
      <c r="O80" s="3581"/>
      <c r="P80" s="3598"/>
      <c r="Q80" s="3598"/>
      <c r="R80" s="3581"/>
      <c r="S80" s="3564"/>
      <c r="T80" s="3598"/>
      <c r="U80" s="3598"/>
      <c r="V80" s="3598"/>
      <c r="W80" s="3593"/>
      <c r="X80" s="3598"/>
      <c r="Y80" s="3598"/>
      <c r="Z80" s="3581"/>
      <c r="AA80" s="3598"/>
      <c r="AB80" s="3598"/>
      <c r="AC80" s="3581"/>
      <c r="AD80" s="3598"/>
      <c r="AE80" s="3598"/>
      <c r="AF80" s="3581"/>
      <c r="AG80" s="3598"/>
      <c r="AH80" s="3598"/>
      <c r="AI80" s="3592"/>
      <c r="AJ80" s="3598"/>
      <c r="AK80" s="3598"/>
      <c r="AL80" s="3598"/>
      <c r="AM80" s="3592"/>
      <c r="AN80" s="3598"/>
      <c r="AO80" s="3598"/>
      <c r="AP80" s="3581"/>
      <c r="AQ80" s="3598"/>
      <c r="AR80" s="3598"/>
      <c r="AS80" s="3581"/>
      <c r="AT80" s="3598"/>
      <c r="AU80" s="3598"/>
      <c r="AV80" s="3581"/>
      <c r="AW80" s="3598"/>
      <c r="AX80" s="3598"/>
      <c r="AY80" s="3592"/>
      <c r="AZ80" s="3598"/>
      <c r="BA80" s="3598"/>
      <c r="BB80" s="3598"/>
      <c r="BC80" s="3581"/>
      <c r="BD80" s="3581"/>
      <c r="BE80" s="2799"/>
      <c r="BF80" s="2799"/>
      <c r="BG80" s="2799"/>
      <c r="BH80" s="2799"/>
      <c r="BI80" s="2799"/>
      <c r="BJ80" s="2799"/>
      <c r="BK80" s="2799"/>
      <c r="BL80" s="2799"/>
      <c r="BM80" s="2799"/>
      <c r="BN80" s="2799"/>
      <c r="BO80" s="2799"/>
      <c r="BP80" s="2799"/>
      <c r="BQ80" s="2799"/>
      <c r="BR80" s="2799"/>
      <c r="BS80" s="2799"/>
      <c r="BT80" s="2799"/>
      <c r="BU80" s="2799"/>
      <c r="BV80" s="2799"/>
      <c r="BW80" s="2799"/>
      <c r="BX80" s="2799"/>
      <c r="BY80" s="2799"/>
      <c r="BZ80" s="2799"/>
      <c r="CA80" s="2799"/>
      <c r="CB80" s="2799"/>
      <c r="CC80" s="2799"/>
      <c r="CD80" s="2799"/>
      <c r="CE80" s="2799"/>
      <c r="CF80" s="2799"/>
      <c r="CG80" s="2799"/>
      <c r="CH80" s="2799"/>
    </row>
    <row r="81" spans="1:94" s="2748" customFormat="1" ht="16.899999999999999" customHeight="1">
      <c r="A81" s="2746"/>
      <c r="B81" s="2746"/>
      <c r="C81" s="3282"/>
      <c r="D81" s="3279" t="s">
        <v>1285</v>
      </c>
      <c r="E81" s="3280"/>
      <c r="F81" s="2782"/>
      <c r="G81" s="3598"/>
      <c r="H81" s="3598"/>
      <c r="I81" s="3581"/>
      <c r="J81" s="3598"/>
      <c r="K81" s="3598"/>
      <c r="L81" s="3581"/>
      <c r="M81" s="3598"/>
      <c r="N81" s="3598"/>
      <c r="O81" s="3581"/>
      <c r="P81" s="3598"/>
      <c r="Q81" s="3598"/>
      <c r="R81" s="3581"/>
      <c r="S81" s="3564"/>
      <c r="T81" s="3598"/>
      <c r="U81" s="3598"/>
      <c r="V81" s="3598"/>
      <c r="W81" s="3593"/>
      <c r="X81" s="3598"/>
      <c r="Y81" s="3598"/>
      <c r="Z81" s="3581"/>
      <c r="AA81" s="3598"/>
      <c r="AB81" s="3598"/>
      <c r="AC81" s="3581"/>
      <c r="AD81" s="3598"/>
      <c r="AE81" s="3598"/>
      <c r="AF81" s="3581"/>
      <c r="AG81" s="3598"/>
      <c r="AH81" s="3598"/>
      <c r="AI81" s="3592"/>
      <c r="AJ81" s="3598"/>
      <c r="AK81" s="3598"/>
      <c r="AL81" s="3598"/>
      <c r="AM81" s="3592"/>
      <c r="AN81" s="3598"/>
      <c r="AO81" s="3598"/>
      <c r="AP81" s="3581"/>
      <c r="AQ81" s="3598"/>
      <c r="AR81" s="3598"/>
      <c r="AS81" s="3581"/>
      <c r="AT81" s="3598"/>
      <c r="AU81" s="3598"/>
      <c r="AV81" s="3581"/>
      <c r="AW81" s="3598"/>
      <c r="AX81" s="3598"/>
      <c r="AY81" s="3592"/>
      <c r="AZ81" s="3598"/>
      <c r="BA81" s="3598"/>
      <c r="BB81" s="3598"/>
      <c r="BC81" s="3581"/>
      <c r="BD81" s="3581"/>
      <c r="BE81" s="2799"/>
      <c r="BF81" s="2799"/>
      <c r="BG81" s="2799"/>
      <c r="BH81" s="2799"/>
      <c r="BI81" s="2799"/>
      <c r="BJ81" s="2799"/>
      <c r="BK81" s="2799"/>
      <c r="BL81" s="2799"/>
      <c r="BM81" s="2799"/>
      <c r="BN81" s="2799"/>
      <c r="BO81" s="2799"/>
      <c r="BP81" s="2799"/>
      <c r="BQ81" s="2799"/>
      <c r="BR81" s="2799"/>
      <c r="BS81" s="2799"/>
      <c r="BT81" s="2799"/>
      <c r="BU81" s="2799"/>
      <c r="BV81" s="2799"/>
      <c r="BW81" s="2799"/>
      <c r="BX81" s="2799"/>
      <c r="BY81" s="2799"/>
      <c r="BZ81" s="2799"/>
      <c r="CA81" s="2799"/>
      <c r="CB81" s="2799"/>
      <c r="CC81" s="2799"/>
      <c r="CD81" s="2799"/>
      <c r="CE81" s="2799"/>
      <c r="CF81" s="2799"/>
      <c r="CG81" s="2799"/>
      <c r="CH81" s="2799"/>
    </row>
    <row r="82" spans="1:94" s="2748" customFormat="1" ht="16.899999999999999" customHeight="1">
      <c r="A82" s="2746"/>
      <c r="B82" s="2746"/>
      <c r="C82" s="3282"/>
      <c r="D82" s="3279" t="s">
        <v>1286</v>
      </c>
      <c r="E82" s="3280"/>
      <c r="F82" s="2782"/>
      <c r="G82" s="3598"/>
      <c r="H82" s="3598"/>
      <c r="I82" s="3581"/>
      <c r="J82" s="3598"/>
      <c r="K82" s="3598"/>
      <c r="L82" s="3581"/>
      <c r="M82" s="3598"/>
      <c r="N82" s="3598"/>
      <c r="O82" s="3581"/>
      <c r="P82" s="3598"/>
      <c r="Q82" s="3598"/>
      <c r="R82" s="3581"/>
      <c r="S82" s="3564"/>
      <c r="T82" s="3598"/>
      <c r="U82" s="3598"/>
      <c r="V82" s="3598"/>
      <c r="W82" s="3593"/>
      <c r="X82" s="3598"/>
      <c r="Y82" s="3598"/>
      <c r="Z82" s="3581"/>
      <c r="AA82" s="3598"/>
      <c r="AB82" s="3598"/>
      <c r="AC82" s="3581"/>
      <c r="AD82" s="3598"/>
      <c r="AE82" s="3598"/>
      <c r="AF82" s="3581"/>
      <c r="AG82" s="3598"/>
      <c r="AH82" s="3598"/>
      <c r="AI82" s="3592"/>
      <c r="AJ82" s="3598"/>
      <c r="AK82" s="3598"/>
      <c r="AL82" s="3598"/>
      <c r="AM82" s="3592"/>
      <c r="AN82" s="3598"/>
      <c r="AO82" s="3598"/>
      <c r="AP82" s="3581"/>
      <c r="AQ82" s="3598"/>
      <c r="AR82" s="3598"/>
      <c r="AS82" s="3581"/>
      <c r="AT82" s="3598"/>
      <c r="AU82" s="3598"/>
      <c r="AV82" s="3581"/>
      <c r="AW82" s="3598"/>
      <c r="AX82" s="3598"/>
      <c r="AY82" s="3592"/>
      <c r="AZ82" s="3598"/>
      <c r="BA82" s="3598"/>
      <c r="BB82" s="3598"/>
      <c r="BC82" s="3581"/>
      <c r="BD82" s="3581"/>
      <c r="BE82" s="2799"/>
      <c r="BF82" s="2799"/>
      <c r="BG82" s="2799"/>
      <c r="BH82" s="2799"/>
      <c r="BI82" s="2799"/>
      <c r="BJ82" s="2799"/>
      <c r="BK82" s="2799"/>
      <c r="BL82" s="2799"/>
      <c r="BM82" s="2799"/>
      <c r="BN82" s="2799"/>
      <c r="BO82" s="2799"/>
      <c r="BP82" s="2799"/>
      <c r="BQ82" s="2799"/>
      <c r="BR82" s="2799"/>
      <c r="BS82" s="2799"/>
      <c r="BT82" s="2799"/>
      <c r="BU82" s="2799"/>
      <c r="BV82" s="2799"/>
      <c r="BW82" s="2799"/>
      <c r="BX82" s="2799"/>
      <c r="BY82" s="2799"/>
      <c r="BZ82" s="2799"/>
      <c r="CA82" s="2799"/>
      <c r="CB82" s="2799"/>
      <c r="CC82" s="2799"/>
      <c r="CD82" s="2799"/>
      <c r="CE82" s="2799"/>
      <c r="CF82" s="2799"/>
      <c r="CG82" s="2799"/>
      <c r="CH82" s="2799"/>
    </row>
    <row r="83" spans="1:94" s="2748" customFormat="1" ht="16.899999999999999" customHeight="1">
      <c r="A83" s="2746"/>
      <c r="B83" s="2746"/>
      <c r="C83" s="3282"/>
      <c r="D83" s="3279" t="s">
        <v>1287</v>
      </c>
      <c r="E83" s="3280"/>
      <c r="F83" s="2782"/>
      <c r="G83" s="3598"/>
      <c r="H83" s="3598"/>
      <c r="I83" s="3581"/>
      <c r="J83" s="3598"/>
      <c r="K83" s="3598"/>
      <c r="L83" s="3581"/>
      <c r="M83" s="3598"/>
      <c r="N83" s="3598"/>
      <c r="O83" s="3581"/>
      <c r="P83" s="3598"/>
      <c r="Q83" s="3598"/>
      <c r="R83" s="3581"/>
      <c r="S83" s="3564"/>
      <c r="T83" s="3598"/>
      <c r="U83" s="3598"/>
      <c r="V83" s="3598"/>
      <c r="W83" s="3593"/>
      <c r="X83" s="3598"/>
      <c r="Y83" s="3598"/>
      <c r="Z83" s="3581"/>
      <c r="AA83" s="3598"/>
      <c r="AB83" s="3598"/>
      <c r="AC83" s="3581"/>
      <c r="AD83" s="3598"/>
      <c r="AE83" s="3598"/>
      <c r="AF83" s="3581"/>
      <c r="AG83" s="3598"/>
      <c r="AH83" s="3598"/>
      <c r="AI83" s="3592"/>
      <c r="AJ83" s="3598"/>
      <c r="AK83" s="3598"/>
      <c r="AL83" s="3598"/>
      <c r="AM83" s="3592"/>
      <c r="AN83" s="3598"/>
      <c r="AO83" s="3598"/>
      <c r="AP83" s="3581"/>
      <c r="AQ83" s="3598"/>
      <c r="AR83" s="3598"/>
      <c r="AS83" s="3581"/>
      <c r="AT83" s="3598"/>
      <c r="AU83" s="3598"/>
      <c r="AV83" s="3581"/>
      <c r="AW83" s="3598"/>
      <c r="AX83" s="3598"/>
      <c r="AY83" s="3592"/>
      <c r="AZ83" s="3598"/>
      <c r="BA83" s="3598"/>
      <c r="BB83" s="3598"/>
      <c r="BC83" s="3581"/>
      <c r="BD83" s="3581"/>
      <c r="BE83" s="2799"/>
      <c r="BF83" s="2799"/>
      <c r="BG83" s="2799"/>
      <c r="BH83" s="2799"/>
      <c r="BI83" s="2799"/>
      <c r="BJ83" s="2799"/>
      <c r="BK83" s="2799"/>
      <c r="BL83" s="2799"/>
      <c r="BM83" s="2799"/>
      <c r="BN83" s="2799"/>
      <c r="BO83" s="2799"/>
      <c r="BP83" s="2799"/>
      <c r="BQ83" s="2799"/>
      <c r="BR83" s="2799"/>
      <c r="BS83" s="2799"/>
      <c r="BT83" s="2799"/>
      <c r="BU83" s="2799"/>
      <c r="BV83" s="2799"/>
      <c r="BW83" s="2799"/>
      <c r="BX83" s="2799"/>
      <c r="BY83" s="2799"/>
      <c r="BZ83" s="2799"/>
      <c r="CA83" s="2799"/>
      <c r="CB83" s="2799"/>
      <c r="CC83" s="2799"/>
      <c r="CD83" s="2799"/>
      <c r="CE83" s="2799"/>
      <c r="CF83" s="2799"/>
      <c r="CG83" s="2799"/>
      <c r="CH83" s="2799"/>
    </row>
    <row r="84" spans="1:94" s="2748" customFormat="1" ht="16.899999999999999" customHeight="1">
      <c r="A84" s="2746"/>
      <c r="B84" s="2746"/>
      <c r="C84" s="3282"/>
      <c r="D84" s="3279" t="s">
        <v>1288</v>
      </c>
      <c r="E84" s="3280"/>
      <c r="F84" s="2782"/>
      <c r="G84" s="3598"/>
      <c r="H84" s="3598"/>
      <c r="I84" s="3581"/>
      <c r="J84" s="3598"/>
      <c r="K84" s="3598"/>
      <c r="L84" s="3581"/>
      <c r="M84" s="3598"/>
      <c r="N84" s="3598"/>
      <c r="O84" s="3581"/>
      <c r="P84" s="3598"/>
      <c r="Q84" s="3598"/>
      <c r="R84" s="3581"/>
      <c r="S84" s="3564"/>
      <c r="T84" s="3598"/>
      <c r="U84" s="3598"/>
      <c r="V84" s="3598"/>
      <c r="W84" s="3593"/>
      <c r="X84" s="3598"/>
      <c r="Y84" s="3598"/>
      <c r="Z84" s="3581"/>
      <c r="AA84" s="3598"/>
      <c r="AB84" s="3598"/>
      <c r="AC84" s="3581"/>
      <c r="AD84" s="3598"/>
      <c r="AE84" s="3598"/>
      <c r="AF84" s="3581"/>
      <c r="AG84" s="3598"/>
      <c r="AH84" s="3598"/>
      <c r="AI84" s="3592"/>
      <c r="AJ84" s="3598"/>
      <c r="AK84" s="3598"/>
      <c r="AL84" s="3598"/>
      <c r="AM84" s="3592"/>
      <c r="AN84" s="3598"/>
      <c r="AO84" s="3598"/>
      <c r="AP84" s="3581"/>
      <c r="AQ84" s="3598"/>
      <c r="AR84" s="3598"/>
      <c r="AS84" s="3581"/>
      <c r="AT84" s="3598"/>
      <c r="AU84" s="3598"/>
      <c r="AV84" s="3581"/>
      <c r="AW84" s="3598"/>
      <c r="AX84" s="3598"/>
      <c r="AY84" s="3592"/>
      <c r="AZ84" s="3598"/>
      <c r="BA84" s="3598"/>
      <c r="BB84" s="3598"/>
      <c r="BC84" s="3581"/>
      <c r="BD84" s="3581"/>
      <c r="BE84" s="2799"/>
      <c r="BF84" s="2799"/>
      <c r="BG84" s="2799"/>
      <c r="BH84" s="2799"/>
      <c r="BI84" s="2799"/>
      <c r="BJ84" s="2799"/>
      <c r="BK84" s="2799"/>
      <c r="BL84" s="2799"/>
      <c r="BM84" s="2799"/>
      <c r="BN84" s="2799"/>
      <c r="BO84" s="2799"/>
      <c r="BP84" s="2799"/>
      <c r="BQ84" s="2799"/>
      <c r="BR84" s="2799"/>
      <c r="BS84" s="2799"/>
      <c r="BT84" s="2799"/>
      <c r="BU84" s="2799"/>
      <c r="BV84" s="2799"/>
      <c r="BW84" s="2799"/>
      <c r="BX84" s="2799"/>
      <c r="BY84" s="2799"/>
      <c r="BZ84" s="2799"/>
      <c r="CA84" s="2799"/>
      <c r="CB84" s="2799"/>
      <c r="CC84" s="2799"/>
      <c r="CD84" s="2799"/>
      <c r="CE84" s="2799"/>
      <c r="CF84" s="2799"/>
      <c r="CG84" s="2799"/>
      <c r="CH84" s="2799"/>
    </row>
    <row r="85" spans="1:94" s="2748" customFormat="1" ht="16.899999999999999" customHeight="1">
      <c r="A85" s="2746"/>
      <c r="B85" s="2746"/>
      <c r="C85" s="3282"/>
      <c r="D85" s="3279" t="s">
        <v>1289</v>
      </c>
      <c r="E85" s="3280"/>
      <c r="F85" s="2782"/>
      <c r="G85" s="3598"/>
      <c r="H85" s="3598"/>
      <c r="I85" s="3581"/>
      <c r="J85" s="3598"/>
      <c r="K85" s="3598"/>
      <c r="L85" s="3581"/>
      <c r="M85" s="3598"/>
      <c r="N85" s="3598"/>
      <c r="O85" s="3581"/>
      <c r="P85" s="3598"/>
      <c r="Q85" s="3598"/>
      <c r="R85" s="3581"/>
      <c r="S85" s="3564"/>
      <c r="T85" s="3598"/>
      <c r="U85" s="3598"/>
      <c r="V85" s="3598"/>
      <c r="W85" s="3593"/>
      <c r="X85" s="3598"/>
      <c r="Y85" s="3598"/>
      <c r="Z85" s="3581"/>
      <c r="AA85" s="3598"/>
      <c r="AB85" s="3598"/>
      <c r="AC85" s="3581"/>
      <c r="AD85" s="3598"/>
      <c r="AE85" s="3598"/>
      <c r="AF85" s="3581"/>
      <c r="AG85" s="3598"/>
      <c r="AH85" s="3598"/>
      <c r="AI85" s="3592"/>
      <c r="AJ85" s="3598"/>
      <c r="AK85" s="3598"/>
      <c r="AL85" s="3598"/>
      <c r="AM85" s="3592"/>
      <c r="AN85" s="3598"/>
      <c r="AO85" s="3598"/>
      <c r="AP85" s="3581"/>
      <c r="AQ85" s="3598"/>
      <c r="AR85" s="3598"/>
      <c r="AS85" s="3581"/>
      <c r="AT85" s="3598"/>
      <c r="AU85" s="3598"/>
      <c r="AV85" s="3581"/>
      <c r="AW85" s="3598"/>
      <c r="AX85" s="3598"/>
      <c r="AY85" s="3592"/>
      <c r="AZ85" s="3598"/>
      <c r="BA85" s="3598"/>
      <c r="BB85" s="3598"/>
      <c r="BC85" s="3581"/>
      <c r="BD85" s="3581"/>
      <c r="BE85" s="2799"/>
      <c r="BF85" s="2799"/>
      <c r="BG85" s="2799"/>
      <c r="BH85" s="2799"/>
      <c r="BI85" s="2799"/>
      <c r="BJ85" s="2799"/>
      <c r="BK85" s="2799"/>
      <c r="BL85" s="2799"/>
      <c r="BM85" s="2799"/>
      <c r="BN85" s="2799"/>
      <c r="BO85" s="2799"/>
      <c r="BP85" s="2799"/>
      <c r="BQ85" s="2799"/>
      <c r="BR85" s="2799"/>
      <c r="BS85" s="2799"/>
      <c r="BT85" s="2799"/>
      <c r="BU85" s="2799"/>
      <c r="BV85" s="2799"/>
      <c r="BW85" s="2799"/>
      <c r="BX85" s="2799"/>
      <c r="BY85" s="2799"/>
      <c r="BZ85" s="2799"/>
      <c r="CA85" s="2799"/>
      <c r="CB85" s="2799"/>
      <c r="CC85" s="2799"/>
      <c r="CD85" s="2799"/>
      <c r="CE85" s="2799"/>
      <c r="CF85" s="2799"/>
      <c r="CG85" s="2799"/>
      <c r="CH85" s="2799"/>
    </row>
    <row r="86" spans="1:94" s="2748" customFormat="1" ht="16.899999999999999" customHeight="1">
      <c r="A86" s="2746"/>
      <c r="B86" s="2746"/>
      <c r="C86" s="3282"/>
      <c r="D86" s="3279" t="s">
        <v>1290</v>
      </c>
      <c r="E86" s="3280"/>
      <c r="F86" s="2782"/>
      <c r="G86" s="3598"/>
      <c r="H86" s="3598"/>
      <c r="I86" s="3581"/>
      <c r="J86" s="3598"/>
      <c r="K86" s="3598"/>
      <c r="L86" s="3581"/>
      <c r="M86" s="3598"/>
      <c r="N86" s="3598"/>
      <c r="O86" s="3581"/>
      <c r="P86" s="3598"/>
      <c r="Q86" s="3598"/>
      <c r="R86" s="3581"/>
      <c r="S86" s="3564"/>
      <c r="T86" s="3598"/>
      <c r="U86" s="3598"/>
      <c r="V86" s="3598"/>
      <c r="W86" s="3593"/>
      <c r="X86" s="3598"/>
      <c r="Y86" s="3598"/>
      <c r="Z86" s="3581"/>
      <c r="AA86" s="3598"/>
      <c r="AB86" s="3598"/>
      <c r="AC86" s="3581"/>
      <c r="AD86" s="3598"/>
      <c r="AE86" s="3598"/>
      <c r="AF86" s="3581"/>
      <c r="AG86" s="3598"/>
      <c r="AH86" s="3598"/>
      <c r="AI86" s="3592"/>
      <c r="AJ86" s="3598"/>
      <c r="AK86" s="3598"/>
      <c r="AL86" s="3598"/>
      <c r="AM86" s="3592"/>
      <c r="AN86" s="3598"/>
      <c r="AO86" s="3598"/>
      <c r="AP86" s="3581"/>
      <c r="AQ86" s="3598"/>
      <c r="AR86" s="3598"/>
      <c r="AS86" s="3581"/>
      <c r="AT86" s="3598"/>
      <c r="AU86" s="3598"/>
      <c r="AV86" s="3581"/>
      <c r="AW86" s="3598"/>
      <c r="AX86" s="3598"/>
      <c r="AY86" s="3592"/>
      <c r="AZ86" s="3598"/>
      <c r="BA86" s="3598"/>
      <c r="BB86" s="3598"/>
      <c r="BC86" s="3581"/>
      <c r="BD86" s="3581"/>
      <c r="BE86" s="2799"/>
      <c r="BF86" s="2799"/>
      <c r="BG86" s="2799"/>
      <c r="BH86" s="2799"/>
      <c r="BI86" s="2799"/>
      <c r="BJ86" s="2799"/>
      <c r="BK86" s="2799"/>
      <c r="BL86" s="2799"/>
      <c r="BM86" s="2799"/>
      <c r="BN86" s="2799"/>
      <c r="BO86" s="2799"/>
      <c r="BP86" s="2799"/>
      <c r="BQ86" s="2799"/>
      <c r="BR86" s="2799"/>
      <c r="BS86" s="2799"/>
      <c r="BT86" s="2799"/>
      <c r="BU86" s="2799"/>
      <c r="BV86" s="2799"/>
      <c r="BW86" s="2799"/>
      <c r="BX86" s="2799"/>
      <c r="BY86" s="2799"/>
      <c r="BZ86" s="2799"/>
      <c r="CA86" s="2799"/>
      <c r="CB86" s="2799"/>
      <c r="CC86" s="2799"/>
      <c r="CD86" s="2799"/>
      <c r="CE86" s="2799"/>
      <c r="CF86" s="2799"/>
      <c r="CG86" s="2799"/>
      <c r="CH86" s="2799"/>
    </row>
    <row r="87" spans="1:94" s="2748" customFormat="1" ht="16.899999999999999" customHeight="1">
      <c r="A87" s="2746"/>
      <c r="B87" s="2746"/>
      <c r="C87" s="3282"/>
      <c r="D87" s="3279" t="s">
        <v>1291</v>
      </c>
      <c r="E87" s="3280"/>
      <c r="F87" s="2782"/>
      <c r="G87" s="3598"/>
      <c r="H87" s="3598"/>
      <c r="I87" s="3581"/>
      <c r="J87" s="3598"/>
      <c r="K87" s="3598"/>
      <c r="L87" s="3581"/>
      <c r="M87" s="3598"/>
      <c r="N87" s="3598"/>
      <c r="O87" s="3581"/>
      <c r="P87" s="3598"/>
      <c r="Q87" s="3598"/>
      <c r="R87" s="3581"/>
      <c r="S87" s="3564"/>
      <c r="T87" s="3598"/>
      <c r="U87" s="3598"/>
      <c r="V87" s="3598"/>
      <c r="W87" s="3593"/>
      <c r="X87" s="3598"/>
      <c r="Y87" s="3598"/>
      <c r="Z87" s="3581"/>
      <c r="AA87" s="3598"/>
      <c r="AB87" s="3598"/>
      <c r="AC87" s="3581"/>
      <c r="AD87" s="3598"/>
      <c r="AE87" s="3598"/>
      <c r="AF87" s="3581"/>
      <c r="AG87" s="3598"/>
      <c r="AH87" s="3598"/>
      <c r="AI87" s="3592"/>
      <c r="AJ87" s="3598"/>
      <c r="AK87" s="3598"/>
      <c r="AL87" s="3598"/>
      <c r="AM87" s="3592"/>
      <c r="AN87" s="3598"/>
      <c r="AO87" s="3598"/>
      <c r="AP87" s="3581"/>
      <c r="AQ87" s="3598"/>
      <c r="AR87" s="3598"/>
      <c r="AS87" s="3581"/>
      <c r="AT87" s="3598"/>
      <c r="AU87" s="3598"/>
      <c r="AV87" s="3581"/>
      <c r="AW87" s="3598"/>
      <c r="AX87" s="3598"/>
      <c r="AY87" s="3592"/>
      <c r="AZ87" s="3598"/>
      <c r="BA87" s="3598"/>
      <c r="BB87" s="3598"/>
      <c r="BC87" s="3581"/>
      <c r="BD87" s="3581"/>
      <c r="BE87" s="2799"/>
      <c r="BF87" s="2799"/>
      <c r="BG87" s="2799"/>
      <c r="BH87" s="2799"/>
      <c r="BI87" s="2799"/>
      <c r="BJ87" s="2799"/>
      <c r="BK87" s="2799"/>
      <c r="BL87" s="2799"/>
      <c r="BM87" s="2799"/>
      <c r="BN87" s="2799"/>
      <c r="BO87" s="2799"/>
      <c r="BP87" s="2799"/>
      <c r="BQ87" s="2799"/>
      <c r="BR87" s="2799"/>
      <c r="BS87" s="2799"/>
      <c r="BT87" s="2799"/>
      <c r="BU87" s="2799"/>
      <c r="BV87" s="2799"/>
      <c r="BW87" s="2799"/>
      <c r="BX87" s="2799"/>
      <c r="BY87" s="2799"/>
      <c r="BZ87" s="2799"/>
      <c r="CA87" s="2799"/>
      <c r="CB87" s="2799"/>
      <c r="CC87" s="2799"/>
      <c r="CD87" s="2799"/>
      <c r="CE87" s="2799"/>
      <c r="CF87" s="2799"/>
      <c r="CG87" s="2799"/>
      <c r="CH87" s="2799"/>
    </row>
    <row r="88" spans="1:94" s="2748" customFormat="1" ht="16.899999999999999" customHeight="1">
      <c r="A88" s="2746"/>
      <c r="B88" s="2746"/>
      <c r="C88" s="3283"/>
      <c r="D88" s="3279" t="s">
        <v>1292</v>
      </c>
      <c r="E88" s="3280"/>
      <c r="F88" s="2782"/>
      <c r="G88" s="3598"/>
      <c r="H88" s="3598"/>
      <c r="I88" s="3581"/>
      <c r="J88" s="3598"/>
      <c r="K88" s="3598"/>
      <c r="L88" s="3581"/>
      <c r="M88" s="3598"/>
      <c r="N88" s="3598"/>
      <c r="O88" s="3581"/>
      <c r="P88" s="3598"/>
      <c r="Q88" s="3598"/>
      <c r="R88" s="3581"/>
      <c r="S88" s="3564"/>
      <c r="T88" s="3598"/>
      <c r="U88" s="3598"/>
      <c r="V88" s="3598"/>
      <c r="W88" s="3593"/>
      <c r="X88" s="3598"/>
      <c r="Y88" s="3598"/>
      <c r="Z88" s="3581"/>
      <c r="AA88" s="3598"/>
      <c r="AB88" s="3598"/>
      <c r="AC88" s="3581"/>
      <c r="AD88" s="3598"/>
      <c r="AE88" s="3598"/>
      <c r="AF88" s="3581"/>
      <c r="AG88" s="3598"/>
      <c r="AH88" s="3598"/>
      <c r="AI88" s="3592"/>
      <c r="AJ88" s="3598"/>
      <c r="AK88" s="3598"/>
      <c r="AL88" s="3598"/>
      <c r="AM88" s="3592"/>
      <c r="AN88" s="3598"/>
      <c r="AO88" s="3598"/>
      <c r="AP88" s="3581"/>
      <c r="AQ88" s="3598"/>
      <c r="AR88" s="3598"/>
      <c r="AS88" s="3581"/>
      <c r="AT88" s="3598"/>
      <c r="AU88" s="3598"/>
      <c r="AV88" s="3581"/>
      <c r="AW88" s="3598"/>
      <c r="AX88" s="3598"/>
      <c r="AY88" s="3592"/>
      <c r="AZ88" s="3598"/>
      <c r="BA88" s="3598"/>
      <c r="BB88" s="3598"/>
      <c r="BC88" s="3581"/>
      <c r="BD88" s="3581"/>
      <c r="BE88" s="2799"/>
      <c r="BF88" s="2799"/>
      <c r="BG88" s="2799"/>
      <c r="BH88" s="2799"/>
      <c r="BI88" s="2799"/>
      <c r="BJ88" s="2799"/>
      <c r="BK88" s="2799"/>
      <c r="BL88" s="2799"/>
      <c r="BM88" s="2799"/>
      <c r="BN88" s="2799"/>
      <c r="BO88" s="2799"/>
      <c r="BP88" s="2799"/>
      <c r="BQ88" s="2799"/>
      <c r="BR88" s="2799"/>
      <c r="BS88" s="2799"/>
      <c r="BT88" s="2799"/>
      <c r="BU88" s="2799"/>
      <c r="BV88" s="2799"/>
      <c r="BW88" s="2799"/>
      <c r="BX88" s="2799"/>
      <c r="BY88" s="2799"/>
      <c r="BZ88" s="2799"/>
      <c r="CA88" s="2799"/>
      <c r="CB88" s="2799"/>
      <c r="CC88" s="2799"/>
      <c r="CD88" s="2799"/>
      <c r="CE88" s="2799"/>
      <c r="CF88" s="2799"/>
      <c r="CG88" s="2799"/>
      <c r="CH88" s="2799"/>
    </row>
    <row r="89" spans="1:94" ht="16.899999999999999" customHeight="1">
      <c r="C89" s="2913" t="s">
        <v>1278</v>
      </c>
      <c r="D89" s="2914"/>
      <c r="E89" s="2915"/>
      <c r="F89" s="2795"/>
      <c r="G89" s="3558"/>
      <c r="H89" s="3601"/>
      <c r="I89" s="3601"/>
      <c r="J89" s="3558"/>
      <c r="K89" s="3601"/>
      <c r="L89" s="3601"/>
      <c r="M89" s="3558"/>
      <c r="N89" s="3601"/>
      <c r="O89" s="3601"/>
      <c r="P89" s="3558"/>
      <c r="Q89" s="3601"/>
      <c r="R89" s="3601"/>
      <c r="S89" s="3601"/>
      <c r="T89" s="3558"/>
      <c r="U89" s="3601"/>
      <c r="V89" s="3601"/>
      <c r="W89" s="3601"/>
      <c r="X89" s="3558"/>
      <c r="Y89" s="3601"/>
      <c r="Z89" s="3601"/>
      <c r="AA89" s="3558"/>
      <c r="AB89" s="3601"/>
      <c r="AC89" s="3601"/>
      <c r="AD89" s="3558"/>
      <c r="AE89" s="3601"/>
      <c r="AF89" s="3601"/>
      <c r="AG89" s="3558"/>
      <c r="AH89" s="3601"/>
      <c r="AI89" s="3601"/>
      <c r="AJ89" s="3558"/>
      <c r="AK89" s="3601"/>
      <c r="AL89" s="3601"/>
      <c r="AM89" s="3601"/>
      <c r="AN89" s="3558"/>
      <c r="AO89" s="3601"/>
      <c r="AP89" s="3601"/>
      <c r="AQ89" s="3558"/>
      <c r="AR89" s="3601"/>
      <c r="AS89" s="3601"/>
      <c r="AT89" s="3558"/>
      <c r="AU89" s="3601"/>
      <c r="AV89" s="3601"/>
      <c r="AW89" s="3558"/>
      <c r="AX89" s="3601"/>
      <c r="AY89" s="3601"/>
      <c r="AZ89" s="3558"/>
      <c r="BA89" s="3601"/>
      <c r="BB89" s="3601"/>
      <c r="BC89" s="3601"/>
      <c r="BD89" s="3601"/>
      <c r="BE89" s="2795"/>
      <c r="BF89" s="2795"/>
      <c r="BG89" s="2795"/>
      <c r="BH89" s="2795"/>
      <c r="BI89" s="2795"/>
      <c r="BJ89" s="2795"/>
      <c r="BK89" s="2795"/>
      <c r="BL89" s="2795"/>
      <c r="BM89" s="2795"/>
      <c r="BN89" s="2795"/>
      <c r="BO89" s="2795"/>
      <c r="BP89" s="2795"/>
      <c r="BQ89" s="2795"/>
      <c r="BR89" s="2795"/>
      <c r="BS89" s="2795"/>
      <c r="BT89" s="2795"/>
      <c r="BU89" s="2795"/>
      <c r="BV89" s="2795"/>
      <c r="BW89" s="2795"/>
      <c r="BX89" s="2795"/>
      <c r="BY89" s="2795"/>
      <c r="BZ89" s="2795"/>
      <c r="CA89" s="2795"/>
      <c r="CB89" s="2795"/>
      <c r="CC89" s="2795"/>
      <c r="CD89" s="2795"/>
      <c r="CE89" s="2795"/>
      <c r="CF89" s="2795"/>
      <c r="CG89" s="2795"/>
      <c r="CH89" s="2795"/>
      <c r="CP89" s="2752"/>
    </row>
    <row r="90" spans="1:94" s="2748" customFormat="1" ht="16.899999999999999" customHeight="1">
      <c r="A90" s="2746"/>
      <c r="B90" s="2746"/>
      <c r="C90" s="3273" t="s">
        <v>102</v>
      </c>
      <c r="D90" s="3279" t="s">
        <v>1283</v>
      </c>
      <c r="E90" s="3280"/>
      <c r="F90" s="2782"/>
      <c r="G90" s="3598"/>
      <c r="H90" s="3598"/>
      <c r="I90" s="3581"/>
      <c r="J90" s="3598"/>
      <c r="K90" s="3598"/>
      <c r="L90" s="3581"/>
      <c r="M90" s="3598"/>
      <c r="N90" s="3598"/>
      <c r="O90" s="3581"/>
      <c r="P90" s="3598"/>
      <c r="Q90" s="3598"/>
      <c r="R90" s="3581"/>
      <c r="S90" s="3564"/>
      <c r="T90" s="3598"/>
      <c r="U90" s="3598"/>
      <c r="V90" s="3598"/>
      <c r="W90" s="3593"/>
      <c r="X90" s="3598"/>
      <c r="Y90" s="3598"/>
      <c r="Z90" s="3581"/>
      <c r="AA90" s="3598"/>
      <c r="AB90" s="3598"/>
      <c r="AC90" s="3581"/>
      <c r="AD90" s="3598"/>
      <c r="AE90" s="3598"/>
      <c r="AF90" s="3581"/>
      <c r="AG90" s="3598"/>
      <c r="AH90" s="3598"/>
      <c r="AI90" s="3592"/>
      <c r="AJ90" s="3598"/>
      <c r="AK90" s="3598"/>
      <c r="AL90" s="3598"/>
      <c r="AM90" s="3592"/>
      <c r="AN90" s="3598"/>
      <c r="AO90" s="3598"/>
      <c r="AP90" s="3581"/>
      <c r="AQ90" s="3598"/>
      <c r="AR90" s="3598"/>
      <c r="AS90" s="3581"/>
      <c r="AT90" s="3598"/>
      <c r="AU90" s="3598"/>
      <c r="AV90" s="3581"/>
      <c r="AW90" s="3598"/>
      <c r="AX90" s="3598"/>
      <c r="AY90" s="3592"/>
      <c r="AZ90" s="3598"/>
      <c r="BA90" s="3598"/>
      <c r="BB90" s="3598"/>
      <c r="BC90" s="3581"/>
      <c r="BD90" s="3581"/>
      <c r="BE90" s="2799"/>
      <c r="BF90" s="2799"/>
      <c r="BG90" s="2799"/>
      <c r="BH90" s="2799"/>
      <c r="BI90" s="2799"/>
      <c r="BJ90" s="2799"/>
      <c r="BK90" s="2799"/>
      <c r="BL90" s="2799"/>
      <c r="BM90" s="2799"/>
      <c r="BN90" s="2799"/>
      <c r="BO90" s="2799"/>
      <c r="BP90" s="2799"/>
      <c r="BQ90" s="2799"/>
      <c r="BR90" s="2799"/>
      <c r="BS90" s="2799"/>
      <c r="BT90" s="2799"/>
      <c r="BU90" s="2799"/>
      <c r="BV90" s="2799"/>
      <c r="BW90" s="2799"/>
      <c r="BX90" s="2799"/>
      <c r="BY90" s="2799"/>
      <c r="BZ90" s="2799"/>
      <c r="CA90" s="2799"/>
      <c r="CB90" s="2799"/>
      <c r="CC90" s="2799"/>
      <c r="CD90" s="2799"/>
      <c r="CE90" s="2799"/>
      <c r="CF90" s="2799"/>
      <c r="CG90" s="2799"/>
      <c r="CH90" s="2799"/>
    </row>
    <row r="91" spans="1:94" s="2748" customFormat="1" ht="16.899999999999999" customHeight="1">
      <c r="A91" s="2746"/>
      <c r="B91" s="2746"/>
      <c r="C91" s="3274"/>
      <c r="D91" s="3279" t="s">
        <v>1284</v>
      </c>
      <c r="E91" s="3280"/>
      <c r="F91" s="2782"/>
      <c r="G91" s="3598"/>
      <c r="H91" s="3598"/>
      <c r="I91" s="3581"/>
      <c r="J91" s="3598"/>
      <c r="K91" s="3598"/>
      <c r="L91" s="3581"/>
      <c r="M91" s="3598"/>
      <c r="N91" s="3598"/>
      <c r="O91" s="3581"/>
      <c r="P91" s="3598"/>
      <c r="Q91" s="3598"/>
      <c r="R91" s="3581"/>
      <c r="S91" s="3564"/>
      <c r="T91" s="3598"/>
      <c r="U91" s="3598"/>
      <c r="V91" s="3598"/>
      <c r="W91" s="3593"/>
      <c r="X91" s="3598"/>
      <c r="Y91" s="3598"/>
      <c r="Z91" s="3581"/>
      <c r="AA91" s="3598"/>
      <c r="AB91" s="3598"/>
      <c r="AC91" s="3581"/>
      <c r="AD91" s="3598"/>
      <c r="AE91" s="3598"/>
      <c r="AF91" s="3581"/>
      <c r="AG91" s="3598"/>
      <c r="AH91" s="3598"/>
      <c r="AI91" s="3592"/>
      <c r="AJ91" s="3598"/>
      <c r="AK91" s="3598"/>
      <c r="AL91" s="3598"/>
      <c r="AM91" s="3592"/>
      <c r="AN91" s="3598"/>
      <c r="AO91" s="3598"/>
      <c r="AP91" s="3581"/>
      <c r="AQ91" s="3598"/>
      <c r="AR91" s="3598"/>
      <c r="AS91" s="3581"/>
      <c r="AT91" s="3598"/>
      <c r="AU91" s="3598"/>
      <c r="AV91" s="3581"/>
      <c r="AW91" s="3598"/>
      <c r="AX91" s="3598"/>
      <c r="AY91" s="3592"/>
      <c r="AZ91" s="3598"/>
      <c r="BA91" s="3598"/>
      <c r="BB91" s="3598"/>
      <c r="BC91" s="3581"/>
      <c r="BD91" s="3581"/>
      <c r="BE91" s="2799"/>
      <c r="BF91" s="2799"/>
      <c r="BG91" s="2799"/>
      <c r="BH91" s="2799"/>
      <c r="BI91" s="2799"/>
      <c r="BJ91" s="2799"/>
      <c r="BK91" s="2799"/>
      <c r="BL91" s="2799"/>
      <c r="BM91" s="2799"/>
      <c r="BN91" s="2799"/>
      <c r="BO91" s="2799"/>
      <c r="BP91" s="2799"/>
      <c r="BQ91" s="2799"/>
      <c r="BR91" s="2799"/>
      <c r="BS91" s="2799"/>
      <c r="BT91" s="2799"/>
      <c r="BU91" s="2799"/>
      <c r="BV91" s="2799"/>
      <c r="BW91" s="2799"/>
      <c r="BX91" s="2799"/>
      <c r="BY91" s="2799"/>
      <c r="BZ91" s="2799"/>
      <c r="CA91" s="2799"/>
      <c r="CB91" s="2799"/>
      <c r="CC91" s="2799"/>
      <c r="CD91" s="2799"/>
      <c r="CE91" s="2799"/>
      <c r="CF91" s="2799"/>
      <c r="CG91" s="2799"/>
      <c r="CH91" s="2799"/>
    </row>
    <row r="92" spans="1:94" s="2748" customFormat="1" ht="16.899999999999999" customHeight="1">
      <c r="A92" s="2746"/>
      <c r="B92" s="2746"/>
      <c r="C92" s="3274"/>
      <c r="D92" s="3279" t="s">
        <v>1285</v>
      </c>
      <c r="E92" s="3280"/>
      <c r="F92" s="2782"/>
      <c r="G92" s="3598"/>
      <c r="H92" s="3598"/>
      <c r="I92" s="3581"/>
      <c r="J92" s="3598"/>
      <c r="K92" s="3598"/>
      <c r="L92" s="3581"/>
      <c r="M92" s="3598"/>
      <c r="N92" s="3598"/>
      <c r="O92" s="3581"/>
      <c r="P92" s="3598"/>
      <c r="Q92" s="3598"/>
      <c r="R92" s="3581"/>
      <c r="S92" s="3564"/>
      <c r="T92" s="3598"/>
      <c r="U92" s="3598"/>
      <c r="V92" s="3598"/>
      <c r="W92" s="3593"/>
      <c r="X92" s="3598"/>
      <c r="Y92" s="3598"/>
      <c r="Z92" s="3581"/>
      <c r="AA92" s="3598"/>
      <c r="AB92" s="3598"/>
      <c r="AC92" s="3581"/>
      <c r="AD92" s="3598"/>
      <c r="AE92" s="3598"/>
      <c r="AF92" s="3581"/>
      <c r="AG92" s="3598"/>
      <c r="AH92" s="3598"/>
      <c r="AI92" s="3592"/>
      <c r="AJ92" s="3598"/>
      <c r="AK92" s="3598"/>
      <c r="AL92" s="3598"/>
      <c r="AM92" s="3592"/>
      <c r="AN92" s="3598"/>
      <c r="AO92" s="3598"/>
      <c r="AP92" s="3581"/>
      <c r="AQ92" s="3598"/>
      <c r="AR92" s="3598"/>
      <c r="AS92" s="3581"/>
      <c r="AT92" s="3598"/>
      <c r="AU92" s="3598"/>
      <c r="AV92" s="3581"/>
      <c r="AW92" s="3598"/>
      <c r="AX92" s="3598"/>
      <c r="AY92" s="3592"/>
      <c r="AZ92" s="3598"/>
      <c r="BA92" s="3598"/>
      <c r="BB92" s="3598"/>
      <c r="BC92" s="3581"/>
      <c r="BD92" s="3581"/>
      <c r="BE92" s="2799"/>
      <c r="BF92" s="2799"/>
      <c r="BG92" s="2799"/>
      <c r="BH92" s="2799"/>
      <c r="BI92" s="2799"/>
      <c r="BJ92" s="2799"/>
      <c r="BK92" s="2799"/>
      <c r="BL92" s="2799"/>
      <c r="BM92" s="2799"/>
      <c r="BN92" s="2799"/>
      <c r="BO92" s="2799"/>
      <c r="BP92" s="2799"/>
      <c r="BQ92" s="2799"/>
      <c r="BR92" s="2799"/>
      <c r="BS92" s="2799"/>
      <c r="BT92" s="2799"/>
      <c r="BU92" s="2799"/>
      <c r="BV92" s="2799"/>
      <c r="BW92" s="2799"/>
      <c r="BX92" s="2799"/>
      <c r="BY92" s="2799"/>
      <c r="BZ92" s="2799"/>
      <c r="CA92" s="2799"/>
      <c r="CB92" s="2799"/>
      <c r="CC92" s="2799"/>
      <c r="CD92" s="2799"/>
      <c r="CE92" s="2799"/>
      <c r="CF92" s="2799"/>
      <c r="CG92" s="2799"/>
      <c r="CH92" s="2799"/>
    </row>
    <row r="93" spans="1:94" s="2748" customFormat="1" ht="16.899999999999999" customHeight="1">
      <c r="A93" s="2746"/>
      <c r="B93" s="2746"/>
      <c r="C93" s="3274"/>
      <c r="D93" s="3279" t="s">
        <v>1286</v>
      </c>
      <c r="E93" s="3280"/>
      <c r="F93" s="2782"/>
      <c r="G93" s="3598"/>
      <c r="H93" s="3598"/>
      <c r="I93" s="3581"/>
      <c r="J93" s="3598"/>
      <c r="K93" s="3598"/>
      <c r="L93" s="3581"/>
      <c r="M93" s="3598"/>
      <c r="N93" s="3598"/>
      <c r="O93" s="3581"/>
      <c r="P93" s="3598"/>
      <c r="Q93" s="3598"/>
      <c r="R93" s="3581"/>
      <c r="S93" s="3564"/>
      <c r="T93" s="3598"/>
      <c r="U93" s="3598"/>
      <c r="V93" s="3598"/>
      <c r="W93" s="3593"/>
      <c r="X93" s="3598"/>
      <c r="Y93" s="3598"/>
      <c r="Z93" s="3581"/>
      <c r="AA93" s="3598"/>
      <c r="AB93" s="3598"/>
      <c r="AC93" s="3581"/>
      <c r="AD93" s="3598"/>
      <c r="AE93" s="3598"/>
      <c r="AF93" s="3581"/>
      <c r="AG93" s="3598"/>
      <c r="AH93" s="3598"/>
      <c r="AI93" s="3592"/>
      <c r="AJ93" s="3598"/>
      <c r="AK93" s="3598"/>
      <c r="AL93" s="3598"/>
      <c r="AM93" s="3592"/>
      <c r="AN93" s="3598"/>
      <c r="AO93" s="3598"/>
      <c r="AP93" s="3581"/>
      <c r="AQ93" s="3598"/>
      <c r="AR93" s="3598"/>
      <c r="AS93" s="3581"/>
      <c r="AT93" s="3598"/>
      <c r="AU93" s="3598"/>
      <c r="AV93" s="3581"/>
      <c r="AW93" s="3598"/>
      <c r="AX93" s="3598"/>
      <c r="AY93" s="3592"/>
      <c r="AZ93" s="3598"/>
      <c r="BA93" s="3598"/>
      <c r="BB93" s="3598"/>
      <c r="BC93" s="3581"/>
      <c r="BD93" s="3581"/>
      <c r="BE93" s="2799"/>
      <c r="BF93" s="2799"/>
      <c r="BG93" s="2799"/>
      <c r="BH93" s="2799"/>
      <c r="BI93" s="2799"/>
      <c r="BJ93" s="2799"/>
      <c r="BK93" s="2799"/>
      <c r="BL93" s="2799"/>
      <c r="BM93" s="2799"/>
      <c r="BN93" s="2799"/>
      <c r="BO93" s="2799"/>
      <c r="BP93" s="2799"/>
      <c r="BQ93" s="2799"/>
      <c r="BR93" s="2799"/>
      <c r="BS93" s="2799"/>
      <c r="BT93" s="2799"/>
      <c r="BU93" s="2799"/>
      <c r="BV93" s="2799"/>
      <c r="BW93" s="2799"/>
      <c r="BX93" s="2799"/>
      <c r="BY93" s="2799"/>
      <c r="BZ93" s="2799"/>
      <c r="CA93" s="2799"/>
      <c r="CB93" s="2799"/>
      <c r="CC93" s="2799"/>
      <c r="CD93" s="2799"/>
      <c r="CE93" s="2799"/>
      <c r="CF93" s="2799"/>
      <c r="CG93" s="2799"/>
      <c r="CH93" s="2799"/>
    </row>
    <row r="94" spans="1:94" s="2748" customFormat="1" ht="16.899999999999999" customHeight="1">
      <c r="A94" s="2746"/>
      <c r="B94" s="2746"/>
      <c r="C94" s="3274"/>
      <c r="D94" s="3279" t="s">
        <v>1287</v>
      </c>
      <c r="E94" s="3280"/>
      <c r="F94" s="2782"/>
      <c r="G94" s="3598"/>
      <c r="H94" s="3598"/>
      <c r="I94" s="3581"/>
      <c r="J94" s="3598"/>
      <c r="K94" s="3598"/>
      <c r="L94" s="3581"/>
      <c r="M94" s="3598"/>
      <c r="N94" s="3598"/>
      <c r="O94" s="3581"/>
      <c r="P94" s="3598"/>
      <c r="Q94" s="3598"/>
      <c r="R94" s="3581"/>
      <c r="S94" s="3564"/>
      <c r="T94" s="3598"/>
      <c r="U94" s="3598"/>
      <c r="V94" s="3598"/>
      <c r="W94" s="3593"/>
      <c r="X94" s="3598"/>
      <c r="Y94" s="3598"/>
      <c r="Z94" s="3581"/>
      <c r="AA94" s="3598"/>
      <c r="AB94" s="3598"/>
      <c r="AC94" s="3581"/>
      <c r="AD94" s="3598"/>
      <c r="AE94" s="3598"/>
      <c r="AF94" s="3581"/>
      <c r="AG94" s="3598"/>
      <c r="AH94" s="3598"/>
      <c r="AI94" s="3592"/>
      <c r="AJ94" s="3598"/>
      <c r="AK94" s="3598"/>
      <c r="AL94" s="3598"/>
      <c r="AM94" s="3592"/>
      <c r="AN94" s="3598"/>
      <c r="AO94" s="3598"/>
      <c r="AP94" s="3581"/>
      <c r="AQ94" s="3598"/>
      <c r="AR94" s="3598"/>
      <c r="AS94" s="3581"/>
      <c r="AT94" s="3598"/>
      <c r="AU94" s="3598"/>
      <c r="AV94" s="3581"/>
      <c r="AW94" s="3598"/>
      <c r="AX94" s="3598"/>
      <c r="AY94" s="3592"/>
      <c r="AZ94" s="3598"/>
      <c r="BA94" s="3598"/>
      <c r="BB94" s="3598"/>
      <c r="BC94" s="3581"/>
      <c r="BD94" s="3581"/>
      <c r="BE94" s="2799"/>
      <c r="BF94" s="2799"/>
      <c r="BG94" s="2799"/>
      <c r="BH94" s="2799"/>
      <c r="BI94" s="2799"/>
      <c r="BJ94" s="2799"/>
      <c r="BK94" s="2799"/>
      <c r="BL94" s="2799"/>
      <c r="BM94" s="2799"/>
      <c r="BN94" s="2799"/>
      <c r="BO94" s="2799"/>
      <c r="BP94" s="2799"/>
      <c r="BQ94" s="2799"/>
      <c r="BR94" s="2799"/>
      <c r="BS94" s="2799"/>
      <c r="BT94" s="2799"/>
      <c r="BU94" s="2799"/>
      <c r="BV94" s="2799"/>
      <c r="BW94" s="2799"/>
      <c r="BX94" s="2799"/>
      <c r="BY94" s="2799"/>
      <c r="BZ94" s="2799"/>
      <c r="CA94" s="2799"/>
      <c r="CB94" s="2799"/>
      <c r="CC94" s="2799"/>
      <c r="CD94" s="2799"/>
      <c r="CE94" s="2799"/>
      <c r="CF94" s="2799"/>
      <c r="CG94" s="2799"/>
      <c r="CH94" s="2799"/>
    </row>
    <row r="95" spans="1:94" s="2748" customFormat="1" ht="16.899999999999999" customHeight="1">
      <c r="A95" s="2746"/>
      <c r="B95" s="2746"/>
      <c r="C95" s="3274"/>
      <c r="D95" s="3279" t="s">
        <v>1288</v>
      </c>
      <c r="E95" s="3280"/>
      <c r="F95" s="2782"/>
      <c r="G95" s="3598"/>
      <c r="H95" s="3598"/>
      <c r="I95" s="3581"/>
      <c r="J95" s="3598"/>
      <c r="K95" s="3598"/>
      <c r="L95" s="3581"/>
      <c r="M95" s="3598"/>
      <c r="N95" s="3598"/>
      <c r="O95" s="3581"/>
      <c r="P95" s="3598"/>
      <c r="Q95" s="3598"/>
      <c r="R95" s="3581"/>
      <c r="S95" s="3564"/>
      <c r="T95" s="3598"/>
      <c r="U95" s="3598"/>
      <c r="V95" s="3598"/>
      <c r="W95" s="3593"/>
      <c r="X95" s="3598"/>
      <c r="Y95" s="3598"/>
      <c r="Z95" s="3581"/>
      <c r="AA95" s="3598"/>
      <c r="AB95" s="3598"/>
      <c r="AC95" s="3581"/>
      <c r="AD95" s="3598"/>
      <c r="AE95" s="3598"/>
      <c r="AF95" s="3581"/>
      <c r="AG95" s="3598"/>
      <c r="AH95" s="3598"/>
      <c r="AI95" s="3592"/>
      <c r="AJ95" s="3598"/>
      <c r="AK95" s="3598"/>
      <c r="AL95" s="3598"/>
      <c r="AM95" s="3592"/>
      <c r="AN95" s="3598"/>
      <c r="AO95" s="3598"/>
      <c r="AP95" s="3581"/>
      <c r="AQ95" s="3598"/>
      <c r="AR95" s="3598"/>
      <c r="AS95" s="3581"/>
      <c r="AT95" s="3598"/>
      <c r="AU95" s="3598"/>
      <c r="AV95" s="3581"/>
      <c r="AW95" s="3598"/>
      <c r="AX95" s="3598"/>
      <c r="AY95" s="3592"/>
      <c r="AZ95" s="3598"/>
      <c r="BA95" s="3598"/>
      <c r="BB95" s="3598"/>
      <c r="BC95" s="3581"/>
      <c r="BD95" s="3581"/>
      <c r="BE95" s="2799"/>
      <c r="BF95" s="2799"/>
      <c r="BG95" s="2799"/>
      <c r="BH95" s="2799"/>
      <c r="BI95" s="2799"/>
      <c r="BJ95" s="2799"/>
      <c r="BK95" s="2799"/>
      <c r="BL95" s="2799"/>
      <c r="BM95" s="2799"/>
      <c r="BN95" s="2799"/>
      <c r="BO95" s="2799"/>
      <c r="BP95" s="2799"/>
      <c r="BQ95" s="2799"/>
      <c r="BR95" s="2799"/>
      <c r="BS95" s="2799"/>
      <c r="BT95" s="2799"/>
      <c r="BU95" s="2799"/>
      <c r="BV95" s="2799"/>
      <c r="BW95" s="2799"/>
      <c r="BX95" s="2799"/>
      <c r="BY95" s="2799"/>
      <c r="BZ95" s="2799"/>
      <c r="CA95" s="2799"/>
      <c r="CB95" s="2799"/>
      <c r="CC95" s="2799"/>
      <c r="CD95" s="2799"/>
      <c r="CE95" s="2799"/>
      <c r="CF95" s="2799"/>
      <c r="CG95" s="2799"/>
      <c r="CH95" s="2799"/>
    </row>
    <row r="96" spans="1:94" s="2748" customFormat="1" ht="16.899999999999999" customHeight="1">
      <c r="A96" s="2746"/>
      <c r="B96" s="2746"/>
      <c r="C96" s="3274"/>
      <c r="D96" s="3279" t="s">
        <v>1289</v>
      </c>
      <c r="E96" s="3280"/>
      <c r="F96" s="2782"/>
      <c r="G96" s="3598"/>
      <c r="H96" s="3598"/>
      <c r="I96" s="3581"/>
      <c r="J96" s="3598"/>
      <c r="K96" s="3598"/>
      <c r="L96" s="3581"/>
      <c r="M96" s="3598"/>
      <c r="N96" s="3598"/>
      <c r="O96" s="3581"/>
      <c r="P96" s="3598"/>
      <c r="Q96" s="3598"/>
      <c r="R96" s="3581"/>
      <c r="S96" s="3564"/>
      <c r="T96" s="3598"/>
      <c r="U96" s="3598"/>
      <c r="V96" s="3598"/>
      <c r="W96" s="3593"/>
      <c r="X96" s="3598"/>
      <c r="Y96" s="3598"/>
      <c r="Z96" s="3581"/>
      <c r="AA96" s="3598"/>
      <c r="AB96" s="3598"/>
      <c r="AC96" s="3581"/>
      <c r="AD96" s="3598"/>
      <c r="AE96" s="3598"/>
      <c r="AF96" s="3581"/>
      <c r="AG96" s="3598"/>
      <c r="AH96" s="3598"/>
      <c r="AI96" s="3592"/>
      <c r="AJ96" s="3598"/>
      <c r="AK96" s="3598"/>
      <c r="AL96" s="3598"/>
      <c r="AM96" s="3592"/>
      <c r="AN96" s="3598"/>
      <c r="AO96" s="3598"/>
      <c r="AP96" s="3581"/>
      <c r="AQ96" s="3598"/>
      <c r="AR96" s="3598"/>
      <c r="AS96" s="3581"/>
      <c r="AT96" s="3598"/>
      <c r="AU96" s="3598"/>
      <c r="AV96" s="3581"/>
      <c r="AW96" s="3598"/>
      <c r="AX96" s="3598"/>
      <c r="AY96" s="3592"/>
      <c r="AZ96" s="3598"/>
      <c r="BA96" s="3598"/>
      <c r="BB96" s="3598"/>
      <c r="BC96" s="3581"/>
      <c r="BD96" s="3581"/>
      <c r="BE96" s="2799"/>
      <c r="BF96" s="2799"/>
      <c r="BG96" s="2799"/>
      <c r="BH96" s="2799"/>
      <c r="BI96" s="2799"/>
      <c r="BJ96" s="2799"/>
      <c r="BK96" s="2799"/>
      <c r="BL96" s="2799"/>
      <c r="BM96" s="2799"/>
      <c r="BN96" s="2799"/>
      <c r="BO96" s="2799"/>
      <c r="BP96" s="2799"/>
      <c r="BQ96" s="2799"/>
      <c r="BR96" s="2799"/>
      <c r="BS96" s="2799"/>
      <c r="BT96" s="2799"/>
      <c r="BU96" s="2799"/>
      <c r="BV96" s="2799"/>
      <c r="BW96" s="2799"/>
      <c r="BX96" s="2799"/>
      <c r="BY96" s="2799"/>
      <c r="BZ96" s="2799"/>
      <c r="CA96" s="2799"/>
      <c r="CB96" s="2799"/>
      <c r="CC96" s="2799"/>
      <c r="CD96" s="2799"/>
      <c r="CE96" s="2799"/>
      <c r="CF96" s="2799"/>
      <c r="CG96" s="2799"/>
      <c r="CH96" s="2799"/>
    </row>
    <row r="97" spans="1:86" s="2748" customFormat="1" ht="16.899999999999999" customHeight="1">
      <c r="A97" s="2746"/>
      <c r="B97" s="2746"/>
      <c r="C97" s="3274"/>
      <c r="D97" s="3279" t="s">
        <v>1290</v>
      </c>
      <c r="E97" s="3280"/>
      <c r="F97" s="2782"/>
      <c r="G97" s="3598"/>
      <c r="H97" s="3598"/>
      <c r="I97" s="3581"/>
      <c r="J97" s="3598"/>
      <c r="K97" s="3598"/>
      <c r="L97" s="3581"/>
      <c r="M97" s="3598"/>
      <c r="N97" s="3598"/>
      <c r="O97" s="3581"/>
      <c r="P97" s="3598"/>
      <c r="Q97" s="3598"/>
      <c r="R97" s="3581"/>
      <c r="S97" s="3564"/>
      <c r="T97" s="3598"/>
      <c r="U97" s="3598"/>
      <c r="V97" s="3598"/>
      <c r="W97" s="3593"/>
      <c r="X97" s="3598"/>
      <c r="Y97" s="3598"/>
      <c r="Z97" s="3581"/>
      <c r="AA97" s="3598"/>
      <c r="AB97" s="3598"/>
      <c r="AC97" s="3581"/>
      <c r="AD97" s="3598"/>
      <c r="AE97" s="3598"/>
      <c r="AF97" s="3581"/>
      <c r="AG97" s="3598"/>
      <c r="AH97" s="3598"/>
      <c r="AI97" s="3592"/>
      <c r="AJ97" s="3598"/>
      <c r="AK97" s="3598"/>
      <c r="AL97" s="3598"/>
      <c r="AM97" s="3592"/>
      <c r="AN97" s="3598"/>
      <c r="AO97" s="3598"/>
      <c r="AP97" s="3581"/>
      <c r="AQ97" s="3598"/>
      <c r="AR97" s="3598"/>
      <c r="AS97" s="3581"/>
      <c r="AT97" s="3598"/>
      <c r="AU97" s="3598"/>
      <c r="AV97" s="3581"/>
      <c r="AW97" s="3598"/>
      <c r="AX97" s="3598"/>
      <c r="AY97" s="3592"/>
      <c r="AZ97" s="3598"/>
      <c r="BA97" s="3598"/>
      <c r="BB97" s="3598"/>
      <c r="BC97" s="3581"/>
      <c r="BD97" s="3581"/>
      <c r="BE97" s="2799"/>
      <c r="BF97" s="2799"/>
      <c r="BG97" s="2799"/>
      <c r="BH97" s="2799"/>
      <c r="BI97" s="2799"/>
      <c r="BJ97" s="2799"/>
      <c r="BK97" s="2799"/>
      <c r="BL97" s="2799"/>
      <c r="BM97" s="2799"/>
      <c r="BN97" s="2799"/>
      <c r="BO97" s="2799"/>
      <c r="BP97" s="2799"/>
      <c r="BQ97" s="2799"/>
      <c r="BR97" s="2799"/>
      <c r="BS97" s="2799"/>
      <c r="BT97" s="2799"/>
      <c r="BU97" s="2799"/>
      <c r="BV97" s="2799"/>
      <c r="BW97" s="2799"/>
      <c r="BX97" s="2799"/>
      <c r="BY97" s="2799"/>
      <c r="BZ97" s="2799"/>
      <c r="CA97" s="2799"/>
      <c r="CB97" s="2799"/>
      <c r="CC97" s="2799"/>
      <c r="CD97" s="2799"/>
      <c r="CE97" s="2799"/>
      <c r="CF97" s="2799"/>
      <c r="CG97" s="2799"/>
      <c r="CH97" s="2799"/>
    </row>
    <row r="98" spans="1:86" s="2748" customFormat="1" ht="16.899999999999999" customHeight="1">
      <c r="A98" s="2746"/>
      <c r="B98" s="2746"/>
      <c r="C98" s="3274"/>
      <c r="D98" s="3279" t="s">
        <v>1291</v>
      </c>
      <c r="E98" s="3280"/>
      <c r="F98" s="2782"/>
      <c r="G98" s="3598"/>
      <c r="H98" s="3598"/>
      <c r="I98" s="3581"/>
      <c r="J98" s="3598"/>
      <c r="K98" s="3598"/>
      <c r="L98" s="3581"/>
      <c r="M98" s="3598"/>
      <c r="N98" s="3598"/>
      <c r="O98" s="3581"/>
      <c r="P98" s="3598"/>
      <c r="Q98" s="3598"/>
      <c r="R98" s="3581"/>
      <c r="S98" s="3564"/>
      <c r="T98" s="3598"/>
      <c r="U98" s="3598"/>
      <c r="V98" s="3598"/>
      <c r="W98" s="3593"/>
      <c r="X98" s="3598"/>
      <c r="Y98" s="3598"/>
      <c r="Z98" s="3581"/>
      <c r="AA98" s="3598"/>
      <c r="AB98" s="3598"/>
      <c r="AC98" s="3581"/>
      <c r="AD98" s="3598"/>
      <c r="AE98" s="3598"/>
      <c r="AF98" s="3581"/>
      <c r="AG98" s="3598"/>
      <c r="AH98" s="3598"/>
      <c r="AI98" s="3592"/>
      <c r="AJ98" s="3598"/>
      <c r="AK98" s="3598"/>
      <c r="AL98" s="3598"/>
      <c r="AM98" s="3592"/>
      <c r="AN98" s="3598"/>
      <c r="AO98" s="3598"/>
      <c r="AP98" s="3581"/>
      <c r="AQ98" s="3598"/>
      <c r="AR98" s="3598"/>
      <c r="AS98" s="3581"/>
      <c r="AT98" s="3598"/>
      <c r="AU98" s="3598"/>
      <c r="AV98" s="3581"/>
      <c r="AW98" s="3598"/>
      <c r="AX98" s="3598"/>
      <c r="AY98" s="3592"/>
      <c r="AZ98" s="3598"/>
      <c r="BA98" s="3598"/>
      <c r="BB98" s="3598"/>
      <c r="BC98" s="3581"/>
      <c r="BD98" s="3581"/>
      <c r="BE98" s="2799"/>
      <c r="BF98" s="2799"/>
      <c r="BG98" s="2799"/>
      <c r="BH98" s="2799"/>
      <c r="BI98" s="2799"/>
      <c r="BJ98" s="2799"/>
      <c r="BK98" s="2799"/>
      <c r="BL98" s="2799"/>
      <c r="BM98" s="2799"/>
      <c r="BN98" s="2799"/>
      <c r="BO98" s="2799"/>
      <c r="BP98" s="2799"/>
      <c r="BQ98" s="2799"/>
      <c r="BR98" s="2799"/>
      <c r="BS98" s="2799"/>
      <c r="BT98" s="2799"/>
      <c r="BU98" s="2799"/>
      <c r="BV98" s="2799"/>
      <c r="BW98" s="2799"/>
      <c r="BX98" s="2799"/>
      <c r="BY98" s="2799"/>
      <c r="BZ98" s="2799"/>
      <c r="CA98" s="2799"/>
      <c r="CB98" s="2799"/>
      <c r="CC98" s="2799"/>
      <c r="CD98" s="2799"/>
      <c r="CE98" s="2799"/>
      <c r="CF98" s="2799"/>
      <c r="CG98" s="2799"/>
      <c r="CH98" s="2799"/>
    </row>
    <row r="99" spans="1:86" s="2748" customFormat="1" ht="16.899999999999999" customHeight="1">
      <c r="A99" s="2746"/>
      <c r="B99" s="2746"/>
      <c r="C99" s="3275"/>
      <c r="D99" s="3279" t="s">
        <v>1292</v>
      </c>
      <c r="E99" s="3280"/>
      <c r="F99" s="2782"/>
      <c r="G99" s="3598"/>
      <c r="H99" s="3598"/>
      <c r="I99" s="3581"/>
      <c r="J99" s="3598"/>
      <c r="K99" s="3598"/>
      <c r="L99" s="3581"/>
      <c r="M99" s="3598"/>
      <c r="N99" s="3598"/>
      <c r="O99" s="3581"/>
      <c r="P99" s="3598"/>
      <c r="Q99" s="3598"/>
      <c r="R99" s="3581"/>
      <c r="S99" s="3564"/>
      <c r="T99" s="3598"/>
      <c r="U99" s="3598"/>
      <c r="V99" s="3598"/>
      <c r="W99" s="3593"/>
      <c r="X99" s="3598"/>
      <c r="Y99" s="3598"/>
      <c r="Z99" s="3581"/>
      <c r="AA99" s="3598"/>
      <c r="AB99" s="3598"/>
      <c r="AC99" s="3581"/>
      <c r="AD99" s="3598"/>
      <c r="AE99" s="3598"/>
      <c r="AF99" s="3581"/>
      <c r="AG99" s="3598"/>
      <c r="AH99" s="3598"/>
      <c r="AI99" s="3592"/>
      <c r="AJ99" s="3598"/>
      <c r="AK99" s="3598"/>
      <c r="AL99" s="3598"/>
      <c r="AM99" s="3592"/>
      <c r="AN99" s="3598"/>
      <c r="AO99" s="3598"/>
      <c r="AP99" s="3581"/>
      <c r="AQ99" s="3598"/>
      <c r="AR99" s="3598"/>
      <c r="AS99" s="3581"/>
      <c r="AT99" s="3598"/>
      <c r="AU99" s="3598"/>
      <c r="AV99" s="3581"/>
      <c r="AW99" s="3598"/>
      <c r="AX99" s="3598"/>
      <c r="AY99" s="3592"/>
      <c r="AZ99" s="3598"/>
      <c r="BA99" s="3598"/>
      <c r="BB99" s="3598"/>
      <c r="BC99" s="3581"/>
      <c r="BD99" s="3581"/>
      <c r="BE99" s="2799"/>
      <c r="BF99" s="2799"/>
      <c r="BG99" s="2799"/>
      <c r="BH99" s="2799"/>
      <c r="BI99" s="2799"/>
      <c r="BJ99" s="2799"/>
      <c r="BK99" s="2799"/>
      <c r="BL99" s="2799"/>
      <c r="BM99" s="2799"/>
      <c r="BN99" s="2799"/>
      <c r="BO99" s="2799"/>
      <c r="BP99" s="2799"/>
      <c r="BQ99" s="2799"/>
      <c r="BR99" s="2799"/>
      <c r="BS99" s="2799"/>
      <c r="BT99" s="2799"/>
      <c r="BU99" s="2799"/>
      <c r="BV99" s="2799"/>
      <c r="BW99" s="2799"/>
      <c r="BX99" s="2799"/>
      <c r="BY99" s="2799"/>
      <c r="BZ99" s="2799"/>
      <c r="CA99" s="2799"/>
      <c r="CB99" s="2799"/>
      <c r="CC99" s="2799"/>
      <c r="CD99" s="2799"/>
      <c r="CE99" s="2799"/>
      <c r="CF99" s="2799"/>
      <c r="CG99" s="2799"/>
      <c r="CH99" s="2799"/>
    </row>
    <row r="100" spans="1:86" s="2748" customFormat="1" ht="16.899999999999999" customHeight="1">
      <c r="A100" s="2746"/>
      <c r="B100" s="2746"/>
      <c r="C100" s="3273" t="s">
        <v>1293</v>
      </c>
      <c r="D100" s="3276" t="s">
        <v>1283</v>
      </c>
      <c r="E100" s="2923" t="s">
        <v>1294</v>
      </c>
      <c r="F100" s="2887"/>
      <c r="G100" s="3598"/>
      <c r="H100" s="3598"/>
      <c r="I100" s="3602"/>
      <c r="J100" s="3598"/>
      <c r="K100" s="3598"/>
      <c r="L100" s="3582"/>
      <c r="M100" s="3598"/>
      <c r="N100" s="3598"/>
      <c r="O100" s="3582"/>
      <c r="P100" s="3598"/>
      <c r="Q100" s="3598"/>
      <c r="R100" s="3582"/>
      <c r="S100" s="3603"/>
      <c r="T100" s="3598"/>
      <c r="U100" s="3598"/>
      <c r="V100" s="3598"/>
      <c r="W100" s="3593"/>
      <c r="X100" s="3598"/>
      <c r="Y100" s="3598"/>
      <c r="Z100" s="3602"/>
      <c r="AA100" s="3598"/>
      <c r="AB100" s="3598"/>
      <c r="AC100" s="3582"/>
      <c r="AD100" s="3598"/>
      <c r="AE100" s="3598"/>
      <c r="AF100" s="3582"/>
      <c r="AG100" s="3598"/>
      <c r="AH100" s="3598"/>
      <c r="AI100" s="3592"/>
      <c r="AJ100" s="3598"/>
      <c r="AK100" s="3598"/>
      <c r="AL100" s="3598"/>
      <c r="AM100" s="3592"/>
      <c r="AN100" s="3598"/>
      <c r="AO100" s="3598"/>
      <c r="AP100" s="3602"/>
      <c r="AQ100" s="3598"/>
      <c r="AR100" s="3598"/>
      <c r="AS100" s="3582"/>
      <c r="AT100" s="3598"/>
      <c r="AU100" s="3598"/>
      <c r="AV100" s="3582"/>
      <c r="AW100" s="3598"/>
      <c r="AX100" s="3598"/>
      <c r="AY100" s="3592"/>
      <c r="AZ100" s="3598"/>
      <c r="BA100" s="3598"/>
      <c r="BB100" s="3598"/>
      <c r="BC100" s="3582"/>
      <c r="BD100" s="3582"/>
      <c r="BE100" s="2776"/>
      <c r="BF100" s="2776"/>
      <c r="BG100" s="2776"/>
      <c r="BH100" s="2776"/>
      <c r="BI100" s="2776"/>
      <c r="BJ100" s="2776"/>
      <c r="BK100" s="2776"/>
      <c r="BL100" s="2776"/>
      <c r="BM100" s="2776"/>
      <c r="BN100" s="2776"/>
      <c r="BO100" s="2776"/>
      <c r="BP100" s="2776"/>
      <c r="BQ100" s="2776"/>
      <c r="BR100" s="2776"/>
      <c r="BS100" s="2776"/>
      <c r="BT100" s="2776"/>
      <c r="BU100" s="2776"/>
      <c r="BV100" s="2776"/>
      <c r="BW100" s="2776"/>
      <c r="BX100" s="2776"/>
      <c r="BY100" s="2776"/>
      <c r="BZ100" s="2776"/>
      <c r="CA100" s="2776"/>
      <c r="CB100" s="2776"/>
      <c r="CC100" s="2776"/>
      <c r="CD100" s="2776"/>
      <c r="CE100" s="2776"/>
      <c r="CF100" s="2776"/>
      <c r="CG100" s="2776"/>
      <c r="CH100" s="2776"/>
    </row>
    <row r="101" spans="1:86" s="2748" customFormat="1" ht="16.899999999999999" customHeight="1">
      <c r="A101" s="2746"/>
      <c r="B101" s="2746"/>
      <c r="C101" s="3274"/>
      <c r="D101" s="3278"/>
      <c r="E101" s="2923" t="s">
        <v>93</v>
      </c>
      <c r="F101" s="2887"/>
      <c r="G101" s="3598"/>
      <c r="H101" s="3598"/>
      <c r="I101" s="3602"/>
      <c r="J101" s="3598"/>
      <c r="K101" s="3598"/>
      <c r="L101" s="3582"/>
      <c r="M101" s="3598"/>
      <c r="N101" s="3598"/>
      <c r="O101" s="3582"/>
      <c r="P101" s="3598"/>
      <c r="Q101" s="3598"/>
      <c r="R101" s="3582"/>
      <c r="S101" s="3603"/>
      <c r="T101" s="3598"/>
      <c r="U101" s="3598"/>
      <c r="V101" s="3598"/>
      <c r="W101" s="3593"/>
      <c r="X101" s="3598"/>
      <c r="Y101" s="3598"/>
      <c r="Z101" s="3602"/>
      <c r="AA101" s="3598"/>
      <c r="AB101" s="3598"/>
      <c r="AC101" s="3582"/>
      <c r="AD101" s="3598"/>
      <c r="AE101" s="3598"/>
      <c r="AF101" s="3582"/>
      <c r="AG101" s="3598"/>
      <c r="AH101" s="3598"/>
      <c r="AI101" s="3592"/>
      <c r="AJ101" s="3598"/>
      <c r="AK101" s="3598"/>
      <c r="AL101" s="3598"/>
      <c r="AM101" s="3592"/>
      <c r="AN101" s="3598"/>
      <c r="AO101" s="3598"/>
      <c r="AP101" s="3602"/>
      <c r="AQ101" s="3598"/>
      <c r="AR101" s="3598"/>
      <c r="AS101" s="3582"/>
      <c r="AT101" s="3598"/>
      <c r="AU101" s="3598"/>
      <c r="AV101" s="3582"/>
      <c r="AW101" s="3598"/>
      <c r="AX101" s="3598"/>
      <c r="AY101" s="3592"/>
      <c r="AZ101" s="3598"/>
      <c r="BA101" s="3598"/>
      <c r="BB101" s="3598"/>
      <c r="BC101" s="3582"/>
      <c r="BD101" s="3582"/>
      <c r="BE101" s="2776"/>
      <c r="BF101" s="2776"/>
      <c r="BG101" s="2776"/>
      <c r="BH101" s="2776"/>
      <c r="BI101" s="2776"/>
      <c r="BJ101" s="2776"/>
      <c r="BK101" s="2776"/>
      <c r="BL101" s="2776"/>
      <c r="BM101" s="2776"/>
      <c r="BN101" s="2776"/>
      <c r="BO101" s="2776"/>
      <c r="BP101" s="2776"/>
      <c r="BQ101" s="2776"/>
      <c r="BR101" s="2776"/>
      <c r="BS101" s="2776"/>
      <c r="BT101" s="2776"/>
      <c r="BU101" s="2776"/>
      <c r="BV101" s="2776"/>
      <c r="BW101" s="2776"/>
      <c r="BX101" s="2776"/>
      <c r="BY101" s="2776"/>
      <c r="BZ101" s="2776"/>
      <c r="CA101" s="2776"/>
      <c r="CB101" s="2776"/>
      <c r="CC101" s="2776"/>
      <c r="CD101" s="2776"/>
      <c r="CE101" s="2776"/>
      <c r="CF101" s="2776"/>
      <c r="CG101" s="2776"/>
      <c r="CH101" s="2776"/>
    </row>
    <row r="102" spans="1:86" s="2748" customFormat="1" ht="16.899999999999999" customHeight="1">
      <c r="A102" s="2746"/>
      <c r="B102" s="2746"/>
      <c r="C102" s="3274"/>
      <c r="D102" s="3276" t="s">
        <v>1284</v>
      </c>
      <c r="E102" s="2923" t="s">
        <v>1294</v>
      </c>
      <c r="F102" s="2887"/>
      <c r="G102" s="3598"/>
      <c r="H102" s="3598"/>
      <c r="I102" s="3602"/>
      <c r="J102" s="3598"/>
      <c r="K102" s="3598"/>
      <c r="L102" s="3582"/>
      <c r="M102" s="3598"/>
      <c r="N102" s="3598"/>
      <c r="O102" s="3582"/>
      <c r="P102" s="3598"/>
      <c r="Q102" s="3598"/>
      <c r="R102" s="3582"/>
      <c r="S102" s="3603"/>
      <c r="T102" s="3598"/>
      <c r="U102" s="3598"/>
      <c r="V102" s="3598"/>
      <c r="W102" s="3593"/>
      <c r="X102" s="3598"/>
      <c r="Y102" s="3598"/>
      <c r="Z102" s="3602"/>
      <c r="AA102" s="3598"/>
      <c r="AB102" s="3598"/>
      <c r="AC102" s="3582"/>
      <c r="AD102" s="3598"/>
      <c r="AE102" s="3598"/>
      <c r="AF102" s="3582"/>
      <c r="AG102" s="3598"/>
      <c r="AH102" s="3598"/>
      <c r="AI102" s="3592"/>
      <c r="AJ102" s="3598"/>
      <c r="AK102" s="3598"/>
      <c r="AL102" s="3598"/>
      <c r="AM102" s="3592"/>
      <c r="AN102" s="3598"/>
      <c r="AO102" s="3598"/>
      <c r="AP102" s="3602"/>
      <c r="AQ102" s="3598"/>
      <c r="AR102" s="3598"/>
      <c r="AS102" s="3582"/>
      <c r="AT102" s="3598"/>
      <c r="AU102" s="3598"/>
      <c r="AV102" s="3582"/>
      <c r="AW102" s="3598"/>
      <c r="AX102" s="3598"/>
      <c r="AY102" s="3592"/>
      <c r="AZ102" s="3598"/>
      <c r="BA102" s="3598"/>
      <c r="BB102" s="3598"/>
      <c r="BC102" s="3582"/>
      <c r="BD102" s="3582"/>
      <c r="BE102" s="2776"/>
      <c r="BF102" s="2776"/>
      <c r="BG102" s="2776"/>
      <c r="BH102" s="2776"/>
      <c r="BI102" s="2776"/>
      <c r="BJ102" s="2776"/>
      <c r="BK102" s="2776"/>
      <c r="BL102" s="2776"/>
      <c r="BM102" s="2776"/>
      <c r="BN102" s="2776"/>
      <c r="BO102" s="2776"/>
      <c r="BP102" s="2776"/>
      <c r="BQ102" s="2776"/>
      <c r="BR102" s="2776"/>
      <c r="BS102" s="2776"/>
      <c r="BT102" s="2776"/>
      <c r="BU102" s="2776"/>
      <c r="BV102" s="2776"/>
      <c r="BW102" s="2776"/>
      <c r="BX102" s="2776"/>
      <c r="BY102" s="2776"/>
      <c r="BZ102" s="2776"/>
      <c r="CA102" s="2776"/>
      <c r="CB102" s="2776"/>
      <c r="CC102" s="2776"/>
      <c r="CD102" s="2776"/>
      <c r="CE102" s="2776"/>
      <c r="CF102" s="2776"/>
      <c r="CG102" s="2776"/>
      <c r="CH102" s="2776"/>
    </row>
    <row r="103" spans="1:86" s="2748" customFormat="1" ht="16.899999999999999" customHeight="1">
      <c r="A103" s="2746"/>
      <c r="B103" s="2746"/>
      <c r="C103" s="3274"/>
      <c r="D103" s="3278"/>
      <c r="E103" s="2923" t="s">
        <v>93</v>
      </c>
      <c r="F103" s="2887"/>
      <c r="G103" s="3598"/>
      <c r="H103" s="3598"/>
      <c r="I103" s="3602"/>
      <c r="J103" s="3598"/>
      <c r="K103" s="3598"/>
      <c r="L103" s="3582"/>
      <c r="M103" s="3598"/>
      <c r="N103" s="3598"/>
      <c r="O103" s="3582"/>
      <c r="P103" s="3598"/>
      <c r="Q103" s="3598"/>
      <c r="R103" s="3582"/>
      <c r="S103" s="3603"/>
      <c r="T103" s="3598"/>
      <c r="U103" s="3598"/>
      <c r="V103" s="3598"/>
      <c r="W103" s="3593"/>
      <c r="X103" s="3598"/>
      <c r="Y103" s="3598"/>
      <c r="Z103" s="3602"/>
      <c r="AA103" s="3598"/>
      <c r="AB103" s="3598"/>
      <c r="AC103" s="3582"/>
      <c r="AD103" s="3598"/>
      <c r="AE103" s="3598"/>
      <c r="AF103" s="3582"/>
      <c r="AG103" s="3598"/>
      <c r="AH103" s="3598"/>
      <c r="AI103" s="3592"/>
      <c r="AJ103" s="3598"/>
      <c r="AK103" s="3598"/>
      <c r="AL103" s="3598"/>
      <c r="AM103" s="3592"/>
      <c r="AN103" s="3598"/>
      <c r="AO103" s="3598"/>
      <c r="AP103" s="3602"/>
      <c r="AQ103" s="3598"/>
      <c r="AR103" s="3598"/>
      <c r="AS103" s="3582"/>
      <c r="AT103" s="3598"/>
      <c r="AU103" s="3598"/>
      <c r="AV103" s="3582"/>
      <c r="AW103" s="3598"/>
      <c r="AX103" s="3598"/>
      <c r="AY103" s="3592"/>
      <c r="AZ103" s="3598"/>
      <c r="BA103" s="3598"/>
      <c r="BB103" s="3598"/>
      <c r="BC103" s="3582"/>
      <c r="BD103" s="3582"/>
      <c r="BE103" s="2776"/>
      <c r="BF103" s="2776"/>
      <c r="BG103" s="2776"/>
      <c r="BH103" s="2776"/>
      <c r="BI103" s="2776"/>
      <c r="BJ103" s="2776"/>
      <c r="BK103" s="2776"/>
      <c r="BL103" s="2776"/>
      <c r="BM103" s="2776"/>
      <c r="BN103" s="2776"/>
      <c r="BO103" s="2776"/>
      <c r="BP103" s="2776"/>
      <c r="BQ103" s="2776"/>
      <c r="BR103" s="2776"/>
      <c r="BS103" s="2776"/>
      <c r="BT103" s="2776"/>
      <c r="BU103" s="2776"/>
      <c r="BV103" s="2776"/>
      <c r="BW103" s="2776"/>
      <c r="BX103" s="2776"/>
      <c r="BY103" s="2776"/>
      <c r="BZ103" s="2776"/>
      <c r="CA103" s="2776"/>
      <c r="CB103" s="2776"/>
      <c r="CC103" s="2776"/>
      <c r="CD103" s="2776"/>
      <c r="CE103" s="2776"/>
      <c r="CF103" s="2776"/>
      <c r="CG103" s="2776"/>
      <c r="CH103" s="2776"/>
    </row>
    <row r="104" spans="1:86" s="2748" customFormat="1" ht="16.899999999999999" customHeight="1">
      <c r="A104" s="2746"/>
      <c r="B104" s="2746"/>
      <c r="C104" s="3274"/>
      <c r="D104" s="3276" t="s">
        <v>1285</v>
      </c>
      <c r="E104" s="2923" t="s">
        <v>1294</v>
      </c>
      <c r="F104" s="2887"/>
      <c r="G104" s="3598"/>
      <c r="H104" s="3598"/>
      <c r="I104" s="3602"/>
      <c r="J104" s="3598"/>
      <c r="K104" s="3598"/>
      <c r="L104" s="3582"/>
      <c r="M104" s="3598"/>
      <c r="N104" s="3598"/>
      <c r="O104" s="3582"/>
      <c r="P104" s="3598"/>
      <c r="Q104" s="3598"/>
      <c r="R104" s="3582"/>
      <c r="S104" s="3603"/>
      <c r="T104" s="3598"/>
      <c r="U104" s="3598"/>
      <c r="V104" s="3598"/>
      <c r="W104" s="3593"/>
      <c r="X104" s="3598"/>
      <c r="Y104" s="3598"/>
      <c r="Z104" s="3602"/>
      <c r="AA104" s="3598"/>
      <c r="AB104" s="3598"/>
      <c r="AC104" s="3582"/>
      <c r="AD104" s="3598"/>
      <c r="AE104" s="3598"/>
      <c r="AF104" s="3582"/>
      <c r="AG104" s="3598"/>
      <c r="AH104" s="3598"/>
      <c r="AI104" s="3592"/>
      <c r="AJ104" s="3598"/>
      <c r="AK104" s="3598"/>
      <c r="AL104" s="3598"/>
      <c r="AM104" s="3592"/>
      <c r="AN104" s="3598"/>
      <c r="AO104" s="3598"/>
      <c r="AP104" s="3602"/>
      <c r="AQ104" s="3598"/>
      <c r="AR104" s="3598"/>
      <c r="AS104" s="3582"/>
      <c r="AT104" s="3598"/>
      <c r="AU104" s="3598"/>
      <c r="AV104" s="3582"/>
      <c r="AW104" s="3598"/>
      <c r="AX104" s="3598"/>
      <c r="AY104" s="3592"/>
      <c r="AZ104" s="3598"/>
      <c r="BA104" s="3598"/>
      <c r="BB104" s="3598"/>
      <c r="BC104" s="3582"/>
      <c r="BD104" s="3582"/>
      <c r="BE104" s="2776"/>
      <c r="BF104" s="2776"/>
      <c r="BG104" s="2776"/>
      <c r="BH104" s="2776"/>
      <c r="BI104" s="2776"/>
      <c r="BJ104" s="2776"/>
      <c r="BK104" s="2776"/>
      <c r="BL104" s="2776"/>
      <c r="BM104" s="2776"/>
      <c r="BN104" s="2776"/>
      <c r="BO104" s="2776"/>
      <c r="BP104" s="2776"/>
      <c r="BQ104" s="2776"/>
      <c r="BR104" s="2776"/>
      <c r="BS104" s="2776"/>
      <c r="BT104" s="2776"/>
      <c r="BU104" s="2776"/>
      <c r="BV104" s="2776"/>
      <c r="BW104" s="2776"/>
      <c r="BX104" s="2776"/>
      <c r="BY104" s="2776"/>
      <c r="BZ104" s="2776"/>
      <c r="CA104" s="2776"/>
      <c r="CB104" s="2776"/>
      <c r="CC104" s="2776"/>
      <c r="CD104" s="2776"/>
      <c r="CE104" s="2776"/>
      <c r="CF104" s="2776"/>
      <c r="CG104" s="2776"/>
      <c r="CH104" s="2776"/>
    </row>
    <row r="105" spans="1:86" s="2748" customFormat="1" ht="16.899999999999999" customHeight="1">
      <c r="A105" s="2746"/>
      <c r="B105" s="2746"/>
      <c r="C105" s="3274"/>
      <c r="D105" s="3278"/>
      <c r="E105" s="2923" t="s">
        <v>93</v>
      </c>
      <c r="F105" s="2887"/>
      <c r="G105" s="3598"/>
      <c r="H105" s="3598"/>
      <c r="I105" s="3602"/>
      <c r="J105" s="3598"/>
      <c r="K105" s="3598"/>
      <c r="L105" s="3582"/>
      <c r="M105" s="3598"/>
      <c r="N105" s="3598"/>
      <c r="O105" s="3582"/>
      <c r="P105" s="3598"/>
      <c r="Q105" s="3598"/>
      <c r="R105" s="3582"/>
      <c r="S105" s="3603"/>
      <c r="T105" s="3598"/>
      <c r="U105" s="3598"/>
      <c r="V105" s="3598"/>
      <c r="W105" s="3593"/>
      <c r="X105" s="3598"/>
      <c r="Y105" s="3598"/>
      <c r="Z105" s="3602"/>
      <c r="AA105" s="3598"/>
      <c r="AB105" s="3598"/>
      <c r="AC105" s="3582"/>
      <c r="AD105" s="3598"/>
      <c r="AE105" s="3598"/>
      <c r="AF105" s="3582"/>
      <c r="AG105" s="3598"/>
      <c r="AH105" s="3598"/>
      <c r="AI105" s="3592"/>
      <c r="AJ105" s="3598"/>
      <c r="AK105" s="3598"/>
      <c r="AL105" s="3598"/>
      <c r="AM105" s="3592"/>
      <c r="AN105" s="3598"/>
      <c r="AO105" s="3598"/>
      <c r="AP105" s="3602"/>
      <c r="AQ105" s="3598"/>
      <c r="AR105" s="3598"/>
      <c r="AS105" s="3582"/>
      <c r="AT105" s="3598"/>
      <c r="AU105" s="3598"/>
      <c r="AV105" s="3582"/>
      <c r="AW105" s="3598"/>
      <c r="AX105" s="3598"/>
      <c r="AY105" s="3592"/>
      <c r="AZ105" s="3598"/>
      <c r="BA105" s="3598"/>
      <c r="BB105" s="3598"/>
      <c r="BC105" s="3582"/>
      <c r="BD105" s="3582"/>
      <c r="BE105" s="2776"/>
      <c r="BF105" s="2776"/>
      <c r="BG105" s="2776"/>
      <c r="BH105" s="2776"/>
      <c r="BI105" s="2776"/>
      <c r="BJ105" s="2776"/>
      <c r="BK105" s="2776"/>
      <c r="BL105" s="2776"/>
      <c r="BM105" s="2776"/>
      <c r="BN105" s="2776"/>
      <c r="BO105" s="2776"/>
      <c r="BP105" s="2776"/>
      <c r="BQ105" s="2776"/>
      <c r="BR105" s="2776"/>
      <c r="BS105" s="2776"/>
      <c r="BT105" s="2776"/>
      <c r="BU105" s="2776"/>
      <c r="BV105" s="2776"/>
      <c r="BW105" s="2776"/>
      <c r="BX105" s="2776"/>
      <c r="BY105" s="2776"/>
      <c r="BZ105" s="2776"/>
      <c r="CA105" s="2776"/>
      <c r="CB105" s="2776"/>
      <c r="CC105" s="2776"/>
      <c r="CD105" s="2776"/>
      <c r="CE105" s="2776"/>
      <c r="CF105" s="2776"/>
      <c r="CG105" s="2776"/>
      <c r="CH105" s="2776"/>
    </row>
    <row r="106" spans="1:86" s="2748" customFormat="1" ht="16.899999999999999" customHeight="1">
      <c r="A106" s="2746"/>
      <c r="B106" s="2746"/>
      <c r="C106" s="3274"/>
      <c r="D106" s="3276" t="s">
        <v>1286</v>
      </c>
      <c r="E106" s="2923" t="s">
        <v>1294</v>
      </c>
      <c r="F106" s="2887"/>
      <c r="G106" s="3598"/>
      <c r="H106" s="3598"/>
      <c r="I106" s="3602"/>
      <c r="J106" s="3598"/>
      <c r="K106" s="3598"/>
      <c r="L106" s="3582"/>
      <c r="M106" s="3598"/>
      <c r="N106" s="3598"/>
      <c r="O106" s="3582"/>
      <c r="P106" s="3598"/>
      <c r="Q106" s="3598"/>
      <c r="R106" s="3582"/>
      <c r="S106" s="3603"/>
      <c r="T106" s="3598"/>
      <c r="U106" s="3598"/>
      <c r="V106" s="3598"/>
      <c r="W106" s="3593"/>
      <c r="X106" s="3598"/>
      <c r="Y106" s="3598"/>
      <c r="Z106" s="3602"/>
      <c r="AA106" s="3598"/>
      <c r="AB106" s="3598"/>
      <c r="AC106" s="3582"/>
      <c r="AD106" s="3598"/>
      <c r="AE106" s="3598"/>
      <c r="AF106" s="3582"/>
      <c r="AG106" s="3598"/>
      <c r="AH106" s="3598"/>
      <c r="AI106" s="3592"/>
      <c r="AJ106" s="3598"/>
      <c r="AK106" s="3598"/>
      <c r="AL106" s="3598"/>
      <c r="AM106" s="3592"/>
      <c r="AN106" s="3598"/>
      <c r="AO106" s="3598"/>
      <c r="AP106" s="3602"/>
      <c r="AQ106" s="3598"/>
      <c r="AR106" s="3598"/>
      <c r="AS106" s="3582"/>
      <c r="AT106" s="3598"/>
      <c r="AU106" s="3598"/>
      <c r="AV106" s="3582"/>
      <c r="AW106" s="3598"/>
      <c r="AX106" s="3598"/>
      <c r="AY106" s="3592"/>
      <c r="AZ106" s="3598"/>
      <c r="BA106" s="3598"/>
      <c r="BB106" s="3598"/>
      <c r="BC106" s="3582"/>
      <c r="BD106" s="3582"/>
      <c r="BE106" s="2776"/>
      <c r="BF106" s="2776"/>
      <c r="BG106" s="2776"/>
      <c r="BH106" s="2776"/>
      <c r="BI106" s="2776"/>
      <c r="BJ106" s="2776"/>
      <c r="BK106" s="2776"/>
      <c r="BL106" s="2776"/>
      <c r="BM106" s="2776"/>
      <c r="BN106" s="2776"/>
      <c r="BO106" s="2776"/>
      <c r="BP106" s="2776"/>
      <c r="BQ106" s="2776"/>
      <c r="BR106" s="2776"/>
      <c r="BS106" s="2776"/>
      <c r="BT106" s="2776"/>
      <c r="BU106" s="2776"/>
      <c r="BV106" s="2776"/>
      <c r="BW106" s="2776"/>
      <c r="BX106" s="2776"/>
      <c r="BY106" s="2776"/>
      <c r="BZ106" s="2776"/>
      <c r="CA106" s="2776"/>
      <c r="CB106" s="2776"/>
      <c r="CC106" s="2776"/>
      <c r="CD106" s="2776"/>
      <c r="CE106" s="2776"/>
      <c r="CF106" s="2776"/>
      <c r="CG106" s="2776"/>
      <c r="CH106" s="2776"/>
    </row>
    <row r="107" spans="1:86" s="2748" customFormat="1" ht="16.899999999999999" customHeight="1">
      <c r="A107" s="2746"/>
      <c r="B107" s="2746"/>
      <c r="C107" s="3274"/>
      <c r="D107" s="3278"/>
      <c r="E107" s="2923" t="s">
        <v>93</v>
      </c>
      <c r="F107" s="2887"/>
      <c r="G107" s="3598"/>
      <c r="H107" s="3598"/>
      <c r="I107" s="3602"/>
      <c r="J107" s="3598"/>
      <c r="K107" s="3598"/>
      <c r="L107" s="3582"/>
      <c r="M107" s="3598"/>
      <c r="N107" s="3598"/>
      <c r="O107" s="3582"/>
      <c r="P107" s="3598"/>
      <c r="Q107" s="3598"/>
      <c r="R107" s="3582"/>
      <c r="S107" s="3603"/>
      <c r="T107" s="3598"/>
      <c r="U107" s="3598"/>
      <c r="V107" s="3598"/>
      <c r="W107" s="3593"/>
      <c r="X107" s="3598"/>
      <c r="Y107" s="3598"/>
      <c r="Z107" s="3602"/>
      <c r="AA107" s="3598"/>
      <c r="AB107" s="3598"/>
      <c r="AC107" s="3582"/>
      <c r="AD107" s="3598"/>
      <c r="AE107" s="3598"/>
      <c r="AF107" s="3582"/>
      <c r="AG107" s="3598"/>
      <c r="AH107" s="3598"/>
      <c r="AI107" s="3592"/>
      <c r="AJ107" s="3598"/>
      <c r="AK107" s="3598"/>
      <c r="AL107" s="3598"/>
      <c r="AM107" s="3592"/>
      <c r="AN107" s="3598"/>
      <c r="AO107" s="3598"/>
      <c r="AP107" s="3602"/>
      <c r="AQ107" s="3598"/>
      <c r="AR107" s="3598"/>
      <c r="AS107" s="3582"/>
      <c r="AT107" s="3598"/>
      <c r="AU107" s="3598"/>
      <c r="AV107" s="3582"/>
      <c r="AW107" s="3598"/>
      <c r="AX107" s="3598"/>
      <c r="AY107" s="3592"/>
      <c r="AZ107" s="3598"/>
      <c r="BA107" s="3598"/>
      <c r="BB107" s="3598"/>
      <c r="BC107" s="3582"/>
      <c r="BD107" s="3582"/>
      <c r="BE107" s="2776"/>
      <c r="BF107" s="2776"/>
      <c r="BG107" s="2776"/>
      <c r="BH107" s="2776"/>
      <c r="BI107" s="2776"/>
      <c r="BJ107" s="2776"/>
      <c r="BK107" s="2776"/>
      <c r="BL107" s="2776"/>
      <c r="BM107" s="2776"/>
      <c r="BN107" s="2776"/>
      <c r="BO107" s="2776"/>
      <c r="BP107" s="2776"/>
      <c r="BQ107" s="2776"/>
      <c r="BR107" s="2776"/>
      <c r="BS107" s="2776"/>
      <c r="BT107" s="2776"/>
      <c r="BU107" s="2776"/>
      <c r="BV107" s="2776"/>
      <c r="BW107" s="2776"/>
      <c r="BX107" s="2776"/>
      <c r="BY107" s="2776"/>
      <c r="BZ107" s="2776"/>
      <c r="CA107" s="2776"/>
      <c r="CB107" s="2776"/>
      <c r="CC107" s="2776"/>
      <c r="CD107" s="2776"/>
      <c r="CE107" s="2776"/>
      <c r="CF107" s="2776"/>
      <c r="CG107" s="2776"/>
      <c r="CH107" s="2776"/>
    </row>
    <row r="108" spans="1:86" s="2748" customFormat="1" ht="16.899999999999999" customHeight="1">
      <c r="A108" s="2746"/>
      <c r="B108" s="2746"/>
      <c r="C108" s="3274"/>
      <c r="D108" s="3276" t="s">
        <v>1287</v>
      </c>
      <c r="E108" s="2923" t="s">
        <v>1294</v>
      </c>
      <c r="F108" s="2887"/>
      <c r="G108" s="3598"/>
      <c r="H108" s="3598"/>
      <c r="I108" s="3602"/>
      <c r="J108" s="3598"/>
      <c r="K108" s="3598"/>
      <c r="L108" s="3582"/>
      <c r="M108" s="3598"/>
      <c r="N108" s="3598"/>
      <c r="O108" s="3582"/>
      <c r="P108" s="3598"/>
      <c r="Q108" s="3598"/>
      <c r="R108" s="3582"/>
      <c r="S108" s="3603"/>
      <c r="T108" s="3598"/>
      <c r="U108" s="3598"/>
      <c r="V108" s="3598"/>
      <c r="W108" s="3593"/>
      <c r="X108" s="3598"/>
      <c r="Y108" s="3598"/>
      <c r="Z108" s="3602"/>
      <c r="AA108" s="3598"/>
      <c r="AB108" s="3598"/>
      <c r="AC108" s="3582"/>
      <c r="AD108" s="3598"/>
      <c r="AE108" s="3598"/>
      <c r="AF108" s="3582"/>
      <c r="AG108" s="3598"/>
      <c r="AH108" s="3598"/>
      <c r="AI108" s="3592"/>
      <c r="AJ108" s="3598"/>
      <c r="AK108" s="3598"/>
      <c r="AL108" s="3598"/>
      <c r="AM108" s="3592"/>
      <c r="AN108" s="3598"/>
      <c r="AO108" s="3598"/>
      <c r="AP108" s="3602"/>
      <c r="AQ108" s="3598"/>
      <c r="AR108" s="3598"/>
      <c r="AS108" s="3582"/>
      <c r="AT108" s="3598"/>
      <c r="AU108" s="3598"/>
      <c r="AV108" s="3582"/>
      <c r="AW108" s="3598"/>
      <c r="AX108" s="3598"/>
      <c r="AY108" s="3592"/>
      <c r="AZ108" s="3598"/>
      <c r="BA108" s="3598"/>
      <c r="BB108" s="3598"/>
      <c r="BC108" s="3582"/>
      <c r="BD108" s="3582"/>
      <c r="BE108" s="2776"/>
      <c r="BF108" s="2776"/>
      <c r="BG108" s="2776"/>
      <c r="BH108" s="2776"/>
      <c r="BI108" s="2776"/>
      <c r="BJ108" s="2776"/>
      <c r="BK108" s="2776"/>
      <c r="BL108" s="2776"/>
      <c r="BM108" s="2776"/>
      <c r="BN108" s="2776"/>
      <c r="BO108" s="2776"/>
      <c r="BP108" s="2776"/>
      <c r="BQ108" s="2776"/>
      <c r="BR108" s="2776"/>
      <c r="BS108" s="2776"/>
      <c r="BT108" s="2776"/>
      <c r="BU108" s="2776"/>
      <c r="BV108" s="2776"/>
      <c r="BW108" s="2776"/>
      <c r="BX108" s="2776"/>
      <c r="BY108" s="2776"/>
      <c r="BZ108" s="2776"/>
      <c r="CA108" s="2776"/>
      <c r="CB108" s="2776"/>
      <c r="CC108" s="2776"/>
      <c r="CD108" s="2776"/>
      <c r="CE108" s="2776"/>
      <c r="CF108" s="2776"/>
      <c r="CG108" s="2776"/>
      <c r="CH108" s="2776"/>
    </row>
    <row r="109" spans="1:86" s="2748" customFormat="1" ht="16.899999999999999" customHeight="1">
      <c r="A109" s="2746"/>
      <c r="B109" s="2746"/>
      <c r="C109" s="3274"/>
      <c r="D109" s="3278"/>
      <c r="E109" s="2923" t="s">
        <v>93</v>
      </c>
      <c r="F109" s="2887"/>
      <c r="G109" s="3598"/>
      <c r="H109" s="3598"/>
      <c r="I109" s="3602"/>
      <c r="J109" s="3598"/>
      <c r="K109" s="3598"/>
      <c r="L109" s="3582"/>
      <c r="M109" s="3598"/>
      <c r="N109" s="3598"/>
      <c r="O109" s="3582"/>
      <c r="P109" s="3598"/>
      <c r="Q109" s="3598"/>
      <c r="R109" s="3582"/>
      <c r="S109" s="3603"/>
      <c r="T109" s="3598"/>
      <c r="U109" s="3598"/>
      <c r="V109" s="3598"/>
      <c r="W109" s="3593"/>
      <c r="X109" s="3598"/>
      <c r="Y109" s="3598"/>
      <c r="Z109" s="3602"/>
      <c r="AA109" s="3598"/>
      <c r="AB109" s="3598"/>
      <c r="AC109" s="3582"/>
      <c r="AD109" s="3598"/>
      <c r="AE109" s="3598"/>
      <c r="AF109" s="3582"/>
      <c r="AG109" s="3598"/>
      <c r="AH109" s="3598"/>
      <c r="AI109" s="3592"/>
      <c r="AJ109" s="3598"/>
      <c r="AK109" s="3598"/>
      <c r="AL109" s="3598"/>
      <c r="AM109" s="3592"/>
      <c r="AN109" s="3598"/>
      <c r="AO109" s="3598"/>
      <c r="AP109" s="3602"/>
      <c r="AQ109" s="3598"/>
      <c r="AR109" s="3598"/>
      <c r="AS109" s="3582"/>
      <c r="AT109" s="3598"/>
      <c r="AU109" s="3598"/>
      <c r="AV109" s="3582"/>
      <c r="AW109" s="3598"/>
      <c r="AX109" s="3598"/>
      <c r="AY109" s="3592"/>
      <c r="AZ109" s="3598"/>
      <c r="BA109" s="3598"/>
      <c r="BB109" s="3598"/>
      <c r="BC109" s="3582"/>
      <c r="BD109" s="3582"/>
      <c r="BE109" s="2776"/>
      <c r="BF109" s="2776"/>
      <c r="BG109" s="2776"/>
      <c r="BH109" s="2776"/>
      <c r="BI109" s="2776"/>
      <c r="BJ109" s="2776"/>
      <c r="BK109" s="2776"/>
      <c r="BL109" s="2776"/>
      <c r="BM109" s="2776"/>
      <c r="BN109" s="2776"/>
      <c r="BO109" s="2776"/>
      <c r="BP109" s="2776"/>
      <c r="BQ109" s="2776"/>
      <c r="BR109" s="2776"/>
      <c r="BS109" s="2776"/>
      <c r="BT109" s="2776"/>
      <c r="BU109" s="2776"/>
      <c r="BV109" s="2776"/>
      <c r="BW109" s="2776"/>
      <c r="BX109" s="2776"/>
      <c r="BY109" s="2776"/>
      <c r="BZ109" s="2776"/>
      <c r="CA109" s="2776"/>
      <c r="CB109" s="2776"/>
      <c r="CC109" s="2776"/>
      <c r="CD109" s="2776"/>
      <c r="CE109" s="2776"/>
      <c r="CF109" s="2776"/>
      <c r="CG109" s="2776"/>
      <c r="CH109" s="2776"/>
    </row>
    <row r="110" spans="1:86" s="2748" customFormat="1" ht="16.899999999999999" customHeight="1">
      <c r="A110" s="2746"/>
      <c r="B110" s="2746"/>
      <c r="C110" s="3274"/>
      <c r="D110" s="3276" t="s">
        <v>1288</v>
      </c>
      <c r="E110" s="2923" t="s">
        <v>1294</v>
      </c>
      <c r="F110" s="2887"/>
      <c r="G110" s="3598"/>
      <c r="H110" s="3598"/>
      <c r="I110" s="3602"/>
      <c r="J110" s="3598"/>
      <c r="K110" s="3598"/>
      <c r="L110" s="3582"/>
      <c r="M110" s="3598"/>
      <c r="N110" s="3598"/>
      <c r="O110" s="3582"/>
      <c r="P110" s="3598"/>
      <c r="Q110" s="3598"/>
      <c r="R110" s="3582"/>
      <c r="S110" s="3603"/>
      <c r="T110" s="3598"/>
      <c r="U110" s="3598"/>
      <c r="V110" s="3598"/>
      <c r="W110" s="3593"/>
      <c r="X110" s="3598"/>
      <c r="Y110" s="3598"/>
      <c r="Z110" s="3602"/>
      <c r="AA110" s="3598"/>
      <c r="AB110" s="3598"/>
      <c r="AC110" s="3582"/>
      <c r="AD110" s="3598"/>
      <c r="AE110" s="3598"/>
      <c r="AF110" s="3582"/>
      <c r="AG110" s="3598"/>
      <c r="AH110" s="3598"/>
      <c r="AI110" s="3592"/>
      <c r="AJ110" s="3598"/>
      <c r="AK110" s="3598"/>
      <c r="AL110" s="3598"/>
      <c r="AM110" s="3592"/>
      <c r="AN110" s="3598"/>
      <c r="AO110" s="3598"/>
      <c r="AP110" s="3602"/>
      <c r="AQ110" s="3598"/>
      <c r="AR110" s="3598"/>
      <c r="AS110" s="3582"/>
      <c r="AT110" s="3598"/>
      <c r="AU110" s="3598"/>
      <c r="AV110" s="3582"/>
      <c r="AW110" s="3598"/>
      <c r="AX110" s="3598"/>
      <c r="AY110" s="3592"/>
      <c r="AZ110" s="3598"/>
      <c r="BA110" s="3598"/>
      <c r="BB110" s="3598"/>
      <c r="BC110" s="3582"/>
      <c r="BD110" s="3582"/>
      <c r="BE110" s="2776"/>
      <c r="BF110" s="2776"/>
      <c r="BG110" s="2776"/>
      <c r="BH110" s="2776"/>
      <c r="BI110" s="2776"/>
      <c r="BJ110" s="2776"/>
      <c r="BK110" s="2776"/>
      <c r="BL110" s="2776"/>
      <c r="BM110" s="2776"/>
      <c r="BN110" s="2776"/>
      <c r="BO110" s="2776"/>
      <c r="BP110" s="2776"/>
      <c r="BQ110" s="2776"/>
      <c r="BR110" s="2776"/>
      <c r="BS110" s="2776"/>
      <c r="BT110" s="2776"/>
      <c r="BU110" s="2776"/>
      <c r="BV110" s="2776"/>
      <c r="BW110" s="2776"/>
      <c r="BX110" s="2776"/>
      <c r="BY110" s="2776"/>
      <c r="BZ110" s="2776"/>
      <c r="CA110" s="2776"/>
      <c r="CB110" s="2776"/>
      <c r="CC110" s="2776"/>
      <c r="CD110" s="2776"/>
      <c r="CE110" s="2776"/>
      <c r="CF110" s="2776"/>
      <c r="CG110" s="2776"/>
      <c r="CH110" s="2776"/>
    </row>
    <row r="111" spans="1:86" s="2748" customFormat="1" ht="16.899999999999999" customHeight="1">
      <c r="A111" s="2746"/>
      <c r="B111" s="2746"/>
      <c r="C111" s="3274"/>
      <c r="D111" s="3278"/>
      <c r="E111" s="2923" t="s">
        <v>93</v>
      </c>
      <c r="F111" s="2887"/>
      <c r="G111" s="3598"/>
      <c r="H111" s="3598"/>
      <c r="I111" s="3602"/>
      <c r="J111" s="3598"/>
      <c r="K111" s="3598"/>
      <c r="L111" s="3582"/>
      <c r="M111" s="3598"/>
      <c r="N111" s="3598"/>
      <c r="O111" s="3582"/>
      <c r="P111" s="3598"/>
      <c r="Q111" s="3598"/>
      <c r="R111" s="3582"/>
      <c r="S111" s="3603"/>
      <c r="T111" s="3598"/>
      <c r="U111" s="3598"/>
      <c r="V111" s="3598"/>
      <c r="W111" s="3593"/>
      <c r="X111" s="3598"/>
      <c r="Y111" s="3598"/>
      <c r="Z111" s="3602"/>
      <c r="AA111" s="3598"/>
      <c r="AB111" s="3598"/>
      <c r="AC111" s="3582"/>
      <c r="AD111" s="3598"/>
      <c r="AE111" s="3598"/>
      <c r="AF111" s="3582"/>
      <c r="AG111" s="3598"/>
      <c r="AH111" s="3598"/>
      <c r="AI111" s="3592"/>
      <c r="AJ111" s="3598"/>
      <c r="AK111" s="3598"/>
      <c r="AL111" s="3598"/>
      <c r="AM111" s="3592"/>
      <c r="AN111" s="3598"/>
      <c r="AO111" s="3598"/>
      <c r="AP111" s="3602"/>
      <c r="AQ111" s="3598"/>
      <c r="AR111" s="3598"/>
      <c r="AS111" s="3582"/>
      <c r="AT111" s="3598"/>
      <c r="AU111" s="3598"/>
      <c r="AV111" s="3582"/>
      <c r="AW111" s="3598"/>
      <c r="AX111" s="3598"/>
      <c r="AY111" s="3592"/>
      <c r="AZ111" s="3598"/>
      <c r="BA111" s="3598"/>
      <c r="BB111" s="3598"/>
      <c r="BC111" s="3582"/>
      <c r="BD111" s="3582"/>
      <c r="BE111" s="2776"/>
      <c r="BF111" s="2776"/>
      <c r="BG111" s="2776"/>
      <c r="BH111" s="2776"/>
      <c r="BI111" s="2776"/>
      <c r="BJ111" s="2776"/>
      <c r="BK111" s="2776"/>
      <c r="BL111" s="2776"/>
      <c r="BM111" s="2776"/>
      <c r="BN111" s="2776"/>
      <c r="BO111" s="2776"/>
      <c r="BP111" s="2776"/>
      <c r="BQ111" s="2776"/>
      <c r="BR111" s="2776"/>
      <c r="BS111" s="2776"/>
      <c r="BT111" s="2776"/>
      <c r="BU111" s="2776"/>
      <c r="BV111" s="2776"/>
      <c r="BW111" s="2776"/>
      <c r="BX111" s="2776"/>
      <c r="BY111" s="2776"/>
      <c r="BZ111" s="2776"/>
      <c r="CA111" s="2776"/>
      <c r="CB111" s="2776"/>
      <c r="CC111" s="2776"/>
      <c r="CD111" s="2776"/>
      <c r="CE111" s="2776"/>
      <c r="CF111" s="2776"/>
      <c r="CG111" s="2776"/>
      <c r="CH111" s="2776"/>
    </row>
    <row r="112" spans="1:86" s="2748" customFormat="1" ht="16.899999999999999" customHeight="1">
      <c r="A112" s="2746"/>
      <c r="B112" s="2746"/>
      <c r="C112" s="3274"/>
      <c r="D112" s="3276" t="s">
        <v>1289</v>
      </c>
      <c r="E112" s="2923" t="s">
        <v>1294</v>
      </c>
      <c r="F112" s="2887"/>
      <c r="G112" s="3598"/>
      <c r="H112" s="3598"/>
      <c r="I112" s="3602"/>
      <c r="J112" s="3598"/>
      <c r="K112" s="3598"/>
      <c r="L112" s="3582"/>
      <c r="M112" s="3598"/>
      <c r="N112" s="3598"/>
      <c r="O112" s="3582"/>
      <c r="P112" s="3598"/>
      <c r="Q112" s="3598"/>
      <c r="R112" s="3582"/>
      <c r="S112" s="3603"/>
      <c r="T112" s="3598"/>
      <c r="U112" s="3598"/>
      <c r="V112" s="3598"/>
      <c r="W112" s="3593"/>
      <c r="X112" s="3598"/>
      <c r="Y112" s="3598"/>
      <c r="Z112" s="3602"/>
      <c r="AA112" s="3598"/>
      <c r="AB112" s="3598"/>
      <c r="AC112" s="3582"/>
      <c r="AD112" s="3598"/>
      <c r="AE112" s="3598"/>
      <c r="AF112" s="3582"/>
      <c r="AG112" s="3598"/>
      <c r="AH112" s="3598"/>
      <c r="AI112" s="3592"/>
      <c r="AJ112" s="3598"/>
      <c r="AK112" s="3598"/>
      <c r="AL112" s="3598"/>
      <c r="AM112" s="3592"/>
      <c r="AN112" s="3598"/>
      <c r="AO112" s="3598"/>
      <c r="AP112" s="3602"/>
      <c r="AQ112" s="3598"/>
      <c r="AR112" s="3598"/>
      <c r="AS112" s="3582"/>
      <c r="AT112" s="3598"/>
      <c r="AU112" s="3598"/>
      <c r="AV112" s="3582"/>
      <c r="AW112" s="3598"/>
      <c r="AX112" s="3598"/>
      <c r="AY112" s="3592"/>
      <c r="AZ112" s="3598"/>
      <c r="BA112" s="3598"/>
      <c r="BB112" s="3598"/>
      <c r="BC112" s="3582"/>
      <c r="BD112" s="3582"/>
      <c r="BE112" s="2776"/>
      <c r="BF112" s="2776"/>
      <c r="BG112" s="2776"/>
      <c r="BH112" s="2776"/>
      <c r="BI112" s="2776"/>
      <c r="BJ112" s="2776"/>
      <c r="BK112" s="2776"/>
      <c r="BL112" s="2776"/>
      <c r="BM112" s="2776"/>
      <c r="BN112" s="2776"/>
      <c r="BO112" s="2776"/>
      <c r="BP112" s="2776"/>
      <c r="BQ112" s="2776"/>
      <c r="BR112" s="2776"/>
      <c r="BS112" s="2776"/>
      <c r="BT112" s="2776"/>
      <c r="BU112" s="2776"/>
      <c r="BV112" s="2776"/>
      <c r="BW112" s="2776"/>
      <c r="BX112" s="2776"/>
      <c r="BY112" s="2776"/>
      <c r="BZ112" s="2776"/>
      <c r="CA112" s="2776"/>
      <c r="CB112" s="2776"/>
      <c r="CC112" s="2776"/>
      <c r="CD112" s="2776"/>
      <c r="CE112" s="2776"/>
      <c r="CF112" s="2776"/>
      <c r="CG112" s="2776"/>
      <c r="CH112" s="2776"/>
    </row>
    <row r="113" spans="1:86" s="2748" customFormat="1" ht="16.899999999999999" customHeight="1">
      <c r="A113" s="2746"/>
      <c r="B113" s="2746"/>
      <c r="C113" s="3274"/>
      <c r="D113" s="3278"/>
      <c r="E113" s="2923" t="s">
        <v>93</v>
      </c>
      <c r="F113" s="2887"/>
      <c r="G113" s="3598"/>
      <c r="H113" s="3598"/>
      <c r="I113" s="3602"/>
      <c r="J113" s="3598"/>
      <c r="K113" s="3598"/>
      <c r="L113" s="3582"/>
      <c r="M113" s="3598"/>
      <c r="N113" s="3598"/>
      <c r="O113" s="3582"/>
      <c r="P113" s="3598"/>
      <c r="Q113" s="3598"/>
      <c r="R113" s="3582"/>
      <c r="S113" s="3603"/>
      <c r="T113" s="3598"/>
      <c r="U113" s="3598"/>
      <c r="V113" s="3598"/>
      <c r="W113" s="3593"/>
      <c r="X113" s="3598"/>
      <c r="Y113" s="3598"/>
      <c r="Z113" s="3602"/>
      <c r="AA113" s="3598"/>
      <c r="AB113" s="3598"/>
      <c r="AC113" s="3582"/>
      <c r="AD113" s="3598"/>
      <c r="AE113" s="3598"/>
      <c r="AF113" s="3582"/>
      <c r="AG113" s="3598"/>
      <c r="AH113" s="3598"/>
      <c r="AI113" s="3592"/>
      <c r="AJ113" s="3598"/>
      <c r="AK113" s="3598"/>
      <c r="AL113" s="3598"/>
      <c r="AM113" s="3592"/>
      <c r="AN113" s="3598"/>
      <c r="AO113" s="3598"/>
      <c r="AP113" s="3602"/>
      <c r="AQ113" s="3598"/>
      <c r="AR113" s="3598"/>
      <c r="AS113" s="3582"/>
      <c r="AT113" s="3598"/>
      <c r="AU113" s="3598"/>
      <c r="AV113" s="3582"/>
      <c r="AW113" s="3598"/>
      <c r="AX113" s="3598"/>
      <c r="AY113" s="3592"/>
      <c r="AZ113" s="3598"/>
      <c r="BA113" s="3598"/>
      <c r="BB113" s="3598"/>
      <c r="BC113" s="3582"/>
      <c r="BD113" s="3582"/>
      <c r="BE113" s="2776"/>
      <c r="BF113" s="2776"/>
      <c r="BG113" s="2776"/>
      <c r="BH113" s="2776"/>
      <c r="BI113" s="2776"/>
      <c r="BJ113" s="2776"/>
      <c r="BK113" s="2776"/>
      <c r="BL113" s="2776"/>
      <c r="BM113" s="2776"/>
      <c r="BN113" s="2776"/>
      <c r="BO113" s="2776"/>
      <c r="BP113" s="2776"/>
      <c r="BQ113" s="2776"/>
      <c r="BR113" s="2776"/>
      <c r="BS113" s="2776"/>
      <c r="BT113" s="2776"/>
      <c r="BU113" s="2776"/>
      <c r="BV113" s="2776"/>
      <c r="BW113" s="2776"/>
      <c r="BX113" s="2776"/>
      <c r="BY113" s="2776"/>
      <c r="BZ113" s="2776"/>
      <c r="CA113" s="2776"/>
      <c r="CB113" s="2776"/>
      <c r="CC113" s="2776"/>
      <c r="CD113" s="2776"/>
      <c r="CE113" s="2776"/>
      <c r="CF113" s="2776"/>
      <c r="CG113" s="2776"/>
      <c r="CH113" s="2776"/>
    </row>
    <row r="114" spans="1:86" s="2748" customFormat="1" ht="16.899999999999999" customHeight="1">
      <c r="A114" s="2746"/>
      <c r="B114" s="2746"/>
      <c r="C114" s="3274"/>
      <c r="D114" s="3276" t="s">
        <v>1290</v>
      </c>
      <c r="E114" s="2923" t="s">
        <v>1294</v>
      </c>
      <c r="F114" s="2887"/>
      <c r="G114" s="3598"/>
      <c r="H114" s="3598"/>
      <c r="I114" s="3602"/>
      <c r="J114" s="3598"/>
      <c r="K114" s="3598"/>
      <c r="L114" s="3582"/>
      <c r="M114" s="3598"/>
      <c r="N114" s="3598"/>
      <c r="O114" s="3582"/>
      <c r="P114" s="3598"/>
      <c r="Q114" s="3598"/>
      <c r="R114" s="3582"/>
      <c r="S114" s="3603"/>
      <c r="T114" s="3598"/>
      <c r="U114" s="3598"/>
      <c r="V114" s="3598"/>
      <c r="W114" s="3593"/>
      <c r="X114" s="3598"/>
      <c r="Y114" s="3598"/>
      <c r="Z114" s="3602"/>
      <c r="AA114" s="3598"/>
      <c r="AB114" s="3598"/>
      <c r="AC114" s="3582"/>
      <c r="AD114" s="3598"/>
      <c r="AE114" s="3598"/>
      <c r="AF114" s="3582"/>
      <c r="AG114" s="3598"/>
      <c r="AH114" s="3598"/>
      <c r="AI114" s="3592"/>
      <c r="AJ114" s="3598"/>
      <c r="AK114" s="3598"/>
      <c r="AL114" s="3598"/>
      <c r="AM114" s="3592"/>
      <c r="AN114" s="3598"/>
      <c r="AO114" s="3598"/>
      <c r="AP114" s="3602"/>
      <c r="AQ114" s="3598"/>
      <c r="AR114" s="3598"/>
      <c r="AS114" s="3582"/>
      <c r="AT114" s="3598"/>
      <c r="AU114" s="3598"/>
      <c r="AV114" s="3582"/>
      <c r="AW114" s="3598"/>
      <c r="AX114" s="3598"/>
      <c r="AY114" s="3592"/>
      <c r="AZ114" s="3598"/>
      <c r="BA114" s="3598"/>
      <c r="BB114" s="3598"/>
      <c r="BC114" s="3582"/>
      <c r="BD114" s="3582"/>
      <c r="BE114" s="2776"/>
      <c r="BF114" s="2776"/>
      <c r="BG114" s="2776"/>
      <c r="BH114" s="2776"/>
      <c r="BI114" s="2776"/>
      <c r="BJ114" s="2776"/>
      <c r="BK114" s="2776"/>
      <c r="BL114" s="2776"/>
      <c r="BM114" s="2776"/>
      <c r="BN114" s="2776"/>
      <c r="BO114" s="2776"/>
      <c r="BP114" s="2776"/>
      <c r="BQ114" s="2776"/>
      <c r="BR114" s="2776"/>
      <c r="BS114" s="2776"/>
      <c r="BT114" s="2776"/>
      <c r="BU114" s="2776"/>
      <c r="BV114" s="2776"/>
      <c r="BW114" s="2776"/>
      <c r="BX114" s="2776"/>
      <c r="BY114" s="2776"/>
      <c r="BZ114" s="2776"/>
      <c r="CA114" s="2776"/>
      <c r="CB114" s="2776"/>
      <c r="CC114" s="2776"/>
      <c r="CD114" s="2776"/>
      <c r="CE114" s="2776"/>
      <c r="CF114" s="2776"/>
      <c r="CG114" s="2776"/>
      <c r="CH114" s="2776"/>
    </row>
    <row r="115" spans="1:86" s="2748" customFormat="1" ht="16.899999999999999" customHeight="1">
      <c r="A115" s="2746"/>
      <c r="B115" s="2746"/>
      <c r="C115" s="3274"/>
      <c r="D115" s="3278"/>
      <c r="E115" s="2923" t="s">
        <v>93</v>
      </c>
      <c r="F115" s="2887"/>
      <c r="G115" s="3598"/>
      <c r="H115" s="3598"/>
      <c r="I115" s="3602"/>
      <c r="J115" s="3598"/>
      <c r="K115" s="3598"/>
      <c r="L115" s="3582"/>
      <c r="M115" s="3598"/>
      <c r="N115" s="3598"/>
      <c r="O115" s="3582"/>
      <c r="P115" s="3598"/>
      <c r="Q115" s="3598"/>
      <c r="R115" s="3582"/>
      <c r="S115" s="3603"/>
      <c r="T115" s="3598"/>
      <c r="U115" s="3598"/>
      <c r="V115" s="3598"/>
      <c r="W115" s="3593"/>
      <c r="X115" s="3598"/>
      <c r="Y115" s="3598"/>
      <c r="Z115" s="3602"/>
      <c r="AA115" s="3598"/>
      <c r="AB115" s="3598"/>
      <c r="AC115" s="3582"/>
      <c r="AD115" s="3598"/>
      <c r="AE115" s="3598"/>
      <c r="AF115" s="3582"/>
      <c r="AG115" s="3598"/>
      <c r="AH115" s="3598"/>
      <c r="AI115" s="3592"/>
      <c r="AJ115" s="3598"/>
      <c r="AK115" s="3598"/>
      <c r="AL115" s="3598"/>
      <c r="AM115" s="3592"/>
      <c r="AN115" s="3598"/>
      <c r="AO115" s="3598"/>
      <c r="AP115" s="3602"/>
      <c r="AQ115" s="3598"/>
      <c r="AR115" s="3598"/>
      <c r="AS115" s="3582"/>
      <c r="AT115" s="3598"/>
      <c r="AU115" s="3598"/>
      <c r="AV115" s="3582"/>
      <c r="AW115" s="3598"/>
      <c r="AX115" s="3598"/>
      <c r="AY115" s="3592"/>
      <c r="AZ115" s="3598"/>
      <c r="BA115" s="3598"/>
      <c r="BB115" s="3598"/>
      <c r="BC115" s="3582"/>
      <c r="BD115" s="3582"/>
      <c r="BE115" s="2776"/>
      <c r="BF115" s="2776"/>
      <c r="BG115" s="2776"/>
      <c r="BH115" s="2776"/>
      <c r="BI115" s="2776"/>
      <c r="BJ115" s="2776"/>
      <c r="BK115" s="2776"/>
      <c r="BL115" s="2776"/>
      <c r="BM115" s="2776"/>
      <c r="BN115" s="2776"/>
      <c r="BO115" s="2776"/>
      <c r="BP115" s="2776"/>
      <c r="BQ115" s="2776"/>
      <c r="BR115" s="2776"/>
      <c r="BS115" s="2776"/>
      <c r="BT115" s="2776"/>
      <c r="BU115" s="2776"/>
      <c r="BV115" s="2776"/>
      <c r="BW115" s="2776"/>
      <c r="BX115" s="2776"/>
      <c r="BY115" s="2776"/>
      <c r="BZ115" s="2776"/>
      <c r="CA115" s="2776"/>
      <c r="CB115" s="2776"/>
      <c r="CC115" s="2776"/>
      <c r="CD115" s="2776"/>
      <c r="CE115" s="2776"/>
      <c r="CF115" s="2776"/>
      <c r="CG115" s="2776"/>
      <c r="CH115" s="2776"/>
    </row>
    <row r="116" spans="1:86" s="2748" customFormat="1" ht="16.899999999999999" customHeight="1">
      <c r="A116" s="2746"/>
      <c r="B116" s="2746"/>
      <c r="C116" s="3274"/>
      <c r="D116" s="3276" t="s">
        <v>1291</v>
      </c>
      <c r="E116" s="2923" t="s">
        <v>1294</v>
      </c>
      <c r="F116" s="2887"/>
      <c r="G116" s="3598"/>
      <c r="H116" s="3598"/>
      <c r="I116" s="3602"/>
      <c r="J116" s="3598"/>
      <c r="K116" s="3598"/>
      <c r="L116" s="3582"/>
      <c r="M116" s="3598"/>
      <c r="N116" s="3598"/>
      <c r="O116" s="3582"/>
      <c r="P116" s="3598"/>
      <c r="Q116" s="3598"/>
      <c r="R116" s="3582"/>
      <c r="S116" s="3603"/>
      <c r="T116" s="3598"/>
      <c r="U116" s="3598"/>
      <c r="V116" s="3598"/>
      <c r="W116" s="3593"/>
      <c r="X116" s="3598"/>
      <c r="Y116" s="3598"/>
      <c r="Z116" s="3602"/>
      <c r="AA116" s="3598"/>
      <c r="AB116" s="3598"/>
      <c r="AC116" s="3582"/>
      <c r="AD116" s="3598"/>
      <c r="AE116" s="3598"/>
      <c r="AF116" s="3582"/>
      <c r="AG116" s="3598"/>
      <c r="AH116" s="3598"/>
      <c r="AI116" s="3592"/>
      <c r="AJ116" s="3598"/>
      <c r="AK116" s="3598"/>
      <c r="AL116" s="3598"/>
      <c r="AM116" s="3592"/>
      <c r="AN116" s="3598"/>
      <c r="AO116" s="3598"/>
      <c r="AP116" s="3602"/>
      <c r="AQ116" s="3598"/>
      <c r="AR116" s="3598"/>
      <c r="AS116" s="3582"/>
      <c r="AT116" s="3598"/>
      <c r="AU116" s="3598"/>
      <c r="AV116" s="3582"/>
      <c r="AW116" s="3598"/>
      <c r="AX116" s="3598"/>
      <c r="AY116" s="3592"/>
      <c r="AZ116" s="3598"/>
      <c r="BA116" s="3598"/>
      <c r="BB116" s="3598"/>
      <c r="BC116" s="3582"/>
      <c r="BD116" s="3582"/>
      <c r="BE116" s="2776"/>
      <c r="BF116" s="2776"/>
      <c r="BG116" s="2776"/>
      <c r="BH116" s="2776"/>
      <c r="BI116" s="2776"/>
      <c r="BJ116" s="2776"/>
      <c r="BK116" s="2776"/>
      <c r="BL116" s="2776"/>
      <c r="BM116" s="2776"/>
      <c r="BN116" s="2776"/>
      <c r="BO116" s="2776"/>
      <c r="BP116" s="2776"/>
      <c r="BQ116" s="2776"/>
      <c r="BR116" s="2776"/>
      <c r="BS116" s="2776"/>
      <c r="BT116" s="2776"/>
      <c r="BU116" s="2776"/>
      <c r="BV116" s="2776"/>
      <c r="BW116" s="2776"/>
      <c r="BX116" s="2776"/>
      <c r="BY116" s="2776"/>
      <c r="BZ116" s="2776"/>
      <c r="CA116" s="2776"/>
      <c r="CB116" s="2776"/>
      <c r="CC116" s="2776"/>
      <c r="CD116" s="2776"/>
      <c r="CE116" s="2776"/>
      <c r="CF116" s="2776"/>
      <c r="CG116" s="2776"/>
      <c r="CH116" s="2776"/>
    </row>
    <row r="117" spans="1:86" s="2748" customFormat="1" ht="16.899999999999999" customHeight="1">
      <c r="A117" s="2746"/>
      <c r="B117" s="2746"/>
      <c r="C117" s="3274"/>
      <c r="D117" s="3278"/>
      <c r="E117" s="2923" t="s">
        <v>93</v>
      </c>
      <c r="F117" s="2887"/>
      <c r="G117" s="3598"/>
      <c r="H117" s="3598"/>
      <c r="I117" s="3602"/>
      <c r="J117" s="3598"/>
      <c r="K117" s="3598"/>
      <c r="L117" s="3582"/>
      <c r="M117" s="3598"/>
      <c r="N117" s="3598"/>
      <c r="O117" s="3582"/>
      <c r="P117" s="3598"/>
      <c r="Q117" s="3598"/>
      <c r="R117" s="3582"/>
      <c r="S117" s="3603"/>
      <c r="T117" s="3598"/>
      <c r="U117" s="3598"/>
      <c r="V117" s="3598"/>
      <c r="W117" s="3593"/>
      <c r="X117" s="3598"/>
      <c r="Y117" s="3598"/>
      <c r="Z117" s="3602"/>
      <c r="AA117" s="3598"/>
      <c r="AB117" s="3598"/>
      <c r="AC117" s="3582"/>
      <c r="AD117" s="3598"/>
      <c r="AE117" s="3598"/>
      <c r="AF117" s="3582"/>
      <c r="AG117" s="3598"/>
      <c r="AH117" s="3598"/>
      <c r="AI117" s="3592"/>
      <c r="AJ117" s="3598"/>
      <c r="AK117" s="3598"/>
      <c r="AL117" s="3598"/>
      <c r="AM117" s="3592"/>
      <c r="AN117" s="3598"/>
      <c r="AO117" s="3598"/>
      <c r="AP117" s="3602"/>
      <c r="AQ117" s="3598"/>
      <c r="AR117" s="3598"/>
      <c r="AS117" s="3582"/>
      <c r="AT117" s="3598"/>
      <c r="AU117" s="3598"/>
      <c r="AV117" s="3582"/>
      <c r="AW117" s="3598"/>
      <c r="AX117" s="3598"/>
      <c r="AY117" s="3592"/>
      <c r="AZ117" s="3598"/>
      <c r="BA117" s="3598"/>
      <c r="BB117" s="3598"/>
      <c r="BC117" s="3582"/>
      <c r="BD117" s="3582"/>
      <c r="BE117" s="2776"/>
      <c r="BF117" s="2776"/>
      <c r="BG117" s="2776"/>
      <c r="BH117" s="2776"/>
      <c r="BI117" s="2776"/>
      <c r="BJ117" s="2776"/>
      <c r="BK117" s="2776"/>
      <c r="BL117" s="2776"/>
      <c r="BM117" s="2776"/>
      <c r="BN117" s="2776"/>
      <c r="BO117" s="2776"/>
      <c r="BP117" s="2776"/>
      <c r="BQ117" s="2776"/>
      <c r="BR117" s="2776"/>
      <c r="BS117" s="2776"/>
      <c r="BT117" s="2776"/>
      <c r="BU117" s="2776"/>
      <c r="BV117" s="2776"/>
      <c r="BW117" s="2776"/>
      <c r="BX117" s="2776"/>
      <c r="BY117" s="2776"/>
      <c r="BZ117" s="2776"/>
      <c r="CA117" s="2776"/>
      <c r="CB117" s="2776"/>
      <c r="CC117" s="2776"/>
      <c r="CD117" s="2776"/>
      <c r="CE117" s="2776"/>
      <c r="CF117" s="2776"/>
      <c r="CG117" s="2776"/>
      <c r="CH117" s="2776"/>
    </row>
    <row r="118" spans="1:86" s="2748" customFormat="1" ht="16.899999999999999" customHeight="1">
      <c r="A118" s="2746"/>
      <c r="B118" s="2746"/>
      <c r="C118" s="3274"/>
      <c r="D118" s="3276" t="s">
        <v>1295</v>
      </c>
      <c r="E118" s="2923" t="s">
        <v>1294</v>
      </c>
      <c r="F118" s="2887"/>
      <c r="G118" s="3598"/>
      <c r="H118" s="3598"/>
      <c r="I118" s="3602"/>
      <c r="J118" s="3598"/>
      <c r="K118" s="3598"/>
      <c r="L118" s="3582"/>
      <c r="M118" s="3598"/>
      <c r="N118" s="3598"/>
      <c r="O118" s="3582"/>
      <c r="P118" s="3598"/>
      <c r="Q118" s="3598"/>
      <c r="R118" s="3582"/>
      <c r="S118" s="3603"/>
      <c r="T118" s="3598"/>
      <c r="U118" s="3598"/>
      <c r="V118" s="3598"/>
      <c r="W118" s="3593"/>
      <c r="X118" s="3598"/>
      <c r="Y118" s="3598"/>
      <c r="Z118" s="3602"/>
      <c r="AA118" s="3598"/>
      <c r="AB118" s="3598"/>
      <c r="AC118" s="3582"/>
      <c r="AD118" s="3598"/>
      <c r="AE118" s="3598"/>
      <c r="AF118" s="3582"/>
      <c r="AG118" s="3598"/>
      <c r="AH118" s="3598"/>
      <c r="AI118" s="3592"/>
      <c r="AJ118" s="3598"/>
      <c r="AK118" s="3598"/>
      <c r="AL118" s="3598"/>
      <c r="AM118" s="3592"/>
      <c r="AN118" s="3598"/>
      <c r="AO118" s="3598"/>
      <c r="AP118" s="3602"/>
      <c r="AQ118" s="3598"/>
      <c r="AR118" s="3598"/>
      <c r="AS118" s="3582"/>
      <c r="AT118" s="3598"/>
      <c r="AU118" s="3598"/>
      <c r="AV118" s="3582"/>
      <c r="AW118" s="3598"/>
      <c r="AX118" s="3598"/>
      <c r="AY118" s="3592"/>
      <c r="AZ118" s="3598"/>
      <c r="BA118" s="3598"/>
      <c r="BB118" s="3598"/>
      <c r="BC118" s="3582"/>
      <c r="BD118" s="3582"/>
      <c r="BE118" s="2776"/>
      <c r="BF118" s="2776"/>
      <c r="BG118" s="2776"/>
      <c r="BH118" s="2776"/>
      <c r="BI118" s="2776"/>
      <c r="BJ118" s="2776"/>
      <c r="BK118" s="2776"/>
      <c r="BL118" s="2776"/>
      <c r="BM118" s="2776"/>
      <c r="BN118" s="2776"/>
      <c r="BO118" s="2776"/>
      <c r="BP118" s="2776"/>
      <c r="BQ118" s="2776"/>
      <c r="BR118" s="2776"/>
      <c r="BS118" s="2776"/>
      <c r="BT118" s="2776"/>
      <c r="BU118" s="2776"/>
      <c r="BV118" s="2776"/>
      <c r="BW118" s="2776"/>
      <c r="BX118" s="2776"/>
      <c r="BY118" s="2776"/>
      <c r="BZ118" s="2776"/>
      <c r="CA118" s="2776"/>
      <c r="CB118" s="2776"/>
      <c r="CC118" s="2776"/>
      <c r="CD118" s="2776"/>
      <c r="CE118" s="2776"/>
      <c r="CF118" s="2776"/>
      <c r="CG118" s="2776"/>
      <c r="CH118" s="2776"/>
    </row>
    <row r="119" spans="1:86" s="2748" customFormat="1" ht="16.899999999999999" customHeight="1">
      <c r="A119" s="2746"/>
      <c r="B119" s="2746"/>
      <c r="C119" s="3275"/>
      <c r="D119" s="3278"/>
      <c r="E119" s="2923" t="s">
        <v>93</v>
      </c>
      <c r="F119" s="2887"/>
      <c r="G119" s="3598"/>
      <c r="H119" s="3598"/>
      <c r="I119" s="3602"/>
      <c r="J119" s="3598"/>
      <c r="K119" s="3598"/>
      <c r="L119" s="3582"/>
      <c r="M119" s="3598"/>
      <c r="N119" s="3598"/>
      <c r="O119" s="3582"/>
      <c r="P119" s="3598"/>
      <c r="Q119" s="3598"/>
      <c r="R119" s="3582"/>
      <c r="S119" s="3603"/>
      <c r="T119" s="3598"/>
      <c r="U119" s="3598"/>
      <c r="V119" s="3598"/>
      <c r="W119" s="3593"/>
      <c r="X119" s="3598"/>
      <c r="Y119" s="3598"/>
      <c r="Z119" s="3602"/>
      <c r="AA119" s="3598"/>
      <c r="AB119" s="3598"/>
      <c r="AC119" s="3582"/>
      <c r="AD119" s="3598"/>
      <c r="AE119" s="3598"/>
      <c r="AF119" s="3582"/>
      <c r="AG119" s="3598"/>
      <c r="AH119" s="3598"/>
      <c r="AI119" s="3592"/>
      <c r="AJ119" s="3598"/>
      <c r="AK119" s="3598"/>
      <c r="AL119" s="3598"/>
      <c r="AM119" s="3592"/>
      <c r="AN119" s="3598"/>
      <c r="AO119" s="3598"/>
      <c r="AP119" s="3602"/>
      <c r="AQ119" s="3598"/>
      <c r="AR119" s="3598"/>
      <c r="AS119" s="3582"/>
      <c r="AT119" s="3598"/>
      <c r="AU119" s="3598"/>
      <c r="AV119" s="3582"/>
      <c r="AW119" s="3598"/>
      <c r="AX119" s="3598"/>
      <c r="AY119" s="3592"/>
      <c r="AZ119" s="3598"/>
      <c r="BA119" s="3598"/>
      <c r="BB119" s="3598"/>
      <c r="BC119" s="3582"/>
      <c r="BD119" s="3582"/>
      <c r="BE119" s="2776"/>
      <c r="BF119" s="2776"/>
      <c r="BG119" s="2776"/>
      <c r="BH119" s="2776"/>
      <c r="BI119" s="2776"/>
      <c r="BJ119" s="2776"/>
      <c r="BK119" s="2776"/>
      <c r="BL119" s="2776"/>
      <c r="BM119" s="2776"/>
      <c r="BN119" s="2776"/>
      <c r="BO119" s="2776"/>
      <c r="BP119" s="2776"/>
      <c r="BQ119" s="2776"/>
      <c r="BR119" s="2776"/>
      <c r="BS119" s="2776"/>
      <c r="BT119" s="2776"/>
      <c r="BU119" s="2776"/>
      <c r="BV119" s="2776"/>
      <c r="BW119" s="2776"/>
      <c r="BX119" s="2776"/>
      <c r="BY119" s="2776"/>
      <c r="BZ119" s="2776"/>
      <c r="CA119" s="2776"/>
      <c r="CB119" s="2776"/>
      <c r="CC119" s="2776"/>
      <c r="CD119" s="2776"/>
      <c r="CE119" s="2776"/>
      <c r="CF119" s="2776"/>
      <c r="CG119" s="2776"/>
      <c r="CH119" s="2776"/>
    </row>
    <row r="120" spans="1:86" s="2748" customFormat="1" ht="16.899999999999999" customHeight="1">
      <c r="A120" s="2746"/>
      <c r="B120" s="2746"/>
      <c r="C120" s="3571" t="s">
        <v>104</v>
      </c>
      <c r="D120" s="3575" t="s">
        <v>1283</v>
      </c>
      <c r="E120" s="3576" t="s">
        <v>92</v>
      </c>
      <c r="F120" s="3577"/>
      <c r="G120" s="3598"/>
      <c r="H120" s="3598"/>
      <c r="I120" s="3602"/>
      <c r="J120" s="3598"/>
      <c r="K120" s="3598"/>
      <c r="L120" s="3582"/>
      <c r="M120" s="3598"/>
      <c r="N120" s="3598"/>
      <c r="O120" s="3582"/>
      <c r="P120" s="3598"/>
      <c r="Q120" s="3598"/>
      <c r="R120" s="3582"/>
      <c r="S120" s="3603"/>
      <c r="T120" s="3598"/>
      <c r="U120" s="3598"/>
      <c r="V120" s="3598"/>
      <c r="W120" s="3593"/>
      <c r="X120" s="3598"/>
      <c r="Y120" s="3598"/>
      <c r="Z120" s="3602"/>
      <c r="AA120" s="3598"/>
      <c r="AB120" s="3598"/>
      <c r="AC120" s="3582"/>
      <c r="AD120" s="3598"/>
      <c r="AE120" s="3598"/>
      <c r="AF120" s="3582"/>
      <c r="AG120" s="3598"/>
      <c r="AH120" s="3598"/>
      <c r="AI120" s="3592"/>
      <c r="AJ120" s="3598"/>
      <c r="AK120" s="3598"/>
      <c r="AL120" s="3598"/>
      <c r="AM120" s="3592"/>
      <c r="AN120" s="3598"/>
      <c r="AO120" s="3598"/>
      <c r="AP120" s="3602"/>
      <c r="AQ120" s="3598"/>
      <c r="AR120" s="3598"/>
      <c r="AS120" s="3582"/>
      <c r="AT120" s="3598"/>
      <c r="AU120" s="3598"/>
      <c r="AV120" s="3582"/>
      <c r="AW120" s="3598"/>
      <c r="AX120" s="3598"/>
      <c r="AY120" s="3592"/>
      <c r="AZ120" s="3598"/>
      <c r="BA120" s="3598"/>
      <c r="BB120" s="3598"/>
      <c r="BC120" s="3582"/>
      <c r="BD120" s="3582"/>
      <c r="BE120" s="2776"/>
      <c r="BF120" s="2776"/>
      <c r="BG120" s="2776"/>
      <c r="BH120" s="2776"/>
      <c r="BI120" s="2776"/>
      <c r="BJ120" s="2776"/>
      <c r="BK120" s="2776"/>
      <c r="BL120" s="2776"/>
      <c r="BM120" s="2776"/>
      <c r="BN120" s="2776"/>
      <c r="BO120" s="2776"/>
      <c r="BP120" s="2776"/>
      <c r="BQ120" s="2776"/>
      <c r="BR120" s="2776"/>
      <c r="BS120" s="2776"/>
      <c r="BT120" s="2776"/>
      <c r="BU120" s="2776"/>
      <c r="BV120" s="2776"/>
      <c r="BW120" s="2776"/>
      <c r="BX120" s="2776"/>
      <c r="BY120" s="2776"/>
      <c r="BZ120" s="2776"/>
      <c r="CA120" s="2776"/>
      <c r="CB120" s="2776"/>
      <c r="CC120" s="2776"/>
      <c r="CD120" s="2776"/>
      <c r="CE120" s="2776"/>
      <c r="CF120" s="2776"/>
      <c r="CG120" s="2776"/>
      <c r="CH120" s="2776"/>
    </row>
    <row r="121" spans="1:86" s="2748" customFormat="1" ht="16.899999999999999" customHeight="1">
      <c r="A121" s="2746"/>
      <c r="B121" s="2746"/>
      <c r="C121" s="3573"/>
      <c r="D121" s="3579"/>
      <c r="E121" s="3576" t="s">
        <v>338</v>
      </c>
      <c r="F121" s="3577"/>
      <c r="G121" s="3598"/>
      <c r="H121" s="3598"/>
      <c r="I121" s="3602"/>
      <c r="J121" s="3598"/>
      <c r="K121" s="3598"/>
      <c r="L121" s="3582"/>
      <c r="M121" s="3598"/>
      <c r="N121" s="3598"/>
      <c r="O121" s="3582"/>
      <c r="P121" s="3598"/>
      <c r="Q121" s="3598"/>
      <c r="R121" s="3582"/>
      <c r="S121" s="3603"/>
      <c r="T121" s="3598"/>
      <c r="U121" s="3598"/>
      <c r="V121" s="3598"/>
      <c r="W121" s="3593"/>
      <c r="X121" s="3598"/>
      <c r="Y121" s="3598"/>
      <c r="Z121" s="3602"/>
      <c r="AA121" s="3598"/>
      <c r="AB121" s="3598"/>
      <c r="AC121" s="3582"/>
      <c r="AD121" s="3598"/>
      <c r="AE121" s="3598"/>
      <c r="AF121" s="3582"/>
      <c r="AG121" s="3598"/>
      <c r="AH121" s="3598"/>
      <c r="AI121" s="3592"/>
      <c r="AJ121" s="3598"/>
      <c r="AK121" s="3598"/>
      <c r="AL121" s="3598"/>
      <c r="AM121" s="3592"/>
      <c r="AN121" s="3598"/>
      <c r="AO121" s="3598"/>
      <c r="AP121" s="3602"/>
      <c r="AQ121" s="3598"/>
      <c r="AR121" s="3598"/>
      <c r="AS121" s="3582"/>
      <c r="AT121" s="3598"/>
      <c r="AU121" s="3598"/>
      <c r="AV121" s="3582"/>
      <c r="AW121" s="3598"/>
      <c r="AX121" s="3598"/>
      <c r="AY121" s="3592"/>
      <c r="AZ121" s="3598"/>
      <c r="BA121" s="3598"/>
      <c r="BB121" s="3598"/>
      <c r="BC121" s="3582"/>
      <c r="BD121" s="3582"/>
      <c r="BE121" s="2776"/>
      <c r="BF121" s="2776"/>
      <c r="BG121" s="2776"/>
      <c r="BH121" s="2776"/>
      <c r="BI121" s="2776"/>
      <c r="BJ121" s="2776"/>
      <c r="BK121" s="2776"/>
      <c r="BL121" s="2776"/>
      <c r="BM121" s="2776"/>
      <c r="BN121" s="2776"/>
      <c r="BO121" s="2776"/>
      <c r="BP121" s="2776"/>
      <c r="BQ121" s="2776"/>
      <c r="BR121" s="2776"/>
      <c r="BS121" s="2776"/>
      <c r="BT121" s="2776"/>
      <c r="BU121" s="2776"/>
      <c r="BV121" s="2776"/>
      <c r="BW121" s="2776"/>
      <c r="BX121" s="2776"/>
      <c r="BY121" s="2776"/>
      <c r="BZ121" s="2776"/>
      <c r="CA121" s="2776"/>
      <c r="CB121" s="2776"/>
      <c r="CC121" s="2776"/>
      <c r="CD121" s="2776"/>
      <c r="CE121" s="2776"/>
      <c r="CF121" s="2776"/>
      <c r="CG121" s="2776"/>
      <c r="CH121" s="2776"/>
    </row>
    <row r="122" spans="1:86" s="2748" customFormat="1" ht="16.899999999999999" customHeight="1">
      <c r="A122" s="2746"/>
      <c r="B122" s="2746"/>
      <c r="C122" s="3573"/>
      <c r="D122" s="3578"/>
      <c r="E122" s="3576" t="s">
        <v>93</v>
      </c>
      <c r="F122" s="3577"/>
      <c r="G122" s="3598"/>
      <c r="H122" s="3598"/>
      <c r="I122" s="3602"/>
      <c r="J122" s="3598"/>
      <c r="K122" s="3598"/>
      <c r="L122" s="3582"/>
      <c r="M122" s="3598"/>
      <c r="N122" s="3598"/>
      <c r="O122" s="3582"/>
      <c r="P122" s="3598"/>
      <c r="Q122" s="3598"/>
      <c r="R122" s="3582"/>
      <c r="S122" s="3603"/>
      <c r="T122" s="3598"/>
      <c r="U122" s="3598"/>
      <c r="V122" s="3598"/>
      <c r="W122" s="3593"/>
      <c r="X122" s="3598"/>
      <c r="Y122" s="3598"/>
      <c r="Z122" s="3602"/>
      <c r="AA122" s="3598"/>
      <c r="AB122" s="3598"/>
      <c r="AC122" s="3582"/>
      <c r="AD122" s="3598"/>
      <c r="AE122" s="3598"/>
      <c r="AF122" s="3582"/>
      <c r="AG122" s="3598"/>
      <c r="AH122" s="3598"/>
      <c r="AI122" s="3592"/>
      <c r="AJ122" s="3598"/>
      <c r="AK122" s="3598"/>
      <c r="AL122" s="3598"/>
      <c r="AM122" s="3592"/>
      <c r="AN122" s="3598"/>
      <c r="AO122" s="3598"/>
      <c r="AP122" s="3602"/>
      <c r="AQ122" s="3598"/>
      <c r="AR122" s="3598"/>
      <c r="AS122" s="3582"/>
      <c r="AT122" s="3598"/>
      <c r="AU122" s="3598"/>
      <c r="AV122" s="3582"/>
      <c r="AW122" s="3598"/>
      <c r="AX122" s="3598"/>
      <c r="AY122" s="3592"/>
      <c r="AZ122" s="3598"/>
      <c r="BA122" s="3598"/>
      <c r="BB122" s="3598"/>
      <c r="BC122" s="3582"/>
      <c r="BD122" s="3582"/>
      <c r="BE122" s="2776"/>
      <c r="BF122" s="2776"/>
      <c r="BG122" s="2776"/>
      <c r="BH122" s="2776"/>
      <c r="BI122" s="2776"/>
      <c r="BJ122" s="2776"/>
      <c r="BK122" s="2776"/>
      <c r="BL122" s="2776"/>
      <c r="BM122" s="2776"/>
      <c r="BN122" s="2776"/>
      <c r="BO122" s="2776"/>
      <c r="BP122" s="2776"/>
      <c r="BQ122" s="2776"/>
      <c r="BR122" s="2776"/>
      <c r="BS122" s="2776"/>
      <c r="BT122" s="2776"/>
      <c r="BU122" s="2776"/>
      <c r="BV122" s="2776"/>
      <c r="BW122" s="2776"/>
      <c r="BX122" s="2776"/>
      <c r="BY122" s="2776"/>
      <c r="BZ122" s="2776"/>
      <c r="CA122" s="2776"/>
      <c r="CB122" s="2776"/>
      <c r="CC122" s="2776"/>
      <c r="CD122" s="2776"/>
      <c r="CE122" s="2776"/>
      <c r="CF122" s="2776"/>
      <c r="CG122" s="2776"/>
      <c r="CH122" s="2776"/>
    </row>
    <row r="123" spans="1:86" s="2748" customFormat="1" ht="16.899999999999999" customHeight="1">
      <c r="A123" s="2746"/>
      <c r="B123" s="2746"/>
      <c r="C123" s="3573"/>
      <c r="D123" s="3575" t="s">
        <v>1284</v>
      </c>
      <c r="E123" s="3576" t="s">
        <v>92</v>
      </c>
      <c r="F123" s="3577"/>
      <c r="G123" s="3598"/>
      <c r="H123" s="3598"/>
      <c r="I123" s="3602"/>
      <c r="J123" s="3598"/>
      <c r="K123" s="3598"/>
      <c r="L123" s="3582"/>
      <c r="M123" s="3598"/>
      <c r="N123" s="3598"/>
      <c r="O123" s="3582"/>
      <c r="P123" s="3598"/>
      <c r="Q123" s="3598"/>
      <c r="R123" s="3582"/>
      <c r="S123" s="3603"/>
      <c r="T123" s="3598"/>
      <c r="U123" s="3598"/>
      <c r="V123" s="3598"/>
      <c r="W123" s="3593"/>
      <c r="X123" s="3598"/>
      <c r="Y123" s="3598"/>
      <c r="Z123" s="3602"/>
      <c r="AA123" s="3598"/>
      <c r="AB123" s="3598"/>
      <c r="AC123" s="3582"/>
      <c r="AD123" s="3598"/>
      <c r="AE123" s="3598"/>
      <c r="AF123" s="3582"/>
      <c r="AG123" s="3598"/>
      <c r="AH123" s="3598"/>
      <c r="AI123" s="3592"/>
      <c r="AJ123" s="3598"/>
      <c r="AK123" s="3598"/>
      <c r="AL123" s="3598"/>
      <c r="AM123" s="3592"/>
      <c r="AN123" s="3598"/>
      <c r="AO123" s="3598"/>
      <c r="AP123" s="3602"/>
      <c r="AQ123" s="3598"/>
      <c r="AR123" s="3598"/>
      <c r="AS123" s="3582"/>
      <c r="AT123" s="3598"/>
      <c r="AU123" s="3598"/>
      <c r="AV123" s="3582"/>
      <c r="AW123" s="3598"/>
      <c r="AX123" s="3598"/>
      <c r="AY123" s="3592"/>
      <c r="AZ123" s="3598"/>
      <c r="BA123" s="3598"/>
      <c r="BB123" s="3598"/>
      <c r="BC123" s="3582"/>
      <c r="BD123" s="3582"/>
      <c r="BE123" s="2776"/>
      <c r="BF123" s="2776"/>
      <c r="BG123" s="2776"/>
      <c r="BH123" s="2776"/>
      <c r="BI123" s="2776"/>
      <c r="BJ123" s="2776"/>
      <c r="BK123" s="2776"/>
      <c r="BL123" s="2776"/>
      <c r="BM123" s="2776"/>
      <c r="BN123" s="2776"/>
      <c r="BO123" s="2776"/>
      <c r="BP123" s="2776"/>
      <c r="BQ123" s="2776"/>
      <c r="BR123" s="2776"/>
      <c r="BS123" s="2776"/>
      <c r="BT123" s="2776"/>
      <c r="BU123" s="2776"/>
      <c r="BV123" s="2776"/>
      <c r="BW123" s="2776"/>
      <c r="BX123" s="2776"/>
      <c r="BY123" s="2776"/>
      <c r="BZ123" s="2776"/>
      <c r="CA123" s="2776"/>
      <c r="CB123" s="2776"/>
      <c r="CC123" s="2776"/>
      <c r="CD123" s="2776"/>
      <c r="CE123" s="2776"/>
      <c r="CF123" s="2776"/>
      <c r="CG123" s="2776"/>
      <c r="CH123" s="2776"/>
    </row>
    <row r="124" spans="1:86" s="2748" customFormat="1" ht="16.899999999999999" customHeight="1">
      <c r="A124" s="2746"/>
      <c r="B124" s="2746"/>
      <c r="C124" s="3573"/>
      <c r="D124" s="3579"/>
      <c r="E124" s="3576" t="s">
        <v>338</v>
      </c>
      <c r="F124" s="3577"/>
      <c r="G124" s="3598"/>
      <c r="H124" s="3598"/>
      <c r="I124" s="3602"/>
      <c r="J124" s="3598"/>
      <c r="K124" s="3598"/>
      <c r="L124" s="3582"/>
      <c r="M124" s="3598"/>
      <c r="N124" s="3598"/>
      <c r="O124" s="3582"/>
      <c r="P124" s="3598"/>
      <c r="Q124" s="3598"/>
      <c r="R124" s="3582"/>
      <c r="S124" s="3603"/>
      <c r="T124" s="3598"/>
      <c r="U124" s="3598"/>
      <c r="V124" s="3598"/>
      <c r="W124" s="3593"/>
      <c r="X124" s="3598"/>
      <c r="Y124" s="3598"/>
      <c r="Z124" s="3602"/>
      <c r="AA124" s="3598"/>
      <c r="AB124" s="3598"/>
      <c r="AC124" s="3582"/>
      <c r="AD124" s="3598"/>
      <c r="AE124" s="3598"/>
      <c r="AF124" s="3582"/>
      <c r="AG124" s="3598"/>
      <c r="AH124" s="3598"/>
      <c r="AI124" s="3592"/>
      <c r="AJ124" s="3598"/>
      <c r="AK124" s="3598"/>
      <c r="AL124" s="3598"/>
      <c r="AM124" s="3592"/>
      <c r="AN124" s="3598"/>
      <c r="AO124" s="3598"/>
      <c r="AP124" s="3602"/>
      <c r="AQ124" s="3598"/>
      <c r="AR124" s="3598"/>
      <c r="AS124" s="3582"/>
      <c r="AT124" s="3598"/>
      <c r="AU124" s="3598"/>
      <c r="AV124" s="3582"/>
      <c r="AW124" s="3598"/>
      <c r="AX124" s="3598"/>
      <c r="AY124" s="3592"/>
      <c r="AZ124" s="3598"/>
      <c r="BA124" s="3598"/>
      <c r="BB124" s="3598"/>
      <c r="BC124" s="3582"/>
      <c r="BD124" s="3582"/>
      <c r="BE124" s="2776"/>
      <c r="BF124" s="2776"/>
      <c r="BG124" s="2776"/>
      <c r="BH124" s="2776"/>
      <c r="BI124" s="2776"/>
      <c r="BJ124" s="2776"/>
      <c r="BK124" s="2776"/>
      <c r="BL124" s="2776"/>
      <c r="BM124" s="2776"/>
      <c r="BN124" s="2776"/>
      <c r="BO124" s="2776"/>
      <c r="BP124" s="2776"/>
      <c r="BQ124" s="2776"/>
      <c r="BR124" s="2776"/>
      <c r="BS124" s="2776"/>
      <c r="BT124" s="2776"/>
      <c r="BU124" s="2776"/>
      <c r="BV124" s="2776"/>
      <c r="BW124" s="2776"/>
      <c r="BX124" s="2776"/>
      <c r="BY124" s="2776"/>
      <c r="BZ124" s="2776"/>
      <c r="CA124" s="2776"/>
      <c r="CB124" s="2776"/>
      <c r="CC124" s="2776"/>
      <c r="CD124" s="2776"/>
      <c r="CE124" s="2776"/>
      <c r="CF124" s="2776"/>
      <c r="CG124" s="2776"/>
      <c r="CH124" s="2776"/>
    </row>
    <row r="125" spans="1:86" s="2748" customFormat="1" ht="16.899999999999999" customHeight="1">
      <c r="A125" s="2746"/>
      <c r="B125" s="2746"/>
      <c r="C125" s="3573"/>
      <c r="D125" s="3578"/>
      <c r="E125" s="3576" t="s">
        <v>93</v>
      </c>
      <c r="F125" s="3577"/>
      <c r="G125" s="3598"/>
      <c r="H125" s="3598"/>
      <c r="I125" s="3602"/>
      <c r="J125" s="3598"/>
      <c r="K125" s="3598"/>
      <c r="L125" s="3582"/>
      <c r="M125" s="3598"/>
      <c r="N125" s="3598"/>
      <c r="O125" s="3582"/>
      <c r="P125" s="3598"/>
      <c r="Q125" s="3598"/>
      <c r="R125" s="3582"/>
      <c r="S125" s="3603"/>
      <c r="T125" s="3598"/>
      <c r="U125" s="3598"/>
      <c r="V125" s="3598"/>
      <c r="W125" s="3593"/>
      <c r="X125" s="3598"/>
      <c r="Y125" s="3598"/>
      <c r="Z125" s="3602"/>
      <c r="AA125" s="3598"/>
      <c r="AB125" s="3598"/>
      <c r="AC125" s="3582"/>
      <c r="AD125" s="3598"/>
      <c r="AE125" s="3598"/>
      <c r="AF125" s="3582"/>
      <c r="AG125" s="3598"/>
      <c r="AH125" s="3598"/>
      <c r="AI125" s="3592"/>
      <c r="AJ125" s="3598"/>
      <c r="AK125" s="3598"/>
      <c r="AL125" s="3598"/>
      <c r="AM125" s="3592"/>
      <c r="AN125" s="3598"/>
      <c r="AO125" s="3598"/>
      <c r="AP125" s="3602"/>
      <c r="AQ125" s="3598"/>
      <c r="AR125" s="3598"/>
      <c r="AS125" s="3582"/>
      <c r="AT125" s="3598"/>
      <c r="AU125" s="3598"/>
      <c r="AV125" s="3582"/>
      <c r="AW125" s="3598"/>
      <c r="AX125" s="3598"/>
      <c r="AY125" s="3592"/>
      <c r="AZ125" s="3598"/>
      <c r="BA125" s="3598"/>
      <c r="BB125" s="3598"/>
      <c r="BC125" s="3582"/>
      <c r="BD125" s="3582"/>
      <c r="BE125" s="2776"/>
      <c r="BF125" s="2776"/>
      <c r="BG125" s="2776"/>
      <c r="BH125" s="2776"/>
      <c r="BI125" s="2776"/>
      <c r="BJ125" s="2776"/>
      <c r="BK125" s="2776"/>
      <c r="BL125" s="2776"/>
      <c r="BM125" s="2776"/>
      <c r="BN125" s="2776"/>
      <c r="BO125" s="2776"/>
      <c r="BP125" s="2776"/>
      <c r="BQ125" s="2776"/>
      <c r="BR125" s="2776"/>
      <c r="BS125" s="2776"/>
      <c r="BT125" s="2776"/>
      <c r="BU125" s="2776"/>
      <c r="BV125" s="2776"/>
      <c r="BW125" s="2776"/>
      <c r="BX125" s="2776"/>
      <c r="BY125" s="2776"/>
      <c r="BZ125" s="2776"/>
      <c r="CA125" s="2776"/>
      <c r="CB125" s="2776"/>
      <c r="CC125" s="2776"/>
      <c r="CD125" s="2776"/>
      <c r="CE125" s="2776"/>
      <c r="CF125" s="2776"/>
      <c r="CG125" s="2776"/>
      <c r="CH125" s="2776"/>
    </row>
    <row r="126" spans="1:86" s="2748" customFormat="1" ht="16.899999999999999" customHeight="1">
      <c r="A126" s="2746"/>
      <c r="B126" s="2746"/>
      <c r="C126" s="3573"/>
      <c r="D126" s="3575" t="s">
        <v>1285</v>
      </c>
      <c r="E126" s="3576" t="s">
        <v>92</v>
      </c>
      <c r="F126" s="3577"/>
      <c r="G126" s="3598"/>
      <c r="H126" s="3598"/>
      <c r="I126" s="3602"/>
      <c r="J126" s="3598"/>
      <c r="K126" s="3598"/>
      <c r="L126" s="3582"/>
      <c r="M126" s="3598"/>
      <c r="N126" s="3598"/>
      <c r="O126" s="3582"/>
      <c r="P126" s="3598"/>
      <c r="Q126" s="3598"/>
      <c r="R126" s="3582"/>
      <c r="S126" s="3603"/>
      <c r="T126" s="3598"/>
      <c r="U126" s="3598"/>
      <c r="V126" s="3598"/>
      <c r="W126" s="3593"/>
      <c r="X126" s="3598"/>
      <c r="Y126" s="3598"/>
      <c r="Z126" s="3602"/>
      <c r="AA126" s="3598"/>
      <c r="AB126" s="3598"/>
      <c r="AC126" s="3582"/>
      <c r="AD126" s="3598"/>
      <c r="AE126" s="3598"/>
      <c r="AF126" s="3582"/>
      <c r="AG126" s="3598"/>
      <c r="AH126" s="3598"/>
      <c r="AI126" s="3592"/>
      <c r="AJ126" s="3598"/>
      <c r="AK126" s="3598"/>
      <c r="AL126" s="3598"/>
      <c r="AM126" s="3592"/>
      <c r="AN126" s="3598"/>
      <c r="AO126" s="3598"/>
      <c r="AP126" s="3602"/>
      <c r="AQ126" s="3598"/>
      <c r="AR126" s="3598"/>
      <c r="AS126" s="3582"/>
      <c r="AT126" s="3598"/>
      <c r="AU126" s="3598"/>
      <c r="AV126" s="3582"/>
      <c r="AW126" s="3598"/>
      <c r="AX126" s="3598"/>
      <c r="AY126" s="3592"/>
      <c r="AZ126" s="3598"/>
      <c r="BA126" s="3598"/>
      <c r="BB126" s="3598"/>
      <c r="BC126" s="3582"/>
      <c r="BD126" s="3582"/>
      <c r="BE126" s="2776"/>
      <c r="BF126" s="2776"/>
      <c r="BG126" s="2776"/>
      <c r="BH126" s="2776"/>
      <c r="BI126" s="2776"/>
      <c r="BJ126" s="2776"/>
      <c r="BK126" s="2776"/>
      <c r="BL126" s="2776"/>
      <c r="BM126" s="2776"/>
      <c r="BN126" s="2776"/>
      <c r="BO126" s="2776"/>
      <c r="BP126" s="2776"/>
      <c r="BQ126" s="2776"/>
      <c r="BR126" s="2776"/>
      <c r="BS126" s="2776"/>
      <c r="BT126" s="2776"/>
      <c r="BU126" s="2776"/>
      <c r="BV126" s="2776"/>
      <c r="BW126" s="2776"/>
      <c r="BX126" s="2776"/>
      <c r="BY126" s="2776"/>
      <c r="BZ126" s="2776"/>
      <c r="CA126" s="2776"/>
      <c r="CB126" s="2776"/>
      <c r="CC126" s="2776"/>
      <c r="CD126" s="2776"/>
      <c r="CE126" s="2776"/>
      <c r="CF126" s="2776"/>
      <c r="CG126" s="2776"/>
      <c r="CH126" s="2776"/>
    </row>
    <row r="127" spans="1:86" s="2748" customFormat="1" ht="16.899999999999999" customHeight="1">
      <c r="A127" s="2746"/>
      <c r="B127" s="2746"/>
      <c r="C127" s="3573"/>
      <c r="D127" s="3579"/>
      <c r="E127" s="3576" t="s">
        <v>338</v>
      </c>
      <c r="F127" s="3577"/>
      <c r="G127" s="3598"/>
      <c r="H127" s="3598"/>
      <c r="I127" s="3602"/>
      <c r="J127" s="3598"/>
      <c r="K127" s="3598"/>
      <c r="L127" s="3582"/>
      <c r="M127" s="3598"/>
      <c r="N127" s="3598"/>
      <c r="O127" s="3582"/>
      <c r="P127" s="3598"/>
      <c r="Q127" s="3598"/>
      <c r="R127" s="3582"/>
      <c r="S127" s="3603"/>
      <c r="T127" s="3598"/>
      <c r="U127" s="3598"/>
      <c r="V127" s="3598"/>
      <c r="W127" s="3593"/>
      <c r="X127" s="3598"/>
      <c r="Y127" s="3598"/>
      <c r="Z127" s="3602"/>
      <c r="AA127" s="3598"/>
      <c r="AB127" s="3598"/>
      <c r="AC127" s="3582"/>
      <c r="AD127" s="3598"/>
      <c r="AE127" s="3598"/>
      <c r="AF127" s="3582"/>
      <c r="AG127" s="3598"/>
      <c r="AH127" s="3598"/>
      <c r="AI127" s="3592"/>
      <c r="AJ127" s="3598"/>
      <c r="AK127" s="3598"/>
      <c r="AL127" s="3598"/>
      <c r="AM127" s="3592"/>
      <c r="AN127" s="3598"/>
      <c r="AO127" s="3598"/>
      <c r="AP127" s="3602"/>
      <c r="AQ127" s="3598"/>
      <c r="AR127" s="3598"/>
      <c r="AS127" s="3582"/>
      <c r="AT127" s="3598"/>
      <c r="AU127" s="3598"/>
      <c r="AV127" s="3582"/>
      <c r="AW127" s="3598"/>
      <c r="AX127" s="3598"/>
      <c r="AY127" s="3592"/>
      <c r="AZ127" s="3598"/>
      <c r="BA127" s="3598"/>
      <c r="BB127" s="3598"/>
      <c r="BC127" s="3582"/>
      <c r="BD127" s="3582"/>
      <c r="BE127" s="2776"/>
      <c r="BF127" s="2776"/>
      <c r="BG127" s="2776"/>
      <c r="BH127" s="2776"/>
      <c r="BI127" s="2776"/>
      <c r="BJ127" s="2776"/>
      <c r="BK127" s="2776"/>
      <c r="BL127" s="2776"/>
      <c r="BM127" s="2776"/>
      <c r="BN127" s="2776"/>
      <c r="BO127" s="2776"/>
      <c r="BP127" s="2776"/>
      <c r="BQ127" s="2776"/>
      <c r="BR127" s="2776"/>
      <c r="BS127" s="2776"/>
      <c r="BT127" s="2776"/>
      <c r="BU127" s="2776"/>
      <c r="BV127" s="2776"/>
      <c r="BW127" s="2776"/>
      <c r="BX127" s="2776"/>
      <c r="BY127" s="2776"/>
      <c r="BZ127" s="2776"/>
      <c r="CA127" s="2776"/>
      <c r="CB127" s="2776"/>
      <c r="CC127" s="2776"/>
      <c r="CD127" s="2776"/>
      <c r="CE127" s="2776"/>
      <c r="CF127" s="2776"/>
      <c r="CG127" s="2776"/>
      <c r="CH127" s="2776"/>
    </row>
    <row r="128" spans="1:86" s="2748" customFormat="1" ht="16.899999999999999" customHeight="1">
      <c r="A128" s="2746"/>
      <c r="B128" s="2746"/>
      <c r="C128" s="3573"/>
      <c r="D128" s="3578"/>
      <c r="E128" s="3576" t="s">
        <v>93</v>
      </c>
      <c r="F128" s="3577"/>
      <c r="G128" s="3598"/>
      <c r="H128" s="3598"/>
      <c r="I128" s="3602"/>
      <c r="J128" s="3598"/>
      <c r="K128" s="3598"/>
      <c r="L128" s="3582"/>
      <c r="M128" s="3598"/>
      <c r="N128" s="3598"/>
      <c r="O128" s="3582"/>
      <c r="P128" s="3598"/>
      <c r="Q128" s="3598"/>
      <c r="R128" s="3582"/>
      <c r="S128" s="3603"/>
      <c r="T128" s="3598"/>
      <c r="U128" s="3598"/>
      <c r="V128" s="3598"/>
      <c r="W128" s="3593"/>
      <c r="X128" s="3598"/>
      <c r="Y128" s="3598"/>
      <c r="Z128" s="3602"/>
      <c r="AA128" s="3598"/>
      <c r="AB128" s="3598"/>
      <c r="AC128" s="3582"/>
      <c r="AD128" s="3598"/>
      <c r="AE128" s="3598"/>
      <c r="AF128" s="3582"/>
      <c r="AG128" s="3598"/>
      <c r="AH128" s="3598"/>
      <c r="AI128" s="3592"/>
      <c r="AJ128" s="3598"/>
      <c r="AK128" s="3598"/>
      <c r="AL128" s="3598"/>
      <c r="AM128" s="3592"/>
      <c r="AN128" s="3598"/>
      <c r="AO128" s="3598"/>
      <c r="AP128" s="3602"/>
      <c r="AQ128" s="3598"/>
      <c r="AR128" s="3598"/>
      <c r="AS128" s="3582"/>
      <c r="AT128" s="3598"/>
      <c r="AU128" s="3598"/>
      <c r="AV128" s="3582"/>
      <c r="AW128" s="3598"/>
      <c r="AX128" s="3598"/>
      <c r="AY128" s="3592"/>
      <c r="AZ128" s="3598"/>
      <c r="BA128" s="3598"/>
      <c r="BB128" s="3598"/>
      <c r="BC128" s="3582"/>
      <c r="BD128" s="3582"/>
      <c r="BE128" s="2776"/>
      <c r="BF128" s="2776"/>
      <c r="BG128" s="2776"/>
      <c r="BH128" s="2776"/>
      <c r="BI128" s="2776"/>
      <c r="BJ128" s="2776"/>
      <c r="BK128" s="2776"/>
      <c r="BL128" s="2776"/>
      <c r="BM128" s="2776"/>
      <c r="BN128" s="2776"/>
      <c r="BO128" s="2776"/>
      <c r="BP128" s="2776"/>
      <c r="BQ128" s="2776"/>
      <c r="BR128" s="2776"/>
      <c r="BS128" s="2776"/>
      <c r="BT128" s="2776"/>
      <c r="BU128" s="2776"/>
      <c r="BV128" s="2776"/>
      <c r="BW128" s="2776"/>
      <c r="BX128" s="2776"/>
      <c r="BY128" s="2776"/>
      <c r="BZ128" s="2776"/>
      <c r="CA128" s="2776"/>
      <c r="CB128" s="2776"/>
      <c r="CC128" s="2776"/>
      <c r="CD128" s="2776"/>
      <c r="CE128" s="2776"/>
      <c r="CF128" s="2776"/>
      <c r="CG128" s="2776"/>
      <c r="CH128" s="2776"/>
    </row>
    <row r="129" spans="1:86" s="2748" customFormat="1" ht="16.899999999999999" customHeight="1">
      <c r="A129" s="2746"/>
      <c r="B129" s="2746"/>
      <c r="C129" s="3573"/>
      <c r="D129" s="3575" t="s">
        <v>1286</v>
      </c>
      <c r="E129" s="3576" t="s">
        <v>92</v>
      </c>
      <c r="F129" s="3577"/>
      <c r="G129" s="3598"/>
      <c r="H129" s="3598"/>
      <c r="I129" s="3602"/>
      <c r="J129" s="3598"/>
      <c r="K129" s="3598"/>
      <c r="L129" s="3582"/>
      <c r="M129" s="3598"/>
      <c r="N129" s="3598"/>
      <c r="O129" s="3582"/>
      <c r="P129" s="3598"/>
      <c r="Q129" s="3598"/>
      <c r="R129" s="3582"/>
      <c r="S129" s="3603"/>
      <c r="T129" s="3598"/>
      <c r="U129" s="3598"/>
      <c r="V129" s="3598"/>
      <c r="W129" s="3593"/>
      <c r="X129" s="3598"/>
      <c r="Y129" s="3598"/>
      <c r="Z129" s="3602"/>
      <c r="AA129" s="3598"/>
      <c r="AB129" s="3598"/>
      <c r="AC129" s="3582"/>
      <c r="AD129" s="3598"/>
      <c r="AE129" s="3598"/>
      <c r="AF129" s="3582"/>
      <c r="AG129" s="3598"/>
      <c r="AH129" s="3598"/>
      <c r="AI129" s="3592"/>
      <c r="AJ129" s="3598"/>
      <c r="AK129" s="3598"/>
      <c r="AL129" s="3598"/>
      <c r="AM129" s="3592"/>
      <c r="AN129" s="3598"/>
      <c r="AO129" s="3598"/>
      <c r="AP129" s="3602"/>
      <c r="AQ129" s="3598"/>
      <c r="AR129" s="3598"/>
      <c r="AS129" s="3582"/>
      <c r="AT129" s="3598"/>
      <c r="AU129" s="3598"/>
      <c r="AV129" s="3582"/>
      <c r="AW129" s="3598"/>
      <c r="AX129" s="3598"/>
      <c r="AY129" s="3592"/>
      <c r="AZ129" s="3598"/>
      <c r="BA129" s="3598"/>
      <c r="BB129" s="3598"/>
      <c r="BC129" s="3582"/>
      <c r="BD129" s="3582"/>
      <c r="BE129" s="2776"/>
      <c r="BF129" s="2776"/>
      <c r="BG129" s="2776"/>
      <c r="BH129" s="2776"/>
      <c r="BI129" s="2776"/>
      <c r="BJ129" s="2776"/>
      <c r="BK129" s="2776"/>
      <c r="BL129" s="2776"/>
      <c r="BM129" s="2776"/>
      <c r="BN129" s="2776"/>
      <c r="BO129" s="2776"/>
      <c r="BP129" s="2776"/>
      <c r="BQ129" s="2776"/>
      <c r="BR129" s="2776"/>
      <c r="BS129" s="2776"/>
      <c r="BT129" s="2776"/>
      <c r="BU129" s="2776"/>
      <c r="BV129" s="2776"/>
      <c r="BW129" s="2776"/>
      <c r="BX129" s="2776"/>
      <c r="BY129" s="2776"/>
      <c r="BZ129" s="2776"/>
      <c r="CA129" s="2776"/>
      <c r="CB129" s="2776"/>
      <c r="CC129" s="2776"/>
      <c r="CD129" s="2776"/>
      <c r="CE129" s="2776"/>
      <c r="CF129" s="2776"/>
      <c r="CG129" s="2776"/>
      <c r="CH129" s="2776"/>
    </row>
    <row r="130" spans="1:86" s="2748" customFormat="1" ht="16.899999999999999" customHeight="1">
      <c r="A130" s="2746"/>
      <c r="B130" s="2746"/>
      <c r="C130" s="3573"/>
      <c r="D130" s="3579"/>
      <c r="E130" s="3576" t="s">
        <v>338</v>
      </c>
      <c r="F130" s="3577"/>
      <c r="G130" s="3598"/>
      <c r="H130" s="3598"/>
      <c r="I130" s="3602"/>
      <c r="J130" s="3598"/>
      <c r="K130" s="3598"/>
      <c r="L130" s="3582"/>
      <c r="M130" s="3598"/>
      <c r="N130" s="3598"/>
      <c r="O130" s="3582"/>
      <c r="P130" s="3598"/>
      <c r="Q130" s="3598"/>
      <c r="R130" s="3582"/>
      <c r="S130" s="3603"/>
      <c r="T130" s="3598"/>
      <c r="U130" s="3598"/>
      <c r="V130" s="3598"/>
      <c r="W130" s="3593"/>
      <c r="X130" s="3598"/>
      <c r="Y130" s="3598"/>
      <c r="Z130" s="3602"/>
      <c r="AA130" s="3598"/>
      <c r="AB130" s="3598"/>
      <c r="AC130" s="3582"/>
      <c r="AD130" s="3598"/>
      <c r="AE130" s="3598"/>
      <c r="AF130" s="3582"/>
      <c r="AG130" s="3598"/>
      <c r="AH130" s="3598"/>
      <c r="AI130" s="3592"/>
      <c r="AJ130" s="3598"/>
      <c r="AK130" s="3598"/>
      <c r="AL130" s="3598"/>
      <c r="AM130" s="3592"/>
      <c r="AN130" s="3598"/>
      <c r="AO130" s="3598"/>
      <c r="AP130" s="3602"/>
      <c r="AQ130" s="3598"/>
      <c r="AR130" s="3598"/>
      <c r="AS130" s="3582"/>
      <c r="AT130" s="3598"/>
      <c r="AU130" s="3598"/>
      <c r="AV130" s="3582"/>
      <c r="AW130" s="3598"/>
      <c r="AX130" s="3598"/>
      <c r="AY130" s="3592"/>
      <c r="AZ130" s="3598"/>
      <c r="BA130" s="3598"/>
      <c r="BB130" s="3598"/>
      <c r="BC130" s="3582"/>
      <c r="BD130" s="3582"/>
      <c r="BE130" s="2776"/>
      <c r="BF130" s="2776"/>
      <c r="BG130" s="2776"/>
      <c r="BH130" s="2776"/>
      <c r="BI130" s="2776"/>
      <c r="BJ130" s="2776"/>
      <c r="BK130" s="2776"/>
      <c r="BL130" s="2776"/>
      <c r="BM130" s="2776"/>
      <c r="BN130" s="2776"/>
      <c r="BO130" s="2776"/>
      <c r="BP130" s="2776"/>
      <c r="BQ130" s="2776"/>
      <c r="BR130" s="2776"/>
      <c r="BS130" s="2776"/>
      <c r="BT130" s="2776"/>
      <c r="BU130" s="2776"/>
      <c r="BV130" s="2776"/>
      <c r="BW130" s="2776"/>
      <c r="BX130" s="2776"/>
      <c r="BY130" s="2776"/>
      <c r="BZ130" s="2776"/>
      <c r="CA130" s="2776"/>
      <c r="CB130" s="2776"/>
      <c r="CC130" s="2776"/>
      <c r="CD130" s="2776"/>
      <c r="CE130" s="2776"/>
      <c r="CF130" s="2776"/>
      <c r="CG130" s="2776"/>
      <c r="CH130" s="2776"/>
    </row>
    <row r="131" spans="1:86" s="2748" customFormat="1" ht="16.899999999999999" customHeight="1">
      <c r="A131" s="2746"/>
      <c r="B131" s="2746"/>
      <c r="C131" s="3573"/>
      <c r="D131" s="3578"/>
      <c r="E131" s="3576" t="s">
        <v>93</v>
      </c>
      <c r="F131" s="3577"/>
      <c r="G131" s="3598"/>
      <c r="H131" s="3598"/>
      <c r="I131" s="3602"/>
      <c r="J131" s="3598"/>
      <c r="K131" s="3598"/>
      <c r="L131" s="3582"/>
      <c r="M131" s="3598"/>
      <c r="N131" s="3598"/>
      <c r="O131" s="3582"/>
      <c r="P131" s="3598"/>
      <c r="Q131" s="3598"/>
      <c r="R131" s="3582"/>
      <c r="S131" s="3603"/>
      <c r="T131" s="3598"/>
      <c r="U131" s="3598"/>
      <c r="V131" s="3598"/>
      <c r="W131" s="3593"/>
      <c r="X131" s="3598"/>
      <c r="Y131" s="3598"/>
      <c r="Z131" s="3602"/>
      <c r="AA131" s="3598"/>
      <c r="AB131" s="3598"/>
      <c r="AC131" s="3582"/>
      <c r="AD131" s="3598"/>
      <c r="AE131" s="3598"/>
      <c r="AF131" s="3582"/>
      <c r="AG131" s="3598"/>
      <c r="AH131" s="3598"/>
      <c r="AI131" s="3592"/>
      <c r="AJ131" s="3598"/>
      <c r="AK131" s="3598"/>
      <c r="AL131" s="3598"/>
      <c r="AM131" s="3592"/>
      <c r="AN131" s="3598"/>
      <c r="AO131" s="3598"/>
      <c r="AP131" s="3602"/>
      <c r="AQ131" s="3598"/>
      <c r="AR131" s="3598"/>
      <c r="AS131" s="3582"/>
      <c r="AT131" s="3598"/>
      <c r="AU131" s="3598"/>
      <c r="AV131" s="3582"/>
      <c r="AW131" s="3598"/>
      <c r="AX131" s="3598"/>
      <c r="AY131" s="3592"/>
      <c r="AZ131" s="3598"/>
      <c r="BA131" s="3598"/>
      <c r="BB131" s="3598"/>
      <c r="BC131" s="3582"/>
      <c r="BD131" s="3582"/>
      <c r="BE131" s="2776"/>
      <c r="BF131" s="2776"/>
      <c r="BG131" s="2776"/>
      <c r="BH131" s="2776"/>
      <c r="BI131" s="2776"/>
      <c r="BJ131" s="2776"/>
      <c r="BK131" s="2776"/>
      <c r="BL131" s="2776"/>
      <c r="BM131" s="2776"/>
      <c r="BN131" s="2776"/>
      <c r="BO131" s="2776"/>
      <c r="BP131" s="2776"/>
      <c r="BQ131" s="2776"/>
      <c r="BR131" s="2776"/>
      <c r="BS131" s="2776"/>
      <c r="BT131" s="2776"/>
      <c r="BU131" s="2776"/>
      <c r="BV131" s="2776"/>
      <c r="BW131" s="2776"/>
      <c r="BX131" s="2776"/>
      <c r="BY131" s="2776"/>
      <c r="BZ131" s="2776"/>
      <c r="CA131" s="2776"/>
      <c r="CB131" s="2776"/>
      <c r="CC131" s="2776"/>
      <c r="CD131" s="2776"/>
      <c r="CE131" s="2776"/>
      <c r="CF131" s="2776"/>
      <c r="CG131" s="2776"/>
      <c r="CH131" s="2776"/>
    </row>
    <row r="132" spans="1:86" s="2748" customFormat="1" ht="16.899999999999999" customHeight="1">
      <c r="A132" s="2746"/>
      <c r="B132" s="2746"/>
      <c r="C132" s="3573"/>
      <c r="D132" s="3575" t="s">
        <v>1287</v>
      </c>
      <c r="E132" s="3576" t="s">
        <v>92</v>
      </c>
      <c r="F132" s="3577"/>
      <c r="G132" s="3598"/>
      <c r="H132" s="3598"/>
      <c r="I132" s="3602"/>
      <c r="J132" s="3598"/>
      <c r="K132" s="3598"/>
      <c r="L132" s="3582"/>
      <c r="M132" s="3598"/>
      <c r="N132" s="3598"/>
      <c r="O132" s="3582"/>
      <c r="P132" s="3598"/>
      <c r="Q132" s="3598"/>
      <c r="R132" s="3582"/>
      <c r="S132" s="3603"/>
      <c r="T132" s="3598"/>
      <c r="U132" s="3598"/>
      <c r="V132" s="3598"/>
      <c r="W132" s="3593"/>
      <c r="X132" s="3598"/>
      <c r="Y132" s="3598"/>
      <c r="Z132" s="3602"/>
      <c r="AA132" s="3598"/>
      <c r="AB132" s="3598"/>
      <c r="AC132" s="3582"/>
      <c r="AD132" s="3598"/>
      <c r="AE132" s="3598"/>
      <c r="AF132" s="3582"/>
      <c r="AG132" s="3598"/>
      <c r="AH132" s="3598"/>
      <c r="AI132" s="3592"/>
      <c r="AJ132" s="3598"/>
      <c r="AK132" s="3598"/>
      <c r="AL132" s="3598"/>
      <c r="AM132" s="3592"/>
      <c r="AN132" s="3598"/>
      <c r="AO132" s="3598"/>
      <c r="AP132" s="3602"/>
      <c r="AQ132" s="3598"/>
      <c r="AR132" s="3598"/>
      <c r="AS132" s="3582"/>
      <c r="AT132" s="3598"/>
      <c r="AU132" s="3598"/>
      <c r="AV132" s="3582"/>
      <c r="AW132" s="3598"/>
      <c r="AX132" s="3598"/>
      <c r="AY132" s="3592"/>
      <c r="AZ132" s="3598"/>
      <c r="BA132" s="3598"/>
      <c r="BB132" s="3598"/>
      <c r="BC132" s="3582"/>
      <c r="BD132" s="3582"/>
      <c r="BE132" s="2776"/>
      <c r="BF132" s="2776"/>
      <c r="BG132" s="2776"/>
      <c r="BH132" s="2776"/>
      <c r="BI132" s="2776"/>
      <c r="BJ132" s="2776"/>
      <c r="BK132" s="2776"/>
      <c r="BL132" s="2776"/>
      <c r="BM132" s="2776"/>
      <c r="BN132" s="2776"/>
      <c r="BO132" s="2776"/>
      <c r="BP132" s="2776"/>
      <c r="BQ132" s="2776"/>
      <c r="BR132" s="2776"/>
      <c r="BS132" s="2776"/>
      <c r="BT132" s="2776"/>
      <c r="BU132" s="2776"/>
      <c r="BV132" s="2776"/>
      <c r="BW132" s="2776"/>
      <c r="BX132" s="2776"/>
      <c r="BY132" s="2776"/>
      <c r="BZ132" s="2776"/>
      <c r="CA132" s="2776"/>
      <c r="CB132" s="2776"/>
      <c r="CC132" s="2776"/>
      <c r="CD132" s="2776"/>
      <c r="CE132" s="2776"/>
      <c r="CF132" s="2776"/>
      <c r="CG132" s="2776"/>
      <c r="CH132" s="2776"/>
    </row>
    <row r="133" spans="1:86" s="2748" customFormat="1" ht="16.899999999999999" customHeight="1">
      <c r="A133" s="2746"/>
      <c r="B133" s="2746"/>
      <c r="C133" s="3573"/>
      <c r="D133" s="3579"/>
      <c r="E133" s="3576" t="s">
        <v>338</v>
      </c>
      <c r="F133" s="3577"/>
      <c r="G133" s="3598"/>
      <c r="H133" s="3598"/>
      <c r="I133" s="3602"/>
      <c r="J133" s="3598"/>
      <c r="K133" s="3598"/>
      <c r="L133" s="3582"/>
      <c r="M133" s="3598"/>
      <c r="N133" s="3598"/>
      <c r="O133" s="3582"/>
      <c r="P133" s="3598"/>
      <c r="Q133" s="3598"/>
      <c r="R133" s="3582"/>
      <c r="S133" s="3603"/>
      <c r="T133" s="3598"/>
      <c r="U133" s="3598"/>
      <c r="V133" s="3598"/>
      <c r="W133" s="3593"/>
      <c r="X133" s="3598"/>
      <c r="Y133" s="3598"/>
      <c r="Z133" s="3602"/>
      <c r="AA133" s="3598"/>
      <c r="AB133" s="3598"/>
      <c r="AC133" s="3582"/>
      <c r="AD133" s="3598"/>
      <c r="AE133" s="3598"/>
      <c r="AF133" s="3582"/>
      <c r="AG133" s="3598"/>
      <c r="AH133" s="3598"/>
      <c r="AI133" s="3592"/>
      <c r="AJ133" s="3598"/>
      <c r="AK133" s="3598"/>
      <c r="AL133" s="3598"/>
      <c r="AM133" s="3592"/>
      <c r="AN133" s="3598"/>
      <c r="AO133" s="3598"/>
      <c r="AP133" s="3602"/>
      <c r="AQ133" s="3598"/>
      <c r="AR133" s="3598"/>
      <c r="AS133" s="3582"/>
      <c r="AT133" s="3598"/>
      <c r="AU133" s="3598"/>
      <c r="AV133" s="3582"/>
      <c r="AW133" s="3598"/>
      <c r="AX133" s="3598"/>
      <c r="AY133" s="3592"/>
      <c r="AZ133" s="3598"/>
      <c r="BA133" s="3598"/>
      <c r="BB133" s="3598"/>
      <c r="BC133" s="3582"/>
      <c r="BD133" s="3582"/>
      <c r="BE133" s="2776"/>
      <c r="BF133" s="2776"/>
      <c r="BG133" s="2776"/>
      <c r="BH133" s="2776"/>
      <c r="BI133" s="2776"/>
      <c r="BJ133" s="2776"/>
      <c r="BK133" s="2776"/>
      <c r="BL133" s="2776"/>
      <c r="BM133" s="2776"/>
      <c r="BN133" s="2776"/>
      <c r="BO133" s="2776"/>
      <c r="BP133" s="2776"/>
      <c r="BQ133" s="2776"/>
      <c r="BR133" s="2776"/>
      <c r="BS133" s="2776"/>
      <c r="BT133" s="2776"/>
      <c r="BU133" s="2776"/>
      <c r="BV133" s="2776"/>
      <c r="BW133" s="2776"/>
      <c r="BX133" s="2776"/>
      <c r="BY133" s="2776"/>
      <c r="BZ133" s="2776"/>
      <c r="CA133" s="2776"/>
      <c r="CB133" s="2776"/>
      <c r="CC133" s="2776"/>
      <c r="CD133" s="2776"/>
      <c r="CE133" s="2776"/>
      <c r="CF133" s="2776"/>
      <c r="CG133" s="2776"/>
      <c r="CH133" s="2776"/>
    </row>
    <row r="134" spans="1:86" s="2748" customFormat="1" ht="16.899999999999999" customHeight="1">
      <c r="A134" s="2746"/>
      <c r="B134" s="2746"/>
      <c r="C134" s="3573"/>
      <c r="D134" s="3578"/>
      <c r="E134" s="3576" t="s">
        <v>93</v>
      </c>
      <c r="F134" s="3577"/>
      <c r="G134" s="3598"/>
      <c r="H134" s="3598"/>
      <c r="I134" s="3602"/>
      <c r="J134" s="3598"/>
      <c r="K134" s="3598"/>
      <c r="L134" s="3582"/>
      <c r="M134" s="3598"/>
      <c r="N134" s="3598"/>
      <c r="O134" s="3582"/>
      <c r="P134" s="3598"/>
      <c r="Q134" s="3598"/>
      <c r="R134" s="3582"/>
      <c r="S134" s="3603"/>
      <c r="T134" s="3598"/>
      <c r="U134" s="3598"/>
      <c r="V134" s="3598"/>
      <c r="W134" s="3593"/>
      <c r="X134" s="3598"/>
      <c r="Y134" s="3598"/>
      <c r="Z134" s="3602"/>
      <c r="AA134" s="3598"/>
      <c r="AB134" s="3598"/>
      <c r="AC134" s="3582"/>
      <c r="AD134" s="3598"/>
      <c r="AE134" s="3598"/>
      <c r="AF134" s="3582"/>
      <c r="AG134" s="3598"/>
      <c r="AH134" s="3598"/>
      <c r="AI134" s="3592"/>
      <c r="AJ134" s="3598"/>
      <c r="AK134" s="3598"/>
      <c r="AL134" s="3598"/>
      <c r="AM134" s="3592"/>
      <c r="AN134" s="3598"/>
      <c r="AO134" s="3598"/>
      <c r="AP134" s="3602"/>
      <c r="AQ134" s="3598"/>
      <c r="AR134" s="3598"/>
      <c r="AS134" s="3582"/>
      <c r="AT134" s="3598"/>
      <c r="AU134" s="3598"/>
      <c r="AV134" s="3582"/>
      <c r="AW134" s="3598"/>
      <c r="AX134" s="3598"/>
      <c r="AY134" s="3592"/>
      <c r="AZ134" s="3598"/>
      <c r="BA134" s="3598"/>
      <c r="BB134" s="3598"/>
      <c r="BC134" s="3582"/>
      <c r="BD134" s="3582"/>
      <c r="BE134" s="2776"/>
      <c r="BF134" s="2776"/>
      <c r="BG134" s="2776"/>
      <c r="BH134" s="2776"/>
      <c r="BI134" s="2776"/>
      <c r="BJ134" s="2776"/>
      <c r="BK134" s="2776"/>
      <c r="BL134" s="2776"/>
      <c r="BM134" s="2776"/>
      <c r="BN134" s="2776"/>
      <c r="BO134" s="2776"/>
      <c r="BP134" s="2776"/>
      <c r="BQ134" s="2776"/>
      <c r="BR134" s="2776"/>
      <c r="BS134" s="2776"/>
      <c r="BT134" s="2776"/>
      <c r="BU134" s="2776"/>
      <c r="BV134" s="2776"/>
      <c r="BW134" s="2776"/>
      <c r="BX134" s="2776"/>
      <c r="BY134" s="2776"/>
      <c r="BZ134" s="2776"/>
      <c r="CA134" s="2776"/>
      <c r="CB134" s="2776"/>
      <c r="CC134" s="2776"/>
      <c r="CD134" s="2776"/>
      <c r="CE134" s="2776"/>
      <c r="CF134" s="2776"/>
      <c r="CG134" s="2776"/>
      <c r="CH134" s="2776"/>
    </row>
    <row r="135" spans="1:86" s="2748" customFormat="1" ht="16.899999999999999" customHeight="1">
      <c r="A135" s="2746"/>
      <c r="B135" s="2746"/>
      <c r="C135" s="3573"/>
      <c r="D135" s="3575" t="s">
        <v>1296</v>
      </c>
      <c r="E135" s="3576" t="s">
        <v>92</v>
      </c>
      <c r="F135" s="3577"/>
      <c r="G135" s="3598"/>
      <c r="H135" s="3598"/>
      <c r="I135" s="3602"/>
      <c r="J135" s="3598"/>
      <c r="K135" s="3598"/>
      <c r="L135" s="3582"/>
      <c r="M135" s="3598"/>
      <c r="N135" s="3598"/>
      <c r="O135" s="3582"/>
      <c r="P135" s="3598"/>
      <c r="Q135" s="3598"/>
      <c r="R135" s="3582"/>
      <c r="S135" s="3603"/>
      <c r="T135" s="3598"/>
      <c r="U135" s="3598"/>
      <c r="V135" s="3598"/>
      <c r="W135" s="3593"/>
      <c r="X135" s="3598"/>
      <c r="Y135" s="3598"/>
      <c r="Z135" s="3602"/>
      <c r="AA135" s="3598"/>
      <c r="AB135" s="3598"/>
      <c r="AC135" s="3582"/>
      <c r="AD135" s="3598"/>
      <c r="AE135" s="3598"/>
      <c r="AF135" s="3582"/>
      <c r="AG135" s="3598"/>
      <c r="AH135" s="3598"/>
      <c r="AI135" s="3592"/>
      <c r="AJ135" s="3598"/>
      <c r="AK135" s="3598"/>
      <c r="AL135" s="3598"/>
      <c r="AM135" s="3592"/>
      <c r="AN135" s="3598"/>
      <c r="AO135" s="3598"/>
      <c r="AP135" s="3602"/>
      <c r="AQ135" s="3598"/>
      <c r="AR135" s="3598"/>
      <c r="AS135" s="3582"/>
      <c r="AT135" s="3598"/>
      <c r="AU135" s="3598"/>
      <c r="AV135" s="3582"/>
      <c r="AW135" s="3598"/>
      <c r="AX135" s="3598"/>
      <c r="AY135" s="3592"/>
      <c r="AZ135" s="3598"/>
      <c r="BA135" s="3598"/>
      <c r="BB135" s="3598"/>
      <c r="BC135" s="3582"/>
      <c r="BD135" s="3582"/>
      <c r="BE135" s="2776"/>
      <c r="BF135" s="2776"/>
      <c r="BG135" s="2776"/>
      <c r="BH135" s="2776"/>
      <c r="BI135" s="2776"/>
      <c r="BJ135" s="2776"/>
      <c r="BK135" s="2776"/>
      <c r="BL135" s="2776"/>
      <c r="BM135" s="2776"/>
      <c r="BN135" s="2776"/>
      <c r="BO135" s="2776"/>
      <c r="BP135" s="2776"/>
      <c r="BQ135" s="2776"/>
      <c r="BR135" s="2776"/>
      <c r="BS135" s="2776"/>
      <c r="BT135" s="2776"/>
      <c r="BU135" s="2776"/>
      <c r="BV135" s="2776"/>
      <c r="BW135" s="2776"/>
      <c r="BX135" s="2776"/>
      <c r="BY135" s="2776"/>
      <c r="BZ135" s="2776"/>
      <c r="CA135" s="2776"/>
      <c r="CB135" s="2776"/>
      <c r="CC135" s="2776"/>
      <c r="CD135" s="2776"/>
      <c r="CE135" s="2776"/>
      <c r="CF135" s="2776"/>
      <c r="CG135" s="2776"/>
      <c r="CH135" s="2776"/>
    </row>
    <row r="136" spans="1:86" s="2748" customFormat="1" ht="16.899999999999999" customHeight="1">
      <c r="A136" s="2746"/>
      <c r="B136" s="2746"/>
      <c r="C136" s="3573"/>
      <c r="D136" s="3579"/>
      <c r="E136" s="3576" t="s">
        <v>338</v>
      </c>
      <c r="F136" s="3577"/>
      <c r="G136" s="3598"/>
      <c r="H136" s="3598"/>
      <c r="I136" s="3602"/>
      <c r="J136" s="3598"/>
      <c r="K136" s="3598"/>
      <c r="L136" s="3582"/>
      <c r="M136" s="3598"/>
      <c r="N136" s="3598"/>
      <c r="O136" s="3582"/>
      <c r="P136" s="3598"/>
      <c r="Q136" s="3598"/>
      <c r="R136" s="3582"/>
      <c r="S136" s="3603"/>
      <c r="T136" s="3598"/>
      <c r="U136" s="3598"/>
      <c r="V136" s="3598"/>
      <c r="W136" s="3593"/>
      <c r="X136" s="3598"/>
      <c r="Y136" s="3598"/>
      <c r="Z136" s="3602"/>
      <c r="AA136" s="3598"/>
      <c r="AB136" s="3598"/>
      <c r="AC136" s="3582"/>
      <c r="AD136" s="3598"/>
      <c r="AE136" s="3598"/>
      <c r="AF136" s="3582"/>
      <c r="AG136" s="3598"/>
      <c r="AH136" s="3598"/>
      <c r="AI136" s="3592"/>
      <c r="AJ136" s="3598"/>
      <c r="AK136" s="3598"/>
      <c r="AL136" s="3598"/>
      <c r="AM136" s="3592"/>
      <c r="AN136" s="3598"/>
      <c r="AO136" s="3598"/>
      <c r="AP136" s="3602"/>
      <c r="AQ136" s="3598"/>
      <c r="AR136" s="3598"/>
      <c r="AS136" s="3582"/>
      <c r="AT136" s="3598"/>
      <c r="AU136" s="3598"/>
      <c r="AV136" s="3582"/>
      <c r="AW136" s="3598"/>
      <c r="AX136" s="3598"/>
      <c r="AY136" s="3592"/>
      <c r="AZ136" s="3598"/>
      <c r="BA136" s="3598"/>
      <c r="BB136" s="3598"/>
      <c r="BC136" s="3582"/>
      <c r="BD136" s="3582"/>
      <c r="BE136" s="2776"/>
      <c r="BF136" s="2776"/>
      <c r="BG136" s="2776"/>
      <c r="BH136" s="2776"/>
      <c r="BI136" s="2776"/>
      <c r="BJ136" s="2776"/>
      <c r="BK136" s="2776"/>
      <c r="BL136" s="2776"/>
      <c r="BM136" s="2776"/>
      <c r="BN136" s="2776"/>
      <c r="BO136" s="2776"/>
      <c r="BP136" s="2776"/>
      <c r="BQ136" s="2776"/>
      <c r="BR136" s="2776"/>
      <c r="BS136" s="2776"/>
      <c r="BT136" s="2776"/>
      <c r="BU136" s="2776"/>
      <c r="BV136" s="2776"/>
      <c r="BW136" s="2776"/>
      <c r="BX136" s="2776"/>
      <c r="BY136" s="2776"/>
      <c r="BZ136" s="2776"/>
      <c r="CA136" s="2776"/>
      <c r="CB136" s="2776"/>
      <c r="CC136" s="2776"/>
      <c r="CD136" s="2776"/>
      <c r="CE136" s="2776"/>
      <c r="CF136" s="2776"/>
      <c r="CG136" s="2776"/>
      <c r="CH136" s="2776"/>
    </row>
    <row r="137" spans="1:86" s="2748" customFormat="1" ht="16.899999999999999" customHeight="1">
      <c r="A137" s="2746"/>
      <c r="B137" s="2746"/>
      <c r="C137" s="3573"/>
      <c r="D137" s="3578"/>
      <c r="E137" s="3576" t="s">
        <v>93</v>
      </c>
      <c r="F137" s="3577"/>
      <c r="G137" s="3598"/>
      <c r="H137" s="3598"/>
      <c r="I137" s="3602"/>
      <c r="J137" s="3598"/>
      <c r="K137" s="3598"/>
      <c r="L137" s="3582"/>
      <c r="M137" s="3598"/>
      <c r="N137" s="3598"/>
      <c r="O137" s="3582"/>
      <c r="P137" s="3598"/>
      <c r="Q137" s="3598"/>
      <c r="R137" s="3582"/>
      <c r="S137" s="3603"/>
      <c r="T137" s="3598"/>
      <c r="U137" s="3598"/>
      <c r="V137" s="3598"/>
      <c r="W137" s="3593"/>
      <c r="X137" s="3598"/>
      <c r="Y137" s="3598"/>
      <c r="Z137" s="3602"/>
      <c r="AA137" s="3598"/>
      <c r="AB137" s="3598"/>
      <c r="AC137" s="3582"/>
      <c r="AD137" s="3598"/>
      <c r="AE137" s="3598"/>
      <c r="AF137" s="3582"/>
      <c r="AG137" s="3598"/>
      <c r="AH137" s="3598"/>
      <c r="AI137" s="3592"/>
      <c r="AJ137" s="3598"/>
      <c r="AK137" s="3598"/>
      <c r="AL137" s="3598"/>
      <c r="AM137" s="3592"/>
      <c r="AN137" s="3598"/>
      <c r="AO137" s="3598"/>
      <c r="AP137" s="3602"/>
      <c r="AQ137" s="3598"/>
      <c r="AR137" s="3598"/>
      <c r="AS137" s="3582"/>
      <c r="AT137" s="3598"/>
      <c r="AU137" s="3598"/>
      <c r="AV137" s="3582"/>
      <c r="AW137" s="3598"/>
      <c r="AX137" s="3598"/>
      <c r="AY137" s="3592"/>
      <c r="AZ137" s="3598"/>
      <c r="BA137" s="3598"/>
      <c r="BB137" s="3598"/>
      <c r="BC137" s="3582"/>
      <c r="BD137" s="3582"/>
      <c r="BE137" s="2776"/>
      <c r="BF137" s="2776"/>
      <c r="BG137" s="2776"/>
      <c r="BH137" s="2776"/>
      <c r="BI137" s="2776"/>
      <c r="BJ137" s="2776"/>
      <c r="BK137" s="2776"/>
      <c r="BL137" s="2776"/>
      <c r="BM137" s="2776"/>
      <c r="BN137" s="2776"/>
      <c r="BO137" s="2776"/>
      <c r="BP137" s="2776"/>
      <c r="BQ137" s="2776"/>
      <c r="BR137" s="2776"/>
      <c r="BS137" s="2776"/>
      <c r="BT137" s="2776"/>
      <c r="BU137" s="2776"/>
      <c r="BV137" s="2776"/>
      <c r="BW137" s="2776"/>
      <c r="BX137" s="2776"/>
      <c r="BY137" s="2776"/>
      <c r="BZ137" s="2776"/>
      <c r="CA137" s="2776"/>
      <c r="CB137" s="2776"/>
      <c r="CC137" s="2776"/>
      <c r="CD137" s="2776"/>
      <c r="CE137" s="2776"/>
      <c r="CF137" s="2776"/>
      <c r="CG137" s="2776"/>
      <c r="CH137" s="2776"/>
    </row>
    <row r="138" spans="1:86" s="2748" customFormat="1" ht="16.899999999999999" customHeight="1">
      <c r="A138" s="2746"/>
      <c r="B138" s="2746"/>
      <c r="C138" s="3573"/>
      <c r="D138" s="3575" t="s">
        <v>1289</v>
      </c>
      <c r="E138" s="3576" t="s">
        <v>92</v>
      </c>
      <c r="F138" s="3577"/>
      <c r="G138" s="3598"/>
      <c r="H138" s="3598"/>
      <c r="I138" s="3602"/>
      <c r="J138" s="3598"/>
      <c r="K138" s="3598"/>
      <c r="L138" s="3582"/>
      <c r="M138" s="3598"/>
      <c r="N138" s="3598"/>
      <c r="O138" s="3582"/>
      <c r="P138" s="3598"/>
      <c r="Q138" s="3598"/>
      <c r="R138" s="3582"/>
      <c r="S138" s="3603"/>
      <c r="T138" s="3598"/>
      <c r="U138" s="3598"/>
      <c r="V138" s="3598"/>
      <c r="W138" s="3593"/>
      <c r="X138" s="3598"/>
      <c r="Y138" s="3598"/>
      <c r="Z138" s="3602"/>
      <c r="AA138" s="3598"/>
      <c r="AB138" s="3598"/>
      <c r="AC138" s="3582"/>
      <c r="AD138" s="3598"/>
      <c r="AE138" s="3598"/>
      <c r="AF138" s="3582"/>
      <c r="AG138" s="3598"/>
      <c r="AH138" s="3598"/>
      <c r="AI138" s="3592"/>
      <c r="AJ138" s="3598"/>
      <c r="AK138" s="3598"/>
      <c r="AL138" s="3598"/>
      <c r="AM138" s="3592"/>
      <c r="AN138" s="3598"/>
      <c r="AO138" s="3598"/>
      <c r="AP138" s="3602"/>
      <c r="AQ138" s="3598"/>
      <c r="AR138" s="3598"/>
      <c r="AS138" s="3582"/>
      <c r="AT138" s="3598"/>
      <c r="AU138" s="3598"/>
      <c r="AV138" s="3582"/>
      <c r="AW138" s="3598"/>
      <c r="AX138" s="3598"/>
      <c r="AY138" s="3592"/>
      <c r="AZ138" s="3598"/>
      <c r="BA138" s="3598"/>
      <c r="BB138" s="3598"/>
      <c r="BC138" s="3582"/>
      <c r="BD138" s="3582"/>
      <c r="BE138" s="2776"/>
      <c r="BF138" s="2776"/>
      <c r="BG138" s="2776"/>
      <c r="BH138" s="2776"/>
      <c r="BI138" s="2776"/>
      <c r="BJ138" s="2776"/>
      <c r="BK138" s="2776"/>
      <c r="BL138" s="2776"/>
      <c r="BM138" s="2776"/>
      <c r="BN138" s="2776"/>
      <c r="BO138" s="2776"/>
      <c r="BP138" s="2776"/>
      <c r="BQ138" s="2776"/>
      <c r="BR138" s="2776"/>
      <c r="BS138" s="2776"/>
      <c r="BT138" s="2776"/>
      <c r="BU138" s="2776"/>
      <c r="BV138" s="2776"/>
      <c r="BW138" s="2776"/>
      <c r="BX138" s="2776"/>
      <c r="BY138" s="2776"/>
      <c r="BZ138" s="2776"/>
      <c r="CA138" s="2776"/>
      <c r="CB138" s="2776"/>
      <c r="CC138" s="2776"/>
      <c r="CD138" s="2776"/>
      <c r="CE138" s="2776"/>
      <c r="CF138" s="2776"/>
      <c r="CG138" s="2776"/>
      <c r="CH138" s="2776"/>
    </row>
    <row r="139" spans="1:86" s="2748" customFormat="1" ht="16.899999999999999" customHeight="1">
      <c r="A139" s="2746"/>
      <c r="B139" s="2746"/>
      <c r="C139" s="3573"/>
      <c r="D139" s="3579"/>
      <c r="E139" s="3576" t="s">
        <v>338</v>
      </c>
      <c r="F139" s="3577"/>
      <c r="G139" s="3598"/>
      <c r="H139" s="3598"/>
      <c r="I139" s="3602"/>
      <c r="J139" s="3598"/>
      <c r="K139" s="3598"/>
      <c r="L139" s="3582"/>
      <c r="M139" s="3598"/>
      <c r="N139" s="3598"/>
      <c r="O139" s="3582"/>
      <c r="P139" s="3598"/>
      <c r="Q139" s="3598"/>
      <c r="R139" s="3582"/>
      <c r="S139" s="3603"/>
      <c r="T139" s="3598"/>
      <c r="U139" s="3598"/>
      <c r="V139" s="3598"/>
      <c r="W139" s="3593"/>
      <c r="X139" s="3598"/>
      <c r="Y139" s="3598"/>
      <c r="Z139" s="3602"/>
      <c r="AA139" s="3598"/>
      <c r="AB139" s="3598"/>
      <c r="AC139" s="3582"/>
      <c r="AD139" s="3598"/>
      <c r="AE139" s="3598"/>
      <c r="AF139" s="3582"/>
      <c r="AG139" s="3598"/>
      <c r="AH139" s="3598"/>
      <c r="AI139" s="3592"/>
      <c r="AJ139" s="3598"/>
      <c r="AK139" s="3598"/>
      <c r="AL139" s="3598"/>
      <c r="AM139" s="3592"/>
      <c r="AN139" s="3598"/>
      <c r="AO139" s="3598"/>
      <c r="AP139" s="3602"/>
      <c r="AQ139" s="3598"/>
      <c r="AR139" s="3598"/>
      <c r="AS139" s="3582"/>
      <c r="AT139" s="3598"/>
      <c r="AU139" s="3598"/>
      <c r="AV139" s="3582"/>
      <c r="AW139" s="3598"/>
      <c r="AX139" s="3598"/>
      <c r="AY139" s="3592"/>
      <c r="AZ139" s="3598"/>
      <c r="BA139" s="3598"/>
      <c r="BB139" s="3598"/>
      <c r="BC139" s="3582"/>
      <c r="BD139" s="3582"/>
      <c r="BE139" s="2776"/>
      <c r="BF139" s="2776"/>
      <c r="BG139" s="2776"/>
      <c r="BH139" s="2776"/>
      <c r="BI139" s="2776"/>
      <c r="BJ139" s="2776"/>
      <c r="BK139" s="2776"/>
      <c r="BL139" s="2776"/>
      <c r="BM139" s="2776"/>
      <c r="BN139" s="2776"/>
      <c r="BO139" s="2776"/>
      <c r="BP139" s="2776"/>
      <c r="BQ139" s="2776"/>
      <c r="BR139" s="2776"/>
      <c r="BS139" s="2776"/>
      <c r="BT139" s="2776"/>
      <c r="BU139" s="2776"/>
      <c r="BV139" s="2776"/>
      <c r="BW139" s="2776"/>
      <c r="BX139" s="2776"/>
      <c r="BY139" s="2776"/>
      <c r="BZ139" s="2776"/>
      <c r="CA139" s="2776"/>
      <c r="CB139" s="2776"/>
      <c r="CC139" s="2776"/>
      <c r="CD139" s="2776"/>
      <c r="CE139" s="2776"/>
      <c r="CF139" s="2776"/>
      <c r="CG139" s="2776"/>
      <c r="CH139" s="2776"/>
    </row>
    <row r="140" spans="1:86" s="2748" customFormat="1" ht="16.899999999999999" customHeight="1">
      <c r="A140" s="2746"/>
      <c r="B140" s="2746"/>
      <c r="C140" s="3573"/>
      <c r="D140" s="3578"/>
      <c r="E140" s="3576" t="s">
        <v>93</v>
      </c>
      <c r="F140" s="3577"/>
      <c r="G140" s="3598"/>
      <c r="H140" s="3598"/>
      <c r="I140" s="3602"/>
      <c r="J140" s="3598"/>
      <c r="K140" s="3598"/>
      <c r="L140" s="3582"/>
      <c r="M140" s="3598"/>
      <c r="N140" s="3598"/>
      <c r="O140" s="3582"/>
      <c r="P140" s="3598"/>
      <c r="Q140" s="3598"/>
      <c r="R140" s="3582"/>
      <c r="S140" s="3603"/>
      <c r="T140" s="3598"/>
      <c r="U140" s="3598"/>
      <c r="V140" s="3598"/>
      <c r="W140" s="3593"/>
      <c r="X140" s="3598"/>
      <c r="Y140" s="3598"/>
      <c r="Z140" s="3602"/>
      <c r="AA140" s="3598"/>
      <c r="AB140" s="3598"/>
      <c r="AC140" s="3582"/>
      <c r="AD140" s="3598"/>
      <c r="AE140" s="3598"/>
      <c r="AF140" s="3582"/>
      <c r="AG140" s="3598"/>
      <c r="AH140" s="3598"/>
      <c r="AI140" s="3592"/>
      <c r="AJ140" s="3598"/>
      <c r="AK140" s="3598"/>
      <c r="AL140" s="3598"/>
      <c r="AM140" s="3592"/>
      <c r="AN140" s="3598"/>
      <c r="AO140" s="3598"/>
      <c r="AP140" s="3602"/>
      <c r="AQ140" s="3598"/>
      <c r="AR140" s="3598"/>
      <c r="AS140" s="3582"/>
      <c r="AT140" s="3598"/>
      <c r="AU140" s="3598"/>
      <c r="AV140" s="3582"/>
      <c r="AW140" s="3598"/>
      <c r="AX140" s="3598"/>
      <c r="AY140" s="3592"/>
      <c r="AZ140" s="3598"/>
      <c r="BA140" s="3598"/>
      <c r="BB140" s="3598"/>
      <c r="BC140" s="3582"/>
      <c r="BD140" s="3582"/>
      <c r="BE140" s="2776"/>
      <c r="BF140" s="2776"/>
      <c r="BG140" s="2776"/>
      <c r="BH140" s="2776"/>
      <c r="BI140" s="2776"/>
      <c r="BJ140" s="2776"/>
      <c r="BK140" s="2776"/>
      <c r="BL140" s="2776"/>
      <c r="BM140" s="2776"/>
      <c r="BN140" s="2776"/>
      <c r="BO140" s="2776"/>
      <c r="BP140" s="2776"/>
      <c r="BQ140" s="2776"/>
      <c r="BR140" s="2776"/>
      <c r="BS140" s="2776"/>
      <c r="BT140" s="2776"/>
      <c r="BU140" s="2776"/>
      <c r="BV140" s="2776"/>
      <c r="BW140" s="2776"/>
      <c r="BX140" s="2776"/>
      <c r="BY140" s="2776"/>
      <c r="BZ140" s="2776"/>
      <c r="CA140" s="2776"/>
      <c r="CB140" s="2776"/>
      <c r="CC140" s="2776"/>
      <c r="CD140" s="2776"/>
      <c r="CE140" s="2776"/>
      <c r="CF140" s="2776"/>
      <c r="CG140" s="2776"/>
      <c r="CH140" s="2776"/>
    </row>
    <row r="141" spans="1:86" s="2748" customFormat="1" ht="16.899999999999999" customHeight="1">
      <c r="A141" s="2746"/>
      <c r="B141" s="2746"/>
      <c r="C141" s="3573"/>
      <c r="D141" s="3575" t="s">
        <v>1290</v>
      </c>
      <c r="E141" s="3576" t="s">
        <v>92</v>
      </c>
      <c r="F141" s="3577"/>
      <c r="G141" s="3598"/>
      <c r="H141" s="3598"/>
      <c r="I141" s="3602"/>
      <c r="J141" s="3598"/>
      <c r="K141" s="3598"/>
      <c r="L141" s="3582"/>
      <c r="M141" s="3598"/>
      <c r="N141" s="3598"/>
      <c r="O141" s="3582"/>
      <c r="P141" s="3598"/>
      <c r="Q141" s="3598"/>
      <c r="R141" s="3582"/>
      <c r="S141" s="3603"/>
      <c r="T141" s="3598"/>
      <c r="U141" s="3598"/>
      <c r="V141" s="3598"/>
      <c r="W141" s="3593"/>
      <c r="X141" s="3598"/>
      <c r="Y141" s="3598"/>
      <c r="Z141" s="3602"/>
      <c r="AA141" s="3598"/>
      <c r="AB141" s="3598"/>
      <c r="AC141" s="3582"/>
      <c r="AD141" s="3598"/>
      <c r="AE141" s="3598"/>
      <c r="AF141" s="3582"/>
      <c r="AG141" s="3598"/>
      <c r="AH141" s="3598"/>
      <c r="AI141" s="3592"/>
      <c r="AJ141" s="3598"/>
      <c r="AK141" s="3598"/>
      <c r="AL141" s="3598"/>
      <c r="AM141" s="3592"/>
      <c r="AN141" s="3598"/>
      <c r="AO141" s="3598"/>
      <c r="AP141" s="3602"/>
      <c r="AQ141" s="3598"/>
      <c r="AR141" s="3598"/>
      <c r="AS141" s="3582"/>
      <c r="AT141" s="3598"/>
      <c r="AU141" s="3598"/>
      <c r="AV141" s="3582"/>
      <c r="AW141" s="3598"/>
      <c r="AX141" s="3598"/>
      <c r="AY141" s="3592"/>
      <c r="AZ141" s="3598"/>
      <c r="BA141" s="3598"/>
      <c r="BB141" s="3598"/>
      <c r="BC141" s="3582"/>
      <c r="BD141" s="3582"/>
      <c r="BE141" s="2776"/>
      <c r="BF141" s="2776"/>
      <c r="BG141" s="2776"/>
      <c r="BH141" s="2776"/>
      <c r="BI141" s="2776"/>
      <c r="BJ141" s="2776"/>
      <c r="BK141" s="2776"/>
      <c r="BL141" s="2776"/>
      <c r="BM141" s="2776"/>
      <c r="BN141" s="2776"/>
      <c r="BO141" s="2776"/>
      <c r="BP141" s="2776"/>
      <c r="BQ141" s="2776"/>
      <c r="BR141" s="2776"/>
      <c r="BS141" s="2776"/>
      <c r="BT141" s="2776"/>
      <c r="BU141" s="2776"/>
      <c r="BV141" s="2776"/>
      <c r="BW141" s="2776"/>
      <c r="BX141" s="2776"/>
      <c r="BY141" s="2776"/>
      <c r="BZ141" s="2776"/>
      <c r="CA141" s="2776"/>
      <c r="CB141" s="2776"/>
      <c r="CC141" s="2776"/>
      <c r="CD141" s="2776"/>
      <c r="CE141" s="2776"/>
      <c r="CF141" s="2776"/>
      <c r="CG141" s="2776"/>
      <c r="CH141" s="2776"/>
    </row>
    <row r="142" spans="1:86" s="2748" customFormat="1" ht="16.899999999999999" customHeight="1">
      <c r="A142" s="2746"/>
      <c r="B142" s="2746"/>
      <c r="C142" s="3573"/>
      <c r="D142" s="3579"/>
      <c r="E142" s="3576" t="s">
        <v>338</v>
      </c>
      <c r="F142" s="3577"/>
      <c r="G142" s="3598"/>
      <c r="H142" s="3598"/>
      <c r="I142" s="3602"/>
      <c r="J142" s="3598"/>
      <c r="K142" s="3598"/>
      <c r="L142" s="3582"/>
      <c r="M142" s="3598"/>
      <c r="N142" s="3598"/>
      <c r="O142" s="3582"/>
      <c r="P142" s="3598"/>
      <c r="Q142" s="3598"/>
      <c r="R142" s="3582"/>
      <c r="S142" s="3603"/>
      <c r="T142" s="3598"/>
      <c r="U142" s="3598"/>
      <c r="V142" s="3598"/>
      <c r="W142" s="3593"/>
      <c r="X142" s="3598"/>
      <c r="Y142" s="3598"/>
      <c r="Z142" s="3602"/>
      <c r="AA142" s="3598"/>
      <c r="AB142" s="3598"/>
      <c r="AC142" s="3582"/>
      <c r="AD142" s="3598"/>
      <c r="AE142" s="3598"/>
      <c r="AF142" s="3582"/>
      <c r="AG142" s="3598"/>
      <c r="AH142" s="3598"/>
      <c r="AI142" s="3592"/>
      <c r="AJ142" s="3598"/>
      <c r="AK142" s="3598"/>
      <c r="AL142" s="3598"/>
      <c r="AM142" s="3592"/>
      <c r="AN142" s="3598"/>
      <c r="AO142" s="3598"/>
      <c r="AP142" s="3602"/>
      <c r="AQ142" s="3598"/>
      <c r="AR142" s="3598"/>
      <c r="AS142" s="3582"/>
      <c r="AT142" s="3598"/>
      <c r="AU142" s="3598"/>
      <c r="AV142" s="3582"/>
      <c r="AW142" s="3598"/>
      <c r="AX142" s="3598"/>
      <c r="AY142" s="3592"/>
      <c r="AZ142" s="3598"/>
      <c r="BA142" s="3598"/>
      <c r="BB142" s="3598"/>
      <c r="BC142" s="3582"/>
      <c r="BD142" s="3582"/>
      <c r="BE142" s="2776"/>
      <c r="BF142" s="2776"/>
      <c r="BG142" s="2776"/>
      <c r="BH142" s="2776"/>
      <c r="BI142" s="2776"/>
      <c r="BJ142" s="2776"/>
      <c r="BK142" s="2776"/>
      <c r="BL142" s="2776"/>
      <c r="BM142" s="2776"/>
      <c r="BN142" s="2776"/>
      <c r="BO142" s="2776"/>
      <c r="BP142" s="2776"/>
      <c r="BQ142" s="2776"/>
      <c r="BR142" s="2776"/>
      <c r="BS142" s="2776"/>
      <c r="BT142" s="2776"/>
      <c r="BU142" s="2776"/>
      <c r="BV142" s="2776"/>
      <c r="BW142" s="2776"/>
      <c r="BX142" s="2776"/>
      <c r="BY142" s="2776"/>
      <c r="BZ142" s="2776"/>
      <c r="CA142" s="2776"/>
      <c r="CB142" s="2776"/>
      <c r="CC142" s="2776"/>
      <c r="CD142" s="2776"/>
      <c r="CE142" s="2776"/>
      <c r="CF142" s="2776"/>
      <c r="CG142" s="2776"/>
      <c r="CH142" s="2776"/>
    </row>
    <row r="143" spans="1:86" s="2748" customFormat="1" ht="16.899999999999999" customHeight="1">
      <c r="A143" s="2746"/>
      <c r="B143" s="2746"/>
      <c r="C143" s="3573"/>
      <c r="D143" s="3578"/>
      <c r="E143" s="3576" t="s">
        <v>93</v>
      </c>
      <c r="F143" s="3577"/>
      <c r="G143" s="3598"/>
      <c r="H143" s="3598"/>
      <c r="I143" s="3602"/>
      <c r="J143" s="3598"/>
      <c r="K143" s="3598"/>
      <c r="L143" s="3582"/>
      <c r="M143" s="3598"/>
      <c r="N143" s="3598"/>
      <c r="O143" s="3582"/>
      <c r="P143" s="3598"/>
      <c r="Q143" s="3598"/>
      <c r="R143" s="3582"/>
      <c r="S143" s="3603"/>
      <c r="T143" s="3598"/>
      <c r="U143" s="3598"/>
      <c r="V143" s="3598"/>
      <c r="W143" s="3593"/>
      <c r="X143" s="3598"/>
      <c r="Y143" s="3598"/>
      <c r="Z143" s="3602"/>
      <c r="AA143" s="3598"/>
      <c r="AB143" s="3598"/>
      <c r="AC143" s="3582"/>
      <c r="AD143" s="3598"/>
      <c r="AE143" s="3598"/>
      <c r="AF143" s="3582"/>
      <c r="AG143" s="3598"/>
      <c r="AH143" s="3598"/>
      <c r="AI143" s="3592"/>
      <c r="AJ143" s="3598"/>
      <c r="AK143" s="3598"/>
      <c r="AL143" s="3598"/>
      <c r="AM143" s="3592"/>
      <c r="AN143" s="3598"/>
      <c r="AO143" s="3598"/>
      <c r="AP143" s="3602"/>
      <c r="AQ143" s="3598"/>
      <c r="AR143" s="3598"/>
      <c r="AS143" s="3582"/>
      <c r="AT143" s="3598"/>
      <c r="AU143" s="3598"/>
      <c r="AV143" s="3582"/>
      <c r="AW143" s="3598"/>
      <c r="AX143" s="3598"/>
      <c r="AY143" s="3592"/>
      <c r="AZ143" s="3598"/>
      <c r="BA143" s="3598"/>
      <c r="BB143" s="3598"/>
      <c r="BC143" s="3582"/>
      <c r="BD143" s="3582"/>
      <c r="BE143" s="2776"/>
      <c r="BF143" s="2776"/>
      <c r="BG143" s="2776"/>
      <c r="BH143" s="2776"/>
      <c r="BI143" s="2776"/>
      <c r="BJ143" s="2776"/>
      <c r="BK143" s="2776"/>
      <c r="BL143" s="2776"/>
      <c r="BM143" s="2776"/>
      <c r="BN143" s="2776"/>
      <c r="BO143" s="2776"/>
      <c r="BP143" s="2776"/>
      <c r="BQ143" s="2776"/>
      <c r="BR143" s="2776"/>
      <c r="BS143" s="2776"/>
      <c r="BT143" s="2776"/>
      <c r="BU143" s="2776"/>
      <c r="BV143" s="2776"/>
      <c r="BW143" s="2776"/>
      <c r="BX143" s="2776"/>
      <c r="BY143" s="2776"/>
      <c r="BZ143" s="2776"/>
      <c r="CA143" s="2776"/>
      <c r="CB143" s="2776"/>
      <c r="CC143" s="2776"/>
      <c r="CD143" s="2776"/>
      <c r="CE143" s="2776"/>
      <c r="CF143" s="2776"/>
      <c r="CG143" s="2776"/>
      <c r="CH143" s="2776"/>
    </row>
    <row r="144" spans="1:86" s="2748" customFormat="1" ht="16.899999999999999" customHeight="1">
      <c r="A144" s="2746"/>
      <c r="B144" s="2746"/>
      <c r="C144" s="3573"/>
      <c r="D144" s="3575" t="s">
        <v>1291</v>
      </c>
      <c r="E144" s="3576" t="s">
        <v>92</v>
      </c>
      <c r="F144" s="3577"/>
      <c r="G144" s="3598"/>
      <c r="H144" s="3598"/>
      <c r="I144" s="3602"/>
      <c r="J144" s="3598"/>
      <c r="K144" s="3598"/>
      <c r="L144" s="3582"/>
      <c r="M144" s="3598"/>
      <c r="N144" s="3598"/>
      <c r="O144" s="3582"/>
      <c r="P144" s="3598"/>
      <c r="Q144" s="3598"/>
      <c r="R144" s="3582"/>
      <c r="S144" s="3603"/>
      <c r="T144" s="3598"/>
      <c r="U144" s="3598"/>
      <c r="V144" s="3598"/>
      <c r="W144" s="3593"/>
      <c r="X144" s="3598"/>
      <c r="Y144" s="3598"/>
      <c r="Z144" s="3602"/>
      <c r="AA144" s="3598"/>
      <c r="AB144" s="3598"/>
      <c r="AC144" s="3582"/>
      <c r="AD144" s="3598"/>
      <c r="AE144" s="3598"/>
      <c r="AF144" s="3582"/>
      <c r="AG144" s="3598"/>
      <c r="AH144" s="3598"/>
      <c r="AI144" s="3592"/>
      <c r="AJ144" s="3598"/>
      <c r="AK144" s="3598"/>
      <c r="AL144" s="3598"/>
      <c r="AM144" s="3592"/>
      <c r="AN144" s="3598"/>
      <c r="AO144" s="3598"/>
      <c r="AP144" s="3602"/>
      <c r="AQ144" s="3598"/>
      <c r="AR144" s="3598"/>
      <c r="AS144" s="3582"/>
      <c r="AT144" s="3598"/>
      <c r="AU144" s="3598"/>
      <c r="AV144" s="3582"/>
      <c r="AW144" s="3598"/>
      <c r="AX144" s="3598"/>
      <c r="AY144" s="3592"/>
      <c r="AZ144" s="3598"/>
      <c r="BA144" s="3598"/>
      <c r="BB144" s="3598"/>
      <c r="BC144" s="3582"/>
      <c r="BD144" s="3582"/>
      <c r="BE144" s="2776"/>
      <c r="BF144" s="2776"/>
      <c r="BG144" s="2776"/>
      <c r="BH144" s="2776"/>
      <c r="BI144" s="2776"/>
      <c r="BJ144" s="2776"/>
      <c r="BK144" s="2776"/>
      <c r="BL144" s="2776"/>
      <c r="BM144" s="2776"/>
      <c r="BN144" s="2776"/>
      <c r="BO144" s="2776"/>
      <c r="BP144" s="2776"/>
      <c r="BQ144" s="2776"/>
      <c r="BR144" s="2776"/>
      <c r="BS144" s="2776"/>
      <c r="BT144" s="2776"/>
      <c r="BU144" s="2776"/>
      <c r="BV144" s="2776"/>
      <c r="BW144" s="2776"/>
      <c r="BX144" s="2776"/>
      <c r="BY144" s="2776"/>
      <c r="BZ144" s="2776"/>
      <c r="CA144" s="2776"/>
      <c r="CB144" s="2776"/>
      <c r="CC144" s="2776"/>
      <c r="CD144" s="2776"/>
      <c r="CE144" s="2776"/>
      <c r="CF144" s="2776"/>
      <c r="CG144" s="2776"/>
      <c r="CH144" s="2776"/>
    </row>
    <row r="145" spans="1:94" s="2748" customFormat="1" ht="16.899999999999999" customHeight="1">
      <c r="A145" s="2746"/>
      <c r="B145" s="2746"/>
      <c r="C145" s="3573"/>
      <c r="D145" s="3579"/>
      <c r="E145" s="3576" t="s">
        <v>338</v>
      </c>
      <c r="F145" s="3577"/>
      <c r="G145" s="3598"/>
      <c r="H145" s="3598"/>
      <c r="I145" s="3602"/>
      <c r="J145" s="3598"/>
      <c r="K145" s="3598"/>
      <c r="L145" s="3582"/>
      <c r="M145" s="3598"/>
      <c r="N145" s="3598"/>
      <c r="O145" s="3582"/>
      <c r="P145" s="3598"/>
      <c r="Q145" s="3598"/>
      <c r="R145" s="3582"/>
      <c r="S145" s="3603"/>
      <c r="T145" s="3598"/>
      <c r="U145" s="3598"/>
      <c r="V145" s="3598"/>
      <c r="W145" s="3593"/>
      <c r="X145" s="3598"/>
      <c r="Y145" s="3598"/>
      <c r="Z145" s="3602"/>
      <c r="AA145" s="3598"/>
      <c r="AB145" s="3598"/>
      <c r="AC145" s="3582"/>
      <c r="AD145" s="3598"/>
      <c r="AE145" s="3598"/>
      <c r="AF145" s="3582"/>
      <c r="AG145" s="3598"/>
      <c r="AH145" s="3598"/>
      <c r="AI145" s="3592"/>
      <c r="AJ145" s="3598"/>
      <c r="AK145" s="3598"/>
      <c r="AL145" s="3598"/>
      <c r="AM145" s="3592"/>
      <c r="AN145" s="3598"/>
      <c r="AO145" s="3598"/>
      <c r="AP145" s="3602"/>
      <c r="AQ145" s="3598"/>
      <c r="AR145" s="3598"/>
      <c r="AS145" s="3582"/>
      <c r="AT145" s="3598"/>
      <c r="AU145" s="3598"/>
      <c r="AV145" s="3582"/>
      <c r="AW145" s="3598"/>
      <c r="AX145" s="3598"/>
      <c r="AY145" s="3592"/>
      <c r="AZ145" s="3598"/>
      <c r="BA145" s="3598"/>
      <c r="BB145" s="3598"/>
      <c r="BC145" s="3582"/>
      <c r="BD145" s="3582"/>
      <c r="BE145" s="2776"/>
      <c r="BF145" s="2776"/>
      <c r="BG145" s="2776"/>
      <c r="BH145" s="2776"/>
      <c r="BI145" s="2776"/>
      <c r="BJ145" s="2776"/>
      <c r="BK145" s="2776"/>
      <c r="BL145" s="2776"/>
      <c r="BM145" s="2776"/>
      <c r="BN145" s="2776"/>
      <c r="BO145" s="2776"/>
      <c r="BP145" s="2776"/>
      <c r="BQ145" s="2776"/>
      <c r="BR145" s="2776"/>
      <c r="BS145" s="2776"/>
      <c r="BT145" s="2776"/>
      <c r="BU145" s="2776"/>
      <c r="BV145" s="2776"/>
      <c r="BW145" s="2776"/>
      <c r="BX145" s="2776"/>
      <c r="BY145" s="2776"/>
      <c r="BZ145" s="2776"/>
      <c r="CA145" s="2776"/>
      <c r="CB145" s="2776"/>
      <c r="CC145" s="2776"/>
      <c r="CD145" s="2776"/>
      <c r="CE145" s="2776"/>
      <c r="CF145" s="2776"/>
      <c r="CG145" s="2776"/>
      <c r="CH145" s="2776"/>
    </row>
    <row r="146" spans="1:94" s="2748" customFormat="1" ht="16.899999999999999" customHeight="1">
      <c r="A146" s="2746"/>
      <c r="B146" s="2746"/>
      <c r="C146" s="3573"/>
      <c r="D146" s="3578"/>
      <c r="E146" s="3576" t="s">
        <v>93</v>
      </c>
      <c r="F146" s="3577"/>
      <c r="G146" s="3598"/>
      <c r="H146" s="3598"/>
      <c r="I146" s="3602"/>
      <c r="J146" s="3598"/>
      <c r="K146" s="3598"/>
      <c r="L146" s="3582"/>
      <c r="M146" s="3598"/>
      <c r="N146" s="3598"/>
      <c r="O146" s="3582"/>
      <c r="P146" s="3598"/>
      <c r="Q146" s="3598"/>
      <c r="R146" s="3582"/>
      <c r="S146" s="3603"/>
      <c r="T146" s="3598"/>
      <c r="U146" s="3598"/>
      <c r="V146" s="3598"/>
      <c r="W146" s="3593"/>
      <c r="X146" s="3598"/>
      <c r="Y146" s="3598"/>
      <c r="Z146" s="3602"/>
      <c r="AA146" s="3598"/>
      <c r="AB146" s="3598"/>
      <c r="AC146" s="3582"/>
      <c r="AD146" s="3598"/>
      <c r="AE146" s="3598"/>
      <c r="AF146" s="3582"/>
      <c r="AG146" s="3598"/>
      <c r="AH146" s="3598"/>
      <c r="AI146" s="3592"/>
      <c r="AJ146" s="3598"/>
      <c r="AK146" s="3598"/>
      <c r="AL146" s="3598"/>
      <c r="AM146" s="3592"/>
      <c r="AN146" s="3598"/>
      <c r="AO146" s="3598"/>
      <c r="AP146" s="3602"/>
      <c r="AQ146" s="3598"/>
      <c r="AR146" s="3598"/>
      <c r="AS146" s="3582"/>
      <c r="AT146" s="3598"/>
      <c r="AU146" s="3598"/>
      <c r="AV146" s="3582"/>
      <c r="AW146" s="3598"/>
      <c r="AX146" s="3598"/>
      <c r="AY146" s="3592"/>
      <c r="AZ146" s="3598"/>
      <c r="BA146" s="3598"/>
      <c r="BB146" s="3598"/>
      <c r="BC146" s="3582"/>
      <c r="BD146" s="3582"/>
      <c r="BE146" s="2776"/>
      <c r="BF146" s="2776"/>
      <c r="BG146" s="2776"/>
      <c r="BH146" s="2776"/>
      <c r="BI146" s="2776"/>
      <c r="BJ146" s="2776"/>
      <c r="BK146" s="2776"/>
      <c r="BL146" s="2776"/>
      <c r="BM146" s="2776"/>
      <c r="BN146" s="2776"/>
      <c r="BO146" s="2776"/>
      <c r="BP146" s="2776"/>
      <c r="BQ146" s="2776"/>
      <c r="BR146" s="2776"/>
      <c r="BS146" s="2776"/>
      <c r="BT146" s="2776"/>
      <c r="BU146" s="2776"/>
      <c r="BV146" s="2776"/>
      <c r="BW146" s="2776"/>
      <c r="BX146" s="2776"/>
      <c r="BY146" s="2776"/>
      <c r="BZ146" s="2776"/>
      <c r="CA146" s="2776"/>
      <c r="CB146" s="2776"/>
      <c r="CC146" s="2776"/>
      <c r="CD146" s="2776"/>
      <c r="CE146" s="2776"/>
      <c r="CF146" s="2776"/>
      <c r="CG146" s="2776"/>
      <c r="CH146" s="2776"/>
    </row>
    <row r="147" spans="1:94" s="2748" customFormat="1" ht="16.899999999999999" customHeight="1">
      <c r="A147" s="2746"/>
      <c r="B147" s="2746"/>
      <c r="C147" s="3573"/>
      <c r="D147" s="3575" t="s">
        <v>1295</v>
      </c>
      <c r="E147" s="3576" t="s">
        <v>92</v>
      </c>
      <c r="F147" s="3577"/>
      <c r="G147" s="3598"/>
      <c r="H147" s="3598"/>
      <c r="I147" s="3602"/>
      <c r="J147" s="3598"/>
      <c r="K147" s="3598"/>
      <c r="L147" s="3582"/>
      <c r="M147" s="3598"/>
      <c r="N147" s="3598"/>
      <c r="O147" s="3582"/>
      <c r="P147" s="3598"/>
      <c r="Q147" s="3598"/>
      <c r="R147" s="3582"/>
      <c r="S147" s="3603"/>
      <c r="T147" s="3598"/>
      <c r="U147" s="3598"/>
      <c r="V147" s="3598"/>
      <c r="W147" s="3593"/>
      <c r="X147" s="3598"/>
      <c r="Y147" s="3598"/>
      <c r="Z147" s="3602"/>
      <c r="AA147" s="3598"/>
      <c r="AB147" s="3598"/>
      <c r="AC147" s="3582"/>
      <c r="AD147" s="3598"/>
      <c r="AE147" s="3598"/>
      <c r="AF147" s="3582"/>
      <c r="AG147" s="3598"/>
      <c r="AH147" s="3598"/>
      <c r="AI147" s="3592"/>
      <c r="AJ147" s="3598"/>
      <c r="AK147" s="3598"/>
      <c r="AL147" s="3598"/>
      <c r="AM147" s="3592"/>
      <c r="AN147" s="3598"/>
      <c r="AO147" s="3598"/>
      <c r="AP147" s="3602"/>
      <c r="AQ147" s="3598"/>
      <c r="AR147" s="3598"/>
      <c r="AS147" s="3582"/>
      <c r="AT147" s="3598"/>
      <c r="AU147" s="3598"/>
      <c r="AV147" s="3582"/>
      <c r="AW147" s="3598"/>
      <c r="AX147" s="3598"/>
      <c r="AY147" s="3592"/>
      <c r="AZ147" s="3598"/>
      <c r="BA147" s="3598"/>
      <c r="BB147" s="3598"/>
      <c r="BC147" s="3582"/>
      <c r="BD147" s="3582"/>
      <c r="BE147" s="2776"/>
      <c r="BF147" s="2776"/>
      <c r="BG147" s="2776"/>
      <c r="BH147" s="2776"/>
      <c r="BI147" s="2776"/>
      <c r="BJ147" s="2776"/>
      <c r="BK147" s="2776"/>
      <c r="BL147" s="2776"/>
      <c r="BM147" s="2776"/>
      <c r="BN147" s="2776"/>
      <c r="BO147" s="2776"/>
      <c r="BP147" s="2776"/>
      <c r="BQ147" s="2776"/>
      <c r="BR147" s="2776"/>
      <c r="BS147" s="2776"/>
      <c r="BT147" s="2776"/>
      <c r="BU147" s="2776"/>
      <c r="BV147" s="2776"/>
      <c r="BW147" s="2776"/>
      <c r="BX147" s="2776"/>
      <c r="BY147" s="2776"/>
      <c r="BZ147" s="2776"/>
      <c r="CA147" s="2776"/>
      <c r="CB147" s="2776"/>
      <c r="CC147" s="2776"/>
      <c r="CD147" s="2776"/>
      <c r="CE147" s="2776"/>
      <c r="CF147" s="2776"/>
      <c r="CG147" s="2776"/>
      <c r="CH147" s="2776"/>
    </row>
    <row r="148" spans="1:94" s="2748" customFormat="1" ht="16.899999999999999" customHeight="1">
      <c r="A148" s="2746"/>
      <c r="B148" s="2746"/>
      <c r="C148" s="3573"/>
      <c r="D148" s="3579"/>
      <c r="E148" s="3576" t="s">
        <v>338</v>
      </c>
      <c r="F148" s="3577"/>
      <c r="G148" s="3598"/>
      <c r="H148" s="3598"/>
      <c r="I148" s="3602"/>
      <c r="J148" s="3598"/>
      <c r="K148" s="3598"/>
      <c r="L148" s="3582"/>
      <c r="M148" s="3598"/>
      <c r="N148" s="3598"/>
      <c r="O148" s="3582"/>
      <c r="P148" s="3598"/>
      <c r="Q148" s="3598"/>
      <c r="R148" s="3582"/>
      <c r="S148" s="3603"/>
      <c r="T148" s="3598"/>
      <c r="U148" s="3598"/>
      <c r="V148" s="3598"/>
      <c r="W148" s="3593"/>
      <c r="X148" s="3598"/>
      <c r="Y148" s="3598"/>
      <c r="Z148" s="3602"/>
      <c r="AA148" s="3598"/>
      <c r="AB148" s="3598"/>
      <c r="AC148" s="3582"/>
      <c r="AD148" s="3598"/>
      <c r="AE148" s="3598"/>
      <c r="AF148" s="3582"/>
      <c r="AG148" s="3598"/>
      <c r="AH148" s="3598"/>
      <c r="AI148" s="3592"/>
      <c r="AJ148" s="3598"/>
      <c r="AK148" s="3598"/>
      <c r="AL148" s="3598"/>
      <c r="AM148" s="3592"/>
      <c r="AN148" s="3598"/>
      <c r="AO148" s="3598"/>
      <c r="AP148" s="3602"/>
      <c r="AQ148" s="3598"/>
      <c r="AR148" s="3598"/>
      <c r="AS148" s="3582"/>
      <c r="AT148" s="3598"/>
      <c r="AU148" s="3598"/>
      <c r="AV148" s="3582"/>
      <c r="AW148" s="3598"/>
      <c r="AX148" s="3598"/>
      <c r="AY148" s="3592"/>
      <c r="AZ148" s="3598"/>
      <c r="BA148" s="3598"/>
      <c r="BB148" s="3598"/>
      <c r="BC148" s="3582"/>
      <c r="BD148" s="3582"/>
      <c r="BE148" s="2776"/>
      <c r="BF148" s="2776"/>
      <c r="BG148" s="2776"/>
      <c r="BH148" s="2776"/>
      <c r="BI148" s="2776"/>
      <c r="BJ148" s="2776"/>
      <c r="BK148" s="2776"/>
      <c r="BL148" s="2776"/>
      <c r="BM148" s="2776"/>
      <c r="BN148" s="2776"/>
      <c r="BO148" s="2776"/>
      <c r="BP148" s="2776"/>
      <c r="BQ148" s="2776"/>
      <c r="BR148" s="2776"/>
      <c r="BS148" s="2776"/>
      <c r="BT148" s="2776"/>
      <c r="BU148" s="2776"/>
      <c r="BV148" s="2776"/>
      <c r="BW148" s="2776"/>
      <c r="BX148" s="2776"/>
      <c r="BY148" s="2776"/>
      <c r="BZ148" s="2776"/>
      <c r="CA148" s="2776"/>
      <c r="CB148" s="2776"/>
      <c r="CC148" s="2776"/>
      <c r="CD148" s="2776"/>
      <c r="CE148" s="2776"/>
      <c r="CF148" s="2776"/>
      <c r="CG148" s="2776"/>
      <c r="CH148" s="2776"/>
    </row>
    <row r="149" spans="1:94" s="2748" customFormat="1" ht="16.899999999999999" customHeight="1">
      <c r="A149" s="2746"/>
      <c r="B149" s="2746"/>
      <c r="C149" s="3574"/>
      <c r="D149" s="3578"/>
      <c r="E149" s="3576" t="s">
        <v>93</v>
      </c>
      <c r="F149" s="3577"/>
      <c r="G149" s="3598"/>
      <c r="H149" s="3598"/>
      <c r="I149" s="3602"/>
      <c r="J149" s="3598"/>
      <c r="K149" s="3598"/>
      <c r="L149" s="3582"/>
      <c r="M149" s="3598"/>
      <c r="N149" s="3598"/>
      <c r="O149" s="3582"/>
      <c r="P149" s="3598"/>
      <c r="Q149" s="3598"/>
      <c r="R149" s="3582"/>
      <c r="S149" s="3603"/>
      <c r="T149" s="3598"/>
      <c r="U149" s="3598"/>
      <c r="V149" s="3598"/>
      <c r="W149" s="3593"/>
      <c r="X149" s="3598"/>
      <c r="Y149" s="3598"/>
      <c r="Z149" s="3602"/>
      <c r="AA149" s="3598"/>
      <c r="AB149" s="3598"/>
      <c r="AC149" s="3582"/>
      <c r="AD149" s="3598"/>
      <c r="AE149" s="3598"/>
      <c r="AF149" s="3582"/>
      <c r="AG149" s="3598"/>
      <c r="AH149" s="3598"/>
      <c r="AI149" s="3592"/>
      <c r="AJ149" s="3598"/>
      <c r="AK149" s="3598"/>
      <c r="AL149" s="3598"/>
      <c r="AM149" s="3592"/>
      <c r="AN149" s="3598"/>
      <c r="AO149" s="3598"/>
      <c r="AP149" s="3602"/>
      <c r="AQ149" s="3598"/>
      <c r="AR149" s="3598"/>
      <c r="AS149" s="3582"/>
      <c r="AT149" s="3598"/>
      <c r="AU149" s="3598"/>
      <c r="AV149" s="3582"/>
      <c r="AW149" s="3598"/>
      <c r="AX149" s="3598"/>
      <c r="AY149" s="3592"/>
      <c r="AZ149" s="3598"/>
      <c r="BA149" s="3598"/>
      <c r="BB149" s="3598"/>
      <c r="BC149" s="3582"/>
      <c r="BD149" s="3582"/>
      <c r="BE149" s="2776"/>
      <c r="BF149" s="2776"/>
      <c r="BG149" s="2776"/>
      <c r="BH149" s="2776"/>
      <c r="BI149" s="2776"/>
      <c r="BJ149" s="2776"/>
      <c r="BK149" s="2776"/>
      <c r="BL149" s="2776"/>
      <c r="BM149" s="2776"/>
      <c r="BN149" s="2776"/>
      <c r="BO149" s="2776"/>
      <c r="BP149" s="2776"/>
      <c r="BQ149" s="2776"/>
      <c r="BR149" s="2776"/>
      <c r="BS149" s="2776"/>
      <c r="BT149" s="2776"/>
      <c r="BU149" s="2776"/>
      <c r="BV149" s="2776"/>
      <c r="BW149" s="2776"/>
      <c r="BX149" s="2776"/>
      <c r="BY149" s="2776"/>
      <c r="BZ149" s="2776"/>
      <c r="CA149" s="2776"/>
      <c r="CB149" s="2776"/>
      <c r="CC149" s="2776"/>
      <c r="CD149" s="2776"/>
      <c r="CE149" s="2776"/>
      <c r="CF149" s="2776"/>
      <c r="CG149" s="2776"/>
      <c r="CH149" s="2776"/>
    </row>
    <row r="150" spans="1:94" ht="16.899999999999999" customHeight="1">
      <c r="C150" s="3580"/>
      <c r="D150" s="3581"/>
      <c r="E150" s="3582"/>
      <c r="F150" s="3582"/>
      <c r="G150" s="3582"/>
      <c r="H150" s="3582"/>
      <c r="I150" s="3582"/>
      <c r="J150" s="3582"/>
      <c r="K150" s="3582"/>
      <c r="L150" s="3582"/>
      <c r="M150" s="3582"/>
      <c r="N150" s="3582"/>
      <c r="O150" s="3582"/>
      <c r="P150" s="3582"/>
      <c r="Q150" s="3582"/>
      <c r="R150" s="3582"/>
      <c r="S150" s="3582"/>
      <c r="T150" s="3582"/>
      <c r="U150" s="3582"/>
      <c r="V150" s="3582"/>
      <c r="W150" s="3582"/>
      <c r="X150" s="3582"/>
      <c r="Y150" s="3582"/>
      <c r="Z150" s="3582"/>
      <c r="AA150" s="3582"/>
      <c r="AB150" s="3582"/>
      <c r="AC150" s="3582"/>
      <c r="AD150" s="3582"/>
      <c r="AE150" s="3582"/>
      <c r="AF150" s="3582"/>
      <c r="AG150" s="3582"/>
      <c r="AH150" s="3582"/>
      <c r="AI150" s="3582"/>
      <c r="AJ150" s="3582"/>
      <c r="AK150" s="3582"/>
      <c r="AL150" s="3582"/>
      <c r="AM150" s="3582"/>
      <c r="AN150" s="3582"/>
      <c r="AO150" s="3582"/>
      <c r="AP150" s="3582"/>
      <c r="AQ150" s="3582"/>
      <c r="AR150" s="3582"/>
      <c r="AS150" s="3582"/>
      <c r="AT150" s="3582"/>
      <c r="AU150" s="3582"/>
      <c r="AV150" s="3582"/>
      <c r="AW150" s="3582"/>
      <c r="AX150" s="3582"/>
      <c r="AY150" s="3582"/>
      <c r="AZ150" s="3582"/>
      <c r="BA150" s="3582"/>
      <c r="BB150" s="3582"/>
      <c r="BC150" s="3582"/>
      <c r="BD150" s="3582"/>
      <c r="BE150" s="2759"/>
      <c r="BF150" s="2759"/>
      <c r="BG150" s="2759"/>
      <c r="BH150" s="2759"/>
      <c r="BI150" s="2759"/>
      <c r="BJ150" s="2759"/>
      <c r="BK150" s="2759"/>
      <c r="BL150" s="2759"/>
      <c r="BM150" s="2759"/>
      <c r="BN150" s="2759"/>
      <c r="BO150" s="2759"/>
      <c r="BP150" s="2759"/>
      <c r="BQ150" s="2759"/>
      <c r="BR150" s="2759"/>
      <c r="BS150" s="2759"/>
      <c r="BT150" s="2759"/>
      <c r="BU150" s="2759"/>
      <c r="BV150" s="2759"/>
      <c r="BW150" s="2759"/>
      <c r="BX150" s="2759"/>
      <c r="BY150" s="2759"/>
      <c r="BZ150" s="2759"/>
      <c r="CA150" s="2759"/>
      <c r="CB150" s="2759"/>
      <c r="CC150" s="2759"/>
      <c r="CD150" s="2759"/>
      <c r="CE150" s="2759"/>
      <c r="CF150" s="2759"/>
      <c r="CG150" s="2759"/>
      <c r="CH150" s="2759"/>
      <c r="CP150" s="2752"/>
    </row>
    <row r="151" spans="1:94" ht="16.899999999999999" customHeight="1">
      <c r="C151" s="3580"/>
      <c r="D151" s="3581"/>
      <c r="E151" s="3582"/>
      <c r="F151" s="3582"/>
      <c r="G151" s="3589" t="s">
        <v>1262</v>
      </c>
      <c r="H151" s="3589"/>
      <c r="I151" s="3582"/>
      <c r="J151" s="3589" t="s">
        <v>1263</v>
      </c>
      <c r="K151" s="3589"/>
      <c r="L151" s="3582"/>
      <c r="M151" s="3589" t="s">
        <v>1264</v>
      </c>
      <c r="N151" s="3589"/>
      <c r="O151" s="3582"/>
      <c r="P151" s="3589" t="s">
        <v>1265</v>
      </c>
      <c r="Q151" s="3589"/>
      <c r="R151" s="3582"/>
      <c r="S151" s="3582"/>
      <c r="T151" s="3582"/>
      <c r="U151" s="3582"/>
      <c r="V151" s="3582"/>
      <c r="W151" s="3582"/>
      <c r="X151" s="3589" t="s">
        <v>1262</v>
      </c>
      <c r="Y151" s="3589"/>
      <c r="Z151" s="3582"/>
      <c r="AA151" s="3589" t="s">
        <v>1263</v>
      </c>
      <c r="AB151" s="3589"/>
      <c r="AC151" s="3582"/>
      <c r="AD151" s="3589" t="s">
        <v>1264</v>
      </c>
      <c r="AE151" s="3589"/>
      <c r="AF151" s="3582"/>
      <c r="AG151" s="3589" t="s">
        <v>1265</v>
      </c>
      <c r="AH151" s="3589"/>
      <c r="AI151" s="3582"/>
      <c r="AJ151" s="3582"/>
      <c r="AK151" s="3582"/>
      <c r="AL151" s="3582"/>
      <c r="AM151" s="3582"/>
      <c r="AN151" s="3589" t="s">
        <v>1262</v>
      </c>
      <c r="AO151" s="3589"/>
      <c r="AP151" s="3582"/>
      <c r="AQ151" s="3589" t="s">
        <v>1263</v>
      </c>
      <c r="AR151" s="3589"/>
      <c r="AS151" s="3582"/>
      <c r="AT151" s="3589" t="s">
        <v>1264</v>
      </c>
      <c r="AU151" s="3589"/>
      <c r="AV151" s="3582"/>
      <c r="AW151" s="3589" t="s">
        <v>1265</v>
      </c>
      <c r="AX151" s="3589"/>
      <c r="AY151" s="3582"/>
      <c r="AZ151" s="3582"/>
      <c r="BA151" s="3582"/>
      <c r="BB151" s="3582"/>
      <c r="BC151" s="3582"/>
      <c r="BD151" s="3582"/>
      <c r="BE151" s="2759"/>
      <c r="BF151" s="2759"/>
      <c r="BG151" s="2759"/>
      <c r="BH151" s="2759"/>
      <c r="BI151" s="2759"/>
      <c r="BJ151" s="2759"/>
      <c r="BK151" s="2759"/>
      <c r="BL151" s="2759"/>
      <c r="BM151" s="2759"/>
      <c r="BN151" s="2759"/>
      <c r="BO151" s="2759"/>
      <c r="BP151" s="2759"/>
      <c r="BQ151" s="2759"/>
      <c r="BR151" s="2759"/>
      <c r="BS151" s="2759"/>
      <c r="BT151" s="2759"/>
      <c r="BU151" s="2759"/>
      <c r="BV151" s="2759"/>
      <c r="BW151" s="2759"/>
      <c r="BX151" s="2759"/>
      <c r="BY151" s="2759"/>
      <c r="BZ151" s="2759"/>
      <c r="CA151" s="2759"/>
      <c r="CB151" s="2759"/>
      <c r="CC151" s="2759"/>
      <c r="CD151" s="2759"/>
      <c r="CE151" s="2759"/>
      <c r="CF151" s="2759"/>
      <c r="CG151" s="2759"/>
      <c r="CH151" s="2759"/>
      <c r="CP151" s="2752"/>
    </row>
    <row r="152" spans="1:94" ht="16.899999999999999" customHeight="1">
      <c r="C152" s="3541" t="s">
        <v>1435</v>
      </c>
      <c r="D152" s="3542"/>
      <c r="E152" s="3543"/>
      <c r="F152" s="3544"/>
      <c r="G152" s="3591" t="s">
        <v>48</v>
      </c>
      <c r="H152" s="3591" t="s">
        <v>48</v>
      </c>
      <c r="I152" s="3544"/>
      <c r="J152" s="3591" t="s">
        <v>48</v>
      </c>
      <c r="K152" s="3591" t="s">
        <v>48</v>
      </c>
      <c r="L152" s="3544"/>
      <c r="M152" s="3591" t="s">
        <v>48</v>
      </c>
      <c r="N152" s="3591" t="s">
        <v>48</v>
      </c>
      <c r="O152" s="3544"/>
      <c r="P152" s="3591" t="s">
        <v>48</v>
      </c>
      <c r="Q152" s="3591" t="s">
        <v>48</v>
      </c>
      <c r="R152" s="3544"/>
      <c r="S152" s="3544"/>
      <c r="T152" s="3591" t="s">
        <v>48</v>
      </c>
      <c r="U152" s="3591" t="s">
        <v>48</v>
      </c>
      <c r="V152" s="3591" t="s">
        <v>98</v>
      </c>
      <c r="W152" s="3594"/>
      <c r="X152" s="3591" t="s">
        <v>48</v>
      </c>
      <c r="Y152" s="3591" t="s">
        <v>48</v>
      </c>
      <c r="Z152" s="3544"/>
      <c r="AA152" s="3591" t="s">
        <v>48</v>
      </c>
      <c r="AB152" s="3591" t="s">
        <v>48</v>
      </c>
      <c r="AC152" s="3544"/>
      <c r="AD152" s="3591" t="s">
        <v>48</v>
      </c>
      <c r="AE152" s="3591" t="s">
        <v>48</v>
      </c>
      <c r="AF152" s="3544"/>
      <c r="AG152" s="3591" t="s">
        <v>48</v>
      </c>
      <c r="AH152" s="3591" t="s">
        <v>48</v>
      </c>
      <c r="AI152" s="3595"/>
      <c r="AJ152" s="3591" t="s">
        <v>48</v>
      </c>
      <c r="AK152" s="3591" t="s">
        <v>48</v>
      </c>
      <c r="AL152" s="3591" t="s">
        <v>98</v>
      </c>
      <c r="AM152" s="3595"/>
      <c r="AN152" s="3591" t="s">
        <v>48</v>
      </c>
      <c r="AO152" s="3591" t="s">
        <v>48</v>
      </c>
      <c r="AP152" s="3544"/>
      <c r="AQ152" s="3591" t="s">
        <v>48</v>
      </c>
      <c r="AR152" s="3591" t="s">
        <v>48</v>
      </c>
      <c r="AS152" s="3544"/>
      <c r="AT152" s="3591" t="s">
        <v>48</v>
      </c>
      <c r="AU152" s="3591" t="s">
        <v>48</v>
      </c>
      <c r="AV152" s="3544"/>
      <c r="AW152" s="3591" t="s">
        <v>48</v>
      </c>
      <c r="AX152" s="3591" t="s">
        <v>48</v>
      </c>
      <c r="AY152" s="3595"/>
      <c r="AZ152" s="3591" t="s">
        <v>48</v>
      </c>
      <c r="BA152" s="3591" t="s">
        <v>48</v>
      </c>
      <c r="BB152" s="3591" t="s">
        <v>98</v>
      </c>
      <c r="BC152" s="3544"/>
      <c r="BD152" s="3544"/>
      <c r="BE152" s="2788"/>
      <c r="BF152" s="2788"/>
      <c r="BG152" s="2788"/>
      <c r="BH152" s="2788"/>
      <c r="BI152" s="2788"/>
      <c r="BJ152" s="2788"/>
      <c r="BK152" s="2788"/>
      <c r="BL152" s="2788"/>
      <c r="BM152" s="2788"/>
      <c r="BN152" s="2788"/>
      <c r="BO152" s="2788"/>
      <c r="BP152" s="2788"/>
      <c r="BQ152" s="2788"/>
      <c r="BR152" s="2788"/>
      <c r="BS152" s="2788"/>
      <c r="BT152" s="2788"/>
      <c r="BU152" s="2788"/>
      <c r="BV152" s="2788"/>
      <c r="BW152" s="2788"/>
      <c r="BX152" s="2788"/>
      <c r="BY152" s="2788"/>
      <c r="BZ152" s="2788"/>
      <c r="CA152" s="2788"/>
      <c r="CB152" s="2788"/>
      <c r="CC152" s="2788"/>
      <c r="CD152" s="2788"/>
      <c r="CE152" s="2788"/>
      <c r="CF152" s="2788"/>
      <c r="CG152" s="2788"/>
      <c r="CH152" s="2788"/>
      <c r="CP152" s="2752"/>
    </row>
    <row r="153" spans="1:94" ht="16.899999999999999" customHeight="1">
      <c r="C153" s="3549"/>
      <c r="D153" s="3550"/>
      <c r="E153" s="3551"/>
      <c r="F153" s="3552"/>
      <c r="G153" s="3596" t="s">
        <v>107</v>
      </c>
      <c r="H153" s="3596" t="s">
        <v>108</v>
      </c>
      <c r="I153" s="3544"/>
      <c r="J153" s="3596" t="s">
        <v>107</v>
      </c>
      <c r="K153" s="3596" t="s">
        <v>108</v>
      </c>
      <c r="L153" s="3544"/>
      <c r="M153" s="3596" t="s">
        <v>107</v>
      </c>
      <c r="N153" s="3596" t="s">
        <v>108</v>
      </c>
      <c r="O153" s="3544"/>
      <c r="P153" s="3596" t="s">
        <v>107</v>
      </c>
      <c r="Q153" s="3596" t="s">
        <v>108</v>
      </c>
      <c r="R153" s="3544"/>
      <c r="S153" s="3552"/>
      <c r="T153" s="3596" t="s">
        <v>107</v>
      </c>
      <c r="U153" s="3596" t="s">
        <v>108</v>
      </c>
      <c r="V153" s="3596" t="s">
        <v>109</v>
      </c>
      <c r="W153" s="3597"/>
      <c r="X153" s="3596" t="s">
        <v>107</v>
      </c>
      <c r="Y153" s="3596" t="s">
        <v>108</v>
      </c>
      <c r="Z153" s="3544"/>
      <c r="AA153" s="3596" t="s">
        <v>107</v>
      </c>
      <c r="AB153" s="3596" t="s">
        <v>108</v>
      </c>
      <c r="AC153" s="3544"/>
      <c r="AD153" s="3596" t="s">
        <v>107</v>
      </c>
      <c r="AE153" s="3596" t="s">
        <v>108</v>
      </c>
      <c r="AF153" s="3544"/>
      <c r="AG153" s="3596" t="s">
        <v>107</v>
      </c>
      <c r="AH153" s="3596" t="s">
        <v>108</v>
      </c>
      <c r="AI153" s="3595"/>
      <c r="AJ153" s="3596" t="s">
        <v>107</v>
      </c>
      <c r="AK153" s="3596" t="s">
        <v>108</v>
      </c>
      <c r="AL153" s="3596" t="s">
        <v>109</v>
      </c>
      <c r="AM153" s="3595"/>
      <c r="AN153" s="3596" t="s">
        <v>107</v>
      </c>
      <c r="AO153" s="3596" t="s">
        <v>108</v>
      </c>
      <c r="AP153" s="3544"/>
      <c r="AQ153" s="3596" t="s">
        <v>107</v>
      </c>
      <c r="AR153" s="3596" t="s">
        <v>108</v>
      </c>
      <c r="AS153" s="3544"/>
      <c r="AT153" s="3596" t="s">
        <v>107</v>
      </c>
      <c r="AU153" s="3596" t="s">
        <v>108</v>
      </c>
      <c r="AV153" s="3544"/>
      <c r="AW153" s="3596" t="s">
        <v>107</v>
      </c>
      <c r="AX153" s="3596" t="s">
        <v>108</v>
      </c>
      <c r="AY153" s="3595"/>
      <c r="AZ153" s="3596" t="s">
        <v>107</v>
      </c>
      <c r="BA153" s="3596" t="s">
        <v>108</v>
      </c>
      <c r="BB153" s="3596" t="s">
        <v>109</v>
      </c>
      <c r="BC153" s="3544"/>
      <c r="BD153" s="3544"/>
      <c r="BE153" s="2788"/>
      <c r="BF153" s="2788"/>
      <c r="BG153" s="2788"/>
      <c r="BH153" s="2788"/>
      <c r="BI153" s="2788"/>
      <c r="BJ153" s="2788"/>
      <c r="BK153" s="2788"/>
      <c r="BL153" s="2788"/>
      <c r="BM153" s="2788"/>
      <c r="BN153" s="2788"/>
      <c r="BO153" s="2788"/>
      <c r="BP153" s="2788"/>
      <c r="BQ153" s="2788"/>
      <c r="BR153" s="2788"/>
      <c r="BS153" s="2788"/>
      <c r="BT153" s="2788"/>
      <c r="BU153" s="2788"/>
      <c r="BV153" s="2788"/>
      <c r="BW153" s="2788"/>
      <c r="BX153" s="2788"/>
      <c r="BY153" s="2788"/>
      <c r="BZ153" s="2788"/>
      <c r="CA153" s="2788"/>
      <c r="CB153" s="2788"/>
      <c r="CC153" s="2788"/>
      <c r="CD153" s="2788"/>
      <c r="CE153" s="2788"/>
      <c r="CF153" s="2788"/>
      <c r="CG153" s="2788"/>
      <c r="CH153" s="2788"/>
      <c r="CP153" s="2752"/>
    </row>
    <row r="154" spans="1:94" ht="16.899999999999999" customHeight="1">
      <c r="C154" s="3557" t="s">
        <v>1267</v>
      </c>
      <c r="D154" s="3558"/>
      <c r="E154" s="2928"/>
      <c r="F154" s="3601"/>
      <c r="G154" s="3558"/>
      <c r="H154" s="3601"/>
      <c r="I154" s="3601"/>
      <c r="J154" s="3558"/>
      <c r="K154" s="3601"/>
      <c r="L154" s="3601"/>
      <c r="M154" s="3558"/>
      <c r="N154" s="3601"/>
      <c r="O154" s="3601"/>
      <c r="P154" s="3558"/>
      <c r="Q154" s="3601"/>
      <c r="R154" s="3601"/>
      <c r="S154" s="3601"/>
      <c r="T154" s="3558"/>
      <c r="U154" s="3601"/>
      <c r="V154" s="3601"/>
      <c r="W154" s="3601"/>
      <c r="X154" s="3558"/>
      <c r="Y154" s="3601"/>
      <c r="Z154" s="3601"/>
      <c r="AA154" s="3558"/>
      <c r="AB154" s="3601"/>
      <c r="AC154" s="3601"/>
      <c r="AD154" s="3558"/>
      <c r="AE154" s="3601"/>
      <c r="AF154" s="3601"/>
      <c r="AG154" s="3558"/>
      <c r="AH154" s="3601"/>
      <c r="AI154" s="3601"/>
      <c r="AJ154" s="3558"/>
      <c r="AK154" s="3601"/>
      <c r="AL154" s="3601"/>
      <c r="AM154" s="3601"/>
      <c r="AN154" s="3558"/>
      <c r="AO154" s="3601"/>
      <c r="AP154" s="3601"/>
      <c r="AQ154" s="3558"/>
      <c r="AR154" s="3601"/>
      <c r="AS154" s="3601"/>
      <c r="AT154" s="3558"/>
      <c r="AU154" s="3601"/>
      <c r="AV154" s="3601"/>
      <c r="AW154" s="3558"/>
      <c r="AX154" s="3601"/>
      <c r="AY154" s="3601"/>
      <c r="AZ154" s="3558"/>
      <c r="BA154" s="3601"/>
      <c r="BB154" s="3601"/>
      <c r="BC154" s="3601"/>
      <c r="BD154" s="3601"/>
      <c r="BE154" s="2795"/>
      <c r="BF154" s="2795"/>
      <c r="BG154" s="2795"/>
      <c r="BH154" s="2795"/>
      <c r="BI154" s="2795"/>
      <c r="BJ154" s="2795"/>
      <c r="BK154" s="2795"/>
      <c r="BL154" s="2795"/>
      <c r="BM154" s="2795"/>
      <c r="BN154" s="2795"/>
      <c r="BO154" s="2795"/>
      <c r="BP154" s="2795"/>
      <c r="BQ154" s="2795"/>
      <c r="BR154" s="2795"/>
      <c r="BS154" s="2795"/>
      <c r="BT154" s="2795"/>
      <c r="BU154" s="2795"/>
      <c r="BV154" s="2795"/>
      <c r="BW154" s="2795"/>
      <c r="BX154" s="2795"/>
      <c r="BY154" s="2795"/>
      <c r="BZ154" s="2795"/>
      <c r="CA154" s="2795"/>
      <c r="CB154" s="2795"/>
      <c r="CC154" s="2795"/>
      <c r="CD154" s="2795"/>
      <c r="CE154" s="2795"/>
      <c r="CF154" s="2795"/>
      <c r="CG154" s="2795"/>
      <c r="CH154" s="2795"/>
      <c r="CP154" s="2752"/>
    </row>
    <row r="155" spans="1:94" s="2748" customFormat="1" ht="16.899999999999999" customHeight="1">
      <c r="A155" s="2746"/>
      <c r="B155" s="2746"/>
      <c r="C155" s="3561" t="s">
        <v>102</v>
      </c>
      <c r="D155" s="3562" t="s">
        <v>1283</v>
      </c>
      <c r="E155" s="3563"/>
      <c r="F155" s="3564"/>
      <c r="G155" s="3598"/>
      <c r="H155" s="3598"/>
      <c r="I155" s="3581"/>
      <c r="J155" s="3598"/>
      <c r="K155" s="3598"/>
      <c r="L155" s="3581"/>
      <c r="M155" s="3598"/>
      <c r="N155" s="3598"/>
      <c r="O155" s="3581"/>
      <c r="P155" s="3598"/>
      <c r="Q155" s="3598"/>
      <c r="R155" s="3581"/>
      <c r="S155" s="3564"/>
      <c r="T155" s="3598"/>
      <c r="U155" s="3598"/>
      <c r="V155" s="3598"/>
      <c r="W155" s="3593"/>
      <c r="X155" s="3598"/>
      <c r="Y155" s="3598"/>
      <c r="Z155" s="3581"/>
      <c r="AA155" s="3598"/>
      <c r="AB155" s="3598"/>
      <c r="AC155" s="3581"/>
      <c r="AD155" s="3598"/>
      <c r="AE155" s="3598"/>
      <c r="AF155" s="3581"/>
      <c r="AG155" s="3598"/>
      <c r="AH155" s="3598"/>
      <c r="AI155" s="3592"/>
      <c r="AJ155" s="3598"/>
      <c r="AK155" s="3598"/>
      <c r="AL155" s="3598"/>
      <c r="AM155" s="3592"/>
      <c r="AN155" s="3598"/>
      <c r="AO155" s="3598"/>
      <c r="AP155" s="3581"/>
      <c r="AQ155" s="3598"/>
      <c r="AR155" s="3598"/>
      <c r="AS155" s="3581"/>
      <c r="AT155" s="3598"/>
      <c r="AU155" s="3598"/>
      <c r="AV155" s="3581"/>
      <c r="AW155" s="3598"/>
      <c r="AX155" s="3598"/>
      <c r="AY155" s="3592"/>
      <c r="AZ155" s="3598"/>
      <c r="BA155" s="3598"/>
      <c r="BB155" s="3598"/>
      <c r="BC155" s="3581"/>
      <c r="BD155" s="3581"/>
      <c r="BE155" s="2799"/>
      <c r="BF155" s="2799"/>
      <c r="BG155" s="2799"/>
      <c r="BH155" s="2799"/>
      <c r="BI155" s="2799"/>
      <c r="BJ155" s="2799"/>
      <c r="BK155" s="2799"/>
      <c r="BL155" s="2799"/>
      <c r="BM155" s="2799"/>
      <c r="BN155" s="2799"/>
      <c r="BO155" s="2799"/>
      <c r="BP155" s="2799"/>
      <c r="BQ155" s="2799"/>
      <c r="BR155" s="2799"/>
      <c r="BS155" s="2799"/>
      <c r="BT155" s="2799"/>
      <c r="BU155" s="2799"/>
      <c r="BV155" s="2799"/>
      <c r="BW155" s="2799"/>
      <c r="BX155" s="2799"/>
      <c r="BY155" s="2799"/>
      <c r="BZ155" s="2799"/>
      <c r="CA155" s="2799"/>
      <c r="CB155" s="2799"/>
      <c r="CC155" s="2799"/>
      <c r="CD155" s="2799"/>
      <c r="CE155" s="2799"/>
      <c r="CF155" s="2799"/>
      <c r="CG155" s="2799"/>
      <c r="CH155" s="2799"/>
    </row>
    <row r="156" spans="1:94" s="2748" customFormat="1" ht="16.899999999999999" customHeight="1">
      <c r="A156" s="2746"/>
      <c r="B156" s="2746"/>
      <c r="C156" s="3565"/>
      <c r="D156" s="3562" t="s">
        <v>1284</v>
      </c>
      <c r="E156" s="3563"/>
      <c r="F156" s="3564"/>
      <c r="G156" s="3598"/>
      <c r="H156" s="3598"/>
      <c r="I156" s="3581"/>
      <c r="J156" s="3598"/>
      <c r="K156" s="3598"/>
      <c r="L156" s="3581"/>
      <c r="M156" s="3598"/>
      <c r="N156" s="3598"/>
      <c r="O156" s="3581"/>
      <c r="P156" s="3598"/>
      <c r="Q156" s="3598"/>
      <c r="R156" s="3581"/>
      <c r="S156" s="3564"/>
      <c r="T156" s="3598"/>
      <c r="U156" s="3598"/>
      <c r="V156" s="3598"/>
      <c r="W156" s="3593"/>
      <c r="X156" s="3598"/>
      <c r="Y156" s="3598"/>
      <c r="Z156" s="3581"/>
      <c r="AA156" s="3598"/>
      <c r="AB156" s="3598"/>
      <c r="AC156" s="3581"/>
      <c r="AD156" s="3598"/>
      <c r="AE156" s="3598"/>
      <c r="AF156" s="3581"/>
      <c r="AG156" s="3598"/>
      <c r="AH156" s="3598"/>
      <c r="AI156" s="3592"/>
      <c r="AJ156" s="3598"/>
      <c r="AK156" s="3598"/>
      <c r="AL156" s="3598"/>
      <c r="AM156" s="3592"/>
      <c r="AN156" s="3598"/>
      <c r="AO156" s="3598"/>
      <c r="AP156" s="3581"/>
      <c r="AQ156" s="3598"/>
      <c r="AR156" s="3598"/>
      <c r="AS156" s="3581"/>
      <c r="AT156" s="3598"/>
      <c r="AU156" s="3598"/>
      <c r="AV156" s="3581"/>
      <c r="AW156" s="3598"/>
      <c r="AX156" s="3598"/>
      <c r="AY156" s="3592"/>
      <c r="AZ156" s="3598"/>
      <c r="BA156" s="3598"/>
      <c r="BB156" s="3598"/>
      <c r="BC156" s="3581"/>
      <c r="BD156" s="3581"/>
      <c r="BE156" s="2799"/>
      <c r="BF156" s="2799"/>
      <c r="BG156" s="2799"/>
      <c r="BH156" s="2799"/>
      <c r="BI156" s="2799"/>
      <c r="BJ156" s="2799"/>
      <c r="BK156" s="2799"/>
      <c r="BL156" s="2799"/>
      <c r="BM156" s="2799"/>
      <c r="BN156" s="2799"/>
      <c r="BO156" s="2799"/>
      <c r="BP156" s="2799"/>
      <c r="BQ156" s="2799"/>
      <c r="BR156" s="2799"/>
      <c r="BS156" s="2799"/>
      <c r="BT156" s="2799"/>
      <c r="BU156" s="2799"/>
      <c r="BV156" s="2799"/>
      <c r="BW156" s="2799"/>
      <c r="BX156" s="2799"/>
      <c r="BY156" s="2799"/>
      <c r="BZ156" s="2799"/>
      <c r="CA156" s="2799"/>
      <c r="CB156" s="2799"/>
      <c r="CC156" s="2799"/>
      <c r="CD156" s="2799"/>
      <c r="CE156" s="2799"/>
      <c r="CF156" s="2799"/>
      <c r="CG156" s="2799"/>
      <c r="CH156" s="2799"/>
    </row>
    <row r="157" spans="1:94" s="2748" customFormat="1" ht="16.899999999999999" customHeight="1">
      <c r="A157" s="2746"/>
      <c r="B157" s="2746"/>
      <c r="C157" s="3565"/>
      <c r="D157" s="3566" t="s">
        <v>1285</v>
      </c>
      <c r="E157" s="3566"/>
      <c r="F157" s="3564"/>
      <c r="G157" s="3598"/>
      <c r="H157" s="3598"/>
      <c r="I157" s="3581"/>
      <c r="J157" s="3598"/>
      <c r="K157" s="3598"/>
      <c r="L157" s="3581"/>
      <c r="M157" s="3598"/>
      <c r="N157" s="3598"/>
      <c r="O157" s="3581"/>
      <c r="P157" s="3598"/>
      <c r="Q157" s="3598"/>
      <c r="R157" s="3581"/>
      <c r="S157" s="3564"/>
      <c r="T157" s="3598"/>
      <c r="U157" s="3598"/>
      <c r="V157" s="3598"/>
      <c r="W157" s="3593"/>
      <c r="X157" s="3598"/>
      <c r="Y157" s="3598"/>
      <c r="Z157" s="3581"/>
      <c r="AA157" s="3598"/>
      <c r="AB157" s="3598"/>
      <c r="AC157" s="3581"/>
      <c r="AD157" s="3598"/>
      <c r="AE157" s="3598"/>
      <c r="AF157" s="3581"/>
      <c r="AG157" s="3598"/>
      <c r="AH157" s="3598"/>
      <c r="AI157" s="3592"/>
      <c r="AJ157" s="3598"/>
      <c r="AK157" s="3598"/>
      <c r="AL157" s="3598"/>
      <c r="AM157" s="3592"/>
      <c r="AN157" s="3598"/>
      <c r="AO157" s="3598"/>
      <c r="AP157" s="3581"/>
      <c r="AQ157" s="3598"/>
      <c r="AR157" s="3598"/>
      <c r="AS157" s="3581"/>
      <c r="AT157" s="3598"/>
      <c r="AU157" s="3598"/>
      <c r="AV157" s="3581"/>
      <c r="AW157" s="3598"/>
      <c r="AX157" s="3598"/>
      <c r="AY157" s="3592"/>
      <c r="AZ157" s="3598"/>
      <c r="BA157" s="3598"/>
      <c r="BB157" s="3598"/>
      <c r="BC157" s="3581"/>
      <c r="BD157" s="3581"/>
      <c r="BE157" s="2799"/>
      <c r="BF157" s="2799"/>
      <c r="BG157" s="2799"/>
      <c r="BH157" s="2799"/>
      <c r="BI157" s="2799"/>
      <c r="BJ157" s="2799"/>
      <c r="BK157" s="2799"/>
      <c r="BL157" s="2799"/>
      <c r="BM157" s="2799"/>
      <c r="BN157" s="2799"/>
      <c r="BO157" s="2799"/>
      <c r="BP157" s="2799"/>
      <c r="BQ157" s="2799"/>
      <c r="BR157" s="2799"/>
      <c r="BS157" s="2799"/>
      <c r="BT157" s="2799"/>
      <c r="BU157" s="2799"/>
      <c r="BV157" s="2799"/>
      <c r="BW157" s="2799"/>
      <c r="BX157" s="2799"/>
      <c r="BY157" s="2799"/>
      <c r="BZ157" s="2799"/>
      <c r="CA157" s="2799"/>
      <c r="CB157" s="2799"/>
      <c r="CC157" s="2799"/>
      <c r="CD157" s="2799"/>
      <c r="CE157" s="2799"/>
      <c r="CF157" s="2799"/>
      <c r="CG157" s="2799"/>
      <c r="CH157" s="2799"/>
    </row>
    <row r="158" spans="1:94" s="2748" customFormat="1" ht="16.899999999999999" customHeight="1">
      <c r="A158" s="2746"/>
      <c r="B158" s="2746"/>
      <c r="C158" s="3565"/>
      <c r="D158" s="3562" t="s">
        <v>1286</v>
      </c>
      <c r="E158" s="3563"/>
      <c r="F158" s="3564"/>
      <c r="G158" s="3598"/>
      <c r="H158" s="3598"/>
      <c r="I158" s="3581"/>
      <c r="J158" s="3598"/>
      <c r="K158" s="3598"/>
      <c r="L158" s="3581"/>
      <c r="M158" s="3598"/>
      <c r="N158" s="3598"/>
      <c r="O158" s="3581"/>
      <c r="P158" s="3598"/>
      <c r="Q158" s="3598"/>
      <c r="R158" s="3581"/>
      <c r="S158" s="3564"/>
      <c r="T158" s="3598"/>
      <c r="U158" s="3598"/>
      <c r="V158" s="3598"/>
      <c r="W158" s="3593"/>
      <c r="X158" s="3598"/>
      <c r="Y158" s="3598"/>
      <c r="Z158" s="3581"/>
      <c r="AA158" s="3598"/>
      <c r="AB158" s="3598"/>
      <c r="AC158" s="3581"/>
      <c r="AD158" s="3598"/>
      <c r="AE158" s="3598"/>
      <c r="AF158" s="3581"/>
      <c r="AG158" s="3598"/>
      <c r="AH158" s="3598"/>
      <c r="AI158" s="3592"/>
      <c r="AJ158" s="3598"/>
      <c r="AK158" s="3598"/>
      <c r="AL158" s="3598"/>
      <c r="AM158" s="3592"/>
      <c r="AN158" s="3598"/>
      <c r="AO158" s="3598"/>
      <c r="AP158" s="3581"/>
      <c r="AQ158" s="3598"/>
      <c r="AR158" s="3598"/>
      <c r="AS158" s="3581"/>
      <c r="AT158" s="3598"/>
      <c r="AU158" s="3598"/>
      <c r="AV158" s="3581"/>
      <c r="AW158" s="3598"/>
      <c r="AX158" s="3598"/>
      <c r="AY158" s="3592"/>
      <c r="AZ158" s="3598"/>
      <c r="BA158" s="3598"/>
      <c r="BB158" s="3598"/>
      <c r="BC158" s="3581"/>
      <c r="BD158" s="3581"/>
      <c r="BE158" s="2799"/>
      <c r="BF158" s="2799"/>
      <c r="BG158" s="2799"/>
      <c r="BH158" s="2799"/>
      <c r="BI158" s="2799"/>
      <c r="BJ158" s="2799"/>
      <c r="BK158" s="2799"/>
      <c r="BL158" s="2799"/>
      <c r="BM158" s="2799"/>
      <c r="BN158" s="2799"/>
      <c r="BO158" s="2799"/>
      <c r="BP158" s="2799"/>
      <c r="BQ158" s="2799"/>
      <c r="BR158" s="2799"/>
      <c r="BS158" s="2799"/>
      <c r="BT158" s="2799"/>
      <c r="BU158" s="2799"/>
      <c r="BV158" s="2799"/>
      <c r="BW158" s="2799"/>
      <c r="BX158" s="2799"/>
      <c r="BY158" s="2799"/>
      <c r="BZ158" s="2799"/>
      <c r="CA158" s="2799"/>
      <c r="CB158" s="2799"/>
      <c r="CC158" s="2799"/>
      <c r="CD158" s="2799"/>
      <c r="CE158" s="2799"/>
      <c r="CF158" s="2799"/>
      <c r="CG158" s="2799"/>
      <c r="CH158" s="2799"/>
    </row>
    <row r="159" spans="1:94" s="2748" customFormat="1" ht="16.899999999999999" customHeight="1">
      <c r="A159" s="2746"/>
      <c r="B159" s="2746"/>
      <c r="C159" s="3565"/>
      <c r="D159" s="3562" t="s">
        <v>1287</v>
      </c>
      <c r="E159" s="3563"/>
      <c r="F159" s="3564"/>
      <c r="G159" s="3598"/>
      <c r="H159" s="3598"/>
      <c r="I159" s="3581"/>
      <c r="J159" s="3598"/>
      <c r="K159" s="3598"/>
      <c r="L159" s="3581"/>
      <c r="M159" s="3598"/>
      <c r="N159" s="3598"/>
      <c r="O159" s="3581"/>
      <c r="P159" s="3598"/>
      <c r="Q159" s="3598"/>
      <c r="R159" s="3581"/>
      <c r="S159" s="3564"/>
      <c r="T159" s="3598"/>
      <c r="U159" s="3598"/>
      <c r="V159" s="3598"/>
      <c r="W159" s="3593"/>
      <c r="X159" s="3598"/>
      <c r="Y159" s="3598"/>
      <c r="Z159" s="3581"/>
      <c r="AA159" s="3598"/>
      <c r="AB159" s="3598"/>
      <c r="AC159" s="3581"/>
      <c r="AD159" s="3598"/>
      <c r="AE159" s="3598"/>
      <c r="AF159" s="3581"/>
      <c r="AG159" s="3598"/>
      <c r="AH159" s="3598"/>
      <c r="AI159" s="3592"/>
      <c r="AJ159" s="3598"/>
      <c r="AK159" s="3598"/>
      <c r="AL159" s="3598"/>
      <c r="AM159" s="3592"/>
      <c r="AN159" s="3598"/>
      <c r="AO159" s="3598"/>
      <c r="AP159" s="3581"/>
      <c r="AQ159" s="3598"/>
      <c r="AR159" s="3598"/>
      <c r="AS159" s="3581"/>
      <c r="AT159" s="3598"/>
      <c r="AU159" s="3598"/>
      <c r="AV159" s="3581"/>
      <c r="AW159" s="3598"/>
      <c r="AX159" s="3598"/>
      <c r="AY159" s="3592"/>
      <c r="AZ159" s="3598"/>
      <c r="BA159" s="3598"/>
      <c r="BB159" s="3598"/>
      <c r="BC159" s="3581"/>
      <c r="BD159" s="3581"/>
      <c r="BE159" s="2799"/>
      <c r="BF159" s="2799"/>
      <c r="BG159" s="2799"/>
      <c r="BH159" s="2799"/>
      <c r="BI159" s="2799"/>
      <c r="BJ159" s="2799"/>
      <c r="BK159" s="2799"/>
      <c r="BL159" s="2799"/>
      <c r="BM159" s="2799"/>
      <c r="BN159" s="2799"/>
      <c r="BO159" s="2799"/>
      <c r="BP159" s="2799"/>
      <c r="BQ159" s="2799"/>
      <c r="BR159" s="2799"/>
      <c r="BS159" s="2799"/>
      <c r="BT159" s="2799"/>
      <c r="BU159" s="2799"/>
      <c r="BV159" s="2799"/>
      <c r="BW159" s="2799"/>
      <c r="BX159" s="2799"/>
      <c r="BY159" s="2799"/>
      <c r="BZ159" s="2799"/>
      <c r="CA159" s="2799"/>
      <c r="CB159" s="2799"/>
      <c r="CC159" s="2799"/>
      <c r="CD159" s="2799"/>
      <c r="CE159" s="2799"/>
      <c r="CF159" s="2799"/>
      <c r="CG159" s="2799"/>
      <c r="CH159" s="2799"/>
    </row>
    <row r="160" spans="1:94" s="2748" customFormat="1" ht="16.899999999999999" customHeight="1">
      <c r="A160" s="2746"/>
      <c r="B160" s="2746"/>
      <c r="C160" s="3565"/>
      <c r="D160" s="3562" t="s">
        <v>1288</v>
      </c>
      <c r="E160" s="3563"/>
      <c r="F160" s="3564"/>
      <c r="G160" s="3598"/>
      <c r="H160" s="3598"/>
      <c r="I160" s="3581"/>
      <c r="J160" s="3598"/>
      <c r="K160" s="3598"/>
      <c r="L160" s="3581"/>
      <c r="M160" s="3598"/>
      <c r="N160" s="3598"/>
      <c r="O160" s="3581"/>
      <c r="P160" s="3598"/>
      <c r="Q160" s="3598"/>
      <c r="R160" s="3581"/>
      <c r="S160" s="3564"/>
      <c r="T160" s="3598"/>
      <c r="U160" s="3598"/>
      <c r="V160" s="3598"/>
      <c r="W160" s="3593"/>
      <c r="X160" s="3598"/>
      <c r="Y160" s="3598"/>
      <c r="Z160" s="3581"/>
      <c r="AA160" s="3598"/>
      <c r="AB160" s="3598"/>
      <c r="AC160" s="3581"/>
      <c r="AD160" s="3598"/>
      <c r="AE160" s="3598"/>
      <c r="AF160" s="3581"/>
      <c r="AG160" s="3598"/>
      <c r="AH160" s="3598"/>
      <c r="AI160" s="3592"/>
      <c r="AJ160" s="3598"/>
      <c r="AK160" s="3598"/>
      <c r="AL160" s="3598"/>
      <c r="AM160" s="3592"/>
      <c r="AN160" s="3598"/>
      <c r="AO160" s="3598"/>
      <c r="AP160" s="3581"/>
      <c r="AQ160" s="3598"/>
      <c r="AR160" s="3598"/>
      <c r="AS160" s="3581"/>
      <c r="AT160" s="3598"/>
      <c r="AU160" s="3598"/>
      <c r="AV160" s="3581"/>
      <c r="AW160" s="3598"/>
      <c r="AX160" s="3598"/>
      <c r="AY160" s="3592"/>
      <c r="AZ160" s="3598"/>
      <c r="BA160" s="3598"/>
      <c r="BB160" s="3598"/>
      <c r="BC160" s="3581"/>
      <c r="BD160" s="3581"/>
      <c r="BE160" s="2799"/>
      <c r="BF160" s="2799"/>
      <c r="BG160" s="2799"/>
      <c r="BH160" s="2799"/>
      <c r="BI160" s="2799"/>
      <c r="BJ160" s="2799"/>
      <c r="BK160" s="2799"/>
      <c r="BL160" s="2799"/>
      <c r="BM160" s="2799"/>
      <c r="BN160" s="2799"/>
      <c r="BO160" s="2799"/>
      <c r="BP160" s="2799"/>
      <c r="BQ160" s="2799"/>
      <c r="BR160" s="2799"/>
      <c r="BS160" s="2799"/>
      <c r="BT160" s="2799"/>
      <c r="BU160" s="2799"/>
      <c r="BV160" s="2799"/>
      <c r="BW160" s="2799"/>
      <c r="BX160" s="2799"/>
      <c r="BY160" s="2799"/>
      <c r="BZ160" s="2799"/>
      <c r="CA160" s="2799"/>
      <c r="CB160" s="2799"/>
      <c r="CC160" s="2799"/>
      <c r="CD160" s="2799"/>
      <c r="CE160" s="2799"/>
      <c r="CF160" s="2799"/>
      <c r="CG160" s="2799"/>
      <c r="CH160" s="2799"/>
    </row>
    <row r="161" spans="1:86" s="2748" customFormat="1" ht="16.899999999999999" customHeight="1">
      <c r="A161" s="2746"/>
      <c r="B161" s="2746"/>
      <c r="C161" s="3565"/>
      <c r="D161" s="3562" t="s">
        <v>1289</v>
      </c>
      <c r="E161" s="3563"/>
      <c r="F161" s="3564"/>
      <c r="G161" s="3598"/>
      <c r="H161" s="3598"/>
      <c r="I161" s="3581"/>
      <c r="J161" s="3598"/>
      <c r="K161" s="3598"/>
      <c r="L161" s="3581"/>
      <c r="M161" s="3598"/>
      <c r="N161" s="3598"/>
      <c r="O161" s="3581"/>
      <c r="P161" s="3598"/>
      <c r="Q161" s="3598"/>
      <c r="R161" s="3581"/>
      <c r="S161" s="3564"/>
      <c r="T161" s="3598"/>
      <c r="U161" s="3598"/>
      <c r="V161" s="3598"/>
      <c r="W161" s="3593"/>
      <c r="X161" s="3598"/>
      <c r="Y161" s="3598"/>
      <c r="Z161" s="3581"/>
      <c r="AA161" s="3598"/>
      <c r="AB161" s="3598"/>
      <c r="AC161" s="3581"/>
      <c r="AD161" s="3598"/>
      <c r="AE161" s="3598"/>
      <c r="AF161" s="3581"/>
      <c r="AG161" s="3598"/>
      <c r="AH161" s="3598"/>
      <c r="AI161" s="3592"/>
      <c r="AJ161" s="3598"/>
      <c r="AK161" s="3598"/>
      <c r="AL161" s="3598"/>
      <c r="AM161" s="3592"/>
      <c r="AN161" s="3598"/>
      <c r="AO161" s="3598"/>
      <c r="AP161" s="3581"/>
      <c r="AQ161" s="3598"/>
      <c r="AR161" s="3598"/>
      <c r="AS161" s="3581"/>
      <c r="AT161" s="3598"/>
      <c r="AU161" s="3598"/>
      <c r="AV161" s="3581"/>
      <c r="AW161" s="3598"/>
      <c r="AX161" s="3598"/>
      <c r="AY161" s="3592"/>
      <c r="AZ161" s="3598"/>
      <c r="BA161" s="3598"/>
      <c r="BB161" s="3598"/>
      <c r="BC161" s="3581"/>
      <c r="BD161" s="3581"/>
      <c r="BE161" s="2799"/>
      <c r="BF161" s="2799"/>
      <c r="BG161" s="2799"/>
      <c r="BH161" s="2799"/>
      <c r="BI161" s="2799"/>
      <c r="BJ161" s="2799"/>
      <c r="BK161" s="2799"/>
      <c r="BL161" s="2799"/>
      <c r="BM161" s="2799"/>
      <c r="BN161" s="2799"/>
      <c r="BO161" s="2799"/>
      <c r="BP161" s="2799"/>
      <c r="BQ161" s="2799"/>
      <c r="BR161" s="2799"/>
      <c r="BS161" s="2799"/>
      <c r="BT161" s="2799"/>
      <c r="BU161" s="2799"/>
      <c r="BV161" s="2799"/>
      <c r="BW161" s="2799"/>
      <c r="BX161" s="2799"/>
      <c r="BY161" s="2799"/>
      <c r="BZ161" s="2799"/>
      <c r="CA161" s="2799"/>
      <c r="CB161" s="2799"/>
      <c r="CC161" s="2799"/>
      <c r="CD161" s="2799"/>
      <c r="CE161" s="2799"/>
      <c r="CF161" s="2799"/>
      <c r="CG161" s="2799"/>
      <c r="CH161" s="2799"/>
    </row>
    <row r="162" spans="1:86" s="2748" customFormat="1" ht="16.899999999999999" customHeight="1">
      <c r="A162" s="2746"/>
      <c r="B162" s="2746"/>
      <c r="C162" s="3565"/>
      <c r="D162" s="3562" t="s">
        <v>1290</v>
      </c>
      <c r="E162" s="3563"/>
      <c r="F162" s="3564"/>
      <c r="G162" s="3598"/>
      <c r="H162" s="3598"/>
      <c r="I162" s="3581"/>
      <c r="J162" s="3598"/>
      <c r="K162" s="3598"/>
      <c r="L162" s="3581"/>
      <c r="M162" s="3598"/>
      <c r="N162" s="3598"/>
      <c r="O162" s="3581"/>
      <c r="P162" s="3598"/>
      <c r="Q162" s="3598"/>
      <c r="R162" s="3581"/>
      <c r="S162" s="3564"/>
      <c r="T162" s="3598"/>
      <c r="U162" s="3598"/>
      <c r="V162" s="3598"/>
      <c r="W162" s="3593"/>
      <c r="X162" s="3598"/>
      <c r="Y162" s="3598"/>
      <c r="Z162" s="3581"/>
      <c r="AA162" s="3598"/>
      <c r="AB162" s="3598"/>
      <c r="AC162" s="3581"/>
      <c r="AD162" s="3598"/>
      <c r="AE162" s="3598"/>
      <c r="AF162" s="3581"/>
      <c r="AG162" s="3598"/>
      <c r="AH162" s="3598"/>
      <c r="AI162" s="3592"/>
      <c r="AJ162" s="3598"/>
      <c r="AK162" s="3598"/>
      <c r="AL162" s="3598"/>
      <c r="AM162" s="3592"/>
      <c r="AN162" s="3598"/>
      <c r="AO162" s="3598"/>
      <c r="AP162" s="3581"/>
      <c r="AQ162" s="3598"/>
      <c r="AR162" s="3598"/>
      <c r="AS162" s="3581"/>
      <c r="AT162" s="3598"/>
      <c r="AU162" s="3598"/>
      <c r="AV162" s="3581"/>
      <c r="AW162" s="3598"/>
      <c r="AX162" s="3598"/>
      <c r="AY162" s="3592"/>
      <c r="AZ162" s="3598"/>
      <c r="BA162" s="3598"/>
      <c r="BB162" s="3598"/>
      <c r="BC162" s="3581"/>
      <c r="BD162" s="3581"/>
      <c r="BE162" s="2799"/>
      <c r="BF162" s="2799"/>
      <c r="BG162" s="2799"/>
      <c r="BH162" s="2799"/>
      <c r="BI162" s="2799"/>
      <c r="BJ162" s="2799"/>
      <c r="BK162" s="2799"/>
      <c r="BL162" s="2799"/>
      <c r="BM162" s="2799"/>
      <c r="BN162" s="2799"/>
      <c r="BO162" s="2799"/>
      <c r="BP162" s="2799"/>
      <c r="BQ162" s="2799"/>
      <c r="BR162" s="2799"/>
      <c r="BS162" s="2799"/>
      <c r="BT162" s="2799"/>
      <c r="BU162" s="2799"/>
      <c r="BV162" s="2799"/>
      <c r="BW162" s="2799"/>
      <c r="BX162" s="2799"/>
      <c r="BY162" s="2799"/>
      <c r="BZ162" s="2799"/>
      <c r="CA162" s="2799"/>
      <c r="CB162" s="2799"/>
      <c r="CC162" s="2799"/>
      <c r="CD162" s="2799"/>
      <c r="CE162" s="2799"/>
      <c r="CF162" s="2799"/>
      <c r="CG162" s="2799"/>
      <c r="CH162" s="2799"/>
    </row>
    <row r="163" spans="1:86" s="2748" customFormat="1" ht="16.899999999999999" customHeight="1">
      <c r="A163" s="2746"/>
      <c r="B163" s="2746"/>
      <c r="C163" s="3565"/>
      <c r="D163" s="3562" t="s">
        <v>1291</v>
      </c>
      <c r="E163" s="3563"/>
      <c r="F163" s="3564"/>
      <c r="G163" s="3598"/>
      <c r="H163" s="3598"/>
      <c r="I163" s="3581"/>
      <c r="J163" s="3598"/>
      <c r="K163" s="3598"/>
      <c r="L163" s="3581"/>
      <c r="M163" s="3598"/>
      <c r="N163" s="3598"/>
      <c r="O163" s="3581"/>
      <c r="P163" s="3598"/>
      <c r="Q163" s="3598"/>
      <c r="R163" s="3581"/>
      <c r="S163" s="3564"/>
      <c r="T163" s="3598"/>
      <c r="U163" s="3598"/>
      <c r="V163" s="3598"/>
      <c r="W163" s="3593"/>
      <c r="X163" s="3598"/>
      <c r="Y163" s="3598"/>
      <c r="Z163" s="3581"/>
      <c r="AA163" s="3598"/>
      <c r="AB163" s="3598"/>
      <c r="AC163" s="3581"/>
      <c r="AD163" s="3598"/>
      <c r="AE163" s="3598"/>
      <c r="AF163" s="3581"/>
      <c r="AG163" s="3598"/>
      <c r="AH163" s="3598"/>
      <c r="AI163" s="3592"/>
      <c r="AJ163" s="3598"/>
      <c r="AK163" s="3598"/>
      <c r="AL163" s="3598"/>
      <c r="AM163" s="3592"/>
      <c r="AN163" s="3598"/>
      <c r="AO163" s="3598"/>
      <c r="AP163" s="3581"/>
      <c r="AQ163" s="3598"/>
      <c r="AR163" s="3598"/>
      <c r="AS163" s="3581"/>
      <c r="AT163" s="3598"/>
      <c r="AU163" s="3598"/>
      <c r="AV163" s="3581"/>
      <c r="AW163" s="3598"/>
      <c r="AX163" s="3598"/>
      <c r="AY163" s="3592"/>
      <c r="AZ163" s="3598"/>
      <c r="BA163" s="3598"/>
      <c r="BB163" s="3598"/>
      <c r="BC163" s="3581"/>
      <c r="BD163" s="3581"/>
      <c r="BE163" s="2799"/>
      <c r="BF163" s="2799"/>
      <c r="BG163" s="2799"/>
      <c r="BH163" s="2799"/>
      <c r="BI163" s="2799"/>
      <c r="BJ163" s="2799"/>
      <c r="BK163" s="2799"/>
      <c r="BL163" s="2799"/>
      <c r="BM163" s="2799"/>
      <c r="BN163" s="2799"/>
      <c r="BO163" s="2799"/>
      <c r="BP163" s="2799"/>
      <c r="BQ163" s="2799"/>
      <c r="BR163" s="2799"/>
      <c r="BS163" s="2799"/>
      <c r="BT163" s="2799"/>
      <c r="BU163" s="2799"/>
      <c r="BV163" s="2799"/>
      <c r="BW163" s="2799"/>
      <c r="BX163" s="2799"/>
      <c r="BY163" s="2799"/>
      <c r="BZ163" s="2799"/>
      <c r="CA163" s="2799"/>
      <c r="CB163" s="2799"/>
      <c r="CC163" s="2799"/>
      <c r="CD163" s="2799"/>
      <c r="CE163" s="2799"/>
      <c r="CF163" s="2799"/>
      <c r="CG163" s="2799"/>
      <c r="CH163" s="2799"/>
    </row>
    <row r="164" spans="1:86" s="2748" customFormat="1" ht="16.899999999999999" customHeight="1">
      <c r="A164" s="2746"/>
      <c r="B164" s="2746"/>
      <c r="C164" s="3567"/>
      <c r="D164" s="3562" t="s">
        <v>1292</v>
      </c>
      <c r="E164" s="3563"/>
      <c r="F164" s="3564"/>
      <c r="G164" s="3598"/>
      <c r="H164" s="3598"/>
      <c r="I164" s="3581"/>
      <c r="J164" s="3598"/>
      <c r="K164" s="3598"/>
      <c r="L164" s="3581"/>
      <c r="M164" s="3598"/>
      <c r="N164" s="3598"/>
      <c r="O164" s="3581"/>
      <c r="P164" s="3598"/>
      <c r="Q164" s="3598"/>
      <c r="R164" s="3581"/>
      <c r="S164" s="3564"/>
      <c r="T164" s="3598"/>
      <c r="U164" s="3598"/>
      <c r="V164" s="3598"/>
      <c r="W164" s="3593"/>
      <c r="X164" s="3598"/>
      <c r="Y164" s="3598"/>
      <c r="Z164" s="3581"/>
      <c r="AA164" s="3598"/>
      <c r="AB164" s="3598"/>
      <c r="AC164" s="3581"/>
      <c r="AD164" s="3598"/>
      <c r="AE164" s="3598"/>
      <c r="AF164" s="3581"/>
      <c r="AG164" s="3598"/>
      <c r="AH164" s="3598"/>
      <c r="AI164" s="3592"/>
      <c r="AJ164" s="3598"/>
      <c r="AK164" s="3598"/>
      <c r="AL164" s="3598"/>
      <c r="AM164" s="3592"/>
      <c r="AN164" s="3598"/>
      <c r="AO164" s="3598"/>
      <c r="AP164" s="3581"/>
      <c r="AQ164" s="3598"/>
      <c r="AR164" s="3598"/>
      <c r="AS164" s="3581"/>
      <c r="AT164" s="3598"/>
      <c r="AU164" s="3598"/>
      <c r="AV164" s="3581"/>
      <c r="AW164" s="3598"/>
      <c r="AX164" s="3598"/>
      <c r="AY164" s="3592"/>
      <c r="AZ164" s="3598"/>
      <c r="BA164" s="3598"/>
      <c r="BB164" s="3598"/>
      <c r="BC164" s="3581"/>
      <c r="BD164" s="3581"/>
      <c r="BE164" s="2799"/>
      <c r="BF164" s="2799"/>
      <c r="BG164" s="2799"/>
      <c r="BH164" s="2799"/>
      <c r="BI164" s="2799"/>
      <c r="BJ164" s="2799"/>
      <c r="BK164" s="2799"/>
      <c r="BL164" s="2799"/>
      <c r="BM164" s="2799"/>
      <c r="BN164" s="2799"/>
      <c r="BO164" s="2799"/>
      <c r="BP164" s="2799"/>
      <c r="BQ164" s="2799"/>
      <c r="BR164" s="2799"/>
      <c r="BS164" s="2799"/>
      <c r="BT164" s="2799"/>
      <c r="BU164" s="2799"/>
      <c r="BV164" s="2799"/>
      <c r="BW164" s="2799"/>
      <c r="BX164" s="2799"/>
      <c r="BY164" s="2799"/>
      <c r="BZ164" s="2799"/>
      <c r="CA164" s="2799"/>
      <c r="CB164" s="2799"/>
      <c r="CC164" s="2799"/>
      <c r="CD164" s="2799"/>
      <c r="CE164" s="2799"/>
      <c r="CF164" s="2799"/>
      <c r="CG164" s="2799"/>
      <c r="CH164" s="2799"/>
    </row>
    <row r="165" spans="1:86" s="2748" customFormat="1" ht="16.899999999999999" customHeight="1">
      <c r="A165" s="2746"/>
      <c r="B165" s="2746"/>
      <c r="C165" s="3568" t="s">
        <v>1293</v>
      </c>
      <c r="D165" s="3562" t="s">
        <v>1283</v>
      </c>
      <c r="E165" s="3563"/>
      <c r="F165" s="3564"/>
      <c r="G165" s="3598"/>
      <c r="H165" s="3598"/>
      <c r="I165" s="3581"/>
      <c r="J165" s="3598"/>
      <c r="K165" s="3598"/>
      <c r="L165" s="3581"/>
      <c r="M165" s="3598"/>
      <c r="N165" s="3598"/>
      <c r="O165" s="3581"/>
      <c r="P165" s="3598"/>
      <c r="Q165" s="3598"/>
      <c r="R165" s="3581"/>
      <c r="S165" s="3564"/>
      <c r="T165" s="3598"/>
      <c r="U165" s="3598"/>
      <c r="V165" s="3598"/>
      <c r="W165" s="3593"/>
      <c r="X165" s="3598"/>
      <c r="Y165" s="3598"/>
      <c r="Z165" s="3581"/>
      <c r="AA165" s="3598"/>
      <c r="AB165" s="3598"/>
      <c r="AC165" s="3581"/>
      <c r="AD165" s="3598"/>
      <c r="AE165" s="3598"/>
      <c r="AF165" s="3581"/>
      <c r="AG165" s="3598"/>
      <c r="AH165" s="3598"/>
      <c r="AI165" s="3592"/>
      <c r="AJ165" s="3598"/>
      <c r="AK165" s="3598"/>
      <c r="AL165" s="3598"/>
      <c r="AM165" s="3592"/>
      <c r="AN165" s="3598"/>
      <c r="AO165" s="3598"/>
      <c r="AP165" s="3581"/>
      <c r="AQ165" s="3598"/>
      <c r="AR165" s="3598"/>
      <c r="AS165" s="3581"/>
      <c r="AT165" s="3598"/>
      <c r="AU165" s="3598"/>
      <c r="AV165" s="3581"/>
      <c r="AW165" s="3598"/>
      <c r="AX165" s="3598"/>
      <c r="AY165" s="3592"/>
      <c r="AZ165" s="3598"/>
      <c r="BA165" s="3598"/>
      <c r="BB165" s="3598"/>
      <c r="BC165" s="3581"/>
      <c r="BD165" s="3581"/>
      <c r="BE165" s="2799"/>
      <c r="BF165" s="2799"/>
      <c r="BG165" s="2799"/>
      <c r="BH165" s="2799"/>
      <c r="BI165" s="2799"/>
      <c r="BJ165" s="2799"/>
      <c r="BK165" s="2799"/>
      <c r="BL165" s="2799"/>
      <c r="BM165" s="2799"/>
      <c r="BN165" s="2799"/>
      <c r="BO165" s="2799"/>
      <c r="BP165" s="2799"/>
      <c r="BQ165" s="2799"/>
      <c r="BR165" s="2799"/>
      <c r="BS165" s="2799"/>
      <c r="BT165" s="2799"/>
      <c r="BU165" s="2799"/>
      <c r="BV165" s="2799"/>
      <c r="BW165" s="2799"/>
      <c r="BX165" s="2799"/>
      <c r="BY165" s="2799"/>
      <c r="BZ165" s="2799"/>
      <c r="CA165" s="2799"/>
      <c r="CB165" s="2799"/>
      <c r="CC165" s="2799"/>
      <c r="CD165" s="2799"/>
      <c r="CE165" s="2799"/>
      <c r="CF165" s="2799"/>
      <c r="CG165" s="2799"/>
      <c r="CH165" s="2799"/>
    </row>
    <row r="166" spans="1:86" s="2748" customFormat="1" ht="16.899999999999999" customHeight="1">
      <c r="A166" s="2746"/>
      <c r="B166" s="2746"/>
      <c r="C166" s="3569"/>
      <c r="D166" s="3562" t="s">
        <v>1284</v>
      </c>
      <c r="E166" s="3563"/>
      <c r="F166" s="3564"/>
      <c r="G166" s="3598"/>
      <c r="H166" s="3598"/>
      <c r="I166" s="3581"/>
      <c r="J166" s="3598"/>
      <c r="K166" s="3598"/>
      <c r="L166" s="3581"/>
      <c r="M166" s="3598"/>
      <c r="N166" s="3598"/>
      <c r="O166" s="3581"/>
      <c r="P166" s="3598"/>
      <c r="Q166" s="3598"/>
      <c r="R166" s="3581"/>
      <c r="S166" s="3564"/>
      <c r="T166" s="3598"/>
      <c r="U166" s="3598"/>
      <c r="V166" s="3598"/>
      <c r="W166" s="3593"/>
      <c r="X166" s="3598"/>
      <c r="Y166" s="3598"/>
      <c r="Z166" s="3581"/>
      <c r="AA166" s="3598"/>
      <c r="AB166" s="3598"/>
      <c r="AC166" s="3581"/>
      <c r="AD166" s="3598"/>
      <c r="AE166" s="3598"/>
      <c r="AF166" s="3581"/>
      <c r="AG166" s="3598"/>
      <c r="AH166" s="3598"/>
      <c r="AI166" s="3592"/>
      <c r="AJ166" s="3598"/>
      <c r="AK166" s="3598"/>
      <c r="AL166" s="3598"/>
      <c r="AM166" s="3592"/>
      <c r="AN166" s="3598"/>
      <c r="AO166" s="3598"/>
      <c r="AP166" s="3581"/>
      <c r="AQ166" s="3598"/>
      <c r="AR166" s="3598"/>
      <c r="AS166" s="3581"/>
      <c r="AT166" s="3598"/>
      <c r="AU166" s="3598"/>
      <c r="AV166" s="3581"/>
      <c r="AW166" s="3598"/>
      <c r="AX166" s="3598"/>
      <c r="AY166" s="3592"/>
      <c r="AZ166" s="3598"/>
      <c r="BA166" s="3598"/>
      <c r="BB166" s="3598"/>
      <c r="BC166" s="3581"/>
      <c r="BD166" s="3581"/>
      <c r="BE166" s="2799"/>
      <c r="BF166" s="2799"/>
      <c r="BG166" s="2799"/>
      <c r="BH166" s="2799"/>
      <c r="BI166" s="2799"/>
      <c r="BJ166" s="2799"/>
      <c r="BK166" s="2799"/>
      <c r="BL166" s="2799"/>
      <c r="BM166" s="2799"/>
      <c r="BN166" s="2799"/>
      <c r="BO166" s="2799"/>
      <c r="BP166" s="2799"/>
      <c r="BQ166" s="2799"/>
      <c r="BR166" s="2799"/>
      <c r="BS166" s="2799"/>
      <c r="BT166" s="2799"/>
      <c r="BU166" s="2799"/>
      <c r="BV166" s="2799"/>
      <c r="BW166" s="2799"/>
      <c r="BX166" s="2799"/>
      <c r="BY166" s="2799"/>
      <c r="BZ166" s="2799"/>
      <c r="CA166" s="2799"/>
      <c r="CB166" s="2799"/>
      <c r="CC166" s="2799"/>
      <c r="CD166" s="2799"/>
      <c r="CE166" s="2799"/>
      <c r="CF166" s="2799"/>
      <c r="CG166" s="2799"/>
      <c r="CH166" s="2799"/>
    </row>
    <row r="167" spans="1:86" s="2748" customFormat="1" ht="16.899999999999999" customHeight="1">
      <c r="A167" s="2746"/>
      <c r="B167" s="2746"/>
      <c r="C167" s="3569"/>
      <c r="D167" s="3562" t="s">
        <v>1285</v>
      </c>
      <c r="E167" s="3563"/>
      <c r="F167" s="3564"/>
      <c r="G167" s="3598"/>
      <c r="H167" s="3598"/>
      <c r="I167" s="3581"/>
      <c r="J167" s="3598"/>
      <c r="K167" s="3598"/>
      <c r="L167" s="3581"/>
      <c r="M167" s="3598"/>
      <c r="N167" s="3598"/>
      <c r="O167" s="3581"/>
      <c r="P167" s="3598"/>
      <c r="Q167" s="3598"/>
      <c r="R167" s="3581"/>
      <c r="S167" s="3564"/>
      <c r="T167" s="3598"/>
      <c r="U167" s="3598"/>
      <c r="V167" s="3598"/>
      <c r="W167" s="3593"/>
      <c r="X167" s="3598"/>
      <c r="Y167" s="3598"/>
      <c r="Z167" s="3581"/>
      <c r="AA167" s="3598"/>
      <c r="AB167" s="3598"/>
      <c r="AC167" s="3581"/>
      <c r="AD167" s="3598"/>
      <c r="AE167" s="3598"/>
      <c r="AF167" s="3581"/>
      <c r="AG167" s="3598"/>
      <c r="AH167" s="3598"/>
      <c r="AI167" s="3592"/>
      <c r="AJ167" s="3598"/>
      <c r="AK167" s="3598"/>
      <c r="AL167" s="3598"/>
      <c r="AM167" s="3592"/>
      <c r="AN167" s="3598"/>
      <c r="AO167" s="3598"/>
      <c r="AP167" s="3581"/>
      <c r="AQ167" s="3598"/>
      <c r="AR167" s="3598"/>
      <c r="AS167" s="3581"/>
      <c r="AT167" s="3598"/>
      <c r="AU167" s="3598"/>
      <c r="AV167" s="3581"/>
      <c r="AW167" s="3598"/>
      <c r="AX167" s="3598"/>
      <c r="AY167" s="3592"/>
      <c r="AZ167" s="3598"/>
      <c r="BA167" s="3598"/>
      <c r="BB167" s="3598"/>
      <c r="BC167" s="3581"/>
      <c r="BD167" s="3581"/>
      <c r="BE167" s="2799"/>
      <c r="BF167" s="2799"/>
      <c r="BG167" s="2799"/>
      <c r="BH167" s="2799"/>
      <c r="BI167" s="2799"/>
      <c r="BJ167" s="2799"/>
      <c r="BK167" s="2799"/>
      <c r="BL167" s="2799"/>
      <c r="BM167" s="2799"/>
      <c r="BN167" s="2799"/>
      <c r="BO167" s="2799"/>
      <c r="BP167" s="2799"/>
      <c r="BQ167" s="2799"/>
      <c r="BR167" s="2799"/>
      <c r="BS167" s="2799"/>
      <c r="BT167" s="2799"/>
      <c r="BU167" s="2799"/>
      <c r="BV167" s="2799"/>
      <c r="BW167" s="2799"/>
      <c r="BX167" s="2799"/>
      <c r="BY167" s="2799"/>
      <c r="BZ167" s="2799"/>
      <c r="CA167" s="2799"/>
      <c r="CB167" s="2799"/>
      <c r="CC167" s="2799"/>
      <c r="CD167" s="2799"/>
      <c r="CE167" s="2799"/>
      <c r="CF167" s="2799"/>
      <c r="CG167" s="2799"/>
      <c r="CH167" s="2799"/>
    </row>
    <row r="168" spans="1:86" s="2748" customFormat="1" ht="16.899999999999999" customHeight="1">
      <c r="A168" s="2746"/>
      <c r="B168" s="2746"/>
      <c r="C168" s="3569"/>
      <c r="D168" s="3562" t="s">
        <v>1286</v>
      </c>
      <c r="E168" s="3563"/>
      <c r="F168" s="3564"/>
      <c r="G168" s="3598"/>
      <c r="H168" s="3598"/>
      <c r="I168" s="3581"/>
      <c r="J168" s="3598"/>
      <c r="K168" s="3598"/>
      <c r="L168" s="3581"/>
      <c r="M168" s="3598"/>
      <c r="N168" s="3598"/>
      <c r="O168" s="3581"/>
      <c r="P168" s="3598"/>
      <c r="Q168" s="3598"/>
      <c r="R168" s="3581"/>
      <c r="S168" s="3564"/>
      <c r="T168" s="3598"/>
      <c r="U168" s="3598"/>
      <c r="V168" s="3598"/>
      <c r="W168" s="3593"/>
      <c r="X168" s="3598"/>
      <c r="Y168" s="3598"/>
      <c r="Z168" s="3581"/>
      <c r="AA168" s="3598"/>
      <c r="AB168" s="3598"/>
      <c r="AC168" s="3581"/>
      <c r="AD168" s="3598"/>
      <c r="AE168" s="3598"/>
      <c r="AF168" s="3581"/>
      <c r="AG168" s="3598"/>
      <c r="AH168" s="3598"/>
      <c r="AI168" s="3592"/>
      <c r="AJ168" s="3598"/>
      <c r="AK168" s="3598"/>
      <c r="AL168" s="3598"/>
      <c r="AM168" s="3592"/>
      <c r="AN168" s="3598"/>
      <c r="AO168" s="3598"/>
      <c r="AP168" s="3581"/>
      <c r="AQ168" s="3598"/>
      <c r="AR168" s="3598"/>
      <c r="AS168" s="3581"/>
      <c r="AT168" s="3598"/>
      <c r="AU168" s="3598"/>
      <c r="AV168" s="3581"/>
      <c r="AW168" s="3598"/>
      <c r="AX168" s="3598"/>
      <c r="AY168" s="3592"/>
      <c r="AZ168" s="3598"/>
      <c r="BA168" s="3598"/>
      <c r="BB168" s="3598"/>
      <c r="BC168" s="3581"/>
      <c r="BD168" s="3581"/>
      <c r="BE168" s="2799"/>
      <c r="BF168" s="2799"/>
      <c r="BG168" s="2799"/>
      <c r="BH168" s="2799"/>
      <c r="BI168" s="2799"/>
      <c r="BJ168" s="2799"/>
      <c r="BK168" s="2799"/>
      <c r="BL168" s="2799"/>
      <c r="BM168" s="2799"/>
      <c r="BN168" s="2799"/>
      <c r="BO168" s="2799"/>
      <c r="BP168" s="2799"/>
      <c r="BQ168" s="2799"/>
      <c r="BR168" s="2799"/>
      <c r="BS168" s="2799"/>
      <c r="BT168" s="2799"/>
      <c r="BU168" s="2799"/>
      <c r="BV168" s="2799"/>
      <c r="BW168" s="2799"/>
      <c r="BX168" s="2799"/>
      <c r="BY168" s="2799"/>
      <c r="BZ168" s="2799"/>
      <c r="CA168" s="2799"/>
      <c r="CB168" s="2799"/>
      <c r="CC168" s="2799"/>
      <c r="CD168" s="2799"/>
      <c r="CE168" s="2799"/>
      <c r="CF168" s="2799"/>
      <c r="CG168" s="2799"/>
      <c r="CH168" s="2799"/>
    </row>
    <row r="169" spans="1:86" s="2748" customFormat="1" ht="16.899999999999999" customHeight="1">
      <c r="A169" s="2746"/>
      <c r="B169" s="2746"/>
      <c r="C169" s="3569"/>
      <c r="D169" s="3562" t="s">
        <v>1287</v>
      </c>
      <c r="E169" s="3563"/>
      <c r="F169" s="3564"/>
      <c r="G169" s="3598"/>
      <c r="H169" s="3598"/>
      <c r="I169" s="3581"/>
      <c r="J169" s="3598"/>
      <c r="K169" s="3598"/>
      <c r="L169" s="3581"/>
      <c r="M169" s="3598"/>
      <c r="N169" s="3598"/>
      <c r="O169" s="3581"/>
      <c r="P169" s="3598"/>
      <c r="Q169" s="3598"/>
      <c r="R169" s="3581"/>
      <c r="S169" s="3564"/>
      <c r="T169" s="3598"/>
      <c r="U169" s="3598"/>
      <c r="V169" s="3598"/>
      <c r="W169" s="3593"/>
      <c r="X169" s="3598"/>
      <c r="Y169" s="3598"/>
      <c r="Z169" s="3581"/>
      <c r="AA169" s="3598"/>
      <c r="AB169" s="3598"/>
      <c r="AC169" s="3581"/>
      <c r="AD169" s="3598"/>
      <c r="AE169" s="3598"/>
      <c r="AF169" s="3581"/>
      <c r="AG169" s="3598"/>
      <c r="AH169" s="3598"/>
      <c r="AI169" s="3592"/>
      <c r="AJ169" s="3598"/>
      <c r="AK169" s="3598"/>
      <c r="AL169" s="3598"/>
      <c r="AM169" s="3592"/>
      <c r="AN169" s="3598"/>
      <c r="AO169" s="3598"/>
      <c r="AP169" s="3581"/>
      <c r="AQ169" s="3598"/>
      <c r="AR169" s="3598"/>
      <c r="AS169" s="3581"/>
      <c r="AT169" s="3598"/>
      <c r="AU169" s="3598"/>
      <c r="AV169" s="3581"/>
      <c r="AW169" s="3598"/>
      <c r="AX169" s="3598"/>
      <c r="AY169" s="3592"/>
      <c r="AZ169" s="3598"/>
      <c r="BA169" s="3598"/>
      <c r="BB169" s="3598"/>
      <c r="BC169" s="3581"/>
      <c r="BD169" s="3581"/>
      <c r="BE169" s="2799"/>
      <c r="BF169" s="2799"/>
      <c r="BG169" s="2799"/>
      <c r="BH169" s="2799"/>
      <c r="BI169" s="2799"/>
      <c r="BJ169" s="2799"/>
      <c r="BK169" s="2799"/>
      <c r="BL169" s="2799"/>
      <c r="BM169" s="2799"/>
      <c r="BN169" s="2799"/>
      <c r="BO169" s="2799"/>
      <c r="BP169" s="2799"/>
      <c r="BQ169" s="2799"/>
      <c r="BR169" s="2799"/>
      <c r="BS169" s="2799"/>
      <c r="BT169" s="2799"/>
      <c r="BU169" s="2799"/>
      <c r="BV169" s="2799"/>
      <c r="BW169" s="2799"/>
      <c r="BX169" s="2799"/>
      <c r="BY169" s="2799"/>
      <c r="BZ169" s="2799"/>
      <c r="CA169" s="2799"/>
      <c r="CB169" s="2799"/>
      <c r="CC169" s="2799"/>
      <c r="CD169" s="2799"/>
      <c r="CE169" s="2799"/>
      <c r="CF169" s="2799"/>
      <c r="CG169" s="2799"/>
      <c r="CH169" s="2799"/>
    </row>
    <row r="170" spans="1:86" s="2748" customFormat="1" ht="16.899999999999999" customHeight="1">
      <c r="A170" s="2746"/>
      <c r="B170" s="2746"/>
      <c r="C170" s="3569"/>
      <c r="D170" s="3562" t="s">
        <v>1288</v>
      </c>
      <c r="E170" s="3563"/>
      <c r="F170" s="3564"/>
      <c r="G170" s="3598"/>
      <c r="H170" s="3598"/>
      <c r="I170" s="3581"/>
      <c r="J170" s="3598"/>
      <c r="K170" s="3598"/>
      <c r="L170" s="3581"/>
      <c r="M170" s="3598"/>
      <c r="N170" s="3598"/>
      <c r="O170" s="3581"/>
      <c r="P170" s="3598"/>
      <c r="Q170" s="3598"/>
      <c r="R170" s="3581"/>
      <c r="S170" s="3564"/>
      <c r="T170" s="3598"/>
      <c r="U170" s="3598"/>
      <c r="V170" s="3598"/>
      <c r="W170" s="3593"/>
      <c r="X170" s="3598"/>
      <c r="Y170" s="3598"/>
      <c r="Z170" s="3581"/>
      <c r="AA170" s="3598"/>
      <c r="AB170" s="3598"/>
      <c r="AC170" s="3581"/>
      <c r="AD170" s="3598"/>
      <c r="AE170" s="3598"/>
      <c r="AF170" s="3581"/>
      <c r="AG170" s="3598"/>
      <c r="AH170" s="3598"/>
      <c r="AI170" s="3592"/>
      <c r="AJ170" s="3598"/>
      <c r="AK170" s="3598"/>
      <c r="AL170" s="3598"/>
      <c r="AM170" s="3592"/>
      <c r="AN170" s="3598"/>
      <c r="AO170" s="3598"/>
      <c r="AP170" s="3581"/>
      <c r="AQ170" s="3598"/>
      <c r="AR170" s="3598"/>
      <c r="AS170" s="3581"/>
      <c r="AT170" s="3598"/>
      <c r="AU170" s="3598"/>
      <c r="AV170" s="3581"/>
      <c r="AW170" s="3598"/>
      <c r="AX170" s="3598"/>
      <c r="AY170" s="3592"/>
      <c r="AZ170" s="3598"/>
      <c r="BA170" s="3598"/>
      <c r="BB170" s="3598"/>
      <c r="BC170" s="3581"/>
      <c r="BD170" s="3581"/>
      <c r="BE170" s="2799"/>
      <c r="BF170" s="2799"/>
      <c r="BG170" s="2799"/>
      <c r="BH170" s="2799"/>
      <c r="BI170" s="2799"/>
      <c r="BJ170" s="2799"/>
      <c r="BK170" s="2799"/>
      <c r="BL170" s="2799"/>
      <c r="BM170" s="2799"/>
      <c r="BN170" s="2799"/>
      <c r="BO170" s="2799"/>
      <c r="BP170" s="2799"/>
      <c r="BQ170" s="2799"/>
      <c r="BR170" s="2799"/>
      <c r="BS170" s="2799"/>
      <c r="BT170" s="2799"/>
      <c r="BU170" s="2799"/>
      <c r="BV170" s="2799"/>
      <c r="BW170" s="2799"/>
      <c r="BX170" s="2799"/>
      <c r="BY170" s="2799"/>
      <c r="BZ170" s="2799"/>
      <c r="CA170" s="2799"/>
      <c r="CB170" s="2799"/>
      <c r="CC170" s="2799"/>
      <c r="CD170" s="2799"/>
      <c r="CE170" s="2799"/>
      <c r="CF170" s="2799"/>
      <c r="CG170" s="2799"/>
      <c r="CH170" s="2799"/>
    </row>
    <row r="171" spans="1:86" s="2748" customFormat="1" ht="16.899999999999999" customHeight="1">
      <c r="A171" s="2746"/>
      <c r="B171" s="2746"/>
      <c r="C171" s="3569"/>
      <c r="D171" s="3562" t="s">
        <v>1289</v>
      </c>
      <c r="E171" s="3563"/>
      <c r="F171" s="3564"/>
      <c r="G171" s="3598"/>
      <c r="H171" s="3598"/>
      <c r="I171" s="3581"/>
      <c r="J171" s="3598"/>
      <c r="K171" s="3598"/>
      <c r="L171" s="3581"/>
      <c r="M171" s="3598"/>
      <c r="N171" s="3598"/>
      <c r="O171" s="3581"/>
      <c r="P171" s="3598"/>
      <c r="Q171" s="3598"/>
      <c r="R171" s="3581"/>
      <c r="S171" s="3564"/>
      <c r="T171" s="3598"/>
      <c r="U171" s="3598"/>
      <c r="V171" s="3598"/>
      <c r="W171" s="3593"/>
      <c r="X171" s="3598"/>
      <c r="Y171" s="3598"/>
      <c r="Z171" s="3581"/>
      <c r="AA171" s="3598"/>
      <c r="AB171" s="3598"/>
      <c r="AC171" s="3581"/>
      <c r="AD171" s="3598"/>
      <c r="AE171" s="3598"/>
      <c r="AF171" s="3581"/>
      <c r="AG171" s="3598"/>
      <c r="AH171" s="3598"/>
      <c r="AI171" s="3592"/>
      <c r="AJ171" s="3598"/>
      <c r="AK171" s="3598"/>
      <c r="AL171" s="3598"/>
      <c r="AM171" s="3592"/>
      <c r="AN171" s="3598"/>
      <c r="AO171" s="3598"/>
      <c r="AP171" s="3581"/>
      <c r="AQ171" s="3598"/>
      <c r="AR171" s="3598"/>
      <c r="AS171" s="3581"/>
      <c r="AT171" s="3598"/>
      <c r="AU171" s="3598"/>
      <c r="AV171" s="3581"/>
      <c r="AW171" s="3598"/>
      <c r="AX171" s="3598"/>
      <c r="AY171" s="3592"/>
      <c r="AZ171" s="3598"/>
      <c r="BA171" s="3598"/>
      <c r="BB171" s="3598"/>
      <c r="BC171" s="3581"/>
      <c r="BD171" s="3581"/>
      <c r="BE171" s="2799"/>
      <c r="BF171" s="2799"/>
      <c r="BG171" s="2799"/>
      <c r="BH171" s="2799"/>
      <c r="BI171" s="2799"/>
      <c r="BJ171" s="2799"/>
      <c r="BK171" s="2799"/>
      <c r="BL171" s="2799"/>
      <c r="BM171" s="2799"/>
      <c r="BN171" s="2799"/>
      <c r="BO171" s="2799"/>
      <c r="BP171" s="2799"/>
      <c r="BQ171" s="2799"/>
      <c r="BR171" s="2799"/>
      <c r="BS171" s="2799"/>
      <c r="BT171" s="2799"/>
      <c r="BU171" s="2799"/>
      <c r="BV171" s="2799"/>
      <c r="BW171" s="2799"/>
      <c r="BX171" s="2799"/>
      <c r="BY171" s="2799"/>
      <c r="BZ171" s="2799"/>
      <c r="CA171" s="2799"/>
      <c r="CB171" s="2799"/>
      <c r="CC171" s="2799"/>
      <c r="CD171" s="2799"/>
      <c r="CE171" s="2799"/>
      <c r="CF171" s="2799"/>
      <c r="CG171" s="2799"/>
      <c r="CH171" s="2799"/>
    </row>
    <row r="172" spans="1:86" s="2748" customFormat="1" ht="16.899999999999999" customHeight="1">
      <c r="A172" s="2746"/>
      <c r="B172" s="2746"/>
      <c r="C172" s="3569"/>
      <c r="D172" s="3562" t="s">
        <v>1290</v>
      </c>
      <c r="E172" s="3563"/>
      <c r="F172" s="3564"/>
      <c r="G172" s="3598"/>
      <c r="H172" s="3598"/>
      <c r="I172" s="3581"/>
      <c r="J172" s="3598"/>
      <c r="K172" s="3598"/>
      <c r="L172" s="3581"/>
      <c r="M172" s="3598"/>
      <c r="N172" s="3598"/>
      <c r="O172" s="3581"/>
      <c r="P172" s="3598"/>
      <c r="Q172" s="3598"/>
      <c r="R172" s="3581"/>
      <c r="S172" s="3564"/>
      <c r="T172" s="3598"/>
      <c r="U172" s="3598"/>
      <c r="V172" s="3598"/>
      <c r="W172" s="3593"/>
      <c r="X172" s="3598"/>
      <c r="Y172" s="3598"/>
      <c r="Z172" s="3581"/>
      <c r="AA172" s="3598"/>
      <c r="AB172" s="3598"/>
      <c r="AC172" s="3581"/>
      <c r="AD172" s="3598"/>
      <c r="AE172" s="3598"/>
      <c r="AF172" s="3581"/>
      <c r="AG172" s="3598"/>
      <c r="AH172" s="3598"/>
      <c r="AI172" s="3592"/>
      <c r="AJ172" s="3598"/>
      <c r="AK172" s="3598"/>
      <c r="AL172" s="3598"/>
      <c r="AM172" s="3592"/>
      <c r="AN172" s="3598"/>
      <c r="AO172" s="3598"/>
      <c r="AP172" s="3581"/>
      <c r="AQ172" s="3598"/>
      <c r="AR172" s="3598"/>
      <c r="AS172" s="3581"/>
      <c r="AT172" s="3598"/>
      <c r="AU172" s="3598"/>
      <c r="AV172" s="3581"/>
      <c r="AW172" s="3598"/>
      <c r="AX172" s="3598"/>
      <c r="AY172" s="3592"/>
      <c r="AZ172" s="3598"/>
      <c r="BA172" s="3598"/>
      <c r="BB172" s="3598"/>
      <c r="BC172" s="3581"/>
      <c r="BD172" s="3581"/>
      <c r="BE172" s="2799"/>
      <c r="BF172" s="2799"/>
      <c r="BG172" s="2799"/>
      <c r="BH172" s="2799"/>
      <c r="BI172" s="2799"/>
      <c r="BJ172" s="2799"/>
      <c r="BK172" s="2799"/>
      <c r="BL172" s="2799"/>
      <c r="BM172" s="2799"/>
      <c r="BN172" s="2799"/>
      <c r="BO172" s="2799"/>
      <c r="BP172" s="2799"/>
      <c r="BQ172" s="2799"/>
      <c r="BR172" s="2799"/>
      <c r="BS172" s="2799"/>
      <c r="BT172" s="2799"/>
      <c r="BU172" s="2799"/>
      <c r="BV172" s="2799"/>
      <c r="BW172" s="2799"/>
      <c r="BX172" s="2799"/>
      <c r="BY172" s="2799"/>
      <c r="BZ172" s="2799"/>
      <c r="CA172" s="2799"/>
      <c r="CB172" s="2799"/>
      <c r="CC172" s="2799"/>
      <c r="CD172" s="2799"/>
      <c r="CE172" s="2799"/>
      <c r="CF172" s="2799"/>
      <c r="CG172" s="2799"/>
      <c r="CH172" s="2799"/>
    </row>
    <row r="173" spans="1:86" s="2748" customFormat="1" ht="16.899999999999999" customHeight="1">
      <c r="A173" s="2746"/>
      <c r="B173" s="2746"/>
      <c r="C173" s="3569"/>
      <c r="D173" s="3562" t="s">
        <v>1291</v>
      </c>
      <c r="E173" s="3563"/>
      <c r="F173" s="3564"/>
      <c r="G173" s="3598"/>
      <c r="H173" s="3598"/>
      <c r="I173" s="3581"/>
      <c r="J173" s="3598"/>
      <c r="K173" s="3598"/>
      <c r="L173" s="3581"/>
      <c r="M173" s="3598"/>
      <c r="N173" s="3598"/>
      <c r="O173" s="3581"/>
      <c r="P173" s="3598"/>
      <c r="Q173" s="3598"/>
      <c r="R173" s="3581"/>
      <c r="S173" s="3564"/>
      <c r="T173" s="3598"/>
      <c r="U173" s="3598"/>
      <c r="V173" s="3598"/>
      <c r="W173" s="3593"/>
      <c r="X173" s="3598"/>
      <c r="Y173" s="3598"/>
      <c r="Z173" s="3581"/>
      <c r="AA173" s="3598"/>
      <c r="AB173" s="3598"/>
      <c r="AC173" s="3581"/>
      <c r="AD173" s="3598"/>
      <c r="AE173" s="3598"/>
      <c r="AF173" s="3581"/>
      <c r="AG173" s="3598"/>
      <c r="AH173" s="3598"/>
      <c r="AI173" s="3592"/>
      <c r="AJ173" s="3598"/>
      <c r="AK173" s="3598"/>
      <c r="AL173" s="3598"/>
      <c r="AM173" s="3592"/>
      <c r="AN173" s="3598"/>
      <c r="AO173" s="3598"/>
      <c r="AP173" s="3581"/>
      <c r="AQ173" s="3598"/>
      <c r="AR173" s="3598"/>
      <c r="AS173" s="3581"/>
      <c r="AT173" s="3598"/>
      <c r="AU173" s="3598"/>
      <c r="AV173" s="3581"/>
      <c r="AW173" s="3598"/>
      <c r="AX173" s="3598"/>
      <c r="AY173" s="3592"/>
      <c r="AZ173" s="3598"/>
      <c r="BA173" s="3598"/>
      <c r="BB173" s="3598"/>
      <c r="BC173" s="3581"/>
      <c r="BD173" s="3581"/>
      <c r="BE173" s="2799"/>
      <c r="BF173" s="2799"/>
      <c r="BG173" s="2799"/>
      <c r="BH173" s="2799"/>
      <c r="BI173" s="2799"/>
      <c r="BJ173" s="2799"/>
      <c r="BK173" s="2799"/>
      <c r="BL173" s="2799"/>
      <c r="BM173" s="2799"/>
      <c r="BN173" s="2799"/>
      <c r="BO173" s="2799"/>
      <c r="BP173" s="2799"/>
      <c r="BQ173" s="2799"/>
      <c r="BR173" s="2799"/>
      <c r="BS173" s="2799"/>
      <c r="BT173" s="2799"/>
      <c r="BU173" s="2799"/>
      <c r="BV173" s="2799"/>
      <c r="BW173" s="2799"/>
      <c r="BX173" s="2799"/>
      <c r="BY173" s="2799"/>
      <c r="BZ173" s="2799"/>
      <c r="CA173" s="2799"/>
      <c r="CB173" s="2799"/>
      <c r="CC173" s="2799"/>
      <c r="CD173" s="2799"/>
      <c r="CE173" s="2799"/>
      <c r="CF173" s="2799"/>
      <c r="CG173" s="2799"/>
      <c r="CH173" s="2799"/>
    </row>
    <row r="174" spans="1:86" s="2748" customFormat="1" ht="16.899999999999999" customHeight="1">
      <c r="A174" s="2746"/>
      <c r="B174" s="2746"/>
      <c r="C174" s="3570"/>
      <c r="D174" s="3562" t="s">
        <v>1292</v>
      </c>
      <c r="E174" s="3563"/>
      <c r="F174" s="3564"/>
      <c r="G174" s="3598"/>
      <c r="H174" s="3598"/>
      <c r="I174" s="3581"/>
      <c r="J174" s="3598"/>
      <c r="K174" s="3598"/>
      <c r="L174" s="3581"/>
      <c r="M174" s="3598"/>
      <c r="N174" s="3598"/>
      <c r="O174" s="3581"/>
      <c r="P174" s="3598"/>
      <c r="Q174" s="3598"/>
      <c r="R174" s="3581"/>
      <c r="S174" s="3564"/>
      <c r="T174" s="3598"/>
      <c r="U174" s="3598"/>
      <c r="V174" s="3598"/>
      <c r="W174" s="3593"/>
      <c r="X174" s="3598"/>
      <c r="Y174" s="3598"/>
      <c r="Z174" s="3581"/>
      <c r="AA174" s="3598"/>
      <c r="AB174" s="3598"/>
      <c r="AC174" s="3581"/>
      <c r="AD174" s="3598"/>
      <c r="AE174" s="3598"/>
      <c r="AF174" s="3581"/>
      <c r="AG174" s="3598"/>
      <c r="AH174" s="3598"/>
      <c r="AI174" s="3592"/>
      <c r="AJ174" s="3598"/>
      <c r="AK174" s="3598"/>
      <c r="AL174" s="3598"/>
      <c r="AM174" s="3592"/>
      <c r="AN174" s="3598"/>
      <c r="AO174" s="3598"/>
      <c r="AP174" s="3581"/>
      <c r="AQ174" s="3598"/>
      <c r="AR174" s="3598"/>
      <c r="AS174" s="3581"/>
      <c r="AT174" s="3598"/>
      <c r="AU174" s="3598"/>
      <c r="AV174" s="3581"/>
      <c r="AW174" s="3598"/>
      <c r="AX174" s="3598"/>
      <c r="AY174" s="3592"/>
      <c r="AZ174" s="3598"/>
      <c r="BA174" s="3598"/>
      <c r="BB174" s="3598"/>
      <c r="BC174" s="3581"/>
      <c r="BD174" s="3581"/>
      <c r="BE174" s="2799"/>
      <c r="BF174" s="2799"/>
      <c r="BG174" s="2799"/>
      <c r="BH174" s="2799"/>
      <c r="BI174" s="2799"/>
      <c r="BJ174" s="2799"/>
      <c r="BK174" s="2799"/>
      <c r="BL174" s="2799"/>
      <c r="BM174" s="2799"/>
      <c r="BN174" s="2799"/>
      <c r="BO174" s="2799"/>
      <c r="BP174" s="2799"/>
      <c r="BQ174" s="2799"/>
      <c r="BR174" s="2799"/>
      <c r="BS174" s="2799"/>
      <c r="BT174" s="2799"/>
      <c r="BU174" s="2799"/>
      <c r="BV174" s="2799"/>
      <c r="BW174" s="2799"/>
      <c r="BX174" s="2799"/>
      <c r="BY174" s="2799"/>
      <c r="BZ174" s="2799"/>
      <c r="CA174" s="2799"/>
      <c r="CB174" s="2799"/>
      <c r="CC174" s="2799"/>
      <c r="CD174" s="2799"/>
      <c r="CE174" s="2799"/>
      <c r="CF174" s="2799"/>
      <c r="CG174" s="2799"/>
      <c r="CH174" s="2799"/>
    </row>
    <row r="175" spans="1:86" s="2748" customFormat="1" ht="16.899999999999999" customHeight="1">
      <c r="A175" s="2746"/>
      <c r="B175" s="2746"/>
      <c r="C175" s="3568" t="s">
        <v>101</v>
      </c>
      <c r="D175" s="3562" t="s">
        <v>1283</v>
      </c>
      <c r="E175" s="3563"/>
      <c r="F175" s="3564"/>
      <c r="G175" s="3598"/>
      <c r="H175" s="3598"/>
      <c r="I175" s="3581"/>
      <c r="J175" s="3598"/>
      <c r="K175" s="3598"/>
      <c r="L175" s="3581"/>
      <c r="M175" s="3598"/>
      <c r="N175" s="3598"/>
      <c r="O175" s="3581"/>
      <c r="P175" s="3598"/>
      <c r="Q175" s="3598"/>
      <c r="R175" s="3581"/>
      <c r="S175" s="3564"/>
      <c r="T175" s="3598"/>
      <c r="U175" s="3598"/>
      <c r="V175" s="3598"/>
      <c r="W175" s="3593"/>
      <c r="X175" s="3598"/>
      <c r="Y175" s="3598"/>
      <c r="Z175" s="3581"/>
      <c r="AA175" s="3598"/>
      <c r="AB175" s="3598"/>
      <c r="AC175" s="3581"/>
      <c r="AD175" s="3598"/>
      <c r="AE175" s="3598"/>
      <c r="AF175" s="3581"/>
      <c r="AG175" s="3598"/>
      <c r="AH175" s="3598"/>
      <c r="AI175" s="3592"/>
      <c r="AJ175" s="3598"/>
      <c r="AK175" s="3598"/>
      <c r="AL175" s="3598"/>
      <c r="AM175" s="3592"/>
      <c r="AN175" s="3598"/>
      <c r="AO175" s="3598"/>
      <c r="AP175" s="3581"/>
      <c r="AQ175" s="3598"/>
      <c r="AR175" s="3598"/>
      <c r="AS175" s="3581"/>
      <c r="AT175" s="3598"/>
      <c r="AU175" s="3598"/>
      <c r="AV175" s="3581"/>
      <c r="AW175" s="3598"/>
      <c r="AX175" s="3598"/>
      <c r="AY175" s="3592"/>
      <c r="AZ175" s="3598"/>
      <c r="BA175" s="3598"/>
      <c r="BB175" s="3598"/>
      <c r="BC175" s="3581"/>
      <c r="BD175" s="3581"/>
      <c r="BE175" s="2799"/>
      <c r="BF175" s="2799"/>
      <c r="BG175" s="2799"/>
      <c r="BH175" s="2799"/>
      <c r="BI175" s="2799"/>
      <c r="BJ175" s="2799"/>
      <c r="BK175" s="2799"/>
      <c r="BL175" s="2799"/>
      <c r="BM175" s="2799"/>
      <c r="BN175" s="2799"/>
      <c r="BO175" s="2799"/>
      <c r="BP175" s="2799"/>
      <c r="BQ175" s="2799"/>
      <c r="BR175" s="2799"/>
      <c r="BS175" s="2799"/>
      <c r="BT175" s="2799"/>
      <c r="BU175" s="2799"/>
      <c r="BV175" s="2799"/>
      <c r="BW175" s="2799"/>
      <c r="BX175" s="2799"/>
      <c r="BY175" s="2799"/>
      <c r="BZ175" s="2799"/>
      <c r="CA175" s="2799"/>
      <c r="CB175" s="2799"/>
      <c r="CC175" s="2799"/>
      <c r="CD175" s="2799"/>
      <c r="CE175" s="2799"/>
      <c r="CF175" s="2799"/>
      <c r="CG175" s="2799"/>
      <c r="CH175" s="2799"/>
    </row>
    <row r="176" spans="1:86" s="2748" customFormat="1" ht="16.899999999999999" customHeight="1">
      <c r="A176" s="2746"/>
      <c r="B176" s="2746"/>
      <c r="C176" s="3569"/>
      <c r="D176" s="3562" t="s">
        <v>1284</v>
      </c>
      <c r="E176" s="3563"/>
      <c r="F176" s="3564"/>
      <c r="G176" s="3598"/>
      <c r="H176" s="3598"/>
      <c r="I176" s="3581"/>
      <c r="J176" s="3598"/>
      <c r="K176" s="3598"/>
      <c r="L176" s="3581"/>
      <c r="M176" s="3598"/>
      <c r="N176" s="3598"/>
      <c r="O176" s="3581"/>
      <c r="P176" s="3598"/>
      <c r="Q176" s="3598"/>
      <c r="R176" s="3581"/>
      <c r="S176" s="3564"/>
      <c r="T176" s="3598"/>
      <c r="U176" s="3598"/>
      <c r="V176" s="3598"/>
      <c r="W176" s="3593"/>
      <c r="X176" s="3598"/>
      <c r="Y176" s="3598"/>
      <c r="Z176" s="3581"/>
      <c r="AA176" s="3598"/>
      <c r="AB176" s="3598"/>
      <c r="AC176" s="3581"/>
      <c r="AD176" s="3598"/>
      <c r="AE176" s="3598"/>
      <c r="AF176" s="3581"/>
      <c r="AG176" s="3598"/>
      <c r="AH176" s="3598"/>
      <c r="AI176" s="3592"/>
      <c r="AJ176" s="3598"/>
      <c r="AK176" s="3598"/>
      <c r="AL176" s="3598"/>
      <c r="AM176" s="3592"/>
      <c r="AN176" s="3598"/>
      <c r="AO176" s="3598"/>
      <c r="AP176" s="3581"/>
      <c r="AQ176" s="3598"/>
      <c r="AR176" s="3598"/>
      <c r="AS176" s="3581"/>
      <c r="AT176" s="3598"/>
      <c r="AU176" s="3598"/>
      <c r="AV176" s="3581"/>
      <c r="AW176" s="3598"/>
      <c r="AX176" s="3598"/>
      <c r="AY176" s="3592"/>
      <c r="AZ176" s="3598"/>
      <c r="BA176" s="3598"/>
      <c r="BB176" s="3598"/>
      <c r="BC176" s="3581"/>
      <c r="BD176" s="3581"/>
      <c r="BE176" s="2799"/>
      <c r="BF176" s="2799"/>
      <c r="BG176" s="2799"/>
      <c r="BH176" s="2799"/>
      <c r="BI176" s="2799"/>
      <c r="BJ176" s="2799"/>
      <c r="BK176" s="2799"/>
      <c r="BL176" s="2799"/>
      <c r="BM176" s="2799"/>
      <c r="BN176" s="2799"/>
      <c r="BO176" s="2799"/>
      <c r="BP176" s="2799"/>
      <c r="BQ176" s="2799"/>
      <c r="BR176" s="2799"/>
      <c r="BS176" s="2799"/>
      <c r="BT176" s="2799"/>
      <c r="BU176" s="2799"/>
      <c r="BV176" s="2799"/>
      <c r="BW176" s="2799"/>
      <c r="BX176" s="2799"/>
      <c r="BY176" s="2799"/>
      <c r="BZ176" s="2799"/>
      <c r="CA176" s="2799"/>
      <c r="CB176" s="2799"/>
      <c r="CC176" s="2799"/>
      <c r="CD176" s="2799"/>
      <c r="CE176" s="2799"/>
      <c r="CF176" s="2799"/>
      <c r="CG176" s="2799"/>
      <c r="CH176" s="2799"/>
    </row>
    <row r="177" spans="1:94" s="2748" customFormat="1" ht="16.899999999999999" customHeight="1">
      <c r="A177" s="2746"/>
      <c r="B177" s="2746"/>
      <c r="C177" s="3569"/>
      <c r="D177" s="3562" t="s">
        <v>1285</v>
      </c>
      <c r="E177" s="3563"/>
      <c r="F177" s="3564"/>
      <c r="G177" s="3598"/>
      <c r="H177" s="3598"/>
      <c r="I177" s="3581"/>
      <c r="J177" s="3598"/>
      <c r="K177" s="3598"/>
      <c r="L177" s="3581"/>
      <c r="M177" s="3598"/>
      <c r="N177" s="3598"/>
      <c r="O177" s="3581"/>
      <c r="P177" s="3598"/>
      <c r="Q177" s="3598"/>
      <c r="R177" s="3581"/>
      <c r="S177" s="3564"/>
      <c r="T177" s="3598"/>
      <c r="U177" s="3598"/>
      <c r="V177" s="3598"/>
      <c r="W177" s="3593"/>
      <c r="X177" s="3598"/>
      <c r="Y177" s="3598"/>
      <c r="Z177" s="3581"/>
      <c r="AA177" s="3598"/>
      <c r="AB177" s="3598"/>
      <c r="AC177" s="3581"/>
      <c r="AD177" s="3598"/>
      <c r="AE177" s="3598"/>
      <c r="AF177" s="3581"/>
      <c r="AG177" s="3598"/>
      <c r="AH177" s="3598"/>
      <c r="AI177" s="3592"/>
      <c r="AJ177" s="3598"/>
      <c r="AK177" s="3598"/>
      <c r="AL177" s="3598"/>
      <c r="AM177" s="3592"/>
      <c r="AN177" s="3598"/>
      <c r="AO177" s="3598"/>
      <c r="AP177" s="3581"/>
      <c r="AQ177" s="3598"/>
      <c r="AR177" s="3598"/>
      <c r="AS177" s="3581"/>
      <c r="AT177" s="3598"/>
      <c r="AU177" s="3598"/>
      <c r="AV177" s="3581"/>
      <c r="AW177" s="3598"/>
      <c r="AX177" s="3598"/>
      <c r="AY177" s="3592"/>
      <c r="AZ177" s="3598"/>
      <c r="BA177" s="3598"/>
      <c r="BB177" s="3598"/>
      <c r="BC177" s="3581"/>
      <c r="BD177" s="3581"/>
      <c r="BE177" s="2799"/>
      <c r="BF177" s="2799"/>
      <c r="BG177" s="2799"/>
      <c r="BH177" s="2799"/>
      <c r="BI177" s="2799"/>
      <c r="BJ177" s="2799"/>
      <c r="BK177" s="2799"/>
      <c r="BL177" s="2799"/>
      <c r="BM177" s="2799"/>
      <c r="BN177" s="2799"/>
      <c r="BO177" s="2799"/>
      <c r="BP177" s="2799"/>
      <c r="BQ177" s="2799"/>
      <c r="BR177" s="2799"/>
      <c r="BS177" s="2799"/>
      <c r="BT177" s="2799"/>
      <c r="BU177" s="2799"/>
      <c r="BV177" s="2799"/>
      <c r="BW177" s="2799"/>
      <c r="BX177" s="2799"/>
      <c r="BY177" s="2799"/>
      <c r="BZ177" s="2799"/>
      <c r="CA177" s="2799"/>
      <c r="CB177" s="2799"/>
      <c r="CC177" s="2799"/>
      <c r="CD177" s="2799"/>
      <c r="CE177" s="2799"/>
      <c r="CF177" s="2799"/>
      <c r="CG177" s="2799"/>
      <c r="CH177" s="2799"/>
    </row>
    <row r="178" spans="1:94" s="2748" customFormat="1" ht="16.899999999999999" customHeight="1">
      <c r="A178" s="2746"/>
      <c r="B178" s="2746"/>
      <c r="C178" s="3569"/>
      <c r="D178" s="3562" t="s">
        <v>1286</v>
      </c>
      <c r="E178" s="3563"/>
      <c r="F178" s="3564"/>
      <c r="G178" s="3598"/>
      <c r="H178" s="3598"/>
      <c r="I178" s="3581"/>
      <c r="J178" s="3598"/>
      <c r="K178" s="3598"/>
      <c r="L178" s="3581"/>
      <c r="M178" s="3598"/>
      <c r="N178" s="3598"/>
      <c r="O178" s="3581"/>
      <c r="P178" s="3598"/>
      <c r="Q178" s="3598"/>
      <c r="R178" s="3581"/>
      <c r="S178" s="3564"/>
      <c r="T178" s="3598"/>
      <c r="U178" s="3598"/>
      <c r="V178" s="3598"/>
      <c r="W178" s="3593"/>
      <c r="X178" s="3598"/>
      <c r="Y178" s="3598"/>
      <c r="Z178" s="3581"/>
      <c r="AA178" s="3598"/>
      <c r="AB178" s="3598"/>
      <c r="AC178" s="3581"/>
      <c r="AD178" s="3598"/>
      <c r="AE178" s="3598"/>
      <c r="AF178" s="3581"/>
      <c r="AG178" s="3598"/>
      <c r="AH178" s="3598"/>
      <c r="AI178" s="3592"/>
      <c r="AJ178" s="3598"/>
      <c r="AK178" s="3598"/>
      <c r="AL178" s="3598"/>
      <c r="AM178" s="3592"/>
      <c r="AN178" s="3598"/>
      <c r="AO178" s="3598"/>
      <c r="AP178" s="3581"/>
      <c r="AQ178" s="3598"/>
      <c r="AR178" s="3598"/>
      <c r="AS178" s="3581"/>
      <c r="AT178" s="3598"/>
      <c r="AU178" s="3598"/>
      <c r="AV178" s="3581"/>
      <c r="AW178" s="3598"/>
      <c r="AX178" s="3598"/>
      <c r="AY178" s="3592"/>
      <c r="AZ178" s="3598"/>
      <c r="BA178" s="3598"/>
      <c r="BB178" s="3598"/>
      <c r="BC178" s="3581"/>
      <c r="BD178" s="3581"/>
      <c r="BE178" s="2799"/>
      <c r="BF178" s="2799"/>
      <c r="BG178" s="2799"/>
      <c r="BH178" s="2799"/>
      <c r="BI178" s="2799"/>
      <c r="BJ178" s="2799"/>
      <c r="BK178" s="2799"/>
      <c r="BL178" s="2799"/>
      <c r="BM178" s="2799"/>
      <c r="BN178" s="2799"/>
      <c r="BO178" s="2799"/>
      <c r="BP178" s="2799"/>
      <c r="BQ178" s="2799"/>
      <c r="BR178" s="2799"/>
      <c r="BS178" s="2799"/>
      <c r="BT178" s="2799"/>
      <c r="BU178" s="2799"/>
      <c r="BV178" s="2799"/>
      <c r="BW178" s="2799"/>
      <c r="BX178" s="2799"/>
      <c r="BY178" s="2799"/>
      <c r="BZ178" s="2799"/>
      <c r="CA178" s="2799"/>
      <c r="CB178" s="2799"/>
      <c r="CC178" s="2799"/>
      <c r="CD178" s="2799"/>
      <c r="CE178" s="2799"/>
      <c r="CF178" s="2799"/>
      <c r="CG178" s="2799"/>
      <c r="CH178" s="2799"/>
    </row>
    <row r="179" spans="1:94" s="2748" customFormat="1" ht="16.899999999999999" customHeight="1">
      <c r="A179" s="2746"/>
      <c r="B179" s="2746"/>
      <c r="C179" s="3569"/>
      <c r="D179" s="3562" t="s">
        <v>1287</v>
      </c>
      <c r="E179" s="3563"/>
      <c r="F179" s="3564"/>
      <c r="G179" s="3598"/>
      <c r="H179" s="3598"/>
      <c r="I179" s="3581"/>
      <c r="J179" s="3598"/>
      <c r="K179" s="3598"/>
      <c r="L179" s="3581"/>
      <c r="M179" s="3598"/>
      <c r="N179" s="3598"/>
      <c r="O179" s="3581"/>
      <c r="P179" s="3598"/>
      <c r="Q179" s="3598"/>
      <c r="R179" s="3581"/>
      <c r="S179" s="3564"/>
      <c r="T179" s="3598"/>
      <c r="U179" s="3598"/>
      <c r="V179" s="3598"/>
      <c r="W179" s="3593"/>
      <c r="X179" s="3598"/>
      <c r="Y179" s="3598"/>
      <c r="Z179" s="3581"/>
      <c r="AA179" s="3598"/>
      <c r="AB179" s="3598"/>
      <c r="AC179" s="3581"/>
      <c r="AD179" s="3598"/>
      <c r="AE179" s="3598"/>
      <c r="AF179" s="3581"/>
      <c r="AG179" s="3598"/>
      <c r="AH179" s="3598"/>
      <c r="AI179" s="3592"/>
      <c r="AJ179" s="3598"/>
      <c r="AK179" s="3598"/>
      <c r="AL179" s="3598"/>
      <c r="AM179" s="3592"/>
      <c r="AN179" s="3598"/>
      <c r="AO179" s="3598"/>
      <c r="AP179" s="3581"/>
      <c r="AQ179" s="3598"/>
      <c r="AR179" s="3598"/>
      <c r="AS179" s="3581"/>
      <c r="AT179" s="3598"/>
      <c r="AU179" s="3598"/>
      <c r="AV179" s="3581"/>
      <c r="AW179" s="3598"/>
      <c r="AX179" s="3598"/>
      <c r="AY179" s="3592"/>
      <c r="AZ179" s="3598"/>
      <c r="BA179" s="3598"/>
      <c r="BB179" s="3598"/>
      <c r="BC179" s="3581"/>
      <c r="BD179" s="3581"/>
      <c r="BE179" s="2799"/>
      <c r="BF179" s="2799"/>
      <c r="BG179" s="2799"/>
      <c r="BH179" s="2799"/>
      <c r="BI179" s="2799"/>
      <c r="BJ179" s="2799"/>
      <c r="BK179" s="2799"/>
      <c r="BL179" s="2799"/>
      <c r="BM179" s="2799"/>
      <c r="BN179" s="2799"/>
      <c r="BO179" s="2799"/>
      <c r="BP179" s="2799"/>
      <c r="BQ179" s="2799"/>
      <c r="BR179" s="2799"/>
      <c r="BS179" s="2799"/>
      <c r="BT179" s="2799"/>
      <c r="BU179" s="2799"/>
      <c r="BV179" s="2799"/>
      <c r="BW179" s="2799"/>
      <c r="BX179" s="2799"/>
      <c r="BY179" s="2799"/>
      <c r="BZ179" s="2799"/>
      <c r="CA179" s="2799"/>
      <c r="CB179" s="2799"/>
      <c r="CC179" s="2799"/>
      <c r="CD179" s="2799"/>
      <c r="CE179" s="2799"/>
      <c r="CF179" s="2799"/>
      <c r="CG179" s="2799"/>
      <c r="CH179" s="2799"/>
    </row>
    <row r="180" spans="1:94" s="2748" customFormat="1" ht="16.899999999999999" customHeight="1">
      <c r="A180" s="2746"/>
      <c r="B180" s="2746"/>
      <c r="C180" s="3569"/>
      <c r="D180" s="3562" t="s">
        <v>1288</v>
      </c>
      <c r="E180" s="3563"/>
      <c r="F180" s="3564"/>
      <c r="G180" s="3598"/>
      <c r="H180" s="3598"/>
      <c r="I180" s="3581"/>
      <c r="J180" s="3598"/>
      <c r="K180" s="3598"/>
      <c r="L180" s="3581"/>
      <c r="M180" s="3598"/>
      <c r="N180" s="3598"/>
      <c r="O180" s="3581"/>
      <c r="P180" s="3598"/>
      <c r="Q180" s="3598"/>
      <c r="R180" s="3581"/>
      <c r="S180" s="3564"/>
      <c r="T180" s="3598"/>
      <c r="U180" s="3598"/>
      <c r="V180" s="3598"/>
      <c r="W180" s="3593"/>
      <c r="X180" s="3598"/>
      <c r="Y180" s="3598"/>
      <c r="Z180" s="3581"/>
      <c r="AA180" s="3598"/>
      <c r="AB180" s="3598"/>
      <c r="AC180" s="3581"/>
      <c r="AD180" s="3598"/>
      <c r="AE180" s="3598"/>
      <c r="AF180" s="3581"/>
      <c r="AG180" s="3598"/>
      <c r="AH180" s="3598"/>
      <c r="AI180" s="3592"/>
      <c r="AJ180" s="3598"/>
      <c r="AK180" s="3598"/>
      <c r="AL180" s="3598"/>
      <c r="AM180" s="3592"/>
      <c r="AN180" s="3598"/>
      <c r="AO180" s="3598"/>
      <c r="AP180" s="3581"/>
      <c r="AQ180" s="3598"/>
      <c r="AR180" s="3598"/>
      <c r="AS180" s="3581"/>
      <c r="AT180" s="3598"/>
      <c r="AU180" s="3598"/>
      <c r="AV180" s="3581"/>
      <c r="AW180" s="3598"/>
      <c r="AX180" s="3598"/>
      <c r="AY180" s="3592"/>
      <c r="AZ180" s="3598"/>
      <c r="BA180" s="3598"/>
      <c r="BB180" s="3598"/>
      <c r="BC180" s="3581"/>
      <c r="BD180" s="3581"/>
      <c r="BE180" s="2799"/>
      <c r="BF180" s="2799"/>
      <c r="BG180" s="2799"/>
      <c r="BH180" s="2799"/>
      <c r="BI180" s="2799"/>
      <c r="BJ180" s="2799"/>
      <c r="BK180" s="2799"/>
      <c r="BL180" s="2799"/>
      <c r="BM180" s="2799"/>
      <c r="BN180" s="2799"/>
      <c r="BO180" s="2799"/>
      <c r="BP180" s="2799"/>
      <c r="BQ180" s="2799"/>
      <c r="BR180" s="2799"/>
      <c r="BS180" s="2799"/>
      <c r="BT180" s="2799"/>
      <c r="BU180" s="2799"/>
      <c r="BV180" s="2799"/>
      <c r="BW180" s="2799"/>
      <c r="BX180" s="2799"/>
      <c r="BY180" s="2799"/>
      <c r="BZ180" s="2799"/>
      <c r="CA180" s="2799"/>
      <c r="CB180" s="2799"/>
      <c r="CC180" s="2799"/>
      <c r="CD180" s="2799"/>
      <c r="CE180" s="2799"/>
      <c r="CF180" s="2799"/>
      <c r="CG180" s="2799"/>
      <c r="CH180" s="2799"/>
    </row>
    <row r="181" spans="1:94" s="2748" customFormat="1" ht="16.899999999999999" customHeight="1">
      <c r="A181" s="2746"/>
      <c r="B181" s="2746"/>
      <c r="C181" s="3569"/>
      <c r="D181" s="3562" t="s">
        <v>1289</v>
      </c>
      <c r="E181" s="3563"/>
      <c r="F181" s="3564"/>
      <c r="G181" s="3598"/>
      <c r="H181" s="3598"/>
      <c r="I181" s="3581"/>
      <c r="J181" s="3598"/>
      <c r="K181" s="3598"/>
      <c r="L181" s="3581"/>
      <c r="M181" s="3598"/>
      <c r="N181" s="3598"/>
      <c r="O181" s="3581"/>
      <c r="P181" s="3598"/>
      <c r="Q181" s="3598"/>
      <c r="R181" s="3581"/>
      <c r="S181" s="3564"/>
      <c r="T181" s="3598"/>
      <c r="U181" s="3598"/>
      <c r="V181" s="3598"/>
      <c r="W181" s="3593"/>
      <c r="X181" s="3598"/>
      <c r="Y181" s="3598"/>
      <c r="Z181" s="3581"/>
      <c r="AA181" s="3598"/>
      <c r="AB181" s="3598"/>
      <c r="AC181" s="3581"/>
      <c r="AD181" s="3598"/>
      <c r="AE181" s="3598"/>
      <c r="AF181" s="3581"/>
      <c r="AG181" s="3598"/>
      <c r="AH181" s="3598"/>
      <c r="AI181" s="3592"/>
      <c r="AJ181" s="3598"/>
      <c r="AK181" s="3598"/>
      <c r="AL181" s="3598"/>
      <c r="AM181" s="3592"/>
      <c r="AN181" s="3598"/>
      <c r="AO181" s="3598"/>
      <c r="AP181" s="3581"/>
      <c r="AQ181" s="3598"/>
      <c r="AR181" s="3598"/>
      <c r="AS181" s="3581"/>
      <c r="AT181" s="3598"/>
      <c r="AU181" s="3598"/>
      <c r="AV181" s="3581"/>
      <c r="AW181" s="3598"/>
      <c r="AX181" s="3598"/>
      <c r="AY181" s="3592"/>
      <c r="AZ181" s="3598"/>
      <c r="BA181" s="3598"/>
      <c r="BB181" s="3598"/>
      <c r="BC181" s="3581"/>
      <c r="BD181" s="3581"/>
      <c r="BE181" s="2799"/>
      <c r="BF181" s="2799"/>
      <c r="BG181" s="2799"/>
      <c r="BH181" s="2799"/>
      <c r="BI181" s="2799"/>
      <c r="BJ181" s="2799"/>
      <c r="BK181" s="2799"/>
      <c r="BL181" s="2799"/>
      <c r="BM181" s="2799"/>
      <c r="BN181" s="2799"/>
      <c r="BO181" s="2799"/>
      <c r="BP181" s="2799"/>
      <c r="BQ181" s="2799"/>
      <c r="BR181" s="2799"/>
      <c r="BS181" s="2799"/>
      <c r="BT181" s="2799"/>
      <c r="BU181" s="2799"/>
      <c r="BV181" s="2799"/>
      <c r="BW181" s="2799"/>
      <c r="BX181" s="2799"/>
      <c r="BY181" s="2799"/>
      <c r="BZ181" s="2799"/>
      <c r="CA181" s="2799"/>
      <c r="CB181" s="2799"/>
      <c r="CC181" s="2799"/>
      <c r="CD181" s="2799"/>
      <c r="CE181" s="2799"/>
      <c r="CF181" s="2799"/>
      <c r="CG181" s="2799"/>
      <c r="CH181" s="2799"/>
    </row>
    <row r="182" spans="1:94" s="2748" customFormat="1" ht="16.899999999999999" customHeight="1">
      <c r="A182" s="2746"/>
      <c r="B182" s="2746"/>
      <c r="C182" s="3569"/>
      <c r="D182" s="3562" t="s">
        <v>1290</v>
      </c>
      <c r="E182" s="3563"/>
      <c r="F182" s="3564"/>
      <c r="G182" s="3598"/>
      <c r="H182" s="3598"/>
      <c r="I182" s="3581"/>
      <c r="J182" s="3598"/>
      <c r="K182" s="3598"/>
      <c r="L182" s="3581"/>
      <c r="M182" s="3598"/>
      <c r="N182" s="3598"/>
      <c r="O182" s="3581"/>
      <c r="P182" s="3598"/>
      <c r="Q182" s="3598"/>
      <c r="R182" s="3581"/>
      <c r="S182" s="3564"/>
      <c r="T182" s="3598"/>
      <c r="U182" s="3598"/>
      <c r="V182" s="3598"/>
      <c r="W182" s="3593"/>
      <c r="X182" s="3598"/>
      <c r="Y182" s="3598"/>
      <c r="Z182" s="3581"/>
      <c r="AA182" s="3598"/>
      <c r="AB182" s="3598"/>
      <c r="AC182" s="3581"/>
      <c r="AD182" s="3598"/>
      <c r="AE182" s="3598"/>
      <c r="AF182" s="3581"/>
      <c r="AG182" s="3598"/>
      <c r="AH182" s="3598"/>
      <c r="AI182" s="3592"/>
      <c r="AJ182" s="3598"/>
      <c r="AK182" s="3598"/>
      <c r="AL182" s="3598"/>
      <c r="AM182" s="3592"/>
      <c r="AN182" s="3598"/>
      <c r="AO182" s="3598"/>
      <c r="AP182" s="3581"/>
      <c r="AQ182" s="3598"/>
      <c r="AR182" s="3598"/>
      <c r="AS182" s="3581"/>
      <c r="AT182" s="3598"/>
      <c r="AU182" s="3598"/>
      <c r="AV182" s="3581"/>
      <c r="AW182" s="3598"/>
      <c r="AX182" s="3598"/>
      <c r="AY182" s="3592"/>
      <c r="AZ182" s="3598"/>
      <c r="BA182" s="3598"/>
      <c r="BB182" s="3598"/>
      <c r="BC182" s="3581"/>
      <c r="BD182" s="3581"/>
      <c r="BE182" s="2799"/>
      <c r="BF182" s="2799"/>
      <c r="BG182" s="2799"/>
      <c r="BH182" s="2799"/>
      <c r="BI182" s="2799"/>
      <c r="BJ182" s="2799"/>
      <c r="BK182" s="2799"/>
      <c r="BL182" s="2799"/>
      <c r="BM182" s="2799"/>
      <c r="BN182" s="2799"/>
      <c r="BO182" s="2799"/>
      <c r="BP182" s="2799"/>
      <c r="BQ182" s="2799"/>
      <c r="BR182" s="2799"/>
      <c r="BS182" s="2799"/>
      <c r="BT182" s="2799"/>
      <c r="BU182" s="2799"/>
      <c r="BV182" s="2799"/>
      <c r="BW182" s="2799"/>
      <c r="BX182" s="2799"/>
      <c r="BY182" s="2799"/>
      <c r="BZ182" s="2799"/>
      <c r="CA182" s="2799"/>
      <c r="CB182" s="2799"/>
      <c r="CC182" s="2799"/>
      <c r="CD182" s="2799"/>
      <c r="CE182" s="2799"/>
      <c r="CF182" s="2799"/>
      <c r="CG182" s="2799"/>
      <c r="CH182" s="2799"/>
    </row>
    <row r="183" spans="1:94" s="2748" customFormat="1" ht="16.899999999999999" customHeight="1">
      <c r="A183" s="2746"/>
      <c r="B183" s="2746"/>
      <c r="C183" s="3569"/>
      <c r="D183" s="3562" t="s">
        <v>1291</v>
      </c>
      <c r="E183" s="3563"/>
      <c r="F183" s="3564"/>
      <c r="G183" s="3598"/>
      <c r="H183" s="3598"/>
      <c r="I183" s="3581"/>
      <c r="J183" s="3598"/>
      <c r="K183" s="3598"/>
      <c r="L183" s="3581"/>
      <c r="M183" s="3598"/>
      <c r="N183" s="3598"/>
      <c r="O183" s="3581"/>
      <c r="P183" s="3598"/>
      <c r="Q183" s="3598"/>
      <c r="R183" s="3581"/>
      <c r="S183" s="3564"/>
      <c r="T183" s="3598"/>
      <c r="U183" s="3598"/>
      <c r="V183" s="3598"/>
      <c r="W183" s="3593"/>
      <c r="X183" s="3598"/>
      <c r="Y183" s="3598"/>
      <c r="Z183" s="3581"/>
      <c r="AA183" s="3598"/>
      <c r="AB183" s="3598"/>
      <c r="AC183" s="3581"/>
      <c r="AD183" s="3598"/>
      <c r="AE183" s="3598"/>
      <c r="AF183" s="3581"/>
      <c r="AG183" s="3598"/>
      <c r="AH183" s="3598"/>
      <c r="AI183" s="3592"/>
      <c r="AJ183" s="3598"/>
      <c r="AK183" s="3598"/>
      <c r="AL183" s="3598"/>
      <c r="AM183" s="3592"/>
      <c r="AN183" s="3598"/>
      <c r="AO183" s="3598"/>
      <c r="AP183" s="3581"/>
      <c r="AQ183" s="3598"/>
      <c r="AR183" s="3598"/>
      <c r="AS183" s="3581"/>
      <c r="AT183" s="3598"/>
      <c r="AU183" s="3598"/>
      <c r="AV183" s="3581"/>
      <c r="AW183" s="3598"/>
      <c r="AX183" s="3598"/>
      <c r="AY183" s="3592"/>
      <c r="AZ183" s="3598"/>
      <c r="BA183" s="3598"/>
      <c r="BB183" s="3598"/>
      <c r="BC183" s="3581"/>
      <c r="BD183" s="3581"/>
      <c r="BE183" s="2799"/>
      <c r="BF183" s="2799"/>
      <c r="BG183" s="2799"/>
      <c r="BH183" s="2799"/>
      <c r="BI183" s="2799"/>
      <c r="BJ183" s="2799"/>
      <c r="BK183" s="2799"/>
      <c r="BL183" s="2799"/>
      <c r="BM183" s="2799"/>
      <c r="BN183" s="2799"/>
      <c r="BO183" s="2799"/>
      <c r="BP183" s="2799"/>
      <c r="BQ183" s="2799"/>
      <c r="BR183" s="2799"/>
      <c r="BS183" s="2799"/>
      <c r="BT183" s="2799"/>
      <c r="BU183" s="2799"/>
      <c r="BV183" s="2799"/>
      <c r="BW183" s="2799"/>
      <c r="BX183" s="2799"/>
      <c r="BY183" s="2799"/>
      <c r="BZ183" s="2799"/>
      <c r="CA183" s="2799"/>
      <c r="CB183" s="2799"/>
      <c r="CC183" s="2799"/>
      <c r="CD183" s="2799"/>
      <c r="CE183" s="2799"/>
      <c r="CF183" s="2799"/>
      <c r="CG183" s="2799"/>
      <c r="CH183" s="2799"/>
    </row>
    <row r="184" spans="1:94" s="2748" customFormat="1" ht="16.899999999999999" customHeight="1">
      <c r="A184" s="2746"/>
      <c r="B184" s="2746"/>
      <c r="C184" s="3570"/>
      <c r="D184" s="3562" t="s">
        <v>1292</v>
      </c>
      <c r="E184" s="3563"/>
      <c r="F184" s="3564"/>
      <c r="G184" s="3598"/>
      <c r="H184" s="3598"/>
      <c r="I184" s="3581"/>
      <c r="J184" s="3598"/>
      <c r="K184" s="3598"/>
      <c r="L184" s="3581"/>
      <c r="M184" s="3598"/>
      <c r="N184" s="3598"/>
      <c r="O184" s="3581"/>
      <c r="P184" s="3598"/>
      <c r="Q184" s="3598"/>
      <c r="R184" s="3581"/>
      <c r="S184" s="3564"/>
      <c r="T184" s="3598"/>
      <c r="U184" s="3598"/>
      <c r="V184" s="3598"/>
      <c r="W184" s="3593"/>
      <c r="X184" s="3598"/>
      <c r="Y184" s="3598"/>
      <c r="Z184" s="3581"/>
      <c r="AA184" s="3598"/>
      <c r="AB184" s="3598"/>
      <c r="AC184" s="3581"/>
      <c r="AD184" s="3598"/>
      <c r="AE184" s="3598"/>
      <c r="AF184" s="3581"/>
      <c r="AG184" s="3598"/>
      <c r="AH184" s="3598"/>
      <c r="AI184" s="3592"/>
      <c r="AJ184" s="3598"/>
      <c r="AK184" s="3598"/>
      <c r="AL184" s="3598"/>
      <c r="AM184" s="3592"/>
      <c r="AN184" s="3598"/>
      <c r="AO184" s="3598"/>
      <c r="AP184" s="3581"/>
      <c r="AQ184" s="3598"/>
      <c r="AR184" s="3598"/>
      <c r="AS184" s="3581"/>
      <c r="AT184" s="3598"/>
      <c r="AU184" s="3598"/>
      <c r="AV184" s="3581"/>
      <c r="AW184" s="3598"/>
      <c r="AX184" s="3598"/>
      <c r="AY184" s="3592"/>
      <c r="AZ184" s="3598"/>
      <c r="BA184" s="3598"/>
      <c r="BB184" s="3598"/>
      <c r="BC184" s="3581"/>
      <c r="BD184" s="3581"/>
      <c r="BE184" s="2799"/>
      <c r="BF184" s="2799"/>
      <c r="BG184" s="2799"/>
      <c r="BH184" s="2799"/>
      <c r="BI184" s="2799"/>
      <c r="BJ184" s="2799"/>
      <c r="BK184" s="2799"/>
      <c r="BL184" s="2799"/>
      <c r="BM184" s="2799"/>
      <c r="BN184" s="2799"/>
      <c r="BO184" s="2799"/>
      <c r="BP184" s="2799"/>
      <c r="BQ184" s="2799"/>
      <c r="BR184" s="2799"/>
      <c r="BS184" s="2799"/>
      <c r="BT184" s="2799"/>
      <c r="BU184" s="2799"/>
      <c r="BV184" s="2799"/>
      <c r="BW184" s="2799"/>
      <c r="BX184" s="2799"/>
      <c r="BY184" s="2799"/>
      <c r="BZ184" s="2799"/>
      <c r="CA184" s="2799"/>
      <c r="CB184" s="2799"/>
      <c r="CC184" s="2799"/>
      <c r="CD184" s="2799"/>
      <c r="CE184" s="2799"/>
      <c r="CF184" s="2799"/>
      <c r="CG184" s="2799"/>
      <c r="CH184" s="2799"/>
    </row>
    <row r="185" spans="1:94" ht="16.899999999999999" customHeight="1">
      <c r="C185" s="3557" t="s">
        <v>1278</v>
      </c>
      <c r="D185" s="3558"/>
      <c r="E185" s="2928"/>
      <c r="F185" s="3601"/>
      <c r="G185" s="3558"/>
      <c r="H185" s="3601"/>
      <c r="I185" s="3601"/>
      <c r="J185" s="3558"/>
      <c r="K185" s="3601"/>
      <c r="L185" s="3601"/>
      <c r="M185" s="3558"/>
      <c r="N185" s="3601"/>
      <c r="O185" s="3601"/>
      <c r="P185" s="3558"/>
      <c r="Q185" s="3601"/>
      <c r="R185" s="3601"/>
      <c r="S185" s="3601"/>
      <c r="T185" s="3558"/>
      <c r="U185" s="3601"/>
      <c r="V185" s="3601"/>
      <c r="W185" s="3601"/>
      <c r="X185" s="3558"/>
      <c r="Y185" s="3601"/>
      <c r="Z185" s="3601"/>
      <c r="AA185" s="3558"/>
      <c r="AB185" s="3601"/>
      <c r="AC185" s="3601"/>
      <c r="AD185" s="3558"/>
      <c r="AE185" s="3601"/>
      <c r="AF185" s="3601"/>
      <c r="AG185" s="3558"/>
      <c r="AH185" s="3601"/>
      <c r="AI185" s="3601"/>
      <c r="AJ185" s="3558"/>
      <c r="AK185" s="3601"/>
      <c r="AL185" s="3601"/>
      <c r="AM185" s="3601"/>
      <c r="AN185" s="3558"/>
      <c r="AO185" s="3601"/>
      <c r="AP185" s="3601"/>
      <c r="AQ185" s="3558"/>
      <c r="AR185" s="3601"/>
      <c r="AS185" s="3601"/>
      <c r="AT185" s="3558"/>
      <c r="AU185" s="3601"/>
      <c r="AV185" s="3601"/>
      <c r="AW185" s="3558"/>
      <c r="AX185" s="3601"/>
      <c r="AY185" s="3601"/>
      <c r="AZ185" s="3558"/>
      <c r="BA185" s="3601"/>
      <c r="BB185" s="3601"/>
      <c r="BC185" s="3601"/>
      <c r="BD185" s="3601"/>
      <c r="BE185" s="2795"/>
      <c r="BF185" s="2795"/>
      <c r="BG185" s="2795"/>
      <c r="BH185" s="2795"/>
      <c r="BI185" s="2795"/>
      <c r="BJ185" s="2795"/>
      <c r="BK185" s="2795"/>
      <c r="BL185" s="2795"/>
      <c r="BM185" s="2795"/>
      <c r="BN185" s="2795"/>
      <c r="BO185" s="2795"/>
      <c r="BP185" s="2795"/>
      <c r="BQ185" s="2795"/>
      <c r="BR185" s="2795"/>
      <c r="BS185" s="2795"/>
      <c r="BT185" s="2795"/>
      <c r="BU185" s="2795"/>
      <c r="BV185" s="2795"/>
      <c r="BW185" s="2795"/>
      <c r="BX185" s="2795"/>
      <c r="BY185" s="2795"/>
      <c r="BZ185" s="2795"/>
      <c r="CA185" s="2795"/>
      <c r="CB185" s="2795"/>
      <c r="CC185" s="2795"/>
      <c r="CD185" s="2795"/>
      <c r="CE185" s="2795"/>
      <c r="CF185" s="2795"/>
      <c r="CG185" s="2795"/>
      <c r="CH185" s="2795"/>
      <c r="CP185" s="2752"/>
    </row>
    <row r="186" spans="1:94" s="2748" customFormat="1" ht="16.899999999999999" customHeight="1">
      <c r="A186" s="2746"/>
      <c r="B186" s="2746"/>
      <c r="C186" s="3571" t="s">
        <v>102</v>
      </c>
      <c r="D186" s="3562" t="s">
        <v>1283</v>
      </c>
      <c r="E186" s="3563"/>
      <c r="F186" s="3564"/>
      <c r="G186" s="3598"/>
      <c r="H186" s="3598"/>
      <c r="I186" s="3581"/>
      <c r="J186" s="3598"/>
      <c r="K186" s="3598"/>
      <c r="L186" s="3581"/>
      <c r="M186" s="3598"/>
      <c r="N186" s="3598"/>
      <c r="O186" s="3581"/>
      <c r="P186" s="3598"/>
      <c r="Q186" s="3598"/>
      <c r="R186" s="3581"/>
      <c r="S186" s="3564"/>
      <c r="T186" s="3598"/>
      <c r="U186" s="3598"/>
      <c r="V186" s="3598"/>
      <c r="W186" s="3593"/>
      <c r="X186" s="3598"/>
      <c r="Y186" s="3598"/>
      <c r="Z186" s="3581"/>
      <c r="AA186" s="3598"/>
      <c r="AB186" s="3598"/>
      <c r="AC186" s="3581"/>
      <c r="AD186" s="3598"/>
      <c r="AE186" s="3598"/>
      <c r="AF186" s="3581"/>
      <c r="AG186" s="3598"/>
      <c r="AH186" s="3598"/>
      <c r="AI186" s="3592"/>
      <c r="AJ186" s="3598"/>
      <c r="AK186" s="3598"/>
      <c r="AL186" s="3598"/>
      <c r="AM186" s="3592"/>
      <c r="AN186" s="3598"/>
      <c r="AO186" s="3598"/>
      <c r="AP186" s="3581"/>
      <c r="AQ186" s="3598"/>
      <c r="AR186" s="3598"/>
      <c r="AS186" s="3581"/>
      <c r="AT186" s="3598"/>
      <c r="AU186" s="3598"/>
      <c r="AV186" s="3581"/>
      <c r="AW186" s="3598"/>
      <c r="AX186" s="3598"/>
      <c r="AY186" s="3592"/>
      <c r="AZ186" s="3598"/>
      <c r="BA186" s="3598"/>
      <c r="BB186" s="3598"/>
      <c r="BC186" s="3581"/>
      <c r="BD186" s="3581"/>
      <c r="BE186" s="2799"/>
      <c r="BF186" s="2799"/>
      <c r="BG186" s="2799"/>
      <c r="BH186" s="2799"/>
      <c r="BI186" s="2799"/>
      <c r="BJ186" s="2799"/>
      <c r="BK186" s="2799"/>
      <c r="BL186" s="2799"/>
      <c r="BM186" s="2799"/>
      <c r="BN186" s="2799"/>
      <c r="BO186" s="2799"/>
      <c r="BP186" s="2799"/>
      <c r="BQ186" s="2799"/>
      <c r="BR186" s="2799"/>
      <c r="BS186" s="2799"/>
      <c r="BT186" s="2799"/>
      <c r="BU186" s="2799"/>
      <c r="BV186" s="2799"/>
      <c r="BW186" s="2799"/>
      <c r="BX186" s="2799"/>
      <c r="BY186" s="2799"/>
      <c r="BZ186" s="2799"/>
      <c r="CA186" s="2799"/>
      <c r="CB186" s="2799"/>
      <c r="CC186" s="2799"/>
      <c r="CD186" s="2799"/>
      <c r="CE186" s="2799"/>
      <c r="CF186" s="2799"/>
      <c r="CG186" s="2799"/>
      <c r="CH186" s="2799"/>
    </row>
    <row r="187" spans="1:94" s="2748" customFormat="1" ht="16.899999999999999" customHeight="1">
      <c r="A187" s="2746"/>
      <c r="B187" s="2746"/>
      <c r="C187" s="3573"/>
      <c r="D187" s="3562" t="s">
        <v>1284</v>
      </c>
      <c r="E187" s="3563"/>
      <c r="F187" s="3564"/>
      <c r="G187" s="3598"/>
      <c r="H187" s="3598"/>
      <c r="I187" s="3581"/>
      <c r="J187" s="3598"/>
      <c r="K187" s="3598"/>
      <c r="L187" s="3581"/>
      <c r="M187" s="3598"/>
      <c r="N187" s="3598"/>
      <c r="O187" s="3581"/>
      <c r="P187" s="3598"/>
      <c r="Q187" s="3598"/>
      <c r="R187" s="3581"/>
      <c r="S187" s="3564"/>
      <c r="T187" s="3598"/>
      <c r="U187" s="3598"/>
      <c r="V187" s="3598"/>
      <c r="W187" s="3593"/>
      <c r="X187" s="3598"/>
      <c r="Y187" s="3598"/>
      <c r="Z187" s="3581"/>
      <c r="AA187" s="3598"/>
      <c r="AB187" s="3598"/>
      <c r="AC187" s="3581"/>
      <c r="AD187" s="3598"/>
      <c r="AE187" s="3598"/>
      <c r="AF187" s="3581"/>
      <c r="AG187" s="3598"/>
      <c r="AH187" s="3598"/>
      <c r="AI187" s="3592"/>
      <c r="AJ187" s="3598"/>
      <c r="AK187" s="3598"/>
      <c r="AL187" s="3598"/>
      <c r="AM187" s="3592"/>
      <c r="AN187" s="3598"/>
      <c r="AO187" s="3598"/>
      <c r="AP187" s="3581"/>
      <c r="AQ187" s="3598"/>
      <c r="AR187" s="3598"/>
      <c r="AS187" s="3581"/>
      <c r="AT187" s="3598"/>
      <c r="AU187" s="3598"/>
      <c r="AV187" s="3581"/>
      <c r="AW187" s="3598"/>
      <c r="AX187" s="3598"/>
      <c r="AY187" s="3592"/>
      <c r="AZ187" s="3598"/>
      <c r="BA187" s="3598"/>
      <c r="BB187" s="3598"/>
      <c r="BC187" s="3581"/>
      <c r="BD187" s="3581"/>
      <c r="BE187" s="2799"/>
      <c r="BF187" s="2799"/>
      <c r="BG187" s="2799"/>
      <c r="BH187" s="2799"/>
      <c r="BI187" s="2799"/>
      <c r="BJ187" s="2799"/>
      <c r="BK187" s="2799"/>
      <c r="BL187" s="2799"/>
      <c r="BM187" s="2799"/>
      <c r="BN187" s="2799"/>
      <c r="BO187" s="2799"/>
      <c r="BP187" s="2799"/>
      <c r="BQ187" s="2799"/>
      <c r="BR187" s="2799"/>
      <c r="BS187" s="2799"/>
      <c r="BT187" s="2799"/>
      <c r="BU187" s="2799"/>
      <c r="BV187" s="2799"/>
      <c r="BW187" s="2799"/>
      <c r="BX187" s="2799"/>
      <c r="BY187" s="2799"/>
      <c r="BZ187" s="2799"/>
      <c r="CA187" s="2799"/>
      <c r="CB187" s="2799"/>
      <c r="CC187" s="2799"/>
      <c r="CD187" s="2799"/>
      <c r="CE187" s="2799"/>
      <c r="CF187" s="2799"/>
      <c r="CG187" s="2799"/>
      <c r="CH187" s="2799"/>
    </row>
    <row r="188" spans="1:94" s="2748" customFormat="1" ht="16.899999999999999" customHeight="1">
      <c r="A188" s="2746"/>
      <c r="B188" s="2746"/>
      <c r="C188" s="3573"/>
      <c r="D188" s="3562" t="s">
        <v>1285</v>
      </c>
      <c r="E188" s="3563"/>
      <c r="F188" s="3564"/>
      <c r="G188" s="3598"/>
      <c r="H188" s="3598"/>
      <c r="I188" s="3581"/>
      <c r="J188" s="3598"/>
      <c r="K188" s="3598"/>
      <c r="L188" s="3581"/>
      <c r="M188" s="3598"/>
      <c r="N188" s="3598"/>
      <c r="O188" s="3581"/>
      <c r="P188" s="3598"/>
      <c r="Q188" s="3598"/>
      <c r="R188" s="3581"/>
      <c r="S188" s="3564"/>
      <c r="T188" s="3598"/>
      <c r="U188" s="3598"/>
      <c r="V188" s="3598"/>
      <c r="W188" s="3593"/>
      <c r="X188" s="3598"/>
      <c r="Y188" s="3598"/>
      <c r="Z188" s="3581"/>
      <c r="AA188" s="3598"/>
      <c r="AB188" s="3598"/>
      <c r="AC188" s="3581"/>
      <c r="AD188" s="3598"/>
      <c r="AE188" s="3598"/>
      <c r="AF188" s="3581"/>
      <c r="AG188" s="3598"/>
      <c r="AH188" s="3598"/>
      <c r="AI188" s="3592"/>
      <c r="AJ188" s="3598"/>
      <c r="AK188" s="3598"/>
      <c r="AL188" s="3598"/>
      <c r="AM188" s="3592"/>
      <c r="AN188" s="3598"/>
      <c r="AO188" s="3598"/>
      <c r="AP188" s="3581"/>
      <c r="AQ188" s="3598"/>
      <c r="AR188" s="3598"/>
      <c r="AS188" s="3581"/>
      <c r="AT188" s="3598"/>
      <c r="AU188" s="3598"/>
      <c r="AV188" s="3581"/>
      <c r="AW188" s="3598"/>
      <c r="AX188" s="3598"/>
      <c r="AY188" s="3592"/>
      <c r="AZ188" s="3598"/>
      <c r="BA188" s="3598"/>
      <c r="BB188" s="3598"/>
      <c r="BC188" s="3581"/>
      <c r="BD188" s="3581"/>
      <c r="BE188" s="2799"/>
      <c r="BF188" s="2799"/>
      <c r="BG188" s="2799"/>
      <c r="BH188" s="2799"/>
      <c r="BI188" s="2799"/>
      <c r="BJ188" s="2799"/>
      <c r="BK188" s="2799"/>
      <c r="BL188" s="2799"/>
      <c r="BM188" s="2799"/>
      <c r="BN188" s="2799"/>
      <c r="BO188" s="2799"/>
      <c r="BP188" s="2799"/>
      <c r="BQ188" s="2799"/>
      <c r="BR188" s="2799"/>
      <c r="BS188" s="2799"/>
      <c r="BT188" s="2799"/>
      <c r="BU188" s="2799"/>
      <c r="BV188" s="2799"/>
      <c r="BW188" s="2799"/>
      <c r="BX188" s="2799"/>
      <c r="BY188" s="2799"/>
      <c r="BZ188" s="2799"/>
      <c r="CA188" s="2799"/>
      <c r="CB188" s="2799"/>
      <c r="CC188" s="2799"/>
      <c r="CD188" s="2799"/>
      <c r="CE188" s="2799"/>
      <c r="CF188" s="2799"/>
      <c r="CG188" s="2799"/>
      <c r="CH188" s="2799"/>
    </row>
    <row r="189" spans="1:94" s="2748" customFormat="1" ht="16.899999999999999" customHeight="1">
      <c r="A189" s="2746"/>
      <c r="B189" s="2746"/>
      <c r="C189" s="3573"/>
      <c r="D189" s="3562" t="s">
        <v>1286</v>
      </c>
      <c r="E189" s="3563"/>
      <c r="F189" s="3564"/>
      <c r="G189" s="3598"/>
      <c r="H189" s="3598"/>
      <c r="I189" s="3581"/>
      <c r="J189" s="3598"/>
      <c r="K189" s="3598"/>
      <c r="L189" s="3581"/>
      <c r="M189" s="3598"/>
      <c r="N189" s="3598"/>
      <c r="O189" s="3581"/>
      <c r="P189" s="3598"/>
      <c r="Q189" s="3598"/>
      <c r="R189" s="3581"/>
      <c r="S189" s="3564"/>
      <c r="T189" s="3598"/>
      <c r="U189" s="3598"/>
      <c r="V189" s="3598"/>
      <c r="W189" s="3593"/>
      <c r="X189" s="3598"/>
      <c r="Y189" s="3598"/>
      <c r="Z189" s="3581"/>
      <c r="AA189" s="3598"/>
      <c r="AB189" s="3598"/>
      <c r="AC189" s="3581"/>
      <c r="AD189" s="3598"/>
      <c r="AE189" s="3598"/>
      <c r="AF189" s="3581"/>
      <c r="AG189" s="3598"/>
      <c r="AH189" s="3598"/>
      <c r="AI189" s="3592"/>
      <c r="AJ189" s="3598"/>
      <c r="AK189" s="3598"/>
      <c r="AL189" s="3598"/>
      <c r="AM189" s="3592"/>
      <c r="AN189" s="3598"/>
      <c r="AO189" s="3598"/>
      <c r="AP189" s="3581"/>
      <c r="AQ189" s="3598"/>
      <c r="AR189" s="3598"/>
      <c r="AS189" s="3581"/>
      <c r="AT189" s="3598"/>
      <c r="AU189" s="3598"/>
      <c r="AV189" s="3581"/>
      <c r="AW189" s="3598"/>
      <c r="AX189" s="3598"/>
      <c r="AY189" s="3592"/>
      <c r="AZ189" s="3598"/>
      <c r="BA189" s="3598"/>
      <c r="BB189" s="3598"/>
      <c r="BC189" s="3581"/>
      <c r="BD189" s="3581"/>
      <c r="BE189" s="2799"/>
      <c r="BF189" s="2799"/>
      <c r="BG189" s="2799"/>
      <c r="BH189" s="2799"/>
      <c r="BI189" s="2799"/>
      <c r="BJ189" s="2799"/>
      <c r="BK189" s="2799"/>
      <c r="BL189" s="2799"/>
      <c r="BM189" s="2799"/>
      <c r="BN189" s="2799"/>
      <c r="BO189" s="2799"/>
      <c r="BP189" s="2799"/>
      <c r="BQ189" s="2799"/>
      <c r="BR189" s="2799"/>
      <c r="BS189" s="2799"/>
      <c r="BT189" s="2799"/>
      <c r="BU189" s="2799"/>
      <c r="BV189" s="2799"/>
      <c r="BW189" s="2799"/>
      <c r="BX189" s="2799"/>
      <c r="BY189" s="2799"/>
      <c r="BZ189" s="2799"/>
      <c r="CA189" s="2799"/>
      <c r="CB189" s="2799"/>
      <c r="CC189" s="2799"/>
      <c r="CD189" s="2799"/>
      <c r="CE189" s="2799"/>
      <c r="CF189" s="2799"/>
      <c r="CG189" s="2799"/>
      <c r="CH189" s="2799"/>
    </row>
    <row r="190" spans="1:94" s="2748" customFormat="1" ht="16.899999999999999" customHeight="1">
      <c r="A190" s="2746"/>
      <c r="B190" s="2746"/>
      <c r="C190" s="3573"/>
      <c r="D190" s="3562" t="s">
        <v>1287</v>
      </c>
      <c r="E190" s="3563"/>
      <c r="F190" s="3564"/>
      <c r="G190" s="3598"/>
      <c r="H190" s="3598"/>
      <c r="I190" s="3581"/>
      <c r="J190" s="3598"/>
      <c r="K190" s="3598"/>
      <c r="L190" s="3581"/>
      <c r="M190" s="3598"/>
      <c r="N190" s="3598"/>
      <c r="O190" s="3581"/>
      <c r="P190" s="3598"/>
      <c r="Q190" s="3598"/>
      <c r="R190" s="3581"/>
      <c r="S190" s="3564"/>
      <c r="T190" s="3598"/>
      <c r="U190" s="3598"/>
      <c r="V190" s="3598"/>
      <c r="W190" s="3593"/>
      <c r="X190" s="3598"/>
      <c r="Y190" s="3598"/>
      <c r="Z190" s="3581"/>
      <c r="AA190" s="3598"/>
      <c r="AB190" s="3598"/>
      <c r="AC190" s="3581"/>
      <c r="AD190" s="3598"/>
      <c r="AE190" s="3598"/>
      <c r="AF190" s="3581"/>
      <c r="AG190" s="3598"/>
      <c r="AH190" s="3598"/>
      <c r="AI190" s="3592"/>
      <c r="AJ190" s="3598"/>
      <c r="AK190" s="3598"/>
      <c r="AL190" s="3598"/>
      <c r="AM190" s="3592"/>
      <c r="AN190" s="3598"/>
      <c r="AO190" s="3598"/>
      <c r="AP190" s="3581"/>
      <c r="AQ190" s="3598"/>
      <c r="AR190" s="3598"/>
      <c r="AS190" s="3581"/>
      <c r="AT190" s="3598"/>
      <c r="AU190" s="3598"/>
      <c r="AV190" s="3581"/>
      <c r="AW190" s="3598"/>
      <c r="AX190" s="3598"/>
      <c r="AY190" s="3592"/>
      <c r="AZ190" s="3598"/>
      <c r="BA190" s="3598"/>
      <c r="BB190" s="3598"/>
      <c r="BC190" s="3581"/>
      <c r="BD190" s="3581"/>
      <c r="BE190" s="2799"/>
      <c r="BF190" s="2799"/>
      <c r="BG190" s="2799"/>
      <c r="BH190" s="2799"/>
      <c r="BI190" s="2799"/>
      <c r="BJ190" s="2799"/>
      <c r="BK190" s="2799"/>
      <c r="BL190" s="2799"/>
      <c r="BM190" s="2799"/>
      <c r="BN190" s="2799"/>
      <c r="BO190" s="2799"/>
      <c r="BP190" s="2799"/>
      <c r="BQ190" s="2799"/>
      <c r="BR190" s="2799"/>
      <c r="BS190" s="2799"/>
      <c r="BT190" s="2799"/>
      <c r="BU190" s="2799"/>
      <c r="BV190" s="2799"/>
      <c r="BW190" s="2799"/>
      <c r="BX190" s="2799"/>
      <c r="BY190" s="2799"/>
      <c r="BZ190" s="2799"/>
      <c r="CA190" s="2799"/>
      <c r="CB190" s="2799"/>
      <c r="CC190" s="2799"/>
      <c r="CD190" s="2799"/>
      <c r="CE190" s="2799"/>
      <c r="CF190" s="2799"/>
      <c r="CG190" s="2799"/>
      <c r="CH190" s="2799"/>
    </row>
    <row r="191" spans="1:94" s="2748" customFormat="1" ht="16.899999999999999" customHeight="1">
      <c r="A191" s="2746"/>
      <c r="B191" s="2746"/>
      <c r="C191" s="3573"/>
      <c r="D191" s="3562" t="s">
        <v>1288</v>
      </c>
      <c r="E191" s="3563"/>
      <c r="F191" s="3564"/>
      <c r="G191" s="3598"/>
      <c r="H191" s="3598"/>
      <c r="I191" s="3581"/>
      <c r="J191" s="3598"/>
      <c r="K191" s="3598"/>
      <c r="L191" s="3581"/>
      <c r="M191" s="3598"/>
      <c r="N191" s="3598"/>
      <c r="O191" s="3581"/>
      <c r="P191" s="3598"/>
      <c r="Q191" s="3598"/>
      <c r="R191" s="3581"/>
      <c r="S191" s="3564"/>
      <c r="T191" s="3598"/>
      <c r="U191" s="3598"/>
      <c r="V191" s="3598"/>
      <c r="W191" s="3593"/>
      <c r="X191" s="3598"/>
      <c r="Y191" s="3598"/>
      <c r="Z191" s="3581"/>
      <c r="AA191" s="3598"/>
      <c r="AB191" s="3598"/>
      <c r="AC191" s="3581"/>
      <c r="AD191" s="3598"/>
      <c r="AE191" s="3598"/>
      <c r="AF191" s="3581"/>
      <c r="AG191" s="3598"/>
      <c r="AH191" s="3598"/>
      <c r="AI191" s="3592"/>
      <c r="AJ191" s="3598"/>
      <c r="AK191" s="3598"/>
      <c r="AL191" s="3598"/>
      <c r="AM191" s="3592"/>
      <c r="AN191" s="3598"/>
      <c r="AO191" s="3598"/>
      <c r="AP191" s="3581"/>
      <c r="AQ191" s="3598"/>
      <c r="AR191" s="3598"/>
      <c r="AS191" s="3581"/>
      <c r="AT191" s="3598"/>
      <c r="AU191" s="3598"/>
      <c r="AV191" s="3581"/>
      <c r="AW191" s="3598"/>
      <c r="AX191" s="3598"/>
      <c r="AY191" s="3592"/>
      <c r="AZ191" s="3598"/>
      <c r="BA191" s="3598"/>
      <c r="BB191" s="3598"/>
      <c r="BC191" s="3581"/>
      <c r="BD191" s="3581"/>
      <c r="BE191" s="2799"/>
      <c r="BF191" s="2799"/>
      <c r="BG191" s="2799"/>
      <c r="BH191" s="2799"/>
      <c r="BI191" s="2799"/>
      <c r="BJ191" s="2799"/>
      <c r="BK191" s="2799"/>
      <c r="BL191" s="2799"/>
      <c r="BM191" s="2799"/>
      <c r="BN191" s="2799"/>
      <c r="BO191" s="2799"/>
      <c r="BP191" s="2799"/>
      <c r="BQ191" s="2799"/>
      <c r="BR191" s="2799"/>
      <c r="BS191" s="2799"/>
      <c r="BT191" s="2799"/>
      <c r="BU191" s="2799"/>
      <c r="BV191" s="2799"/>
      <c r="BW191" s="2799"/>
      <c r="BX191" s="2799"/>
      <c r="BY191" s="2799"/>
      <c r="BZ191" s="2799"/>
      <c r="CA191" s="2799"/>
      <c r="CB191" s="2799"/>
      <c r="CC191" s="2799"/>
      <c r="CD191" s="2799"/>
      <c r="CE191" s="2799"/>
      <c r="CF191" s="2799"/>
      <c r="CG191" s="2799"/>
      <c r="CH191" s="2799"/>
    </row>
    <row r="192" spans="1:94" s="2748" customFormat="1" ht="16.899999999999999" customHeight="1">
      <c r="A192" s="2746"/>
      <c r="B192" s="2746"/>
      <c r="C192" s="3573"/>
      <c r="D192" s="3562" t="s">
        <v>1289</v>
      </c>
      <c r="E192" s="3563"/>
      <c r="F192" s="3564"/>
      <c r="G192" s="3598"/>
      <c r="H192" s="3598"/>
      <c r="I192" s="3581"/>
      <c r="J192" s="3598"/>
      <c r="K192" s="3598"/>
      <c r="L192" s="3581"/>
      <c r="M192" s="3598"/>
      <c r="N192" s="3598"/>
      <c r="O192" s="3581"/>
      <c r="P192" s="3598"/>
      <c r="Q192" s="3598"/>
      <c r="R192" s="3581"/>
      <c r="S192" s="3564"/>
      <c r="T192" s="3598"/>
      <c r="U192" s="3598"/>
      <c r="V192" s="3598"/>
      <c r="W192" s="3593"/>
      <c r="X192" s="3598"/>
      <c r="Y192" s="3598"/>
      <c r="Z192" s="3581"/>
      <c r="AA192" s="3598"/>
      <c r="AB192" s="3598"/>
      <c r="AC192" s="3581"/>
      <c r="AD192" s="3598"/>
      <c r="AE192" s="3598"/>
      <c r="AF192" s="3581"/>
      <c r="AG192" s="3598"/>
      <c r="AH192" s="3598"/>
      <c r="AI192" s="3592"/>
      <c r="AJ192" s="3598"/>
      <c r="AK192" s="3598"/>
      <c r="AL192" s="3598"/>
      <c r="AM192" s="3592"/>
      <c r="AN192" s="3598"/>
      <c r="AO192" s="3598"/>
      <c r="AP192" s="3581"/>
      <c r="AQ192" s="3598"/>
      <c r="AR192" s="3598"/>
      <c r="AS192" s="3581"/>
      <c r="AT192" s="3598"/>
      <c r="AU192" s="3598"/>
      <c r="AV192" s="3581"/>
      <c r="AW192" s="3598"/>
      <c r="AX192" s="3598"/>
      <c r="AY192" s="3592"/>
      <c r="AZ192" s="3598"/>
      <c r="BA192" s="3598"/>
      <c r="BB192" s="3598"/>
      <c r="BC192" s="3581"/>
      <c r="BD192" s="3581"/>
      <c r="BE192" s="2799"/>
      <c r="BF192" s="2799"/>
      <c r="BG192" s="2799"/>
      <c r="BH192" s="2799"/>
      <c r="BI192" s="2799"/>
      <c r="BJ192" s="2799"/>
      <c r="BK192" s="2799"/>
      <c r="BL192" s="2799"/>
      <c r="BM192" s="2799"/>
      <c r="BN192" s="2799"/>
      <c r="BO192" s="2799"/>
      <c r="BP192" s="2799"/>
      <c r="BQ192" s="2799"/>
      <c r="BR192" s="2799"/>
      <c r="BS192" s="2799"/>
      <c r="BT192" s="2799"/>
      <c r="BU192" s="2799"/>
      <c r="BV192" s="2799"/>
      <c r="BW192" s="2799"/>
      <c r="BX192" s="2799"/>
      <c r="BY192" s="2799"/>
      <c r="BZ192" s="2799"/>
      <c r="CA192" s="2799"/>
      <c r="CB192" s="2799"/>
      <c r="CC192" s="2799"/>
      <c r="CD192" s="2799"/>
      <c r="CE192" s="2799"/>
      <c r="CF192" s="2799"/>
      <c r="CG192" s="2799"/>
      <c r="CH192" s="2799"/>
    </row>
    <row r="193" spans="1:86" s="2748" customFormat="1" ht="16.899999999999999" customHeight="1">
      <c r="A193" s="2746"/>
      <c r="B193" s="2746"/>
      <c r="C193" s="3573"/>
      <c r="D193" s="3562" t="s">
        <v>1290</v>
      </c>
      <c r="E193" s="3563"/>
      <c r="F193" s="3564"/>
      <c r="G193" s="3598"/>
      <c r="H193" s="3598"/>
      <c r="I193" s="3581"/>
      <c r="J193" s="3598"/>
      <c r="K193" s="3598"/>
      <c r="L193" s="3581"/>
      <c r="M193" s="3598"/>
      <c r="N193" s="3598"/>
      <c r="O193" s="3581"/>
      <c r="P193" s="3598"/>
      <c r="Q193" s="3598"/>
      <c r="R193" s="3581"/>
      <c r="S193" s="3564"/>
      <c r="T193" s="3598"/>
      <c r="U193" s="3598"/>
      <c r="V193" s="3598"/>
      <c r="W193" s="3593"/>
      <c r="X193" s="3598"/>
      <c r="Y193" s="3598"/>
      <c r="Z193" s="3581"/>
      <c r="AA193" s="3598"/>
      <c r="AB193" s="3598"/>
      <c r="AC193" s="3581"/>
      <c r="AD193" s="3598"/>
      <c r="AE193" s="3598"/>
      <c r="AF193" s="3581"/>
      <c r="AG193" s="3598"/>
      <c r="AH193" s="3598"/>
      <c r="AI193" s="3592"/>
      <c r="AJ193" s="3598"/>
      <c r="AK193" s="3598"/>
      <c r="AL193" s="3598"/>
      <c r="AM193" s="3592"/>
      <c r="AN193" s="3598"/>
      <c r="AO193" s="3598"/>
      <c r="AP193" s="3581"/>
      <c r="AQ193" s="3598"/>
      <c r="AR193" s="3598"/>
      <c r="AS193" s="3581"/>
      <c r="AT193" s="3598"/>
      <c r="AU193" s="3598"/>
      <c r="AV193" s="3581"/>
      <c r="AW193" s="3598"/>
      <c r="AX193" s="3598"/>
      <c r="AY193" s="3592"/>
      <c r="AZ193" s="3598"/>
      <c r="BA193" s="3598"/>
      <c r="BB193" s="3598"/>
      <c r="BC193" s="3581"/>
      <c r="BD193" s="3581"/>
      <c r="BE193" s="2799"/>
      <c r="BF193" s="2799"/>
      <c r="BG193" s="2799"/>
      <c r="BH193" s="2799"/>
      <c r="BI193" s="2799"/>
      <c r="BJ193" s="2799"/>
      <c r="BK193" s="2799"/>
      <c r="BL193" s="2799"/>
      <c r="BM193" s="2799"/>
      <c r="BN193" s="2799"/>
      <c r="BO193" s="2799"/>
      <c r="BP193" s="2799"/>
      <c r="BQ193" s="2799"/>
      <c r="BR193" s="2799"/>
      <c r="BS193" s="2799"/>
      <c r="BT193" s="2799"/>
      <c r="BU193" s="2799"/>
      <c r="BV193" s="2799"/>
      <c r="BW193" s="2799"/>
      <c r="BX193" s="2799"/>
      <c r="BY193" s="2799"/>
      <c r="BZ193" s="2799"/>
      <c r="CA193" s="2799"/>
      <c r="CB193" s="2799"/>
      <c r="CC193" s="2799"/>
      <c r="CD193" s="2799"/>
      <c r="CE193" s="2799"/>
      <c r="CF193" s="2799"/>
      <c r="CG193" s="2799"/>
      <c r="CH193" s="2799"/>
    </row>
    <row r="194" spans="1:86" s="2748" customFormat="1" ht="16.899999999999999" customHeight="1">
      <c r="A194" s="2746"/>
      <c r="B194" s="2746"/>
      <c r="C194" s="3573"/>
      <c r="D194" s="3562" t="s">
        <v>1291</v>
      </c>
      <c r="E194" s="3563"/>
      <c r="F194" s="3564"/>
      <c r="G194" s="3598"/>
      <c r="H194" s="3598"/>
      <c r="I194" s="3581"/>
      <c r="J194" s="3598"/>
      <c r="K194" s="3598"/>
      <c r="L194" s="3581"/>
      <c r="M194" s="3598"/>
      <c r="N194" s="3598"/>
      <c r="O194" s="3581"/>
      <c r="P194" s="3598"/>
      <c r="Q194" s="3598"/>
      <c r="R194" s="3581"/>
      <c r="S194" s="3564"/>
      <c r="T194" s="3598"/>
      <c r="U194" s="3598"/>
      <c r="V194" s="3598"/>
      <c r="W194" s="3593"/>
      <c r="X194" s="3598"/>
      <c r="Y194" s="3598"/>
      <c r="Z194" s="3581"/>
      <c r="AA194" s="3598"/>
      <c r="AB194" s="3598"/>
      <c r="AC194" s="3581"/>
      <c r="AD194" s="3598"/>
      <c r="AE194" s="3598"/>
      <c r="AF194" s="3581"/>
      <c r="AG194" s="3598"/>
      <c r="AH194" s="3598"/>
      <c r="AI194" s="3592"/>
      <c r="AJ194" s="3598"/>
      <c r="AK194" s="3598"/>
      <c r="AL194" s="3598"/>
      <c r="AM194" s="3592"/>
      <c r="AN194" s="3598"/>
      <c r="AO194" s="3598"/>
      <c r="AP194" s="3581"/>
      <c r="AQ194" s="3598"/>
      <c r="AR194" s="3598"/>
      <c r="AS194" s="3581"/>
      <c r="AT194" s="3598"/>
      <c r="AU194" s="3598"/>
      <c r="AV194" s="3581"/>
      <c r="AW194" s="3598"/>
      <c r="AX194" s="3598"/>
      <c r="AY194" s="3592"/>
      <c r="AZ194" s="3598"/>
      <c r="BA194" s="3598"/>
      <c r="BB194" s="3598"/>
      <c r="BC194" s="3581"/>
      <c r="BD194" s="3581"/>
      <c r="BE194" s="2799"/>
      <c r="BF194" s="2799"/>
      <c r="BG194" s="2799"/>
      <c r="BH194" s="2799"/>
      <c r="BI194" s="2799"/>
      <c r="BJ194" s="2799"/>
      <c r="BK194" s="2799"/>
      <c r="BL194" s="2799"/>
      <c r="BM194" s="2799"/>
      <c r="BN194" s="2799"/>
      <c r="BO194" s="2799"/>
      <c r="BP194" s="2799"/>
      <c r="BQ194" s="2799"/>
      <c r="BR194" s="2799"/>
      <c r="BS194" s="2799"/>
      <c r="BT194" s="2799"/>
      <c r="BU194" s="2799"/>
      <c r="BV194" s="2799"/>
      <c r="BW194" s="2799"/>
      <c r="BX194" s="2799"/>
      <c r="BY194" s="2799"/>
      <c r="BZ194" s="2799"/>
      <c r="CA194" s="2799"/>
      <c r="CB194" s="2799"/>
      <c r="CC194" s="2799"/>
      <c r="CD194" s="2799"/>
      <c r="CE194" s="2799"/>
      <c r="CF194" s="2799"/>
      <c r="CG194" s="2799"/>
      <c r="CH194" s="2799"/>
    </row>
    <row r="195" spans="1:86" s="2748" customFormat="1" ht="16.899999999999999" customHeight="1">
      <c r="A195" s="2746"/>
      <c r="B195" s="2746"/>
      <c r="C195" s="3574"/>
      <c r="D195" s="3562" t="s">
        <v>1292</v>
      </c>
      <c r="E195" s="3563"/>
      <c r="F195" s="3564"/>
      <c r="G195" s="3598"/>
      <c r="H195" s="3598"/>
      <c r="I195" s="3581"/>
      <c r="J195" s="3598"/>
      <c r="K195" s="3598"/>
      <c r="L195" s="3581"/>
      <c r="M195" s="3598"/>
      <c r="N195" s="3598"/>
      <c r="O195" s="3581"/>
      <c r="P195" s="3598"/>
      <c r="Q195" s="3598"/>
      <c r="R195" s="3581"/>
      <c r="S195" s="3564"/>
      <c r="T195" s="3598"/>
      <c r="U195" s="3598"/>
      <c r="V195" s="3598"/>
      <c r="W195" s="3593"/>
      <c r="X195" s="3598"/>
      <c r="Y195" s="3598"/>
      <c r="Z195" s="3581"/>
      <c r="AA195" s="3598"/>
      <c r="AB195" s="3598"/>
      <c r="AC195" s="3581"/>
      <c r="AD195" s="3598"/>
      <c r="AE195" s="3598"/>
      <c r="AF195" s="3581"/>
      <c r="AG195" s="3598"/>
      <c r="AH195" s="3598"/>
      <c r="AI195" s="3592"/>
      <c r="AJ195" s="3598"/>
      <c r="AK195" s="3598"/>
      <c r="AL195" s="3598"/>
      <c r="AM195" s="3592"/>
      <c r="AN195" s="3598"/>
      <c r="AO195" s="3598"/>
      <c r="AP195" s="3581"/>
      <c r="AQ195" s="3598"/>
      <c r="AR195" s="3598"/>
      <c r="AS195" s="3581"/>
      <c r="AT195" s="3598"/>
      <c r="AU195" s="3598"/>
      <c r="AV195" s="3581"/>
      <c r="AW195" s="3598"/>
      <c r="AX195" s="3598"/>
      <c r="AY195" s="3592"/>
      <c r="AZ195" s="3598"/>
      <c r="BA195" s="3598"/>
      <c r="BB195" s="3598"/>
      <c r="BC195" s="3581"/>
      <c r="BD195" s="3581"/>
      <c r="BE195" s="2799"/>
      <c r="BF195" s="2799"/>
      <c r="BG195" s="2799"/>
      <c r="BH195" s="2799"/>
      <c r="BI195" s="2799"/>
      <c r="BJ195" s="2799"/>
      <c r="BK195" s="2799"/>
      <c r="BL195" s="2799"/>
      <c r="BM195" s="2799"/>
      <c r="BN195" s="2799"/>
      <c r="BO195" s="2799"/>
      <c r="BP195" s="2799"/>
      <c r="BQ195" s="2799"/>
      <c r="BR195" s="2799"/>
      <c r="BS195" s="2799"/>
      <c r="BT195" s="2799"/>
      <c r="BU195" s="2799"/>
      <c r="BV195" s="2799"/>
      <c r="BW195" s="2799"/>
      <c r="BX195" s="2799"/>
      <c r="BY195" s="2799"/>
      <c r="BZ195" s="2799"/>
      <c r="CA195" s="2799"/>
      <c r="CB195" s="2799"/>
      <c r="CC195" s="2799"/>
      <c r="CD195" s="2799"/>
      <c r="CE195" s="2799"/>
      <c r="CF195" s="2799"/>
      <c r="CG195" s="2799"/>
      <c r="CH195" s="2799"/>
    </row>
    <row r="196" spans="1:86" s="2748" customFormat="1" ht="16.899999999999999" customHeight="1">
      <c r="A196" s="2746"/>
      <c r="B196" s="2746"/>
      <c r="C196" s="3571" t="s">
        <v>1293</v>
      </c>
      <c r="D196" s="3575" t="s">
        <v>1283</v>
      </c>
      <c r="E196" s="3576" t="s">
        <v>1294</v>
      </c>
      <c r="F196" s="3577"/>
      <c r="G196" s="3598"/>
      <c r="H196" s="3598"/>
      <c r="I196" s="3602"/>
      <c r="J196" s="3598"/>
      <c r="K196" s="3598"/>
      <c r="L196" s="3582"/>
      <c r="M196" s="3598"/>
      <c r="N196" s="3598"/>
      <c r="O196" s="3582"/>
      <c r="P196" s="3598"/>
      <c r="Q196" s="3598"/>
      <c r="R196" s="3582"/>
      <c r="S196" s="3603"/>
      <c r="T196" s="3598"/>
      <c r="U196" s="3598"/>
      <c r="V196" s="3598"/>
      <c r="W196" s="3593"/>
      <c r="X196" s="3598"/>
      <c r="Y196" s="3598"/>
      <c r="Z196" s="3602"/>
      <c r="AA196" s="3598"/>
      <c r="AB196" s="3598"/>
      <c r="AC196" s="3582"/>
      <c r="AD196" s="3598"/>
      <c r="AE196" s="3598"/>
      <c r="AF196" s="3582"/>
      <c r="AG196" s="3598"/>
      <c r="AH196" s="3598"/>
      <c r="AI196" s="3592"/>
      <c r="AJ196" s="3598"/>
      <c r="AK196" s="3598"/>
      <c r="AL196" s="3598"/>
      <c r="AM196" s="3592"/>
      <c r="AN196" s="3598"/>
      <c r="AO196" s="3598"/>
      <c r="AP196" s="3602"/>
      <c r="AQ196" s="3598"/>
      <c r="AR196" s="3598"/>
      <c r="AS196" s="3582"/>
      <c r="AT196" s="3598"/>
      <c r="AU196" s="3598"/>
      <c r="AV196" s="3582"/>
      <c r="AW196" s="3598"/>
      <c r="AX196" s="3598"/>
      <c r="AY196" s="3592"/>
      <c r="AZ196" s="3598"/>
      <c r="BA196" s="3598"/>
      <c r="BB196" s="3598"/>
      <c r="BC196" s="3582"/>
      <c r="BD196" s="3582"/>
      <c r="BE196" s="2776"/>
      <c r="BF196" s="2776"/>
      <c r="BG196" s="2776"/>
      <c r="BH196" s="2776"/>
      <c r="BI196" s="2776"/>
      <c r="BJ196" s="2776"/>
      <c r="BK196" s="2776"/>
      <c r="BL196" s="2776"/>
      <c r="BM196" s="2776"/>
      <c r="BN196" s="2776"/>
      <c r="BO196" s="2776"/>
      <c r="BP196" s="2776"/>
      <c r="BQ196" s="2776"/>
      <c r="BR196" s="2776"/>
      <c r="BS196" s="2776"/>
      <c r="BT196" s="2776"/>
      <c r="BU196" s="2776"/>
      <c r="BV196" s="2776"/>
      <c r="BW196" s="2776"/>
      <c r="BX196" s="2776"/>
      <c r="BY196" s="2776"/>
      <c r="BZ196" s="2776"/>
      <c r="CA196" s="2776"/>
      <c r="CB196" s="2776"/>
      <c r="CC196" s="2776"/>
      <c r="CD196" s="2776"/>
      <c r="CE196" s="2776"/>
      <c r="CF196" s="2776"/>
      <c r="CG196" s="2776"/>
      <c r="CH196" s="2776"/>
    </row>
    <row r="197" spans="1:86" s="2748" customFormat="1" ht="16.899999999999999" customHeight="1">
      <c r="A197" s="2746"/>
      <c r="B197" s="2746"/>
      <c r="C197" s="3573"/>
      <c r="D197" s="3578"/>
      <c r="E197" s="3576" t="s">
        <v>93</v>
      </c>
      <c r="F197" s="3577"/>
      <c r="G197" s="3598"/>
      <c r="H197" s="3598"/>
      <c r="I197" s="3602"/>
      <c r="J197" s="3598"/>
      <c r="K197" s="3598"/>
      <c r="L197" s="3582"/>
      <c r="M197" s="3598"/>
      <c r="N197" s="3598"/>
      <c r="O197" s="3582"/>
      <c r="P197" s="3598"/>
      <c r="Q197" s="3598"/>
      <c r="R197" s="3582"/>
      <c r="S197" s="3603"/>
      <c r="T197" s="3598"/>
      <c r="U197" s="3598"/>
      <c r="V197" s="3598"/>
      <c r="W197" s="3593"/>
      <c r="X197" s="3598"/>
      <c r="Y197" s="3598"/>
      <c r="Z197" s="3602"/>
      <c r="AA197" s="3598"/>
      <c r="AB197" s="3598"/>
      <c r="AC197" s="3582"/>
      <c r="AD197" s="3598"/>
      <c r="AE197" s="3598"/>
      <c r="AF197" s="3582"/>
      <c r="AG197" s="3598"/>
      <c r="AH197" s="3598"/>
      <c r="AI197" s="3592"/>
      <c r="AJ197" s="3598"/>
      <c r="AK197" s="3598"/>
      <c r="AL197" s="3598"/>
      <c r="AM197" s="3592"/>
      <c r="AN197" s="3598"/>
      <c r="AO197" s="3598"/>
      <c r="AP197" s="3602"/>
      <c r="AQ197" s="3598"/>
      <c r="AR197" s="3598"/>
      <c r="AS197" s="3582"/>
      <c r="AT197" s="3598"/>
      <c r="AU197" s="3598"/>
      <c r="AV197" s="3582"/>
      <c r="AW197" s="3598"/>
      <c r="AX197" s="3598"/>
      <c r="AY197" s="3592"/>
      <c r="AZ197" s="3598"/>
      <c r="BA197" s="3598"/>
      <c r="BB197" s="3598"/>
      <c r="BC197" s="3582"/>
      <c r="BD197" s="3582"/>
      <c r="BE197" s="2776"/>
      <c r="BF197" s="2776"/>
      <c r="BG197" s="2776"/>
      <c r="BH197" s="2776"/>
      <c r="BI197" s="2776"/>
      <c r="BJ197" s="2776"/>
      <c r="BK197" s="2776"/>
      <c r="BL197" s="2776"/>
      <c r="BM197" s="2776"/>
      <c r="BN197" s="2776"/>
      <c r="BO197" s="2776"/>
      <c r="BP197" s="2776"/>
      <c r="BQ197" s="2776"/>
      <c r="BR197" s="2776"/>
      <c r="BS197" s="2776"/>
      <c r="BT197" s="2776"/>
      <c r="BU197" s="2776"/>
      <c r="BV197" s="2776"/>
      <c r="BW197" s="2776"/>
      <c r="BX197" s="2776"/>
      <c r="BY197" s="2776"/>
      <c r="BZ197" s="2776"/>
      <c r="CA197" s="2776"/>
      <c r="CB197" s="2776"/>
      <c r="CC197" s="2776"/>
      <c r="CD197" s="2776"/>
      <c r="CE197" s="2776"/>
      <c r="CF197" s="2776"/>
      <c r="CG197" s="2776"/>
      <c r="CH197" s="2776"/>
    </row>
    <row r="198" spans="1:86" s="2748" customFormat="1" ht="16.899999999999999" customHeight="1">
      <c r="A198" s="2746"/>
      <c r="B198" s="2746"/>
      <c r="C198" s="3573"/>
      <c r="D198" s="3575" t="s">
        <v>1284</v>
      </c>
      <c r="E198" s="3576" t="s">
        <v>1294</v>
      </c>
      <c r="F198" s="3577"/>
      <c r="G198" s="3598"/>
      <c r="H198" s="3598"/>
      <c r="I198" s="3602"/>
      <c r="J198" s="3598"/>
      <c r="K198" s="3598"/>
      <c r="L198" s="3582"/>
      <c r="M198" s="3598"/>
      <c r="N198" s="3598"/>
      <c r="O198" s="3582"/>
      <c r="P198" s="3598"/>
      <c r="Q198" s="3598"/>
      <c r="R198" s="3582"/>
      <c r="S198" s="3603"/>
      <c r="T198" s="3598"/>
      <c r="U198" s="3598"/>
      <c r="V198" s="3598"/>
      <c r="W198" s="3593"/>
      <c r="X198" s="3598"/>
      <c r="Y198" s="3598"/>
      <c r="Z198" s="3602"/>
      <c r="AA198" s="3598"/>
      <c r="AB198" s="3598"/>
      <c r="AC198" s="3582"/>
      <c r="AD198" s="3598"/>
      <c r="AE198" s="3598"/>
      <c r="AF198" s="3582"/>
      <c r="AG198" s="3598"/>
      <c r="AH198" s="3598"/>
      <c r="AI198" s="3592"/>
      <c r="AJ198" s="3598"/>
      <c r="AK198" s="3598"/>
      <c r="AL198" s="3598"/>
      <c r="AM198" s="3592"/>
      <c r="AN198" s="3598"/>
      <c r="AO198" s="3598"/>
      <c r="AP198" s="3602"/>
      <c r="AQ198" s="3598"/>
      <c r="AR198" s="3598"/>
      <c r="AS198" s="3582"/>
      <c r="AT198" s="3598"/>
      <c r="AU198" s="3598"/>
      <c r="AV198" s="3582"/>
      <c r="AW198" s="3598"/>
      <c r="AX198" s="3598"/>
      <c r="AY198" s="3592"/>
      <c r="AZ198" s="3598"/>
      <c r="BA198" s="3598"/>
      <c r="BB198" s="3598"/>
      <c r="BC198" s="3582"/>
      <c r="BD198" s="3582"/>
      <c r="BE198" s="2776"/>
      <c r="BF198" s="2776"/>
      <c r="BG198" s="2776"/>
      <c r="BH198" s="2776"/>
      <c r="BI198" s="2776"/>
      <c r="BJ198" s="2776"/>
      <c r="BK198" s="2776"/>
      <c r="BL198" s="2776"/>
      <c r="BM198" s="2776"/>
      <c r="BN198" s="2776"/>
      <c r="BO198" s="2776"/>
      <c r="BP198" s="2776"/>
      <c r="BQ198" s="2776"/>
      <c r="BR198" s="2776"/>
      <c r="BS198" s="2776"/>
      <c r="BT198" s="2776"/>
      <c r="BU198" s="2776"/>
      <c r="BV198" s="2776"/>
      <c r="BW198" s="2776"/>
      <c r="BX198" s="2776"/>
      <c r="BY198" s="2776"/>
      <c r="BZ198" s="2776"/>
      <c r="CA198" s="2776"/>
      <c r="CB198" s="2776"/>
      <c r="CC198" s="2776"/>
      <c r="CD198" s="2776"/>
      <c r="CE198" s="2776"/>
      <c r="CF198" s="2776"/>
      <c r="CG198" s="2776"/>
      <c r="CH198" s="2776"/>
    </row>
    <row r="199" spans="1:86" s="2748" customFormat="1" ht="16.899999999999999" customHeight="1">
      <c r="A199" s="2746"/>
      <c r="B199" s="2746"/>
      <c r="C199" s="3573"/>
      <c r="D199" s="3578"/>
      <c r="E199" s="3576" t="s">
        <v>93</v>
      </c>
      <c r="F199" s="3577"/>
      <c r="G199" s="3598"/>
      <c r="H199" s="3598"/>
      <c r="I199" s="3602"/>
      <c r="J199" s="3598"/>
      <c r="K199" s="3598"/>
      <c r="L199" s="3582"/>
      <c r="M199" s="3598"/>
      <c r="N199" s="3598"/>
      <c r="O199" s="3582"/>
      <c r="P199" s="3598"/>
      <c r="Q199" s="3598"/>
      <c r="R199" s="3582"/>
      <c r="S199" s="3603"/>
      <c r="T199" s="3598"/>
      <c r="U199" s="3598"/>
      <c r="V199" s="3598"/>
      <c r="W199" s="3593"/>
      <c r="X199" s="3598"/>
      <c r="Y199" s="3598"/>
      <c r="Z199" s="3602"/>
      <c r="AA199" s="3598"/>
      <c r="AB199" s="3598"/>
      <c r="AC199" s="3582"/>
      <c r="AD199" s="3598"/>
      <c r="AE199" s="3598"/>
      <c r="AF199" s="3582"/>
      <c r="AG199" s="3598"/>
      <c r="AH199" s="3598"/>
      <c r="AI199" s="3592"/>
      <c r="AJ199" s="3598"/>
      <c r="AK199" s="3598"/>
      <c r="AL199" s="3598"/>
      <c r="AM199" s="3592"/>
      <c r="AN199" s="3598"/>
      <c r="AO199" s="3598"/>
      <c r="AP199" s="3602"/>
      <c r="AQ199" s="3598"/>
      <c r="AR199" s="3598"/>
      <c r="AS199" s="3582"/>
      <c r="AT199" s="3598"/>
      <c r="AU199" s="3598"/>
      <c r="AV199" s="3582"/>
      <c r="AW199" s="3598"/>
      <c r="AX199" s="3598"/>
      <c r="AY199" s="3592"/>
      <c r="AZ199" s="3598"/>
      <c r="BA199" s="3598"/>
      <c r="BB199" s="3598"/>
      <c r="BC199" s="3582"/>
      <c r="BD199" s="3582"/>
      <c r="BE199" s="2776"/>
      <c r="BF199" s="2776"/>
      <c r="BG199" s="2776"/>
      <c r="BH199" s="2776"/>
      <c r="BI199" s="2776"/>
      <c r="BJ199" s="2776"/>
      <c r="BK199" s="2776"/>
      <c r="BL199" s="2776"/>
      <c r="BM199" s="2776"/>
      <c r="BN199" s="2776"/>
      <c r="BO199" s="2776"/>
      <c r="BP199" s="2776"/>
      <c r="BQ199" s="2776"/>
      <c r="BR199" s="2776"/>
      <c r="BS199" s="2776"/>
      <c r="BT199" s="2776"/>
      <c r="BU199" s="2776"/>
      <c r="BV199" s="2776"/>
      <c r="BW199" s="2776"/>
      <c r="BX199" s="2776"/>
      <c r="BY199" s="2776"/>
      <c r="BZ199" s="2776"/>
      <c r="CA199" s="2776"/>
      <c r="CB199" s="2776"/>
      <c r="CC199" s="2776"/>
      <c r="CD199" s="2776"/>
      <c r="CE199" s="2776"/>
      <c r="CF199" s="2776"/>
      <c r="CG199" s="2776"/>
      <c r="CH199" s="2776"/>
    </row>
    <row r="200" spans="1:86" s="2748" customFormat="1" ht="16.899999999999999" customHeight="1">
      <c r="A200" s="2746"/>
      <c r="B200" s="2746"/>
      <c r="C200" s="3573"/>
      <c r="D200" s="3575" t="s">
        <v>1285</v>
      </c>
      <c r="E200" s="3576" t="s">
        <v>1294</v>
      </c>
      <c r="F200" s="3577"/>
      <c r="G200" s="3598"/>
      <c r="H200" s="3598"/>
      <c r="I200" s="3602"/>
      <c r="J200" s="3598"/>
      <c r="K200" s="3598"/>
      <c r="L200" s="3582"/>
      <c r="M200" s="3598"/>
      <c r="N200" s="3598"/>
      <c r="O200" s="3582"/>
      <c r="P200" s="3598"/>
      <c r="Q200" s="3598"/>
      <c r="R200" s="3582"/>
      <c r="S200" s="3603"/>
      <c r="T200" s="3598"/>
      <c r="U200" s="3598"/>
      <c r="V200" s="3598"/>
      <c r="W200" s="3593"/>
      <c r="X200" s="3598"/>
      <c r="Y200" s="3598"/>
      <c r="Z200" s="3602"/>
      <c r="AA200" s="3598"/>
      <c r="AB200" s="3598"/>
      <c r="AC200" s="3582"/>
      <c r="AD200" s="3598"/>
      <c r="AE200" s="3598"/>
      <c r="AF200" s="3582"/>
      <c r="AG200" s="3598"/>
      <c r="AH200" s="3598"/>
      <c r="AI200" s="3592"/>
      <c r="AJ200" s="3598"/>
      <c r="AK200" s="3598"/>
      <c r="AL200" s="3598"/>
      <c r="AM200" s="3592"/>
      <c r="AN200" s="3598"/>
      <c r="AO200" s="3598"/>
      <c r="AP200" s="3602"/>
      <c r="AQ200" s="3598"/>
      <c r="AR200" s="3598"/>
      <c r="AS200" s="3582"/>
      <c r="AT200" s="3598"/>
      <c r="AU200" s="3598"/>
      <c r="AV200" s="3582"/>
      <c r="AW200" s="3598"/>
      <c r="AX200" s="3598"/>
      <c r="AY200" s="3592"/>
      <c r="AZ200" s="3598"/>
      <c r="BA200" s="3598"/>
      <c r="BB200" s="3598"/>
      <c r="BC200" s="3582"/>
      <c r="BD200" s="3582"/>
      <c r="BE200" s="2776"/>
      <c r="BF200" s="2776"/>
      <c r="BG200" s="2776"/>
      <c r="BH200" s="2776"/>
      <c r="BI200" s="2776"/>
      <c r="BJ200" s="2776"/>
      <c r="BK200" s="2776"/>
      <c r="BL200" s="2776"/>
      <c r="BM200" s="2776"/>
      <c r="BN200" s="2776"/>
      <c r="BO200" s="2776"/>
      <c r="BP200" s="2776"/>
      <c r="BQ200" s="2776"/>
      <c r="BR200" s="2776"/>
      <c r="BS200" s="2776"/>
      <c r="BT200" s="2776"/>
      <c r="BU200" s="2776"/>
      <c r="BV200" s="2776"/>
      <c r="BW200" s="2776"/>
      <c r="BX200" s="2776"/>
      <c r="BY200" s="2776"/>
      <c r="BZ200" s="2776"/>
      <c r="CA200" s="2776"/>
      <c r="CB200" s="2776"/>
      <c r="CC200" s="2776"/>
      <c r="CD200" s="2776"/>
      <c r="CE200" s="2776"/>
      <c r="CF200" s="2776"/>
      <c r="CG200" s="2776"/>
      <c r="CH200" s="2776"/>
    </row>
    <row r="201" spans="1:86" s="2748" customFormat="1" ht="16.899999999999999" customHeight="1">
      <c r="A201" s="2746"/>
      <c r="B201" s="2746"/>
      <c r="C201" s="3573"/>
      <c r="D201" s="3578"/>
      <c r="E201" s="3576" t="s">
        <v>93</v>
      </c>
      <c r="F201" s="3577"/>
      <c r="G201" s="3598"/>
      <c r="H201" s="3598"/>
      <c r="I201" s="3602"/>
      <c r="J201" s="3598"/>
      <c r="K201" s="3598"/>
      <c r="L201" s="3582"/>
      <c r="M201" s="3598"/>
      <c r="N201" s="3598"/>
      <c r="O201" s="3582"/>
      <c r="P201" s="3598"/>
      <c r="Q201" s="3598"/>
      <c r="R201" s="3582"/>
      <c r="S201" s="3603"/>
      <c r="T201" s="3598"/>
      <c r="U201" s="3598"/>
      <c r="V201" s="3598"/>
      <c r="W201" s="3593"/>
      <c r="X201" s="3598"/>
      <c r="Y201" s="3598"/>
      <c r="Z201" s="3602"/>
      <c r="AA201" s="3598"/>
      <c r="AB201" s="3598"/>
      <c r="AC201" s="3582"/>
      <c r="AD201" s="3598"/>
      <c r="AE201" s="3598"/>
      <c r="AF201" s="3582"/>
      <c r="AG201" s="3598"/>
      <c r="AH201" s="3598"/>
      <c r="AI201" s="3592"/>
      <c r="AJ201" s="3598"/>
      <c r="AK201" s="3598"/>
      <c r="AL201" s="3598"/>
      <c r="AM201" s="3592"/>
      <c r="AN201" s="3598"/>
      <c r="AO201" s="3598"/>
      <c r="AP201" s="3602"/>
      <c r="AQ201" s="3598"/>
      <c r="AR201" s="3598"/>
      <c r="AS201" s="3582"/>
      <c r="AT201" s="3598"/>
      <c r="AU201" s="3598"/>
      <c r="AV201" s="3582"/>
      <c r="AW201" s="3598"/>
      <c r="AX201" s="3598"/>
      <c r="AY201" s="3592"/>
      <c r="AZ201" s="3598"/>
      <c r="BA201" s="3598"/>
      <c r="BB201" s="3598"/>
      <c r="BC201" s="3582"/>
      <c r="BD201" s="3582"/>
      <c r="BE201" s="2776"/>
      <c r="BF201" s="2776"/>
      <c r="BG201" s="2776"/>
      <c r="BH201" s="2776"/>
      <c r="BI201" s="2776"/>
      <c r="BJ201" s="2776"/>
      <c r="BK201" s="2776"/>
      <c r="BL201" s="2776"/>
      <c r="BM201" s="2776"/>
      <c r="BN201" s="2776"/>
      <c r="BO201" s="2776"/>
      <c r="BP201" s="2776"/>
      <c r="BQ201" s="2776"/>
      <c r="BR201" s="2776"/>
      <c r="BS201" s="2776"/>
      <c r="BT201" s="2776"/>
      <c r="BU201" s="2776"/>
      <c r="BV201" s="2776"/>
      <c r="BW201" s="2776"/>
      <c r="BX201" s="2776"/>
      <c r="BY201" s="2776"/>
      <c r="BZ201" s="2776"/>
      <c r="CA201" s="2776"/>
      <c r="CB201" s="2776"/>
      <c r="CC201" s="2776"/>
      <c r="CD201" s="2776"/>
      <c r="CE201" s="2776"/>
      <c r="CF201" s="2776"/>
      <c r="CG201" s="2776"/>
      <c r="CH201" s="2776"/>
    </row>
    <row r="202" spans="1:86" s="2748" customFormat="1" ht="16.899999999999999" customHeight="1">
      <c r="A202" s="2746"/>
      <c r="B202" s="2746"/>
      <c r="C202" s="3573"/>
      <c r="D202" s="3575" t="s">
        <v>1286</v>
      </c>
      <c r="E202" s="3576" t="s">
        <v>1294</v>
      </c>
      <c r="F202" s="3577"/>
      <c r="G202" s="3598"/>
      <c r="H202" s="3598"/>
      <c r="I202" s="3602"/>
      <c r="J202" s="3598"/>
      <c r="K202" s="3598"/>
      <c r="L202" s="3582"/>
      <c r="M202" s="3598"/>
      <c r="N202" s="3598"/>
      <c r="O202" s="3582"/>
      <c r="P202" s="3598"/>
      <c r="Q202" s="3598"/>
      <c r="R202" s="3582"/>
      <c r="S202" s="3603"/>
      <c r="T202" s="3598"/>
      <c r="U202" s="3598"/>
      <c r="V202" s="3598"/>
      <c r="W202" s="3593"/>
      <c r="X202" s="3598"/>
      <c r="Y202" s="3598"/>
      <c r="Z202" s="3602"/>
      <c r="AA202" s="3598"/>
      <c r="AB202" s="3598"/>
      <c r="AC202" s="3582"/>
      <c r="AD202" s="3598"/>
      <c r="AE202" s="3598"/>
      <c r="AF202" s="3582"/>
      <c r="AG202" s="3598"/>
      <c r="AH202" s="3598"/>
      <c r="AI202" s="3592"/>
      <c r="AJ202" s="3598"/>
      <c r="AK202" s="3598"/>
      <c r="AL202" s="3598"/>
      <c r="AM202" s="3592"/>
      <c r="AN202" s="3598"/>
      <c r="AO202" s="3598"/>
      <c r="AP202" s="3602"/>
      <c r="AQ202" s="3598"/>
      <c r="AR202" s="3598"/>
      <c r="AS202" s="3582"/>
      <c r="AT202" s="3598"/>
      <c r="AU202" s="3598"/>
      <c r="AV202" s="3582"/>
      <c r="AW202" s="3598"/>
      <c r="AX202" s="3598"/>
      <c r="AY202" s="3592"/>
      <c r="AZ202" s="3598"/>
      <c r="BA202" s="3598"/>
      <c r="BB202" s="3598"/>
      <c r="BC202" s="3582"/>
      <c r="BD202" s="3582"/>
      <c r="BE202" s="2776"/>
      <c r="BF202" s="2776"/>
      <c r="BG202" s="2776"/>
      <c r="BH202" s="2776"/>
      <c r="BI202" s="2776"/>
      <c r="BJ202" s="2776"/>
      <c r="BK202" s="2776"/>
      <c r="BL202" s="2776"/>
      <c r="BM202" s="2776"/>
      <c r="BN202" s="2776"/>
      <c r="BO202" s="2776"/>
      <c r="BP202" s="2776"/>
      <c r="BQ202" s="2776"/>
      <c r="BR202" s="2776"/>
      <c r="BS202" s="2776"/>
      <c r="BT202" s="2776"/>
      <c r="BU202" s="2776"/>
      <c r="BV202" s="2776"/>
      <c r="BW202" s="2776"/>
      <c r="BX202" s="2776"/>
      <c r="BY202" s="2776"/>
      <c r="BZ202" s="2776"/>
      <c r="CA202" s="2776"/>
      <c r="CB202" s="2776"/>
      <c r="CC202" s="2776"/>
      <c r="CD202" s="2776"/>
      <c r="CE202" s="2776"/>
      <c r="CF202" s="2776"/>
      <c r="CG202" s="2776"/>
      <c r="CH202" s="2776"/>
    </row>
    <row r="203" spans="1:86" s="2748" customFormat="1" ht="16.899999999999999" customHeight="1">
      <c r="A203" s="2746"/>
      <c r="B203" s="2746"/>
      <c r="C203" s="3573"/>
      <c r="D203" s="3578"/>
      <c r="E203" s="3576" t="s">
        <v>93</v>
      </c>
      <c r="F203" s="3577"/>
      <c r="G203" s="3598"/>
      <c r="H203" s="3598"/>
      <c r="I203" s="3602"/>
      <c r="J203" s="3598"/>
      <c r="K203" s="3598"/>
      <c r="L203" s="3582"/>
      <c r="M203" s="3598"/>
      <c r="N203" s="3598"/>
      <c r="O203" s="3582"/>
      <c r="P203" s="3598"/>
      <c r="Q203" s="3598"/>
      <c r="R203" s="3582"/>
      <c r="S203" s="3603"/>
      <c r="T203" s="3598"/>
      <c r="U203" s="3598"/>
      <c r="V203" s="3598"/>
      <c r="W203" s="3593"/>
      <c r="X203" s="3598"/>
      <c r="Y203" s="3598"/>
      <c r="Z203" s="3602"/>
      <c r="AA203" s="3598"/>
      <c r="AB203" s="3598"/>
      <c r="AC203" s="3582"/>
      <c r="AD203" s="3598"/>
      <c r="AE203" s="3598"/>
      <c r="AF203" s="3582"/>
      <c r="AG203" s="3598"/>
      <c r="AH203" s="3598"/>
      <c r="AI203" s="3592"/>
      <c r="AJ203" s="3598"/>
      <c r="AK203" s="3598"/>
      <c r="AL203" s="3598"/>
      <c r="AM203" s="3592"/>
      <c r="AN203" s="3598"/>
      <c r="AO203" s="3598"/>
      <c r="AP203" s="3602"/>
      <c r="AQ203" s="3598"/>
      <c r="AR203" s="3598"/>
      <c r="AS203" s="3582"/>
      <c r="AT203" s="3598"/>
      <c r="AU203" s="3598"/>
      <c r="AV203" s="3582"/>
      <c r="AW203" s="3598"/>
      <c r="AX203" s="3598"/>
      <c r="AY203" s="3592"/>
      <c r="AZ203" s="3598"/>
      <c r="BA203" s="3598"/>
      <c r="BB203" s="3598"/>
      <c r="BC203" s="3582"/>
      <c r="BD203" s="3582"/>
      <c r="BE203" s="2776"/>
      <c r="BF203" s="2776"/>
      <c r="BG203" s="2776"/>
      <c r="BH203" s="2776"/>
      <c r="BI203" s="2776"/>
      <c r="BJ203" s="2776"/>
      <c r="BK203" s="2776"/>
      <c r="BL203" s="2776"/>
      <c r="BM203" s="2776"/>
      <c r="BN203" s="2776"/>
      <c r="BO203" s="2776"/>
      <c r="BP203" s="2776"/>
      <c r="BQ203" s="2776"/>
      <c r="BR203" s="2776"/>
      <c r="BS203" s="2776"/>
      <c r="BT203" s="2776"/>
      <c r="BU203" s="2776"/>
      <c r="BV203" s="2776"/>
      <c r="BW203" s="2776"/>
      <c r="BX203" s="2776"/>
      <c r="BY203" s="2776"/>
      <c r="BZ203" s="2776"/>
      <c r="CA203" s="2776"/>
      <c r="CB203" s="2776"/>
      <c r="CC203" s="2776"/>
      <c r="CD203" s="2776"/>
      <c r="CE203" s="2776"/>
      <c r="CF203" s="2776"/>
      <c r="CG203" s="2776"/>
      <c r="CH203" s="2776"/>
    </row>
    <row r="204" spans="1:86" s="2748" customFormat="1" ht="16.899999999999999" customHeight="1">
      <c r="A204" s="2746"/>
      <c r="B204" s="2746"/>
      <c r="C204" s="3573"/>
      <c r="D204" s="3575" t="s">
        <v>1287</v>
      </c>
      <c r="E204" s="3576" t="s">
        <v>1294</v>
      </c>
      <c r="F204" s="3577"/>
      <c r="G204" s="3598"/>
      <c r="H204" s="3598"/>
      <c r="I204" s="3602"/>
      <c r="J204" s="3598"/>
      <c r="K204" s="3598"/>
      <c r="L204" s="3582"/>
      <c r="M204" s="3598"/>
      <c r="N204" s="3598"/>
      <c r="O204" s="3582"/>
      <c r="P204" s="3598"/>
      <c r="Q204" s="3598"/>
      <c r="R204" s="3582"/>
      <c r="S204" s="3603"/>
      <c r="T204" s="3598"/>
      <c r="U204" s="3598"/>
      <c r="V204" s="3598"/>
      <c r="W204" s="3593"/>
      <c r="X204" s="3598"/>
      <c r="Y204" s="3598"/>
      <c r="Z204" s="3602"/>
      <c r="AA204" s="3598"/>
      <c r="AB204" s="3598"/>
      <c r="AC204" s="3582"/>
      <c r="AD204" s="3598"/>
      <c r="AE204" s="3598"/>
      <c r="AF204" s="3582"/>
      <c r="AG204" s="3598"/>
      <c r="AH204" s="3598"/>
      <c r="AI204" s="3592"/>
      <c r="AJ204" s="3598"/>
      <c r="AK204" s="3598"/>
      <c r="AL204" s="3598"/>
      <c r="AM204" s="3592"/>
      <c r="AN204" s="3598"/>
      <c r="AO204" s="3598"/>
      <c r="AP204" s="3602"/>
      <c r="AQ204" s="3598"/>
      <c r="AR204" s="3598"/>
      <c r="AS204" s="3582"/>
      <c r="AT204" s="3598"/>
      <c r="AU204" s="3598"/>
      <c r="AV204" s="3582"/>
      <c r="AW204" s="3598"/>
      <c r="AX204" s="3598"/>
      <c r="AY204" s="3592"/>
      <c r="AZ204" s="3598"/>
      <c r="BA204" s="3598"/>
      <c r="BB204" s="3598"/>
      <c r="BC204" s="3582"/>
      <c r="BD204" s="3582"/>
      <c r="BE204" s="2776"/>
      <c r="BF204" s="2776"/>
      <c r="BG204" s="2776"/>
      <c r="BH204" s="2776"/>
      <c r="BI204" s="2776"/>
      <c r="BJ204" s="2776"/>
      <c r="BK204" s="2776"/>
      <c r="BL204" s="2776"/>
      <c r="BM204" s="2776"/>
      <c r="BN204" s="2776"/>
      <c r="BO204" s="2776"/>
      <c r="BP204" s="2776"/>
      <c r="BQ204" s="2776"/>
      <c r="BR204" s="2776"/>
      <c r="BS204" s="2776"/>
      <c r="BT204" s="2776"/>
      <c r="BU204" s="2776"/>
      <c r="BV204" s="2776"/>
      <c r="BW204" s="2776"/>
      <c r="BX204" s="2776"/>
      <c r="BY204" s="2776"/>
      <c r="BZ204" s="2776"/>
      <c r="CA204" s="2776"/>
      <c r="CB204" s="2776"/>
      <c r="CC204" s="2776"/>
      <c r="CD204" s="2776"/>
      <c r="CE204" s="2776"/>
      <c r="CF204" s="2776"/>
      <c r="CG204" s="2776"/>
      <c r="CH204" s="2776"/>
    </row>
    <row r="205" spans="1:86" s="2748" customFormat="1" ht="16.899999999999999" customHeight="1">
      <c r="A205" s="2746"/>
      <c r="B205" s="2746"/>
      <c r="C205" s="3573"/>
      <c r="D205" s="3578"/>
      <c r="E205" s="3576" t="s">
        <v>93</v>
      </c>
      <c r="F205" s="3577"/>
      <c r="G205" s="3598"/>
      <c r="H205" s="3598"/>
      <c r="I205" s="3602"/>
      <c r="J205" s="3598"/>
      <c r="K205" s="3598"/>
      <c r="L205" s="3582"/>
      <c r="M205" s="3598"/>
      <c r="N205" s="3598"/>
      <c r="O205" s="3582"/>
      <c r="P205" s="3598"/>
      <c r="Q205" s="3598"/>
      <c r="R205" s="3582"/>
      <c r="S205" s="3603"/>
      <c r="T205" s="3598"/>
      <c r="U205" s="3598"/>
      <c r="V205" s="3598"/>
      <c r="W205" s="3593"/>
      <c r="X205" s="3598"/>
      <c r="Y205" s="3598"/>
      <c r="Z205" s="3602"/>
      <c r="AA205" s="3598"/>
      <c r="AB205" s="3598"/>
      <c r="AC205" s="3582"/>
      <c r="AD205" s="3598"/>
      <c r="AE205" s="3598"/>
      <c r="AF205" s="3582"/>
      <c r="AG205" s="3598"/>
      <c r="AH205" s="3598"/>
      <c r="AI205" s="3592"/>
      <c r="AJ205" s="3598"/>
      <c r="AK205" s="3598"/>
      <c r="AL205" s="3598"/>
      <c r="AM205" s="3592"/>
      <c r="AN205" s="3598"/>
      <c r="AO205" s="3598"/>
      <c r="AP205" s="3602"/>
      <c r="AQ205" s="3598"/>
      <c r="AR205" s="3598"/>
      <c r="AS205" s="3582"/>
      <c r="AT205" s="3598"/>
      <c r="AU205" s="3598"/>
      <c r="AV205" s="3582"/>
      <c r="AW205" s="3598"/>
      <c r="AX205" s="3598"/>
      <c r="AY205" s="3592"/>
      <c r="AZ205" s="3598"/>
      <c r="BA205" s="3598"/>
      <c r="BB205" s="3598"/>
      <c r="BC205" s="3582"/>
      <c r="BD205" s="3582"/>
      <c r="BE205" s="2776"/>
      <c r="BF205" s="2776"/>
      <c r="BG205" s="2776"/>
      <c r="BH205" s="2776"/>
      <c r="BI205" s="2776"/>
      <c r="BJ205" s="2776"/>
      <c r="BK205" s="2776"/>
      <c r="BL205" s="2776"/>
      <c r="BM205" s="2776"/>
      <c r="BN205" s="2776"/>
      <c r="BO205" s="2776"/>
      <c r="BP205" s="2776"/>
      <c r="BQ205" s="2776"/>
      <c r="BR205" s="2776"/>
      <c r="BS205" s="2776"/>
      <c r="BT205" s="2776"/>
      <c r="BU205" s="2776"/>
      <c r="BV205" s="2776"/>
      <c r="BW205" s="2776"/>
      <c r="BX205" s="2776"/>
      <c r="BY205" s="2776"/>
      <c r="BZ205" s="2776"/>
      <c r="CA205" s="2776"/>
      <c r="CB205" s="2776"/>
      <c r="CC205" s="2776"/>
      <c r="CD205" s="2776"/>
      <c r="CE205" s="2776"/>
      <c r="CF205" s="2776"/>
      <c r="CG205" s="2776"/>
      <c r="CH205" s="2776"/>
    </row>
    <row r="206" spans="1:86" s="2748" customFormat="1" ht="16.899999999999999" customHeight="1">
      <c r="A206" s="2746"/>
      <c r="B206" s="2746"/>
      <c r="C206" s="3573"/>
      <c r="D206" s="3575" t="s">
        <v>1288</v>
      </c>
      <c r="E206" s="3576" t="s">
        <v>1294</v>
      </c>
      <c r="F206" s="3577"/>
      <c r="G206" s="3598"/>
      <c r="H206" s="3598"/>
      <c r="I206" s="3602"/>
      <c r="J206" s="3598"/>
      <c r="K206" s="3598"/>
      <c r="L206" s="3582"/>
      <c r="M206" s="3598"/>
      <c r="N206" s="3598"/>
      <c r="O206" s="3582"/>
      <c r="P206" s="3598"/>
      <c r="Q206" s="3598"/>
      <c r="R206" s="3582"/>
      <c r="S206" s="3603"/>
      <c r="T206" s="3598"/>
      <c r="U206" s="3598"/>
      <c r="V206" s="3598"/>
      <c r="W206" s="3593"/>
      <c r="X206" s="3598"/>
      <c r="Y206" s="3598"/>
      <c r="Z206" s="3602"/>
      <c r="AA206" s="3598"/>
      <c r="AB206" s="3598"/>
      <c r="AC206" s="3582"/>
      <c r="AD206" s="3598"/>
      <c r="AE206" s="3598"/>
      <c r="AF206" s="3582"/>
      <c r="AG206" s="3598"/>
      <c r="AH206" s="3598"/>
      <c r="AI206" s="3592"/>
      <c r="AJ206" s="3598"/>
      <c r="AK206" s="3598"/>
      <c r="AL206" s="3598"/>
      <c r="AM206" s="3592"/>
      <c r="AN206" s="3598"/>
      <c r="AO206" s="3598"/>
      <c r="AP206" s="3602"/>
      <c r="AQ206" s="3598"/>
      <c r="AR206" s="3598"/>
      <c r="AS206" s="3582"/>
      <c r="AT206" s="3598"/>
      <c r="AU206" s="3598"/>
      <c r="AV206" s="3582"/>
      <c r="AW206" s="3598"/>
      <c r="AX206" s="3598"/>
      <c r="AY206" s="3592"/>
      <c r="AZ206" s="3598"/>
      <c r="BA206" s="3598"/>
      <c r="BB206" s="3598"/>
      <c r="BC206" s="3582"/>
      <c r="BD206" s="3582"/>
      <c r="BE206" s="2776"/>
      <c r="BF206" s="2776"/>
      <c r="BG206" s="2776"/>
      <c r="BH206" s="2776"/>
      <c r="BI206" s="2776"/>
      <c r="BJ206" s="2776"/>
      <c r="BK206" s="2776"/>
      <c r="BL206" s="2776"/>
      <c r="BM206" s="2776"/>
      <c r="BN206" s="2776"/>
      <c r="BO206" s="2776"/>
      <c r="BP206" s="2776"/>
      <c r="BQ206" s="2776"/>
      <c r="BR206" s="2776"/>
      <c r="BS206" s="2776"/>
      <c r="BT206" s="2776"/>
      <c r="BU206" s="2776"/>
      <c r="BV206" s="2776"/>
      <c r="BW206" s="2776"/>
      <c r="BX206" s="2776"/>
      <c r="BY206" s="2776"/>
      <c r="BZ206" s="2776"/>
      <c r="CA206" s="2776"/>
      <c r="CB206" s="2776"/>
      <c r="CC206" s="2776"/>
      <c r="CD206" s="2776"/>
      <c r="CE206" s="2776"/>
      <c r="CF206" s="2776"/>
      <c r="CG206" s="2776"/>
      <c r="CH206" s="2776"/>
    </row>
    <row r="207" spans="1:86" s="2748" customFormat="1" ht="16.899999999999999" customHeight="1">
      <c r="A207" s="2746"/>
      <c r="B207" s="2746"/>
      <c r="C207" s="3573"/>
      <c r="D207" s="3578"/>
      <c r="E207" s="3576" t="s">
        <v>93</v>
      </c>
      <c r="F207" s="3577"/>
      <c r="G207" s="3598"/>
      <c r="H207" s="3598"/>
      <c r="I207" s="3602"/>
      <c r="J207" s="3598"/>
      <c r="K207" s="3598"/>
      <c r="L207" s="3582"/>
      <c r="M207" s="3598"/>
      <c r="N207" s="3598"/>
      <c r="O207" s="3582"/>
      <c r="P207" s="3598"/>
      <c r="Q207" s="3598"/>
      <c r="R207" s="3582"/>
      <c r="S207" s="3603"/>
      <c r="T207" s="3598"/>
      <c r="U207" s="3598"/>
      <c r="V207" s="3598"/>
      <c r="W207" s="3593"/>
      <c r="X207" s="3598"/>
      <c r="Y207" s="3598"/>
      <c r="Z207" s="3602"/>
      <c r="AA207" s="3598"/>
      <c r="AB207" s="3598"/>
      <c r="AC207" s="3582"/>
      <c r="AD207" s="3598"/>
      <c r="AE207" s="3598"/>
      <c r="AF207" s="3582"/>
      <c r="AG207" s="3598"/>
      <c r="AH207" s="3598"/>
      <c r="AI207" s="3592"/>
      <c r="AJ207" s="3598"/>
      <c r="AK207" s="3598"/>
      <c r="AL207" s="3598"/>
      <c r="AM207" s="3592"/>
      <c r="AN207" s="3598"/>
      <c r="AO207" s="3598"/>
      <c r="AP207" s="3602"/>
      <c r="AQ207" s="3598"/>
      <c r="AR207" s="3598"/>
      <c r="AS207" s="3582"/>
      <c r="AT207" s="3598"/>
      <c r="AU207" s="3598"/>
      <c r="AV207" s="3582"/>
      <c r="AW207" s="3598"/>
      <c r="AX207" s="3598"/>
      <c r="AY207" s="3592"/>
      <c r="AZ207" s="3598"/>
      <c r="BA207" s="3598"/>
      <c r="BB207" s="3598"/>
      <c r="BC207" s="3582"/>
      <c r="BD207" s="3582"/>
      <c r="BE207" s="2776"/>
      <c r="BF207" s="2776"/>
      <c r="BG207" s="2776"/>
      <c r="BH207" s="2776"/>
      <c r="BI207" s="2776"/>
      <c r="BJ207" s="2776"/>
      <c r="BK207" s="2776"/>
      <c r="BL207" s="2776"/>
      <c r="BM207" s="2776"/>
      <c r="BN207" s="2776"/>
      <c r="BO207" s="2776"/>
      <c r="BP207" s="2776"/>
      <c r="BQ207" s="2776"/>
      <c r="BR207" s="2776"/>
      <c r="BS207" s="2776"/>
      <c r="BT207" s="2776"/>
      <c r="BU207" s="2776"/>
      <c r="BV207" s="2776"/>
      <c r="BW207" s="2776"/>
      <c r="BX207" s="2776"/>
      <c r="BY207" s="2776"/>
      <c r="BZ207" s="2776"/>
      <c r="CA207" s="2776"/>
      <c r="CB207" s="2776"/>
      <c r="CC207" s="2776"/>
      <c r="CD207" s="2776"/>
      <c r="CE207" s="2776"/>
      <c r="CF207" s="2776"/>
      <c r="CG207" s="2776"/>
      <c r="CH207" s="2776"/>
    </row>
    <row r="208" spans="1:86" s="2748" customFormat="1" ht="16.899999999999999" customHeight="1">
      <c r="A208" s="2746"/>
      <c r="B208" s="2746"/>
      <c r="C208" s="3573"/>
      <c r="D208" s="3575" t="s">
        <v>1289</v>
      </c>
      <c r="E208" s="3576" t="s">
        <v>1294</v>
      </c>
      <c r="F208" s="3577"/>
      <c r="G208" s="3598"/>
      <c r="H208" s="3598"/>
      <c r="I208" s="3602"/>
      <c r="J208" s="3598"/>
      <c r="K208" s="3598"/>
      <c r="L208" s="3582"/>
      <c r="M208" s="3598"/>
      <c r="N208" s="3598"/>
      <c r="O208" s="3582"/>
      <c r="P208" s="3598"/>
      <c r="Q208" s="3598"/>
      <c r="R208" s="3582"/>
      <c r="S208" s="3603"/>
      <c r="T208" s="3598"/>
      <c r="U208" s="3598"/>
      <c r="V208" s="3598"/>
      <c r="W208" s="3593"/>
      <c r="X208" s="3598"/>
      <c r="Y208" s="3598"/>
      <c r="Z208" s="3602"/>
      <c r="AA208" s="3598"/>
      <c r="AB208" s="3598"/>
      <c r="AC208" s="3582"/>
      <c r="AD208" s="3598"/>
      <c r="AE208" s="3598"/>
      <c r="AF208" s="3582"/>
      <c r="AG208" s="3598"/>
      <c r="AH208" s="3598"/>
      <c r="AI208" s="3592"/>
      <c r="AJ208" s="3598"/>
      <c r="AK208" s="3598"/>
      <c r="AL208" s="3598"/>
      <c r="AM208" s="3592"/>
      <c r="AN208" s="3598"/>
      <c r="AO208" s="3598"/>
      <c r="AP208" s="3602"/>
      <c r="AQ208" s="3598"/>
      <c r="AR208" s="3598"/>
      <c r="AS208" s="3582"/>
      <c r="AT208" s="3598"/>
      <c r="AU208" s="3598"/>
      <c r="AV208" s="3582"/>
      <c r="AW208" s="3598"/>
      <c r="AX208" s="3598"/>
      <c r="AY208" s="3592"/>
      <c r="AZ208" s="3598"/>
      <c r="BA208" s="3598"/>
      <c r="BB208" s="3598"/>
      <c r="BC208" s="3582"/>
      <c r="BD208" s="3582"/>
      <c r="BE208" s="2776"/>
      <c r="BF208" s="2776"/>
      <c r="BG208" s="2776"/>
      <c r="BH208" s="2776"/>
      <c r="BI208" s="2776"/>
      <c r="BJ208" s="2776"/>
      <c r="BK208" s="2776"/>
      <c r="BL208" s="2776"/>
      <c r="BM208" s="2776"/>
      <c r="BN208" s="2776"/>
      <c r="BO208" s="2776"/>
      <c r="BP208" s="2776"/>
      <c r="BQ208" s="2776"/>
      <c r="BR208" s="2776"/>
      <c r="BS208" s="2776"/>
      <c r="BT208" s="2776"/>
      <c r="BU208" s="2776"/>
      <c r="BV208" s="2776"/>
      <c r="BW208" s="2776"/>
      <c r="BX208" s="2776"/>
      <c r="BY208" s="2776"/>
      <c r="BZ208" s="2776"/>
      <c r="CA208" s="2776"/>
      <c r="CB208" s="2776"/>
      <c r="CC208" s="2776"/>
      <c r="CD208" s="2776"/>
      <c r="CE208" s="2776"/>
      <c r="CF208" s="2776"/>
      <c r="CG208" s="2776"/>
      <c r="CH208" s="2776"/>
    </row>
    <row r="209" spans="1:86" s="2748" customFormat="1" ht="16.899999999999999" customHeight="1">
      <c r="A209" s="2746"/>
      <c r="B209" s="2746"/>
      <c r="C209" s="3573"/>
      <c r="D209" s="3578"/>
      <c r="E209" s="3576" t="s">
        <v>93</v>
      </c>
      <c r="F209" s="3577"/>
      <c r="G209" s="3598"/>
      <c r="H209" s="3598"/>
      <c r="I209" s="3602"/>
      <c r="J209" s="3598"/>
      <c r="K209" s="3598"/>
      <c r="L209" s="3582"/>
      <c r="M209" s="3598"/>
      <c r="N209" s="3598"/>
      <c r="O209" s="3582"/>
      <c r="P209" s="3598"/>
      <c r="Q209" s="3598"/>
      <c r="R209" s="3582"/>
      <c r="S209" s="3603"/>
      <c r="T209" s="3598"/>
      <c r="U209" s="3598"/>
      <c r="V209" s="3598"/>
      <c r="W209" s="3593"/>
      <c r="X209" s="3598"/>
      <c r="Y209" s="3598"/>
      <c r="Z209" s="3602"/>
      <c r="AA209" s="3598"/>
      <c r="AB209" s="3598"/>
      <c r="AC209" s="3582"/>
      <c r="AD209" s="3598"/>
      <c r="AE209" s="3598"/>
      <c r="AF209" s="3582"/>
      <c r="AG209" s="3598"/>
      <c r="AH209" s="3598"/>
      <c r="AI209" s="3592"/>
      <c r="AJ209" s="3598"/>
      <c r="AK209" s="3598"/>
      <c r="AL209" s="3598"/>
      <c r="AM209" s="3592"/>
      <c r="AN209" s="3598"/>
      <c r="AO209" s="3598"/>
      <c r="AP209" s="3602"/>
      <c r="AQ209" s="3598"/>
      <c r="AR209" s="3598"/>
      <c r="AS209" s="3582"/>
      <c r="AT209" s="3598"/>
      <c r="AU209" s="3598"/>
      <c r="AV209" s="3582"/>
      <c r="AW209" s="3598"/>
      <c r="AX209" s="3598"/>
      <c r="AY209" s="3592"/>
      <c r="AZ209" s="3598"/>
      <c r="BA209" s="3598"/>
      <c r="BB209" s="3598"/>
      <c r="BC209" s="3582"/>
      <c r="BD209" s="3582"/>
      <c r="BE209" s="2776"/>
      <c r="BF209" s="2776"/>
      <c r="BG209" s="2776"/>
      <c r="BH209" s="2776"/>
      <c r="BI209" s="2776"/>
      <c r="BJ209" s="2776"/>
      <c r="BK209" s="2776"/>
      <c r="BL209" s="2776"/>
      <c r="BM209" s="2776"/>
      <c r="BN209" s="2776"/>
      <c r="BO209" s="2776"/>
      <c r="BP209" s="2776"/>
      <c r="BQ209" s="2776"/>
      <c r="BR209" s="2776"/>
      <c r="BS209" s="2776"/>
      <c r="BT209" s="2776"/>
      <c r="BU209" s="2776"/>
      <c r="BV209" s="2776"/>
      <c r="BW209" s="2776"/>
      <c r="BX209" s="2776"/>
      <c r="BY209" s="2776"/>
      <c r="BZ209" s="2776"/>
      <c r="CA209" s="2776"/>
      <c r="CB209" s="2776"/>
      <c r="CC209" s="2776"/>
      <c r="CD209" s="2776"/>
      <c r="CE209" s="2776"/>
      <c r="CF209" s="2776"/>
      <c r="CG209" s="2776"/>
      <c r="CH209" s="2776"/>
    </row>
    <row r="210" spans="1:86" s="2748" customFormat="1" ht="16.899999999999999" customHeight="1">
      <c r="A210" s="2746"/>
      <c r="B210" s="2746"/>
      <c r="C210" s="3573"/>
      <c r="D210" s="3575" t="s">
        <v>1290</v>
      </c>
      <c r="E210" s="3576" t="s">
        <v>1294</v>
      </c>
      <c r="F210" s="3577"/>
      <c r="G210" s="3598"/>
      <c r="H210" s="3598"/>
      <c r="I210" s="3602"/>
      <c r="J210" s="3598"/>
      <c r="K210" s="3598"/>
      <c r="L210" s="3582"/>
      <c r="M210" s="3598"/>
      <c r="N210" s="3598"/>
      <c r="O210" s="3582"/>
      <c r="P210" s="3598"/>
      <c r="Q210" s="3598"/>
      <c r="R210" s="3582"/>
      <c r="S210" s="3603"/>
      <c r="T210" s="3598"/>
      <c r="U210" s="3598"/>
      <c r="V210" s="3598"/>
      <c r="W210" s="3593"/>
      <c r="X210" s="3598"/>
      <c r="Y210" s="3598"/>
      <c r="Z210" s="3602"/>
      <c r="AA210" s="3598"/>
      <c r="AB210" s="3598"/>
      <c r="AC210" s="3582"/>
      <c r="AD210" s="3598"/>
      <c r="AE210" s="3598"/>
      <c r="AF210" s="3582"/>
      <c r="AG210" s="3598"/>
      <c r="AH210" s="3598"/>
      <c r="AI210" s="3592"/>
      <c r="AJ210" s="3598"/>
      <c r="AK210" s="3598"/>
      <c r="AL210" s="3598"/>
      <c r="AM210" s="3592"/>
      <c r="AN210" s="3598"/>
      <c r="AO210" s="3598"/>
      <c r="AP210" s="3602"/>
      <c r="AQ210" s="3598"/>
      <c r="AR210" s="3598"/>
      <c r="AS210" s="3582"/>
      <c r="AT210" s="3598"/>
      <c r="AU210" s="3598"/>
      <c r="AV210" s="3582"/>
      <c r="AW210" s="3598"/>
      <c r="AX210" s="3598"/>
      <c r="AY210" s="3592"/>
      <c r="AZ210" s="3598"/>
      <c r="BA210" s="3598"/>
      <c r="BB210" s="3598"/>
      <c r="BC210" s="3582"/>
      <c r="BD210" s="3582"/>
      <c r="BE210" s="2776"/>
      <c r="BF210" s="2776"/>
      <c r="BG210" s="2776"/>
      <c r="BH210" s="2776"/>
      <c r="BI210" s="2776"/>
      <c r="BJ210" s="2776"/>
      <c r="BK210" s="2776"/>
      <c r="BL210" s="2776"/>
      <c r="BM210" s="2776"/>
      <c r="BN210" s="2776"/>
      <c r="BO210" s="2776"/>
      <c r="BP210" s="2776"/>
      <c r="BQ210" s="2776"/>
      <c r="BR210" s="2776"/>
      <c r="BS210" s="2776"/>
      <c r="BT210" s="2776"/>
      <c r="BU210" s="2776"/>
      <c r="BV210" s="2776"/>
      <c r="BW210" s="2776"/>
      <c r="BX210" s="2776"/>
      <c r="BY210" s="2776"/>
      <c r="BZ210" s="2776"/>
      <c r="CA210" s="2776"/>
      <c r="CB210" s="2776"/>
      <c r="CC210" s="2776"/>
      <c r="CD210" s="2776"/>
      <c r="CE210" s="2776"/>
      <c r="CF210" s="2776"/>
      <c r="CG210" s="2776"/>
      <c r="CH210" s="2776"/>
    </row>
    <row r="211" spans="1:86" s="2748" customFormat="1" ht="16.899999999999999" customHeight="1">
      <c r="A211" s="2746"/>
      <c r="B211" s="2746"/>
      <c r="C211" s="3573"/>
      <c r="D211" s="3578"/>
      <c r="E211" s="3576" t="s">
        <v>93</v>
      </c>
      <c r="F211" s="3577"/>
      <c r="G211" s="3598"/>
      <c r="H211" s="3598"/>
      <c r="I211" s="3602"/>
      <c r="J211" s="3598"/>
      <c r="K211" s="3598"/>
      <c r="L211" s="3582"/>
      <c r="M211" s="3598"/>
      <c r="N211" s="3598"/>
      <c r="O211" s="3582"/>
      <c r="P211" s="3598"/>
      <c r="Q211" s="3598"/>
      <c r="R211" s="3582"/>
      <c r="S211" s="3603"/>
      <c r="T211" s="3598"/>
      <c r="U211" s="3598"/>
      <c r="V211" s="3598"/>
      <c r="W211" s="3593"/>
      <c r="X211" s="3598"/>
      <c r="Y211" s="3598"/>
      <c r="Z211" s="3602"/>
      <c r="AA211" s="3598"/>
      <c r="AB211" s="3598"/>
      <c r="AC211" s="3582"/>
      <c r="AD211" s="3598"/>
      <c r="AE211" s="3598"/>
      <c r="AF211" s="3582"/>
      <c r="AG211" s="3598"/>
      <c r="AH211" s="3598"/>
      <c r="AI211" s="3592"/>
      <c r="AJ211" s="3598"/>
      <c r="AK211" s="3598"/>
      <c r="AL211" s="3598"/>
      <c r="AM211" s="3592"/>
      <c r="AN211" s="3598"/>
      <c r="AO211" s="3598"/>
      <c r="AP211" s="3602"/>
      <c r="AQ211" s="3598"/>
      <c r="AR211" s="3598"/>
      <c r="AS211" s="3582"/>
      <c r="AT211" s="3598"/>
      <c r="AU211" s="3598"/>
      <c r="AV211" s="3582"/>
      <c r="AW211" s="3598"/>
      <c r="AX211" s="3598"/>
      <c r="AY211" s="3592"/>
      <c r="AZ211" s="3598"/>
      <c r="BA211" s="3598"/>
      <c r="BB211" s="3598"/>
      <c r="BC211" s="3582"/>
      <c r="BD211" s="3582"/>
      <c r="BE211" s="2776"/>
      <c r="BF211" s="2776"/>
      <c r="BG211" s="2776"/>
      <c r="BH211" s="2776"/>
      <c r="BI211" s="2776"/>
      <c r="BJ211" s="2776"/>
      <c r="BK211" s="2776"/>
      <c r="BL211" s="2776"/>
      <c r="BM211" s="2776"/>
      <c r="BN211" s="2776"/>
      <c r="BO211" s="2776"/>
      <c r="BP211" s="2776"/>
      <c r="BQ211" s="2776"/>
      <c r="BR211" s="2776"/>
      <c r="BS211" s="2776"/>
      <c r="BT211" s="2776"/>
      <c r="BU211" s="2776"/>
      <c r="BV211" s="2776"/>
      <c r="BW211" s="2776"/>
      <c r="BX211" s="2776"/>
      <c r="BY211" s="2776"/>
      <c r="BZ211" s="2776"/>
      <c r="CA211" s="2776"/>
      <c r="CB211" s="2776"/>
      <c r="CC211" s="2776"/>
      <c r="CD211" s="2776"/>
      <c r="CE211" s="2776"/>
      <c r="CF211" s="2776"/>
      <c r="CG211" s="2776"/>
      <c r="CH211" s="2776"/>
    </row>
    <row r="212" spans="1:86" s="2748" customFormat="1" ht="16.899999999999999" customHeight="1">
      <c r="A212" s="2746"/>
      <c r="B212" s="2746"/>
      <c r="C212" s="3573"/>
      <c r="D212" s="3575" t="s">
        <v>1291</v>
      </c>
      <c r="E212" s="3576" t="s">
        <v>1294</v>
      </c>
      <c r="F212" s="3577"/>
      <c r="G212" s="3598"/>
      <c r="H212" s="3598"/>
      <c r="I212" s="3602"/>
      <c r="J212" s="3598"/>
      <c r="K212" s="3598"/>
      <c r="L212" s="3582"/>
      <c r="M212" s="3598"/>
      <c r="N212" s="3598"/>
      <c r="O212" s="3582"/>
      <c r="P212" s="3598"/>
      <c r="Q212" s="3598"/>
      <c r="R212" s="3582"/>
      <c r="S212" s="3603"/>
      <c r="T212" s="3598"/>
      <c r="U212" s="3598"/>
      <c r="V212" s="3598"/>
      <c r="W212" s="3593"/>
      <c r="X212" s="3598"/>
      <c r="Y212" s="3598"/>
      <c r="Z212" s="3602"/>
      <c r="AA212" s="3598"/>
      <c r="AB212" s="3598"/>
      <c r="AC212" s="3582"/>
      <c r="AD212" s="3598"/>
      <c r="AE212" s="3598"/>
      <c r="AF212" s="3582"/>
      <c r="AG212" s="3598"/>
      <c r="AH212" s="3598"/>
      <c r="AI212" s="3592"/>
      <c r="AJ212" s="3598"/>
      <c r="AK212" s="3598"/>
      <c r="AL212" s="3598"/>
      <c r="AM212" s="3592"/>
      <c r="AN212" s="3598"/>
      <c r="AO212" s="3598"/>
      <c r="AP212" s="3602"/>
      <c r="AQ212" s="3598"/>
      <c r="AR212" s="3598"/>
      <c r="AS212" s="3582"/>
      <c r="AT212" s="3598"/>
      <c r="AU212" s="3598"/>
      <c r="AV212" s="3582"/>
      <c r="AW212" s="3598"/>
      <c r="AX212" s="3598"/>
      <c r="AY212" s="3592"/>
      <c r="AZ212" s="3598"/>
      <c r="BA212" s="3598"/>
      <c r="BB212" s="3598"/>
      <c r="BC212" s="3582"/>
      <c r="BD212" s="3582"/>
      <c r="BE212" s="2776"/>
      <c r="BF212" s="2776"/>
      <c r="BG212" s="2776"/>
      <c r="BH212" s="2776"/>
      <c r="BI212" s="2776"/>
      <c r="BJ212" s="2776"/>
      <c r="BK212" s="2776"/>
      <c r="BL212" s="2776"/>
      <c r="BM212" s="2776"/>
      <c r="BN212" s="2776"/>
      <c r="BO212" s="2776"/>
      <c r="BP212" s="2776"/>
      <c r="BQ212" s="2776"/>
      <c r="BR212" s="2776"/>
      <c r="BS212" s="2776"/>
      <c r="BT212" s="2776"/>
      <c r="BU212" s="2776"/>
      <c r="BV212" s="2776"/>
      <c r="BW212" s="2776"/>
      <c r="BX212" s="2776"/>
      <c r="BY212" s="2776"/>
      <c r="BZ212" s="2776"/>
      <c r="CA212" s="2776"/>
      <c r="CB212" s="2776"/>
      <c r="CC212" s="2776"/>
      <c r="CD212" s="2776"/>
      <c r="CE212" s="2776"/>
      <c r="CF212" s="2776"/>
      <c r="CG212" s="2776"/>
      <c r="CH212" s="2776"/>
    </row>
    <row r="213" spans="1:86" s="2748" customFormat="1" ht="16.899999999999999" customHeight="1">
      <c r="A213" s="2746"/>
      <c r="B213" s="2746"/>
      <c r="C213" s="3573"/>
      <c r="D213" s="3578"/>
      <c r="E213" s="3576" t="s">
        <v>93</v>
      </c>
      <c r="F213" s="3577"/>
      <c r="G213" s="3598"/>
      <c r="H213" s="3598"/>
      <c r="I213" s="3602"/>
      <c r="J213" s="3598"/>
      <c r="K213" s="3598"/>
      <c r="L213" s="3582"/>
      <c r="M213" s="3598"/>
      <c r="N213" s="3598"/>
      <c r="O213" s="3582"/>
      <c r="P213" s="3598"/>
      <c r="Q213" s="3598"/>
      <c r="R213" s="3582"/>
      <c r="S213" s="3603"/>
      <c r="T213" s="3598"/>
      <c r="U213" s="3598"/>
      <c r="V213" s="3598"/>
      <c r="W213" s="3593"/>
      <c r="X213" s="3598"/>
      <c r="Y213" s="3598"/>
      <c r="Z213" s="3602"/>
      <c r="AA213" s="3598"/>
      <c r="AB213" s="3598"/>
      <c r="AC213" s="3582"/>
      <c r="AD213" s="3598"/>
      <c r="AE213" s="3598"/>
      <c r="AF213" s="3582"/>
      <c r="AG213" s="3598"/>
      <c r="AH213" s="3598"/>
      <c r="AI213" s="3592"/>
      <c r="AJ213" s="3598"/>
      <c r="AK213" s="3598"/>
      <c r="AL213" s="3598"/>
      <c r="AM213" s="3592"/>
      <c r="AN213" s="3598"/>
      <c r="AO213" s="3598"/>
      <c r="AP213" s="3602"/>
      <c r="AQ213" s="3598"/>
      <c r="AR213" s="3598"/>
      <c r="AS213" s="3582"/>
      <c r="AT213" s="3598"/>
      <c r="AU213" s="3598"/>
      <c r="AV213" s="3582"/>
      <c r="AW213" s="3598"/>
      <c r="AX213" s="3598"/>
      <c r="AY213" s="3592"/>
      <c r="AZ213" s="3598"/>
      <c r="BA213" s="3598"/>
      <c r="BB213" s="3598"/>
      <c r="BC213" s="3582"/>
      <c r="BD213" s="3582"/>
      <c r="BE213" s="2776"/>
      <c r="BF213" s="2776"/>
      <c r="BG213" s="2776"/>
      <c r="BH213" s="2776"/>
      <c r="BI213" s="2776"/>
      <c r="BJ213" s="2776"/>
      <c r="BK213" s="2776"/>
      <c r="BL213" s="2776"/>
      <c r="BM213" s="2776"/>
      <c r="BN213" s="2776"/>
      <c r="BO213" s="2776"/>
      <c r="BP213" s="2776"/>
      <c r="BQ213" s="2776"/>
      <c r="BR213" s="2776"/>
      <c r="BS213" s="2776"/>
      <c r="BT213" s="2776"/>
      <c r="BU213" s="2776"/>
      <c r="BV213" s="2776"/>
      <c r="BW213" s="2776"/>
      <c r="BX213" s="2776"/>
      <c r="BY213" s="2776"/>
      <c r="BZ213" s="2776"/>
      <c r="CA213" s="2776"/>
      <c r="CB213" s="2776"/>
      <c r="CC213" s="2776"/>
      <c r="CD213" s="2776"/>
      <c r="CE213" s="2776"/>
      <c r="CF213" s="2776"/>
      <c r="CG213" s="2776"/>
      <c r="CH213" s="2776"/>
    </row>
    <row r="214" spans="1:86" s="2748" customFormat="1" ht="16.899999999999999" customHeight="1">
      <c r="A214" s="2746"/>
      <c r="B214" s="2746"/>
      <c r="C214" s="3573"/>
      <c r="D214" s="3575" t="s">
        <v>1295</v>
      </c>
      <c r="E214" s="3576" t="s">
        <v>1294</v>
      </c>
      <c r="F214" s="3577"/>
      <c r="G214" s="3598"/>
      <c r="H214" s="3598"/>
      <c r="I214" s="3602"/>
      <c r="J214" s="3598"/>
      <c r="K214" s="3598"/>
      <c r="L214" s="3582"/>
      <c r="M214" s="3598"/>
      <c r="N214" s="3598"/>
      <c r="O214" s="3582"/>
      <c r="P214" s="3598"/>
      <c r="Q214" s="3598"/>
      <c r="R214" s="3582"/>
      <c r="S214" s="3603"/>
      <c r="T214" s="3598"/>
      <c r="U214" s="3598"/>
      <c r="V214" s="3598"/>
      <c r="W214" s="3593"/>
      <c r="X214" s="3598"/>
      <c r="Y214" s="3598"/>
      <c r="Z214" s="3602"/>
      <c r="AA214" s="3598"/>
      <c r="AB214" s="3598"/>
      <c r="AC214" s="3582"/>
      <c r="AD214" s="3598"/>
      <c r="AE214" s="3598"/>
      <c r="AF214" s="3582"/>
      <c r="AG214" s="3598"/>
      <c r="AH214" s="3598"/>
      <c r="AI214" s="3592"/>
      <c r="AJ214" s="3598"/>
      <c r="AK214" s="3598"/>
      <c r="AL214" s="3598"/>
      <c r="AM214" s="3592"/>
      <c r="AN214" s="3598"/>
      <c r="AO214" s="3598"/>
      <c r="AP214" s="3602"/>
      <c r="AQ214" s="3598"/>
      <c r="AR214" s="3598"/>
      <c r="AS214" s="3582"/>
      <c r="AT214" s="3598"/>
      <c r="AU214" s="3598"/>
      <c r="AV214" s="3582"/>
      <c r="AW214" s="3598"/>
      <c r="AX214" s="3598"/>
      <c r="AY214" s="3592"/>
      <c r="AZ214" s="3598"/>
      <c r="BA214" s="3598"/>
      <c r="BB214" s="3598"/>
      <c r="BC214" s="3582"/>
      <c r="BD214" s="3582"/>
      <c r="BE214" s="2776"/>
      <c r="BF214" s="2776"/>
      <c r="BG214" s="2776"/>
      <c r="BH214" s="2776"/>
      <c r="BI214" s="2776"/>
      <c r="BJ214" s="2776"/>
      <c r="BK214" s="2776"/>
      <c r="BL214" s="2776"/>
      <c r="BM214" s="2776"/>
      <c r="BN214" s="2776"/>
      <c r="BO214" s="2776"/>
      <c r="BP214" s="2776"/>
      <c r="BQ214" s="2776"/>
      <c r="BR214" s="2776"/>
      <c r="BS214" s="2776"/>
      <c r="BT214" s="2776"/>
      <c r="BU214" s="2776"/>
      <c r="BV214" s="2776"/>
      <c r="BW214" s="2776"/>
      <c r="BX214" s="2776"/>
      <c r="BY214" s="2776"/>
      <c r="BZ214" s="2776"/>
      <c r="CA214" s="2776"/>
      <c r="CB214" s="2776"/>
      <c r="CC214" s="2776"/>
      <c r="CD214" s="2776"/>
      <c r="CE214" s="2776"/>
      <c r="CF214" s="2776"/>
      <c r="CG214" s="2776"/>
      <c r="CH214" s="2776"/>
    </row>
    <row r="215" spans="1:86" s="2748" customFormat="1" ht="16.899999999999999" customHeight="1">
      <c r="A215" s="2746"/>
      <c r="B215" s="2746"/>
      <c r="C215" s="3574"/>
      <c r="D215" s="3578"/>
      <c r="E215" s="3576" t="s">
        <v>93</v>
      </c>
      <c r="F215" s="3577"/>
      <c r="G215" s="3598"/>
      <c r="H215" s="3598"/>
      <c r="I215" s="3602"/>
      <c r="J215" s="3598"/>
      <c r="K215" s="3598"/>
      <c r="L215" s="3582"/>
      <c r="M215" s="3598"/>
      <c r="N215" s="3598"/>
      <c r="O215" s="3582"/>
      <c r="P215" s="3598"/>
      <c r="Q215" s="3598"/>
      <c r="R215" s="3582"/>
      <c r="S215" s="3603"/>
      <c r="T215" s="3598"/>
      <c r="U215" s="3598"/>
      <c r="V215" s="3598"/>
      <c r="W215" s="3593"/>
      <c r="X215" s="3598"/>
      <c r="Y215" s="3598"/>
      <c r="Z215" s="3602"/>
      <c r="AA215" s="3598"/>
      <c r="AB215" s="3598"/>
      <c r="AC215" s="3582"/>
      <c r="AD215" s="3598"/>
      <c r="AE215" s="3598"/>
      <c r="AF215" s="3582"/>
      <c r="AG215" s="3598"/>
      <c r="AH215" s="3598"/>
      <c r="AI215" s="3592"/>
      <c r="AJ215" s="3598"/>
      <c r="AK215" s="3598"/>
      <c r="AL215" s="3598"/>
      <c r="AM215" s="3592"/>
      <c r="AN215" s="3598"/>
      <c r="AO215" s="3598"/>
      <c r="AP215" s="3602"/>
      <c r="AQ215" s="3598"/>
      <c r="AR215" s="3598"/>
      <c r="AS215" s="3582"/>
      <c r="AT215" s="3598"/>
      <c r="AU215" s="3598"/>
      <c r="AV215" s="3582"/>
      <c r="AW215" s="3598"/>
      <c r="AX215" s="3598"/>
      <c r="AY215" s="3592"/>
      <c r="AZ215" s="3598"/>
      <c r="BA215" s="3598"/>
      <c r="BB215" s="3598"/>
      <c r="BC215" s="3582"/>
      <c r="BD215" s="3582"/>
      <c r="BE215" s="2776"/>
      <c r="BF215" s="2776"/>
      <c r="BG215" s="2776"/>
      <c r="BH215" s="2776"/>
      <c r="BI215" s="2776"/>
      <c r="BJ215" s="2776"/>
      <c r="BK215" s="2776"/>
      <c r="BL215" s="2776"/>
      <c r="BM215" s="2776"/>
      <c r="BN215" s="2776"/>
      <c r="BO215" s="2776"/>
      <c r="BP215" s="2776"/>
      <c r="BQ215" s="2776"/>
      <c r="BR215" s="2776"/>
      <c r="BS215" s="2776"/>
      <c r="BT215" s="2776"/>
      <c r="BU215" s="2776"/>
      <c r="BV215" s="2776"/>
      <c r="BW215" s="2776"/>
      <c r="BX215" s="2776"/>
      <c r="BY215" s="2776"/>
      <c r="BZ215" s="2776"/>
      <c r="CA215" s="2776"/>
      <c r="CB215" s="2776"/>
      <c r="CC215" s="2776"/>
      <c r="CD215" s="2776"/>
      <c r="CE215" s="2776"/>
      <c r="CF215" s="2776"/>
      <c r="CG215" s="2776"/>
      <c r="CH215" s="2776"/>
    </row>
    <row r="216" spans="1:86" s="2748" customFormat="1" ht="16.899999999999999" customHeight="1">
      <c r="A216" s="2746"/>
      <c r="B216" s="2746"/>
      <c r="C216" s="3571" t="s">
        <v>104</v>
      </c>
      <c r="D216" s="3575" t="s">
        <v>1283</v>
      </c>
      <c r="E216" s="3576" t="s">
        <v>92</v>
      </c>
      <c r="F216" s="3577"/>
      <c r="G216" s="3598"/>
      <c r="H216" s="3598"/>
      <c r="I216" s="3602"/>
      <c r="J216" s="3598"/>
      <c r="K216" s="3598"/>
      <c r="L216" s="3582"/>
      <c r="M216" s="3598"/>
      <c r="N216" s="3598"/>
      <c r="O216" s="3582"/>
      <c r="P216" s="3598"/>
      <c r="Q216" s="3598"/>
      <c r="R216" s="3582"/>
      <c r="S216" s="3603"/>
      <c r="T216" s="3598"/>
      <c r="U216" s="3598"/>
      <c r="V216" s="3598"/>
      <c r="W216" s="3593"/>
      <c r="X216" s="3598"/>
      <c r="Y216" s="3598"/>
      <c r="Z216" s="3602"/>
      <c r="AA216" s="3598"/>
      <c r="AB216" s="3598"/>
      <c r="AC216" s="3582"/>
      <c r="AD216" s="3598"/>
      <c r="AE216" s="3598"/>
      <c r="AF216" s="3582"/>
      <c r="AG216" s="3598"/>
      <c r="AH216" s="3598"/>
      <c r="AI216" s="3592"/>
      <c r="AJ216" s="3598"/>
      <c r="AK216" s="3598"/>
      <c r="AL216" s="3598"/>
      <c r="AM216" s="3592"/>
      <c r="AN216" s="3598"/>
      <c r="AO216" s="3598"/>
      <c r="AP216" s="3602"/>
      <c r="AQ216" s="3598"/>
      <c r="AR216" s="3598"/>
      <c r="AS216" s="3582"/>
      <c r="AT216" s="3598"/>
      <c r="AU216" s="3598"/>
      <c r="AV216" s="3582"/>
      <c r="AW216" s="3598"/>
      <c r="AX216" s="3598"/>
      <c r="AY216" s="3592"/>
      <c r="AZ216" s="3598"/>
      <c r="BA216" s="3598"/>
      <c r="BB216" s="3598"/>
      <c r="BC216" s="3582"/>
      <c r="BD216" s="3582"/>
      <c r="BE216" s="2776"/>
      <c r="BF216" s="2776"/>
      <c r="BG216" s="2776"/>
      <c r="BH216" s="2776"/>
      <c r="BI216" s="2776"/>
      <c r="BJ216" s="2776"/>
      <c r="BK216" s="2776"/>
      <c r="BL216" s="2776"/>
      <c r="BM216" s="2776"/>
      <c r="BN216" s="2776"/>
      <c r="BO216" s="2776"/>
      <c r="BP216" s="2776"/>
      <c r="BQ216" s="2776"/>
      <c r="BR216" s="2776"/>
      <c r="BS216" s="2776"/>
      <c r="BT216" s="2776"/>
      <c r="BU216" s="2776"/>
      <c r="BV216" s="2776"/>
      <c r="BW216" s="2776"/>
      <c r="BX216" s="2776"/>
      <c r="BY216" s="2776"/>
      <c r="BZ216" s="2776"/>
      <c r="CA216" s="2776"/>
      <c r="CB216" s="2776"/>
      <c r="CC216" s="2776"/>
      <c r="CD216" s="2776"/>
      <c r="CE216" s="2776"/>
      <c r="CF216" s="2776"/>
      <c r="CG216" s="2776"/>
      <c r="CH216" s="2776"/>
    </row>
    <row r="217" spans="1:86" s="2748" customFormat="1" ht="16.899999999999999" customHeight="1">
      <c r="A217" s="2746"/>
      <c r="B217" s="2746"/>
      <c r="C217" s="3573"/>
      <c r="D217" s="3579"/>
      <c r="E217" s="3576" t="s">
        <v>338</v>
      </c>
      <c r="F217" s="3577"/>
      <c r="G217" s="3598"/>
      <c r="H217" s="3598"/>
      <c r="I217" s="3602"/>
      <c r="J217" s="3598"/>
      <c r="K217" s="3598"/>
      <c r="L217" s="3582"/>
      <c r="M217" s="3598"/>
      <c r="N217" s="3598"/>
      <c r="O217" s="3582"/>
      <c r="P217" s="3598"/>
      <c r="Q217" s="3598"/>
      <c r="R217" s="3582"/>
      <c r="S217" s="3603"/>
      <c r="T217" s="3598"/>
      <c r="U217" s="3598"/>
      <c r="V217" s="3598"/>
      <c r="W217" s="3593"/>
      <c r="X217" s="3598"/>
      <c r="Y217" s="3598"/>
      <c r="Z217" s="3602"/>
      <c r="AA217" s="3598"/>
      <c r="AB217" s="3598"/>
      <c r="AC217" s="3582"/>
      <c r="AD217" s="3598"/>
      <c r="AE217" s="3598"/>
      <c r="AF217" s="3582"/>
      <c r="AG217" s="3598"/>
      <c r="AH217" s="3598"/>
      <c r="AI217" s="3592"/>
      <c r="AJ217" s="3598"/>
      <c r="AK217" s="3598"/>
      <c r="AL217" s="3598"/>
      <c r="AM217" s="3592"/>
      <c r="AN217" s="3598"/>
      <c r="AO217" s="3598"/>
      <c r="AP217" s="3602"/>
      <c r="AQ217" s="3598"/>
      <c r="AR217" s="3598"/>
      <c r="AS217" s="3582"/>
      <c r="AT217" s="3598"/>
      <c r="AU217" s="3598"/>
      <c r="AV217" s="3582"/>
      <c r="AW217" s="3598"/>
      <c r="AX217" s="3598"/>
      <c r="AY217" s="3592"/>
      <c r="AZ217" s="3598"/>
      <c r="BA217" s="3598"/>
      <c r="BB217" s="3598"/>
      <c r="BC217" s="3582"/>
      <c r="BD217" s="3582"/>
      <c r="BE217" s="2776"/>
      <c r="BF217" s="2776"/>
      <c r="BG217" s="2776"/>
      <c r="BH217" s="2776"/>
      <c r="BI217" s="2776"/>
      <c r="BJ217" s="2776"/>
      <c r="BK217" s="2776"/>
      <c r="BL217" s="2776"/>
      <c r="BM217" s="2776"/>
      <c r="BN217" s="2776"/>
      <c r="BO217" s="2776"/>
      <c r="BP217" s="2776"/>
      <c r="BQ217" s="2776"/>
      <c r="BR217" s="2776"/>
      <c r="BS217" s="2776"/>
      <c r="BT217" s="2776"/>
      <c r="BU217" s="2776"/>
      <c r="BV217" s="2776"/>
      <c r="BW217" s="2776"/>
      <c r="BX217" s="2776"/>
      <c r="BY217" s="2776"/>
      <c r="BZ217" s="2776"/>
      <c r="CA217" s="2776"/>
      <c r="CB217" s="2776"/>
      <c r="CC217" s="2776"/>
      <c r="CD217" s="2776"/>
      <c r="CE217" s="2776"/>
      <c r="CF217" s="2776"/>
      <c r="CG217" s="2776"/>
      <c r="CH217" s="2776"/>
    </row>
    <row r="218" spans="1:86" s="2748" customFormat="1" ht="16.899999999999999" customHeight="1">
      <c r="A218" s="2746"/>
      <c r="B218" s="2746"/>
      <c r="C218" s="3573"/>
      <c r="D218" s="3578"/>
      <c r="E218" s="3576" t="s">
        <v>93</v>
      </c>
      <c r="F218" s="3577"/>
      <c r="G218" s="3598"/>
      <c r="H218" s="3598"/>
      <c r="I218" s="3602"/>
      <c r="J218" s="3598"/>
      <c r="K218" s="3598"/>
      <c r="L218" s="3582"/>
      <c r="M218" s="3598"/>
      <c r="N218" s="3598"/>
      <c r="O218" s="3582"/>
      <c r="P218" s="3598"/>
      <c r="Q218" s="3598"/>
      <c r="R218" s="3582"/>
      <c r="S218" s="3603"/>
      <c r="T218" s="3598"/>
      <c r="U218" s="3598"/>
      <c r="V218" s="3598"/>
      <c r="W218" s="3593"/>
      <c r="X218" s="3598"/>
      <c r="Y218" s="3598"/>
      <c r="Z218" s="3602"/>
      <c r="AA218" s="3598"/>
      <c r="AB218" s="3598"/>
      <c r="AC218" s="3582"/>
      <c r="AD218" s="3598"/>
      <c r="AE218" s="3598"/>
      <c r="AF218" s="3582"/>
      <c r="AG218" s="3598"/>
      <c r="AH218" s="3598"/>
      <c r="AI218" s="3592"/>
      <c r="AJ218" s="3598"/>
      <c r="AK218" s="3598"/>
      <c r="AL218" s="3598"/>
      <c r="AM218" s="3592"/>
      <c r="AN218" s="3598"/>
      <c r="AO218" s="3598"/>
      <c r="AP218" s="3602"/>
      <c r="AQ218" s="3598"/>
      <c r="AR218" s="3598"/>
      <c r="AS218" s="3582"/>
      <c r="AT218" s="3598"/>
      <c r="AU218" s="3598"/>
      <c r="AV218" s="3582"/>
      <c r="AW218" s="3598"/>
      <c r="AX218" s="3598"/>
      <c r="AY218" s="3592"/>
      <c r="AZ218" s="3598"/>
      <c r="BA218" s="3598"/>
      <c r="BB218" s="3598"/>
      <c r="BC218" s="3582"/>
      <c r="BD218" s="3582"/>
      <c r="BE218" s="2776"/>
      <c r="BF218" s="2776"/>
      <c r="BG218" s="2776"/>
      <c r="BH218" s="2776"/>
      <c r="BI218" s="2776"/>
      <c r="BJ218" s="2776"/>
      <c r="BK218" s="2776"/>
      <c r="BL218" s="2776"/>
      <c r="BM218" s="2776"/>
      <c r="BN218" s="2776"/>
      <c r="BO218" s="2776"/>
      <c r="BP218" s="2776"/>
      <c r="BQ218" s="2776"/>
      <c r="BR218" s="2776"/>
      <c r="BS218" s="2776"/>
      <c r="BT218" s="2776"/>
      <c r="BU218" s="2776"/>
      <c r="BV218" s="2776"/>
      <c r="BW218" s="2776"/>
      <c r="BX218" s="2776"/>
      <c r="BY218" s="2776"/>
      <c r="BZ218" s="2776"/>
      <c r="CA218" s="2776"/>
      <c r="CB218" s="2776"/>
      <c r="CC218" s="2776"/>
      <c r="CD218" s="2776"/>
      <c r="CE218" s="2776"/>
      <c r="CF218" s="2776"/>
      <c r="CG218" s="2776"/>
      <c r="CH218" s="2776"/>
    </row>
    <row r="219" spans="1:86" s="2748" customFormat="1" ht="16.899999999999999" customHeight="1">
      <c r="A219" s="2746"/>
      <c r="B219" s="2746"/>
      <c r="C219" s="3573"/>
      <c r="D219" s="3575" t="s">
        <v>1284</v>
      </c>
      <c r="E219" s="3576" t="s">
        <v>92</v>
      </c>
      <c r="F219" s="3577"/>
      <c r="G219" s="3598"/>
      <c r="H219" s="3598"/>
      <c r="I219" s="3602"/>
      <c r="J219" s="3598"/>
      <c r="K219" s="3598"/>
      <c r="L219" s="3582"/>
      <c r="M219" s="3598"/>
      <c r="N219" s="3598"/>
      <c r="O219" s="3582"/>
      <c r="P219" s="3598"/>
      <c r="Q219" s="3598"/>
      <c r="R219" s="3582"/>
      <c r="S219" s="3603"/>
      <c r="T219" s="3598"/>
      <c r="U219" s="3598"/>
      <c r="V219" s="3598"/>
      <c r="W219" s="3593"/>
      <c r="X219" s="3598"/>
      <c r="Y219" s="3598"/>
      <c r="Z219" s="3602"/>
      <c r="AA219" s="3598"/>
      <c r="AB219" s="3598"/>
      <c r="AC219" s="3582"/>
      <c r="AD219" s="3598"/>
      <c r="AE219" s="3598"/>
      <c r="AF219" s="3582"/>
      <c r="AG219" s="3598"/>
      <c r="AH219" s="3598"/>
      <c r="AI219" s="3592"/>
      <c r="AJ219" s="3598"/>
      <c r="AK219" s="3598"/>
      <c r="AL219" s="3598"/>
      <c r="AM219" s="3592"/>
      <c r="AN219" s="3598"/>
      <c r="AO219" s="3598"/>
      <c r="AP219" s="3602"/>
      <c r="AQ219" s="3598"/>
      <c r="AR219" s="3598"/>
      <c r="AS219" s="3582"/>
      <c r="AT219" s="3598"/>
      <c r="AU219" s="3598"/>
      <c r="AV219" s="3582"/>
      <c r="AW219" s="3598"/>
      <c r="AX219" s="3598"/>
      <c r="AY219" s="3592"/>
      <c r="AZ219" s="3598"/>
      <c r="BA219" s="3598"/>
      <c r="BB219" s="3598"/>
      <c r="BC219" s="3582"/>
      <c r="BD219" s="3582"/>
      <c r="BE219" s="2776"/>
      <c r="BF219" s="2776"/>
      <c r="BG219" s="2776"/>
      <c r="BH219" s="2776"/>
      <c r="BI219" s="2776"/>
      <c r="BJ219" s="2776"/>
      <c r="BK219" s="2776"/>
      <c r="BL219" s="2776"/>
      <c r="BM219" s="2776"/>
      <c r="BN219" s="2776"/>
      <c r="BO219" s="2776"/>
      <c r="BP219" s="2776"/>
      <c r="BQ219" s="2776"/>
      <c r="BR219" s="2776"/>
      <c r="BS219" s="2776"/>
      <c r="BT219" s="2776"/>
      <c r="BU219" s="2776"/>
      <c r="BV219" s="2776"/>
      <c r="BW219" s="2776"/>
      <c r="BX219" s="2776"/>
      <c r="BY219" s="2776"/>
      <c r="BZ219" s="2776"/>
      <c r="CA219" s="2776"/>
      <c r="CB219" s="2776"/>
      <c r="CC219" s="2776"/>
      <c r="CD219" s="2776"/>
      <c r="CE219" s="2776"/>
      <c r="CF219" s="2776"/>
      <c r="CG219" s="2776"/>
      <c r="CH219" s="2776"/>
    </row>
    <row r="220" spans="1:86" s="2748" customFormat="1" ht="16.899999999999999" customHeight="1">
      <c r="A220" s="2746"/>
      <c r="B220" s="2746"/>
      <c r="C220" s="3573"/>
      <c r="D220" s="3579"/>
      <c r="E220" s="3576" t="s">
        <v>338</v>
      </c>
      <c r="F220" s="3577"/>
      <c r="G220" s="3598"/>
      <c r="H220" s="3598"/>
      <c r="I220" s="3602"/>
      <c r="J220" s="3598"/>
      <c r="K220" s="3598"/>
      <c r="L220" s="3582"/>
      <c r="M220" s="3598"/>
      <c r="N220" s="3598"/>
      <c r="O220" s="3582"/>
      <c r="P220" s="3598"/>
      <c r="Q220" s="3598"/>
      <c r="R220" s="3582"/>
      <c r="S220" s="3603"/>
      <c r="T220" s="3598"/>
      <c r="U220" s="3598"/>
      <c r="V220" s="3598"/>
      <c r="W220" s="3593"/>
      <c r="X220" s="3598"/>
      <c r="Y220" s="3598"/>
      <c r="Z220" s="3602"/>
      <c r="AA220" s="3598"/>
      <c r="AB220" s="3598"/>
      <c r="AC220" s="3582"/>
      <c r="AD220" s="3598"/>
      <c r="AE220" s="3598"/>
      <c r="AF220" s="3582"/>
      <c r="AG220" s="3598"/>
      <c r="AH220" s="3598"/>
      <c r="AI220" s="3592"/>
      <c r="AJ220" s="3598"/>
      <c r="AK220" s="3598"/>
      <c r="AL220" s="3598"/>
      <c r="AM220" s="3592"/>
      <c r="AN220" s="3598"/>
      <c r="AO220" s="3598"/>
      <c r="AP220" s="3602"/>
      <c r="AQ220" s="3598"/>
      <c r="AR220" s="3598"/>
      <c r="AS220" s="3582"/>
      <c r="AT220" s="3598"/>
      <c r="AU220" s="3598"/>
      <c r="AV220" s="3582"/>
      <c r="AW220" s="3598"/>
      <c r="AX220" s="3598"/>
      <c r="AY220" s="3592"/>
      <c r="AZ220" s="3598"/>
      <c r="BA220" s="3598"/>
      <c r="BB220" s="3598"/>
      <c r="BC220" s="3582"/>
      <c r="BD220" s="3582"/>
      <c r="BE220" s="2776"/>
      <c r="BF220" s="2776"/>
      <c r="BG220" s="2776"/>
      <c r="BH220" s="2776"/>
      <c r="BI220" s="2776"/>
      <c r="BJ220" s="2776"/>
      <c r="BK220" s="2776"/>
      <c r="BL220" s="2776"/>
      <c r="BM220" s="2776"/>
      <c r="BN220" s="2776"/>
      <c r="BO220" s="2776"/>
      <c r="BP220" s="2776"/>
      <c r="BQ220" s="2776"/>
      <c r="BR220" s="2776"/>
      <c r="BS220" s="2776"/>
      <c r="BT220" s="2776"/>
      <c r="BU220" s="2776"/>
      <c r="BV220" s="2776"/>
      <c r="BW220" s="2776"/>
      <c r="BX220" s="2776"/>
      <c r="BY220" s="2776"/>
      <c r="BZ220" s="2776"/>
      <c r="CA220" s="2776"/>
      <c r="CB220" s="2776"/>
      <c r="CC220" s="2776"/>
      <c r="CD220" s="2776"/>
      <c r="CE220" s="2776"/>
      <c r="CF220" s="2776"/>
      <c r="CG220" s="2776"/>
      <c r="CH220" s="2776"/>
    </row>
    <row r="221" spans="1:86" s="2748" customFormat="1" ht="16.899999999999999" customHeight="1">
      <c r="A221" s="2746"/>
      <c r="B221" s="2746"/>
      <c r="C221" s="3573"/>
      <c r="D221" s="3578"/>
      <c r="E221" s="3576" t="s">
        <v>93</v>
      </c>
      <c r="F221" s="3577"/>
      <c r="G221" s="3598"/>
      <c r="H221" s="3598"/>
      <c r="I221" s="3602"/>
      <c r="J221" s="3598"/>
      <c r="K221" s="3598"/>
      <c r="L221" s="3582"/>
      <c r="M221" s="3598"/>
      <c r="N221" s="3598"/>
      <c r="O221" s="3582"/>
      <c r="P221" s="3598"/>
      <c r="Q221" s="3598"/>
      <c r="R221" s="3582"/>
      <c r="S221" s="3603"/>
      <c r="T221" s="3598"/>
      <c r="U221" s="3598"/>
      <c r="V221" s="3598"/>
      <c r="W221" s="3593"/>
      <c r="X221" s="3598"/>
      <c r="Y221" s="3598"/>
      <c r="Z221" s="3602"/>
      <c r="AA221" s="3598"/>
      <c r="AB221" s="3598"/>
      <c r="AC221" s="3582"/>
      <c r="AD221" s="3598"/>
      <c r="AE221" s="3598"/>
      <c r="AF221" s="3582"/>
      <c r="AG221" s="3598"/>
      <c r="AH221" s="3598"/>
      <c r="AI221" s="3592"/>
      <c r="AJ221" s="3598"/>
      <c r="AK221" s="3598"/>
      <c r="AL221" s="3598"/>
      <c r="AM221" s="3592"/>
      <c r="AN221" s="3598"/>
      <c r="AO221" s="3598"/>
      <c r="AP221" s="3602"/>
      <c r="AQ221" s="3598"/>
      <c r="AR221" s="3598"/>
      <c r="AS221" s="3582"/>
      <c r="AT221" s="3598"/>
      <c r="AU221" s="3598"/>
      <c r="AV221" s="3582"/>
      <c r="AW221" s="3598"/>
      <c r="AX221" s="3598"/>
      <c r="AY221" s="3592"/>
      <c r="AZ221" s="3598"/>
      <c r="BA221" s="3598"/>
      <c r="BB221" s="3598"/>
      <c r="BC221" s="3582"/>
      <c r="BD221" s="3582"/>
      <c r="BE221" s="2776"/>
      <c r="BF221" s="2776"/>
      <c r="BG221" s="2776"/>
      <c r="BH221" s="2776"/>
      <c r="BI221" s="2776"/>
      <c r="BJ221" s="2776"/>
      <c r="BK221" s="2776"/>
      <c r="BL221" s="2776"/>
      <c r="BM221" s="2776"/>
      <c r="BN221" s="2776"/>
      <c r="BO221" s="2776"/>
      <c r="BP221" s="2776"/>
      <c r="BQ221" s="2776"/>
      <c r="BR221" s="2776"/>
      <c r="BS221" s="2776"/>
      <c r="BT221" s="2776"/>
      <c r="BU221" s="2776"/>
      <c r="BV221" s="2776"/>
      <c r="BW221" s="2776"/>
      <c r="BX221" s="2776"/>
      <c r="BY221" s="2776"/>
      <c r="BZ221" s="2776"/>
      <c r="CA221" s="2776"/>
      <c r="CB221" s="2776"/>
      <c r="CC221" s="2776"/>
      <c r="CD221" s="2776"/>
      <c r="CE221" s="2776"/>
      <c r="CF221" s="2776"/>
      <c r="CG221" s="2776"/>
      <c r="CH221" s="2776"/>
    </row>
    <row r="222" spans="1:86" s="2748" customFormat="1" ht="16.899999999999999" customHeight="1">
      <c r="A222" s="2746"/>
      <c r="B222" s="2746"/>
      <c r="C222" s="3573"/>
      <c r="D222" s="3575" t="s">
        <v>1285</v>
      </c>
      <c r="E222" s="3576" t="s">
        <v>92</v>
      </c>
      <c r="F222" s="3577"/>
      <c r="G222" s="3598"/>
      <c r="H222" s="3598"/>
      <c r="I222" s="3602"/>
      <c r="J222" s="3598"/>
      <c r="K222" s="3598"/>
      <c r="L222" s="3582"/>
      <c r="M222" s="3598"/>
      <c r="N222" s="3598"/>
      <c r="O222" s="3582"/>
      <c r="P222" s="3598"/>
      <c r="Q222" s="3598"/>
      <c r="R222" s="3582"/>
      <c r="S222" s="3603"/>
      <c r="T222" s="3598"/>
      <c r="U222" s="3598"/>
      <c r="V222" s="3598"/>
      <c r="W222" s="3593"/>
      <c r="X222" s="3598"/>
      <c r="Y222" s="3598"/>
      <c r="Z222" s="3602"/>
      <c r="AA222" s="3598"/>
      <c r="AB222" s="3598"/>
      <c r="AC222" s="3582"/>
      <c r="AD222" s="3598"/>
      <c r="AE222" s="3598"/>
      <c r="AF222" s="3582"/>
      <c r="AG222" s="3598"/>
      <c r="AH222" s="3598"/>
      <c r="AI222" s="3592"/>
      <c r="AJ222" s="3598"/>
      <c r="AK222" s="3598"/>
      <c r="AL222" s="3598"/>
      <c r="AM222" s="3592"/>
      <c r="AN222" s="3598"/>
      <c r="AO222" s="3598"/>
      <c r="AP222" s="3602"/>
      <c r="AQ222" s="3598"/>
      <c r="AR222" s="3598"/>
      <c r="AS222" s="3582"/>
      <c r="AT222" s="3598"/>
      <c r="AU222" s="3598"/>
      <c r="AV222" s="3582"/>
      <c r="AW222" s="3598"/>
      <c r="AX222" s="3598"/>
      <c r="AY222" s="3592"/>
      <c r="AZ222" s="3598"/>
      <c r="BA222" s="3598"/>
      <c r="BB222" s="3598"/>
      <c r="BC222" s="3582"/>
      <c r="BD222" s="3582"/>
      <c r="BE222" s="2776"/>
      <c r="BF222" s="2776"/>
      <c r="BG222" s="2776"/>
      <c r="BH222" s="2776"/>
      <c r="BI222" s="2776"/>
      <c r="BJ222" s="2776"/>
      <c r="BK222" s="2776"/>
      <c r="BL222" s="2776"/>
      <c r="BM222" s="2776"/>
      <c r="BN222" s="2776"/>
      <c r="BO222" s="2776"/>
      <c r="BP222" s="2776"/>
      <c r="BQ222" s="2776"/>
      <c r="BR222" s="2776"/>
      <c r="BS222" s="2776"/>
      <c r="BT222" s="2776"/>
      <c r="BU222" s="2776"/>
      <c r="BV222" s="2776"/>
      <c r="BW222" s="2776"/>
      <c r="BX222" s="2776"/>
      <c r="BY222" s="2776"/>
      <c r="BZ222" s="2776"/>
      <c r="CA222" s="2776"/>
      <c r="CB222" s="2776"/>
      <c r="CC222" s="2776"/>
      <c r="CD222" s="2776"/>
      <c r="CE222" s="2776"/>
      <c r="CF222" s="2776"/>
      <c r="CG222" s="2776"/>
      <c r="CH222" s="2776"/>
    </row>
    <row r="223" spans="1:86" s="2748" customFormat="1" ht="16.899999999999999" customHeight="1">
      <c r="A223" s="2746"/>
      <c r="B223" s="2746"/>
      <c r="C223" s="3573"/>
      <c r="D223" s="3579"/>
      <c r="E223" s="3576" t="s">
        <v>338</v>
      </c>
      <c r="F223" s="3577"/>
      <c r="G223" s="3598"/>
      <c r="H223" s="3598"/>
      <c r="I223" s="3602"/>
      <c r="J223" s="3598"/>
      <c r="K223" s="3598"/>
      <c r="L223" s="3582"/>
      <c r="M223" s="3598"/>
      <c r="N223" s="3598"/>
      <c r="O223" s="3582"/>
      <c r="P223" s="3598"/>
      <c r="Q223" s="3598"/>
      <c r="R223" s="3582"/>
      <c r="S223" s="3603"/>
      <c r="T223" s="3598"/>
      <c r="U223" s="3598"/>
      <c r="V223" s="3598"/>
      <c r="W223" s="3593"/>
      <c r="X223" s="3598"/>
      <c r="Y223" s="3598"/>
      <c r="Z223" s="3602"/>
      <c r="AA223" s="3598"/>
      <c r="AB223" s="3598"/>
      <c r="AC223" s="3582"/>
      <c r="AD223" s="3598"/>
      <c r="AE223" s="3598"/>
      <c r="AF223" s="3582"/>
      <c r="AG223" s="3598"/>
      <c r="AH223" s="3598"/>
      <c r="AI223" s="3592"/>
      <c r="AJ223" s="3598"/>
      <c r="AK223" s="3598"/>
      <c r="AL223" s="3598"/>
      <c r="AM223" s="3592"/>
      <c r="AN223" s="3598"/>
      <c r="AO223" s="3598"/>
      <c r="AP223" s="3602"/>
      <c r="AQ223" s="3598"/>
      <c r="AR223" s="3598"/>
      <c r="AS223" s="3582"/>
      <c r="AT223" s="3598"/>
      <c r="AU223" s="3598"/>
      <c r="AV223" s="3582"/>
      <c r="AW223" s="3598"/>
      <c r="AX223" s="3598"/>
      <c r="AY223" s="3592"/>
      <c r="AZ223" s="3598"/>
      <c r="BA223" s="3598"/>
      <c r="BB223" s="3598"/>
      <c r="BC223" s="3582"/>
      <c r="BD223" s="3582"/>
      <c r="BE223" s="2776"/>
      <c r="BF223" s="2776"/>
      <c r="BG223" s="2776"/>
      <c r="BH223" s="2776"/>
      <c r="BI223" s="2776"/>
      <c r="BJ223" s="2776"/>
      <c r="BK223" s="2776"/>
      <c r="BL223" s="2776"/>
      <c r="BM223" s="2776"/>
      <c r="BN223" s="2776"/>
      <c r="BO223" s="2776"/>
      <c r="BP223" s="2776"/>
      <c r="BQ223" s="2776"/>
      <c r="BR223" s="2776"/>
      <c r="BS223" s="2776"/>
      <c r="BT223" s="2776"/>
      <c r="BU223" s="2776"/>
      <c r="BV223" s="2776"/>
      <c r="BW223" s="2776"/>
      <c r="BX223" s="2776"/>
      <c r="BY223" s="2776"/>
      <c r="BZ223" s="2776"/>
      <c r="CA223" s="2776"/>
      <c r="CB223" s="2776"/>
      <c r="CC223" s="2776"/>
      <c r="CD223" s="2776"/>
      <c r="CE223" s="2776"/>
      <c r="CF223" s="2776"/>
      <c r="CG223" s="2776"/>
      <c r="CH223" s="2776"/>
    </row>
    <row r="224" spans="1:86" s="2748" customFormat="1" ht="16.899999999999999" customHeight="1">
      <c r="A224" s="2746"/>
      <c r="B224" s="2746"/>
      <c r="C224" s="3573"/>
      <c r="D224" s="3578"/>
      <c r="E224" s="3576" t="s">
        <v>93</v>
      </c>
      <c r="F224" s="3577"/>
      <c r="G224" s="3598"/>
      <c r="H224" s="3598"/>
      <c r="I224" s="3602"/>
      <c r="J224" s="3598"/>
      <c r="K224" s="3598"/>
      <c r="L224" s="3582"/>
      <c r="M224" s="3598"/>
      <c r="N224" s="3598"/>
      <c r="O224" s="3582"/>
      <c r="P224" s="3598"/>
      <c r="Q224" s="3598"/>
      <c r="R224" s="3582"/>
      <c r="S224" s="3603"/>
      <c r="T224" s="3598"/>
      <c r="U224" s="3598"/>
      <c r="V224" s="3598"/>
      <c r="W224" s="3593"/>
      <c r="X224" s="3598"/>
      <c r="Y224" s="3598"/>
      <c r="Z224" s="3602"/>
      <c r="AA224" s="3598"/>
      <c r="AB224" s="3598"/>
      <c r="AC224" s="3582"/>
      <c r="AD224" s="3598"/>
      <c r="AE224" s="3598"/>
      <c r="AF224" s="3582"/>
      <c r="AG224" s="3598"/>
      <c r="AH224" s="3598"/>
      <c r="AI224" s="3592"/>
      <c r="AJ224" s="3598"/>
      <c r="AK224" s="3598"/>
      <c r="AL224" s="3598"/>
      <c r="AM224" s="3592"/>
      <c r="AN224" s="3598"/>
      <c r="AO224" s="3598"/>
      <c r="AP224" s="3602"/>
      <c r="AQ224" s="3598"/>
      <c r="AR224" s="3598"/>
      <c r="AS224" s="3582"/>
      <c r="AT224" s="3598"/>
      <c r="AU224" s="3598"/>
      <c r="AV224" s="3582"/>
      <c r="AW224" s="3598"/>
      <c r="AX224" s="3598"/>
      <c r="AY224" s="3592"/>
      <c r="AZ224" s="3598"/>
      <c r="BA224" s="3598"/>
      <c r="BB224" s="3598"/>
      <c r="BC224" s="3582"/>
      <c r="BD224" s="3582"/>
      <c r="BE224" s="2776"/>
      <c r="BF224" s="2776"/>
      <c r="BG224" s="2776"/>
      <c r="BH224" s="2776"/>
      <c r="BI224" s="2776"/>
      <c r="BJ224" s="2776"/>
      <c r="BK224" s="2776"/>
      <c r="BL224" s="2776"/>
      <c r="BM224" s="2776"/>
      <c r="BN224" s="2776"/>
      <c r="BO224" s="2776"/>
      <c r="BP224" s="2776"/>
      <c r="BQ224" s="2776"/>
      <c r="BR224" s="2776"/>
      <c r="BS224" s="2776"/>
      <c r="BT224" s="2776"/>
      <c r="BU224" s="2776"/>
      <c r="BV224" s="2776"/>
      <c r="BW224" s="2776"/>
      <c r="BX224" s="2776"/>
      <c r="BY224" s="2776"/>
      <c r="BZ224" s="2776"/>
      <c r="CA224" s="2776"/>
      <c r="CB224" s="2776"/>
      <c r="CC224" s="2776"/>
      <c r="CD224" s="2776"/>
      <c r="CE224" s="2776"/>
      <c r="CF224" s="2776"/>
      <c r="CG224" s="2776"/>
      <c r="CH224" s="2776"/>
    </row>
    <row r="225" spans="1:86" s="2748" customFormat="1" ht="16.899999999999999" customHeight="1">
      <c r="A225" s="2746"/>
      <c r="B225" s="2746"/>
      <c r="C225" s="3573"/>
      <c r="D225" s="3575" t="s">
        <v>1286</v>
      </c>
      <c r="E225" s="3576" t="s">
        <v>92</v>
      </c>
      <c r="F225" s="3577"/>
      <c r="G225" s="3598"/>
      <c r="H225" s="3598"/>
      <c r="I225" s="3602"/>
      <c r="J225" s="3598"/>
      <c r="K225" s="3598"/>
      <c r="L225" s="3582"/>
      <c r="M225" s="3598"/>
      <c r="N225" s="3598"/>
      <c r="O225" s="3582"/>
      <c r="P225" s="3598"/>
      <c r="Q225" s="3598"/>
      <c r="R225" s="3582"/>
      <c r="S225" s="3603"/>
      <c r="T225" s="3598"/>
      <c r="U225" s="3598"/>
      <c r="V225" s="3598"/>
      <c r="W225" s="3593"/>
      <c r="X225" s="3598"/>
      <c r="Y225" s="3598"/>
      <c r="Z225" s="3602"/>
      <c r="AA225" s="3598"/>
      <c r="AB225" s="3598"/>
      <c r="AC225" s="3582"/>
      <c r="AD225" s="3598"/>
      <c r="AE225" s="3598"/>
      <c r="AF225" s="3582"/>
      <c r="AG225" s="3598"/>
      <c r="AH225" s="3598"/>
      <c r="AI225" s="3592"/>
      <c r="AJ225" s="3598"/>
      <c r="AK225" s="3598"/>
      <c r="AL225" s="3598"/>
      <c r="AM225" s="3592"/>
      <c r="AN225" s="3598"/>
      <c r="AO225" s="3598"/>
      <c r="AP225" s="3602"/>
      <c r="AQ225" s="3598"/>
      <c r="AR225" s="3598"/>
      <c r="AS225" s="3582"/>
      <c r="AT225" s="3598"/>
      <c r="AU225" s="3598"/>
      <c r="AV225" s="3582"/>
      <c r="AW225" s="3598"/>
      <c r="AX225" s="3598"/>
      <c r="AY225" s="3592"/>
      <c r="AZ225" s="3598"/>
      <c r="BA225" s="3598"/>
      <c r="BB225" s="3598"/>
      <c r="BC225" s="3582"/>
      <c r="BD225" s="3582"/>
      <c r="BE225" s="2776"/>
      <c r="BF225" s="2776"/>
      <c r="BG225" s="2776"/>
      <c r="BH225" s="2776"/>
      <c r="BI225" s="2776"/>
      <c r="BJ225" s="2776"/>
      <c r="BK225" s="2776"/>
      <c r="BL225" s="2776"/>
      <c r="BM225" s="2776"/>
      <c r="BN225" s="2776"/>
      <c r="BO225" s="2776"/>
      <c r="BP225" s="2776"/>
      <c r="BQ225" s="2776"/>
      <c r="BR225" s="2776"/>
      <c r="BS225" s="2776"/>
      <c r="BT225" s="2776"/>
      <c r="BU225" s="2776"/>
      <c r="BV225" s="2776"/>
      <c r="BW225" s="2776"/>
      <c r="BX225" s="2776"/>
      <c r="BY225" s="2776"/>
      <c r="BZ225" s="2776"/>
      <c r="CA225" s="2776"/>
      <c r="CB225" s="2776"/>
      <c r="CC225" s="2776"/>
      <c r="CD225" s="2776"/>
      <c r="CE225" s="2776"/>
      <c r="CF225" s="2776"/>
      <c r="CG225" s="2776"/>
      <c r="CH225" s="2776"/>
    </row>
    <row r="226" spans="1:86" s="2748" customFormat="1" ht="16.899999999999999" customHeight="1">
      <c r="A226" s="2746"/>
      <c r="B226" s="2746"/>
      <c r="C226" s="3573"/>
      <c r="D226" s="3579"/>
      <c r="E226" s="3576" t="s">
        <v>338</v>
      </c>
      <c r="F226" s="3577"/>
      <c r="G226" s="3598"/>
      <c r="H226" s="3598"/>
      <c r="I226" s="3602"/>
      <c r="J226" s="3598"/>
      <c r="K226" s="3598"/>
      <c r="L226" s="3582"/>
      <c r="M226" s="3598"/>
      <c r="N226" s="3598"/>
      <c r="O226" s="3582"/>
      <c r="P226" s="3598"/>
      <c r="Q226" s="3598"/>
      <c r="R226" s="3582"/>
      <c r="S226" s="3603"/>
      <c r="T226" s="3598"/>
      <c r="U226" s="3598"/>
      <c r="V226" s="3598"/>
      <c r="W226" s="3593"/>
      <c r="X226" s="3598"/>
      <c r="Y226" s="3598"/>
      <c r="Z226" s="3602"/>
      <c r="AA226" s="3598"/>
      <c r="AB226" s="3598"/>
      <c r="AC226" s="3582"/>
      <c r="AD226" s="3598"/>
      <c r="AE226" s="3598"/>
      <c r="AF226" s="3582"/>
      <c r="AG226" s="3598"/>
      <c r="AH226" s="3598"/>
      <c r="AI226" s="3592"/>
      <c r="AJ226" s="3598"/>
      <c r="AK226" s="3598"/>
      <c r="AL226" s="3598"/>
      <c r="AM226" s="3592"/>
      <c r="AN226" s="3598"/>
      <c r="AO226" s="3598"/>
      <c r="AP226" s="3602"/>
      <c r="AQ226" s="3598"/>
      <c r="AR226" s="3598"/>
      <c r="AS226" s="3582"/>
      <c r="AT226" s="3598"/>
      <c r="AU226" s="3598"/>
      <c r="AV226" s="3582"/>
      <c r="AW226" s="3598"/>
      <c r="AX226" s="3598"/>
      <c r="AY226" s="3592"/>
      <c r="AZ226" s="3598"/>
      <c r="BA226" s="3598"/>
      <c r="BB226" s="3598"/>
      <c r="BC226" s="3582"/>
      <c r="BD226" s="3582"/>
      <c r="BE226" s="2776"/>
      <c r="BF226" s="2776"/>
      <c r="BG226" s="2776"/>
      <c r="BH226" s="2776"/>
      <c r="BI226" s="2776"/>
      <c r="BJ226" s="2776"/>
      <c r="BK226" s="2776"/>
      <c r="BL226" s="2776"/>
      <c r="BM226" s="2776"/>
      <c r="BN226" s="2776"/>
      <c r="BO226" s="2776"/>
      <c r="BP226" s="2776"/>
      <c r="BQ226" s="2776"/>
      <c r="BR226" s="2776"/>
      <c r="BS226" s="2776"/>
      <c r="BT226" s="2776"/>
      <c r="BU226" s="2776"/>
      <c r="BV226" s="2776"/>
      <c r="BW226" s="2776"/>
      <c r="BX226" s="2776"/>
      <c r="BY226" s="2776"/>
      <c r="BZ226" s="2776"/>
      <c r="CA226" s="2776"/>
      <c r="CB226" s="2776"/>
      <c r="CC226" s="2776"/>
      <c r="CD226" s="2776"/>
      <c r="CE226" s="2776"/>
      <c r="CF226" s="2776"/>
      <c r="CG226" s="2776"/>
      <c r="CH226" s="2776"/>
    </row>
    <row r="227" spans="1:86" s="2748" customFormat="1" ht="16.899999999999999" customHeight="1">
      <c r="A227" s="2746"/>
      <c r="B227" s="2746"/>
      <c r="C227" s="3573"/>
      <c r="D227" s="3578"/>
      <c r="E227" s="3576" t="s">
        <v>93</v>
      </c>
      <c r="F227" s="3577"/>
      <c r="G227" s="3598"/>
      <c r="H227" s="3598"/>
      <c r="I227" s="3602"/>
      <c r="J227" s="3598"/>
      <c r="K227" s="3598"/>
      <c r="L227" s="3582"/>
      <c r="M227" s="3598"/>
      <c r="N227" s="3598"/>
      <c r="O227" s="3582"/>
      <c r="P227" s="3598"/>
      <c r="Q227" s="3598"/>
      <c r="R227" s="3582"/>
      <c r="S227" s="3603"/>
      <c r="T227" s="3598"/>
      <c r="U227" s="3598"/>
      <c r="V227" s="3598"/>
      <c r="W227" s="3593"/>
      <c r="X227" s="3598"/>
      <c r="Y227" s="3598"/>
      <c r="Z227" s="3602"/>
      <c r="AA227" s="3598"/>
      <c r="AB227" s="3598"/>
      <c r="AC227" s="3582"/>
      <c r="AD227" s="3598"/>
      <c r="AE227" s="3598"/>
      <c r="AF227" s="3582"/>
      <c r="AG227" s="3598"/>
      <c r="AH227" s="3598"/>
      <c r="AI227" s="3592"/>
      <c r="AJ227" s="3598"/>
      <c r="AK227" s="3598"/>
      <c r="AL227" s="3598"/>
      <c r="AM227" s="3592"/>
      <c r="AN227" s="3598"/>
      <c r="AO227" s="3598"/>
      <c r="AP227" s="3602"/>
      <c r="AQ227" s="3598"/>
      <c r="AR227" s="3598"/>
      <c r="AS227" s="3582"/>
      <c r="AT227" s="3598"/>
      <c r="AU227" s="3598"/>
      <c r="AV227" s="3582"/>
      <c r="AW227" s="3598"/>
      <c r="AX227" s="3598"/>
      <c r="AY227" s="3592"/>
      <c r="AZ227" s="3598"/>
      <c r="BA227" s="3598"/>
      <c r="BB227" s="3598"/>
      <c r="BC227" s="3582"/>
      <c r="BD227" s="3582"/>
      <c r="BE227" s="2776"/>
      <c r="BF227" s="2776"/>
      <c r="BG227" s="2776"/>
      <c r="BH227" s="2776"/>
      <c r="BI227" s="2776"/>
      <c r="BJ227" s="2776"/>
      <c r="BK227" s="2776"/>
      <c r="BL227" s="2776"/>
      <c r="BM227" s="2776"/>
      <c r="BN227" s="2776"/>
      <c r="BO227" s="2776"/>
      <c r="BP227" s="2776"/>
      <c r="BQ227" s="2776"/>
      <c r="BR227" s="2776"/>
      <c r="BS227" s="2776"/>
      <c r="BT227" s="2776"/>
      <c r="BU227" s="2776"/>
      <c r="BV227" s="2776"/>
      <c r="BW227" s="2776"/>
      <c r="BX227" s="2776"/>
      <c r="BY227" s="2776"/>
      <c r="BZ227" s="2776"/>
      <c r="CA227" s="2776"/>
      <c r="CB227" s="2776"/>
      <c r="CC227" s="2776"/>
      <c r="CD227" s="2776"/>
      <c r="CE227" s="2776"/>
      <c r="CF227" s="2776"/>
      <c r="CG227" s="2776"/>
      <c r="CH227" s="2776"/>
    </row>
    <row r="228" spans="1:86" s="2748" customFormat="1" ht="16.899999999999999" customHeight="1">
      <c r="A228" s="2746"/>
      <c r="B228" s="2746"/>
      <c r="C228" s="3573"/>
      <c r="D228" s="3575" t="s">
        <v>1287</v>
      </c>
      <c r="E228" s="3576" t="s">
        <v>92</v>
      </c>
      <c r="F228" s="3577"/>
      <c r="G228" s="3598"/>
      <c r="H228" s="3598"/>
      <c r="I228" s="3602"/>
      <c r="J228" s="3598"/>
      <c r="K228" s="3598"/>
      <c r="L228" s="3582"/>
      <c r="M228" s="3598"/>
      <c r="N228" s="3598"/>
      <c r="O228" s="3582"/>
      <c r="P228" s="3598"/>
      <c r="Q228" s="3598"/>
      <c r="R228" s="3582"/>
      <c r="S228" s="3603"/>
      <c r="T228" s="3598"/>
      <c r="U228" s="3598"/>
      <c r="V228" s="3598"/>
      <c r="W228" s="3593"/>
      <c r="X228" s="3598"/>
      <c r="Y228" s="3598"/>
      <c r="Z228" s="3602"/>
      <c r="AA228" s="3598"/>
      <c r="AB228" s="3598"/>
      <c r="AC228" s="3582"/>
      <c r="AD228" s="3598"/>
      <c r="AE228" s="3598"/>
      <c r="AF228" s="3582"/>
      <c r="AG228" s="3598"/>
      <c r="AH228" s="3598"/>
      <c r="AI228" s="3592"/>
      <c r="AJ228" s="3598"/>
      <c r="AK228" s="3598"/>
      <c r="AL228" s="3598"/>
      <c r="AM228" s="3592"/>
      <c r="AN228" s="3598"/>
      <c r="AO228" s="3598"/>
      <c r="AP228" s="3602"/>
      <c r="AQ228" s="3598"/>
      <c r="AR228" s="3598"/>
      <c r="AS228" s="3582"/>
      <c r="AT228" s="3598"/>
      <c r="AU228" s="3598"/>
      <c r="AV228" s="3582"/>
      <c r="AW228" s="3598"/>
      <c r="AX228" s="3598"/>
      <c r="AY228" s="3592"/>
      <c r="AZ228" s="3598"/>
      <c r="BA228" s="3598"/>
      <c r="BB228" s="3598"/>
      <c r="BC228" s="3582"/>
      <c r="BD228" s="3582"/>
      <c r="BE228" s="2776"/>
      <c r="BF228" s="2776"/>
      <c r="BG228" s="2776"/>
      <c r="BH228" s="2776"/>
      <c r="BI228" s="2776"/>
      <c r="BJ228" s="2776"/>
      <c r="BK228" s="2776"/>
      <c r="BL228" s="2776"/>
      <c r="BM228" s="2776"/>
      <c r="BN228" s="2776"/>
      <c r="BO228" s="2776"/>
      <c r="BP228" s="2776"/>
      <c r="BQ228" s="2776"/>
      <c r="BR228" s="2776"/>
      <c r="BS228" s="2776"/>
      <c r="BT228" s="2776"/>
      <c r="BU228" s="2776"/>
      <c r="BV228" s="2776"/>
      <c r="BW228" s="2776"/>
      <c r="BX228" s="2776"/>
      <c r="BY228" s="2776"/>
      <c r="BZ228" s="2776"/>
      <c r="CA228" s="2776"/>
      <c r="CB228" s="2776"/>
      <c r="CC228" s="2776"/>
      <c r="CD228" s="2776"/>
      <c r="CE228" s="2776"/>
      <c r="CF228" s="2776"/>
      <c r="CG228" s="2776"/>
      <c r="CH228" s="2776"/>
    </row>
    <row r="229" spans="1:86" s="2748" customFormat="1" ht="16.899999999999999" customHeight="1">
      <c r="A229" s="2746"/>
      <c r="B229" s="2746"/>
      <c r="C229" s="3573"/>
      <c r="D229" s="3579"/>
      <c r="E229" s="3576" t="s">
        <v>338</v>
      </c>
      <c r="F229" s="3577"/>
      <c r="G229" s="3598"/>
      <c r="H229" s="3598"/>
      <c r="I229" s="3602"/>
      <c r="J229" s="3598"/>
      <c r="K229" s="3598"/>
      <c r="L229" s="3582"/>
      <c r="M229" s="3598"/>
      <c r="N229" s="3598"/>
      <c r="O229" s="3582"/>
      <c r="P229" s="3598"/>
      <c r="Q229" s="3598"/>
      <c r="R229" s="3582"/>
      <c r="S229" s="3603"/>
      <c r="T229" s="3598"/>
      <c r="U229" s="3598"/>
      <c r="V229" s="3598"/>
      <c r="W229" s="3593"/>
      <c r="X229" s="3598"/>
      <c r="Y229" s="3598"/>
      <c r="Z229" s="3602"/>
      <c r="AA229" s="3598"/>
      <c r="AB229" s="3598"/>
      <c r="AC229" s="3582"/>
      <c r="AD229" s="3598"/>
      <c r="AE229" s="3598"/>
      <c r="AF229" s="3582"/>
      <c r="AG229" s="3598"/>
      <c r="AH229" s="3598"/>
      <c r="AI229" s="3592"/>
      <c r="AJ229" s="3598"/>
      <c r="AK229" s="3598"/>
      <c r="AL229" s="3598"/>
      <c r="AM229" s="3592"/>
      <c r="AN229" s="3598"/>
      <c r="AO229" s="3598"/>
      <c r="AP229" s="3602"/>
      <c r="AQ229" s="3598"/>
      <c r="AR229" s="3598"/>
      <c r="AS229" s="3582"/>
      <c r="AT229" s="3598"/>
      <c r="AU229" s="3598"/>
      <c r="AV229" s="3582"/>
      <c r="AW229" s="3598"/>
      <c r="AX229" s="3598"/>
      <c r="AY229" s="3592"/>
      <c r="AZ229" s="3598"/>
      <c r="BA229" s="3598"/>
      <c r="BB229" s="3598"/>
      <c r="BC229" s="3582"/>
      <c r="BD229" s="3582"/>
      <c r="BE229" s="2776"/>
      <c r="BF229" s="2776"/>
      <c r="BG229" s="2776"/>
      <c r="BH229" s="2776"/>
      <c r="BI229" s="2776"/>
      <c r="BJ229" s="2776"/>
      <c r="BK229" s="2776"/>
      <c r="BL229" s="2776"/>
      <c r="BM229" s="2776"/>
      <c r="BN229" s="2776"/>
      <c r="BO229" s="2776"/>
      <c r="BP229" s="2776"/>
      <c r="BQ229" s="2776"/>
      <c r="BR229" s="2776"/>
      <c r="BS229" s="2776"/>
      <c r="BT229" s="2776"/>
      <c r="BU229" s="2776"/>
      <c r="BV229" s="2776"/>
      <c r="BW229" s="2776"/>
      <c r="BX229" s="2776"/>
      <c r="BY229" s="2776"/>
      <c r="BZ229" s="2776"/>
      <c r="CA229" s="2776"/>
      <c r="CB229" s="2776"/>
      <c r="CC229" s="2776"/>
      <c r="CD229" s="2776"/>
      <c r="CE229" s="2776"/>
      <c r="CF229" s="2776"/>
      <c r="CG229" s="2776"/>
      <c r="CH229" s="2776"/>
    </row>
    <row r="230" spans="1:86" s="2748" customFormat="1" ht="16.899999999999999" customHeight="1">
      <c r="A230" s="2746"/>
      <c r="B230" s="2746"/>
      <c r="C230" s="3573"/>
      <c r="D230" s="3578"/>
      <c r="E230" s="3576" t="s">
        <v>93</v>
      </c>
      <c r="F230" s="3577"/>
      <c r="G230" s="3598"/>
      <c r="H230" s="3598"/>
      <c r="I230" s="3602"/>
      <c r="J230" s="3598"/>
      <c r="K230" s="3598"/>
      <c r="L230" s="3582"/>
      <c r="M230" s="3598"/>
      <c r="N230" s="3598"/>
      <c r="O230" s="3582"/>
      <c r="P230" s="3598"/>
      <c r="Q230" s="3598"/>
      <c r="R230" s="3582"/>
      <c r="S230" s="3603"/>
      <c r="T230" s="3598"/>
      <c r="U230" s="3598"/>
      <c r="V230" s="3598"/>
      <c r="W230" s="3593"/>
      <c r="X230" s="3598"/>
      <c r="Y230" s="3598"/>
      <c r="Z230" s="3602"/>
      <c r="AA230" s="3598"/>
      <c r="AB230" s="3598"/>
      <c r="AC230" s="3582"/>
      <c r="AD230" s="3598"/>
      <c r="AE230" s="3598"/>
      <c r="AF230" s="3582"/>
      <c r="AG230" s="3598"/>
      <c r="AH230" s="3598"/>
      <c r="AI230" s="3592"/>
      <c r="AJ230" s="3598"/>
      <c r="AK230" s="3598"/>
      <c r="AL230" s="3598"/>
      <c r="AM230" s="3592"/>
      <c r="AN230" s="3598"/>
      <c r="AO230" s="3598"/>
      <c r="AP230" s="3602"/>
      <c r="AQ230" s="3598"/>
      <c r="AR230" s="3598"/>
      <c r="AS230" s="3582"/>
      <c r="AT230" s="3598"/>
      <c r="AU230" s="3598"/>
      <c r="AV230" s="3582"/>
      <c r="AW230" s="3598"/>
      <c r="AX230" s="3598"/>
      <c r="AY230" s="3592"/>
      <c r="AZ230" s="3598"/>
      <c r="BA230" s="3598"/>
      <c r="BB230" s="3598"/>
      <c r="BC230" s="3582"/>
      <c r="BD230" s="3582"/>
      <c r="BE230" s="2776"/>
      <c r="BF230" s="2776"/>
      <c r="BG230" s="2776"/>
      <c r="BH230" s="2776"/>
      <c r="BI230" s="2776"/>
      <c r="BJ230" s="2776"/>
      <c r="BK230" s="2776"/>
      <c r="BL230" s="2776"/>
      <c r="BM230" s="2776"/>
      <c r="BN230" s="2776"/>
      <c r="BO230" s="2776"/>
      <c r="BP230" s="2776"/>
      <c r="BQ230" s="2776"/>
      <c r="BR230" s="2776"/>
      <c r="BS230" s="2776"/>
      <c r="BT230" s="2776"/>
      <c r="BU230" s="2776"/>
      <c r="BV230" s="2776"/>
      <c r="BW230" s="2776"/>
      <c r="BX230" s="2776"/>
      <c r="BY230" s="2776"/>
      <c r="BZ230" s="2776"/>
      <c r="CA230" s="2776"/>
      <c r="CB230" s="2776"/>
      <c r="CC230" s="2776"/>
      <c r="CD230" s="2776"/>
      <c r="CE230" s="2776"/>
      <c r="CF230" s="2776"/>
      <c r="CG230" s="2776"/>
      <c r="CH230" s="2776"/>
    </row>
    <row r="231" spans="1:86" s="2748" customFormat="1" ht="16.899999999999999" customHeight="1">
      <c r="A231" s="2746"/>
      <c r="B231" s="2746"/>
      <c r="C231" s="3573"/>
      <c r="D231" s="3575" t="s">
        <v>1296</v>
      </c>
      <c r="E231" s="3576" t="s">
        <v>92</v>
      </c>
      <c r="F231" s="3577"/>
      <c r="G231" s="3598"/>
      <c r="H231" s="3598"/>
      <c r="I231" s="3602"/>
      <c r="J231" s="3598"/>
      <c r="K231" s="3598"/>
      <c r="L231" s="3582"/>
      <c r="M231" s="3598"/>
      <c r="N231" s="3598"/>
      <c r="O231" s="3582"/>
      <c r="P231" s="3598"/>
      <c r="Q231" s="3598"/>
      <c r="R231" s="3582"/>
      <c r="S231" s="3603"/>
      <c r="T231" s="3598"/>
      <c r="U231" s="3598"/>
      <c r="V231" s="3598"/>
      <c r="W231" s="3593"/>
      <c r="X231" s="3598"/>
      <c r="Y231" s="3598"/>
      <c r="Z231" s="3602"/>
      <c r="AA231" s="3598"/>
      <c r="AB231" s="3598"/>
      <c r="AC231" s="3582"/>
      <c r="AD231" s="3598"/>
      <c r="AE231" s="3598"/>
      <c r="AF231" s="3582"/>
      <c r="AG231" s="3598"/>
      <c r="AH231" s="3598"/>
      <c r="AI231" s="3592"/>
      <c r="AJ231" s="3598"/>
      <c r="AK231" s="3598"/>
      <c r="AL231" s="3598"/>
      <c r="AM231" s="3592"/>
      <c r="AN231" s="3598"/>
      <c r="AO231" s="3598"/>
      <c r="AP231" s="3602"/>
      <c r="AQ231" s="3598"/>
      <c r="AR231" s="3598"/>
      <c r="AS231" s="3582"/>
      <c r="AT231" s="3598"/>
      <c r="AU231" s="3598"/>
      <c r="AV231" s="3582"/>
      <c r="AW231" s="3598"/>
      <c r="AX231" s="3598"/>
      <c r="AY231" s="3592"/>
      <c r="AZ231" s="3598"/>
      <c r="BA231" s="3598"/>
      <c r="BB231" s="3598"/>
      <c r="BC231" s="3582"/>
      <c r="BD231" s="3582"/>
      <c r="BE231" s="2776"/>
      <c r="BF231" s="2776"/>
      <c r="BG231" s="2776"/>
      <c r="BH231" s="2776"/>
      <c r="BI231" s="2776"/>
      <c r="BJ231" s="2776"/>
      <c r="BK231" s="2776"/>
      <c r="BL231" s="2776"/>
      <c r="BM231" s="2776"/>
      <c r="BN231" s="2776"/>
      <c r="BO231" s="2776"/>
      <c r="BP231" s="2776"/>
      <c r="BQ231" s="2776"/>
      <c r="BR231" s="2776"/>
      <c r="BS231" s="2776"/>
      <c r="BT231" s="2776"/>
      <c r="BU231" s="2776"/>
      <c r="BV231" s="2776"/>
      <c r="BW231" s="2776"/>
      <c r="BX231" s="2776"/>
      <c r="BY231" s="2776"/>
      <c r="BZ231" s="2776"/>
      <c r="CA231" s="2776"/>
      <c r="CB231" s="2776"/>
      <c r="CC231" s="2776"/>
      <c r="CD231" s="2776"/>
      <c r="CE231" s="2776"/>
      <c r="CF231" s="2776"/>
      <c r="CG231" s="2776"/>
      <c r="CH231" s="2776"/>
    </row>
    <row r="232" spans="1:86" s="2748" customFormat="1" ht="16.899999999999999" customHeight="1">
      <c r="A232" s="2746"/>
      <c r="B232" s="2746"/>
      <c r="C232" s="3573"/>
      <c r="D232" s="3579"/>
      <c r="E232" s="3576" t="s">
        <v>338</v>
      </c>
      <c r="F232" s="3577"/>
      <c r="G232" s="3598"/>
      <c r="H232" s="3598"/>
      <c r="I232" s="3602"/>
      <c r="J232" s="3598"/>
      <c r="K232" s="3598"/>
      <c r="L232" s="3582"/>
      <c r="M232" s="3598"/>
      <c r="N232" s="3598"/>
      <c r="O232" s="3582"/>
      <c r="P232" s="3598"/>
      <c r="Q232" s="3598"/>
      <c r="R232" s="3582"/>
      <c r="S232" s="3603"/>
      <c r="T232" s="3598"/>
      <c r="U232" s="3598"/>
      <c r="V232" s="3598"/>
      <c r="W232" s="3593"/>
      <c r="X232" s="3598"/>
      <c r="Y232" s="3598"/>
      <c r="Z232" s="3602"/>
      <c r="AA232" s="3598"/>
      <c r="AB232" s="3598"/>
      <c r="AC232" s="3582"/>
      <c r="AD232" s="3598"/>
      <c r="AE232" s="3598"/>
      <c r="AF232" s="3582"/>
      <c r="AG232" s="3598"/>
      <c r="AH232" s="3598"/>
      <c r="AI232" s="3592"/>
      <c r="AJ232" s="3598"/>
      <c r="AK232" s="3598"/>
      <c r="AL232" s="3598"/>
      <c r="AM232" s="3592"/>
      <c r="AN232" s="3598"/>
      <c r="AO232" s="3598"/>
      <c r="AP232" s="3602"/>
      <c r="AQ232" s="3598"/>
      <c r="AR232" s="3598"/>
      <c r="AS232" s="3582"/>
      <c r="AT232" s="3598"/>
      <c r="AU232" s="3598"/>
      <c r="AV232" s="3582"/>
      <c r="AW232" s="3598"/>
      <c r="AX232" s="3598"/>
      <c r="AY232" s="3592"/>
      <c r="AZ232" s="3598"/>
      <c r="BA232" s="3598"/>
      <c r="BB232" s="3598"/>
      <c r="BC232" s="3582"/>
      <c r="BD232" s="3582"/>
      <c r="BE232" s="2776"/>
      <c r="BF232" s="2776"/>
      <c r="BG232" s="2776"/>
      <c r="BH232" s="2776"/>
      <c r="BI232" s="2776"/>
      <c r="BJ232" s="2776"/>
      <c r="BK232" s="2776"/>
      <c r="BL232" s="2776"/>
      <c r="BM232" s="2776"/>
      <c r="BN232" s="2776"/>
      <c r="BO232" s="2776"/>
      <c r="BP232" s="2776"/>
      <c r="BQ232" s="2776"/>
      <c r="BR232" s="2776"/>
      <c r="BS232" s="2776"/>
      <c r="BT232" s="2776"/>
      <c r="BU232" s="2776"/>
      <c r="BV232" s="2776"/>
      <c r="BW232" s="2776"/>
      <c r="BX232" s="2776"/>
      <c r="BY232" s="2776"/>
      <c r="BZ232" s="2776"/>
      <c r="CA232" s="2776"/>
      <c r="CB232" s="2776"/>
      <c r="CC232" s="2776"/>
      <c r="CD232" s="2776"/>
      <c r="CE232" s="2776"/>
      <c r="CF232" s="2776"/>
      <c r="CG232" s="2776"/>
      <c r="CH232" s="2776"/>
    </row>
    <row r="233" spans="1:86" s="2748" customFormat="1" ht="16.899999999999999" customHeight="1">
      <c r="A233" s="2746"/>
      <c r="B233" s="2746"/>
      <c r="C233" s="3573"/>
      <c r="D233" s="3578"/>
      <c r="E233" s="3576" t="s">
        <v>93</v>
      </c>
      <c r="F233" s="3577"/>
      <c r="G233" s="3598"/>
      <c r="H233" s="3598"/>
      <c r="I233" s="3602"/>
      <c r="J233" s="3598"/>
      <c r="K233" s="3598"/>
      <c r="L233" s="3582"/>
      <c r="M233" s="3598"/>
      <c r="N233" s="3598"/>
      <c r="O233" s="3582"/>
      <c r="P233" s="3598"/>
      <c r="Q233" s="3598"/>
      <c r="R233" s="3582"/>
      <c r="S233" s="3603"/>
      <c r="T233" s="3598"/>
      <c r="U233" s="3598"/>
      <c r="V233" s="3598"/>
      <c r="W233" s="3593"/>
      <c r="X233" s="3598"/>
      <c r="Y233" s="3598"/>
      <c r="Z233" s="3602"/>
      <c r="AA233" s="3598"/>
      <c r="AB233" s="3598"/>
      <c r="AC233" s="3582"/>
      <c r="AD233" s="3598"/>
      <c r="AE233" s="3598"/>
      <c r="AF233" s="3582"/>
      <c r="AG233" s="3598"/>
      <c r="AH233" s="3598"/>
      <c r="AI233" s="3592"/>
      <c r="AJ233" s="3598"/>
      <c r="AK233" s="3598"/>
      <c r="AL233" s="3598"/>
      <c r="AM233" s="3592"/>
      <c r="AN233" s="3598"/>
      <c r="AO233" s="3598"/>
      <c r="AP233" s="3602"/>
      <c r="AQ233" s="3598"/>
      <c r="AR233" s="3598"/>
      <c r="AS233" s="3582"/>
      <c r="AT233" s="3598"/>
      <c r="AU233" s="3598"/>
      <c r="AV233" s="3582"/>
      <c r="AW233" s="3598"/>
      <c r="AX233" s="3598"/>
      <c r="AY233" s="3592"/>
      <c r="AZ233" s="3598"/>
      <c r="BA233" s="3598"/>
      <c r="BB233" s="3598"/>
      <c r="BC233" s="3582"/>
      <c r="BD233" s="3582"/>
      <c r="BE233" s="2776"/>
      <c r="BF233" s="2776"/>
      <c r="BG233" s="2776"/>
      <c r="BH233" s="2776"/>
      <c r="BI233" s="2776"/>
      <c r="BJ233" s="2776"/>
      <c r="BK233" s="2776"/>
      <c r="BL233" s="2776"/>
      <c r="BM233" s="2776"/>
      <c r="BN233" s="2776"/>
      <c r="BO233" s="2776"/>
      <c r="BP233" s="2776"/>
      <c r="BQ233" s="2776"/>
      <c r="BR233" s="2776"/>
      <c r="BS233" s="2776"/>
      <c r="BT233" s="2776"/>
      <c r="BU233" s="2776"/>
      <c r="BV233" s="2776"/>
      <c r="BW233" s="2776"/>
      <c r="BX233" s="2776"/>
      <c r="BY233" s="2776"/>
      <c r="BZ233" s="2776"/>
      <c r="CA233" s="2776"/>
      <c r="CB233" s="2776"/>
      <c r="CC233" s="2776"/>
      <c r="CD233" s="2776"/>
      <c r="CE233" s="2776"/>
      <c r="CF233" s="2776"/>
      <c r="CG233" s="2776"/>
      <c r="CH233" s="2776"/>
    </row>
    <row r="234" spans="1:86" s="2748" customFormat="1" ht="16.899999999999999" customHeight="1">
      <c r="A234" s="2746"/>
      <c r="B234" s="2746"/>
      <c r="C234" s="3573"/>
      <c r="D234" s="3575" t="s">
        <v>1289</v>
      </c>
      <c r="E234" s="3576" t="s">
        <v>92</v>
      </c>
      <c r="F234" s="3577"/>
      <c r="G234" s="3598"/>
      <c r="H234" s="3598"/>
      <c r="I234" s="3602"/>
      <c r="J234" s="3598"/>
      <c r="K234" s="3598"/>
      <c r="L234" s="3582"/>
      <c r="M234" s="3598"/>
      <c r="N234" s="3598"/>
      <c r="O234" s="3582"/>
      <c r="P234" s="3598"/>
      <c r="Q234" s="3598"/>
      <c r="R234" s="3582"/>
      <c r="S234" s="3603"/>
      <c r="T234" s="3598"/>
      <c r="U234" s="3598"/>
      <c r="V234" s="3598"/>
      <c r="W234" s="3593"/>
      <c r="X234" s="3598"/>
      <c r="Y234" s="3598"/>
      <c r="Z234" s="3602"/>
      <c r="AA234" s="3598"/>
      <c r="AB234" s="3598"/>
      <c r="AC234" s="3582"/>
      <c r="AD234" s="3598"/>
      <c r="AE234" s="3598"/>
      <c r="AF234" s="3582"/>
      <c r="AG234" s="3598"/>
      <c r="AH234" s="3598"/>
      <c r="AI234" s="3592"/>
      <c r="AJ234" s="3598"/>
      <c r="AK234" s="3598"/>
      <c r="AL234" s="3598"/>
      <c r="AM234" s="3592"/>
      <c r="AN234" s="3598"/>
      <c r="AO234" s="3598"/>
      <c r="AP234" s="3602"/>
      <c r="AQ234" s="3598"/>
      <c r="AR234" s="3598"/>
      <c r="AS234" s="3582"/>
      <c r="AT234" s="3598"/>
      <c r="AU234" s="3598"/>
      <c r="AV234" s="3582"/>
      <c r="AW234" s="3598"/>
      <c r="AX234" s="3598"/>
      <c r="AY234" s="3592"/>
      <c r="AZ234" s="3598"/>
      <c r="BA234" s="3598"/>
      <c r="BB234" s="3598"/>
      <c r="BC234" s="3582"/>
      <c r="BD234" s="3582"/>
      <c r="BE234" s="2776"/>
      <c r="BF234" s="2776"/>
      <c r="BG234" s="2776"/>
      <c r="BH234" s="2776"/>
      <c r="BI234" s="2776"/>
      <c r="BJ234" s="2776"/>
      <c r="BK234" s="2776"/>
      <c r="BL234" s="2776"/>
      <c r="BM234" s="2776"/>
      <c r="BN234" s="2776"/>
      <c r="BO234" s="2776"/>
      <c r="BP234" s="2776"/>
      <c r="BQ234" s="2776"/>
      <c r="BR234" s="2776"/>
      <c r="BS234" s="2776"/>
      <c r="BT234" s="2776"/>
      <c r="BU234" s="2776"/>
      <c r="BV234" s="2776"/>
      <c r="BW234" s="2776"/>
      <c r="BX234" s="2776"/>
      <c r="BY234" s="2776"/>
      <c r="BZ234" s="2776"/>
      <c r="CA234" s="2776"/>
      <c r="CB234" s="2776"/>
      <c r="CC234" s="2776"/>
      <c r="CD234" s="2776"/>
      <c r="CE234" s="2776"/>
      <c r="CF234" s="2776"/>
      <c r="CG234" s="2776"/>
      <c r="CH234" s="2776"/>
    </row>
    <row r="235" spans="1:86" s="2748" customFormat="1" ht="16.899999999999999" customHeight="1">
      <c r="A235" s="2746"/>
      <c r="B235" s="2746"/>
      <c r="C235" s="3573"/>
      <c r="D235" s="3579"/>
      <c r="E235" s="3576" t="s">
        <v>338</v>
      </c>
      <c r="F235" s="3577"/>
      <c r="G235" s="3598"/>
      <c r="H235" s="3598"/>
      <c r="I235" s="3602"/>
      <c r="J235" s="3598"/>
      <c r="K235" s="3598"/>
      <c r="L235" s="3582"/>
      <c r="M235" s="3598"/>
      <c r="N235" s="3598"/>
      <c r="O235" s="3582"/>
      <c r="P235" s="3598"/>
      <c r="Q235" s="3598"/>
      <c r="R235" s="3582"/>
      <c r="S235" s="3603"/>
      <c r="T235" s="3598"/>
      <c r="U235" s="3598"/>
      <c r="V235" s="3598"/>
      <c r="W235" s="3593"/>
      <c r="X235" s="3598"/>
      <c r="Y235" s="3598"/>
      <c r="Z235" s="3602"/>
      <c r="AA235" s="3598"/>
      <c r="AB235" s="3598"/>
      <c r="AC235" s="3582"/>
      <c r="AD235" s="3598"/>
      <c r="AE235" s="3598"/>
      <c r="AF235" s="3582"/>
      <c r="AG235" s="3598"/>
      <c r="AH235" s="3598"/>
      <c r="AI235" s="3592"/>
      <c r="AJ235" s="3598"/>
      <c r="AK235" s="3598"/>
      <c r="AL235" s="3598"/>
      <c r="AM235" s="3592"/>
      <c r="AN235" s="3598"/>
      <c r="AO235" s="3598"/>
      <c r="AP235" s="3602"/>
      <c r="AQ235" s="3598"/>
      <c r="AR235" s="3598"/>
      <c r="AS235" s="3582"/>
      <c r="AT235" s="3598"/>
      <c r="AU235" s="3598"/>
      <c r="AV235" s="3582"/>
      <c r="AW235" s="3598"/>
      <c r="AX235" s="3598"/>
      <c r="AY235" s="3592"/>
      <c r="AZ235" s="3598"/>
      <c r="BA235" s="3598"/>
      <c r="BB235" s="3598"/>
      <c r="BC235" s="3582"/>
      <c r="BD235" s="3582"/>
      <c r="BE235" s="2776"/>
      <c r="BF235" s="2776"/>
      <c r="BG235" s="2776"/>
      <c r="BH235" s="2776"/>
      <c r="BI235" s="2776"/>
      <c r="BJ235" s="2776"/>
      <c r="BK235" s="2776"/>
      <c r="BL235" s="2776"/>
      <c r="BM235" s="2776"/>
      <c r="BN235" s="2776"/>
      <c r="BO235" s="2776"/>
      <c r="BP235" s="2776"/>
      <c r="BQ235" s="2776"/>
      <c r="BR235" s="2776"/>
      <c r="BS235" s="2776"/>
      <c r="BT235" s="2776"/>
      <c r="BU235" s="2776"/>
      <c r="BV235" s="2776"/>
      <c r="BW235" s="2776"/>
      <c r="BX235" s="2776"/>
      <c r="BY235" s="2776"/>
      <c r="BZ235" s="2776"/>
      <c r="CA235" s="2776"/>
      <c r="CB235" s="2776"/>
      <c r="CC235" s="2776"/>
      <c r="CD235" s="2776"/>
      <c r="CE235" s="2776"/>
      <c r="CF235" s="2776"/>
      <c r="CG235" s="2776"/>
      <c r="CH235" s="2776"/>
    </row>
    <row r="236" spans="1:86" s="2748" customFormat="1" ht="16.899999999999999" customHeight="1">
      <c r="A236" s="2746"/>
      <c r="B236" s="2746"/>
      <c r="C236" s="3573"/>
      <c r="D236" s="3578"/>
      <c r="E236" s="3576" t="s">
        <v>93</v>
      </c>
      <c r="F236" s="3577"/>
      <c r="G236" s="3598"/>
      <c r="H236" s="3598"/>
      <c r="I236" s="3602"/>
      <c r="J236" s="3598"/>
      <c r="K236" s="3598"/>
      <c r="L236" s="3582"/>
      <c r="M236" s="3598"/>
      <c r="N236" s="3598"/>
      <c r="O236" s="3582"/>
      <c r="P236" s="3598"/>
      <c r="Q236" s="3598"/>
      <c r="R236" s="3582"/>
      <c r="S236" s="3603"/>
      <c r="T236" s="3598"/>
      <c r="U236" s="3598"/>
      <c r="V236" s="3598"/>
      <c r="W236" s="3593"/>
      <c r="X236" s="3598"/>
      <c r="Y236" s="3598"/>
      <c r="Z236" s="3602"/>
      <c r="AA236" s="3598"/>
      <c r="AB236" s="3598"/>
      <c r="AC236" s="3582"/>
      <c r="AD236" s="3598"/>
      <c r="AE236" s="3598"/>
      <c r="AF236" s="3582"/>
      <c r="AG236" s="3598"/>
      <c r="AH236" s="3598"/>
      <c r="AI236" s="3592"/>
      <c r="AJ236" s="3598"/>
      <c r="AK236" s="3598"/>
      <c r="AL236" s="3598"/>
      <c r="AM236" s="3592"/>
      <c r="AN236" s="3598"/>
      <c r="AO236" s="3598"/>
      <c r="AP236" s="3602"/>
      <c r="AQ236" s="3598"/>
      <c r="AR236" s="3598"/>
      <c r="AS236" s="3582"/>
      <c r="AT236" s="3598"/>
      <c r="AU236" s="3598"/>
      <c r="AV236" s="3582"/>
      <c r="AW236" s="3598"/>
      <c r="AX236" s="3598"/>
      <c r="AY236" s="3592"/>
      <c r="AZ236" s="3598"/>
      <c r="BA236" s="3598"/>
      <c r="BB236" s="3598"/>
      <c r="BC236" s="3582"/>
      <c r="BD236" s="3582"/>
      <c r="BE236" s="2776"/>
      <c r="BF236" s="2776"/>
      <c r="BG236" s="2776"/>
      <c r="BH236" s="2776"/>
      <c r="BI236" s="2776"/>
      <c r="BJ236" s="2776"/>
      <c r="BK236" s="2776"/>
      <c r="BL236" s="2776"/>
      <c r="BM236" s="2776"/>
      <c r="BN236" s="2776"/>
      <c r="BO236" s="2776"/>
      <c r="BP236" s="2776"/>
      <c r="BQ236" s="2776"/>
      <c r="BR236" s="2776"/>
      <c r="BS236" s="2776"/>
      <c r="BT236" s="2776"/>
      <c r="BU236" s="2776"/>
      <c r="BV236" s="2776"/>
      <c r="BW236" s="2776"/>
      <c r="BX236" s="2776"/>
      <c r="BY236" s="2776"/>
      <c r="BZ236" s="2776"/>
      <c r="CA236" s="2776"/>
      <c r="CB236" s="2776"/>
      <c r="CC236" s="2776"/>
      <c r="CD236" s="2776"/>
      <c r="CE236" s="2776"/>
      <c r="CF236" s="2776"/>
      <c r="CG236" s="2776"/>
      <c r="CH236" s="2776"/>
    </row>
    <row r="237" spans="1:86" s="2748" customFormat="1" ht="16.899999999999999" customHeight="1">
      <c r="A237" s="2746"/>
      <c r="B237" s="2746"/>
      <c r="C237" s="3573"/>
      <c r="D237" s="3575" t="s">
        <v>1290</v>
      </c>
      <c r="E237" s="3576" t="s">
        <v>92</v>
      </c>
      <c r="F237" s="3577"/>
      <c r="G237" s="3598"/>
      <c r="H237" s="3598"/>
      <c r="I237" s="3602"/>
      <c r="J237" s="3598"/>
      <c r="K237" s="3598"/>
      <c r="L237" s="3582"/>
      <c r="M237" s="3598"/>
      <c r="N237" s="3598"/>
      <c r="O237" s="3582"/>
      <c r="P237" s="3598"/>
      <c r="Q237" s="3598"/>
      <c r="R237" s="3582"/>
      <c r="S237" s="3603"/>
      <c r="T237" s="3598"/>
      <c r="U237" s="3598"/>
      <c r="V237" s="3598"/>
      <c r="W237" s="3593"/>
      <c r="X237" s="3598"/>
      <c r="Y237" s="3598"/>
      <c r="Z237" s="3602"/>
      <c r="AA237" s="3598"/>
      <c r="AB237" s="3598"/>
      <c r="AC237" s="3582"/>
      <c r="AD237" s="3598"/>
      <c r="AE237" s="3598"/>
      <c r="AF237" s="3582"/>
      <c r="AG237" s="3598"/>
      <c r="AH237" s="3598"/>
      <c r="AI237" s="3592"/>
      <c r="AJ237" s="3598"/>
      <c r="AK237" s="3598"/>
      <c r="AL237" s="3598"/>
      <c r="AM237" s="3592"/>
      <c r="AN237" s="3598"/>
      <c r="AO237" s="3598"/>
      <c r="AP237" s="3602"/>
      <c r="AQ237" s="3598"/>
      <c r="AR237" s="3598"/>
      <c r="AS237" s="3582"/>
      <c r="AT237" s="3598"/>
      <c r="AU237" s="3598"/>
      <c r="AV237" s="3582"/>
      <c r="AW237" s="3598"/>
      <c r="AX237" s="3598"/>
      <c r="AY237" s="3592"/>
      <c r="AZ237" s="3598"/>
      <c r="BA237" s="3598"/>
      <c r="BB237" s="3598"/>
      <c r="BC237" s="3582"/>
      <c r="BD237" s="3582"/>
      <c r="BE237" s="2776"/>
      <c r="BF237" s="2776"/>
      <c r="BG237" s="2776"/>
      <c r="BH237" s="2776"/>
      <c r="BI237" s="2776"/>
      <c r="BJ237" s="2776"/>
      <c r="BK237" s="2776"/>
      <c r="BL237" s="2776"/>
      <c r="BM237" s="2776"/>
      <c r="BN237" s="2776"/>
      <c r="BO237" s="2776"/>
      <c r="BP237" s="2776"/>
      <c r="BQ237" s="2776"/>
      <c r="BR237" s="2776"/>
      <c r="BS237" s="2776"/>
      <c r="BT237" s="2776"/>
      <c r="BU237" s="2776"/>
      <c r="BV237" s="2776"/>
      <c r="BW237" s="2776"/>
      <c r="BX237" s="2776"/>
      <c r="BY237" s="2776"/>
      <c r="BZ237" s="2776"/>
      <c r="CA237" s="2776"/>
      <c r="CB237" s="2776"/>
      <c r="CC237" s="2776"/>
      <c r="CD237" s="2776"/>
      <c r="CE237" s="2776"/>
      <c r="CF237" s="2776"/>
      <c r="CG237" s="2776"/>
      <c r="CH237" s="2776"/>
    </row>
    <row r="238" spans="1:86" s="2748" customFormat="1" ht="16.899999999999999" customHeight="1">
      <c r="A238" s="2746"/>
      <c r="B238" s="2746"/>
      <c r="C238" s="3573"/>
      <c r="D238" s="3579"/>
      <c r="E238" s="3576" t="s">
        <v>338</v>
      </c>
      <c r="F238" s="3577"/>
      <c r="G238" s="3598"/>
      <c r="H238" s="3598"/>
      <c r="I238" s="3602"/>
      <c r="J238" s="3598"/>
      <c r="K238" s="3598"/>
      <c r="L238" s="3582"/>
      <c r="M238" s="3598"/>
      <c r="N238" s="3598"/>
      <c r="O238" s="3582"/>
      <c r="P238" s="3598"/>
      <c r="Q238" s="3598"/>
      <c r="R238" s="3582"/>
      <c r="S238" s="3603"/>
      <c r="T238" s="3598"/>
      <c r="U238" s="3598"/>
      <c r="V238" s="3598"/>
      <c r="W238" s="3593"/>
      <c r="X238" s="3598"/>
      <c r="Y238" s="3598"/>
      <c r="Z238" s="3602"/>
      <c r="AA238" s="3598"/>
      <c r="AB238" s="3598"/>
      <c r="AC238" s="3582"/>
      <c r="AD238" s="3598"/>
      <c r="AE238" s="3598"/>
      <c r="AF238" s="3582"/>
      <c r="AG238" s="3598"/>
      <c r="AH238" s="3598"/>
      <c r="AI238" s="3592"/>
      <c r="AJ238" s="3598"/>
      <c r="AK238" s="3598"/>
      <c r="AL238" s="3598"/>
      <c r="AM238" s="3592"/>
      <c r="AN238" s="3598"/>
      <c r="AO238" s="3598"/>
      <c r="AP238" s="3602"/>
      <c r="AQ238" s="3598"/>
      <c r="AR238" s="3598"/>
      <c r="AS238" s="3582"/>
      <c r="AT238" s="3598"/>
      <c r="AU238" s="3598"/>
      <c r="AV238" s="3582"/>
      <c r="AW238" s="3598"/>
      <c r="AX238" s="3598"/>
      <c r="AY238" s="3592"/>
      <c r="AZ238" s="3598"/>
      <c r="BA238" s="3598"/>
      <c r="BB238" s="3598"/>
      <c r="BC238" s="3582"/>
      <c r="BD238" s="3582"/>
      <c r="BE238" s="2776"/>
      <c r="BF238" s="2776"/>
      <c r="BG238" s="2776"/>
      <c r="BH238" s="2776"/>
      <c r="BI238" s="2776"/>
      <c r="BJ238" s="2776"/>
      <c r="BK238" s="2776"/>
      <c r="BL238" s="2776"/>
      <c r="BM238" s="2776"/>
      <c r="BN238" s="2776"/>
      <c r="BO238" s="2776"/>
      <c r="BP238" s="2776"/>
      <c r="BQ238" s="2776"/>
      <c r="BR238" s="2776"/>
      <c r="BS238" s="2776"/>
      <c r="BT238" s="2776"/>
      <c r="BU238" s="2776"/>
      <c r="BV238" s="2776"/>
      <c r="BW238" s="2776"/>
      <c r="BX238" s="2776"/>
      <c r="BY238" s="2776"/>
      <c r="BZ238" s="2776"/>
      <c r="CA238" s="2776"/>
      <c r="CB238" s="2776"/>
      <c r="CC238" s="2776"/>
      <c r="CD238" s="2776"/>
      <c r="CE238" s="2776"/>
      <c r="CF238" s="2776"/>
      <c r="CG238" s="2776"/>
      <c r="CH238" s="2776"/>
    </row>
    <row r="239" spans="1:86" s="2748" customFormat="1" ht="16.899999999999999" customHeight="1">
      <c r="A239" s="2746"/>
      <c r="B239" s="2746"/>
      <c r="C239" s="3573"/>
      <c r="D239" s="3578"/>
      <c r="E239" s="3576" t="s">
        <v>93</v>
      </c>
      <c r="F239" s="3577"/>
      <c r="G239" s="3598"/>
      <c r="H239" s="3598"/>
      <c r="I239" s="3602"/>
      <c r="J239" s="3598"/>
      <c r="K239" s="3598"/>
      <c r="L239" s="3582"/>
      <c r="M239" s="3598"/>
      <c r="N239" s="3598"/>
      <c r="O239" s="3582"/>
      <c r="P239" s="3598"/>
      <c r="Q239" s="3598"/>
      <c r="R239" s="3582"/>
      <c r="S239" s="3603"/>
      <c r="T239" s="3598"/>
      <c r="U239" s="3598"/>
      <c r="V239" s="3598"/>
      <c r="W239" s="3593"/>
      <c r="X239" s="3598"/>
      <c r="Y239" s="3598"/>
      <c r="Z239" s="3602"/>
      <c r="AA239" s="3598"/>
      <c r="AB239" s="3598"/>
      <c r="AC239" s="3582"/>
      <c r="AD239" s="3598"/>
      <c r="AE239" s="3598"/>
      <c r="AF239" s="3582"/>
      <c r="AG239" s="3598"/>
      <c r="AH239" s="3598"/>
      <c r="AI239" s="3592"/>
      <c r="AJ239" s="3598"/>
      <c r="AK239" s="3598"/>
      <c r="AL239" s="3598"/>
      <c r="AM239" s="3592"/>
      <c r="AN239" s="3598"/>
      <c r="AO239" s="3598"/>
      <c r="AP239" s="3602"/>
      <c r="AQ239" s="3598"/>
      <c r="AR239" s="3598"/>
      <c r="AS239" s="3582"/>
      <c r="AT239" s="3598"/>
      <c r="AU239" s="3598"/>
      <c r="AV239" s="3582"/>
      <c r="AW239" s="3598"/>
      <c r="AX239" s="3598"/>
      <c r="AY239" s="3592"/>
      <c r="AZ239" s="3598"/>
      <c r="BA239" s="3598"/>
      <c r="BB239" s="3598"/>
      <c r="BC239" s="3582"/>
      <c r="BD239" s="3582"/>
      <c r="BE239" s="2776"/>
      <c r="BF239" s="2776"/>
      <c r="BG239" s="2776"/>
      <c r="BH239" s="2776"/>
      <c r="BI239" s="2776"/>
      <c r="BJ239" s="2776"/>
      <c r="BK239" s="2776"/>
      <c r="BL239" s="2776"/>
      <c r="BM239" s="2776"/>
      <c r="BN239" s="2776"/>
      <c r="BO239" s="2776"/>
      <c r="BP239" s="2776"/>
      <c r="BQ239" s="2776"/>
      <c r="BR239" s="2776"/>
      <c r="BS239" s="2776"/>
      <c r="BT239" s="2776"/>
      <c r="BU239" s="2776"/>
      <c r="BV239" s="2776"/>
      <c r="BW239" s="2776"/>
      <c r="BX239" s="2776"/>
      <c r="BY239" s="2776"/>
      <c r="BZ239" s="2776"/>
      <c r="CA239" s="2776"/>
      <c r="CB239" s="2776"/>
      <c r="CC239" s="2776"/>
      <c r="CD239" s="2776"/>
      <c r="CE239" s="2776"/>
      <c r="CF239" s="2776"/>
      <c r="CG239" s="2776"/>
      <c r="CH239" s="2776"/>
    </row>
    <row r="240" spans="1:86" s="2748" customFormat="1" ht="16.899999999999999" customHeight="1">
      <c r="A240" s="2746"/>
      <c r="B240" s="2746"/>
      <c r="C240" s="3573"/>
      <c r="D240" s="3575" t="s">
        <v>1291</v>
      </c>
      <c r="E240" s="3576" t="s">
        <v>92</v>
      </c>
      <c r="F240" s="3577"/>
      <c r="G240" s="3598"/>
      <c r="H240" s="3598"/>
      <c r="I240" s="3602"/>
      <c r="J240" s="3598"/>
      <c r="K240" s="3598"/>
      <c r="L240" s="3582"/>
      <c r="M240" s="3598"/>
      <c r="N240" s="3598"/>
      <c r="O240" s="3582"/>
      <c r="P240" s="3598"/>
      <c r="Q240" s="3598"/>
      <c r="R240" s="3582"/>
      <c r="S240" s="3603"/>
      <c r="T240" s="3598"/>
      <c r="U240" s="3598"/>
      <c r="V240" s="3598"/>
      <c r="W240" s="3593"/>
      <c r="X240" s="3598"/>
      <c r="Y240" s="3598"/>
      <c r="Z240" s="3602"/>
      <c r="AA240" s="3598"/>
      <c r="AB240" s="3598"/>
      <c r="AC240" s="3582"/>
      <c r="AD240" s="3598"/>
      <c r="AE240" s="3598"/>
      <c r="AF240" s="3582"/>
      <c r="AG240" s="3598"/>
      <c r="AH240" s="3598"/>
      <c r="AI240" s="3592"/>
      <c r="AJ240" s="3598"/>
      <c r="AK240" s="3598"/>
      <c r="AL240" s="3598"/>
      <c r="AM240" s="3592"/>
      <c r="AN240" s="3598"/>
      <c r="AO240" s="3598"/>
      <c r="AP240" s="3602"/>
      <c r="AQ240" s="3598"/>
      <c r="AR240" s="3598"/>
      <c r="AS240" s="3582"/>
      <c r="AT240" s="3598"/>
      <c r="AU240" s="3598"/>
      <c r="AV240" s="3582"/>
      <c r="AW240" s="3598"/>
      <c r="AX240" s="3598"/>
      <c r="AY240" s="3592"/>
      <c r="AZ240" s="3598"/>
      <c r="BA240" s="3598"/>
      <c r="BB240" s="3598"/>
      <c r="BC240" s="3582"/>
      <c r="BD240" s="3582"/>
      <c r="BE240" s="2776"/>
      <c r="BF240" s="2776"/>
      <c r="BG240" s="2776"/>
      <c r="BH240" s="2776"/>
      <c r="BI240" s="2776"/>
      <c r="BJ240" s="2776"/>
      <c r="BK240" s="2776"/>
      <c r="BL240" s="2776"/>
      <c r="BM240" s="2776"/>
      <c r="BN240" s="2776"/>
      <c r="BO240" s="2776"/>
      <c r="BP240" s="2776"/>
      <c r="BQ240" s="2776"/>
      <c r="BR240" s="2776"/>
      <c r="BS240" s="2776"/>
      <c r="BT240" s="2776"/>
      <c r="BU240" s="2776"/>
      <c r="BV240" s="2776"/>
      <c r="BW240" s="2776"/>
      <c r="BX240" s="2776"/>
      <c r="BY240" s="2776"/>
      <c r="BZ240" s="2776"/>
      <c r="CA240" s="2776"/>
      <c r="CB240" s="2776"/>
      <c r="CC240" s="2776"/>
      <c r="CD240" s="2776"/>
      <c r="CE240" s="2776"/>
      <c r="CF240" s="2776"/>
      <c r="CG240" s="2776"/>
      <c r="CH240" s="2776"/>
    </row>
    <row r="241" spans="1:94" s="2748" customFormat="1" ht="16.899999999999999" customHeight="1">
      <c r="A241" s="2746"/>
      <c r="B241" s="2746"/>
      <c r="C241" s="3573"/>
      <c r="D241" s="3579"/>
      <c r="E241" s="3576" t="s">
        <v>338</v>
      </c>
      <c r="F241" s="3577"/>
      <c r="G241" s="3598"/>
      <c r="H241" s="3598"/>
      <c r="I241" s="3602"/>
      <c r="J241" s="3598"/>
      <c r="K241" s="3598"/>
      <c r="L241" s="3582"/>
      <c r="M241" s="3598"/>
      <c r="N241" s="3598"/>
      <c r="O241" s="3582"/>
      <c r="P241" s="3598"/>
      <c r="Q241" s="3598"/>
      <c r="R241" s="3582"/>
      <c r="S241" s="3603"/>
      <c r="T241" s="3598"/>
      <c r="U241" s="3598"/>
      <c r="V241" s="3598"/>
      <c r="W241" s="3593"/>
      <c r="X241" s="3598"/>
      <c r="Y241" s="3598"/>
      <c r="Z241" s="3602"/>
      <c r="AA241" s="3598"/>
      <c r="AB241" s="3598"/>
      <c r="AC241" s="3582"/>
      <c r="AD241" s="3598"/>
      <c r="AE241" s="3598"/>
      <c r="AF241" s="3582"/>
      <c r="AG241" s="3598"/>
      <c r="AH241" s="3598"/>
      <c r="AI241" s="3592"/>
      <c r="AJ241" s="3598"/>
      <c r="AK241" s="3598"/>
      <c r="AL241" s="3598"/>
      <c r="AM241" s="3592"/>
      <c r="AN241" s="3598"/>
      <c r="AO241" s="3598"/>
      <c r="AP241" s="3602"/>
      <c r="AQ241" s="3598"/>
      <c r="AR241" s="3598"/>
      <c r="AS241" s="3582"/>
      <c r="AT241" s="3598"/>
      <c r="AU241" s="3598"/>
      <c r="AV241" s="3582"/>
      <c r="AW241" s="3598"/>
      <c r="AX241" s="3598"/>
      <c r="AY241" s="3592"/>
      <c r="AZ241" s="3598"/>
      <c r="BA241" s="3598"/>
      <c r="BB241" s="3598"/>
      <c r="BC241" s="3582"/>
      <c r="BD241" s="3582"/>
      <c r="BE241" s="2776"/>
      <c r="BF241" s="2776"/>
      <c r="BG241" s="2776"/>
      <c r="BH241" s="2776"/>
      <c r="BI241" s="2776"/>
      <c r="BJ241" s="2776"/>
      <c r="BK241" s="2776"/>
      <c r="BL241" s="2776"/>
      <c r="BM241" s="2776"/>
      <c r="BN241" s="2776"/>
      <c r="BO241" s="2776"/>
      <c r="BP241" s="2776"/>
      <c r="BQ241" s="2776"/>
      <c r="BR241" s="2776"/>
      <c r="BS241" s="2776"/>
      <c r="BT241" s="2776"/>
      <c r="BU241" s="2776"/>
      <c r="BV241" s="2776"/>
      <c r="BW241" s="2776"/>
      <c r="BX241" s="2776"/>
      <c r="BY241" s="2776"/>
      <c r="BZ241" s="2776"/>
      <c r="CA241" s="2776"/>
      <c r="CB241" s="2776"/>
      <c r="CC241" s="2776"/>
      <c r="CD241" s="2776"/>
      <c r="CE241" s="2776"/>
      <c r="CF241" s="2776"/>
      <c r="CG241" s="2776"/>
      <c r="CH241" s="2776"/>
    </row>
    <row r="242" spans="1:94" s="2748" customFormat="1" ht="16.899999999999999" customHeight="1">
      <c r="A242" s="2746"/>
      <c r="B242" s="2746"/>
      <c r="C242" s="3573"/>
      <c r="D242" s="3578"/>
      <c r="E242" s="3576" t="s">
        <v>93</v>
      </c>
      <c r="F242" s="3577"/>
      <c r="G242" s="3598"/>
      <c r="H242" s="3598"/>
      <c r="I242" s="3602"/>
      <c r="J242" s="3598"/>
      <c r="K242" s="3598"/>
      <c r="L242" s="3582"/>
      <c r="M242" s="3598"/>
      <c r="N242" s="3598"/>
      <c r="O242" s="3582"/>
      <c r="P242" s="3598"/>
      <c r="Q242" s="3598"/>
      <c r="R242" s="3582"/>
      <c r="S242" s="3603"/>
      <c r="T242" s="3598"/>
      <c r="U242" s="3598"/>
      <c r="V242" s="3598"/>
      <c r="W242" s="3593"/>
      <c r="X242" s="3598"/>
      <c r="Y242" s="3598"/>
      <c r="Z242" s="3602"/>
      <c r="AA242" s="3598"/>
      <c r="AB242" s="3598"/>
      <c r="AC242" s="3582"/>
      <c r="AD242" s="3598"/>
      <c r="AE242" s="3598"/>
      <c r="AF242" s="3582"/>
      <c r="AG242" s="3598"/>
      <c r="AH242" s="3598"/>
      <c r="AI242" s="3592"/>
      <c r="AJ242" s="3598"/>
      <c r="AK242" s="3598"/>
      <c r="AL242" s="3598"/>
      <c r="AM242" s="3592"/>
      <c r="AN242" s="3598"/>
      <c r="AO242" s="3598"/>
      <c r="AP242" s="3602"/>
      <c r="AQ242" s="3598"/>
      <c r="AR242" s="3598"/>
      <c r="AS242" s="3582"/>
      <c r="AT242" s="3598"/>
      <c r="AU242" s="3598"/>
      <c r="AV242" s="3582"/>
      <c r="AW242" s="3598"/>
      <c r="AX242" s="3598"/>
      <c r="AY242" s="3592"/>
      <c r="AZ242" s="3598"/>
      <c r="BA242" s="3598"/>
      <c r="BB242" s="3598"/>
      <c r="BC242" s="3582"/>
      <c r="BD242" s="3582"/>
      <c r="BE242" s="2776"/>
      <c r="BF242" s="2776"/>
      <c r="BG242" s="2776"/>
      <c r="BH242" s="2776"/>
      <c r="BI242" s="2776"/>
      <c r="BJ242" s="2776"/>
      <c r="BK242" s="2776"/>
      <c r="BL242" s="2776"/>
      <c r="BM242" s="2776"/>
      <c r="BN242" s="2776"/>
      <c r="BO242" s="2776"/>
      <c r="BP242" s="2776"/>
      <c r="BQ242" s="2776"/>
      <c r="BR242" s="2776"/>
      <c r="BS242" s="2776"/>
      <c r="BT242" s="2776"/>
      <c r="BU242" s="2776"/>
      <c r="BV242" s="2776"/>
      <c r="BW242" s="2776"/>
      <c r="BX242" s="2776"/>
      <c r="BY242" s="2776"/>
      <c r="BZ242" s="2776"/>
      <c r="CA242" s="2776"/>
      <c r="CB242" s="2776"/>
      <c r="CC242" s="2776"/>
      <c r="CD242" s="2776"/>
      <c r="CE242" s="2776"/>
      <c r="CF242" s="2776"/>
      <c r="CG242" s="2776"/>
      <c r="CH242" s="2776"/>
    </row>
    <row r="243" spans="1:94" s="2748" customFormat="1" ht="16.899999999999999" customHeight="1">
      <c r="A243" s="2746"/>
      <c r="B243" s="2746"/>
      <c r="C243" s="3573"/>
      <c r="D243" s="3575" t="s">
        <v>1295</v>
      </c>
      <c r="E243" s="3576" t="s">
        <v>92</v>
      </c>
      <c r="F243" s="3577"/>
      <c r="G243" s="3598"/>
      <c r="H243" s="3598"/>
      <c r="I243" s="3602"/>
      <c r="J243" s="3598"/>
      <c r="K243" s="3598"/>
      <c r="L243" s="3582"/>
      <c r="M243" s="3598"/>
      <c r="N243" s="3598"/>
      <c r="O243" s="3582"/>
      <c r="P243" s="3598"/>
      <c r="Q243" s="3598"/>
      <c r="R243" s="3582"/>
      <c r="S243" s="3603"/>
      <c r="T243" s="3598"/>
      <c r="U243" s="3598"/>
      <c r="V243" s="3598"/>
      <c r="W243" s="3593"/>
      <c r="X243" s="3598"/>
      <c r="Y243" s="3598"/>
      <c r="Z243" s="3602"/>
      <c r="AA243" s="3598"/>
      <c r="AB243" s="3598"/>
      <c r="AC243" s="3582"/>
      <c r="AD243" s="3598"/>
      <c r="AE243" s="3598"/>
      <c r="AF243" s="3582"/>
      <c r="AG243" s="3598"/>
      <c r="AH243" s="3598"/>
      <c r="AI243" s="3592"/>
      <c r="AJ243" s="3598"/>
      <c r="AK243" s="3598"/>
      <c r="AL243" s="3598"/>
      <c r="AM243" s="3592"/>
      <c r="AN243" s="3598"/>
      <c r="AO243" s="3598"/>
      <c r="AP243" s="3602"/>
      <c r="AQ243" s="3598"/>
      <c r="AR243" s="3598"/>
      <c r="AS243" s="3582"/>
      <c r="AT243" s="3598"/>
      <c r="AU243" s="3598"/>
      <c r="AV243" s="3582"/>
      <c r="AW243" s="3598"/>
      <c r="AX243" s="3598"/>
      <c r="AY243" s="3592"/>
      <c r="AZ243" s="3598"/>
      <c r="BA243" s="3598"/>
      <c r="BB243" s="3598"/>
      <c r="BC243" s="3582"/>
      <c r="BD243" s="3582"/>
      <c r="BE243" s="2776"/>
      <c r="BF243" s="2776"/>
      <c r="BG243" s="2776"/>
      <c r="BH243" s="2776"/>
      <c r="BI243" s="2776"/>
      <c r="BJ243" s="2776"/>
      <c r="BK243" s="2776"/>
      <c r="BL243" s="2776"/>
      <c r="BM243" s="2776"/>
      <c r="BN243" s="2776"/>
      <c r="BO243" s="2776"/>
      <c r="BP243" s="2776"/>
      <c r="BQ243" s="2776"/>
      <c r="BR243" s="2776"/>
      <c r="BS243" s="2776"/>
      <c r="BT243" s="2776"/>
      <c r="BU243" s="2776"/>
      <c r="BV243" s="2776"/>
      <c r="BW243" s="2776"/>
      <c r="BX243" s="2776"/>
      <c r="BY243" s="2776"/>
      <c r="BZ243" s="2776"/>
      <c r="CA243" s="2776"/>
      <c r="CB243" s="2776"/>
      <c r="CC243" s="2776"/>
      <c r="CD243" s="2776"/>
      <c r="CE243" s="2776"/>
      <c r="CF243" s="2776"/>
      <c r="CG243" s="2776"/>
      <c r="CH243" s="2776"/>
    </row>
    <row r="244" spans="1:94" s="2748" customFormat="1" ht="16.899999999999999" customHeight="1">
      <c r="A244" s="2746"/>
      <c r="B244" s="2746"/>
      <c r="C244" s="3573"/>
      <c r="D244" s="3579"/>
      <c r="E244" s="3576" t="s">
        <v>338</v>
      </c>
      <c r="F244" s="3577"/>
      <c r="G244" s="3598"/>
      <c r="H244" s="3598"/>
      <c r="I244" s="3602"/>
      <c r="J244" s="3598"/>
      <c r="K244" s="3598"/>
      <c r="L244" s="3582"/>
      <c r="M244" s="3598"/>
      <c r="N244" s="3598"/>
      <c r="O244" s="3582"/>
      <c r="P244" s="3598"/>
      <c r="Q244" s="3598"/>
      <c r="R244" s="3582"/>
      <c r="S244" s="3603"/>
      <c r="T244" s="3598"/>
      <c r="U244" s="3598"/>
      <c r="V244" s="3598"/>
      <c r="W244" s="3593"/>
      <c r="X244" s="3598"/>
      <c r="Y244" s="3598"/>
      <c r="Z244" s="3602"/>
      <c r="AA244" s="3598"/>
      <c r="AB244" s="3598"/>
      <c r="AC244" s="3582"/>
      <c r="AD244" s="3598"/>
      <c r="AE244" s="3598"/>
      <c r="AF244" s="3582"/>
      <c r="AG244" s="3598"/>
      <c r="AH244" s="3598"/>
      <c r="AI244" s="3592"/>
      <c r="AJ244" s="3598"/>
      <c r="AK244" s="3598"/>
      <c r="AL244" s="3598"/>
      <c r="AM244" s="3592"/>
      <c r="AN244" s="3598"/>
      <c r="AO244" s="3598"/>
      <c r="AP244" s="3602"/>
      <c r="AQ244" s="3598"/>
      <c r="AR244" s="3598"/>
      <c r="AS244" s="3582"/>
      <c r="AT244" s="3598"/>
      <c r="AU244" s="3598"/>
      <c r="AV244" s="3582"/>
      <c r="AW244" s="3598"/>
      <c r="AX244" s="3598"/>
      <c r="AY244" s="3592"/>
      <c r="AZ244" s="3598"/>
      <c r="BA244" s="3598"/>
      <c r="BB244" s="3598"/>
      <c r="BC244" s="3582"/>
      <c r="BD244" s="3582"/>
      <c r="BE244" s="2776"/>
      <c r="BF244" s="2776"/>
      <c r="BG244" s="2776"/>
      <c r="BH244" s="2776"/>
      <c r="BI244" s="2776"/>
      <c r="BJ244" s="2776"/>
      <c r="BK244" s="2776"/>
      <c r="BL244" s="2776"/>
      <c r="BM244" s="2776"/>
      <c r="BN244" s="2776"/>
      <c r="BO244" s="2776"/>
      <c r="BP244" s="2776"/>
      <c r="BQ244" s="2776"/>
      <c r="BR244" s="2776"/>
      <c r="BS244" s="2776"/>
      <c r="BT244" s="2776"/>
      <c r="BU244" s="2776"/>
      <c r="BV244" s="2776"/>
      <c r="BW244" s="2776"/>
      <c r="BX244" s="2776"/>
      <c r="BY244" s="2776"/>
      <c r="BZ244" s="2776"/>
      <c r="CA244" s="2776"/>
      <c r="CB244" s="2776"/>
      <c r="CC244" s="2776"/>
      <c r="CD244" s="2776"/>
      <c r="CE244" s="2776"/>
      <c r="CF244" s="2776"/>
      <c r="CG244" s="2776"/>
      <c r="CH244" s="2776"/>
    </row>
    <row r="245" spans="1:94" s="2748" customFormat="1" ht="16.899999999999999" customHeight="1">
      <c r="A245" s="2746"/>
      <c r="B245" s="2746"/>
      <c r="C245" s="3574"/>
      <c r="D245" s="3578"/>
      <c r="E245" s="3576" t="s">
        <v>93</v>
      </c>
      <c r="F245" s="3577"/>
      <c r="G245" s="3598"/>
      <c r="H245" s="3598"/>
      <c r="I245" s="3602"/>
      <c r="J245" s="3598"/>
      <c r="K245" s="3598"/>
      <c r="L245" s="3582"/>
      <c r="M245" s="3598"/>
      <c r="N245" s="3598"/>
      <c r="O245" s="3582"/>
      <c r="P245" s="3598"/>
      <c r="Q245" s="3598"/>
      <c r="R245" s="3582"/>
      <c r="S245" s="3603"/>
      <c r="T245" s="3598"/>
      <c r="U245" s="3598"/>
      <c r="V245" s="3598"/>
      <c r="W245" s="3593"/>
      <c r="X245" s="3598"/>
      <c r="Y245" s="3598"/>
      <c r="Z245" s="3602"/>
      <c r="AA245" s="3598"/>
      <c r="AB245" s="3598"/>
      <c r="AC245" s="3582"/>
      <c r="AD245" s="3598"/>
      <c r="AE245" s="3598"/>
      <c r="AF245" s="3582"/>
      <c r="AG245" s="3598"/>
      <c r="AH245" s="3598"/>
      <c r="AI245" s="3592"/>
      <c r="AJ245" s="3598"/>
      <c r="AK245" s="3598"/>
      <c r="AL245" s="3598"/>
      <c r="AM245" s="3592"/>
      <c r="AN245" s="3598"/>
      <c r="AO245" s="3598"/>
      <c r="AP245" s="3602"/>
      <c r="AQ245" s="3598"/>
      <c r="AR245" s="3598"/>
      <c r="AS245" s="3582"/>
      <c r="AT245" s="3598"/>
      <c r="AU245" s="3598"/>
      <c r="AV245" s="3582"/>
      <c r="AW245" s="3598"/>
      <c r="AX245" s="3598"/>
      <c r="AY245" s="3592"/>
      <c r="AZ245" s="3598"/>
      <c r="BA245" s="3598"/>
      <c r="BB245" s="3598"/>
      <c r="BC245" s="3582"/>
      <c r="BD245" s="3582"/>
      <c r="BE245" s="2776"/>
      <c r="BF245" s="2776"/>
      <c r="BG245" s="2776"/>
      <c r="BH245" s="2776"/>
      <c r="BI245" s="2776"/>
      <c r="BJ245" s="2776"/>
      <c r="BK245" s="2776"/>
      <c r="BL245" s="2776"/>
      <c r="BM245" s="2776"/>
      <c r="BN245" s="2776"/>
      <c r="BO245" s="2776"/>
      <c r="BP245" s="2776"/>
      <c r="BQ245" s="2776"/>
      <c r="BR245" s="2776"/>
      <c r="BS245" s="2776"/>
      <c r="BT245" s="2776"/>
      <c r="BU245" s="2776"/>
      <c r="BV245" s="2776"/>
      <c r="BW245" s="2776"/>
      <c r="BX245" s="2776"/>
      <c r="BY245" s="2776"/>
      <c r="BZ245" s="2776"/>
      <c r="CA245" s="2776"/>
      <c r="CB245" s="2776"/>
      <c r="CC245" s="2776"/>
      <c r="CD245" s="2776"/>
      <c r="CE245" s="2776"/>
      <c r="CF245" s="2776"/>
      <c r="CG245" s="2776"/>
      <c r="CH245" s="2776"/>
    </row>
    <row r="246" spans="1:94" ht="16.899999999999999" customHeight="1">
      <c r="C246" s="3580"/>
      <c r="D246" s="3581"/>
      <c r="E246" s="3582"/>
      <c r="F246" s="3582"/>
      <c r="G246" s="3582"/>
      <c r="H246" s="3582"/>
      <c r="I246" s="3582"/>
      <c r="J246" s="3582"/>
      <c r="K246" s="3582"/>
      <c r="L246" s="3582"/>
      <c r="M246" s="3582"/>
      <c r="N246" s="3582"/>
      <c r="O246" s="3582"/>
      <c r="P246" s="3582"/>
      <c r="Q246" s="3582"/>
      <c r="R246" s="3582"/>
      <c r="S246" s="3582"/>
      <c r="T246" s="3582"/>
      <c r="U246" s="3582"/>
      <c r="V246" s="3582"/>
      <c r="W246" s="3582"/>
      <c r="X246" s="3582"/>
      <c r="Y246" s="3582"/>
      <c r="Z246" s="3582"/>
      <c r="AA246" s="3582"/>
      <c r="AB246" s="3582"/>
      <c r="AC246" s="3582"/>
      <c r="AD246" s="3582"/>
      <c r="AE246" s="3582"/>
      <c r="AF246" s="3582"/>
      <c r="AG246" s="3582"/>
      <c r="AH246" s="3582"/>
      <c r="AI246" s="3582"/>
      <c r="AJ246" s="3582"/>
      <c r="AK246" s="3582"/>
      <c r="AL246" s="3582"/>
      <c r="AM246" s="3582"/>
      <c r="AN246" s="3582"/>
      <c r="AO246" s="3582"/>
      <c r="AP246" s="3582"/>
      <c r="AQ246" s="3582"/>
      <c r="AR246" s="3582"/>
      <c r="AS246" s="3582"/>
      <c r="AT246" s="3582"/>
      <c r="AU246" s="3582"/>
      <c r="AV246" s="3582"/>
      <c r="AW246" s="3582"/>
      <c r="AX246" s="3582"/>
      <c r="AY246" s="3582"/>
      <c r="AZ246" s="3582"/>
      <c r="BA246" s="3582"/>
      <c r="BB246" s="3582"/>
      <c r="BC246" s="3582"/>
      <c r="BD246" s="3582"/>
      <c r="BE246" s="2759"/>
      <c r="BF246" s="2759"/>
      <c r="BG246" s="2759"/>
      <c r="BH246" s="2759"/>
      <c r="BI246" s="2759"/>
      <c r="BJ246" s="2759"/>
      <c r="BK246" s="2759"/>
      <c r="BL246" s="2759"/>
      <c r="BM246" s="2759"/>
      <c r="BN246" s="2759"/>
      <c r="BO246" s="2759"/>
      <c r="BP246" s="2759"/>
      <c r="BQ246" s="2759"/>
      <c r="BR246" s="2759"/>
      <c r="BS246" s="2759"/>
      <c r="BT246" s="2759"/>
      <c r="BU246" s="2759"/>
      <c r="BV246" s="2759"/>
      <c r="BW246" s="2759"/>
      <c r="BX246" s="2759"/>
      <c r="BY246" s="2759"/>
      <c r="BZ246" s="2759"/>
      <c r="CA246" s="2759"/>
      <c r="CB246" s="2759"/>
      <c r="CC246" s="2759"/>
      <c r="CD246" s="2759"/>
      <c r="CE246" s="2759"/>
      <c r="CF246" s="2759"/>
      <c r="CG246" s="2759"/>
      <c r="CH246" s="2759"/>
      <c r="CP246" s="2752"/>
    </row>
    <row r="247" spans="1:94" ht="16.899999999999999" customHeight="1">
      <c r="C247" s="3580"/>
      <c r="D247" s="3581"/>
      <c r="E247" s="3582"/>
      <c r="F247" s="3582"/>
      <c r="G247" s="3589" t="s">
        <v>1262</v>
      </c>
      <c r="H247" s="3589"/>
      <c r="I247" s="3582"/>
      <c r="J247" s="3589" t="s">
        <v>1263</v>
      </c>
      <c r="K247" s="3589"/>
      <c r="L247" s="3582"/>
      <c r="M247" s="3589" t="s">
        <v>1264</v>
      </c>
      <c r="N247" s="3589"/>
      <c r="O247" s="3582"/>
      <c r="P247" s="3589" t="s">
        <v>1265</v>
      </c>
      <c r="Q247" s="3589"/>
      <c r="R247" s="3582"/>
      <c r="S247" s="3582"/>
      <c r="T247" s="3582"/>
      <c r="U247" s="3582"/>
      <c r="V247" s="3582"/>
      <c r="W247" s="3582"/>
      <c r="X247" s="3589" t="s">
        <v>1262</v>
      </c>
      <c r="Y247" s="3589"/>
      <c r="Z247" s="3582"/>
      <c r="AA247" s="3589" t="s">
        <v>1263</v>
      </c>
      <c r="AB247" s="3589"/>
      <c r="AC247" s="3582"/>
      <c r="AD247" s="3589" t="s">
        <v>1264</v>
      </c>
      <c r="AE247" s="3589"/>
      <c r="AF247" s="3582"/>
      <c r="AG247" s="3589" t="s">
        <v>1265</v>
      </c>
      <c r="AH247" s="3589"/>
      <c r="AI247" s="3582"/>
      <c r="AJ247" s="3582"/>
      <c r="AK247" s="3582"/>
      <c r="AL247" s="3582"/>
      <c r="AM247" s="3582"/>
      <c r="AN247" s="3589" t="s">
        <v>1262</v>
      </c>
      <c r="AO247" s="3589"/>
      <c r="AP247" s="3582"/>
      <c r="AQ247" s="3589" t="s">
        <v>1263</v>
      </c>
      <c r="AR247" s="3589"/>
      <c r="AS247" s="3582"/>
      <c r="AT247" s="3589" t="s">
        <v>1264</v>
      </c>
      <c r="AU247" s="3589"/>
      <c r="AV247" s="3582"/>
      <c r="AW247" s="3589" t="s">
        <v>1265</v>
      </c>
      <c r="AX247" s="3589"/>
      <c r="AY247" s="3582"/>
      <c r="AZ247" s="3582"/>
      <c r="BA247" s="3582"/>
      <c r="BB247" s="3582"/>
      <c r="BC247" s="3582"/>
      <c r="BD247" s="3582"/>
      <c r="BE247" s="2759"/>
      <c r="BF247" s="2759"/>
      <c r="BG247" s="2759"/>
      <c r="BH247" s="2759"/>
      <c r="BI247" s="2759"/>
      <c r="BJ247" s="2759"/>
      <c r="BK247" s="2759"/>
      <c r="BL247" s="2759"/>
      <c r="BM247" s="2759"/>
      <c r="BN247" s="2759"/>
      <c r="BO247" s="2759"/>
      <c r="BP247" s="2759"/>
      <c r="BQ247" s="2759"/>
      <c r="BR247" s="2759"/>
      <c r="BS247" s="2759"/>
      <c r="BT247" s="2759"/>
      <c r="BU247" s="2759"/>
      <c r="BV247" s="2759"/>
      <c r="BW247" s="2759"/>
      <c r="BX247" s="2759"/>
      <c r="BY247" s="2759"/>
      <c r="BZ247" s="2759"/>
      <c r="CA247" s="2759"/>
      <c r="CB247" s="2759"/>
      <c r="CC247" s="2759"/>
      <c r="CD247" s="2759"/>
      <c r="CE247" s="2759"/>
      <c r="CF247" s="2759"/>
      <c r="CG247" s="2759"/>
      <c r="CH247" s="2759"/>
      <c r="CP247" s="2752"/>
    </row>
    <row r="248" spans="1:94" ht="16.899999999999999" customHeight="1">
      <c r="C248" s="3541" t="s">
        <v>1297</v>
      </c>
      <c r="D248" s="3542"/>
      <c r="E248" s="3543"/>
      <c r="F248" s="3544"/>
      <c r="G248" s="3591" t="s">
        <v>48</v>
      </c>
      <c r="H248" s="3591" t="s">
        <v>48</v>
      </c>
      <c r="I248" s="3544"/>
      <c r="J248" s="3591" t="s">
        <v>48</v>
      </c>
      <c r="K248" s="3591" t="s">
        <v>48</v>
      </c>
      <c r="L248" s="3544"/>
      <c r="M248" s="3591" t="s">
        <v>48</v>
      </c>
      <c r="N248" s="3591" t="s">
        <v>48</v>
      </c>
      <c r="O248" s="3544"/>
      <c r="P248" s="3591" t="s">
        <v>48</v>
      </c>
      <c r="Q248" s="3591" t="s">
        <v>48</v>
      </c>
      <c r="R248" s="3544"/>
      <c r="S248" s="3544"/>
      <c r="T248" s="3591" t="s">
        <v>48</v>
      </c>
      <c r="U248" s="3591" t="s">
        <v>48</v>
      </c>
      <c r="V248" s="3591" t="s">
        <v>98</v>
      </c>
      <c r="W248" s="3594"/>
      <c r="X248" s="3591" t="s">
        <v>48</v>
      </c>
      <c r="Y248" s="3591" t="s">
        <v>48</v>
      </c>
      <c r="Z248" s="3544"/>
      <c r="AA248" s="3591" t="s">
        <v>48</v>
      </c>
      <c r="AB248" s="3591" t="s">
        <v>48</v>
      </c>
      <c r="AC248" s="3544"/>
      <c r="AD248" s="3591" t="s">
        <v>48</v>
      </c>
      <c r="AE248" s="3591" t="s">
        <v>48</v>
      </c>
      <c r="AF248" s="3544"/>
      <c r="AG248" s="3591" t="s">
        <v>48</v>
      </c>
      <c r="AH248" s="3591" t="s">
        <v>48</v>
      </c>
      <c r="AI248" s="3595"/>
      <c r="AJ248" s="3591" t="s">
        <v>48</v>
      </c>
      <c r="AK248" s="3591" t="s">
        <v>48</v>
      </c>
      <c r="AL248" s="3591" t="s">
        <v>98</v>
      </c>
      <c r="AM248" s="3595"/>
      <c r="AN248" s="3591" t="s">
        <v>48</v>
      </c>
      <c r="AO248" s="3591" t="s">
        <v>48</v>
      </c>
      <c r="AP248" s="3544"/>
      <c r="AQ248" s="3591" t="s">
        <v>48</v>
      </c>
      <c r="AR248" s="3591" t="s">
        <v>48</v>
      </c>
      <c r="AS248" s="3544"/>
      <c r="AT248" s="3591" t="s">
        <v>48</v>
      </c>
      <c r="AU248" s="3591" t="s">
        <v>48</v>
      </c>
      <c r="AV248" s="3544"/>
      <c r="AW248" s="3591" t="s">
        <v>48</v>
      </c>
      <c r="AX248" s="3591" t="s">
        <v>48</v>
      </c>
      <c r="AY248" s="3595"/>
      <c r="AZ248" s="3591" t="s">
        <v>48</v>
      </c>
      <c r="BA248" s="3591" t="s">
        <v>48</v>
      </c>
      <c r="BB248" s="3591" t="s">
        <v>98</v>
      </c>
      <c r="BC248" s="3544"/>
      <c r="BD248" s="3544"/>
      <c r="BE248" s="2788"/>
      <c r="BF248" s="2788"/>
      <c r="BG248" s="2788"/>
      <c r="BH248" s="2788"/>
      <c r="BI248" s="2788"/>
      <c r="BJ248" s="2788"/>
      <c r="BK248" s="2788"/>
      <c r="BL248" s="2788"/>
      <c r="BM248" s="2788"/>
      <c r="BN248" s="2788"/>
      <c r="BO248" s="2788"/>
      <c r="BP248" s="2788"/>
      <c r="BQ248" s="2788"/>
      <c r="BR248" s="2788"/>
      <c r="BS248" s="2788"/>
      <c r="BT248" s="2788"/>
      <c r="BU248" s="2788"/>
      <c r="BV248" s="2788"/>
      <c r="BW248" s="2788"/>
      <c r="BX248" s="2788"/>
      <c r="BY248" s="2788"/>
      <c r="BZ248" s="2788"/>
      <c r="CA248" s="2788"/>
      <c r="CB248" s="2788"/>
      <c r="CC248" s="2788"/>
      <c r="CD248" s="2788"/>
      <c r="CE248" s="2788"/>
      <c r="CF248" s="2788"/>
      <c r="CG248" s="2788"/>
      <c r="CH248" s="2788"/>
      <c r="CP248" s="2752"/>
    </row>
    <row r="249" spans="1:94" ht="16.899999999999999" customHeight="1">
      <c r="C249" s="3549"/>
      <c r="D249" s="3550"/>
      <c r="E249" s="3551"/>
      <c r="F249" s="3552"/>
      <c r="G249" s="3596" t="s">
        <v>107</v>
      </c>
      <c r="H249" s="3596" t="s">
        <v>108</v>
      </c>
      <c r="I249" s="3544"/>
      <c r="J249" s="3596" t="s">
        <v>107</v>
      </c>
      <c r="K249" s="3596" t="s">
        <v>108</v>
      </c>
      <c r="L249" s="3544"/>
      <c r="M249" s="3596" t="s">
        <v>107</v>
      </c>
      <c r="N249" s="3596" t="s">
        <v>108</v>
      </c>
      <c r="O249" s="3544"/>
      <c r="P249" s="3596" t="s">
        <v>107</v>
      </c>
      <c r="Q249" s="3596" t="s">
        <v>108</v>
      </c>
      <c r="R249" s="3544"/>
      <c r="S249" s="3552"/>
      <c r="T249" s="3596" t="s">
        <v>107</v>
      </c>
      <c r="U249" s="3596" t="s">
        <v>108</v>
      </c>
      <c r="V249" s="3596" t="s">
        <v>109</v>
      </c>
      <c r="W249" s="3597"/>
      <c r="X249" s="3596" t="s">
        <v>107</v>
      </c>
      <c r="Y249" s="3596" t="s">
        <v>108</v>
      </c>
      <c r="Z249" s="3544"/>
      <c r="AA249" s="3596" t="s">
        <v>107</v>
      </c>
      <c r="AB249" s="3596" t="s">
        <v>108</v>
      </c>
      <c r="AC249" s="3544"/>
      <c r="AD249" s="3596" t="s">
        <v>107</v>
      </c>
      <c r="AE249" s="3596" t="s">
        <v>108</v>
      </c>
      <c r="AF249" s="3544"/>
      <c r="AG249" s="3596" t="s">
        <v>107</v>
      </c>
      <c r="AH249" s="3596" t="s">
        <v>108</v>
      </c>
      <c r="AI249" s="3595"/>
      <c r="AJ249" s="3596" t="s">
        <v>107</v>
      </c>
      <c r="AK249" s="3596" t="s">
        <v>108</v>
      </c>
      <c r="AL249" s="3596" t="s">
        <v>109</v>
      </c>
      <c r="AM249" s="3595"/>
      <c r="AN249" s="3596" t="s">
        <v>107</v>
      </c>
      <c r="AO249" s="3596" t="s">
        <v>108</v>
      </c>
      <c r="AP249" s="3544"/>
      <c r="AQ249" s="3596" t="s">
        <v>107</v>
      </c>
      <c r="AR249" s="3596" t="s">
        <v>108</v>
      </c>
      <c r="AS249" s="3544"/>
      <c r="AT249" s="3596" t="s">
        <v>107</v>
      </c>
      <c r="AU249" s="3596" t="s">
        <v>108</v>
      </c>
      <c r="AV249" s="3544"/>
      <c r="AW249" s="3596" t="s">
        <v>107</v>
      </c>
      <c r="AX249" s="3596" t="s">
        <v>108</v>
      </c>
      <c r="AY249" s="3595"/>
      <c r="AZ249" s="3596" t="s">
        <v>107</v>
      </c>
      <c r="BA249" s="3596" t="s">
        <v>108</v>
      </c>
      <c r="BB249" s="3596" t="s">
        <v>109</v>
      </c>
      <c r="BC249" s="3544"/>
      <c r="BD249" s="3544"/>
      <c r="BE249" s="2788"/>
      <c r="BF249" s="2788"/>
      <c r="BG249" s="2788"/>
      <c r="BH249" s="2788"/>
      <c r="BI249" s="2788"/>
      <c r="BJ249" s="2788"/>
      <c r="BK249" s="2788"/>
      <c r="BL249" s="2788"/>
      <c r="BM249" s="2788"/>
      <c r="BN249" s="2788"/>
      <c r="BO249" s="2788"/>
      <c r="BP249" s="2788"/>
      <c r="BQ249" s="2788"/>
      <c r="BR249" s="2788"/>
      <c r="BS249" s="2788"/>
      <c r="BT249" s="2788"/>
      <c r="BU249" s="2788"/>
      <c r="BV249" s="2788"/>
      <c r="BW249" s="2788"/>
      <c r="BX249" s="2788"/>
      <c r="BY249" s="2788"/>
      <c r="BZ249" s="2788"/>
      <c r="CA249" s="2788"/>
      <c r="CB249" s="2788"/>
      <c r="CC249" s="2788"/>
      <c r="CD249" s="2788"/>
      <c r="CE249" s="2788"/>
      <c r="CF249" s="2788"/>
      <c r="CG249" s="2788"/>
      <c r="CH249" s="2788"/>
      <c r="CP249" s="2752"/>
    </row>
    <row r="250" spans="1:94" ht="16.899999999999999" customHeight="1">
      <c r="C250" s="3557" t="s">
        <v>1267</v>
      </c>
      <c r="D250" s="3558"/>
      <c r="E250" s="2928"/>
      <c r="F250" s="3559"/>
      <c r="G250" s="3558"/>
      <c r="H250" s="3601"/>
      <c r="I250" s="3601"/>
      <c r="J250" s="3558"/>
      <c r="K250" s="3601"/>
      <c r="L250" s="3601"/>
      <c r="M250" s="3558"/>
      <c r="N250" s="3601"/>
      <c r="O250" s="3601"/>
      <c r="P250" s="3558"/>
      <c r="Q250" s="3601"/>
      <c r="R250" s="3601"/>
      <c r="S250" s="3601"/>
      <c r="T250" s="3558"/>
      <c r="U250" s="3601"/>
      <c r="V250" s="3601"/>
      <c r="W250" s="3601"/>
      <c r="X250" s="3558"/>
      <c r="Y250" s="3601"/>
      <c r="Z250" s="3601"/>
      <c r="AA250" s="3558"/>
      <c r="AB250" s="3601"/>
      <c r="AC250" s="3601"/>
      <c r="AD250" s="3558"/>
      <c r="AE250" s="3601"/>
      <c r="AF250" s="3601"/>
      <c r="AG250" s="3558"/>
      <c r="AH250" s="3601"/>
      <c r="AI250" s="3601"/>
      <c r="AJ250" s="3558"/>
      <c r="AK250" s="3601"/>
      <c r="AL250" s="3601"/>
      <c r="AM250" s="3601"/>
      <c r="AN250" s="3558"/>
      <c r="AO250" s="3601"/>
      <c r="AP250" s="3601"/>
      <c r="AQ250" s="3558"/>
      <c r="AR250" s="3601"/>
      <c r="AS250" s="3601"/>
      <c r="AT250" s="3558"/>
      <c r="AU250" s="3601"/>
      <c r="AV250" s="3601"/>
      <c r="AW250" s="3558"/>
      <c r="AX250" s="3601"/>
      <c r="AY250" s="3601"/>
      <c r="AZ250" s="3558"/>
      <c r="BA250" s="3601"/>
      <c r="BB250" s="3601"/>
      <c r="BC250" s="3601"/>
      <c r="BD250" s="3601"/>
      <c r="BE250" s="2795"/>
      <c r="BF250" s="2795"/>
      <c r="BG250" s="2795"/>
      <c r="BH250" s="2795"/>
      <c r="BI250" s="2795"/>
      <c r="BJ250" s="2795"/>
      <c r="BK250" s="2795"/>
      <c r="BL250" s="2795"/>
      <c r="BM250" s="2795"/>
      <c r="BN250" s="2795"/>
      <c r="BO250" s="2795"/>
      <c r="BP250" s="2795"/>
      <c r="BQ250" s="2795"/>
      <c r="BR250" s="2795"/>
      <c r="BS250" s="2795"/>
      <c r="BT250" s="2795"/>
      <c r="BU250" s="2795"/>
      <c r="BV250" s="2795"/>
      <c r="BW250" s="2795"/>
      <c r="BX250" s="2795"/>
      <c r="BY250" s="2795"/>
      <c r="BZ250" s="2795"/>
      <c r="CA250" s="2795"/>
      <c r="CB250" s="2795"/>
      <c r="CC250" s="2795"/>
      <c r="CD250" s="2795"/>
      <c r="CE250" s="2795"/>
      <c r="CF250" s="2795"/>
      <c r="CG250" s="2795"/>
      <c r="CH250" s="2795"/>
      <c r="CP250" s="2752"/>
    </row>
    <row r="251" spans="1:94" s="2748" customFormat="1" ht="16.899999999999999" customHeight="1">
      <c r="A251" s="2746"/>
      <c r="B251" s="2746"/>
      <c r="C251" s="3561" t="s">
        <v>102</v>
      </c>
      <c r="D251" s="3562" t="s">
        <v>1283</v>
      </c>
      <c r="E251" s="3563"/>
      <c r="F251" s="3564"/>
      <c r="G251" s="3598"/>
      <c r="H251" s="3598"/>
      <c r="I251" s="3581"/>
      <c r="J251" s="3598"/>
      <c r="K251" s="3598"/>
      <c r="L251" s="3581"/>
      <c r="M251" s="3598"/>
      <c r="N251" s="3598"/>
      <c r="O251" s="3581"/>
      <c r="P251" s="3598"/>
      <c r="Q251" s="3598"/>
      <c r="R251" s="3581"/>
      <c r="S251" s="3564"/>
      <c r="T251" s="3598"/>
      <c r="U251" s="3598"/>
      <c r="V251" s="3598"/>
      <c r="W251" s="3593"/>
      <c r="X251" s="3598"/>
      <c r="Y251" s="3598"/>
      <c r="Z251" s="3581"/>
      <c r="AA251" s="3598"/>
      <c r="AB251" s="3598"/>
      <c r="AC251" s="3581"/>
      <c r="AD251" s="3598"/>
      <c r="AE251" s="3598"/>
      <c r="AF251" s="3581"/>
      <c r="AG251" s="3598"/>
      <c r="AH251" s="3598"/>
      <c r="AI251" s="3592"/>
      <c r="AJ251" s="3598"/>
      <c r="AK251" s="3598"/>
      <c r="AL251" s="3598"/>
      <c r="AM251" s="3592"/>
      <c r="AN251" s="3598"/>
      <c r="AO251" s="3598"/>
      <c r="AP251" s="3581"/>
      <c r="AQ251" s="3598"/>
      <c r="AR251" s="3598"/>
      <c r="AS251" s="3581"/>
      <c r="AT251" s="3598"/>
      <c r="AU251" s="3598"/>
      <c r="AV251" s="3581"/>
      <c r="AW251" s="3598"/>
      <c r="AX251" s="3598"/>
      <c r="AY251" s="3592"/>
      <c r="AZ251" s="3598"/>
      <c r="BA251" s="3598"/>
      <c r="BB251" s="3598"/>
      <c r="BC251" s="3581"/>
      <c r="BD251" s="3581"/>
      <c r="BE251" s="2799"/>
      <c r="BF251" s="2799"/>
      <c r="BG251" s="2799"/>
      <c r="BH251" s="2799"/>
      <c r="BI251" s="2799"/>
      <c r="BJ251" s="2799"/>
      <c r="BK251" s="2799"/>
      <c r="BL251" s="2799"/>
      <c r="BM251" s="2799"/>
      <c r="BN251" s="2799"/>
      <c r="BO251" s="2799"/>
      <c r="BP251" s="2799"/>
      <c r="BQ251" s="2799"/>
      <c r="BR251" s="2799"/>
      <c r="BS251" s="2799"/>
      <c r="BT251" s="2799"/>
      <c r="BU251" s="2799"/>
      <c r="BV251" s="2799"/>
      <c r="BW251" s="2799"/>
      <c r="BX251" s="2799"/>
      <c r="BY251" s="2799"/>
      <c r="BZ251" s="2799"/>
      <c r="CA251" s="2799"/>
      <c r="CB251" s="2799"/>
      <c r="CC251" s="2799"/>
      <c r="CD251" s="2799"/>
      <c r="CE251" s="2799"/>
      <c r="CF251" s="2799"/>
      <c r="CG251" s="2799"/>
      <c r="CH251" s="2799"/>
    </row>
    <row r="252" spans="1:94" s="2748" customFormat="1" ht="16.899999999999999" customHeight="1">
      <c r="A252" s="2746"/>
      <c r="B252" s="2746"/>
      <c r="C252" s="3565"/>
      <c r="D252" s="3562" t="s">
        <v>1284</v>
      </c>
      <c r="E252" s="3563"/>
      <c r="F252" s="3564"/>
      <c r="G252" s="3598"/>
      <c r="H252" s="3598"/>
      <c r="I252" s="3581"/>
      <c r="J252" s="3598"/>
      <c r="K252" s="3598"/>
      <c r="L252" s="3581"/>
      <c r="M252" s="3598"/>
      <c r="N252" s="3598"/>
      <c r="O252" s="3581"/>
      <c r="P252" s="3598"/>
      <c r="Q252" s="3598"/>
      <c r="R252" s="3581"/>
      <c r="S252" s="3564"/>
      <c r="T252" s="3598"/>
      <c r="U252" s="3598"/>
      <c r="V252" s="3598"/>
      <c r="W252" s="3593"/>
      <c r="X252" s="3598"/>
      <c r="Y252" s="3598"/>
      <c r="Z252" s="3581"/>
      <c r="AA252" s="3598"/>
      <c r="AB252" s="3598"/>
      <c r="AC252" s="3581"/>
      <c r="AD252" s="3598"/>
      <c r="AE252" s="3598"/>
      <c r="AF252" s="3581"/>
      <c r="AG252" s="3598"/>
      <c r="AH252" s="3598"/>
      <c r="AI252" s="3592"/>
      <c r="AJ252" s="3598"/>
      <c r="AK252" s="3598"/>
      <c r="AL252" s="3598"/>
      <c r="AM252" s="3592"/>
      <c r="AN252" s="3598"/>
      <c r="AO252" s="3598"/>
      <c r="AP252" s="3581"/>
      <c r="AQ252" s="3598"/>
      <c r="AR252" s="3598"/>
      <c r="AS252" s="3581"/>
      <c r="AT252" s="3598"/>
      <c r="AU252" s="3598"/>
      <c r="AV252" s="3581"/>
      <c r="AW252" s="3598"/>
      <c r="AX252" s="3598"/>
      <c r="AY252" s="3592"/>
      <c r="AZ252" s="3598"/>
      <c r="BA252" s="3598"/>
      <c r="BB252" s="3598"/>
      <c r="BC252" s="3581"/>
      <c r="BD252" s="3581"/>
      <c r="BE252" s="2799"/>
      <c r="BF252" s="2799"/>
      <c r="BG252" s="2799"/>
      <c r="BH252" s="2799"/>
      <c r="BI252" s="2799"/>
      <c r="BJ252" s="2799"/>
      <c r="BK252" s="2799"/>
      <c r="BL252" s="2799"/>
      <c r="BM252" s="2799"/>
      <c r="BN252" s="2799"/>
      <c r="BO252" s="2799"/>
      <c r="BP252" s="2799"/>
      <c r="BQ252" s="2799"/>
      <c r="BR252" s="2799"/>
      <c r="BS252" s="2799"/>
      <c r="BT252" s="2799"/>
      <c r="BU252" s="2799"/>
      <c r="BV252" s="2799"/>
      <c r="BW252" s="2799"/>
      <c r="BX252" s="2799"/>
      <c r="BY252" s="2799"/>
      <c r="BZ252" s="2799"/>
      <c r="CA252" s="2799"/>
      <c r="CB252" s="2799"/>
      <c r="CC252" s="2799"/>
      <c r="CD252" s="2799"/>
      <c r="CE252" s="2799"/>
      <c r="CF252" s="2799"/>
      <c r="CG252" s="2799"/>
      <c r="CH252" s="2799"/>
    </row>
    <row r="253" spans="1:94" s="2748" customFormat="1" ht="16.899999999999999" customHeight="1">
      <c r="A253" s="2746"/>
      <c r="B253" s="2746"/>
      <c r="C253" s="3565"/>
      <c r="D253" s="3562" t="s">
        <v>1285</v>
      </c>
      <c r="E253" s="3563"/>
      <c r="F253" s="3564"/>
      <c r="G253" s="3598"/>
      <c r="H253" s="3598"/>
      <c r="I253" s="3581"/>
      <c r="J253" s="3598"/>
      <c r="K253" s="3598"/>
      <c r="L253" s="3581"/>
      <c r="M253" s="3598"/>
      <c r="N253" s="3598"/>
      <c r="O253" s="3581"/>
      <c r="P253" s="3598"/>
      <c r="Q253" s="3598"/>
      <c r="R253" s="3581"/>
      <c r="S253" s="3564"/>
      <c r="T253" s="3598"/>
      <c r="U253" s="3598"/>
      <c r="V253" s="3598"/>
      <c r="W253" s="3593"/>
      <c r="X253" s="3598"/>
      <c r="Y253" s="3598"/>
      <c r="Z253" s="3581"/>
      <c r="AA253" s="3598"/>
      <c r="AB253" s="3598"/>
      <c r="AC253" s="3581"/>
      <c r="AD253" s="3598"/>
      <c r="AE253" s="3598"/>
      <c r="AF253" s="3581"/>
      <c r="AG253" s="3598"/>
      <c r="AH253" s="3598"/>
      <c r="AI253" s="3592"/>
      <c r="AJ253" s="3598"/>
      <c r="AK253" s="3598"/>
      <c r="AL253" s="3598"/>
      <c r="AM253" s="3592"/>
      <c r="AN253" s="3598"/>
      <c r="AO253" s="3598"/>
      <c r="AP253" s="3581"/>
      <c r="AQ253" s="3598"/>
      <c r="AR253" s="3598"/>
      <c r="AS253" s="3581"/>
      <c r="AT253" s="3598"/>
      <c r="AU253" s="3598"/>
      <c r="AV253" s="3581"/>
      <c r="AW253" s="3598"/>
      <c r="AX253" s="3598"/>
      <c r="AY253" s="3592"/>
      <c r="AZ253" s="3598"/>
      <c r="BA253" s="3598"/>
      <c r="BB253" s="3598"/>
      <c r="BC253" s="3581"/>
      <c r="BD253" s="3581"/>
      <c r="BE253" s="2799"/>
      <c r="BF253" s="2799"/>
      <c r="BG253" s="2799"/>
      <c r="BH253" s="2799"/>
      <c r="BI253" s="2799"/>
      <c r="BJ253" s="2799"/>
      <c r="BK253" s="2799"/>
      <c r="BL253" s="2799"/>
      <c r="BM253" s="2799"/>
      <c r="BN253" s="2799"/>
      <c r="BO253" s="2799"/>
      <c r="BP253" s="2799"/>
      <c r="BQ253" s="2799"/>
      <c r="BR253" s="2799"/>
      <c r="BS253" s="2799"/>
      <c r="BT253" s="2799"/>
      <c r="BU253" s="2799"/>
      <c r="BV253" s="2799"/>
      <c r="BW253" s="2799"/>
      <c r="BX253" s="2799"/>
      <c r="BY253" s="2799"/>
      <c r="BZ253" s="2799"/>
      <c r="CA253" s="2799"/>
      <c r="CB253" s="2799"/>
      <c r="CC253" s="2799"/>
      <c r="CD253" s="2799"/>
      <c r="CE253" s="2799"/>
      <c r="CF253" s="2799"/>
      <c r="CG253" s="2799"/>
      <c r="CH253" s="2799"/>
    </row>
    <row r="254" spans="1:94" s="2748" customFormat="1" ht="16.899999999999999" customHeight="1">
      <c r="A254" s="2746"/>
      <c r="B254" s="2746"/>
      <c r="C254" s="3565"/>
      <c r="D254" s="3562" t="s">
        <v>1286</v>
      </c>
      <c r="E254" s="3563"/>
      <c r="F254" s="3564"/>
      <c r="G254" s="3598"/>
      <c r="H254" s="3598"/>
      <c r="I254" s="3581"/>
      <c r="J254" s="3598"/>
      <c r="K254" s="3598"/>
      <c r="L254" s="3581"/>
      <c r="M254" s="3598"/>
      <c r="N254" s="3598"/>
      <c r="O254" s="3581"/>
      <c r="P254" s="3598"/>
      <c r="Q254" s="3598"/>
      <c r="R254" s="3581"/>
      <c r="S254" s="3564"/>
      <c r="T254" s="3598"/>
      <c r="U254" s="3598"/>
      <c r="V254" s="3598"/>
      <c r="W254" s="3593"/>
      <c r="X254" s="3598"/>
      <c r="Y254" s="3598"/>
      <c r="Z254" s="3581"/>
      <c r="AA254" s="3598"/>
      <c r="AB254" s="3598"/>
      <c r="AC254" s="3581"/>
      <c r="AD254" s="3598"/>
      <c r="AE254" s="3598"/>
      <c r="AF254" s="3581"/>
      <c r="AG254" s="3598"/>
      <c r="AH254" s="3598"/>
      <c r="AI254" s="3592"/>
      <c r="AJ254" s="3598"/>
      <c r="AK254" s="3598"/>
      <c r="AL254" s="3598"/>
      <c r="AM254" s="3592"/>
      <c r="AN254" s="3598"/>
      <c r="AO254" s="3598"/>
      <c r="AP254" s="3581"/>
      <c r="AQ254" s="3598"/>
      <c r="AR254" s="3598"/>
      <c r="AS254" s="3581"/>
      <c r="AT254" s="3598"/>
      <c r="AU254" s="3598"/>
      <c r="AV254" s="3581"/>
      <c r="AW254" s="3598"/>
      <c r="AX254" s="3598"/>
      <c r="AY254" s="3592"/>
      <c r="AZ254" s="3598"/>
      <c r="BA254" s="3598"/>
      <c r="BB254" s="3598"/>
      <c r="BC254" s="3581"/>
      <c r="BD254" s="3581"/>
      <c r="BE254" s="2799"/>
      <c r="BF254" s="2799"/>
      <c r="BG254" s="2799"/>
      <c r="BH254" s="2799"/>
      <c r="BI254" s="2799"/>
      <c r="BJ254" s="2799"/>
      <c r="BK254" s="2799"/>
      <c r="BL254" s="2799"/>
      <c r="BM254" s="2799"/>
      <c r="BN254" s="2799"/>
      <c r="BO254" s="2799"/>
      <c r="BP254" s="2799"/>
      <c r="BQ254" s="2799"/>
      <c r="BR254" s="2799"/>
      <c r="BS254" s="2799"/>
      <c r="BT254" s="2799"/>
      <c r="BU254" s="2799"/>
      <c r="BV254" s="2799"/>
      <c r="BW254" s="2799"/>
      <c r="BX254" s="2799"/>
      <c r="BY254" s="2799"/>
      <c r="BZ254" s="2799"/>
      <c r="CA254" s="2799"/>
      <c r="CB254" s="2799"/>
      <c r="CC254" s="2799"/>
      <c r="CD254" s="2799"/>
      <c r="CE254" s="2799"/>
      <c r="CF254" s="2799"/>
      <c r="CG254" s="2799"/>
      <c r="CH254" s="2799"/>
    </row>
    <row r="255" spans="1:94" s="2748" customFormat="1" ht="16.899999999999999" customHeight="1">
      <c r="A255" s="2746"/>
      <c r="B255" s="2746"/>
      <c r="C255" s="3565"/>
      <c r="D255" s="3562" t="s">
        <v>1287</v>
      </c>
      <c r="E255" s="3563"/>
      <c r="F255" s="3564"/>
      <c r="G255" s="3598"/>
      <c r="H255" s="3598"/>
      <c r="I255" s="3581"/>
      <c r="J255" s="3598"/>
      <c r="K255" s="3598"/>
      <c r="L255" s="3581"/>
      <c r="M255" s="3598"/>
      <c r="N255" s="3598"/>
      <c r="O255" s="3581"/>
      <c r="P255" s="3598"/>
      <c r="Q255" s="3598"/>
      <c r="R255" s="3581"/>
      <c r="S255" s="3564"/>
      <c r="T255" s="3598"/>
      <c r="U255" s="3598"/>
      <c r="V255" s="3598"/>
      <c r="W255" s="3593"/>
      <c r="X255" s="3598"/>
      <c r="Y255" s="3598"/>
      <c r="Z255" s="3581"/>
      <c r="AA255" s="3598"/>
      <c r="AB255" s="3598"/>
      <c r="AC255" s="3581"/>
      <c r="AD255" s="3598"/>
      <c r="AE255" s="3598"/>
      <c r="AF255" s="3581"/>
      <c r="AG255" s="3598"/>
      <c r="AH255" s="3598"/>
      <c r="AI255" s="3592"/>
      <c r="AJ255" s="3598"/>
      <c r="AK255" s="3598"/>
      <c r="AL255" s="3598"/>
      <c r="AM255" s="3592"/>
      <c r="AN255" s="3598"/>
      <c r="AO255" s="3598"/>
      <c r="AP255" s="3581"/>
      <c r="AQ255" s="3598"/>
      <c r="AR255" s="3598"/>
      <c r="AS255" s="3581"/>
      <c r="AT255" s="3598"/>
      <c r="AU255" s="3598"/>
      <c r="AV255" s="3581"/>
      <c r="AW255" s="3598"/>
      <c r="AX255" s="3598"/>
      <c r="AY255" s="3592"/>
      <c r="AZ255" s="3598"/>
      <c r="BA255" s="3598"/>
      <c r="BB255" s="3598"/>
      <c r="BC255" s="3581"/>
      <c r="BD255" s="3581"/>
      <c r="BE255" s="2799"/>
      <c r="BF255" s="2799"/>
      <c r="BG255" s="2799"/>
      <c r="BH255" s="2799"/>
      <c r="BI255" s="2799"/>
      <c r="BJ255" s="2799"/>
      <c r="BK255" s="2799"/>
      <c r="BL255" s="2799"/>
      <c r="BM255" s="2799"/>
      <c r="BN255" s="2799"/>
      <c r="BO255" s="2799"/>
      <c r="BP255" s="2799"/>
      <c r="BQ255" s="2799"/>
      <c r="BR255" s="2799"/>
      <c r="BS255" s="2799"/>
      <c r="BT255" s="2799"/>
      <c r="BU255" s="2799"/>
      <c r="BV255" s="2799"/>
      <c r="BW255" s="2799"/>
      <c r="BX255" s="2799"/>
      <c r="BY255" s="2799"/>
      <c r="BZ255" s="2799"/>
      <c r="CA255" s="2799"/>
      <c r="CB255" s="2799"/>
      <c r="CC255" s="2799"/>
      <c r="CD255" s="2799"/>
      <c r="CE255" s="2799"/>
      <c r="CF255" s="2799"/>
      <c r="CG255" s="2799"/>
      <c r="CH255" s="2799"/>
    </row>
    <row r="256" spans="1:94" s="2748" customFormat="1" ht="16.899999999999999" customHeight="1">
      <c r="A256" s="2746"/>
      <c r="B256" s="2746"/>
      <c r="C256" s="3567"/>
      <c r="D256" s="3562" t="s">
        <v>1288</v>
      </c>
      <c r="E256" s="3563"/>
      <c r="F256" s="3564"/>
      <c r="G256" s="3598"/>
      <c r="H256" s="3598"/>
      <c r="I256" s="3581"/>
      <c r="J256" s="3598"/>
      <c r="K256" s="3598"/>
      <c r="L256" s="3581"/>
      <c r="M256" s="3598"/>
      <c r="N256" s="3598"/>
      <c r="O256" s="3581"/>
      <c r="P256" s="3598"/>
      <c r="Q256" s="3598"/>
      <c r="R256" s="3581"/>
      <c r="S256" s="3564"/>
      <c r="T256" s="3598"/>
      <c r="U256" s="3598"/>
      <c r="V256" s="3598"/>
      <c r="W256" s="3593"/>
      <c r="X256" s="3598"/>
      <c r="Y256" s="3598"/>
      <c r="Z256" s="3581"/>
      <c r="AA256" s="3598"/>
      <c r="AB256" s="3598"/>
      <c r="AC256" s="3581"/>
      <c r="AD256" s="3598"/>
      <c r="AE256" s="3598"/>
      <c r="AF256" s="3581"/>
      <c r="AG256" s="3598"/>
      <c r="AH256" s="3598"/>
      <c r="AI256" s="3592"/>
      <c r="AJ256" s="3598"/>
      <c r="AK256" s="3598"/>
      <c r="AL256" s="3598"/>
      <c r="AM256" s="3592"/>
      <c r="AN256" s="3598"/>
      <c r="AO256" s="3598"/>
      <c r="AP256" s="3581"/>
      <c r="AQ256" s="3598"/>
      <c r="AR256" s="3598"/>
      <c r="AS256" s="3581"/>
      <c r="AT256" s="3598"/>
      <c r="AU256" s="3598"/>
      <c r="AV256" s="3581"/>
      <c r="AW256" s="3598"/>
      <c r="AX256" s="3598"/>
      <c r="AY256" s="3592"/>
      <c r="AZ256" s="3598"/>
      <c r="BA256" s="3598"/>
      <c r="BB256" s="3598"/>
      <c r="BC256" s="3581"/>
      <c r="BD256" s="3581"/>
      <c r="BE256" s="2799"/>
      <c r="BF256" s="2799"/>
      <c r="BG256" s="2799"/>
      <c r="BH256" s="2799"/>
      <c r="BI256" s="2799"/>
      <c r="BJ256" s="2799"/>
      <c r="BK256" s="2799"/>
      <c r="BL256" s="2799"/>
      <c r="BM256" s="2799"/>
      <c r="BN256" s="2799"/>
      <c r="BO256" s="2799"/>
      <c r="BP256" s="2799"/>
      <c r="BQ256" s="2799"/>
      <c r="BR256" s="2799"/>
      <c r="BS256" s="2799"/>
      <c r="BT256" s="2799"/>
      <c r="BU256" s="2799"/>
      <c r="BV256" s="2799"/>
      <c r="BW256" s="2799"/>
      <c r="BX256" s="2799"/>
      <c r="BY256" s="2799"/>
      <c r="BZ256" s="2799"/>
      <c r="CA256" s="2799"/>
      <c r="CB256" s="2799"/>
      <c r="CC256" s="2799"/>
      <c r="CD256" s="2799"/>
      <c r="CE256" s="2799"/>
      <c r="CF256" s="2799"/>
      <c r="CG256" s="2799"/>
      <c r="CH256" s="2799"/>
    </row>
    <row r="257" spans="1:94" s="2748" customFormat="1" ht="16.899999999999999" customHeight="1">
      <c r="A257" s="2746"/>
      <c r="B257" s="2746"/>
      <c r="C257" s="3568" t="s">
        <v>1293</v>
      </c>
      <c r="D257" s="3562" t="s">
        <v>1283</v>
      </c>
      <c r="E257" s="3563"/>
      <c r="F257" s="3564"/>
      <c r="G257" s="3598"/>
      <c r="H257" s="3598"/>
      <c r="I257" s="3581"/>
      <c r="J257" s="3598"/>
      <c r="K257" s="3598"/>
      <c r="L257" s="3581"/>
      <c r="M257" s="3598"/>
      <c r="N257" s="3598"/>
      <c r="O257" s="3581"/>
      <c r="P257" s="3598"/>
      <c r="Q257" s="3598"/>
      <c r="R257" s="3581"/>
      <c r="S257" s="3564"/>
      <c r="T257" s="3598"/>
      <c r="U257" s="3598"/>
      <c r="V257" s="3598"/>
      <c r="W257" s="3593"/>
      <c r="X257" s="3598"/>
      <c r="Y257" s="3598"/>
      <c r="Z257" s="3581"/>
      <c r="AA257" s="3598"/>
      <c r="AB257" s="3598"/>
      <c r="AC257" s="3581"/>
      <c r="AD257" s="3598"/>
      <c r="AE257" s="3598"/>
      <c r="AF257" s="3581"/>
      <c r="AG257" s="3598"/>
      <c r="AH257" s="3598"/>
      <c r="AI257" s="3592"/>
      <c r="AJ257" s="3598"/>
      <c r="AK257" s="3598"/>
      <c r="AL257" s="3598"/>
      <c r="AM257" s="3592"/>
      <c r="AN257" s="3598"/>
      <c r="AO257" s="3598"/>
      <c r="AP257" s="3581"/>
      <c r="AQ257" s="3598"/>
      <c r="AR257" s="3598"/>
      <c r="AS257" s="3581"/>
      <c r="AT257" s="3598"/>
      <c r="AU257" s="3598"/>
      <c r="AV257" s="3581"/>
      <c r="AW257" s="3598"/>
      <c r="AX257" s="3598"/>
      <c r="AY257" s="3592"/>
      <c r="AZ257" s="3598"/>
      <c r="BA257" s="3598"/>
      <c r="BB257" s="3598"/>
      <c r="BC257" s="3581"/>
      <c r="BD257" s="3581"/>
      <c r="BE257" s="2799"/>
      <c r="BF257" s="2799"/>
      <c r="BG257" s="2799"/>
      <c r="BH257" s="2799"/>
      <c r="BI257" s="2799"/>
      <c r="BJ257" s="2799"/>
      <c r="BK257" s="2799"/>
      <c r="BL257" s="2799"/>
      <c r="BM257" s="2799"/>
      <c r="BN257" s="2799"/>
      <c r="BO257" s="2799"/>
      <c r="BP257" s="2799"/>
      <c r="BQ257" s="2799"/>
      <c r="BR257" s="2799"/>
      <c r="BS257" s="2799"/>
      <c r="BT257" s="2799"/>
      <c r="BU257" s="2799"/>
      <c r="BV257" s="2799"/>
      <c r="BW257" s="2799"/>
      <c r="BX257" s="2799"/>
      <c r="BY257" s="2799"/>
      <c r="BZ257" s="2799"/>
      <c r="CA257" s="2799"/>
      <c r="CB257" s="2799"/>
      <c r="CC257" s="2799"/>
      <c r="CD257" s="2799"/>
      <c r="CE257" s="2799"/>
      <c r="CF257" s="2799"/>
      <c r="CG257" s="2799"/>
      <c r="CH257" s="2799"/>
    </row>
    <row r="258" spans="1:94" s="2748" customFormat="1" ht="16.899999999999999" customHeight="1">
      <c r="A258" s="2746"/>
      <c r="B258" s="2746"/>
      <c r="C258" s="3569"/>
      <c r="D258" s="3562" t="s">
        <v>1284</v>
      </c>
      <c r="E258" s="3563"/>
      <c r="F258" s="3564"/>
      <c r="G258" s="3598"/>
      <c r="H258" s="3598"/>
      <c r="I258" s="3581"/>
      <c r="J258" s="3598"/>
      <c r="K258" s="3598"/>
      <c r="L258" s="3581"/>
      <c r="M258" s="3598"/>
      <c r="N258" s="3598"/>
      <c r="O258" s="3581"/>
      <c r="P258" s="3598"/>
      <c r="Q258" s="3598"/>
      <c r="R258" s="3581"/>
      <c r="S258" s="3564"/>
      <c r="T258" s="3598"/>
      <c r="U258" s="3598"/>
      <c r="V258" s="3598"/>
      <c r="W258" s="3593"/>
      <c r="X258" s="3598"/>
      <c r="Y258" s="3598"/>
      <c r="Z258" s="3581"/>
      <c r="AA258" s="3598"/>
      <c r="AB258" s="3598"/>
      <c r="AC258" s="3581"/>
      <c r="AD258" s="3598"/>
      <c r="AE258" s="3598"/>
      <c r="AF258" s="3581"/>
      <c r="AG258" s="3598"/>
      <c r="AH258" s="3598"/>
      <c r="AI258" s="3592"/>
      <c r="AJ258" s="3598"/>
      <c r="AK258" s="3598"/>
      <c r="AL258" s="3598"/>
      <c r="AM258" s="3592"/>
      <c r="AN258" s="3598"/>
      <c r="AO258" s="3598"/>
      <c r="AP258" s="3581"/>
      <c r="AQ258" s="3598"/>
      <c r="AR258" s="3598"/>
      <c r="AS258" s="3581"/>
      <c r="AT258" s="3598"/>
      <c r="AU258" s="3598"/>
      <c r="AV258" s="3581"/>
      <c r="AW258" s="3598"/>
      <c r="AX258" s="3598"/>
      <c r="AY258" s="3592"/>
      <c r="AZ258" s="3598"/>
      <c r="BA258" s="3598"/>
      <c r="BB258" s="3598"/>
      <c r="BC258" s="3581"/>
      <c r="BD258" s="3581"/>
      <c r="BE258" s="2799"/>
      <c r="BF258" s="2799"/>
      <c r="BG258" s="2799"/>
      <c r="BH258" s="2799"/>
      <c r="BI258" s="2799"/>
      <c r="BJ258" s="2799"/>
      <c r="BK258" s="2799"/>
      <c r="BL258" s="2799"/>
      <c r="BM258" s="2799"/>
      <c r="BN258" s="2799"/>
      <c r="BO258" s="2799"/>
      <c r="BP258" s="2799"/>
      <c r="BQ258" s="2799"/>
      <c r="BR258" s="2799"/>
      <c r="BS258" s="2799"/>
      <c r="BT258" s="2799"/>
      <c r="BU258" s="2799"/>
      <c r="BV258" s="2799"/>
      <c r="BW258" s="2799"/>
      <c r="BX258" s="2799"/>
      <c r="BY258" s="2799"/>
      <c r="BZ258" s="2799"/>
      <c r="CA258" s="2799"/>
      <c r="CB258" s="2799"/>
      <c r="CC258" s="2799"/>
      <c r="CD258" s="2799"/>
      <c r="CE258" s="2799"/>
      <c r="CF258" s="2799"/>
      <c r="CG258" s="2799"/>
      <c r="CH258" s="2799"/>
    </row>
    <row r="259" spans="1:94" s="2748" customFormat="1" ht="16.899999999999999" customHeight="1">
      <c r="A259" s="2746"/>
      <c r="B259" s="2746"/>
      <c r="C259" s="3569"/>
      <c r="D259" s="3562" t="s">
        <v>1285</v>
      </c>
      <c r="E259" s="3563"/>
      <c r="F259" s="3564"/>
      <c r="G259" s="3598"/>
      <c r="H259" s="3598"/>
      <c r="I259" s="3581"/>
      <c r="J259" s="3598"/>
      <c r="K259" s="3598"/>
      <c r="L259" s="3581"/>
      <c r="M259" s="3598"/>
      <c r="N259" s="3598"/>
      <c r="O259" s="3581"/>
      <c r="P259" s="3598"/>
      <c r="Q259" s="3598"/>
      <c r="R259" s="3581"/>
      <c r="S259" s="3564"/>
      <c r="T259" s="3598"/>
      <c r="U259" s="3598"/>
      <c r="V259" s="3598"/>
      <c r="W259" s="3593"/>
      <c r="X259" s="3598"/>
      <c r="Y259" s="3598"/>
      <c r="Z259" s="3581"/>
      <c r="AA259" s="3598"/>
      <c r="AB259" s="3598"/>
      <c r="AC259" s="3581"/>
      <c r="AD259" s="3598"/>
      <c r="AE259" s="3598"/>
      <c r="AF259" s="3581"/>
      <c r="AG259" s="3598"/>
      <c r="AH259" s="3598"/>
      <c r="AI259" s="3592"/>
      <c r="AJ259" s="3598"/>
      <c r="AK259" s="3598"/>
      <c r="AL259" s="3598"/>
      <c r="AM259" s="3592"/>
      <c r="AN259" s="3598"/>
      <c r="AO259" s="3598"/>
      <c r="AP259" s="3581"/>
      <c r="AQ259" s="3598"/>
      <c r="AR259" s="3598"/>
      <c r="AS259" s="3581"/>
      <c r="AT259" s="3598"/>
      <c r="AU259" s="3598"/>
      <c r="AV259" s="3581"/>
      <c r="AW259" s="3598"/>
      <c r="AX259" s="3598"/>
      <c r="AY259" s="3592"/>
      <c r="AZ259" s="3598"/>
      <c r="BA259" s="3598"/>
      <c r="BB259" s="3598"/>
      <c r="BC259" s="3581"/>
      <c r="BD259" s="3581"/>
      <c r="BE259" s="2799"/>
      <c r="BF259" s="2799"/>
      <c r="BG259" s="2799"/>
      <c r="BH259" s="2799"/>
      <c r="BI259" s="2799"/>
      <c r="BJ259" s="2799"/>
      <c r="BK259" s="2799"/>
      <c r="BL259" s="2799"/>
      <c r="BM259" s="2799"/>
      <c r="BN259" s="2799"/>
      <c r="BO259" s="2799"/>
      <c r="BP259" s="2799"/>
      <c r="BQ259" s="2799"/>
      <c r="BR259" s="2799"/>
      <c r="BS259" s="2799"/>
      <c r="BT259" s="2799"/>
      <c r="BU259" s="2799"/>
      <c r="BV259" s="2799"/>
      <c r="BW259" s="2799"/>
      <c r="BX259" s="2799"/>
      <c r="BY259" s="2799"/>
      <c r="BZ259" s="2799"/>
      <c r="CA259" s="2799"/>
      <c r="CB259" s="2799"/>
      <c r="CC259" s="2799"/>
      <c r="CD259" s="2799"/>
      <c r="CE259" s="2799"/>
      <c r="CF259" s="2799"/>
      <c r="CG259" s="2799"/>
      <c r="CH259" s="2799"/>
    </row>
    <row r="260" spans="1:94" s="2748" customFormat="1" ht="16.899999999999999" customHeight="1">
      <c r="A260" s="2746"/>
      <c r="B260" s="2746"/>
      <c r="C260" s="3569"/>
      <c r="D260" s="3562" t="s">
        <v>1286</v>
      </c>
      <c r="E260" s="3563"/>
      <c r="F260" s="3564"/>
      <c r="G260" s="3598"/>
      <c r="H260" s="3598"/>
      <c r="I260" s="3581"/>
      <c r="J260" s="3598"/>
      <c r="K260" s="3598"/>
      <c r="L260" s="3581"/>
      <c r="M260" s="3598"/>
      <c r="N260" s="3598"/>
      <c r="O260" s="3581"/>
      <c r="P260" s="3598"/>
      <c r="Q260" s="3598"/>
      <c r="R260" s="3581"/>
      <c r="S260" s="3564"/>
      <c r="T260" s="3598"/>
      <c r="U260" s="3598"/>
      <c r="V260" s="3598"/>
      <c r="W260" s="3593"/>
      <c r="X260" s="3598"/>
      <c r="Y260" s="3598"/>
      <c r="Z260" s="3581"/>
      <c r="AA260" s="3598"/>
      <c r="AB260" s="3598"/>
      <c r="AC260" s="3581"/>
      <c r="AD260" s="3598"/>
      <c r="AE260" s="3598"/>
      <c r="AF260" s="3581"/>
      <c r="AG260" s="3598"/>
      <c r="AH260" s="3598"/>
      <c r="AI260" s="3592"/>
      <c r="AJ260" s="3598"/>
      <c r="AK260" s="3598"/>
      <c r="AL260" s="3598"/>
      <c r="AM260" s="3592"/>
      <c r="AN260" s="3598"/>
      <c r="AO260" s="3598"/>
      <c r="AP260" s="3581"/>
      <c r="AQ260" s="3598"/>
      <c r="AR260" s="3598"/>
      <c r="AS260" s="3581"/>
      <c r="AT260" s="3598"/>
      <c r="AU260" s="3598"/>
      <c r="AV260" s="3581"/>
      <c r="AW260" s="3598"/>
      <c r="AX260" s="3598"/>
      <c r="AY260" s="3592"/>
      <c r="AZ260" s="3598"/>
      <c r="BA260" s="3598"/>
      <c r="BB260" s="3598"/>
      <c r="BC260" s="3581"/>
      <c r="BD260" s="3581"/>
      <c r="BE260" s="2799"/>
      <c r="BF260" s="2799"/>
      <c r="BG260" s="2799"/>
      <c r="BH260" s="2799"/>
      <c r="BI260" s="2799"/>
      <c r="BJ260" s="2799"/>
      <c r="BK260" s="2799"/>
      <c r="BL260" s="2799"/>
      <c r="BM260" s="2799"/>
      <c r="BN260" s="2799"/>
      <c r="BO260" s="2799"/>
      <c r="BP260" s="2799"/>
      <c r="BQ260" s="2799"/>
      <c r="BR260" s="2799"/>
      <c r="BS260" s="2799"/>
      <c r="BT260" s="2799"/>
      <c r="BU260" s="2799"/>
      <c r="BV260" s="2799"/>
      <c r="BW260" s="2799"/>
      <c r="BX260" s="2799"/>
      <c r="BY260" s="2799"/>
      <c r="BZ260" s="2799"/>
      <c r="CA260" s="2799"/>
      <c r="CB260" s="2799"/>
      <c r="CC260" s="2799"/>
      <c r="CD260" s="2799"/>
      <c r="CE260" s="2799"/>
      <c r="CF260" s="2799"/>
      <c r="CG260" s="2799"/>
      <c r="CH260" s="2799"/>
    </row>
    <row r="261" spans="1:94" s="2748" customFormat="1" ht="16.899999999999999" customHeight="1">
      <c r="A261" s="2746"/>
      <c r="B261" s="2746"/>
      <c r="C261" s="3569"/>
      <c r="D261" s="3562" t="s">
        <v>1287</v>
      </c>
      <c r="E261" s="3563"/>
      <c r="F261" s="3564"/>
      <c r="G261" s="3598"/>
      <c r="H261" s="3598"/>
      <c r="I261" s="3581"/>
      <c r="J261" s="3598"/>
      <c r="K261" s="3598"/>
      <c r="L261" s="3581"/>
      <c r="M261" s="3598"/>
      <c r="N261" s="3598"/>
      <c r="O261" s="3581"/>
      <c r="P261" s="3598"/>
      <c r="Q261" s="3598"/>
      <c r="R261" s="3581"/>
      <c r="S261" s="3564"/>
      <c r="T261" s="3598"/>
      <c r="U261" s="3598"/>
      <c r="V261" s="3598"/>
      <c r="W261" s="3593"/>
      <c r="X261" s="3598"/>
      <c r="Y261" s="3598"/>
      <c r="Z261" s="3581"/>
      <c r="AA261" s="3598"/>
      <c r="AB261" s="3598"/>
      <c r="AC261" s="3581"/>
      <c r="AD261" s="3598"/>
      <c r="AE261" s="3598"/>
      <c r="AF261" s="3581"/>
      <c r="AG261" s="3598"/>
      <c r="AH261" s="3598"/>
      <c r="AI261" s="3592"/>
      <c r="AJ261" s="3598"/>
      <c r="AK261" s="3598"/>
      <c r="AL261" s="3598"/>
      <c r="AM261" s="3592"/>
      <c r="AN261" s="3598"/>
      <c r="AO261" s="3598"/>
      <c r="AP261" s="3581"/>
      <c r="AQ261" s="3598"/>
      <c r="AR261" s="3598"/>
      <c r="AS261" s="3581"/>
      <c r="AT261" s="3598"/>
      <c r="AU261" s="3598"/>
      <c r="AV261" s="3581"/>
      <c r="AW261" s="3598"/>
      <c r="AX261" s="3598"/>
      <c r="AY261" s="3592"/>
      <c r="AZ261" s="3598"/>
      <c r="BA261" s="3598"/>
      <c r="BB261" s="3598"/>
      <c r="BC261" s="3581"/>
      <c r="BD261" s="3581"/>
      <c r="BE261" s="2799"/>
      <c r="BF261" s="2799"/>
      <c r="BG261" s="2799"/>
      <c r="BH261" s="2799"/>
      <c r="BI261" s="2799"/>
      <c r="BJ261" s="2799"/>
      <c r="BK261" s="2799"/>
      <c r="BL261" s="2799"/>
      <c r="BM261" s="2799"/>
      <c r="BN261" s="2799"/>
      <c r="BO261" s="2799"/>
      <c r="BP261" s="2799"/>
      <c r="BQ261" s="2799"/>
      <c r="BR261" s="2799"/>
      <c r="BS261" s="2799"/>
      <c r="BT261" s="2799"/>
      <c r="BU261" s="2799"/>
      <c r="BV261" s="2799"/>
      <c r="BW261" s="2799"/>
      <c r="BX261" s="2799"/>
      <c r="BY261" s="2799"/>
      <c r="BZ261" s="2799"/>
      <c r="CA261" s="2799"/>
      <c r="CB261" s="2799"/>
      <c r="CC261" s="2799"/>
      <c r="CD261" s="2799"/>
      <c r="CE261" s="2799"/>
      <c r="CF261" s="2799"/>
      <c r="CG261" s="2799"/>
      <c r="CH261" s="2799"/>
    </row>
    <row r="262" spans="1:94" s="2748" customFormat="1" ht="16.899999999999999" customHeight="1">
      <c r="A262" s="2746"/>
      <c r="B262" s="2746"/>
      <c r="C262" s="3570"/>
      <c r="D262" s="3562" t="s">
        <v>1288</v>
      </c>
      <c r="E262" s="3563"/>
      <c r="F262" s="3564"/>
      <c r="G262" s="3598"/>
      <c r="H262" s="3598"/>
      <c r="I262" s="3581"/>
      <c r="J262" s="3598"/>
      <c r="K262" s="3598"/>
      <c r="L262" s="3581"/>
      <c r="M262" s="3598"/>
      <c r="N262" s="3598"/>
      <c r="O262" s="3581"/>
      <c r="P262" s="3598"/>
      <c r="Q262" s="3598"/>
      <c r="R262" s="3581"/>
      <c r="S262" s="3564"/>
      <c r="T262" s="3598"/>
      <c r="U262" s="3598"/>
      <c r="V262" s="3598"/>
      <c r="W262" s="3593"/>
      <c r="X262" s="3598"/>
      <c r="Y262" s="3598"/>
      <c r="Z262" s="3581"/>
      <c r="AA262" s="3598"/>
      <c r="AB262" s="3598"/>
      <c r="AC262" s="3581"/>
      <c r="AD262" s="3598"/>
      <c r="AE262" s="3598"/>
      <c r="AF262" s="3581"/>
      <c r="AG262" s="3598"/>
      <c r="AH262" s="3598"/>
      <c r="AI262" s="3592"/>
      <c r="AJ262" s="3598"/>
      <c r="AK262" s="3598"/>
      <c r="AL262" s="3598"/>
      <c r="AM262" s="3592"/>
      <c r="AN262" s="3598"/>
      <c r="AO262" s="3598"/>
      <c r="AP262" s="3581"/>
      <c r="AQ262" s="3598"/>
      <c r="AR262" s="3598"/>
      <c r="AS262" s="3581"/>
      <c r="AT262" s="3598"/>
      <c r="AU262" s="3598"/>
      <c r="AV262" s="3581"/>
      <c r="AW262" s="3598"/>
      <c r="AX262" s="3598"/>
      <c r="AY262" s="3592"/>
      <c r="AZ262" s="3598"/>
      <c r="BA262" s="3598"/>
      <c r="BB262" s="3598"/>
      <c r="BC262" s="3581"/>
      <c r="BD262" s="3581"/>
      <c r="BE262" s="2799"/>
      <c r="BF262" s="2799"/>
      <c r="BG262" s="2799"/>
      <c r="BH262" s="2799"/>
      <c r="BI262" s="2799"/>
      <c r="BJ262" s="2799"/>
      <c r="BK262" s="2799"/>
      <c r="BL262" s="2799"/>
      <c r="BM262" s="2799"/>
      <c r="BN262" s="2799"/>
      <c r="BO262" s="2799"/>
      <c r="BP262" s="2799"/>
      <c r="BQ262" s="2799"/>
      <c r="BR262" s="2799"/>
      <c r="BS262" s="2799"/>
      <c r="BT262" s="2799"/>
      <c r="BU262" s="2799"/>
      <c r="BV262" s="2799"/>
      <c r="BW262" s="2799"/>
      <c r="BX262" s="2799"/>
      <c r="BY262" s="2799"/>
      <c r="BZ262" s="2799"/>
      <c r="CA262" s="2799"/>
      <c r="CB262" s="2799"/>
      <c r="CC262" s="2799"/>
      <c r="CD262" s="2799"/>
      <c r="CE262" s="2799"/>
      <c r="CF262" s="2799"/>
      <c r="CG262" s="2799"/>
      <c r="CH262" s="2799"/>
    </row>
    <row r="263" spans="1:94" s="2748" customFormat="1" ht="16.899999999999999" customHeight="1">
      <c r="A263" s="2746"/>
      <c r="B263" s="2746"/>
      <c r="C263" s="3281" t="s">
        <v>101</v>
      </c>
      <c r="D263" s="3279" t="s">
        <v>1283</v>
      </c>
      <c r="E263" s="3280"/>
      <c r="F263" s="2782"/>
      <c r="G263" s="3598"/>
      <c r="H263" s="3598"/>
      <c r="I263" s="3581"/>
      <c r="J263" s="3598"/>
      <c r="K263" s="3598"/>
      <c r="L263" s="3581"/>
      <c r="M263" s="3598"/>
      <c r="N263" s="3598"/>
      <c r="O263" s="3581"/>
      <c r="P263" s="3598"/>
      <c r="Q263" s="3598"/>
      <c r="R263" s="3581"/>
      <c r="S263" s="3564"/>
      <c r="T263" s="3598"/>
      <c r="U263" s="3598"/>
      <c r="V263" s="3598"/>
      <c r="W263" s="3593"/>
      <c r="X263" s="3598"/>
      <c r="Y263" s="3598"/>
      <c r="Z263" s="3581"/>
      <c r="AA263" s="3598"/>
      <c r="AB263" s="3598"/>
      <c r="AC263" s="3581"/>
      <c r="AD263" s="3598"/>
      <c r="AE263" s="3598"/>
      <c r="AF263" s="3581"/>
      <c r="AG263" s="3598"/>
      <c r="AH263" s="3598"/>
      <c r="AI263" s="3592"/>
      <c r="AJ263" s="3598"/>
      <c r="AK263" s="3598"/>
      <c r="AL263" s="3598"/>
      <c r="AM263" s="3592"/>
      <c r="AN263" s="3598"/>
      <c r="AO263" s="3598"/>
      <c r="AP263" s="3581"/>
      <c r="AQ263" s="3598"/>
      <c r="AR263" s="3598"/>
      <c r="AS263" s="3581"/>
      <c r="AT263" s="3598"/>
      <c r="AU263" s="3598"/>
      <c r="AV263" s="3581"/>
      <c r="AW263" s="3598"/>
      <c r="AX263" s="3598"/>
      <c r="AY263" s="3592"/>
      <c r="AZ263" s="3598"/>
      <c r="BA263" s="3598"/>
      <c r="BB263" s="3598"/>
      <c r="BC263" s="3581"/>
      <c r="BD263" s="3581"/>
      <c r="BE263" s="2799"/>
      <c r="BF263" s="2799"/>
      <c r="BG263" s="2799"/>
      <c r="BH263" s="2799"/>
      <c r="BI263" s="2799"/>
      <c r="BJ263" s="2799"/>
      <c r="BK263" s="2799"/>
      <c r="BL263" s="2799"/>
      <c r="BM263" s="2799"/>
      <c r="BN263" s="2799"/>
      <c r="BO263" s="2799"/>
      <c r="BP263" s="2799"/>
      <c r="BQ263" s="2799"/>
      <c r="BR263" s="2799"/>
      <c r="BS263" s="2799"/>
      <c r="BT263" s="2799"/>
      <c r="BU263" s="2799"/>
      <c r="BV263" s="2799"/>
      <c r="BW263" s="2799"/>
      <c r="BX263" s="2799"/>
      <c r="BY263" s="2799"/>
      <c r="BZ263" s="2799"/>
      <c r="CA263" s="2799"/>
      <c r="CB263" s="2799"/>
      <c r="CC263" s="2799"/>
      <c r="CD263" s="2799"/>
      <c r="CE263" s="2799"/>
      <c r="CF263" s="2799"/>
      <c r="CG263" s="2799"/>
      <c r="CH263" s="2799"/>
    </row>
    <row r="264" spans="1:94" s="2748" customFormat="1" ht="16.899999999999999" customHeight="1">
      <c r="A264" s="2746"/>
      <c r="B264" s="2746"/>
      <c r="C264" s="3282"/>
      <c r="D264" s="3279" t="s">
        <v>1284</v>
      </c>
      <c r="E264" s="3280"/>
      <c r="F264" s="2782"/>
      <c r="G264" s="3598"/>
      <c r="H264" s="3598"/>
      <c r="I264" s="3581"/>
      <c r="J264" s="3598"/>
      <c r="K264" s="3598"/>
      <c r="L264" s="3581"/>
      <c r="M264" s="3598"/>
      <c r="N264" s="3598"/>
      <c r="O264" s="3581"/>
      <c r="P264" s="3598"/>
      <c r="Q264" s="3598"/>
      <c r="R264" s="3581"/>
      <c r="S264" s="3564"/>
      <c r="T264" s="3598"/>
      <c r="U264" s="3598"/>
      <c r="V264" s="3598"/>
      <c r="W264" s="3593"/>
      <c r="X264" s="3598"/>
      <c r="Y264" s="3598"/>
      <c r="Z264" s="3581"/>
      <c r="AA264" s="3598"/>
      <c r="AB264" s="3598"/>
      <c r="AC264" s="3581"/>
      <c r="AD264" s="3598"/>
      <c r="AE264" s="3598"/>
      <c r="AF264" s="3581"/>
      <c r="AG264" s="3598"/>
      <c r="AH264" s="3598"/>
      <c r="AI264" s="3592"/>
      <c r="AJ264" s="3598"/>
      <c r="AK264" s="3598"/>
      <c r="AL264" s="3598"/>
      <c r="AM264" s="3592"/>
      <c r="AN264" s="3598"/>
      <c r="AO264" s="3598"/>
      <c r="AP264" s="3581"/>
      <c r="AQ264" s="3598"/>
      <c r="AR264" s="3598"/>
      <c r="AS264" s="3581"/>
      <c r="AT264" s="3598"/>
      <c r="AU264" s="3598"/>
      <c r="AV264" s="3581"/>
      <c r="AW264" s="3598"/>
      <c r="AX264" s="3598"/>
      <c r="AY264" s="3592"/>
      <c r="AZ264" s="3598"/>
      <c r="BA264" s="3598"/>
      <c r="BB264" s="3598"/>
      <c r="BC264" s="3581"/>
      <c r="BD264" s="3581"/>
      <c r="BE264" s="2799"/>
      <c r="BF264" s="2799"/>
      <c r="BG264" s="2799"/>
      <c r="BH264" s="2799"/>
      <c r="BI264" s="2799"/>
      <c r="BJ264" s="2799"/>
      <c r="BK264" s="2799"/>
      <c r="BL264" s="2799"/>
      <c r="BM264" s="2799"/>
      <c r="BN264" s="2799"/>
      <c r="BO264" s="2799"/>
      <c r="BP264" s="2799"/>
      <c r="BQ264" s="2799"/>
      <c r="BR264" s="2799"/>
      <c r="BS264" s="2799"/>
      <c r="BT264" s="2799"/>
      <c r="BU264" s="2799"/>
      <c r="BV264" s="2799"/>
      <c r="BW264" s="2799"/>
      <c r="BX264" s="2799"/>
      <c r="BY264" s="2799"/>
      <c r="BZ264" s="2799"/>
      <c r="CA264" s="2799"/>
      <c r="CB264" s="2799"/>
      <c r="CC264" s="2799"/>
      <c r="CD264" s="2799"/>
      <c r="CE264" s="2799"/>
      <c r="CF264" s="2799"/>
      <c r="CG264" s="2799"/>
      <c r="CH264" s="2799"/>
    </row>
    <row r="265" spans="1:94" s="2748" customFormat="1" ht="16.899999999999999" customHeight="1">
      <c r="A265" s="2746"/>
      <c r="B265" s="2746"/>
      <c r="C265" s="3282"/>
      <c r="D265" s="3279" t="s">
        <v>1285</v>
      </c>
      <c r="E265" s="3280"/>
      <c r="F265" s="2782"/>
      <c r="G265" s="3598"/>
      <c r="H265" s="3598"/>
      <c r="I265" s="3581"/>
      <c r="J265" s="3598"/>
      <c r="K265" s="3598"/>
      <c r="L265" s="3581"/>
      <c r="M265" s="3598"/>
      <c r="N265" s="3598"/>
      <c r="O265" s="3581"/>
      <c r="P265" s="3598"/>
      <c r="Q265" s="3598"/>
      <c r="R265" s="3581"/>
      <c r="S265" s="3564"/>
      <c r="T265" s="3598"/>
      <c r="U265" s="3598"/>
      <c r="V265" s="3598"/>
      <c r="W265" s="3593"/>
      <c r="X265" s="3598"/>
      <c r="Y265" s="3598"/>
      <c r="Z265" s="3581"/>
      <c r="AA265" s="3598"/>
      <c r="AB265" s="3598"/>
      <c r="AC265" s="3581"/>
      <c r="AD265" s="3598"/>
      <c r="AE265" s="3598"/>
      <c r="AF265" s="3581"/>
      <c r="AG265" s="3598"/>
      <c r="AH265" s="3598"/>
      <c r="AI265" s="3592"/>
      <c r="AJ265" s="3598"/>
      <c r="AK265" s="3598"/>
      <c r="AL265" s="3598"/>
      <c r="AM265" s="3592"/>
      <c r="AN265" s="3598"/>
      <c r="AO265" s="3598"/>
      <c r="AP265" s="3581"/>
      <c r="AQ265" s="3598"/>
      <c r="AR265" s="3598"/>
      <c r="AS265" s="3581"/>
      <c r="AT265" s="3598"/>
      <c r="AU265" s="3598"/>
      <c r="AV265" s="3581"/>
      <c r="AW265" s="3598"/>
      <c r="AX265" s="3598"/>
      <c r="AY265" s="3592"/>
      <c r="AZ265" s="3598"/>
      <c r="BA265" s="3598"/>
      <c r="BB265" s="3598"/>
      <c r="BC265" s="3581"/>
      <c r="BD265" s="3581"/>
      <c r="BE265" s="2799"/>
      <c r="BF265" s="2799"/>
      <c r="BG265" s="2799"/>
      <c r="BH265" s="2799"/>
      <c r="BI265" s="2799"/>
      <c r="BJ265" s="2799"/>
      <c r="BK265" s="2799"/>
      <c r="BL265" s="2799"/>
      <c r="BM265" s="2799"/>
      <c r="BN265" s="2799"/>
      <c r="BO265" s="2799"/>
      <c r="BP265" s="2799"/>
      <c r="BQ265" s="2799"/>
      <c r="BR265" s="2799"/>
      <c r="BS265" s="2799"/>
      <c r="BT265" s="2799"/>
      <c r="BU265" s="2799"/>
      <c r="BV265" s="2799"/>
      <c r="BW265" s="2799"/>
      <c r="BX265" s="2799"/>
      <c r="BY265" s="2799"/>
      <c r="BZ265" s="2799"/>
      <c r="CA265" s="2799"/>
      <c r="CB265" s="2799"/>
      <c r="CC265" s="2799"/>
      <c r="CD265" s="2799"/>
      <c r="CE265" s="2799"/>
      <c r="CF265" s="2799"/>
      <c r="CG265" s="2799"/>
      <c r="CH265" s="2799"/>
    </row>
    <row r="266" spans="1:94" s="2748" customFormat="1" ht="16.899999999999999" customHeight="1">
      <c r="A266" s="2746"/>
      <c r="B266" s="2746"/>
      <c r="C266" s="3282"/>
      <c r="D266" s="3279" t="s">
        <v>1286</v>
      </c>
      <c r="E266" s="3280"/>
      <c r="F266" s="2782"/>
      <c r="G266" s="3598"/>
      <c r="H266" s="3598"/>
      <c r="I266" s="3581"/>
      <c r="J266" s="3598"/>
      <c r="K266" s="3598"/>
      <c r="L266" s="3581"/>
      <c r="M266" s="3598"/>
      <c r="N266" s="3598"/>
      <c r="O266" s="3581"/>
      <c r="P266" s="3598"/>
      <c r="Q266" s="3598"/>
      <c r="R266" s="3581"/>
      <c r="S266" s="3564"/>
      <c r="T266" s="3598"/>
      <c r="U266" s="3598"/>
      <c r="V266" s="3598"/>
      <c r="W266" s="3593"/>
      <c r="X266" s="3598"/>
      <c r="Y266" s="3598"/>
      <c r="Z266" s="3581"/>
      <c r="AA266" s="3598"/>
      <c r="AB266" s="3598"/>
      <c r="AC266" s="3581"/>
      <c r="AD266" s="3598"/>
      <c r="AE266" s="3598"/>
      <c r="AF266" s="3581"/>
      <c r="AG266" s="3598"/>
      <c r="AH266" s="3598"/>
      <c r="AI266" s="3592"/>
      <c r="AJ266" s="3598"/>
      <c r="AK266" s="3598"/>
      <c r="AL266" s="3598"/>
      <c r="AM266" s="3592"/>
      <c r="AN266" s="3598"/>
      <c r="AO266" s="3598"/>
      <c r="AP266" s="3581"/>
      <c r="AQ266" s="3598"/>
      <c r="AR266" s="3598"/>
      <c r="AS266" s="3581"/>
      <c r="AT266" s="3598"/>
      <c r="AU266" s="3598"/>
      <c r="AV266" s="3581"/>
      <c r="AW266" s="3598"/>
      <c r="AX266" s="3598"/>
      <c r="AY266" s="3592"/>
      <c r="AZ266" s="3598"/>
      <c r="BA266" s="3598"/>
      <c r="BB266" s="3598"/>
      <c r="BC266" s="3581"/>
      <c r="BD266" s="3581"/>
      <c r="BE266" s="2799"/>
      <c r="BF266" s="2799"/>
      <c r="BG266" s="2799"/>
      <c r="BH266" s="2799"/>
      <c r="BI266" s="2799"/>
      <c r="BJ266" s="2799"/>
      <c r="BK266" s="2799"/>
      <c r="BL266" s="2799"/>
      <c r="BM266" s="2799"/>
      <c r="BN266" s="2799"/>
      <c r="BO266" s="2799"/>
      <c r="BP266" s="2799"/>
      <c r="BQ266" s="2799"/>
      <c r="BR266" s="2799"/>
      <c r="BS266" s="2799"/>
      <c r="BT266" s="2799"/>
      <c r="BU266" s="2799"/>
      <c r="BV266" s="2799"/>
      <c r="BW266" s="2799"/>
      <c r="BX266" s="2799"/>
      <c r="BY266" s="2799"/>
      <c r="BZ266" s="2799"/>
      <c r="CA266" s="2799"/>
      <c r="CB266" s="2799"/>
      <c r="CC266" s="2799"/>
      <c r="CD266" s="2799"/>
      <c r="CE266" s="2799"/>
      <c r="CF266" s="2799"/>
      <c r="CG266" s="2799"/>
      <c r="CH266" s="2799"/>
    </row>
    <row r="267" spans="1:94" s="2748" customFormat="1" ht="16.899999999999999" customHeight="1">
      <c r="A267" s="2746"/>
      <c r="B267" s="2746"/>
      <c r="C267" s="3282"/>
      <c r="D267" s="3279" t="s">
        <v>1287</v>
      </c>
      <c r="E267" s="3280"/>
      <c r="F267" s="2782"/>
      <c r="G267" s="3598"/>
      <c r="H267" s="3598"/>
      <c r="I267" s="3581"/>
      <c r="J267" s="3598"/>
      <c r="K267" s="3598"/>
      <c r="L267" s="3581"/>
      <c r="M267" s="3598"/>
      <c r="N267" s="3598"/>
      <c r="O267" s="3581"/>
      <c r="P267" s="3598"/>
      <c r="Q267" s="3598"/>
      <c r="R267" s="3581"/>
      <c r="S267" s="3564"/>
      <c r="T267" s="3598"/>
      <c r="U267" s="3598"/>
      <c r="V267" s="3598"/>
      <c r="W267" s="3593"/>
      <c r="X267" s="3598"/>
      <c r="Y267" s="3598"/>
      <c r="Z267" s="3581"/>
      <c r="AA267" s="3598"/>
      <c r="AB267" s="3598"/>
      <c r="AC267" s="3581"/>
      <c r="AD267" s="3598"/>
      <c r="AE267" s="3598"/>
      <c r="AF267" s="3581"/>
      <c r="AG267" s="3598"/>
      <c r="AH267" s="3598"/>
      <c r="AI267" s="3592"/>
      <c r="AJ267" s="3598"/>
      <c r="AK267" s="3598"/>
      <c r="AL267" s="3598"/>
      <c r="AM267" s="3592"/>
      <c r="AN267" s="3598"/>
      <c r="AO267" s="3598"/>
      <c r="AP267" s="3581"/>
      <c r="AQ267" s="3598"/>
      <c r="AR267" s="3598"/>
      <c r="AS267" s="3581"/>
      <c r="AT267" s="3598"/>
      <c r="AU267" s="3598"/>
      <c r="AV267" s="3581"/>
      <c r="AW267" s="3598"/>
      <c r="AX267" s="3598"/>
      <c r="AY267" s="3592"/>
      <c r="AZ267" s="3598"/>
      <c r="BA267" s="3598"/>
      <c r="BB267" s="3598"/>
      <c r="BC267" s="3581"/>
      <c r="BD267" s="3581"/>
      <c r="BE267" s="2799"/>
      <c r="BF267" s="2799"/>
      <c r="BG267" s="2799"/>
      <c r="BH267" s="2799"/>
      <c r="BI267" s="2799"/>
      <c r="BJ267" s="2799"/>
      <c r="BK267" s="2799"/>
      <c r="BL267" s="2799"/>
      <c r="BM267" s="2799"/>
      <c r="BN267" s="2799"/>
      <c r="BO267" s="2799"/>
      <c r="BP267" s="2799"/>
      <c r="BQ267" s="2799"/>
      <c r="BR267" s="2799"/>
      <c r="BS267" s="2799"/>
      <c r="BT267" s="2799"/>
      <c r="BU267" s="2799"/>
      <c r="BV267" s="2799"/>
      <c r="BW267" s="2799"/>
      <c r="BX267" s="2799"/>
      <c r="BY267" s="2799"/>
      <c r="BZ267" s="2799"/>
      <c r="CA267" s="2799"/>
      <c r="CB267" s="2799"/>
      <c r="CC267" s="2799"/>
      <c r="CD267" s="2799"/>
      <c r="CE267" s="2799"/>
      <c r="CF267" s="2799"/>
      <c r="CG267" s="2799"/>
      <c r="CH267" s="2799"/>
    </row>
    <row r="268" spans="1:94" s="2748" customFormat="1" ht="16.899999999999999" customHeight="1">
      <c r="A268" s="2746"/>
      <c r="B268" s="2746"/>
      <c r="C268" s="3283"/>
      <c r="D268" s="3279" t="s">
        <v>1288</v>
      </c>
      <c r="E268" s="3280"/>
      <c r="F268" s="2782"/>
      <c r="G268" s="3598"/>
      <c r="H268" s="3598"/>
      <c r="I268" s="3581"/>
      <c r="J268" s="3598"/>
      <c r="K268" s="3598"/>
      <c r="L268" s="3581"/>
      <c r="M268" s="3598"/>
      <c r="N268" s="3598"/>
      <c r="O268" s="3581"/>
      <c r="P268" s="3598"/>
      <c r="Q268" s="3598"/>
      <c r="R268" s="3581"/>
      <c r="S268" s="3564"/>
      <c r="T268" s="3598"/>
      <c r="U268" s="3598"/>
      <c r="V268" s="3598"/>
      <c r="W268" s="3593"/>
      <c r="X268" s="3598"/>
      <c r="Y268" s="3598"/>
      <c r="Z268" s="3581"/>
      <c r="AA268" s="3598"/>
      <c r="AB268" s="3598"/>
      <c r="AC268" s="3581"/>
      <c r="AD268" s="3598"/>
      <c r="AE268" s="3598"/>
      <c r="AF268" s="3581"/>
      <c r="AG268" s="3598"/>
      <c r="AH268" s="3598"/>
      <c r="AI268" s="3592"/>
      <c r="AJ268" s="3598"/>
      <c r="AK268" s="3598"/>
      <c r="AL268" s="3598"/>
      <c r="AM268" s="3592"/>
      <c r="AN268" s="3598"/>
      <c r="AO268" s="3598"/>
      <c r="AP268" s="3581"/>
      <c r="AQ268" s="3598"/>
      <c r="AR268" s="3598"/>
      <c r="AS268" s="3581"/>
      <c r="AT268" s="3598"/>
      <c r="AU268" s="3598"/>
      <c r="AV268" s="3581"/>
      <c r="AW268" s="3598"/>
      <c r="AX268" s="3598"/>
      <c r="AY268" s="3592"/>
      <c r="AZ268" s="3598"/>
      <c r="BA268" s="3598"/>
      <c r="BB268" s="3598"/>
      <c r="BC268" s="3581"/>
      <c r="BD268" s="3581"/>
      <c r="BE268" s="2799"/>
      <c r="BF268" s="2799"/>
      <c r="BG268" s="2799"/>
      <c r="BH268" s="2799"/>
      <c r="BI268" s="2799"/>
      <c r="BJ268" s="2799"/>
      <c r="BK268" s="2799"/>
      <c r="BL268" s="2799"/>
      <c r="BM268" s="2799"/>
      <c r="BN268" s="2799"/>
      <c r="BO268" s="2799"/>
      <c r="BP268" s="2799"/>
      <c r="BQ268" s="2799"/>
      <c r="BR268" s="2799"/>
      <c r="BS268" s="2799"/>
      <c r="BT268" s="2799"/>
      <c r="BU268" s="2799"/>
      <c r="BV268" s="2799"/>
      <c r="BW268" s="2799"/>
      <c r="BX268" s="2799"/>
      <c r="BY268" s="2799"/>
      <c r="BZ268" s="2799"/>
      <c r="CA268" s="2799"/>
      <c r="CB268" s="2799"/>
      <c r="CC268" s="2799"/>
      <c r="CD268" s="2799"/>
      <c r="CE268" s="2799"/>
      <c r="CF268" s="2799"/>
      <c r="CG268" s="2799"/>
      <c r="CH268" s="2799"/>
    </row>
    <row r="269" spans="1:94" ht="16.899999999999999" customHeight="1">
      <c r="C269" s="2913" t="s">
        <v>1278</v>
      </c>
      <c r="D269" s="2914"/>
      <c r="E269" s="2915"/>
      <c r="F269" s="2795"/>
      <c r="G269" s="3558"/>
      <c r="H269" s="3601"/>
      <c r="I269" s="3601"/>
      <c r="J269" s="3558"/>
      <c r="K269" s="3601"/>
      <c r="L269" s="3601"/>
      <c r="M269" s="3558"/>
      <c r="N269" s="3601"/>
      <c r="O269" s="3601"/>
      <c r="P269" s="3558"/>
      <c r="Q269" s="3601"/>
      <c r="R269" s="3601"/>
      <c r="S269" s="3601"/>
      <c r="T269" s="3558"/>
      <c r="U269" s="3601"/>
      <c r="V269" s="3601"/>
      <c r="W269" s="3601"/>
      <c r="X269" s="3558"/>
      <c r="Y269" s="3601"/>
      <c r="Z269" s="3601"/>
      <c r="AA269" s="3558"/>
      <c r="AB269" s="3601"/>
      <c r="AC269" s="3601"/>
      <c r="AD269" s="3558"/>
      <c r="AE269" s="3601"/>
      <c r="AF269" s="3601"/>
      <c r="AG269" s="3558"/>
      <c r="AH269" s="3601"/>
      <c r="AI269" s="3601"/>
      <c r="AJ269" s="3558"/>
      <c r="AK269" s="3601"/>
      <c r="AL269" s="3601"/>
      <c r="AM269" s="3601"/>
      <c r="AN269" s="3558"/>
      <c r="AO269" s="3601"/>
      <c r="AP269" s="3601"/>
      <c r="AQ269" s="3558"/>
      <c r="AR269" s="3601"/>
      <c r="AS269" s="3601"/>
      <c r="AT269" s="3558"/>
      <c r="AU269" s="3601"/>
      <c r="AV269" s="3601"/>
      <c r="AW269" s="3558"/>
      <c r="AX269" s="3601"/>
      <c r="AY269" s="3601"/>
      <c r="AZ269" s="3558"/>
      <c r="BA269" s="3601"/>
      <c r="BB269" s="3601"/>
      <c r="BC269" s="3601"/>
      <c r="BD269" s="3601"/>
      <c r="BE269" s="2795"/>
      <c r="BF269" s="2795"/>
      <c r="BG269" s="2795"/>
      <c r="BH269" s="2795"/>
      <c r="BI269" s="2795"/>
      <c r="BJ269" s="2795"/>
      <c r="BK269" s="2795"/>
      <c r="BL269" s="2795"/>
      <c r="BM269" s="2795"/>
      <c r="BN269" s="2795"/>
      <c r="BO269" s="2795"/>
      <c r="BP269" s="2795"/>
      <c r="BQ269" s="2795"/>
      <c r="BR269" s="2795"/>
      <c r="BS269" s="2795"/>
      <c r="BT269" s="2795"/>
      <c r="BU269" s="2795"/>
      <c r="BV269" s="2795"/>
      <c r="BW269" s="2795"/>
      <c r="BX269" s="2795"/>
      <c r="BY269" s="2795"/>
      <c r="BZ269" s="2795"/>
      <c r="CA269" s="2795"/>
      <c r="CB269" s="2795"/>
      <c r="CC269" s="2795"/>
      <c r="CD269" s="2795"/>
      <c r="CE269" s="2795"/>
      <c r="CF269" s="2795"/>
      <c r="CG269" s="2795"/>
      <c r="CH269" s="2795"/>
      <c r="CP269" s="2752"/>
    </row>
    <row r="270" spans="1:94" s="2748" customFormat="1" ht="16.899999999999999" customHeight="1">
      <c r="A270" s="2746"/>
      <c r="B270" s="2746"/>
      <c r="C270" s="3273" t="s">
        <v>102</v>
      </c>
      <c r="D270" s="3279" t="s">
        <v>1283</v>
      </c>
      <c r="E270" s="3280"/>
      <c r="F270" s="2782"/>
      <c r="G270" s="3598"/>
      <c r="H270" s="3598"/>
      <c r="I270" s="3581"/>
      <c r="J270" s="3598"/>
      <c r="K270" s="3598"/>
      <c r="L270" s="3581"/>
      <c r="M270" s="3598"/>
      <c r="N270" s="3598"/>
      <c r="O270" s="3581"/>
      <c r="P270" s="3598"/>
      <c r="Q270" s="3598"/>
      <c r="R270" s="3581"/>
      <c r="S270" s="3564"/>
      <c r="T270" s="3598"/>
      <c r="U270" s="3598"/>
      <c r="V270" s="3598"/>
      <c r="W270" s="3593"/>
      <c r="X270" s="3598"/>
      <c r="Y270" s="3598"/>
      <c r="Z270" s="3581"/>
      <c r="AA270" s="3598"/>
      <c r="AB270" s="3598"/>
      <c r="AC270" s="3581"/>
      <c r="AD270" s="3598"/>
      <c r="AE270" s="3598"/>
      <c r="AF270" s="3581"/>
      <c r="AG270" s="3598"/>
      <c r="AH270" s="3598"/>
      <c r="AI270" s="3592"/>
      <c r="AJ270" s="3598"/>
      <c r="AK270" s="3598"/>
      <c r="AL270" s="3598"/>
      <c r="AM270" s="3592"/>
      <c r="AN270" s="3598"/>
      <c r="AO270" s="3598"/>
      <c r="AP270" s="3581"/>
      <c r="AQ270" s="3598"/>
      <c r="AR270" s="3598"/>
      <c r="AS270" s="3581"/>
      <c r="AT270" s="3598"/>
      <c r="AU270" s="3598"/>
      <c r="AV270" s="3581"/>
      <c r="AW270" s="3598"/>
      <c r="AX270" s="3598"/>
      <c r="AY270" s="3592"/>
      <c r="AZ270" s="3598"/>
      <c r="BA270" s="3598"/>
      <c r="BB270" s="3598"/>
      <c r="BC270" s="3581"/>
      <c r="BD270" s="3581"/>
      <c r="BE270" s="2799"/>
      <c r="BF270" s="2799"/>
      <c r="BG270" s="2799"/>
      <c r="BH270" s="2799"/>
      <c r="BI270" s="2799"/>
      <c r="BJ270" s="2799"/>
      <c r="BK270" s="2799"/>
      <c r="BL270" s="2799"/>
      <c r="BM270" s="2799"/>
      <c r="BN270" s="2799"/>
      <c r="BO270" s="2799"/>
      <c r="BP270" s="2799"/>
      <c r="BQ270" s="2799"/>
      <c r="BR270" s="2799"/>
      <c r="BS270" s="2799"/>
      <c r="BT270" s="2799"/>
      <c r="BU270" s="2799"/>
      <c r="BV270" s="2799"/>
      <c r="BW270" s="2799"/>
      <c r="BX270" s="2799"/>
      <c r="BY270" s="2799"/>
      <c r="BZ270" s="2799"/>
      <c r="CA270" s="2799"/>
      <c r="CB270" s="2799"/>
      <c r="CC270" s="2799"/>
      <c r="CD270" s="2799"/>
      <c r="CE270" s="2799"/>
      <c r="CF270" s="2799"/>
      <c r="CG270" s="2799"/>
      <c r="CH270" s="2799"/>
    </row>
    <row r="271" spans="1:94" s="2748" customFormat="1" ht="16.899999999999999" customHeight="1">
      <c r="A271" s="2746"/>
      <c r="B271" s="2746"/>
      <c r="C271" s="3274"/>
      <c r="D271" s="3279" t="s">
        <v>1284</v>
      </c>
      <c r="E271" s="3280"/>
      <c r="F271" s="2782"/>
      <c r="G271" s="3598"/>
      <c r="H271" s="3598"/>
      <c r="I271" s="3581"/>
      <c r="J271" s="3598"/>
      <c r="K271" s="3598"/>
      <c r="L271" s="3581"/>
      <c r="M271" s="3598"/>
      <c r="N271" s="3598"/>
      <c r="O271" s="3581"/>
      <c r="P271" s="3598"/>
      <c r="Q271" s="3598"/>
      <c r="R271" s="3581"/>
      <c r="S271" s="3564"/>
      <c r="T271" s="3598"/>
      <c r="U271" s="3598"/>
      <c r="V271" s="3598"/>
      <c r="W271" s="3593"/>
      <c r="X271" s="3598"/>
      <c r="Y271" s="3598"/>
      <c r="Z271" s="3581"/>
      <c r="AA271" s="3598"/>
      <c r="AB271" s="3598"/>
      <c r="AC271" s="3581"/>
      <c r="AD271" s="3598"/>
      <c r="AE271" s="3598"/>
      <c r="AF271" s="3581"/>
      <c r="AG271" s="3598"/>
      <c r="AH271" s="3598"/>
      <c r="AI271" s="3592"/>
      <c r="AJ271" s="3598"/>
      <c r="AK271" s="3598"/>
      <c r="AL271" s="3598"/>
      <c r="AM271" s="3592"/>
      <c r="AN271" s="3598"/>
      <c r="AO271" s="3598"/>
      <c r="AP271" s="3581"/>
      <c r="AQ271" s="3598"/>
      <c r="AR271" s="3598"/>
      <c r="AS271" s="3581"/>
      <c r="AT271" s="3598"/>
      <c r="AU271" s="3598"/>
      <c r="AV271" s="3581"/>
      <c r="AW271" s="3598"/>
      <c r="AX271" s="3598"/>
      <c r="AY271" s="3592"/>
      <c r="AZ271" s="3598"/>
      <c r="BA271" s="3598"/>
      <c r="BB271" s="3598"/>
      <c r="BC271" s="3581"/>
      <c r="BD271" s="3581"/>
      <c r="BE271" s="2799"/>
      <c r="BF271" s="2799"/>
      <c r="BG271" s="2799"/>
      <c r="BH271" s="2799"/>
      <c r="BI271" s="2799"/>
      <c r="BJ271" s="2799"/>
      <c r="BK271" s="2799"/>
      <c r="BL271" s="2799"/>
      <c r="BM271" s="2799"/>
      <c r="BN271" s="2799"/>
      <c r="BO271" s="2799"/>
      <c r="BP271" s="2799"/>
      <c r="BQ271" s="2799"/>
      <c r="BR271" s="2799"/>
      <c r="BS271" s="2799"/>
      <c r="BT271" s="2799"/>
      <c r="BU271" s="2799"/>
      <c r="BV271" s="2799"/>
      <c r="BW271" s="2799"/>
      <c r="BX271" s="2799"/>
      <c r="BY271" s="2799"/>
      <c r="BZ271" s="2799"/>
      <c r="CA271" s="2799"/>
      <c r="CB271" s="2799"/>
      <c r="CC271" s="2799"/>
      <c r="CD271" s="2799"/>
      <c r="CE271" s="2799"/>
      <c r="CF271" s="2799"/>
      <c r="CG271" s="2799"/>
      <c r="CH271" s="2799"/>
    </row>
    <row r="272" spans="1:94" s="2748" customFormat="1" ht="16.899999999999999" customHeight="1">
      <c r="A272" s="2746"/>
      <c r="B272" s="2746"/>
      <c r="C272" s="3274"/>
      <c r="D272" s="3279" t="s">
        <v>1285</v>
      </c>
      <c r="E272" s="3280"/>
      <c r="F272" s="2782"/>
      <c r="G272" s="3598"/>
      <c r="H272" s="3598"/>
      <c r="I272" s="3581"/>
      <c r="J272" s="3598"/>
      <c r="K272" s="3598"/>
      <c r="L272" s="3581"/>
      <c r="M272" s="3598"/>
      <c r="N272" s="3598"/>
      <c r="O272" s="3581"/>
      <c r="P272" s="3598"/>
      <c r="Q272" s="3598"/>
      <c r="R272" s="3581"/>
      <c r="S272" s="3564"/>
      <c r="T272" s="3598"/>
      <c r="U272" s="3598"/>
      <c r="V272" s="3598"/>
      <c r="W272" s="3593"/>
      <c r="X272" s="3598"/>
      <c r="Y272" s="3598"/>
      <c r="Z272" s="3581"/>
      <c r="AA272" s="3598"/>
      <c r="AB272" s="3598"/>
      <c r="AC272" s="3581"/>
      <c r="AD272" s="3598"/>
      <c r="AE272" s="3598"/>
      <c r="AF272" s="3581"/>
      <c r="AG272" s="3598"/>
      <c r="AH272" s="3598"/>
      <c r="AI272" s="3592"/>
      <c r="AJ272" s="3598"/>
      <c r="AK272" s="3598"/>
      <c r="AL272" s="3598"/>
      <c r="AM272" s="3592"/>
      <c r="AN272" s="3598"/>
      <c r="AO272" s="3598"/>
      <c r="AP272" s="3581"/>
      <c r="AQ272" s="3598"/>
      <c r="AR272" s="3598"/>
      <c r="AS272" s="3581"/>
      <c r="AT272" s="3598"/>
      <c r="AU272" s="3598"/>
      <c r="AV272" s="3581"/>
      <c r="AW272" s="3598"/>
      <c r="AX272" s="3598"/>
      <c r="AY272" s="3592"/>
      <c r="AZ272" s="3598"/>
      <c r="BA272" s="3598"/>
      <c r="BB272" s="3598"/>
      <c r="BC272" s="3581"/>
      <c r="BD272" s="3581"/>
      <c r="BE272" s="2799"/>
      <c r="BF272" s="2799"/>
      <c r="BG272" s="2799"/>
      <c r="BH272" s="2799"/>
      <c r="BI272" s="2799"/>
      <c r="BJ272" s="2799"/>
      <c r="BK272" s="2799"/>
      <c r="BL272" s="2799"/>
      <c r="BM272" s="2799"/>
      <c r="BN272" s="2799"/>
      <c r="BO272" s="2799"/>
      <c r="BP272" s="2799"/>
      <c r="BQ272" s="2799"/>
      <c r="BR272" s="2799"/>
      <c r="BS272" s="2799"/>
      <c r="BT272" s="2799"/>
      <c r="BU272" s="2799"/>
      <c r="BV272" s="2799"/>
      <c r="BW272" s="2799"/>
      <c r="BX272" s="2799"/>
      <c r="BY272" s="2799"/>
      <c r="BZ272" s="2799"/>
      <c r="CA272" s="2799"/>
      <c r="CB272" s="2799"/>
      <c r="CC272" s="2799"/>
      <c r="CD272" s="2799"/>
      <c r="CE272" s="2799"/>
      <c r="CF272" s="2799"/>
      <c r="CG272" s="2799"/>
      <c r="CH272" s="2799"/>
    </row>
    <row r="273" spans="1:86" s="2748" customFormat="1" ht="16.899999999999999" customHeight="1">
      <c r="A273" s="2746"/>
      <c r="B273" s="2746"/>
      <c r="C273" s="3274"/>
      <c r="D273" s="3279" t="s">
        <v>1286</v>
      </c>
      <c r="E273" s="3280"/>
      <c r="F273" s="2782"/>
      <c r="G273" s="3598"/>
      <c r="H273" s="3598"/>
      <c r="I273" s="3581"/>
      <c r="J273" s="3598"/>
      <c r="K273" s="3598"/>
      <c r="L273" s="3581"/>
      <c r="M273" s="3598"/>
      <c r="N273" s="3598"/>
      <c r="O273" s="3581"/>
      <c r="P273" s="3598"/>
      <c r="Q273" s="3598"/>
      <c r="R273" s="3581"/>
      <c r="S273" s="3564"/>
      <c r="T273" s="3598"/>
      <c r="U273" s="3598"/>
      <c r="V273" s="3598"/>
      <c r="W273" s="3593"/>
      <c r="X273" s="3598"/>
      <c r="Y273" s="3598"/>
      <c r="Z273" s="3581"/>
      <c r="AA273" s="3598"/>
      <c r="AB273" s="3598"/>
      <c r="AC273" s="3581"/>
      <c r="AD273" s="3598"/>
      <c r="AE273" s="3598"/>
      <c r="AF273" s="3581"/>
      <c r="AG273" s="3598"/>
      <c r="AH273" s="3598"/>
      <c r="AI273" s="3592"/>
      <c r="AJ273" s="3598"/>
      <c r="AK273" s="3598"/>
      <c r="AL273" s="3598"/>
      <c r="AM273" s="3592"/>
      <c r="AN273" s="3598"/>
      <c r="AO273" s="3598"/>
      <c r="AP273" s="3581"/>
      <c r="AQ273" s="3598"/>
      <c r="AR273" s="3598"/>
      <c r="AS273" s="3581"/>
      <c r="AT273" s="3598"/>
      <c r="AU273" s="3598"/>
      <c r="AV273" s="3581"/>
      <c r="AW273" s="3598"/>
      <c r="AX273" s="3598"/>
      <c r="AY273" s="3592"/>
      <c r="AZ273" s="3598"/>
      <c r="BA273" s="3598"/>
      <c r="BB273" s="3598"/>
      <c r="BC273" s="3581"/>
      <c r="BD273" s="3581"/>
      <c r="BE273" s="2799"/>
      <c r="BF273" s="2799"/>
      <c r="BG273" s="2799"/>
      <c r="BH273" s="2799"/>
      <c r="BI273" s="2799"/>
      <c r="BJ273" s="2799"/>
      <c r="BK273" s="2799"/>
      <c r="BL273" s="2799"/>
      <c r="BM273" s="2799"/>
      <c r="BN273" s="2799"/>
      <c r="BO273" s="2799"/>
      <c r="BP273" s="2799"/>
      <c r="BQ273" s="2799"/>
      <c r="BR273" s="2799"/>
      <c r="BS273" s="2799"/>
      <c r="BT273" s="2799"/>
      <c r="BU273" s="2799"/>
      <c r="BV273" s="2799"/>
      <c r="BW273" s="2799"/>
      <c r="BX273" s="2799"/>
      <c r="BY273" s="2799"/>
      <c r="BZ273" s="2799"/>
      <c r="CA273" s="2799"/>
      <c r="CB273" s="2799"/>
      <c r="CC273" s="2799"/>
      <c r="CD273" s="2799"/>
      <c r="CE273" s="2799"/>
      <c r="CF273" s="2799"/>
      <c r="CG273" s="2799"/>
      <c r="CH273" s="2799"/>
    </row>
    <row r="274" spans="1:86" s="2748" customFormat="1" ht="16.899999999999999" customHeight="1">
      <c r="A274" s="2746"/>
      <c r="B274" s="2746"/>
      <c r="C274" s="3274"/>
      <c r="D274" s="3279" t="s">
        <v>1287</v>
      </c>
      <c r="E274" s="3280"/>
      <c r="F274" s="2782"/>
      <c r="G274" s="3598"/>
      <c r="H274" s="3598"/>
      <c r="I274" s="3581"/>
      <c r="J274" s="3598"/>
      <c r="K274" s="3598"/>
      <c r="L274" s="3581"/>
      <c r="M274" s="3598"/>
      <c r="N274" s="3598"/>
      <c r="O274" s="3581"/>
      <c r="P274" s="3598"/>
      <c r="Q274" s="3598"/>
      <c r="R274" s="3581"/>
      <c r="S274" s="3564"/>
      <c r="T274" s="3598"/>
      <c r="U274" s="3598"/>
      <c r="V274" s="3598"/>
      <c r="W274" s="3593"/>
      <c r="X274" s="3598"/>
      <c r="Y274" s="3598"/>
      <c r="Z274" s="3581"/>
      <c r="AA274" s="3598"/>
      <c r="AB274" s="3598"/>
      <c r="AC274" s="3581"/>
      <c r="AD274" s="3598"/>
      <c r="AE274" s="3598"/>
      <c r="AF274" s="3581"/>
      <c r="AG274" s="3598"/>
      <c r="AH274" s="3598"/>
      <c r="AI274" s="3592"/>
      <c r="AJ274" s="3598"/>
      <c r="AK274" s="3598"/>
      <c r="AL274" s="3598"/>
      <c r="AM274" s="3592"/>
      <c r="AN274" s="3598"/>
      <c r="AO274" s="3598"/>
      <c r="AP274" s="3581"/>
      <c r="AQ274" s="3598"/>
      <c r="AR274" s="3598"/>
      <c r="AS274" s="3581"/>
      <c r="AT274" s="3598"/>
      <c r="AU274" s="3598"/>
      <c r="AV274" s="3581"/>
      <c r="AW274" s="3598"/>
      <c r="AX274" s="3598"/>
      <c r="AY274" s="3592"/>
      <c r="AZ274" s="3598"/>
      <c r="BA274" s="3598"/>
      <c r="BB274" s="3598"/>
      <c r="BC274" s="3581"/>
      <c r="BD274" s="3581"/>
      <c r="BE274" s="2799"/>
      <c r="BF274" s="2799"/>
      <c r="BG274" s="2799"/>
      <c r="BH274" s="2799"/>
      <c r="BI274" s="2799"/>
      <c r="BJ274" s="2799"/>
      <c r="BK274" s="2799"/>
      <c r="BL274" s="2799"/>
      <c r="BM274" s="2799"/>
      <c r="BN274" s="2799"/>
      <c r="BO274" s="2799"/>
      <c r="BP274" s="2799"/>
      <c r="BQ274" s="2799"/>
      <c r="BR274" s="2799"/>
      <c r="BS274" s="2799"/>
      <c r="BT274" s="2799"/>
      <c r="BU274" s="2799"/>
      <c r="BV274" s="2799"/>
      <c r="BW274" s="2799"/>
      <c r="BX274" s="2799"/>
      <c r="BY274" s="2799"/>
      <c r="BZ274" s="2799"/>
      <c r="CA274" s="2799"/>
      <c r="CB274" s="2799"/>
      <c r="CC274" s="2799"/>
      <c r="CD274" s="2799"/>
      <c r="CE274" s="2799"/>
      <c r="CF274" s="2799"/>
      <c r="CG274" s="2799"/>
      <c r="CH274" s="2799"/>
    </row>
    <row r="275" spans="1:86" s="2748" customFormat="1" ht="16.899999999999999" customHeight="1">
      <c r="A275" s="2746"/>
      <c r="B275" s="2746"/>
      <c r="C275" s="3275"/>
      <c r="D275" s="3279" t="s">
        <v>1288</v>
      </c>
      <c r="E275" s="3280"/>
      <c r="F275" s="2782"/>
      <c r="G275" s="3598"/>
      <c r="H275" s="3598"/>
      <c r="I275" s="3581"/>
      <c r="J275" s="3598"/>
      <c r="K275" s="3598"/>
      <c r="L275" s="3581"/>
      <c r="M275" s="3598"/>
      <c r="N275" s="3598"/>
      <c r="O275" s="3581"/>
      <c r="P275" s="3598"/>
      <c r="Q275" s="3598"/>
      <c r="R275" s="3581"/>
      <c r="S275" s="3564"/>
      <c r="T275" s="3598"/>
      <c r="U275" s="3598"/>
      <c r="V275" s="3598"/>
      <c r="W275" s="3593"/>
      <c r="X275" s="3598"/>
      <c r="Y275" s="3598"/>
      <c r="Z275" s="3581"/>
      <c r="AA275" s="3598"/>
      <c r="AB275" s="3598"/>
      <c r="AC275" s="3581"/>
      <c r="AD275" s="3598"/>
      <c r="AE275" s="3598"/>
      <c r="AF275" s="3581"/>
      <c r="AG275" s="3598"/>
      <c r="AH275" s="3598"/>
      <c r="AI275" s="3592"/>
      <c r="AJ275" s="3598"/>
      <c r="AK275" s="3598"/>
      <c r="AL275" s="3598"/>
      <c r="AM275" s="3592"/>
      <c r="AN275" s="3598"/>
      <c r="AO275" s="3598"/>
      <c r="AP275" s="3581"/>
      <c r="AQ275" s="3598"/>
      <c r="AR275" s="3598"/>
      <c r="AS275" s="3581"/>
      <c r="AT275" s="3598"/>
      <c r="AU275" s="3598"/>
      <c r="AV275" s="3581"/>
      <c r="AW275" s="3598"/>
      <c r="AX275" s="3598"/>
      <c r="AY275" s="3592"/>
      <c r="AZ275" s="3598"/>
      <c r="BA275" s="3598"/>
      <c r="BB275" s="3598"/>
      <c r="BC275" s="3581"/>
      <c r="BD275" s="3581"/>
      <c r="BE275" s="2799"/>
      <c r="BF275" s="2799"/>
      <c r="BG275" s="2799"/>
      <c r="BH275" s="2799"/>
      <c r="BI275" s="2799"/>
      <c r="BJ275" s="2799"/>
      <c r="BK275" s="2799"/>
      <c r="BL275" s="2799"/>
      <c r="BM275" s="2799"/>
      <c r="BN275" s="2799"/>
      <c r="BO275" s="2799"/>
      <c r="BP275" s="2799"/>
      <c r="BQ275" s="2799"/>
      <c r="BR275" s="2799"/>
      <c r="BS275" s="2799"/>
      <c r="BT275" s="2799"/>
      <c r="BU275" s="2799"/>
      <c r="BV275" s="2799"/>
      <c r="BW275" s="2799"/>
      <c r="BX275" s="2799"/>
      <c r="BY275" s="2799"/>
      <c r="BZ275" s="2799"/>
      <c r="CA275" s="2799"/>
      <c r="CB275" s="2799"/>
      <c r="CC275" s="2799"/>
      <c r="CD275" s="2799"/>
      <c r="CE275" s="2799"/>
      <c r="CF275" s="2799"/>
      <c r="CG275" s="2799"/>
      <c r="CH275" s="2799"/>
    </row>
    <row r="276" spans="1:86" s="2748" customFormat="1" ht="16.899999999999999" customHeight="1">
      <c r="A276" s="2746"/>
      <c r="B276" s="2746"/>
      <c r="C276" s="3273" t="s">
        <v>1293</v>
      </c>
      <c r="D276" s="3276" t="s">
        <v>1283</v>
      </c>
      <c r="E276" s="2923" t="s">
        <v>1294</v>
      </c>
      <c r="F276" s="2887"/>
      <c r="G276" s="3598"/>
      <c r="H276" s="3598"/>
      <c r="I276" s="3602"/>
      <c r="J276" s="3598"/>
      <c r="K276" s="3598"/>
      <c r="L276" s="3582"/>
      <c r="M276" s="3598"/>
      <c r="N276" s="3598"/>
      <c r="O276" s="3582"/>
      <c r="P276" s="3598"/>
      <c r="Q276" s="3598"/>
      <c r="R276" s="3582"/>
      <c r="S276" s="3603"/>
      <c r="T276" s="3598"/>
      <c r="U276" s="3598"/>
      <c r="V276" s="3598"/>
      <c r="W276" s="3593"/>
      <c r="X276" s="3598"/>
      <c r="Y276" s="3598"/>
      <c r="Z276" s="3602"/>
      <c r="AA276" s="3598"/>
      <c r="AB276" s="3598"/>
      <c r="AC276" s="3582"/>
      <c r="AD276" s="3598"/>
      <c r="AE276" s="3598"/>
      <c r="AF276" s="3582"/>
      <c r="AG276" s="3598"/>
      <c r="AH276" s="3598"/>
      <c r="AI276" s="3592"/>
      <c r="AJ276" s="3598"/>
      <c r="AK276" s="3598"/>
      <c r="AL276" s="3598"/>
      <c r="AM276" s="3592"/>
      <c r="AN276" s="3598"/>
      <c r="AO276" s="3598"/>
      <c r="AP276" s="3602"/>
      <c r="AQ276" s="3598"/>
      <c r="AR276" s="3598"/>
      <c r="AS276" s="3582"/>
      <c r="AT276" s="3598"/>
      <c r="AU276" s="3598"/>
      <c r="AV276" s="3582"/>
      <c r="AW276" s="3598"/>
      <c r="AX276" s="3598"/>
      <c r="AY276" s="3592"/>
      <c r="AZ276" s="3598"/>
      <c r="BA276" s="3598"/>
      <c r="BB276" s="3598"/>
      <c r="BC276" s="3582"/>
      <c r="BD276" s="3582"/>
      <c r="BE276" s="2776"/>
      <c r="BF276" s="2776"/>
      <c r="BG276" s="2776"/>
      <c r="BH276" s="2776"/>
      <c r="BI276" s="2776"/>
      <c r="BJ276" s="2776"/>
      <c r="BK276" s="2776"/>
      <c r="BL276" s="2776"/>
      <c r="BM276" s="2776"/>
      <c r="BN276" s="2776"/>
      <c r="BO276" s="2776"/>
      <c r="BP276" s="2776"/>
      <c r="BQ276" s="2776"/>
      <c r="BR276" s="2776"/>
      <c r="BS276" s="2776"/>
      <c r="BT276" s="2776"/>
      <c r="BU276" s="2776"/>
      <c r="BV276" s="2776"/>
      <c r="BW276" s="2776"/>
      <c r="BX276" s="2776"/>
      <c r="BY276" s="2776"/>
      <c r="BZ276" s="2776"/>
      <c r="CA276" s="2776"/>
      <c r="CB276" s="2776"/>
      <c r="CC276" s="2776"/>
      <c r="CD276" s="2776"/>
      <c r="CE276" s="2776"/>
      <c r="CF276" s="2776"/>
      <c r="CG276" s="2776"/>
      <c r="CH276" s="2776"/>
    </row>
    <row r="277" spans="1:86" s="2748" customFormat="1" ht="16.899999999999999" customHeight="1">
      <c r="A277" s="2746"/>
      <c r="B277" s="2746"/>
      <c r="C277" s="3274"/>
      <c r="D277" s="3278"/>
      <c r="E277" s="2923" t="s">
        <v>93</v>
      </c>
      <c r="F277" s="2887"/>
      <c r="G277" s="3598"/>
      <c r="H277" s="3598"/>
      <c r="I277" s="3602"/>
      <c r="J277" s="3598"/>
      <c r="K277" s="3598"/>
      <c r="L277" s="3582"/>
      <c r="M277" s="3598"/>
      <c r="N277" s="3598"/>
      <c r="O277" s="3582"/>
      <c r="P277" s="3598"/>
      <c r="Q277" s="3598"/>
      <c r="R277" s="3582"/>
      <c r="S277" s="3603"/>
      <c r="T277" s="3598"/>
      <c r="U277" s="3598"/>
      <c r="V277" s="3598"/>
      <c r="W277" s="3593"/>
      <c r="X277" s="3598"/>
      <c r="Y277" s="3598"/>
      <c r="Z277" s="3602"/>
      <c r="AA277" s="3598"/>
      <c r="AB277" s="3598"/>
      <c r="AC277" s="3582"/>
      <c r="AD277" s="3598"/>
      <c r="AE277" s="3598"/>
      <c r="AF277" s="3582"/>
      <c r="AG277" s="3598"/>
      <c r="AH277" s="3598"/>
      <c r="AI277" s="3592"/>
      <c r="AJ277" s="3598"/>
      <c r="AK277" s="3598"/>
      <c r="AL277" s="3598"/>
      <c r="AM277" s="3592"/>
      <c r="AN277" s="3598"/>
      <c r="AO277" s="3598"/>
      <c r="AP277" s="3602"/>
      <c r="AQ277" s="3598"/>
      <c r="AR277" s="3598"/>
      <c r="AS277" s="3582"/>
      <c r="AT277" s="3598"/>
      <c r="AU277" s="3598"/>
      <c r="AV277" s="3582"/>
      <c r="AW277" s="3598"/>
      <c r="AX277" s="3598"/>
      <c r="AY277" s="3592"/>
      <c r="AZ277" s="3598"/>
      <c r="BA277" s="3598"/>
      <c r="BB277" s="3598"/>
      <c r="BC277" s="3582"/>
      <c r="BD277" s="3582"/>
      <c r="BE277" s="2776"/>
      <c r="BF277" s="2776"/>
      <c r="BG277" s="2776"/>
      <c r="BH277" s="2776"/>
      <c r="BI277" s="2776"/>
      <c r="BJ277" s="2776"/>
      <c r="BK277" s="2776"/>
      <c r="BL277" s="2776"/>
      <c r="BM277" s="2776"/>
      <c r="BN277" s="2776"/>
      <c r="BO277" s="2776"/>
      <c r="BP277" s="2776"/>
      <c r="BQ277" s="2776"/>
      <c r="BR277" s="2776"/>
      <c r="BS277" s="2776"/>
      <c r="BT277" s="2776"/>
      <c r="BU277" s="2776"/>
      <c r="BV277" s="2776"/>
      <c r="BW277" s="2776"/>
      <c r="BX277" s="2776"/>
      <c r="BY277" s="2776"/>
      <c r="BZ277" s="2776"/>
      <c r="CA277" s="2776"/>
      <c r="CB277" s="2776"/>
      <c r="CC277" s="2776"/>
      <c r="CD277" s="2776"/>
      <c r="CE277" s="2776"/>
      <c r="CF277" s="2776"/>
      <c r="CG277" s="2776"/>
      <c r="CH277" s="2776"/>
    </row>
    <row r="278" spans="1:86" s="2748" customFormat="1" ht="16.899999999999999" customHeight="1">
      <c r="A278" s="2746"/>
      <c r="B278" s="2746"/>
      <c r="C278" s="3274"/>
      <c r="D278" s="3276" t="s">
        <v>1284</v>
      </c>
      <c r="E278" s="2923" t="s">
        <v>1294</v>
      </c>
      <c r="F278" s="2887"/>
      <c r="G278" s="3598"/>
      <c r="H278" s="3598"/>
      <c r="I278" s="3602"/>
      <c r="J278" s="3598"/>
      <c r="K278" s="3598"/>
      <c r="L278" s="3582"/>
      <c r="M278" s="3598"/>
      <c r="N278" s="3598"/>
      <c r="O278" s="3582"/>
      <c r="P278" s="3598"/>
      <c r="Q278" s="3598"/>
      <c r="R278" s="3582"/>
      <c r="S278" s="3603"/>
      <c r="T278" s="3598"/>
      <c r="U278" s="3598"/>
      <c r="V278" s="3598"/>
      <c r="W278" s="3593"/>
      <c r="X278" s="3598"/>
      <c r="Y278" s="3598"/>
      <c r="Z278" s="3602"/>
      <c r="AA278" s="3598"/>
      <c r="AB278" s="3598"/>
      <c r="AC278" s="3582"/>
      <c r="AD278" s="3598"/>
      <c r="AE278" s="3598"/>
      <c r="AF278" s="3582"/>
      <c r="AG278" s="3598"/>
      <c r="AH278" s="3598"/>
      <c r="AI278" s="3592"/>
      <c r="AJ278" s="3598"/>
      <c r="AK278" s="3598"/>
      <c r="AL278" s="3598"/>
      <c r="AM278" s="3592"/>
      <c r="AN278" s="3598"/>
      <c r="AO278" s="3598"/>
      <c r="AP278" s="3602"/>
      <c r="AQ278" s="3598"/>
      <c r="AR278" s="3598"/>
      <c r="AS278" s="3582"/>
      <c r="AT278" s="3598"/>
      <c r="AU278" s="3598"/>
      <c r="AV278" s="3582"/>
      <c r="AW278" s="3598"/>
      <c r="AX278" s="3598"/>
      <c r="AY278" s="3592"/>
      <c r="AZ278" s="3598"/>
      <c r="BA278" s="3598"/>
      <c r="BB278" s="3598"/>
      <c r="BC278" s="3582"/>
      <c r="BD278" s="3582"/>
      <c r="BE278" s="2776"/>
      <c r="BF278" s="2776"/>
      <c r="BG278" s="2776"/>
      <c r="BH278" s="2776"/>
      <c r="BI278" s="2776"/>
      <c r="BJ278" s="2776"/>
      <c r="BK278" s="2776"/>
      <c r="BL278" s="2776"/>
      <c r="BM278" s="2776"/>
      <c r="BN278" s="2776"/>
      <c r="BO278" s="2776"/>
      <c r="BP278" s="2776"/>
      <c r="BQ278" s="2776"/>
      <c r="BR278" s="2776"/>
      <c r="BS278" s="2776"/>
      <c r="BT278" s="2776"/>
      <c r="BU278" s="2776"/>
      <c r="BV278" s="2776"/>
      <c r="BW278" s="2776"/>
      <c r="BX278" s="2776"/>
      <c r="BY278" s="2776"/>
      <c r="BZ278" s="2776"/>
      <c r="CA278" s="2776"/>
      <c r="CB278" s="2776"/>
      <c r="CC278" s="2776"/>
      <c r="CD278" s="2776"/>
      <c r="CE278" s="2776"/>
      <c r="CF278" s="2776"/>
      <c r="CG278" s="2776"/>
      <c r="CH278" s="2776"/>
    </row>
    <row r="279" spans="1:86" s="2748" customFormat="1" ht="16.899999999999999" customHeight="1">
      <c r="A279" s="2746"/>
      <c r="B279" s="2746"/>
      <c r="C279" s="3274"/>
      <c r="D279" s="3278"/>
      <c r="E279" s="2923" t="s">
        <v>93</v>
      </c>
      <c r="F279" s="2887"/>
      <c r="G279" s="3598"/>
      <c r="H279" s="3598"/>
      <c r="I279" s="3602"/>
      <c r="J279" s="3598"/>
      <c r="K279" s="3598"/>
      <c r="L279" s="3582"/>
      <c r="M279" s="3598"/>
      <c r="N279" s="3598"/>
      <c r="O279" s="3582"/>
      <c r="P279" s="3598"/>
      <c r="Q279" s="3598"/>
      <c r="R279" s="3582"/>
      <c r="S279" s="3603"/>
      <c r="T279" s="3598"/>
      <c r="U279" s="3598"/>
      <c r="V279" s="3598"/>
      <c r="W279" s="3593"/>
      <c r="X279" s="3598"/>
      <c r="Y279" s="3598"/>
      <c r="Z279" s="3602"/>
      <c r="AA279" s="3598"/>
      <c r="AB279" s="3598"/>
      <c r="AC279" s="3582"/>
      <c r="AD279" s="3598"/>
      <c r="AE279" s="3598"/>
      <c r="AF279" s="3582"/>
      <c r="AG279" s="3598"/>
      <c r="AH279" s="3598"/>
      <c r="AI279" s="3592"/>
      <c r="AJ279" s="3598"/>
      <c r="AK279" s="3598"/>
      <c r="AL279" s="3598"/>
      <c r="AM279" s="3592"/>
      <c r="AN279" s="3598"/>
      <c r="AO279" s="3598"/>
      <c r="AP279" s="3602"/>
      <c r="AQ279" s="3598"/>
      <c r="AR279" s="3598"/>
      <c r="AS279" s="3582"/>
      <c r="AT279" s="3598"/>
      <c r="AU279" s="3598"/>
      <c r="AV279" s="3582"/>
      <c r="AW279" s="3598"/>
      <c r="AX279" s="3598"/>
      <c r="AY279" s="3592"/>
      <c r="AZ279" s="3598"/>
      <c r="BA279" s="3598"/>
      <c r="BB279" s="3598"/>
      <c r="BC279" s="3582"/>
      <c r="BD279" s="3582"/>
      <c r="BE279" s="2776"/>
      <c r="BF279" s="2776"/>
      <c r="BG279" s="2776"/>
      <c r="BH279" s="2776"/>
      <c r="BI279" s="2776"/>
      <c r="BJ279" s="2776"/>
      <c r="BK279" s="2776"/>
      <c r="BL279" s="2776"/>
      <c r="BM279" s="2776"/>
      <c r="BN279" s="2776"/>
      <c r="BO279" s="2776"/>
      <c r="BP279" s="2776"/>
      <c r="BQ279" s="2776"/>
      <c r="BR279" s="2776"/>
      <c r="BS279" s="2776"/>
      <c r="BT279" s="2776"/>
      <c r="BU279" s="2776"/>
      <c r="BV279" s="2776"/>
      <c r="BW279" s="2776"/>
      <c r="BX279" s="2776"/>
      <c r="BY279" s="2776"/>
      <c r="BZ279" s="2776"/>
      <c r="CA279" s="2776"/>
      <c r="CB279" s="2776"/>
      <c r="CC279" s="2776"/>
      <c r="CD279" s="2776"/>
      <c r="CE279" s="2776"/>
      <c r="CF279" s="2776"/>
      <c r="CG279" s="2776"/>
      <c r="CH279" s="2776"/>
    </row>
    <row r="280" spans="1:86" s="2748" customFormat="1" ht="16.899999999999999" customHeight="1">
      <c r="A280" s="2746"/>
      <c r="B280" s="2746"/>
      <c r="C280" s="3274"/>
      <c r="D280" s="3276" t="s">
        <v>1285</v>
      </c>
      <c r="E280" s="2923" t="s">
        <v>1294</v>
      </c>
      <c r="F280" s="2887"/>
      <c r="G280" s="3598"/>
      <c r="H280" s="3598"/>
      <c r="I280" s="3602"/>
      <c r="J280" s="3598"/>
      <c r="K280" s="3598"/>
      <c r="L280" s="3582"/>
      <c r="M280" s="3598"/>
      <c r="N280" s="3598"/>
      <c r="O280" s="3582"/>
      <c r="P280" s="3598"/>
      <c r="Q280" s="3598"/>
      <c r="R280" s="3582"/>
      <c r="S280" s="3603"/>
      <c r="T280" s="3598"/>
      <c r="U280" s="3598"/>
      <c r="V280" s="3598"/>
      <c r="W280" s="3593"/>
      <c r="X280" s="3598"/>
      <c r="Y280" s="3598"/>
      <c r="Z280" s="3602"/>
      <c r="AA280" s="3598"/>
      <c r="AB280" s="3598"/>
      <c r="AC280" s="3582"/>
      <c r="AD280" s="3598"/>
      <c r="AE280" s="3598"/>
      <c r="AF280" s="3582"/>
      <c r="AG280" s="3598"/>
      <c r="AH280" s="3598"/>
      <c r="AI280" s="3592"/>
      <c r="AJ280" s="3598"/>
      <c r="AK280" s="3598"/>
      <c r="AL280" s="3598"/>
      <c r="AM280" s="3592"/>
      <c r="AN280" s="3598"/>
      <c r="AO280" s="3598"/>
      <c r="AP280" s="3602"/>
      <c r="AQ280" s="3598"/>
      <c r="AR280" s="3598"/>
      <c r="AS280" s="3582"/>
      <c r="AT280" s="3598"/>
      <c r="AU280" s="3598"/>
      <c r="AV280" s="3582"/>
      <c r="AW280" s="3598"/>
      <c r="AX280" s="3598"/>
      <c r="AY280" s="3592"/>
      <c r="AZ280" s="3598"/>
      <c r="BA280" s="3598"/>
      <c r="BB280" s="3598"/>
      <c r="BC280" s="3582"/>
      <c r="BD280" s="3582"/>
      <c r="BE280" s="2776"/>
      <c r="BF280" s="2776"/>
      <c r="BG280" s="2776"/>
      <c r="BH280" s="2776"/>
      <c r="BI280" s="2776"/>
      <c r="BJ280" s="2776"/>
      <c r="BK280" s="2776"/>
      <c r="BL280" s="2776"/>
      <c r="BM280" s="2776"/>
      <c r="BN280" s="2776"/>
      <c r="BO280" s="2776"/>
      <c r="BP280" s="2776"/>
      <c r="BQ280" s="2776"/>
      <c r="BR280" s="2776"/>
      <c r="BS280" s="2776"/>
      <c r="BT280" s="2776"/>
      <c r="BU280" s="2776"/>
      <c r="BV280" s="2776"/>
      <c r="BW280" s="2776"/>
      <c r="BX280" s="2776"/>
      <c r="BY280" s="2776"/>
      <c r="BZ280" s="2776"/>
      <c r="CA280" s="2776"/>
      <c r="CB280" s="2776"/>
      <c r="CC280" s="2776"/>
      <c r="CD280" s="2776"/>
      <c r="CE280" s="2776"/>
      <c r="CF280" s="2776"/>
      <c r="CG280" s="2776"/>
      <c r="CH280" s="2776"/>
    </row>
    <row r="281" spans="1:86" s="2748" customFormat="1" ht="16.899999999999999" customHeight="1">
      <c r="A281" s="2746"/>
      <c r="B281" s="2746"/>
      <c r="C281" s="3274"/>
      <c r="D281" s="3278"/>
      <c r="E281" s="2923" t="s">
        <v>93</v>
      </c>
      <c r="F281" s="2887"/>
      <c r="G281" s="3598"/>
      <c r="H281" s="3598"/>
      <c r="I281" s="3602"/>
      <c r="J281" s="3598"/>
      <c r="K281" s="3598"/>
      <c r="L281" s="3582"/>
      <c r="M281" s="3598"/>
      <c r="N281" s="3598"/>
      <c r="O281" s="3582"/>
      <c r="P281" s="3598"/>
      <c r="Q281" s="3598"/>
      <c r="R281" s="3582"/>
      <c r="S281" s="3603"/>
      <c r="T281" s="3598"/>
      <c r="U281" s="3598"/>
      <c r="V281" s="3598"/>
      <c r="W281" s="3593"/>
      <c r="X281" s="3598"/>
      <c r="Y281" s="3598"/>
      <c r="Z281" s="3602"/>
      <c r="AA281" s="3598"/>
      <c r="AB281" s="3598"/>
      <c r="AC281" s="3582"/>
      <c r="AD281" s="3598"/>
      <c r="AE281" s="3598"/>
      <c r="AF281" s="3582"/>
      <c r="AG281" s="3598"/>
      <c r="AH281" s="3598"/>
      <c r="AI281" s="3592"/>
      <c r="AJ281" s="3598"/>
      <c r="AK281" s="3598"/>
      <c r="AL281" s="3598"/>
      <c r="AM281" s="3592"/>
      <c r="AN281" s="3598"/>
      <c r="AO281" s="3598"/>
      <c r="AP281" s="3602"/>
      <c r="AQ281" s="3598"/>
      <c r="AR281" s="3598"/>
      <c r="AS281" s="3582"/>
      <c r="AT281" s="3598"/>
      <c r="AU281" s="3598"/>
      <c r="AV281" s="3582"/>
      <c r="AW281" s="3598"/>
      <c r="AX281" s="3598"/>
      <c r="AY281" s="3592"/>
      <c r="AZ281" s="3598"/>
      <c r="BA281" s="3598"/>
      <c r="BB281" s="3598"/>
      <c r="BC281" s="3582"/>
      <c r="BD281" s="3582"/>
      <c r="BE281" s="2776"/>
      <c r="BF281" s="2776"/>
      <c r="BG281" s="2776"/>
      <c r="BH281" s="2776"/>
      <c r="BI281" s="2776"/>
      <c r="BJ281" s="2776"/>
      <c r="BK281" s="2776"/>
      <c r="BL281" s="2776"/>
      <c r="BM281" s="2776"/>
      <c r="BN281" s="2776"/>
      <c r="BO281" s="2776"/>
      <c r="BP281" s="2776"/>
      <c r="BQ281" s="2776"/>
      <c r="BR281" s="2776"/>
      <c r="BS281" s="2776"/>
      <c r="BT281" s="2776"/>
      <c r="BU281" s="2776"/>
      <c r="BV281" s="2776"/>
      <c r="BW281" s="2776"/>
      <c r="BX281" s="2776"/>
      <c r="BY281" s="2776"/>
      <c r="BZ281" s="2776"/>
      <c r="CA281" s="2776"/>
      <c r="CB281" s="2776"/>
      <c r="CC281" s="2776"/>
      <c r="CD281" s="2776"/>
      <c r="CE281" s="2776"/>
      <c r="CF281" s="2776"/>
      <c r="CG281" s="2776"/>
      <c r="CH281" s="2776"/>
    </row>
    <row r="282" spans="1:86" s="2748" customFormat="1" ht="16.899999999999999" customHeight="1">
      <c r="A282" s="2746"/>
      <c r="B282" s="2746"/>
      <c r="C282" s="3274"/>
      <c r="D282" s="3276" t="s">
        <v>1286</v>
      </c>
      <c r="E282" s="2923" t="s">
        <v>1294</v>
      </c>
      <c r="F282" s="2887"/>
      <c r="G282" s="3598"/>
      <c r="H282" s="3598"/>
      <c r="I282" s="3602"/>
      <c r="J282" s="3598"/>
      <c r="K282" s="3598"/>
      <c r="L282" s="3582"/>
      <c r="M282" s="3598"/>
      <c r="N282" s="3598"/>
      <c r="O282" s="3582"/>
      <c r="P282" s="3598"/>
      <c r="Q282" s="3598"/>
      <c r="R282" s="3582"/>
      <c r="S282" s="3603"/>
      <c r="T282" s="3598"/>
      <c r="U282" s="3598"/>
      <c r="V282" s="3598"/>
      <c r="W282" s="3593"/>
      <c r="X282" s="3598"/>
      <c r="Y282" s="3598"/>
      <c r="Z282" s="3602"/>
      <c r="AA282" s="3598"/>
      <c r="AB282" s="3598"/>
      <c r="AC282" s="3582"/>
      <c r="AD282" s="3598"/>
      <c r="AE282" s="3598"/>
      <c r="AF282" s="3582"/>
      <c r="AG282" s="3598"/>
      <c r="AH282" s="3598"/>
      <c r="AI282" s="3592"/>
      <c r="AJ282" s="3598"/>
      <c r="AK282" s="3598"/>
      <c r="AL282" s="3598"/>
      <c r="AM282" s="3592"/>
      <c r="AN282" s="3598"/>
      <c r="AO282" s="3598"/>
      <c r="AP282" s="3602"/>
      <c r="AQ282" s="3598"/>
      <c r="AR282" s="3598"/>
      <c r="AS282" s="3582"/>
      <c r="AT282" s="3598"/>
      <c r="AU282" s="3598"/>
      <c r="AV282" s="3582"/>
      <c r="AW282" s="3598"/>
      <c r="AX282" s="3598"/>
      <c r="AY282" s="3592"/>
      <c r="AZ282" s="3598"/>
      <c r="BA282" s="3598"/>
      <c r="BB282" s="3598"/>
      <c r="BC282" s="3582"/>
      <c r="BD282" s="3582"/>
      <c r="BE282" s="2776"/>
      <c r="BF282" s="2776"/>
      <c r="BG282" s="2776"/>
      <c r="BH282" s="2776"/>
      <c r="BI282" s="2776"/>
      <c r="BJ282" s="2776"/>
      <c r="BK282" s="2776"/>
      <c r="BL282" s="2776"/>
      <c r="BM282" s="2776"/>
      <c r="BN282" s="2776"/>
      <c r="BO282" s="2776"/>
      <c r="BP282" s="2776"/>
      <c r="BQ282" s="2776"/>
      <c r="BR282" s="2776"/>
      <c r="BS282" s="2776"/>
      <c r="BT282" s="2776"/>
      <c r="BU282" s="2776"/>
      <c r="BV282" s="2776"/>
      <c r="BW282" s="2776"/>
      <c r="BX282" s="2776"/>
      <c r="BY282" s="2776"/>
      <c r="BZ282" s="2776"/>
      <c r="CA282" s="2776"/>
      <c r="CB282" s="2776"/>
      <c r="CC282" s="2776"/>
      <c r="CD282" s="2776"/>
      <c r="CE282" s="2776"/>
      <c r="CF282" s="2776"/>
      <c r="CG282" s="2776"/>
      <c r="CH282" s="2776"/>
    </row>
    <row r="283" spans="1:86" s="2748" customFormat="1" ht="16.899999999999999" customHeight="1">
      <c r="A283" s="2746"/>
      <c r="B283" s="2746"/>
      <c r="C283" s="3274"/>
      <c r="D283" s="3278"/>
      <c r="E283" s="2923" t="s">
        <v>93</v>
      </c>
      <c r="F283" s="2887"/>
      <c r="G283" s="3598"/>
      <c r="H283" s="3598"/>
      <c r="I283" s="3602"/>
      <c r="J283" s="3598"/>
      <c r="K283" s="3598"/>
      <c r="L283" s="3582"/>
      <c r="M283" s="3598"/>
      <c r="N283" s="3598"/>
      <c r="O283" s="3582"/>
      <c r="P283" s="3598"/>
      <c r="Q283" s="3598"/>
      <c r="R283" s="3582"/>
      <c r="S283" s="3603"/>
      <c r="T283" s="3598"/>
      <c r="U283" s="3598"/>
      <c r="V283" s="3598"/>
      <c r="W283" s="3593"/>
      <c r="X283" s="3598"/>
      <c r="Y283" s="3598"/>
      <c r="Z283" s="3602"/>
      <c r="AA283" s="3598"/>
      <c r="AB283" s="3598"/>
      <c r="AC283" s="3582"/>
      <c r="AD283" s="3598"/>
      <c r="AE283" s="3598"/>
      <c r="AF283" s="3582"/>
      <c r="AG283" s="3598"/>
      <c r="AH283" s="3598"/>
      <c r="AI283" s="3592"/>
      <c r="AJ283" s="3598"/>
      <c r="AK283" s="3598"/>
      <c r="AL283" s="3598"/>
      <c r="AM283" s="3592"/>
      <c r="AN283" s="3598"/>
      <c r="AO283" s="3598"/>
      <c r="AP283" s="3602"/>
      <c r="AQ283" s="3598"/>
      <c r="AR283" s="3598"/>
      <c r="AS283" s="3582"/>
      <c r="AT283" s="3598"/>
      <c r="AU283" s="3598"/>
      <c r="AV283" s="3582"/>
      <c r="AW283" s="3598"/>
      <c r="AX283" s="3598"/>
      <c r="AY283" s="3592"/>
      <c r="AZ283" s="3598"/>
      <c r="BA283" s="3598"/>
      <c r="BB283" s="3598"/>
      <c r="BC283" s="3582"/>
      <c r="BD283" s="3582"/>
      <c r="BE283" s="2776"/>
      <c r="BF283" s="2776"/>
      <c r="BG283" s="2776"/>
      <c r="BH283" s="2776"/>
      <c r="BI283" s="2776"/>
      <c r="BJ283" s="2776"/>
      <c r="BK283" s="2776"/>
      <c r="BL283" s="2776"/>
      <c r="BM283" s="2776"/>
      <c r="BN283" s="2776"/>
      <c r="BO283" s="2776"/>
      <c r="BP283" s="2776"/>
      <c r="BQ283" s="2776"/>
      <c r="BR283" s="2776"/>
      <c r="BS283" s="2776"/>
      <c r="BT283" s="2776"/>
      <c r="BU283" s="2776"/>
      <c r="BV283" s="2776"/>
      <c r="BW283" s="2776"/>
      <c r="BX283" s="2776"/>
      <c r="BY283" s="2776"/>
      <c r="BZ283" s="2776"/>
      <c r="CA283" s="2776"/>
      <c r="CB283" s="2776"/>
      <c r="CC283" s="2776"/>
      <c r="CD283" s="2776"/>
      <c r="CE283" s="2776"/>
      <c r="CF283" s="2776"/>
      <c r="CG283" s="2776"/>
      <c r="CH283" s="2776"/>
    </row>
    <row r="284" spans="1:86" s="2748" customFormat="1" ht="16.899999999999999" customHeight="1">
      <c r="A284" s="2746"/>
      <c r="B284" s="2746"/>
      <c r="C284" s="3274"/>
      <c r="D284" s="3276" t="s">
        <v>1287</v>
      </c>
      <c r="E284" s="2923" t="s">
        <v>1294</v>
      </c>
      <c r="F284" s="2887"/>
      <c r="G284" s="3598"/>
      <c r="H284" s="3598"/>
      <c r="I284" s="3602"/>
      <c r="J284" s="3598"/>
      <c r="K284" s="3598"/>
      <c r="L284" s="3582"/>
      <c r="M284" s="3598"/>
      <c r="N284" s="3598"/>
      <c r="O284" s="3582"/>
      <c r="P284" s="3598"/>
      <c r="Q284" s="3598"/>
      <c r="R284" s="3582"/>
      <c r="S284" s="3603"/>
      <c r="T284" s="3598"/>
      <c r="U284" s="3598"/>
      <c r="V284" s="3598"/>
      <c r="W284" s="3593"/>
      <c r="X284" s="3598"/>
      <c r="Y284" s="3598"/>
      <c r="Z284" s="3602"/>
      <c r="AA284" s="3598"/>
      <c r="AB284" s="3598"/>
      <c r="AC284" s="3582"/>
      <c r="AD284" s="3598"/>
      <c r="AE284" s="3598"/>
      <c r="AF284" s="3582"/>
      <c r="AG284" s="3598"/>
      <c r="AH284" s="3598"/>
      <c r="AI284" s="3592"/>
      <c r="AJ284" s="3598"/>
      <c r="AK284" s="3598"/>
      <c r="AL284" s="3598"/>
      <c r="AM284" s="3592"/>
      <c r="AN284" s="3598"/>
      <c r="AO284" s="3598"/>
      <c r="AP284" s="3602"/>
      <c r="AQ284" s="3598"/>
      <c r="AR284" s="3598"/>
      <c r="AS284" s="3582"/>
      <c r="AT284" s="3598"/>
      <c r="AU284" s="3598"/>
      <c r="AV284" s="3582"/>
      <c r="AW284" s="3598"/>
      <c r="AX284" s="3598"/>
      <c r="AY284" s="3592"/>
      <c r="AZ284" s="3598"/>
      <c r="BA284" s="3598"/>
      <c r="BB284" s="3598"/>
      <c r="BC284" s="3582"/>
      <c r="BD284" s="3582"/>
      <c r="BE284" s="2776"/>
      <c r="BF284" s="2776"/>
      <c r="BG284" s="2776"/>
      <c r="BH284" s="2776"/>
      <c r="BI284" s="2776"/>
      <c r="BJ284" s="2776"/>
      <c r="BK284" s="2776"/>
      <c r="BL284" s="2776"/>
      <c r="BM284" s="2776"/>
      <c r="BN284" s="2776"/>
      <c r="BO284" s="2776"/>
      <c r="BP284" s="2776"/>
      <c r="BQ284" s="2776"/>
      <c r="BR284" s="2776"/>
      <c r="BS284" s="2776"/>
      <c r="BT284" s="2776"/>
      <c r="BU284" s="2776"/>
      <c r="BV284" s="2776"/>
      <c r="BW284" s="2776"/>
      <c r="BX284" s="2776"/>
      <c r="BY284" s="2776"/>
      <c r="BZ284" s="2776"/>
      <c r="CA284" s="2776"/>
      <c r="CB284" s="2776"/>
      <c r="CC284" s="2776"/>
      <c r="CD284" s="2776"/>
      <c r="CE284" s="2776"/>
      <c r="CF284" s="2776"/>
      <c r="CG284" s="2776"/>
      <c r="CH284" s="2776"/>
    </row>
    <row r="285" spans="1:86" s="2748" customFormat="1" ht="16.899999999999999" customHeight="1">
      <c r="A285" s="2746"/>
      <c r="B285" s="2746"/>
      <c r="C285" s="3274"/>
      <c r="D285" s="3278"/>
      <c r="E285" s="2923" t="s">
        <v>93</v>
      </c>
      <c r="F285" s="2887"/>
      <c r="G285" s="3598"/>
      <c r="H285" s="3598"/>
      <c r="I285" s="3602"/>
      <c r="J285" s="3598"/>
      <c r="K285" s="3598"/>
      <c r="L285" s="3582"/>
      <c r="M285" s="3598"/>
      <c r="N285" s="3598"/>
      <c r="O285" s="3582"/>
      <c r="P285" s="3598"/>
      <c r="Q285" s="3598"/>
      <c r="R285" s="3582"/>
      <c r="S285" s="3603"/>
      <c r="T285" s="3598"/>
      <c r="U285" s="3598"/>
      <c r="V285" s="3598"/>
      <c r="W285" s="3593"/>
      <c r="X285" s="3598"/>
      <c r="Y285" s="3598"/>
      <c r="Z285" s="3602"/>
      <c r="AA285" s="3598"/>
      <c r="AB285" s="3598"/>
      <c r="AC285" s="3582"/>
      <c r="AD285" s="3598"/>
      <c r="AE285" s="3598"/>
      <c r="AF285" s="3582"/>
      <c r="AG285" s="3598"/>
      <c r="AH285" s="3598"/>
      <c r="AI285" s="3592"/>
      <c r="AJ285" s="3598"/>
      <c r="AK285" s="3598"/>
      <c r="AL285" s="3598"/>
      <c r="AM285" s="3592"/>
      <c r="AN285" s="3598"/>
      <c r="AO285" s="3598"/>
      <c r="AP285" s="3602"/>
      <c r="AQ285" s="3598"/>
      <c r="AR285" s="3598"/>
      <c r="AS285" s="3582"/>
      <c r="AT285" s="3598"/>
      <c r="AU285" s="3598"/>
      <c r="AV285" s="3582"/>
      <c r="AW285" s="3598"/>
      <c r="AX285" s="3598"/>
      <c r="AY285" s="3592"/>
      <c r="AZ285" s="3598"/>
      <c r="BA285" s="3598"/>
      <c r="BB285" s="3598"/>
      <c r="BC285" s="3582"/>
      <c r="BD285" s="3582"/>
      <c r="BE285" s="2776"/>
      <c r="BF285" s="2776"/>
      <c r="BG285" s="2776"/>
      <c r="BH285" s="2776"/>
      <c r="BI285" s="2776"/>
      <c r="BJ285" s="2776"/>
      <c r="BK285" s="2776"/>
      <c r="BL285" s="2776"/>
      <c r="BM285" s="2776"/>
      <c r="BN285" s="2776"/>
      <c r="BO285" s="2776"/>
      <c r="BP285" s="2776"/>
      <c r="BQ285" s="2776"/>
      <c r="BR285" s="2776"/>
      <c r="BS285" s="2776"/>
      <c r="BT285" s="2776"/>
      <c r="BU285" s="2776"/>
      <c r="BV285" s="2776"/>
      <c r="BW285" s="2776"/>
      <c r="BX285" s="2776"/>
      <c r="BY285" s="2776"/>
      <c r="BZ285" s="2776"/>
      <c r="CA285" s="2776"/>
      <c r="CB285" s="2776"/>
      <c r="CC285" s="2776"/>
      <c r="CD285" s="2776"/>
      <c r="CE285" s="2776"/>
      <c r="CF285" s="2776"/>
      <c r="CG285" s="2776"/>
      <c r="CH285" s="2776"/>
    </row>
    <row r="286" spans="1:86" s="2748" customFormat="1" ht="16.899999999999999" customHeight="1">
      <c r="A286" s="2746"/>
      <c r="B286" s="2746"/>
      <c r="C286" s="3274"/>
      <c r="D286" s="3276" t="s">
        <v>1288</v>
      </c>
      <c r="E286" s="2923" t="s">
        <v>1294</v>
      </c>
      <c r="F286" s="2887"/>
      <c r="G286" s="3598"/>
      <c r="H286" s="3598"/>
      <c r="I286" s="3602"/>
      <c r="J286" s="3598"/>
      <c r="K286" s="3598"/>
      <c r="L286" s="3582"/>
      <c r="M286" s="3598"/>
      <c r="N286" s="3598"/>
      <c r="O286" s="3582"/>
      <c r="P286" s="3598"/>
      <c r="Q286" s="3598"/>
      <c r="R286" s="3582"/>
      <c r="S286" s="3603"/>
      <c r="T286" s="3598"/>
      <c r="U286" s="3598"/>
      <c r="V286" s="3598"/>
      <c r="W286" s="3593"/>
      <c r="X286" s="3598"/>
      <c r="Y286" s="3598"/>
      <c r="Z286" s="3602"/>
      <c r="AA286" s="3598"/>
      <c r="AB286" s="3598"/>
      <c r="AC286" s="3582"/>
      <c r="AD286" s="3598"/>
      <c r="AE286" s="3598"/>
      <c r="AF286" s="3582"/>
      <c r="AG286" s="3598"/>
      <c r="AH286" s="3598"/>
      <c r="AI286" s="3592"/>
      <c r="AJ286" s="3598"/>
      <c r="AK286" s="3598"/>
      <c r="AL286" s="3598"/>
      <c r="AM286" s="3592"/>
      <c r="AN286" s="3598"/>
      <c r="AO286" s="3598"/>
      <c r="AP286" s="3602"/>
      <c r="AQ286" s="3598"/>
      <c r="AR286" s="3598"/>
      <c r="AS286" s="3582"/>
      <c r="AT286" s="3598"/>
      <c r="AU286" s="3598"/>
      <c r="AV286" s="3582"/>
      <c r="AW286" s="3598"/>
      <c r="AX286" s="3598"/>
      <c r="AY286" s="3592"/>
      <c r="AZ286" s="3598"/>
      <c r="BA286" s="3598"/>
      <c r="BB286" s="3598"/>
      <c r="BC286" s="3582"/>
      <c r="BD286" s="3582"/>
      <c r="BE286" s="2776"/>
      <c r="BF286" s="2776"/>
      <c r="BG286" s="2776"/>
      <c r="BH286" s="2776"/>
      <c r="BI286" s="2776"/>
      <c r="BJ286" s="2776"/>
      <c r="BK286" s="2776"/>
      <c r="BL286" s="2776"/>
      <c r="BM286" s="2776"/>
      <c r="BN286" s="2776"/>
      <c r="BO286" s="2776"/>
      <c r="BP286" s="2776"/>
      <c r="BQ286" s="2776"/>
      <c r="BR286" s="2776"/>
      <c r="BS286" s="2776"/>
      <c r="BT286" s="2776"/>
      <c r="BU286" s="2776"/>
      <c r="BV286" s="2776"/>
      <c r="BW286" s="2776"/>
      <c r="BX286" s="2776"/>
      <c r="BY286" s="2776"/>
      <c r="BZ286" s="2776"/>
      <c r="CA286" s="2776"/>
      <c r="CB286" s="2776"/>
      <c r="CC286" s="2776"/>
      <c r="CD286" s="2776"/>
      <c r="CE286" s="2776"/>
      <c r="CF286" s="2776"/>
      <c r="CG286" s="2776"/>
      <c r="CH286" s="2776"/>
    </row>
    <row r="287" spans="1:86" s="2748" customFormat="1" ht="16.899999999999999" customHeight="1">
      <c r="A287" s="2746"/>
      <c r="B287" s="2746"/>
      <c r="C287" s="3275"/>
      <c r="D287" s="3278"/>
      <c r="E287" s="2923" t="s">
        <v>93</v>
      </c>
      <c r="F287" s="2887"/>
      <c r="G287" s="3598"/>
      <c r="H287" s="3598"/>
      <c r="I287" s="3602"/>
      <c r="J287" s="3598"/>
      <c r="K287" s="3598"/>
      <c r="L287" s="3582"/>
      <c r="M287" s="3598"/>
      <c r="N287" s="3598"/>
      <c r="O287" s="3582"/>
      <c r="P287" s="3598"/>
      <c r="Q287" s="3598"/>
      <c r="R287" s="3582"/>
      <c r="S287" s="3603"/>
      <c r="T287" s="3598"/>
      <c r="U287" s="3598"/>
      <c r="V287" s="3598"/>
      <c r="W287" s="3593"/>
      <c r="X287" s="3598"/>
      <c r="Y287" s="3598"/>
      <c r="Z287" s="3602"/>
      <c r="AA287" s="3598"/>
      <c r="AB287" s="3598"/>
      <c r="AC287" s="3582"/>
      <c r="AD287" s="3598"/>
      <c r="AE287" s="3598"/>
      <c r="AF287" s="3582"/>
      <c r="AG287" s="3598"/>
      <c r="AH287" s="3598"/>
      <c r="AI287" s="3592"/>
      <c r="AJ287" s="3598"/>
      <c r="AK287" s="3598"/>
      <c r="AL287" s="3598"/>
      <c r="AM287" s="3592"/>
      <c r="AN287" s="3598"/>
      <c r="AO287" s="3598"/>
      <c r="AP287" s="3602"/>
      <c r="AQ287" s="3598"/>
      <c r="AR287" s="3598"/>
      <c r="AS287" s="3582"/>
      <c r="AT287" s="3598"/>
      <c r="AU287" s="3598"/>
      <c r="AV287" s="3582"/>
      <c r="AW287" s="3598"/>
      <c r="AX287" s="3598"/>
      <c r="AY287" s="3592"/>
      <c r="AZ287" s="3598"/>
      <c r="BA287" s="3598"/>
      <c r="BB287" s="3598"/>
      <c r="BC287" s="3582"/>
      <c r="BD287" s="3582"/>
      <c r="BE287" s="2776"/>
      <c r="BF287" s="2776"/>
      <c r="BG287" s="2776"/>
      <c r="BH287" s="2776"/>
      <c r="BI287" s="2776"/>
      <c r="BJ287" s="2776"/>
      <c r="BK287" s="2776"/>
      <c r="BL287" s="2776"/>
      <c r="BM287" s="2776"/>
      <c r="BN287" s="2776"/>
      <c r="BO287" s="2776"/>
      <c r="BP287" s="2776"/>
      <c r="BQ287" s="2776"/>
      <c r="BR287" s="2776"/>
      <c r="BS287" s="2776"/>
      <c r="BT287" s="2776"/>
      <c r="BU287" s="2776"/>
      <c r="BV287" s="2776"/>
      <c r="BW287" s="2776"/>
      <c r="BX287" s="2776"/>
      <c r="BY287" s="2776"/>
      <c r="BZ287" s="2776"/>
      <c r="CA287" s="2776"/>
      <c r="CB287" s="2776"/>
      <c r="CC287" s="2776"/>
      <c r="CD287" s="2776"/>
      <c r="CE287" s="2776"/>
      <c r="CF287" s="2776"/>
      <c r="CG287" s="2776"/>
      <c r="CH287" s="2776"/>
    </row>
    <row r="288" spans="1:86" s="2748" customFormat="1" ht="16.899999999999999" customHeight="1">
      <c r="A288" s="2746"/>
      <c r="B288" s="2746"/>
      <c r="C288" s="3273" t="s">
        <v>104</v>
      </c>
      <c r="D288" s="3276" t="s">
        <v>1283</v>
      </c>
      <c r="E288" s="2923" t="s">
        <v>92</v>
      </c>
      <c r="F288" s="2887"/>
      <c r="G288" s="3598"/>
      <c r="H288" s="3598"/>
      <c r="I288" s="3602"/>
      <c r="J288" s="3598"/>
      <c r="K288" s="3598"/>
      <c r="L288" s="3582"/>
      <c r="M288" s="3598"/>
      <c r="N288" s="3598"/>
      <c r="O288" s="3582"/>
      <c r="P288" s="3598"/>
      <c r="Q288" s="3598"/>
      <c r="R288" s="3582"/>
      <c r="S288" s="3603"/>
      <c r="T288" s="3598"/>
      <c r="U288" s="3598"/>
      <c r="V288" s="3598"/>
      <c r="W288" s="3593"/>
      <c r="X288" s="3598"/>
      <c r="Y288" s="3598"/>
      <c r="Z288" s="3602"/>
      <c r="AA288" s="3598"/>
      <c r="AB288" s="3598"/>
      <c r="AC288" s="3582"/>
      <c r="AD288" s="3598"/>
      <c r="AE288" s="3598"/>
      <c r="AF288" s="3582"/>
      <c r="AG288" s="3598"/>
      <c r="AH288" s="3598"/>
      <c r="AI288" s="3592"/>
      <c r="AJ288" s="3598"/>
      <c r="AK288" s="3598"/>
      <c r="AL288" s="3598"/>
      <c r="AM288" s="3592"/>
      <c r="AN288" s="3598"/>
      <c r="AO288" s="3598"/>
      <c r="AP288" s="3602"/>
      <c r="AQ288" s="3598"/>
      <c r="AR288" s="3598"/>
      <c r="AS288" s="3582"/>
      <c r="AT288" s="3598"/>
      <c r="AU288" s="3598"/>
      <c r="AV288" s="3582"/>
      <c r="AW288" s="3598"/>
      <c r="AX288" s="3598"/>
      <c r="AY288" s="3592"/>
      <c r="AZ288" s="3598"/>
      <c r="BA288" s="3598"/>
      <c r="BB288" s="3598"/>
      <c r="BC288" s="3582"/>
      <c r="BD288" s="3582"/>
      <c r="BE288" s="2776"/>
      <c r="BF288" s="2776"/>
      <c r="BG288" s="2776"/>
      <c r="BH288" s="2776"/>
      <c r="BI288" s="2776"/>
      <c r="BJ288" s="2776"/>
      <c r="BK288" s="2776"/>
      <c r="BL288" s="2776"/>
      <c r="BM288" s="2776"/>
      <c r="BN288" s="2776"/>
      <c r="BO288" s="2776"/>
      <c r="BP288" s="2776"/>
      <c r="BQ288" s="2776"/>
      <c r="BR288" s="2776"/>
      <c r="BS288" s="2776"/>
      <c r="BT288" s="2776"/>
      <c r="BU288" s="2776"/>
      <c r="BV288" s="2776"/>
      <c r="BW288" s="2776"/>
      <c r="BX288" s="2776"/>
      <c r="BY288" s="2776"/>
      <c r="BZ288" s="2776"/>
      <c r="CA288" s="2776"/>
      <c r="CB288" s="2776"/>
      <c r="CC288" s="2776"/>
      <c r="CD288" s="2776"/>
      <c r="CE288" s="2776"/>
      <c r="CF288" s="2776"/>
      <c r="CG288" s="2776"/>
      <c r="CH288" s="2776"/>
    </row>
    <row r="289" spans="1:86" s="2748" customFormat="1" ht="16.899999999999999" customHeight="1">
      <c r="A289" s="2746"/>
      <c r="B289" s="2746"/>
      <c r="C289" s="3274"/>
      <c r="D289" s="3277"/>
      <c r="E289" s="2923" t="s">
        <v>338</v>
      </c>
      <c r="F289" s="2887"/>
      <c r="G289" s="3598"/>
      <c r="H289" s="3598"/>
      <c r="I289" s="3602"/>
      <c r="J289" s="3598"/>
      <c r="K289" s="3598"/>
      <c r="L289" s="3582"/>
      <c r="M289" s="3598"/>
      <c r="N289" s="3598"/>
      <c r="O289" s="3582"/>
      <c r="P289" s="3598"/>
      <c r="Q289" s="3598"/>
      <c r="R289" s="3582"/>
      <c r="S289" s="3603"/>
      <c r="T289" s="3598"/>
      <c r="U289" s="3598"/>
      <c r="V289" s="3598"/>
      <c r="W289" s="3593"/>
      <c r="X289" s="3598"/>
      <c r="Y289" s="3598"/>
      <c r="Z289" s="3602"/>
      <c r="AA289" s="3598"/>
      <c r="AB289" s="3598"/>
      <c r="AC289" s="3582"/>
      <c r="AD289" s="3598"/>
      <c r="AE289" s="3598"/>
      <c r="AF289" s="3582"/>
      <c r="AG289" s="3598"/>
      <c r="AH289" s="3598"/>
      <c r="AI289" s="3592"/>
      <c r="AJ289" s="3598"/>
      <c r="AK289" s="3598"/>
      <c r="AL289" s="3598"/>
      <c r="AM289" s="3592"/>
      <c r="AN289" s="3598"/>
      <c r="AO289" s="3598"/>
      <c r="AP289" s="3602"/>
      <c r="AQ289" s="3598"/>
      <c r="AR289" s="3598"/>
      <c r="AS289" s="3582"/>
      <c r="AT289" s="3598"/>
      <c r="AU289" s="3598"/>
      <c r="AV289" s="3582"/>
      <c r="AW289" s="3598"/>
      <c r="AX289" s="3598"/>
      <c r="AY289" s="3592"/>
      <c r="AZ289" s="3598"/>
      <c r="BA289" s="3598"/>
      <c r="BB289" s="3598"/>
      <c r="BC289" s="3582"/>
      <c r="BD289" s="3582"/>
      <c r="BE289" s="2776"/>
      <c r="BF289" s="2776"/>
      <c r="BG289" s="2776"/>
      <c r="BH289" s="2776"/>
      <c r="BI289" s="2776"/>
      <c r="BJ289" s="2776"/>
      <c r="BK289" s="2776"/>
      <c r="BL289" s="2776"/>
      <c r="BM289" s="2776"/>
      <c r="BN289" s="2776"/>
      <c r="BO289" s="2776"/>
      <c r="BP289" s="2776"/>
      <c r="BQ289" s="2776"/>
      <c r="BR289" s="2776"/>
      <c r="BS289" s="2776"/>
      <c r="BT289" s="2776"/>
      <c r="BU289" s="2776"/>
      <c r="BV289" s="2776"/>
      <c r="BW289" s="2776"/>
      <c r="BX289" s="2776"/>
      <c r="BY289" s="2776"/>
      <c r="BZ289" s="2776"/>
      <c r="CA289" s="2776"/>
      <c r="CB289" s="2776"/>
      <c r="CC289" s="2776"/>
      <c r="CD289" s="2776"/>
      <c r="CE289" s="2776"/>
      <c r="CF289" s="2776"/>
      <c r="CG289" s="2776"/>
      <c r="CH289" s="2776"/>
    </row>
    <row r="290" spans="1:86" s="2748" customFormat="1" ht="16.899999999999999" customHeight="1">
      <c r="A290" s="2746"/>
      <c r="B290" s="2746"/>
      <c r="C290" s="3274"/>
      <c r="D290" s="3278"/>
      <c r="E290" s="2923" t="s">
        <v>93</v>
      </c>
      <c r="F290" s="2887"/>
      <c r="G290" s="3598"/>
      <c r="H290" s="3598"/>
      <c r="I290" s="3602"/>
      <c r="J290" s="3598"/>
      <c r="K290" s="3598"/>
      <c r="L290" s="3582"/>
      <c r="M290" s="3598"/>
      <c r="N290" s="3598"/>
      <c r="O290" s="3582"/>
      <c r="P290" s="3598"/>
      <c r="Q290" s="3598"/>
      <c r="R290" s="3582"/>
      <c r="S290" s="3603"/>
      <c r="T290" s="3598"/>
      <c r="U290" s="3598"/>
      <c r="V290" s="3598"/>
      <c r="W290" s="3593"/>
      <c r="X290" s="3598"/>
      <c r="Y290" s="3598"/>
      <c r="Z290" s="3602"/>
      <c r="AA290" s="3598"/>
      <c r="AB290" s="3598"/>
      <c r="AC290" s="3582"/>
      <c r="AD290" s="3598"/>
      <c r="AE290" s="3598"/>
      <c r="AF290" s="3582"/>
      <c r="AG290" s="3598"/>
      <c r="AH290" s="3598"/>
      <c r="AI290" s="3592"/>
      <c r="AJ290" s="3598"/>
      <c r="AK290" s="3598"/>
      <c r="AL290" s="3598"/>
      <c r="AM290" s="3592"/>
      <c r="AN290" s="3598"/>
      <c r="AO290" s="3598"/>
      <c r="AP290" s="3602"/>
      <c r="AQ290" s="3598"/>
      <c r="AR290" s="3598"/>
      <c r="AS290" s="3582"/>
      <c r="AT290" s="3598"/>
      <c r="AU290" s="3598"/>
      <c r="AV290" s="3582"/>
      <c r="AW290" s="3598"/>
      <c r="AX290" s="3598"/>
      <c r="AY290" s="3592"/>
      <c r="AZ290" s="3598"/>
      <c r="BA290" s="3598"/>
      <c r="BB290" s="3598"/>
      <c r="BC290" s="3582"/>
      <c r="BD290" s="3582"/>
      <c r="BE290" s="2776"/>
      <c r="BF290" s="2776"/>
      <c r="BG290" s="2776"/>
      <c r="BH290" s="2776"/>
      <c r="BI290" s="2776"/>
      <c r="BJ290" s="2776"/>
      <c r="BK290" s="2776"/>
      <c r="BL290" s="2776"/>
      <c r="BM290" s="2776"/>
      <c r="BN290" s="2776"/>
      <c r="BO290" s="2776"/>
      <c r="BP290" s="2776"/>
      <c r="BQ290" s="2776"/>
      <c r="BR290" s="2776"/>
      <c r="BS290" s="2776"/>
      <c r="BT290" s="2776"/>
      <c r="BU290" s="2776"/>
      <c r="BV290" s="2776"/>
      <c r="BW290" s="2776"/>
      <c r="BX290" s="2776"/>
      <c r="BY290" s="2776"/>
      <c r="BZ290" s="2776"/>
      <c r="CA290" s="2776"/>
      <c r="CB290" s="2776"/>
      <c r="CC290" s="2776"/>
      <c r="CD290" s="2776"/>
      <c r="CE290" s="2776"/>
      <c r="CF290" s="2776"/>
      <c r="CG290" s="2776"/>
      <c r="CH290" s="2776"/>
    </row>
    <row r="291" spans="1:86" s="2748" customFormat="1" ht="16.899999999999999" customHeight="1">
      <c r="A291" s="2746"/>
      <c r="B291" s="2746"/>
      <c r="C291" s="3274"/>
      <c r="D291" s="3276" t="s">
        <v>1284</v>
      </c>
      <c r="E291" s="2923" t="s">
        <v>92</v>
      </c>
      <c r="F291" s="2887"/>
      <c r="G291" s="3598"/>
      <c r="H291" s="3598"/>
      <c r="I291" s="3602"/>
      <c r="J291" s="3598"/>
      <c r="K291" s="3598"/>
      <c r="L291" s="3582"/>
      <c r="M291" s="3598"/>
      <c r="N291" s="3598"/>
      <c r="O291" s="3582"/>
      <c r="P291" s="3598"/>
      <c r="Q291" s="3598"/>
      <c r="R291" s="3582"/>
      <c r="S291" s="3603"/>
      <c r="T291" s="3598"/>
      <c r="U291" s="3598"/>
      <c r="V291" s="3598"/>
      <c r="W291" s="3593"/>
      <c r="X291" s="3598"/>
      <c r="Y291" s="3598"/>
      <c r="Z291" s="3602"/>
      <c r="AA291" s="3598"/>
      <c r="AB291" s="3598"/>
      <c r="AC291" s="3582"/>
      <c r="AD291" s="3598"/>
      <c r="AE291" s="3598"/>
      <c r="AF291" s="3582"/>
      <c r="AG291" s="3598"/>
      <c r="AH291" s="3598"/>
      <c r="AI291" s="3592"/>
      <c r="AJ291" s="3598"/>
      <c r="AK291" s="3598"/>
      <c r="AL291" s="3598"/>
      <c r="AM291" s="3592"/>
      <c r="AN291" s="3598"/>
      <c r="AO291" s="3598"/>
      <c r="AP291" s="3602"/>
      <c r="AQ291" s="3598"/>
      <c r="AR291" s="3598"/>
      <c r="AS291" s="3582"/>
      <c r="AT291" s="3598"/>
      <c r="AU291" s="3598"/>
      <c r="AV291" s="3582"/>
      <c r="AW291" s="3598"/>
      <c r="AX291" s="3598"/>
      <c r="AY291" s="3592"/>
      <c r="AZ291" s="3598"/>
      <c r="BA291" s="3598"/>
      <c r="BB291" s="3598"/>
      <c r="BC291" s="3582"/>
      <c r="BD291" s="3582"/>
      <c r="BE291" s="2776"/>
      <c r="BF291" s="2776"/>
      <c r="BG291" s="2776"/>
      <c r="BH291" s="2776"/>
      <c r="BI291" s="2776"/>
      <c r="BJ291" s="2776"/>
      <c r="BK291" s="2776"/>
      <c r="BL291" s="2776"/>
      <c r="BM291" s="2776"/>
      <c r="BN291" s="2776"/>
      <c r="BO291" s="2776"/>
      <c r="BP291" s="2776"/>
      <c r="BQ291" s="2776"/>
      <c r="BR291" s="2776"/>
      <c r="BS291" s="2776"/>
      <c r="BT291" s="2776"/>
      <c r="BU291" s="2776"/>
      <c r="BV291" s="2776"/>
      <c r="BW291" s="2776"/>
      <c r="BX291" s="2776"/>
      <c r="BY291" s="2776"/>
      <c r="BZ291" s="2776"/>
      <c r="CA291" s="2776"/>
      <c r="CB291" s="2776"/>
      <c r="CC291" s="2776"/>
      <c r="CD291" s="2776"/>
      <c r="CE291" s="2776"/>
      <c r="CF291" s="2776"/>
      <c r="CG291" s="2776"/>
      <c r="CH291" s="2776"/>
    </row>
    <row r="292" spans="1:86" s="2748" customFormat="1" ht="16.899999999999999" customHeight="1">
      <c r="A292" s="2746"/>
      <c r="B292" s="2746"/>
      <c r="C292" s="3274"/>
      <c r="D292" s="3277"/>
      <c r="E292" s="2923" t="s">
        <v>338</v>
      </c>
      <c r="F292" s="2887"/>
      <c r="G292" s="3598"/>
      <c r="H292" s="3598"/>
      <c r="I292" s="3602"/>
      <c r="J292" s="3598"/>
      <c r="K292" s="3598"/>
      <c r="L292" s="3582"/>
      <c r="M292" s="3598"/>
      <c r="N292" s="3598"/>
      <c r="O292" s="3582"/>
      <c r="P292" s="3598"/>
      <c r="Q292" s="3598"/>
      <c r="R292" s="3582"/>
      <c r="S292" s="3603"/>
      <c r="T292" s="3598"/>
      <c r="U292" s="3598"/>
      <c r="V292" s="3598"/>
      <c r="W292" s="3593"/>
      <c r="X292" s="3598"/>
      <c r="Y292" s="3598"/>
      <c r="Z292" s="3602"/>
      <c r="AA292" s="3598"/>
      <c r="AB292" s="3598"/>
      <c r="AC292" s="3582"/>
      <c r="AD292" s="3598"/>
      <c r="AE292" s="3598"/>
      <c r="AF292" s="3582"/>
      <c r="AG292" s="3598"/>
      <c r="AH292" s="3598"/>
      <c r="AI292" s="3592"/>
      <c r="AJ292" s="3598"/>
      <c r="AK292" s="3598"/>
      <c r="AL292" s="3598"/>
      <c r="AM292" s="3592"/>
      <c r="AN292" s="3598"/>
      <c r="AO292" s="3598"/>
      <c r="AP292" s="3602"/>
      <c r="AQ292" s="3598"/>
      <c r="AR292" s="3598"/>
      <c r="AS292" s="3582"/>
      <c r="AT292" s="3598"/>
      <c r="AU292" s="3598"/>
      <c r="AV292" s="3582"/>
      <c r="AW292" s="3598"/>
      <c r="AX292" s="3598"/>
      <c r="AY292" s="3592"/>
      <c r="AZ292" s="3598"/>
      <c r="BA292" s="3598"/>
      <c r="BB292" s="3598"/>
      <c r="BC292" s="3582"/>
      <c r="BD292" s="3582"/>
      <c r="BE292" s="2776"/>
      <c r="BF292" s="2776"/>
      <c r="BG292" s="2776"/>
      <c r="BH292" s="2776"/>
      <c r="BI292" s="2776"/>
      <c r="BJ292" s="2776"/>
      <c r="BK292" s="2776"/>
      <c r="BL292" s="2776"/>
      <c r="BM292" s="2776"/>
      <c r="BN292" s="2776"/>
      <c r="BO292" s="2776"/>
      <c r="BP292" s="2776"/>
      <c r="BQ292" s="2776"/>
      <c r="BR292" s="2776"/>
      <c r="BS292" s="2776"/>
      <c r="BT292" s="2776"/>
      <c r="BU292" s="2776"/>
      <c r="BV292" s="2776"/>
      <c r="BW292" s="2776"/>
      <c r="BX292" s="2776"/>
      <c r="BY292" s="2776"/>
      <c r="BZ292" s="2776"/>
      <c r="CA292" s="2776"/>
      <c r="CB292" s="2776"/>
      <c r="CC292" s="2776"/>
      <c r="CD292" s="2776"/>
      <c r="CE292" s="2776"/>
      <c r="CF292" s="2776"/>
      <c r="CG292" s="2776"/>
      <c r="CH292" s="2776"/>
    </row>
    <row r="293" spans="1:86" s="2748" customFormat="1" ht="16.899999999999999" customHeight="1">
      <c r="A293" s="2746"/>
      <c r="B293" s="2746"/>
      <c r="C293" s="3274"/>
      <c r="D293" s="3278"/>
      <c r="E293" s="2923" t="s">
        <v>93</v>
      </c>
      <c r="F293" s="2887"/>
      <c r="G293" s="3598"/>
      <c r="H293" s="3598"/>
      <c r="I293" s="3602"/>
      <c r="J293" s="3598"/>
      <c r="K293" s="3598"/>
      <c r="L293" s="3582"/>
      <c r="M293" s="3598"/>
      <c r="N293" s="3598"/>
      <c r="O293" s="3582"/>
      <c r="P293" s="3598"/>
      <c r="Q293" s="3598"/>
      <c r="R293" s="3582"/>
      <c r="S293" s="3603"/>
      <c r="T293" s="3598"/>
      <c r="U293" s="3598"/>
      <c r="V293" s="3598"/>
      <c r="W293" s="3593"/>
      <c r="X293" s="3598"/>
      <c r="Y293" s="3598"/>
      <c r="Z293" s="3602"/>
      <c r="AA293" s="3598"/>
      <c r="AB293" s="3598"/>
      <c r="AC293" s="3582"/>
      <c r="AD293" s="3598"/>
      <c r="AE293" s="3598"/>
      <c r="AF293" s="3582"/>
      <c r="AG293" s="3598"/>
      <c r="AH293" s="3598"/>
      <c r="AI293" s="3592"/>
      <c r="AJ293" s="3598"/>
      <c r="AK293" s="3598"/>
      <c r="AL293" s="3598"/>
      <c r="AM293" s="3592"/>
      <c r="AN293" s="3598"/>
      <c r="AO293" s="3598"/>
      <c r="AP293" s="3602"/>
      <c r="AQ293" s="3598"/>
      <c r="AR293" s="3598"/>
      <c r="AS293" s="3582"/>
      <c r="AT293" s="3598"/>
      <c r="AU293" s="3598"/>
      <c r="AV293" s="3582"/>
      <c r="AW293" s="3598"/>
      <c r="AX293" s="3598"/>
      <c r="AY293" s="3592"/>
      <c r="AZ293" s="3598"/>
      <c r="BA293" s="3598"/>
      <c r="BB293" s="3598"/>
      <c r="BC293" s="3582"/>
      <c r="BD293" s="3582"/>
      <c r="BE293" s="2776"/>
      <c r="BF293" s="2776"/>
      <c r="BG293" s="2776"/>
      <c r="BH293" s="2776"/>
      <c r="BI293" s="2776"/>
      <c r="BJ293" s="2776"/>
      <c r="BK293" s="2776"/>
      <c r="BL293" s="2776"/>
      <c r="BM293" s="2776"/>
      <c r="BN293" s="2776"/>
      <c r="BO293" s="2776"/>
      <c r="BP293" s="2776"/>
      <c r="BQ293" s="2776"/>
      <c r="BR293" s="2776"/>
      <c r="BS293" s="2776"/>
      <c r="BT293" s="2776"/>
      <c r="BU293" s="2776"/>
      <c r="BV293" s="2776"/>
      <c r="BW293" s="2776"/>
      <c r="BX293" s="2776"/>
      <c r="BY293" s="2776"/>
      <c r="BZ293" s="2776"/>
      <c r="CA293" s="2776"/>
      <c r="CB293" s="2776"/>
      <c r="CC293" s="2776"/>
      <c r="CD293" s="2776"/>
      <c r="CE293" s="2776"/>
      <c r="CF293" s="2776"/>
      <c r="CG293" s="2776"/>
      <c r="CH293" s="2776"/>
    </row>
    <row r="294" spans="1:86" s="2748" customFormat="1" ht="16.899999999999999" customHeight="1">
      <c r="A294" s="2746"/>
      <c r="B294" s="2746"/>
      <c r="C294" s="3274"/>
      <c r="D294" s="3276" t="s">
        <v>1285</v>
      </c>
      <c r="E294" s="2923" t="s">
        <v>92</v>
      </c>
      <c r="F294" s="2887"/>
      <c r="G294" s="3598"/>
      <c r="H294" s="3598"/>
      <c r="I294" s="3602"/>
      <c r="J294" s="3598"/>
      <c r="K294" s="3598"/>
      <c r="L294" s="3582"/>
      <c r="M294" s="3598"/>
      <c r="N294" s="3598"/>
      <c r="O294" s="3582"/>
      <c r="P294" s="3598"/>
      <c r="Q294" s="3598"/>
      <c r="R294" s="3582"/>
      <c r="S294" s="3603"/>
      <c r="T294" s="3598"/>
      <c r="U294" s="3598"/>
      <c r="V294" s="3598"/>
      <c r="W294" s="3593"/>
      <c r="X294" s="3598"/>
      <c r="Y294" s="3598"/>
      <c r="Z294" s="3602"/>
      <c r="AA294" s="3598"/>
      <c r="AB294" s="3598"/>
      <c r="AC294" s="3582"/>
      <c r="AD294" s="3598"/>
      <c r="AE294" s="3598"/>
      <c r="AF294" s="3582"/>
      <c r="AG294" s="3598"/>
      <c r="AH294" s="3598"/>
      <c r="AI294" s="3592"/>
      <c r="AJ294" s="3598"/>
      <c r="AK294" s="3598"/>
      <c r="AL294" s="3598"/>
      <c r="AM294" s="3592"/>
      <c r="AN294" s="3598"/>
      <c r="AO294" s="3598"/>
      <c r="AP294" s="3602"/>
      <c r="AQ294" s="3598"/>
      <c r="AR294" s="3598"/>
      <c r="AS294" s="3582"/>
      <c r="AT294" s="3598"/>
      <c r="AU294" s="3598"/>
      <c r="AV294" s="3582"/>
      <c r="AW294" s="3598"/>
      <c r="AX294" s="3598"/>
      <c r="AY294" s="3592"/>
      <c r="AZ294" s="3598"/>
      <c r="BA294" s="3598"/>
      <c r="BB294" s="3598"/>
      <c r="BC294" s="3582"/>
      <c r="BD294" s="3582"/>
      <c r="BE294" s="2776"/>
      <c r="BF294" s="2776"/>
      <c r="BG294" s="2776"/>
      <c r="BH294" s="2776"/>
      <c r="BI294" s="2776"/>
      <c r="BJ294" s="2776"/>
      <c r="BK294" s="2776"/>
      <c r="BL294" s="2776"/>
      <c r="BM294" s="2776"/>
      <c r="BN294" s="2776"/>
      <c r="BO294" s="2776"/>
      <c r="BP294" s="2776"/>
      <c r="BQ294" s="2776"/>
      <c r="BR294" s="2776"/>
      <c r="BS294" s="2776"/>
      <c r="BT294" s="2776"/>
      <c r="BU294" s="2776"/>
      <c r="BV294" s="2776"/>
      <c r="BW294" s="2776"/>
      <c r="BX294" s="2776"/>
      <c r="BY294" s="2776"/>
      <c r="BZ294" s="2776"/>
      <c r="CA294" s="2776"/>
      <c r="CB294" s="2776"/>
      <c r="CC294" s="2776"/>
      <c r="CD294" s="2776"/>
      <c r="CE294" s="2776"/>
      <c r="CF294" s="2776"/>
      <c r="CG294" s="2776"/>
      <c r="CH294" s="2776"/>
    </row>
    <row r="295" spans="1:86" s="2748" customFormat="1" ht="16.899999999999999" customHeight="1">
      <c r="A295" s="2746"/>
      <c r="B295" s="2746"/>
      <c r="C295" s="3274"/>
      <c r="D295" s="3277"/>
      <c r="E295" s="2923" t="s">
        <v>338</v>
      </c>
      <c r="F295" s="2887"/>
      <c r="G295" s="3598"/>
      <c r="H295" s="3598"/>
      <c r="I295" s="3602"/>
      <c r="J295" s="3598"/>
      <c r="K295" s="3598"/>
      <c r="L295" s="3582"/>
      <c r="M295" s="3598"/>
      <c r="N295" s="3598"/>
      <c r="O295" s="3582"/>
      <c r="P295" s="3598"/>
      <c r="Q295" s="3598"/>
      <c r="R295" s="3582"/>
      <c r="S295" s="3603"/>
      <c r="T295" s="3598"/>
      <c r="U295" s="3598"/>
      <c r="V295" s="3598"/>
      <c r="W295" s="3593"/>
      <c r="X295" s="3598"/>
      <c r="Y295" s="3598"/>
      <c r="Z295" s="3602"/>
      <c r="AA295" s="3598"/>
      <c r="AB295" s="3598"/>
      <c r="AC295" s="3582"/>
      <c r="AD295" s="3598"/>
      <c r="AE295" s="3598"/>
      <c r="AF295" s="3582"/>
      <c r="AG295" s="3598"/>
      <c r="AH295" s="3598"/>
      <c r="AI295" s="3592"/>
      <c r="AJ295" s="3598"/>
      <c r="AK295" s="3598"/>
      <c r="AL295" s="3598"/>
      <c r="AM295" s="3592"/>
      <c r="AN295" s="3598"/>
      <c r="AO295" s="3598"/>
      <c r="AP295" s="3602"/>
      <c r="AQ295" s="3598"/>
      <c r="AR295" s="3598"/>
      <c r="AS295" s="3582"/>
      <c r="AT295" s="3598"/>
      <c r="AU295" s="3598"/>
      <c r="AV295" s="3582"/>
      <c r="AW295" s="3598"/>
      <c r="AX295" s="3598"/>
      <c r="AY295" s="3592"/>
      <c r="AZ295" s="3598"/>
      <c r="BA295" s="3598"/>
      <c r="BB295" s="3598"/>
      <c r="BC295" s="3582"/>
      <c r="BD295" s="3582"/>
      <c r="BE295" s="2776"/>
      <c r="BF295" s="2776"/>
      <c r="BG295" s="2776"/>
      <c r="BH295" s="2776"/>
      <c r="BI295" s="2776"/>
      <c r="BJ295" s="2776"/>
      <c r="BK295" s="2776"/>
      <c r="BL295" s="2776"/>
      <c r="BM295" s="2776"/>
      <c r="BN295" s="2776"/>
      <c r="BO295" s="2776"/>
      <c r="BP295" s="2776"/>
      <c r="BQ295" s="2776"/>
      <c r="BR295" s="2776"/>
      <c r="BS295" s="2776"/>
      <c r="BT295" s="2776"/>
      <c r="BU295" s="2776"/>
      <c r="BV295" s="2776"/>
      <c r="BW295" s="2776"/>
      <c r="BX295" s="2776"/>
      <c r="BY295" s="2776"/>
      <c r="BZ295" s="2776"/>
      <c r="CA295" s="2776"/>
      <c r="CB295" s="2776"/>
      <c r="CC295" s="2776"/>
      <c r="CD295" s="2776"/>
      <c r="CE295" s="2776"/>
      <c r="CF295" s="2776"/>
      <c r="CG295" s="2776"/>
      <c r="CH295" s="2776"/>
    </row>
    <row r="296" spans="1:86" s="2748" customFormat="1" ht="16.899999999999999" customHeight="1">
      <c r="A296" s="2746"/>
      <c r="B296" s="2746"/>
      <c r="C296" s="3274"/>
      <c r="D296" s="3278"/>
      <c r="E296" s="2923" t="s">
        <v>93</v>
      </c>
      <c r="F296" s="2887"/>
      <c r="G296" s="3598"/>
      <c r="H296" s="3598"/>
      <c r="I296" s="3602"/>
      <c r="J296" s="3598"/>
      <c r="K296" s="3598"/>
      <c r="L296" s="3582"/>
      <c r="M296" s="3598"/>
      <c r="N296" s="3598"/>
      <c r="O296" s="3582"/>
      <c r="P296" s="3598"/>
      <c r="Q296" s="3598"/>
      <c r="R296" s="3582"/>
      <c r="S296" s="3603"/>
      <c r="T296" s="3598"/>
      <c r="U296" s="3598"/>
      <c r="V296" s="3598"/>
      <c r="W296" s="3593"/>
      <c r="X296" s="3598"/>
      <c r="Y296" s="3598"/>
      <c r="Z296" s="3602"/>
      <c r="AA296" s="3598"/>
      <c r="AB296" s="3598"/>
      <c r="AC296" s="3582"/>
      <c r="AD296" s="3598"/>
      <c r="AE296" s="3598"/>
      <c r="AF296" s="3582"/>
      <c r="AG296" s="3598"/>
      <c r="AH296" s="3598"/>
      <c r="AI296" s="3592"/>
      <c r="AJ296" s="3598"/>
      <c r="AK296" s="3598"/>
      <c r="AL296" s="3598"/>
      <c r="AM296" s="3592"/>
      <c r="AN296" s="3598"/>
      <c r="AO296" s="3598"/>
      <c r="AP296" s="3602"/>
      <c r="AQ296" s="3598"/>
      <c r="AR296" s="3598"/>
      <c r="AS296" s="3582"/>
      <c r="AT296" s="3598"/>
      <c r="AU296" s="3598"/>
      <c r="AV296" s="3582"/>
      <c r="AW296" s="3598"/>
      <c r="AX296" s="3598"/>
      <c r="AY296" s="3592"/>
      <c r="AZ296" s="3598"/>
      <c r="BA296" s="3598"/>
      <c r="BB296" s="3598"/>
      <c r="BC296" s="3582"/>
      <c r="BD296" s="3582"/>
      <c r="BE296" s="2776"/>
      <c r="BF296" s="2776"/>
      <c r="BG296" s="2776"/>
      <c r="BH296" s="2776"/>
      <c r="BI296" s="2776"/>
      <c r="BJ296" s="2776"/>
      <c r="BK296" s="2776"/>
      <c r="BL296" s="2776"/>
      <c r="BM296" s="2776"/>
      <c r="BN296" s="2776"/>
      <c r="BO296" s="2776"/>
      <c r="BP296" s="2776"/>
      <c r="BQ296" s="2776"/>
      <c r="BR296" s="2776"/>
      <c r="BS296" s="2776"/>
      <c r="BT296" s="2776"/>
      <c r="BU296" s="2776"/>
      <c r="BV296" s="2776"/>
      <c r="BW296" s="2776"/>
      <c r="BX296" s="2776"/>
      <c r="BY296" s="2776"/>
      <c r="BZ296" s="2776"/>
      <c r="CA296" s="2776"/>
      <c r="CB296" s="2776"/>
      <c r="CC296" s="2776"/>
      <c r="CD296" s="2776"/>
      <c r="CE296" s="2776"/>
      <c r="CF296" s="2776"/>
      <c r="CG296" s="2776"/>
      <c r="CH296" s="2776"/>
    </row>
    <row r="297" spans="1:86" s="2748" customFormat="1" ht="16.899999999999999" customHeight="1">
      <c r="A297" s="2746"/>
      <c r="B297" s="2746"/>
      <c r="C297" s="3274"/>
      <c r="D297" s="3276" t="s">
        <v>1286</v>
      </c>
      <c r="E297" s="2923" t="s">
        <v>92</v>
      </c>
      <c r="F297" s="2887"/>
      <c r="G297" s="3598"/>
      <c r="H297" s="3598"/>
      <c r="I297" s="3602"/>
      <c r="J297" s="3598"/>
      <c r="K297" s="3598"/>
      <c r="L297" s="3582"/>
      <c r="M297" s="3598"/>
      <c r="N297" s="3598"/>
      <c r="O297" s="3582"/>
      <c r="P297" s="3598"/>
      <c r="Q297" s="3598"/>
      <c r="R297" s="3582"/>
      <c r="S297" s="3603"/>
      <c r="T297" s="3598"/>
      <c r="U297" s="3598"/>
      <c r="V297" s="3598"/>
      <c r="W297" s="3593"/>
      <c r="X297" s="3598"/>
      <c r="Y297" s="3598"/>
      <c r="Z297" s="3602"/>
      <c r="AA297" s="3598"/>
      <c r="AB297" s="3598"/>
      <c r="AC297" s="3582"/>
      <c r="AD297" s="3598"/>
      <c r="AE297" s="3598"/>
      <c r="AF297" s="3582"/>
      <c r="AG297" s="3598"/>
      <c r="AH297" s="3598"/>
      <c r="AI297" s="3592"/>
      <c r="AJ297" s="3598"/>
      <c r="AK297" s="3598"/>
      <c r="AL297" s="3598"/>
      <c r="AM297" s="3592"/>
      <c r="AN297" s="3598"/>
      <c r="AO297" s="3598"/>
      <c r="AP297" s="3602"/>
      <c r="AQ297" s="3598"/>
      <c r="AR297" s="3598"/>
      <c r="AS297" s="3582"/>
      <c r="AT297" s="3598"/>
      <c r="AU297" s="3598"/>
      <c r="AV297" s="3582"/>
      <c r="AW297" s="3598"/>
      <c r="AX297" s="3598"/>
      <c r="AY297" s="3592"/>
      <c r="AZ297" s="3598"/>
      <c r="BA297" s="3598"/>
      <c r="BB297" s="3598"/>
      <c r="BC297" s="3582"/>
      <c r="BD297" s="3582"/>
      <c r="BE297" s="2776"/>
      <c r="BF297" s="2776"/>
      <c r="BG297" s="2776"/>
      <c r="BH297" s="2776"/>
      <c r="BI297" s="2776"/>
      <c r="BJ297" s="2776"/>
      <c r="BK297" s="2776"/>
      <c r="BL297" s="2776"/>
      <c r="BM297" s="2776"/>
      <c r="BN297" s="2776"/>
      <c r="BO297" s="2776"/>
      <c r="BP297" s="2776"/>
      <c r="BQ297" s="2776"/>
      <c r="BR297" s="2776"/>
      <c r="BS297" s="2776"/>
      <c r="BT297" s="2776"/>
      <c r="BU297" s="2776"/>
      <c r="BV297" s="2776"/>
      <c r="BW297" s="2776"/>
      <c r="BX297" s="2776"/>
      <c r="BY297" s="2776"/>
      <c r="BZ297" s="2776"/>
      <c r="CA297" s="2776"/>
      <c r="CB297" s="2776"/>
      <c r="CC297" s="2776"/>
      <c r="CD297" s="2776"/>
      <c r="CE297" s="2776"/>
      <c r="CF297" s="2776"/>
      <c r="CG297" s="2776"/>
      <c r="CH297" s="2776"/>
    </row>
    <row r="298" spans="1:86" s="2748" customFormat="1" ht="16.899999999999999" customHeight="1">
      <c r="A298" s="2746"/>
      <c r="B298" s="2746"/>
      <c r="C298" s="3274"/>
      <c r="D298" s="3277"/>
      <c r="E298" s="2923" t="s">
        <v>338</v>
      </c>
      <c r="F298" s="2887"/>
      <c r="G298" s="3598"/>
      <c r="H298" s="3598"/>
      <c r="I298" s="3602"/>
      <c r="J298" s="3598"/>
      <c r="K298" s="3598"/>
      <c r="L298" s="3582"/>
      <c r="M298" s="3598"/>
      <c r="N298" s="3598"/>
      <c r="O298" s="3582"/>
      <c r="P298" s="3598"/>
      <c r="Q298" s="3598"/>
      <c r="R298" s="3582"/>
      <c r="S298" s="3603"/>
      <c r="T298" s="3598"/>
      <c r="U298" s="3598"/>
      <c r="V298" s="3598"/>
      <c r="W298" s="3593"/>
      <c r="X298" s="3598"/>
      <c r="Y298" s="3598"/>
      <c r="Z298" s="3602"/>
      <c r="AA298" s="3598"/>
      <c r="AB298" s="3598"/>
      <c r="AC298" s="3582"/>
      <c r="AD298" s="3598"/>
      <c r="AE298" s="3598"/>
      <c r="AF298" s="3582"/>
      <c r="AG298" s="3598"/>
      <c r="AH298" s="3598"/>
      <c r="AI298" s="3592"/>
      <c r="AJ298" s="3598"/>
      <c r="AK298" s="3598"/>
      <c r="AL298" s="3598"/>
      <c r="AM298" s="3592"/>
      <c r="AN298" s="3598"/>
      <c r="AO298" s="3598"/>
      <c r="AP298" s="3602"/>
      <c r="AQ298" s="3598"/>
      <c r="AR298" s="3598"/>
      <c r="AS298" s="3582"/>
      <c r="AT298" s="3598"/>
      <c r="AU298" s="3598"/>
      <c r="AV298" s="3582"/>
      <c r="AW298" s="3598"/>
      <c r="AX298" s="3598"/>
      <c r="AY298" s="3592"/>
      <c r="AZ298" s="3598"/>
      <c r="BA298" s="3598"/>
      <c r="BB298" s="3598"/>
      <c r="BC298" s="3582"/>
      <c r="BD298" s="3582"/>
      <c r="BE298" s="2776"/>
      <c r="BF298" s="2776"/>
      <c r="BG298" s="2776"/>
      <c r="BH298" s="2776"/>
      <c r="BI298" s="2776"/>
      <c r="BJ298" s="2776"/>
      <c r="BK298" s="2776"/>
      <c r="BL298" s="2776"/>
      <c r="BM298" s="2776"/>
      <c r="BN298" s="2776"/>
      <c r="BO298" s="2776"/>
      <c r="BP298" s="2776"/>
      <c r="BQ298" s="2776"/>
      <c r="BR298" s="2776"/>
      <c r="BS298" s="2776"/>
      <c r="BT298" s="2776"/>
      <c r="BU298" s="2776"/>
      <c r="BV298" s="2776"/>
      <c r="BW298" s="2776"/>
      <c r="BX298" s="2776"/>
      <c r="BY298" s="2776"/>
      <c r="BZ298" s="2776"/>
      <c r="CA298" s="2776"/>
      <c r="CB298" s="2776"/>
      <c r="CC298" s="2776"/>
      <c r="CD298" s="2776"/>
      <c r="CE298" s="2776"/>
      <c r="CF298" s="2776"/>
      <c r="CG298" s="2776"/>
      <c r="CH298" s="2776"/>
    </row>
    <row r="299" spans="1:86" s="2748" customFormat="1" ht="16.899999999999999" customHeight="1">
      <c r="A299" s="2746"/>
      <c r="B299" s="2746"/>
      <c r="C299" s="3274"/>
      <c r="D299" s="3278"/>
      <c r="E299" s="2923" t="s">
        <v>93</v>
      </c>
      <c r="F299" s="2887"/>
      <c r="G299" s="3598"/>
      <c r="H299" s="3598"/>
      <c r="I299" s="3602"/>
      <c r="J299" s="3598"/>
      <c r="K299" s="3598"/>
      <c r="L299" s="3582"/>
      <c r="M299" s="3598"/>
      <c r="N299" s="3598"/>
      <c r="O299" s="3582"/>
      <c r="P299" s="3598"/>
      <c r="Q299" s="3598"/>
      <c r="R299" s="3582"/>
      <c r="S299" s="3603"/>
      <c r="T299" s="3598"/>
      <c r="U299" s="3598"/>
      <c r="V299" s="3598"/>
      <c r="W299" s="3593"/>
      <c r="X299" s="3598"/>
      <c r="Y299" s="3598"/>
      <c r="Z299" s="3602"/>
      <c r="AA299" s="3598"/>
      <c r="AB299" s="3598"/>
      <c r="AC299" s="3582"/>
      <c r="AD299" s="3598"/>
      <c r="AE299" s="3598"/>
      <c r="AF299" s="3582"/>
      <c r="AG299" s="3598"/>
      <c r="AH299" s="3598"/>
      <c r="AI299" s="3592"/>
      <c r="AJ299" s="3598"/>
      <c r="AK299" s="3598"/>
      <c r="AL299" s="3598"/>
      <c r="AM299" s="3592"/>
      <c r="AN299" s="3598"/>
      <c r="AO299" s="3598"/>
      <c r="AP299" s="3602"/>
      <c r="AQ299" s="3598"/>
      <c r="AR299" s="3598"/>
      <c r="AS299" s="3582"/>
      <c r="AT299" s="3598"/>
      <c r="AU299" s="3598"/>
      <c r="AV299" s="3582"/>
      <c r="AW299" s="3598"/>
      <c r="AX299" s="3598"/>
      <c r="AY299" s="3592"/>
      <c r="AZ299" s="3598"/>
      <c r="BA299" s="3598"/>
      <c r="BB299" s="3598"/>
      <c r="BC299" s="3582"/>
      <c r="BD299" s="3582"/>
      <c r="BE299" s="2776"/>
      <c r="BF299" s="2776"/>
      <c r="BG299" s="2776"/>
      <c r="BH299" s="2776"/>
      <c r="BI299" s="2776"/>
      <c r="BJ299" s="2776"/>
      <c r="BK299" s="2776"/>
      <c r="BL299" s="2776"/>
      <c r="BM299" s="2776"/>
      <c r="BN299" s="2776"/>
      <c r="BO299" s="2776"/>
      <c r="BP299" s="2776"/>
      <c r="BQ299" s="2776"/>
      <c r="BR299" s="2776"/>
      <c r="BS299" s="2776"/>
      <c r="BT299" s="2776"/>
      <c r="BU299" s="2776"/>
      <c r="BV299" s="2776"/>
      <c r="BW299" s="2776"/>
      <c r="BX299" s="2776"/>
      <c r="BY299" s="2776"/>
      <c r="BZ299" s="2776"/>
      <c r="CA299" s="2776"/>
      <c r="CB299" s="2776"/>
      <c r="CC299" s="2776"/>
      <c r="CD299" s="2776"/>
      <c r="CE299" s="2776"/>
      <c r="CF299" s="2776"/>
      <c r="CG299" s="2776"/>
      <c r="CH299" s="2776"/>
    </row>
    <row r="300" spans="1:86" s="2748" customFormat="1" ht="16.899999999999999" customHeight="1">
      <c r="A300" s="2746"/>
      <c r="B300" s="2746"/>
      <c r="C300" s="3274"/>
      <c r="D300" s="3276" t="s">
        <v>1287</v>
      </c>
      <c r="E300" s="2923" t="s">
        <v>92</v>
      </c>
      <c r="F300" s="2887"/>
      <c r="G300" s="3598"/>
      <c r="H300" s="3598"/>
      <c r="I300" s="3602"/>
      <c r="J300" s="3598"/>
      <c r="K300" s="3598"/>
      <c r="L300" s="3582"/>
      <c r="M300" s="3598"/>
      <c r="N300" s="3598"/>
      <c r="O300" s="3582"/>
      <c r="P300" s="3598"/>
      <c r="Q300" s="3598"/>
      <c r="R300" s="3582"/>
      <c r="S300" s="3603"/>
      <c r="T300" s="3598"/>
      <c r="U300" s="3598"/>
      <c r="V300" s="3598"/>
      <c r="W300" s="3593"/>
      <c r="X300" s="3598"/>
      <c r="Y300" s="3598"/>
      <c r="Z300" s="3602"/>
      <c r="AA300" s="3598"/>
      <c r="AB300" s="3598"/>
      <c r="AC300" s="3582"/>
      <c r="AD300" s="3598"/>
      <c r="AE300" s="3598"/>
      <c r="AF300" s="3582"/>
      <c r="AG300" s="3598"/>
      <c r="AH300" s="3598"/>
      <c r="AI300" s="3592"/>
      <c r="AJ300" s="3598"/>
      <c r="AK300" s="3598"/>
      <c r="AL300" s="3598"/>
      <c r="AM300" s="3592"/>
      <c r="AN300" s="3598"/>
      <c r="AO300" s="3598"/>
      <c r="AP300" s="3602"/>
      <c r="AQ300" s="3598"/>
      <c r="AR300" s="3598"/>
      <c r="AS300" s="3582"/>
      <c r="AT300" s="3598"/>
      <c r="AU300" s="3598"/>
      <c r="AV300" s="3582"/>
      <c r="AW300" s="3598"/>
      <c r="AX300" s="3598"/>
      <c r="AY300" s="3592"/>
      <c r="AZ300" s="3598"/>
      <c r="BA300" s="3598"/>
      <c r="BB300" s="3598"/>
      <c r="BC300" s="3582"/>
      <c r="BD300" s="3582"/>
      <c r="BE300" s="2776"/>
      <c r="BF300" s="2776"/>
      <c r="BG300" s="2776"/>
      <c r="BH300" s="2776"/>
      <c r="BI300" s="2776"/>
      <c r="BJ300" s="2776"/>
      <c r="BK300" s="2776"/>
      <c r="BL300" s="2776"/>
      <c r="BM300" s="2776"/>
      <c r="BN300" s="2776"/>
      <c r="BO300" s="2776"/>
      <c r="BP300" s="2776"/>
      <c r="BQ300" s="2776"/>
      <c r="BR300" s="2776"/>
      <c r="BS300" s="2776"/>
      <c r="BT300" s="2776"/>
      <c r="BU300" s="2776"/>
      <c r="BV300" s="2776"/>
      <c r="BW300" s="2776"/>
      <c r="BX300" s="2776"/>
      <c r="BY300" s="2776"/>
      <c r="BZ300" s="2776"/>
      <c r="CA300" s="2776"/>
      <c r="CB300" s="2776"/>
      <c r="CC300" s="2776"/>
      <c r="CD300" s="2776"/>
      <c r="CE300" s="2776"/>
      <c r="CF300" s="2776"/>
      <c r="CG300" s="2776"/>
      <c r="CH300" s="2776"/>
    </row>
    <row r="301" spans="1:86" s="2748" customFormat="1" ht="16.899999999999999" customHeight="1">
      <c r="A301" s="2746"/>
      <c r="B301" s="2746"/>
      <c r="C301" s="3274"/>
      <c r="D301" s="3277"/>
      <c r="E301" s="2923" t="s">
        <v>338</v>
      </c>
      <c r="F301" s="2887"/>
      <c r="G301" s="3598"/>
      <c r="H301" s="3598"/>
      <c r="I301" s="3602"/>
      <c r="J301" s="3598"/>
      <c r="K301" s="3598"/>
      <c r="L301" s="3582"/>
      <c r="M301" s="3598"/>
      <c r="N301" s="3598"/>
      <c r="O301" s="3582"/>
      <c r="P301" s="3598"/>
      <c r="Q301" s="3598"/>
      <c r="R301" s="3582"/>
      <c r="S301" s="3603"/>
      <c r="T301" s="3598"/>
      <c r="U301" s="3598"/>
      <c r="V301" s="3598"/>
      <c r="W301" s="3593"/>
      <c r="X301" s="3598"/>
      <c r="Y301" s="3598"/>
      <c r="Z301" s="3602"/>
      <c r="AA301" s="3598"/>
      <c r="AB301" s="3598"/>
      <c r="AC301" s="3582"/>
      <c r="AD301" s="3598"/>
      <c r="AE301" s="3598"/>
      <c r="AF301" s="3582"/>
      <c r="AG301" s="3598"/>
      <c r="AH301" s="3598"/>
      <c r="AI301" s="3592"/>
      <c r="AJ301" s="3598"/>
      <c r="AK301" s="3598"/>
      <c r="AL301" s="3598"/>
      <c r="AM301" s="3592"/>
      <c r="AN301" s="3598"/>
      <c r="AO301" s="3598"/>
      <c r="AP301" s="3602"/>
      <c r="AQ301" s="3598"/>
      <c r="AR301" s="3598"/>
      <c r="AS301" s="3582"/>
      <c r="AT301" s="3598"/>
      <c r="AU301" s="3598"/>
      <c r="AV301" s="3582"/>
      <c r="AW301" s="3598"/>
      <c r="AX301" s="3598"/>
      <c r="AY301" s="3592"/>
      <c r="AZ301" s="3598"/>
      <c r="BA301" s="3598"/>
      <c r="BB301" s="3598"/>
      <c r="BC301" s="3582"/>
      <c r="BD301" s="3582"/>
      <c r="BE301" s="2776"/>
      <c r="BF301" s="2776"/>
      <c r="BG301" s="2776"/>
      <c r="BH301" s="2776"/>
      <c r="BI301" s="2776"/>
      <c r="BJ301" s="2776"/>
      <c r="BK301" s="2776"/>
      <c r="BL301" s="2776"/>
      <c r="BM301" s="2776"/>
      <c r="BN301" s="2776"/>
      <c r="BO301" s="2776"/>
      <c r="BP301" s="2776"/>
      <c r="BQ301" s="2776"/>
      <c r="BR301" s="2776"/>
      <c r="BS301" s="2776"/>
      <c r="BT301" s="2776"/>
      <c r="BU301" s="2776"/>
      <c r="BV301" s="2776"/>
      <c r="BW301" s="2776"/>
      <c r="BX301" s="2776"/>
      <c r="BY301" s="2776"/>
      <c r="BZ301" s="2776"/>
      <c r="CA301" s="2776"/>
      <c r="CB301" s="2776"/>
      <c r="CC301" s="2776"/>
      <c r="CD301" s="2776"/>
      <c r="CE301" s="2776"/>
      <c r="CF301" s="2776"/>
      <c r="CG301" s="2776"/>
      <c r="CH301" s="2776"/>
    </row>
    <row r="302" spans="1:86" s="2748" customFormat="1" ht="16.899999999999999" customHeight="1">
      <c r="A302" s="2746"/>
      <c r="B302" s="2746"/>
      <c r="C302" s="3274"/>
      <c r="D302" s="3278"/>
      <c r="E302" s="2923" t="s">
        <v>93</v>
      </c>
      <c r="F302" s="2887"/>
      <c r="G302" s="3598"/>
      <c r="H302" s="3598"/>
      <c r="I302" s="3602"/>
      <c r="J302" s="3598"/>
      <c r="K302" s="3598"/>
      <c r="L302" s="3582"/>
      <c r="M302" s="3598"/>
      <c r="N302" s="3598"/>
      <c r="O302" s="3582"/>
      <c r="P302" s="3598"/>
      <c r="Q302" s="3598"/>
      <c r="R302" s="3582"/>
      <c r="S302" s="3603"/>
      <c r="T302" s="3598"/>
      <c r="U302" s="3598"/>
      <c r="V302" s="3598"/>
      <c r="W302" s="3593"/>
      <c r="X302" s="3598"/>
      <c r="Y302" s="3598"/>
      <c r="Z302" s="3602"/>
      <c r="AA302" s="3598"/>
      <c r="AB302" s="3598"/>
      <c r="AC302" s="3582"/>
      <c r="AD302" s="3598"/>
      <c r="AE302" s="3598"/>
      <c r="AF302" s="3582"/>
      <c r="AG302" s="3598"/>
      <c r="AH302" s="3598"/>
      <c r="AI302" s="3592"/>
      <c r="AJ302" s="3598"/>
      <c r="AK302" s="3598"/>
      <c r="AL302" s="3598"/>
      <c r="AM302" s="3592"/>
      <c r="AN302" s="3598"/>
      <c r="AO302" s="3598"/>
      <c r="AP302" s="3602"/>
      <c r="AQ302" s="3598"/>
      <c r="AR302" s="3598"/>
      <c r="AS302" s="3582"/>
      <c r="AT302" s="3598"/>
      <c r="AU302" s="3598"/>
      <c r="AV302" s="3582"/>
      <c r="AW302" s="3598"/>
      <c r="AX302" s="3598"/>
      <c r="AY302" s="3592"/>
      <c r="AZ302" s="3598"/>
      <c r="BA302" s="3598"/>
      <c r="BB302" s="3598"/>
      <c r="BC302" s="3582"/>
      <c r="BD302" s="3582"/>
      <c r="BE302" s="2776"/>
      <c r="BF302" s="2776"/>
      <c r="BG302" s="2776"/>
      <c r="BH302" s="2776"/>
      <c r="BI302" s="2776"/>
      <c r="BJ302" s="2776"/>
      <c r="BK302" s="2776"/>
      <c r="BL302" s="2776"/>
      <c r="BM302" s="2776"/>
      <c r="BN302" s="2776"/>
      <c r="BO302" s="2776"/>
      <c r="BP302" s="2776"/>
      <c r="BQ302" s="2776"/>
      <c r="BR302" s="2776"/>
      <c r="BS302" s="2776"/>
      <c r="BT302" s="2776"/>
      <c r="BU302" s="2776"/>
      <c r="BV302" s="2776"/>
      <c r="BW302" s="2776"/>
      <c r="BX302" s="2776"/>
      <c r="BY302" s="2776"/>
      <c r="BZ302" s="2776"/>
      <c r="CA302" s="2776"/>
      <c r="CB302" s="2776"/>
      <c r="CC302" s="2776"/>
      <c r="CD302" s="2776"/>
      <c r="CE302" s="2776"/>
      <c r="CF302" s="2776"/>
      <c r="CG302" s="2776"/>
      <c r="CH302" s="2776"/>
    </row>
    <row r="303" spans="1:86" s="2748" customFormat="1" ht="16.899999999999999" customHeight="1">
      <c r="A303" s="2746"/>
      <c r="B303" s="2746"/>
      <c r="C303" s="3274"/>
      <c r="D303" s="3276" t="s">
        <v>1296</v>
      </c>
      <c r="E303" s="2923" t="s">
        <v>92</v>
      </c>
      <c r="F303" s="2887"/>
      <c r="G303" s="3598"/>
      <c r="H303" s="3598"/>
      <c r="I303" s="3602"/>
      <c r="J303" s="3598"/>
      <c r="K303" s="3598"/>
      <c r="L303" s="3582"/>
      <c r="M303" s="3598"/>
      <c r="N303" s="3598"/>
      <c r="O303" s="3582"/>
      <c r="P303" s="3598"/>
      <c r="Q303" s="3598"/>
      <c r="R303" s="3582"/>
      <c r="S303" s="3603"/>
      <c r="T303" s="3598"/>
      <c r="U303" s="3598"/>
      <c r="V303" s="3598"/>
      <c r="W303" s="3593"/>
      <c r="X303" s="3598"/>
      <c r="Y303" s="3598"/>
      <c r="Z303" s="3602"/>
      <c r="AA303" s="3598"/>
      <c r="AB303" s="3598"/>
      <c r="AC303" s="3582"/>
      <c r="AD303" s="3598"/>
      <c r="AE303" s="3598"/>
      <c r="AF303" s="3582"/>
      <c r="AG303" s="3598"/>
      <c r="AH303" s="3598"/>
      <c r="AI303" s="3592"/>
      <c r="AJ303" s="3598"/>
      <c r="AK303" s="3598"/>
      <c r="AL303" s="3598"/>
      <c r="AM303" s="3592"/>
      <c r="AN303" s="3598"/>
      <c r="AO303" s="3598"/>
      <c r="AP303" s="3602"/>
      <c r="AQ303" s="3598"/>
      <c r="AR303" s="3598"/>
      <c r="AS303" s="3582"/>
      <c r="AT303" s="3598"/>
      <c r="AU303" s="3598"/>
      <c r="AV303" s="3582"/>
      <c r="AW303" s="3598"/>
      <c r="AX303" s="3598"/>
      <c r="AY303" s="3592"/>
      <c r="AZ303" s="3598"/>
      <c r="BA303" s="3598"/>
      <c r="BB303" s="3598"/>
      <c r="BC303" s="3582"/>
      <c r="BD303" s="3582"/>
      <c r="BE303" s="2776"/>
      <c r="BF303" s="2776"/>
      <c r="BG303" s="2776"/>
      <c r="BH303" s="2776"/>
      <c r="BI303" s="2776"/>
      <c r="BJ303" s="2776"/>
      <c r="BK303" s="2776"/>
      <c r="BL303" s="2776"/>
      <c r="BM303" s="2776"/>
      <c r="BN303" s="2776"/>
      <c r="BO303" s="2776"/>
      <c r="BP303" s="2776"/>
      <c r="BQ303" s="2776"/>
      <c r="BR303" s="2776"/>
      <c r="BS303" s="2776"/>
      <c r="BT303" s="2776"/>
      <c r="BU303" s="2776"/>
      <c r="BV303" s="2776"/>
      <c r="BW303" s="2776"/>
      <c r="BX303" s="2776"/>
      <c r="BY303" s="2776"/>
      <c r="BZ303" s="2776"/>
      <c r="CA303" s="2776"/>
      <c r="CB303" s="2776"/>
      <c r="CC303" s="2776"/>
      <c r="CD303" s="2776"/>
      <c r="CE303" s="2776"/>
      <c r="CF303" s="2776"/>
      <c r="CG303" s="2776"/>
      <c r="CH303" s="2776"/>
    </row>
    <row r="304" spans="1:86" s="2748" customFormat="1" ht="16.899999999999999" customHeight="1">
      <c r="A304" s="2746"/>
      <c r="B304" s="2746"/>
      <c r="C304" s="3274"/>
      <c r="D304" s="3277"/>
      <c r="E304" s="2923" t="s">
        <v>338</v>
      </c>
      <c r="F304" s="2887"/>
      <c r="G304" s="3598"/>
      <c r="H304" s="3598"/>
      <c r="I304" s="3602"/>
      <c r="J304" s="3598"/>
      <c r="K304" s="3598"/>
      <c r="L304" s="3582"/>
      <c r="M304" s="3598"/>
      <c r="N304" s="3598"/>
      <c r="O304" s="3582"/>
      <c r="P304" s="3598"/>
      <c r="Q304" s="3598"/>
      <c r="R304" s="3582"/>
      <c r="S304" s="3603"/>
      <c r="T304" s="3598"/>
      <c r="U304" s="3598"/>
      <c r="V304" s="3598"/>
      <c r="W304" s="3593"/>
      <c r="X304" s="3598"/>
      <c r="Y304" s="3598"/>
      <c r="Z304" s="3602"/>
      <c r="AA304" s="3598"/>
      <c r="AB304" s="3598"/>
      <c r="AC304" s="3582"/>
      <c r="AD304" s="3598"/>
      <c r="AE304" s="3598"/>
      <c r="AF304" s="3582"/>
      <c r="AG304" s="3598"/>
      <c r="AH304" s="3598"/>
      <c r="AI304" s="3592"/>
      <c r="AJ304" s="3598"/>
      <c r="AK304" s="3598"/>
      <c r="AL304" s="3598"/>
      <c r="AM304" s="3592"/>
      <c r="AN304" s="3598"/>
      <c r="AO304" s="3598"/>
      <c r="AP304" s="3602"/>
      <c r="AQ304" s="3598"/>
      <c r="AR304" s="3598"/>
      <c r="AS304" s="3582"/>
      <c r="AT304" s="3598"/>
      <c r="AU304" s="3598"/>
      <c r="AV304" s="3582"/>
      <c r="AW304" s="3598"/>
      <c r="AX304" s="3598"/>
      <c r="AY304" s="3592"/>
      <c r="AZ304" s="3598"/>
      <c r="BA304" s="3598"/>
      <c r="BB304" s="3598"/>
      <c r="BC304" s="3582"/>
      <c r="BD304" s="3582"/>
      <c r="BE304" s="2776"/>
      <c r="BF304" s="2776"/>
      <c r="BG304" s="2776"/>
      <c r="BH304" s="2776"/>
      <c r="BI304" s="2776"/>
      <c r="BJ304" s="2776"/>
      <c r="BK304" s="2776"/>
      <c r="BL304" s="2776"/>
      <c r="BM304" s="2776"/>
      <c r="BN304" s="2776"/>
      <c r="BO304" s="2776"/>
      <c r="BP304" s="2776"/>
      <c r="BQ304" s="2776"/>
      <c r="BR304" s="2776"/>
      <c r="BS304" s="2776"/>
      <c r="BT304" s="2776"/>
      <c r="BU304" s="2776"/>
      <c r="BV304" s="2776"/>
      <c r="BW304" s="2776"/>
      <c r="BX304" s="2776"/>
      <c r="BY304" s="2776"/>
      <c r="BZ304" s="2776"/>
      <c r="CA304" s="2776"/>
      <c r="CB304" s="2776"/>
      <c r="CC304" s="2776"/>
      <c r="CD304" s="2776"/>
      <c r="CE304" s="2776"/>
      <c r="CF304" s="2776"/>
      <c r="CG304" s="2776"/>
      <c r="CH304" s="2776"/>
    </row>
    <row r="305" spans="1:94" s="2748" customFormat="1" ht="16.899999999999999" customHeight="1">
      <c r="A305" s="2746"/>
      <c r="B305" s="2746"/>
      <c r="C305" s="3275"/>
      <c r="D305" s="3278"/>
      <c r="E305" s="2923" t="s">
        <v>93</v>
      </c>
      <c r="F305" s="2887"/>
      <c r="G305" s="3598"/>
      <c r="H305" s="3598"/>
      <c r="I305" s="3602"/>
      <c r="J305" s="3598"/>
      <c r="K305" s="3598"/>
      <c r="L305" s="3582"/>
      <c r="M305" s="3598"/>
      <c r="N305" s="3598"/>
      <c r="O305" s="3582"/>
      <c r="P305" s="3598"/>
      <c r="Q305" s="3598"/>
      <c r="R305" s="3582"/>
      <c r="S305" s="3603"/>
      <c r="T305" s="3598"/>
      <c r="U305" s="3598"/>
      <c r="V305" s="3598"/>
      <c r="W305" s="3593"/>
      <c r="X305" s="3598"/>
      <c r="Y305" s="3598"/>
      <c r="Z305" s="3602"/>
      <c r="AA305" s="3598"/>
      <c r="AB305" s="3598"/>
      <c r="AC305" s="3582"/>
      <c r="AD305" s="3598"/>
      <c r="AE305" s="3598"/>
      <c r="AF305" s="3582"/>
      <c r="AG305" s="3598"/>
      <c r="AH305" s="3598"/>
      <c r="AI305" s="3592"/>
      <c r="AJ305" s="3598"/>
      <c r="AK305" s="3598"/>
      <c r="AL305" s="3598"/>
      <c r="AM305" s="3592"/>
      <c r="AN305" s="3598"/>
      <c r="AO305" s="3598"/>
      <c r="AP305" s="3602"/>
      <c r="AQ305" s="3598"/>
      <c r="AR305" s="3598"/>
      <c r="AS305" s="3582"/>
      <c r="AT305" s="3598"/>
      <c r="AU305" s="3598"/>
      <c r="AV305" s="3582"/>
      <c r="AW305" s="3598"/>
      <c r="AX305" s="3598"/>
      <c r="AY305" s="3592"/>
      <c r="AZ305" s="3598"/>
      <c r="BA305" s="3598"/>
      <c r="BB305" s="3598"/>
      <c r="BC305" s="3582"/>
      <c r="BD305" s="3582"/>
      <c r="BE305" s="2776"/>
      <c r="BF305" s="2776"/>
      <c r="BG305" s="2776"/>
      <c r="BH305" s="2776"/>
      <c r="BI305" s="2776"/>
      <c r="BJ305" s="2776"/>
      <c r="BK305" s="2776"/>
      <c r="BL305" s="2776"/>
      <c r="BM305" s="2776"/>
      <c r="BN305" s="2776"/>
      <c r="BO305" s="2776"/>
      <c r="BP305" s="2776"/>
      <c r="BQ305" s="2776"/>
      <c r="BR305" s="2776"/>
      <c r="BS305" s="2776"/>
      <c r="BT305" s="2776"/>
      <c r="BU305" s="2776"/>
      <c r="BV305" s="2776"/>
      <c r="BW305" s="2776"/>
      <c r="BX305" s="2776"/>
      <c r="BY305" s="2776"/>
      <c r="BZ305" s="2776"/>
      <c r="CA305" s="2776"/>
      <c r="CB305" s="2776"/>
      <c r="CC305" s="2776"/>
      <c r="CD305" s="2776"/>
      <c r="CE305" s="2776"/>
      <c r="CF305" s="2776"/>
      <c r="CG305" s="2776"/>
      <c r="CH305" s="2776"/>
    </row>
    <row r="306" spans="1:94" ht="16.899999999999999" customHeight="1">
      <c r="C306" s="2784"/>
      <c r="D306" s="2791"/>
      <c r="E306" s="2759"/>
      <c r="F306" s="2759"/>
      <c r="G306" s="3582"/>
      <c r="H306" s="3582"/>
      <c r="I306" s="3582"/>
      <c r="J306" s="3582"/>
      <c r="K306" s="3582"/>
      <c r="L306" s="3582"/>
      <c r="M306" s="3582"/>
      <c r="N306" s="3582"/>
      <c r="O306" s="3582"/>
      <c r="P306" s="3582"/>
      <c r="Q306" s="3582"/>
      <c r="R306" s="3582"/>
      <c r="S306" s="3582"/>
      <c r="T306" s="3582"/>
      <c r="U306" s="3582"/>
      <c r="V306" s="3582"/>
      <c r="W306" s="3582"/>
      <c r="X306" s="3582"/>
      <c r="Y306" s="3582"/>
      <c r="Z306" s="3582"/>
      <c r="AA306" s="3582"/>
      <c r="AB306" s="3582"/>
      <c r="AC306" s="3582"/>
      <c r="AD306" s="3582"/>
      <c r="AE306" s="3582"/>
      <c r="AF306" s="3582"/>
      <c r="AG306" s="3582"/>
      <c r="AH306" s="3582"/>
      <c r="AI306" s="3582"/>
      <c r="AJ306" s="3582"/>
      <c r="AK306" s="3582"/>
      <c r="AL306" s="3582"/>
      <c r="AM306" s="3582"/>
      <c r="AN306" s="3582"/>
      <c r="AO306" s="3582"/>
      <c r="AP306" s="3582"/>
      <c r="AQ306" s="3582"/>
      <c r="AR306" s="3582"/>
      <c r="AS306" s="3582"/>
      <c r="AT306" s="3582"/>
      <c r="AU306" s="3582"/>
      <c r="AV306" s="3582"/>
      <c r="AW306" s="3582"/>
      <c r="AX306" s="3582"/>
      <c r="AY306" s="3582"/>
      <c r="AZ306" s="3582"/>
      <c r="BA306" s="3582"/>
      <c r="BB306" s="3582"/>
      <c r="BC306" s="3582"/>
      <c r="BD306" s="3582"/>
      <c r="BE306" s="2759"/>
      <c r="BF306" s="2759"/>
      <c r="BG306" s="2759"/>
      <c r="BH306" s="2759"/>
      <c r="BI306" s="2759"/>
      <c r="BJ306" s="2759"/>
      <c r="BK306" s="2759"/>
      <c r="BL306" s="2759"/>
      <c r="BM306" s="2759"/>
      <c r="BN306" s="2759"/>
      <c r="BO306" s="2759"/>
      <c r="BP306" s="2759"/>
      <c r="BQ306" s="2759"/>
      <c r="BR306" s="2759"/>
      <c r="BS306" s="2759"/>
      <c r="BT306" s="2759"/>
      <c r="BU306" s="2759"/>
      <c r="BV306" s="2759"/>
      <c r="BW306" s="2759"/>
      <c r="BX306" s="2759"/>
      <c r="BY306" s="2759"/>
      <c r="BZ306" s="2759"/>
      <c r="CA306" s="2759"/>
      <c r="CB306" s="2759"/>
      <c r="CC306" s="2759"/>
      <c r="CD306" s="2759"/>
      <c r="CE306" s="2759"/>
      <c r="CF306" s="2759"/>
      <c r="CG306" s="2759"/>
      <c r="CH306" s="2759"/>
      <c r="CP306" s="2752"/>
    </row>
    <row r="307" spans="1:94" ht="16.899999999999999" customHeight="1">
      <c r="C307" s="2784"/>
      <c r="D307" s="2791"/>
      <c r="E307" s="2759"/>
      <c r="F307" s="2759"/>
      <c r="G307" s="3589" t="s">
        <v>1262</v>
      </c>
      <c r="H307" s="3589"/>
      <c r="I307" s="3582"/>
      <c r="J307" s="3589" t="s">
        <v>1263</v>
      </c>
      <c r="K307" s="3589"/>
      <c r="L307" s="3582"/>
      <c r="M307" s="3589" t="s">
        <v>1264</v>
      </c>
      <c r="N307" s="3589"/>
      <c r="O307" s="3582"/>
      <c r="P307" s="3589" t="s">
        <v>1265</v>
      </c>
      <c r="Q307" s="3589"/>
      <c r="R307" s="3582"/>
      <c r="S307" s="3582"/>
      <c r="T307" s="3589" t="s">
        <v>1259</v>
      </c>
      <c r="U307" s="3589"/>
      <c r="V307" s="3589"/>
      <c r="W307" s="3590"/>
      <c r="X307" s="3589" t="s">
        <v>1262</v>
      </c>
      <c r="Y307" s="3589"/>
      <c r="Z307" s="3582"/>
      <c r="AA307" s="3589" t="s">
        <v>1263</v>
      </c>
      <c r="AB307" s="3589"/>
      <c r="AC307" s="3582"/>
      <c r="AD307" s="3589" t="s">
        <v>1264</v>
      </c>
      <c r="AE307" s="3589"/>
      <c r="AF307" s="3582"/>
      <c r="AG307" s="3589" t="s">
        <v>1265</v>
      </c>
      <c r="AH307" s="3589"/>
      <c r="AI307" s="3587"/>
      <c r="AJ307" s="3589" t="s">
        <v>1259</v>
      </c>
      <c r="AK307" s="3589"/>
      <c r="AL307" s="3589"/>
      <c r="AM307" s="3587"/>
      <c r="AN307" s="3589" t="s">
        <v>1262</v>
      </c>
      <c r="AO307" s="3589"/>
      <c r="AP307" s="3582"/>
      <c r="AQ307" s="3589" t="s">
        <v>1263</v>
      </c>
      <c r="AR307" s="3589"/>
      <c r="AS307" s="3582"/>
      <c r="AT307" s="3589" t="s">
        <v>1264</v>
      </c>
      <c r="AU307" s="3589"/>
      <c r="AV307" s="3582"/>
      <c r="AW307" s="3589" t="s">
        <v>1265</v>
      </c>
      <c r="AX307" s="3589"/>
      <c r="AY307" s="3587"/>
      <c r="AZ307" s="3589" t="s">
        <v>1260</v>
      </c>
      <c r="BA307" s="3589"/>
      <c r="BB307" s="3589"/>
      <c r="BC307" s="3582"/>
      <c r="BD307" s="3582"/>
      <c r="BE307" s="2759"/>
      <c r="BF307" s="2759"/>
      <c r="BG307" s="2759"/>
      <c r="BH307" s="2759"/>
      <c r="BI307" s="2759"/>
      <c r="BJ307" s="2759"/>
      <c r="BK307" s="2759"/>
      <c r="BL307" s="2759"/>
      <c r="BM307" s="2759"/>
      <c r="BN307" s="2759"/>
      <c r="BO307" s="2759"/>
      <c r="BP307" s="2759"/>
      <c r="BQ307" s="2759"/>
      <c r="BR307" s="2759"/>
      <c r="BS307" s="2759"/>
      <c r="BT307" s="2759"/>
      <c r="BU307" s="2759"/>
      <c r="BV307" s="2759"/>
      <c r="BW307" s="2759"/>
      <c r="BX307" s="2759"/>
      <c r="BY307" s="2759"/>
      <c r="BZ307" s="2759"/>
      <c r="CA307" s="2759"/>
      <c r="CB307" s="2759"/>
      <c r="CC307" s="2759"/>
      <c r="CD307" s="2759"/>
      <c r="CE307" s="2759"/>
      <c r="CF307" s="2759"/>
      <c r="CG307" s="2759"/>
      <c r="CH307" s="2759"/>
      <c r="CP307" s="2752"/>
    </row>
    <row r="308" spans="1:94" ht="16.899999999999999" customHeight="1">
      <c r="C308" s="3263" t="s">
        <v>1298</v>
      </c>
      <c r="D308" s="3264"/>
      <c r="E308" s="3265"/>
      <c r="F308" s="2788"/>
      <c r="G308" s="3591" t="s">
        <v>48</v>
      </c>
      <c r="H308" s="3591" t="s">
        <v>48</v>
      </c>
      <c r="I308" s="3544"/>
      <c r="J308" s="3591" t="s">
        <v>48</v>
      </c>
      <c r="K308" s="3591" t="s">
        <v>48</v>
      </c>
      <c r="L308" s="3544"/>
      <c r="M308" s="3591" t="s">
        <v>48</v>
      </c>
      <c r="N308" s="3591" t="s">
        <v>48</v>
      </c>
      <c r="O308" s="3544"/>
      <c r="P308" s="3591" t="s">
        <v>48</v>
      </c>
      <c r="Q308" s="3591" t="s">
        <v>48</v>
      </c>
      <c r="R308" s="3544"/>
      <c r="S308" s="3544"/>
      <c r="T308" s="3591" t="s">
        <v>48</v>
      </c>
      <c r="U308" s="3591" t="s">
        <v>48</v>
      </c>
      <c r="V308" s="3591" t="s">
        <v>98</v>
      </c>
      <c r="W308" s="3594"/>
      <c r="X308" s="3591" t="s">
        <v>48</v>
      </c>
      <c r="Y308" s="3591" t="s">
        <v>48</v>
      </c>
      <c r="Z308" s="3544"/>
      <c r="AA308" s="3591" t="s">
        <v>48</v>
      </c>
      <c r="AB308" s="3591" t="s">
        <v>48</v>
      </c>
      <c r="AC308" s="3544"/>
      <c r="AD308" s="3591" t="s">
        <v>48</v>
      </c>
      <c r="AE308" s="3591" t="s">
        <v>48</v>
      </c>
      <c r="AF308" s="3544"/>
      <c r="AG308" s="3591" t="s">
        <v>48</v>
      </c>
      <c r="AH308" s="3591" t="s">
        <v>48</v>
      </c>
      <c r="AI308" s="3595"/>
      <c r="AJ308" s="3591" t="s">
        <v>48</v>
      </c>
      <c r="AK308" s="3591" t="s">
        <v>48</v>
      </c>
      <c r="AL308" s="3591" t="s">
        <v>98</v>
      </c>
      <c r="AM308" s="3595"/>
      <c r="AN308" s="3591" t="s">
        <v>48</v>
      </c>
      <c r="AO308" s="3591" t="s">
        <v>48</v>
      </c>
      <c r="AP308" s="3544"/>
      <c r="AQ308" s="3591" t="s">
        <v>48</v>
      </c>
      <c r="AR308" s="3591" t="s">
        <v>48</v>
      </c>
      <c r="AS308" s="3544"/>
      <c r="AT308" s="3591" t="s">
        <v>48</v>
      </c>
      <c r="AU308" s="3591" t="s">
        <v>48</v>
      </c>
      <c r="AV308" s="3544"/>
      <c r="AW308" s="3591" t="s">
        <v>48</v>
      </c>
      <c r="AX308" s="3591" t="s">
        <v>48</v>
      </c>
      <c r="AY308" s="3595"/>
      <c r="AZ308" s="3591" t="s">
        <v>48</v>
      </c>
      <c r="BA308" s="3591" t="s">
        <v>48</v>
      </c>
      <c r="BB308" s="3591" t="s">
        <v>98</v>
      </c>
      <c r="BC308" s="3544"/>
      <c r="BD308" s="3544"/>
      <c r="BE308" s="2788"/>
      <c r="BF308" s="2788"/>
      <c r="BG308" s="2788"/>
      <c r="BH308" s="2788"/>
      <c r="BI308" s="2788"/>
      <c r="BJ308" s="2788"/>
      <c r="BK308" s="2788"/>
      <c r="BL308" s="2788"/>
      <c r="BM308" s="2788"/>
      <c r="BN308" s="2788"/>
      <c r="BO308" s="2788"/>
      <c r="BP308" s="2788"/>
      <c r="BQ308" s="2788"/>
      <c r="BR308" s="2788"/>
      <c r="BS308" s="2788"/>
      <c r="BT308" s="2788"/>
      <c r="BU308" s="2788"/>
      <c r="BV308" s="2788"/>
      <c r="BW308" s="2788"/>
      <c r="BX308" s="2788"/>
      <c r="BY308" s="2788"/>
      <c r="BZ308" s="2788"/>
      <c r="CA308" s="2788"/>
      <c r="CB308" s="2788"/>
      <c r="CC308" s="2788"/>
      <c r="CD308" s="2788"/>
      <c r="CE308" s="2788"/>
      <c r="CF308" s="2788"/>
      <c r="CG308" s="2788"/>
      <c r="CH308" s="2788"/>
      <c r="CP308" s="2752"/>
    </row>
    <row r="309" spans="1:94" ht="16.899999999999999" customHeight="1">
      <c r="C309" s="3266"/>
      <c r="D309" s="3267"/>
      <c r="E309" s="3268"/>
      <c r="F309" s="2789"/>
      <c r="G309" s="3596" t="s">
        <v>107</v>
      </c>
      <c r="H309" s="3596" t="s">
        <v>108</v>
      </c>
      <c r="I309" s="3544"/>
      <c r="J309" s="3596" t="s">
        <v>107</v>
      </c>
      <c r="K309" s="3596" t="s">
        <v>108</v>
      </c>
      <c r="L309" s="3544"/>
      <c r="M309" s="3596" t="s">
        <v>107</v>
      </c>
      <c r="N309" s="3596" t="s">
        <v>108</v>
      </c>
      <c r="O309" s="3544"/>
      <c r="P309" s="3596" t="s">
        <v>107</v>
      </c>
      <c r="Q309" s="3596" t="s">
        <v>108</v>
      </c>
      <c r="R309" s="3544"/>
      <c r="S309" s="3552"/>
      <c r="T309" s="3596" t="s">
        <v>107</v>
      </c>
      <c r="U309" s="3596" t="s">
        <v>108</v>
      </c>
      <c r="V309" s="3596" t="s">
        <v>109</v>
      </c>
      <c r="W309" s="3597"/>
      <c r="X309" s="3596" t="s">
        <v>107</v>
      </c>
      <c r="Y309" s="3596" t="s">
        <v>108</v>
      </c>
      <c r="Z309" s="3544"/>
      <c r="AA309" s="3596" t="s">
        <v>107</v>
      </c>
      <c r="AB309" s="3596" t="s">
        <v>108</v>
      </c>
      <c r="AC309" s="3544"/>
      <c r="AD309" s="3596" t="s">
        <v>107</v>
      </c>
      <c r="AE309" s="3596" t="s">
        <v>108</v>
      </c>
      <c r="AF309" s="3544"/>
      <c r="AG309" s="3596" t="s">
        <v>107</v>
      </c>
      <c r="AH309" s="3596" t="s">
        <v>108</v>
      </c>
      <c r="AI309" s="3595"/>
      <c r="AJ309" s="3596" t="s">
        <v>107</v>
      </c>
      <c r="AK309" s="3596" t="s">
        <v>108</v>
      </c>
      <c r="AL309" s="3596" t="s">
        <v>109</v>
      </c>
      <c r="AM309" s="3595"/>
      <c r="AN309" s="3596" t="s">
        <v>107</v>
      </c>
      <c r="AO309" s="3596" t="s">
        <v>108</v>
      </c>
      <c r="AP309" s="3544"/>
      <c r="AQ309" s="3596" t="s">
        <v>107</v>
      </c>
      <c r="AR309" s="3596" t="s">
        <v>108</v>
      </c>
      <c r="AS309" s="3544"/>
      <c r="AT309" s="3596" t="s">
        <v>107</v>
      </c>
      <c r="AU309" s="3596" t="s">
        <v>108</v>
      </c>
      <c r="AV309" s="3544"/>
      <c r="AW309" s="3596" t="s">
        <v>107</v>
      </c>
      <c r="AX309" s="3596" t="s">
        <v>108</v>
      </c>
      <c r="AY309" s="3595"/>
      <c r="AZ309" s="3596" t="s">
        <v>107</v>
      </c>
      <c r="BA309" s="3596" t="s">
        <v>108</v>
      </c>
      <c r="BB309" s="3596" t="s">
        <v>109</v>
      </c>
      <c r="BC309" s="3544"/>
      <c r="BD309" s="3544"/>
      <c r="BE309" s="2788"/>
      <c r="BF309" s="2788"/>
      <c r="BG309" s="2788"/>
      <c r="BH309" s="2788"/>
      <c r="BI309" s="2788"/>
      <c r="BJ309" s="2788"/>
      <c r="BK309" s="2788"/>
      <c r="BL309" s="2788"/>
      <c r="BM309" s="2788"/>
      <c r="BN309" s="2788"/>
      <c r="BO309" s="2788"/>
      <c r="BP309" s="2788"/>
      <c r="BQ309" s="2788"/>
      <c r="BR309" s="2788"/>
      <c r="BS309" s="2788"/>
      <c r="BT309" s="2788"/>
      <c r="BU309" s="2788"/>
      <c r="BV309" s="2788"/>
      <c r="BW309" s="2788"/>
      <c r="BX309" s="2788"/>
      <c r="BY309" s="2788"/>
      <c r="BZ309" s="2788"/>
      <c r="CA309" s="2788"/>
      <c r="CB309" s="2788"/>
      <c r="CC309" s="2788"/>
      <c r="CD309" s="2788"/>
      <c r="CE309" s="2788"/>
      <c r="CF309" s="2788"/>
      <c r="CG309" s="2788"/>
      <c r="CH309" s="2788"/>
      <c r="CP309" s="2752"/>
    </row>
    <row r="310" spans="1:94" ht="16.899999999999999" customHeight="1">
      <c r="C310" s="2918" t="s">
        <v>58</v>
      </c>
      <c r="D310" s="2914"/>
      <c r="E310" s="2915"/>
      <c r="F310" s="2798"/>
      <c r="G310" s="3604"/>
      <c r="H310" s="3600"/>
      <c r="I310" s="3600"/>
      <c r="J310" s="3604"/>
      <c r="K310" s="3600"/>
      <c r="L310" s="3600"/>
      <c r="M310" s="3604"/>
      <c r="N310" s="3600"/>
      <c r="O310" s="3600"/>
      <c r="P310" s="3604"/>
      <c r="Q310" s="3600"/>
      <c r="R310" s="3600"/>
      <c r="S310" s="3600"/>
      <c r="T310" s="3604"/>
      <c r="U310" s="3600"/>
      <c r="V310" s="3600"/>
      <c r="W310" s="3600"/>
      <c r="X310" s="3604"/>
      <c r="Y310" s="3600"/>
      <c r="Z310" s="3600"/>
      <c r="AA310" s="3604"/>
      <c r="AB310" s="3600"/>
      <c r="AC310" s="3600"/>
      <c r="AD310" s="3604"/>
      <c r="AE310" s="3600"/>
      <c r="AF310" s="3600"/>
      <c r="AG310" s="3604"/>
      <c r="AH310" s="3600"/>
      <c r="AI310" s="3600"/>
      <c r="AJ310" s="3604"/>
      <c r="AK310" s="3600"/>
      <c r="AL310" s="3600"/>
      <c r="AM310" s="3600"/>
      <c r="AN310" s="3604"/>
      <c r="AO310" s="3600"/>
      <c r="AP310" s="3600"/>
      <c r="AQ310" s="3604"/>
      <c r="AR310" s="3600"/>
      <c r="AS310" s="3600"/>
      <c r="AT310" s="3604"/>
      <c r="AU310" s="3600"/>
      <c r="AV310" s="3600"/>
      <c r="AW310" s="3604"/>
      <c r="AX310" s="3600"/>
      <c r="AY310" s="3600"/>
      <c r="AZ310" s="3604"/>
      <c r="BA310" s="3600"/>
      <c r="BB310" s="3600"/>
      <c r="BC310" s="3600"/>
      <c r="BD310" s="3600"/>
      <c r="BE310" s="2798"/>
      <c r="BF310" s="2798"/>
      <c r="BG310" s="2798"/>
      <c r="BH310" s="2798"/>
      <c r="BI310" s="2798"/>
      <c r="BJ310" s="2798"/>
      <c r="BK310" s="2798"/>
      <c r="BL310" s="2798"/>
      <c r="BM310" s="2798"/>
      <c r="BN310" s="2798"/>
      <c r="BO310" s="2798"/>
      <c r="BP310" s="2798"/>
      <c r="BQ310" s="2798"/>
      <c r="BR310" s="2798"/>
      <c r="BS310" s="2798"/>
      <c r="BT310" s="2798"/>
      <c r="BU310" s="2798"/>
      <c r="BV310" s="2798"/>
      <c r="BW310" s="2798"/>
      <c r="BX310" s="2798"/>
      <c r="BY310" s="2798"/>
      <c r="BZ310" s="2798"/>
      <c r="CA310" s="2798"/>
      <c r="CB310" s="2798"/>
      <c r="CC310" s="2798"/>
      <c r="CD310" s="2798"/>
      <c r="CE310" s="2798"/>
      <c r="CF310" s="2798"/>
      <c r="CG310" s="2798"/>
      <c r="CH310" s="2798"/>
      <c r="CP310" s="2752"/>
    </row>
    <row r="311" spans="1:94" ht="16.899999999999999" customHeight="1">
      <c r="C311" s="3269"/>
      <c r="D311" s="3270"/>
      <c r="E311" s="2923" t="s">
        <v>1269</v>
      </c>
      <c r="F311" s="2756"/>
      <c r="G311" s="3598"/>
      <c r="H311" s="3598"/>
      <c r="I311" s="3592"/>
      <c r="J311" s="3598"/>
      <c r="K311" s="3598"/>
      <c r="L311" s="3593"/>
      <c r="M311" s="3598"/>
      <c r="N311" s="3598"/>
      <c r="O311" s="3593"/>
      <c r="P311" s="3598"/>
      <c r="Q311" s="3598"/>
      <c r="R311" s="3593"/>
      <c r="S311" s="3592"/>
      <c r="T311" s="3598"/>
      <c r="U311" s="3598"/>
      <c r="V311" s="3598"/>
      <c r="W311" s="3593"/>
      <c r="X311" s="3598"/>
      <c r="Y311" s="3598"/>
      <c r="Z311" s="3592"/>
      <c r="AA311" s="3598"/>
      <c r="AB311" s="3598"/>
      <c r="AC311" s="3593"/>
      <c r="AD311" s="3598"/>
      <c r="AE311" s="3598"/>
      <c r="AF311" s="3593"/>
      <c r="AG311" s="3598"/>
      <c r="AH311" s="3598"/>
      <c r="AI311" s="3592"/>
      <c r="AJ311" s="3598"/>
      <c r="AK311" s="3598"/>
      <c r="AL311" s="3598"/>
      <c r="AM311" s="3592"/>
      <c r="AN311" s="3598"/>
      <c r="AO311" s="3598"/>
      <c r="AP311" s="3592"/>
      <c r="AQ311" s="3598"/>
      <c r="AR311" s="3598"/>
      <c r="AS311" s="3593"/>
      <c r="AT311" s="3598"/>
      <c r="AU311" s="3598"/>
      <c r="AV311" s="3593"/>
      <c r="AW311" s="3598"/>
      <c r="AX311" s="3598"/>
      <c r="AY311" s="3592"/>
      <c r="AZ311" s="3598"/>
      <c r="BA311" s="3598"/>
      <c r="BB311" s="3598"/>
      <c r="BC311" s="3592"/>
      <c r="BD311" s="3592"/>
      <c r="BE311" s="2756"/>
      <c r="BF311" s="2756"/>
      <c r="BG311" s="2756"/>
      <c r="BH311" s="2756"/>
      <c r="BI311" s="2756"/>
      <c r="BJ311" s="2756"/>
      <c r="BK311" s="2756"/>
      <c r="BL311" s="2756"/>
      <c r="BM311" s="2756"/>
      <c r="BN311" s="2756"/>
      <c r="BO311" s="2756"/>
      <c r="BP311" s="2756"/>
      <c r="BQ311" s="2756"/>
      <c r="BR311" s="2756"/>
      <c r="BS311" s="2756"/>
      <c r="BT311" s="2756"/>
      <c r="BU311" s="2756"/>
      <c r="BV311" s="2756"/>
      <c r="BW311" s="2756"/>
      <c r="BX311" s="2756"/>
      <c r="BY311" s="2756"/>
      <c r="BZ311" s="2756"/>
      <c r="CA311" s="2756"/>
      <c r="CB311" s="2756"/>
      <c r="CC311" s="2756"/>
      <c r="CD311" s="2756"/>
      <c r="CE311" s="2756"/>
      <c r="CF311" s="2756"/>
      <c r="CG311" s="2756"/>
      <c r="CH311" s="2756"/>
      <c r="CP311" s="2752"/>
    </row>
    <row r="312" spans="1:94" ht="16.899999999999999" customHeight="1">
      <c r="C312" s="2913" t="s">
        <v>1278</v>
      </c>
      <c r="D312" s="2914"/>
      <c r="E312" s="2915"/>
      <c r="F312" s="2795"/>
      <c r="G312" s="3601"/>
      <c r="H312" s="3601"/>
      <c r="I312" s="3601"/>
      <c r="J312" s="3601"/>
      <c r="K312" s="3601"/>
      <c r="L312" s="3601"/>
      <c r="M312" s="3601"/>
      <c r="N312" s="3601"/>
      <c r="O312" s="3601"/>
      <c r="P312" s="3601"/>
      <c r="Q312" s="3601"/>
      <c r="R312" s="3601"/>
      <c r="S312" s="3601"/>
      <c r="T312" s="3601"/>
      <c r="U312" s="3601"/>
      <c r="V312" s="3601"/>
      <c r="W312" s="3601"/>
      <c r="X312" s="3601"/>
      <c r="Y312" s="3601"/>
      <c r="Z312" s="3601"/>
      <c r="AA312" s="3601"/>
      <c r="AB312" s="3601"/>
      <c r="AC312" s="3601"/>
      <c r="AD312" s="3601"/>
      <c r="AE312" s="3601"/>
      <c r="AF312" s="3601"/>
      <c r="AG312" s="3601"/>
      <c r="AH312" s="3601"/>
      <c r="AI312" s="3601"/>
      <c r="AJ312" s="3601"/>
      <c r="AK312" s="3601"/>
      <c r="AL312" s="3601"/>
      <c r="AM312" s="3601"/>
      <c r="AN312" s="3601"/>
      <c r="AO312" s="3601"/>
      <c r="AP312" s="3601"/>
      <c r="AQ312" s="3601"/>
      <c r="AR312" s="3601"/>
      <c r="AS312" s="3601"/>
      <c r="AT312" s="3601"/>
      <c r="AU312" s="3601"/>
      <c r="AV312" s="3601"/>
      <c r="AW312" s="3601"/>
      <c r="AX312" s="3601"/>
      <c r="AY312" s="3601"/>
      <c r="AZ312" s="3601"/>
      <c r="BA312" s="3601"/>
      <c r="BB312" s="3601"/>
      <c r="BC312" s="3601"/>
      <c r="BD312" s="3601"/>
      <c r="BE312" s="2795"/>
      <c r="BF312" s="2795"/>
      <c r="BG312" s="2795"/>
      <c r="BH312" s="2795"/>
      <c r="BI312" s="2795"/>
      <c r="BJ312" s="2795"/>
      <c r="BK312" s="2795"/>
      <c r="BL312" s="2795"/>
      <c r="BM312" s="2795"/>
      <c r="BN312" s="2795"/>
      <c r="BO312" s="2795"/>
      <c r="BP312" s="2795"/>
      <c r="BQ312" s="2795"/>
      <c r="BR312" s="2795"/>
      <c r="BS312" s="2795"/>
      <c r="BT312" s="2795"/>
      <c r="BU312" s="2795"/>
      <c r="BV312" s="2795"/>
      <c r="BW312" s="2795"/>
      <c r="BX312" s="2795"/>
      <c r="BY312" s="2795"/>
      <c r="BZ312" s="2795"/>
      <c r="CA312" s="2795"/>
      <c r="CB312" s="2795"/>
      <c r="CC312" s="2795"/>
      <c r="CD312" s="2795"/>
      <c r="CE312" s="2795"/>
      <c r="CF312" s="2795"/>
      <c r="CG312" s="2795"/>
      <c r="CH312" s="2795"/>
      <c r="CP312" s="2752"/>
    </row>
    <row r="313" spans="1:94" ht="16.899999999999999" customHeight="1">
      <c r="C313" s="3257" t="s">
        <v>104</v>
      </c>
      <c r="D313" s="3258"/>
      <c r="E313" s="2926" t="s">
        <v>92</v>
      </c>
      <c r="F313" s="2756"/>
      <c r="G313" s="3598"/>
      <c r="H313" s="3598"/>
      <c r="I313" s="3592"/>
      <c r="J313" s="3598"/>
      <c r="K313" s="3598"/>
      <c r="L313" s="3593"/>
      <c r="M313" s="3598"/>
      <c r="N313" s="3598"/>
      <c r="O313" s="3593"/>
      <c r="P313" s="3598"/>
      <c r="Q313" s="3598"/>
      <c r="R313" s="3593"/>
      <c r="S313" s="3592"/>
      <c r="T313" s="3598"/>
      <c r="U313" s="3598"/>
      <c r="V313" s="3598"/>
      <c r="W313" s="3593"/>
      <c r="X313" s="3598"/>
      <c r="Y313" s="3598"/>
      <c r="Z313" s="3592"/>
      <c r="AA313" s="3598"/>
      <c r="AB313" s="3598"/>
      <c r="AC313" s="3593"/>
      <c r="AD313" s="3598"/>
      <c r="AE313" s="3598"/>
      <c r="AF313" s="3593"/>
      <c r="AG313" s="3598"/>
      <c r="AH313" s="3598"/>
      <c r="AI313" s="3592"/>
      <c r="AJ313" s="3598"/>
      <c r="AK313" s="3598"/>
      <c r="AL313" s="3598"/>
      <c r="AM313" s="3592"/>
      <c r="AN313" s="3598"/>
      <c r="AO313" s="3598"/>
      <c r="AP313" s="3592"/>
      <c r="AQ313" s="3598"/>
      <c r="AR313" s="3598"/>
      <c r="AS313" s="3593"/>
      <c r="AT313" s="3598"/>
      <c r="AU313" s="3598"/>
      <c r="AV313" s="3593"/>
      <c r="AW313" s="3598"/>
      <c r="AX313" s="3598"/>
      <c r="AY313" s="3592"/>
      <c r="AZ313" s="3598"/>
      <c r="BA313" s="3598"/>
      <c r="BB313" s="3598"/>
      <c r="BC313" s="3592"/>
      <c r="BD313" s="3592"/>
      <c r="BE313" s="2756"/>
      <c r="BF313" s="2756"/>
      <c r="BG313" s="2756"/>
      <c r="BH313" s="2756"/>
      <c r="BI313" s="2756"/>
      <c r="BJ313" s="2756"/>
      <c r="BK313" s="2756"/>
      <c r="BL313" s="2756"/>
      <c r="BM313" s="2756"/>
      <c r="BN313" s="2756"/>
      <c r="BO313" s="2756"/>
      <c r="BP313" s="2756"/>
      <c r="BQ313" s="2756"/>
      <c r="BR313" s="2756"/>
      <c r="BS313" s="2756"/>
      <c r="BT313" s="2756"/>
      <c r="BU313" s="2756"/>
      <c r="BV313" s="2756"/>
      <c r="BW313" s="2756"/>
      <c r="BX313" s="2756"/>
      <c r="BY313" s="2756"/>
      <c r="BZ313" s="2756"/>
      <c r="CA313" s="2756"/>
      <c r="CB313" s="2756"/>
      <c r="CC313" s="2756"/>
      <c r="CD313" s="2756"/>
      <c r="CE313" s="2756"/>
      <c r="CF313" s="2756"/>
      <c r="CG313" s="2756"/>
      <c r="CH313" s="2756"/>
      <c r="CP313" s="2752"/>
    </row>
    <row r="314" spans="1:94" ht="16.899999999999999" customHeight="1">
      <c r="C314" s="3259"/>
      <c r="D314" s="3260"/>
      <c r="E314" s="2926" t="s">
        <v>338</v>
      </c>
      <c r="F314" s="2756"/>
      <c r="G314" s="3598"/>
      <c r="H314" s="3598"/>
      <c r="I314" s="3592"/>
      <c r="J314" s="3598"/>
      <c r="K314" s="3598"/>
      <c r="L314" s="3593"/>
      <c r="M314" s="3598"/>
      <c r="N314" s="3598"/>
      <c r="O314" s="3593"/>
      <c r="P314" s="3598"/>
      <c r="Q314" s="3598"/>
      <c r="R314" s="3593"/>
      <c r="S314" s="3592"/>
      <c r="T314" s="3598"/>
      <c r="U314" s="3598"/>
      <c r="V314" s="3598"/>
      <c r="W314" s="3593"/>
      <c r="X314" s="3598"/>
      <c r="Y314" s="3598"/>
      <c r="Z314" s="3592"/>
      <c r="AA314" s="3598"/>
      <c r="AB314" s="3598"/>
      <c r="AC314" s="3593"/>
      <c r="AD314" s="3598"/>
      <c r="AE314" s="3598"/>
      <c r="AF314" s="3593"/>
      <c r="AG314" s="3598"/>
      <c r="AH314" s="3598"/>
      <c r="AI314" s="3592"/>
      <c r="AJ314" s="3598"/>
      <c r="AK314" s="3598"/>
      <c r="AL314" s="3598"/>
      <c r="AM314" s="3592"/>
      <c r="AN314" s="3598"/>
      <c r="AO314" s="3598"/>
      <c r="AP314" s="3592"/>
      <c r="AQ314" s="3598"/>
      <c r="AR314" s="3598"/>
      <c r="AS314" s="3593"/>
      <c r="AT314" s="3598"/>
      <c r="AU314" s="3598"/>
      <c r="AV314" s="3593"/>
      <c r="AW314" s="3598"/>
      <c r="AX314" s="3598"/>
      <c r="AY314" s="3592"/>
      <c r="AZ314" s="3598"/>
      <c r="BA314" s="3598"/>
      <c r="BB314" s="3598"/>
      <c r="BC314" s="3592"/>
      <c r="BD314" s="3592"/>
      <c r="BE314" s="2756"/>
      <c r="BF314" s="2756"/>
      <c r="BG314" s="2756"/>
      <c r="BH314" s="2756"/>
      <c r="BI314" s="2756"/>
      <c r="BJ314" s="2756"/>
      <c r="BK314" s="2756"/>
      <c r="BL314" s="2756"/>
      <c r="BM314" s="2756"/>
      <c r="BN314" s="2756"/>
      <c r="BO314" s="2756"/>
      <c r="BP314" s="2756"/>
      <c r="BQ314" s="2756"/>
      <c r="BR314" s="2756"/>
      <c r="BS314" s="2756"/>
      <c r="BT314" s="2756"/>
      <c r="BU314" s="2756"/>
      <c r="BV314" s="2756"/>
      <c r="BW314" s="2756"/>
      <c r="BX314" s="2756"/>
      <c r="BY314" s="2756"/>
      <c r="BZ314" s="2756"/>
      <c r="CA314" s="2756"/>
      <c r="CB314" s="2756"/>
      <c r="CC314" s="2756"/>
      <c r="CD314" s="2756"/>
      <c r="CE314" s="2756"/>
      <c r="CF314" s="2756"/>
      <c r="CG314" s="2756"/>
      <c r="CH314" s="2756"/>
      <c r="CP314" s="2752"/>
    </row>
    <row r="315" spans="1:94" ht="16.899999999999999" customHeight="1">
      <c r="C315" s="3261"/>
      <c r="D315" s="3262"/>
      <c r="E315" s="2926" t="s">
        <v>93</v>
      </c>
      <c r="F315" s="2756"/>
      <c r="G315" s="3598"/>
      <c r="H315" s="3598"/>
      <c r="I315" s="3592"/>
      <c r="J315" s="3598"/>
      <c r="K315" s="3598"/>
      <c r="L315" s="3593"/>
      <c r="M315" s="3598"/>
      <c r="N315" s="3598"/>
      <c r="O315" s="3593"/>
      <c r="P315" s="3598"/>
      <c r="Q315" s="3598"/>
      <c r="R315" s="3593"/>
      <c r="S315" s="3592"/>
      <c r="T315" s="3598"/>
      <c r="U315" s="3598"/>
      <c r="V315" s="3598"/>
      <c r="W315" s="3593"/>
      <c r="X315" s="3598"/>
      <c r="Y315" s="3598"/>
      <c r="Z315" s="3592"/>
      <c r="AA315" s="3598"/>
      <c r="AB315" s="3598"/>
      <c r="AC315" s="3593"/>
      <c r="AD315" s="3598"/>
      <c r="AE315" s="3598"/>
      <c r="AF315" s="3593"/>
      <c r="AG315" s="3598"/>
      <c r="AH315" s="3598"/>
      <c r="AI315" s="3592"/>
      <c r="AJ315" s="3598"/>
      <c r="AK315" s="3598"/>
      <c r="AL315" s="3598"/>
      <c r="AM315" s="3592"/>
      <c r="AN315" s="3598"/>
      <c r="AO315" s="3598"/>
      <c r="AP315" s="3592"/>
      <c r="AQ315" s="3598"/>
      <c r="AR315" s="3598"/>
      <c r="AS315" s="3593"/>
      <c r="AT315" s="3598"/>
      <c r="AU315" s="3598"/>
      <c r="AV315" s="3593"/>
      <c r="AW315" s="3598"/>
      <c r="AX315" s="3598"/>
      <c r="AY315" s="3592"/>
      <c r="AZ315" s="3598"/>
      <c r="BA315" s="3598"/>
      <c r="BB315" s="3598"/>
      <c r="BC315" s="3592"/>
      <c r="BD315" s="3592"/>
      <c r="BE315" s="2756"/>
      <c r="BF315" s="2756"/>
      <c r="BG315" s="2756"/>
      <c r="BH315" s="2756"/>
      <c r="BI315" s="2756"/>
      <c r="BJ315" s="2756"/>
      <c r="BK315" s="2756"/>
      <c r="BL315" s="2756"/>
      <c r="BM315" s="2756"/>
      <c r="BN315" s="2756"/>
      <c r="BO315" s="2756"/>
      <c r="BP315" s="2756"/>
      <c r="BQ315" s="2756"/>
      <c r="BR315" s="2756"/>
      <c r="BS315" s="2756"/>
      <c r="BT315" s="2756"/>
      <c r="BU315" s="2756"/>
      <c r="BV315" s="2756"/>
      <c r="BW315" s="2756"/>
      <c r="BX315" s="2756"/>
      <c r="BY315" s="2756"/>
      <c r="BZ315" s="2756"/>
      <c r="CA315" s="2756"/>
      <c r="CB315" s="2756"/>
      <c r="CC315" s="2756"/>
      <c r="CD315" s="2756"/>
      <c r="CE315" s="2756"/>
      <c r="CF315" s="2756"/>
      <c r="CG315" s="2756"/>
      <c r="CH315" s="2756"/>
      <c r="CP315" s="2752"/>
    </row>
    <row r="316" spans="1:94" ht="16.899999999999999" customHeight="1">
      <c r="C316" s="2759"/>
      <c r="D316" s="2759"/>
      <c r="E316" s="2776"/>
      <c r="F316" s="2756"/>
      <c r="G316" s="3592"/>
      <c r="H316" s="3592"/>
      <c r="I316" s="3592"/>
      <c r="J316" s="3592"/>
      <c r="K316" s="3592"/>
      <c r="L316" s="3593"/>
      <c r="M316" s="3592"/>
      <c r="N316" s="3592"/>
      <c r="O316" s="3593"/>
      <c r="P316" s="3592"/>
      <c r="Q316" s="3592"/>
      <c r="R316" s="3593"/>
      <c r="S316" s="3592"/>
      <c r="T316" s="3592"/>
      <c r="U316" s="3592"/>
      <c r="V316" s="3592"/>
      <c r="W316" s="3592"/>
      <c r="X316" s="3592"/>
      <c r="Y316" s="3592"/>
      <c r="Z316" s="3592"/>
      <c r="AA316" s="3592"/>
      <c r="AB316" s="3592"/>
      <c r="AC316" s="3593"/>
      <c r="AD316" s="3592"/>
      <c r="AE316" s="3592"/>
      <c r="AF316" s="3593"/>
      <c r="AG316" s="3592"/>
      <c r="AH316" s="3592"/>
      <c r="AI316" s="3592"/>
      <c r="AJ316" s="3592"/>
      <c r="AK316" s="3592"/>
      <c r="AL316" s="3592"/>
      <c r="AM316" s="3592"/>
      <c r="AN316" s="3592"/>
      <c r="AO316" s="3592"/>
      <c r="AP316" s="3592"/>
      <c r="AQ316" s="3592"/>
      <c r="AR316" s="3592"/>
      <c r="AS316" s="3593"/>
      <c r="AT316" s="3592"/>
      <c r="AU316" s="3592"/>
      <c r="AV316" s="3593"/>
      <c r="AW316" s="3592"/>
      <c r="AX316" s="3592"/>
      <c r="AY316" s="3592"/>
      <c r="AZ316" s="3592"/>
      <c r="BA316" s="3592"/>
      <c r="BB316" s="3592"/>
      <c r="BC316" s="3592"/>
      <c r="BD316" s="3592"/>
      <c r="BE316" s="2756"/>
      <c r="BF316" s="2756"/>
      <c r="BG316" s="2756"/>
      <c r="BH316" s="2756"/>
      <c r="BI316" s="2756"/>
      <c r="BJ316" s="2756"/>
      <c r="BK316" s="2756"/>
      <c r="BL316" s="2756"/>
      <c r="BM316" s="2756"/>
      <c r="BN316" s="2756"/>
      <c r="BO316" s="2756"/>
      <c r="BP316" s="2756"/>
      <c r="BQ316" s="2756"/>
      <c r="BR316" s="2756"/>
      <c r="BS316" s="2756"/>
      <c r="BT316" s="2756"/>
      <c r="BU316" s="2756"/>
      <c r="BV316" s="2756"/>
      <c r="BW316" s="2756"/>
      <c r="BX316" s="2756"/>
      <c r="BY316" s="2756"/>
      <c r="BZ316" s="2756"/>
      <c r="CA316" s="2756"/>
      <c r="CB316" s="2756"/>
      <c r="CC316" s="2756"/>
      <c r="CD316" s="2756"/>
      <c r="CE316" s="2756"/>
      <c r="CF316" s="2756"/>
      <c r="CG316" s="2756"/>
      <c r="CH316" s="2756"/>
      <c r="CP316" s="2752"/>
    </row>
    <row r="317" spans="1:94" ht="16.899999999999999" customHeight="1">
      <c r="C317" s="2759"/>
      <c r="D317" s="2759"/>
      <c r="E317" s="2776"/>
      <c r="F317" s="2756"/>
      <c r="G317" s="3589" t="s">
        <v>1262</v>
      </c>
      <c r="H317" s="3589"/>
      <c r="I317" s="3592"/>
      <c r="J317" s="3589" t="s">
        <v>1263</v>
      </c>
      <c r="K317" s="3589"/>
      <c r="L317" s="3593"/>
      <c r="M317" s="3589" t="s">
        <v>1264</v>
      </c>
      <c r="N317" s="3589"/>
      <c r="O317" s="3593"/>
      <c r="P317" s="3589" t="s">
        <v>1265</v>
      </c>
      <c r="Q317" s="3589"/>
      <c r="R317" s="3593"/>
      <c r="S317" s="3592"/>
      <c r="T317" s="3589" t="s">
        <v>1259</v>
      </c>
      <c r="U317" s="3589"/>
      <c r="V317" s="3589"/>
      <c r="W317" s="3590"/>
      <c r="X317" s="3589" t="s">
        <v>1262</v>
      </c>
      <c r="Y317" s="3589"/>
      <c r="Z317" s="3592"/>
      <c r="AA317" s="3589" t="s">
        <v>1263</v>
      </c>
      <c r="AB317" s="3589"/>
      <c r="AC317" s="3593"/>
      <c r="AD317" s="3589" t="s">
        <v>1264</v>
      </c>
      <c r="AE317" s="3589"/>
      <c r="AF317" s="3593"/>
      <c r="AG317" s="3589" t="s">
        <v>1265</v>
      </c>
      <c r="AH317" s="3589"/>
      <c r="AI317" s="3587"/>
      <c r="AJ317" s="3589" t="s">
        <v>1259</v>
      </c>
      <c r="AK317" s="3589"/>
      <c r="AL317" s="3589"/>
      <c r="AM317" s="3587"/>
      <c r="AN317" s="3589" t="s">
        <v>1262</v>
      </c>
      <c r="AO317" s="3589"/>
      <c r="AP317" s="3592"/>
      <c r="AQ317" s="3589" t="s">
        <v>1263</v>
      </c>
      <c r="AR317" s="3589"/>
      <c r="AS317" s="3593"/>
      <c r="AT317" s="3589" t="s">
        <v>1264</v>
      </c>
      <c r="AU317" s="3589"/>
      <c r="AV317" s="3593"/>
      <c r="AW317" s="3589" t="s">
        <v>1265</v>
      </c>
      <c r="AX317" s="3589"/>
      <c r="AY317" s="3587"/>
      <c r="AZ317" s="3589" t="s">
        <v>1260</v>
      </c>
      <c r="BA317" s="3589"/>
      <c r="BB317" s="3589"/>
      <c r="BC317" s="3592"/>
      <c r="BD317" s="3592"/>
      <c r="BE317" s="2756"/>
      <c r="BF317" s="2756"/>
      <c r="BG317" s="2756"/>
      <c r="BH317" s="2756"/>
      <c r="BI317" s="2756"/>
      <c r="BJ317" s="2756"/>
      <c r="BK317" s="2756"/>
      <c r="BL317" s="2756"/>
      <c r="BM317" s="2756"/>
      <c r="BN317" s="2756"/>
      <c r="BO317" s="2756"/>
      <c r="BP317" s="2756"/>
      <c r="BQ317" s="2756"/>
      <c r="BR317" s="2756"/>
      <c r="BS317" s="2756"/>
      <c r="BT317" s="2756"/>
      <c r="BU317" s="2756"/>
      <c r="BV317" s="2756"/>
      <c r="BW317" s="2756"/>
      <c r="BX317" s="2756"/>
      <c r="BY317" s="2756"/>
      <c r="BZ317" s="2756"/>
      <c r="CA317" s="2756"/>
      <c r="CB317" s="2756"/>
      <c r="CC317" s="2756"/>
      <c r="CD317" s="2756"/>
      <c r="CE317" s="2756"/>
      <c r="CF317" s="2756"/>
      <c r="CG317" s="2756"/>
      <c r="CH317" s="2756"/>
      <c r="CP317" s="2752"/>
    </row>
    <row r="318" spans="1:94" ht="16.899999999999999" customHeight="1">
      <c r="C318" s="3263" t="s">
        <v>1299</v>
      </c>
      <c r="D318" s="3264"/>
      <c r="E318" s="3265"/>
      <c r="F318" s="2788"/>
      <c r="G318" s="3591" t="s">
        <v>48</v>
      </c>
      <c r="H318" s="3591" t="s">
        <v>48</v>
      </c>
      <c r="I318" s="3544"/>
      <c r="J318" s="3591" t="s">
        <v>48</v>
      </c>
      <c r="K318" s="3591" t="s">
        <v>48</v>
      </c>
      <c r="L318" s="3544"/>
      <c r="M318" s="3591" t="s">
        <v>48</v>
      </c>
      <c r="N318" s="3591" t="s">
        <v>48</v>
      </c>
      <c r="O318" s="3544"/>
      <c r="P318" s="3591" t="s">
        <v>48</v>
      </c>
      <c r="Q318" s="3591" t="s">
        <v>48</v>
      </c>
      <c r="R318" s="3544"/>
      <c r="S318" s="3544"/>
      <c r="T318" s="3591" t="s">
        <v>48</v>
      </c>
      <c r="U318" s="3591" t="s">
        <v>48</v>
      </c>
      <c r="V318" s="3591" t="s">
        <v>98</v>
      </c>
      <c r="W318" s="3594"/>
      <c r="X318" s="3591" t="s">
        <v>48</v>
      </c>
      <c r="Y318" s="3591" t="s">
        <v>48</v>
      </c>
      <c r="Z318" s="3544"/>
      <c r="AA318" s="3591" t="s">
        <v>48</v>
      </c>
      <c r="AB318" s="3591" t="s">
        <v>48</v>
      </c>
      <c r="AC318" s="3544"/>
      <c r="AD318" s="3591" t="s">
        <v>48</v>
      </c>
      <c r="AE318" s="3591" t="s">
        <v>48</v>
      </c>
      <c r="AF318" s="3544"/>
      <c r="AG318" s="3591" t="s">
        <v>48</v>
      </c>
      <c r="AH318" s="3591" t="s">
        <v>48</v>
      </c>
      <c r="AI318" s="3595"/>
      <c r="AJ318" s="3591" t="s">
        <v>48</v>
      </c>
      <c r="AK318" s="3591" t="s">
        <v>48</v>
      </c>
      <c r="AL318" s="3591" t="s">
        <v>98</v>
      </c>
      <c r="AM318" s="3595"/>
      <c r="AN318" s="3591" t="s">
        <v>48</v>
      </c>
      <c r="AO318" s="3591" t="s">
        <v>48</v>
      </c>
      <c r="AP318" s="3544"/>
      <c r="AQ318" s="3591" t="s">
        <v>48</v>
      </c>
      <c r="AR318" s="3591" t="s">
        <v>48</v>
      </c>
      <c r="AS318" s="3544"/>
      <c r="AT318" s="3591" t="s">
        <v>48</v>
      </c>
      <c r="AU318" s="3591" t="s">
        <v>48</v>
      </c>
      <c r="AV318" s="3544"/>
      <c r="AW318" s="3591" t="s">
        <v>48</v>
      </c>
      <c r="AX318" s="3591" t="s">
        <v>48</v>
      </c>
      <c r="AY318" s="3595"/>
      <c r="AZ318" s="3591" t="s">
        <v>48</v>
      </c>
      <c r="BA318" s="3591" t="s">
        <v>48</v>
      </c>
      <c r="BB318" s="3591" t="s">
        <v>98</v>
      </c>
      <c r="BC318" s="3544"/>
      <c r="BD318" s="3544"/>
      <c r="BE318" s="2788"/>
      <c r="BF318" s="2788"/>
      <c r="BG318" s="2788"/>
      <c r="BH318" s="2788"/>
      <c r="BI318" s="2788"/>
      <c r="BJ318" s="2788"/>
      <c r="BK318" s="2788"/>
      <c r="BL318" s="2788"/>
      <c r="BM318" s="2788"/>
      <c r="BN318" s="2788"/>
      <c r="BO318" s="2788"/>
      <c r="BP318" s="2788"/>
      <c r="BQ318" s="2788"/>
      <c r="BR318" s="2788"/>
      <c r="BS318" s="2788"/>
      <c r="BT318" s="2788"/>
      <c r="BU318" s="2788"/>
      <c r="BV318" s="2788"/>
      <c r="BW318" s="2788"/>
      <c r="BX318" s="2788"/>
      <c r="BY318" s="2788"/>
      <c r="BZ318" s="2788"/>
      <c r="CA318" s="2788"/>
      <c r="CB318" s="2788"/>
      <c r="CC318" s="2788"/>
      <c r="CD318" s="2788"/>
      <c r="CE318" s="2788"/>
      <c r="CF318" s="2788"/>
      <c r="CG318" s="2788"/>
      <c r="CH318" s="2788"/>
      <c r="CP318" s="2752"/>
    </row>
    <row r="319" spans="1:94" ht="16.899999999999999" customHeight="1">
      <c r="C319" s="3266"/>
      <c r="D319" s="3267"/>
      <c r="E319" s="3268"/>
      <c r="F319" s="2789"/>
      <c r="G319" s="3596" t="s">
        <v>107</v>
      </c>
      <c r="H319" s="3596" t="s">
        <v>108</v>
      </c>
      <c r="I319" s="3544"/>
      <c r="J319" s="3596" t="s">
        <v>107</v>
      </c>
      <c r="K319" s="3596" t="s">
        <v>108</v>
      </c>
      <c r="L319" s="3544"/>
      <c r="M319" s="3596" t="s">
        <v>107</v>
      </c>
      <c r="N319" s="3596" t="s">
        <v>108</v>
      </c>
      <c r="O319" s="3544"/>
      <c r="P319" s="3596" t="s">
        <v>107</v>
      </c>
      <c r="Q319" s="3596" t="s">
        <v>108</v>
      </c>
      <c r="R319" s="3544"/>
      <c r="S319" s="3552"/>
      <c r="T319" s="3596" t="s">
        <v>107</v>
      </c>
      <c r="U319" s="3596" t="s">
        <v>108</v>
      </c>
      <c r="V319" s="3596" t="s">
        <v>109</v>
      </c>
      <c r="W319" s="3597"/>
      <c r="X319" s="3596" t="s">
        <v>107</v>
      </c>
      <c r="Y319" s="3596" t="s">
        <v>108</v>
      </c>
      <c r="Z319" s="3544"/>
      <c r="AA319" s="3596" t="s">
        <v>107</v>
      </c>
      <c r="AB319" s="3596" t="s">
        <v>108</v>
      </c>
      <c r="AC319" s="3544"/>
      <c r="AD319" s="3596" t="s">
        <v>107</v>
      </c>
      <c r="AE319" s="3596" t="s">
        <v>108</v>
      </c>
      <c r="AF319" s="3544"/>
      <c r="AG319" s="3596" t="s">
        <v>107</v>
      </c>
      <c r="AH319" s="3596" t="s">
        <v>108</v>
      </c>
      <c r="AI319" s="3595"/>
      <c r="AJ319" s="3596" t="s">
        <v>107</v>
      </c>
      <c r="AK319" s="3596" t="s">
        <v>108</v>
      </c>
      <c r="AL319" s="3596" t="s">
        <v>109</v>
      </c>
      <c r="AM319" s="3595"/>
      <c r="AN319" s="3596" t="s">
        <v>107</v>
      </c>
      <c r="AO319" s="3596" t="s">
        <v>108</v>
      </c>
      <c r="AP319" s="3544"/>
      <c r="AQ319" s="3596" t="s">
        <v>107</v>
      </c>
      <c r="AR319" s="3596" t="s">
        <v>108</v>
      </c>
      <c r="AS319" s="3544"/>
      <c r="AT319" s="3596" t="s">
        <v>107</v>
      </c>
      <c r="AU319" s="3596" t="s">
        <v>108</v>
      </c>
      <c r="AV319" s="3544"/>
      <c r="AW319" s="3596" t="s">
        <v>107</v>
      </c>
      <c r="AX319" s="3596" t="s">
        <v>108</v>
      </c>
      <c r="AY319" s="3595"/>
      <c r="AZ319" s="3596" t="s">
        <v>107</v>
      </c>
      <c r="BA319" s="3596" t="s">
        <v>108</v>
      </c>
      <c r="BB319" s="3596" t="s">
        <v>109</v>
      </c>
      <c r="BC319" s="3544"/>
      <c r="BD319" s="3544"/>
      <c r="BE319" s="2788"/>
      <c r="BF319" s="2788"/>
      <c r="BG319" s="2788"/>
      <c r="BH319" s="2788"/>
      <c r="BI319" s="2788"/>
      <c r="BJ319" s="2788"/>
      <c r="BK319" s="2788"/>
      <c r="BL319" s="2788"/>
      <c r="BM319" s="2788"/>
      <c r="BN319" s="2788"/>
      <c r="BO319" s="2788"/>
      <c r="BP319" s="2788"/>
      <c r="BQ319" s="2788"/>
      <c r="BR319" s="2788"/>
      <c r="BS319" s="2788"/>
      <c r="BT319" s="2788"/>
      <c r="BU319" s="2788"/>
      <c r="BV319" s="2788"/>
      <c r="BW319" s="2788"/>
      <c r="BX319" s="2788"/>
      <c r="BY319" s="2788"/>
      <c r="BZ319" s="2788"/>
      <c r="CA319" s="2788"/>
      <c r="CB319" s="2788"/>
      <c r="CC319" s="2788"/>
      <c r="CD319" s="2788"/>
      <c r="CE319" s="2788"/>
      <c r="CF319" s="2788"/>
      <c r="CG319" s="2788"/>
      <c r="CH319" s="2788"/>
      <c r="CP319" s="2752"/>
    </row>
    <row r="320" spans="1:94" ht="16.899999999999999" customHeight="1">
      <c r="C320" s="2918" t="s">
        <v>58</v>
      </c>
      <c r="D320" s="2914"/>
      <c r="E320" s="2915"/>
      <c r="F320" s="2798"/>
      <c r="G320" s="3604"/>
      <c r="H320" s="3600"/>
      <c r="I320" s="3600"/>
      <c r="J320" s="3604"/>
      <c r="K320" s="3600"/>
      <c r="L320" s="3600"/>
      <c r="M320" s="3604"/>
      <c r="N320" s="3600"/>
      <c r="O320" s="3600"/>
      <c r="P320" s="3604"/>
      <c r="Q320" s="3600"/>
      <c r="R320" s="3600"/>
      <c r="S320" s="3600"/>
      <c r="T320" s="3604"/>
      <c r="U320" s="3600"/>
      <c r="V320" s="3600"/>
      <c r="W320" s="3600"/>
      <c r="X320" s="3604"/>
      <c r="Y320" s="3600"/>
      <c r="Z320" s="3600"/>
      <c r="AA320" s="3604"/>
      <c r="AB320" s="3600"/>
      <c r="AC320" s="3600"/>
      <c r="AD320" s="3604"/>
      <c r="AE320" s="3600"/>
      <c r="AF320" s="3600"/>
      <c r="AG320" s="3604"/>
      <c r="AH320" s="3600"/>
      <c r="AI320" s="3600"/>
      <c r="AJ320" s="3604"/>
      <c r="AK320" s="3600"/>
      <c r="AL320" s="3600"/>
      <c r="AM320" s="3600"/>
      <c r="AN320" s="3604"/>
      <c r="AO320" s="3600"/>
      <c r="AP320" s="3600"/>
      <c r="AQ320" s="3604"/>
      <c r="AR320" s="3600"/>
      <c r="AS320" s="3600"/>
      <c r="AT320" s="3604"/>
      <c r="AU320" s="3600"/>
      <c r="AV320" s="3600"/>
      <c r="AW320" s="3604"/>
      <c r="AX320" s="3600"/>
      <c r="AY320" s="3600"/>
      <c r="AZ320" s="3604"/>
      <c r="BA320" s="3600"/>
      <c r="BB320" s="3600"/>
      <c r="BC320" s="3600"/>
      <c r="BD320" s="3600"/>
      <c r="BE320" s="2798"/>
      <c r="BF320" s="2798"/>
      <c r="BG320" s="2798"/>
      <c r="BH320" s="2798"/>
      <c r="BI320" s="2798"/>
      <c r="BJ320" s="2798"/>
      <c r="BK320" s="2798"/>
      <c r="BL320" s="2798"/>
      <c r="BM320" s="2798"/>
      <c r="BN320" s="2798"/>
      <c r="BO320" s="2798"/>
      <c r="BP320" s="2798"/>
      <c r="BQ320" s="2798"/>
      <c r="BR320" s="2798"/>
      <c r="BS320" s="2798"/>
      <c r="BT320" s="2798"/>
      <c r="BU320" s="2798"/>
      <c r="BV320" s="2798"/>
      <c r="BW320" s="2798"/>
      <c r="BX320" s="2798"/>
      <c r="BY320" s="2798"/>
      <c r="BZ320" s="2798"/>
      <c r="CA320" s="2798"/>
      <c r="CB320" s="2798"/>
      <c r="CC320" s="2798"/>
      <c r="CD320" s="2798"/>
      <c r="CE320" s="2798"/>
      <c r="CF320" s="2798"/>
      <c r="CG320" s="2798"/>
      <c r="CH320" s="2798"/>
      <c r="CP320" s="2752"/>
    </row>
    <row r="321" spans="3:94" ht="16.899999999999999" customHeight="1">
      <c r="C321" s="3269"/>
      <c r="D321" s="3270"/>
      <c r="E321" s="2923" t="s">
        <v>1269</v>
      </c>
      <c r="F321" s="2756"/>
      <c r="G321" s="3598"/>
      <c r="H321" s="3598"/>
      <c r="I321" s="3592"/>
      <c r="J321" s="3598"/>
      <c r="K321" s="3598"/>
      <c r="L321" s="3593"/>
      <c r="M321" s="3598"/>
      <c r="N321" s="3598"/>
      <c r="O321" s="3593"/>
      <c r="P321" s="3598"/>
      <c r="Q321" s="3598"/>
      <c r="R321" s="3593"/>
      <c r="S321" s="3592"/>
      <c r="T321" s="3598"/>
      <c r="U321" s="3598"/>
      <c r="V321" s="3598"/>
      <c r="W321" s="3593"/>
      <c r="X321" s="3598"/>
      <c r="Y321" s="3598"/>
      <c r="Z321" s="3592"/>
      <c r="AA321" s="3598"/>
      <c r="AB321" s="3598"/>
      <c r="AC321" s="3593"/>
      <c r="AD321" s="3598"/>
      <c r="AE321" s="3598"/>
      <c r="AF321" s="3593"/>
      <c r="AG321" s="3598"/>
      <c r="AH321" s="3598"/>
      <c r="AI321" s="3592"/>
      <c r="AJ321" s="3598"/>
      <c r="AK321" s="3598"/>
      <c r="AL321" s="3598"/>
      <c r="AM321" s="3592"/>
      <c r="AN321" s="3598"/>
      <c r="AO321" s="3598"/>
      <c r="AP321" s="3592"/>
      <c r="AQ321" s="3598"/>
      <c r="AR321" s="3598"/>
      <c r="AS321" s="3593"/>
      <c r="AT321" s="3598"/>
      <c r="AU321" s="3598"/>
      <c r="AV321" s="3593"/>
      <c r="AW321" s="3598"/>
      <c r="AX321" s="3598"/>
      <c r="AY321" s="3592"/>
      <c r="AZ321" s="3598"/>
      <c r="BA321" s="3598"/>
      <c r="BB321" s="3598"/>
      <c r="BC321" s="3592"/>
      <c r="BD321" s="3592"/>
      <c r="BE321" s="2756"/>
      <c r="BF321" s="2756"/>
      <c r="BG321" s="2756"/>
      <c r="BH321" s="2756"/>
      <c r="BI321" s="2756"/>
      <c r="BJ321" s="2756"/>
      <c r="BK321" s="2756"/>
      <c r="BL321" s="2756"/>
      <c r="BM321" s="2756"/>
      <c r="BN321" s="2756"/>
      <c r="BO321" s="2756"/>
      <c r="BP321" s="2756"/>
      <c r="BQ321" s="2756"/>
      <c r="BR321" s="2756"/>
      <c r="BS321" s="2756"/>
      <c r="BT321" s="2756"/>
      <c r="BU321" s="2756"/>
      <c r="BV321" s="2756"/>
      <c r="BW321" s="2756"/>
      <c r="BX321" s="2756"/>
      <c r="BY321" s="2756"/>
      <c r="BZ321" s="2756"/>
      <c r="CA321" s="2756"/>
      <c r="CB321" s="2756"/>
      <c r="CC321" s="2756"/>
      <c r="CD321" s="2756"/>
      <c r="CE321" s="2756"/>
      <c r="CF321" s="2756"/>
      <c r="CG321" s="2756"/>
      <c r="CH321" s="2756"/>
      <c r="CP321" s="2752"/>
    </row>
    <row r="322" spans="3:94" ht="16.899999999999999" customHeight="1">
      <c r="C322" s="2913" t="s">
        <v>1278</v>
      </c>
      <c r="D322" s="2914"/>
      <c r="E322" s="2915"/>
      <c r="F322" s="2795"/>
      <c r="G322" s="3601"/>
      <c r="H322" s="3601"/>
      <c r="I322" s="3601"/>
      <c r="J322" s="3601"/>
      <c r="K322" s="3601"/>
      <c r="L322" s="3601"/>
      <c r="M322" s="3601"/>
      <c r="N322" s="3601"/>
      <c r="O322" s="3601"/>
      <c r="P322" s="3601"/>
      <c r="Q322" s="3601"/>
      <c r="R322" s="3601"/>
      <c r="S322" s="3601"/>
      <c r="T322" s="3601"/>
      <c r="U322" s="3601"/>
      <c r="V322" s="3601"/>
      <c r="W322" s="3601"/>
      <c r="X322" s="3601"/>
      <c r="Y322" s="3601"/>
      <c r="Z322" s="3601"/>
      <c r="AA322" s="3601"/>
      <c r="AB322" s="3601"/>
      <c r="AC322" s="3601"/>
      <c r="AD322" s="3601"/>
      <c r="AE322" s="3601"/>
      <c r="AF322" s="3601"/>
      <c r="AG322" s="3601"/>
      <c r="AH322" s="3601"/>
      <c r="AI322" s="3601"/>
      <c r="AJ322" s="3601"/>
      <c r="AK322" s="3601"/>
      <c r="AL322" s="3601"/>
      <c r="AM322" s="3601"/>
      <c r="AN322" s="3601"/>
      <c r="AO322" s="3601"/>
      <c r="AP322" s="3601"/>
      <c r="AQ322" s="3601"/>
      <c r="AR322" s="3601"/>
      <c r="AS322" s="3601"/>
      <c r="AT322" s="3601"/>
      <c r="AU322" s="3601"/>
      <c r="AV322" s="3601"/>
      <c r="AW322" s="3601"/>
      <c r="AX322" s="3601"/>
      <c r="AY322" s="3601"/>
      <c r="AZ322" s="3601"/>
      <c r="BA322" s="3601"/>
      <c r="BB322" s="3601"/>
      <c r="BC322" s="3601"/>
      <c r="BD322" s="3601"/>
      <c r="BE322" s="2795"/>
      <c r="BF322" s="2795"/>
      <c r="BG322" s="2795"/>
      <c r="BH322" s="2795"/>
      <c r="BI322" s="2795"/>
      <c r="BJ322" s="2795"/>
      <c r="BK322" s="2795"/>
      <c r="BL322" s="2795"/>
      <c r="BM322" s="2795"/>
      <c r="BN322" s="2795"/>
      <c r="BO322" s="2795"/>
      <c r="BP322" s="2795"/>
      <c r="BQ322" s="2795"/>
      <c r="BR322" s="2795"/>
      <c r="BS322" s="2795"/>
      <c r="BT322" s="2795"/>
      <c r="BU322" s="2795"/>
      <c r="BV322" s="2795"/>
      <c r="BW322" s="2795"/>
      <c r="BX322" s="2795"/>
      <c r="BY322" s="2795"/>
      <c r="BZ322" s="2795"/>
      <c r="CA322" s="2795"/>
      <c r="CB322" s="2795"/>
      <c r="CC322" s="2795"/>
      <c r="CD322" s="2795"/>
      <c r="CE322" s="2795"/>
      <c r="CF322" s="2795"/>
      <c r="CG322" s="2795"/>
      <c r="CH322" s="2795"/>
      <c r="CP322" s="2752"/>
    </row>
    <row r="323" spans="3:94" ht="16.899999999999999" customHeight="1">
      <c r="C323" s="2938" t="s">
        <v>632</v>
      </c>
      <c r="D323" s="2939"/>
      <c r="E323" s="2915"/>
      <c r="F323" s="2795"/>
      <c r="G323" s="3601"/>
      <c r="H323" s="3601"/>
      <c r="I323" s="3601"/>
      <c r="J323" s="3601"/>
      <c r="K323" s="3601"/>
      <c r="L323" s="3601"/>
      <c r="M323" s="3601"/>
      <c r="N323" s="3601"/>
      <c r="O323" s="3601"/>
      <c r="P323" s="3601"/>
      <c r="Q323" s="3601"/>
      <c r="R323" s="3601"/>
      <c r="S323" s="3601"/>
      <c r="T323" s="3601"/>
      <c r="U323" s="3601"/>
      <c r="V323" s="3601"/>
      <c r="W323" s="3601"/>
      <c r="X323" s="3601"/>
      <c r="Y323" s="3601"/>
      <c r="Z323" s="3601"/>
      <c r="AA323" s="3601"/>
      <c r="AB323" s="3601"/>
      <c r="AC323" s="3601"/>
      <c r="AD323" s="3601"/>
      <c r="AE323" s="3601"/>
      <c r="AF323" s="3601"/>
      <c r="AG323" s="3601"/>
      <c r="AH323" s="3601"/>
      <c r="AI323" s="3601"/>
      <c r="AJ323" s="3601"/>
      <c r="AK323" s="3601"/>
      <c r="AL323" s="3601"/>
      <c r="AM323" s="3601"/>
      <c r="AN323" s="3601"/>
      <c r="AO323" s="3601"/>
      <c r="AP323" s="3601"/>
      <c r="AQ323" s="3601"/>
      <c r="AR323" s="3601"/>
      <c r="AS323" s="3601"/>
      <c r="AT323" s="3601"/>
      <c r="AU323" s="3601"/>
      <c r="AV323" s="3601"/>
      <c r="AW323" s="3601"/>
      <c r="AX323" s="3601"/>
      <c r="AY323" s="3601"/>
      <c r="AZ323" s="3601"/>
      <c r="BA323" s="3601"/>
      <c r="BB323" s="3601"/>
      <c r="BC323" s="3601"/>
      <c r="BD323" s="3601"/>
      <c r="BE323" s="2795"/>
      <c r="BF323" s="2795"/>
      <c r="BG323" s="2795"/>
      <c r="BH323" s="2795"/>
      <c r="BI323" s="2795"/>
      <c r="BJ323" s="2795"/>
      <c r="BK323" s="2795"/>
      <c r="BL323" s="2795"/>
      <c r="BM323" s="2795"/>
      <c r="BN323" s="2795"/>
      <c r="BO323" s="2795"/>
      <c r="BP323" s="2795"/>
      <c r="BQ323" s="2795"/>
      <c r="BR323" s="2795"/>
      <c r="BS323" s="2795"/>
      <c r="BT323" s="2795"/>
      <c r="BU323" s="2795"/>
      <c r="BV323" s="2795"/>
      <c r="BW323" s="2795"/>
      <c r="BX323" s="2795"/>
      <c r="BY323" s="2795"/>
      <c r="BZ323" s="2795"/>
      <c r="CA323" s="2795"/>
      <c r="CB323" s="2795"/>
      <c r="CC323" s="2795"/>
      <c r="CD323" s="2795"/>
      <c r="CE323" s="2795"/>
      <c r="CF323" s="2795"/>
      <c r="CG323" s="2795"/>
      <c r="CH323" s="2795"/>
      <c r="CP323" s="2752"/>
    </row>
    <row r="324" spans="3:94" ht="16.899999999999999" customHeight="1">
      <c r="C324" s="3271" t="s">
        <v>103</v>
      </c>
      <c r="D324" s="2940"/>
      <c r="E324" s="2941" t="s">
        <v>1294</v>
      </c>
      <c r="F324" s="2795"/>
      <c r="G324" s="3598"/>
      <c r="H324" s="3598"/>
      <c r="I324" s="3601"/>
      <c r="J324" s="3598"/>
      <c r="K324" s="3598"/>
      <c r="L324" s="3601"/>
      <c r="M324" s="3598"/>
      <c r="N324" s="3598"/>
      <c r="O324" s="3601"/>
      <c r="P324" s="3598"/>
      <c r="Q324" s="3598"/>
      <c r="R324" s="3601"/>
      <c r="S324" s="3601"/>
      <c r="T324" s="3598"/>
      <c r="U324" s="3598"/>
      <c r="V324" s="3598"/>
      <c r="W324" s="3593"/>
      <c r="X324" s="3598"/>
      <c r="Y324" s="3598"/>
      <c r="Z324" s="3601"/>
      <c r="AA324" s="3598"/>
      <c r="AB324" s="3598"/>
      <c r="AC324" s="3601"/>
      <c r="AD324" s="3598"/>
      <c r="AE324" s="3598"/>
      <c r="AF324" s="3601"/>
      <c r="AG324" s="3598"/>
      <c r="AH324" s="3598"/>
      <c r="AI324" s="3592"/>
      <c r="AJ324" s="3598"/>
      <c r="AK324" s="3598"/>
      <c r="AL324" s="3598"/>
      <c r="AM324" s="3592"/>
      <c r="AN324" s="3598"/>
      <c r="AO324" s="3598"/>
      <c r="AP324" s="3601"/>
      <c r="AQ324" s="3598"/>
      <c r="AR324" s="3598"/>
      <c r="AS324" s="3601"/>
      <c r="AT324" s="3598"/>
      <c r="AU324" s="3598"/>
      <c r="AV324" s="3601"/>
      <c r="AW324" s="3598"/>
      <c r="AX324" s="3598"/>
      <c r="AY324" s="3592"/>
      <c r="AZ324" s="3598"/>
      <c r="BA324" s="3598"/>
      <c r="BB324" s="3598"/>
      <c r="BC324" s="3601"/>
      <c r="BD324" s="3601"/>
      <c r="BE324" s="2795"/>
      <c r="BF324" s="2795"/>
      <c r="BG324" s="2795"/>
      <c r="BH324" s="2795"/>
      <c r="BI324" s="2795"/>
      <c r="BJ324" s="2795"/>
      <c r="BK324" s="2795"/>
      <c r="BL324" s="2795"/>
      <c r="BM324" s="2795"/>
      <c r="BN324" s="2795"/>
      <c r="BO324" s="2795"/>
      <c r="BP324" s="2795"/>
      <c r="BQ324" s="2795"/>
      <c r="BR324" s="2795"/>
      <c r="BS324" s="2795"/>
      <c r="BT324" s="2795"/>
      <c r="BU324" s="2795"/>
      <c r="BV324" s="2795"/>
      <c r="BW324" s="2795"/>
      <c r="BX324" s="2795"/>
      <c r="BY324" s="2795"/>
      <c r="BZ324" s="2795"/>
      <c r="CA324" s="2795"/>
      <c r="CB324" s="2795"/>
      <c r="CC324" s="2795"/>
      <c r="CD324" s="2795"/>
      <c r="CE324" s="2795"/>
      <c r="CF324" s="2795"/>
      <c r="CG324" s="2795"/>
      <c r="CH324" s="2795"/>
      <c r="CP324" s="2752"/>
    </row>
    <row r="325" spans="3:94" ht="16.899999999999999" customHeight="1">
      <c r="C325" s="3272"/>
      <c r="D325" s="2796"/>
      <c r="E325" s="2941" t="s">
        <v>93</v>
      </c>
      <c r="F325" s="2795"/>
      <c r="G325" s="3598"/>
      <c r="H325" s="3598"/>
      <c r="I325" s="3601"/>
      <c r="J325" s="3598"/>
      <c r="K325" s="3598"/>
      <c r="L325" s="3601"/>
      <c r="M325" s="3598"/>
      <c r="N325" s="3598"/>
      <c r="O325" s="3601"/>
      <c r="P325" s="3598"/>
      <c r="Q325" s="3598"/>
      <c r="R325" s="3601"/>
      <c r="S325" s="3601"/>
      <c r="T325" s="3598"/>
      <c r="U325" s="3598"/>
      <c r="V325" s="3598"/>
      <c r="W325" s="3593"/>
      <c r="X325" s="3598"/>
      <c r="Y325" s="3598"/>
      <c r="Z325" s="3601"/>
      <c r="AA325" s="3598"/>
      <c r="AB325" s="3598"/>
      <c r="AC325" s="3601"/>
      <c r="AD325" s="3598"/>
      <c r="AE325" s="3598"/>
      <c r="AF325" s="3601"/>
      <c r="AG325" s="3598"/>
      <c r="AH325" s="3598"/>
      <c r="AI325" s="3592"/>
      <c r="AJ325" s="3598"/>
      <c r="AK325" s="3598"/>
      <c r="AL325" s="3598"/>
      <c r="AM325" s="3592"/>
      <c r="AN325" s="3598"/>
      <c r="AO325" s="3598"/>
      <c r="AP325" s="3601"/>
      <c r="AQ325" s="3598"/>
      <c r="AR325" s="3598"/>
      <c r="AS325" s="3601"/>
      <c r="AT325" s="3598"/>
      <c r="AU325" s="3598"/>
      <c r="AV325" s="3601"/>
      <c r="AW325" s="3598"/>
      <c r="AX325" s="3598"/>
      <c r="AY325" s="3592"/>
      <c r="AZ325" s="3598"/>
      <c r="BA325" s="3598"/>
      <c r="BB325" s="3598"/>
      <c r="BC325" s="3601"/>
      <c r="BD325" s="3601"/>
      <c r="BE325" s="2795"/>
      <c r="BF325" s="2795"/>
      <c r="BG325" s="2795"/>
      <c r="BH325" s="2795"/>
      <c r="BI325" s="2795"/>
      <c r="BJ325" s="2795"/>
      <c r="BK325" s="2795"/>
      <c r="BL325" s="2795"/>
      <c r="BM325" s="2795"/>
      <c r="BN325" s="2795"/>
      <c r="BO325" s="2795"/>
      <c r="BP325" s="2795"/>
      <c r="BQ325" s="2795"/>
      <c r="BR325" s="2795"/>
      <c r="BS325" s="2795"/>
      <c r="BT325" s="2795"/>
      <c r="BU325" s="2795"/>
      <c r="BV325" s="2795"/>
      <c r="BW325" s="2795"/>
      <c r="BX325" s="2795"/>
      <c r="BY325" s="2795"/>
      <c r="BZ325" s="2795"/>
      <c r="CA325" s="2795"/>
      <c r="CB325" s="2795"/>
      <c r="CC325" s="2795"/>
      <c r="CD325" s="2795"/>
      <c r="CE325" s="2795"/>
      <c r="CF325" s="2795"/>
      <c r="CG325" s="2795"/>
      <c r="CH325" s="2795"/>
      <c r="CP325" s="2752"/>
    </row>
    <row r="326" spans="3:94" ht="16.899999999999999" customHeight="1">
      <c r="C326" s="3257" t="s">
        <v>104</v>
      </c>
      <c r="D326" s="3258"/>
      <c r="E326" s="2926" t="s">
        <v>92</v>
      </c>
      <c r="F326" s="2756"/>
      <c r="G326" s="3598"/>
      <c r="H326" s="3598"/>
      <c r="I326" s="3592"/>
      <c r="J326" s="3598"/>
      <c r="K326" s="3598"/>
      <c r="L326" s="3593"/>
      <c r="M326" s="3598"/>
      <c r="N326" s="3598"/>
      <c r="O326" s="3593"/>
      <c r="P326" s="3598"/>
      <c r="Q326" s="3598"/>
      <c r="R326" s="3593"/>
      <c r="S326" s="3592"/>
      <c r="T326" s="3598"/>
      <c r="U326" s="3598"/>
      <c r="V326" s="3598"/>
      <c r="W326" s="3593"/>
      <c r="X326" s="3598"/>
      <c r="Y326" s="3598"/>
      <c r="Z326" s="3592"/>
      <c r="AA326" s="3598"/>
      <c r="AB326" s="3598"/>
      <c r="AC326" s="3593"/>
      <c r="AD326" s="3598"/>
      <c r="AE326" s="3598"/>
      <c r="AF326" s="3593"/>
      <c r="AG326" s="3598"/>
      <c r="AH326" s="3598"/>
      <c r="AI326" s="3592"/>
      <c r="AJ326" s="3598"/>
      <c r="AK326" s="3598"/>
      <c r="AL326" s="3598"/>
      <c r="AM326" s="3592"/>
      <c r="AN326" s="3598"/>
      <c r="AO326" s="3598"/>
      <c r="AP326" s="3592"/>
      <c r="AQ326" s="3598"/>
      <c r="AR326" s="3598"/>
      <c r="AS326" s="3593"/>
      <c r="AT326" s="3598"/>
      <c r="AU326" s="3598"/>
      <c r="AV326" s="3593"/>
      <c r="AW326" s="3598"/>
      <c r="AX326" s="3598"/>
      <c r="AY326" s="3592"/>
      <c r="AZ326" s="3598"/>
      <c r="BA326" s="3598"/>
      <c r="BB326" s="3598"/>
      <c r="BC326" s="3592"/>
      <c r="BD326" s="3592"/>
      <c r="BE326" s="2756"/>
      <c r="BF326" s="2756"/>
      <c r="BG326" s="2756"/>
      <c r="BH326" s="2756"/>
      <c r="BI326" s="2756"/>
      <c r="BJ326" s="2756"/>
      <c r="BK326" s="2756"/>
      <c r="BL326" s="2756"/>
      <c r="BM326" s="2756"/>
      <c r="BN326" s="2756"/>
      <c r="BO326" s="2756"/>
      <c r="BP326" s="2756"/>
      <c r="BQ326" s="2756"/>
      <c r="BR326" s="2756"/>
      <c r="BS326" s="2756"/>
      <c r="BT326" s="2756"/>
      <c r="BU326" s="2756"/>
      <c r="BV326" s="2756"/>
      <c r="BW326" s="2756"/>
      <c r="BX326" s="2756"/>
      <c r="BY326" s="2756"/>
      <c r="BZ326" s="2756"/>
      <c r="CA326" s="2756"/>
      <c r="CB326" s="2756"/>
      <c r="CC326" s="2756"/>
      <c r="CD326" s="2756"/>
      <c r="CE326" s="2756"/>
      <c r="CF326" s="2756"/>
      <c r="CG326" s="2756"/>
      <c r="CH326" s="2756"/>
      <c r="CP326" s="2752"/>
    </row>
    <row r="327" spans="3:94" ht="16.899999999999999" customHeight="1">
      <c r="C327" s="3259"/>
      <c r="D327" s="3260"/>
      <c r="E327" s="2926" t="s">
        <v>338</v>
      </c>
      <c r="F327" s="2756"/>
      <c r="G327" s="3598"/>
      <c r="H327" s="3598"/>
      <c r="I327" s="3592"/>
      <c r="J327" s="3598"/>
      <c r="K327" s="3598"/>
      <c r="L327" s="3593"/>
      <c r="M327" s="3598"/>
      <c r="N327" s="3598"/>
      <c r="O327" s="3593"/>
      <c r="P327" s="3598"/>
      <c r="Q327" s="3598"/>
      <c r="R327" s="3593"/>
      <c r="S327" s="3592"/>
      <c r="T327" s="3598"/>
      <c r="U327" s="3598"/>
      <c r="V327" s="3598"/>
      <c r="W327" s="3593"/>
      <c r="X327" s="3598"/>
      <c r="Y327" s="3598"/>
      <c r="Z327" s="3592"/>
      <c r="AA327" s="3598"/>
      <c r="AB327" s="3598"/>
      <c r="AC327" s="3593"/>
      <c r="AD327" s="3598"/>
      <c r="AE327" s="3598"/>
      <c r="AF327" s="3593"/>
      <c r="AG327" s="3598"/>
      <c r="AH327" s="3598"/>
      <c r="AI327" s="3592"/>
      <c r="AJ327" s="3598"/>
      <c r="AK327" s="3598"/>
      <c r="AL327" s="3598"/>
      <c r="AM327" s="3592"/>
      <c r="AN327" s="3598"/>
      <c r="AO327" s="3598"/>
      <c r="AP327" s="3592"/>
      <c r="AQ327" s="3598"/>
      <c r="AR327" s="3598"/>
      <c r="AS327" s="3593"/>
      <c r="AT327" s="3598"/>
      <c r="AU327" s="3598"/>
      <c r="AV327" s="3593"/>
      <c r="AW327" s="3598"/>
      <c r="AX327" s="3598"/>
      <c r="AY327" s="3592"/>
      <c r="AZ327" s="3598"/>
      <c r="BA327" s="3598"/>
      <c r="BB327" s="3598"/>
      <c r="BC327" s="3592"/>
      <c r="BD327" s="3592"/>
      <c r="BE327" s="2756"/>
      <c r="BF327" s="2756"/>
      <c r="BG327" s="2756"/>
      <c r="BH327" s="2756"/>
      <c r="BI327" s="2756"/>
      <c r="BJ327" s="2756"/>
      <c r="BK327" s="2756"/>
      <c r="BL327" s="2756"/>
      <c r="BM327" s="2756"/>
      <c r="BN327" s="2756"/>
      <c r="BO327" s="2756"/>
      <c r="BP327" s="2756"/>
      <c r="BQ327" s="2756"/>
      <c r="BR327" s="2756"/>
      <c r="BS327" s="2756"/>
      <c r="BT327" s="2756"/>
      <c r="BU327" s="2756"/>
      <c r="BV327" s="2756"/>
      <c r="BW327" s="2756"/>
      <c r="BX327" s="2756"/>
      <c r="BY327" s="2756"/>
      <c r="BZ327" s="2756"/>
      <c r="CA327" s="2756"/>
      <c r="CB327" s="2756"/>
      <c r="CC327" s="2756"/>
      <c r="CD327" s="2756"/>
      <c r="CE327" s="2756"/>
      <c r="CF327" s="2756"/>
      <c r="CG327" s="2756"/>
      <c r="CH327" s="2756"/>
      <c r="CP327" s="2752"/>
    </row>
    <row r="328" spans="3:94" ht="16.899999999999999" customHeight="1">
      <c r="C328" s="3261"/>
      <c r="D328" s="3262"/>
      <c r="E328" s="2926" t="s">
        <v>93</v>
      </c>
      <c r="F328" s="2756"/>
      <c r="G328" s="3598"/>
      <c r="H328" s="3598"/>
      <c r="I328" s="3592"/>
      <c r="J328" s="3598"/>
      <c r="K328" s="3598"/>
      <c r="L328" s="3593"/>
      <c r="M328" s="3598"/>
      <c r="N328" s="3598"/>
      <c r="O328" s="3593"/>
      <c r="P328" s="3598"/>
      <c r="Q328" s="3598"/>
      <c r="R328" s="3593"/>
      <c r="S328" s="3592"/>
      <c r="T328" s="3598"/>
      <c r="U328" s="3598"/>
      <c r="V328" s="3598"/>
      <c r="W328" s="3593"/>
      <c r="X328" s="3598"/>
      <c r="Y328" s="3598"/>
      <c r="Z328" s="3592"/>
      <c r="AA328" s="3598"/>
      <c r="AB328" s="3598"/>
      <c r="AC328" s="3593"/>
      <c r="AD328" s="3598"/>
      <c r="AE328" s="3598"/>
      <c r="AF328" s="3593"/>
      <c r="AG328" s="3598"/>
      <c r="AH328" s="3598"/>
      <c r="AI328" s="3592"/>
      <c r="AJ328" s="3598"/>
      <c r="AK328" s="3598"/>
      <c r="AL328" s="3598"/>
      <c r="AM328" s="3592"/>
      <c r="AN328" s="3598"/>
      <c r="AO328" s="3598"/>
      <c r="AP328" s="3592"/>
      <c r="AQ328" s="3598"/>
      <c r="AR328" s="3598"/>
      <c r="AS328" s="3593"/>
      <c r="AT328" s="3598"/>
      <c r="AU328" s="3598"/>
      <c r="AV328" s="3593"/>
      <c r="AW328" s="3598"/>
      <c r="AX328" s="3598"/>
      <c r="AY328" s="3592"/>
      <c r="AZ328" s="3598"/>
      <c r="BA328" s="3598"/>
      <c r="BB328" s="3598"/>
      <c r="BC328" s="3592"/>
      <c r="BD328" s="3592"/>
      <c r="BE328" s="2756"/>
      <c r="BF328" s="2756"/>
      <c r="BG328" s="2756"/>
      <c r="BH328" s="2756"/>
      <c r="BI328" s="2756"/>
      <c r="BJ328" s="2756"/>
      <c r="BK328" s="2756"/>
      <c r="BL328" s="2756"/>
      <c r="BM328" s="2756"/>
      <c r="BN328" s="2756"/>
      <c r="BO328" s="2756"/>
      <c r="BP328" s="2756"/>
      <c r="BQ328" s="2756"/>
      <c r="BR328" s="2756"/>
      <c r="BS328" s="2756"/>
      <c r="BT328" s="2756"/>
      <c r="BU328" s="2756"/>
      <c r="BV328" s="2756"/>
      <c r="BW328" s="2756"/>
      <c r="BX328" s="2756"/>
      <c r="BY328" s="2756"/>
      <c r="BZ328" s="2756"/>
      <c r="CA328" s="2756"/>
      <c r="CB328" s="2756"/>
      <c r="CC328" s="2756"/>
      <c r="CD328" s="2756"/>
      <c r="CE328" s="2756"/>
      <c r="CF328" s="2756"/>
      <c r="CG328" s="2756"/>
      <c r="CH328" s="2756"/>
      <c r="CP328" s="2752"/>
    </row>
    <row r="329" spans="3:94" ht="16.899999999999999" customHeight="1">
      <c r="G329" s="3555"/>
      <c r="H329" s="3555"/>
      <c r="I329" s="3555"/>
      <c r="J329" s="3555"/>
      <c r="K329" s="3555"/>
      <c r="L329" s="3585"/>
      <c r="M329" s="3555"/>
      <c r="N329" s="3555"/>
      <c r="O329" s="3585"/>
      <c r="P329" s="3555"/>
      <c r="Q329" s="3555"/>
      <c r="R329" s="3585"/>
      <c r="S329" s="3555"/>
      <c r="T329" s="3555"/>
      <c r="U329" s="3555"/>
      <c r="V329" s="3555"/>
      <c r="W329" s="3555"/>
      <c r="X329" s="3555"/>
      <c r="Y329" s="3555"/>
      <c r="Z329" s="3555"/>
      <c r="AA329" s="3555"/>
      <c r="AB329" s="3555"/>
      <c r="AC329" s="3585"/>
      <c r="AD329" s="3555"/>
      <c r="AE329" s="3555"/>
      <c r="AF329" s="3585"/>
      <c r="AG329" s="3555"/>
      <c r="AH329" s="3555"/>
      <c r="AI329" s="3555"/>
      <c r="AJ329" s="3555"/>
      <c r="AK329" s="3555"/>
      <c r="AL329" s="3555"/>
      <c r="AM329" s="3555"/>
      <c r="AN329" s="3555"/>
      <c r="AO329" s="3555"/>
      <c r="AP329" s="3555"/>
      <c r="AQ329" s="3555"/>
      <c r="AR329" s="3555"/>
      <c r="AS329" s="3585"/>
      <c r="AT329" s="3555"/>
      <c r="AU329" s="3555"/>
      <c r="AV329" s="3585"/>
      <c r="AW329" s="3555"/>
      <c r="AX329" s="3555"/>
      <c r="AY329" s="3555"/>
      <c r="AZ329" s="3555"/>
      <c r="BA329" s="3555"/>
      <c r="BB329" s="3555"/>
      <c r="BC329" s="3555"/>
      <c r="BD329" s="3555"/>
      <c r="CP329" s="2752"/>
    </row>
    <row r="330" spans="3:94" ht="16.899999999999999" customHeight="1">
      <c r="G330" s="3555"/>
      <c r="H330" s="3555"/>
      <c r="I330" s="3555"/>
      <c r="J330" s="3555"/>
      <c r="K330" s="3555"/>
      <c r="L330" s="3585"/>
      <c r="M330" s="3555"/>
      <c r="N330" s="3555"/>
      <c r="O330" s="3585"/>
      <c r="P330" s="3555"/>
      <c r="Q330" s="3555"/>
      <c r="R330" s="3585"/>
      <c r="S330" s="3555"/>
      <c r="T330" s="3555"/>
      <c r="U330" s="3555"/>
      <c r="V330" s="3555"/>
      <c r="W330" s="3555"/>
      <c r="X330" s="3555"/>
      <c r="Y330" s="3555"/>
      <c r="Z330" s="3555"/>
      <c r="AA330" s="3555"/>
      <c r="AB330" s="3555"/>
      <c r="AC330" s="3585"/>
      <c r="AD330" s="3555"/>
      <c r="AE330" s="3555"/>
      <c r="AF330" s="3585"/>
      <c r="AG330" s="3555"/>
      <c r="AH330" s="3555"/>
      <c r="AI330" s="3555"/>
      <c r="AJ330" s="3555"/>
      <c r="AK330" s="3555"/>
      <c r="AL330" s="3555"/>
      <c r="AM330" s="3555"/>
      <c r="AN330" s="3555"/>
      <c r="AO330" s="3555"/>
      <c r="AP330" s="3555"/>
      <c r="AQ330" s="3555"/>
      <c r="AR330" s="3555"/>
      <c r="AS330" s="3585"/>
      <c r="AT330" s="3555"/>
      <c r="AU330" s="3555"/>
      <c r="AV330" s="3585"/>
      <c r="AW330" s="3555"/>
      <c r="AX330" s="3555"/>
      <c r="AY330" s="3555"/>
      <c r="AZ330" s="3555"/>
      <c r="BA330" s="3555"/>
      <c r="BB330" s="3555"/>
      <c r="BC330" s="3555"/>
      <c r="BD330" s="3555"/>
      <c r="CP330" s="2752"/>
    </row>
    <row r="331" spans="3:94" ht="19.5" customHeight="1">
      <c r="G331" s="3555"/>
      <c r="H331" s="3555"/>
      <c r="I331" s="3555"/>
      <c r="J331" s="3555"/>
      <c r="K331" s="3555"/>
      <c r="L331" s="3585"/>
      <c r="M331" s="3555"/>
      <c r="N331" s="3555"/>
      <c r="O331" s="3585"/>
      <c r="P331" s="3555"/>
      <c r="Q331" s="3555"/>
      <c r="R331" s="3585"/>
      <c r="S331" s="3555"/>
      <c r="T331" s="3555"/>
      <c r="U331" s="3555"/>
      <c r="V331" s="3555"/>
      <c r="W331" s="3555"/>
      <c r="X331" s="3555"/>
      <c r="Y331" s="3555"/>
      <c r="Z331" s="3555"/>
      <c r="AA331" s="3555"/>
      <c r="AB331" s="3555"/>
      <c r="AC331" s="3585"/>
      <c r="AD331" s="3555"/>
      <c r="AE331" s="3555"/>
      <c r="AF331" s="3585"/>
      <c r="AG331" s="3555"/>
      <c r="AH331" s="3555"/>
      <c r="AI331" s="3555"/>
      <c r="AJ331" s="3555"/>
      <c r="AK331" s="3555"/>
      <c r="AL331" s="3555"/>
      <c r="AM331" s="3555"/>
      <c r="AN331" s="3555"/>
      <c r="AO331" s="3555"/>
      <c r="AP331" s="3555"/>
      <c r="AQ331" s="3555"/>
      <c r="AR331" s="3555"/>
      <c r="AS331" s="3585"/>
      <c r="AT331" s="3555"/>
      <c r="AU331" s="3555"/>
      <c r="AV331" s="3585"/>
      <c r="AW331" s="3555"/>
      <c r="AX331" s="3555"/>
      <c r="AY331" s="3555"/>
      <c r="AZ331" s="3555"/>
      <c r="BA331" s="3555"/>
      <c r="BB331" s="3555"/>
      <c r="BC331" s="3555"/>
      <c r="BD331" s="3555"/>
    </row>
    <row r="332" spans="3:94" ht="19.5" customHeight="1">
      <c r="G332" s="3555"/>
      <c r="H332" s="3555"/>
      <c r="I332" s="3555"/>
      <c r="J332" s="3555"/>
      <c r="K332" s="3555"/>
      <c r="L332" s="3585"/>
      <c r="M332" s="3555"/>
      <c r="N332" s="3555"/>
      <c r="O332" s="3585"/>
      <c r="P332" s="3555"/>
      <c r="Q332" s="3555"/>
      <c r="R332" s="3585"/>
      <c r="S332" s="3555"/>
      <c r="T332" s="3555"/>
      <c r="U332" s="3555"/>
      <c r="V332" s="3555"/>
      <c r="W332" s="3555"/>
      <c r="X332" s="3555"/>
      <c r="Y332" s="3555"/>
      <c r="Z332" s="3555"/>
      <c r="AA332" s="3555"/>
      <c r="AB332" s="3555"/>
      <c r="AC332" s="3585"/>
      <c r="AD332" s="3555"/>
      <c r="AE332" s="3555"/>
      <c r="AF332" s="3585"/>
      <c r="AG332" s="3555"/>
      <c r="AH332" s="3555"/>
      <c r="AI332" s="3555"/>
      <c r="AJ332" s="3555"/>
      <c r="AK332" s="3555"/>
      <c r="AL332" s="3555"/>
      <c r="AM332" s="3555"/>
      <c r="AN332" s="3555"/>
      <c r="AO332" s="3555"/>
      <c r="AP332" s="3555"/>
      <c r="AQ332" s="3555"/>
      <c r="AR332" s="3555"/>
      <c r="AS332" s="3585"/>
      <c r="AT332" s="3555"/>
      <c r="AU332" s="3555"/>
      <c r="AV332" s="3585"/>
      <c r="AW332" s="3555"/>
      <c r="AX332" s="3555"/>
      <c r="AY332" s="3555"/>
      <c r="AZ332" s="3555"/>
      <c r="BA332" s="3555"/>
      <c r="BB332" s="3555"/>
      <c r="BC332" s="3555"/>
      <c r="BD332" s="3555"/>
    </row>
  </sheetData>
  <mergeCells count="319">
    <mergeCell ref="AN151:AO151"/>
    <mergeCell ref="AQ151:AR151"/>
    <mergeCell ref="AT151:AU151"/>
    <mergeCell ref="AW151:AX151"/>
    <mergeCell ref="AN247:AO247"/>
    <mergeCell ref="AQ247:AR247"/>
    <mergeCell ref="AT247:AU247"/>
    <mergeCell ref="AW247:AX247"/>
    <mergeCell ref="AN307:AO307"/>
    <mergeCell ref="AQ307:AR307"/>
    <mergeCell ref="AT307:AU307"/>
    <mergeCell ref="AW307:AX307"/>
    <mergeCell ref="AW5:AX5"/>
    <mergeCell ref="AN21:AO21"/>
    <mergeCell ref="AQ21:AR21"/>
    <mergeCell ref="AT21:AU21"/>
    <mergeCell ref="AW21:AX21"/>
    <mergeCell ref="AN37:AO37"/>
    <mergeCell ref="AQ37:AR37"/>
    <mergeCell ref="AT37:AU37"/>
    <mergeCell ref="AW37:AX37"/>
    <mergeCell ref="X151:Y151"/>
    <mergeCell ref="AA151:AB151"/>
    <mergeCell ref="AD151:AE151"/>
    <mergeCell ref="AG151:AH151"/>
    <mergeCell ref="X247:Y247"/>
    <mergeCell ref="AA247:AB247"/>
    <mergeCell ref="AD247:AE247"/>
    <mergeCell ref="AG247:AH247"/>
    <mergeCell ref="X307:Y307"/>
    <mergeCell ref="AA307:AB307"/>
    <mergeCell ref="AD307:AE307"/>
    <mergeCell ref="AG307:AH307"/>
    <mergeCell ref="M151:N151"/>
    <mergeCell ref="M247:N247"/>
    <mergeCell ref="M307:N307"/>
    <mergeCell ref="M317:N317"/>
    <mergeCell ref="P5:Q5"/>
    <mergeCell ref="P21:Q21"/>
    <mergeCell ref="P37:Q37"/>
    <mergeCell ref="P55:Q55"/>
    <mergeCell ref="P151:Q151"/>
    <mergeCell ref="P247:Q247"/>
    <mergeCell ref="P307:Q307"/>
    <mergeCell ref="P317:Q317"/>
    <mergeCell ref="G151:H151"/>
    <mergeCell ref="G247:H247"/>
    <mergeCell ref="J5:K5"/>
    <mergeCell ref="J21:K21"/>
    <mergeCell ref="J37:K37"/>
    <mergeCell ref="J55:K55"/>
    <mergeCell ref="J151:K151"/>
    <mergeCell ref="J247:K247"/>
    <mergeCell ref="J307:K307"/>
    <mergeCell ref="C3:BB3"/>
    <mergeCell ref="T5:V5"/>
    <mergeCell ref="AJ5:AL5"/>
    <mergeCell ref="AZ5:BB5"/>
    <mergeCell ref="C6:E7"/>
    <mergeCell ref="C10:C11"/>
    <mergeCell ref="C26:C27"/>
    <mergeCell ref="C29:C32"/>
    <mergeCell ref="C34:C35"/>
    <mergeCell ref="G5:H5"/>
    <mergeCell ref="G21:H21"/>
    <mergeCell ref="M5:N5"/>
    <mergeCell ref="M21:N21"/>
    <mergeCell ref="X5:Y5"/>
    <mergeCell ref="AA5:AB5"/>
    <mergeCell ref="AD5:AE5"/>
    <mergeCell ref="AG5:AH5"/>
    <mergeCell ref="X21:Y21"/>
    <mergeCell ref="AA21:AB21"/>
    <mergeCell ref="AD21:AE21"/>
    <mergeCell ref="AG21:AH21"/>
    <mergeCell ref="AN5:AO5"/>
    <mergeCell ref="AQ5:AR5"/>
    <mergeCell ref="AT5:AU5"/>
    <mergeCell ref="T37:V37"/>
    <mergeCell ref="AJ37:AL37"/>
    <mergeCell ref="AZ37:BB37"/>
    <mergeCell ref="C13:C16"/>
    <mergeCell ref="C18:C19"/>
    <mergeCell ref="T21:V21"/>
    <mergeCell ref="AJ21:AL21"/>
    <mergeCell ref="AZ21:BB21"/>
    <mergeCell ref="C22:E23"/>
    <mergeCell ref="G37:H37"/>
    <mergeCell ref="M37:N37"/>
    <mergeCell ref="X37:Y37"/>
    <mergeCell ref="AA37:AB37"/>
    <mergeCell ref="AD37:AE37"/>
    <mergeCell ref="AG37:AH37"/>
    <mergeCell ref="C38:E39"/>
    <mergeCell ref="C41:C43"/>
    <mergeCell ref="D41:E41"/>
    <mergeCell ref="D42:E42"/>
    <mergeCell ref="D43:E43"/>
    <mergeCell ref="C45:C53"/>
    <mergeCell ref="D45:D47"/>
    <mergeCell ref="D48:D50"/>
    <mergeCell ref="D51:D53"/>
    <mergeCell ref="D73:E73"/>
    <mergeCell ref="D74:E74"/>
    <mergeCell ref="D75:E75"/>
    <mergeCell ref="D76:E76"/>
    <mergeCell ref="D77:E77"/>
    <mergeCell ref="D78:E78"/>
    <mergeCell ref="D64:E64"/>
    <mergeCell ref="D65:E65"/>
    <mergeCell ref="D66:E66"/>
    <mergeCell ref="D70:E70"/>
    <mergeCell ref="D71:E71"/>
    <mergeCell ref="D72:E72"/>
    <mergeCell ref="T55:V55"/>
    <mergeCell ref="AJ55:AL55"/>
    <mergeCell ref="AZ55:BB55"/>
    <mergeCell ref="C56:E57"/>
    <mergeCell ref="C59:C68"/>
    <mergeCell ref="D59:E59"/>
    <mergeCell ref="D60:E60"/>
    <mergeCell ref="D61:E61"/>
    <mergeCell ref="D62:E62"/>
    <mergeCell ref="D63:E63"/>
    <mergeCell ref="D67:E67"/>
    <mergeCell ref="D68:E68"/>
    <mergeCell ref="G55:H55"/>
    <mergeCell ref="M55:N55"/>
    <mergeCell ref="X55:Y55"/>
    <mergeCell ref="AA55:AB55"/>
    <mergeCell ref="AD55:AE55"/>
    <mergeCell ref="AG55:AH55"/>
    <mergeCell ref="AN55:AO55"/>
    <mergeCell ref="AQ55:AR55"/>
    <mergeCell ref="AT55:AU55"/>
    <mergeCell ref="AW55:AX55"/>
    <mergeCell ref="D91:E91"/>
    <mergeCell ref="D92:E92"/>
    <mergeCell ref="D93:E93"/>
    <mergeCell ref="D94:E94"/>
    <mergeCell ref="D95:E95"/>
    <mergeCell ref="D96:E96"/>
    <mergeCell ref="D97:E97"/>
    <mergeCell ref="C79:C88"/>
    <mergeCell ref="D79:E79"/>
    <mergeCell ref="D80:E80"/>
    <mergeCell ref="D81:E81"/>
    <mergeCell ref="D82:E82"/>
    <mergeCell ref="D83:E83"/>
    <mergeCell ref="D84:E84"/>
    <mergeCell ref="D85:E85"/>
    <mergeCell ref="D86:E86"/>
    <mergeCell ref="D87:E87"/>
    <mergeCell ref="C152:E153"/>
    <mergeCell ref="C155:C164"/>
    <mergeCell ref="D155:E155"/>
    <mergeCell ref="D156:E156"/>
    <mergeCell ref="D157:E157"/>
    <mergeCell ref="D158:E158"/>
    <mergeCell ref="C69:C78"/>
    <mergeCell ref="D69:E69"/>
    <mergeCell ref="D98:E98"/>
    <mergeCell ref="D99:E99"/>
    <mergeCell ref="C100:C119"/>
    <mergeCell ref="D100:D101"/>
    <mergeCell ref="D102:D103"/>
    <mergeCell ref="D104:D105"/>
    <mergeCell ref="D106:D107"/>
    <mergeCell ref="D108:D109"/>
    <mergeCell ref="D110:D111"/>
    <mergeCell ref="D112:D113"/>
    <mergeCell ref="D114:D115"/>
    <mergeCell ref="D116:D117"/>
    <mergeCell ref="D118:D119"/>
    <mergeCell ref="D88:E88"/>
    <mergeCell ref="C90:C99"/>
    <mergeCell ref="D90:E90"/>
    <mergeCell ref="C120:C149"/>
    <mergeCell ref="D120:D122"/>
    <mergeCell ref="D123:D125"/>
    <mergeCell ref="D126:D128"/>
    <mergeCell ref="D129:D131"/>
    <mergeCell ref="D132:D134"/>
    <mergeCell ref="D135:D137"/>
    <mergeCell ref="D138:D140"/>
    <mergeCell ref="D141:D143"/>
    <mergeCell ref="D144:D146"/>
    <mergeCell ref="D147:D149"/>
    <mergeCell ref="C248:E249"/>
    <mergeCell ref="C251:C256"/>
    <mergeCell ref="D251:E251"/>
    <mergeCell ref="D252:E252"/>
    <mergeCell ref="D253:E253"/>
    <mergeCell ref="D254:E254"/>
    <mergeCell ref="D255:E255"/>
    <mergeCell ref="D256:E256"/>
    <mergeCell ref="C257:C262"/>
    <mergeCell ref="D257:E257"/>
    <mergeCell ref="D258:E258"/>
    <mergeCell ref="D259:E259"/>
    <mergeCell ref="D260:E260"/>
    <mergeCell ref="D261:E261"/>
    <mergeCell ref="D262:E262"/>
    <mergeCell ref="C270:C275"/>
    <mergeCell ref="D270:E270"/>
    <mergeCell ref="D271:E271"/>
    <mergeCell ref="D272:E272"/>
    <mergeCell ref="D273:E273"/>
    <mergeCell ref="D274:E274"/>
    <mergeCell ref="D275:E275"/>
    <mergeCell ref="C263:C268"/>
    <mergeCell ref="D263:E263"/>
    <mergeCell ref="D264:E264"/>
    <mergeCell ref="D265:E265"/>
    <mergeCell ref="D266:E266"/>
    <mergeCell ref="D267:E267"/>
    <mergeCell ref="D268:E268"/>
    <mergeCell ref="C288:C305"/>
    <mergeCell ref="D288:D290"/>
    <mergeCell ref="D291:D293"/>
    <mergeCell ref="D294:D296"/>
    <mergeCell ref="D297:D299"/>
    <mergeCell ref="D300:D302"/>
    <mergeCell ref="D303:D305"/>
    <mergeCell ref="C276:C287"/>
    <mergeCell ref="D276:D277"/>
    <mergeCell ref="D278:D279"/>
    <mergeCell ref="D280:D281"/>
    <mergeCell ref="D282:D283"/>
    <mergeCell ref="D284:D285"/>
    <mergeCell ref="D286:D287"/>
    <mergeCell ref="C326:D328"/>
    <mergeCell ref="T317:V317"/>
    <mergeCell ref="AJ317:AL317"/>
    <mergeCell ref="AZ317:BB317"/>
    <mergeCell ref="C318:E319"/>
    <mergeCell ref="C321:D321"/>
    <mergeCell ref="C324:C325"/>
    <mergeCell ref="T307:V307"/>
    <mergeCell ref="AJ307:AL307"/>
    <mergeCell ref="AZ307:BB307"/>
    <mergeCell ref="C308:E309"/>
    <mergeCell ref="C311:D311"/>
    <mergeCell ref="C313:D315"/>
    <mergeCell ref="G307:H307"/>
    <mergeCell ref="G317:H317"/>
    <mergeCell ref="J317:K317"/>
    <mergeCell ref="X317:Y317"/>
    <mergeCell ref="AA317:AB317"/>
    <mergeCell ref="AD317:AE317"/>
    <mergeCell ref="AG317:AH317"/>
    <mergeCell ref="AN317:AO317"/>
    <mergeCell ref="AQ317:AR317"/>
    <mergeCell ref="AT317:AU317"/>
    <mergeCell ref="AW317:AX317"/>
    <mergeCell ref="D159:E159"/>
    <mergeCell ref="D160:E160"/>
    <mergeCell ref="D161:E161"/>
    <mergeCell ref="D162:E162"/>
    <mergeCell ref="D163:E163"/>
    <mergeCell ref="D164:E164"/>
    <mergeCell ref="C165:C174"/>
    <mergeCell ref="D165:E165"/>
    <mergeCell ref="D166:E166"/>
    <mergeCell ref="D167:E167"/>
    <mergeCell ref="D168:E168"/>
    <mergeCell ref="D169:E169"/>
    <mergeCell ref="D170:E170"/>
    <mergeCell ref="D171:E171"/>
    <mergeCell ref="D172:E172"/>
    <mergeCell ref="D173:E173"/>
    <mergeCell ref="D174:E174"/>
    <mergeCell ref="C175:C184"/>
    <mergeCell ref="D175:E175"/>
    <mergeCell ref="D176:E176"/>
    <mergeCell ref="D177:E177"/>
    <mergeCell ref="D178:E178"/>
    <mergeCell ref="D179:E179"/>
    <mergeCell ref="D180:E180"/>
    <mergeCell ref="D181:E181"/>
    <mergeCell ref="D182:E182"/>
    <mergeCell ref="D183:E183"/>
    <mergeCell ref="D184:E184"/>
    <mergeCell ref="D214:D215"/>
    <mergeCell ref="C186:C195"/>
    <mergeCell ref="D186:E186"/>
    <mergeCell ref="D187:E187"/>
    <mergeCell ref="D188:E188"/>
    <mergeCell ref="D189:E189"/>
    <mergeCell ref="D190:E190"/>
    <mergeCell ref="D191:E191"/>
    <mergeCell ref="D192:E192"/>
    <mergeCell ref="D193:E193"/>
    <mergeCell ref="D194:E194"/>
    <mergeCell ref="D195:E195"/>
    <mergeCell ref="G4:Q4"/>
    <mergeCell ref="X4:AH4"/>
    <mergeCell ref="AN4:AX4"/>
    <mergeCell ref="C216:C245"/>
    <mergeCell ref="D216:D218"/>
    <mergeCell ref="D219:D221"/>
    <mergeCell ref="D222:D224"/>
    <mergeCell ref="D225:D227"/>
    <mergeCell ref="D228:D230"/>
    <mergeCell ref="D231:D233"/>
    <mergeCell ref="D234:D236"/>
    <mergeCell ref="D237:D239"/>
    <mergeCell ref="D240:D242"/>
    <mergeCell ref="D243:D245"/>
    <mergeCell ref="C196:C215"/>
    <mergeCell ref="D196:D197"/>
    <mergeCell ref="D198:D199"/>
    <mergeCell ref="D200:D201"/>
    <mergeCell ref="D202:D203"/>
    <mergeCell ref="D204:D205"/>
    <mergeCell ref="D206:D207"/>
    <mergeCell ref="D208:D209"/>
    <mergeCell ref="D210:D211"/>
    <mergeCell ref="D212:D213"/>
  </mergeCells>
  <hyperlinks>
    <hyperlink ref="A1" location="ÍNDICE!B2" display="Indíce"/>
  </hyperlinks>
  <printOptions horizontalCentered="1"/>
  <pageMargins left="0.19685039370078741" right="0.15748031496062992" top="0.19685039370078741" bottom="0.19685039370078741" header="0.51181102362204722" footer="0.51181102362204722"/>
  <pageSetup fitToHeight="10" orientation="landscape" r:id="rId1"/>
  <headerFooter alignWithMargins="0"/>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A1:AD25"/>
  <sheetViews>
    <sheetView showGridLines="0" zoomScale="40" zoomScaleNormal="40" workbookViewId="0">
      <selection activeCell="D20" sqref="D20"/>
    </sheetView>
  </sheetViews>
  <sheetFormatPr defaultColWidth="9.140625" defaultRowHeight="22.15" customHeight="1"/>
  <cols>
    <col min="1" max="1" width="9.42578125" style="2743" customWidth="1"/>
    <col min="2" max="2" width="2.140625" style="2743" customWidth="1"/>
    <col min="3" max="3" width="36.7109375" style="2752" customWidth="1"/>
    <col min="4" max="4" width="31.28515625" style="2752" customWidth="1"/>
    <col min="5" max="5" width="4.7109375" style="2752" customWidth="1"/>
    <col min="6" max="10" width="16.28515625" style="2752" customWidth="1"/>
    <col min="11" max="11" width="4.7109375" style="2752" customWidth="1"/>
    <col min="12" max="16" width="15.7109375" style="2752" customWidth="1"/>
    <col min="17" max="17" width="4.85546875" style="2752" customWidth="1"/>
    <col min="18" max="22" width="15.7109375" style="2752" customWidth="1"/>
    <col min="23" max="23" width="11.85546875" style="2752" customWidth="1"/>
    <col min="24" max="24" width="21.85546875" style="2752" customWidth="1"/>
    <col min="25" max="25" width="2.28515625" style="2752" customWidth="1"/>
    <col min="26" max="28" width="20.42578125" style="2752" customWidth="1"/>
    <col min="29" max="29" width="17.140625" style="2752" customWidth="1"/>
    <col min="30" max="30" width="20.140625" style="2752" customWidth="1"/>
    <col min="31" max="16384" width="9.140625" style="2752"/>
  </cols>
  <sheetData>
    <row r="1" spans="1:30" s="2743" customFormat="1" ht="22.15" customHeight="1">
      <c r="A1" s="1444" t="s">
        <v>814</v>
      </c>
    </row>
    <row r="2" spans="1:30" s="2743" customFormat="1" ht="22.15" customHeight="1">
      <c r="A2" s="1444"/>
    </row>
    <row r="3" spans="1:30" s="2748" customFormat="1" ht="34.5" customHeight="1">
      <c r="A3" s="2746"/>
      <c r="B3" s="2746"/>
      <c r="C3" s="3297" t="s">
        <v>1431</v>
      </c>
      <c r="D3" s="3297"/>
      <c r="E3" s="3297"/>
      <c r="F3" s="3297"/>
      <c r="G3" s="3297"/>
      <c r="H3" s="3297"/>
      <c r="I3" s="3297"/>
      <c r="J3" s="3297"/>
      <c r="K3" s="3297"/>
      <c r="L3" s="3297"/>
      <c r="M3" s="3297"/>
      <c r="N3" s="3297"/>
      <c r="O3" s="3297"/>
      <c r="P3" s="3297"/>
      <c r="Q3" s="3297"/>
      <c r="R3" s="3297"/>
      <c r="S3" s="3297"/>
      <c r="T3" s="3297"/>
      <c r="U3" s="3297"/>
      <c r="V3" s="3297"/>
      <c r="W3" s="2747"/>
      <c r="X3" s="2747"/>
      <c r="Y3" s="2747"/>
      <c r="Z3" s="2747"/>
      <c r="AA3" s="2747"/>
      <c r="AB3" s="2747"/>
      <c r="AC3" s="2747"/>
      <c r="AD3" s="2747"/>
    </row>
    <row r="4" spans="1:30" s="2748" customFormat="1" ht="22.15" customHeight="1">
      <c r="A4" s="2746"/>
      <c r="B4" s="2746"/>
      <c r="C4" s="2749"/>
      <c r="D4" s="2749"/>
      <c r="E4" s="2749"/>
      <c r="F4" s="2749"/>
      <c r="G4" s="2749"/>
      <c r="H4" s="2749"/>
      <c r="I4" s="2749"/>
      <c r="J4" s="2749"/>
      <c r="K4" s="2749"/>
      <c r="L4" s="2800"/>
      <c r="M4" s="2749"/>
      <c r="N4" s="2749"/>
      <c r="O4" s="2749"/>
      <c r="P4" s="2749"/>
      <c r="Q4" s="2749"/>
      <c r="R4" s="2749"/>
      <c r="S4" s="2749"/>
      <c r="T4" s="2749"/>
      <c r="U4" s="2749"/>
      <c r="W4" s="2749"/>
      <c r="X4" s="2749"/>
      <c r="Y4" s="2749"/>
      <c r="Z4" s="2749"/>
      <c r="AA4" s="2749"/>
      <c r="AB4" s="2749"/>
      <c r="AC4" s="2749"/>
      <c r="AD4" s="2749"/>
    </row>
    <row r="5" spans="1:30" s="2748" customFormat="1" ht="22.15" customHeight="1">
      <c r="A5" s="2746"/>
      <c r="B5" s="2746"/>
      <c r="C5" s="3037"/>
      <c r="D5" s="3037"/>
      <c r="E5" s="3037"/>
      <c r="F5" s="3037"/>
      <c r="G5" s="3037"/>
      <c r="H5" s="3037"/>
      <c r="I5" s="3037"/>
      <c r="J5" s="3037"/>
      <c r="K5" s="3037"/>
      <c r="L5" s="2800"/>
      <c r="M5" s="3037"/>
      <c r="N5" s="3037"/>
      <c r="O5" s="3037"/>
      <c r="P5" s="3037"/>
      <c r="Q5" s="3037"/>
      <c r="R5" s="3037"/>
      <c r="S5" s="3037"/>
      <c r="T5" s="3037"/>
      <c r="U5" s="3037"/>
      <c r="W5" s="3037"/>
      <c r="X5" s="3037"/>
      <c r="Y5" s="3037"/>
      <c r="Z5" s="3037"/>
      <c r="AA5" s="3037"/>
      <c r="AB5" s="3037"/>
      <c r="AC5" s="3037"/>
      <c r="AD5" s="3037"/>
    </row>
    <row r="6" spans="1:30" ht="16.899999999999999" customHeight="1">
      <c r="C6" s="3300" t="s">
        <v>1300</v>
      </c>
      <c r="D6" s="3301"/>
      <c r="E6" s="2801"/>
      <c r="F6" s="3294" t="s">
        <v>1259</v>
      </c>
      <c r="G6" s="3295"/>
      <c r="H6" s="3295"/>
      <c r="I6" s="3295"/>
      <c r="J6" s="3296"/>
      <c r="L6" s="3294" t="s">
        <v>1260</v>
      </c>
      <c r="M6" s="3295"/>
      <c r="N6" s="3295"/>
      <c r="O6" s="3295"/>
      <c r="P6" s="3296"/>
      <c r="Q6" s="2751"/>
      <c r="R6" s="3294" t="s">
        <v>1261</v>
      </c>
      <c r="S6" s="3295"/>
      <c r="T6" s="3295"/>
      <c r="U6" s="3295"/>
      <c r="V6" s="3296"/>
    </row>
    <row r="7" spans="1:30" ht="16.899999999999999" customHeight="1">
      <c r="C7" s="3301"/>
      <c r="D7" s="3301"/>
      <c r="E7" s="2789"/>
      <c r="F7" s="2802" t="s">
        <v>1262</v>
      </c>
      <c r="G7" s="2802" t="s">
        <v>1263</v>
      </c>
      <c r="H7" s="2802" t="s">
        <v>1264</v>
      </c>
      <c r="I7" s="2802" t="s">
        <v>1265</v>
      </c>
      <c r="J7" s="2754" t="s">
        <v>1266</v>
      </c>
      <c r="L7" s="2802" t="s">
        <v>1262</v>
      </c>
      <c r="M7" s="2802" t="s">
        <v>1263</v>
      </c>
      <c r="N7" s="2802" t="s">
        <v>1264</v>
      </c>
      <c r="O7" s="2802" t="s">
        <v>1265</v>
      </c>
      <c r="P7" s="2754" t="s">
        <v>1266</v>
      </c>
      <c r="Q7" s="2755"/>
      <c r="R7" s="2802" t="s">
        <v>1262</v>
      </c>
      <c r="S7" s="2802" t="s">
        <v>1263</v>
      </c>
      <c r="T7" s="2802" t="s">
        <v>1264</v>
      </c>
      <c r="U7" s="2802" t="s">
        <v>1265</v>
      </c>
      <c r="V7" s="2754" t="s">
        <v>1266</v>
      </c>
    </row>
    <row r="8" spans="1:30" ht="16.899999999999999" customHeight="1">
      <c r="C8" s="2943" t="s">
        <v>1267</v>
      </c>
      <c r="D8" s="2943"/>
      <c r="E8" s="2781"/>
      <c r="F8" s="2944"/>
      <c r="G8" s="2944"/>
      <c r="H8" s="2944"/>
      <c r="I8" s="2944"/>
      <c r="J8" s="2944"/>
      <c r="L8" s="2944"/>
      <c r="M8" s="2944"/>
      <c r="N8" s="2944"/>
      <c r="O8" s="2944"/>
      <c r="P8" s="2944"/>
      <c r="Q8" s="2757"/>
      <c r="R8" s="2944"/>
      <c r="S8" s="2944"/>
      <c r="T8" s="2944"/>
      <c r="U8" s="2944"/>
      <c r="V8" s="2944"/>
    </row>
    <row r="9" spans="1:30" ht="16.899999999999999" customHeight="1">
      <c r="C9" s="2943" t="s">
        <v>1270</v>
      </c>
      <c r="D9" s="2943" t="s">
        <v>337</v>
      </c>
      <c r="E9" s="2756"/>
      <c r="F9" s="2920"/>
      <c r="G9" s="2920"/>
      <c r="H9" s="2920"/>
      <c r="I9" s="2920"/>
      <c r="J9" s="2920"/>
      <c r="L9" s="2920"/>
      <c r="M9" s="2920"/>
      <c r="N9" s="2920"/>
      <c r="O9" s="2920"/>
      <c r="P9" s="2920"/>
      <c r="Q9" s="2758"/>
      <c r="R9" s="2920"/>
      <c r="S9" s="2920"/>
      <c r="T9" s="2920"/>
      <c r="U9" s="2920"/>
      <c r="V9" s="2920"/>
    </row>
    <row r="10" spans="1:30" ht="16.899999999999999" customHeight="1">
      <c r="C10" s="3302" t="s">
        <v>1428</v>
      </c>
      <c r="D10" s="2926" t="s">
        <v>93</v>
      </c>
      <c r="E10" s="2756"/>
      <c r="F10" s="2945"/>
      <c r="G10" s="2945"/>
      <c r="H10" s="2945"/>
      <c r="I10" s="2945"/>
      <c r="J10" s="2917"/>
      <c r="L10" s="2945"/>
      <c r="M10" s="2945"/>
      <c r="N10" s="2945"/>
      <c r="O10" s="2945"/>
      <c r="P10" s="2917"/>
      <c r="Q10" s="2761"/>
      <c r="R10" s="2945"/>
      <c r="S10" s="2945"/>
      <c r="T10" s="2945"/>
      <c r="U10" s="2945"/>
      <c r="V10" s="2917"/>
    </row>
    <row r="11" spans="1:30" ht="16.899999999999999" customHeight="1">
      <c r="C11" s="3302"/>
      <c r="D11" s="2926" t="s">
        <v>105</v>
      </c>
      <c r="E11" s="2756"/>
      <c r="F11" s="2945"/>
      <c r="G11" s="2945"/>
      <c r="H11" s="2945"/>
      <c r="I11" s="2945"/>
      <c r="J11" s="2917"/>
      <c r="L11" s="2945"/>
      <c r="M11" s="2945"/>
      <c r="N11" s="2945"/>
      <c r="O11" s="2945"/>
      <c r="P11" s="2917"/>
      <c r="Q11" s="2761"/>
      <c r="R11" s="2945"/>
      <c r="S11" s="2945"/>
      <c r="T11" s="2945"/>
      <c r="U11" s="2945"/>
      <c r="V11" s="2917"/>
    </row>
    <row r="12" spans="1:30" ht="16.899999999999999" customHeight="1">
      <c r="C12" s="3302" t="s">
        <v>1429</v>
      </c>
      <c r="D12" s="2926" t="s">
        <v>92</v>
      </c>
      <c r="E12" s="2756"/>
      <c r="F12" s="2945"/>
      <c r="G12" s="2945"/>
      <c r="H12" s="2945"/>
      <c r="I12" s="2945"/>
      <c r="J12" s="2917"/>
      <c r="L12" s="2945"/>
      <c r="M12" s="2945"/>
      <c r="N12" s="2945"/>
      <c r="O12" s="2945"/>
      <c r="P12" s="2917"/>
      <c r="Q12" s="2761"/>
      <c r="R12" s="2945"/>
      <c r="S12" s="2945"/>
      <c r="T12" s="2945"/>
      <c r="U12" s="2945"/>
      <c r="V12" s="2917"/>
    </row>
    <row r="13" spans="1:30" ht="16.899999999999999" customHeight="1">
      <c r="C13" s="3302"/>
      <c r="D13" s="2926" t="s">
        <v>338</v>
      </c>
      <c r="E13" s="2756"/>
      <c r="F13" s="2945"/>
      <c r="G13" s="2945"/>
      <c r="H13" s="2945"/>
      <c r="I13" s="2945"/>
      <c r="J13" s="2917"/>
      <c r="L13" s="2945"/>
      <c r="M13" s="2945"/>
      <c r="N13" s="2945"/>
      <c r="O13" s="2945"/>
      <c r="P13" s="2917"/>
      <c r="Q13" s="2761"/>
      <c r="R13" s="2945"/>
      <c r="S13" s="2945"/>
      <c r="T13" s="2945"/>
      <c r="U13" s="2945"/>
      <c r="V13" s="2917"/>
    </row>
    <row r="14" spans="1:30" ht="16.899999999999999" customHeight="1">
      <c r="C14" s="3302"/>
      <c r="D14" s="2927" t="s">
        <v>93</v>
      </c>
      <c r="E14" s="2756"/>
      <c r="F14" s="2945"/>
      <c r="G14" s="2945"/>
      <c r="H14" s="2945"/>
      <c r="I14" s="2945"/>
      <c r="J14" s="2917"/>
      <c r="L14" s="2945"/>
      <c r="M14" s="2945"/>
      <c r="N14" s="2945"/>
      <c r="O14" s="2945"/>
      <c r="P14" s="2917"/>
      <c r="Q14" s="2758"/>
      <c r="R14" s="2945"/>
      <c r="S14" s="2945"/>
      <c r="T14" s="2945"/>
      <c r="U14" s="2945"/>
      <c r="V14" s="2917"/>
    </row>
    <row r="15" spans="1:30" ht="16.899999999999999" customHeight="1">
      <c r="C15" s="2767"/>
      <c r="D15" s="2946"/>
      <c r="E15" s="2756"/>
      <c r="F15" s="2803"/>
      <c r="G15" s="2803"/>
      <c r="H15" s="2803"/>
      <c r="I15" s="2803"/>
      <c r="J15" s="2757"/>
      <c r="L15" s="2803"/>
      <c r="M15" s="2803"/>
      <c r="N15" s="2803"/>
      <c r="O15" s="2803"/>
      <c r="P15" s="2757"/>
      <c r="Q15" s="2763"/>
      <c r="R15" s="2803"/>
      <c r="S15" s="2803"/>
      <c r="T15" s="2803"/>
      <c r="U15" s="2803"/>
      <c r="V15" s="2757"/>
    </row>
    <row r="16" spans="1:30" ht="16.899999999999999" customHeight="1">
      <c r="C16" s="2767"/>
      <c r="D16" s="2946"/>
      <c r="E16" s="2756"/>
      <c r="F16" s="2803"/>
      <c r="G16" s="2803"/>
      <c r="H16" s="2803"/>
      <c r="I16" s="2803"/>
      <c r="J16" s="2757"/>
      <c r="L16" s="2803"/>
      <c r="M16" s="2803"/>
      <c r="N16" s="2803"/>
      <c r="O16" s="2803"/>
      <c r="P16" s="2757"/>
      <c r="Q16" s="2763"/>
      <c r="R16" s="2803"/>
      <c r="S16" s="2803"/>
      <c r="T16" s="2803"/>
      <c r="U16" s="2803"/>
      <c r="V16" s="2757"/>
    </row>
    <row r="17" spans="3:22" ht="16.899999999999999" customHeight="1">
      <c r="C17" s="3300" t="s">
        <v>1430</v>
      </c>
      <c r="D17" s="3301"/>
      <c r="E17" s="2801"/>
      <c r="F17" s="3294" t="s">
        <v>1259</v>
      </c>
      <c r="G17" s="3295"/>
      <c r="H17" s="3295"/>
      <c r="I17" s="3295"/>
      <c r="J17" s="3296"/>
      <c r="L17" s="3294" t="s">
        <v>1260</v>
      </c>
      <c r="M17" s="3295"/>
      <c r="N17" s="3295"/>
      <c r="O17" s="3295"/>
      <c r="P17" s="3296"/>
      <c r="Q17" s="2751"/>
      <c r="R17" s="3294" t="s">
        <v>1261</v>
      </c>
      <c r="S17" s="3295"/>
      <c r="T17" s="3295"/>
      <c r="U17" s="3295"/>
      <c r="V17" s="3296"/>
    </row>
    <row r="18" spans="3:22" ht="16.899999999999999" customHeight="1">
      <c r="C18" s="3301"/>
      <c r="D18" s="3301"/>
      <c r="E18" s="2789"/>
      <c r="F18" s="2802" t="s">
        <v>1262</v>
      </c>
      <c r="G18" s="2802" t="s">
        <v>1263</v>
      </c>
      <c r="H18" s="2802" t="s">
        <v>1264</v>
      </c>
      <c r="I18" s="2802" t="s">
        <v>1265</v>
      </c>
      <c r="J18" s="2754" t="s">
        <v>1266</v>
      </c>
      <c r="L18" s="2802" t="s">
        <v>1262</v>
      </c>
      <c r="M18" s="2802" t="s">
        <v>1263</v>
      </c>
      <c r="N18" s="2802" t="s">
        <v>1264</v>
      </c>
      <c r="O18" s="2802" t="s">
        <v>1265</v>
      </c>
      <c r="P18" s="2754" t="s">
        <v>1266</v>
      </c>
      <c r="Q18" s="2755"/>
      <c r="R18" s="2802" t="s">
        <v>1262</v>
      </c>
      <c r="S18" s="2802" t="s">
        <v>1263</v>
      </c>
      <c r="T18" s="2802" t="s">
        <v>1264</v>
      </c>
      <c r="U18" s="2802" t="s">
        <v>1265</v>
      </c>
      <c r="V18" s="2754" t="s">
        <v>1266</v>
      </c>
    </row>
    <row r="19" spans="3:22" ht="16.899999999999999" customHeight="1">
      <c r="C19" s="2943" t="s">
        <v>1267</v>
      </c>
      <c r="D19" s="2943"/>
      <c r="E19" s="2781"/>
      <c r="F19" s="2944"/>
      <c r="G19" s="2944"/>
      <c r="H19" s="2944"/>
      <c r="I19" s="2944"/>
      <c r="J19" s="2944"/>
      <c r="L19" s="2944"/>
      <c r="M19" s="2944"/>
      <c r="N19" s="2944"/>
      <c r="O19" s="2944"/>
      <c r="P19" s="2944"/>
      <c r="Q19" s="2757"/>
      <c r="R19" s="2944"/>
      <c r="S19" s="2944"/>
      <c r="T19" s="2944"/>
      <c r="U19" s="2944"/>
      <c r="V19" s="2944"/>
    </row>
    <row r="20" spans="3:22" ht="16.899999999999999" customHeight="1">
      <c r="C20" s="2943" t="s">
        <v>1270</v>
      </c>
      <c r="D20" s="2943" t="s">
        <v>337</v>
      </c>
      <c r="E20" s="2756"/>
      <c r="F20" s="2920"/>
      <c r="G20" s="2920"/>
      <c r="H20" s="2920"/>
      <c r="I20" s="2920"/>
      <c r="J20" s="2920"/>
      <c r="L20" s="2920"/>
      <c r="M20" s="2920"/>
      <c r="N20" s="2920"/>
      <c r="O20" s="2920"/>
      <c r="P20" s="2920"/>
      <c r="Q20" s="2758"/>
      <c r="R20" s="2920"/>
      <c r="S20" s="2920"/>
      <c r="T20" s="2920"/>
      <c r="U20" s="2920"/>
      <c r="V20" s="2920"/>
    </row>
    <row r="21" spans="3:22" ht="16.899999999999999" customHeight="1">
      <c r="C21" s="3302" t="s">
        <v>1428</v>
      </c>
      <c r="D21" s="2926" t="s">
        <v>93</v>
      </c>
      <c r="E21" s="2756"/>
      <c r="F21" s="2945"/>
      <c r="G21" s="2945"/>
      <c r="H21" s="2945"/>
      <c r="I21" s="2945"/>
      <c r="J21" s="2917"/>
      <c r="L21" s="2945"/>
      <c r="M21" s="2945"/>
      <c r="N21" s="2945"/>
      <c r="O21" s="2945"/>
      <c r="P21" s="2917"/>
      <c r="Q21" s="2761"/>
      <c r="R21" s="2945"/>
      <c r="S21" s="2945"/>
      <c r="T21" s="2945"/>
      <c r="U21" s="2945"/>
      <c r="V21" s="2917"/>
    </row>
    <row r="22" spans="3:22" ht="22.15" customHeight="1">
      <c r="C22" s="3302"/>
      <c r="D22" s="2926" t="s">
        <v>105</v>
      </c>
      <c r="E22" s="2756"/>
      <c r="F22" s="2945"/>
      <c r="G22" s="2945"/>
      <c r="H22" s="2945"/>
      <c r="I22" s="2945"/>
      <c r="J22" s="2917"/>
      <c r="L22" s="2945"/>
      <c r="M22" s="2945"/>
      <c r="N22" s="2945"/>
      <c r="O22" s="2945"/>
      <c r="P22" s="2917"/>
      <c r="Q22" s="2761"/>
      <c r="R22" s="2945"/>
      <c r="S22" s="2945"/>
      <c r="T22" s="2945"/>
      <c r="U22" s="2945"/>
      <c r="V22" s="2917"/>
    </row>
    <row r="23" spans="3:22" ht="22.15" customHeight="1">
      <c r="C23" s="3302" t="s">
        <v>1429</v>
      </c>
      <c r="D23" s="2926" t="s">
        <v>92</v>
      </c>
      <c r="E23" s="2756"/>
      <c r="F23" s="2945"/>
      <c r="G23" s="2945"/>
      <c r="H23" s="2945"/>
      <c r="I23" s="2945"/>
      <c r="J23" s="2917"/>
      <c r="L23" s="2945"/>
      <c r="M23" s="2945"/>
      <c r="N23" s="2945"/>
      <c r="O23" s="2945"/>
      <c r="P23" s="2917"/>
      <c r="Q23" s="2761"/>
      <c r="R23" s="2945"/>
      <c r="S23" s="2945"/>
      <c r="T23" s="2945"/>
      <c r="U23" s="2945"/>
      <c r="V23" s="2917"/>
    </row>
    <row r="24" spans="3:22" ht="22.15" customHeight="1">
      <c r="C24" s="3302"/>
      <c r="D24" s="2926" t="s">
        <v>338</v>
      </c>
      <c r="E24" s="2756"/>
      <c r="F24" s="2945"/>
      <c r="G24" s="2945"/>
      <c r="H24" s="2945"/>
      <c r="I24" s="2945"/>
      <c r="J24" s="2917"/>
      <c r="L24" s="2945"/>
      <c r="M24" s="2945"/>
      <c r="N24" s="2945"/>
      <c r="O24" s="2945"/>
      <c r="P24" s="2917"/>
      <c r="Q24" s="2761"/>
      <c r="R24" s="2945"/>
      <c r="S24" s="2945"/>
      <c r="T24" s="2945"/>
      <c r="U24" s="2945"/>
      <c r="V24" s="2917"/>
    </row>
    <row r="25" spans="3:22" ht="22.15" customHeight="1">
      <c r="C25" s="3302"/>
      <c r="D25" s="2927" t="s">
        <v>93</v>
      </c>
      <c r="E25" s="2756"/>
      <c r="F25" s="2945"/>
      <c r="G25" s="2945"/>
      <c r="H25" s="2945"/>
      <c r="I25" s="2945"/>
      <c r="J25" s="2917"/>
      <c r="L25" s="2945"/>
      <c r="M25" s="2945"/>
      <c r="N25" s="2945"/>
      <c r="O25" s="2945"/>
      <c r="P25" s="2917"/>
      <c r="Q25" s="2758"/>
      <c r="R25" s="2945"/>
      <c r="S25" s="2945"/>
      <c r="T25" s="2945"/>
      <c r="U25" s="2945"/>
      <c r="V25" s="2917"/>
    </row>
  </sheetData>
  <mergeCells count="13">
    <mergeCell ref="C3:V3"/>
    <mergeCell ref="C6:D7"/>
    <mergeCell ref="F6:J6"/>
    <mergeCell ref="C10:C11"/>
    <mergeCell ref="C12:C14"/>
    <mergeCell ref="L6:P6"/>
    <mergeCell ref="R6:V6"/>
    <mergeCell ref="R17:V17"/>
    <mergeCell ref="C17:D18"/>
    <mergeCell ref="F17:J17"/>
    <mergeCell ref="C21:C22"/>
    <mergeCell ref="C23:C25"/>
    <mergeCell ref="L17:P17"/>
  </mergeCells>
  <hyperlinks>
    <hyperlink ref="A1" location="ÍNDICE!B2" display="Indíce"/>
  </hyperlinks>
  <pageMargins left="0.7" right="0.7" top="0.75" bottom="0.75" header="0.3" footer="0.3"/>
  <pageSetup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A1:AE158"/>
  <sheetViews>
    <sheetView showGridLines="0" topLeftCell="C3" zoomScale="50" zoomScaleNormal="50" workbookViewId="0">
      <selection activeCell="C3" sqref="A3:XFD3"/>
    </sheetView>
  </sheetViews>
  <sheetFormatPr defaultColWidth="9.140625" defaultRowHeight="22.15" customHeight="1"/>
  <cols>
    <col min="1" max="1" width="9.42578125" style="2743" customWidth="1"/>
    <col min="2" max="2" width="2.140625" style="2743" customWidth="1"/>
    <col min="3" max="3" width="36.7109375" style="2752" customWidth="1"/>
    <col min="4" max="4" width="21.85546875" style="2752" customWidth="1"/>
    <col min="5" max="5" width="2.28515625" style="2752" customWidth="1"/>
    <col min="6" max="8" width="20.42578125" style="2752" customWidth="1"/>
    <col min="9" max="9" width="17.140625" style="2752" customWidth="1"/>
    <col min="10" max="10" width="20.140625" style="2785" customWidth="1"/>
    <col min="11" max="11" width="1.28515625" style="2752" customWidth="1"/>
    <col min="12" max="12" width="7.7109375" style="2752" customWidth="1"/>
    <col min="13" max="17" width="21.5703125" style="2752" customWidth="1"/>
    <col min="18" max="18" width="7.28515625" style="2752" customWidth="1"/>
    <col min="19" max="23" width="21.5703125" style="2752" customWidth="1"/>
    <col min="24" max="24" width="11.85546875" style="2752" customWidth="1"/>
    <col min="25" max="25" width="21.85546875" style="2752" customWidth="1"/>
    <col min="26" max="26" width="2.28515625" style="2752" customWidth="1"/>
    <col min="27" max="29" width="20.42578125" style="2752" customWidth="1"/>
    <col min="30" max="30" width="17.140625" style="2752" customWidth="1"/>
    <col min="31" max="31" width="20.140625" style="2752" customWidth="1"/>
    <col min="32" max="16384" width="9.140625" style="2752"/>
  </cols>
  <sheetData>
    <row r="1" spans="1:31" s="2743" customFormat="1" ht="22.15" customHeight="1">
      <c r="A1" s="1444" t="s">
        <v>814</v>
      </c>
      <c r="J1" s="2744"/>
    </row>
    <row r="2" spans="1:31" s="2743" customFormat="1" ht="22.15" customHeight="1">
      <c r="A2" s="1444"/>
      <c r="J2" s="2744"/>
    </row>
    <row r="3" spans="1:31" s="3555" customFormat="1" ht="34.5" customHeight="1">
      <c r="A3" s="3605"/>
      <c r="B3" s="3605"/>
      <c r="C3" s="3606" t="s">
        <v>1434</v>
      </c>
      <c r="D3" s="3606"/>
      <c r="E3" s="3606"/>
      <c r="F3" s="3606"/>
      <c r="G3" s="3606"/>
      <c r="H3" s="3606"/>
      <c r="I3" s="3606"/>
      <c r="J3" s="3606"/>
      <c r="K3" s="3606"/>
      <c r="L3" s="3606"/>
      <c r="M3" s="3606"/>
      <c r="N3" s="3606"/>
      <c r="O3" s="3606"/>
      <c r="P3" s="3606"/>
      <c r="Q3" s="3606"/>
      <c r="R3" s="3606"/>
      <c r="S3" s="3606"/>
      <c r="T3" s="3606"/>
      <c r="U3" s="3606"/>
      <c r="V3" s="3606"/>
      <c r="W3" s="3606"/>
      <c r="X3" s="3588"/>
      <c r="Y3" s="3588"/>
      <c r="Z3" s="3588"/>
      <c r="AA3" s="3588"/>
      <c r="AB3" s="3588"/>
      <c r="AC3" s="3588"/>
      <c r="AD3" s="3588"/>
      <c r="AE3" s="3588"/>
    </row>
    <row r="4" spans="1:31" s="2748" customFormat="1" ht="22.15" customHeight="1">
      <c r="A4" s="2746"/>
      <c r="B4" s="2746"/>
      <c r="C4" s="2886"/>
      <c r="D4" s="2886"/>
      <c r="E4" s="2886"/>
      <c r="F4" s="2886"/>
      <c r="G4" s="2886"/>
      <c r="H4" s="2886"/>
      <c r="I4" s="2886"/>
      <c r="J4" s="2886"/>
      <c r="K4" s="2800"/>
      <c r="L4" s="2800"/>
      <c r="M4" s="2800"/>
      <c r="N4" s="2800"/>
      <c r="O4" s="2800"/>
      <c r="P4" s="2800"/>
      <c r="Q4" s="2800"/>
      <c r="R4" s="2800"/>
      <c r="S4" s="2800"/>
      <c r="T4" s="2800"/>
      <c r="U4" s="2800"/>
      <c r="V4" s="2800"/>
      <c r="W4" s="2800"/>
      <c r="X4" s="2886"/>
      <c r="Y4" s="2886"/>
      <c r="Z4" s="2886"/>
      <c r="AA4" s="2886"/>
      <c r="AB4" s="2886"/>
      <c r="AC4" s="2886"/>
      <c r="AD4" s="2886"/>
      <c r="AE4" s="2886"/>
    </row>
    <row r="5" spans="1:31" s="2748" customFormat="1" ht="22.15" customHeight="1">
      <c r="A5" s="2746"/>
      <c r="B5" s="2746"/>
      <c r="C5" s="3037"/>
      <c r="D5" s="3037"/>
      <c r="E5" s="3037"/>
      <c r="F5" s="3037"/>
      <c r="G5" s="3037"/>
      <c r="H5" s="3037"/>
      <c r="I5" s="3037"/>
      <c r="J5" s="3037"/>
      <c r="K5" s="2800"/>
      <c r="L5" s="2800"/>
      <c r="M5" s="2800"/>
      <c r="N5" s="2800"/>
      <c r="O5" s="2800"/>
      <c r="P5" s="2800"/>
      <c r="Q5" s="2800"/>
      <c r="R5" s="2800"/>
      <c r="S5" s="2800"/>
      <c r="T5" s="2800"/>
      <c r="U5" s="2800"/>
      <c r="V5" s="2800"/>
      <c r="W5" s="2800"/>
      <c r="X5" s="3037"/>
      <c r="Y5" s="3037"/>
      <c r="Z5" s="3037"/>
      <c r="AA5" s="3037"/>
      <c r="AB5" s="3037"/>
      <c r="AC5" s="3037"/>
      <c r="AD5" s="3037"/>
      <c r="AE5" s="3037"/>
    </row>
    <row r="6" spans="1:31" ht="16.899999999999999" customHeight="1">
      <c r="C6" s="3300" t="s">
        <v>1300</v>
      </c>
      <c r="D6" s="3301"/>
      <c r="E6" s="2801"/>
      <c r="F6" s="3294" t="s">
        <v>1259</v>
      </c>
      <c r="G6" s="3295"/>
      <c r="H6" s="3295"/>
      <c r="I6" s="3295"/>
      <c r="J6" s="3296"/>
      <c r="K6" s="2751"/>
      <c r="L6" s="2751"/>
      <c r="M6" s="3294" t="s">
        <v>1260</v>
      </c>
      <c r="N6" s="3295"/>
      <c r="O6" s="3295"/>
      <c r="P6" s="3295"/>
      <c r="Q6" s="3296"/>
      <c r="R6" s="2751"/>
      <c r="S6" s="3294" t="s">
        <v>1261</v>
      </c>
      <c r="T6" s="3295"/>
      <c r="U6" s="3295"/>
      <c r="V6" s="3295"/>
      <c r="W6" s="3296"/>
    </row>
    <row r="7" spans="1:31" ht="16.899999999999999" customHeight="1">
      <c r="C7" s="3301"/>
      <c r="D7" s="3301"/>
      <c r="E7" s="2789"/>
      <c r="F7" s="2802" t="s">
        <v>1262</v>
      </c>
      <c r="G7" s="2802" t="s">
        <v>1263</v>
      </c>
      <c r="H7" s="2802" t="s">
        <v>1264</v>
      </c>
      <c r="I7" s="2802" t="s">
        <v>1265</v>
      </c>
      <c r="J7" s="2754" t="s">
        <v>1266</v>
      </c>
      <c r="K7" s="2755"/>
      <c r="L7" s="2755"/>
      <c r="M7" s="2802" t="s">
        <v>1262</v>
      </c>
      <c r="N7" s="2802" t="s">
        <v>1263</v>
      </c>
      <c r="O7" s="2802" t="s">
        <v>1264</v>
      </c>
      <c r="P7" s="2802" t="s">
        <v>1265</v>
      </c>
      <c r="Q7" s="2754" t="s">
        <v>1266</v>
      </c>
      <c r="R7" s="2755"/>
      <c r="S7" s="2802" t="s">
        <v>1262</v>
      </c>
      <c r="T7" s="2802" t="s">
        <v>1263</v>
      </c>
      <c r="U7" s="2802" t="s">
        <v>1264</v>
      </c>
      <c r="V7" s="2802" t="s">
        <v>1265</v>
      </c>
      <c r="W7" s="2754" t="s">
        <v>1266</v>
      </c>
    </row>
    <row r="8" spans="1:31" ht="16.899999999999999" customHeight="1">
      <c r="C8" s="2943" t="s">
        <v>1267</v>
      </c>
      <c r="D8" s="2943"/>
      <c r="E8" s="2781"/>
      <c r="F8" s="2944"/>
      <c r="G8" s="2944"/>
      <c r="H8" s="2944"/>
      <c r="I8" s="2944"/>
      <c r="J8" s="2944"/>
      <c r="K8" s="2757"/>
      <c r="L8" s="2757"/>
      <c r="M8" s="2944"/>
      <c r="N8" s="2944"/>
      <c r="O8" s="2944"/>
      <c r="P8" s="2944"/>
      <c r="Q8" s="2944"/>
      <c r="R8" s="2757"/>
      <c r="S8" s="2944"/>
      <c r="T8" s="2944"/>
      <c r="U8" s="2944"/>
      <c r="V8" s="2944"/>
      <c r="W8" s="2944"/>
    </row>
    <row r="9" spans="1:31" ht="16.899999999999999" customHeight="1">
      <c r="C9" s="2943" t="s">
        <v>1270</v>
      </c>
      <c r="D9" s="2943" t="s">
        <v>337</v>
      </c>
      <c r="E9" s="2756"/>
      <c r="F9" s="2920"/>
      <c r="G9" s="2920"/>
      <c r="H9" s="2920"/>
      <c r="I9" s="2920"/>
      <c r="J9" s="2920"/>
      <c r="K9" s="2758"/>
      <c r="L9" s="2758"/>
      <c r="M9" s="2920"/>
      <c r="N9" s="2920"/>
      <c r="O9" s="2920"/>
      <c r="P9" s="2920"/>
      <c r="Q9" s="2920"/>
      <c r="R9" s="2758"/>
      <c r="S9" s="2920"/>
      <c r="T9" s="2920"/>
      <c r="U9" s="2920"/>
      <c r="V9" s="2920"/>
      <c r="W9" s="2920"/>
    </row>
    <row r="10" spans="1:31" ht="16.899999999999999" customHeight="1">
      <c r="C10" s="3302" t="s">
        <v>1428</v>
      </c>
      <c r="D10" s="2926" t="s">
        <v>93</v>
      </c>
      <c r="E10" s="2756"/>
      <c r="F10" s="2945"/>
      <c r="G10" s="2945"/>
      <c r="H10" s="2945"/>
      <c r="I10" s="2945"/>
      <c r="J10" s="2917"/>
      <c r="K10" s="2761"/>
      <c r="L10" s="2761"/>
      <c r="M10" s="2945"/>
      <c r="N10" s="2945"/>
      <c r="O10" s="2945"/>
      <c r="P10" s="2945"/>
      <c r="Q10" s="2917"/>
      <c r="R10" s="2761"/>
      <c r="S10" s="2945"/>
      <c r="T10" s="2945"/>
      <c r="U10" s="2945"/>
      <c r="V10" s="2945"/>
      <c r="W10" s="2917"/>
    </row>
    <row r="11" spans="1:31" ht="16.899999999999999" customHeight="1">
      <c r="C11" s="3302"/>
      <c r="D11" s="2926" t="s">
        <v>105</v>
      </c>
      <c r="E11" s="2756"/>
      <c r="F11" s="2945"/>
      <c r="G11" s="2945"/>
      <c r="H11" s="2945"/>
      <c r="I11" s="2945"/>
      <c r="J11" s="2917"/>
      <c r="K11" s="2761"/>
      <c r="L11" s="2761"/>
      <c r="M11" s="2945"/>
      <c r="N11" s="2945"/>
      <c r="O11" s="2945"/>
      <c r="P11" s="2945"/>
      <c r="Q11" s="2917"/>
      <c r="R11" s="2761"/>
      <c r="S11" s="2945"/>
      <c r="T11" s="2945"/>
      <c r="U11" s="2945"/>
      <c r="V11" s="2945"/>
      <c r="W11" s="2917"/>
    </row>
    <row r="12" spans="1:31" ht="16.899999999999999" customHeight="1">
      <c r="C12" s="3302" t="s">
        <v>1429</v>
      </c>
      <c r="D12" s="2926" t="s">
        <v>92</v>
      </c>
      <c r="E12" s="2756"/>
      <c r="F12" s="2945"/>
      <c r="G12" s="2945"/>
      <c r="H12" s="2945"/>
      <c r="I12" s="2945"/>
      <c r="J12" s="2917"/>
      <c r="K12" s="2761"/>
      <c r="L12" s="2761"/>
      <c r="M12" s="2945"/>
      <c r="N12" s="2945"/>
      <c r="O12" s="2945"/>
      <c r="P12" s="2945"/>
      <c r="Q12" s="2917"/>
      <c r="R12" s="2761"/>
      <c r="S12" s="2945"/>
      <c r="T12" s="2945"/>
      <c r="U12" s="2945"/>
      <c r="V12" s="2945"/>
      <c r="W12" s="2917"/>
    </row>
    <row r="13" spans="1:31" ht="16.899999999999999" customHeight="1">
      <c r="C13" s="3302"/>
      <c r="D13" s="2926" t="s">
        <v>338</v>
      </c>
      <c r="E13" s="2756"/>
      <c r="F13" s="2945"/>
      <c r="G13" s="2945"/>
      <c r="H13" s="2945"/>
      <c r="I13" s="2945"/>
      <c r="J13" s="2917"/>
      <c r="K13" s="2761"/>
      <c r="L13" s="2761"/>
      <c r="M13" s="2945"/>
      <c r="N13" s="2945"/>
      <c r="O13" s="2945"/>
      <c r="P13" s="2945"/>
      <c r="Q13" s="2917"/>
      <c r="R13" s="2761"/>
      <c r="S13" s="2945"/>
      <c r="T13" s="2945"/>
      <c r="U13" s="2945"/>
      <c r="V13" s="2945"/>
      <c r="W13" s="2917"/>
    </row>
    <row r="14" spans="1:31" ht="16.899999999999999" customHeight="1">
      <c r="C14" s="3302"/>
      <c r="D14" s="2927" t="s">
        <v>93</v>
      </c>
      <c r="E14" s="2756"/>
      <c r="F14" s="2945"/>
      <c r="G14" s="2945"/>
      <c r="H14" s="2945"/>
      <c r="I14" s="2945"/>
      <c r="J14" s="2917"/>
      <c r="K14" s="2758"/>
      <c r="L14" s="2758"/>
      <c r="M14" s="2945"/>
      <c r="N14" s="2945"/>
      <c r="O14" s="2945"/>
      <c r="P14" s="2945"/>
      <c r="Q14" s="2917"/>
      <c r="R14" s="2758"/>
      <c r="S14" s="2945"/>
      <c r="T14" s="2945"/>
      <c r="U14" s="2945"/>
      <c r="V14" s="2945"/>
      <c r="W14" s="2917"/>
    </row>
    <row r="15" spans="1:31" ht="16.899999999999999" customHeight="1">
      <c r="C15" s="2767"/>
      <c r="D15" s="2946"/>
      <c r="E15" s="2756"/>
      <c r="F15" s="2803"/>
      <c r="G15" s="2803"/>
      <c r="H15" s="2803"/>
      <c r="I15" s="2803"/>
      <c r="J15" s="2757"/>
      <c r="K15" s="2763"/>
      <c r="L15" s="2763"/>
      <c r="M15" s="2803"/>
      <c r="N15" s="2803"/>
      <c r="O15" s="2803"/>
      <c r="P15" s="2803"/>
      <c r="Q15" s="2757"/>
      <c r="R15" s="2763"/>
      <c r="S15" s="2803"/>
      <c r="T15" s="2803"/>
      <c r="U15" s="2803"/>
      <c r="V15" s="2803"/>
      <c r="W15" s="2757"/>
    </row>
    <row r="16" spans="1:31" ht="16.899999999999999" customHeight="1">
      <c r="C16" s="2767"/>
      <c r="D16" s="2946"/>
      <c r="E16" s="2756"/>
      <c r="F16" s="2803"/>
      <c r="G16" s="2803"/>
      <c r="H16" s="2803"/>
      <c r="I16" s="2803"/>
      <c r="J16" s="2757"/>
      <c r="K16" s="2763"/>
      <c r="L16" s="2763"/>
      <c r="M16" s="2803"/>
      <c r="N16" s="2803"/>
      <c r="O16" s="2803"/>
      <c r="P16" s="2803"/>
      <c r="Q16" s="2757"/>
      <c r="R16" s="2763"/>
      <c r="S16" s="2803"/>
      <c r="T16" s="2803"/>
      <c r="U16" s="2803"/>
      <c r="V16" s="2803"/>
      <c r="W16" s="2757"/>
    </row>
    <row r="17" spans="3:23" ht="16.899999999999999" customHeight="1">
      <c r="C17" s="3300" t="s">
        <v>1430</v>
      </c>
      <c r="D17" s="3301"/>
      <c r="E17" s="2801"/>
      <c r="F17" s="3294" t="s">
        <v>1259</v>
      </c>
      <c r="G17" s="3295"/>
      <c r="H17" s="3295"/>
      <c r="I17" s="3295"/>
      <c r="J17" s="3296"/>
      <c r="K17" s="2763"/>
      <c r="L17" s="2763"/>
      <c r="M17" s="3294" t="s">
        <v>1260</v>
      </c>
      <c r="N17" s="3295"/>
      <c r="O17" s="3295"/>
      <c r="P17" s="3295"/>
      <c r="Q17" s="3296"/>
      <c r="R17" s="2751"/>
      <c r="S17" s="3294" t="s">
        <v>1261</v>
      </c>
      <c r="T17" s="3295"/>
      <c r="U17" s="3295"/>
      <c r="V17" s="3295"/>
      <c r="W17" s="3296"/>
    </row>
    <row r="18" spans="3:23" ht="16.899999999999999" customHeight="1">
      <c r="C18" s="3301"/>
      <c r="D18" s="3301"/>
      <c r="E18" s="2789"/>
      <c r="F18" s="2802" t="s">
        <v>1262</v>
      </c>
      <c r="G18" s="2802" t="s">
        <v>1263</v>
      </c>
      <c r="H18" s="2802" t="s">
        <v>1264</v>
      </c>
      <c r="I18" s="2802" t="s">
        <v>1265</v>
      </c>
      <c r="J18" s="2754" t="s">
        <v>1266</v>
      </c>
      <c r="K18" s="2763"/>
      <c r="L18" s="2763"/>
      <c r="M18" s="2802" t="s">
        <v>1262</v>
      </c>
      <c r="N18" s="2802" t="s">
        <v>1263</v>
      </c>
      <c r="O18" s="2802" t="s">
        <v>1264</v>
      </c>
      <c r="P18" s="2802" t="s">
        <v>1265</v>
      </c>
      <c r="Q18" s="2754" t="s">
        <v>1266</v>
      </c>
      <c r="R18" s="2755"/>
      <c r="S18" s="2802" t="s">
        <v>1262</v>
      </c>
      <c r="T18" s="2802" t="s">
        <v>1263</v>
      </c>
      <c r="U18" s="2802" t="s">
        <v>1264</v>
      </c>
      <c r="V18" s="2802" t="s">
        <v>1265</v>
      </c>
      <c r="W18" s="2754" t="s">
        <v>1266</v>
      </c>
    </row>
    <row r="19" spans="3:23" ht="16.899999999999999" customHeight="1">
      <c r="C19" s="2943" t="s">
        <v>1267</v>
      </c>
      <c r="D19" s="2943"/>
      <c r="E19" s="2781"/>
      <c r="F19" s="2944"/>
      <c r="G19" s="2944"/>
      <c r="H19" s="2944"/>
      <c r="I19" s="2944"/>
      <c r="J19" s="2944"/>
      <c r="K19" s="2763"/>
      <c r="L19" s="2763"/>
      <c r="M19" s="2944"/>
      <c r="N19" s="2944"/>
      <c r="O19" s="2944"/>
      <c r="P19" s="2944"/>
      <c r="Q19" s="2944"/>
      <c r="R19" s="2757"/>
      <c r="S19" s="2944"/>
      <c r="T19" s="2944"/>
      <c r="U19" s="2944"/>
      <c r="V19" s="2944"/>
      <c r="W19" s="2944"/>
    </row>
    <row r="20" spans="3:23" ht="16.899999999999999" customHeight="1">
      <c r="C20" s="2943" t="s">
        <v>1270</v>
      </c>
      <c r="D20" s="2943" t="s">
        <v>337</v>
      </c>
      <c r="E20" s="2756"/>
      <c r="F20" s="2920"/>
      <c r="G20" s="2920"/>
      <c r="H20" s="2920"/>
      <c r="I20" s="2920"/>
      <c r="J20" s="2920"/>
      <c r="K20" s="2758"/>
      <c r="L20" s="2758"/>
      <c r="M20" s="2920"/>
      <c r="N20" s="2920"/>
      <c r="O20" s="2920"/>
      <c r="P20" s="2920"/>
      <c r="Q20" s="2920"/>
      <c r="R20" s="2758"/>
      <c r="S20" s="2920"/>
      <c r="T20" s="2920"/>
      <c r="U20" s="2920"/>
      <c r="V20" s="2920"/>
      <c r="W20" s="2920"/>
    </row>
    <row r="21" spans="3:23" ht="16.899999999999999" customHeight="1">
      <c r="C21" s="3302" t="s">
        <v>1428</v>
      </c>
      <c r="D21" s="2926" t="s">
        <v>93</v>
      </c>
      <c r="E21" s="2756"/>
      <c r="F21" s="2945"/>
      <c r="G21" s="2945"/>
      <c r="H21" s="2945"/>
      <c r="I21" s="2945"/>
      <c r="J21" s="2917"/>
      <c r="K21" s="2761"/>
      <c r="L21" s="2761"/>
      <c r="M21" s="2945"/>
      <c r="N21" s="2945"/>
      <c r="O21" s="2945"/>
      <c r="P21" s="2945"/>
      <c r="Q21" s="2917"/>
      <c r="R21" s="2761"/>
      <c r="S21" s="2945"/>
      <c r="T21" s="2945"/>
      <c r="U21" s="2945"/>
      <c r="V21" s="2945"/>
      <c r="W21" s="2917"/>
    </row>
    <row r="22" spans="3:23" ht="16.899999999999999" customHeight="1">
      <c r="C22" s="3302"/>
      <c r="D22" s="2926" t="s">
        <v>105</v>
      </c>
      <c r="E22" s="2756"/>
      <c r="F22" s="2945"/>
      <c r="G22" s="2945"/>
      <c r="H22" s="2945"/>
      <c r="I22" s="2945"/>
      <c r="J22" s="2917"/>
      <c r="K22" s="2761"/>
      <c r="L22" s="2761"/>
      <c r="M22" s="2945"/>
      <c r="N22" s="2945"/>
      <c r="O22" s="2945"/>
      <c r="P22" s="2945"/>
      <c r="Q22" s="2917"/>
      <c r="R22" s="2761"/>
      <c r="S22" s="2945"/>
      <c r="T22" s="2945"/>
      <c r="U22" s="2945"/>
      <c r="V22" s="2945"/>
      <c r="W22" s="2917"/>
    </row>
    <row r="23" spans="3:23" ht="16.899999999999999" customHeight="1">
      <c r="C23" s="3302" t="s">
        <v>1429</v>
      </c>
      <c r="D23" s="2926" t="s">
        <v>92</v>
      </c>
      <c r="E23" s="2756"/>
      <c r="F23" s="2945"/>
      <c r="G23" s="2945"/>
      <c r="H23" s="2945"/>
      <c r="I23" s="2945"/>
      <c r="J23" s="2917"/>
      <c r="K23" s="2761"/>
      <c r="L23" s="2761"/>
      <c r="M23" s="2945"/>
      <c r="N23" s="2945"/>
      <c r="O23" s="2945"/>
      <c r="P23" s="2945"/>
      <c r="Q23" s="2917"/>
      <c r="R23" s="2761"/>
      <c r="S23" s="2945"/>
      <c r="T23" s="2945"/>
      <c r="U23" s="2945"/>
      <c r="V23" s="2945"/>
      <c r="W23" s="2917"/>
    </row>
    <row r="24" spans="3:23" ht="16.899999999999999" customHeight="1">
      <c r="C24" s="3302"/>
      <c r="D24" s="2926" t="s">
        <v>338</v>
      </c>
      <c r="E24" s="2756"/>
      <c r="F24" s="2945"/>
      <c r="G24" s="2945"/>
      <c r="H24" s="2945"/>
      <c r="I24" s="2945"/>
      <c r="J24" s="2917"/>
      <c r="K24" s="2761"/>
      <c r="L24" s="2761"/>
      <c r="M24" s="2945"/>
      <c r="N24" s="2945"/>
      <c r="O24" s="2945"/>
      <c r="P24" s="2945"/>
      <c r="Q24" s="2917"/>
      <c r="R24" s="2761"/>
      <c r="S24" s="2945"/>
      <c r="T24" s="2945"/>
      <c r="U24" s="2945"/>
      <c r="V24" s="2945"/>
      <c r="W24" s="2917"/>
    </row>
    <row r="25" spans="3:23" ht="16.899999999999999" customHeight="1">
      <c r="C25" s="3302"/>
      <c r="D25" s="2927" t="s">
        <v>93</v>
      </c>
      <c r="E25" s="2756"/>
      <c r="F25" s="2945"/>
      <c r="G25" s="2945"/>
      <c r="H25" s="2945"/>
      <c r="I25" s="2945"/>
      <c r="J25" s="2917"/>
      <c r="K25" s="2761"/>
      <c r="L25" s="2761"/>
      <c r="M25" s="2945"/>
      <c r="N25" s="2945"/>
      <c r="O25" s="2945"/>
      <c r="P25" s="2945"/>
      <c r="Q25" s="2917"/>
      <c r="R25" s="2758"/>
      <c r="S25" s="2945"/>
      <c r="T25" s="2945"/>
      <c r="U25" s="2945"/>
      <c r="V25" s="2945"/>
      <c r="W25" s="2917"/>
    </row>
    <row r="26" spans="3:23" ht="16.899999999999999" customHeight="1">
      <c r="K26" s="2761"/>
      <c r="L26" s="2761"/>
      <c r="M26" s="2761"/>
      <c r="N26" s="2761"/>
      <c r="O26" s="2761"/>
      <c r="P26" s="2761"/>
      <c r="Q26" s="2761"/>
      <c r="R26" s="2761"/>
      <c r="S26" s="2761"/>
      <c r="T26" s="2761"/>
      <c r="U26" s="2761"/>
      <c r="V26" s="2761"/>
      <c r="W26" s="2761"/>
    </row>
    <row r="27" spans="3:23" ht="16.899999999999999" customHeight="1">
      <c r="K27" s="2761"/>
      <c r="L27" s="2761"/>
      <c r="M27" s="2761"/>
      <c r="N27" s="2761"/>
      <c r="O27" s="2761"/>
      <c r="P27" s="2761"/>
      <c r="Q27" s="2761"/>
      <c r="R27" s="2761"/>
      <c r="S27" s="2761"/>
      <c r="T27" s="2761"/>
      <c r="U27" s="2761"/>
      <c r="V27" s="2761"/>
      <c r="W27" s="2761"/>
    </row>
    <row r="28" spans="3:23" ht="16.899999999999999" customHeight="1">
      <c r="K28" s="2761"/>
      <c r="L28" s="2761"/>
      <c r="M28" s="2761"/>
      <c r="N28" s="2761"/>
      <c r="O28" s="2761"/>
      <c r="P28" s="2761"/>
      <c r="Q28" s="2761"/>
      <c r="R28" s="2761"/>
      <c r="S28" s="2761"/>
      <c r="T28" s="2761"/>
      <c r="U28" s="2761"/>
      <c r="V28" s="2761"/>
      <c r="W28" s="2761"/>
    </row>
    <row r="29" spans="3:23" ht="16.899999999999999" customHeight="1">
      <c r="K29" s="2761"/>
      <c r="L29" s="2761"/>
      <c r="M29" s="2761"/>
      <c r="N29" s="2761"/>
      <c r="O29" s="2761"/>
      <c r="P29" s="2761"/>
      <c r="Q29" s="2761"/>
      <c r="R29" s="2761"/>
      <c r="S29" s="2761"/>
      <c r="T29" s="2761"/>
      <c r="U29" s="2761"/>
      <c r="V29" s="2761"/>
      <c r="W29" s="2761"/>
    </row>
    <row r="30" spans="3:23" ht="16.899999999999999" customHeight="1">
      <c r="K30" s="2761"/>
      <c r="L30" s="2761"/>
      <c r="M30" s="2761"/>
      <c r="N30" s="2761"/>
      <c r="O30" s="2761"/>
      <c r="P30" s="2761"/>
      <c r="Q30" s="2761"/>
      <c r="R30" s="2761"/>
      <c r="S30" s="2761"/>
      <c r="T30" s="2761"/>
      <c r="U30" s="2761"/>
      <c r="V30" s="2761"/>
      <c r="W30" s="2761"/>
    </row>
    <row r="31" spans="3:23" ht="16.899999999999999" customHeight="1">
      <c r="K31" s="2761"/>
      <c r="L31" s="2761"/>
      <c r="M31" s="2761"/>
      <c r="N31" s="2761"/>
      <c r="O31" s="2761"/>
      <c r="P31" s="2761"/>
      <c r="Q31" s="2761"/>
      <c r="R31" s="2761"/>
      <c r="S31" s="2761"/>
      <c r="T31" s="2761"/>
      <c r="U31" s="2761"/>
      <c r="V31" s="2761"/>
      <c r="W31" s="2761"/>
    </row>
    <row r="32" spans="3:23" ht="16.899999999999999" customHeight="1">
      <c r="K32" s="2761"/>
      <c r="L32" s="2761"/>
      <c r="M32" s="2761"/>
      <c r="N32" s="2761"/>
      <c r="O32" s="2761"/>
      <c r="P32" s="2761"/>
      <c r="Q32" s="2761"/>
      <c r="R32" s="2761"/>
      <c r="S32" s="2761"/>
      <c r="T32" s="2761"/>
      <c r="U32" s="2761"/>
      <c r="V32" s="2761"/>
      <c r="W32" s="2761"/>
    </row>
    <row r="33" spans="11:23" ht="16.899999999999999" customHeight="1">
      <c r="K33" s="2761"/>
      <c r="L33" s="2761"/>
      <c r="M33" s="2761"/>
      <c r="N33" s="2761"/>
      <c r="O33" s="2761"/>
      <c r="P33" s="2761"/>
      <c r="Q33" s="2761"/>
      <c r="R33" s="2761"/>
      <c r="S33" s="2761"/>
      <c r="T33" s="2761"/>
      <c r="U33" s="2761"/>
      <c r="V33" s="2761"/>
      <c r="W33" s="2761"/>
    </row>
    <row r="34" spans="11:23" ht="16.899999999999999" customHeight="1">
      <c r="K34" s="2761"/>
      <c r="L34" s="2761"/>
      <c r="M34" s="2761"/>
      <c r="N34" s="2761"/>
      <c r="O34" s="2761"/>
      <c r="P34" s="2761"/>
      <c r="Q34" s="2761"/>
      <c r="R34" s="2761"/>
      <c r="S34" s="2761"/>
      <c r="T34" s="2761"/>
      <c r="U34" s="2761"/>
      <c r="V34" s="2761"/>
      <c r="W34" s="2761"/>
    </row>
    <row r="35" spans="11:23" ht="16.899999999999999" customHeight="1">
      <c r="K35" s="2761"/>
      <c r="L35" s="2761"/>
      <c r="M35" s="2761"/>
      <c r="N35" s="2761"/>
      <c r="O35" s="2761"/>
      <c r="P35" s="2761"/>
      <c r="Q35" s="2761"/>
      <c r="R35" s="2761"/>
      <c r="S35" s="2761"/>
      <c r="T35" s="2761"/>
      <c r="U35" s="2761"/>
      <c r="V35" s="2761"/>
      <c r="W35" s="2761"/>
    </row>
    <row r="36" spans="11:23" ht="16.899999999999999" customHeight="1">
      <c r="K36" s="2761"/>
      <c r="L36" s="2761"/>
      <c r="M36" s="2761"/>
      <c r="N36" s="2761"/>
      <c r="O36" s="2761"/>
      <c r="P36" s="2761"/>
      <c r="Q36" s="2761"/>
      <c r="R36" s="2761"/>
      <c r="S36" s="2761"/>
      <c r="T36" s="2761"/>
      <c r="U36" s="2761"/>
      <c r="V36" s="2761"/>
      <c r="W36" s="2761"/>
    </row>
    <row r="37" spans="11:23" ht="16.899999999999999" customHeight="1">
      <c r="K37" s="2761"/>
      <c r="L37" s="2761"/>
      <c r="M37" s="2761"/>
      <c r="N37" s="2761"/>
      <c r="O37" s="2761"/>
      <c r="P37" s="2761"/>
      <c r="Q37" s="2761"/>
      <c r="R37" s="2761"/>
      <c r="S37" s="2761"/>
      <c r="T37" s="2761"/>
      <c r="U37" s="2761"/>
      <c r="V37" s="2761"/>
      <c r="W37" s="2761"/>
    </row>
    <row r="38" spans="11:23" ht="16.899999999999999" customHeight="1">
      <c r="K38" s="2761"/>
      <c r="L38" s="2761"/>
      <c r="M38" s="2761"/>
      <c r="N38" s="2761"/>
      <c r="O38" s="2761"/>
      <c r="P38" s="2761"/>
      <c r="Q38" s="2761"/>
      <c r="R38" s="2761"/>
      <c r="S38" s="2761"/>
      <c r="T38" s="2761"/>
      <c r="U38" s="2761"/>
      <c r="V38" s="2761"/>
      <c r="W38" s="2761"/>
    </row>
    <row r="39" spans="11:23" ht="16.899999999999999" customHeight="1">
      <c r="K39" s="2761"/>
      <c r="L39" s="2761"/>
      <c r="M39" s="2761"/>
      <c r="N39" s="2761"/>
      <c r="O39" s="2761"/>
      <c r="P39" s="2761"/>
      <c r="Q39" s="2761"/>
      <c r="R39" s="2761"/>
      <c r="S39" s="2761"/>
      <c r="T39" s="2761"/>
      <c r="U39" s="2761"/>
      <c r="V39" s="2761"/>
      <c r="W39" s="2761"/>
    </row>
    <row r="40" spans="11:23" ht="16.899999999999999" customHeight="1">
      <c r="K40" s="2761"/>
      <c r="L40" s="2761"/>
      <c r="M40" s="2761"/>
      <c r="N40" s="2761"/>
      <c r="O40" s="2761"/>
      <c r="P40" s="2761"/>
      <c r="Q40" s="2761"/>
      <c r="R40" s="2761"/>
      <c r="S40" s="2761"/>
      <c r="T40" s="2761"/>
      <c r="U40" s="2761"/>
      <c r="V40" s="2761"/>
      <c r="W40" s="2761"/>
    </row>
    <row r="41" spans="11:23" ht="16.899999999999999" customHeight="1">
      <c r="K41" s="2761"/>
      <c r="L41" s="2761"/>
      <c r="M41" s="2761"/>
      <c r="N41" s="2761"/>
      <c r="O41" s="2761"/>
      <c r="P41" s="2761"/>
      <c r="Q41" s="2761"/>
      <c r="R41" s="2761"/>
      <c r="S41" s="2761"/>
      <c r="T41" s="2761"/>
      <c r="U41" s="2761"/>
      <c r="V41" s="2761"/>
      <c r="W41" s="2761"/>
    </row>
    <row r="42" spans="11:23" ht="16.899999999999999" customHeight="1">
      <c r="K42" s="2761"/>
      <c r="L42" s="2761"/>
      <c r="M42" s="2761"/>
      <c r="N42" s="2761"/>
      <c r="O42" s="2761"/>
      <c r="P42" s="2761"/>
      <c r="Q42" s="2761"/>
      <c r="R42" s="2761"/>
      <c r="S42" s="2761"/>
      <c r="T42" s="2761"/>
      <c r="U42" s="2761"/>
      <c r="V42" s="2761"/>
      <c r="W42" s="2761"/>
    </row>
    <row r="43" spans="11:23" ht="16.899999999999999" customHeight="1">
      <c r="K43" s="2761"/>
      <c r="L43" s="2761"/>
      <c r="M43" s="2761"/>
      <c r="N43" s="2761"/>
      <c r="O43" s="2761"/>
      <c r="P43" s="2761"/>
      <c r="Q43" s="2761"/>
      <c r="R43" s="2761"/>
      <c r="S43" s="2761"/>
      <c r="T43" s="2761"/>
      <c r="U43" s="2761"/>
      <c r="V43" s="2761"/>
      <c r="W43" s="2761"/>
    </row>
    <row r="44" spans="11:23" ht="16.899999999999999" customHeight="1">
      <c r="K44" s="2761"/>
      <c r="L44" s="2761"/>
      <c r="M44" s="2761"/>
      <c r="N44" s="2761"/>
      <c r="O44" s="2761"/>
      <c r="P44" s="2761"/>
      <c r="Q44" s="2761"/>
      <c r="R44" s="2761"/>
      <c r="S44" s="2761"/>
      <c r="T44" s="2761"/>
      <c r="U44" s="2761"/>
      <c r="V44" s="2761"/>
      <c r="W44" s="2761"/>
    </row>
    <row r="45" spans="11:23" ht="16.899999999999999" customHeight="1">
      <c r="K45" s="2761"/>
      <c r="L45" s="2761"/>
      <c r="M45" s="2761"/>
      <c r="N45" s="2761"/>
      <c r="O45" s="2761"/>
      <c r="P45" s="2761"/>
      <c r="Q45" s="2761"/>
      <c r="R45" s="2761"/>
      <c r="S45" s="2761"/>
      <c r="T45" s="2761"/>
      <c r="U45" s="2761"/>
      <c r="V45" s="2761"/>
      <c r="W45" s="2761"/>
    </row>
    <row r="46" spans="11:23" ht="16.899999999999999" customHeight="1">
      <c r="K46" s="2761"/>
      <c r="L46" s="2761"/>
      <c r="M46" s="2761"/>
      <c r="N46" s="2761"/>
      <c r="O46" s="2761"/>
      <c r="P46" s="2761"/>
      <c r="Q46" s="2761"/>
      <c r="R46" s="2761"/>
      <c r="S46" s="2761"/>
      <c r="T46" s="2761"/>
      <c r="U46" s="2761"/>
      <c r="V46" s="2761"/>
      <c r="W46" s="2761"/>
    </row>
    <row r="47" spans="11:23" ht="16.899999999999999" customHeight="1">
      <c r="K47" s="2761"/>
      <c r="L47" s="2761"/>
      <c r="M47" s="2761"/>
      <c r="N47" s="2761"/>
      <c r="O47" s="2761"/>
      <c r="P47" s="2761"/>
      <c r="Q47" s="2761"/>
      <c r="R47" s="2761"/>
      <c r="S47" s="2761"/>
      <c r="T47" s="2761"/>
      <c r="U47" s="2761"/>
      <c r="V47" s="2761"/>
      <c r="W47" s="2761"/>
    </row>
    <row r="48" spans="11:23" ht="16.899999999999999" customHeight="1">
      <c r="K48" s="2761"/>
      <c r="L48" s="2761"/>
      <c r="M48" s="2761"/>
      <c r="N48" s="2761"/>
      <c r="O48" s="2761"/>
      <c r="P48" s="2761"/>
      <c r="Q48" s="2761"/>
      <c r="R48" s="2761"/>
      <c r="S48" s="2761"/>
      <c r="T48" s="2761"/>
      <c r="U48" s="2761"/>
      <c r="V48" s="2761"/>
      <c r="W48" s="2761"/>
    </row>
    <row r="49" spans="11:23" ht="16.899999999999999" customHeight="1">
      <c r="K49" s="2761"/>
      <c r="L49" s="2761"/>
      <c r="M49" s="2761"/>
      <c r="N49" s="2761"/>
      <c r="O49" s="2761"/>
      <c r="P49" s="2761"/>
      <c r="Q49" s="2761"/>
      <c r="R49" s="2761"/>
      <c r="S49" s="2761"/>
      <c r="T49" s="2761"/>
      <c r="U49" s="2761"/>
      <c r="V49" s="2761"/>
      <c r="W49" s="2761"/>
    </row>
    <row r="50" spans="11:23" ht="16.899999999999999" customHeight="1">
      <c r="K50" s="2761"/>
      <c r="L50" s="2761"/>
      <c r="M50" s="2761"/>
      <c r="N50" s="2761"/>
      <c r="O50" s="2761"/>
      <c r="P50" s="2761"/>
      <c r="Q50" s="2761"/>
      <c r="R50" s="2761"/>
      <c r="S50" s="2761"/>
      <c r="T50" s="2761"/>
      <c r="U50" s="2761"/>
      <c r="V50" s="2761"/>
      <c r="W50" s="2761"/>
    </row>
    <row r="51" spans="11:23" ht="16.899999999999999" customHeight="1">
      <c r="K51" s="2761"/>
      <c r="L51" s="2761"/>
      <c r="M51" s="2761"/>
      <c r="N51" s="2761"/>
      <c r="O51" s="2761"/>
      <c r="P51" s="2761"/>
      <c r="Q51" s="2761"/>
      <c r="R51" s="2761"/>
      <c r="S51" s="2761"/>
      <c r="T51" s="2761"/>
      <c r="U51" s="2761"/>
      <c r="V51" s="2761"/>
      <c r="W51" s="2761"/>
    </row>
    <row r="52" spans="11:23" ht="16.899999999999999" customHeight="1">
      <c r="K52" s="2761"/>
      <c r="L52" s="2761"/>
      <c r="M52" s="2761"/>
      <c r="N52" s="2761"/>
      <c r="O52" s="2761"/>
      <c r="P52" s="2761"/>
      <c r="Q52" s="2761"/>
      <c r="R52" s="2761"/>
      <c r="S52" s="2761"/>
      <c r="T52" s="2761"/>
      <c r="U52" s="2761"/>
      <c r="V52" s="2761"/>
      <c r="W52" s="2761"/>
    </row>
    <row r="53" spans="11:23" ht="16.899999999999999" customHeight="1">
      <c r="K53" s="2761"/>
      <c r="L53" s="2761"/>
      <c r="M53" s="2761"/>
      <c r="N53" s="2761"/>
      <c r="O53" s="2761"/>
      <c r="P53" s="2761"/>
      <c r="Q53" s="2761"/>
      <c r="R53" s="2761"/>
      <c r="S53" s="2761"/>
      <c r="T53" s="2761"/>
      <c r="U53" s="2761"/>
      <c r="V53" s="2761"/>
      <c r="W53" s="2761"/>
    </row>
    <row r="54" spans="11:23" ht="16.899999999999999" customHeight="1">
      <c r="K54" s="2761"/>
      <c r="L54" s="2761"/>
      <c r="M54" s="2761"/>
      <c r="N54" s="2761"/>
      <c r="O54" s="2761"/>
      <c r="P54" s="2761"/>
      <c r="Q54" s="2761"/>
      <c r="R54" s="2761"/>
      <c r="S54" s="2761"/>
      <c r="T54" s="2761"/>
      <c r="U54" s="2761"/>
      <c r="V54" s="2761"/>
      <c r="W54" s="2761"/>
    </row>
    <row r="55" spans="11:23" ht="16.899999999999999" customHeight="1">
      <c r="K55" s="2761"/>
      <c r="L55" s="2761"/>
      <c r="M55" s="2761"/>
      <c r="N55" s="2761"/>
      <c r="O55" s="2761"/>
      <c r="P55" s="2761"/>
      <c r="Q55" s="2761"/>
      <c r="R55" s="2761"/>
      <c r="S55" s="2761"/>
      <c r="T55" s="2761"/>
      <c r="U55" s="2761"/>
      <c r="V55" s="2761"/>
      <c r="W55" s="2761"/>
    </row>
    <row r="56" spans="11:23" ht="16.899999999999999" customHeight="1">
      <c r="K56" s="2761"/>
      <c r="L56" s="2761"/>
      <c r="M56" s="2761"/>
      <c r="N56" s="2761"/>
      <c r="O56" s="2761"/>
      <c r="P56" s="2761"/>
      <c r="Q56" s="2761"/>
      <c r="R56" s="2761"/>
      <c r="S56" s="2761"/>
      <c r="T56" s="2761"/>
      <c r="U56" s="2761"/>
      <c r="V56" s="2761"/>
      <c r="W56" s="2761"/>
    </row>
    <row r="57" spans="11:23" ht="16.899999999999999" customHeight="1">
      <c r="K57" s="2761"/>
      <c r="L57" s="2761"/>
      <c r="M57" s="2761"/>
      <c r="N57" s="2761"/>
      <c r="O57" s="2761"/>
      <c r="P57" s="2761"/>
      <c r="Q57" s="2761"/>
      <c r="R57" s="2761"/>
      <c r="S57" s="2761"/>
      <c r="T57" s="2761"/>
      <c r="U57" s="2761"/>
      <c r="V57" s="2761"/>
      <c r="W57" s="2761"/>
    </row>
    <row r="58" spans="11:23" ht="16.899999999999999" customHeight="1">
      <c r="K58" s="2761"/>
      <c r="L58" s="2761"/>
      <c r="M58" s="2761"/>
      <c r="N58" s="2761"/>
      <c r="O58" s="2761"/>
      <c r="P58" s="2761"/>
      <c r="Q58" s="2761"/>
      <c r="R58" s="2761"/>
      <c r="S58" s="2761"/>
      <c r="T58" s="2761"/>
      <c r="U58" s="2761"/>
      <c r="V58" s="2761"/>
      <c r="W58" s="2761"/>
    </row>
    <row r="59" spans="11:23" ht="16.899999999999999" customHeight="1">
      <c r="K59" s="2761"/>
      <c r="L59" s="2761"/>
      <c r="M59" s="2761"/>
      <c r="N59" s="2761"/>
      <c r="O59" s="2761"/>
      <c r="P59" s="2761"/>
      <c r="Q59" s="2761"/>
      <c r="R59" s="2761"/>
      <c r="S59" s="2761"/>
      <c r="T59" s="2761"/>
      <c r="U59" s="2761"/>
      <c r="V59" s="2761"/>
      <c r="W59" s="2761"/>
    </row>
    <row r="60" spans="11:23" ht="16.899999999999999" customHeight="1">
      <c r="K60" s="2761"/>
      <c r="L60" s="2761"/>
      <c r="M60" s="2761"/>
      <c r="N60" s="2761"/>
      <c r="O60" s="2761"/>
      <c r="P60" s="2761"/>
      <c r="Q60" s="2761"/>
      <c r="R60" s="2761"/>
      <c r="S60" s="2761"/>
      <c r="T60" s="2761"/>
      <c r="U60" s="2761"/>
      <c r="V60" s="2761"/>
      <c r="W60" s="2761"/>
    </row>
    <row r="61" spans="11:23" ht="16.899999999999999" customHeight="1">
      <c r="K61" s="2761"/>
      <c r="L61" s="2761"/>
      <c r="M61" s="2761"/>
      <c r="N61" s="2761"/>
      <c r="O61" s="2761"/>
      <c r="P61" s="2761"/>
      <c r="Q61" s="2761"/>
      <c r="R61" s="2761"/>
      <c r="S61" s="2761"/>
      <c r="T61" s="2761"/>
      <c r="U61" s="2761"/>
      <c r="V61" s="2761"/>
      <c r="W61" s="2761"/>
    </row>
    <row r="62" spans="11:23" ht="16.899999999999999" customHeight="1">
      <c r="K62" s="2761"/>
      <c r="L62" s="2761"/>
      <c r="M62" s="2761"/>
      <c r="N62" s="2761"/>
      <c r="O62" s="2761"/>
      <c r="P62" s="2761"/>
      <c r="Q62" s="2761"/>
      <c r="R62" s="2761"/>
      <c r="S62" s="2761"/>
      <c r="T62" s="2761"/>
      <c r="U62" s="2761"/>
      <c r="V62" s="2761"/>
      <c r="W62" s="2761"/>
    </row>
    <row r="63" spans="11:23" ht="16.899999999999999" customHeight="1">
      <c r="K63" s="2761"/>
      <c r="L63" s="2761"/>
      <c r="M63" s="2761"/>
      <c r="N63" s="2761"/>
      <c r="O63" s="2761"/>
      <c r="P63" s="2761"/>
      <c r="Q63" s="2761"/>
      <c r="R63" s="2761"/>
      <c r="S63" s="2761"/>
      <c r="T63" s="2761"/>
      <c r="U63" s="2761"/>
      <c r="V63" s="2761"/>
      <c r="W63" s="2761"/>
    </row>
    <row r="64" spans="11:23" ht="16.899999999999999" customHeight="1">
      <c r="K64" s="2761"/>
      <c r="L64" s="2761"/>
      <c r="M64" s="2761"/>
      <c r="N64" s="2761"/>
      <c r="O64" s="2761"/>
      <c r="P64" s="2761"/>
      <c r="Q64" s="2761"/>
      <c r="R64" s="2761"/>
      <c r="S64" s="2761"/>
      <c r="T64" s="2761"/>
      <c r="U64" s="2761"/>
      <c r="V64" s="2761"/>
      <c r="W64" s="2761"/>
    </row>
    <row r="65" spans="11:23" ht="16.899999999999999" customHeight="1">
      <c r="K65" s="2761"/>
      <c r="L65" s="2761"/>
      <c r="M65" s="2761"/>
      <c r="N65" s="2761"/>
      <c r="O65" s="2761"/>
      <c r="P65" s="2761"/>
      <c r="Q65" s="2761"/>
      <c r="R65" s="2761"/>
      <c r="S65" s="2761"/>
      <c r="T65" s="2761"/>
      <c r="U65" s="2761"/>
      <c r="V65" s="2761"/>
      <c r="W65" s="2761"/>
    </row>
    <row r="66" spans="11:23" ht="16.899999999999999" customHeight="1">
      <c r="K66" s="2761"/>
      <c r="L66" s="2761"/>
      <c r="M66" s="2761"/>
      <c r="N66" s="2761"/>
      <c r="O66" s="2761"/>
      <c r="P66" s="2761"/>
      <c r="Q66" s="2761"/>
      <c r="R66" s="2761"/>
      <c r="S66" s="2761"/>
      <c r="T66" s="2761"/>
      <c r="U66" s="2761"/>
      <c r="V66" s="2761"/>
      <c r="W66" s="2761"/>
    </row>
    <row r="67" spans="11:23" ht="16.899999999999999" customHeight="1">
      <c r="K67" s="2761"/>
      <c r="L67" s="2761"/>
      <c r="M67" s="2761"/>
      <c r="N67" s="2761"/>
      <c r="O67" s="2761"/>
      <c r="P67" s="2761"/>
      <c r="Q67" s="2761"/>
      <c r="R67" s="2761"/>
      <c r="S67" s="2761"/>
      <c r="T67" s="2761"/>
      <c r="U67" s="2761"/>
      <c r="V67" s="2761"/>
      <c r="W67" s="2761"/>
    </row>
    <row r="68" spans="11:23" ht="16.899999999999999" customHeight="1">
      <c r="K68" s="2761"/>
      <c r="L68" s="2761"/>
      <c r="M68" s="2761"/>
      <c r="N68" s="2761"/>
      <c r="O68" s="2761"/>
      <c r="P68" s="2761"/>
      <c r="Q68" s="2761"/>
      <c r="R68" s="2761"/>
      <c r="S68" s="2761"/>
      <c r="T68" s="2761"/>
      <c r="U68" s="2761"/>
      <c r="V68" s="2761"/>
      <c r="W68" s="2761"/>
    </row>
    <row r="69" spans="11:23" ht="16.899999999999999" customHeight="1">
      <c r="K69" s="2761"/>
      <c r="L69" s="2761"/>
      <c r="M69" s="2761"/>
      <c r="N69" s="2761"/>
      <c r="O69" s="2761"/>
      <c r="P69" s="2761"/>
      <c r="Q69" s="2761"/>
      <c r="R69" s="2761"/>
      <c r="S69" s="2761"/>
      <c r="T69" s="2761"/>
      <c r="U69" s="2761"/>
      <c r="V69" s="2761"/>
      <c r="W69" s="2761"/>
    </row>
    <row r="70" spans="11:23" ht="16.899999999999999" customHeight="1">
      <c r="K70" s="2761"/>
      <c r="L70" s="2761"/>
      <c r="M70" s="2761"/>
      <c r="N70" s="2761"/>
      <c r="O70" s="2761"/>
      <c r="P70" s="2761"/>
      <c r="Q70" s="2761"/>
      <c r="R70" s="2761"/>
      <c r="S70" s="2761"/>
      <c r="T70" s="2761"/>
      <c r="U70" s="2761"/>
      <c r="V70" s="2761"/>
      <c r="W70" s="2761"/>
    </row>
    <row r="71" spans="11:23" ht="16.899999999999999" customHeight="1">
      <c r="K71" s="2761"/>
      <c r="L71" s="2761"/>
      <c r="M71" s="2761"/>
      <c r="N71" s="2761"/>
      <c r="O71" s="2761"/>
      <c r="P71" s="2761"/>
      <c r="Q71" s="2761"/>
      <c r="R71" s="2761"/>
      <c r="S71" s="2761"/>
      <c r="T71" s="2761"/>
      <c r="U71" s="2761"/>
      <c r="V71" s="2761"/>
      <c r="W71" s="2761"/>
    </row>
    <row r="72" spans="11:23" ht="16.899999999999999" customHeight="1">
      <c r="K72" s="2761"/>
      <c r="L72" s="2761"/>
      <c r="M72" s="2761"/>
      <c r="N72" s="2761"/>
      <c r="O72" s="2761"/>
      <c r="P72" s="2761"/>
      <c r="Q72" s="2761"/>
      <c r="R72" s="2761"/>
      <c r="S72" s="2761"/>
      <c r="T72" s="2761"/>
      <c r="U72" s="2761"/>
      <c r="V72" s="2761"/>
      <c r="W72" s="2761"/>
    </row>
    <row r="73" spans="11:23" ht="16.899999999999999" customHeight="1">
      <c r="K73" s="2786"/>
      <c r="L73" s="2786"/>
      <c r="M73" s="2786"/>
      <c r="N73" s="2786"/>
      <c r="O73" s="2786"/>
      <c r="P73" s="2786"/>
      <c r="Q73" s="2786"/>
      <c r="R73" s="2786"/>
      <c r="S73" s="2786"/>
      <c r="T73" s="2786"/>
      <c r="U73" s="2786"/>
      <c r="V73" s="2786"/>
      <c r="W73" s="2786"/>
    </row>
    <row r="74" spans="11:23" ht="16.899999999999999" customHeight="1">
      <c r="K74" s="2786"/>
      <c r="L74" s="2786"/>
      <c r="M74" s="2786"/>
      <c r="N74" s="2786"/>
      <c r="O74" s="2786"/>
      <c r="P74" s="2786"/>
      <c r="Q74" s="2786"/>
      <c r="R74" s="2786"/>
      <c r="S74" s="2786"/>
      <c r="T74" s="2786"/>
      <c r="U74" s="2786"/>
      <c r="V74" s="2786"/>
      <c r="W74" s="2786"/>
    </row>
    <row r="75" spans="11:23" ht="16.899999999999999" customHeight="1">
      <c r="K75" s="2751"/>
      <c r="L75" s="2751"/>
      <c r="M75" s="2751"/>
      <c r="N75" s="2751"/>
      <c r="O75" s="2751"/>
      <c r="P75" s="2751"/>
      <c r="Q75" s="2751"/>
      <c r="R75" s="2751"/>
      <c r="S75" s="2751"/>
      <c r="T75" s="2751"/>
      <c r="U75" s="2751"/>
      <c r="V75" s="2751"/>
      <c r="W75" s="2751"/>
    </row>
    <row r="76" spans="11:23" ht="16.899999999999999" customHeight="1">
      <c r="K76" s="2755"/>
      <c r="L76" s="2755"/>
      <c r="M76" s="2755"/>
      <c r="N76" s="2755"/>
      <c r="O76" s="2755"/>
      <c r="P76" s="2755"/>
      <c r="Q76" s="2755"/>
      <c r="R76" s="2755"/>
      <c r="S76" s="2755"/>
      <c r="T76" s="2755"/>
      <c r="U76" s="2755"/>
      <c r="V76" s="2755"/>
      <c r="W76" s="2755"/>
    </row>
    <row r="77" spans="11:23" ht="16.899999999999999" customHeight="1">
      <c r="K77" s="2786"/>
      <c r="L77" s="2786"/>
      <c r="M77" s="2786"/>
      <c r="N77" s="2786"/>
      <c r="O77" s="2786"/>
      <c r="P77" s="2786"/>
      <c r="Q77" s="2786"/>
      <c r="R77" s="2786"/>
      <c r="S77" s="2786"/>
      <c r="T77" s="2786"/>
      <c r="U77" s="2786"/>
      <c r="V77" s="2786"/>
      <c r="W77" s="2786"/>
    </row>
    <row r="78" spans="11:23" ht="16.899999999999999" customHeight="1">
      <c r="K78" s="2758"/>
      <c r="L78" s="2758"/>
      <c r="M78" s="2758"/>
      <c r="N78" s="2758"/>
      <c r="O78" s="2758"/>
      <c r="P78" s="2758"/>
      <c r="Q78" s="2758"/>
      <c r="R78" s="2758"/>
      <c r="S78" s="2758"/>
      <c r="T78" s="2758"/>
      <c r="U78" s="2758"/>
      <c r="V78" s="2758"/>
      <c r="W78" s="2758"/>
    </row>
    <row r="79" spans="11:23" ht="16.899999999999999" customHeight="1">
      <c r="K79" s="2803"/>
      <c r="L79" s="2803"/>
      <c r="M79" s="2803"/>
      <c r="N79" s="2803"/>
      <c r="O79" s="2803"/>
      <c r="P79" s="2803"/>
      <c r="Q79" s="2803"/>
      <c r="R79" s="2803"/>
      <c r="S79" s="2803"/>
      <c r="T79" s="2803"/>
      <c r="U79" s="2803"/>
      <c r="V79" s="2803"/>
      <c r="W79" s="2803"/>
    </row>
    <row r="80" spans="11:23" ht="16.899999999999999" customHeight="1">
      <c r="K80" s="2803"/>
      <c r="L80" s="2803"/>
      <c r="M80" s="2803"/>
      <c r="N80" s="2803"/>
      <c r="O80" s="2803"/>
      <c r="P80" s="2803"/>
      <c r="Q80" s="2803"/>
      <c r="R80" s="2803"/>
      <c r="S80" s="2803"/>
      <c r="T80" s="2803"/>
      <c r="U80" s="2803"/>
      <c r="V80" s="2803"/>
      <c r="W80" s="2803"/>
    </row>
    <row r="81" spans="11:23" ht="16.899999999999999" customHeight="1">
      <c r="K81" s="2803"/>
      <c r="L81" s="2803"/>
      <c r="M81" s="2803"/>
      <c r="N81" s="2803"/>
      <c r="O81" s="2803"/>
      <c r="P81" s="2803"/>
      <c r="Q81" s="2803"/>
      <c r="R81" s="2803"/>
      <c r="S81" s="2803"/>
      <c r="T81" s="2803"/>
      <c r="U81" s="2803"/>
      <c r="V81" s="2803"/>
      <c r="W81" s="2803"/>
    </row>
    <row r="82" spans="11:23" ht="16.899999999999999" customHeight="1">
      <c r="K82" s="2803"/>
      <c r="L82" s="2803"/>
      <c r="M82" s="2803"/>
      <c r="N82" s="2803"/>
      <c r="O82" s="2803"/>
      <c r="P82" s="2803"/>
      <c r="Q82" s="2803"/>
      <c r="R82" s="2803"/>
      <c r="S82" s="2803"/>
      <c r="T82" s="2803"/>
      <c r="U82" s="2803"/>
      <c r="V82" s="2803"/>
      <c r="W82" s="2803"/>
    </row>
    <row r="83" spans="11:23" ht="16.899999999999999" customHeight="1">
      <c r="K83" s="2803"/>
      <c r="L83" s="2803"/>
      <c r="M83" s="2803"/>
      <c r="N83" s="2803"/>
      <c r="O83" s="2803"/>
      <c r="P83" s="2803"/>
      <c r="Q83" s="2803"/>
      <c r="R83" s="2803"/>
      <c r="S83" s="2803"/>
      <c r="T83" s="2803"/>
      <c r="U83" s="2803"/>
      <c r="V83" s="2803"/>
      <c r="W83" s="2803"/>
    </row>
    <row r="84" spans="11:23" ht="16.899999999999999" customHeight="1">
      <c r="K84" s="2803"/>
      <c r="L84" s="2803"/>
      <c r="M84" s="2803"/>
      <c r="N84" s="2803"/>
      <c r="O84" s="2803"/>
      <c r="P84" s="2803"/>
      <c r="Q84" s="2803"/>
      <c r="R84" s="2803"/>
      <c r="S84" s="2803"/>
      <c r="T84" s="2803"/>
      <c r="U84" s="2803"/>
      <c r="V84" s="2803"/>
      <c r="W84" s="2803"/>
    </row>
    <row r="85" spans="11:23" ht="16.899999999999999" customHeight="1">
      <c r="K85" s="2803"/>
      <c r="L85" s="2803"/>
      <c r="M85" s="2803"/>
      <c r="N85" s="2803"/>
      <c r="O85" s="2803"/>
      <c r="P85" s="2803"/>
      <c r="Q85" s="2803"/>
      <c r="R85" s="2803"/>
      <c r="S85" s="2803"/>
      <c r="T85" s="2803"/>
      <c r="U85" s="2803"/>
      <c r="V85" s="2803"/>
      <c r="W85" s="2803"/>
    </row>
    <row r="86" spans="11:23" ht="16.899999999999999" customHeight="1">
      <c r="K86" s="2803"/>
      <c r="L86" s="2803"/>
      <c r="M86" s="2803"/>
      <c r="N86" s="2803"/>
      <c r="O86" s="2803"/>
      <c r="P86" s="2803"/>
      <c r="Q86" s="2803"/>
      <c r="R86" s="2803"/>
      <c r="S86" s="2803"/>
      <c r="T86" s="2803"/>
      <c r="U86" s="2803"/>
      <c r="V86" s="2803"/>
      <c r="W86" s="2803"/>
    </row>
    <row r="87" spans="11:23" ht="16.899999999999999" customHeight="1">
      <c r="K87" s="2803"/>
      <c r="L87" s="2803"/>
      <c r="M87" s="2803"/>
      <c r="N87" s="2803"/>
      <c r="O87" s="2803"/>
      <c r="P87" s="2803"/>
      <c r="Q87" s="2803"/>
      <c r="R87" s="2803"/>
      <c r="S87" s="2803"/>
      <c r="T87" s="2803"/>
      <c r="U87" s="2803"/>
      <c r="V87" s="2803"/>
      <c r="W87" s="2803"/>
    </row>
    <row r="88" spans="11:23" ht="16.899999999999999" customHeight="1">
      <c r="K88" s="2803"/>
      <c r="L88" s="2803"/>
      <c r="M88" s="2803"/>
      <c r="N88" s="2803"/>
      <c r="O88" s="2803"/>
      <c r="P88" s="2803"/>
      <c r="Q88" s="2803"/>
      <c r="R88" s="2803"/>
      <c r="S88" s="2803"/>
      <c r="T88" s="2803"/>
      <c r="U88" s="2803"/>
      <c r="V88" s="2803"/>
      <c r="W88" s="2803"/>
    </row>
    <row r="89" spans="11:23" ht="16.899999999999999" customHeight="1">
      <c r="K89" s="2803"/>
      <c r="L89" s="2803"/>
      <c r="M89" s="2803"/>
      <c r="N89" s="2803"/>
      <c r="O89" s="2803"/>
      <c r="P89" s="2803"/>
      <c r="Q89" s="2803"/>
      <c r="R89" s="2803"/>
      <c r="S89" s="2803"/>
      <c r="T89" s="2803"/>
      <c r="U89" s="2803"/>
      <c r="V89" s="2803"/>
      <c r="W89" s="2803"/>
    </row>
    <row r="90" spans="11:23" ht="16.899999999999999" customHeight="1">
      <c r="K90" s="2803"/>
      <c r="L90" s="2803"/>
      <c r="M90" s="2803"/>
      <c r="N90" s="2803"/>
      <c r="O90" s="2803"/>
      <c r="P90" s="2803"/>
      <c r="Q90" s="2803"/>
      <c r="R90" s="2803"/>
      <c r="S90" s="2803"/>
      <c r="T90" s="2803"/>
      <c r="U90" s="2803"/>
      <c r="V90" s="2803"/>
      <c r="W90" s="2803"/>
    </row>
    <row r="91" spans="11:23" ht="16.899999999999999" customHeight="1">
      <c r="K91" s="2803"/>
      <c r="L91" s="2803"/>
      <c r="M91" s="2803"/>
      <c r="N91" s="2803"/>
      <c r="O91" s="2803"/>
      <c r="P91" s="2803"/>
      <c r="Q91" s="2803"/>
      <c r="R91" s="2803"/>
      <c r="S91" s="2803"/>
      <c r="T91" s="2803"/>
      <c r="U91" s="2803"/>
      <c r="V91" s="2803"/>
      <c r="W91" s="2803"/>
    </row>
    <row r="92" spans="11:23" ht="16.899999999999999" customHeight="1">
      <c r="K92" s="2803"/>
      <c r="L92" s="2803"/>
      <c r="M92" s="2803"/>
      <c r="N92" s="2803"/>
      <c r="O92" s="2803"/>
      <c r="P92" s="2803"/>
      <c r="Q92" s="2803"/>
      <c r="R92" s="2803"/>
      <c r="S92" s="2803"/>
      <c r="T92" s="2803"/>
      <c r="U92" s="2803"/>
      <c r="V92" s="2803"/>
      <c r="W92" s="2803"/>
    </row>
    <row r="93" spans="11:23" ht="16.899999999999999" customHeight="1">
      <c r="K93" s="2803"/>
      <c r="L93" s="2803"/>
      <c r="M93" s="2803"/>
      <c r="N93" s="2803"/>
      <c r="O93" s="2803"/>
      <c r="P93" s="2803"/>
      <c r="Q93" s="2803"/>
      <c r="R93" s="2803"/>
      <c r="S93" s="2803"/>
      <c r="T93" s="2803"/>
      <c r="U93" s="2803"/>
      <c r="V93" s="2803"/>
      <c r="W93" s="2803"/>
    </row>
    <row r="94" spans="11:23" ht="16.899999999999999" customHeight="1">
      <c r="K94" s="2803"/>
      <c r="L94" s="2803"/>
      <c r="M94" s="2803"/>
      <c r="N94" s="2803"/>
      <c r="O94" s="2803"/>
      <c r="P94" s="2803"/>
      <c r="Q94" s="2803"/>
      <c r="R94" s="2803"/>
      <c r="S94" s="2803"/>
      <c r="T94" s="2803"/>
      <c r="U94" s="2803"/>
      <c r="V94" s="2803"/>
      <c r="W94" s="2803"/>
    </row>
    <row r="95" spans="11:23" ht="16.899999999999999" customHeight="1">
      <c r="K95" s="2803"/>
      <c r="L95" s="2803"/>
      <c r="M95" s="2803"/>
      <c r="N95" s="2803"/>
      <c r="O95" s="2803"/>
      <c r="P95" s="2803"/>
      <c r="Q95" s="2803"/>
      <c r="R95" s="2803"/>
      <c r="S95" s="2803"/>
      <c r="T95" s="2803"/>
      <c r="U95" s="2803"/>
      <c r="V95" s="2803"/>
      <c r="W95" s="2803"/>
    </row>
    <row r="96" spans="11:23" ht="16.899999999999999" customHeight="1">
      <c r="K96" s="2803"/>
      <c r="L96" s="2803"/>
      <c r="M96" s="2803"/>
      <c r="N96" s="2803"/>
      <c r="O96" s="2803"/>
      <c r="P96" s="2803"/>
      <c r="Q96" s="2803"/>
      <c r="R96" s="2803"/>
      <c r="S96" s="2803"/>
      <c r="T96" s="2803"/>
      <c r="U96" s="2803"/>
      <c r="V96" s="2803"/>
      <c r="W96" s="2803"/>
    </row>
    <row r="97" spans="11:23" ht="16.899999999999999" customHeight="1">
      <c r="K97" s="2758"/>
      <c r="L97" s="2758"/>
      <c r="M97" s="2758"/>
      <c r="N97" s="2758"/>
      <c r="O97" s="2758"/>
      <c r="P97" s="2758"/>
      <c r="Q97" s="2758"/>
      <c r="R97" s="2758"/>
      <c r="S97" s="2758"/>
      <c r="T97" s="2758"/>
      <c r="U97" s="2758"/>
      <c r="V97" s="2758"/>
      <c r="W97" s="2758"/>
    </row>
    <row r="98" spans="11:23" ht="16.899999999999999" customHeight="1">
      <c r="K98" s="2761"/>
      <c r="L98" s="2761"/>
      <c r="M98" s="2761"/>
      <c r="N98" s="2761"/>
      <c r="O98" s="2761"/>
      <c r="P98" s="2761"/>
      <c r="Q98" s="2761"/>
      <c r="R98" s="2761"/>
      <c r="S98" s="2761"/>
      <c r="T98" s="2761"/>
      <c r="U98" s="2761"/>
      <c r="V98" s="2761"/>
      <c r="W98" s="2761"/>
    </row>
    <row r="99" spans="11:23" ht="16.899999999999999" customHeight="1">
      <c r="K99" s="2761"/>
      <c r="L99" s="2761"/>
      <c r="M99" s="2761"/>
      <c r="N99" s="2761"/>
      <c r="O99" s="2761"/>
      <c r="P99" s="2761"/>
      <c r="Q99" s="2761"/>
      <c r="R99" s="2761"/>
      <c r="S99" s="2761"/>
      <c r="T99" s="2761"/>
      <c r="U99" s="2761"/>
      <c r="V99" s="2761"/>
      <c r="W99" s="2761"/>
    </row>
    <row r="100" spans="11:23" ht="16.899999999999999" customHeight="1">
      <c r="K100" s="2761"/>
      <c r="L100" s="2761"/>
      <c r="M100" s="2761"/>
      <c r="N100" s="2761"/>
      <c r="O100" s="2761"/>
      <c r="P100" s="2761"/>
      <c r="Q100" s="2761"/>
      <c r="R100" s="2761"/>
      <c r="S100" s="2761"/>
      <c r="T100" s="2761"/>
      <c r="U100" s="2761"/>
      <c r="V100" s="2761"/>
      <c r="W100" s="2761"/>
    </row>
    <row r="101" spans="11:23" ht="16.899999999999999" customHeight="1">
      <c r="K101" s="2761"/>
      <c r="L101" s="2761"/>
      <c r="M101" s="2761"/>
      <c r="N101" s="2761"/>
      <c r="O101" s="2761"/>
      <c r="P101" s="2761"/>
      <c r="Q101" s="2761"/>
      <c r="R101" s="2761"/>
      <c r="S101" s="2761"/>
      <c r="T101" s="2761"/>
      <c r="U101" s="2761"/>
      <c r="V101" s="2761"/>
      <c r="W101" s="2761"/>
    </row>
    <row r="102" spans="11:23" ht="16.899999999999999" customHeight="1">
      <c r="K102" s="2761"/>
      <c r="L102" s="2761"/>
      <c r="M102" s="2761"/>
      <c r="N102" s="2761"/>
      <c r="O102" s="2761"/>
      <c r="P102" s="2761"/>
      <c r="Q102" s="2761"/>
      <c r="R102" s="2761"/>
      <c r="S102" s="2761"/>
      <c r="T102" s="2761"/>
      <c r="U102" s="2761"/>
      <c r="V102" s="2761"/>
      <c r="W102" s="2761"/>
    </row>
    <row r="103" spans="11:23" ht="16.899999999999999" customHeight="1">
      <c r="K103" s="2761"/>
      <c r="L103" s="2761"/>
      <c r="M103" s="2761"/>
      <c r="N103" s="2761"/>
      <c r="O103" s="2761"/>
      <c r="P103" s="2761"/>
      <c r="Q103" s="2761"/>
      <c r="R103" s="2761"/>
      <c r="S103" s="2761"/>
      <c r="T103" s="2761"/>
      <c r="U103" s="2761"/>
      <c r="V103" s="2761"/>
      <c r="W103" s="2761"/>
    </row>
    <row r="104" spans="11:23" ht="16.899999999999999" customHeight="1">
      <c r="K104" s="2761"/>
      <c r="L104" s="2761"/>
      <c r="M104" s="2761"/>
      <c r="N104" s="2761"/>
      <c r="O104" s="2761"/>
      <c r="P104" s="2761"/>
      <c r="Q104" s="2761"/>
      <c r="R104" s="2761"/>
      <c r="S104" s="2761"/>
      <c r="T104" s="2761"/>
      <c r="U104" s="2761"/>
      <c r="V104" s="2761"/>
      <c r="W104" s="2761"/>
    </row>
    <row r="105" spans="11:23" ht="16.899999999999999" customHeight="1">
      <c r="K105" s="2761"/>
      <c r="L105" s="2761"/>
      <c r="M105" s="2761"/>
      <c r="N105" s="2761"/>
      <c r="O105" s="2761"/>
      <c r="P105" s="2761"/>
      <c r="Q105" s="2761"/>
      <c r="R105" s="2761"/>
      <c r="S105" s="2761"/>
      <c r="T105" s="2761"/>
      <c r="U105" s="2761"/>
      <c r="V105" s="2761"/>
      <c r="W105" s="2761"/>
    </row>
    <row r="106" spans="11:23" ht="16.899999999999999" customHeight="1">
      <c r="K106" s="2761"/>
      <c r="L106" s="2761"/>
      <c r="M106" s="2761"/>
      <c r="N106" s="2761"/>
      <c r="O106" s="2761"/>
      <c r="P106" s="2761"/>
      <c r="Q106" s="2761"/>
      <c r="R106" s="2761"/>
      <c r="S106" s="2761"/>
      <c r="T106" s="2761"/>
      <c r="U106" s="2761"/>
      <c r="V106" s="2761"/>
      <c r="W106" s="2761"/>
    </row>
    <row r="107" spans="11:23" ht="16.899999999999999" customHeight="1">
      <c r="K107" s="2761"/>
      <c r="L107" s="2761"/>
      <c r="M107" s="2761"/>
      <c r="N107" s="2761"/>
      <c r="O107" s="2761"/>
      <c r="P107" s="2761"/>
      <c r="Q107" s="2761"/>
      <c r="R107" s="2761"/>
      <c r="S107" s="2761"/>
      <c r="T107" s="2761"/>
      <c r="U107" s="2761"/>
      <c r="V107" s="2761"/>
      <c r="W107" s="2761"/>
    </row>
    <row r="108" spans="11:23" ht="16.899999999999999" customHeight="1">
      <c r="K108" s="2761"/>
      <c r="L108" s="2761"/>
      <c r="M108" s="2761"/>
      <c r="N108" s="2761"/>
      <c r="O108" s="2761"/>
      <c r="P108" s="2761"/>
      <c r="Q108" s="2761"/>
      <c r="R108" s="2761"/>
      <c r="S108" s="2761"/>
      <c r="T108" s="2761"/>
      <c r="U108" s="2761"/>
      <c r="V108" s="2761"/>
      <c r="W108" s="2761"/>
    </row>
    <row r="109" spans="11:23" ht="16.899999999999999" customHeight="1">
      <c r="K109" s="2761"/>
      <c r="L109" s="2761"/>
      <c r="M109" s="2761"/>
      <c r="N109" s="2761"/>
      <c r="O109" s="2761"/>
      <c r="P109" s="2761"/>
      <c r="Q109" s="2761"/>
      <c r="R109" s="2761"/>
      <c r="S109" s="2761"/>
      <c r="T109" s="2761"/>
      <c r="U109" s="2761"/>
      <c r="V109" s="2761"/>
      <c r="W109" s="2761"/>
    </row>
    <row r="110" spans="11:23" ht="16.899999999999999" customHeight="1">
      <c r="K110" s="2761"/>
      <c r="L110" s="2761"/>
      <c r="M110" s="2761"/>
      <c r="N110" s="2761"/>
      <c r="O110" s="2761"/>
      <c r="P110" s="2761"/>
      <c r="Q110" s="2761"/>
      <c r="R110" s="2761"/>
      <c r="S110" s="2761"/>
      <c r="T110" s="2761"/>
      <c r="U110" s="2761"/>
      <c r="V110" s="2761"/>
      <c r="W110" s="2761"/>
    </row>
    <row r="111" spans="11:23" ht="16.899999999999999" customHeight="1">
      <c r="K111" s="2761"/>
      <c r="L111" s="2761"/>
      <c r="M111" s="2761"/>
      <c r="N111" s="2761"/>
      <c r="O111" s="2761"/>
      <c r="P111" s="2761"/>
      <c r="Q111" s="2761"/>
      <c r="R111" s="2761"/>
      <c r="S111" s="2761"/>
      <c r="T111" s="2761"/>
      <c r="U111" s="2761"/>
      <c r="V111" s="2761"/>
      <c r="W111" s="2761"/>
    </row>
    <row r="112" spans="11:23" ht="16.899999999999999" customHeight="1">
      <c r="K112" s="2761"/>
      <c r="L112" s="2761"/>
      <c r="M112" s="2761"/>
      <c r="N112" s="2761"/>
      <c r="O112" s="2761"/>
      <c r="P112" s="2761"/>
      <c r="Q112" s="2761"/>
      <c r="R112" s="2761"/>
      <c r="S112" s="2761"/>
      <c r="T112" s="2761"/>
      <c r="U112" s="2761"/>
      <c r="V112" s="2761"/>
      <c r="W112" s="2761"/>
    </row>
    <row r="113" spans="11:23" ht="16.899999999999999" customHeight="1">
      <c r="K113" s="2761"/>
      <c r="L113" s="2761"/>
      <c r="M113" s="2761"/>
      <c r="N113" s="2761"/>
      <c r="O113" s="2761"/>
      <c r="P113" s="2761"/>
      <c r="Q113" s="2761"/>
      <c r="R113" s="2761"/>
      <c r="S113" s="2761"/>
      <c r="T113" s="2761"/>
      <c r="U113" s="2761"/>
      <c r="V113" s="2761"/>
      <c r="W113" s="2761"/>
    </row>
    <row r="114" spans="11:23" ht="16.899999999999999" customHeight="1">
      <c r="K114" s="2761"/>
      <c r="L114" s="2761"/>
      <c r="M114" s="2761"/>
      <c r="N114" s="2761"/>
      <c r="O114" s="2761"/>
      <c r="P114" s="2761"/>
      <c r="Q114" s="2761"/>
      <c r="R114" s="2761"/>
      <c r="S114" s="2761"/>
      <c r="T114" s="2761"/>
      <c r="U114" s="2761"/>
      <c r="V114" s="2761"/>
      <c r="W114" s="2761"/>
    </row>
    <row r="115" spans="11:23" ht="16.899999999999999" customHeight="1">
      <c r="K115" s="2761"/>
      <c r="L115" s="2761"/>
      <c r="M115" s="2761"/>
      <c r="N115" s="2761"/>
      <c r="O115" s="2761"/>
      <c r="P115" s="2761"/>
      <c r="Q115" s="2761"/>
      <c r="R115" s="2761"/>
      <c r="S115" s="2761"/>
      <c r="T115" s="2761"/>
      <c r="U115" s="2761"/>
      <c r="V115" s="2761"/>
      <c r="W115" s="2761"/>
    </row>
    <row r="116" spans="11:23" ht="16.899999999999999" customHeight="1">
      <c r="K116" s="2761"/>
      <c r="L116" s="2761"/>
      <c r="M116" s="2761"/>
      <c r="N116" s="2761"/>
      <c r="O116" s="2761"/>
      <c r="P116" s="2761"/>
      <c r="Q116" s="2761"/>
      <c r="R116" s="2761"/>
      <c r="S116" s="2761"/>
      <c r="T116" s="2761"/>
      <c r="U116" s="2761"/>
      <c r="V116" s="2761"/>
      <c r="W116" s="2761"/>
    </row>
    <row r="117" spans="11:23" ht="16.899999999999999" customHeight="1">
      <c r="K117" s="2761"/>
      <c r="L117" s="2761"/>
      <c r="M117" s="2761"/>
      <c r="N117" s="2761"/>
      <c r="O117" s="2761"/>
      <c r="P117" s="2761"/>
      <c r="Q117" s="2761"/>
      <c r="R117" s="2761"/>
      <c r="S117" s="2761"/>
      <c r="T117" s="2761"/>
      <c r="U117" s="2761"/>
      <c r="V117" s="2761"/>
      <c r="W117" s="2761"/>
    </row>
    <row r="118" spans="11:23" ht="16.899999999999999" customHeight="1">
      <c r="K118" s="2761"/>
      <c r="L118" s="2761"/>
      <c r="M118" s="2761"/>
      <c r="N118" s="2761"/>
      <c r="O118" s="2761"/>
      <c r="P118" s="2761"/>
      <c r="Q118" s="2761"/>
      <c r="R118" s="2761"/>
      <c r="S118" s="2761"/>
      <c r="T118" s="2761"/>
      <c r="U118" s="2761"/>
      <c r="V118" s="2761"/>
      <c r="W118" s="2761"/>
    </row>
    <row r="119" spans="11:23" ht="16.899999999999999" customHeight="1">
      <c r="K119" s="2761"/>
      <c r="L119" s="2761"/>
      <c r="M119" s="2761"/>
      <c r="N119" s="2761"/>
      <c r="O119" s="2761"/>
      <c r="P119" s="2761"/>
      <c r="Q119" s="2761"/>
      <c r="R119" s="2761"/>
      <c r="S119" s="2761"/>
      <c r="T119" s="2761"/>
      <c r="U119" s="2761"/>
      <c r="V119" s="2761"/>
      <c r="W119" s="2761"/>
    </row>
    <row r="120" spans="11:23" ht="16.899999999999999" customHeight="1">
      <c r="K120" s="2761"/>
      <c r="L120" s="2761"/>
      <c r="M120" s="2761"/>
      <c r="N120" s="2761"/>
      <c r="O120" s="2761"/>
      <c r="P120" s="2761"/>
      <c r="Q120" s="2761"/>
      <c r="R120" s="2761"/>
      <c r="S120" s="2761"/>
      <c r="T120" s="2761"/>
      <c r="U120" s="2761"/>
      <c r="V120" s="2761"/>
      <c r="W120" s="2761"/>
    </row>
    <row r="121" spans="11:23" ht="16.899999999999999" customHeight="1">
      <c r="K121" s="2761"/>
      <c r="L121" s="2761"/>
      <c r="M121" s="2761"/>
      <c r="N121" s="2761"/>
      <c r="O121" s="2761"/>
      <c r="P121" s="2761"/>
      <c r="Q121" s="2761"/>
      <c r="R121" s="2761"/>
      <c r="S121" s="2761"/>
      <c r="T121" s="2761"/>
      <c r="U121" s="2761"/>
      <c r="V121" s="2761"/>
      <c r="W121" s="2761"/>
    </row>
    <row r="122" spans="11:23" ht="16.899999999999999" customHeight="1">
      <c r="K122" s="2761"/>
      <c r="L122" s="2761"/>
      <c r="M122" s="2761"/>
      <c r="N122" s="2761"/>
      <c r="O122" s="2761"/>
      <c r="P122" s="2761"/>
      <c r="Q122" s="2761"/>
      <c r="R122" s="2761"/>
      <c r="S122" s="2761"/>
      <c r="T122" s="2761"/>
      <c r="U122" s="2761"/>
      <c r="V122" s="2761"/>
      <c r="W122" s="2761"/>
    </row>
    <row r="123" spans="11:23" ht="16.899999999999999" customHeight="1">
      <c r="K123" s="2761"/>
      <c r="L123" s="2761"/>
      <c r="M123" s="2761"/>
      <c r="N123" s="2761"/>
      <c r="O123" s="2761"/>
      <c r="P123" s="2761"/>
      <c r="Q123" s="2761"/>
      <c r="R123" s="2761"/>
      <c r="S123" s="2761"/>
      <c r="T123" s="2761"/>
      <c r="U123" s="2761"/>
      <c r="V123" s="2761"/>
      <c r="W123" s="2761"/>
    </row>
    <row r="124" spans="11:23" ht="16.899999999999999" customHeight="1">
      <c r="K124" s="2761"/>
      <c r="L124" s="2761"/>
      <c r="M124" s="2761"/>
      <c r="N124" s="2761"/>
      <c r="O124" s="2761"/>
      <c r="P124" s="2761"/>
      <c r="Q124" s="2761"/>
      <c r="R124" s="2761"/>
      <c r="S124" s="2761"/>
      <c r="T124" s="2761"/>
      <c r="U124" s="2761"/>
      <c r="V124" s="2761"/>
      <c r="W124" s="2761"/>
    </row>
    <row r="125" spans="11:23" ht="16.899999999999999" customHeight="1">
      <c r="K125" s="2761"/>
      <c r="L125" s="2761"/>
      <c r="M125" s="2761"/>
      <c r="N125" s="2761"/>
      <c r="O125" s="2761"/>
      <c r="P125" s="2761"/>
      <c r="Q125" s="2761"/>
      <c r="R125" s="2761"/>
      <c r="S125" s="2761"/>
      <c r="T125" s="2761"/>
      <c r="U125" s="2761"/>
      <c r="V125" s="2761"/>
      <c r="W125" s="2761"/>
    </row>
    <row r="126" spans="11:23" ht="16.899999999999999" customHeight="1">
      <c r="K126" s="2761"/>
      <c r="L126" s="2761"/>
      <c r="M126" s="2761"/>
      <c r="N126" s="2761"/>
      <c r="O126" s="2761"/>
      <c r="P126" s="2761"/>
      <c r="Q126" s="2761"/>
      <c r="R126" s="2761"/>
      <c r="S126" s="2761"/>
      <c r="T126" s="2761"/>
      <c r="U126" s="2761"/>
      <c r="V126" s="2761"/>
      <c r="W126" s="2761"/>
    </row>
    <row r="127" spans="11:23" ht="16.899999999999999" customHeight="1">
      <c r="K127" s="2761"/>
      <c r="L127" s="2761"/>
      <c r="M127" s="2761"/>
      <c r="N127" s="2761"/>
      <c r="O127" s="2761"/>
      <c r="P127" s="2761"/>
      <c r="Q127" s="2761"/>
      <c r="R127" s="2761"/>
      <c r="S127" s="2761"/>
      <c r="T127" s="2761"/>
      <c r="U127" s="2761"/>
      <c r="V127" s="2761"/>
      <c r="W127" s="2761"/>
    </row>
    <row r="128" spans="11:23" ht="16.899999999999999" customHeight="1">
      <c r="K128" s="2761"/>
      <c r="L128" s="2761"/>
      <c r="M128" s="2761"/>
      <c r="N128" s="2761"/>
      <c r="O128" s="2761"/>
      <c r="P128" s="2761"/>
      <c r="Q128" s="2761"/>
      <c r="R128" s="2761"/>
      <c r="S128" s="2761"/>
      <c r="T128" s="2761"/>
      <c r="U128" s="2761"/>
      <c r="V128" s="2761"/>
      <c r="W128" s="2761"/>
    </row>
    <row r="129" spans="11:23" ht="16.899999999999999" customHeight="1">
      <c r="K129" s="2761"/>
      <c r="L129" s="2761"/>
      <c r="M129" s="2761"/>
      <c r="N129" s="2761"/>
      <c r="O129" s="2761"/>
      <c r="P129" s="2761"/>
      <c r="Q129" s="2761"/>
      <c r="R129" s="2761"/>
      <c r="S129" s="2761"/>
      <c r="T129" s="2761"/>
      <c r="U129" s="2761"/>
      <c r="V129" s="2761"/>
      <c r="W129" s="2761"/>
    </row>
    <row r="130" spans="11:23" ht="16.899999999999999" customHeight="1">
      <c r="K130" s="2761"/>
      <c r="L130" s="2761"/>
      <c r="M130" s="2761"/>
      <c r="N130" s="2761"/>
      <c r="O130" s="2761"/>
      <c r="P130" s="2761"/>
      <c r="Q130" s="2761"/>
      <c r="R130" s="2761"/>
      <c r="S130" s="2761"/>
      <c r="T130" s="2761"/>
      <c r="U130" s="2761"/>
      <c r="V130" s="2761"/>
      <c r="W130" s="2761"/>
    </row>
    <row r="131" spans="11:23" ht="16.899999999999999" customHeight="1">
      <c r="K131" s="2761"/>
      <c r="L131" s="2761"/>
      <c r="M131" s="2761"/>
      <c r="N131" s="2761"/>
      <c r="O131" s="2761"/>
      <c r="P131" s="2761"/>
      <c r="Q131" s="2761"/>
      <c r="R131" s="2761"/>
      <c r="S131" s="2761"/>
      <c r="T131" s="2761"/>
      <c r="U131" s="2761"/>
      <c r="V131" s="2761"/>
      <c r="W131" s="2761"/>
    </row>
    <row r="132" spans="11:23" ht="16.899999999999999" customHeight="1">
      <c r="K132" s="2761"/>
      <c r="L132" s="2761"/>
      <c r="M132" s="2761"/>
      <c r="N132" s="2761"/>
      <c r="O132" s="2761"/>
      <c r="P132" s="2761"/>
      <c r="Q132" s="2761"/>
      <c r="R132" s="2761"/>
      <c r="S132" s="2761"/>
      <c r="T132" s="2761"/>
      <c r="U132" s="2761"/>
      <c r="V132" s="2761"/>
      <c r="W132" s="2761"/>
    </row>
    <row r="133" spans="11:23" ht="16.899999999999999" customHeight="1">
      <c r="K133" s="2761"/>
      <c r="L133" s="2761"/>
      <c r="M133" s="2761"/>
      <c r="N133" s="2761"/>
      <c r="O133" s="2761"/>
      <c r="P133" s="2761"/>
      <c r="Q133" s="2761"/>
      <c r="R133" s="2761"/>
      <c r="S133" s="2761"/>
      <c r="T133" s="2761"/>
      <c r="U133" s="2761"/>
      <c r="V133" s="2761"/>
      <c r="W133" s="2761"/>
    </row>
    <row r="134" spans="11:23" ht="16.899999999999999" customHeight="1">
      <c r="K134" s="2786"/>
      <c r="L134" s="2786"/>
      <c r="M134" s="2786"/>
      <c r="N134" s="2786"/>
      <c r="O134" s="2786"/>
      <c r="P134" s="2786"/>
      <c r="Q134" s="2786"/>
      <c r="R134" s="2786"/>
      <c r="S134" s="2786"/>
      <c r="T134" s="2786"/>
      <c r="U134" s="2786"/>
      <c r="V134" s="2786"/>
      <c r="W134" s="2786"/>
    </row>
    <row r="135" spans="11:23" ht="16.899999999999999" customHeight="1">
      <c r="K135" s="2786"/>
      <c r="L135" s="2786"/>
      <c r="M135" s="2786"/>
      <c r="N135" s="2786"/>
      <c r="O135" s="2786"/>
      <c r="P135" s="2786"/>
      <c r="Q135" s="2786"/>
      <c r="R135" s="2786"/>
      <c r="S135" s="2786"/>
      <c r="T135" s="2786"/>
      <c r="U135" s="2786"/>
      <c r="V135" s="2786"/>
      <c r="W135" s="2786"/>
    </row>
    <row r="136" spans="11:23" ht="16.899999999999999" customHeight="1">
      <c r="K136" s="2751"/>
      <c r="L136" s="2751"/>
      <c r="M136" s="2751"/>
      <c r="N136" s="2751"/>
      <c r="O136" s="2751"/>
      <c r="P136" s="2751"/>
      <c r="Q136" s="2751"/>
      <c r="R136" s="2751"/>
      <c r="S136" s="2751"/>
      <c r="T136" s="2751"/>
      <c r="U136" s="2751"/>
      <c r="V136" s="2751"/>
      <c r="W136" s="2751"/>
    </row>
    <row r="137" spans="11:23" ht="16.899999999999999" customHeight="1">
      <c r="K137" s="2755"/>
      <c r="L137" s="2755"/>
      <c r="M137" s="2755"/>
      <c r="N137" s="2755"/>
      <c r="O137" s="2755"/>
      <c r="P137" s="2755"/>
      <c r="Q137" s="2755"/>
      <c r="R137" s="2755"/>
      <c r="S137" s="2755"/>
      <c r="T137" s="2755"/>
      <c r="U137" s="2755"/>
      <c r="V137" s="2755"/>
      <c r="W137" s="2755"/>
    </row>
    <row r="138" spans="11:23" ht="16.899999999999999" customHeight="1">
      <c r="K138" s="2804"/>
      <c r="L138" s="2804"/>
      <c r="M138" s="2804"/>
      <c r="N138" s="2804"/>
      <c r="O138" s="2804"/>
      <c r="P138" s="2804"/>
      <c r="Q138" s="2804"/>
      <c r="R138" s="2804"/>
      <c r="S138" s="2804"/>
      <c r="T138" s="2804"/>
      <c r="U138" s="2804"/>
      <c r="V138" s="2804"/>
      <c r="W138" s="2804"/>
    </row>
    <row r="139" spans="11:23" ht="16.899999999999999" customHeight="1">
      <c r="K139" s="2805"/>
      <c r="L139" s="2805"/>
      <c r="M139" s="2805"/>
      <c r="N139" s="2805"/>
      <c r="O139" s="2805"/>
      <c r="P139" s="2805"/>
      <c r="Q139" s="2805"/>
      <c r="R139" s="2805"/>
      <c r="S139" s="2805"/>
      <c r="T139" s="2805"/>
      <c r="U139" s="2805"/>
      <c r="V139" s="2805"/>
      <c r="W139" s="2805"/>
    </row>
    <row r="140" spans="11:23" ht="16.899999999999999" customHeight="1">
      <c r="K140" s="2806"/>
      <c r="L140" s="2806"/>
      <c r="M140" s="2806"/>
      <c r="N140" s="2806"/>
      <c r="O140" s="2806"/>
      <c r="P140" s="2806"/>
      <c r="Q140" s="2806"/>
      <c r="R140" s="2806"/>
      <c r="S140" s="2806"/>
      <c r="T140" s="2806"/>
      <c r="U140" s="2806"/>
      <c r="V140" s="2806"/>
      <c r="W140" s="2806"/>
    </row>
    <row r="141" spans="11:23" ht="16.899999999999999" customHeight="1">
      <c r="K141" s="2805"/>
      <c r="L141" s="2805"/>
      <c r="M141" s="2805"/>
      <c r="N141" s="2805"/>
      <c r="O141" s="2805"/>
      <c r="P141" s="2805"/>
      <c r="Q141" s="2805"/>
      <c r="R141" s="2805"/>
      <c r="S141" s="2805"/>
      <c r="T141" s="2805"/>
      <c r="U141" s="2805"/>
      <c r="V141" s="2805"/>
      <c r="W141" s="2805"/>
    </row>
    <row r="142" spans="11:23" ht="16.899999999999999" customHeight="1">
      <c r="K142" s="2806"/>
      <c r="L142" s="2806"/>
      <c r="M142" s="2806"/>
      <c r="N142" s="2806"/>
      <c r="O142" s="2806"/>
      <c r="P142" s="2806"/>
      <c r="Q142" s="2806"/>
      <c r="R142" s="2806"/>
      <c r="S142" s="2806"/>
      <c r="T142" s="2806"/>
      <c r="U142" s="2806"/>
      <c r="V142" s="2806"/>
      <c r="W142" s="2806"/>
    </row>
    <row r="143" spans="11:23" ht="16.899999999999999" customHeight="1">
      <c r="K143" s="2806"/>
      <c r="L143" s="2806"/>
      <c r="M143" s="2806"/>
      <c r="N143" s="2806"/>
      <c r="O143" s="2806"/>
      <c r="P143" s="2806"/>
      <c r="Q143" s="2806"/>
      <c r="R143" s="2806"/>
      <c r="S143" s="2806"/>
      <c r="T143" s="2806"/>
      <c r="U143" s="2806"/>
      <c r="V143" s="2806"/>
      <c r="W143" s="2806"/>
    </row>
    <row r="144" spans="11:23" ht="16.899999999999999" customHeight="1">
      <c r="K144" s="2807"/>
      <c r="L144" s="2807"/>
      <c r="M144" s="2807"/>
      <c r="N144" s="2807"/>
      <c r="O144" s="2807"/>
      <c r="P144" s="2807"/>
      <c r="Q144" s="2807"/>
      <c r="R144" s="2807"/>
      <c r="S144" s="2807"/>
      <c r="T144" s="2807"/>
      <c r="U144" s="2807"/>
      <c r="V144" s="2807"/>
      <c r="W144" s="2807"/>
    </row>
    <row r="145" spans="11:23" ht="16.899999999999999" customHeight="1">
      <c r="K145" s="2794"/>
      <c r="L145" s="2794"/>
      <c r="M145" s="2794"/>
      <c r="N145" s="2794"/>
      <c r="O145" s="2794"/>
      <c r="P145" s="2794"/>
      <c r="Q145" s="2794"/>
      <c r="R145" s="2794"/>
      <c r="S145" s="2794"/>
      <c r="T145" s="2794"/>
      <c r="U145" s="2794"/>
      <c r="V145" s="2794"/>
      <c r="W145" s="2794"/>
    </row>
    <row r="146" spans="11:23" ht="16.899999999999999" customHeight="1">
      <c r="K146" s="2794"/>
      <c r="L146" s="2794"/>
      <c r="M146" s="2794"/>
      <c r="N146" s="2794"/>
      <c r="O146" s="2794"/>
      <c r="P146" s="2794"/>
      <c r="Q146" s="2794"/>
      <c r="R146" s="2794"/>
      <c r="S146" s="2794"/>
      <c r="T146" s="2794"/>
      <c r="U146" s="2794"/>
      <c r="V146" s="2794"/>
      <c r="W146" s="2794"/>
    </row>
    <row r="147" spans="11:23" ht="16.899999999999999" customHeight="1">
      <c r="K147" s="2751"/>
      <c r="L147" s="2751"/>
      <c r="M147" s="2751"/>
      <c r="N147" s="2751"/>
      <c r="O147" s="2751"/>
      <c r="P147" s="2751"/>
      <c r="Q147" s="2751"/>
      <c r="R147" s="2751"/>
      <c r="S147" s="2751"/>
      <c r="T147" s="2751"/>
      <c r="U147" s="2751"/>
      <c r="V147" s="2751"/>
      <c r="W147" s="2751"/>
    </row>
    <row r="148" spans="11:23" ht="16.899999999999999" customHeight="1">
      <c r="K148" s="2755"/>
      <c r="L148" s="2755"/>
      <c r="M148" s="2755"/>
      <c r="N148" s="2755"/>
      <c r="O148" s="2755"/>
      <c r="P148" s="2755"/>
      <c r="Q148" s="2755"/>
      <c r="R148" s="2755"/>
      <c r="S148" s="2755"/>
      <c r="T148" s="2755"/>
      <c r="U148" s="2755"/>
      <c r="V148" s="2755"/>
      <c r="W148" s="2755"/>
    </row>
    <row r="149" spans="11:23" ht="16.899999999999999" customHeight="1">
      <c r="K149" s="2786"/>
      <c r="L149" s="2786"/>
      <c r="M149" s="2786"/>
      <c r="N149" s="2786"/>
      <c r="O149" s="2786"/>
      <c r="P149" s="2786"/>
      <c r="Q149" s="2786"/>
      <c r="R149" s="2786"/>
      <c r="S149" s="2786"/>
      <c r="T149" s="2786"/>
      <c r="U149" s="2786"/>
      <c r="V149" s="2786"/>
      <c r="W149" s="2786"/>
    </row>
    <row r="150" spans="11:23" ht="16.899999999999999" customHeight="1">
      <c r="K150" s="2805"/>
      <c r="L150" s="2805"/>
      <c r="M150" s="2805"/>
      <c r="N150" s="2805"/>
      <c r="O150" s="2805"/>
      <c r="P150" s="2805"/>
      <c r="Q150" s="2805"/>
      <c r="R150" s="2805"/>
      <c r="S150" s="2805"/>
      <c r="T150" s="2805"/>
      <c r="U150" s="2805"/>
      <c r="V150" s="2805"/>
      <c r="W150" s="2805"/>
    </row>
    <row r="151" spans="11:23" ht="16.899999999999999" customHeight="1">
      <c r="K151" s="2808"/>
      <c r="L151" s="2808"/>
      <c r="M151" s="2808"/>
      <c r="N151" s="2808"/>
      <c r="O151" s="2808"/>
      <c r="P151" s="2808"/>
      <c r="Q151" s="2808"/>
      <c r="R151" s="2808"/>
      <c r="S151" s="2808"/>
      <c r="T151" s="2808"/>
      <c r="U151" s="2808"/>
      <c r="V151" s="2808"/>
      <c r="W151" s="2808"/>
    </row>
    <row r="152" spans="11:23" ht="16.899999999999999" customHeight="1">
      <c r="K152" s="2809"/>
      <c r="L152" s="2809"/>
      <c r="M152" s="2809"/>
      <c r="N152" s="2809"/>
      <c r="O152" s="2809"/>
      <c r="P152" s="2809"/>
      <c r="Q152" s="2809"/>
      <c r="R152" s="2809"/>
      <c r="S152" s="2809"/>
      <c r="T152" s="2809"/>
      <c r="U152" s="2809"/>
      <c r="V152" s="2809"/>
      <c r="W152" s="2809"/>
    </row>
    <row r="153" spans="11:23" ht="16.899999999999999" customHeight="1">
      <c r="K153" s="2808"/>
      <c r="L153" s="2808"/>
      <c r="M153" s="2808"/>
      <c r="N153" s="2808"/>
      <c r="O153" s="2808"/>
      <c r="P153" s="2808"/>
      <c r="Q153" s="2808"/>
      <c r="R153" s="2808"/>
      <c r="S153" s="2808"/>
      <c r="T153" s="2808"/>
      <c r="U153" s="2808"/>
      <c r="V153" s="2808"/>
      <c r="W153" s="2808"/>
    </row>
    <row r="154" spans="11:23" ht="16.899999999999999" customHeight="1">
      <c r="K154" s="2808"/>
      <c r="L154" s="2808"/>
      <c r="M154" s="2808"/>
      <c r="N154" s="2808"/>
      <c r="O154" s="2808"/>
      <c r="P154" s="2808"/>
      <c r="Q154" s="2808"/>
      <c r="R154" s="2808"/>
      <c r="S154" s="2808"/>
      <c r="T154" s="2808"/>
      <c r="U154" s="2808"/>
      <c r="V154" s="2808"/>
      <c r="W154" s="2808"/>
    </row>
    <row r="155" spans="11:23" ht="16.899999999999999" customHeight="1">
      <c r="K155" s="2808"/>
      <c r="L155" s="2808"/>
      <c r="M155" s="2808"/>
      <c r="N155" s="2808"/>
      <c r="O155" s="2808"/>
      <c r="P155" s="2808"/>
      <c r="Q155" s="2808"/>
      <c r="R155" s="2808"/>
      <c r="S155" s="2808"/>
      <c r="T155" s="2808"/>
      <c r="U155" s="2808"/>
      <c r="V155" s="2808"/>
      <c r="W155" s="2808"/>
    </row>
    <row r="156" spans="11:23" ht="16.899999999999999" customHeight="1">
      <c r="K156" s="2808"/>
      <c r="L156" s="2808"/>
      <c r="M156" s="2808"/>
      <c r="N156" s="2808"/>
      <c r="O156" s="2808"/>
      <c r="P156" s="2808"/>
      <c r="Q156" s="2808"/>
      <c r="R156" s="2808"/>
      <c r="S156" s="2808"/>
      <c r="T156" s="2808"/>
      <c r="U156" s="2808"/>
      <c r="V156" s="2808"/>
      <c r="W156" s="2808"/>
    </row>
    <row r="157" spans="11:23" ht="16.899999999999999" customHeight="1">
      <c r="K157" s="2808"/>
      <c r="L157" s="2808"/>
      <c r="M157" s="2808"/>
      <c r="N157" s="2808"/>
      <c r="O157" s="2808"/>
      <c r="P157" s="2808"/>
      <c r="Q157" s="2808"/>
      <c r="R157" s="2808"/>
      <c r="S157" s="2808"/>
      <c r="T157" s="2808"/>
      <c r="U157" s="2808"/>
      <c r="V157" s="2808"/>
      <c r="W157" s="2808"/>
    </row>
    <row r="158" spans="11:23" ht="16.899999999999999" customHeight="1">
      <c r="K158" s="2808"/>
      <c r="L158" s="2808"/>
      <c r="M158" s="2808"/>
      <c r="N158" s="2808"/>
      <c r="O158" s="2808"/>
      <c r="P158" s="2808"/>
      <c r="Q158" s="2808"/>
      <c r="R158" s="2808"/>
      <c r="S158" s="2808"/>
      <c r="T158" s="2808"/>
      <c r="U158" s="2808"/>
      <c r="V158" s="2808"/>
      <c r="W158" s="2808"/>
    </row>
  </sheetData>
  <mergeCells count="13">
    <mergeCell ref="C3:W3"/>
    <mergeCell ref="C21:C22"/>
    <mergeCell ref="C23:C25"/>
    <mergeCell ref="M6:Q6"/>
    <mergeCell ref="S6:W6"/>
    <mergeCell ref="M17:Q17"/>
    <mergeCell ref="S17:W17"/>
    <mergeCell ref="C6:D7"/>
    <mergeCell ref="F6:J6"/>
    <mergeCell ref="C10:C11"/>
    <mergeCell ref="C12:C14"/>
    <mergeCell ref="C17:D18"/>
    <mergeCell ref="F17:J17"/>
  </mergeCells>
  <hyperlinks>
    <hyperlink ref="A1" location="ÍNDICE!B2" display="Indíce"/>
  </hyperlinks>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A1:BG27"/>
  <sheetViews>
    <sheetView showGridLines="0" zoomScale="60" zoomScaleNormal="60" workbookViewId="0">
      <selection activeCell="E4" sqref="E4:BC27"/>
    </sheetView>
  </sheetViews>
  <sheetFormatPr defaultColWidth="9.28515625" defaultRowHeight="18" customHeight="1"/>
  <cols>
    <col min="1" max="1" width="7.42578125" style="430" customWidth="1"/>
    <col min="2" max="2" width="42.7109375" style="25" customWidth="1"/>
    <col min="3" max="3" width="16" style="25" customWidth="1"/>
    <col min="4" max="4" width="6.140625" style="25" customWidth="1"/>
    <col min="5" max="6" width="9.42578125" style="25" customWidth="1"/>
    <col min="7" max="7" width="5.28515625" style="25" customWidth="1"/>
    <col min="8" max="9" width="9.42578125" style="25" customWidth="1"/>
    <col min="10" max="10" width="4.7109375" style="25" customWidth="1"/>
    <col min="11" max="12" width="9.42578125" style="25" customWidth="1"/>
    <col min="13" max="13" width="4.7109375" style="25" customWidth="1"/>
    <col min="14" max="15" width="9.42578125" style="25" customWidth="1"/>
    <col min="16" max="16" width="4.42578125" style="25" customWidth="1"/>
    <col min="17" max="19" width="13.7109375" style="25" customWidth="1"/>
    <col min="20" max="20" width="5.7109375" style="25" customWidth="1"/>
    <col min="21" max="22" width="9.42578125" style="25" customWidth="1"/>
    <col min="23" max="23" width="5.28515625" style="25" customWidth="1"/>
    <col min="24" max="25" width="9.42578125" style="25" customWidth="1"/>
    <col min="26" max="26" width="4.7109375" style="25" customWidth="1"/>
    <col min="27" max="28" width="9.42578125" style="25" customWidth="1"/>
    <col min="29" max="29" width="4.7109375" style="25" customWidth="1"/>
    <col min="30" max="31" width="9.42578125" style="25" customWidth="1"/>
    <col min="32" max="32" width="5.7109375" style="25" customWidth="1"/>
    <col min="33" max="35" width="11.42578125" style="25" customWidth="1"/>
    <col min="36" max="36" width="5.28515625" style="25" customWidth="1"/>
    <col min="37" max="38" width="9.42578125" style="25" customWidth="1"/>
    <col min="39" max="39" width="5.28515625" style="25" customWidth="1"/>
    <col min="40" max="41" width="9.42578125" style="25" customWidth="1"/>
    <col min="42" max="42" width="4.7109375" style="25" customWidth="1"/>
    <col min="43" max="44" width="9.42578125" style="25" customWidth="1"/>
    <col min="45" max="45" width="4.7109375" style="25" customWidth="1"/>
    <col min="46" max="47" width="9.42578125" style="25" customWidth="1"/>
    <col min="48" max="48" width="4.28515625" style="25" customWidth="1"/>
    <col min="49" max="51" width="11.42578125" style="25" customWidth="1"/>
    <col min="52" max="52" width="9.28515625" style="25"/>
    <col min="53" max="53" width="11.85546875" style="25" bestFit="1" customWidth="1"/>
    <col min="54" max="54" width="13.5703125" style="25" bestFit="1" customWidth="1"/>
    <col min="55" max="55" width="11.42578125" style="25" bestFit="1" customWidth="1"/>
    <col min="56" max="56" width="9.28515625" style="25"/>
    <col min="57" max="57" width="11.85546875" style="25" bestFit="1" customWidth="1"/>
    <col min="58" max="58" width="13.5703125" style="25" bestFit="1" customWidth="1"/>
    <col min="59" max="59" width="11.42578125" style="25" bestFit="1" customWidth="1"/>
    <col min="60" max="60" width="9.28515625" style="25" customWidth="1"/>
    <col min="61" max="16384" width="9.28515625" style="25"/>
  </cols>
  <sheetData>
    <row r="1" spans="1:59" ht="18" customHeight="1">
      <c r="A1" s="2810" t="s">
        <v>814</v>
      </c>
    </row>
    <row r="3" spans="1:59" ht="40.9" customHeight="1">
      <c r="A3" s="25"/>
      <c r="B3" s="3071" t="s">
        <v>1433</v>
      </c>
      <c r="C3" s="3071"/>
      <c r="D3" s="3071"/>
      <c r="E3" s="3071"/>
      <c r="F3" s="3071"/>
      <c r="G3" s="3071"/>
      <c r="H3" s="3071"/>
      <c r="I3" s="3071"/>
      <c r="J3" s="3071"/>
      <c r="K3" s="3071"/>
      <c r="L3" s="3071"/>
      <c r="M3" s="3071"/>
      <c r="N3" s="3071"/>
      <c r="O3" s="3071"/>
      <c r="P3" s="3071"/>
      <c r="Q3" s="3071"/>
      <c r="R3" s="3071"/>
      <c r="S3" s="3071"/>
      <c r="T3" s="3071"/>
      <c r="U3" s="3071"/>
      <c r="V3" s="3071"/>
      <c r="W3" s="3071"/>
      <c r="X3" s="3071"/>
      <c r="Y3" s="3071"/>
      <c r="Z3" s="3071"/>
      <c r="AA3" s="3071"/>
      <c r="AB3" s="3071"/>
      <c r="AC3" s="3071"/>
      <c r="AD3" s="3071"/>
      <c r="AE3" s="3071"/>
      <c r="AF3" s="3071"/>
      <c r="AG3" s="3071"/>
      <c r="AH3" s="3071"/>
      <c r="AI3" s="3071"/>
      <c r="AJ3" s="3071"/>
      <c r="AK3" s="3071"/>
      <c r="AL3" s="3071"/>
      <c r="AM3" s="3071"/>
      <c r="AN3" s="3071"/>
      <c r="AO3" s="3071"/>
      <c r="AP3" s="3071"/>
      <c r="AQ3" s="3071"/>
      <c r="AR3" s="3071"/>
      <c r="AS3" s="3071"/>
      <c r="AT3" s="3071"/>
      <c r="AU3" s="3071"/>
      <c r="AV3" s="3071"/>
      <c r="AW3" s="3071"/>
      <c r="AX3" s="3071"/>
      <c r="AY3" s="3071"/>
      <c r="AZ3" s="2947"/>
      <c r="BA3" s="2947"/>
      <c r="BB3" s="2947"/>
      <c r="BC3" s="2947"/>
      <c r="BD3" s="2947"/>
      <c r="BE3" s="2947"/>
      <c r="BF3" s="2947"/>
      <c r="BG3" s="2947"/>
    </row>
    <row r="4" spans="1:59" ht="21" customHeight="1">
      <c r="A4" s="25"/>
      <c r="B4" s="3036"/>
      <c r="C4" s="3036"/>
      <c r="D4" s="3036"/>
      <c r="E4" s="3607" t="s">
        <v>1259</v>
      </c>
      <c r="F4" s="3607"/>
      <c r="G4" s="3607"/>
      <c r="H4" s="3607"/>
      <c r="I4" s="3607"/>
      <c r="J4" s="3607"/>
      <c r="K4" s="3607"/>
      <c r="L4" s="3607"/>
      <c r="M4" s="3607"/>
      <c r="N4" s="3607"/>
      <c r="O4" s="3607"/>
      <c r="P4" s="3608"/>
      <c r="Q4" s="3608"/>
      <c r="R4" s="3608"/>
      <c r="S4" s="3608"/>
      <c r="T4" s="3608"/>
      <c r="U4" s="3607" t="s">
        <v>1260</v>
      </c>
      <c r="V4" s="3607"/>
      <c r="W4" s="3607"/>
      <c r="X4" s="3607"/>
      <c r="Y4" s="3607"/>
      <c r="Z4" s="3607"/>
      <c r="AA4" s="3607"/>
      <c r="AB4" s="3607"/>
      <c r="AC4" s="3607"/>
      <c r="AD4" s="3607"/>
      <c r="AE4" s="3607"/>
      <c r="AF4" s="3608"/>
      <c r="AG4" s="3608"/>
      <c r="AH4" s="3608"/>
      <c r="AI4" s="3608"/>
      <c r="AJ4" s="3608"/>
      <c r="AK4" s="3607" t="s">
        <v>1261</v>
      </c>
      <c r="AL4" s="3607"/>
      <c r="AM4" s="3607"/>
      <c r="AN4" s="3607"/>
      <c r="AO4" s="3607"/>
      <c r="AP4" s="3607"/>
      <c r="AQ4" s="3607"/>
      <c r="AR4" s="3607"/>
      <c r="AS4" s="3607"/>
      <c r="AT4" s="3607"/>
      <c r="AU4" s="3607"/>
      <c r="AV4" s="3608"/>
      <c r="AW4" s="3608"/>
      <c r="AX4" s="3608"/>
      <c r="AY4" s="3608"/>
      <c r="AZ4" s="3609"/>
      <c r="BA4" s="3609"/>
      <c r="BB4" s="3609"/>
      <c r="BC4" s="3609"/>
      <c r="BD4" s="2947"/>
      <c r="BE4" s="2947"/>
      <c r="BF4" s="2947"/>
      <c r="BG4" s="2947"/>
    </row>
    <row r="5" spans="1:59" ht="18" customHeight="1">
      <c r="A5" s="25"/>
      <c r="C5" s="131"/>
      <c r="D5" s="130"/>
      <c r="E5" s="3606" t="s">
        <v>1262</v>
      </c>
      <c r="F5" s="3606"/>
      <c r="G5" s="3610"/>
      <c r="H5" s="3606" t="s">
        <v>1263</v>
      </c>
      <c r="I5" s="3606"/>
      <c r="J5" s="3610"/>
      <c r="K5" s="3606" t="s">
        <v>1264</v>
      </c>
      <c r="L5" s="3606"/>
      <c r="M5" s="3610"/>
      <c r="N5" s="3606" t="s">
        <v>1265</v>
      </c>
      <c r="O5" s="3606"/>
      <c r="P5" s="3610"/>
      <c r="Q5" s="3606" t="s">
        <v>1259</v>
      </c>
      <c r="R5" s="3606"/>
      <c r="S5" s="3606"/>
      <c r="T5" s="3587"/>
      <c r="U5" s="3606" t="s">
        <v>1262</v>
      </c>
      <c r="V5" s="3606"/>
      <c r="W5" s="3610"/>
      <c r="X5" s="3606" t="s">
        <v>1263</v>
      </c>
      <c r="Y5" s="3606"/>
      <c r="Z5" s="3610"/>
      <c r="AA5" s="3606" t="s">
        <v>1264</v>
      </c>
      <c r="AB5" s="3606"/>
      <c r="AC5" s="3610"/>
      <c r="AD5" s="3606" t="s">
        <v>1265</v>
      </c>
      <c r="AE5" s="3606"/>
      <c r="AF5" s="3587"/>
      <c r="AG5" s="3589" t="s">
        <v>1260</v>
      </c>
      <c r="AH5" s="3589"/>
      <c r="AI5" s="3589"/>
      <c r="AJ5" s="3590"/>
      <c r="AK5" s="3606" t="s">
        <v>1262</v>
      </c>
      <c r="AL5" s="3606"/>
      <c r="AM5" s="3610"/>
      <c r="AN5" s="3606" t="s">
        <v>1263</v>
      </c>
      <c r="AO5" s="3606"/>
      <c r="AP5" s="3610"/>
      <c r="AQ5" s="3606" t="s">
        <v>1264</v>
      </c>
      <c r="AR5" s="3606"/>
      <c r="AS5" s="3610"/>
      <c r="AT5" s="3606" t="s">
        <v>1265</v>
      </c>
      <c r="AU5" s="3606"/>
      <c r="AV5" s="3590"/>
      <c r="AW5" s="3606" t="s">
        <v>1261</v>
      </c>
      <c r="AX5" s="3606"/>
      <c r="AY5" s="3606"/>
      <c r="AZ5" s="3595"/>
      <c r="BA5" s="3595"/>
      <c r="BB5" s="3595"/>
      <c r="BC5" s="3595"/>
    </row>
    <row r="6" spans="1:59" ht="18" customHeight="1">
      <c r="A6" s="25"/>
      <c r="B6" s="3300" t="s">
        <v>1300</v>
      </c>
      <c r="C6" s="3301"/>
      <c r="E6" s="3611" t="s">
        <v>48</v>
      </c>
      <c r="F6" s="3611" t="s">
        <v>48</v>
      </c>
      <c r="G6" s="3595"/>
      <c r="H6" s="3611" t="s">
        <v>48</v>
      </c>
      <c r="I6" s="3611" t="s">
        <v>48</v>
      </c>
      <c r="J6" s="3595"/>
      <c r="K6" s="3611" t="s">
        <v>48</v>
      </c>
      <c r="L6" s="3611" t="s">
        <v>48</v>
      </c>
      <c r="M6" s="3595"/>
      <c r="N6" s="3611" t="s">
        <v>48</v>
      </c>
      <c r="O6" s="3611" t="s">
        <v>48</v>
      </c>
      <c r="P6" s="3595"/>
      <c r="Q6" s="3611" t="s">
        <v>48</v>
      </c>
      <c r="R6" s="3611" t="s">
        <v>48</v>
      </c>
      <c r="S6" s="3611" t="s">
        <v>98</v>
      </c>
      <c r="T6" s="3595"/>
      <c r="U6" s="3611" t="s">
        <v>48</v>
      </c>
      <c r="V6" s="3611" t="s">
        <v>48</v>
      </c>
      <c r="W6" s="3595"/>
      <c r="X6" s="3611" t="s">
        <v>48</v>
      </c>
      <c r="Y6" s="3611" t="s">
        <v>48</v>
      </c>
      <c r="Z6" s="3595"/>
      <c r="AA6" s="3611" t="s">
        <v>48</v>
      </c>
      <c r="AB6" s="3611" t="s">
        <v>48</v>
      </c>
      <c r="AC6" s="3595"/>
      <c r="AD6" s="3611" t="s">
        <v>48</v>
      </c>
      <c r="AE6" s="3611" t="s">
        <v>48</v>
      </c>
      <c r="AF6" s="3595"/>
      <c r="AG6" s="3611" t="s">
        <v>48</v>
      </c>
      <c r="AH6" s="3611" t="s">
        <v>48</v>
      </c>
      <c r="AI6" s="3611" t="s">
        <v>98</v>
      </c>
      <c r="AJ6" s="3594"/>
      <c r="AK6" s="3611" t="s">
        <v>48</v>
      </c>
      <c r="AL6" s="3611" t="s">
        <v>48</v>
      </c>
      <c r="AM6" s="3595"/>
      <c r="AN6" s="3611" t="s">
        <v>48</v>
      </c>
      <c r="AO6" s="3611" t="s">
        <v>48</v>
      </c>
      <c r="AP6" s="3595"/>
      <c r="AQ6" s="3611" t="s">
        <v>48</v>
      </c>
      <c r="AR6" s="3611" t="s">
        <v>48</v>
      </c>
      <c r="AS6" s="3595"/>
      <c r="AT6" s="3611" t="s">
        <v>48</v>
      </c>
      <c r="AU6" s="3611" t="s">
        <v>48</v>
      </c>
      <c r="AV6" s="3594"/>
      <c r="AW6" s="3611" t="s">
        <v>48</v>
      </c>
      <c r="AX6" s="3611" t="s">
        <v>48</v>
      </c>
      <c r="AY6" s="3611" t="s">
        <v>98</v>
      </c>
      <c r="AZ6" s="3595"/>
      <c r="BA6" s="3595"/>
      <c r="BB6" s="3595"/>
      <c r="BC6" s="3595"/>
    </row>
    <row r="7" spans="1:59" ht="18" customHeight="1">
      <c r="A7" s="25"/>
      <c r="B7" s="3301"/>
      <c r="C7" s="3301"/>
      <c r="E7" s="3612" t="s">
        <v>107</v>
      </c>
      <c r="F7" s="3612" t="s">
        <v>108</v>
      </c>
      <c r="G7" s="3595"/>
      <c r="H7" s="3612" t="s">
        <v>107</v>
      </c>
      <c r="I7" s="3612" t="s">
        <v>108</v>
      </c>
      <c r="J7" s="3595"/>
      <c r="K7" s="3612" t="s">
        <v>107</v>
      </c>
      <c r="L7" s="3612" t="s">
        <v>108</v>
      </c>
      <c r="M7" s="3595"/>
      <c r="N7" s="3612" t="s">
        <v>107</v>
      </c>
      <c r="O7" s="3612" t="s">
        <v>108</v>
      </c>
      <c r="P7" s="3595"/>
      <c r="Q7" s="3612" t="s">
        <v>107</v>
      </c>
      <c r="R7" s="3612" t="s">
        <v>108</v>
      </c>
      <c r="S7" s="3612" t="s">
        <v>109</v>
      </c>
      <c r="T7" s="3595"/>
      <c r="U7" s="3612" t="s">
        <v>107</v>
      </c>
      <c r="V7" s="3612" t="s">
        <v>108</v>
      </c>
      <c r="W7" s="3595"/>
      <c r="X7" s="3612" t="s">
        <v>107</v>
      </c>
      <c r="Y7" s="3612" t="s">
        <v>108</v>
      </c>
      <c r="Z7" s="3595"/>
      <c r="AA7" s="3612" t="s">
        <v>107</v>
      </c>
      <c r="AB7" s="3612" t="s">
        <v>108</v>
      </c>
      <c r="AC7" s="3595"/>
      <c r="AD7" s="3612" t="s">
        <v>107</v>
      </c>
      <c r="AE7" s="3612" t="s">
        <v>108</v>
      </c>
      <c r="AF7" s="3595"/>
      <c r="AG7" s="3612" t="s">
        <v>107</v>
      </c>
      <c r="AH7" s="3612" t="s">
        <v>108</v>
      </c>
      <c r="AI7" s="3612" t="s">
        <v>109</v>
      </c>
      <c r="AJ7" s="3597"/>
      <c r="AK7" s="3612" t="s">
        <v>107</v>
      </c>
      <c r="AL7" s="3612" t="s">
        <v>108</v>
      </c>
      <c r="AM7" s="3595"/>
      <c r="AN7" s="3612" t="s">
        <v>107</v>
      </c>
      <c r="AO7" s="3612" t="s">
        <v>108</v>
      </c>
      <c r="AP7" s="3595"/>
      <c r="AQ7" s="3612" t="s">
        <v>107</v>
      </c>
      <c r="AR7" s="3612" t="s">
        <v>108</v>
      </c>
      <c r="AS7" s="3595"/>
      <c r="AT7" s="3612" t="s">
        <v>107</v>
      </c>
      <c r="AU7" s="3612" t="s">
        <v>108</v>
      </c>
      <c r="AV7" s="3597"/>
      <c r="AW7" s="3612" t="s">
        <v>107</v>
      </c>
      <c r="AX7" s="3612" t="s">
        <v>108</v>
      </c>
      <c r="AY7" s="3612" t="s">
        <v>109</v>
      </c>
      <c r="AZ7" s="3595"/>
      <c r="BA7" s="3595"/>
      <c r="BB7" s="3595"/>
      <c r="BC7" s="3595"/>
    </row>
    <row r="8" spans="1:59" ht="18" customHeight="1">
      <c r="A8" s="25"/>
      <c r="B8" s="2943" t="s">
        <v>1267</v>
      </c>
      <c r="C8" s="2943"/>
      <c r="E8" s="3613"/>
      <c r="F8" s="3613"/>
      <c r="G8" s="3595"/>
      <c r="H8" s="3613"/>
      <c r="I8" s="3613"/>
      <c r="J8" s="3595"/>
      <c r="K8" s="3613"/>
      <c r="L8" s="3613"/>
      <c r="M8" s="3595"/>
      <c r="N8" s="3613"/>
      <c r="O8" s="3613"/>
      <c r="P8" s="3595"/>
      <c r="Q8" s="3613"/>
      <c r="R8" s="3613"/>
      <c r="S8" s="3613"/>
      <c r="T8" s="3595"/>
      <c r="U8" s="3613"/>
      <c r="V8" s="3613"/>
      <c r="W8" s="3595"/>
      <c r="X8" s="3613"/>
      <c r="Y8" s="3613"/>
      <c r="Z8" s="3595"/>
      <c r="AA8" s="3613"/>
      <c r="AB8" s="3613"/>
      <c r="AC8" s="3595"/>
      <c r="AD8" s="3613"/>
      <c r="AE8" s="3613"/>
      <c r="AF8" s="3595"/>
      <c r="AG8" s="3613"/>
      <c r="AH8" s="3613"/>
      <c r="AI8" s="3613"/>
      <c r="AJ8" s="3614"/>
      <c r="AK8" s="3613"/>
      <c r="AL8" s="3613"/>
      <c r="AM8" s="3595"/>
      <c r="AN8" s="3613"/>
      <c r="AO8" s="3613"/>
      <c r="AP8" s="3595"/>
      <c r="AQ8" s="3613"/>
      <c r="AR8" s="3613"/>
      <c r="AS8" s="3595"/>
      <c r="AT8" s="3613"/>
      <c r="AU8" s="3613"/>
      <c r="AV8" s="3614"/>
      <c r="AW8" s="3613"/>
      <c r="AX8" s="3613"/>
      <c r="AY8" s="3613"/>
      <c r="AZ8" s="3595"/>
      <c r="BA8" s="3595"/>
      <c r="BB8" s="3595"/>
      <c r="BC8" s="3595"/>
    </row>
    <row r="9" spans="1:59" ht="18" customHeight="1">
      <c r="A9" s="25"/>
      <c r="B9" s="2943" t="s">
        <v>1270</v>
      </c>
      <c r="C9" s="2943"/>
      <c r="E9" s="3595"/>
      <c r="F9" s="3595"/>
      <c r="G9" s="3595"/>
      <c r="H9" s="3595"/>
      <c r="I9" s="3595"/>
      <c r="J9" s="3595"/>
      <c r="K9" s="3595"/>
      <c r="L9" s="3595"/>
      <c r="M9" s="3595"/>
      <c r="N9" s="3595"/>
      <c r="O9" s="3595"/>
      <c r="P9" s="3595"/>
      <c r="Q9" s="3595"/>
      <c r="R9" s="3595"/>
      <c r="S9" s="3595"/>
      <c r="T9" s="3595"/>
      <c r="U9" s="3595"/>
      <c r="V9" s="3595"/>
      <c r="W9" s="3595"/>
      <c r="X9" s="3595"/>
      <c r="Y9" s="3595"/>
      <c r="Z9" s="3595"/>
      <c r="AA9" s="3595"/>
      <c r="AB9" s="3595"/>
      <c r="AC9" s="3595"/>
      <c r="AD9" s="3595"/>
      <c r="AE9" s="3595"/>
      <c r="AF9" s="3595"/>
      <c r="AG9" s="3595"/>
      <c r="AH9" s="3595"/>
      <c r="AI9" s="3595"/>
      <c r="AJ9" s="3595"/>
      <c r="AK9" s="3595"/>
      <c r="AL9" s="3595"/>
      <c r="AM9" s="3595"/>
      <c r="AN9" s="3595"/>
      <c r="AO9" s="3595"/>
      <c r="AP9" s="3595"/>
      <c r="AQ9" s="3595"/>
      <c r="AR9" s="3595"/>
      <c r="AS9" s="3595"/>
      <c r="AT9" s="3595"/>
      <c r="AU9" s="3595"/>
      <c r="AV9" s="3595"/>
      <c r="AW9" s="3595"/>
      <c r="AX9" s="3595"/>
      <c r="AY9" s="3595"/>
      <c r="AZ9" s="3595"/>
      <c r="BA9" s="3595"/>
      <c r="BB9" s="3595"/>
      <c r="BC9" s="3595"/>
    </row>
    <row r="10" spans="1:59" ht="18" customHeight="1">
      <c r="A10" s="25"/>
      <c r="B10" s="3302" t="s">
        <v>1428</v>
      </c>
      <c r="C10" s="2926" t="s">
        <v>93</v>
      </c>
      <c r="E10" s="3613"/>
      <c r="F10" s="3613"/>
      <c r="G10" s="3595"/>
      <c r="H10" s="3613"/>
      <c r="I10" s="3613"/>
      <c r="J10" s="3595"/>
      <c r="K10" s="3613"/>
      <c r="L10" s="3613"/>
      <c r="M10" s="3595"/>
      <c r="N10" s="3613"/>
      <c r="O10" s="3613"/>
      <c r="P10" s="3595"/>
      <c r="Q10" s="3613"/>
      <c r="R10" s="3613"/>
      <c r="S10" s="3613"/>
      <c r="T10" s="3592"/>
      <c r="U10" s="3613"/>
      <c r="V10" s="3613"/>
      <c r="W10" s="3595"/>
      <c r="X10" s="3613"/>
      <c r="Y10" s="3613"/>
      <c r="Z10" s="3595"/>
      <c r="AA10" s="3613"/>
      <c r="AB10" s="3613"/>
      <c r="AC10" s="3595"/>
      <c r="AD10" s="3613"/>
      <c r="AE10" s="3613"/>
      <c r="AF10" s="3592"/>
      <c r="AG10" s="3598"/>
      <c r="AH10" s="3598"/>
      <c r="AI10" s="3598"/>
      <c r="AJ10" s="3593"/>
      <c r="AK10" s="3613"/>
      <c r="AL10" s="3613"/>
      <c r="AM10" s="3595"/>
      <c r="AN10" s="3613"/>
      <c r="AO10" s="3613"/>
      <c r="AP10" s="3595"/>
      <c r="AQ10" s="3613"/>
      <c r="AR10" s="3613"/>
      <c r="AS10" s="3595"/>
      <c r="AT10" s="3613"/>
      <c r="AU10" s="3613"/>
      <c r="AV10" s="3593"/>
      <c r="AW10" s="3598"/>
      <c r="AX10" s="3598"/>
      <c r="AY10" s="3598"/>
      <c r="AZ10" s="3595"/>
      <c r="BA10" s="3595"/>
      <c r="BB10" s="3595"/>
      <c r="BC10" s="3595"/>
    </row>
    <row r="11" spans="1:59" ht="18" customHeight="1">
      <c r="A11" s="25"/>
      <c r="B11" s="3302"/>
      <c r="C11" s="2926" t="s">
        <v>105</v>
      </c>
      <c r="E11" s="3613"/>
      <c r="F11" s="3613"/>
      <c r="G11" s="3595"/>
      <c r="H11" s="3613"/>
      <c r="I11" s="3613"/>
      <c r="J11" s="3595"/>
      <c r="K11" s="3613"/>
      <c r="L11" s="3613"/>
      <c r="M11" s="3595"/>
      <c r="N11" s="3613"/>
      <c r="O11" s="3613"/>
      <c r="P11" s="3595"/>
      <c r="Q11" s="3613"/>
      <c r="R11" s="3613"/>
      <c r="S11" s="3613"/>
      <c r="T11" s="3592"/>
      <c r="U11" s="3613"/>
      <c r="V11" s="3613"/>
      <c r="W11" s="3595"/>
      <c r="X11" s="3613"/>
      <c r="Y11" s="3613"/>
      <c r="Z11" s="3595"/>
      <c r="AA11" s="3613"/>
      <c r="AB11" s="3613"/>
      <c r="AC11" s="3595"/>
      <c r="AD11" s="3613"/>
      <c r="AE11" s="3613"/>
      <c r="AF11" s="3592"/>
      <c r="AG11" s="3598"/>
      <c r="AH11" s="3598"/>
      <c r="AI11" s="3598"/>
      <c r="AJ11" s="3593"/>
      <c r="AK11" s="3613"/>
      <c r="AL11" s="3613"/>
      <c r="AM11" s="3595"/>
      <c r="AN11" s="3613"/>
      <c r="AO11" s="3613"/>
      <c r="AP11" s="3595"/>
      <c r="AQ11" s="3613"/>
      <c r="AR11" s="3613"/>
      <c r="AS11" s="3595"/>
      <c r="AT11" s="3613"/>
      <c r="AU11" s="3613"/>
      <c r="AV11" s="3593"/>
      <c r="AW11" s="3598"/>
      <c r="AX11" s="3598"/>
      <c r="AY11" s="3598"/>
      <c r="AZ11" s="3595"/>
      <c r="BA11" s="3595"/>
      <c r="BB11" s="3595"/>
      <c r="BC11" s="3595"/>
    </row>
    <row r="12" spans="1:59" ht="18" customHeight="1">
      <c r="A12" s="25"/>
      <c r="B12" s="3302" t="s">
        <v>1429</v>
      </c>
      <c r="C12" s="2926" t="s">
        <v>92</v>
      </c>
      <c r="E12" s="3613"/>
      <c r="F12" s="3613"/>
      <c r="G12" s="3595"/>
      <c r="H12" s="3613"/>
      <c r="I12" s="3613"/>
      <c r="J12" s="3595"/>
      <c r="K12" s="3613"/>
      <c r="L12" s="3613"/>
      <c r="M12" s="3595"/>
      <c r="N12" s="3613"/>
      <c r="O12" s="3613"/>
      <c r="P12" s="3595"/>
      <c r="Q12" s="3613"/>
      <c r="R12" s="3613"/>
      <c r="S12" s="3613"/>
      <c r="T12" s="3592"/>
      <c r="U12" s="3613"/>
      <c r="V12" s="3613"/>
      <c r="W12" s="3595"/>
      <c r="X12" s="3613"/>
      <c r="Y12" s="3613"/>
      <c r="Z12" s="3595"/>
      <c r="AA12" s="3613"/>
      <c r="AB12" s="3613"/>
      <c r="AC12" s="3595"/>
      <c r="AD12" s="3613"/>
      <c r="AE12" s="3613"/>
      <c r="AF12" s="3592"/>
      <c r="AG12" s="3598"/>
      <c r="AH12" s="3598"/>
      <c r="AI12" s="3598"/>
      <c r="AJ12" s="3593"/>
      <c r="AK12" s="3613"/>
      <c r="AL12" s="3613"/>
      <c r="AM12" s="3595"/>
      <c r="AN12" s="3613"/>
      <c r="AO12" s="3613"/>
      <c r="AP12" s="3595"/>
      <c r="AQ12" s="3613"/>
      <c r="AR12" s="3613"/>
      <c r="AS12" s="3595"/>
      <c r="AT12" s="3613"/>
      <c r="AU12" s="3613"/>
      <c r="AV12" s="3593"/>
      <c r="AW12" s="3598"/>
      <c r="AX12" s="3598"/>
      <c r="AY12" s="3598"/>
      <c r="AZ12" s="3595"/>
      <c r="BA12" s="3595"/>
      <c r="BB12" s="3595"/>
      <c r="BC12" s="3595"/>
    </row>
    <row r="13" spans="1:59" ht="18" customHeight="1">
      <c r="A13" s="25"/>
      <c r="B13" s="3302"/>
      <c r="C13" s="2926" t="s">
        <v>338</v>
      </c>
      <c r="E13" s="3613"/>
      <c r="F13" s="3613"/>
      <c r="G13" s="3595"/>
      <c r="H13" s="3613"/>
      <c r="I13" s="3613"/>
      <c r="J13" s="3595"/>
      <c r="K13" s="3613"/>
      <c r="L13" s="3613"/>
      <c r="M13" s="3595"/>
      <c r="N13" s="3613"/>
      <c r="O13" s="3613"/>
      <c r="P13" s="3595"/>
      <c r="Q13" s="3613"/>
      <c r="R13" s="3613"/>
      <c r="S13" s="3613"/>
      <c r="T13" s="3592"/>
      <c r="U13" s="3613"/>
      <c r="V13" s="3613"/>
      <c r="W13" s="3595"/>
      <c r="X13" s="3613"/>
      <c r="Y13" s="3613"/>
      <c r="Z13" s="3595"/>
      <c r="AA13" s="3613"/>
      <c r="AB13" s="3613"/>
      <c r="AC13" s="3595"/>
      <c r="AD13" s="3613"/>
      <c r="AE13" s="3613"/>
      <c r="AF13" s="3592"/>
      <c r="AG13" s="3598"/>
      <c r="AH13" s="3598"/>
      <c r="AI13" s="3598"/>
      <c r="AJ13" s="3593"/>
      <c r="AK13" s="3613"/>
      <c r="AL13" s="3613"/>
      <c r="AM13" s="3595"/>
      <c r="AN13" s="3613"/>
      <c r="AO13" s="3613"/>
      <c r="AP13" s="3595"/>
      <c r="AQ13" s="3613"/>
      <c r="AR13" s="3613"/>
      <c r="AS13" s="3595"/>
      <c r="AT13" s="3613"/>
      <c r="AU13" s="3613"/>
      <c r="AV13" s="3593"/>
      <c r="AW13" s="3598"/>
      <c r="AX13" s="3598"/>
      <c r="AY13" s="3598"/>
      <c r="AZ13" s="3595"/>
      <c r="BA13" s="3595"/>
      <c r="BB13" s="3595"/>
      <c r="BC13" s="3595"/>
    </row>
    <row r="14" spans="1:59" ht="18" customHeight="1">
      <c r="A14" s="25"/>
      <c r="B14" s="3302"/>
      <c r="C14" s="2927" t="s">
        <v>93</v>
      </c>
      <c r="E14" s="3613"/>
      <c r="F14" s="3613"/>
      <c r="G14" s="3595"/>
      <c r="H14" s="3613"/>
      <c r="I14" s="3613"/>
      <c r="J14" s="3595"/>
      <c r="K14" s="3613"/>
      <c r="L14" s="3613"/>
      <c r="M14" s="3595"/>
      <c r="N14" s="3613"/>
      <c r="O14" s="3613"/>
      <c r="P14" s="3595"/>
      <c r="Q14" s="3613"/>
      <c r="R14" s="3613"/>
      <c r="S14" s="3613"/>
      <c r="T14" s="3595"/>
      <c r="U14" s="3613"/>
      <c r="V14" s="3613"/>
      <c r="W14" s="3595"/>
      <c r="X14" s="3613"/>
      <c r="Y14" s="3613"/>
      <c r="Z14" s="3595"/>
      <c r="AA14" s="3613"/>
      <c r="AB14" s="3613"/>
      <c r="AC14" s="3595"/>
      <c r="AD14" s="3613"/>
      <c r="AE14" s="3613"/>
      <c r="AF14" s="3595"/>
      <c r="AG14" s="3598"/>
      <c r="AH14" s="3598"/>
      <c r="AI14" s="3598"/>
      <c r="AJ14" s="3593"/>
      <c r="AK14" s="3613"/>
      <c r="AL14" s="3613"/>
      <c r="AM14" s="3595"/>
      <c r="AN14" s="3613"/>
      <c r="AO14" s="3613"/>
      <c r="AP14" s="3595"/>
      <c r="AQ14" s="3613"/>
      <c r="AR14" s="3613"/>
      <c r="AS14" s="3595"/>
      <c r="AT14" s="3613"/>
      <c r="AU14" s="3613"/>
      <c r="AV14" s="3593"/>
      <c r="AW14" s="3598"/>
      <c r="AX14" s="3598"/>
      <c r="AY14" s="3598"/>
      <c r="AZ14" s="3595"/>
      <c r="BA14" s="3595"/>
      <c r="BB14" s="3595"/>
      <c r="BC14" s="3595"/>
    </row>
    <row r="15" spans="1:59" ht="18" customHeight="1">
      <c r="A15" s="25"/>
      <c r="B15" s="2767"/>
      <c r="C15" s="2946"/>
      <c r="E15" s="3595"/>
      <c r="F15" s="3595"/>
      <c r="G15" s="3595"/>
      <c r="H15" s="3595"/>
      <c r="I15" s="3595"/>
      <c r="J15" s="3595"/>
      <c r="K15" s="3595"/>
      <c r="L15" s="3595"/>
      <c r="M15" s="3595"/>
      <c r="N15" s="3595"/>
      <c r="O15" s="3595"/>
      <c r="P15" s="3595"/>
      <c r="Q15" s="3595"/>
      <c r="R15" s="3595"/>
      <c r="S15" s="3595"/>
      <c r="T15" s="3587"/>
      <c r="U15" s="3595"/>
      <c r="V15" s="3595"/>
      <c r="W15" s="3595"/>
      <c r="X15" s="3595"/>
      <c r="Y15" s="3595"/>
      <c r="Z15" s="3595"/>
      <c r="AA15" s="3595"/>
      <c r="AB15" s="3595"/>
      <c r="AC15" s="3595"/>
      <c r="AD15" s="3595"/>
      <c r="AE15" s="3595"/>
      <c r="AF15" s="3587"/>
      <c r="AG15" s="3595"/>
      <c r="AH15" s="3595"/>
      <c r="AI15" s="3595"/>
      <c r="AJ15" s="3595"/>
      <c r="AK15" s="3595"/>
      <c r="AL15" s="3595"/>
      <c r="AM15" s="3595"/>
      <c r="AN15" s="3595"/>
      <c r="AO15" s="3595"/>
      <c r="AP15" s="3595"/>
      <c r="AQ15" s="3595"/>
      <c r="AR15" s="3595"/>
      <c r="AS15" s="3595"/>
      <c r="AT15" s="3595"/>
      <c r="AU15" s="3595"/>
      <c r="AV15" s="3595"/>
      <c r="AW15" s="3595"/>
      <c r="AX15" s="3595"/>
      <c r="AY15" s="3595"/>
      <c r="AZ15" s="3595"/>
      <c r="BA15" s="3595"/>
      <c r="BB15" s="3595"/>
      <c r="BC15" s="3595"/>
    </row>
    <row r="16" spans="1:59" ht="18" customHeight="1">
      <c r="A16" s="25"/>
      <c r="B16" s="2767"/>
      <c r="C16" s="2946"/>
      <c r="E16" s="3606" t="s">
        <v>1262</v>
      </c>
      <c r="F16" s="3606"/>
      <c r="G16" s="3595"/>
      <c r="H16" s="3606" t="s">
        <v>1263</v>
      </c>
      <c r="I16" s="3606"/>
      <c r="J16" s="3595"/>
      <c r="K16" s="3606" t="s">
        <v>1264</v>
      </c>
      <c r="L16" s="3606"/>
      <c r="M16" s="3595"/>
      <c r="N16" s="3606" t="s">
        <v>1265</v>
      </c>
      <c r="O16" s="3606"/>
      <c r="P16" s="3595"/>
      <c r="Q16" s="3606" t="s">
        <v>1259</v>
      </c>
      <c r="R16" s="3606"/>
      <c r="S16" s="3606"/>
      <c r="T16" s="3595"/>
      <c r="U16" s="3606" t="s">
        <v>1262</v>
      </c>
      <c r="V16" s="3606"/>
      <c r="W16" s="3595"/>
      <c r="X16" s="3606" t="s">
        <v>1263</v>
      </c>
      <c r="Y16" s="3606"/>
      <c r="Z16" s="3595"/>
      <c r="AA16" s="3606" t="s">
        <v>1264</v>
      </c>
      <c r="AB16" s="3606"/>
      <c r="AC16" s="3595"/>
      <c r="AD16" s="3606" t="s">
        <v>1265</v>
      </c>
      <c r="AE16" s="3606"/>
      <c r="AF16" s="3595"/>
      <c r="AG16" s="3589" t="s">
        <v>1260</v>
      </c>
      <c r="AH16" s="3589"/>
      <c r="AI16" s="3589"/>
      <c r="AJ16" s="3590"/>
      <c r="AK16" s="3606" t="s">
        <v>1262</v>
      </c>
      <c r="AL16" s="3606"/>
      <c r="AM16" s="3595"/>
      <c r="AN16" s="3606" t="s">
        <v>1263</v>
      </c>
      <c r="AO16" s="3606"/>
      <c r="AP16" s="3595"/>
      <c r="AQ16" s="3606" t="s">
        <v>1264</v>
      </c>
      <c r="AR16" s="3606"/>
      <c r="AS16" s="3595"/>
      <c r="AT16" s="3606" t="s">
        <v>1265</v>
      </c>
      <c r="AU16" s="3606"/>
      <c r="AV16" s="3590"/>
      <c r="AW16" s="3606" t="s">
        <v>1261</v>
      </c>
      <c r="AX16" s="3606"/>
      <c r="AY16" s="3606"/>
      <c r="AZ16" s="3595"/>
      <c r="BA16" s="3595"/>
      <c r="BB16" s="3595"/>
      <c r="BC16" s="3595"/>
    </row>
    <row r="17" spans="1:55" ht="18" customHeight="1">
      <c r="A17" s="25"/>
      <c r="B17" s="3300" t="s">
        <v>1430</v>
      </c>
      <c r="C17" s="3301"/>
      <c r="E17" s="3611" t="s">
        <v>48</v>
      </c>
      <c r="F17" s="3611" t="s">
        <v>48</v>
      </c>
      <c r="G17" s="3595"/>
      <c r="H17" s="3611" t="s">
        <v>48</v>
      </c>
      <c r="I17" s="3611" t="s">
        <v>48</v>
      </c>
      <c r="J17" s="3595"/>
      <c r="K17" s="3611" t="s">
        <v>48</v>
      </c>
      <c r="L17" s="3611" t="s">
        <v>48</v>
      </c>
      <c r="M17" s="3595"/>
      <c r="N17" s="3611" t="s">
        <v>48</v>
      </c>
      <c r="O17" s="3611" t="s">
        <v>48</v>
      </c>
      <c r="P17" s="3595"/>
      <c r="Q17" s="3611" t="s">
        <v>48</v>
      </c>
      <c r="R17" s="3611" t="s">
        <v>48</v>
      </c>
      <c r="S17" s="3611" t="s">
        <v>98</v>
      </c>
      <c r="T17" s="3595"/>
      <c r="U17" s="3611" t="s">
        <v>48</v>
      </c>
      <c r="V17" s="3611" t="s">
        <v>48</v>
      </c>
      <c r="W17" s="3595"/>
      <c r="X17" s="3611" t="s">
        <v>48</v>
      </c>
      <c r="Y17" s="3611" t="s">
        <v>48</v>
      </c>
      <c r="Z17" s="3595"/>
      <c r="AA17" s="3611" t="s">
        <v>48</v>
      </c>
      <c r="AB17" s="3611" t="s">
        <v>48</v>
      </c>
      <c r="AC17" s="3595"/>
      <c r="AD17" s="3611" t="s">
        <v>48</v>
      </c>
      <c r="AE17" s="3611" t="s">
        <v>48</v>
      </c>
      <c r="AF17" s="3595"/>
      <c r="AG17" s="3611" t="s">
        <v>48</v>
      </c>
      <c r="AH17" s="3611" t="s">
        <v>48</v>
      </c>
      <c r="AI17" s="3611" t="s">
        <v>98</v>
      </c>
      <c r="AJ17" s="3594"/>
      <c r="AK17" s="3611" t="s">
        <v>48</v>
      </c>
      <c r="AL17" s="3611" t="s">
        <v>48</v>
      </c>
      <c r="AM17" s="3595"/>
      <c r="AN17" s="3611" t="s">
        <v>48</v>
      </c>
      <c r="AO17" s="3611" t="s">
        <v>48</v>
      </c>
      <c r="AP17" s="3595"/>
      <c r="AQ17" s="3611" t="s">
        <v>48</v>
      </c>
      <c r="AR17" s="3611" t="s">
        <v>48</v>
      </c>
      <c r="AS17" s="3595"/>
      <c r="AT17" s="3611" t="s">
        <v>48</v>
      </c>
      <c r="AU17" s="3611" t="s">
        <v>48</v>
      </c>
      <c r="AV17" s="3594"/>
      <c r="AW17" s="3611" t="s">
        <v>48</v>
      </c>
      <c r="AX17" s="3611" t="s">
        <v>48</v>
      </c>
      <c r="AY17" s="3611" t="s">
        <v>98</v>
      </c>
      <c r="AZ17" s="3595"/>
      <c r="BA17" s="3595"/>
      <c r="BB17" s="3595"/>
      <c r="BC17" s="3595"/>
    </row>
    <row r="18" spans="1:55" ht="18" customHeight="1">
      <c r="A18" s="25"/>
      <c r="B18" s="3301"/>
      <c r="C18" s="3301"/>
      <c r="E18" s="3612" t="s">
        <v>107</v>
      </c>
      <c r="F18" s="3612" t="s">
        <v>108</v>
      </c>
      <c r="G18" s="3595"/>
      <c r="H18" s="3612" t="s">
        <v>107</v>
      </c>
      <c r="I18" s="3612" t="s">
        <v>108</v>
      </c>
      <c r="J18" s="3595"/>
      <c r="K18" s="3612" t="s">
        <v>107</v>
      </c>
      <c r="L18" s="3612" t="s">
        <v>108</v>
      </c>
      <c r="M18" s="3595"/>
      <c r="N18" s="3612" t="s">
        <v>107</v>
      </c>
      <c r="O18" s="3612" t="s">
        <v>108</v>
      </c>
      <c r="P18" s="3595"/>
      <c r="Q18" s="3612" t="s">
        <v>107</v>
      </c>
      <c r="R18" s="3612" t="s">
        <v>108</v>
      </c>
      <c r="S18" s="3612" t="s">
        <v>109</v>
      </c>
      <c r="T18" s="3595"/>
      <c r="U18" s="3612" t="s">
        <v>107</v>
      </c>
      <c r="V18" s="3612" t="s">
        <v>108</v>
      </c>
      <c r="W18" s="3595"/>
      <c r="X18" s="3612" t="s">
        <v>107</v>
      </c>
      <c r="Y18" s="3612" t="s">
        <v>108</v>
      </c>
      <c r="Z18" s="3595"/>
      <c r="AA18" s="3612" t="s">
        <v>107</v>
      </c>
      <c r="AB18" s="3612" t="s">
        <v>108</v>
      </c>
      <c r="AC18" s="3595"/>
      <c r="AD18" s="3612" t="s">
        <v>107</v>
      </c>
      <c r="AE18" s="3612" t="s">
        <v>108</v>
      </c>
      <c r="AF18" s="3595"/>
      <c r="AG18" s="3612" t="s">
        <v>107</v>
      </c>
      <c r="AH18" s="3612" t="s">
        <v>108</v>
      </c>
      <c r="AI18" s="3612" t="s">
        <v>109</v>
      </c>
      <c r="AJ18" s="3597"/>
      <c r="AK18" s="3612" t="s">
        <v>107</v>
      </c>
      <c r="AL18" s="3612" t="s">
        <v>108</v>
      </c>
      <c r="AM18" s="3595"/>
      <c r="AN18" s="3612" t="s">
        <v>107</v>
      </c>
      <c r="AO18" s="3612" t="s">
        <v>108</v>
      </c>
      <c r="AP18" s="3595"/>
      <c r="AQ18" s="3612" t="s">
        <v>107</v>
      </c>
      <c r="AR18" s="3612" t="s">
        <v>108</v>
      </c>
      <c r="AS18" s="3595"/>
      <c r="AT18" s="3612" t="s">
        <v>107</v>
      </c>
      <c r="AU18" s="3612" t="s">
        <v>108</v>
      </c>
      <c r="AV18" s="3597"/>
      <c r="AW18" s="3612" t="s">
        <v>107</v>
      </c>
      <c r="AX18" s="3612" t="s">
        <v>108</v>
      </c>
      <c r="AY18" s="3612" t="s">
        <v>109</v>
      </c>
      <c r="AZ18" s="3595"/>
      <c r="BA18" s="3595"/>
      <c r="BB18" s="3595"/>
      <c r="BC18" s="3595"/>
    </row>
    <row r="19" spans="1:55" ht="18" customHeight="1">
      <c r="A19" s="25"/>
      <c r="B19" s="2943" t="s">
        <v>1267</v>
      </c>
      <c r="C19" s="2943"/>
      <c r="E19" s="3613"/>
      <c r="F19" s="3613"/>
      <c r="G19" s="3595"/>
      <c r="H19" s="3613"/>
      <c r="I19" s="3613"/>
      <c r="J19" s="3595"/>
      <c r="K19" s="3613"/>
      <c r="L19" s="3613"/>
      <c r="M19" s="3595"/>
      <c r="N19" s="3613"/>
      <c r="O19" s="3613"/>
      <c r="P19" s="3595"/>
      <c r="Q19" s="3613"/>
      <c r="R19" s="3613"/>
      <c r="S19" s="3613"/>
      <c r="T19" s="3595"/>
      <c r="U19" s="3613"/>
      <c r="V19" s="3613"/>
      <c r="W19" s="3595"/>
      <c r="X19" s="3613"/>
      <c r="Y19" s="3613"/>
      <c r="Z19" s="3595"/>
      <c r="AA19" s="3613"/>
      <c r="AB19" s="3613"/>
      <c r="AC19" s="3595"/>
      <c r="AD19" s="3613"/>
      <c r="AE19" s="3613"/>
      <c r="AF19" s="3595"/>
      <c r="AG19" s="3613"/>
      <c r="AH19" s="3613"/>
      <c r="AI19" s="3613"/>
      <c r="AJ19" s="3614"/>
      <c r="AK19" s="3613"/>
      <c r="AL19" s="3613"/>
      <c r="AM19" s="3595"/>
      <c r="AN19" s="3613"/>
      <c r="AO19" s="3613"/>
      <c r="AP19" s="3595"/>
      <c r="AQ19" s="3613"/>
      <c r="AR19" s="3613"/>
      <c r="AS19" s="3595"/>
      <c r="AT19" s="3613"/>
      <c r="AU19" s="3613"/>
      <c r="AV19" s="3614"/>
      <c r="AW19" s="3613"/>
      <c r="AX19" s="3613"/>
      <c r="AY19" s="3613"/>
      <c r="AZ19" s="3595"/>
      <c r="BA19" s="3595"/>
      <c r="BB19" s="3595"/>
      <c r="BC19" s="3595"/>
    </row>
    <row r="20" spans="1:55" ht="18" customHeight="1">
      <c r="A20" s="25"/>
      <c r="B20" s="2943" t="s">
        <v>1270</v>
      </c>
      <c r="C20" s="2943" t="s">
        <v>337</v>
      </c>
      <c r="E20" s="3595"/>
      <c r="F20" s="3595"/>
      <c r="G20" s="3595"/>
      <c r="H20" s="3595"/>
      <c r="I20" s="3595"/>
      <c r="J20" s="3595"/>
      <c r="K20" s="3595"/>
      <c r="L20" s="3595"/>
      <c r="M20" s="3595"/>
      <c r="N20" s="3595"/>
      <c r="O20" s="3595"/>
      <c r="P20" s="3595"/>
      <c r="Q20" s="3595"/>
      <c r="R20" s="3595"/>
      <c r="S20" s="3595"/>
      <c r="T20" s="3592"/>
      <c r="U20" s="3595"/>
      <c r="V20" s="3595"/>
      <c r="W20" s="3595"/>
      <c r="X20" s="3595"/>
      <c r="Y20" s="3595"/>
      <c r="Z20" s="3595"/>
      <c r="AA20" s="3595"/>
      <c r="AB20" s="3595"/>
      <c r="AC20" s="3595"/>
      <c r="AD20" s="3595"/>
      <c r="AE20" s="3595"/>
      <c r="AF20" s="3592"/>
      <c r="AG20" s="3595"/>
      <c r="AH20" s="3595"/>
      <c r="AI20" s="3595"/>
      <c r="AJ20" s="3595"/>
      <c r="AK20" s="3595"/>
      <c r="AL20" s="3595"/>
      <c r="AM20" s="3595"/>
      <c r="AN20" s="3595"/>
      <c r="AO20" s="3595"/>
      <c r="AP20" s="3595"/>
      <c r="AQ20" s="3595"/>
      <c r="AR20" s="3595"/>
      <c r="AS20" s="3595"/>
      <c r="AT20" s="3595"/>
      <c r="AU20" s="3595"/>
      <c r="AV20" s="3595"/>
      <c r="AW20" s="3595"/>
      <c r="AX20" s="3595"/>
      <c r="AY20" s="3595"/>
      <c r="AZ20" s="3595"/>
      <c r="BA20" s="3595"/>
      <c r="BB20" s="3595"/>
      <c r="BC20" s="3595"/>
    </row>
    <row r="21" spans="1:55" ht="18" customHeight="1">
      <c r="A21" s="25"/>
      <c r="B21" s="3302" t="s">
        <v>1428</v>
      </c>
      <c r="C21" s="2926" t="s">
        <v>93</v>
      </c>
      <c r="E21" s="3613"/>
      <c r="F21" s="3613"/>
      <c r="G21" s="3595"/>
      <c r="H21" s="3613"/>
      <c r="I21" s="3613"/>
      <c r="J21" s="3595"/>
      <c r="K21" s="3613"/>
      <c r="L21" s="3613"/>
      <c r="M21" s="3595"/>
      <c r="N21" s="3613"/>
      <c r="O21" s="3613"/>
      <c r="P21" s="3595"/>
      <c r="Q21" s="3613"/>
      <c r="R21" s="3613"/>
      <c r="S21" s="3613"/>
      <c r="T21" s="3592"/>
      <c r="U21" s="3613"/>
      <c r="V21" s="3613"/>
      <c r="W21" s="3595"/>
      <c r="X21" s="3613"/>
      <c r="Y21" s="3613"/>
      <c r="Z21" s="3595"/>
      <c r="AA21" s="3613"/>
      <c r="AB21" s="3613"/>
      <c r="AC21" s="3595"/>
      <c r="AD21" s="3613"/>
      <c r="AE21" s="3613"/>
      <c r="AF21" s="3592"/>
      <c r="AG21" s="3598"/>
      <c r="AH21" s="3598"/>
      <c r="AI21" s="3598"/>
      <c r="AJ21" s="3593"/>
      <c r="AK21" s="3613"/>
      <c r="AL21" s="3613"/>
      <c r="AM21" s="3595"/>
      <c r="AN21" s="3613"/>
      <c r="AO21" s="3613"/>
      <c r="AP21" s="3595"/>
      <c r="AQ21" s="3613"/>
      <c r="AR21" s="3613"/>
      <c r="AS21" s="3595"/>
      <c r="AT21" s="3613"/>
      <c r="AU21" s="3613"/>
      <c r="AV21" s="3593"/>
      <c r="AW21" s="3598"/>
      <c r="AX21" s="3598"/>
      <c r="AY21" s="3598"/>
      <c r="AZ21" s="3595"/>
      <c r="BA21" s="3595"/>
      <c r="BB21" s="3595"/>
      <c r="BC21" s="3595"/>
    </row>
    <row r="22" spans="1:55" ht="18" customHeight="1">
      <c r="A22" s="25"/>
      <c r="B22" s="3302"/>
      <c r="C22" s="2926" t="s">
        <v>105</v>
      </c>
      <c r="E22" s="3613"/>
      <c r="F22" s="3613"/>
      <c r="G22" s="3595"/>
      <c r="H22" s="3613"/>
      <c r="I22" s="3613"/>
      <c r="J22" s="3595"/>
      <c r="K22" s="3613"/>
      <c r="L22" s="3613"/>
      <c r="M22" s="3595"/>
      <c r="N22" s="3613"/>
      <c r="O22" s="3613"/>
      <c r="P22" s="3595"/>
      <c r="Q22" s="3613"/>
      <c r="R22" s="3613"/>
      <c r="S22" s="3613"/>
      <c r="T22" s="3592"/>
      <c r="U22" s="3613"/>
      <c r="V22" s="3613"/>
      <c r="W22" s="3595"/>
      <c r="X22" s="3613"/>
      <c r="Y22" s="3613"/>
      <c r="Z22" s="3595"/>
      <c r="AA22" s="3613"/>
      <c r="AB22" s="3613"/>
      <c r="AC22" s="3595"/>
      <c r="AD22" s="3613"/>
      <c r="AE22" s="3613"/>
      <c r="AF22" s="3592"/>
      <c r="AG22" s="3598"/>
      <c r="AH22" s="3598"/>
      <c r="AI22" s="3598"/>
      <c r="AJ22" s="3593"/>
      <c r="AK22" s="3613"/>
      <c r="AL22" s="3613"/>
      <c r="AM22" s="3595"/>
      <c r="AN22" s="3613"/>
      <c r="AO22" s="3613"/>
      <c r="AP22" s="3595"/>
      <c r="AQ22" s="3613"/>
      <c r="AR22" s="3613"/>
      <c r="AS22" s="3595"/>
      <c r="AT22" s="3613"/>
      <c r="AU22" s="3613"/>
      <c r="AV22" s="3593"/>
      <c r="AW22" s="3598"/>
      <c r="AX22" s="3598"/>
      <c r="AY22" s="3598"/>
      <c r="AZ22" s="3595"/>
      <c r="BA22" s="3595"/>
      <c r="BB22" s="3595"/>
      <c r="BC22" s="3595"/>
    </row>
    <row r="23" spans="1:55" ht="18" customHeight="1">
      <c r="A23" s="25"/>
      <c r="B23" s="3302" t="s">
        <v>1429</v>
      </c>
      <c r="C23" s="2926" t="s">
        <v>92</v>
      </c>
      <c r="E23" s="3613"/>
      <c r="F23" s="3613"/>
      <c r="G23" s="3595"/>
      <c r="H23" s="3613"/>
      <c r="I23" s="3613"/>
      <c r="J23" s="3595"/>
      <c r="K23" s="3613"/>
      <c r="L23" s="3613"/>
      <c r="M23" s="3595"/>
      <c r="N23" s="3613"/>
      <c r="O23" s="3613"/>
      <c r="P23" s="3595"/>
      <c r="Q23" s="3613"/>
      <c r="R23" s="3613"/>
      <c r="S23" s="3613"/>
      <c r="T23" s="3592"/>
      <c r="U23" s="3613"/>
      <c r="V23" s="3613"/>
      <c r="W23" s="3595"/>
      <c r="X23" s="3613"/>
      <c r="Y23" s="3613"/>
      <c r="Z23" s="3595"/>
      <c r="AA23" s="3613"/>
      <c r="AB23" s="3613"/>
      <c r="AC23" s="3595"/>
      <c r="AD23" s="3613"/>
      <c r="AE23" s="3613"/>
      <c r="AF23" s="3592"/>
      <c r="AG23" s="3598"/>
      <c r="AH23" s="3598"/>
      <c r="AI23" s="3598"/>
      <c r="AJ23" s="3593"/>
      <c r="AK23" s="3613"/>
      <c r="AL23" s="3613"/>
      <c r="AM23" s="3595"/>
      <c r="AN23" s="3613"/>
      <c r="AO23" s="3613"/>
      <c r="AP23" s="3595"/>
      <c r="AQ23" s="3613"/>
      <c r="AR23" s="3613"/>
      <c r="AS23" s="3595"/>
      <c r="AT23" s="3613"/>
      <c r="AU23" s="3613"/>
      <c r="AV23" s="3593"/>
      <c r="AW23" s="3598"/>
      <c r="AX23" s="3598"/>
      <c r="AY23" s="3598"/>
      <c r="AZ23" s="3595"/>
      <c r="BA23" s="3595"/>
      <c r="BB23" s="3595"/>
      <c r="BC23" s="3595"/>
    </row>
    <row r="24" spans="1:55" ht="18" customHeight="1">
      <c r="A24" s="25"/>
      <c r="B24" s="3302"/>
      <c r="C24" s="2926" t="s">
        <v>338</v>
      </c>
      <c r="E24" s="3613"/>
      <c r="F24" s="3613"/>
      <c r="G24" s="3595"/>
      <c r="H24" s="3613"/>
      <c r="I24" s="3613"/>
      <c r="J24" s="3595"/>
      <c r="K24" s="3613"/>
      <c r="L24" s="3613"/>
      <c r="M24" s="3595"/>
      <c r="N24" s="3613"/>
      <c r="O24" s="3613"/>
      <c r="P24" s="3595"/>
      <c r="Q24" s="3613"/>
      <c r="R24" s="3613"/>
      <c r="S24" s="3613"/>
      <c r="T24" s="3595"/>
      <c r="U24" s="3613"/>
      <c r="V24" s="3613"/>
      <c r="W24" s="3595"/>
      <c r="X24" s="3613"/>
      <c r="Y24" s="3613"/>
      <c r="Z24" s="3595"/>
      <c r="AA24" s="3613"/>
      <c r="AB24" s="3613"/>
      <c r="AC24" s="3595"/>
      <c r="AD24" s="3613"/>
      <c r="AE24" s="3613"/>
      <c r="AF24" s="3595"/>
      <c r="AG24" s="3598"/>
      <c r="AH24" s="3598"/>
      <c r="AI24" s="3598"/>
      <c r="AJ24" s="3593"/>
      <c r="AK24" s="3613"/>
      <c r="AL24" s="3613"/>
      <c r="AM24" s="3595"/>
      <c r="AN24" s="3613"/>
      <c r="AO24" s="3613"/>
      <c r="AP24" s="3595"/>
      <c r="AQ24" s="3613"/>
      <c r="AR24" s="3613"/>
      <c r="AS24" s="3595"/>
      <c r="AT24" s="3613"/>
      <c r="AU24" s="3613"/>
      <c r="AV24" s="3593"/>
      <c r="AW24" s="3598"/>
      <c r="AX24" s="3598"/>
      <c r="AY24" s="3598"/>
      <c r="AZ24" s="3595"/>
      <c r="BA24" s="3595"/>
      <c r="BB24" s="3595"/>
      <c r="BC24" s="3595"/>
    </row>
    <row r="25" spans="1:55" ht="18" customHeight="1">
      <c r="B25" s="3302"/>
      <c r="C25" s="2927" t="s">
        <v>93</v>
      </c>
      <c r="E25" s="3613"/>
      <c r="F25" s="3613"/>
      <c r="G25" s="3595"/>
      <c r="H25" s="3613"/>
      <c r="I25" s="3613"/>
      <c r="J25" s="3595"/>
      <c r="K25" s="3613"/>
      <c r="L25" s="3613"/>
      <c r="M25" s="3595"/>
      <c r="N25" s="3613"/>
      <c r="O25" s="3613"/>
      <c r="P25" s="3595"/>
      <c r="Q25" s="3613"/>
      <c r="R25" s="3613"/>
      <c r="S25" s="3613"/>
      <c r="T25" s="3595"/>
      <c r="U25" s="3613"/>
      <c r="V25" s="3613"/>
      <c r="W25" s="3595"/>
      <c r="X25" s="3613"/>
      <c r="Y25" s="3613"/>
      <c r="Z25" s="3595"/>
      <c r="AA25" s="3613"/>
      <c r="AB25" s="3613"/>
      <c r="AC25" s="3595"/>
      <c r="AD25" s="3613"/>
      <c r="AE25" s="3613"/>
      <c r="AF25" s="3595"/>
      <c r="AG25" s="3598"/>
      <c r="AH25" s="3598"/>
      <c r="AI25" s="3598"/>
      <c r="AJ25" s="3593"/>
      <c r="AK25" s="3613"/>
      <c r="AL25" s="3613"/>
      <c r="AM25" s="3595"/>
      <c r="AN25" s="3613"/>
      <c r="AO25" s="3613"/>
      <c r="AP25" s="3595"/>
      <c r="AQ25" s="3613"/>
      <c r="AR25" s="3613"/>
      <c r="AS25" s="3595"/>
      <c r="AT25" s="3613"/>
      <c r="AU25" s="3613"/>
      <c r="AV25" s="3593"/>
      <c r="AW25" s="3598"/>
      <c r="AX25" s="3598"/>
      <c r="AY25" s="3598"/>
      <c r="AZ25" s="3595"/>
      <c r="BA25" s="3595"/>
      <c r="BB25" s="3595"/>
      <c r="BC25" s="3595"/>
    </row>
    <row r="26" spans="1:55" ht="18" customHeight="1">
      <c r="E26" s="3595"/>
      <c r="F26" s="3595"/>
      <c r="G26" s="3595"/>
      <c r="H26" s="3595"/>
      <c r="I26" s="3595"/>
      <c r="J26" s="3595"/>
      <c r="K26" s="3595"/>
      <c r="L26" s="3595"/>
      <c r="M26" s="3595"/>
      <c r="N26" s="3595"/>
      <c r="O26" s="3595"/>
      <c r="P26" s="3595"/>
      <c r="Q26" s="3595"/>
      <c r="R26" s="3595"/>
      <c r="S26" s="3595"/>
      <c r="T26" s="3595"/>
      <c r="U26" s="3595"/>
      <c r="V26" s="3595"/>
      <c r="W26" s="3595"/>
      <c r="X26" s="3595"/>
      <c r="Y26" s="3595"/>
      <c r="Z26" s="3595"/>
      <c r="AA26" s="3595"/>
      <c r="AB26" s="3595"/>
      <c r="AC26" s="3595"/>
      <c r="AD26" s="3595"/>
      <c r="AE26" s="3595"/>
      <c r="AF26" s="3595"/>
      <c r="AG26" s="3595"/>
      <c r="AH26" s="3595"/>
      <c r="AI26" s="3595"/>
      <c r="AJ26" s="3595"/>
      <c r="AK26" s="3595"/>
      <c r="AL26" s="3595"/>
      <c r="AM26" s="3595"/>
      <c r="AN26" s="3595"/>
      <c r="AO26" s="3595"/>
      <c r="AP26" s="3595"/>
      <c r="AQ26" s="3595"/>
      <c r="AR26" s="3595"/>
      <c r="AS26" s="3595"/>
      <c r="AT26" s="3595"/>
      <c r="AU26" s="3595"/>
      <c r="AV26" s="3595"/>
      <c r="AW26" s="3595"/>
      <c r="AX26" s="3595"/>
      <c r="AY26" s="3595"/>
      <c r="AZ26" s="3595"/>
      <c r="BA26" s="3595"/>
      <c r="BB26" s="3595"/>
      <c r="BC26" s="3595"/>
    </row>
    <row r="27" spans="1:55" ht="18" customHeight="1">
      <c r="E27" s="3595"/>
      <c r="F27" s="3595"/>
      <c r="G27" s="3595"/>
      <c r="H27" s="3595"/>
      <c r="I27" s="3595"/>
      <c r="J27" s="3595"/>
      <c r="K27" s="3595"/>
      <c r="L27" s="3595"/>
      <c r="M27" s="3595"/>
      <c r="N27" s="3595"/>
      <c r="O27" s="3595"/>
      <c r="P27" s="3595"/>
      <c r="Q27" s="3595"/>
      <c r="R27" s="3595"/>
      <c r="S27" s="3595"/>
      <c r="T27" s="3595"/>
      <c r="U27" s="3595"/>
      <c r="V27" s="3595"/>
      <c r="W27" s="3595"/>
      <c r="X27" s="3595"/>
      <c r="Y27" s="3595"/>
      <c r="Z27" s="3595"/>
      <c r="AA27" s="3595"/>
      <c r="AB27" s="3595"/>
      <c r="AC27" s="3595"/>
      <c r="AD27" s="3595"/>
      <c r="AE27" s="3595"/>
      <c r="AF27" s="3595"/>
      <c r="AG27" s="3595"/>
      <c r="AH27" s="3595"/>
      <c r="AI27" s="3595"/>
      <c r="AJ27" s="3595"/>
      <c r="AK27" s="3595"/>
      <c r="AL27" s="3595"/>
      <c r="AM27" s="3595"/>
      <c r="AN27" s="3595"/>
      <c r="AO27" s="3595"/>
      <c r="AP27" s="3595"/>
      <c r="AQ27" s="3595"/>
      <c r="AR27" s="3595"/>
      <c r="AS27" s="3595"/>
      <c r="AT27" s="3595"/>
      <c r="AU27" s="3595"/>
      <c r="AV27" s="3595"/>
      <c r="AW27" s="3595"/>
      <c r="AX27" s="3595"/>
      <c r="AY27" s="3595"/>
      <c r="AZ27" s="3595"/>
      <c r="BA27" s="3595"/>
      <c r="BB27" s="3595"/>
      <c r="BC27" s="3595"/>
    </row>
  </sheetData>
  <mergeCells count="40">
    <mergeCell ref="AK5:AL5"/>
    <mergeCell ref="AN5:AO5"/>
    <mergeCell ref="AQ5:AR5"/>
    <mergeCell ref="AT5:AU5"/>
    <mergeCell ref="AK16:AL16"/>
    <mergeCell ref="AN16:AO16"/>
    <mergeCell ref="AQ16:AR16"/>
    <mergeCell ref="AT16:AU16"/>
    <mergeCell ref="E5:F5"/>
    <mergeCell ref="E16:F16"/>
    <mergeCell ref="H5:I5"/>
    <mergeCell ref="AD5:AE5"/>
    <mergeCell ref="AD16:AE16"/>
    <mergeCell ref="H16:I16"/>
    <mergeCell ref="K5:L5"/>
    <mergeCell ref="K16:L16"/>
    <mergeCell ref="N5:O5"/>
    <mergeCell ref="N16:O16"/>
    <mergeCell ref="U5:V5"/>
    <mergeCell ref="X5:Y5"/>
    <mergeCell ref="AA5:AB5"/>
    <mergeCell ref="U16:V16"/>
    <mergeCell ref="X16:Y16"/>
    <mergeCell ref="AA16:AB16"/>
    <mergeCell ref="E4:O4"/>
    <mergeCell ref="U4:AE4"/>
    <mergeCell ref="AK4:AU4"/>
    <mergeCell ref="B3:AY3"/>
    <mergeCell ref="B23:B25"/>
    <mergeCell ref="AG5:AI5"/>
    <mergeCell ref="AW5:AY5"/>
    <mergeCell ref="AG16:AI16"/>
    <mergeCell ref="AW16:AY16"/>
    <mergeCell ref="B10:B11"/>
    <mergeCell ref="B12:B14"/>
    <mergeCell ref="Q16:S16"/>
    <mergeCell ref="B17:C18"/>
    <mergeCell ref="B21:B22"/>
    <mergeCell ref="Q5:S5"/>
    <mergeCell ref="B6:C7"/>
  </mergeCells>
  <hyperlinks>
    <hyperlink ref="A1" location="ÍNDICE!B2" display="Indíce"/>
  </hyperlinks>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pageSetUpPr fitToPage="1"/>
  </sheetPr>
  <dimension ref="A1:AP56"/>
  <sheetViews>
    <sheetView showGridLines="0" topLeftCell="H1" zoomScale="70" zoomScaleNormal="70" workbookViewId="0">
      <pane ySplit="7" topLeftCell="A8" activePane="bottomLeft" state="frozen"/>
      <selection activeCell="K47" sqref="K47"/>
      <selection pane="bottomLeft" activeCell="AT94" sqref="AT94"/>
    </sheetView>
  </sheetViews>
  <sheetFormatPr defaultRowHeight="12.75"/>
  <cols>
    <col min="1" max="1" width="5.28515625" style="2259" customWidth="1"/>
    <col min="2" max="2" width="3.42578125" style="2259" customWidth="1"/>
    <col min="3" max="3" width="65.7109375" style="2259" customWidth="1"/>
    <col min="4" max="4" width="1" style="2320" customWidth="1"/>
    <col min="5" max="5" width="12.28515625" style="2259" customWidth="1"/>
    <col min="6" max="11" width="12.28515625" style="2323" customWidth="1"/>
    <col min="12" max="12" width="12.28515625" style="2259" customWidth="1"/>
    <col min="13" max="13" width="1" style="2259" customWidth="1"/>
    <col min="14" max="14" width="12.28515625" style="2259" customWidth="1"/>
    <col min="15" max="20" width="12.28515625" style="2323" customWidth="1"/>
    <col min="21" max="21" width="12.28515625" style="2259" customWidth="1"/>
    <col min="22" max="22" width="1" style="2259" customWidth="1"/>
    <col min="23" max="23" width="12.28515625" style="2259" customWidth="1"/>
    <col min="24" max="29" width="12.28515625" style="2323" customWidth="1"/>
    <col min="30" max="30" width="12.28515625" style="2259" customWidth="1"/>
    <col min="31" max="31" width="2" style="2259" customWidth="1"/>
    <col min="32" max="33" width="15.5703125" style="2259" customWidth="1"/>
    <col min="34" max="263" width="9.140625" style="2259"/>
    <col min="264" max="264" width="17.42578125" style="2259" customWidth="1"/>
    <col min="265" max="270" width="10.85546875" style="2259" customWidth="1"/>
    <col min="271" max="271" width="1.85546875" style="2259" customWidth="1"/>
    <col min="272" max="272" width="8.85546875" style="2259" customWidth="1"/>
    <col min="273" max="274" width="0.28515625" style="2259" customWidth="1"/>
    <col min="275" max="519" width="9.140625" style="2259"/>
    <col min="520" max="520" width="17.42578125" style="2259" customWidth="1"/>
    <col min="521" max="526" width="10.85546875" style="2259" customWidth="1"/>
    <col min="527" max="527" width="1.85546875" style="2259" customWidth="1"/>
    <col min="528" max="528" width="8.85546875" style="2259" customWidth="1"/>
    <col min="529" max="530" width="0.28515625" style="2259" customWidth="1"/>
    <col min="531" max="775" width="9.140625" style="2259"/>
    <col min="776" max="776" width="17.42578125" style="2259" customWidth="1"/>
    <col min="777" max="782" width="10.85546875" style="2259" customWidth="1"/>
    <col min="783" max="783" width="1.85546875" style="2259" customWidth="1"/>
    <col min="784" max="784" width="8.85546875" style="2259" customWidth="1"/>
    <col min="785" max="786" width="0.28515625" style="2259" customWidth="1"/>
    <col min="787" max="1031" width="9.140625" style="2259"/>
    <col min="1032" max="1032" width="17.42578125" style="2259" customWidth="1"/>
    <col min="1033" max="1038" width="10.85546875" style="2259" customWidth="1"/>
    <col min="1039" max="1039" width="1.85546875" style="2259" customWidth="1"/>
    <col min="1040" max="1040" width="8.85546875" style="2259" customWidth="1"/>
    <col min="1041" max="1042" width="0.28515625" style="2259" customWidth="1"/>
    <col min="1043" max="1287" width="9.140625" style="2259"/>
    <col min="1288" max="1288" width="17.42578125" style="2259" customWidth="1"/>
    <col min="1289" max="1294" width="10.85546875" style="2259" customWidth="1"/>
    <col min="1295" max="1295" width="1.85546875" style="2259" customWidth="1"/>
    <col min="1296" max="1296" width="8.85546875" style="2259" customWidth="1"/>
    <col min="1297" max="1298" width="0.28515625" style="2259" customWidth="1"/>
    <col min="1299" max="1543" width="9.140625" style="2259"/>
    <col min="1544" max="1544" width="17.42578125" style="2259" customWidth="1"/>
    <col min="1545" max="1550" width="10.85546875" style="2259" customWidth="1"/>
    <col min="1551" max="1551" width="1.85546875" style="2259" customWidth="1"/>
    <col min="1552" max="1552" width="8.85546875" style="2259" customWidth="1"/>
    <col min="1553" max="1554" width="0.28515625" style="2259" customWidth="1"/>
    <col min="1555" max="1799" width="9.140625" style="2259"/>
    <col min="1800" max="1800" width="17.42578125" style="2259" customWidth="1"/>
    <col min="1801" max="1806" width="10.85546875" style="2259" customWidth="1"/>
    <col min="1807" max="1807" width="1.85546875" style="2259" customWidth="1"/>
    <col min="1808" max="1808" width="8.85546875" style="2259" customWidth="1"/>
    <col min="1809" max="1810" width="0.28515625" style="2259" customWidth="1"/>
    <col min="1811" max="2055" width="9.140625" style="2259"/>
    <col min="2056" max="2056" width="17.42578125" style="2259" customWidth="1"/>
    <col min="2057" max="2062" width="10.85546875" style="2259" customWidth="1"/>
    <col min="2063" max="2063" width="1.85546875" style="2259" customWidth="1"/>
    <col min="2064" max="2064" width="8.85546875" style="2259" customWidth="1"/>
    <col min="2065" max="2066" width="0.28515625" style="2259" customWidth="1"/>
    <col min="2067" max="2311" width="9.140625" style="2259"/>
    <col min="2312" max="2312" width="17.42578125" style="2259" customWidth="1"/>
    <col min="2313" max="2318" width="10.85546875" style="2259" customWidth="1"/>
    <col min="2319" max="2319" width="1.85546875" style="2259" customWidth="1"/>
    <col min="2320" max="2320" width="8.85546875" style="2259" customWidth="1"/>
    <col min="2321" max="2322" width="0.28515625" style="2259" customWidth="1"/>
    <col min="2323" max="2567" width="9.140625" style="2259"/>
    <col min="2568" max="2568" width="17.42578125" style="2259" customWidth="1"/>
    <col min="2569" max="2574" width="10.85546875" style="2259" customWidth="1"/>
    <col min="2575" max="2575" width="1.85546875" style="2259" customWidth="1"/>
    <col min="2576" max="2576" width="8.85546875" style="2259" customWidth="1"/>
    <col min="2577" max="2578" width="0.28515625" style="2259" customWidth="1"/>
    <col min="2579" max="2823" width="9.140625" style="2259"/>
    <col min="2824" max="2824" width="17.42578125" style="2259" customWidth="1"/>
    <col min="2825" max="2830" width="10.85546875" style="2259" customWidth="1"/>
    <col min="2831" max="2831" width="1.85546875" style="2259" customWidth="1"/>
    <col min="2832" max="2832" width="8.85546875" style="2259" customWidth="1"/>
    <col min="2833" max="2834" width="0.28515625" style="2259" customWidth="1"/>
    <col min="2835" max="3079" width="9.140625" style="2259"/>
    <col min="3080" max="3080" width="17.42578125" style="2259" customWidth="1"/>
    <col min="3081" max="3086" width="10.85546875" style="2259" customWidth="1"/>
    <col min="3087" max="3087" width="1.85546875" style="2259" customWidth="1"/>
    <col min="3088" max="3088" width="8.85546875" style="2259" customWidth="1"/>
    <col min="3089" max="3090" width="0.28515625" style="2259" customWidth="1"/>
    <col min="3091" max="3335" width="9.140625" style="2259"/>
    <col min="3336" max="3336" width="17.42578125" style="2259" customWidth="1"/>
    <col min="3337" max="3342" width="10.85546875" style="2259" customWidth="1"/>
    <col min="3343" max="3343" width="1.85546875" style="2259" customWidth="1"/>
    <col min="3344" max="3344" width="8.85546875" style="2259" customWidth="1"/>
    <col min="3345" max="3346" width="0.28515625" style="2259" customWidth="1"/>
    <col min="3347" max="3591" width="9.140625" style="2259"/>
    <col min="3592" max="3592" width="17.42578125" style="2259" customWidth="1"/>
    <col min="3593" max="3598" width="10.85546875" style="2259" customWidth="1"/>
    <col min="3599" max="3599" width="1.85546875" style="2259" customWidth="1"/>
    <col min="3600" max="3600" width="8.85546875" style="2259" customWidth="1"/>
    <col min="3601" max="3602" width="0.28515625" style="2259" customWidth="1"/>
    <col min="3603" max="3847" width="9.140625" style="2259"/>
    <col min="3848" max="3848" width="17.42578125" style="2259" customWidth="1"/>
    <col min="3849" max="3854" width="10.85546875" style="2259" customWidth="1"/>
    <col min="3855" max="3855" width="1.85546875" style="2259" customWidth="1"/>
    <col min="3856" max="3856" width="8.85546875" style="2259" customWidth="1"/>
    <col min="3857" max="3858" width="0.28515625" style="2259" customWidth="1"/>
    <col min="3859" max="4103" width="9.140625" style="2259"/>
    <col min="4104" max="4104" width="17.42578125" style="2259" customWidth="1"/>
    <col min="4105" max="4110" width="10.85546875" style="2259" customWidth="1"/>
    <col min="4111" max="4111" width="1.85546875" style="2259" customWidth="1"/>
    <col min="4112" max="4112" width="8.85546875" style="2259" customWidth="1"/>
    <col min="4113" max="4114" width="0.28515625" style="2259" customWidth="1"/>
    <col min="4115" max="4359" width="9.140625" style="2259"/>
    <col min="4360" max="4360" width="17.42578125" style="2259" customWidth="1"/>
    <col min="4361" max="4366" width="10.85546875" style="2259" customWidth="1"/>
    <col min="4367" max="4367" width="1.85546875" style="2259" customWidth="1"/>
    <col min="4368" max="4368" width="8.85546875" style="2259" customWidth="1"/>
    <col min="4369" max="4370" width="0.28515625" style="2259" customWidth="1"/>
    <col min="4371" max="4615" width="9.140625" style="2259"/>
    <col min="4616" max="4616" width="17.42578125" style="2259" customWidth="1"/>
    <col min="4617" max="4622" width="10.85546875" style="2259" customWidth="1"/>
    <col min="4623" max="4623" width="1.85546875" style="2259" customWidth="1"/>
    <col min="4624" max="4624" width="8.85546875" style="2259" customWidth="1"/>
    <col min="4625" max="4626" width="0.28515625" style="2259" customWidth="1"/>
    <col min="4627" max="4871" width="9.140625" style="2259"/>
    <col min="4872" max="4872" width="17.42578125" style="2259" customWidth="1"/>
    <col min="4873" max="4878" width="10.85546875" style="2259" customWidth="1"/>
    <col min="4879" max="4879" width="1.85546875" style="2259" customWidth="1"/>
    <col min="4880" max="4880" width="8.85546875" style="2259" customWidth="1"/>
    <col min="4881" max="4882" width="0.28515625" style="2259" customWidth="1"/>
    <col min="4883" max="5127" width="9.140625" style="2259"/>
    <col min="5128" max="5128" width="17.42578125" style="2259" customWidth="1"/>
    <col min="5129" max="5134" width="10.85546875" style="2259" customWidth="1"/>
    <col min="5135" max="5135" width="1.85546875" style="2259" customWidth="1"/>
    <col min="5136" max="5136" width="8.85546875" style="2259" customWidth="1"/>
    <col min="5137" max="5138" width="0.28515625" style="2259" customWidth="1"/>
    <col min="5139" max="5383" width="9.140625" style="2259"/>
    <col min="5384" max="5384" width="17.42578125" style="2259" customWidth="1"/>
    <col min="5385" max="5390" width="10.85546875" style="2259" customWidth="1"/>
    <col min="5391" max="5391" width="1.85546875" style="2259" customWidth="1"/>
    <col min="5392" max="5392" width="8.85546875" style="2259" customWidth="1"/>
    <col min="5393" max="5394" width="0.28515625" style="2259" customWidth="1"/>
    <col min="5395" max="5639" width="9.140625" style="2259"/>
    <col min="5640" max="5640" width="17.42578125" style="2259" customWidth="1"/>
    <col min="5641" max="5646" width="10.85546875" style="2259" customWidth="1"/>
    <col min="5647" max="5647" width="1.85546875" style="2259" customWidth="1"/>
    <col min="5648" max="5648" width="8.85546875" style="2259" customWidth="1"/>
    <col min="5649" max="5650" width="0.28515625" style="2259" customWidth="1"/>
    <col min="5651" max="5895" width="9.140625" style="2259"/>
    <col min="5896" max="5896" width="17.42578125" style="2259" customWidth="1"/>
    <col min="5897" max="5902" width="10.85546875" style="2259" customWidth="1"/>
    <col min="5903" max="5903" width="1.85546875" style="2259" customWidth="1"/>
    <col min="5904" max="5904" width="8.85546875" style="2259" customWidth="1"/>
    <col min="5905" max="5906" width="0.28515625" style="2259" customWidth="1"/>
    <col min="5907" max="6151" width="9.140625" style="2259"/>
    <col min="6152" max="6152" width="17.42578125" style="2259" customWidth="1"/>
    <col min="6153" max="6158" width="10.85546875" style="2259" customWidth="1"/>
    <col min="6159" max="6159" width="1.85546875" style="2259" customWidth="1"/>
    <col min="6160" max="6160" width="8.85546875" style="2259" customWidth="1"/>
    <col min="6161" max="6162" width="0.28515625" style="2259" customWidth="1"/>
    <col min="6163" max="6407" width="9.140625" style="2259"/>
    <col min="6408" max="6408" width="17.42578125" style="2259" customWidth="1"/>
    <col min="6409" max="6414" width="10.85546875" style="2259" customWidth="1"/>
    <col min="6415" max="6415" width="1.85546875" style="2259" customWidth="1"/>
    <col min="6416" max="6416" width="8.85546875" style="2259" customWidth="1"/>
    <col min="6417" max="6418" width="0.28515625" style="2259" customWidth="1"/>
    <col min="6419" max="6663" width="9.140625" style="2259"/>
    <col min="6664" max="6664" width="17.42578125" style="2259" customWidth="1"/>
    <col min="6665" max="6670" width="10.85546875" style="2259" customWidth="1"/>
    <col min="6671" max="6671" width="1.85546875" style="2259" customWidth="1"/>
    <col min="6672" max="6672" width="8.85546875" style="2259" customWidth="1"/>
    <col min="6673" max="6674" width="0.28515625" style="2259" customWidth="1"/>
    <col min="6675" max="6919" width="9.140625" style="2259"/>
    <col min="6920" max="6920" width="17.42578125" style="2259" customWidth="1"/>
    <col min="6921" max="6926" width="10.85546875" style="2259" customWidth="1"/>
    <col min="6927" max="6927" width="1.85546875" style="2259" customWidth="1"/>
    <col min="6928" max="6928" width="8.85546875" style="2259" customWidth="1"/>
    <col min="6929" max="6930" width="0.28515625" style="2259" customWidth="1"/>
    <col min="6931" max="7175" width="9.140625" style="2259"/>
    <col min="7176" max="7176" width="17.42578125" style="2259" customWidth="1"/>
    <col min="7177" max="7182" width="10.85546875" style="2259" customWidth="1"/>
    <col min="7183" max="7183" width="1.85546875" style="2259" customWidth="1"/>
    <col min="7184" max="7184" width="8.85546875" style="2259" customWidth="1"/>
    <col min="7185" max="7186" width="0.28515625" style="2259" customWidth="1"/>
    <col min="7187" max="7431" width="9.140625" style="2259"/>
    <col min="7432" max="7432" width="17.42578125" style="2259" customWidth="1"/>
    <col min="7433" max="7438" width="10.85546875" style="2259" customWidth="1"/>
    <col min="7439" max="7439" width="1.85546875" style="2259" customWidth="1"/>
    <col min="7440" max="7440" width="8.85546875" style="2259" customWidth="1"/>
    <col min="7441" max="7442" width="0.28515625" style="2259" customWidth="1"/>
    <col min="7443" max="7687" width="9.140625" style="2259"/>
    <col min="7688" max="7688" width="17.42578125" style="2259" customWidth="1"/>
    <col min="7689" max="7694" width="10.85546875" style="2259" customWidth="1"/>
    <col min="7695" max="7695" width="1.85546875" style="2259" customWidth="1"/>
    <col min="7696" max="7696" width="8.85546875" style="2259" customWidth="1"/>
    <col min="7697" max="7698" width="0.28515625" style="2259" customWidth="1"/>
    <col min="7699" max="7943" width="9.140625" style="2259"/>
    <col min="7944" max="7944" width="17.42578125" style="2259" customWidth="1"/>
    <col min="7945" max="7950" width="10.85546875" style="2259" customWidth="1"/>
    <col min="7951" max="7951" width="1.85546875" style="2259" customWidth="1"/>
    <col min="7952" max="7952" width="8.85546875" style="2259" customWidth="1"/>
    <col min="7953" max="7954" width="0.28515625" style="2259" customWidth="1"/>
    <col min="7955" max="8199" width="9.140625" style="2259"/>
    <col min="8200" max="8200" width="17.42578125" style="2259" customWidth="1"/>
    <col min="8201" max="8206" width="10.85546875" style="2259" customWidth="1"/>
    <col min="8207" max="8207" width="1.85546875" style="2259" customWidth="1"/>
    <col min="8208" max="8208" width="8.85546875" style="2259" customWidth="1"/>
    <col min="8209" max="8210" width="0.28515625" style="2259" customWidth="1"/>
    <col min="8211" max="8455" width="9.140625" style="2259"/>
    <col min="8456" max="8456" width="17.42578125" style="2259" customWidth="1"/>
    <col min="8457" max="8462" width="10.85546875" style="2259" customWidth="1"/>
    <col min="8463" max="8463" width="1.85546875" style="2259" customWidth="1"/>
    <col min="8464" max="8464" width="8.85546875" style="2259" customWidth="1"/>
    <col min="8465" max="8466" width="0.28515625" style="2259" customWidth="1"/>
    <col min="8467" max="8711" width="9.140625" style="2259"/>
    <col min="8712" max="8712" width="17.42578125" style="2259" customWidth="1"/>
    <col min="8713" max="8718" width="10.85546875" style="2259" customWidth="1"/>
    <col min="8719" max="8719" width="1.85546875" style="2259" customWidth="1"/>
    <col min="8720" max="8720" width="8.85546875" style="2259" customWidth="1"/>
    <col min="8721" max="8722" width="0.28515625" style="2259" customWidth="1"/>
    <col min="8723" max="8967" width="9.140625" style="2259"/>
    <col min="8968" max="8968" width="17.42578125" style="2259" customWidth="1"/>
    <col min="8969" max="8974" width="10.85546875" style="2259" customWidth="1"/>
    <col min="8975" max="8975" width="1.85546875" style="2259" customWidth="1"/>
    <col min="8976" max="8976" width="8.85546875" style="2259" customWidth="1"/>
    <col min="8977" max="8978" width="0.28515625" style="2259" customWidth="1"/>
    <col min="8979" max="9223" width="9.140625" style="2259"/>
    <col min="9224" max="9224" width="17.42578125" style="2259" customWidth="1"/>
    <col min="9225" max="9230" width="10.85546875" style="2259" customWidth="1"/>
    <col min="9231" max="9231" width="1.85546875" style="2259" customWidth="1"/>
    <col min="9232" max="9232" width="8.85546875" style="2259" customWidth="1"/>
    <col min="9233" max="9234" width="0.28515625" style="2259" customWidth="1"/>
    <col min="9235" max="9479" width="9.140625" style="2259"/>
    <col min="9480" max="9480" width="17.42578125" style="2259" customWidth="1"/>
    <col min="9481" max="9486" width="10.85546875" style="2259" customWidth="1"/>
    <col min="9487" max="9487" width="1.85546875" style="2259" customWidth="1"/>
    <col min="9488" max="9488" width="8.85546875" style="2259" customWidth="1"/>
    <col min="9489" max="9490" width="0.28515625" style="2259" customWidth="1"/>
    <col min="9491" max="9735" width="9.140625" style="2259"/>
    <col min="9736" max="9736" width="17.42578125" style="2259" customWidth="1"/>
    <col min="9737" max="9742" width="10.85546875" style="2259" customWidth="1"/>
    <col min="9743" max="9743" width="1.85546875" style="2259" customWidth="1"/>
    <col min="9744" max="9744" width="8.85546875" style="2259" customWidth="1"/>
    <col min="9745" max="9746" width="0.28515625" style="2259" customWidth="1"/>
    <col min="9747" max="9991" width="9.140625" style="2259"/>
    <col min="9992" max="9992" width="17.42578125" style="2259" customWidth="1"/>
    <col min="9993" max="9998" width="10.85546875" style="2259" customWidth="1"/>
    <col min="9999" max="9999" width="1.85546875" style="2259" customWidth="1"/>
    <col min="10000" max="10000" width="8.85546875" style="2259" customWidth="1"/>
    <col min="10001" max="10002" width="0.28515625" style="2259" customWidth="1"/>
    <col min="10003" max="10247" width="9.140625" style="2259"/>
    <col min="10248" max="10248" width="17.42578125" style="2259" customWidth="1"/>
    <col min="10249" max="10254" width="10.85546875" style="2259" customWidth="1"/>
    <col min="10255" max="10255" width="1.85546875" style="2259" customWidth="1"/>
    <col min="10256" max="10256" width="8.85546875" style="2259" customWidth="1"/>
    <col min="10257" max="10258" width="0.28515625" style="2259" customWidth="1"/>
    <col min="10259" max="10503" width="9.140625" style="2259"/>
    <col min="10504" max="10504" width="17.42578125" style="2259" customWidth="1"/>
    <col min="10505" max="10510" width="10.85546875" style="2259" customWidth="1"/>
    <col min="10511" max="10511" width="1.85546875" style="2259" customWidth="1"/>
    <col min="10512" max="10512" width="8.85546875" style="2259" customWidth="1"/>
    <col min="10513" max="10514" width="0.28515625" style="2259" customWidth="1"/>
    <col min="10515" max="10759" width="9.140625" style="2259"/>
    <col min="10760" max="10760" width="17.42578125" style="2259" customWidth="1"/>
    <col min="10761" max="10766" width="10.85546875" style="2259" customWidth="1"/>
    <col min="10767" max="10767" width="1.85546875" style="2259" customWidth="1"/>
    <col min="10768" max="10768" width="8.85546875" style="2259" customWidth="1"/>
    <col min="10769" max="10770" width="0.28515625" style="2259" customWidth="1"/>
    <col min="10771" max="11015" width="9.140625" style="2259"/>
    <col min="11016" max="11016" width="17.42578125" style="2259" customWidth="1"/>
    <col min="11017" max="11022" width="10.85546875" style="2259" customWidth="1"/>
    <col min="11023" max="11023" width="1.85546875" style="2259" customWidth="1"/>
    <col min="11024" max="11024" width="8.85546875" style="2259" customWidth="1"/>
    <col min="11025" max="11026" width="0.28515625" style="2259" customWidth="1"/>
    <col min="11027" max="11271" width="9.140625" style="2259"/>
    <col min="11272" max="11272" width="17.42578125" style="2259" customWidth="1"/>
    <col min="11273" max="11278" width="10.85546875" style="2259" customWidth="1"/>
    <col min="11279" max="11279" width="1.85546875" style="2259" customWidth="1"/>
    <col min="11280" max="11280" width="8.85546875" style="2259" customWidth="1"/>
    <col min="11281" max="11282" width="0.28515625" style="2259" customWidth="1"/>
    <col min="11283" max="11527" width="9.140625" style="2259"/>
    <col min="11528" max="11528" width="17.42578125" style="2259" customWidth="1"/>
    <col min="11529" max="11534" width="10.85546875" style="2259" customWidth="1"/>
    <col min="11535" max="11535" width="1.85546875" style="2259" customWidth="1"/>
    <col min="11536" max="11536" width="8.85546875" style="2259" customWidth="1"/>
    <col min="11537" max="11538" width="0.28515625" style="2259" customWidth="1"/>
    <col min="11539" max="11783" width="9.140625" style="2259"/>
    <col min="11784" max="11784" width="17.42578125" style="2259" customWidth="1"/>
    <col min="11785" max="11790" width="10.85546875" style="2259" customWidth="1"/>
    <col min="11791" max="11791" width="1.85546875" style="2259" customWidth="1"/>
    <col min="11792" max="11792" width="8.85546875" style="2259" customWidth="1"/>
    <col min="11793" max="11794" width="0.28515625" style="2259" customWidth="1"/>
    <col min="11795" max="12039" width="9.140625" style="2259"/>
    <col min="12040" max="12040" width="17.42578125" style="2259" customWidth="1"/>
    <col min="12041" max="12046" width="10.85546875" style="2259" customWidth="1"/>
    <col min="12047" max="12047" width="1.85546875" style="2259" customWidth="1"/>
    <col min="12048" max="12048" width="8.85546875" style="2259" customWidth="1"/>
    <col min="12049" max="12050" width="0.28515625" style="2259" customWidth="1"/>
    <col min="12051" max="12295" width="9.140625" style="2259"/>
    <col min="12296" max="12296" width="17.42578125" style="2259" customWidth="1"/>
    <col min="12297" max="12302" width="10.85546875" style="2259" customWidth="1"/>
    <col min="12303" max="12303" width="1.85546875" style="2259" customWidth="1"/>
    <col min="12304" max="12304" width="8.85546875" style="2259" customWidth="1"/>
    <col min="12305" max="12306" width="0.28515625" style="2259" customWidth="1"/>
    <col min="12307" max="12551" width="9.140625" style="2259"/>
    <col min="12552" max="12552" width="17.42578125" style="2259" customWidth="1"/>
    <col min="12553" max="12558" width="10.85546875" style="2259" customWidth="1"/>
    <col min="12559" max="12559" width="1.85546875" style="2259" customWidth="1"/>
    <col min="12560" max="12560" width="8.85546875" style="2259" customWidth="1"/>
    <col min="12561" max="12562" width="0.28515625" style="2259" customWidth="1"/>
    <col min="12563" max="12807" width="9.140625" style="2259"/>
    <col min="12808" max="12808" width="17.42578125" style="2259" customWidth="1"/>
    <col min="12809" max="12814" width="10.85546875" style="2259" customWidth="1"/>
    <col min="12815" max="12815" width="1.85546875" style="2259" customWidth="1"/>
    <col min="12816" max="12816" width="8.85546875" style="2259" customWidth="1"/>
    <col min="12817" max="12818" width="0.28515625" style="2259" customWidth="1"/>
    <col min="12819" max="13063" width="9.140625" style="2259"/>
    <col min="13064" max="13064" width="17.42578125" style="2259" customWidth="1"/>
    <col min="13065" max="13070" width="10.85546875" style="2259" customWidth="1"/>
    <col min="13071" max="13071" width="1.85546875" style="2259" customWidth="1"/>
    <col min="13072" max="13072" width="8.85546875" style="2259" customWidth="1"/>
    <col min="13073" max="13074" width="0.28515625" style="2259" customWidth="1"/>
    <col min="13075" max="13319" width="9.140625" style="2259"/>
    <col min="13320" max="13320" width="17.42578125" style="2259" customWidth="1"/>
    <col min="13321" max="13326" width="10.85546875" style="2259" customWidth="1"/>
    <col min="13327" max="13327" width="1.85546875" style="2259" customWidth="1"/>
    <col min="13328" max="13328" width="8.85546875" style="2259" customWidth="1"/>
    <col min="13329" max="13330" width="0.28515625" style="2259" customWidth="1"/>
    <col min="13331" max="13575" width="9.140625" style="2259"/>
    <col min="13576" max="13576" width="17.42578125" style="2259" customWidth="1"/>
    <col min="13577" max="13582" width="10.85546875" style="2259" customWidth="1"/>
    <col min="13583" max="13583" width="1.85546875" style="2259" customWidth="1"/>
    <col min="13584" max="13584" width="8.85546875" style="2259" customWidth="1"/>
    <col min="13585" max="13586" width="0.28515625" style="2259" customWidth="1"/>
    <col min="13587" max="13831" width="9.140625" style="2259"/>
    <col min="13832" max="13832" width="17.42578125" style="2259" customWidth="1"/>
    <col min="13833" max="13838" width="10.85546875" style="2259" customWidth="1"/>
    <col min="13839" max="13839" width="1.85546875" style="2259" customWidth="1"/>
    <col min="13840" max="13840" width="8.85546875" style="2259" customWidth="1"/>
    <col min="13841" max="13842" width="0.28515625" style="2259" customWidth="1"/>
    <col min="13843" max="14087" width="9.140625" style="2259"/>
    <col min="14088" max="14088" width="17.42578125" style="2259" customWidth="1"/>
    <col min="14089" max="14094" width="10.85546875" style="2259" customWidth="1"/>
    <col min="14095" max="14095" width="1.85546875" style="2259" customWidth="1"/>
    <col min="14096" max="14096" width="8.85546875" style="2259" customWidth="1"/>
    <col min="14097" max="14098" width="0.28515625" style="2259" customWidth="1"/>
    <col min="14099" max="14343" width="9.140625" style="2259"/>
    <col min="14344" max="14344" width="17.42578125" style="2259" customWidth="1"/>
    <col min="14345" max="14350" width="10.85546875" style="2259" customWidth="1"/>
    <col min="14351" max="14351" width="1.85546875" style="2259" customWidth="1"/>
    <col min="14352" max="14352" width="8.85546875" style="2259" customWidth="1"/>
    <col min="14353" max="14354" width="0.28515625" style="2259" customWidth="1"/>
    <col min="14355" max="14599" width="9.140625" style="2259"/>
    <col min="14600" max="14600" width="17.42578125" style="2259" customWidth="1"/>
    <col min="14601" max="14606" width="10.85546875" style="2259" customWidth="1"/>
    <col min="14607" max="14607" width="1.85546875" style="2259" customWidth="1"/>
    <col min="14608" max="14608" width="8.85546875" style="2259" customWidth="1"/>
    <col min="14609" max="14610" width="0.28515625" style="2259" customWidth="1"/>
    <col min="14611" max="14855" width="9.140625" style="2259"/>
    <col min="14856" max="14856" width="17.42578125" style="2259" customWidth="1"/>
    <col min="14857" max="14862" width="10.85546875" style="2259" customWidth="1"/>
    <col min="14863" max="14863" width="1.85546875" style="2259" customWidth="1"/>
    <col min="14864" max="14864" width="8.85546875" style="2259" customWidth="1"/>
    <col min="14865" max="14866" width="0.28515625" style="2259" customWidth="1"/>
    <col min="14867" max="15111" width="9.140625" style="2259"/>
    <col min="15112" max="15112" width="17.42578125" style="2259" customWidth="1"/>
    <col min="15113" max="15118" width="10.85546875" style="2259" customWidth="1"/>
    <col min="15119" max="15119" width="1.85546875" style="2259" customWidth="1"/>
    <col min="15120" max="15120" width="8.85546875" style="2259" customWidth="1"/>
    <col min="15121" max="15122" width="0.28515625" style="2259" customWidth="1"/>
    <col min="15123" max="15367" width="9.140625" style="2259"/>
    <col min="15368" max="15368" width="17.42578125" style="2259" customWidth="1"/>
    <col min="15369" max="15374" width="10.85546875" style="2259" customWidth="1"/>
    <col min="15375" max="15375" width="1.85546875" style="2259" customWidth="1"/>
    <col min="15376" max="15376" width="8.85546875" style="2259" customWidth="1"/>
    <col min="15377" max="15378" width="0.28515625" style="2259" customWidth="1"/>
    <col min="15379" max="15623" width="9.140625" style="2259"/>
    <col min="15624" max="15624" width="17.42578125" style="2259" customWidth="1"/>
    <col min="15625" max="15630" width="10.85546875" style="2259" customWidth="1"/>
    <col min="15631" max="15631" width="1.85546875" style="2259" customWidth="1"/>
    <col min="15632" max="15632" width="8.85546875" style="2259" customWidth="1"/>
    <col min="15633" max="15634" width="0.28515625" style="2259" customWidth="1"/>
    <col min="15635" max="15879" width="9.140625" style="2259"/>
    <col min="15880" max="15880" width="17.42578125" style="2259" customWidth="1"/>
    <col min="15881" max="15886" width="10.85546875" style="2259" customWidth="1"/>
    <col min="15887" max="15887" width="1.85546875" style="2259" customWidth="1"/>
    <col min="15888" max="15888" width="8.85546875" style="2259" customWidth="1"/>
    <col min="15889" max="15890" width="0.28515625" style="2259" customWidth="1"/>
    <col min="15891" max="16135" width="9.140625" style="2259"/>
    <col min="16136" max="16136" width="17.42578125" style="2259" customWidth="1"/>
    <col min="16137" max="16142" width="10.85546875" style="2259" customWidth="1"/>
    <col min="16143" max="16143" width="1.85546875" style="2259" customWidth="1"/>
    <col min="16144" max="16144" width="8.85546875" style="2259" customWidth="1"/>
    <col min="16145" max="16146" width="0.28515625" style="2259" customWidth="1"/>
    <col min="16147" max="16384" width="9.140625" style="2259"/>
  </cols>
  <sheetData>
    <row r="1" spans="1:33" ht="15" customHeight="1">
      <c r="A1" s="2324" t="s">
        <v>814</v>
      </c>
      <c r="B1" s="2258"/>
      <c r="D1" s="2321"/>
      <c r="E1" s="2258"/>
      <c r="F1" s="2258"/>
      <c r="G1" s="2258"/>
      <c r="H1" s="2258"/>
      <c r="I1" s="2258"/>
      <c r="J1" s="2258"/>
      <c r="K1" s="2258"/>
      <c r="L1" s="2258"/>
      <c r="M1" s="2258"/>
      <c r="N1" s="2258"/>
      <c r="O1" s="2258"/>
      <c r="P1" s="2258"/>
      <c r="Q1" s="2258"/>
      <c r="R1" s="2258"/>
      <c r="S1" s="2258"/>
      <c r="T1" s="2258"/>
      <c r="U1" s="2258"/>
      <c r="W1" s="2258"/>
      <c r="X1" s="2258"/>
      <c r="Y1" s="2258"/>
      <c r="Z1" s="2258"/>
      <c r="AA1" s="2258"/>
      <c r="AB1" s="2258"/>
      <c r="AC1" s="2258"/>
      <c r="AD1" s="2258"/>
    </row>
    <row r="2" spans="1:33" s="2323" customFormat="1" ht="19.5" customHeight="1">
      <c r="B2" s="2258"/>
      <c r="C2" s="2321"/>
      <c r="D2" s="2258"/>
      <c r="E2" s="2258"/>
      <c r="F2" s="2258"/>
      <c r="G2" s="2258"/>
      <c r="H2" s="2258"/>
      <c r="I2" s="2258"/>
      <c r="J2" s="2258"/>
      <c r="K2" s="2258"/>
      <c r="L2" s="2258"/>
      <c r="M2" s="2258"/>
      <c r="N2" s="2258"/>
      <c r="O2" s="2258"/>
      <c r="P2" s="2258"/>
      <c r="Q2" s="2258"/>
      <c r="R2" s="2258"/>
      <c r="S2" s="2258"/>
      <c r="T2" s="2258"/>
      <c r="U2" s="2258"/>
      <c r="W2" s="2258"/>
      <c r="X2" s="2258"/>
      <c r="Y2" s="2258"/>
      <c r="Z2" s="2258"/>
      <c r="AA2" s="2258"/>
      <c r="AB2" s="2258"/>
      <c r="AC2" s="2258"/>
      <c r="AD2" s="2258"/>
    </row>
    <row r="3" spans="1:33" s="2323" customFormat="1" ht="14.1" customHeight="1">
      <c r="B3" s="3129" t="s">
        <v>1367</v>
      </c>
      <c r="C3" s="3129"/>
      <c r="D3" s="3129"/>
      <c r="E3" s="3129"/>
      <c r="F3" s="3129"/>
      <c r="G3" s="3129"/>
      <c r="H3" s="3129"/>
      <c r="I3" s="3129"/>
      <c r="J3" s="3129"/>
      <c r="K3" s="3129"/>
      <c r="L3" s="3129"/>
      <c r="M3" s="3129"/>
      <c r="N3" s="3129"/>
      <c r="O3" s="3129"/>
      <c r="P3" s="3129"/>
      <c r="Q3" s="3129"/>
      <c r="R3" s="3129"/>
      <c r="S3" s="3129"/>
      <c r="T3" s="3129"/>
      <c r="U3" s="3129"/>
      <c r="V3" s="3129"/>
      <c r="W3" s="3129"/>
      <c r="X3" s="3129"/>
      <c r="Y3" s="3129"/>
      <c r="Z3" s="3129"/>
      <c r="AA3" s="3129"/>
      <c r="AB3" s="3129"/>
      <c r="AC3" s="3129"/>
      <c r="AD3" s="3129"/>
    </row>
    <row r="4" spans="1:33" ht="15" customHeight="1">
      <c r="B4" s="2280"/>
      <c r="C4" s="2280"/>
      <c r="D4" s="2309"/>
      <c r="E4" s="2277"/>
      <c r="F4" s="2277"/>
      <c r="G4" s="2277"/>
      <c r="H4" s="2277"/>
      <c r="I4" s="2277"/>
      <c r="J4" s="2277"/>
      <c r="K4" s="2277"/>
      <c r="L4" s="2410"/>
      <c r="M4" s="2284"/>
      <c r="N4" s="2277"/>
      <c r="O4" s="2277"/>
      <c r="P4" s="2277"/>
      <c r="Q4" s="2277"/>
      <c r="R4" s="2277"/>
      <c r="S4" s="2277"/>
      <c r="T4" s="2277"/>
      <c r="U4" s="2277"/>
      <c r="W4" s="2277"/>
      <c r="X4" s="2277"/>
      <c r="Y4" s="2277"/>
      <c r="Z4" s="2277"/>
      <c r="AA4" s="2277"/>
      <c r="AB4" s="2277"/>
      <c r="AC4" s="2277"/>
      <c r="AD4" s="2277"/>
    </row>
    <row r="5" spans="1:33" ht="15" customHeight="1">
      <c r="B5" s="2258"/>
      <c r="C5" s="2260"/>
      <c r="D5" s="2258"/>
      <c r="E5" s="2260"/>
      <c r="F5" s="2260"/>
      <c r="G5" s="2260"/>
      <c r="H5" s="2260"/>
      <c r="I5" s="2260"/>
      <c r="J5" s="2260"/>
      <c r="K5" s="2260"/>
      <c r="L5" s="2260"/>
      <c r="M5" s="2260"/>
      <c r="N5" s="2260"/>
      <c r="O5" s="2260"/>
      <c r="P5" s="2260"/>
      <c r="Q5" s="2260"/>
      <c r="R5" s="2260"/>
      <c r="S5" s="2260"/>
      <c r="T5" s="2260"/>
      <c r="U5" s="2260"/>
      <c r="W5" s="2260"/>
      <c r="X5" s="2260"/>
      <c r="Y5" s="2260"/>
      <c r="Z5" s="2260"/>
      <c r="AA5" s="2260"/>
      <c r="AB5" s="2260"/>
      <c r="AC5" s="2260"/>
      <c r="AD5" s="2338"/>
      <c r="AG5" s="2308" t="s">
        <v>169</v>
      </c>
    </row>
    <row r="6" spans="1:33" ht="15" customHeight="1">
      <c r="B6" s="2258"/>
      <c r="C6" s="2260"/>
      <c r="D6" s="2258"/>
      <c r="E6" s="3306" t="s">
        <v>1159</v>
      </c>
      <c r="F6" s="3307"/>
      <c r="G6" s="3307"/>
      <c r="H6" s="3307"/>
      <c r="I6" s="3307"/>
      <c r="J6" s="3307"/>
      <c r="K6" s="3307"/>
      <c r="L6" s="3308"/>
      <c r="M6" s="2260"/>
      <c r="N6" s="3306" t="s">
        <v>1166</v>
      </c>
      <c r="O6" s="3307"/>
      <c r="P6" s="3307"/>
      <c r="Q6" s="3307"/>
      <c r="R6" s="3307"/>
      <c r="S6" s="3307"/>
      <c r="T6" s="3307"/>
      <c r="U6" s="3308"/>
      <c r="V6" s="2362"/>
      <c r="W6" s="3306" t="s">
        <v>1165</v>
      </c>
      <c r="X6" s="3307"/>
      <c r="Y6" s="3307"/>
      <c r="Z6" s="3307"/>
      <c r="AA6" s="3307"/>
      <c r="AB6" s="3307"/>
      <c r="AC6" s="3307"/>
      <c r="AD6" s="3308"/>
      <c r="AF6" s="3303" t="str">
        <f>+E6</f>
        <v>t-2</v>
      </c>
      <c r="AG6" s="3304"/>
    </row>
    <row r="7" spans="1:33" s="2467" customFormat="1" ht="25.5">
      <c r="B7" s="2113"/>
      <c r="C7" s="2112" t="s">
        <v>558</v>
      </c>
      <c r="D7" s="2468"/>
      <c r="E7" s="2244" t="s">
        <v>0</v>
      </c>
      <c r="F7" s="2675" t="s">
        <v>1143</v>
      </c>
      <c r="G7" s="2675" t="s">
        <v>1144</v>
      </c>
      <c r="H7" s="2675" t="s">
        <v>1145</v>
      </c>
      <c r="I7" s="2675" t="s">
        <v>1146</v>
      </c>
      <c r="J7" s="2675" t="s">
        <v>1147</v>
      </c>
      <c r="K7" s="2675" t="s">
        <v>1148</v>
      </c>
      <c r="L7" s="2515" t="s">
        <v>52</v>
      </c>
      <c r="M7" s="2468"/>
      <c r="N7" s="2244" t="s">
        <v>0</v>
      </c>
      <c r="O7" s="2675" t="s">
        <v>1143</v>
      </c>
      <c r="P7" s="2675" t="s">
        <v>1144</v>
      </c>
      <c r="Q7" s="2675" t="s">
        <v>1145</v>
      </c>
      <c r="R7" s="2675" t="s">
        <v>1146</v>
      </c>
      <c r="S7" s="2675" t="s">
        <v>1147</v>
      </c>
      <c r="T7" s="2675" t="s">
        <v>1148</v>
      </c>
      <c r="U7" s="2515" t="s">
        <v>52</v>
      </c>
      <c r="V7" s="2469"/>
      <c r="W7" s="2244" t="s">
        <v>0</v>
      </c>
      <c r="X7" s="2675" t="s">
        <v>1143</v>
      </c>
      <c r="Y7" s="2675" t="s">
        <v>1144</v>
      </c>
      <c r="Z7" s="2675" t="s">
        <v>1145</v>
      </c>
      <c r="AA7" s="2675" t="s">
        <v>1146</v>
      </c>
      <c r="AB7" s="2675" t="s">
        <v>1147</v>
      </c>
      <c r="AC7" s="2675" t="s">
        <v>1148</v>
      </c>
      <c r="AD7" s="2515" t="s">
        <v>52</v>
      </c>
      <c r="AF7" s="2243" t="s">
        <v>840</v>
      </c>
      <c r="AG7" s="2243" t="s">
        <v>98</v>
      </c>
    </row>
    <row r="8" spans="1:33" s="2285" customFormat="1" ht="4.5" customHeight="1">
      <c r="B8" s="2286"/>
      <c r="C8" s="2363"/>
      <c r="D8" s="2368"/>
      <c r="E8" s="2404"/>
      <c r="F8" s="2676"/>
      <c r="G8" s="2676"/>
      <c r="H8" s="2676"/>
      <c r="I8" s="2676"/>
      <c r="J8" s="2676"/>
      <c r="K8" s="2676"/>
      <c r="L8" s="2404"/>
      <c r="M8" s="2317"/>
      <c r="N8" s="2404"/>
      <c r="O8" s="2676"/>
      <c r="P8" s="2676"/>
      <c r="Q8" s="2676"/>
      <c r="R8" s="2676"/>
      <c r="S8" s="2676"/>
      <c r="T8" s="2676"/>
      <c r="U8" s="2404"/>
      <c r="V8" s="2388"/>
      <c r="W8" s="2404"/>
      <c r="X8" s="2676"/>
      <c r="Y8" s="2676"/>
      <c r="Z8" s="2676"/>
      <c r="AA8" s="2676"/>
      <c r="AB8" s="2676"/>
      <c r="AC8" s="2676"/>
      <c r="AD8" s="2404"/>
    </row>
    <row r="9" spans="1:33" s="2262" customFormat="1" ht="15">
      <c r="B9" s="2148">
        <v>1</v>
      </c>
      <c r="C9" s="2152" t="s">
        <v>46</v>
      </c>
      <c r="D9" s="2318"/>
      <c r="E9" s="2158">
        <v>0</v>
      </c>
      <c r="F9" s="2155">
        <v>0</v>
      </c>
      <c r="G9" s="2155"/>
      <c r="H9" s="2155"/>
      <c r="I9" s="2155">
        <v>0</v>
      </c>
      <c r="J9" s="2155"/>
      <c r="K9" s="2155"/>
      <c r="L9" s="2160">
        <f t="shared" ref="L9:L14" si="0">SUM(E9:I9)</f>
        <v>0</v>
      </c>
      <c r="M9" s="2318"/>
      <c r="N9" s="2158">
        <v>0</v>
      </c>
      <c r="O9" s="2155">
        <v>0</v>
      </c>
      <c r="P9" s="2155"/>
      <c r="Q9" s="2155"/>
      <c r="R9" s="2155">
        <v>0</v>
      </c>
      <c r="S9" s="2155"/>
      <c r="T9" s="2155"/>
      <c r="U9" s="2160">
        <f t="shared" ref="U9:U14" si="1">SUM(N9:R9)</f>
        <v>0</v>
      </c>
      <c r="V9" s="2346"/>
      <c r="W9" s="2158">
        <v>0</v>
      </c>
      <c r="X9" s="2155">
        <v>0</v>
      </c>
      <c r="Y9" s="2155"/>
      <c r="Z9" s="2155"/>
      <c r="AA9" s="2155">
        <v>0</v>
      </c>
      <c r="AB9" s="2155"/>
      <c r="AC9" s="2155"/>
      <c r="AD9" s="2160">
        <f t="shared" ref="AD9:AD14" si="2">SUM(W9:AA9)</f>
        <v>0</v>
      </c>
      <c r="AF9" s="2160"/>
      <c r="AG9" s="2160"/>
    </row>
    <row r="10" spans="1:33" s="2262" customFormat="1" ht="15">
      <c r="B10" s="2365" t="s">
        <v>215</v>
      </c>
      <c r="C10" s="2405" t="s">
        <v>1445</v>
      </c>
      <c r="D10" s="2318"/>
      <c r="E10" s="2392">
        <v>0</v>
      </c>
      <c r="F10" s="2677">
        <v>0</v>
      </c>
      <c r="G10" s="2677"/>
      <c r="H10" s="2677"/>
      <c r="I10" s="2677">
        <v>0</v>
      </c>
      <c r="J10" s="2677"/>
      <c r="K10" s="2677"/>
      <c r="L10" s="2394">
        <f t="shared" si="0"/>
        <v>0</v>
      </c>
      <c r="M10" s="2318"/>
      <c r="N10" s="2392">
        <v>0</v>
      </c>
      <c r="O10" s="2677">
        <v>0</v>
      </c>
      <c r="P10" s="2677"/>
      <c r="Q10" s="2677"/>
      <c r="R10" s="2677">
        <v>0</v>
      </c>
      <c r="S10" s="2677"/>
      <c r="T10" s="2677"/>
      <c r="U10" s="2394">
        <f t="shared" si="1"/>
        <v>0</v>
      </c>
      <c r="V10" s="2346"/>
      <c r="W10" s="2392">
        <v>0</v>
      </c>
      <c r="X10" s="2677">
        <v>0</v>
      </c>
      <c r="Y10" s="2677"/>
      <c r="Z10" s="2677"/>
      <c r="AA10" s="2677">
        <v>0</v>
      </c>
      <c r="AB10" s="2677"/>
      <c r="AC10" s="2677"/>
      <c r="AD10" s="2394">
        <f t="shared" si="2"/>
        <v>0</v>
      </c>
      <c r="AF10" s="2394"/>
      <c r="AG10" s="2394"/>
    </row>
    <row r="11" spans="1:33" s="2262" customFormat="1" ht="15">
      <c r="B11" s="2269">
        <v>2</v>
      </c>
      <c r="C11" s="2288" t="s">
        <v>559</v>
      </c>
      <c r="D11" s="2318"/>
      <c r="E11" s="2337">
        <v>0</v>
      </c>
      <c r="F11" s="2357">
        <v>0</v>
      </c>
      <c r="G11" s="2357"/>
      <c r="H11" s="2357"/>
      <c r="I11" s="2357">
        <v>0</v>
      </c>
      <c r="J11" s="2357"/>
      <c r="K11" s="2357"/>
      <c r="L11" s="2393">
        <f t="shared" si="0"/>
        <v>0</v>
      </c>
      <c r="M11" s="2318"/>
      <c r="N11" s="2337">
        <v>0</v>
      </c>
      <c r="O11" s="2357">
        <v>0</v>
      </c>
      <c r="P11" s="2357"/>
      <c r="Q11" s="2357"/>
      <c r="R11" s="2357">
        <v>0</v>
      </c>
      <c r="S11" s="2357"/>
      <c r="T11" s="2357"/>
      <c r="U11" s="2393">
        <f t="shared" si="1"/>
        <v>0</v>
      </c>
      <c r="V11" s="2346"/>
      <c r="W11" s="2337">
        <v>0</v>
      </c>
      <c r="X11" s="2357">
        <v>0</v>
      </c>
      <c r="Y11" s="2357"/>
      <c r="Z11" s="2357"/>
      <c r="AA11" s="2357">
        <v>0</v>
      </c>
      <c r="AB11" s="2357"/>
      <c r="AC11" s="2357"/>
      <c r="AD11" s="2393">
        <f t="shared" si="2"/>
        <v>0</v>
      </c>
      <c r="AF11" s="2393"/>
      <c r="AG11" s="2393"/>
    </row>
    <row r="12" spans="1:33" s="2262" customFormat="1" ht="15">
      <c r="B12" s="2365" t="s">
        <v>201</v>
      </c>
      <c r="C12" s="2405" t="s">
        <v>1440</v>
      </c>
      <c r="D12" s="2318"/>
      <c r="E12" s="2392">
        <v>0</v>
      </c>
      <c r="F12" s="2677">
        <v>0</v>
      </c>
      <c r="G12" s="2677"/>
      <c r="H12" s="2677"/>
      <c r="I12" s="2677">
        <v>0</v>
      </c>
      <c r="J12" s="2677"/>
      <c r="K12" s="2677"/>
      <c r="L12" s="2394">
        <f t="shared" si="0"/>
        <v>0</v>
      </c>
      <c r="M12" s="2367"/>
      <c r="N12" s="2392">
        <v>0</v>
      </c>
      <c r="O12" s="2677">
        <v>0</v>
      </c>
      <c r="P12" s="2677"/>
      <c r="Q12" s="2677"/>
      <c r="R12" s="2677">
        <v>0</v>
      </c>
      <c r="S12" s="2677"/>
      <c r="T12" s="2677"/>
      <c r="U12" s="2394">
        <f t="shared" si="1"/>
        <v>0</v>
      </c>
      <c r="V12" s="2426"/>
      <c r="W12" s="2392">
        <v>0</v>
      </c>
      <c r="X12" s="2677">
        <v>0</v>
      </c>
      <c r="Y12" s="2677"/>
      <c r="Z12" s="2677"/>
      <c r="AA12" s="2677">
        <v>0</v>
      </c>
      <c r="AB12" s="2677"/>
      <c r="AC12" s="2677"/>
      <c r="AD12" s="2394">
        <f t="shared" si="2"/>
        <v>0</v>
      </c>
      <c r="AF12" s="2394"/>
      <c r="AG12" s="2394"/>
    </row>
    <row r="13" spans="1:33" s="2262" customFormat="1" ht="15">
      <c r="B13" s="2365" t="s">
        <v>202</v>
      </c>
      <c r="C13" s="2405" t="s">
        <v>1441</v>
      </c>
      <c r="D13" s="2318"/>
      <c r="E13" s="2392">
        <v>0</v>
      </c>
      <c r="F13" s="2677">
        <v>0</v>
      </c>
      <c r="G13" s="2677"/>
      <c r="H13" s="2677"/>
      <c r="I13" s="2677">
        <v>0</v>
      </c>
      <c r="J13" s="2677"/>
      <c r="K13" s="2677"/>
      <c r="L13" s="2394">
        <f t="shared" si="0"/>
        <v>0</v>
      </c>
      <c r="M13" s="2367"/>
      <c r="N13" s="2392">
        <v>0</v>
      </c>
      <c r="O13" s="2677">
        <v>0</v>
      </c>
      <c r="P13" s="2677"/>
      <c r="Q13" s="2677"/>
      <c r="R13" s="2677">
        <v>0</v>
      </c>
      <c r="S13" s="2677"/>
      <c r="T13" s="2677"/>
      <c r="U13" s="2394">
        <f t="shared" si="1"/>
        <v>0</v>
      </c>
      <c r="V13" s="2426"/>
      <c r="W13" s="2392">
        <v>0</v>
      </c>
      <c r="X13" s="2677">
        <v>0</v>
      </c>
      <c r="Y13" s="2677"/>
      <c r="Z13" s="2677"/>
      <c r="AA13" s="2677">
        <v>0</v>
      </c>
      <c r="AB13" s="2677"/>
      <c r="AC13" s="2677"/>
      <c r="AD13" s="2394">
        <f t="shared" si="2"/>
        <v>0</v>
      </c>
      <c r="AF13" s="2394"/>
      <c r="AG13" s="2394"/>
    </row>
    <row r="14" spans="1:33" s="2262" customFormat="1" ht="15">
      <c r="B14" s="2365" t="s">
        <v>203</v>
      </c>
      <c r="C14" s="2405" t="s">
        <v>1442</v>
      </c>
      <c r="D14" s="2318"/>
      <c r="E14" s="2392">
        <v>0</v>
      </c>
      <c r="F14" s="2677">
        <v>0</v>
      </c>
      <c r="G14" s="2677"/>
      <c r="H14" s="2677"/>
      <c r="I14" s="2677">
        <v>0</v>
      </c>
      <c r="J14" s="2677"/>
      <c r="K14" s="2677"/>
      <c r="L14" s="2394">
        <f t="shared" si="0"/>
        <v>0</v>
      </c>
      <c r="M14" s="2367"/>
      <c r="N14" s="2392">
        <v>0</v>
      </c>
      <c r="O14" s="2677">
        <v>0</v>
      </c>
      <c r="P14" s="2677"/>
      <c r="Q14" s="2677"/>
      <c r="R14" s="2677">
        <v>0</v>
      </c>
      <c r="S14" s="2677"/>
      <c r="T14" s="2677"/>
      <c r="U14" s="2394">
        <f t="shared" si="1"/>
        <v>0</v>
      </c>
      <c r="V14" s="2426"/>
      <c r="W14" s="2392">
        <v>0</v>
      </c>
      <c r="X14" s="2677">
        <v>0</v>
      </c>
      <c r="Y14" s="2677"/>
      <c r="Z14" s="2677"/>
      <c r="AA14" s="2677">
        <v>0</v>
      </c>
      <c r="AB14" s="2677"/>
      <c r="AC14" s="2677"/>
      <c r="AD14" s="2394">
        <f t="shared" si="2"/>
        <v>0</v>
      </c>
      <c r="AF14" s="2394"/>
      <c r="AG14" s="2394"/>
    </row>
    <row r="15" spans="1:33" s="1204" customFormat="1" ht="15">
      <c r="B15" s="2957"/>
      <c r="C15" s="2980" t="s">
        <v>1443</v>
      </c>
      <c r="D15" s="2971"/>
      <c r="E15" s="2972"/>
      <c r="F15" s="2972"/>
      <c r="G15" s="2972"/>
      <c r="H15" s="2972"/>
      <c r="I15" s="2972"/>
      <c r="J15" s="2972"/>
      <c r="K15" s="2972"/>
      <c r="L15" s="2970"/>
      <c r="M15" s="2973"/>
      <c r="N15" s="2972"/>
      <c r="O15" s="2972"/>
      <c r="P15" s="2972"/>
      <c r="Q15" s="2972"/>
      <c r="R15" s="2972"/>
      <c r="S15" s="2972"/>
      <c r="T15" s="2972"/>
      <c r="U15" s="2970"/>
      <c r="V15" s="2974"/>
      <c r="W15" s="2972"/>
      <c r="X15" s="2972"/>
      <c r="Y15" s="2972"/>
      <c r="Z15" s="2972"/>
      <c r="AA15" s="2972"/>
      <c r="AB15" s="2972"/>
      <c r="AC15" s="2972"/>
      <c r="AD15" s="2970"/>
      <c r="AF15" s="2970"/>
      <c r="AG15" s="2970"/>
    </row>
    <row r="16" spans="1:33" s="1204" customFormat="1" ht="15">
      <c r="B16" s="2957"/>
      <c r="C16" s="3539" t="s">
        <v>1444</v>
      </c>
      <c r="D16" s="2971"/>
      <c r="E16" s="2972"/>
      <c r="F16" s="2972"/>
      <c r="G16" s="2972"/>
      <c r="H16" s="2972"/>
      <c r="I16" s="2972"/>
      <c r="J16" s="2972"/>
      <c r="K16" s="2972"/>
      <c r="L16" s="2970"/>
      <c r="M16" s="2973"/>
      <c r="N16" s="2972"/>
      <c r="O16" s="2972"/>
      <c r="P16" s="2972"/>
      <c r="Q16" s="2972"/>
      <c r="R16" s="2972"/>
      <c r="S16" s="2972"/>
      <c r="T16" s="2972"/>
      <c r="U16" s="2970"/>
      <c r="V16" s="2974"/>
      <c r="W16" s="2972"/>
      <c r="X16" s="2972"/>
      <c r="Y16" s="2972"/>
      <c r="Z16" s="2972"/>
      <c r="AA16" s="2972"/>
      <c r="AB16" s="2972"/>
      <c r="AC16" s="2972"/>
      <c r="AD16" s="2970"/>
      <c r="AF16" s="2970"/>
      <c r="AG16" s="2970"/>
    </row>
    <row r="17" spans="2:42" s="2262" customFormat="1" ht="15">
      <c r="B17" s="2126">
        <v>4</v>
      </c>
      <c r="C17" s="2130" t="s">
        <v>1491</v>
      </c>
      <c r="D17" s="2319"/>
      <c r="E17" s="2109"/>
      <c r="F17" s="2109"/>
      <c r="G17" s="2109"/>
      <c r="H17" s="2109"/>
      <c r="I17" s="2109"/>
      <c r="J17" s="2109"/>
      <c r="K17" s="2109"/>
      <c r="L17" s="2109"/>
      <c r="M17" s="2319"/>
      <c r="N17" s="2109"/>
      <c r="O17" s="2109"/>
      <c r="P17" s="2109"/>
      <c r="Q17" s="2109"/>
      <c r="R17" s="2109"/>
      <c r="S17" s="2109"/>
      <c r="T17" s="2109"/>
      <c r="U17" s="2109"/>
      <c r="V17" s="2427"/>
      <c r="W17" s="2109"/>
      <c r="X17" s="2109"/>
      <c r="Y17" s="2109"/>
      <c r="Z17" s="2109"/>
      <c r="AA17" s="2109"/>
      <c r="AB17" s="2109"/>
      <c r="AC17" s="2109"/>
      <c r="AD17" s="2109"/>
      <c r="AF17" s="2109"/>
      <c r="AG17" s="2109"/>
    </row>
    <row r="18" spans="2:42" ht="13.5" customHeight="1">
      <c r="B18" s="2258"/>
      <c r="C18" s="2406"/>
      <c r="D18" s="2407"/>
      <c r="E18" s="2407"/>
      <c r="F18" s="2407"/>
      <c r="G18" s="2407"/>
      <c r="H18" s="2407"/>
      <c r="I18" s="2407"/>
      <c r="J18" s="2407"/>
      <c r="K18" s="2407"/>
      <c r="L18" s="2407"/>
      <c r="M18" s="2258"/>
      <c r="N18" s="2407"/>
      <c r="O18" s="2407"/>
      <c r="P18" s="2407"/>
      <c r="Q18" s="2407"/>
      <c r="R18" s="2407"/>
      <c r="S18" s="2407"/>
      <c r="T18" s="2407"/>
      <c r="U18" s="2407"/>
      <c r="V18" s="2389"/>
      <c r="W18" s="2407"/>
      <c r="X18" s="2407"/>
      <c r="Y18" s="2407"/>
      <c r="Z18" s="2407"/>
      <c r="AA18" s="2407"/>
      <c r="AB18" s="2407"/>
      <c r="AC18" s="2407"/>
      <c r="AD18" s="2407"/>
      <c r="AF18" s="2407"/>
      <c r="AG18" s="2407"/>
      <c r="AH18" s="2320"/>
      <c r="AI18" s="2320"/>
      <c r="AJ18" s="2320"/>
      <c r="AK18" s="2320"/>
      <c r="AL18" s="2320"/>
      <c r="AM18" s="2320"/>
      <c r="AN18" s="2320"/>
      <c r="AO18" s="2320"/>
      <c r="AP18" s="2320"/>
    </row>
    <row r="19" spans="2:42">
      <c r="B19" s="2258"/>
      <c r="C19" s="2130" t="s">
        <v>282</v>
      </c>
      <c r="D19" s="2407"/>
      <c r="E19" s="2125"/>
      <c r="F19" s="2125"/>
      <c r="G19" s="2125"/>
      <c r="H19" s="2125"/>
      <c r="I19" s="2125"/>
      <c r="J19" s="2125"/>
      <c r="K19" s="2125"/>
      <c r="L19" s="2123"/>
      <c r="M19" s="2258"/>
      <c r="N19" s="2125"/>
      <c r="O19" s="2125"/>
      <c r="P19" s="2125"/>
      <c r="Q19" s="2125"/>
      <c r="R19" s="2125"/>
      <c r="S19" s="2125"/>
      <c r="T19" s="2125"/>
      <c r="U19" s="2123"/>
      <c r="V19" s="2389"/>
      <c r="W19" s="2125"/>
      <c r="X19" s="2125"/>
      <c r="Y19" s="2125"/>
      <c r="Z19" s="2125"/>
      <c r="AA19" s="2125"/>
      <c r="AB19" s="2125"/>
      <c r="AC19" s="2125"/>
      <c r="AD19" s="2123"/>
      <c r="AF19" s="2118"/>
      <c r="AG19" s="2118"/>
      <c r="AH19" s="2320"/>
      <c r="AI19" s="2320"/>
      <c r="AJ19" s="2320"/>
      <c r="AK19" s="2320"/>
      <c r="AL19" s="2320"/>
      <c r="AM19" s="2320"/>
      <c r="AN19" s="2320"/>
      <c r="AO19" s="2320"/>
      <c r="AP19" s="2320"/>
    </row>
    <row r="20" spans="2:42" ht="13.5" customHeight="1">
      <c r="B20" s="2258"/>
      <c r="C20" s="2406"/>
      <c r="D20" s="2407"/>
      <c r="E20" s="2407"/>
      <c r="F20" s="2407"/>
      <c r="G20" s="2407"/>
      <c r="H20" s="2407"/>
      <c r="I20" s="2407"/>
      <c r="J20" s="2407"/>
      <c r="K20" s="2407"/>
      <c r="L20" s="2407"/>
      <c r="M20" s="2258"/>
      <c r="N20" s="2407"/>
      <c r="O20" s="2407"/>
      <c r="P20" s="2407"/>
      <c r="Q20" s="2407"/>
      <c r="R20" s="2407"/>
      <c r="S20" s="2407"/>
      <c r="T20" s="2407"/>
      <c r="U20" s="2407"/>
      <c r="V20" s="2389"/>
      <c r="W20" s="2407"/>
      <c r="X20" s="2407"/>
      <c r="Y20" s="2407"/>
      <c r="Z20" s="2407"/>
      <c r="AA20" s="2407"/>
      <c r="AB20" s="2407"/>
      <c r="AC20" s="2407"/>
      <c r="AD20" s="2407"/>
      <c r="AF20" s="2407"/>
      <c r="AG20" s="2407"/>
      <c r="AH20" s="2320"/>
      <c r="AI20" s="2320"/>
      <c r="AJ20" s="2320"/>
      <c r="AK20" s="2320"/>
      <c r="AL20" s="2320"/>
      <c r="AM20" s="2320"/>
      <c r="AN20" s="2320"/>
      <c r="AO20" s="2320"/>
      <c r="AP20" s="2320"/>
    </row>
    <row r="21" spans="2:42">
      <c r="B21" s="2131"/>
      <c r="C21" s="2246" t="s">
        <v>174</v>
      </c>
      <c r="D21" s="2380"/>
      <c r="E21" s="2685" t="s">
        <v>0</v>
      </c>
      <c r="F21" s="2686" t="s">
        <v>1143</v>
      </c>
      <c r="G21" s="2686" t="s">
        <v>1144</v>
      </c>
      <c r="H21" s="2686" t="s">
        <v>1145</v>
      </c>
      <c r="I21" s="2686" t="s">
        <v>1146</v>
      </c>
      <c r="J21" s="2686" t="s">
        <v>1147</v>
      </c>
      <c r="K21" s="2686" t="s">
        <v>1148</v>
      </c>
      <c r="L21" s="2687" t="s">
        <v>52</v>
      </c>
      <c r="M21" s="2339"/>
      <c r="N21" s="2685" t="s">
        <v>0</v>
      </c>
      <c r="O21" s="2686" t="s">
        <v>1143</v>
      </c>
      <c r="P21" s="2686" t="s">
        <v>1144</v>
      </c>
      <c r="Q21" s="2686" t="s">
        <v>1145</v>
      </c>
      <c r="R21" s="2686" t="s">
        <v>1146</v>
      </c>
      <c r="S21" s="2686" t="s">
        <v>1147</v>
      </c>
      <c r="T21" s="2686" t="s">
        <v>1148</v>
      </c>
      <c r="U21" s="2687" t="s">
        <v>52</v>
      </c>
      <c r="V21" s="2387"/>
      <c r="W21" s="2685" t="s">
        <v>0</v>
      </c>
      <c r="X21" s="2686" t="s">
        <v>1143</v>
      </c>
      <c r="Y21" s="2686" t="s">
        <v>1144</v>
      </c>
      <c r="Z21" s="2686" t="s">
        <v>1145</v>
      </c>
      <c r="AA21" s="2686" t="s">
        <v>1146</v>
      </c>
      <c r="AB21" s="2686" t="s">
        <v>1147</v>
      </c>
      <c r="AC21" s="2686" t="s">
        <v>1148</v>
      </c>
      <c r="AD21" s="2687" t="s">
        <v>52</v>
      </c>
      <c r="AE21" s="2341"/>
      <c r="AF21" s="2111" t="s">
        <v>52</v>
      </c>
      <c r="AG21" s="2111" t="s">
        <v>52</v>
      </c>
      <c r="AH21" s="2382"/>
      <c r="AI21" s="2382"/>
      <c r="AJ21" s="2370"/>
      <c r="AK21" s="2377"/>
      <c r="AL21" s="2382"/>
      <c r="AM21" s="2382"/>
      <c r="AN21" s="2382"/>
      <c r="AO21" s="2369"/>
      <c r="AP21" s="2320"/>
    </row>
    <row r="22" spans="2:42" ht="4.5" customHeight="1">
      <c r="B22" s="2270"/>
      <c r="C22" s="2253"/>
      <c r="D22" s="2380"/>
      <c r="E22" s="2171"/>
      <c r="F22" s="2678"/>
      <c r="G22" s="2678"/>
      <c r="H22" s="2678"/>
      <c r="I22" s="2678"/>
      <c r="J22" s="2382"/>
      <c r="K22" s="2382"/>
      <c r="L22" s="2374"/>
      <c r="M22" s="2339"/>
      <c r="N22" s="2171"/>
      <c r="O22" s="2678"/>
      <c r="P22" s="2678"/>
      <c r="Q22" s="2678"/>
      <c r="R22" s="2678"/>
      <c r="S22" s="2382"/>
      <c r="T22" s="2382"/>
      <c r="U22" s="2374"/>
      <c r="V22" s="2387"/>
      <c r="W22" s="2171"/>
      <c r="X22" s="2678"/>
      <c r="Y22" s="2678"/>
      <c r="Z22" s="2678"/>
      <c r="AA22" s="2678"/>
      <c r="AB22" s="2382"/>
      <c r="AC22" s="2382"/>
      <c r="AD22" s="2374"/>
      <c r="AE22" s="2341"/>
      <c r="AF22" s="2374"/>
      <c r="AG22" s="2374"/>
      <c r="AH22" s="2382"/>
      <c r="AI22" s="2382"/>
      <c r="AJ22" s="2370"/>
      <c r="AK22" s="2377"/>
      <c r="AL22" s="2382"/>
      <c r="AM22" s="2382"/>
      <c r="AN22" s="2382"/>
      <c r="AO22" s="2369"/>
      <c r="AP22" s="2320"/>
    </row>
    <row r="23" spans="2:42">
      <c r="B23" s="2147">
        <v>5</v>
      </c>
      <c r="C23" s="2163" t="s">
        <v>46</v>
      </c>
      <c r="D23" s="2380"/>
      <c r="E23" s="2164">
        <v>0</v>
      </c>
      <c r="F23" s="2679">
        <v>0</v>
      </c>
      <c r="G23" s="2680"/>
      <c r="H23" s="2680"/>
      <c r="I23" s="2680">
        <v>0</v>
      </c>
      <c r="J23" s="2680"/>
      <c r="K23" s="2680"/>
      <c r="L23" s="2165">
        <f t="shared" ref="L23:L25" si="3">SUM(E23:I23)</f>
        <v>0</v>
      </c>
      <c r="M23" s="2339"/>
      <c r="N23" s="2164">
        <v>0</v>
      </c>
      <c r="O23" s="2679">
        <v>0</v>
      </c>
      <c r="P23" s="2680"/>
      <c r="Q23" s="2680"/>
      <c r="R23" s="2680">
        <v>0</v>
      </c>
      <c r="S23" s="2680"/>
      <c r="T23" s="2680"/>
      <c r="U23" s="2165">
        <f t="shared" ref="U23:U25" si="4">SUM(N23:R23)</f>
        <v>0</v>
      </c>
      <c r="V23" s="2428"/>
      <c r="W23" s="2164">
        <v>0</v>
      </c>
      <c r="X23" s="2679">
        <v>0</v>
      </c>
      <c r="Y23" s="2680"/>
      <c r="Z23" s="2680"/>
      <c r="AA23" s="2680">
        <v>0</v>
      </c>
      <c r="AB23" s="2680"/>
      <c r="AC23" s="2680"/>
      <c r="AD23" s="2165">
        <f t="shared" ref="AD23:AD25" si="5">SUM(W23:AA23)</f>
        <v>0</v>
      </c>
      <c r="AE23" s="2340"/>
      <c r="AF23" s="2165"/>
      <c r="AG23" s="2165"/>
      <c r="AH23" s="2378"/>
      <c r="AI23" s="2379"/>
      <c r="AJ23" s="2322"/>
      <c r="AK23" s="2378"/>
      <c r="AL23" s="2378"/>
      <c r="AM23" s="2378"/>
      <c r="AN23" s="2379"/>
      <c r="AO23" s="2369"/>
      <c r="AP23" s="2320"/>
    </row>
    <row r="24" spans="2:42">
      <c r="B24" s="2254">
        <v>6</v>
      </c>
      <c r="C24" s="2119" t="s">
        <v>559</v>
      </c>
      <c r="D24" s="2380"/>
      <c r="E24" s="2197">
        <v>0</v>
      </c>
      <c r="F24" s="2681">
        <v>0</v>
      </c>
      <c r="G24" s="2682"/>
      <c r="H24" s="2682"/>
      <c r="I24" s="2682">
        <v>0</v>
      </c>
      <c r="J24" s="2682"/>
      <c r="K24" s="2682"/>
      <c r="L24" s="2121">
        <f t="shared" si="3"/>
        <v>0</v>
      </c>
      <c r="M24" s="2339"/>
      <c r="N24" s="2197">
        <v>0</v>
      </c>
      <c r="O24" s="2681">
        <v>0</v>
      </c>
      <c r="P24" s="2682"/>
      <c r="Q24" s="2682"/>
      <c r="R24" s="2682">
        <v>0</v>
      </c>
      <c r="S24" s="2682"/>
      <c r="T24" s="2682"/>
      <c r="U24" s="2121">
        <f t="shared" si="4"/>
        <v>0</v>
      </c>
      <c r="V24" s="2428"/>
      <c r="W24" s="2197">
        <v>0</v>
      </c>
      <c r="X24" s="2681">
        <v>0</v>
      </c>
      <c r="Y24" s="2682"/>
      <c r="Z24" s="2682"/>
      <c r="AA24" s="2682">
        <v>0</v>
      </c>
      <c r="AB24" s="2682"/>
      <c r="AC24" s="2682"/>
      <c r="AD24" s="2121">
        <f t="shared" si="5"/>
        <v>0</v>
      </c>
      <c r="AE24" s="2339"/>
      <c r="AF24" s="2121"/>
      <c r="AG24" s="2121"/>
      <c r="AH24" s="2378"/>
      <c r="AI24" s="2379"/>
      <c r="AJ24" s="2322"/>
      <c r="AK24" s="2378"/>
      <c r="AL24" s="2378"/>
      <c r="AM24" s="2378"/>
      <c r="AN24" s="2379"/>
      <c r="AO24" s="2369"/>
      <c r="AP24" s="2320"/>
    </row>
    <row r="25" spans="2:42">
      <c r="B25" s="2110">
        <v>7</v>
      </c>
      <c r="C25" s="2130" t="s">
        <v>561</v>
      </c>
      <c r="D25" s="2380"/>
      <c r="E25" s="2109">
        <f>SUM(E23:E24)</f>
        <v>0</v>
      </c>
      <c r="F25" s="2109">
        <f t="shared" ref="F25:K25" si="6">SUM(F23:F24)</f>
        <v>0</v>
      </c>
      <c r="G25" s="2109">
        <f t="shared" si="6"/>
        <v>0</v>
      </c>
      <c r="H25" s="2109">
        <f t="shared" si="6"/>
        <v>0</v>
      </c>
      <c r="I25" s="2109">
        <f t="shared" si="6"/>
        <v>0</v>
      </c>
      <c r="J25" s="2109">
        <f t="shared" si="6"/>
        <v>0</v>
      </c>
      <c r="K25" s="2109">
        <f t="shared" si="6"/>
        <v>0</v>
      </c>
      <c r="L25" s="2146">
        <f t="shared" si="3"/>
        <v>0</v>
      </c>
      <c r="M25" s="2339"/>
      <c r="N25" s="2109">
        <f>SUM(N23:N24)</f>
        <v>0</v>
      </c>
      <c r="O25" s="2109">
        <f>SUM(O23:O24)</f>
        <v>0</v>
      </c>
      <c r="P25" s="2109">
        <f t="shared" ref="P25:T25" si="7">SUM(P23:P24)</f>
        <v>0</v>
      </c>
      <c r="Q25" s="2109">
        <f t="shared" si="7"/>
        <v>0</v>
      </c>
      <c r="R25" s="2109">
        <f t="shared" si="7"/>
        <v>0</v>
      </c>
      <c r="S25" s="2109">
        <f t="shared" si="7"/>
        <v>0</v>
      </c>
      <c r="T25" s="2109">
        <f t="shared" si="7"/>
        <v>0</v>
      </c>
      <c r="U25" s="2146">
        <f t="shared" si="4"/>
        <v>0</v>
      </c>
      <c r="V25" s="2428"/>
      <c r="W25" s="2109">
        <f>SUM(W23:W24)</f>
        <v>0</v>
      </c>
      <c r="X25" s="2109">
        <f>SUM(X23:X24)</f>
        <v>0</v>
      </c>
      <c r="Y25" s="2109">
        <f t="shared" ref="Y25:AC25" si="8">SUM(Y23:Y24)</f>
        <v>0</v>
      </c>
      <c r="Z25" s="2109">
        <f t="shared" si="8"/>
        <v>0</v>
      </c>
      <c r="AA25" s="2109">
        <f t="shared" si="8"/>
        <v>0</v>
      </c>
      <c r="AB25" s="2109">
        <f t="shared" si="8"/>
        <v>0</v>
      </c>
      <c r="AC25" s="2109">
        <f t="shared" si="8"/>
        <v>0</v>
      </c>
      <c r="AD25" s="2146">
        <f t="shared" si="5"/>
        <v>0</v>
      </c>
      <c r="AE25" s="2340"/>
      <c r="AF25" s="2109">
        <f t="shared" ref="AF25:AG25" si="9">SUM(AF23:AF24)</f>
        <v>0</v>
      </c>
      <c r="AG25" s="2109">
        <f t="shared" si="9"/>
        <v>0</v>
      </c>
      <c r="AH25" s="2349"/>
      <c r="AI25" s="2349"/>
      <c r="AJ25" s="2322"/>
      <c r="AK25" s="2349"/>
      <c r="AL25" s="2349"/>
      <c r="AM25" s="2349"/>
      <c r="AN25" s="2349"/>
      <c r="AO25" s="2369"/>
      <c r="AP25" s="2320"/>
    </row>
    <row r="26" spans="2:42">
      <c r="B26" s="2339"/>
      <c r="C26" s="2375"/>
      <c r="D26" s="2380"/>
      <c r="E26" s="2375"/>
      <c r="F26" s="2375"/>
      <c r="G26" s="2375"/>
      <c r="H26" s="2375"/>
      <c r="I26" s="2375"/>
      <c r="J26" s="2375"/>
      <c r="K26" s="2375"/>
      <c r="L26" s="2376"/>
      <c r="M26" s="2339"/>
      <c r="N26" s="2375"/>
      <c r="O26" s="2375"/>
      <c r="P26" s="2375"/>
      <c r="Q26" s="2375"/>
      <c r="R26" s="2375"/>
      <c r="S26" s="2375"/>
      <c r="T26" s="2375"/>
      <c r="U26" s="2376"/>
      <c r="V26" s="2387"/>
      <c r="W26" s="2375"/>
      <c r="X26" s="2375"/>
      <c r="Y26" s="2375"/>
      <c r="Z26" s="2375"/>
      <c r="AA26" s="2375"/>
      <c r="AB26" s="2375"/>
      <c r="AC26" s="2375"/>
      <c r="AD26" s="2376"/>
      <c r="AE26" s="2340"/>
      <c r="AF26" s="2376"/>
      <c r="AG26" s="2376"/>
      <c r="AH26" s="2380"/>
      <c r="AI26" s="2381"/>
      <c r="AJ26" s="2322"/>
      <c r="AK26" s="2380"/>
      <c r="AL26" s="2380"/>
      <c r="AM26" s="2380"/>
      <c r="AN26" s="2381"/>
      <c r="AO26" s="2369"/>
      <c r="AP26" s="2320"/>
    </row>
    <row r="27" spans="2:42">
      <c r="B27" s="2198"/>
      <c r="C27" s="2120" t="s">
        <v>175</v>
      </c>
      <c r="D27" s="2380"/>
      <c r="E27" s="2685" t="s">
        <v>0</v>
      </c>
      <c r="F27" s="2686" t="s">
        <v>1143</v>
      </c>
      <c r="G27" s="2686" t="s">
        <v>1144</v>
      </c>
      <c r="H27" s="2686" t="s">
        <v>1145</v>
      </c>
      <c r="I27" s="2686" t="s">
        <v>1146</v>
      </c>
      <c r="J27" s="2686" t="s">
        <v>1147</v>
      </c>
      <c r="K27" s="2686" t="s">
        <v>1148</v>
      </c>
      <c r="L27" s="2687" t="s">
        <v>52</v>
      </c>
      <c r="M27" s="2339"/>
      <c r="N27" s="2685" t="s">
        <v>0</v>
      </c>
      <c r="O27" s="2686" t="s">
        <v>1143</v>
      </c>
      <c r="P27" s="2686" t="s">
        <v>1144</v>
      </c>
      <c r="Q27" s="2686" t="s">
        <v>1145</v>
      </c>
      <c r="R27" s="2686" t="s">
        <v>1146</v>
      </c>
      <c r="S27" s="2686" t="s">
        <v>1147</v>
      </c>
      <c r="T27" s="2686" t="s">
        <v>1148</v>
      </c>
      <c r="U27" s="2687" t="s">
        <v>52</v>
      </c>
      <c r="V27" s="2387"/>
      <c r="W27" s="2685" t="s">
        <v>0</v>
      </c>
      <c r="X27" s="2686" t="s">
        <v>1143</v>
      </c>
      <c r="Y27" s="2686" t="s">
        <v>1144</v>
      </c>
      <c r="Z27" s="2686" t="s">
        <v>1145</v>
      </c>
      <c r="AA27" s="2686" t="s">
        <v>1146</v>
      </c>
      <c r="AB27" s="2686" t="s">
        <v>1147</v>
      </c>
      <c r="AC27" s="2686" t="s">
        <v>1148</v>
      </c>
      <c r="AD27" s="2687" t="s">
        <v>52</v>
      </c>
      <c r="AE27" s="2341"/>
      <c r="AF27" s="2111" t="s">
        <v>52</v>
      </c>
      <c r="AG27" s="2111" t="s">
        <v>52</v>
      </c>
      <c r="AH27" s="2382"/>
      <c r="AI27" s="2382"/>
      <c r="AJ27" s="2370"/>
      <c r="AK27" s="2377"/>
      <c r="AL27" s="2382"/>
      <c r="AM27" s="2382"/>
      <c r="AN27" s="2382"/>
      <c r="AO27" s="2369"/>
      <c r="AP27" s="2320"/>
    </row>
    <row r="28" spans="2:42" ht="4.5" customHeight="1">
      <c r="B28" s="2257"/>
      <c r="C28" s="2408"/>
      <c r="D28" s="2380"/>
      <c r="E28" s="2375"/>
      <c r="F28" s="2375"/>
      <c r="G28" s="2375"/>
      <c r="H28" s="2375"/>
      <c r="I28" s="2375"/>
      <c r="J28" s="2375"/>
      <c r="K28" s="2375"/>
      <c r="L28" s="2376"/>
      <c r="M28" s="2339"/>
      <c r="N28" s="2375"/>
      <c r="O28" s="2375"/>
      <c r="P28" s="2375"/>
      <c r="Q28" s="2375"/>
      <c r="R28" s="2375"/>
      <c r="S28" s="2375"/>
      <c r="T28" s="2375"/>
      <c r="U28" s="2376"/>
      <c r="V28" s="2387"/>
      <c r="W28" s="2375"/>
      <c r="X28" s="2375"/>
      <c r="Y28" s="2375"/>
      <c r="Z28" s="2375"/>
      <c r="AA28" s="2375"/>
      <c r="AB28" s="2375"/>
      <c r="AC28" s="2375"/>
      <c r="AD28" s="2376"/>
      <c r="AE28" s="2340"/>
      <c r="AF28" s="2376"/>
      <c r="AG28" s="2376"/>
      <c r="AH28" s="2380"/>
      <c r="AI28" s="2381"/>
      <c r="AJ28" s="2322"/>
      <c r="AK28" s="2380"/>
      <c r="AL28" s="2380"/>
      <c r="AM28" s="2380"/>
      <c r="AN28" s="2381"/>
      <c r="AO28" s="2369"/>
      <c r="AP28" s="2320"/>
    </row>
    <row r="29" spans="2:42" ht="15">
      <c r="B29" s="2148">
        <v>8</v>
      </c>
      <c r="C29" s="2152" t="s">
        <v>562</v>
      </c>
      <c r="D29" s="2380"/>
      <c r="E29" s="2158">
        <f>E9+E23</f>
        <v>0</v>
      </c>
      <c r="F29" s="2155">
        <f>F9+F23</f>
        <v>0</v>
      </c>
      <c r="G29" s="2155"/>
      <c r="H29" s="2155"/>
      <c r="I29" s="2155">
        <f>I9+I23</f>
        <v>0</v>
      </c>
      <c r="J29" s="2155"/>
      <c r="K29" s="2155"/>
      <c r="L29" s="2160">
        <f t="shared" ref="L29:L34" si="10">SUM(E29:I29)</f>
        <v>0</v>
      </c>
      <c r="M29" s="2318"/>
      <c r="N29" s="2158">
        <f>N9+N23</f>
        <v>0</v>
      </c>
      <c r="O29" s="2155">
        <f>O9+O23</f>
        <v>0</v>
      </c>
      <c r="P29" s="2155"/>
      <c r="Q29" s="2155"/>
      <c r="R29" s="2155">
        <f>R9+R23</f>
        <v>0</v>
      </c>
      <c r="S29" s="2155"/>
      <c r="T29" s="2155"/>
      <c r="U29" s="2160">
        <f t="shared" ref="U29:U34" si="11">SUM(N29:R29)</f>
        <v>0</v>
      </c>
      <c r="V29" s="2346"/>
      <c r="W29" s="2158">
        <f>W9+W23</f>
        <v>0</v>
      </c>
      <c r="X29" s="2155">
        <f>X9+X23</f>
        <v>0</v>
      </c>
      <c r="Y29" s="2155"/>
      <c r="Z29" s="2155"/>
      <c r="AA29" s="2155">
        <f>AA9+AA23</f>
        <v>0</v>
      </c>
      <c r="AB29" s="2155"/>
      <c r="AC29" s="2155"/>
      <c r="AD29" s="2160">
        <f t="shared" ref="AD29:AD34" si="12">SUM(W29:AA29)</f>
        <v>0</v>
      </c>
      <c r="AE29" s="2289"/>
      <c r="AF29" s="2160"/>
      <c r="AG29" s="2160"/>
      <c r="AH29" s="2383"/>
      <c r="AI29" s="2349"/>
      <c r="AJ29" s="2368"/>
      <c r="AK29" s="2383"/>
      <c r="AL29" s="2383"/>
      <c r="AM29" s="2383"/>
      <c r="AN29" s="2349"/>
      <c r="AO29" s="2369"/>
      <c r="AP29" s="2320"/>
    </row>
    <row r="30" spans="2:42" ht="15">
      <c r="B30" s="2365" t="s">
        <v>532</v>
      </c>
      <c r="C30" s="2405" t="s">
        <v>1445</v>
      </c>
      <c r="D30" s="2380"/>
      <c r="E30" s="2392">
        <f>E10</f>
        <v>0</v>
      </c>
      <c r="F30" s="2677">
        <f>F10</f>
        <v>0</v>
      </c>
      <c r="G30" s="2677"/>
      <c r="H30" s="2677"/>
      <c r="I30" s="2677">
        <f>I10</f>
        <v>0</v>
      </c>
      <c r="J30" s="2677"/>
      <c r="K30" s="2677"/>
      <c r="L30" s="2394">
        <f t="shared" si="10"/>
        <v>0</v>
      </c>
      <c r="M30" s="2318"/>
      <c r="N30" s="2392">
        <f>N10</f>
        <v>0</v>
      </c>
      <c r="O30" s="2677">
        <f>O10</f>
        <v>0</v>
      </c>
      <c r="P30" s="2677"/>
      <c r="Q30" s="2677"/>
      <c r="R30" s="2677">
        <f>R10</f>
        <v>0</v>
      </c>
      <c r="S30" s="2677"/>
      <c r="T30" s="2677"/>
      <c r="U30" s="2394">
        <f t="shared" si="11"/>
        <v>0</v>
      </c>
      <c r="V30" s="2346"/>
      <c r="W30" s="2392">
        <f>W10</f>
        <v>0</v>
      </c>
      <c r="X30" s="2677">
        <f>X10</f>
        <v>0</v>
      </c>
      <c r="Y30" s="2677"/>
      <c r="Z30" s="2677"/>
      <c r="AA30" s="2677">
        <f>AA10</f>
        <v>0</v>
      </c>
      <c r="AB30" s="2677"/>
      <c r="AC30" s="2677"/>
      <c r="AD30" s="2394">
        <f t="shared" si="12"/>
        <v>0</v>
      </c>
      <c r="AE30" s="2289"/>
      <c r="AF30" s="2394"/>
      <c r="AG30" s="2394"/>
      <c r="AH30" s="2383"/>
      <c r="AI30" s="2349"/>
      <c r="AJ30" s="2368"/>
      <c r="AK30" s="2383"/>
      <c r="AL30" s="2383"/>
      <c r="AM30" s="2383"/>
      <c r="AN30" s="2349"/>
      <c r="AO30" s="2369"/>
      <c r="AP30" s="2320"/>
    </row>
    <row r="31" spans="2:42" ht="15">
      <c r="B31" s="2269">
        <v>9</v>
      </c>
      <c r="C31" s="2288" t="s">
        <v>563</v>
      </c>
      <c r="D31" s="2380"/>
      <c r="E31" s="2337">
        <f>E11+E24</f>
        <v>0</v>
      </c>
      <c r="F31" s="2357">
        <f>F11+F24</f>
        <v>0</v>
      </c>
      <c r="G31" s="2357"/>
      <c r="H31" s="2357"/>
      <c r="I31" s="2357">
        <f>I11+I24</f>
        <v>0</v>
      </c>
      <c r="J31" s="2357"/>
      <c r="K31" s="2357"/>
      <c r="L31" s="2393">
        <f t="shared" si="10"/>
        <v>0</v>
      </c>
      <c r="M31" s="2318"/>
      <c r="N31" s="2337">
        <f>N11+N24</f>
        <v>0</v>
      </c>
      <c r="O31" s="2357">
        <f>O11+O24</f>
        <v>0</v>
      </c>
      <c r="P31" s="2357"/>
      <c r="Q31" s="2357"/>
      <c r="R31" s="2357">
        <f>R11+R24</f>
        <v>0</v>
      </c>
      <c r="S31" s="2357"/>
      <c r="T31" s="2357"/>
      <c r="U31" s="2393">
        <f t="shared" si="11"/>
        <v>0</v>
      </c>
      <c r="V31" s="2346"/>
      <c r="W31" s="2337">
        <f>W11+W24</f>
        <v>0</v>
      </c>
      <c r="X31" s="2357">
        <f>X11+X24</f>
        <v>0</v>
      </c>
      <c r="Y31" s="2357"/>
      <c r="Z31" s="2357"/>
      <c r="AA31" s="2357">
        <f>AA11+AA24</f>
        <v>0</v>
      </c>
      <c r="AB31" s="2357"/>
      <c r="AC31" s="2357"/>
      <c r="AD31" s="2393">
        <f t="shared" si="12"/>
        <v>0</v>
      </c>
      <c r="AE31" s="2289"/>
      <c r="AF31" s="2393"/>
      <c r="AG31" s="2393"/>
      <c r="AH31" s="2383"/>
      <c r="AI31" s="2349"/>
      <c r="AJ31" s="2368"/>
      <c r="AK31" s="2383"/>
      <c r="AL31" s="2383"/>
      <c r="AM31" s="2383"/>
      <c r="AN31" s="2349"/>
      <c r="AO31" s="2369"/>
      <c r="AP31" s="2320"/>
    </row>
    <row r="32" spans="2:42">
      <c r="B32" s="2365" t="s">
        <v>537</v>
      </c>
      <c r="C32" s="2405" t="s">
        <v>1440</v>
      </c>
      <c r="D32" s="2380"/>
      <c r="E32" s="2392">
        <f>E12</f>
        <v>0</v>
      </c>
      <c r="F32" s="2677">
        <f>F12</f>
        <v>0</v>
      </c>
      <c r="G32" s="2677"/>
      <c r="H32" s="2677"/>
      <c r="I32" s="2677">
        <f>I12</f>
        <v>0</v>
      </c>
      <c r="J32" s="2677"/>
      <c r="K32" s="2677"/>
      <c r="L32" s="2394">
        <f t="shared" si="10"/>
        <v>0</v>
      </c>
      <c r="M32" s="2367"/>
      <c r="N32" s="2392">
        <f>N12</f>
        <v>0</v>
      </c>
      <c r="O32" s="2677">
        <f>O12</f>
        <v>0</v>
      </c>
      <c r="P32" s="2677"/>
      <c r="Q32" s="2677"/>
      <c r="R32" s="2677">
        <f>R12</f>
        <v>0</v>
      </c>
      <c r="S32" s="2677"/>
      <c r="T32" s="2677"/>
      <c r="U32" s="2394">
        <f t="shared" si="11"/>
        <v>0</v>
      </c>
      <c r="V32" s="2426"/>
      <c r="W32" s="2392">
        <f>W12</f>
        <v>0</v>
      </c>
      <c r="X32" s="2677">
        <f>X12</f>
        <v>0</v>
      </c>
      <c r="Y32" s="2677"/>
      <c r="Z32" s="2677"/>
      <c r="AA32" s="2677">
        <f>AA12</f>
        <v>0</v>
      </c>
      <c r="AB32" s="2677"/>
      <c r="AC32" s="2677"/>
      <c r="AD32" s="2394">
        <f t="shared" si="12"/>
        <v>0</v>
      </c>
      <c r="AE32" s="2373"/>
      <c r="AF32" s="2394"/>
      <c r="AG32" s="2394"/>
      <c r="AH32" s="2384"/>
      <c r="AI32" s="2385"/>
      <c r="AJ32" s="2386"/>
      <c r="AK32" s="2384"/>
      <c r="AL32" s="2384"/>
      <c r="AM32" s="2384"/>
      <c r="AN32" s="2385"/>
      <c r="AO32" s="2369"/>
      <c r="AP32" s="2320"/>
    </row>
    <row r="33" spans="2:42">
      <c r="B33" s="2365" t="s">
        <v>539</v>
      </c>
      <c r="C33" s="2405" t="s">
        <v>1441</v>
      </c>
      <c r="D33" s="2380"/>
      <c r="E33" s="2392">
        <f>E13</f>
        <v>0</v>
      </c>
      <c r="F33" s="2677">
        <f>F13</f>
        <v>0</v>
      </c>
      <c r="G33" s="2677"/>
      <c r="H33" s="2677"/>
      <c r="I33" s="2677">
        <f>I13</f>
        <v>0</v>
      </c>
      <c r="J33" s="2677"/>
      <c r="K33" s="2677"/>
      <c r="L33" s="2394">
        <f t="shared" si="10"/>
        <v>0</v>
      </c>
      <c r="M33" s="2367"/>
      <c r="N33" s="2392">
        <f>N13</f>
        <v>0</v>
      </c>
      <c r="O33" s="2677">
        <f>O13</f>
        <v>0</v>
      </c>
      <c r="P33" s="2677"/>
      <c r="Q33" s="2677"/>
      <c r="R33" s="2677">
        <f>R13</f>
        <v>0</v>
      </c>
      <c r="S33" s="2677"/>
      <c r="T33" s="2677"/>
      <c r="U33" s="2394">
        <f t="shared" si="11"/>
        <v>0</v>
      </c>
      <c r="V33" s="2426"/>
      <c r="W33" s="2392">
        <f>W13</f>
        <v>0</v>
      </c>
      <c r="X33" s="2677">
        <f>X13</f>
        <v>0</v>
      </c>
      <c r="Y33" s="2677"/>
      <c r="Z33" s="2677"/>
      <c r="AA33" s="2677">
        <f>AA13</f>
        <v>0</v>
      </c>
      <c r="AB33" s="2677"/>
      <c r="AC33" s="2677"/>
      <c r="AD33" s="2394">
        <f t="shared" si="12"/>
        <v>0</v>
      </c>
      <c r="AE33" s="2373"/>
      <c r="AF33" s="2394"/>
      <c r="AG33" s="2394"/>
      <c r="AH33" s="2384"/>
      <c r="AI33" s="2385"/>
      <c r="AJ33" s="2386"/>
      <c r="AK33" s="2384"/>
      <c r="AL33" s="2384"/>
      <c r="AM33" s="2384"/>
      <c r="AN33" s="2385"/>
      <c r="AO33" s="2369"/>
      <c r="AP33" s="2320"/>
    </row>
    <row r="34" spans="2:42">
      <c r="B34" s="2365" t="s">
        <v>541</v>
      </c>
      <c r="C34" s="2405" t="s">
        <v>1442</v>
      </c>
      <c r="D34" s="2380"/>
      <c r="E34" s="2392">
        <f>E14</f>
        <v>0</v>
      </c>
      <c r="F34" s="2677">
        <f>F14</f>
        <v>0</v>
      </c>
      <c r="G34" s="2677"/>
      <c r="H34" s="2677"/>
      <c r="I34" s="2677">
        <f>I14</f>
        <v>0</v>
      </c>
      <c r="J34" s="2677"/>
      <c r="K34" s="2677"/>
      <c r="L34" s="2394">
        <f t="shared" si="10"/>
        <v>0</v>
      </c>
      <c r="M34" s="2367"/>
      <c r="N34" s="2392">
        <f>N14</f>
        <v>0</v>
      </c>
      <c r="O34" s="2677">
        <f>O14</f>
        <v>0</v>
      </c>
      <c r="P34" s="2677"/>
      <c r="Q34" s="2677"/>
      <c r="R34" s="2677">
        <f>R14</f>
        <v>0</v>
      </c>
      <c r="S34" s="2677"/>
      <c r="T34" s="2677"/>
      <c r="U34" s="2394">
        <f t="shared" si="11"/>
        <v>0</v>
      </c>
      <c r="V34" s="2426"/>
      <c r="W34" s="2392">
        <f>W14</f>
        <v>0</v>
      </c>
      <c r="X34" s="2677">
        <f>X14</f>
        <v>0</v>
      </c>
      <c r="Y34" s="2677"/>
      <c r="Z34" s="2677"/>
      <c r="AA34" s="2677">
        <f>AA14</f>
        <v>0</v>
      </c>
      <c r="AB34" s="2677"/>
      <c r="AC34" s="2677"/>
      <c r="AD34" s="2394">
        <f t="shared" si="12"/>
        <v>0</v>
      </c>
      <c r="AE34" s="2373"/>
      <c r="AF34" s="2394"/>
      <c r="AG34" s="2394"/>
      <c r="AH34" s="2384"/>
      <c r="AI34" s="2385"/>
      <c r="AJ34" s="2386"/>
      <c r="AK34" s="2384"/>
      <c r="AL34" s="2384"/>
      <c r="AM34" s="2384"/>
      <c r="AN34" s="2385"/>
      <c r="AO34" s="2369"/>
      <c r="AP34" s="2320"/>
    </row>
    <row r="35" spans="2:42">
      <c r="B35" s="2957"/>
      <c r="C35" s="2980" t="s">
        <v>1443</v>
      </c>
      <c r="D35" s="2380"/>
      <c r="E35" s="2959"/>
      <c r="F35" s="2972"/>
      <c r="G35" s="2972"/>
      <c r="H35" s="2972"/>
      <c r="I35" s="2972"/>
      <c r="J35" s="2972"/>
      <c r="K35" s="2972"/>
      <c r="L35" s="2967"/>
      <c r="M35" s="2973"/>
      <c r="N35" s="2959"/>
      <c r="O35" s="2972"/>
      <c r="P35" s="2972"/>
      <c r="Q35" s="2972"/>
      <c r="R35" s="2972"/>
      <c r="S35" s="2972"/>
      <c r="T35" s="2972"/>
      <c r="U35" s="2967"/>
      <c r="V35" s="2974"/>
      <c r="W35" s="2959"/>
      <c r="X35" s="2972"/>
      <c r="Y35" s="2972"/>
      <c r="Z35" s="2972"/>
      <c r="AA35" s="2972"/>
      <c r="AB35" s="2972"/>
      <c r="AC35" s="2972"/>
      <c r="AD35" s="2967"/>
      <c r="AE35" s="2975"/>
      <c r="AF35" s="2967"/>
      <c r="AG35" s="2967"/>
      <c r="AH35" s="2384"/>
      <c r="AI35" s="2385"/>
      <c r="AJ35" s="2386"/>
      <c r="AK35" s="2384"/>
      <c r="AL35" s="2384"/>
      <c r="AM35" s="2384"/>
      <c r="AN35" s="2385"/>
      <c r="AO35" s="2369"/>
      <c r="AP35" s="2320"/>
    </row>
    <row r="36" spans="2:42">
      <c r="B36" s="2957"/>
      <c r="C36" s="3539" t="s">
        <v>1444</v>
      </c>
      <c r="D36" s="2380"/>
      <c r="E36" s="2959"/>
      <c r="F36" s="2972"/>
      <c r="G36" s="2972"/>
      <c r="H36" s="2972"/>
      <c r="I36" s="2972"/>
      <c r="J36" s="2972"/>
      <c r="K36" s="2972"/>
      <c r="L36" s="2967"/>
      <c r="M36" s="2973"/>
      <c r="N36" s="2959"/>
      <c r="O36" s="2972"/>
      <c r="P36" s="2972"/>
      <c r="Q36" s="2972"/>
      <c r="R36" s="2972"/>
      <c r="S36" s="2972"/>
      <c r="T36" s="2972"/>
      <c r="U36" s="2967"/>
      <c r="V36" s="2974"/>
      <c r="W36" s="2959"/>
      <c r="X36" s="2972"/>
      <c r="Y36" s="2972"/>
      <c r="Z36" s="2972"/>
      <c r="AA36" s="2972"/>
      <c r="AB36" s="2972"/>
      <c r="AC36" s="2972"/>
      <c r="AD36" s="2967"/>
      <c r="AE36" s="2975"/>
      <c r="AF36" s="2967"/>
      <c r="AG36" s="2967"/>
      <c r="AH36" s="2384"/>
      <c r="AI36" s="2385"/>
      <c r="AJ36" s="2386"/>
      <c r="AK36" s="2384"/>
      <c r="AL36" s="2384"/>
      <c r="AM36" s="2384"/>
      <c r="AN36" s="2385"/>
      <c r="AO36" s="2369"/>
      <c r="AP36" s="2320"/>
    </row>
    <row r="37" spans="2:42" ht="15">
      <c r="B37" s="2110">
        <v>11</v>
      </c>
      <c r="C37" s="2130" t="s">
        <v>564</v>
      </c>
      <c r="D37" s="2380"/>
      <c r="E37" s="2109">
        <f>E17+E25</f>
        <v>0</v>
      </c>
      <c r="F37" s="2109">
        <f>F17+F25</f>
        <v>0</v>
      </c>
      <c r="G37" s="2109">
        <f>G17+G25</f>
        <v>0</v>
      </c>
      <c r="H37" s="2109">
        <f>H17+H25</f>
        <v>0</v>
      </c>
      <c r="I37" s="2109">
        <f>I17+I25</f>
        <v>0</v>
      </c>
      <c r="J37" s="2109">
        <f>J17+J25</f>
        <v>0</v>
      </c>
      <c r="K37" s="2109">
        <f>K17+K25</f>
        <v>0</v>
      </c>
      <c r="L37" s="2109">
        <f>L17+L25</f>
        <v>0</v>
      </c>
      <c r="M37" s="2319"/>
      <c r="N37" s="2109">
        <f>N17+N25</f>
        <v>0</v>
      </c>
      <c r="O37" s="2109">
        <f>O17+O25</f>
        <v>0</v>
      </c>
      <c r="P37" s="2109">
        <f>P17+P25</f>
        <v>0</v>
      </c>
      <c r="Q37" s="2109">
        <f>Q17+Q25</f>
        <v>0</v>
      </c>
      <c r="R37" s="2109">
        <f>R17+R25</f>
        <v>0</v>
      </c>
      <c r="S37" s="2109">
        <f>S17+S25</f>
        <v>0</v>
      </c>
      <c r="T37" s="2109">
        <f>T17+T25</f>
        <v>0</v>
      </c>
      <c r="U37" s="2109">
        <f>U17+U25</f>
        <v>0</v>
      </c>
      <c r="V37" s="2427"/>
      <c r="W37" s="2109">
        <f>W17+W25</f>
        <v>0</v>
      </c>
      <c r="X37" s="2109">
        <f>X17+X25</f>
        <v>0</v>
      </c>
      <c r="Y37" s="2109">
        <f>Y17+Y25</f>
        <v>0</v>
      </c>
      <c r="Z37" s="2109">
        <f>Z17+Z25</f>
        <v>0</v>
      </c>
      <c r="AA37" s="2109">
        <f>AA17+AA25</f>
        <v>0</v>
      </c>
      <c r="AB37" s="2109">
        <f>AB17+AB25</f>
        <v>0</v>
      </c>
      <c r="AC37" s="2109">
        <f>AC17+AC25</f>
        <v>0</v>
      </c>
      <c r="AD37" s="2109">
        <f>AD17+AD25</f>
        <v>0</v>
      </c>
      <c r="AE37" s="2289"/>
      <c r="AF37" s="2109">
        <f>AF17+AF25</f>
        <v>0</v>
      </c>
      <c r="AG37" s="2109">
        <f>AG17+AG25</f>
        <v>0</v>
      </c>
      <c r="AH37" s="2349"/>
      <c r="AI37" s="2349"/>
      <c r="AJ37" s="2368"/>
      <c r="AK37" s="2349"/>
      <c r="AL37" s="2349"/>
      <c r="AM37" s="2349"/>
      <c r="AN37" s="2349"/>
      <c r="AO37" s="2369"/>
      <c r="AP37" s="2320"/>
    </row>
    <row r="38" spans="2:42">
      <c r="B38" s="2258"/>
      <c r="C38" s="2260"/>
      <c r="D38" s="2258"/>
      <c r="E38" s="2260"/>
      <c r="F38" s="2260"/>
      <c r="G38" s="2260"/>
      <c r="H38" s="2260"/>
      <c r="I38" s="2260"/>
      <c r="J38" s="2260"/>
      <c r="K38" s="2260"/>
      <c r="L38" s="2260"/>
      <c r="M38" s="2260"/>
      <c r="N38" s="2260"/>
      <c r="O38" s="2260"/>
      <c r="P38" s="2260"/>
      <c r="Q38" s="2260"/>
      <c r="R38" s="2260"/>
      <c r="S38" s="2260"/>
      <c r="T38" s="2260"/>
      <c r="U38" s="2260"/>
      <c r="V38" s="2362"/>
      <c r="W38" s="2260"/>
      <c r="X38" s="2260"/>
      <c r="Y38" s="2260"/>
      <c r="Z38" s="2260"/>
      <c r="AA38" s="2260"/>
      <c r="AB38" s="2260"/>
      <c r="AC38" s="2260"/>
      <c r="AD38" s="2260"/>
      <c r="AF38" s="2406"/>
      <c r="AG38" s="2406"/>
      <c r="AH38" s="2320"/>
      <c r="AI38" s="2320"/>
      <c r="AJ38" s="2320"/>
      <c r="AK38" s="2320"/>
      <c r="AL38" s="2320"/>
      <c r="AM38" s="2320"/>
      <c r="AN38" s="2320"/>
      <c r="AO38" s="2320"/>
      <c r="AP38" s="2320"/>
    </row>
    <row r="39" spans="2:42" ht="24.75" customHeight="1">
      <c r="B39" s="2258"/>
      <c r="C39" s="2260"/>
      <c r="D39" s="2258"/>
      <c r="E39" s="2260"/>
      <c r="F39" s="2260"/>
      <c r="G39" s="2260"/>
      <c r="H39" s="2260"/>
      <c r="I39" s="2260"/>
      <c r="J39" s="2260"/>
      <c r="K39" s="2260"/>
      <c r="L39" s="2260"/>
      <c r="M39" s="2260"/>
      <c r="N39" s="2260"/>
      <c r="O39" s="2260"/>
      <c r="P39" s="2260"/>
      <c r="Q39" s="2260"/>
      <c r="R39" s="2260"/>
      <c r="S39" s="2260"/>
      <c r="T39" s="2260"/>
      <c r="U39" s="2260"/>
      <c r="V39" s="2362"/>
      <c r="W39" s="2260"/>
      <c r="X39" s="2260"/>
      <c r="Y39" s="2260"/>
      <c r="Z39" s="2260"/>
      <c r="AA39" s="2260"/>
      <c r="AB39" s="2260"/>
      <c r="AC39" s="2260"/>
      <c r="AD39" s="2260"/>
      <c r="AF39" s="2406"/>
      <c r="AG39" s="2406"/>
    </row>
    <row r="40" spans="2:42" s="2262" customFormat="1" ht="25.5">
      <c r="B40" s="2124"/>
      <c r="C40" s="2170" t="s">
        <v>278</v>
      </c>
      <c r="D40" s="2316"/>
      <c r="E40" s="2514" t="s">
        <v>0</v>
      </c>
      <c r="F40" s="2683" t="s">
        <v>1143</v>
      </c>
      <c r="G40" s="2683" t="s">
        <v>1144</v>
      </c>
      <c r="H40" s="2683" t="s">
        <v>1145</v>
      </c>
      <c r="I40" s="2683" t="s">
        <v>1146</v>
      </c>
      <c r="J40" s="2683" t="s">
        <v>1147</v>
      </c>
      <c r="K40" s="2683" t="s">
        <v>1148</v>
      </c>
      <c r="L40" s="2515" t="s">
        <v>52</v>
      </c>
      <c r="M40" s="2468"/>
      <c r="N40" s="2514" t="s">
        <v>0</v>
      </c>
      <c r="O40" s="2683" t="s">
        <v>1143</v>
      </c>
      <c r="P40" s="2683" t="s">
        <v>1144</v>
      </c>
      <c r="Q40" s="2683" t="s">
        <v>1145</v>
      </c>
      <c r="R40" s="2683" t="s">
        <v>1146</v>
      </c>
      <c r="S40" s="2683" t="s">
        <v>1147</v>
      </c>
      <c r="T40" s="2683" t="s">
        <v>1148</v>
      </c>
      <c r="U40" s="2515" t="s">
        <v>52</v>
      </c>
      <c r="V40" s="2469"/>
      <c r="W40" s="2514" t="s">
        <v>0</v>
      </c>
      <c r="X40" s="2683" t="s">
        <v>1143</v>
      </c>
      <c r="Y40" s="2683" t="s">
        <v>1144</v>
      </c>
      <c r="Z40" s="2683" t="s">
        <v>1145</v>
      </c>
      <c r="AA40" s="2683" t="s">
        <v>1146</v>
      </c>
      <c r="AB40" s="2683" t="s">
        <v>1147</v>
      </c>
      <c r="AC40" s="2683" t="s">
        <v>1148</v>
      </c>
      <c r="AD40" s="2515" t="s">
        <v>52</v>
      </c>
      <c r="AE40" s="2467"/>
      <c r="AF40" s="2243" t="s">
        <v>840</v>
      </c>
      <c r="AG40" s="2243" t="s">
        <v>98</v>
      </c>
    </row>
    <row r="41" spans="2:42" s="2285" customFormat="1" ht="4.5" customHeight="1">
      <c r="B41" s="2286"/>
      <c r="D41" s="2317"/>
      <c r="E41" s="2287"/>
      <c r="F41" s="2684"/>
      <c r="G41" s="2684"/>
      <c r="H41" s="2684"/>
      <c r="I41" s="2684"/>
      <c r="J41" s="2684"/>
      <c r="K41" s="2684"/>
      <c r="L41" s="2287"/>
      <c r="N41" s="2287"/>
      <c r="O41" s="2684"/>
      <c r="P41" s="2684"/>
      <c r="Q41" s="2684"/>
      <c r="R41" s="2684"/>
      <c r="S41" s="2684"/>
      <c r="T41" s="2684"/>
      <c r="U41" s="2287"/>
      <c r="V41" s="2361"/>
      <c r="W41" s="2287"/>
      <c r="X41" s="2684"/>
      <c r="Y41" s="2684"/>
      <c r="Z41" s="2684"/>
      <c r="AA41" s="2684"/>
      <c r="AB41" s="2684"/>
      <c r="AC41" s="2684"/>
      <c r="AD41" s="2287"/>
      <c r="AF41" s="2404"/>
      <c r="AG41" s="2404"/>
    </row>
    <row r="42" spans="2:42" s="2323" customFormat="1">
      <c r="B42" s="2169">
        <v>1</v>
      </c>
      <c r="C42" s="2167" t="s">
        <v>565</v>
      </c>
      <c r="D42" s="2318"/>
      <c r="E42" s="2155"/>
      <c r="F42" s="2155"/>
      <c r="G42" s="2155"/>
      <c r="H42" s="2155"/>
      <c r="I42" s="2155"/>
      <c r="J42" s="2155"/>
      <c r="K42" s="2155"/>
      <c r="L42" s="2154">
        <f t="shared" ref="L42:L47" si="13">SUM(E42:I42)</f>
        <v>0</v>
      </c>
      <c r="M42" s="2346"/>
      <c r="N42" s="2155"/>
      <c r="O42" s="2155"/>
      <c r="P42" s="2155"/>
      <c r="Q42" s="2155"/>
      <c r="R42" s="2155"/>
      <c r="S42" s="2155"/>
      <c r="T42" s="2155"/>
      <c r="U42" s="2154">
        <f t="shared" ref="U42:U47" si="14">SUM(N42:R42)</f>
        <v>0</v>
      </c>
      <c r="V42" s="2346"/>
      <c r="W42" s="2155"/>
      <c r="X42" s="2155"/>
      <c r="Y42" s="2155"/>
      <c r="Z42" s="2155"/>
      <c r="AA42" s="2155"/>
      <c r="AB42" s="2155"/>
      <c r="AC42" s="2155"/>
      <c r="AD42" s="2154">
        <f t="shared" ref="AD42:AD47" si="15">SUM(W42:AA42)</f>
        <v>0</v>
      </c>
      <c r="AF42" s="2154"/>
      <c r="AG42" s="2154"/>
    </row>
    <row r="43" spans="2:42" s="2323" customFormat="1">
      <c r="B43" s="2372" t="s">
        <v>215</v>
      </c>
      <c r="C43" s="2405" t="s">
        <v>1446</v>
      </c>
      <c r="D43" s="2318"/>
      <c r="E43" s="2422"/>
      <c r="F43" s="2422"/>
      <c r="G43" s="2422"/>
      <c r="H43" s="2422"/>
      <c r="I43" s="2422"/>
      <c r="J43" s="2422"/>
      <c r="K43" s="2422"/>
      <c r="L43" s="2432">
        <f t="shared" si="13"/>
        <v>0</v>
      </c>
      <c r="M43" s="2346"/>
      <c r="N43" s="2422"/>
      <c r="O43" s="2422"/>
      <c r="P43" s="2422"/>
      <c r="Q43" s="2422"/>
      <c r="R43" s="2422"/>
      <c r="S43" s="2422"/>
      <c r="T43" s="2422"/>
      <c r="U43" s="2432">
        <f t="shared" si="14"/>
        <v>0</v>
      </c>
      <c r="V43" s="2346"/>
      <c r="W43" s="2422"/>
      <c r="X43" s="2422"/>
      <c r="Y43" s="2422"/>
      <c r="Z43" s="2422"/>
      <c r="AA43" s="2422"/>
      <c r="AB43" s="2422"/>
      <c r="AC43" s="2422"/>
      <c r="AD43" s="2432">
        <f t="shared" si="15"/>
        <v>0</v>
      </c>
      <c r="AF43" s="2432"/>
      <c r="AG43" s="2432"/>
    </row>
    <row r="44" spans="2:42" s="2323" customFormat="1">
      <c r="B44" s="2372">
        <v>2</v>
      </c>
      <c r="C44" s="2318" t="s">
        <v>566</v>
      </c>
      <c r="D44" s="2318"/>
      <c r="E44" s="2357"/>
      <c r="F44" s="2357"/>
      <c r="G44" s="2357"/>
      <c r="H44" s="2357"/>
      <c r="I44" s="2357"/>
      <c r="J44" s="2357"/>
      <c r="K44" s="2357"/>
      <c r="L44" s="2356">
        <f t="shared" si="13"/>
        <v>0</v>
      </c>
      <c r="M44" s="2346"/>
      <c r="N44" s="2357"/>
      <c r="O44" s="2357"/>
      <c r="P44" s="2357"/>
      <c r="Q44" s="2357"/>
      <c r="R44" s="2357"/>
      <c r="S44" s="2357"/>
      <c r="T44" s="2357"/>
      <c r="U44" s="2356">
        <f t="shared" si="14"/>
        <v>0</v>
      </c>
      <c r="V44" s="2346"/>
      <c r="W44" s="2357"/>
      <c r="X44" s="2357"/>
      <c r="Y44" s="2357"/>
      <c r="Z44" s="2357"/>
      <c r="AA44" s="2357"/>
      <c r="AB44" s="2357"/>
      <c r="AC44" s="2357"/>
      <c r="AD44" s="2356">
        <f t="shared" si="15"/>
        <v>0</v>
      </c>
      <c r="AF44" s="2356"/>
      <c r="AG44" s="2356"/>
    </row>
    <row r="45" spans="2:42" s="2323" customFormat="1">
      <c r="B45" s="2365" t="s">
        <v>201</v>
      </c>
      <c r="C45" s="2366" t="s">
        <v>1448</v>
      </c>
      <c r="D45" s="2318"/>
      <c r="E45" s="2422"/>
      <c r="F45" s="2422"/>
      <c r="G45" s="2422"/>
      <c r="H45" s="2422"/>
      <c r="I45" s="2422"/>
      <c r="J45" s="2422"/>
      <c r="K45" s="2422"/>
      <c r="L45" s="2432">
        <f t="shared" si="13"/>
        <v>0</v>
      </c>
      <c r="M45" s="2409"/>
      <c r="N45" s="2422"/>
      <c r="O45" s="2422"/>
      <c r="P45" s="2422"/>
      <c r="Q45" s="2422"/>
      <c r="R45" s="2422"/>
      <c r="S45" s="2422"/>
      <c r="T45" s="2422"/>
      <c r="U45" s="2432">
        <f t="shared" si="14"/>
        <v>0</v>
      </c>
      <c r="V45" s="2409"/>
      <c r="W45" s="2422"/>
      <c r="X45" s="2422"/>
      <c r="Y45" s="2422"/>
      <c r="Z45" s="2422"/>
      <c r="AA45" s="2422"/>
      <c r="AB45" s="2422"/>
      <c r="AC45" s="2422"/>
      <c r="AD45" s="2432">
        <f t="shared" si="15"/>
        <v>0</v>
      </c>
      <c r="AF45" s="2432"/>
      <c r="AG45" s="2432"/>
    </row>
    <row r="46" spans="2:42" s="2323" customFormat="1">
      <c r="B46" s="2957"/>
      <c r="C46" s="3014" t="s">
        <v>1449</v>
      </c>
      <c r="D46" s="2971"/>
      <c r="E46" s="2956"/>
      <c r="F46" s="2956"/>
      <c r="G46" s="2956"/>
      <c r="H46" s="2956"/>
      <c r="I46" s="2956"/>
      <c r="J46" s="2956"/>
      <c r="K46" s="2956"/>
      <c r="L46" s="2976"/>
      <c r="M46" s="2977"/>
      <c r="N46" s="2956"/>
      <c r="O46" s="2956"/>
      <c r="P46" s="2956"/>
      <c r="Q46" s="2956"/>
      <c r="R46" s="2956"/>
      <c r="S46" s="2956"/>
      <c r="T46" s="2956"/>
      <c r="U46" s="2976"/>
      <c r="V46" s="2977"/>
      <c r="W46" s="2956"/>
      <c r="X46" s="2956"/>
      <c r="Y46" s="2956"/>
      <c r="Z46" s="2956"/>
      <c r="AA46" s="2956"/>
      <c r="AB46" s="2956"/>
      <c r="AC46" s="2956"/>
      <c r="AD46" s="2976"/>
      <c r="AF46" s="2976"/>
      <c r="AG46" s="2976"/>
    </row>
    <row r="47" spans="2:42">
      <c r="B47" s="2269">
        <v>3</v>
      </c>
      <c r="C47" s="2318" t="s">
        <v>278</v>
      </c>
      <c r="D47" s="2318"/>
      <c r="E47" s="2337"/>
      <c r="F47" s="2357"/>
      <c r="G47" s="2357"/>
      <c r="H47" s="2357"/>
      <c r="I47" s="2357"/>
      <c r="J47" s="2357"/>
      <c r="K47" s="2357"/>
      <c r="L47" s="2393">
        <f t="shared" si="13"/>
        <v>0</v>
      </c>
      <c r="M47" s="2346"/>
      <c r="N47" s="2337"/>
      <c r="O47" s="2357"/>
      <c r="P47" s="2357"/>
      <c r="Q47" s="2357"/>
      <c r="R47" s="2357"/>
      <c r="S47" s="2357"/>
      <c r="T47" s="2357"/>
      <c r="U47" s="2393">
        <f t="shared" si="14"/>
        <v>0</v>
      </c>
      <c r="V47" s="2346"/>
      <c r="W47" s="2337"/>
      <c r="X47" s="2357"/>
      <c r="Y47" s="2357"/>
      <c r="Z47" s="2357"/>
      <c r="AA47" s="2357"/>
      <c r="AB47" s="2357"/>
      <c r="AC47" s="2357"/>
      <c r="AD47" s="2393">
        <f t="shared" si="15"/>
        <v>0</v>
      </c>
      <c r="AF47" s="2393"/>
      <c r="AG47" s="2393"/>
    </row>
    <row r="48" spans="2:42">
      <c r="B48" s="2372" t="s">
        <v>186</v>
      </c>
      <c r="C48" s="3041" t="s">
        <v>1447</v>
      </c>
      <c r="D48" s="2318"/>
      <c r="E48" s="2337"/>
      <c r="F48" s="2357"/>
      <c r="G48" s="2357"/>
      <c r="H48" s="2357"/>
      <c r="I48" s="2357"/>
      <c r="J48" s="2357"/>
      <c r="K48" s="2357"/>
      <c r="L48" s="2393"/>
      <c r="M48" s="450"/>
      <c r="N48" s="2337"/>
      <c r="O48" s="2357"/>
      <c r="P48" s="2357"/>
      <c r="Q48" s="2357"/>
      <c r="R48" s="2357"/>
      <c r="S48" s="2357"/>
      <c r="T48" s="2357"/>
      <c r="U48" s="2393"/>
      <c r="V48" s="450"/>
      <c r="W48" s="2337"/>
      <c r="X48" s="2357"/>
      <c r="Y48" s="2357"/>
      <c r="Z48" s="2357"/>
      <c r="AA48" s="2357"/>
      <c r="AB48" s="2357"/>
      <c r="AC48" s="2357"/>
      <c r="AD48" s="2393"/>
      <c r="AF48" s="2393"/>
      <c r="AG48" s="2393"/>
    </row>
    <row r="49" spans="1:33">
      <c r="B49" s="2126">
        <v>4</v>
      </c>
      <c r="C49" s="2130" t="s">
        <v>560</v>
      </c>
      <c r="D49" s="2319"/>
      <c r="E49" s="2109">
        <f>E42+E47+E44</f>
        <v>0</v>
      </c>
      <c r="F49" s="2109">
        <f t="shared" ref="F49:K49" si="16">F42+F47+F44</f>
        <v>0</v>
      </c>
      <c r="G49" s="2109">
        <f t="shared" si="16"/>
        <v>0</v>
      </c>
      <c r="H49" s="2109">
        <f t="shared" si="16"/>
        <v>0</v>
      </c>
      <c r="I49" s="2109">
        <f t="shared" si="16"/>
        <v>0</v>
      </c>
      <c r="J49" s="2109">
        <f t="shared" si="16"/>
        <v>0</v>
      </c>
      <c r="K49" s="2109">
        <f t="shared" si="16"/>
        <v>0</v>
      </c>
      <c r="L49" s="2109">
        <f>L42+L47+L44</f>
        <v>0</v>
      </c>
      <c r="N49" s="2109">
        <f>N42+N47+N44</f>
        <v>0</v>
      </c>
      <c r="O49" s="2109">
        <f>O42+O47+O44</f>
        <v>0</v>
      </c>
      <c r="P49" s="2109">
        <f t="shared" ref="P49:T49" si="17">P42+P47+P44</f>
        <v>0</v>
      </c>
      <c r="Q49" s="2109">
        <f t="shared" si="17"/>
        <v>0</v>
      </c>
      <c r="R49" s="2109">
        <f t="shared" si="17"/>
        <v>0</v>
      </c>
      <c r="S49" s="2109">
        <f t="shared" si="17"/>
        <v>0</v>
      </c>
      <c r="T49" s="2109">
        <f t="shared" si="17"/>
        <v>0</v>
      </c>
      <c r="U49" s="2109">
        <f>U42+U47+U44</f>
        <v>0</v>
      </c>
      <c r="V49" s="2371"/>
      <c r="W49" s="2109">
        <f>W42+W47+W44</f>
        <v>0</v>
      </c>
      <c r="X49" s="2109">
        <f>X42+X47+X44</f>
        <v>0</v>
      </c>
      <c r="Y49" s="2109">
        <f t="shared" ref="Y49:AC49" si="18">Y42+Y47+Y44</f>
        <v>0</v>
      </c>
      <c r="Z49" s="2109">
        <f t="shared" si="18"/>
        <v>0</v>
      </c>
      <c r="AA49" s="2109">
        <f t="shared" si="18"/>
        <v>0</v>
      </c>
      <c r="AB49" s="2109">
        <f t="shared" si="18"/>
        <v>0</v>
      </c>
      <c r="AC49" s="2109">
        <f t="shared" si="18"/>
        <v>0</v>
      </c>
      <c r="AD49" s="2109">
        <f>AD42+AD47+AD44</f>
        <v>0</v>
      </c>
      <c r="AF49" s="2109">
        <f t="shared" ref="AF49:AG49" si="19">AF42+AF47+AF44</f>
        <v>0</v>
      </c>
      <c r="AG49" s="2109">
        <f t="shared" si="19"/>
        <v>0</v>
      </c>
    </row>
    <row r="51" spans="1:33" ht="12.75" customHeight="1">
      <c r="B51" s="3305" t="s">
        <v>1450</v>
      </c>
      <c r="C51" s="3305"/>
      <c r="D51" s="3305"/>
      <c r="E51" s="3305"/>
      <c r="F51" s="3305"/>
      <c r="G51" s="3305"/>
      <c r="H51" s="3305"/>
      <c r="I51" s="3305"/>
      <c r="J51" s="3305"/>
      <c r="K51" s="3305"/>
      <c r="L51" s="3305"/>
      <c r="M51" s="3305"/>
      <c r="N51" s="3305"/>
      <c r="O51" s="3305"/>
      <c r="P51" s="3305"/>
      <c r="Q51" s="3305"/>
      <c r="R51" s="3305"/>
      <c r="S51" s="3305"/>
      <c r="T51" s="3305"/>
      <c r="U51" s="3305"/>
    </row>
    <row r="52" spans="1:33">
      <c r="B52" s="3305"/>
      <c r="C52" s="3305"/>
      <c r="D52" s="3305"/>
      <c r="E52" s="3305"/>
      <c r="F52" s="3305"/>
      <c r="G52" s="3305"/>
      <c r="H52" s="3305"/>
      <c r="I52" s="3305"/>
      <c r="J52" s="3305"/>
      <c r="K52" s="3305"/>
      <c r="L52" s="3305"/>
      <c r="M52" s="3305"/>
      <c r="N52" s="3305"/>
      <c r="O52" s="3305"/>
      <c r="P52" s="3305"/>
      <c r="Q52" s="3305"/>
      <c r="R52" s="3305"/>
      <c r="S52" s="3305"/>
      <c r="T52" s="3305"/>
      <c r="U52" s="3305"/>
    </row>
    <row r="53" spans="1:33" ht="15">
      <c r="A53"/>
      <c r="B53"/>
      <c r="C53"/>
      <c r="N53" s="2347"/>
    </row>
    <row r="54" spans="1:33" ht="15">
      <c r="A54"/>
      <c r="B54"/>
      <c r="C54"/>
      <c r="I54" s="2553"/>
      <c r="J54" s="2553"/>
      <c r="K54" s="2553"/>
    </row>
    <row r="56" spans="1:33">
      <c r="F56" s="2553"/>
      <c r="G56" s="2553"/>
      <c r="H56" s="2553"/>
    </row>
  </sheetData>
  <mergeCells count="6">
    <mergeCell ref="AF6:AG6"/>
    <mergeCell ref="B51:U52"/>
    <mergeCell ref="B3:AD3"/>
    <mergeCell ref="E6:L6"/>
    <mergeCell ref="N6:U6"/>
    <mergeCell ref="W6:AD6"/>
  </mergeCells>
  <hyperlinks>
    <hyperlink ref="A1" location="ÍNDICE!B2" display="Indíce"/>
  </hyperlinks>
  <printOptions horizontalCentered="1"/>
  <pageMargins left="0.31496062992125984" right="0.31496062992125984" top="0.74803149606299213" bottom="0.74803149606299213" header="0.31496062992125984" footer="0.31496062992125984"/>
  <pageSetup paperSize="9" scale="64" orientation="landscape"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pageSetUpPr fitToPage="1"/>
  </sheetPr>
  <dimension ref="A1:J73"/>
  <sheetViews>
    <sheetView showGridLines="0" workbookViewId="0">
      <pane ySplit="1" topLeftCell="A53" activePane="bottomLeft" state="frozen"/>
      <selection activeCell="K47" sqref="K47"/>
      <selection pane="bottomLeft" activeCell="P96" sqref="P96"/>
    </sheetView>
  </sheetViews>
  <sheetFormatPr defaultColWidth="9.140625" defaultRowHeight="11.25"/>
  <cols>
    <col min="1" max="1" width="13.42578125" style="266" customWidth="1"/>
    <col min="2" max="2" width="5.140625" style="409" customWidth="1"/>
    <col min="3" max="3" width="40.42578125" style="266" customWidth="1"/>
    <col min="4" max="8" width="11.85546875" style="266" customWidth="1"/>
    <col min="9" max="9" width="14.42578125" style="266" customWidth="1"/>
    <col min="10" max="16384" width="9.140625" style="266"/>
  </cols>
  <sheetData>
    <row r="1" spans="1:10" ht="14.25" customHeight="1">
      <c r="A1" s="408" t="s">
        <v>814</v>
      </c>
    </row>
    <row r="2" spans="1:10" ht="20.25" customHeight="1"/>
    <row r="3" spans="1:10" s="2433" customFormat="1" ht="15">
      <c r="B3" s="3071" t="s">
        <v>1368</v>
      </c>
      <c r="C3" s="3071"/>
      <c r="D3" s="3071"/>
      <c r="E3" s="3071"/>
      <c r="F3" s="3071"/>
      <c r="G3" s="3071"/>
      <c r="H3" s="3071"/>
      <c r="I3" s="410"/>
      <c r="J3" s="410"/>
    </row>
    <row r="4" spans="1:10">
      <c r="D4" s="412"/>
      <c r="E4" s="412"/>
      <c r="F4" s="412"/>
      <c r="G4" s="412"/>
      <c r="H4" s="412"/>
      <c r="I4" s="412"/>
      <c r="J4" s="412"/>
    </row>
    <row r="5" spans="1:10" ht="12">
      <c r="B5" s="411" t="s">
        <v>143</v>
      </c>
      <c r="C5" s="700" t="str">
        <f>+Introdução!E26</f>
        <v>t-2</v>
      </c>
    </row>
    <row r="6" spans="1:10">
      <c r="C6" s="413"/>
      <c r="D6" s="31"/>
      <c r="E6" s="31"/>
      <c r="F6" s="31"/>
      <c r="G6" s="31"/>
      <c r="H6" s="647" t="s">
        <v>481</v>
      </c>
    </row>
    <row r="7" spans="1:10">
      <c r="B7" s="648"/>
      <c r="C7" s="3309" t="s">
        <v>38</v>
      </c>
      <c r="D7" s="3312" t="s">
        <v>51</v>
      </c>
      <c r="E7" s="3313"/>
      <c r="F7" s="3313"/>
      <c r="G7" s="3314"/>
      <c r="H7" s="3315" t="s">
        <v>52</v>
      </c>
    </row>
    <row r="8" spans="1:10" ht="12.75" customHeight="1">
      <c r="B8" s="649"/>
      <c r="C8" s="3310"/>
      <c r="D8" s="3315" t="s">
        <v>53</v>
      </c>
      <c r="E8" s="3315" t="s">
        <v>54</v>
      </c>
      <c r="F8" s="3315" t="s">
        <v>55</v>
      </c>
      <c r="G8" s="3315" t="s">
        <v>56</v>
      </c>
      <c r="H8" s="3316"/>
    </row>
    <row r="9" spans="1:10" ht="12.75" customHeight="1">
      <c r="B9" s="650"/>
      <c r="C9" s="3311"/>
      <c r="D9" s="3317"/>
      <c r="E9" s="3317"/>
      <c r="F9" s="3317"/>
      <c r="G9" s="3317"/>
      <c r="H9" s="3317"/>
    </row>
    <row r="10" spans="1:10" ht="4.5" customHeight="1">
      <c r="C10" s="31"/>
      <c r="D10" s="31"/>
      <c r="E10" s="31"/>
      <c r="F10" s="31"/>
      <c r="G10" s="31"/>
      <c r="H10" s="31"/>
    </row>
    <row r="11" spans="1:10">
      <c r="B11" s="651"/>
      <c r="C11" s="652"/>
      <c r="D11" s="653"/>
      <c r="E11" s="653"/>
      <c r="F11" s="653"/>
      <c r="G11" s="653"/>
      <c r="H11" s="653"/>
    </row>
    <row r="12" spans="1:10">
      <c r="B12" s="654">
        <v>1</v>
      </c>
      <c r="C12" s="655" t="s">
        <v>341</v>
      </c>
      <c r="D12" s="1231">
        <f>+D14+D20</f>
        <v>0</v>
      </c>
      <c r="E12" s="1231">
        <f>+E14+E20</f>
        <v>0</v>
      </c>
      <c r="F12" s="1231">
        <f>+F14+F20</f>
        <v>0</v>
      </c>
      <c r="G12" s="481">
        <v>0</v>
      </c>
      <c r="H12" s="1231">
        <f>+H14+H20</f>
        <v>0</v>
      </c>
      <c r="I12" s="1107"/>
    </row>
    <row r="13" spans="1:10">
      <c r="B13" s="654"/>
      <c r="C13" s="304"/>
      <c r="D13" s="470"/>
      <c r="E13" s="470"/>
      <c r="F13" s="470"/>
      <c r="G13" s="470"/>
      <c r="H13" s="1108"/>
    </row>
    <row r="14" spans="1:10">
      <c r="B14" s="654">
        <v>2</v>
      </c>
      <c r="C14" s="655" t="s">
        <v>342</v>
      </c>
      <c r="D14" s="1231">
        <f>SUM(D15:D19)</f>
        <v>0</v>
      </c>
      <c r="E14" s="1231">
        <f>SUM(E15:E19)</f>
        <v>0</v>
      </c>
      <c r="F14" s="1231">
        <f>SUM(F15:F19)</f>
        <v>0</v>
      </c>
      <c r="G14" s="481">
        <v>0</v>
      </c>
      <c r="H14" s="1108">
        <f>SUM(H15:H19)</f>
        <v>0</v>
      </c>
    </row>
    <row r="15" spans="1:10">
      <c r="B15" s="654" t="s">
        <v>201</v>
      </c>
      <c r="C15" s="656" t="s">
        <v>60</v>
      </c>
      <c r="D15" s="304"/>
      <c r="E15" s="470"/>
      <c r="F15" s="470"/>
      <c r="G15" s="304"/>
      <c r="H15" s="470"/>
      <c r="I15" s="1107"/>
    </row>
    <row r="16" spans="1:10">
      <c r="B16" s="654" t="s">
        <v>202</v>
      </c>
      <c r="C16" s="656" t="s">
        <v>57</v>
      </c>
      <c r="D16" s="657"/>
      <c r="E16" s="470"/>
      <c r="F16" s="657"/>
      <c r="G16" s="657"/>
      <c r="H16" s="470"/>
    </row>
    <row r="17" spans="2:10">
      <c r="B17" s="654" t="s">
        <v>203</v>
      </c>
      <c r="C17" s="656" t="s">
        <v>58</v>
      </c>
      <c r="D17" s="657"/>
      <c r="E17" s="657"/>
      <c r="F17" s="657"/>
      <c r="G17" s="31"/>
      <c r="H17" s="470"/>
    </row>
    <row r="18" spans="2:10">
      <c r="B18" s="654" t="s">
        <v>204</v>
      </c>
      <c r="C18" s="656" t="s">
        <v>59</v>
      </c>
      <c r="D18" s="657"/>
      <c r="E18" s="835"/>
      <c r="F18" s="836"/>
      <c r="G18" s="836"/>
      <c r="H18" s="837"/>
    </row>
    <row r="19" spans="2:10">
      <c r="B19" s="654"/>
      <c r="C19" s="656" t="s">
        <v>586</v>
      </c>
      <c r="D19" s="657"/>
      <c r="E19" s="657"/>
      <c r="F19" s="657"/>
      <c r="G19" s="657"/>
      <c r="H19" s="837"/>
    </row>
    <row r="20" spans="2:10">
      <c r="B20" s="654">
        <v>3</v>
      </c>
      <c r="C20" s="655" t="s">
        <v>343</v>
      </c>
      <c r="D20" s="837">
        <f>SUM(D21:D22)</f>
        <v>0</v>
      </c>
      <c r="E20" s="658"/>
      <c r="F20" s="837">
        <f>SUM(F21:F22)</f>
        <v>0</v>
      </c>
      <c r="G20" s="658"/>
      <c r="H20" s="837">
        <f>SUM(H21:H22)</f>
        <v>0</v>
      </c>
    </row>
    <row r="21" spans="2:10">
      <c r="B21" s="654" t="s">
        <v>186</v>
      </c>
      <c r="C21" s="656" t="s">
        <v>57</v>
      </c>
      <c r="D21" s="470"/>
      <c r="E21" s="658"/>
      <c r="F21" s="658"/>
      <c r="G21" s="658"/>
      <c r="H21" s="470"/>
    </row>
    <row r="22" spans="2:10">
      <c r="B22" s="659" t="s">
        <v>187</v>
      </c>
      <c r="C22" s="415" t="s">
        <v>58</v>
      </c>
      <c r="D22" s="416"/>
      <c r="E22" s="416"/>
      <c r="F22" s="838"/>
      <c r="G22" s="416"/>
      <c r="H22" s="838"/>
    </row>
    <row r="23" spans="2:10">
      <c r="C23" s="31" t="s">
        <v>45</v>
      </c>
      <c r="D23" s="31"/>
      <c r="E23" s="31"/>
      <c r="F23" s="31"/>
      <c r="G23" s="31"/>
      <c r="H23" s="31"/>
    </row>
    <row r="24" spans="2:10">
      <c r="C24" s="417" t="s">
        <v>482</v>
      </c>
      <c r="D24" s="31"/>
      <c r="E24" s="31"/>
      <c r="F24" s="31"/>
      <c r="G24" s="31"/>
      <c r="H24" s="31"/>
    </row>
    <row r="25" spans="2:10">
      <c r="C25" s="417" t="s">
        <v>344</v>
      </c>
      <c r="D25" s="31"/>
      <c r="E25" s="31"/>
      <c r="F25" s="31"/>
      <c r="G25" s="31"/>
      <c r="H25" s="31"/>
    </row>
    <row r="26" spans="2:10">
      <c r="C26" s="31"/>
      <c r="D26" s="31"/>
      <c r="E26" s="31"/>
      <c r="F26" s="31"/>
      <c r="G26" s="31"/>
      <c r="H26" s="31"/>
    </row>
    <row r="27" spans="2:10">
      <c r="B27" s="1959">
        <v>1</v>
      </c>
      <c r="C27" s="1960" t="s">
        <v>883</v>
      </c>
      <c r="D27" s="1961"/>
      <c r="E27" s="1961"/>
      <c r="F27" s="1962"/>
      <c r="G27" s="1961"/>
      <c r="H27" s="1962">
        <f>SUM(D27:G27)</f>
        <v>0</v>
      </c>
    </row>
    <row r="28" spans="2:10">
      <c r="B28" s="266"/>
      <c r="D28" s="412"/>
      <c r="E28" s="412"/>
      <c r="F28" s="412"/>
      <c r="G28" s="412"/>
      <c r="H28" s="412"/>
      <c r="I28" s="412"/>
      <c r="J28" s="412"/>
    </row>
    <row r="29" spans="2:10" ht="12">
      <c r="B29" s="411" t="s">
        <v>143</v>
      </c>
      <c r="C29" s="700" t="str">
        <f>+Introdução!E27</f>
        <v>t-1</v>
      </c>
    </row>
    <row r="30" spans="2:10">
      <c r="C30" s="413"/>
      <c r="D30" s="31"/>
      <c r="E30" s="31"/>
      <c r="F30" s="31"/>
      <c r="G30" s="31"/>
      <c r="H30" s="647" t="s">
        <v>481</v>
      </c>
    </row>
    <row r="31" spans="2:10">
      <c r="B31" s="648"/>
      <c r="C31" s="3309" t="s">
        <v>38</v>
      </c>
      <c r="D31" s="3312" t="s">
        <v>51</v>
      </c>
      <c r="E31" s="3313"/>
      <c r="F31" s="3313"/>
      <c r="G31" s="3314"/>
      <c r="H31" s="3315" t="s">
        <v>52</v>
      </c>
    </row>
    <row r="32" spans="2:10" ht="12.75" customHeight="1">
      <c r="B32" s="649"/>
      <c r="C32" s="3310"/>
      <c r="D32" s="3315" t="s">
        <v>53</v>
      </c>
      <c r="E32" s="3315" t="s">
        <v>54</v>
      </c>
      <c r="F32" s="3315" t="s">
        <v>55</v>
      </c>
      <c r="G32" s="3315" t="s">
        <v>56</v>
      </c>
      <c r="H32" s="3316"/>
    </row>
    <row r="33" spans="2:8" ht="12.75" customHeight="1">
      <c r="B33" s="650"/>
      <c r="C33" s="3311"/>
      <c r="D33" s="3317"/>
      <c r="E33" s="3317"/>
      <c r="F33" s="3317"/>
      <c r="G33" s="3317"/>
      <c r="H33" s="3317"/>
    </row>
    <row r="34" spans="2:8" ht="4.5" customHeight="1">
      <c r="C34" s="31"/>
      <c r="D34" s="31"/>
      <c r="E34" s="31"/>
      <c r="F34" s="31"/>
      <c r="G34" s="31"/>
      <c r="H34" s="31"/>
    </row>
    <row r="35" spans="2:8">
      <c r="B35" s="651"/>
      <c r="C35" s="652"/>
      <c r="D35" s="653"/>
      <c r="E35" s="653"/>
      <c r="F35" s="653"/>
      <c r="G35" s="653"/>
      <c r="H35" s="653"/>
    </row>
    <row r="36" spans="2:8">
      <c r="B36" s="654">
        <v>1</v>
      </c>
      <c r="C36" s="655" t="s">
        <v>341</v>
      </c>
      <c r="D36" s="481"/>
      <c r="E36" s="1231">
        <f>+E38+E44</f>
        <v>0</v>
      </c>
      <c r="F36" s="481">
        <f>+F38+F44</f>
        <v>0</v>
      </c>
      <c r="G36" s="481"/>
      <c r="H36" s="1231">
        <f>+H38+H44</f>
        <v>0</v>
      </c>
    </row>
    <row r="37" spans="2:8">
      <c r="B37" s="654"/>
      <c r="C37" s="304"/>
      <c r="D37" s="470"/>
      <c r="E37" s="470"/>
      <c r="F37" s="470"/>
      <c r="G37" s="470"/>
      <c r="H37" s="481"/>
    </row>
    <row r="38" spans="2:8">
      <c r="B38" s="654">
        <v>2</v>
      </c>
      <c r="C38" s="655" t="s">
        <v>342</v>
      </c>
      <c r="D38" s="1231">
        <f>SUM(D39:D43)</f>
        <v>0</v>
      </c>
      <c r="E38" s="1231">
        <f>SUM(E39:E43)</f>
        <v>0</v>
      </c>
      <c r="F38" s="1231">
        <f>SUM(F39:F43)</f>
        <v>0</v>
      </c>
      <c r="G38" s="1231">
        <v>0</v>
      </c>
      <c r="H38" s="1231">
        <f>SUM(H39:H43)</f>
        <v>0</v>
      </c>
    </row>
    <row r="39" spans="2:8">
      <c r="B39" s="654" t="s">
        <v>201</v>
      </c>
      <c r="C39" s="656" t="s">
        <v>60</v>
      </c>
      <c r="D39" s="304"/>
      <c r="E39" s="470"/>
      <c r="F39" s="470"/>
      <c r="G39" s="304"/>
      <c r="H39" s="470"/>
    </row>
    <row r="40" spans="2:8">
      <c r="B40" s="654" t="s">
        <v>202</v>
      </c>
      <c r="C40" s="656" t="s">
        <v>57</v>
      </c>
      <c r="D40" s="657"/>
      <c r="E40" s="470"/>
      <c r="F40" s="657"/>
      <c r="G40" s="657"/>
      <c r="H40" s="470"/>
    </row>
    <row r="41" spans="2:8">
      <c r="B41" s="654" t="s">
        <v>203</v>
      </c>
      <c r="C41" s="656" t="s">
        <v>58</v>
      </c>
      <c r="D41" s="657"/>
      <c r="E41" s="657"/>
      <c r="F41" s="657"/>
      <c r="G41" s="31"/>
      <c r="H41" s="470"/>
    </row>
    <row r="42" spans="2:8">
      <c r="B42" s="654" t="s">
        <v>204</v>
      </c>
      <c r="C42" s="656" t="s">
        <v>59</v>
      </c>
      <c r="D42" s="657"/>
      <c r="E42" s="657"/>
      <c r="F42" s="657"/>
      <c r="G42" s="657"/>
      <c r="H42" s="470"/>
    </row>
    <row r="43" spans="2:8">
      <c r="B43" s="654"/>
      <c r="C43" s="656"/>
      <c r="D43" s="657"/>
      <c r="E43" s="657"/>
      <c r="F43" s="657"/>
      <c r="G43" s="657"/>
      <c r="H43" s="470"/>
    </row>
    <row r="44" spans="2:8">
      <c r="B44" s="654">
        <v>3</v>
      </c>
      <c r="C44" s="655" t="s">
        <v>343</v>
      </c>
      <c r="D44" s="837">
        <f>SUM(D45:D46)</f>
        <v>0</v>
      </c>
      <c r="E44" s="658"/>
      <c r="F44" s="837">
        <f>SUM(F45:F46)</f>
        <v>0</v>
      </c>
      <c r="G44" s="658"/>
      <c r="H44" s="837">
        <f>SUM(H45:H46)</f>
        <v>0</v>
      </c>
    </row>
    <row r="45" spans="2:8">
      <c r="B45" s="654" t="s">
        <v>186</v>
      </c>
      <c r="C45" s="656" t="s">
        <v>57</v>
      </c>
      <c r="D45" s="470"/>
      <c r="E45" s="658"/>
      <c r="F45" s="658"/>
      <c r="G45" s="658"/>
      <c r="H45" s="470"/>
    </row>
    <row r="46" spans="2:8">
      <c r="B46" s="659" t="s">
        <v>187</v>
      </c>
      <c r="C46" s="415" t="s">
        <v>58</v>
      </c>
      <c r="D46" s="416"/>
      <c r="E46" s="416"/>
      <c r="F46" s="662"/>
      <c r="G46" s="416"/>
      <c r="H46" s="662"/>
    </row>
    <row r="47" spans="2:8">
      <c r="C47" s="31" t="s">
        <v>45</v>
      </c>
      <c r="D47" s="31"/>
      <c r="E47" s="31"/>
      <c r="F47" s="31"/>
      <c r="G47" s="31"/>
      <c r="H47" s="31"/>
    </row>
    <row r="48" spans="2:8">
      <c r="C48" s="417" t="s">
        <v>482</v>
      </c>
      <c r="D48" s="31"/>
      <c r="E48" s="31"/>
      <c r="F48" s="31"/>
      <c r="G48" s="31"/>
      <c r="H48" s="31"/>
    </row>
    <row r="49" spans="2:10">
      <c r="C49" s="417" t="s">
        <v>344</v>
      </c>
      <c r="D49" s="31"/>
      <c r="E49" s="31"/>
      <c r="F49" s="31"/>
      <c r="G49" s="31"/>
      <c r="H49" s="31"/>
    </row>
    <row r="51" spans="2:10">
      <c r="B51" s="1959">
        <v>1</v>
      </c>
      <c r="C51" s="1960" t="s">
        <v>882</v>
      </c>
      <c r="D51" s="1961"/>
      <c r="E51" s="1961"/>
      <c r="F51" s="1962"/>
      <c r="G51" s="1961"/>
      <c r="H51" s="1962">
        <f>SUM(D51:G51)</f>
        <v>0</v>
      </c>
    </row>
    <row r="52" spans="2:10">
      <c r="B52" s="266"/>
      <c r="D52" s="412"/>
      <c r="E52" s="412"/>
      <c r="F52" s="412"/>
      <c r="G52" s="412"/>
      <c r="H52" s="412"/>
      <c r="I52" s="412"/>
      <c r="J52" s="412"/>
    </row>
    <row r="53" spans="2:10" ht="12">
      <c r="B53" s="411" t="s">
        <v>143</v>
      </c>
      <c r="C53" s="700" t="str">
        <f>+Introdução!E28</f>
        <v>t</v>
      </c>
    </row>
    <row r="54" spans="2:10">
      <c r="C54" s="413"/>
      <c r="D54" s="31"/>
      <c r="E54" s="31"/>
      <c r="F54" s="31"/>
      <c r="G54" s="31"/>
      <c r="H54" s="647" t="s">
        <v>481</v>
      </c>
    </row>
    <row r="55" spans="2:10">
      <c r="B55" s="648"/>
      <c r="C55" s="3309" t="s">
        <v>38</v>
      </c>
      <c r="D55" s="3312" t="s">
        <v>51</v>
      </c>
      <c r="E55" s="3313"/>
      <c r="F55" s="3313"/>
      <c r="G55" s="3314"/>
      <c r="H55" s="3315" t="s">
        <v>52</v>
      </c>
    </row>
    <row r="56" spans="2:10" ht="12.75" customHeight="1">
      <c r="B56" s="649"/>
      <c r="C56" s="3310"/>
      <c r="D56" s="3315" t="s">
        <v>53</v>
      </c>
      <c r="E56" s="3315" t="s">
        <v>54</v>
      </c>
      <c r="F56" s="3315" t="s">
        <v>55</v>
      </c>
      <c r="G56" s="3315" t="s">
        <v>56</v>
      </c>
      <c r="H56" s="3316"/>
    </row>
    <row r="57" spans="2:10" ht="12.75" customHeight="1">
      <c r="B57" s="650"/>
      <c r="C57" s="3311"/>
      <c r="D57" s="3317"/>
      <c r="E57" s="3317"/>
      <c r="F57" s="3317"/>
      <c r="G57" s="3317"/>
      <c r="H57" s="3317"/>
    </row>
    <row r="58" spans="2:10" ht="4.5" customHeight="1">
      <c r="C58" s="31"/>
      <c r="D58" s="31"/>
      <c r="E58" s="31"/>
      <c r="F58" s="31"/>
      <c r="G58" s="31"/>
      <c r="H58" s="31"/>
    </row>
    <row r="59" spans="2:10">
      <c r="B59" s="651"/>
      <c r="C59" s="652"/>
      <c r="D59" s="653"/>
      <c r="E59" s="653"/>
      <c r="F59" s="653"/>
      <c r="G59" s="653"/>
      <c r="H59" s="653"/>
    </row>
    <row r="60" spans="2:10">
      <c r="B60" s="654">
        <v>1</v>
      </c>
      <c r="C60" s="655" t="s">
        <v>341</v>
      </c>
      <c r="D60" s="481"/>
      <c r="E60" s="1231">
        <f>+E62+E68</f>
        <v>0</v>
      </c>
      <c r="F60" s="1231">
        <f>+F62+F68</f>
        <v>0</v>
      </c>
      <c r="G60" s="1231"/>
      <c r="H60" s="1231">
        <f>+H62+H68</f>
        <v>0</v>
      </c>
    </row>
    <row r="61" spans="2:10">
      <c r="B61" s="654"/>
      <c r="C61" s="304"/>
      <c r="D61" s="470"/>
      <c r="E61" s="470"/>
      <c r="F61" s="470"/>
      <c r="G61" s="470"/>
      <c r="H61" s="481"/>
    </row>
    <row r="62" spans="2:10">
      <c r="B62" s="654">
        <v>2</v>
      </c>
      <c r="C62" s="655" t="s">
        <v>342</v>
      </c>
      <c r="D62" s="1231">
        <f>SUM(D63:D67)</f>
        <v>0</v>
      </c>
      <c r="E62" s="1231">
        <f>SUM(E63:E67)</f>
        <v>0</v>
      </c>
      <c r="F62" s="1231">
        <f>SUM(F63:F67)</f>
        <v>0</v>
      </c>
      <c r="G62" s="1231">
        <v>0</v>
      </c>
      <c r="H62" s="1231">
        <f>SUM(H63:H67)</f>
        <v>0</v>
      </c>
    </row>
    <row r="63" spans="2:10">
      <c r="B63" s="654" t="s">
        <v>201</v>
      </c>
      <c r="C63" s="656" t="s">
        <v>60</v>
      </c>
      <c r="D63" s="304"/>
      <c r="E63" s="470"/>
      <c r="F63" s="470"/>
      <c r="G63" s="304"/>
      <c r="H63" s="470"/>
    </row>
    <row r="64" spans="2:10">
      <c r="B64" s="654" t="s">
        <v>202</v>
      </c>
      <c r="C64" s="656" t="s">
        <v>57</v>
      </c>
      <c r="D64" s="657"/>
      <c r="E64" s="470"/>
      <c r="F64" s="657"/>
      <c r="G64" s="657"/>
      <c r="H64" s="470"/>
    </row>
    <row r="65" spans="2:8">
      <c r="B65" s="654" t="s">
        <v>203</v>
      </c>
      <c r="C65" s="656" t="s">
        <v>58</v>
      </c>
      <c r="D65" s="657"/>
      <c r="E65" s="657"/>
      <c r="F65" s="657"/>
      <c r="G65" s="31"/>
      <c r="H65" s="470"/>
    </row>
    <row r="66" spans="2:8">
      <c r="B66" s="654" t="s">
        <v>204</v>
      </c>
      <c r="C66" s="656" t="s">
        <v>59</v>
      </c>
      <c r="D66" s="657"/>
      <c r="E66" s="657"/>
      <c r="F66" s="657"/>
      <c r="G66" s="657"/>
      <c r="H66" s="470">
        <v>0</v>
      </c>
    </row>
    <row r="67" spans="2:8">
      <c r="B67" s="654"/>
      <c r="C67" s="656"/>
      <c r="D67" s="657"/>
      <c r="E67" s="657"/>
      <c r="F67" s="657"/>
      <c r="G67" s="657"/>
      <c r="H67" s="470"/>
    </row>
    <row r="68" spans="2:8">
      <c r="B68" s="654">
        <v>3</v>
      </c>
      <c r="C68" s="655" t="s">
        <v>343</v>
      </c>
      <c r="D68" s="837">
        <f>SUM(D69:D70)</f>
        <v>0</v>
      </c>
      <c r="E68" s="658"/>
      <c r="F68" s="837">
        <f>SUM(F69:F70)</f>
        <v>0</v>
      </c>
      <c r="G68" s="658"/>
      <c r="H68" s="837">
        <f>SUM(H69:H70)</f>
        <v>0</v>
      </c>
    </row>
    <row r="69" spans="2:8">
      <c r="B69" s="654" t="s">
        <v>186</v>
      </c>
      <c r="C69" s="656" t="s">
        <v>57</v>
      </c>
      <c r="D69" s="470"/>
      <c r="E69" s="658"/>
      <c r="F69" s="658"/>
      <c r="G69" s="658"/>
      <c r="H69" s="470"/>
    </row>
    <row r="70" spans="2:8">
      <c r="B70" s="659" t="s">
        <v>187</v>
      </c>
      <c r="C70" s="415" t="s">
        <v>58</v>
      </c>
      <c r="D70" s="416"/>
      <c r="E70" s="416"/>
      <c r="F70" s="662"/>
      <c r="G70" s="416"/>
      <c r="H70" s="662"/>
    </row>
    <row r="71" spans="2:8">
      <c r="C71" s="31" t="s">
        <v>45</v>
      </c>
      <c r="D71" s="31"/>
      <c r="E71" s="31"/>
      <c r="F71" s="31"/>
      <c r="G71" s="31"/>
      <c r="H71" s="31"/>
    </row>
    <row r="72" spans="2:8">
      <c r="C72" s="417" t="s">
        <v>482</v>
      </c>
      <c r="D72" s="31"/>
      <c r="E72" s="31"/>
      <c r="F72" s="31"/>
      <c r="G72" s="31"/>
      <c r="H72" s="31"/>
    </row>
    <row r="73" spans="2:8">
      <c r="C73" s="417" t="s">
        <v>344</v>
      </c>
      <c r="D73" s="31"/>
      <c r="E73" s="31"/>
      <c r="F73" s="31"/>
      <c r="G73" s="31"/>
      <c r="H73" s="31"/>
    </row>
  </sheetData>
  <mergeCells count="22">
    <mergeCell ref="C55:C57"/>
    <mergeCell ref="D55:G55"/>
    <mergeCell ref="H55:H57"/>
    <mergeCell ref="D56:D57"/>
    <mergeCell ref="E56:E57"/>
    <mergeCell ref="F56:F57"/>
    <mergeCell ref="G56:G57"/>
    <mergeCell ref="C31:C33"/>
    <mergeCell ref="D31:G31"/>
    <mergeCell ref="H31:H33"/>
    <mergeCell ref="D32:D33"/>
    <mergeCell ref="E32:E33"/>
    <mergeCell ref="F32:F33"/>
    <mergeCell ref="G32:G33"/>
    <mergeCell ref="B3:H3"/>
    <mergeCell ref="C7:C9"/>
    <mergeCell ref="D7:G7"/>
    <mergeCell ref="H7:H9"/>
    <mergeCell ref="D8:D9"/>
    <mergeCell ref="E8:E9"/>
    <mergeCell ref="F8:F9"/>
    <mergeCell ref="G8:G9"/>
  </mergeCells>
  <hyperlinks>
    <hyperlink ref="A1" location="ÍNDICE!B2" display="Indíce"/>
  </hyperlinks>
  <pageMargins left="0.70866141732283472" right="0.70866141732283472" top="0.74803149606299213" bottom="0.74803149606299213" header="0.31496062992125984" footer="0.31496062992125984"/>
  <pageSetup paperSize="9" scale="83"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pageSetUpPr fitToPage="1"/>
  </sheetPr>
  <dimension ref="A1:W148"/>
  <sheetViews>
    <sheetView showGridLines="0" workbookViewId="0">
      <pane ySplit="9" topLeftCell="A151" activePane="bottomLeft" state="frozen"/>
      <selection activeCell="K47" sqref="K47"/>
      <selection pane="bottomLeft" activeCell="B4" sqref="B4"/>
    </sheetView>
  </sheetViews>
  <sheetFormatPr defaultRowHeight="12.75"/>
  <cols>
    <col min="1" max="1" width="11.5703125" style="364" customWidth="1"/>
    <col min="2" max="2" width="3.7109375" style="362" customWidth="1"/>
    <col min="3" max="3" width="27" style="363" customWidth="1"/>
    <col min="4" max="13" width="8.7109375" style="363" customWidth="1"/>
    <col min="14" max="14" width="9.140625" style="364"/>
    <col min="15" max="16" width="10.140625" style="364" customWidth="1"/>
    <col min="17" max="258" width="9.140625" style="364"/>
    <col min="259" max="259" width="17.42578125" style="364" customWidth="1"/>
    <col min="260" max="265" width="10.85546875" style="364" customWidth="1"/>
    <col min="266" max="266" width="1.28515625" style="364" customWidth="1"/>
    <col min="267" max="267" width="9.42578125" style="364" customWidth="1"/>
    <col min="268" max="268" width="0.140625" style="364" customWidth="1"/>
    <col min="269" max="269" width="0.28515625" style="364" customWidth="1"/>
    <col min="270" max="270" width="0.140625" style="364" customWidth="1"/>
    <col min="271" max="514" width="9.140625" style="364"/>
    <col min="515" max="515" width="17.42578125" style="364" customWidth="1"/>
    <col min="516" max="521" width="10.85546875" style="364" customWidth="1"/>
    <col min="522" max="522" width="1.28515625" style="364" customWidth="1"/>
    <col min="523" max="523" width="9.42578125" style="364" customWidth="1"/>
    <col min="524" max="524" width="0.140625" style="364" customWidth="1"/>
    <col min="525" max="525" width="0.28515625" style="364" customWidth="1"/>
    <col min="526" max="526" width="0.140625" style="364" customWidth="1"/>
    <col min="527" max="770" width="9.140625" style="364"/>
    <col min="771" max="771" width="17.42578125" style="364" customWidth="1"/>
    <col min="772" max="777" width="10.85546875" style="364" customWidth="1"/>
    <col min="778" max="778" width="1.28515625" style="364" customWidth="1"/>
    <col min="779" max="779" width="9.42578125" style="364" customWidth="1"/>
    <col min="780" max="780" width="0.140625" style="364" customWidth="1"/>
    <col min="781" max="781" width="0.28515625" style="364" customWidth="1"/>
    <col min="782" max="782" width="0.140625" style="364" customWidth="1"/>
    <col min="783" max="1026" width="9.140625" style="364"/>
    <col min="1027" max="1027" width="17.42578125" style="364" customWidth="1"/>
    <col min="1028" max="1033" width="10.85546875" style="364" customWidth="1"/>
    <col min="1034" max="1034" width="1.28515625" style="364" customWidth="1"/>
    <col min="1035" max="1035" width="9.42578125" style="364" customWidth="1"/>
    <col min="1036" max="1036" width="0.140625" style="364" customWidth="1"/>
    <col min="1037" max="1037" width="0.28515625" style="364" customWidth="1"/>
    <col min="1038" max="1038" width="0.140625" style="364" customWidth="1"/>
    <col min="1039" max="1282" width="9.140625" style="364"/>
    <col min="1283" max="1283" width="17.42578125" style="364" customWidth="1"/>
    <col min="1284" max="1289" width="10.85546875" style="364" customWidth="1"/>
    <col min="1290" max="1290" width="1.28515625" style="364" customWidth="1"/>
    <col min="1291" max="1291" width="9.42578125" style="364" customWidth="1"/>
    <col min="1292" max="1292" width="0.140625" style="364" customWidth="1"/>
    <col min="1293" max="1293" width="0.28515625" style="364" customWidth="1"/>
    <col min="1294" max="1294" width="0.140625" style="364" customWidth="1"/>
    <col min="1295" max="1538" width="9.140625" style="364"/>
    <col min="1539" max="1539" width="17.42578125" style="364" customWidth="1"/>
    <col min="1540" max="1545" width="10.85546875" style="364" customWidth="1"/>
    <col min="1546" max="1546" width="1.28515625" style="364" customWidth="1"/>
    <col min="1547" max="1547" width="9.42578125" style="364" customWidth="1"/>
    <col min="1548" max="1548" width="0.140625" style="364" customWidth="1"/>
    <col min="1549" max="1549" width="0.28515625" style="364" customWidth="1"/>
    <col min="1550" max="1550" width="0.140625" style="364" customWidth="1"/>
    <col min="1551" max="1794" width="9.140625" style="364"/>
    <col min="1795" max="1795" width="17.42578125" style="364" customWidth="1"/>
    <col min="1796" max="1801" width="10.85546875" style="364" customWidth="1"/>
    <col min="1802" max="1802" width="1.28515625" style="364" customWidth="1"/>
    <col min="1803" max="1803" width="9.42578125" style="364" customWidth="1"/>
    <col min="1804" max="1804" width="0.140625" style="364" customWidth="1"/>
    <col min="1805" max="1805" width="0.28515625" style="364" customWidth="1"/>
    <col min="1806" max="1806" width="0.140625" style="364" customWidth="1"/>
    <col min="1807" max="2050" width="9.140625" style="364"/>
    <col min="2051" max="2051" width="17.42578125" style="364" customWidth="1"/>
    <col min="2052" max="2057" width="10.85546875" style="364" customWidth="1"/>
    <col min="2058" max="2058" width="1.28515625" style="364" customWidth="1"/>
    <col min="2059" max="2059" width="9.42578125" style="364" customWidth="1"/>
    <col min="2060" max="2060" width="0.140625" style="364" customWidth="1"/>
    <col min="2061" max="2061" width="0.28515625" style="364" customWidth="1"/>
    <col min="2062" max="2062" width="0.140625" style="364" customWidth="1"/>
    <col min="2063" max="2306" width="9.140625" style="364"/>
    <col min="2307" max="2307" width="17.42578125" style="364" customWidth="1"/>
    <col min="2308" max="2313" width="10.85546875" style="364" customWidth="1"/>
    <col min="2314" max="2314" width="1.28515625" style="364" customWidth="1"/>
    <col min="2315" max="2315" width="9.42578125" style="364" customWidth="1"/>
    <col min="2316" max="2316" width="0.140625" style="364" customWidth="1"/>
    <col min="2317" max="2317" width="0.28515625" style="364" customWidth="1"/>
    <col min="2318" max="2318" width="0.140625" style="364" customWidth="1"/>
    <col min="2319" max="2562" width="9.140625" style="364"/>
    <col min="2563" max="2563" width="17.42578125" style="364" customWidth="1"/>
    <col min="2564" max="2569" width="10.85546875" style="364" customWidth="1"/>
    <col min="2570" max="2570" width="1.28515625" style="364" customWidth="1"/>
    <col min="2571" max="2571" width="9.42578125" style="364" customWidth="1"/>
    <col min="2572" max="2572" width="0.140625" style="364" customWidth="1"/>
    <col min="2573" max="2573" width="0.28515625" style="364" customWidth="1"/>
    <col min="2574" max="2574" width="0.140625" style="364" customWidth="1"/>
    <col min="2575" max="2818" width="9.140625" style="364"/>
    <col min="2819" max="2819" width="17.42578125" style="364" customWidth="1"/>
    <col min="2820" max="2825" width="10.85546875" style="364" customWidth="1"/>
    <col min="2826" max="2826" width="1.28515625" style="364" customWidth="1"/>
    <col min="2827" max="2827" width="9.42578125" style="364" customWidth="1"/>
    <col min="2828" max="2828" width="0.140625" style="364" customWidth="1"/>
    <col min="2829" max="2829" width="0.28515625" style="364" customWidth="1"/>
    <col min="2830" max="2830" width="0.140625" style="364" customWidth="1"/>
    <col min="2831" max="3074" width="9.140625" style="364"/>
    <col min="3075" max="3075" width="17.42578125" style="364" customWidth="1"/>
    <col min="3076" max="3081" width="10.85546875" style="364" customWidth="1"/>
    <col min="3082" max="3082" width="1.28515625" style="364" customWidth="1"/>
    <col min="3083" max="3083" width="9.42578125" style="364" customWidth="1"/>
    <col min="3084" max="3084" width="0.140625" style="364" customWidth="1"/>
    <col min="3085" max="3085" width="0.28515625" style="364" customWidth="1"/>
    <col min="3086" max="3086" width="0.140625" style="364" customWidth="1"/>
    <col min="3087" max="3330" width="9.140625" style="364"/>
    <col min="3331" max="3331" width="17.42578125" style="364" customWidth="1"/>
    <col min="3332" max="3337" width="10.85546875" style="364" customWidth="1"/>
    <col min="3338" max="3338" width="1.28515625" style="364" customWidth="1"/>
    <col min="3339" max="3339" width="9.42578125" style="364" customWidth="1"/>
    <col min="3340" max="3340" width="0.140625" style="364" customWidth="1"/>
    <col min="3341" max="3341" width="0.28515625" style="364" customWidth="1"/>
    <col min="3342" max="3342" width="0.140625" style="364" customWidth="1"/>
    <col min="3343" max="3586" width="9.140625" style="364"/>
    <col min="3587" max="3587" width="17.42578125" style="364" customWidth="1"/>
    <col min="3588" max="3593" width="10.85546875" style="364" customWidth="1"/>
    <col min="3594" max="3594" width="1.28515625" style="364" customWidth="1"/>
    <col min="3595" max="3595" width="9.42578125" style="364" customWidth="1"/>
    <col min="3596" max="3596" width="0.140625" style="364" customWidth="1"/>
    <col min="3597" max="3597" width="0.28515625" style="364" customWidth="1"/>
    <col min="3598" max="3598" width="0.140625" style="364" customWidth="1"/>
    <col min="3599" max="3842" width="9.140625" style="364"/>
    <col min="3843" max="3843" width="17.42578125" style="364" customWidth="1"/>
    <col min="3844" max="3849" width="10.85546875" style="364" customWidth="1"/>
    <col min="3850" max="3850" width="1.28515625" style="364" customWidth="1"/>
    <col min="3851" max="3851" width="9.42578125" style="364" customWidth="1"/>
    <col min="3852" max="3852" width="0.140625" style="364" customWidth="1"/>
    <col min="3853" max="3853" width="0.28515625" style="364" customWidth="1"/>
    <col min="3854" max="3854" width="0.140625" style="364" customWidth="1"/>
    <col min="3855" max="4098" width="9.140625" style="364"/>
    <col min="4099" max="4099" width="17.42578125" style="364" customWidth="1"/>
    <col min="4100" max="4105" width="10.85546875" style="364" customWidth="1"/>
    <col min="4106" max="4106" width="1.28515625" style="364" customWidth="1"/>
    <col min="4107" max="4107" width="9.42578125" style="364" customWidth="1"/>
    <col min="4108" max="4108" width="0.140625" style="364" customWidth="1"/>
    <col min="4109" max="4109" width="0.28515625" style="364" customWidth="1"/>
    <col min="4110" max="4110" width="0.140625" style="364" customWidth="1"/>
    <col min="4111" max="4354" width="9.140625" style="364"/>
    <col min="4355" max="4355" width="17.42578125" style="364" customWidth="1"/>
    <col min="4356" max="4361" width="10.85546875" style="364" customWidth="1"/>
    <col min="4362" max="4362" width="1.28515625" style="364" customWidth="1"/>
    <col min="4363" max="4363" width="9.42578125" style="364" customWidth="1"/>
    <col min="4364" max="4364" width="0.140625" style="364" customWidth="1"/>
    <col min="4365" max="4365" width="0.28515625" style="364" customWidth="1"/>
    <col min="4366" max="4366" width="0.140625" style="364" customWidth="1"/>
    <col min="4367" max="4610" width="9.140625" style="364"/>
    <col min="4611" max="4611" width="17.42578125" style="364" customWidth="1"/>
    <col min="4612" max="4617" width="10.85546875" style="364" customWidth="1"/>
    <col min="4618" max="4618" width="1.28515625" style="364" customWidth="1"/>
    <col min="4619" max="4619" width="9.42578125" style="364" customWidth="1"/>
    <col min="4620" max="4620" width="0.140625" style="364" customWidth="1"/>
    <col min="4621" max="4621" width="0.28515625" style="364" customWidth="1"/>
    <col min="4622" max="4622" width="0.140625" style="364" customWidth="1"/>
    <col min="4623" max="4866" width="9.140625" style="364"/>
    <col min="4867" max="4867" width="17.42578125" style="364" customWidth="1"/>
    <col min="4868" max="4873" width="10.85546875" style="364" customWidth="1"/>
    <col min="4874" max="4874" width="1.28515625" style="364" customWidth="1"/>
    <col min="4875" max="4875" width="9.42578125" style="364" customWidth="1"/>
    <col min="4876" max="4876" width="0.140625" style="364" customWidth="1"/>
    <col min="4877" max="4877" width="0.28515625" style="364" customWidth="1"/>
    <col min="4878" max="4878" width="0.140625" style="364" customWidth="1"/>
    <col min="4879" max="5122" width="9.140625" style="364"/>
    <col min="5123" max="5123" width="17.42578125" style="364" customWidth="1"/>
    <col min="5124" max="5129" width="10.85546875" style="364" customWidth="1"/>
    <col min="5130" max="5130" width="1.28515625" style="364" customWidth="1"/>
    <col min="5131" max="5131" width="9.42578125" style="364" customWidth="1"/>
    <col min="5132" max="5132" width="0.140625" style="364" customWidth="1"/>
    <col min="5133" max="5133" width="0.28515625" style="364" customWidth="1"/>
    <col min="5134" max="5134" width="0.140625" style="364" customWidth="1"/>
    <col min="5135" max="5378" width="9.140625" style="364"/>
    <col min="5379" max="5379" width="17.42578125" style="364" customWidth="1"/>
    <col min="5380" max="5385" width="10.85546875" style="364" customWidth="1"/>
    <col min="5386" max="5386" width="1.28515625" style="364" customWidth="1"/>
    <col min="5387" max="5387" width="9.42578125" style="364" customWidth="1"/>
    <col min="5388" max="5388" width="0.140625" style="364" customWidth="1"/>
    <col min="5389" max="5389" width="0.28515625" style="364" customWidth="1"/>
    <col min="5390" max="5390" width="0.140625" style="364" customWidth="1"/>
    <col min="5391" max="5634" width="9.140625" style="364"/>
    <col min="5635" max="5635" width="17.42578125" style="364" customWidth="1"/>
    <col min="5636" max="5641" width="10.85546875" style="364" customWidth="1"/>
    <col min="5642" max="5642" width="1.28515625" style="364" customWidth="1"/>
    <col min="5643" max="5643" width="9.42578125" style="364" customWidth="1"/>
    <col min="5644" max="5644" width="0.140625" style="364" customWidth="1"/>
    <col min="5645" max="5645" width="0.28515625" style="364" customWidth="1"/>
    <col min="5646" max="5646" width="0.140625" style="364" customWidth="1"/>
    <col min="5647" max="5890" width="9.140625" style="364"/>
    <col min="5891" max="5891" width="17.42578125" style="364" customWidth="1"/>
    <col min="5892" max="5897" width="10.85546875" style="364" customWidth="1"/>
    <col min="5898" max="5898" width="1.28515625" style="364" customWidth="1"/>
    <col min="5899" max="5899" width="9.42578125" style="364" customWidth="1"/>
    <col min="5900" max="5900" width="0.140625" style="364" customWidth="1"/>
    <col min="5901" max="5901" width="0.28515625" style="364" customWidth="1"/>
    <col min="5902" max="5902" width="0.140625" style="364" customWidth="1"/>
    <col min="5903" max="6146" width="9.140625" style="364"/>
    <col min="6147" max="6147" width="17.42578125" style="364" customWidth="1"/>
    <col min="6148" max="6153" width="10.85546875" style="364" customWidth="1"/>
    <col min="6154" max="6154" width="1.28515625" style="364" customWidth="1"/>
    <col min="6155" max="6155" width="9.42578125" style="364" customWidth="1"/>
    <col min="6156" max="6156" width="0.140625" style="364" customWidth="1"/>
    <col min="6157" max="6157" width="0.28515625" style="364" customWidth="1"/>
    <col min="6158" max="6158" width="0.140625" style="364" customWidth="1"/>
    <col min="6159" max="6402" width="9.140625" style="364"/>
    <col min="6403" max="6403" width="17.42578125" style="364" customWidth="1"/>
    <col min="6404" max="6409" width="10.85546875" style="364" customWidth="1"/>
    <col min="6410" max="6410" width="1.28515625" style="364" customWidth="1"/>
    <col min="6411" max="6411" width="9.42578125" style="364" customWidth="1"/>
    <col min="6412" max="6412" width="0.140625" style="364" customWidth="1"/>
    <col min="6413" max="6413" width="0.28515625" style="364" customWidth="1"/>
    <col min="6414" max="6414" width="0.140625" style="364" customWidth="1"/>
    <col min="6415" max="6658" width="9.140625" style="364"/>
    <col min="6659" max="6659" width="17.42578125" style="364" customWidth="1"/>
    <col min="6660" max="6665" width="10.85546875" style="364" customWidth="1"/>
    <col min="6666" max="6666" width="1.28515625" style="364" customWidth="1"/>
    <col min="6667" max="6667" width="9.42578125" style="364" customWidth="1"/>
    <col min="6668" max="6668" width="0.140625" style="364" customWidth="1"/>
    <col min="6669" max="6669" width="0.28515625" style="364" customWidth="1"/>
    <col min="6670" max="6670" width="0.140625" style="364" customWidth="1"/>
    <col min="6671" max="6914" width="9.140625" style="364"/>
    <col min="6915" max="6915" width="17.42578125" style="364" customWidth="1"/>
    <col min="6916" max="6921" width="10.85546875" style="364" customWidth="1"/>
    <col min="6922" max="6922" width="1.28515625" style="364" customWidth="1"/>
    <col min="6923" max="6923" width="9.42578125" style="364" customWidth="1"/>
    <col min="6924" max="6924" width="0.140625" style="364" customWidth="1"/>
    <col min="6925" max="6925" width="0.28515625" style="364" customWidth="1"/>
    <col min="6926" max="6926" width="0.140625" style="364" customWidth="1"/>
    <col min="6927" max="7170" width="9.140625" style="364"/>
    <col min="7171" max="7171" width="17.42578125" style="364" customWidth="1"/>
    <col min="7172" max="7177" width="10.85546875" style="364" customWidth="1"/>
    <col min="7178" max="7178" width="1.28515625" style="364" customWidth="1"/>
    <col min="7179" max="7179" width="9.42578125" style="364" customWidth="1"/>
    <col min="7180" max="7180" width="0.140625" style="364" customWidth="1"/>
    <col min="7181" max="7181" width="0.28515625" style="364" customWidth="1"/>
    <col min="7182" max="7182" width="0.140625" style="364" customWidth="1"/>
    <col min="7183" max="7426" width="9.140625" style="364"/>
    <col min="7427" max="7427" width="17.42578125" style="364" customWidth="1"/>
    <col min="7428" max="7433" width="10.85546875" style="364" customWidth="1"/>
    <col min="7434" max="7434" width="1.28515625" style="364" customWidth="1"/>
    <col min="7435" max="7435" width="9.42578125" style="364" customWidth="1"/>
    <col min="7436" max="7436" width="0.140625" style="364" customWidth="1"/>
    <col min="7437" max="7437" width="0.28515625" style="364" customWidth="1"/>
    <col min="7438" max="7438" width="0.140625" style="364" customWidth="1"/>
    <col min="7439" max="7682" width="9.140625" style="364"/>
    <col min="7683" max="7683" width="17.42578125" style="364" customWidth="1"/>
    <col min="7684" max="7689" width="10.85546875" style="364" customWidth="1"/>
    <col min="7690" max="7690" width="1.28515625" style="364" customWidth="1"/>
    <col min="7691" max="7691" width="9.42578125" style="364" customWidth="1"/>
    <col min="7692" max="7692" width="0.140625" style="364" customWidth="1"/>
    <col min="7693" max="7693" width="0.28515625" style="364" customWidth="1"/>
    <col min="7694" max="7694" width="0.140625" style="364" customWidth="1"/>
    <col min="7695" max="7938" width="9.140625" style="364"/>
    <col min="7939" max="7939" width="17.42578125" style="364" customWidth="1"/>
    <col min="7940" max="7945" width="10.85546875" style="364" customWidth="1"/>
    <col min="7946" max="7946" width="1.28515625" style="364" customWidth="1"/>
    <col min="7947" max="7947" width="9.42578125" style="364" customWidth="1"/>
    <col min="7948" max="7948" width="0.140625" style="364" customWidth="1"/>
    <col min="7949" max="7949" width="0.28515625" style="364" customWidth="1"/>
    <col min="7950" max="7950" width="0.140625" style="364" customWidth="1"/>
    <col min="7951" max="8194" width="9.140625" style="364"/>
    <col min="8195" max="8195" width="17.42578125" style="364" customWidth="1"/>
    <col min="8196" max="8201" width="10.85546875" style="364" customWidth="1"/>
    <col min="8202" max="8202" width="1.28515625" style="364" customWidth="1"/>
    <col min="8203" max="8203" width="9.42578125" style="364" customWidth="1"/>
    <col min="8204" max="8204" width="0.140625" style="364" customWidth="1"/>
    <col min="8205" max="8205" width="0.28515625" style="364" customWidth="1"/>
    <col min="8206" max="8206" width="0.140625" style="364" customWidth="1"/>
    <col min="8207" max="8450" width="9.140625" style="364"/>
    <col min="8451" max="8451" width="17.42578125" style="364" customWidth="1"/>
    <col min="8452" max="8457" width="10.85546875" style="364" customWidth="1"/>
    <col min="8458" max="8458" width="1.28515625" style="364" customWidth="1"/>
    <col min="8459" max="8459" width="9.42578125" style="364" customWidth="1"/>
    <col min="8460" max="8460" width="0.140625" style="364" customWidth="1"/>
    <col min="8461" max="8461" width="0.28515625" style="364" customWidth="1"/>
    <col min="8462" max="8462" width="0.140625" style="364" customWidth="1"/>
    <col min="8463" max="8706" width="9.140625" style="364"/>
    <col min="8707" max="8707" width="17.42578125" style="364" customWidth="1"/>
    <col min="8708" max="8713" width="10.85546875" style="364" customWidth="1"/>
    <col min="8714" max="8714" width="1.28515625" style="364" customWidth="1"/>
    <col min="8715" max="8715" width="9.42578125" style="364" customWidth="1"/>
    <col min="8716" max="8716" width="0.140625" style="364" customWidth="1"/>
    <col min="8717" max="8717" width="0.28515625" style="364" customWidth="1"/>
    <col min="8718" max="8718" width="0.140625" style="364" customWidth="1"/>
    <col min="8719" max="8962" width="9.140625" style="364"/>
    <col min="8963" max="8963" width="17.42578125" style="364" customWidth="1"/>
    <col min="8964" max="8969" width="10.85546875" style="364" customWidth="1"/>
    <col min="8970" max="8970" width="1.28515625" style="364" customWidth="1"/>
    <col min="8971" max="8971" width="9.42578125" style="364" customWidth="1"/>
    <col min="8972" max="8972" width="0.140625" style="364" customWidth="1"/>
    <col min="8973" max="8973" width="0.28515625" style="364" customWidth="1"/>
    <col min="8974" max="8974" width="0.140625" style="364" customWidth="1"/>
    <col min="8975" max="9218" width="9.140625" style="364"/>
    <col min="9219" max="9219" width="17.42578125" style="364" customWidth="1"/>
    <col min="9220" max="9225" width="10.85546875" style="364" customWidth="1"/>
    <col min="9226" max="9226" width="1.28515625" style="364" customWidth="1"/>
    <col min="9227" max="9227" width="9.42578125" style="364" customWidth="1"/>
    <col min="9228" max="9228" width="0.140625" style="364" customWidth="1"/>
    <col min="9229" max="9229" width="0.28515625" style="364" customWidth="1"/>
    <col min="9230" max="9230" width="0.140625" style="364" customWidth="1"/>
    <col min="9231" max="9474" width="9.140625" style="364"/>
    <col min="9475" max="9475" width="17.42578125" style="364" customWidth="1"/>
    <col min="9476" max="9481" width="10.85546875" style="364" customWidth="1"/>
    <col min="9482" max="9482" width="1.28515625" style="364" customWidth="1"/>
    <col min="9483" max="9483" width="9.42578125" style="364" customWidth="1"/>
    <col min="9484" max="9484" width="0.140625" style="364" customWidth="1"/>
    <col min="9485" max="9485" width="0.28515625" style="364" customWidth="1"/>
    <col min="9486" max="9486" width="0.140625" style="364" customWidth="1"/>
    <col min="9487" max="9730" width="9.140625" style="364"/>
    <col min="9731" max="9731" width="17.42578125" style="364" customWidth="1"/>
    <col min="9732" max="9737" width="10.85546875" style="364" customWidth="1"/>
    <col min="9738" max="9738" width="1.28515625" style="364" customWidth="1"/>
    <col min="9739" max="9739" width="9.42578125" style="364" customWidth="1"/>
    <col min="9740" max="9740" width="0.140625" style="364" customWidth="1"/>
    <col min="9741" max="9741" width="0.28515625" style="364" customWidth="1"/>
    <col min="9742" max="9742" width="0.140625" style="364" customWidth="1"/>
    <col min="9743" max="9986" width="9.140625" style="364"/>
    <col min="9987" max="9987" width="17.42578125" style="364" customWidth="1"/>
    <col min="9988" max="9993" width="10.85546875" style="364" customWidth="1"/>
    <col min="9994" max="9994" width="1.28515625" style="364" customWidth="1"/>
    <col min="9995" max="9995" width="9.42578125" style="364" customWidth="1"/>
    <col min="9996" max="9996" width="0.140625" style="364" customWidth="1"/>
    <col min="9997" max="9997" width="0.28515625" style="364" customWidth="1"/>
    <col min="9998" max="9998" width="0.140625" style="364" customWidth="1"/>
    <col min="9999" max="10242" width="9.140625" style="364"/>
    <col min="10243" max="10243" width="17.42578125" style="364" customWidth="1"/>
    <col min="10244" max="10249" width="10.85546875" style="364" customWidth="1"/>
    <col min="10250" max="10250" width="1.28515625" style="364" customWidth="1"/>
    <col min="10251" max="10251" width="9.42578125" style="364" customWidth="1"/>
    <col min="10252" max="10252" width="0.140625" style="364" customWidth="1"/>
    <col min="10253" max="10253" width="0.28515625" style="364" customWidth="1"/>
    <col min="10254" max="10254" width="0.140625" style="364" customWidth="1"/>
    <col min="10255" max="10498" width="9.140625" style="364"/>
    <col min="10499" max="10499" width="17.42578125" style="364" customWidth="1"/>
    <col min="10500" max="10505" width="10.85546875" style="364" customWidth="1"/>
    <col min="10506" max="10506" width="1.28515625" style="364" customWidth="1"/>
    <col min="10507" max="10507" width="9.42578125" style="364" customWidth="1"/>
    <col min="10508" max="10508" width="0.140625" style="364" customWidth="1"/>
    <col min="10509" max="10509" width="0.28515625" style="364" customWidth="1"/>
    <col min="10510" max="10510" width="0.140625" style="364" customWidth="1"/>
    <col min="10511" max="10754" width="9.140625" style="364"/>
    <col min="10755" max="10755" width="17.42578125" style="364" customWidth="1"/>
    <col min="10756" max="10761" width="10.85546875" style="364" customWidth="1"/>
    <col min="10762" max="10762" width="1.28515625" style="364" customWidth="1"/>
    <col min="10763" max="10763" width="9.42578125" style="364" customWidth="1"/>
    <col min="10764" max="10764" width="0.140625" style="364" customWidth="1"/>
    <col min="10765" max="10765" width="0.28515625" style="364" customWidth="1"/>
    <col min="10766" max="10766" width="0.140625" style="364" customWidth="1"/>
    <col min="10767" max="11010" width="9.140625" style="364"/>
    <col min="11011" max="11011" width="17.42578125" style="364" customWidth="1"/>
    <col min="11012" max="11017" width="10.85546875" style="364" customWidth="1"/>
    <col min="11018" max="11018" width="1.28515625" style="364" customWidth="1"/>
    <col min="11019" max="11019" width="9.42578125" style="364" customWidth="1"/>
    <col min="11020" max="11020" width="0.140625" style="364" customWidth="1"/>
    <col min="11021" max="11021" width="0.28515625" style="364" customWidth="1"/>
    <col min="11022" max="11022" width="0.140625" style="364" customWidth="1"/>
    <col min="11023" max="11266" width="9.140625" style="364"/>
    <col min="11267" max="11267" width="17.42578125" style="364" customWidth="1"/>
    <col min="11268" max="11273" width="10.85546875" style="364" customWidth="1"/>
    <col min="11274" max="11274" width="1.28515625" style="364" customWidth="1"/>
    <col min="11275" max="11275" width="9.42578125" style="364" customWidth="1"/>
    <col min="11276" max="11276" width="0.140625" style="364" customWidth="1"/>
    <col min="11277" max="11277" width="0.28515625" style="364" customWidth="1"/>
    <col min="11278" max="11278" width="0.140625" style="364" customWidth="1"/>
    <col min="11279" max="11522" width="9.140625" style="364"/>
    <col min="11523" max="11523" width="17.42578125" style="364" customWidth="1"/>
    <col min="11524" max="11529" width="10.85546875" style="364" customWidth="1"/>
    <col min="11530" max="11530" width="1.28515625" style="364" customWidth="1"/>
    <col min="11531" max="11531" width="9.42578125" style="364" customWidth="1"/>
    <col min="11532" max="11532" width="0.140625" style="364" customWidth="1"/>
    <col min="11533" max="11533" width="0.28515625" style="364" customWidth="1"/>
    <col min="11534" max="11534" width="0.140625" style="364" customWidth="1"/>
    <col min="11535" max="11778" width="9.140625" style="364"/>
    <col min="11779" max="11779" width="17.42578125" style="364" customWidth="1"/>
    <col min="11780" max="11785" width="10.85546875" style="364" customWidth="1"/>
    <col min="11786" max="11786" width="1.28515625" style="364" customWidth="1"/>
    <col min="11787" max="11787" width="9.42578125" style="364" customWidth="1"/>
    <col min="11788" max="11788" width="0.140625" style="364" customWidth="1"/>
    <col min="11789" max="11789" width="0.28515625" style="364" customWidth="1"/>
    <col min="11790" max="11790" width="0.140625" style="364" customWidth="1"/>
    <col min="11791" max="12034" width="9.140625" style="364"/>
    <col min="12035" max="12035" width="17.42578125" style="364" customWidth="1"/>
    <col min="12036" max="12041" width="10.85546875" style="364" customWidth="1"/>
    <col min="12042" max="12042" width="1.28515625" style="364" customWidth="1"/>
    <col min="12043" max="12043" width="9.42578125" style="364" customWidth="1"/>
    <col min="12044" max="12044" width="0.140625" style="364" customWidth="1"/>
    <col min="12045" max="12045" width="0.28515625" style="364" customWidth="1"/>
    <col min="12046" max="12046" width="0.140625" style="364" customWidth="1"/>
    <col min="12047" max="12290" width="9.140625" style="364"/>
    <col min="12291" max="12291" width="17.42578125" style="364" customWidth="1"/>
    <col min="12292" max="12297" width="10.85546875" style="364" customWidth="1"/>
    <col min="12298" max="12298" width="1.28515625" style="364" customWidth="1"/>
    <col min="12299" max="12299" width="9.42578125" style="364" customWidth="1"/>
    <col min="12300" max="12300" width="0.140625" style="364" customWidth="1"/>
    <col min="12301" max="12301" width="0.28515625" style="364" customWidth="1"/>
    <col min="12302" max="12302" width="0.140625" style="364" customWidth="1"/>
    <col min="12303" max="12546" width="9.140625" style="364"/>
    <col min="12547" max="12547" width="17.42578125" style="364" customWidth="1"/>
    <col min="12548" max="12553" width="10.85546875" style="364" customWidth="1"/>
    <col min="12554" max="12554" width="1.28515625" style="364" customWidth="1"/>
    <col min="12555" max="12555" width="9.42578125" style="364" customWidth="1"/>
    <col min="12556" max="12556" width="0.140625" style="364" customWidth="1"/>
    <col min="12557" max="12557" width="0.28515625" style="364" customWidth="1"/>
    <col min="12558" max="12558" width="0.140625" style="364" customWidth="1"/>
    <col min="12559" max="12802" width="9.140625" style="364"/>
    <col min="12803" max="12803" width="17.42578125" style="364" customWidth="1"/>
    <col min="12804" max="12809" width="10.85546875" style="364" customWidth="1"/>
    <col min="12810" max="12810" width="1.28515625" style="364" customWidth="1"/>
    <col min="12811" max="12811" width="9.42578125" style="364" customWidth="1"/>
    <col min="12812" max="12812" width="0.140625" style="364" customWidth="1"/>
    <col min="12813" max="12813" width="0.28515625" style="364" customWidth="1"/>
    <col min="12814" max="12814" width="0.140625" style="364" customWidth="1"/>
    <col min="12815" max="13058" width="9.140625" style="364"/>
    <col min="13059" max="13059" width="17.42578125" style="364" customWidth="1"/>
    <col min="13060" max="13065" width="10.85546875" style="364" customWidth="1"/>
    <col min="13066" max="13066" width="1.28515625" style="364" customWidth="1"/>
    <col min="13067" max="13067" width="9.42578125" style="364" customWidth="1"/>
    <col min="13068" max="13068" width="0.140625" style="364" customWidth="1"/>
    <col min="13069" max="13069" width="0.28515625" style="364" customWidth="1"/>
    <col min="13070" max="13070" width="0.140625" style="364" customWidth="1"/>
    <col min="13071" max="13314" width="9.140625" style="364"/>
    <col min="13315" max="13315" width="17.42578125" style="364" customWidth="1"/>
    <col min="13316" max="13321" width="10.85546875" style="364" customWidth="1"/>
    <col min="13322" max="13322" width="1.28515625" style="364" customWidth="1"/>
    <col min="13323" max="13323" width="9.42578125" style="364" customWidth="1"/>
    <col min="13324" max="13324" width="0.140625" style="364" customWidth="1"/>
    <col min="13325" max="13325" width="0.28515625" style="364" customWidth="1"/>
    <col min="13326" max="13326" width="0.140625" style="364" customWidth="1"/>
    <col min="13327" max="13570" width="9.140625" style="364"/>
    <col min="13571" max="13571" width="17.42578125" style="364" customWidth="1"/>
    <col min="13572" max="13577" width="10.85546875" style="364" customWidth="1"/>
    <col min="13578" max="13578" width="1.28515625" style="364" customWidth="1"/>
    <col min="13579" max="13579" width="9.42578125" style="364" customWidth="1"/>
    <col min="13580" max="13580" width="0.140625" style="364" customWidth="1"/>
    <col min="13581" max="13581" width="0.28515625" style="364" customWidth="1"/>
    <col min="13582" max="13582" width="0.140625" style="364" customWidth="1"/>
    <col min="13583" max="13826" width="9.140625" style="364"/>
    <col min="13827" max="13827" width="17.42578125" style="364" customWidth="1"/>
    <col min="13828" max="13833" width="10.85546875" style="364" customWidth="1"/>
    <col min="13834" max="13834" width="1.28515625" style="364" customWidth="1"/>
    <col min="13835" max="13835" width="9.42578125" style="364" customWidth="1"/>
    <col min="13836" max="13836" width="0.140625" style="364" customWidth="1"/>
    <col min="13837" max="13837" width="0.28515625" style="364" customWidth="1"/>
    <col min="13838" max="13838" width="0.140625" style="364" customWidth="1"/>
    <col min="13839" max="14082" width="9.140625" style="364"/>
    <col min="14083" max="14083" width="17.42578125" style="364" customWidth="1"/>
    <col min="14084" max="14089" width="10.85546875" style="364" customWidth="1"/>
    <col min="14090" max="14090" width="1.28515625" style="364" customWidth="1"/>
    <col min="14091" max="14091" width="9.42578125" style="364" customWidth="1"/>
    <col min="14092" max="14092" width="0.140625" style="364" customWidth="1"/>
    <col min="14093" max="14093" width="0.28515625" style="364" customWidth="1"/>
    <col min="14094" max="14094" width="0.140625" style="364" customWidth="1"/>
    <col min="14095" max="14338" width="9.140625" style="364"/>
    <col min="14339" max="14339" width="17.42578125" style="364" customWidth="1"/>
    <col min="14340" max="14345" width="10.85546875" style="364" customWidth="1"/>
    <col min="14346" max="14346" width="1.28515625" style="364" customWidth="1"/>
    <col min="14347" max="14347" width="9.42578125" style="364" customWidth="1"/>
    <col min="14348" max="14348" width="0.140625" style="364" customWidth="1"/>
    <col min="14349" max="14349" width="0.28515625" style="364" customWidth="1"/>
    <col min="14350" max="14350" width="0.140625" style="364" customWidth="1"/>
    <col min="14351" max="14594" width="9.140625" style="364"/>
    <col min="14595" max="14595" width="17.42578125" style="364" customWidth="1"/>
    <col min="14596" max="14601" width="10.85546875" style="364" customWidth="1"/>
    <col min="14602" max="14602" width="1.28515625" style="364" customWidth="1"/>
    <col min="14603" max="14603" width="9.42578125" style="364" customWidth="1"/>
    <col min="14604" max="14604" width="0.140625" style="364" customWidth="1"/>
    <col min="14605" max="14605" width="0.28515625" style="364" customWidth="1"/>
    <col min="14606" max="14606" width="0.140625" style="364" customWidth="1"/>
    <col min="14607" max="14850" width="9.140625" style="364"/>
    <col min="14851" max="14851" width="17.42578125" style="364" customWidth="1"/>
    <col min="14852" max="14857" width="10.85546875" style="364" customWidth="1"/>
    <col min="14858" max="14858" width="1.28515625" style="364" customWidth="1"/>
    <col min="14859" max="14859" width="9.42578125" style="364" customWidth="1"/>
    <col min="14860" max="14860" width="0.140625" style="364" customWidth="1"/>
    <col min="14861" max="14861" width="0.28515625" style="364" customWidth="1"/>
    <col min="14862" max="14862" width="0.140625" style="364" customWidth="1"/>
    <col min="14863" max="15106" width="9.140625" style="364"/>
    <col min="15107" max="15107" width="17.42578125" style="364" customWidth="1"/>
    <col min="15108" max="15113" width="10.85546875" style="364" customWidth="1"/>
    <col min="15114" max="15114" width="1.28515625" style="364" customWidth="1"/>
    <col min="15115" max="15115" width="9.42578125" style="364" customWidth="1"/>
    <col min="15116" max="15116" width="0.140625" style="364" customWidth="1"/>
    <col min="15117" max="15117" width="0.28515625" style="364" customWidth="1"/>
    <col min="15118" max="15118" width="0.140625" style="364" customWidth="1"/>
    <col min="15119" max="15362" width="9.140625" style="364"/>
    <col min="15363" max="15363" width="17.42578125" style="364" customWidth="1"/>
    <col min="15364" max="15369" width="10.85546875" style="364" customWidth="1"/>
    <col min="15370" max="15370" width="1.28515625" style="364" customWidth="1"/>
    <col min="15371" max="15371" width="9.42578125" style="364" customWidth="1"/>
    <col min="15372" max="15372" width="0.140625" style="364" customWidth="1"/>
    <col min="15373" max="15373" width="0.28515625" style="364" customWidth="1"/>
    <col min="15374" max="15374" width="0.140625" style="364" customWidth="1"/>
    <col min="15375" max="15618" width="9.140625" style="364"/>
    <col min="15619" max="15619" width="17.42578125" style="364" customWidth="1"/>
    <col min="15620" max="15625" width="10.85546875" style="364" customWidth="1"/>
    <col min="15626" max="15626" width="1.28515625" style="364" customWidth="1"/>
    <col min="15627" max="15627" width="9.42578125" style="364" customWidth="1"/>
    <col min="15628" max="15628" width="0.140625" style="364" customWidth="1"/>
    <col min="15629" max="15629" width="0.28515625" style="364" customWidth="1"/>
    <col min="15630" max="15630" width="0.140625" style="364" customWidth="1"/>
    <col min="15631" max="15874" width="9.140625" style="364"/>
    <col min="15875" max="15875" width="17.42578125" style="364" customWidth="1"/>
    <col min="15876" max="15881" width="10.85546875" style="364" customWidth="1"/>
    <col min="15882" max="15882" width="1.28515625" style="364" customWidth="1"/>
    <col min="15883" max="15883" width="9.42578125" style="364" customWidth="1"/>
    <col min="15884" max="15884" width="0.140625" style="364" customWidth="1"/>
    <col min="15885" max="15885" width="0.28515625" style="364" customWidth="1"/>
    <col min="15886" max="15886" width="0.140625" style="364" customWidth="1"/>
    <col min="15887" max="16130" width="9.140625" style="364"/>
    <col min="16131" max="16131" width="17.42578125" style="364" customWidth="1"/>
    <col min="16132" max="16137" width="10.85546875" style="364" customWidth="1"/>
    <col min="16138" max="16138" width="1.28515625" style="364" customWidth="1"/>
    <col min="16139" max="16139" width="9.42578125" style="364" customWidth="1"/>
    <col min="16140" max="16140" width="0.140625" style="364" customWidth="1"/>
    <col min="16141" max="16141" width="0.28515625" style="364" customWidth="1"/>
    <col min="16142" max="16142" width="0.140625" style="364" customWidth="1"/>
    <col min="16143" max="16384" width="9.140625" style="364"/>
  </cols>
  <sheetData>
    <row r="1" spans="1:23" ht="15.75" customHeight="1">
      <c r="A1" s="400" t="s">
        <v>814</v>
      </c>
    </row>
    <row r="2" spans="1:23" ht="18" customHeight="1"/>
    <row r="3" spans="1:23" s="372" customFormat="1" ht="14.1" customHeight="1">
      <c r="B3" s="3129" t="s">
        <v>1369</v>
      </c>
      <c r="C3" s="3129"/>
      <c r="D3" s="3129"/>
      <c r="E3" s="3129"/>
      <c r="F3" s="3129"/>
      <c r="G3" s="3129"/>
      <c r="H3" s="3129"/>
      <c r="I3" s="3129"/>
      <c r="J3" s="3129"/>
      <c r="K3" s="3129"/>
      <c r="L3" s="3129"/>
      <c r="M3" s="3129"/>
      <c r="O3" s="365"/>
      <c r="P3" s="365"/>
      <c r="Q3" s="365"/>
      <c r="R3" s="365"/>
      <c r="S3" s="365"/>
      <c r="T3" s="365"/>
      <c r="U3" s="365"/>
      <c r="V3" s="365"/>
      <c r="W3" s="365"/>
    </row>
    <row r="4" spans="1:23">
      <c r="D4" s="366"/>
      <c r="E4" s="366"/>
      <c r="F4" s="366"/>
      <c r="G4" s="366"/>
      <c r="H4" s="366"/>
      <c r="I4" s="366"/>
      <c r="J4" s="366"/>
      <c r="K4" s="366"/>
      <c r="L4" s="366"/>
    </row>
    <row r="5" spans="1:23" ht="12" customHeight="1">
      <c r="B5" s="689" t="s">
        <v>194</v>
      </c>
      <c r="C5" s="690" t="str">
        <f>+Introdução!E26</f>
        <v>t-2</v>
      </c>
      <c r="D5" s="366"/>
      <c r="E5" s="366"/>
      <c r="F5" s="366"/>
      <c r="G5" s="366"/>
      <c r="H5" s="366"/>
      <c r="I5" s="366"/>
      <c r="J5" s="366"/>
      <c r="K5" s="366"/>
      <c r="L5" s="366"/>
    </row>
    <row r="6" spans="1:23">
      <c r="C6" s="366"/>
      <c r="D6" s="366"/>
      <c r="E6" s="366"/>
      <c r="F6" s="366"/>
      <c r="G6" s="366"/>
      <c r="H6" s="366"/>
      <c r="I6" s="366"/>
      <c r="J6" s="366"/>
      <c r="K6" s="366"/>
      <c r="L6" s="366"/>
      <c r="M6" s="367" t="s">
        <v>169</v>
      </c>
    </row>
    <row r="7" spans="1:23">
      <c r="C7" s="382" t="s">
        <v>806</v>
      </c>
      <c r="D7" s="381" t="s">
        <v>113</v>
      </c>
      <c r="E7" s="381" t="s">
        <v>114</v>
      </c>
      <c r="F7" s="381" t="s">
        <v>115</v>
      </c>
      <c r="G7" s="381" t="s">
        <v>116</v>
      </c>
      <c r="H7" s="381" t="s">
        <v>117</v>
      </c>
      <c r="I7" s="381" t="s">
        <v>118</v>
      </c>
      <c r="J7" s="381" t="s">
        <v>119</v>
      </c>
      <c r="K7" s="381" t="s">
        <v>120</v>
      </c>
      <c r="L7" s="381" t="s">
        <v>121</v>
      </c>
      <c r="M7" s="381" t="s">
        <v>52</v>
      </c>
    </row>
    <row r="8" spans="1:23" ht="4.5" customHeight="1">
      <c r="C8" s="368"/>
      <c r="D8" s="369"/>
      <c r="E8" s="369"/>
      <c r="F8" s="369"/>
      <c r="G8" s="369"/>
      <c r="H8" s="369"/>
      <c r="I8" s="369"/>
      <c r="J8" s="369"/>
      <c r="K8" s="369"/>
      <c r="L8" s="369"/>
      <c r="M8" s="369"/>
    </row>
    <row r="9" spans="1:23">
      <c r="B9" s="965">
        <v>1</v>
      </c>
      <c r="C9" s="370" t="s">
        <v>0</v>
      </c>
      <c r="D9" s="966">
        <f t="shared" ref="D9:M9" si="0">SUM(D11:D16)</f>
        <v>0</v>
      </c>
      <c r="E9" s="966">
        <f t="shared" si="0"/>
        <v>0</v>
      </c>
      <c r="F9" s="966">
        <f t="shared" si="0"/>
        <v>0</v>
      </c>
      <c r="G9" s="966">
        <f t="shared" si="0"/>
        <v>0</v>
      </c>
      <c r="H9" s="966">
        <f t="shared" si="0"/>
        <v>0</v>
      </c>
      <c r="I9" s="966">
        <f t="shared" si="0"/>
        <v>0</v>
      </c>
      <c r="J9" s="966">
        <f t="shared" si="0"/>
        <v>0</v>
      </c>
      <c r="K9" s="966">
        <f t="shared" si="0"/>
        <v>0</v>
      </c>
      <c r="L9" s="966">
        <f t="shared" si="0"/>
        <v>0</v>
      </c>
      <c r="M9" s="967">
        <f t="shared" si="0"/>
        <v>0</v>
      </c>
    </row>
    <row r="10" spans="1:23" s="372" customFormat="1" ht="4.5" customHeight="1">
      <c r="B10" s="968"/>
      <c r="C10" s="371"/>
      <c r="D10" s="969"/>
      <c r="E10" s="969"/>
      <c r="F10" s="969"/>
      <c r="G10" s="969"/>
      <c r="H10" s="969"/>
      <c r="I10" s="969"/>
      <c r="J10" s="969"/>
      <c r="K10" s="969"/>
      <c r="L10" s="969"/>
      <c r="M10" s="969"/>
    </row>
    <row r="11" spans="1:23" ht="12.75" customHeight="1">
      <c r="B11" s="970" t="s">
        <v>215</v>
      </c>
      <c r="C11" s="373" t="s">
        <v>205</v>
      </c>
      <c r="D11" s="971"/>
      <c r="E11" s="971"/>
      <c r="F11" s="971"/>
      <c r="G11" s="971"/>
      <c r="H11" s="971"/>
      <c r="I11" s="971"/>
      <c r="J11" s="971"/>
      <c r="K11" s="971"/>
      <c r="L11" s="971"/>
      <c r="M11" s="972">
        <f t="shared" ref="M11:M16" si="1">SUM(D11:L11)</f>
        <v>0</v>
      </c>
    </row>
    <row r="12" spans="1:23">
      <c r="B12" s="970" t="s">
        <v>216</v>
      </c>
      <c r="C12" s="373" t="s">
        <v>206</v>
      </c>
      <c r="D12" s="971"/>
      <c r="E12" s="971"/>
      <c r="F12" s="971"/>
      <c r="G12" s="971"/>
      <c r="H12" s="971"/>
      <c r="I12" s="971"/>
      <c r="J12" s="971"/>
      <c r="K12" s="971"/>
      <c r="L12" s="971"/>
      <c r="M12" s="972">
        <f t="shared" si="1"/>
        <v>0</v>
      </c>
    </row>
    <row r="13" spans="1:23">
      <c r="B13" s="970" t="s">
        <v>217</v>
      </c>
      <c r="C13" s="373" t="s">
        <v>207</v>
      </c>
      <c r="D13" s="971"/>
      <c r="E13" s="971"/>
      <c r="F13" s="971"/>
      <c r="G13" s="971"/>
      <c r="H13" s="971"/>
      <c r="I13" s="971"/>
      <c r="J13" s="971"/>
      <c r="K13" s="971"/>
      <c r="L13" s="971"/>
      <c r="M13" s="972">
        <f t="shared" si="1"/>
        <v>0</v>
      </c>
    </row>
    <row r="14" spans="1:23" ht="13.5" customHeight="1">
      <c r="B14" s="970" t="s">
        <v>218</v>
      </c>
      <c r="C14" s="373" t="s">
        <v>46</v>
      </c>
      <c r="D14" s="971"/>
      <c r="E14" s="971"/>
      <c r="F14" s="971"/>
      <c r="G14" s="971"/>
      <c r="H14" s="971"/>
      <c r="I14" s="971"/>
      <c r="J14" s="971"/>
      <c r="K14" s="971"/>
      <c r="L14" s="971"/>
      <c r="M14" s="972">
        <f t="shared" si="1"/>
        <v>0</v>
      </c>
    </row>
    <row r="15" spans="1:23">
      <c r="B15" s="970" t="s">
        <v>219</v>
      </c>
      <c r="C15" s="373" t="s">
        <v>208</v>
      </c>
      <c r="D15" s="971"/>
      <c r="E15" s="971"/>
      <c r="F15" s="971"/>
      <c r="G15" s="971"/>
      <c r="H15" s="971"/>
      <c r="I15" s="971"/>
      <c r="J15" s="971"/>
      <c r="K15" s="971"/>
      <c r="L15" s="971"/>
      <c r="M15" s="972">
        <f t="shared" si="1"/>
        <v>0</v>
      </c>
    </row>
    <row r="16" spans="1:23">
      <c r="B16" s="973" t="s">
        <v>220</v>
      </c>
      <c r="C16" s="374" t="s">
        <v>9</v>
      </c>
      <c r="D16" s="971"/>
      <c r="E16" s="971"/>
      <c r="F16" s="971"/>
      <c r="G16" s="971"/>
      <c r="H16" s="971"/>
      <c r="I16" s="971"/>
      <c r="J16" s="971"/>
      <c r="K16" s="971"/>
      <c r="L16" s="971"/>
      <c r="M16" s="974">
        <f t="shared" si="1"/>
        <v>0</v>
      </c>
      <c r="O16" s="489"/>
    </row>
    <row r="17" spans="2:16" s="372" customFormat="1" ht="3" customHeight="1">
      <c r="B17" s="968"/>
      <c r="C17" s="371"/>
      <c r="D17" s="969"/>
      <c r="E17" s="969"/>
      <c r="F17" s="969"/>
      <c r="G17" s="969"/>
      <c r="H17" s="969"/>
      <c r="I17" s="969"/>
      <c r="J17" s="969"/>
      <c r="K17" s="969"/>
      <c r="L17" s="969"/>
      <c r="M17" s="969"/>
    </row>
    <row r="18" spans="2:16">
      <c r="B18" s="965">
        <v>2</v>
      </c>
      <c r="C18" s="370" t="s">
        <v>209</v>
      </c>
      <c r="D18" s="966">
        <f t="shared" ref="D18:M18" si="2">SUM(D19:D24)</f>
        <v>0</v>
      </c>
      <c r="E18" s="966">
        <f t="shared" si="2"/>
        <v>0</v>
      </c>
      <c r="F18" s="966">
        <f t="shared" si="2"/>
        <v>0</v>
      </c>
      <c r="G18" s="966">
        <f t="shared" si="2"/>
        <v>0</v>
      </c>
      <c r="H18" s="966">
        <f t="shared" si="2"/>
        <v>0</v>
      </c>
      <c r="I18" s="966">
        <f t="shared" si="2"/>
        <v>0</v>
      </c>
      <c r="J18" s="966">
        <f t="shared" si="2"/>
        <v>0</v>
      </c>
      <c r="K18" s="966">
        <f t="shared" si="2"/>
        <v>0</v>
      </c>
      <c r="L18" s="966">
        <f t="shared" si="2"/>
        <v>0</v>
      </c>
      <c r="M18" s="967">
        <f t="shared" si="2"/>
        <v>0</v>
      </c>
    </row>
    <row r="19" spans="2:16">
      <c r="B19" s="975" t="s">
        <v>201</v>
      </c>
      <c r="C19" s="373" t="s">
        <v>205</v>
      </c>
      <c r="D19" s="971"/>
      <c r="E19" s="971"/>
      <c r="F19" s="971"/>
      <c r="G19" s="971"/>
      <c r="H19" s="971"/>
      <c r="I19" s="971"/>
      <c r="J19" s="971"/>
      <c r="K19" s="971"/>
      <c r="L19" s="971"/>
      <c r="M19" s="972">
        <f t="shared" ref="M19:M24" si="3">SUM(D19:L19)</f>
        <v>0</v>
      </c>
    </row>
    <row r="20" spans="2:16">
      <c r="B20" s="970" t="s">
        <v>202</v>
      </c>
      <c r="C20" s="373" t="s">
        <v>206</v>
      </c>
      <c r="D20" s="971"/>
      <c r="E20" s="971"/>
      <c r="F20" s="971"/>
      <c r="G20" s="971"/>
      <c r="H20" s="971"/>
      <c r="I20" s="971"/>
      <c r="J20" s="971"/>
      <c r="K20" s="971"/>
      <c r="L20" s="971"/>
      <c r="M20" s="972">
        <f t="shared" si="3"/>
        <v>0</v>
      </c>
    </row>
    <row r="21" spans="2:16">
      <c r="B21" s="970" t="s">
        <v>203</v>
      </c>
      <c r="C21" s="373" t="s">
        <v>207</v>
      </c>
      <c r="D21" s="971"/>
      <c r="E21" s="971"/>
      <c r="F21" s="971"/>
      <c r="G21" s="971"/>
      <c r="H21" s="971"/>
      <c r="I21" s="971"/>
      <c r="J21" s="971"/>
      <c r="K21" s="971"/>
      <c r="L21" s="971"/>
      <c r="M21" s="972">
        <f t="shared" si="3"/>
        <v>0</v>
      </c>
    </row>
    <row r="22" spans="2:16">
      <c r="B22" s="970" t="s">
        <v>204</v>
      </c>
      <c r="C22" s="373" t="s">
        <v>46</v>
      </c>
      <c r="D22" s="971"/>
      <c r="E22" s="971"/>
      <c r="F22" s="971"/>
      <c r="G22" s="971"/>
      <c r="H22" s="971"/>
      <c r="I22" s="971"/>
      <c r="J22" s="971"/>
      <c r="K22" s="971"/>
      <c r="L22" s="971"/>
      <c r="M22" s="972">
        <f t="shared" si="3"/>
        <v>0</v>
      </c>
    </row>
    <row r="23" spans="2:16">
      <c r="B23" s="970" t="s">
        <v>221</v>
      </c>
      <c r="C23" s="373" t="s">
        <v>208</v>
      </c>
      <c r="D23" s="971"/>
      <c r="E23" s="971"/>
      <c r="F23" s="971"/>
      <c r="G23" s="971"/>
      <c r="H23" s="971"/>
      <c r="I23" s="971"/>
      <c r="J23" s="971"/>
      <c r="K23" s="971"/>
      <c r="L23" s="971"/>
      <c r="M23" s="972">
        <f t="shared" si="3"/>
        <v>0</v>
      </c>
    </row>
    <row r="24" spans="2:16">
      <c r="B24" s="973" t="s">
        <v>222</v>
      </c>
      <c r="C24" s="375" t="s">
        <v>9</v>
      </c>
      <c r="D24" s="971"/>
      <c r="E24" s="971"/>
      <c r="F24" s="971"/>
      <c r="G24" s="971"/>
      <c r="H24" s="971"/>
      <c r="I24" s="971"/>
      <c r="J24" s="971"/>
      <c r="K24" s="971"/>
      <c r="L24" s="971"/>
      <c r="M24" s="974">
        <f t="shared" si="3"/>
        <v>0</v>
      </c>
    </row>
    <row r="25" spans="2:16" s="372" customFormat="1" ht="4.5" customHeight="1">
      <c r="B25" s="968"/>
      <c r="C25" s="371"/>
      <c r="D25" s="969"/>
      <c r="E25" s="969"/>
      <c r="F25" s="969"/>
      <c r="G25" s="969"/>
      <c r="H25" s="969"/>
      <c r="I25" s="969"/>
      <c r="J25" s="969"/>
      <c r="K25" s="969"/>
      <c r="L25" s="969"/>
      <c r="M25" s="969"/>
    </row>
    <row r="26" spans="2:16">
      <c r="B26" s="965">
        <v>3</v>
      </c>
      <c r="C26" s="370" t="s">
        <v>210</v>
      </c>
      <c r="D26" s="966">
        <f>SUM(D27:D32)</f>
        <v>0</v>
      </c>
      <c r="E26" s="966">
        <f t="shared" ref="E26:L26" si="4">SUM(E27:E32)</f>
        <v>0</v>
      </c>
      <c r="F26" s="966">
        <f t="shared" si="4"/>
        <v>0</v>
      </c>
      <c r="G26" s="966">
        <f t="shared" si="4"/>
        <v>0</v>
      </c>
      <c r="H26" s="966">
        <f t="shared" si="4"/>
        <v>0</v>
      </c>
      <c r="I26" s="966">
        <f t="shared" si="4"/>
        <v>0</v>
      </c>
      <c r="J26" s="966">
        <f t="shared" si="4"/>
        <v>0</v>
      </c>
      <c r="K26" s="966">
        <f t="shared" si="4"/>
        <v>0</v>
      </c>
      <c r="L26" s="966">
        <f t="shared" si="4"/>
        <v>0</v>
      </c>
      <c r="M26" s="967">
        <f>SUM(M27:M32)</f>
        <v>0</v>
      </c>
    </row>
    <row r="27" spans="2:16">
      <c r="B27" s="970" t="s">
        <v>186</v>
      </c>
      <c r="C27" s="373" t="s">
        <v>205</v>
      </c>
      <c r="D27" s="971"/>
      <c r="E27" s="971"/>
      <c r="F27" s="971"/>
      <c r="G27" s="971"/>
      <c r="H27" s="971"/>
      <c r="I27" s="971"/>
      <c r="J27" s="971"/>
      <c r="K27" s="971"/>
      <c r="L27" s="971"/>
      <c r="M27" s="972">
        <f t="shared" ref="M27:M32" si="5">SUM(D27:L27)</f>
        <v>0</v>
      </c>
    </row>
    <row r="28" spans="2:16">
      <c r="B28" s="970" t="s">
        <v>187</v>
      </c>
      <c r="C28" s="373" t="s">
        <v>206</v>
      </c>
      <c r="D28" s="971"/>
      <c r="E28" s="971"/>
      <c r="F28" s="971"/>
      <c r="G28" s="971"/>
      <c r="H28" s="971"/>
      <c r="I28" s="971"/>
      <c r="J28" s="971"/>
      <c r="K28" s="971"/>
      <c r="L28" s="971"/>
      <c r="M28" s="972">
        <f t="shared" si="5"/>
        <v>0</v>
      </c>
      <c r="P28" s="489"/>
    </row>
    <row r="29" spans="2:16">
      <c r="B29" s="970" t="s">
        <v>188</v>
      </c>
      <c r="C29" s="373" t="s">
        <v>207</v>
      </c>
      <c r="D29" s="971"/>
      <c r="E29" s="971"/>
      <c r="F29" s="971"/>
      <c r="G29" s="971"/>
      <c r="H29" s="971"/>
      <c r="I29" s="971"/>
      <c r="J29" s="971"/>
      <c r="K29" s="971"/>
      <c r="L29" s="971"/>
      <c r="M29" s="972">
        <f t="shared" si="5"/>
        <v>0</v>
      </c>
      <c r="P29" s="489"/>
    </row>
    <row r="30" spans="2:16">
      <c r="B30" s="970" t="s">
        <v>200</v>
      </c>
      <c r="C30" s="373" t="s">
        <v>46</v>
      </c>
      <c r="D30" s="971"/>
      <c r="E30" s="971"/>
      <c r="F30" s="971"/>
      <c r="G30" s="971"/>
      <c r="H30" s="971"/>
      <c r="I30" s="971"/>
      <c r="J30" s="971"/>
      <c r="K30" s="971"/>
      <c r="L30" s="971"/>
      <c r="M30" s="972">
        <f t="shared" si="5"/>
        <v>0</v>
      </c>
      <c r="P30" s="489"/>
    </row>
    <row r="31" spans="2:16">
      <c r="B31" s="970" t="s">
        <v>223</v>
      </c>
      <c r="C31" s="373" t="s">
        <v>208</v>
      </c>
      <c r="D31" s="971"/>
      <c r="E31" s="971"/>
      <c r="F31" s="971"/>
      <c r="G31" s="971"/>
      <c r="H31" s="971"/>
      <c r="I31" s="971"/>
      <c r="J31" s="971"/>
      <c r="K31" s="971"/>
      <c r="L31" s="971"/>
      <c r="M31" s="972">
        <f t="shared" si="5"/>
        <v>0</v>
      </c>
    </row>
    <row r="32" spans="2:16">
      <c r="B32" s="970" t="s">
        <v>224</v>
      </c>
      <c r="C32" s="374" t="s">
        <v>9</v>
      </c>
      <c r="D32" s="971"/>
      <c r="E32" s="971"/>
      <c r="F32" s="971"/>
      <c r="G32" s="971"/>
      <c r="H32" s="971"/>
      <c r="I32" s="971"/>
      <c r="J32" s="971"/>
      <c r="K32" s="971"/>
      <c r="L32" s="971"/>
      <c r="M32" s="974">
        <f t="shared" si="5"/>
        <v>0</v>
      </c>
    </row>
    <row r="33" spans="2:13" s="372" customFormat="1" ht="4.5" customHeight="1">
      <c r="B33" s="968"/>
      <c r="C33" s="371"/>
      <c r="D33" s="969"/>
      <c r="E33" s="969"/>
      <c r="F33" s="969"/>
      <c r="G33" s="969"/>
      <c r="H33" s="969"/>
      <c r="I33" s="969"/>
      <c r="J33" s="969"/>
      <c r="K33" s="969"/>
      <c r="L33" s="969"/>
      <c r="M33" s="969"/>
    </row>
    <row r="34" spans="2:13">
      <c r="B34" s="965">
        <v>4</v>
      </c>
      <c r="C34" s="376" t="s">
        <v>211</v>
      </c>
      <c r="D34" s="966">
        <f t="shared" ref="D34:M34" si="6">SUM(D35:D40)</f>
        <v>0</v>
      </c>
      <c r="E34" s="966">
        <f t="shared" si="6"/>
        <v>0</v>
      </c>
      <c r="F34" s="966">
        <f t="shared" si="6"/>
        <v>0</v>
      </c>
      <c r="G34" s="966">
        <f t="shared" si="6"/>
        <v>0</v>
      </c>
      <c r="H34" s="966">
        <f t="shared" si="6"/>
        <v>0</v>
      </c>
      <c r="I34" s="966">
        <f t="shared" si="6"/>
        <v>0</v>
      </c>
      <c r="J34" s="966">
        <f t="shared" si="6"/>
        <v>0</v>
      </c>
      <c r="K34" s="966">
        <f t="shared" si="6"/>
        <v>0</v>
      </c>
      <c r="L34" s="966">
        <f t="shared" si="6"/>
        <v>0</v>
      </c>
      <c r="M34" s="967">
        <f t="shared" si="6"/>
        <v>0</v>
      </c>
    </row>
    <row r="35" spans="2:13">
      <c r="B35" s="970" t="s">
        <v>176</v>
      </c>
      <c r="C35" s="377" t="s">
        <v>205</v>
      </c>
      <c r="D35" s="971"/>
      <c r="E35" s="971"/>
      <c r="F35" s="971"/>
      <c r="G35" s="971"/>
      <c r="H35" s="971"/>
      <c r="I35" s="971"/>
      <c r="J35" s="971"/>
      <c r="K35" s="971"/>
      <c r="L35" s="971"/>
      <c r="M35" s="972">
        <f t="shared" ref="M35:M40" si="7">SUM(D35:L35)</f>
        <v>0</v>
      </c>
    </row>
    <row r="36" spans="2:13">
      <c r="B36" s="970" t="s">
        <v>177</v>
      </c>
      <c r="C36" s="373" t="s">
        <v>206</v>
      </c>
      <c r="D36" s="971"/>
      <c r="E36" s="971"/>
      <c r="F36" s="971"/>
      <c r="G36" s="971"/>
      <c r="H36" s="971"/>
      <c r="I36" s="971"/>
      <c r="J36" s="971"/>
      <c r="K36" s="971"/>
      <c r="L36" s="971"/>
      <c r="M36" s="972">
        <f t="shared" si="7"/>
        <v>0</v>
      </c>
    </row>
    <row r="37" spans="2:13">
      <c r="B37" s="970" t="s">
        <v>178</v>
      </c>
      <c r="C37" s="373" t="s">
        <v>207</v>
      </c>
      <c r="D37" s="971"/>
      <c r="E37" s="971"/>
      <c r="F37" s="971"/>
      <c r="G37" s="971"/>
      <c r="H37" s="971"/>
      <c r="I37" s="971"/>
      <c r="J37" s="971"/>
      <c r="K37" s="971"/>
      <c r="L37" s="971"/>
      <c r="M37" s="972">
        <f t="shared" si="7"/>
        <v>0</v>
      </c>
    </row>
    <row r="38" spans="2:13">
      <c r="B38" s="970" t="s">
        <v>179</v>
      </c>
      <c r="C38" s="373" t="s">
        <v>46</v>
      </c>
      <c r="D38" s="971"/>
      <c r="E38" s="971"/>
      <c r="F38" s="971"/>
      <c r="G38" s="971"/>
      <c r="H38" s="971"/>
      <c r="I38" s="971"/>
      <c r="J38" s="971"/>
      <c r="K38" s="971"/>
      <c r="L38" s="971"/>
      <c r="M38" s="972">
        <f t="shared" si="7"/>
        <v>0</v>
      </c>
    </row>
    <row r="39" spans="2:13">
      <c r="B39" s="970" t="s">
        <v>225</v>
      </c>
      <c r="C39" s="373" t="s">
        <v>208</v>
      </c>
      <c r="D39" s="971"/>
      <c r="E39" s="971"/>
      <c r="F39" s="971"/>
      <c r="G39" s="971"/>
      <c r="H39" s="971"/>
      <c r="I39" s="971"/>
      <c r="J39" s="971"/>
      <c r="K39" s="971"/>
      <c r="L39" s="971"/>
      <c r="M39" s="972">
        <f t="shared" si="7"/>
        <v>0</v>
      </c>
    </row>
    <row r="40" spans="2:13">
      <c r="B40" s="970" t="s">
        <v>226</v>
      </c>
      <c r="C40" s="374" t="s">
        <v>9</v>
      </c>
      <c r="D40" s="971"/>
      <c r="E40" s="971"/>
      <c r="F40" s="971"/>
      <c r="G40" s="971"/>
      <c r="H40" s="971"/>
      <c r="I40" s="971"/>
      <c r="J40" s="971"/>
      <c r="K40" s="971"/>
      <c r="L40" s="971"/>
      <c r="M40" s="974">
        <f t="shared" si="7"/>
        <v>0</v>
      </c>
    </row>
    <row r="41" spans="2:13" s="372" customFormat="1" ht="4.5" customHeight="1">
      <c r="B41" s="968"/>
      <c r="C41" s="371"/>
      <c r="D41" s="969"/>
      <c r="E41" s="969"/>
      <c r="F41" s="969"/>
      <c r="G41" s="969"/>
      <c r="H41" s="969"/>
      <c r="I41" s="969"/>
      <c r="J41" s="969"/>
      <c r="K41" s="969"/>
      <c r="L41" s="969"/>
      <c r="M41" s="969"/>
    </row>
    <row r="42" spans="2:13">
      <c r="B42" s="965">
        <v>5</v>
      </c>
      <c r="C42" s="376" t="s">
        <v>212</v>
      </c>
      <c r="D42" s="966">
        <f t="shared" ref="D42:M42" si="8">SUM(D43:D48)</f>
        <v>0</v>
      </c>
      <c r="E42" s="966">
        <f t="shared" si="8"/>
        <v>0</v>
      </c>
      <c r="F42" s="966">
        <f t="shared" si="8"/>
        <v>0</v>
      </c>
      <c r="G42" s="966">
        <f t="shared" si="8"/>
        <v>0</v>
      </c>
      <c r="H42" s="966">
        <f t="shared" si="8"/>
        <v>0</v>
      </c>
      <c r="I42" s="966">
        <f t="shared" si="8"/>
        <v>0</v>
      </c>
      <c r="J42" s="966">
        <f t="shared" si="8"/>
        <v>0</v>
      </c>
      <c r="K42" s="966">
        <f t="shared" si="8"/>
        <v>0</v>
      </c>
      <c r="L42" s="966">
        <f t="shared" si="8"/>
        <v>0</v>
      </c>
      <c r="M42" s="967">
        <f t="shared" si="8"/>
        <v>0</v>
      </c>
    </row>
    <row r="43" spans="2:13">
      <c r="B43" s="970" t="s">
        <v>227</v>
      </c>
      <c r="C43" s="377" t="s">
        <v>205</v>
      </c>
      <c r="D43" s="971"/>
      <c r="E43" s="971"/>
      <c r="F43" s="971"/>
      <c r="G43" s="971"/>
      <c r="H43" s="971"/>
      <c r="I43" s="971"/>
      <c r="J43" s="971"/>
      <c r="K43" s="971"/>
      <c r="L43" s="971"/>
      <c r="M43" s="972">
        <f t="shared" ref="M43:M48" si="9">SUM(D43:L43)</f>
        <v>0</v>
      </c>
    </row>
    <row r="44" spans="2:13">
      <c r="B44" s="970" t="s">
        <v>228</v>
      </c>
      <c r="C44" s="373" t="s">
        <v>206</v>
      </c>
      <c r="D44" s="971"/>
      <c r="E44" s="971"/>
      <c r="F44" s="971"/>
      <c r="G44" s="971"/>
      <c r="H44" s="971"/>
      <c r="I44" s="971"/>
      <c r="J44" s="971"/>
      <c r="K44" s="971"/>
      <c r="L44" s="971"/>
      <c r="M44" s="972">
        <f t="shared" si="9"/>
        <v>0</v>
      </c>
    </row>
    <row r="45" spans="2:13">
      <c r="B45" s="970" t="s">
        <v>229</v>
      </c>
      <c r="C45" s="373" t="s">
        <v>207</v>
      </c>
      <c r="D45" s="971"/>
      <c r="E45" s="971"/>
      <c r="F45" s="971"/>
      <c r="G45" s="971"/>
      <c r="H45" s="971"/>
      <c r="I45" s="971"/>
      <c r="J45" s="971"/>
      <c r="K45" s="971"/>
      <c r="L45" s="971"/>
      <c r="M45" s="972">
        <f t="shared" si="9"/>
        <v>0</v>
      </c>
    </row>
    <row r="46" spans="2:13">
      <c r="B46" s="970" t="s">
        <v>230</v>
      </c>
      <c r="C46" s="373" t="s">
        <v>46</v>
      </c>
      <c r="D46" s="971"/>
      <c r="E46" s="971"/>
      <c r="F46" s="971"/>
      <c r="G46" s="971"/>
      <c r="H46" s="971"/>
      <c r="I46" s="971"/>
      <c r="J46" s="971"/>
      <c r="K46" s="971"/>
      <c r="L46" s="971"/>
      <c r="M46" s="972">
        <f t="shared" si="9"/>
        <v>0</v>
      </c>
    </row>
    <row r="47" spans="2:13">
      <c r="B47" s="970" t="s">
        <v>231</v>
      </c>
      <c r="C47" s="373" t="s">
        <v>208</v>
      </c>
      <c r="D47" s="971"/>
      <c r="E47" s="971"/>
      <c r="F47" s="971"/>
      <c r="G47" s="971"/>
      <c r="H47" s="971"/>
      <c r="I47" s="971"/>
      <c r="J47" s="971"/>
      <c r="K47" s="971"/>
      <c r="L47" s="971"/>
      <c r="M47" s="972">
        <f t="shared" si="9"/>
        <v>0</v>
      </c>
    </row>
    <row r="48" spans="2:13">
      <c r="B48" s="973" t="s">
        <v>232</v>
      </c>
      <c r="C48" s="374" t="s">
        <v>9</v>
      </c>
      <c r="D48" s="971"/>
      <c r="E48" s="971"/>
      <c r="F48" s="971"/>
      <c r="G48" s="971"/>
      <c r="H48" s="971"/>
      <c r="I48" s="971"/>
      <c r="J48" s="971"/>
      <c r="K48" s="971"/>
      <c r="L48" s="971"/>
      <c r="M48" s="974">
        <f t="shared" si="9"/>
        <v>0</v>
      </c>
    </row>
    <row r="49" spans="2:13" s="372" customFormat="1" ht="4.5" customHeight="1">
      <c r="B49" s="378"/>
      <c r="C49" s="379"/>
      <c r="D49" s="969"/>
      <c r="E49" s="969"/>
      <c r="F49" s="969"/>
      <c r="G49" s="969"/>
      <c r="H49" s="969"/>
      <c r="I49" s="969"/>
      <c r="J49" s="969"/>
      <c r="K49" s="969"/>
      <c r="L49" s="969"/>
      <c r="M49" s="969"/>
    </row>
    <row r="50" spans="2:13">
      <c r="B50" s="965">
        <v>6</v>
      </c>
      <c r="C50" s="380" t="s">
        <v>334</v>
      </c>
      <c r="D50" s="966">
        <f>D9+D18+D26+D34+D42</f>
        <v>0</v>
      </c>
      <c r="E50" s="966">
        <f t="shared" ref="E50:M50" si="10">E9+E18+E26+E34+E42</f>
        <v>0</v>
      </c>
      <c r="F50" s="966">
        <f t="shared" si="10"/>
        <v>0</v>
      </c>
      <c r="G50" s="966">
        <f t="shared" si="10"/>
        <v>0</v>
      </c>
      <c r="H50" s="966">
        <f t="shared" si="10"/>
        <v>0</v>
      </c>
      <c r="I50" s="966">
        <f t="shared" si="10"/>
        <v>0</v>
      </c>
      <c r="J50" s="966">
        <f t="shared" si="10"/>
        <v>0</v>
      </c>
      <c r="K50" s="966">
        <f t="shared" si="10"/>
        <v>0</v>
      </c>
      <c r="L50" s="966">
        <f t="shared" si="10"/>
        <v>0</v>
      </c>
      <c r="M50" s="967">
        <f t="shared" si="10"/>
        <v>0</v>
      </c>
    </row>
    <row r="53" spans="2:13">
      <c r="B53" s="364"/>
      <c r="C53" s="364"/>
      <c r="D53" s="366"/>
      <c r="E53" s="366"/>
      <c r="F53" s="366"/>
      <c r="G53" s="366"/>
      <c r="H53" s="366"/>
      <c r="I53" s="366"/>
      <c r="J53" s="366"/>
      <c r="K53" s="366"/>
      <c r="L53" s="366"/>
    </row>
    <row r="54" spans="2:13" ht="15" customHeight="1">
      <c r="B54" s="689" t="s">
        <v>213</v>
      </c>
      <c r="C54" s="690" t="str">
        <f>+Introdução!E27</f>
        <v>t-1</v>
      </c>
      <c r="D54" s="366"/>
      <c r="E54" s="366"/>
      <c r="F54" s="366"/>
      <c r="G54" s="366"/>
      <c r="H54" s="366"/>
      <c r="I54" s="366"/>
      <c r="J54" s="366"/>
      <c r="K54" s="366"/>
      <c r="L54" s="366"/>
    </row>
    <row r="55" spans="2:13">
      <c r="C55" s="366"/>
      <c r="D55" s="366"/>
      <c r="E55" s="366"/>
      <c r="F55" s="366"/>
      <c r="G55" s="366"/>
      <c r="H55" s="366"/>
      <c r="I55" s="366"/>
      <c r="J55" s="366"/>
      <c r="K55" s="366"/>
      <c r="L55" s="366"/>
      <c r="M55" s="367" t="s">
        <v>169</v>
      </c>
    </row>
    <row r="56" spans="2:13">
      <c r="C56" s="382" t="s">
        <v>806</v>
      </c>
      <c r="D56" s="381" t="s">
        <v>113</v>
      </c>
      <c r="E56" s="381" t="s">
        <v>114</v>
      </c>
      <c r="F56" s="381" t="s">
        <v>115</v>
      </c>
      <c r="G56" s="381" t="s">
        <v>116</v>
      </c>
      <c r="H56" s="381" t="s">
        <v>117</v>
      </c>
      <c r="I56" s="381" t="s">
        <v>118</v>
      </c>
      <c r="J56" s="381" t="s">
        <v>119</v>
      </c>
      <c r="K56" s="381" t="s">
        <v>120</v>
      </c>
      <c r="L56" s="381" t="s">
        <v>121</v>
      </c>
      <c r="M56" s="381" t="s">
        <v>52</v>
      </c>
    </row>
    <row r="57" spans="2:13" ht="4.5" customHeight="1">
      <c r="C57" s="368"/>
      <c r="D57" s="369"/>
      <c r="E57" s="369"/>
      <c r="F57" s="369"/>
      <c r="G57" s="369"/>
      <c r="H57" s="369"/>
      <c r="I57" s="369"/>
      <c r="J57" s="369"/>
      <c r="K57" s="369"/>
      <c r="L57" s="369"/>
      <c r="M57" s="369"/>
    </row>
    <row r="58" spans="2:13">
      <c r="B58" s="965">
        <v>1</v>
      </c>
      <c r="C58" s="370" t="s">
        <v>0</v>
      </c>
      <c r="D58" s="966">
        <f t="shared" ref="D58:M58" si="11">SUM(D60:D65)</f>
        <v>0</v>
      </c>
      <c r="E58" s="966">
        <f t="shared" si="11"/>
        <v>0</v>
      </c>
      <c r="F58" s="966">
        <f t="shared" si="11"/>
        <v>0</v>
      </c>
      <c r="G58" s="966">
        <f t="shared" si="11"/>
        <v>0</v>
      </c>
      <c r="H58" s="966">
        <f t="shared" si="11"/>
        <v>0</v>
      </c>
      <c r="I58" s="966">
        <f t="shared" si="11"/>
        <v>0</v>
      </c>
      <c r="J58" s="966">
        <f t="shared" si="11"/>
        <v>0</v>
      </c>
      <c r="K58" s="966">
        <f t="shared" si="11"/>
        <v>0</v>
      </c>
      <c r="L58" s="966">
        <f t="shared" si="11"/>
        <v>0</v>
      </c>
      <c r="M58" s="967">
        <f t="shared" si="11"/>
        <v>0</v>
      </c>
    </row>
    <row r="59" spans="2:13" s="372" customFormat="1" ht="4.5" customHeight="1">
      <c r="B59" s="968"/>
      <c r="C59" s="371"/>
      <c r="D59" s="969"/>
      <c r="E59" s="969"/>
      <c r="F59" s="969"/>
      <c r="G59" s="969"/>
      <c r="H59" s="969"/>
      <c r="I59" s="969"/>
      <c r="J59" s="969"/>
      <c r="K59" s="969"/>
      <c r="L59" s="969"/>
      <c r="M59" s="969"/>
    </row>
    <row r="60" spans="2:13" ht="12.75" customHeight="1">
      <c r="B60" s="970" t="s">
        <v>215</v>
      </c>
      <c r="C60" s="373" t="s">
        <v>205</v>
      </c>
      <c r="D60" s="971"/>
      <c r="E60" s="971"/>
      <c r="F60" s="971"/>
      <c r="G60" s="971"/>
      <c r="H60" s="971"/>
      <c r="I60" s="971"/>
      <c r="J60" s="971"/>
      <c r="K60" s="971"/>
      <c r="L60" s="971"/>
      <c r="M60" s="972">
        <f t="shared" ref="M60:M65" si="12">SUM(D60:L60)</f>
        <v>0</v>
      </c>
    </row>
    <row r="61" spans="2:13">
      <c r="B61" s="970" t="s">
        <v>216</v>
      </c>
      <c r="C61" s="373" t="s">
        <v>206</v>
      </c>
      <c r="D61" s="971"/>
      <c r="E61" s="971"/>
      <c r="F61" s="971"/>
      <c r="G61" s="971"/>
      <c r="H61" s="971"/>
      <c r="I61" s="971"/>
      <c r="J61" s="971"/>
      <c r="K61" s="971"/>
      <c r="L61" s="971"/>
      <c r="M61" s="972">
        <f t="shared" si="12"/>
        <v>0</v>
      </c>
    </row>
    <row r="62" spans="2:13">
      <c r="B62" s="970" t="s">
        <v>217</v>
      </c>
      <c r="C62" s="373" t="s">
        <v>207</v>
      </c>
      <c r="D62" s="971"/>
      <c r="E62" s="971"/>
      <c r="F62" s="971"/>
      <c r="G62" s="971"/>
      <c r="H62" s="971"/>
      <c r="I62" s="971"/>
      <c r="J62" s="971"/>
      <c r="K62" s="971"/>
      <c r="L62" s="971"/>
      <c r="M62" s="972">
        <f t="shared" si="12"/>
        <v>0</v>
      </c>
    </row>
    <row r="63" spans="2:13" ht="13.5" customHeight="1">
      <c r="B63" s="970" t="s">
        <v>218</v>
      </c>
      <c r="C63" s="373" t="s">
        <v>46</v>
      </c>
      <c r="D63" s="971"/>
      <c r="E63" s="971"/>
      <c r="F63" s="971"/>
      <c r="G63" s="971"/>
      <c r="H63" s="971"/>
      <c r="I63" s="971"/>
      <c r="J63" s="971"/>
      <c r="K63" s="971"/>
      <c r="L63" s="971"/>
      <c r="M63" s="972">
        <f t="shared" si="12"/>
        <v>0</v>
      </c>
    </row>
    <row r="64" spans="2:13">
      <c r="B64" s="970" t="s">
        <v>219</v>
      </c>
      <c r="C64" s="373" t="s">
        <v>208</v>
      </c>
      <c r="D64" s="971"/>
      <c r="E64" s="971"/>
      <c r="F64" s="971"/>
      <c r="G64" s="971"/>
      <c r="H64" s="971"/>
      <c r="I64" s="971"/>
      <c r="J64" s="971"/>
      <c r="K64" s="971"/>
      <c r="L64" s="971"/>
      <c r="M64" s="972">
        <f t="shared" si="12"/>
        <v>0</v>
      </c>
    </row>
    <row r="65" spans="2:13">
      <c r="B65" s="973" t="s">
        <v>220</v>
      </c>
      <c r="C65" s="374" t="s">
        <v>9</v>
      </c>
      <c r="D65" s="971"/>
      <c r="E65" s="971"/>
      <c r="F65" s="971"/>
      <c r="G65" s="971"/>
      <c r="H65" s="971"/>
      <c r="I65" s="971"/>
      <c r="J65" s="971"/>
      <c r="K65" s="971"/>
      <c r="L65" s="971"/>
      <c r="M65" s="974">
        <f t="shared" si="12"/>
        <v>0</v>
      </c>
    </row>
    <row r="66" spans="2:13" s="372" customFormat="1" ht="3" customHeight="1">
      <c r="B66" s="968"/>
      <c r="C66" s="371"/>
      <c r="D66" s="969"/>
      <c r="E66" s="969"/>
      <c r="F66" s="969"/>
      <c r="G66" s="969"/>
      <c r="H66" s="969"/>
      <c r="I66" s="969"/>
      <c r="J66" s="969"/>
      <c r="K66" s="969"/>
      <c r="L66" s="969"/>
      <c r="M66" s="969"/>
    </row>
    <row r="67" spans="2:13">
      <c r="B67" s="965">
        <v>2</v>
      </c>
      <c r="C67" s="370" t="s">
        <v>209</v>
      </c>
      <c r="D67" s="966">
        <f t="shared" ref="D67:M67" si="13">SUM(D68:D73)</f>
        <v>0</v>
      </c>
      <c r="E67" s="966">
        <f t="shared" si="13"/>
        <v>0</v>
      </c>
      <c r="F67" s="966">
        <f t="shared" si="13"/>
        <v>0</v>
      </c>
      <c r="G67" s="966">
        <f t="shared" si="13"/>
        <v>0</v>
      </c>
      <c r="H67" s="966">
        <f t="shared" si="13"/>
        <v>0</v>
      </c>
      <c r="I67" s="966">
        <f t="shared" si="13"/>
        <v>0</v>
      </c>
      <c r="J67" s="966">
        <f t="shared" si="13"/>
        <v>0</v>
      </c>
      <c r="K67" s="966">
        <f t="shared" si="13"/>
        <v>0</v>
      </c>
      <c r="L67" s="966">
        <f t="shared" si="13"/>
        <v>0</v>
      </c>
      <c r="M67" s="967">
        <f t="shared" si="13"/>
        <v>0</v>
      </c>
    </row>
    <row r="68" spans="2:13">
      <c r="B68" s="975" t="s">
        <v>201</v>
      </c>
      <c r="C68" s="373" t="s">
        <v>205</v>
      </c>
      <c r="D68" s="971"/>
      <c r="E68" s="971"/>
      <c r="F68" s="971"/>
      <c r="G68" s="971"/>
      <c r="H68" s="971"/>
      <c r="I68" s="971"/>
      <c r="J68" s="971"/>
      <c r="K68" s="971"/>
      <c r="L68" s="971"/>
      <c r="M68" s="972">
        <f t="shared" ref="M68:M73" si="14">SUM(D68:L68)</f>
        <v>0</v>
      </c>
    </row>
    <row r="69" spans="2:13">
      <c r="B69" s="970" t="s">
        <v>202</v>
      </c>
      <c r="C69" s="373" t="s">
        <v>206</v>
      </c>
      <c r="D69" s="971"/>
      <c r="E69" s="971"/>
      <c r="F69" s="971"/>
      <c r="G69" s="971"/>
      <c r="H69" s="971"/>
      <c r="I69" s="971"/>
      <c r="J69" s="971"/>
      <c r="K69" s="971"/>
      <c r="L69" s="971"/>
      <c r="M69" s="972">
        <f t="shared" si="14"/>
        <v>0</v>
      </c>
    </row>
    <row r="70" spans="2:13">
      <c r="B70" s="970" t="s">
        <v>203</v>
      </c>
      <c r="C70" s="373" t="s">
        <v>207</v>
      </c>
      <c r="D70" s="971"/>
      <c r="E70" s="971"/>
      <c r="F70" s="971"/>
      <c r="G70" s="971"/>
      <c r="H70" s="971"/>
      <c r="I70" s="971"/>
      <c r="J70" s="971"/>
      <c r="K70" s="971"/>
      <c r="L70" s="971"/>
      <c r="M70" s="972">
        <f t="shared" si="14"/>
        <v>0</v>
      </c>
    </row>
    <row r="71" spans="2:13">
      <c r="B71" s="970" t="s">
        <v>204</v>
      </c>
      <c r="C71" s="373" t="s">
        <v>46</v>
      </c>
      <c r="D71" s="971"/>
      <c r="E71" s="971"/>
      <c r="F71" s="971"/>
      <c r="G71" s="971"/>
      <c r="H71" s="971"/>
      <c r="I71" s="971"/>
      <c r="J71" s="971"/>
      <c r="K71" s="971"/>
      <c r="L71" s="971"/>
      <c r="M71" s="972">
        <f t="shared" si="14"/>
        <v>0</v>
      </c>
    </row>
    <row r="72" spans="2:13">
      <c r="B72" s="970" t="s">
        <v>221</v>
      </c>
      <c r="C72" s="373" t="s">
        <v>208</v>
      </c>
      <c r="D72" s="971"/>
      <c r="E72" s="971"/>
      <c r="F72" s="971"/>
      <c r="G72" s="971"/>
      <c r="H72" s="971"/>
      <c r="I72" s="971"/>
      <c r="J72" s="971"/>
      <c r="K72" s="971"/>
      <c r="L72" s="971"/>
      <c r="M72" s="972">
        <f t="shared" si="14"/>
        <v>0</v>
      </c>
    </row>
    <row r="73" spans="2:13">
      <c r="B73" s="973" t="s">
        <v>222</v>
      </c>
      <c r="C73" s="375" t="s">
        <v>9</v>
      </c>
      <c r="D73" s="971"/>
      <c r="E73" s="971"/>
      <c r="F73" s="971"/>
      <c r="G73" s="971"/>
      <c r="H73" s="971"/>
      <c r="I73" s="971"/>
      <c r="J73" s="971"/>
      <c r="K73" s="971"/>
      <c r="L73" s="971"/>
      <c r="M73" s="974">
        <f t="shared" si="14"/>
        <v>0</v>
      </c>
    </row>
    <row r="74" spans="2:13" s="372" customFormat="1" ht="4.5" customHeight="1">
      <c r="B74" s="968"/>
      <c r="C74" s="371"/>
      <c r="D74" s="969"/>
      <c r="E74" s="969"/>
      <c r="F74" s="969"/>
      <c r="G74" s="969"/>
      <c r="H74" s="969"/>
      <c r="I74" s="969"/>
      <c r="J74" s="969"/>
      <c r="K74" s="969"/>
      <c r="L74" s="969"/>
      <c r="M74" s="969"/>
    </row>
    <row r="75" spans="2:13">
      <c r="B75" s="965">
        <v>3</v>
      </c>
      <c r="C75" s="370" t="s">
        <v>210</v>
      </c>
      <c r="D75" s="966">
        <f>SUM(D76:D81)</f>
        <v>0</v>
      </c>
      <c r="E75" s="966">
        <f t="shared" ref="E75:L75" si="15">SUM(E76:E81)</f>
        <v>0</v>
      </c>
      <c r="F75" s="966">
        <f t="shared" si="15"/>
        <v>0</v>
      </c>
      <c r="G75" s="966">
        <f t="shared" si="15"/>
        <v>0</v>
      </c>
      <c r="H75" s="966">
        <f t="shared" si="15"/>
        <v>0</v>
      </c>
      <c r="I75" s="966">
        <f t="shared" si="15"/>
        <v>0</v>
      </c>
      <c r="J75" s="966">
        <f t="shared" si="15"/>
        <v>0</v>
      </c>
      <c r="K75" s="966">
        <f t="shared" si="15"/>
        <v>0</v>
      </c>
      <c r="L75" s="966">
        <f t="shared" si="15"/>
        <v>0</v>
      </c>
      <c r="M75" s="967">
        <f>SUM(M76:M81)</f>
        <v>0</v>
      </c>
    </row>
    <row r="76" spans="2:13">
      <c r="B76" s="970" t="s">
        <v>186</v>
      </c>
      <c r="C76" s="373" t="s">
        <v>205</v>
      </c>
      <c r="D76" s="971"/>
      <c r="E76" s="971"/>
      <c r="F76" s="971"/>
      <c r="G76" s="971"/>
      <c r="H76" s="971"/>
      <c r="I76" s="971"/>
      <c r="J76" s="971"/>
      <c r="K76" s="971"/>
      <c r="L76" s="971"/>
      <c r="M76" s="972">
        <f t="shared" ref="M76:M81" si="16">SUM(D76:L76)</f>
        <v>0</v>
      </c>
    </row>
    <row r="77" spans="2:13">
      <c r="B77" s="970" t="s">
        <v>187</v>
      </c>
      <c r="C77" s="373" t="s">
        <v>206</v>
      </c>
      <c r="D77" s="971"/>
      <c r="E77" s="971"/>
      <c r="F77" s="971"/>
      <c r="G77" s="971"/>
      <c r="H77" s="971"/>
      <c r="I77" s="971"/>
      <c r="J77" s="971"/>
      <c r="K77" s="971"/>
      <c r="L77" s="971"/>
      <c r="M77" s="972">
        <f t="shared" si="16"/>
        <v>0</v>
      </c>
    </row>
    <row r="78" spans="2:13">
      <c r="B78" s="970" t="s">
        <v>188</v>
      </c>
      <c r="C78" s="373" t="s">
        <v>207</v>
      </c>
      <c r="D78" s="971"/>
      <c r="E78" s="971"/>
      <c r="F78" s="971"/>
      <c r="G78" s="971"/>
      <c r="H78" s="971"/>
      <c r="I78" s="971"/>
      <c r="J78" s="971"/>
      <c r="K78" s="971"/>
      <c r="L78" s="971"/>
      <c r="M78" s="972">
        <f t="shared" si="16"/>
        <v>0</v>
      </c>
    </row>
    <row r="79" spans="2:13">
      <c r="B79" s="970" t="s">
        <v>200</v>
      </c>
      <c r="C79" s="373" t="s">
        <v>46</v>
      </c>
      <c r="D79" s="971"/>
      <c r="E79" s="971"/>
      <c r="F79" s="971"/>
      <c r="G79" s="971"/>
      <c r="H79" s="971"/>
      <c r="I79" s="971"/>
      <c r="J79" s="971"/>
      <c r="K79" s="971"/>
      <c r="L79" s="971"/>
      <c r="M79" s="972">
        <f t="shared" si="16"/>
        <v>0</v>
      </c>
    </row>
    <row r="80" spans="2:13">
      <c r="B80" s="970" t="s">
        <v>223</v>
      </c>
      <c r="C80" s="373" t="s">
        <v>208</v>
      </c>
      <c r="D80" s="971"/>
      <c r="E80" s="971"/>
      <c r="F80" s="971"/>
      <c r="G80" s="971"/>
      <c r="H80" s="971"/>
      <c r="I80" s="971"/>
      <c r="J80" s="971"/>
      <c r="K80" s="971"/>
      <c r="L80" s="971"/>
      <c r="M80" s="972">
        <f t="shared" si="16"/>
        <v>0</v>
      </c>
    </row>
    <row r="81" spans="2:13">
      <c r="B81" s="970" t="s">
        <v>224</v>
      </c>
      <c r="C81" s="374" t="s">
        <v>9</v>
      </c>
      <c r="D81" s="971"/>
      <c r="E81" s="971"/>
      <c r="F81" s="971"/>
      <c r="G81" s="971"/>
      <c r="H81" s="971"/>
      <c r="I81" s="971"/>
      <c r="J81" s="971"/>
      <c r="K81" s="971"/>
      <c r="L81" s="971"/>
      <c r="M81" s="974">
        <f t="shared" si="16"/>
        <v>0</v>
      </c>
    </row>
    <row r="82" spans="2:13" s="372" customFormat="1" ht="4.5" customHeight="1">
      <c r="B82" s="968"/>
      <c r="C82" s="371"/>
      <c r="D82" s="969"/>
      <c r="E82" s="969"/>
      <c r="F82" s="969"/>
      <c r="G82" s="969"/>
      <c r="H82" s="969"/>
      <c r="I82" s="969"/>
      <c r="J82" s="969"/>
      <c r="K82" s="969"/>
      <c r="L82" s="969"/>
      <c r="M82" s="969"/>
    </row>
    <row r="83" spans="2:13">
      <c r="B83" s="965">
        <v>4</v>
      </c>
      <c r="C83" s="376" t="s">
        <v>211</v>
      </c>
      <c r="D83" s="966">
        <f t="shared" ref="D83:M83" si="17">SUM(D84:D89)</f>
        <v>0</v>
      </c>
      <c r="E83" s="966">
        <f t="shared" si="17"/>
        <v>0</v>
      </c>
      <c r="F83" s="966">
        <f t="shared" si="17"/>
        <v>0</v>
      </c>
      <c r="G83" s="966">
        <f t="shared" si="17"/>
        <v>0</v>
      </c>
      <c r="H83" s="966">
        <f t="shared" si="17"/>
        <v>0</v>
      </c>
      <c r="I83" s="966">
        <f t="shared" si="17"/>
        <v>0</v>
      </c>
      <c r="J83" s="966">
        <f t="shared" si="17"/>
        <v>0</v>
      </c>
      <c r="K83" s="966">
        <f t="shared" si="17"/>
        <v>0</v>
      </c>
      <c r="L83" s="966">
        <f t="shared" si="17"/>
        <v>0</v>
      </c>
      <c r="M83" s="967">
        <f t="shared" si="17"/>
        <v>0</v>
      </c>
    </row>
    <row r="84" spans="2:13">
      <c r="B84" s="970" t="s">
        <v>176</v>
      </c>
      <c r="C84" s="377" t="s">
        <v>205</v>
      </c>
      <c r="D84" s="971"/>
      <c r="E84" s="971"/>
      <c r="F84" s="971"/>
      <c r="G84" s="971"/>
      <c r="H84" s="971"/>
      <c r="I84" s="971"/>
      <c r="J84" s="971"/>
      <c r="K84" s="971"/>
      <c r="L84" s="971"/>
      <c r="M84" s="972">
        <f t="shared" ref="M84:M89" si="18">SUM(D84:L84)</f>
        <v>0</v>
      </c>
    </row>
    <row r="85" spans="2:13">
      <c r="B85" s="970" t="s">
        <v>177</v>
      </c>
      <c r="C85" s="373" t="s">
        <v>206</v>
      </c>
      <c r="D85" s="971"/>
      <c r="E85" s="971"/>
      <c r="F85" s="971"/>
      <c r="G85" s="971"/>
      <c r="H85" s="971"/>
      <c r="I85" s="971"/>
      <c r="J85" s="971"/>
      <c r="K85" s="971"/>
      <c r="L85" s="971"/>
      <c r="M85" s="972">
        <f t="shared" si="18"/>
        <v>0</v>
      </c>
    </row>
    <row r="86" spans="2:13">
      <c r="B86" s="970" t="s">
        <v>178</v>
      </c>
      <c r="C86" s="373" t="s">
        <v>207</v>
      </c>
      <c r="D86" s="971"/>
      <c r="E86" s="971"/>
      <c r="F86" s="971"/>
      <c r="G86" s="971"/>
      <c r="H86" s="971"/>
      <c r="I86" s="971"/>
      <c r="J86" s="971"/>
      <c r="K86" s="971"/>
      <c r="L86" s="971"/>
      <c r="M86" s="972">
        <f t="shared" si="18"/>
        <v>0</v>
      </c>
    </row>
    <row r="87" spans="2:13">
      <c r="B87" s="970" t="s">
        <v>179</v>
      </c>
      <c r="C87" s="373" t="s">
        <v>46</v>
      </c>
      <c r="D87" s="971"/>
      <c r="E87" s="971"/>
      <c r="F87" s="971"/>
      <c r="G87" s="971"/>
      <c r="H87" s="971"/>
      <c r="I87" s="971"/>
      <c r="J87" s="971"/>
      <c r="K87" s="971"/>
      <c r="L87" s="971"/>
      <c r="M87" s="972">
        <f t="shared" si="18"/>
        <v>0</v>
      </c>
    </row>
    <row r="88" spans="2:13">
      <c r="B88" s="970" t="s">
        <v>225</v>
      </c>
      <c r="C88" s="373" t="s">
        <v>208</v>
      </c>
      <c r="D88" s="971"/>
      <c r="E88" s="971"/>
      <c r="F88" s="971"/>
      <c r="G88" s="971"/>
      <c r="H88" s="971"/>
      <c r="I88" s="971"/>
      <c r="J88" s="971"/>
      <c r="K88" s="971"/>
      <c r="L88" s="971"/>
      <c r="M88" s="972">
        <f t="shared" si="18"/>
        <v>0</v>
      </c>
    </row>
    <row r="89" spans="2:13">
      <c r="B89" s="970" t="s">
        <v>226</v>
      </c>
      <c r="C89" s="374" t="s">
        <v>9</v>
      </c>
      <c r="D89" s="971"/>
      <c r="E89" s="971"/>
      <c r="F89" s="971"/>
      <c r="G89" s="971"/>
      <c r="H89" s="971"/>
      <c r="I89" s="971"/>
      <c r="J89" s="971"/>
      <c r="K89" s="971"/>
      <c r="L89" s="971"/>
      <c r="M89" s="974">
        <f t="shared" si="18"/>
        <v>0</v>
      </c>
    </row>
    <row r="90" spans="2:13" s="372" customFormat="1" ht="4.5" customHeight="1">
      <c r="B90" s="968"/>
      <c r="C90" s="371"/>
      <c r="D90" s="969"/>
      <c r="E90" s="969"/>
      <c r="F90" s="969"/>
      <c r="G90" s="969"/>
      <c r="H90" s="969"/>
      <c r="I90" s="969"/>
      <c r="J90" s="969"/>
      <c r="K90" s="969"/>
      <c r="L90" s="969"/>
      <c r="M90" s="969"/>
    </row>
    <row r="91" spans="2:13">
      <c r="B91" s="965">
        <v>5</v>
      </c>
      <c r="C91" s="376" t="s">
        <v>212</v>
      </c>
      <c r="D91" s="966">
        <f t="shared" ref="D91:M91" si="19">SUM(D92:D97)</f>
        <v>0</v>
      </c>
      <c r="E91" s="966">
        <f t="shared" si="19"/>
        <v>0</v>
      </c>
      <c r="F91" s="966">
        <f t="shared" si="19"/>
        <v>0</v>
      </c>
      <c r="G91" s="966">
        <f t="shared" si="19"/>
        <v>0</v>
      </c>
      <c r="H91" s="966">
        <f t="shared" si="19"/>
        <v>0</v>
      </c>
      <c r="I91" s="966">
        <f t="shared" si="19"/>
        <v>0</v>
      </c>
      <c r="J91" s="966">
        <f t="shared" si="19"/>
        <v>0</v>
      </c>
      <c r="K91" s="966">
        <f t="shared" si="19"/>
        <v>0</v>
      </c>
      <c r="L91" s="966">
        <f t="shared" si="19"/>
        <v>0</v>
      </c>
      <c r="M91" s="967">
        <f t="shared" si="19"/>
        <v>0</v>
      </c>
    </row>
    <row r="92" spans="2:13">
      <c r="B92" s="970" t="s">
        <v>227</v>
      </c>
      <c r="C92" s="377" t="s">
        <v>205</v>
      </c>
      <c r="D92" s="971"/>
      <c r="E92" s="971"/>
      <c r="F92" s="971"/>
      <c r="G92" s="971"/>
      <c r="H92" s="971"/>
      <c r="I92" s="971"/>
      <c r="J92" s="971"/>
      <c r="K92" s="971"/>
      <c r="L92" s="971"/>
      <c r="M92" s="972">
        <f t="shared" ref="M92:M97" si="20">SUM(D92:L92)</f>
        <v>0</v>
      </c>
    </row>
    <row r="93" spans="2:13">
      <c r="B93" s="970" t="s">
        <v>228</v>
      </c>
      <c r="C93" s="373" t="s">
        <v>206</v>
      </c>
      <c r="D93" s="971"/>
      <c r="E93" s="971"/>
      <c r="F93" s="971"/>
      <c r="G93" s="971"/>
      <c r="H93" s="971"/>
      <c r="I93" s="971"/>
      <c r="J93" s="971"/>
      <c r="K93" s="971"/>
      <c r="L93" s="971"/>
      <c r="M93" s="972">
        <f t="shared" si="20"/>
        <v>0</v>
      </c>
    </row>
    <row r="94" spans="2:13">
      <c r="B94" s="970" t="s">
        <v>229</v>
      </c>
      <c r="C94" s="373" t="s">
        <v>207</v>
      </c>
      <c r="D94" s="971"/>
      <c r="E94" s="971"/>
      <c r="F94" s="971"/>
      <c r="G94" s="971"/>
      <c r="H94" s="971"/>
      <c r="I94" s="971"/>
      <c r="J94" s="971"/>
      <c r="K94" s="971"/>
      <c r="L94" s="971"/>
      <c r="M94" s="972">
        <f t="shared" si="20"/>
        <v>0</v>
      </c>
    </row>
    <row r="95" spans="2:13">
      <c r="B95" s="970" t="s">
        <v>230</v>
      </c>
      <c r="C95" s="373" t="s">
        <v>46</v>
      </c>
      <c r="D95" s="971"/>
      <c r="E95" s="971"/>
      <c r="F95" s="971"/>
      <c r="G95" s="971"/>
      <c r="H95" s="971"/>
      <c r="I95" s="971"/>
      <c r="J95" s="971"/>
      <c r="K95" s="971"/>
      <c r="L95" s="971"/>
      <c r="M95" s="972">
        <f t="shared" si="20"/>
        <v>0</v>
      </c>
    </row>
    <row r="96" spans="2:13">
      <c r="B96" s="970" t="s">
        <v>231</v>
      </c>
      <c r="C96" s="373" t="s">
        <v>208</v>
      </c>
      <c r="D96" s="971"/>
      <c r="E96" s="971"/>
      <c r="F96" s="971"/>
      <c r="G96" s="971"/>
      <c r="H96" s="971"/>
      <c r="I96" s="971"/>
      <c r="J96" s="971"/>
      <c r="K96" s="971"/>
      <c r="L96" s="971"/>
      <c r="M96" s="972">
        <f t="shared" si="20"/>
        <v>0</v>
      </c>
    </row>
    <row r="97" spans="2:13">
      <c r="B97" s="973" t="s">
        <v>232</v>
      </c>
      <c r="C97" s="374" t="s">
        <v>9</v>
      </c>
      <c r="D97" s="971"/>
      <c r="E97" s="971"/>
      <c r="F97" s="971"/>
      <c r="G97" s="971"/>
      <c r="H97" s="971"/>
      <c r="I97" s="971"/>
      <c r="J97" s="971"/>
      <c r="K97" s="971"/>
      <c r="L97" s="971"/>
      <c r="M97" s="974">
        <f t="shared" si="20"/>
        <v>0</v>
      </c>
    </row>
    <row r="98" spans="2:13" s="372" customFormat="1" ht="4.5" customHeight="1">
      <c r="B98" s="378"/>
      <c r="C98" s="379"/>
      <c r="D98" s="969"/>
      <c r="E98" s="969"/>
      <c r="F98" s="969"/>
      <c r="G98" s="969"/>
      <c r="H98" s="969"/>
      <c r="I98" s="969"/>
      <c r="J98" s="969"/>
      <c r="K98" s="969"/>
      <c r="L98" s="969"/>
      <c r="M98" s="969"/>
    </row>
    <row r="99" spans="2:13">
      <c r="B99" s="965">
        <v>6</v>
      </c>
      <c r="C99" s="380" t="s">
        <v>334</v>
      </c>
      <c r="D99" s="966">
        <f>D58+D67+D75+D83+D91</f>
        <v>0</v>
      </c>
      <c r="E99" s="966">
        <f t="shared" ref="E99:M99" si="21">E58+E67+E75+E83+E91</f>
        <v>0</v>
      </c>
      <c r="F99" s="966">
        <f t="shared" si="21"/>
        <v>0</v>
      </c>
      <c r="G99" s="966">
        <f t="shared" si="21"/>
        <v>0</v>
      </c>
      <c r="H99" s="966">
        <f t="shared" si="21"/>
        <v>0</v>
      </c>
      <c r="I99" s="966">
        <f t="shared" si="21"/>
        <v>0</v>
      </c>
      <c r="J99" s="966">
        <f t="shared" si="21"/>
        <v>0</v>
      </c>
      <c r="K99" s="966">
        <f t="shared" si="21"/>
        <v>0</v>
      </c>
      <c r="L99" s="966">
        <f t="shared" si="21"/>
        <v>0</v>
      </c>
      <c r="M99" s="967">
        <f t="shared" si="21"/>
        <v>0</v>
      </c>
    </row>
    <row r="100" spans="2:13">
      <c r="D100" s="769"/>
      <c r="E100" s="769"/>
      <c r="F100" s="769"/>
      <c r="G100" s="769"/>
      <c r="H100" s="769"/>
      <c r="I100" s="769"/>
      <c r="J100" s="769"/>
      <c r="K100" s="769"/>
      <c r="L100" s="769"/>
      <c r="M100" s="769"/>
    </row>
    <row r="101" spans="2:13">
      <c r="D101" s="769"/>
      <c r="E101" s="769"/>
      <c r="F101" s="769"/>
      <c r="G101" s="769"/>
      <c r="H101" s="769"/>
      <c r="I101" s="769"/>
      <c r="J101" s="769"/>
      <c r="K101" s="769"/>
      <c r="L101" s="769"/>
      <c r="M101" s="769"/>
    </row>
    <row r="102" spans="2:13">
      <c r="B102" s="364"/>
      <c r="C102" s="364"/>
      <c r="D102" s="770"/>
      <c r="E102" s="770"/>
      <c r="F102" s="770"/>
      <c r="G102" s="770"/>
      <c r="H102" s="770"/>
      <c r="I102" s="770"/>
      <c r="J102" s="770"/>
      <c r="K102" s="770"/>
      <c r="L102" s="770"/>
      <c r="M102" s="769"/>
    </row>
    <row r="103" spans="2:13" ht="15" customHeight="1">
      <c r="B103" s="689" t="s">
        <v>213</v>
      </c>
      <c r="C103" s="690" t="str">
        <f>+Introdução!E28</f>
        <v>t</v>
      </c>
      <c r="D103" s="770"/>
      <c r="E103" s="770"/>
      <c r="F103" s="770"/>
      <c r="G103" s="770"/>
      <c r="H103" s="770"/>
      <c r="I103" s="770"/>
      <c r="J103" s="770"/>
      <c r="K103" s="770"/>
      <c r="L103" s="770"/>
      <c r="M103" s="769"/>
    </row>
    <row r="104" spans="2:13">
      <c r="C104" s="366"/>
      <c r="D104" s="366"/>
      <c r="E104" s="366"/>
      <c r="F104" s="366"/>
      <c r="G104" s="366"/>
      <c r="H104" s="366"/>
      <c r="I104" s="366"/>
      <c r="J104" s="366"/>
      <c r="K104" s="366"/>
      <c r="L104" s="366"/>
      <c r="M104" s="367" t="s">
        <v>169</v>
      </c>
    </row>
    <row r="105" spans="2:13">
      <c r="C105" s="382" t="s">
        <v>806</v>
      </c>
      <c r="D105" s="381" t="s">
        <v>113</v>
      </c>
      <c r="E105" s="381" t="s">
        <v>114</v>
      </c>
      <c r="F105" s="381" t="s">
        <v>115</v>
      </c>
      <c r="G105" s="381" t="s">
        <v>116</v>
      </c>
      <c r="H105" s="381" t="s">
        <v>117</v>
      </c>
      <c r="I105" s="381" t="s">
        <v>118</v>
      </c>
      <c r="J105" s="381" t="s">
        <v>119</v>
      </c>
      <c r="K105" s="381" t="s">
        <v>120</v>
      </c>
      <c r="L105" s="381" t="s">
        <v>121</v>
      </c>
      <c r="M105" s="381" t="s">
        <v>52</v>
      </c>
    </row>
    <row r="106" spans="2:13" ht="4.5" customHeight="1">
      <c r="C106" s="368"/>
      <c r="D106" s="369"/>
      <c r="E106" s="369"/>
      <c r="F106" s="369"/>
      <c r="G106" s="369"/>
      <c r="H106" s="369"/>
      <c r="I106" s="369"/>
      <c r="J106" s="369"/>
      <c r="K106" s="369"/>
      <c r="L106" s="369"/>
      <c r="M106" s="369"/>
    </row>
    <row r="107" spans="2:13">
      <c r="B107" s="965">
        <v>1</v>
      </c>
      <c r="C107" s="370" t="s">
        <v>0</v>
      </c>
      <c r="D107" s="966">
        <f t="shared" ref="D107:M107" si="22">SUM(D109:D114)</f>
        <v>0</v>
      </c>
      <c r="E107" s="966">
        <f t="shared" si="22"/>
        <v>0</v>
      </c>
      <c r="F107" s="966">
        <f t="shared" si="22"/>
        <v>0</v>
      </c>
      <c r="G107" s="966">
        <f t="shared" si="22"/>
        <v>0</v>
      </c>
      <c r="H107" s="966">
        <f t="shared" si="22"/>
        <v>0</v>
      </c>
      <c r="I107" s="966">
        <f t="shared" si="22"/>
        <v>0</v>
      </c>
      <c r="J107" s="966">
        <f t="shared" si="22"/>
        <v>0</v>
      </c>
      <c r="K107" s="966">
        <f t="shared" si="22"/>
        <v>0</v>
      </c>
      <c r="L107" s="966">
        <f t="shared" si="22"/>
        <v>0</v>
      </c>
      <c r="M107" s="967">
        <f t="shared" si="22"/>
        <v>0</v>
      </c>
    </row>
    <row r="108" spans="2:13" s="372" customFormat="1" ht="4.5" customHeight="1">
      <c r="B108" s="968"/>
      <c r="C108" s="371"/>
      <c r="D108" s="969"/>
      <c r="E108" s="969"/>
      <c r="F108" s="969"/>
      <c r="G108" s="969"/>
      <c r="H108" s="969"/>
      <c r="I108" s="969"/>
      <c r="J108" s="969"/>
      <c r="K108" s="969"/>
      <c r="L108" s="969"/>
      <c r="M108" s="969"/>
    </row>
    <row r="109" spans="2:13" ht="12.75" customHeight="1">
      <c r="B109" s="970" t="s">
        <v>215</v>
      </c>
      <c r="C109" s="373" t="s">
        <v>205</v>
      </c>
      <c r="D109" s="971"/>
      <c r="E109" s="971"/>
      <c r="F109" s="971"/>
      <c r="G109" s="971"/>
      <c r="H109" s="971"/>
      <c r="I109" s="971"/>
      <c r="J109" s="971"/>
      <c r="K109" s="971"/>
      <c r="L109" s="971"/>
      <c r="M109" s="972">
        <f t="shared" ref="M109:M114" si="23">SUM(D109:L109)</f>
        <v>0</v>
      </c>
    </row>
    <row r="110" spans="2:13">
      <c r="B110" s="970" t="s">
        <v>216</v>
      </c>
      <c r="C110" s="373" t="s">
        <v>206</v>
      </c>
      <c r="D110" s="971"/>
      <c r="E110" s="971"/>
      <c r="F110" s="971"/>
      <c r="G110" s="971"/>
      <c r="H110" s="971"/>
      <c r="I110" s="971"/>
      <c r="J110" s="971"/>
      <c r="K110" s="971"/>
      <c r="L110" s="971"/>
      <c r="M110" s="972">
        <f t="shared" si="23"/>
        <v>0</v>
      </c>
    </row>
    <row r="111" spans="2:13">
      <c r="B111" s="970" t="s">
        <v>217</v>
      </c>
      <c r="C111" s="373" t="s">
        <v>207</v>
      </c>
      <c r="D111" s="971"/>
      <c r="E111" s="971"/>
      <c r="F111" s="971"/>
      <c r="G111" s="971"/>
      <c r="H111" s="971"/>
      <c r="I111" s="971"/>
      <c r="J111" s="971"/>
      <c r="K111" s="971"/>
      <c r="L111" s="971"/>
      <c r="M111" s="972">
        <f t="shared" si="23"/>
        <v>0</v>
      </c>
    </row>
    <row r="112" spans="2:13" ht="13.5" customHeight="1">
      <c r="B112" s="970" t="s">
        <v>218</v>
      </c>
      <c r="C112" s="373" t="s">
        <v>46</v>
      </c>
      <c r="D112" s="971"/>
      <c r="E112" s="971"/>
      <c r="F112" s="971"/>
      <c r="G112" s="971"/>
      <c r="H112" s="971"/>
      <c r="I112" s="971"/>
      <c r="J112" s="971"/>
      <c r="K112" s="971"/>
      <c r="L112" s="971"/>
      <c r="M112" s="972">
        <f t="shared" si="23"/>
        <v>0</v>
      </c>
    </row>
    <row r="113" spans="2:13">
      <c r="B113" s="970" t="s">
        <v>219</v>
      </c>
      <c r="C113" s="373" t="s">
        <v>208</v>
      </c>
      <c r="D113" s="971"/>
      <c r="E113" s="971"/>
      <c r="F113" s="971"/>
      <c r="G113" s="971"/>
      <c r="H113" s="971"/>
      <c r="I113" s="971"/>
      <c r="J113" s="971"/>
      <c r="K113" s="971"/>
      <c r="L113" s="971"/>
      <c r="M113" s="972">
        <f t="shared" si="23"/>
        <v>0</v>
      </c>
    </row>
    <row r="114" spans="2:13">
      <c r="B114" s="973" t="s">
        <v>220</v>
      </c>
      <c r="C114" s="374" t="s">
        <v>9</v>
      </c>
      <c r="D114" s="971"/>
      <c r="E114" s="971"/>
      <c r="F114" s="971"/>
      <c r="G114" s="971"/>
      <c r="H114" s="971"/>
      <c r="I114" s="971"/>
      <c r="J114" s="971"/>
      <c r="K114" s="971"/>
      <c r="L114" s="971"/>
      <c r="M114" s="974">
        <f t="shared" si="23"/>
        <v>0</v>
      </c>
    </row>
    <row r="115" spans="2:13" s="372" customFormat="1" ht="3" customHeight="1">
      <c r="B115" s="968"/>
      <c r="C115" s="371"/>
      <c r="D115" s="969"/>
      <c r="E115" s="969"/>
      <c r="F115" s="969"/>
      <c r="G115" s="969"/>
      <c r="H115" s="969"/>
      <c r="I115" s="969"/>
      <c r="J115" s="969"/>
      <c r="K115" s="969"/>
      <c r="L115" s="969"/>
      <c r="M115" s="969"/>
    </row>
    <row r="116" spans="2:13">
      <c r="B116" s="965">
        <v>2</v>
      </c>
      <c r="C116" s="370" t="s">
        <v>209</v>
      </c>
      <c r="D116" s="966">
        <f t="shared" ref="D116:M116" si="24">SUM(D117:D122)</f>
        <v>0</v>
      </c>
      <c r="E116" s="966">
        <f t="shared" si="24"/>
        <v>0</v>
      </c>
      <c r="F116" s="966">
        <f t="shared" si="24"/>
        <v>0</v>
      </c>
      <c r="G116" s="966">
        <f t="shared" si="24"/>
        <v>0</v>
      </c>
      <c r="H116" s="966">
        <f t="shared" si="24"/>
        <v>0</v>
      </c>
      <c r="I116" s="966">
        <f t="shared" si="24"/>
        <v>0</v>
      </c>
      <c r="J116" s="966">
        <f t="shared" si="24"/>
        <v>0</v>
      </c>
      <c r="K116" s="966">
        <f t="shared" si="24"/>
        <v>0</v>
      </c>
      <c r="L116" s="966">
        <f t="shared" si="24"/>
        <v>0</v>
      </c>
      <c r="M116" s="967">
        <f t="shared" si="24"/>
        <v>0</v>
      </c>
    </row>
    <row r="117" spans="2:13">
      <c r="B117" s="975" t="s">
        <v>201</v>
      </c>
      <c r="C117" s="373" t="s">
        <v>205</v>
      </c>
      <c r="D117" s="971"/>
      <c r="E117" s="971"/>
      <c r="F117" s="971"/>
      <c r="G117" s="971"/>
      <c r="H117" s="971"/>
      <c r="I117" s="971"/>
      <c r="J117" s="971"/>
      <c r="K117" s="971"/>
      <c r="L117" s="971"/>
      <c r="M117" s="972">
        <f t="shared" ref="M117:M122" si="25">SUM(D117:L117)</f>
        <v>0</v>
      </c>
    </row>
    <row r="118" spans="2:13">
      <c r="B118" s="970" t="s">
        <v>202</v>
      </c>
      <c r="C118" s="373" t="s">
        <v>206</v>
      </c>
      <c r="D118" s="971"/>
      <c r="E118" s="971"/>
      <c r="F118" s="971"/>
      <c r="G118" s="971"/>
      <c r="H118" s="971"/>
      <c r="I118" s="971"/>
      <c r="J118" s="971"/>
      <c r="K118" s="971"/>
      <c r="L118" s="971"/>
      <c r="M118" s="972">
        <f t="shared" si="25"/>
        <v>0</v>
      </c>
    </row>
    <row r="119" spans="2:13">
      <c r="B119" s="970" t="s">
        <v>203</v>
      </c>
      <c r="C119" s="373" t="s">
        <v>207</v>
      </c>
      <c r="D119" s="971"/>
      <c r="E119" s="971"/>
      <c r="F119" s="971"/>
      <c r="G119" s="971"/>
      <c r="H119" s="971"/>
      <c r="I119" s="971"/>
      <c r="J119" s="971"/>
      <c r="K119" s="971"/>
      <c r="L119" s="971"/>
      <c r="M119" s="972">
        <f t="shared" si="25"/>
        <v>0</v>
      </c>
    </row>
    <row r="120" spans="2:13">
      <c r="B120" s="970" t="s">
        <v>204</v>
      </c>
      <c r="C120" s="373" t="s">
        <v>46</v>
      </c>
      <c r="D120" s="971"/>
      <c r="E120" s="971"/>
      <c r="F120" s="971"/>
      <c r="G120" s="971"/>
      <c r="H120" s="971"/>
      <c r="I120" s="971"/>
      <c r="J120" s="971"/>
      <c r="K120" s="971"/>
      <c r="L120" s="971"/>
      <c r="M120" s="972">
        <f t="shared" si="25"/>
        <v>0</v>
      </c>
    </row>
    <row r="121" spans="2:13">
      <c r="B121" s="970" t="s">
        <v>221</v>
      </c>
      <c r="C121" s="373" t="s">
        <v>208</v>
      </c>
      <c r="D121" s="971"/>
      <c r="E121" s="971"/>
      <c r="F121" s="971"/>
      <c r="G121" s="971"/>
      <c r="H121" s="971"/>
      <c r="I121" s="971"/>
      <c r="J121" s="971"/>
      <c r="K121" s="971"/>
      <c r="L121" s="971"/>
      <c r="M121" s="972">
        <f t="shared" si="25"/>
        <v>0</v>
      </c>
    </row>
    <row r="122" spans="2:13">
      <c r="B122" s="973" t="s">
        <v>222</v>
      </c>
      <c r="C122" s="375" t="s">
        <v>9</v>
      </c>
      <c r="D122" s="971"/>
      <c r="E122" s="971"/>
      <c r="F122" s="971"/>
      <c r="G122" s="971"/>
      <c r="H122" s="971"/>
      <c r="I122" s="971"/>
      <c r="J122" s="971"/>
      <c r="K122" s="971"/>
      <c r="L122" s="971"/>
      <c r="M122" s="974">
        <f t="shared" si="25"/>
        <v>0</v>
      </c>
    </row>
    <row r="123" spans="2:13" s="372" customFormat="1" ht="4.5" customHeight="1">
      <c r="B123" s="968"/>
      <c r="C123" s="371"/>
      <c r="D123" s="969"/>
      <c r="E123" s="969"/>
      <c r="F123" s="969"/>
      <c r="G123" s="969"/>
      <c r="H123" s="969"/>
      <c r="I123" s="969"/>
      <c r="J123" s="969"/>
      <c r="K123" s="969"/>
      <c r="L123" s="969"/>
      <c r="M123" s="969"/>
    </row>
    <row r="124" spans="2:13">
      <c r="B124" s="965">
        <v>3</v>
      </c>
      <c r="C124" s="370" t="s">
        <v>210</v>
      </c>
      <c r="D124" s="966">
        <f>SUM(D125:D130)</f>
        <v>0</v>
      </c>
      <c r="E124" s="966">
        <f t="shared" ref="E124:L124" si="26">SUM(E125:E130)</f>
        <v>0</v>
      </c>
      <c r="F124" s="966">
        <f t="shared" si="26"/>
        <v>0</v>
      </c>
      <c r="G124" s="966">
        <f t="shared" si="26"/>
        <v>0</v>
      </c>
      <c r="H124" s="966">
        <f t="shared" si="26"/>
        <v>0</v>
      </c>
      <c r="I124" s="966">
        <f t="shared" si="26"/>
        <v>0</v>
      </c>
      <c r="J124" s="966">
        <f t="shared" si="26"/>
        <v>0</v>
      </c>
      <c r="K124" s="966">
        <f t="shared" si="26"/>
        <v>0</v>
      </c>
      <c r="L124" s="966">
        <f t="shared" si="26"/>
        <v>0</v>
      </c>
      <c r="M124" s="967">
        <f>SUM(M125:M130)</f>
        <v>0</v>
      </c>
    </row>
    <row r="125" spans="2:13">
      <c r="B125" s="970" t="s">
        <v>186</v>
      </c>
      <c r="C125" s="373" t="s">
        <v>205</v>
      </c>
      <c r="D125" s="971"/>
      <c r="E125" s="971"/>
      <c r="F125" s="971"/>
      <c r="G125" s="971"/>
      <c r="H125" s="971"/>
      <c r="I125" s="971"/>
      <c r="J125" s="971"/>
      <c r="K125" s="971"/>
      <c r="L125" s="971"/>
      <c r="M125" s="972">
        <f t="shared" ref="M125:M130" si="27">SUM(D125:L125)</f>
        <v>0</v>
      </c>
    </row>
    <row r="126" spans="2:13">
      <c r="B126" s="970" t="s">
        <v>187</v>
      </c>
      <c r="C126" s="373" t="s">
        <v>206</v>
      </c>
      <c r="D126" s="971"/>
      <c r="E126" s="971"/>
      <c r="F126" s="971"/>
      <c r="G126" s="971"/>
      <c r="H126" s="971"/>
      <c r="I126" s="971"/>
      <c r="J126" s="971"/>
      <c r="K126" s="971"/>
      <c r="L126" s="971"/>
      <c r="M126" s="972">
        <f t="shared" si="27"/>
        <v>0</v>
      </c>
    </row>
    <row r="127" spans="2:13">
      <c r="B127" s="970" t="s">
        <v>188</v>
      </c>
      <c r="C127" s="373" t="s">
        <v>207</v>
      </c>
      <c r="D127" s="971"/>
      <c r="E127" s="971"/>
      <c r="F127" s="971"/>
      <c r="G127" s="971"/>
      <c r="H127" s="971"/>
      <c r="I127" s="971"/>
      <c r="J127" s="971"/>
      <c r="K127" s="971"/>
      <c r="L127" s="971"/>
      <c r="M127" s="972">
        <f t="shared" si="27"/>
        <v>0</v>
      </c>
    </row>
    <row r="128" spans="2:13">
      <c r="B128" s="970" t="s">
        <v>200</v>
      </c>
      <c r="C128" s="373" t="s">
        <v>46</v>
      </c>
      <c r="D128" s="971"/>
      <c r="E128" s="971"/>
      <c r="F128" s="971"/>
      <c r="G128" s="971"/>
      <c r="H128" s="971"/>
      <c r="I128" s="971"/>
      <c r="J128" s="971"/>
      <c r="K128" s="971"/>
      <c r="L128" s="971"/>
      <c r="M128" s="972">
        <f t="shared" si="27"/>
        <v>0</v>
      </c>
    </row>
    <row r="129" spans="2:13">
      <c r="B129" s="970" t="s">
        <v>223</v>
      </c>
      <c r="C129" s="373" t="s">
        <v>208</v>
      </c>
      <c r="D129" s="971"/>
      <c r="E129" s="971"/>
      <c r="F129" s="971"/>
      <c r="G129" s="971"/>
      <c r="H129" s="971"/>
      <c r="I129" s="971"/>
      <c r="J129" s="971"/>
      <c r="K129" s="971"/>
      <c r="L129" s="971"/>
      <c r="M129" s="972">
        <f t="shared" si="27"/>
        <v>0</v>
      </c>
    </row>
    <row r="130" spans="2:13">
      <c r="B130" s="970" t="s">
        <v>224</v>
      </c>
      <c r="C130" s="374" t="s">
        <v>9</v>
      </c>
      <c r="D130" s="971"/>
      <c r="E130" s="971"/>
      <c r="F130" s="971"/>
      <c r="G130" s="971"/>
      <c r="H130" s="971"/>
      <c r="I130" s="971"/>
      <c r="J130" s="971"/>
      <c r="K130" s="971"/>
      <c r="L130" s="971"/>
      <c r="M130" s="974">
        <f t="shared" si="27"/>
        <v>0</v>
      </c>
    </row>
    <row r="131" spans="2:13" s="372" customFormat="1" ht="4.5" customHeight="1">
      <c r="B131" s="968"/>
      <c r="C131" s="371"/>
      <c r="D131" s="969"/>
      <c r="E131" s="969"/>
      <c r="F131" s="969"/>
      <c r="G131" s="969"/>
      <c r="H131" s="969"/>
      <c r="I131" s="969"/>
      <c r="J131" s="969"/>
      <c r="K131" s="969"/>
      <c r="L131" s="969"/>
      <c r="M131" s="969"/>
    </row>
    <row r="132" spans="2:13">
      <c r="B132" s="965">
        <v>4</v>
      </c>
      <c r="C132" s="376" t="s">
        <v>211</v>
      </c>
      <c r="D132" s="966">
        <f t="shared" ref="D132:M132" si="28">SUM(D133:D138)</f>
        <v>0</v>
      </c>
      <c r="E132" s="966">
        <f t="shared" si="28"/>
        <v>0</v>
      </c>
      <c r="F132" s="966">
        <f t="shared" si="28"/>
        <v>0</v>
      </c>
      <c r="G132" s="966">
        <f t="shared" si="28"/>
        <v>0</v>
      </c>
      <c r="H132" s="966">
        <f t="shared" si="28"/>
        <v>0</v>
      </c>
      <c r="I132" s="966">
        <f t="shared" si="28"/>
        <v>0</v>
      </c>
      <c r="J132" s="966">
        <f t="shared" si="28"/>
        <v>0</v>
      </c>
      <c r="K132" s="966">
        <f t="shared" si="28"/>
        <v>0</v>
      </c>
      <c r="L132" s="966">
        <f t="shared" si="28"/>
        <v>0</v>
      </c>
      <c r="M132" s="967">
        <f t="shared" si="28"/>
        <v>0</v>
      </c>
    </row>
    <row r="133" spans="2:13">
      <c r="B133" s="970" t="s">
        <v>176</v>
      </c>
      <c r="C133" s="377" t="s">
        <v>205</v>
      </c>
      <c r="D133" s="971"/>
      <c r="E133" s="971"/>
      <c r="F133" s="971"/>
      <c r="G133" s="971"/>
      <c r="H133" s="971"/>
      <c r="I133" s="971"/>
      <c r="J133" s="971"/>
      <c r="K133" s="971"/>
      <c r="L133" s="971"/>
      <c r="M133" s="972">
        <f t="shared" ref="M133:M138" si="29">SUM(D133:L133)</f>
        <v>0</v>
      </c>
    </row>
    <row r="134" spans="2:13">
      <c r="B134" s="970" t="s">
        <v>177</v>
      </c>
      <c r="C134" s="373" t="s">
        <v>206</v>
      </c>
      <c r="D134" s="971"/>
      <c r="E134" s="971"/>
      <c r="F134" s="971"/>
      <c r="G134" s="971"/>
      <c r="H134" s="971"/>
      <c r="I134" s="971"/>
      <c r="J134" s="971"/>
      <c r="K134" s="971"/>
      <c r="L134" s="971"/>
      <c r="M134" s="972">
        <f t="shared" si="29"/>
        <v>0</v>
      </c>
    </row>
    <row r="135" spans="2:13">
      <c r="B135" s="970" t="s">
        <v>178</v>
      </c>
      <c r="C135" s="373" t="s">
        <v>207</v>
      </c>
      <c r="D135" s="971"/>
      <c r="E135" s="971"/>
      <c r="F135" s="971"/>
      <c r="G135" s="971"/>
      <c r="H135" s="971"/>
      <c r="I135" s="971"/>
      <c r="J135" s="971"/>
      <c r="K135" s="971"/>
      <c r="L135" s="971"/>
      <c r="M135" s="972">
        <f t="shared" si="29"/>
        <v>0</v>
      </c>
    </row>
    <row r="136" spans="2:13">
      <c r="B136" s="970" t="s">
        <v>179</v>
      </c>
      <c r="C136" s="373" t="s">
        <v>46</v>
      </c>
      <c r="D136" s="971"/>
      <c r="E136" s="971"/>
      <c r="F136" s="971"/>
      <c r="G136" s="971"/>
      <c r="H136" s="971"/>
      <c r="I136" s="971"/>
      <c r="J136" s="971"/>
      <c r="K136" s="971"/>
      <c r="L136" s="971"/>
      <c r="M136" s="972">
        <f t="shared" si="29"/>
        <v>0</v>
      </c>
    </row>
    <row r="137" spans="2:13">
      <c r="B137" s="970" t="s">
        <v>225</v>
      </c>
      <c r="C137" s="373" t="s">
        <v>208</v>
      </c>
      <c r="D137" s="971"/>
      <c r="E137" s="971"/>
      <c r="F137" s="971"/>
      <c r="G137" s="971"/>
      <c r="H137" s="971"/>
      <c r="I137" s="971"/>
      <c r="J137" s="971"/>
      <c r="K137" s="971"/>
      <c r="L137" s="971"/>
      <c r="M137" s="972">
        <f t="shared" si="29"/>
        <v>0</v>
      </c>
    </row>
    <row r="138" spans="2:13">
      <c r="B138" s="970" t="s">
        <v>226</v>
      </c>
      <c r="C138" s="374" t="s">
        <v>9</v>
      </c>
      <c r="D138" s="971"/>
      <c r="E138" s="971"/>
      <c r="F138" s="971"/>
      <c r="G138" s="971"/>
      <c r="H138" s="971"/>
      <c r="I138" s="971"/>
      <c r="J138" s="971"/>
      <c r="K138" s="971"/>
      <c r="L138" s="971"/>
      <c r="M138" s="974">
        <f t="shared" si="29"/>
        <v>0</v>
      </c>
    </row>
    <row r="139" spans="2:13" s="372" customFormat="1" ht="4.5" customHeight="1">
      <c r="B139" s="968"/>
      <c r="C139" s="371"/>
      <c r="D139" s="969"/>
      <c r="E139" s="969"/>
      <c r="F139" s="969"/>
      <c r="G139" s="969"/>
      <c r="H139" s="969"/>
      <c r="I139" s="969"/>
      <c r="J139" s="969"/>
      <c r="K139" s="969"/>
      <c r="L139" s="969"/>
      <c r="M139" s="969"/>
    </row>
    <row r="140" spans="2:13">
      <c r="B140" s="965">
        <v>5</v>
      </c>
      <c r="C140" s="376" t="s">
        <v>212</v>
      </c>
      <c r="D140" s="966">
        <f t="shared" ref="D140:M140" si="30">SUM(D141:D146)</f>
        <v>0</v>
      </c>
      <c r="E140" s="966">
        <f t="shared" si="30"/>
        <v>0</v>
      </c>
      <c r="F140" s="966">
        <f t="shared" si="30"/>
        <v>0</v>
      </c>
      <c r="G140" s="966">
        <f t="shared" si="30"/>
        <v>0</v>
      </c>
      <c r="H140" s="966">
        <f t="shared" si="30"/>
        <v>0</v>
      </c>
      <c r="I140" s="966">
        <f t="shared" si="30"/>
        <v>0</v>
      </c>
      <c r="J140" s="966">
        <f t="shared" si="30"/>
        <v>0</v>
      </c>
      <c r="K140" s="966">
        <f t="shared" si="30"/>
        <v>0</v>
      </c>
      <c r="L140" s="966">
        <f t="shared" si="30"/>
        <v>0</v>
      </c>
      <c r="M140" s="967">
        <f t="shared" si="30"/>
        <v>0</v>
      </c>
    </row>
    <row r="141" spans="2:13">
      <c r="B141" s="970" t="s">
        <v>227</v>
      </c>
      <c r="C141" s="377" t="s">
        <v>205</v>
      </c>
      <c r="D141" s="971"/>
      <c r="E141" s="971"/>
      <c r="F141" s="971"/>
      <c r="G141" s="971"/>
      <c r="H141" s="971"/>
      <c r="I141" s="971"/>
      <c r="J141" s="971"/>
      <c r="K141" s="971"/>
      <c r="L141" s="971"/>
      <c r="M141" s="972">
        <f t="shared" ref="M141:M146" si="31">SUM(D141:L141)</f>
        <v>0</v>
      </c>
    </row>
    <row r="142" spans="2:13">
      <c r="B142" s="970" t="s">
        <v>228</v>
      </c>
      <c r="C142" s="373" t="s">
        <v>206</v>
      </c>
      <c r="D142" s="971"/>
      <c r="E142" s="971"/>
      <c r="F142" s="971"/>
      <c r="G142" s="971"/>
      <c r="H142" s="971"/>
      <c r="I142" s="971"/>
      <c r="J142" s="971"/>
      <c r="K142" s="971"/>
      <c r="L142" s="971"/>
      <c r="M142" s="972">
        <f t="shared" si="31"/>
        <v>0</v>
      </c>
    </row>
    <row r="143" spans="2:13">
      <c r="B143" s="970" t="s">
        <v>229</v>
      </c>
      <c r="C143" s="373" t="s">
        <v>207</v>
      </c>
      <c r="D143" s="971"/>
      <c r="E143" s="971"/>
      <c r="F143" s="971"/>
      <c r="G143" s="971"/>
      <c r="H143" s="971"/>
      <c r="I143" s="971"/>
      <c r="J143" s="971"/>
      <c r="K143" s="971"/>
      <c r="L143" s="971"/>
      <c r="M143" s="972">
        <f t="shared" si="31"/>
        <v>0</v>
      </c>
    </row>
    <row r="144" spans="2:13">
      <c r="B144" s="970" t="s">
        <v>230</v>
      </c>
      <c r="C144" s="373" t="s">
        <v>46</v>
      </c>
      <c r="D144" s="971"/>
      <c r="E144" s="971"/>
      <c r="F144" s="971"/>
      <c r="G144" s="971"/>
      <c r="H144" s="971"/>
      <c r="I144" s="971"/>
      <c r="J144" s="971"/>
      <c r="K144" s="971"/>
      <c r="L144" s="971"/>
      <c r="M144" s="972">
        <f t="shared" si="31"/>
        <v>0</v>
      </c>
    </row>
    <row r="145" spans="2:13">
      <c r="B145" s="970" t="s">
        <v>231</v>
      </c>
      <c r="C145" s="373" t="s">
        <v>208</v>
      </c>
      <c r="D145" s="971"/>
      <c r="E145" s="971"/>
      <c r="F145" s="971"/>
      <c r="G145" s="971"/>
      <c r="H145" s="971"/>
      <c r="I145" s="971"/>
      <c r="J145" s="971"/>
      <c r="K145" s="971"/>
      <c r="L145" s="971"/>
      <c r="M145" s="972">
        <f t="shared" si="31"/>
        <v>0</v>
      </c>
    </row>
    <row r="146" spans="2:13">
      <c r="B146" s="973" t="s">
        <v>232</v>
      </c>
      <c r="C146" s="374" t="s">
        <v>9</v>
      </c>
      <c r="D146" s="971"/>
      <c r="E146" s="971"/>
      <c r="F146" s="971"/>
      <c r="G146" s="971"/>
      <c r="H146" s="971"/>
      <c r="I146" s="971"/>
      <c r="J146" s="971"/>
      <c r="K146" s="971"/>
      <c r="L146" s="971"/>
      <c r="M146" s="974">
        <f t="shared" si="31"/>
        <v>0</v>
      </c>
    </row>
    <row r="147" spans="2:13" s="372" customFormat="1" ht="4.5" customHeight="1">
      <c r="B147" s="378"/>
      <c r="C147" s="379"/>
      <c r="D147" s="969"/>
      <c r="E147" s="969"/>
      <c r="F147" s="969"/>
      <c r="G147" s="969"/>
      <c r="H147" s="969"/>
      <c r="I147" s="969"/>
      <c r="J147" s="969"/>
      <c r="K147" s="969"/>
      <c r="L147" s="969"/>
      <c r="M147" s="969"/>
    </row>
    <row r="148" spans="2:13">
      <c r="B148" s="965">
        <v>6</v>
      </c>
      <c r="C148" s="380" t="s">
        <v>334</v>
      </c>
      <c r="D148" s="966">
        <f>D107+D116+D124+D132+D140</f>
        <v>0</v>
      </c>
      <c r="E148" s="966">
        <f t="shared" ref="E148:M148" si="32">E107+E116+E124+E132+E140</f>
        <v>0</v>
      </c>
      <c r="F148" s="966">
        <f t="shared" si="32"/>
        <v>0</v>
      </c>
      <c r="G148" s="966">
        <f t="shared" si="32"/>
        <v>0</v>
      </c>
      <c r="H148" s="966">
        <f t="shared" si="32"/>
        <v>0</v>
      </c>
      <c r="I148" s="966">
        <f t="shared" si="32"/>
        <v>0</v>
      </c>
      <c r="J148" s="966">
        <f t="shared" si="32"/>
        <v>0</v>
      </c>
      <c r="K148" s="966">
        <f t="shared" si="32"/>
        <v>0</v>
      </c>
      <c r="L148" s="966">
        <f t="shared" si="32"/>
        <v>0</v>
      </c>
      <c r="M148" s="967">
        <f t="shared" si="32"/>
        <v>0</v>
      </c>
    </row>
  </sheetData>
  <mergeCells count="1">
    <mergeCell ref="B3:M3"/>
  </mergeCells>
  <hyperlinks>
    <hyperlink ref="A1" location="ÍNDICE!B2" display="Indíce"/>
  </hyperlinks>
  <printOptions horizontalCentered="1"/>
  <pageMargins left="0.31496062992125984" right="0.31496062992125984" top="0.74803149606299213" bottom="0.74803149606299213" header="0.31496062992125984" footer="0.31496062992125984"/>
  <pageSetup paperSize="9" scale="85" orientation="landscape" r:id="rId1"/>
  <ignoredErrors>
    <ignoredError sqref="D26:L26 D42:L42" formulaRange="1"/>
    <ignoredError sqref="M42 M26" formula="1" formulaRange="1"/>
    <ignoredError sqref="M34 M18" formula="1"/>
  </ignoredError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pageSetUpPr fitToPage="1"/>
  </sheetPr>
  <dimension ref="A1:AB31"/>
  <sheetViews>
    <sheetView showGridLines="0" workbookViewId="0">
      <selection activeCell="B4" sqref="B4"/>
    </sheetView>
  </sheetViews>
  <sheetFormatPr defaultRowHeight="12.75"/>
  <cols>
    <col min="1" max="1" width="5.85546875" style="8" customWidth="1"/>
    <col min="2" max="2" width="3.42578125" style="8" customWidth="1"/>
    <col min="3" max="3" width="40.42578125" style="8" customWidth="1"/>
    <col min="4" max="4" width="1" style="387" customWidth="1"/>
    <col min="5" max="8" width="12.28515625" style="8" customWidth="1"/>
    <col min="9" max="9" width="1" style="8" customWidth="1"/>
    <col min="10" max="13" width="12.28515625" style="8" customWidth="1"/>
    <col min="14" max="14" width="1" style="8" customWidth="1"/>
    <col min="15" max="18" width="12.28515625" style="8" customWidth="1"/>
    <col min="19" max="251" width="9.140625" style="8"/>
    <col min="252" max="252" width="17.42578125" style="8" customWidth="1"/>
    <col min="253" max="258" width="10.85546875" style="8" customWidth="1"/>
    <col min="259" max="259" width="1.85546875" style="8" customWidth="1"/>
    <col min="260" max="260" width="8.85546875" style="8" customWidth="1"/>
    <col min="261" max="262" width="0.28515625" style="8" customWidth="1"/>
    <col min="263" max="507" width="9.140625" style="8"/>
    <col min="508" max="508" width="17.42578125" style="8" customWidth="1"/>
    <col min="509" max="514" width="10.85546875" style="8" customWidth="1"/>
    <col min="515" max="515" width="1.85546875" style="8" customWidth="1"/>
    <col min="516" max="516" width="8.85546875" style="8" customWidth="1"/>
    <col min="517" max="518" width="0.28515625" style="8" customWidth="1"/>
    <col min="519" max="763" width="9.140625" style="8"/>
    <col min="764" max="764" width="17.42578125" style="8" customWidth="1"/>
    <col min="765" max="770" width="10.85546875" style="8" customWidth="1"/>
    <col min="771" max="771" width="1.85546875" style="8" customWidth="1"/>
    <col min="772" max="772" width="8.85546875" style="8" customWidth="1"/>
    <col min="773" max="774" width="0.28515625" style="8" customWidth="1"/>
    <col min="775" max="1019" width="9.140625" style="8"/>
    <col min="1020" max="1020" width="17.42578125" style="8" customWidth="1"/>
    <col min="1021" max="1026" width="10.85546875" style="8" customWidth="1"/>
    <col min="1027" max="1027" width="1.85546875" style="8" customWidth="1"/>
    <col min="1028" max="1028" width="8.85546875" style="8" customWidth="1"/>
    <col min="1029" max="1030" width="0.28515625" style="8" customWidth="1"/>
    <col min="1031" max="1275" width="9.140625" style="8"/>
    <col min="1276" max="1276" width="17.42578125" style="8" customWidth="1"/>
    <col min="1277" max="1282" width="10.85546875" style="8" customWidth="1"/>
    <col min="1283" max="1283" width="1.85546875" style="8" customWidth="1"/>
    <col min="1284" max="1284" width="8.85546875" style="8" customWidth="1"/>
    <col min="1285" max="1286" width="0.28515625" style="8" customWidth="1"/>
    <col min="1287" max="1531" width="9.140625" style="8"/>
    <col min="1532" max="1532" width="17.42578125" style="8" customWidth="1"/>
    <col min="1533" max="1538" width="10.85546875" style="8" customWidth="1"/>
    <col min="1539" max="1539" width="1.85546875" style="8" customWidth="1"/>
    <col min="1540" max="1540" width="8.85546875" style="8" customWidth="1"/>
    <col min="1541" max="1542" width="0.28515625" style="8" customWidth="1"/>
    <col min="1543" max="1787" width="9.140625" style="8"/>
    <col min="1788" max="1788" width="17.42578125" style="8" customWidth="1"/>
    <col min="1789" max="1794" width="10.85546875" style="8" customWidth="1"/>
    <col min="1795" max="1795" width="1.85546875" style="8" customWidth="1"/>
    <col min="1796" max="1796" width="8.85546875" style="8" customWidth="1"/>
    <col min="1797" max="1798" width="0.28515625" style="8" customWidth="1"/>
    <col min="1799" max="2043" width="9.140625" style="8"/>
    <col min="2044" max="2044" width="17.42578125" style="8" customWidth="1"/>
    <col min="2045" max="2050" width="10.85546875" style="8" customWidth="1"/>
    <col min="2051" max="2051" width="1.85546875" style="8" customWidth="1"/>
    <col min="2052" max="2052" width="8.85546875" style="8" customWidth="1"/>
    <col min="2053" max="2054" width="0.28515625" style="8" customWidth="1"/>
    <col min="2055" max="2299" width="9.140625" style="8"/>
    <col min="2300" max="2300" width="17.42578125" style="8" customWidth="1"/>
    <col min="2301" max="2306" width="10.85546875" style="8" customWidth="1"/>
    <col min="2307" max="2307" width="1.85546875" style="8" customWidth="1"/>
    <col min="2308" max="2308" width="8.85546875" style="8" customWidth="1"/>
    <col min="2309" max="2310" width="0.28515625" style="8" customWidth="1"/>
    <col min="2311" max="2555" width="9.140625" style="8"/>
    <col min="2556" max="2556" width="17.42578125" style="8" customWidth="1"/>
    <col min="2557" max="2562" width="10.85546875" style="8" customWidth="1"/>
    <col min="2563" max="2563" width="1.85546875" style="8" customWidth="1"/>
    <col min="2564" max="2564" width="8.85546875" style="8" customWidth="1"/>
    <col min="2565" max="2566" width="0.28515625" style="8" customWidth="1"/>
    <col min="2567" max="2811" width="9.140625" style="8"/>
    <col min="2812" max="2812" width="17.42578125" style="8" customWidth="1"/>
    <col min="2813" max="2818" width="10.85546875" style="8" customWidth="1"/>
    <col min="2819" max="2819" width="1.85546875" style="8" customWidth="1"/>
    <col min="2820" max="2820" width="8.85546875" style="8" customWidth="1"/>
    <col min="2821" max="2822" width="0.28515625" style="8" customWidth="1"/>
    <col min="2823" max="3067" width="9.140625" style="8"/>
    <col min="3068" max="3068" width="17.42578125" style="8" customWidth="1"/>
    <col min="3069" max="3074" width="10.85546875" style="8" customWidth="1"/>
    <col min="3075" max="3075" width="1.85546875" style="8" customWidth="1"/>
    <col min="3076" max="3076" width="8.85546875" style="8" customWidth="1"/>
    <col min="3077" max="3078" width="0.28515625" style="8" customWidth="1"/>
    <col min="3079" max="3323" width="9.140625" style="8"/>
    <col min="3324" max="3324" width="17.42578125" style="8" customWidth="1"/>
    <col min="3325" max="3330" width="10.85546875" style="8" customWidth="1"/>
    <col min="3331" max="3331" width="1.85546875" style="8" customWidth="1"/>
    <col min="3332" max="3332" width="8.85546875" style="8" customWidth="1"/>
    <col min="3333" max="3334" width="0.28515625" style="8" customWidth="1"/>
    <col min="3335" max="3579" width="9.140625" style="8"/>
    <col min="3580" max="3580" width="17.42578125" style="8" customWidth="1"/>
    <col min="3581" max="3586" width="10.85546875" style="8" customWidth="1"/>
    <col min="3587" max="3587" width="1.85546875" style="8" customWidth="1"/>
    <col min="3588" max="3588" width="8.85546875" style="8" customWidth="1"/>
    <col min="3589" max="3590" width="0.28515625" style="8" customWidth="1"/>
    <col min="3591" max="3835" width="9.140625" style="8"/>
    <col min="3836" max="3836" width="17.42578125" style="8" customWidth="1"/>
    <col min="3837" max="3842" width="10.85546875" style="8" customWidth="1"/>
    <col min="3843" max="3843" width="1.85546875" style="8" customWidth="1"/>
    <col min="3844" max="3844" width="8.85546875" style="8" customWidth="1"/>
    <col min="3845" max="3846" width="0.28515625" style="8" customWidth="1"/>
    <col min="3847" max="4091" width="9.140625" style="8"/>
    <col min="4092" max="4092" width="17.42578125" style="8" customWidth="1"/>
    <col min="4093" max="4098" width="10.85546875" style="8" customWidth="1"/>
    <col min="4099" max="4099" width="1.85546875" style="8" customWidth="1"/>
    <col min="4100" max="4100" width="8.85546875" style="8" customWidth="1"/>
    <col min="4101" max="4102" width="0.28515625" style="8" customWidth="1"/>
    <col min="4103" max="4347" width="9.140625" style="8"/>
    <col min="4348" max="4348" width="17.42578125" style="8" customWidth="1"/>
    <col min="4349" max="4354" width="10.85546875" style="8" customWidth="1"/>
    <col min="4355" max="4355" width="1.85546875" style="8" customWidth="1"/>
    <col min="4356" max="4356" width="8.85546875" style="8" customWidth="1"/>
    <col min="4357" max="4358" width="0.28515625" style="8" customWidth="1"/>
    <col min="4359" max="4603" width="9.140625" style="8"/>
    <col min="4604" max="4604" width="17.42578125" style="8" customWidth="1"/>
    <col min="4605" max="4610" width="10.85546875" style="8" customWidth="1"/>
    <col min="4611" max="4611" width="1.85546875" style="8" customWidth="1"/>
    <col min="4612" max="4612" width="8.85546875" style="8" customWidth="1"/>
    <col min="4613" max="4614" width="0.28515625" style="8" customWidth="1"/>
    <col min="4615" max="4859" width="9.140625" style="8"/>
    <col min="4860" max="4860" width="17.42578125" style="8" customWidth="1"/>
    <col min="4861" max="4866" width="10.85546875" style="8" customWidth="1"/>
    <col min="4867" max="4867" width="1.85546875" style="8" customWidth="1"/>
    <col min="4868" max="4868" width="8.85546875" style="8" customWidth="1"/>
    <col min="4869" max="4870" width="0.28515625" style="8" customWidth="1"/>
    <col min="4871" max="5115" width="9.140625" style="8"/>
    <col min="5116" max="5116" width="17.42578125" style="8" customWidth="1"/>
    <col min="5117" max="5122" width="10.85546875" style="8" customWidth="1"/>
    <col min="5123" max="5123" width="1.85546875" style="8" customWidth="1"/>
    <col min="5124" max="5124" width="8.85546875" style="8" customWidth="1"/>
    <col min="5125" max="5126" width="0.28515625" style="8" customWidth="1"/>
    <col min="5127" max="5371" width="9.140625" style="8"/>
    <col min="5372" max="5372" width="17.42578125" style="8" customWidth="1"/>
    <col min="5373" max="5378" width="10.85546875" style="8" customWidth="1"/>
    <col min="5379" max="5379" width="1.85546875" style="8" customWidth="1"/>
    <col min="5380" max="5380" width="8.85546875" style="8" customWidth="1"/>
    <col min="5381" max="5382" width="0.28515625" style="8" customWidth="1"/>
    <col min="5383" max="5627" width="9.140625" style="8"/>
    <col min="5628" max="5628" width="17.42578125" style="8" customWidth="1"/>
    <col min="5629" max="5634" width="10.85546875" style="8" customWidth="1"/>
    <col min="5635" max="5635" width="1.85546875" style="8" customWidth="1"/>
    <col min="5636" max="5636" width="8.85546875" style="8" customWidth="1"/>
    <col min="5637" max="5638" width="0.28515625" style="8" customWidth="1"/>
    <col min="5639" max="5883" width="9.140625" style="8"/>
    <col min="5884" max="5884" width="17.42578125" style="8" customWidth="1"/>
    <col min="5885" max="5890" width="10.85546875" style="8" customWidth="1"/>
    <col min="5891" max="5891" width="1.85546875" style="8" customWidth="1"/>
    <col min="5892" max="5892" width="8.85546875" style="8" customWidth="1"/>
    <col min="5893" max="5894" width="0.28515625" style="8" customWidth="1"/>
    <col min="5895" max="6139" width="9.140625" style="8"/>
    <col min="6140" max="6140" width="17.42578125" style="8" customWidth="1"/>
    <col min="6141" max="6146" width="10.85546875" style="8" customWidth="1"/>
    <col min="6147" max="6147" width="1.85546875" style="8" customWidth="1"/>
    <col min="6148" max="6148" width="8.85546875" style="8" customWidth="1"/>
    <col min="6149" max="6150" width="0.28515625" style="8" customWidth="1"/>
    <col min="6151" max="6395" width="9.140625" style="8"/>
    <col min="6396" max="6396" width="17.42578125" style="8" customWidth="1"/>
    <col min="6397" max="6402" width="10.85546875" style="8" customWidth="1"/>
    <col min="6403" max="6403" width="1.85546875" style="8" customWidth="1"/>
    <col min="6404" max="6404" width="8.85546875" style="8" customWidth="1"/>
    <col min="6405" max="6406" width="0.28515625" style="8" customWidth="1"/>
    <col min="6407" max="6651" width="9.140625" style="8"/>
    <col min="6652" max="6652" width="17.42578125" style="8" customWidth="1"/>
    <col min="6653" max="6658" width="10.85546875" style="8" customWidth="1"/>
    <col min="6659" max="6659" width="1.85546875" style="8" customWidth="1"/>
    <col min="6660" max="6660" width="8.85546875" style="8" customWidth="1"/>
    <col min="6661" max="6662" width="0.28515625" style="8" customWidth="1"/>
    <col min="6663" max="6907" width="9.140625" style="8"/>
    <col min="6908" max="6908" width="17.42578125" style="8" customWidth="1"/>
    <col min="6909" max="6914" width="10.85546875" style="8" customWidth="1"/>
    <col min="6915" max="6915" width="1.85546875" style="8" customWidth="1"/>
    <col min="6916" max="6916" width="8.85546875" style="8" customWidth="1"/>
    <col min="6917" max="6918" width="0.28515625" style="8" customWidth="1"/>
    <col min="6919" max="7163" width="9.140625" style="8"/>
    <col min="7164" max="7164" width="17.42578125" style="8" customWidth="1"/>
    <col min="7165" max="7170" width="10.85546875" style="8" customWidth="1"/>
    <col min="7171" max="7171" width="1.85546875" style="8" customWidth="1"/>
    <col min="7172" max="7172" width="8.85546875" style="8" customWidth="1"/>
    <col min="7173" max="7174" width="0.28515625" style="8" customWidth="1"/>
    <col min="7175" max="7419" width="9.140625" style="8"/>
    <col min="7420" max="7420" width="17.42578125" style="8" customWidth="1"/>
    <col min="7421" max="7426" width="10.85546875" style="8" customWidth="1"/>
    <col min="7427" max="7427" width="1.85546875" style="8" customWidth="1"/>
    <col min="7428" max="7428" width="8.85546875" style="8" customWidth="1"/>
    <col min="7429" max="7430" width="0.28515625" style="8" customWidth="1"/>
    <col min="7431" max="7675" width="9.140625" style="8"/>
    <col min="7676" max="7676" width="17.42578125" style="8" customWidth="1"/>
    <col min="7677" max="7682" width="10.85546875" style="8" customWidth="1"/>
    <col min="7683" max="7683" width="1.85546875" style="8" customWidth="1"/>
    <col min="7684" max="7684" width="8.85546875" style="8" customWidth="1"/>
    <col min="7685" max="7686" width="0.28515625" style="8" customWidth="1"/>
    <col min="7687" max="7931" width="9.140625" style="8"/>
    <col min="7932" max="7932" width="17.42578125" style="8" customWidth="1"/>
    <col min="7933" max="7938" width="10.85546875" style="8" customWidth="1"/>
    <col min="7939" max="7939" width="1.85546875" style="8" customWidth="1"/>
    <col min="7940" max="7940" width="8.85546875" style="8" customWidth="1"/>
    <col min="7941" max="7942" width="0.28515625" style="8" customWidth="1"/>
    <col min="7943" max="8187" width="9.140625" style="8"/>
    <col min="8188" max="8188" width="17.42578125" style="8" customWidth="1"/>
    <col min="8189" max="8194" width="10.85546875" style="8" customWidth="1"/>
    <col min="8195" max="8195" width="1.85546875" style="8" customWidth="1"/>
    <col min="8196" max="8196" width="8.85546875" style="8" customWidth="1"/>
    <col min="8197" max="8198" width="0.28515625" style="8" customWidth="1"/>
    <col min="8199" max="8443" width="9.140625" style="8"/>
    <col min="8444" max="8444" width="17.42578125" style="8" customWidth="1"/>
    <col min="8445" max="8450" width="10.85546875" style="8" customWidth="1"/>
    <col min="8451" max="8451" width="1.85546875" style="8" customWidth="1"/>
    <col min="8452" max="8452" width="8.85546875" style="8" customWidth="1"/>
    <col min="8453" max="8454" width="0.28515625" style="8" customWidth="1"/>
    <col min="8455" max="8699" width="9.140625" style="8"/>
    <col min="8700" max="8700" width="17.42578125" style="8" customWidth="1"/>
    <col min="8701" max="8706" width="10.85546875" style="8" customWidth="1"/>
    <col min="8707" max="8707" width="1.85546875" style="8" customWidth="1"/>
    <col min="8708" max="8708" width="8.85546875" style="8" customWidth="1"/>
    <col min="8709" max="8710" width="0.28515625" style="8" customWidth="1"/>
    <col min="8711" max="8955" width="9.140625" style="8"/>
    <col min="8956" max="8956" width="17.42578125" style="8" customWidth="1"/>
    <col min="8957" max="8962" width="10.85546875" style="8" customWidth="1"/>
    <col min="8963" max="8963" width="1.85546875" style="8" customWidth="1"/>
    <col min="8964" max="8964" width="8.85546875" style="8" customWidth="1"/>
    <col min="8965" max="8966" width="0.28515625" style="8" customWidth="1"/>
    <col min="8967" max="9211" width="9.140625" style="8"/>
    <col min="9212" max="9212" width="17.42578125" style="8" customWidth="1"/>
    <col min="9213" max="9218" width="10.85546875" style="8" customWidth="1"/>
    <col min="9219" max="9219" width="1.85546875" style="8" customWidth="1"/>
    <col min="9220" max="9220" width="8.85546875" style="8" customWidth="1"/>
    <col min="9221" max="9222" width="0.28515625" style="8" customWidth="1"/>
    <col min="9223" max="9467" width="9.140625" style="8"/>
    <col min="9468" max="9468" width="17.42578125" style="8" customWidth="1"/>
    <col min="9469" max="9474" width="10.85546875" style="8" customWidth="1"/>
    <col min="9475" max="9475" width="1.85546875" style="8" customWidth="1"/>
    <col min="9476" max="9476" width="8.85546875" style="8" customWidth="1"/>
    <col min="9477" max="9478" width="0.28515625" style="8" customWidth="1"/>
    <col min="9479" max="9723" width="9.140625" style="8"/>
    <col min="9724" max="9724" width="17.42578125" style="8" customWidth="1"/>
    <col min="9725" max="9730" width="10.85546875" style="8" customWidth="1"/>
    <col min="9731" max="9731" width="1.85546875" style="8" customWidth="1"/>
    <col min="9732" max="9732" width="8.85546875" style="8" customWidth="1"/>
    <col min="9733" max="9734" width="0.28515625" style="8" customWidth="1"/>
    <col min="9735" max="9979" width="9.140625" style="8"/>
    <col min="9980" max="9980" width="17.42578125" style="8" customWidth="1"/>
    <col min="9981" max="9986" width="10.85546875" style="8" customWidth="1"/>
    <col min="9987" max="9987" width="1.85546875" style="8" customWidth="1"/>
    <col min="9988" max="9988" width="8.85546875" style="8" customWidth="1"/>
    <col min="9989" max="9990" width="0.28515625" style="8" customWidth="1"/>
    <col min="9991" max="10235" width="9.140625" style="8"/>
    <col min="10236" max="10236" width="17.42578125" style="8" customWidth="1"/>
    <col min="10237" max="10242" width="10.85546875" style="8" customWidth="1"/>
    <col min="10243" max="10243" width="1.85546875" style="8" customWidth="1"/>
    <col min="10244" max="10244" width="8.85546875" style="8" customWidth="1"/>
    <col min="10245" max="10246" width="0.28515625" style="8" customWidth="1"/>
    <col min="10247" max="10491" width="9.140625" style="8"/>
    <col min="10492" max="10492" width="17.42578125" style="8" customWidth="1"/>
    <col min="10493" max="10498" width="10.85546875" style="8" customWidth="1"/>
    <col min="10499" max="10499" width="1.85546875" style="8" customWidth="1"/>
    <col min="10500" max="10500" width="8.85546875" style="8" customWidth="1"/>
    <col min="10501" max="10502" width="0.28515625" style="8" customWidth="1"/>
    <col min="10503" max="10747" width="9.140625" style="8"/>
    <col min="10748" max="10748" width="17.42578125" style="8" customWidth="1"/>
    <col min="10749" max="10754" width="10.85546875" style="8" customWidth="1"/>
    <col min="10755" max="10755" width="1.85546875" style="8" customWidth="1"/>
    <col min="10756" max="10756" width="8.85546875" style="8" customWidth="1"/>
    <col min="10757" max="10758" width="0.28515625" style="8" customWidth="1"/>
    <col min="10759" max="11003" width="9.140625" style="8"/>
    <col min="11004" max="11004" width="17.42578125" style="8" customWidth="1"/>
    <col min="11005" max="11010" width="10.85546875" style="8" customWidth="1"/>
    <col min="11011" max="11011" width="1.85546875" style="8" customWidth="1"/>
    <col min="11012" max="11012" width="8.85546875" style="8" customWidth="1"/>
    <col min="11013" max="11014" width="0.28515625" style="8" customWidth="1"/>
    <col min="11015" max="11259" width="9.140625" style="8"/>
    <col min="11260" max="11260" width="17.42578125" style="8" customWidth="1"/>
    <col min="11261" max="11266" width="10.85546875" style="8" customWidth="1"/>
    <col min="11267" max="11267" width="1.85546875" style="8" customWidth="1"/>
    <col min="11268" max="11268" width="8.85546875" style="8" customWidth="1"/>
    <col min="11269" max="11270" width="0.28515625" style="8" customWidth="1"/>
    <col min="11271" max="11515" width="9.140625" style="8"/>
    <col min="11516" max="11516" width="17.42578125" style="8" customWidth="1"/>
    <col min="11517" max="11522" width="10.85546875" style="8" customWidth="1"/>
    <col min="11523" max="11523" width="1.85546875" style="8" customWidth="1"/>
    <col min="11524" max="11524" width="8.85546875" style="8" customWidth="1"/>
    <col min="11525" max="11526" width="0.28515625" style="8" customWidth="1"/>
    <col min="11527" max="11771" width="9.140625" style="8"/>
    <col min="11772" max="11772" width="17.42578125" style="8" customWidth="1"/>
    <col min="11773" max="11778" width="10.85546875" style="8" customWidth="1"/>
    <col min="11779" max="11779" width="1.85546875" style="8" customWidth="1"/>
    <col min="11780" max="11780" width="8.85546875" style="8" customWidth="1"/>
    <col min="11781" max="11782" width="0.28515625" style="8" customWidth="1"/>
    <col min="11783" max="12027" width="9.140625" style="8"/>
    <col min="12028" max="12028" width="17.42578125" style="8" customWidth="1"/>
    <col min="12029" max="12034" width="10.85546875" style="8" customWidth="1"/>
    <col min="12035" max="12035" width="1.85546875" style="8" customWidth="1"/>
    <col min="12036" max="12036" width="8.85546875" style="8" customWidth="1"/>
    <col min="12037" max="12038" width="0.28515625" style="8" customWidth="1"/>
    <col min="12039" max="12283" width="9.140625" style="8"/>
    <col min="12284" max="12284" width="17.42578125" style="8" customWidth="1"/>
    <col min="12285" max="12290" width="10.85546875" style="8" customWidth="1"/>
    <col min="12291" max="12291" width="1.85546875" style="8" customWidth="1"/>
    <col min="12292" max="12292" width="8.85546875" style="8" customWidth="1"/>
    <col min="12293" max="12294" width="0.28515625" style="8" customWidth="1"/>
    <col min="12295" max="12539" width="9.140625" style="8"/>
    <col min="12540" max="12540" width="17.42578125" style="8" customWidth="1"/>
    <col min="12541" max="12546" width="10.85546875" style="8" customWidth="1"/>
    <col min="12547" max="12547" width="1.85546875" style="8" customWidth="1"/>
    <col min="12548" max="12548" width="8.85546875" style="8" customWidth="1"/>
    <col min="12549" max="12550" width="0.28515625" style="8" customWidth="1"/>
    <col min="12551" max="12795" width="9.140625" style="8"/>
    <col min="12796" max="12796" width="17.42578125" style="8" customWidth="1"/>
    <col min="12797" max="12802" width="10.85546875" style="8" customWidth="1"/>
    <col min="12803" max="12803" width="1.85546875" style="8" customWidth="1"/>
    <col min="12804" max="12804" width="8.85546875" style="8" customWidth="1"/>
    <col min="12805" max="12806" width="0.28515625" style="8" customWidth="1"/>
    <col min="12807" max="13051" width="9.140625" style="8"/>
    <col min="13052" max="13052" width="17.42578125" style="8" customWidth="1"/>
    <col min="13053" max="13058" width="10.85546875" style="8" customWidth="1"/>
    <col min="13059" max="13059" width="1.85546875" style="8" customWidth="1"/>
    <col min="13060" max="13060" width="8.85546875" style="8" customWidth="1"/>
    <col min="13061" max="13062" width="0.28515625" style="8" customWidth="1"/>
    <col min="13063" max="13307" width="9.140625" style="8"/>
    <col min="13308" max="13308" width="17.42578125" style="8" customWidth="1"/>
    <col min="13309" max="13314" width="10.85546875" style="8" customWidth="1"/>
    <col min="13315" max="13315" width="1.85546875" style="8" customWidth="1"/>
    <col min="13316" max="13316" width="8.85546875" style="8" customWidth="1"/>
    <col min="13317" max="13318" width="0.28515625" style="8" customWidth="1"/>
    <col min="13319" max="13563" width="9.140625" style="8"/>
    <col min="13564" max="13564" width="17.42578125" style="8" customWidth="1"/>
    <col min="13565" max="13570" width="10.85546875" style="8" customWidth="1"/>
    <col min="13571" max="13571" width="1.85546875" style="8" customWidth="1"/>
    <col min="13572" max="13572" width="8.85546875" style="8" customWidth="1"/>
    <col min="13573" max="13574" width="0.28515625" style="8" customWidth="1"/>
    <col min="13575" max="13819" width="9.140625" style="8"/>
    <col min="13820" max="13820" width="17.42578125" style="8" customWidth="1"/>
    <col min="13821" max="13826" width="10.85546875" style="8" customWidth="1"/>
    <col min="13827" max="13827" width="1.85546875" style="8" customWidth="1"/>
    <col min="13828" max="13828" width="8.85546875" style="8" customWidth="1"/>
    <col min="13829" max="13830" width="0.28515625" style="8" customWidth="1"/>
    <col min="13831" max="14075" width="9.140625" style="8"/>
    <col min="14076" max="14076" width="17.42578125" style="8" customWidth="1"/>
    <col min="14077" max="14082" width="10.85546875" style="8" customWidth="1"/>
    <col min="14083" max="14083" width="1.85546875" style="8" customWidth="1"/>
    <col min="14084" max="14084" width="8.85546875" style="8" customWidth="1"/>
    <col min="14085" max="14086" width="0.28515625" style="8" customWidth="1"/>
    <col min="14087" max="14331" width="9.140625" style="8"/>
    <col min="14332" max="14332" width="17.42578125" style="8" customWidth="1"/>
    <col min="14333" max="14338" width="10.85546875" style="8" customWidth="1"/>
    <col min="14339" max="14339" width="1.85546875" style="8" customWidth="1"/>
    <col min="14340" max="14340" width="8.85546875" style="8" customWidth="1"/>
    <col min="14341" max="14342" width="0.28515625" style="8" customWidth="1"/>
    <col min="14343" max="14587" width="9.140625" style="8"/>
    <col min="14588" max="14588" width="17.42578125" style="8" customWidth="1"/>
    <col min="14589" max="14594" width="10.85546875" style="8" customWidth="1"/>
    <col min="14595" max="14595" width="1.85546875" style="8" customWidth="1"/>
    <col min="14596" max="14596" width="8.85546875" style="8" customWidth="1"/>
    <col min="14597" max="14598" width="0.28515625" style="8" customWidth="1"/>
    <col min="14599" max="14843" width="9.140625" style="8"/>
    <col min="14844" max="14844" width="17.42578125" style="8" customWidth="1"/>
    <col min="14845" max="14850" width="10.85546875" style="8" customWidth="1"/>
    <col min="14851" max="14851" width="1.85546875" style="8" customWidth="1"/>
    <col min="14852" max="14852" width="8.85546875" style="8" customWidth="1"/>
    <col min="14853" max="14854" width="0.28515625" style="8" customWidth="1"/>
    <col min="14855" max="15099" width="9.140625" style="8"/>
    <col min="15100" max="15100" width="17.42578125" style="8" customWidth="1"/>
    <col min="15101" max="15106" width="10.85546875" style="8" customWidth="1"/>
    <col min="15107" max="15107" width="1.85546875" style="8" customWidth="1"/>
    <col min="15108" max="15108" width="8.85546875" style="8" customWidth="1"/>
    <col min="15109" max="15110" width="0.28515625" style="8" customWidth="1"/>
    <col min="15111" max="15355" width="9.140625" style="8"/>
    <col min="15356" max="15356" width="17.42578125" style="8" customWidth="1"/>
    <col min="15357" max="15362" width="10.85546875" style="8" customWidth="1"/>
    <col min="15363" max="15363" width="1.85546875" style="8" customWidth="1"/>
    <col min="15364" max="15364" width="8.85546875" style="8" customWidth="1"/>
    <col min="15365" max="15366" width="0.28515625" style="8" customWidth="1"/>
    <col min="15367" max="15611" width="9.140625" style="8"/>
    <col min="15612" max="15612" width="17.42578125" style="8" customWidth="1"/>
    <col min="15613" max="15618" width="10.85546875" style="8" customWidth="1"/>
    <col min="15619" max="15619" width="1.85546875" style="8" customWidth="1"/>
    <col min="15620" max="15620" width="8.85546875" style="8" customWidth="1"/>
    <col min="15621" max="15622" width="0.28515625" style="8" customWidth="1"/>
    <col min="15623" max="15867" width="9.140625" style="8"/>
    <col min="15868" max="15868" width="17.42578125" style="8" customWidth="1"/>
    <col min="15869" max="15874" width="10.85546875" style="8" customWidth="1"/>
    <col min="15875" max="15875" width="1.85546875" style="8" customWidth="1"/>
    <col min="15876" max="15876" width="8.85546875" style="8" customWidth="1"/>
    <col min="15877" max="15878" width="0.28515625" style="8" customWidth="1"/>
    <col min="15879" max="16123" width="9.140625" style="8"/>
    <col min="16124" max="16124" width="17.42578125" style="8" customWidth="1"/>
    <col min="16125" max="16130" width="10.85546875" style="8" customWidth="1"/>
    <col min="16131" max="16131" width="1.85546875" style="8" customWidth="1"/>
    <col min="16132" max="16132" width="8.85546875" style="8" customWidth="1"/>
    <col min="16133" max="16134" width="0.28515625" style="8" customWidth="1"/>
    <col min="16135" max="16384" width="9.140625" style="8"/>
  </cols>
  <sheetData>
    <row r="1" spans="1:28" ht="15" customHeight="1">
      <c r="A1" s="400" t="s">
        <v>814</v>
      </c>
      <c r="B1" s="7"/>
      <c r="C1" s="7"/>
      <c r="D1" s="144"/>
      <c r="E1" s="143"/>
      <c r="F1" s="143"/>
      <c r="G1" s="143"/>
      <c r="H1" s="144"/>
      <c r="I1" s="7"/>
    </row>
    <row r="2" spans="1:28" ht="19.5" customHeight="1">
      <c r="B2" s="7"/>
      <c r="C2" s="7"/>
      <c r="D2" s="144"/>
      <c r="E2" s="143"/>
      <c r="F2" s="143"/>
      <c r="G2" s="143"/>
      <c r="H2" s="144"/>
      <c r="I2" s="7"/>
    </row>
    <row r="3" spans="1:28" s="2323" customFormat="1" ht="15" customHeight="1">
      <c r="B3" s="3129" t="s">
        <v>1370</v>
      </c>
      <c r="C3" s="3129"/>
      <c r="D3" s="3129"/>
      <c r="E3" s="3129"/>
      <c r="F3" s="3129"/>
      <c r="G3" s="3129"/>
      <c r="H3" s="3129"/>
      <c r="I3" s="3129"/>
      <c r="J3" s="3129"/>
      <c r="K3" s="3129"/>
      <c r="L3" s="3129"/>
      <c r="M3" s="3129"/>
      <c r="N3" s="3129"/>
      <c r="O3" s="3129"/>
      <c r="P3" s="3129"/>
      <c r="Q3" s="3129"/>
      <c r="R3" s="3129"/>
    </row>
    <row r="4" spans="1:28" ht="15" customHeight="1">
      <c r="B4" s="157"/>
      <c r="C4" s="157"/>
      <c r="D4" s="317"/>
      <c r="E4" s="142"/>
      <c r="F4" s="142"/>
      <c r="G4" s="142"/>
      <c r="H4" s="145"/>
      <c r="I4" s="185"/>
    </row>
    <row r="5" spans="1:28" ht="15" customHeight="1">
      <c r="B5" s="443"/>
      <c r="C5" s="444"/>
      <c r="D5" s="443"/>
      <c r="E5" s="444"/>
      <c r="F5" s="444"/>
      <c r="G5" s="444"/>
      <c r="H5" s="444"/>
      <c r="I5" s="444"/>
      <c r="J5" s="445"/>
      <c r="K5" s="445"/>
      <c r="L5" s="445"/>
      <c r="M5" s="445"/>
      <c r="N5" s="445"/>
      <c r="O5" s="445"/>
      <c r="P5" s="445"/>
      <c r="R5" s="442" t="s">
        <v>169</v>
      </c>
    </row>
    <row r="6" spans="1:28" ht="15" customHeight="1">
      <c r="B6" s="443"/>
      <c r="C6" s="444"/>
      <c r="D6" s="443"/>
      <c r="E6" s="3318" t="str">
        <f>+Introdução!E26</f>
        <v>t-2</v>
      </c>
      <c r="F6" s="3319"/>
      <c r="G6" s="3319"/>
      <c r="H6" s="3320"/>
      <c r="I6" s="446"/>
      <c r="J6" s="3318" t="str">
        <f>+Introdução!E27</f>
        <v>t-1</v>
      </c>
      <c r="K6" s="3319"/>
      <c r="L6" s="3319"/>
      <c r="M6" s="3320"/>
      <c r="N6" s="694"/>
      <c r="O6" s="3318" t="str">
        <f>+Introdução!E28</f>
        <v>t</v>
      </c>
      <c r="P6" s="3319"/>
      <c r="Q6" s="3319"/>
      <c r="R6" s="3320"/>
    </row>
    <row r="7" spans="1:28" s="26" customFormat="1" ht="15">
      <c r="B7" s="186"/>
      <c r="C7" s="388" t="s">
        <v>280</v>
      </c>
      <c r="D7" s="383"/>
      <c r="E7" s="885" t="s">
        <v>0</v>
      </c>
      <c r="F7" s="886" t="s">
        <v>73</v>
      </c>
      <c r="G7" s="886" t="s">
        <v>74</v>
      </c>
      <c r="H7" s="887" t="s">
        <v>52</v>
      </c>
      <c r="I7" s="447"/>
      <c r="J7" s="885" t="s">
        <v>0</v>
      </c>
      <c r="K7" s="886" t="s">
        <v>73</v>
      </c>
      <c r="L7" s="886" t="s">
        <v>74</v>
      </c>
      <c r="M7" s="887" t="s">
        <v>52</v>
      </c>
      <c r="N7" s="685"/>
      <c r="O7" s="885" t="s">
        <v>0</v>
      </c>
      <c r="P7" s="886" t="s">
        <v>73</v>
      </c>
      <c r="Q7" s="886" t="s">
        <v>74</v>
      </c>
      <c r="R7" s="887" t="s">
        <v>52</v>
      </c>
    </row>
    <row r="8" spans="1:28" s="187" customFormat="1" ht="4.5" customHeight="1">
      <c r="B8" s="449"/>
      <c r="C8" s="447"/>
      <c r="D8" s="450"/>
      <c r="E8" s="447"/>
      <c r="F8" s="447"/>
      <c r="G8" s="447"/>
      <c r="H8" s="447"/>
      <c r="I8" s="447"/>
      <c r="J8" s="1029"/>
      <c r="K8" s="1029"/>
      <c r="L8" s="1029"/>
      <c r="M8" s="1029"/>
      <c r="N8" s="695"/>
      <c r="O8" s="1029"/>
      <c r="P8" s="1029"/>
      <c r="Q8" s="1029"/>
      <c r="R8" s="1029"/>
    </row>
    <row r="9" spans="1:28" s="26" customFormat="1" ht="15">
      <c r="B9" s="895">
        <v>1</v>
      </c>
      <c r="C9" s="910" t="s">
        <v>567</v>
      </c>
      <c r="D9" s="385"/>
      <c r="E9" s="961">
        <f>'EDA N6-07 AEEGS Custos Exploraç'!E24</f>
        <v>0</v>
      </c>
      <c r="F9" s="961">
        <f>'EDA N6-24 DEE Custos Exploração'!G23</f>
        <v>0</v>
      </c>
      <c r="G9" s="961">
        <f>'EDA N6-37 CEE Custos Exploração'!G22</f>
        <v>0</v>
      </c>
      <c r="H9" s="1026">
        <f t="shared" ref="H9:H12" si="0">SUM(E9:G9)</f>
        <v>0</v>
      </c>
      <c r="I9" s="452"/>
      <c r="J9" s="961">
        <f>'EDA N6-07 AEEGS Custos Exploraç'!G24</f>
        <v>0</v>
      </c>
      <c r="K9" s="961">
        <f>'EDA N6-24 DEE Custos Exploração'!K23</f>
        <v>0</v>
      </c>
      <c r="L9" s="961">
        <f>'EDA N6-37 CEE Custos Exploração'!K22</f>
        <v>0</v>
      </c>
      <c r="M9" s="1026">
        <f t="shared" ref="M9:M12" si="1">SUM(J9:L9)</f>
        <v>0</v>
      </c>
      <c r="N9" s="1418"/>
      <c r="O9" s="961">
        <f>'EDA N6-07 AEEGS Custos Exploraç'!I24</f>
        <v>0</v>
      </c>
      <c r="P9" s="961">
        <f>'EDA N6-24 DEE Custos Exploração'!O23</f>
        <v>0</v>
      </c>
      <c r="Q9" s="961">
        <f>'EDA N6-37 CEE Custos Exploração'!O22</f>
        <v>0</v>
      </c>
      <c r="R9" s="1026">
        <f t="shared" ref="R9:R12" si="2">SUM(O9:Q9)</f>
        <v>0</v>
      </c>
    </row>
    <row r="10" spans="1:28" s="26" customFormat="1" ht="15">
      <c r="B10" s="477">
        <v>2</v>
      </c>
      <c r="C10" s="432" t="s">
        <v>568</v>
      </c>
      <c r="D10" s="385"/>
      <c r="E10" s="431">
        <f>'EDA N6-07 AEEGS Custos Exploraç'!E25</f>
        <v>0</v>
      </c>
      <c r="F10" s="431">
        <f>'EDA N6-24 DEE Custos Exploração'!G24</f>
        <v>0</v>
      </c>
      <c r="G10" s="431">
        <f>'EDA N6-37 CEE Custos Exploração'!G23</f>
        <v>0</v>
      </c>
      <c r="H10" s="989">
        <f t="shared" si="0"/>
        <v>0</v>
      </c>
      <c r="I10" s="452"/>
      <c r="J10" s="431">
        <f>'EDA N6-07 AEEGS Custos Exploraç'!G25</f>
        <v>0</v>
      </c>
      <c r="K10" s="431">
        <f>'EDA N6-24 DEE Custos Exploração'!K24</f>
        <v>0</v>
      </c>
      <c r="L10" s="431">
        <f>'EDA N6-37 CEE Custos Exploração'!K23</f>
        <v>0</v>
      </c>
      <c r="M10" s="989">
        <f t="shared" si="1"/>
        <v>0</v>
      </c>
      <c r="N10" s="1418"/>
      <c r="O10" s="431">
        <f>'EDA N6-07 AEEGS Custos Exploraç'!I25</f>
        <v>0</v>
      </c>
      <c r="P10" s="431">
        <f>'EDA N6-24 DEE Custos Exploração'!O24</f>
        <v>0</v>
      </c>
      <c r="Q10" s="431">
        <f>'EDA N6-37 CEE Custos Exploração'!O23</f>
        <v>0</v>
      </c>
      <c r="R10" s="989">
        <f t="shared" si="2"/>
        <v>0</v>
      </c>
      <c r="T10" s="384"/>
      <c r="U10" s="384"/>
      <c r="V10" s="384"/>
      <c r="W10" s="384"/>
      <c r="X10" s="384"/>
      <c r="Y10" s="384"/>
      <c r="Z10" s="384"/>
      <c r="AA10" s="384"/>
      <c r="AB10" s="384"/>
    </row>
    <row r="11" spans="1:28" s="26" customFormat="1" ht="15">
      <c r="B11" s="477">
        <v>3</v>
      </c>
      <c r="C11" s="432" t="s">
        <v>569</v>
      </c>
      <c r="D11" s="385"/>
      <c r="E11" s="431">
        <f>'EDA N6-07 AEEGS Custos Exploraç'!E26</f>
        <v>0</v>
      </c>
      <c r="F11" s="431">
        <f>'EDA N6-24 DEE Custos Exploração'!G25</f>
        <v>0</v>
      </c>
      <c r="G11" s="431">
        <f>'EDA N6-37 CEE Custos Exploração'!G24</f>
        <v>0</v>
      </c>
      <c r="H11" s="1030">
        <f t="shared" si="0"/>
        <v>0</v>
      </c>
      <c r="I11" s="452"/>
      <c r="J11" s="431">
        <f>'EDA N6-07 AEEGS Custos Exploraç'!G26</f>
        <v>0</v>
      </c>
      <c r="K11" s="431">
        <f>'EDA N6-24 DEE Custos Exploração'!K25</f>
        <v>0</v>
      </c>
      <c r="L11" s="431">
        <f>'EDA N6-37 CEE Custos Exploração'!K24</f>
        <v>0</v>
      </c>
      <c r="M11" s="1030">
        <f t="shared" si="1"/>
        <v>0</v>
      </c>
      <c r="N11" s="1418"/>
      <c r="O11" s="431">
        <f>'EDA N6-07 AEEGS Custos Exploraç'!I26</f>
        <v>0</v>
      </c>
      <c r="P11" s="431">
        <f>'EDA N6-24 DEE Custos Exploração'!O25</f>
        <v>0</v>
      </c>
      <c r="Q11" s="431">
        <f>'EDA N6-37 CEE Custos Exploração'!O24</f>
        <v>0</v>
      </c>
      <c r="R11" s="1030">
        <f t="shared" si="2"/>
        <v>0</v>
      </c>
      <c r="T11" s="384"/>
      <c r="U11" s="384"/>
      <c r="V11" s="384"/>
      <c r="W11" s="384"/>
      <c r="X11" s="384"/>
      <c r="Y11" s="384"/>
      <c r="Z11" s="384"/>
      <c r="AA11" s="384"/>
      <c r="AB11" s="384"/>
    </row>
    <row r="12" spans="1:28" s="26" customFormat="1" ht="15">
      <c r="B12" s="153">
        <v>4</v>
      </c>
      <c r="C12" s="191" t="s">
        <v>361</v>
      </c>
      <c r="D12" s="386"/>
      <c r="E12" s="915">
        <f>SUM(E9:E11)</f>
        <v>0</v>
      </c>
      <c r="F12" s="915">
        <f>SUM(F9:F11)</f>
        <v>0</v>
      </c>
      <c r="G12" s="915">
        <f>SUM(G9:G11)</f>
        <v>0</v>
      </c>
      <c r="H12" s="928">
        <f t="shared" si="0"/>
        <v>0</v>
      </c>
      <c r="I12" s="452"/>
      <c r="J12" s="915">
        <f>SUM(J9:J11)</f>
        <v>0</v>
      </c>
      <c r="K12" s="915">
        <f>SUM(K9:K11)</f>
        <v>0</v>
      </c>
      <c r="L12" s="915">
        <f>SUM(L9:L11)</f>
        <v>0</v>
      </c>
      <c r="M12" s="928">
        <f t="shared" si="1"/>
        <v>0</v>
      </c>
      <c r="N12" s="1419"/>
      <c r="O12" s="915">
        <f>SUM(O9:O11)</f>
        <v>0</v>
      </c>
      <c r="P12" s="915">
        <f>SUM(P9:P11)</f>
        <v>0</v>
      </c>
      <c r="Q12" s="915">
        <f>SUM(Q9:Q11)</f>
        <v>0</v>
      </c>
      <c r="R12" s="928">
        <f t="shared" si="2"/>
        <v>0</v>
      </c>
      <c r="T12" s="384"/>
      <c r="U12" s="384"/>
      <c r="V12" s="384"/>
      <c r="W12" s="384"/>
      <c r="X12" s="384"/>
      <c r="Y12" s="384"/>
      <c r="Z12" s="384"/>
      <c r="AA12" s="384"/>
      <c r="AB12" s="384"/>
    </row>
    <row r="13" spans="1:28">
      <c r="B13" s="443"/>
      <c r="C13" s="444"/>
      <c r="D13" s="443"/>
      <c r="E13" s="898"/>
      <c r="F13" s="898"/>
      <c r="G13" s="898"/>
      <c r="H13" s="898"/>
      <c r="I13" s="444"/>
      <c r="J13" s="898"/>
      <c r="K13" s="898"/>
      <c r="L13" s="898"/>
      <c r="M13" s="898"/>
      <c r="N13" s="696"/>
      <c r="O13" s="898"/>
      <c r="P13" s="898"/>
      <c r="Q13" s="898"/>
      <c r="R13" s="898"/>
      <c r="T13" s="387"/>
      <c r="U13" s="387"/>
      <c r="V13" s="387"/>
      <c r="W13" s="387"/>
      <c r="X13" s="387"/>
      <c r="Y13" s="387"/>
      <c r="Z13" s="387"/>
      <c r="AA13" s="387"/>
      <c r="AB13" s="387"/>
    </row>
    <row r="14" spans="1:28" ht="15" customHeight="1">
      <c r="B14" s="888"/>
      <c r="C14" s="889" t="s">
        <v>174</v>
      </c>
      <c r="D14" s="443"/>
      <c r="E14" s="890" t="s">
        <v>0</v>
      </c>
      <c r="F14" s="887" t="s">
        <v>73</v>
      </c>
      <c r="G14" s="887" t="s">
        <v>74</v>
      </c>
      <c r="H14" s="887" t="s">
        <v>52</v>
      </c>
      <c r="I14" s="443"/>
      <c r="J14" s="890" t="s">
        <v>0</v>
      </c>
      <c r="K14" s="887" t="s">
        <v>73</v>
      </c>
      <c r="L14" s="887" t="s">
        <v>74</v>
      </c>
      <c r="M14" s="887" t="s">
        <v>52</v>
      </c>
      <c r="N14" s="909"/>
      <c r="O14" s="890" t="s">
        <v>0</v>
      </c>
      <c r="P14" s="887" t="s">
        <v>73</v>
      </c>
      <c r="Q14" s="887" t="s">
        <v>74</v>
      </c>
      <c r="R14" s="887" t="s">
        <v>52</v>
      </c>
      <c r="S14" s="447"/>
      <c r="T14" s="902"/>
      <c r="U14" s="908"/>
      <c r="V14" s="908"/>
      <c r="W14" s="908"/>
      <c r="X14" s="873"/>
      <c r="Y14" s="902"/>
      <c r="Z14" s="908"/>
      <c r="AA14" s="908"/>
      <c r="AB14" s="908"/>
    </row>
    <row r="15" spans="1:28" s="907" customFormat="1" ht="4.5" customHeight="1">
      <c r="B15" s="83"/>
      <c r="C15" s="891"/>
      <c r="D15" s="443"/>
      <c r="E15" s="892"/>
      <c r="F15" s="893"/>
      <c r="G15" s="893"/>
      <c r="H15" s="894"/>
      <c r="I15" s="443"/>
      <c r="J15" s="892"/>
      <c r="K15" s="893"/>
      <c r="L15" s="893"/>
      <c r="M15" s="894"/>
      <c r="N15" s="909"/>
      <c r="O15" s="892"/>
      <c r="P15" s="893"/>
      <c r="Q15" s="893"/>
      <c r="R15" s="894"/>
      <c r="S15" s="447"/>
      <c r="T15" s="902"/>
      <c r="U15" s="908"/>
      <c r="V15" s="908"/>
      <c r="W15" s="908"/>
      <c r="X15" s="873"/>
      <c r="Y15" s="902"/>
      <c r="Z15" s="908"/>
      <c r="AA15" s="908"/>
      <c r="AB15" s="908"/>
    </row>
    <row r="16" spans="1:28">
      <c r="B16" s="911">
        <v>5</v>
      </c>
      <c r="C16" s="912" t="s">
        <v>280</v>
      </c>
      <c r="D16" s="443"/>
      <c r="E16" s="1031">
        <f>'EDA N6-07 AEEGS Custos Exploraç'!E39</f>
        <v>0</v>
      </c>
      <c r="F16" s="1032">
        <f>'EDA N6-24 DEE Custos Exploração'!G38</f>
        <v>0</v>
      </c>
      <c r="G16" s="1033">
        <f>'EDA N6-37 CEE Custos Exploração'!G37</f>
        <v>0</v>
      </c>
      <c r="H16" s="1034">
        <f t="shared" ref="H16:H17" si="3">SUM(E16:G16)</f>
        <v>0</v>
      </c>
      <c r="I16" s="443"/>
      <c r="J16" s="1031">
        <f>'EDA N6-07 AEEGS Custos Exploraç'!G39</f>
        <v>0</v>
      </c>
      <c r="K16" s="1032">
        <f>'EDA N6-24 DEE Custos Exploração'!K38</f>
        <v>0</v>
      </c>
      <c r="L16" s="1033">
        <f>'EDA N6-37 CEE Custos Exploração'!K37</f>
        <v>0</v>
      </c>
      <c r="M16" s="1034">
        <f t="shared" ref="M16:M17" si="4">SUM(J16:L16)</f>
        <v>0</v>
      </c>
      <c r="N16" s="1429"/>
      <c r="O16" s="1031">
        <f>'EDA N6-07 AEEGS Custos Exploraç'!I39</f>
        <v>0</v>
      </c>
      <c r="P16" s="1032">
        <f>'EDA N6-24 DEE Custos Exploração'!O38</f>
        <v>0</v>
      </c>
      <c r="Q16" s="1033">
        <f>'EDA N6-37 CEE Custos Exploração'!O37</f>
        <v>0</v>
      </c>
      <c r="R16" s="1034">
        <f t="shared" ref="R16:R17" si="5">SUM(O16:Q16)</f>
        <v>0</v>
      </c>
      <c r="S16" s="444"/>
      <c r="T16" s="903"/>
      <c r="U16" s="903"/>
      <c r="V16" s="903"/>
      <c r="W16" s="904"/>
      <c r="X16" s="393"/>
      <c r="Y16" s="903"/>
      <c r="Z16" s="903"/>
      <c r="AA16" s="903"/>
      <c r="AB16" s="904"/>
    </row>
    <row r="17" spans="2:28">
      <c r="B17" s="896">
        <v>6</v>
      </c>
      <c r="C17" s="897" t="s">
        <v>15</v>
      </c>
      <c r="D17" s="443"/>
      <c r="E17" s="928">
        <f>E16</f>
        <v>0</v>
      </c>
      <c r="F17" s="928">
        <f>F16</f>
        <v>0</v>
      </c>
      <c r="G17" s="928">
        <f>G16</f>
        <v>0</v>
      </c>
      <c r="H17" s="1028">
        <f t="shared" si="3"/>
        <v>0</v>
      </c>
      <c r="I17" s="443"/>
      <c r="J17" s="928">
        <f>J16</f>
        <v>0</v>
      </c>
      <c r="K17" s="928">
        <f>K16</f>
        <v>0</v>
      </c>
      <c r="L17" s="928">
        <f>L16</f>
        <v>0</v>
      </c>
      <c r="M17" s="1028">
        <f t="shared" si="4"/>
        <v>0</v>
      </c>
      <c r="N17" s="1431"/>
      <c r="O17" s="928">
        <f>O16</f>
        <v>0</v>
      </c>
      <c r="P17" s="928">
        <f>P16</f>
        <v>0</v>
      </c>
      <c r="Q17" s="928">
        <f>Q16</f>
        <v>0</v>
      </c>
      <c r="R17" s="1028">
        <f t="shared" si="5"/>
        <v>0</v>
      </c>
      <c r="S17" s="444"/>
      <c r="T17" s="510"/>
      <c r="U17" s="510"/>
      <c r="V17" s="510"/>
      <c r="W17" s="510"/>
      <c r="X17" s="393"/>
      <c r="Y17" s="510"/>
      <c r="Z17" s="510"/>
      <c r="AA17" s="510"/>
      <c r="AB17" s="510"/>
    </row>
    <row r="18" spans="2:28">
      <c r="B18" s="443"/>
      <c r="C18" s="444"/>
      <c r="D18" s="443"/>
      <c r="E18" s="898"/>
      <c r="F18" s="898"/>
      <c r="G18" s="898"/>
      <c r="H18" s="899"/>
      <c r="I18" s="443"/>
      <c r="J18" s="898"/>
      <c r="K18" s="898"/>
      <c r="L18" s="898"/>
      <c r="M18" s="899"/>
      <c r="N18" s="909"/>
      <c r="O18" s="898"/>
      <c r="P18" s="898"/>
      <c r="Q18" s="898"/>
      <c r="R18" s="899"/>
      <c r="S18" s="444"/>
      <c r="T18" s="905"/>
      <c r="U18" s="905"/>
      <c r="V18" s="905"/>
      <c r="W18" s="906"/>
      <c r="X18" s="393"/>
      <c r="Y18" s="905"/>
      <c r="Z18" s="905"/>
      <c r="AA18" s="905"/>
      <c r="AB18" s="906"/>
    </row>
    <row r="19" spans="2:28">
      <c r="B19" s="900"/>
      <c r="C19" s="901" t="s">
        <v>175</v>
      </c>
      <c r="D19" s="443"/>
      <c r="E19" s="890" t="s">
        <v>0</v>
      </c>
      <c r="F19" s="887" t="s">
        <v>73</v>
      </c>
      <c r="G19" s="887" t="s">
        <v>74</v>
      </c>
      <c r="H19" s="887" t="s">
        <v>52</v>
      </c>
      <c r="I19" s="443"/>
      <c r="J19" s="890" t="s">
        <v>0</v>
      </c>
      <c r="K19" s="887" t="s">
        <v>73</v>
      </c>
      <c r="L19" s="887" t="s">
        <v>74</v>
      </c>
      <c r="M19" s="887" t="s">
        <v>52</v>
      </c>
      <c r="N19" s="909"/>
      <c r="O19" s="890" t="s">
        <v>0</v>
      </c>
      <c r="P19" s="887" t="s">
        <v>73</v>
      </c>
      <c r="Q19" s="887" t="s">
        <v>74</v>
      </c>
      <c r="R19" s="887" t="s">
        <v>52</v>
      </c>
      <c r="S19" s="447"/>
      <c r="T19" s="902"/>
      <c r="U19" s="908"/>
      <c r="V19" s="908"/>
      <c r="W19" s="908"/>
      <c r="X19" s="873"/>
      <c r="Y19" s="902"/>
      <c r="Z19" s="908"/>
      <c r="AA19" s="908"/>
      <c r="AB19" s="908"/>
    </row>
    <row r="20" spans="2:28" ht="4.5" customHeight="1">
      <c r="B20" s="5"/>
      <c r="C20" s="162"/>
      <c r="D20" s="443"/>
      <c r="E20" s="898"/>
      <c r="F20" s="898"/>
      <c r="G20" s="898"/>
      <c r="H20" s="899"/>
      <c r="I20" s="443"/>
      <c r="J20" s="898"/>
      <c r="K20" s="898"/>
      <c r="L20" s="898"/>
      <c r="M20" s="899"/>
      <c r="N20" s="909"/>
      <c r="O20" s="898"/>
      <c r="P20" s="898"/>
      <c r="Q20" s="898"/>
      <c r="R20" s="899"/>
      <c r="S20" s="444"/>
      <c r="T20" s="905"/>
      <c r="U20" s="905"/>
      <c r="V20" s="905"/>
      <c r="W20" s="906"/>
      <c r="X20" s="393"/>
      <c r="Y20" s="905"/>
      <c r="Z20" s="905"/>
      <c r="AA20" s="905"/>
      <c r="AB20" s="906"/>
    </row>
    <row r="21" spans="2:28">
      <c r="B21" s="896">
        <v>7</v>
      </c>
      <c r="C21" s="897" t="s">
        <v>570</v>
      </c>
      <c r="D21" s="443"/>
      <c r="E21" s="928">
        <f>E12+E17</f>
        <v>0</v>
      </c>
      <c r="F21" s="928">
        <f>F12+F17</f>
        <v>0</v>
      </c>
      <c r="G21" s="928">
        <f>G12+G17</f>
        <v>0</v>
      </c>
      <c r="H21" s="928">
        <f t="shared" ref="H21" si="6">SUM(E21:G21)</f>
        <v>0</v>
      </c>
      <c r="I21" s="443"/>
      <c r="J21" s="928">
        <f>J12+J17</f>
        <v>0</v>
      </c>
      <c r="K21" s="928">
        <f>K12+K17</f>
        <v>0</v>
      </c>
      <c r="L21" s="928">
        <f>L12+L17</f>
        <v>0</v>
      </c>
      <c r="M21" s="928">
        <f t="shared" ref="M21" si="7">SUM(J21:L21)</f>
        <v>0</v>
      </c>
      <c r="N21" s="1431"/>
      <c r="O21" s="928">
        <f>O12+O17</f>
        <v>0</v>
      </c>
      <c r="P21" s="928">
        <f>P12+P17</f>
        <v>0</v>
      </c>
      <c r="Q21" s="928">
        <f>Q12+Q17</f>
        <v>0</v>
      </c>
      <c r="R21" s="928">
        <f t="shared" ref="R21" si="8">SUM(O21:Q21)</f>
        <v>0</v>
      </c>
      <c r="S21" s="444"/>
      <c r="T21" s="510"/>
      <c r="U21" s="510"/>
      <c r="V21" s="510"/>
      <c r="W21" s="510"/>
      <c r="X21" s="393"/>
      <c r="Y21" s="510"/>
      <c r="Z21" s="510"/>
      <c r="AA21" s="510"/>
      <c r="AB21" s="510"/>
    </row>
    <row r="22" spans="2:28">
      <c r="B22" s="443"/>
      <c r="C22" s="444"/>
      <c r="D22" s="443"/>
      <c r="E22" s="444"/>
      <c r="F22" s="444"/>
      <c r="G22" s="444"/>
      <c r="H22" s="444"/>
      <c r="I22" s="444"/>
      <c r="J22" s="898"/>
      <c r="K22" s="898"/>
      <c r="L22" s="898"/>
      <c r="M22" s="898"/>
      <c r="N22" s="696"/>
      <c r="O22" s="898"/>
      <c r="P22" s="898"/>
      <c r="Q22" s="898"/>
      <c r="R22" s="898"/>
      <c r="T22" s="387"/>
      <c r="U22" s="387"/>
      <c r="V22" s="387"/>
      <c r="W22" s="387"/>
      <c r="X22" s="387"/>
      <c r="Y22" s="387"/>
      <c r="Z22" s="387"/>
      <c r="AA22" s="387"/>
      <c r="AB22" s="387"/>
    </row>
    <row r="23" spans="2:28">
      <c r="B23" s="443"/>
      <c r="C23" s="444"/>
      <c r="D23" s="443"/>
      <c r="E23" s="444"/>
      <c r="F23" s="444"/>
      <c r="G23" s="444"/>
      <c r="H23" s="444"/>
      <c r="I23" s="444"/>
      <c r="J23" s="898"/>
      <c r="K23" s="898"/>
      <c r="L23" s="898"/>
      <c r="M23" s="898"/>
      <c r="N23" s="696"/>
      <c r="O23" s="898"/>
      <c r="P23" s="898"/>
      <c r="Q23" s="898"/>
      <c r="R23" s="898"/>
      <c r="T23" s="387"/>
      <c r="U23" s="387"/>
      <c r="V23" s="387"/>
      <c r="W23" s="387"/>
      <c r="X23" s="387"/>
      <c r="Y23" s="387"/>
      <c r="Z23" s="387"/>
      <c r="AA23" s="387"/>
      <c r="AB23" s="387"/>
    </row>
    <row r="24" spans="2:28">
      <c r="B24" s="443"/>
      <c r="C24" s="444"/>
      <c r="D24" s="443"/>
      <c r="E24" s="444"/>
      <c r="F24" s="444"/>
      <c r="G24" s="444"/>
      <c r="H24" s="444"/>
      <c r="I24" s="444"/>
      <c r="J24" s="898"/>
      <c r="K24" s="898"/>
      <c r="L24" s="898"/>
      <c r="M24" s="898"/>
      <c r="N24" s="696"/>
      <c r="O24" s="898"/>
      <c r="P24" s="898"/>
      <c r="Q24" s="898"/>
      <c r="R24" s="898"/>
      <c r="T24" s="387"/>
      <c r="U24" s="387"/>
      <c r="V24" s="387"/>
      <c r="W24" s="387"/>
      <c r="X24" s="387"/>
      <c r="Y24" s="387"/>
      <c r="Z24" s="387"/>
      <c r="AA24" s="387"/>
      <c r="AB24" s="387"/>
    </row>
    <row r="25" spans="2:28" s="26" customFormat="1" ht="15">
      <c r="B25" s="186"/>
      <c r="C25" s="388" t="s">
        <v>278</v>
      </c>
      <c r="D25" s="383"/>
      <c r="E25" s="194" t="s">
        <v>0</v>
      </c>
      <c r="F25" s="190" t="s">
        <v>73</v>
      </c>
      <c r="G25" s="190" t="s">
        <v>74</v>
      </c>
      <c r="H25" s="887" t="s">
        <v>52</v>
      </c>
      <c r="I25" s="447"/>
      <c r="J25" s="194" t="s">
        <v>0</v>
      </c>
      <c r="K25" s="190" t="s">
        <v>73</v>
      </c>
      <c r="L25" s="190" t="s">
        <v>74</v>
      </c>
      <c r="M25" s="887" t="s">
        <v>52</v>
      </c>
      <c r="N25" s="685"/>
      <c r="O25" s="194" t="s">
        <v>0</v>
      </c>
      <c r="P25" s="190" t="s">
        <v>73</v>
      </c>
      <c r="Q25" s="190" t="s">
        <v>74</v>
      </c>
      <c r="R25" s="887" t="s">
        <v>52</v>
      </c>
      <c r="T25" s="384"/>
      <c r="U25" s="384"/>
      <c r="V25" s="384"/>
      <c r="W25" s="384"/>
      <c r="X25" s="384"/>
      <c r="Y25" s="384"/>
      <c r="Z25" s="384"/>
      <c r="AA25" s="384"/>
      <c r="AB25" s="384"/>
    </row>
    <row r="26" spans="2:28" s="187" customFormat="1" ht="4.5" customHeight="1">
      <c r="B26" s="449"/>
      <c r="C26" s="447"/>
      <c r="D26" s="450"/>
      <c r="E26" s="447"/>
      <c r="F26" s="447"/>
      <c r="G26" s="447"/>
      <c r="H26" s="447"/>
      <c r="I26" s="447"/>
      <c r="J26" s="1029"/>
      <c r="K26" s="1029"/>
      <c r="L26" s="1029"/>
      <c r="M26" s="1029"/>
      <c r="N26" s="695"/>
      <c r="O26" s="1029"/>
      <c r="P26" s="1029"/>
      <c r="Q26" s="1029"/>
      <c r="R26" s="1029"/>
    </row>
    <row r="27" spans="2:28">
      <c r="B27" s="451">
        <v>8</v>
      </c>
      <c r="C27" s="192" t="s">
        <v>281</v>
      </c>
      <c r="D27" s="385"/>
      <c r="E27" s="961"/>
      <c r="F27" s="961"/>
      <c r="G27" s="961"/>
      <c r="H27" s="1026">
        <f t="shared" ref="H27:H30" si="9">SUM(E27:G27)</f>
        <v>0</v>
      </c>
      <c r="I27" s="454"/>
      <c r="J27" s="961"/>
      <c r="K27" s="961"/>
      <c r="L27" s="961"/>
      <c r="M27" s="1026">
        <f t="shared" ref="M27:M30" si="10">SUM(J27:L27)</f>
        <v>0</v>
      </c>
      <c r="N27" s="1430"/>
      <c r="O27" s="961"/>
      <c r="P27" s="961"/>
      <c r="Q27" s="961"/>
      <c r="R27" s="1026">
        <f t="shared" ref="R27:R30" si="11">SUM(O27:Q27)</f>
        <v>0</v>
      </c>
    </row>
    <row r="28" spans="2:28">
      <c r="B28" s="453">
        <v>9</v>
      </c>
      <c r="C28" s="193" t="s">
        <v>359</v>
      </c>
      <c r="D28" s="385"/>
      <c r="E28" s="431"/>
      <c r="F28" s="431"/>
      <c r="G28" s="431"/>
      <c r="H28" s="989">
        <f t="shared" si="9"/>
        <v>0</v>
      </c>
      <c r="I28" s="454"/>
      <c r="J28" s="431"/>
      <c r="K28" s="431"/>
      <c r="L28" s="431"/>
      <c r="M28" s="989">
        <f t="shared" si="10"/>
        <v>0</v>
      </c>
      <c r="N28" s="1430"/>
      <c r="O28" s="431"/>
      <c r="P28" s="431"/>
      <c r="Q28" s="431"/>
      <c r="R28" s="989">
        <f t="shared" si="11"/>
        <v>0</v>
      </c>
    </row>
    <row r="29" spans="2:28">
      <c r="B29" s="453">
        <v>10</v>
      </c>
      <c r="C29" s="193" t="s">
        <v>360</v>
      </c>
      <c r="D29" s="385"/>
      <c r="E29" s="431"/>
      <c r="F29" s="431"/>
      <c r="G29" s="431"/>
      <c r="H29" s="1030">
        <f t="shared" si="9"/>
        <v>0</v>
      </c>
      <c r="I29" s="454"/>
      <c r="J29" s="431"/>
      <c r="K29" s="431"/>
      <c r="L29" s="431"/>
      <c r="M29" s="1030">
        <f t="shared" si="10"/>
        <v>0</v>
      </c>
      <c r="N29" s="1430"/>
      <c r="O29" s="431"/>
      <c r="P29" s="431"/>
      <c r="Q29" s="431"/>
      <c r="R29" s="1030">
        <f t="shared" si="11"/>
        <v>0</v>
      </c>
    </row>
    <row r="30" spans="2:28">
      <c r="B30" s="153">
        <v>11</v>
      </c>
      <c r="C30" s="191" t="s">
        <v>571</v>
      </c>
      <c r="D30" s="386"/>
      <c r="E30" s="915">
        <f>SUM(E27:E29)</f>
        <v>0</v>
      </c>
      <c r="F30" s="915">
        <f>SUM(F27:F29)</f>
        <v>0</v>
      </c>
      <c r="G30" s="915">
        <f>SUM(G27:G29)</f>
        <v>0</v>
      </c>
      <c r="H30" s="928">
        <f t="shared" si="9"/>
        <v>0</v>
      </c>
      <c r="I30" s="454"/>
      <c r="J30" s="915">
        <f>SUM(J27:J29)</f>
        <v>0</v>
      </c>
      <c r="K30" s="915">
        <f>SUM(K27:K29)</f>
        <v>0</v>
      </c>
      <c r="L30" s="915">
        <f>SUM(L27:L29)</f>
        <v>0</v>
      </c>
      <c r="M30" s="928">
        <f t="shared" si="10"/>
        <v>0</v>
      </c>
      <c r="N30" s="1432"/>
      <c r="O30" s="915">
        <f>SUM(O27:O29)</f>
        <v>0</v>
      </c>
      <c r="P30" s="915">
        <f>SUM(P27:P29)</f>
        <v>0</v>
      </c>
      <c r="Q30" s="915">
        <f>SUM(Q27:Q29)</f>
        <v>0</v>
      </c>
      <c r="R30" s="928">
        <f t="shared" si="11"/>
        <v>0</v>
      </c>
    </row>
    <row r="31" spans="2:28">
      <c r="B31" s="445"/>
      <c r="C31" s="445"/>
      <c r="D31" s="393"/>
      <c r="E31" s="445"/>
      <c r="F31" s="445"/>
      <c r="G31" s="445"/>
      <c r="H31" s="445"/>
      <c r="I31" s="445"/>
      <c r="J31" s="445"/>
      <c r="K31" s="445"/>
      <c r="L31" s="445"/>
      <c r="M31" s="445"/>
      <c r="N31" s="445"/>
      <c r="O31" s="445"/>
      <c r="P31" s="445"/>
      <c r="Q31" s="445"/>
      <c r="R31" s="445"/>
    </row>
  </sheetData>
  <mergeCells count="4">
    <mergeCell ref="B3:R3"/>
    <mergeCell ref="E6:H6"/>
    <mergeCell ref="J6:M6"/>
    <mergeCell ref="O6:R6"/>
  </mergeCells>
  <hyperlinks>
    <hyperlink ref="A1" location="ÍNDICE!B2" display="Indíce"/>
  </hyperlinks>
  <printOptions horizontalCentered="1"/>
  <pageMargins left="0.70866141732283472" right="0.70866141732283472" top="0.74803149606299213" bottom="0.74803149606299213" header="0.31496062992125984" footer="0.31496062992125984"/>
  <pageSetup paperSize="9" scale="67" orientation="landscape" r:id="rId1"/>
  <ignoredErrors>
    <ignoredError sqref="F12" formulaRange="1"/>
    <ignoredError sqref="J9:R26 M28:N28 M27:N27 R27 J30:R30 M29:N29 R29 R28" evalError="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1:AF74"/>
  <sheetViews>
    <sheetView showGridLines="0" zoomScaleNormal="100" workbookViewId="0">
      <pane xSplit="3" topLeftCell="O1" activePane="topRight" state="frozen"/>
      <selection activeCell="K47" sqref="K47"/>
      <selection pane="topRight" activeCell="X5" sqref="X5:AF5"/>
    </sheetView>
  </sheetViews>
  <sheetFormatPr defaultRowHeight="15"/>
  <cols>
    <col min="1" max="1" width="5.28515625" customWidth="1"/>
    <col min="2" max="2" width="27.5703125" customWidth="1"/>
    <col min="3" max="3" width="1" customWidth="1"/>
    <col min="4" max="4" width="8.28515625" style="47" customWidth="1"/>
    <col min="5" max="5" width="10.7109375" style="47" customWidth="1"/>
    <col min="6" max="6" width="11.5703125" style="47" customWidth="1"/>
    <col min="7" max="7" width="12.7109375" style="47" customWidth="1"/>
    <col min="8" max="8" width="12.140625" style="47" customWidth="1"/>
    <col min="9" max="9" width="11.5703125" style="49" customWidth="1"/>
    <col min="10" max="10" width="1" style="49" customWidth="1"/>
    <col min="11" max="12" width="13" customWidth="1"/>
    <col min="13" max="13" width="1" customWidth="1"/>
    <col min="14" max="14" width="8.28515625" style="47" customWidth="1"/>
    <col min="15" max="18" width="10.7109375" style="47" customWidth="1"/>
    <col min="19" max="19" width="10.7109375" style="49" customWidth="1"/>
    <col min="20" max="20" width="1" style="49" customWidth="1"/>
    <col min="21" max="22" width="12.28515625" customWidth="1"/>
    <col min="23" max="23" width="0.85546875" customWidth="1"/>
    <col min="24" max="24" width="8.28515625" style="47" customWidth="1"/>
    <col min="25" max="28" width="10.7109375" style="47" customWidth="1"/>
    <col min="29" max="29" width="10.7109375" style="49" customWidth="1"/>
    <col min="30" max="30" width="1" style="49" customWidth="1"/>
    <col min="31" max="31" width="12.28515625" customWidth="1"/>
    <col min="32" max="32" width="13" customWidth="1"/>
  </cols>
  <sheetData>
    <row r="1" spans="1:32">
      <c r="A1" s="400" t="s">
        <v>814</v>
      </c>
    </row>
    <row r="2" spans="1:32" ht="18.75">
      <c r="B2" s="52"/>
      <c r="C2" s="21"/>
      <c r="D2" s="48"/>
      <c r="E2" s="48"/>
      <c r="F2" s="48"/>
      <c r="G2" s="48"/>
      <c r="H2" s="48"/>
      <c r="I2" s="50"/>
      <c r="J2" s="50"/>
      <c r="K2" s="24"/>
      <c r="L2" s="20"/>
      <c r="M2" s="20"/>
      <c r="N2" s="48"/>
      <c r="O2" s="48"/>
      <c r="P2" s="48"/>
      <c r="Q2" s="48"/>
      <c r="R2" s="48"/>
      <c r="S2" s="50"/>
      <c r="T2" s="50"/>
      <c r="U2" s="24"/>
      <c r="V2" s="20"/>
      <c r="X2" s="48"/>
      <c r="Y2" s="48"/>
      <c r="Z2" s="48"/>
      <c r="AA2" s="48"/>
      <c r="AB2" s="48"/>
      <c r="AC2" s="50"/>
      <c r="AD2" s="50"/>
      <c r="AE2" s="24"/>
      <c r="AF2" s="20"/>
    </row>
    <row r="3" spans="1:32">
      <c r="B3" s="3071" t="s">
        <v>899</v>
      </c>
      <c r="C3" s="3071"/>
      <c r="D3" s="3071"/>
      <c r="E3" s="3071"/>
      <c r="F3" s="3071"/>
      <c r="G3" s="3071"/>
      <c r="H3" s="3071"/>
      <c r="I3" s="3071"/>
      <c r="J3" s="3071"/>
      <c r="K3" s="3071"/>
      <c r="L3" s="3071"/>
      <c r="M3" s="3071"/>
      <c r="N3" s="3071"/>
      <c r="O3" s="3071"/>
      <c r="P3" s="3071"/>
      <c r="Q3" s="3071"/>
      <c r="R3" s="3071"/>
      <c r="S3" s="3071"/>
      <c r="T3" s="3071"/>
      <c r="U3" s="3071"/>
      <c r="V3" s="3071"/>
      <c r="W3" s="3071"/>
      <c r="X3" s="3071"/>
      <c r="Y3" s="3071"/>
      <c r="Z3" s="3071"/>
      <c r="AA3" s="3071"/>
      <c r="AB3" s="3071"/>
      <c r="AC3" s="3071"/>
      <c r="AD3" s="3071"/>
      <c r="AE3" s="3071"/>
      <c r="AF3" s="3071"/>
    </row>
    <row r="4" spans="1:32" s="21" customFormat="1">
      <c r="B4" s="76"/>
      <c r="C4" s="53"/>
      <c r="D4" s="53"/>
      <c r="E4" s="53"/>
      <c r="F4" s="53"/>
      <c r="G4" s="53"/>
      <c r="H4" s="53"/>
      <c r="I4" s="53"/>
      <c r="J4" s="53"/>
      <c r="K4" s="53"/>
      <c r="L4" s="53"/>
      <c r="M4" s="60"/>
      <c r="N4" s="53"/>
      <c r="O4" s="53"/>
      <c r="P4" s="53"/>
      <c r="Q4" s="53"/>
      <c r="R4" s="53"/>
      <c r="S4" s="53"/>
      <c r="T4" s="53"/>
      <c r="U4" s="53"/>
      <c r="V4" s="53"/>
      <c r="X4" s="53"/>
      <c r="Y4" s="53"/>
      <c r="Z4" s="53"/>
      <c r="AA4" s="53"/>
      <c r="AB4" s="53"/>
      <c r="AC4" s="53"/>
      <c r="AD4" s="53"/>
      <c r="AE4" s="53"/>
      <c r="AF4" s="53"/>
    </row>
    <row r="5" spans="1:32" s="21" customFormat="1">
      <c r="B5" s="53"/>
      <c r="C5" s="53"/>
      <c r="D5" s="3092" t="str">
        <f>+Introdução!E26</f>
        <v>t-2</v>
      </c>
      <c r="E5" s="3092"/>
      <c r="F5" s="3092"/>
      <c r="G5" s="3092"/>
      <c r="H5" s="3092"/>
      <c r="I5" s="3092"/>
      <c r="J5" s="3092"/>
      <c r="K5" s="3092"/>
      <c r="L5" s="3092"/>
      <c r="M5" s="53"/>
      <c r="N5" s="3092" t="str">
        <f>+Introdução!E27</f>
        <v>t-1</v>
      </c>
      <c r="O5" s="3092"/>
      <c r="P5" s="3092"/>
      <c r="Q5" s="3092"/>
      <c r="R5" s="3092"/>
      <c r="S5" s="3092"/>
      <c r="T5" s="3092"/>
      <c r="U5" s="3092"/>
      <c r="V5" s="3092"/>
      <c r="W5" s="687"/>
      <c r="X5" s="3092" t="str">
        <f>+Introdução!E28</f>
        <v>t</v>
      </c>
      <c r="Y5" s="3093"/>
      <c r="Z5" s="3093"/>
      <c r="AA5" s="3093"/>
      <c r="AB5" s="3093"/>
      <c r="AC5" s="3093"/>
      <c r="AD5" s="3093"/>
      <c r="AE5" s="3093"/>
      <c r="AF5" s="3093"/>
    </row>
    <row r="6" spans="1:32" ht="15" customHeight="1">
      <c r="B6" s="3106" t="s">
        <v>166</v>
      </c>
      <c r="C6" s="54"/>
      <c r="D6" s="3098" t="s">
        <v>690</v>
      </c>
      <c r="E6" s="3097" t="s">
        <v>84</v>
      </c>
      <c r="F6" s="3097"/>
      <c r="G6" s="3094" t="s">
        <v>156</v>
      </c>
      <c r="H6" s="3095"/>
      <c r="I6" s="3096"/>
      <c r="J6" s="628"/>
      <c r="K6" s="3104" t="s">
        <v>476</v>
      </c>
      <c r="L6" s="3104" t="s">
        <v>477</v>
      </c>
      <c r="N6" s="3098" t="s">
        <v>690</v>
      </c>
      <c r="O6" s="3100" t="s">
        <v>84</v>
      </c>
      <c r="P6" s="3100"/>
      <c r="Q6" s="3101" t="s">
        <v>156</v>
      </c>
      <c r="R6" s="3102"/>
      <c r="S6" s="3103"/>
      <c r="T6" s="628"/>
      <c r="U6" s="3104" t="s">
        <v>476</v>
      </c>
      <c r="V6" s="3104" t="s">
        <v>477</v>
      </c>
      <c r="W6" s="672"/>
      <c r="X6" s="3098" t="s">
        <v>690</v>
      </c>
      <c r="Y6" s="3100" t="s">
        <v>84</v>
      </c>
      <c r="Z6" s="3100"/>
      <c r="AA6" s="3101" t="s">
        <v>156</v>
      </c>
      <c r="AB6" s="3102"/>
      <c r="AC6" s="3103"/>
      <c r="AD6" s="628"/>
      <c r="AE6" s="3104" t="s">
        <v>476</v>
      </c>
      <c r="AF6" s="3104" t="s">
        <v>477</v>
      </c>
    </row>
    <row r="7" spans="1:32" ht="33.75" customHeight="1">
      <c r="B7" s="3107"/>
      <c r="C7" s="55"/>
      <c r="D7" s="3099"/>
      <c r="E7" s="629" t="s">
        <v>85</v>
      </c>
      <c r="F7" s="629" t="s">
        <v>86</v>
      </c>
      <c r="G7" s="630" t="s">
        <v>85</v>
      </c>
      <c r="H7" s="629" t="s">
        <v>86</v>
      </c>
      <c r="I7" s="631" t="s">
        <v>167</v>
      </c>
      <c r="J7" s="628"/>
      <c r="K7" s="3105"/>
      <c r="L7" s="3105"/>
      <c r="N7" s="3099"/>
      <c r="O7" s="629" t="s">
        <v>85</v>
      </c>
      <c r="P7" s="629" t="s">
        <v>86</v>
      </c>
      <c r="Q7" s="630" t="s">
        <v>85</v>
      </c>
      <c r="R7" s="629" t="s">
        <v>86</v>
      </c>
      <c r="S7" s="1182" t="s">
        <v>167</v>
      </c>
      <c r="T7" s="628"/>
      <c r="U7" s="3105"/>
      <c r="V7" s="3105"/>
      <c r="W7" s="672"/>
      <c r="X7" s="3099"/>
      <c r="Y7" s="629" t="s">
        <v>85</v>
      </c>
      <c r="Z7" s="629" t="s">
        <v>86</v>
      </c>
      <c r="AA7" s="630" t="s">
        <v>85</v>
      </c>
      <c r="AB7" s="629" t="s">
        <v>86</v>
      </c>
      <c r="AC7" s="1182" t="s">
        <v>167</v>
      </c>
      <c r="AD7" s="628"/>
      <c r="AE7" s="3105"/>
      <c r="AF7" s="3105"/>
    </row>
    <row r="8" spans="1:32" s="23" customFormat="1" ht="4.5" customHeight="1">
      <c r="B8" s="64"/>
      <c r="C8" s="65"/>
      <c r="D8" s="66"/>
      <c r="E8" s="632"/>
      <c r="F8" s="632"/>
      <c r="G8" s="633"/>
      <c r="H8" s="632"/>
      <c r="I8" s="634"/>
      <c r="J8" s="67"/>
      <c r="K8" s="68"/>
      <c r="L8" s="68"/>
      <c r="N8" s="66"/>
      <c r="O8" s="632"/>
      <c r="P8" s="632"/>
      <c r="Q8" s="633"/>
      <c r="R8" s="632"/>
      <c r="S8" s="1183"/>
      <c r="T8" s="67"/>
      <c r="U8" s="68"/>
      <c r="V8" s="68"/>
      <c r="W8" s="681"/>
      <c r="X8" s="66"/>
      <c r="Y8" s="632"/>
      <c r="Z8" s="632"/>
      <c r="AA8" s="633"/>
      <c r="AB8" s="632"/>
      <c r="AC8" s="1183"/>
      <c r="AD8" s="67"/>
      <c r="AE8" s="68"/>
      <c r="AF8" s="68"/>
    </row>
    <row r="9" spans="1:32">
      <c r="B9" s="635" t="s">
        <v>75</v>
      </c>
      <c r="D9" s="1053"/>
      <c r="E9" s="780"/>
      <c r="F9" s="780"/>
      <c r="G9" s="781"/>
      <c r="H9" s="781"/>
      <c r="I9" s="782"/>
      <c r="J9" s="783"/>
      <c r="K9" s="784"/>
      <c r="L9" s="784"/>
      <c r="N9" s="1184"/>
      <c r="O9" s="1185"/>
      <c r="P9" s="1185"/>
      <c r="Q9" s="1185"/>
      <c r="R9" s="1185"/>
      <c r="S9" s="1186"/>
      <c r="T9" s="1187"/>
      <c r="U9" s="1186"/>
      <c r="V9" s="1186"/>
      <c r="W9" s="672"/>
      <c r="X9" s="1184"/>
      <c r="Y9" s="1185"/>
      <c r="Z9" s="1185"/>
      <c r="AA9" s="1185"/>
      <c r="AB9" s="1185"/>
      <c r="AC9" s="1186"/>
      <c r="AD9" s="1187"/>
      <c r="AE9" s="1186"/>
      <c r="AF9" s="1186"/>
    </row>
    <row r="10" spans="1:32" ht="15" customHeight="1">
      <c r="B10" s="636" t="s">
        <v>157</v>
      </c>
      <c r="D10" s="1054" t="s">
        <v>155</v>
      </c>
      <c r="E10" s="1055"/>
      <c r="F10" s="1056"/>
      <c r="G10" s="1057"/>
      <c r="H10" s="1057"/>
      <c r="I10" s="1058"/>
      <c r="J10" s="1059"/>
      <c r="K10" s="1060"/>
      <c r="L10" s="1059"/>
      <c r="N10" s="1054" t="s">
        <v>155</v>
      </c>
      <c r="O10" s="1007"/>
      <c r="P10" s="1007"/>
      <c r="Q10" s="1007"/>
      <c r="R10" s="1007"/>
      <c r="S10" s="1187"/>
      <c r="T10" s="1187"/>
      <c r="U10" s="1188"/>
      <c r="V10" s="1187"/>
      <c r="W10" s="672"/>
      <c r="X10" s="1054" t="s">
        <v>155</v>
      </c>
      <c r="Y10" s="1007"/>
      <c r="Z10" s="1007"/>
      <c r="AA10" s="1180"/>
      <c r="AB10" s="1180"/>
      <c r="AC10" s="1058"/>
      <c r="AD10" s="1059"/>
      <c r="AE10" s="1060"/>
      <c r="AF10" s="1187"/>
    </row>
    <row r="11" spans="1:32" ht="15" customHeight="1">
      <c r="B11" s="636" t="s">
        <v>158</v>
      </c>
      <c r="D11" s="620" t="s">
        <v>691</v>
      </c>
      <c r="E11" s="1056"/>
      <c r="F11" s="1056"/>
      <c r="G11" s="1057"/>
      <c r="H11" s="1057"/>
      <c r="I11" s="1058"/>
      <c r="J11" s="1059"/>
      <c r="K11" s="1060"/>
      <c r="L11" s="1058"/>
      <c r="N11" s="620" t="s">
        <v>691</v>
      </c>
      <c r="O11" s="1007"/>
      <c r="P11" s="1007"/>
      <c r="Q11" s="1180"/>
      <c r="R11" s="1180"/>
      <c r="S11" s="1058"/>
      <c r="T11" s="1187"/>
      <c r="U11" s="1060"/>
      <c r="V11" s="1753"/>
      <c r="W11" s="672"/>
      <c r="X11" s="620" t="s">
        <v>691</v>
      </c>
      <c r="Y11" s="1007"/>
      <c r="Z11" s="1007"/>
      <c r="AA11" s="1180"/>
      <c r="AB11" s="1180"/>
      <c r="AC11" s="1058"/>
      <c r="AD11" s="1059"/>
      <c r="AE11" s="1060"/>
      <c r="AF11" s="1058"/>
    </row>
    <row r="12" spans="1:32">
      <c r="B12" s="636" t="s">
        <v>159</v>
      </c>
      <c r="D12" s="620" t="s">
        <v>691</v>
      </c>
      <c r="E12" s="1055"/>
      <c r="F12" s="1055"/>
      <c r="G12" s="1057"/>
      <c r="H12" s="1057"/>
      <c r="I12" s="1058"/>
      <c r="J12" s="1059"/>
      <c r="K12" s="1060"/>
      <c r="L12" s="1058"/>
      <c r="N12" s="620" t="s">
        <v>691</v>
      </c>
      <c r="O12" s="1007"/>
      <c r="P12" s="1007"/>
      <c r="Q12" s="1180"/>
      <c r="R12" s="1180"/>
      <c r="S12" s="1058"/>
      <c r="T12" s="1187"/>
      <c r="U12" s="1060"/>
      <c r="V12" s="1058"/>
      <c r="W12" s="672"/>
      <c r="X12" s="620" t="s">
        <v>691</v>
      </c>
      <c r="Y12" s="1007"/>
      <c r="Z12" s="1007"/>
      <c r="AA12" s="1180"/>
      <c r="AB12" s="1180"/>
      <c r="AC12" s="1058"/>
      <c r="AD12" s="1059"/>
      <c r="AE12" s="1060"/>
      <c r="AF12" s="1058"/>
    </row>
    <row r="13" spans="1:32">
      <c r="B13" s="637" t="s">
        <v>160</v>
      </c>
      <c r="D13" s="620" t="s">
        <v>691</v>
      </c>
      <c r="E13" s="1056"/>
      <c r="F13" s="1056"/>
      <c r="G13" s="1057"/>
      <c r="H13" s="1057"/>
      <c r="I13" s="1058"/>
      <c r="J13" s="1059"/>
      <c r="K13" s="1060"/>
      <c r="L13" s="1058"/>
      <c r="N13" s="620" t="s">
        <v>691</v>
      </c>
      <c r="O13" s="1007"/>
      <c r="P13" s="1007"/>
      <c r="Q13" s="1180"/>
      <c r="R13" s="1180"/>
      <c r="S13" s="1058"/>
      <c r="T13" s="1187"/>
      <c r="U13" s="1060"/>
      <c r="V13" s="1058"/>
      <c r="W13" s="672"/>
      <c r="X13" s="620" t="s">
        <v>691</v>
      </c>
      <c r="Y13" s="1007"/>
      <c r="Z13" s="1007"/>
      <c r="AA13" s="1180"/>
      <c r="AB13" s="1180"/>
      <c r="AC13" s="1058"/>
      <c r="AD13" s="1059"/>
      <c r="AE13" s="1060"/>
      <c r="AF13" s="1058"/>
    </row>
    <row r="14" spans="1:32">
      <c r="B14" s="638" t="s">
        <v>76</v>
      </c>
      <c r="D14" s="1054"/>
      <c r="E14" s="1055"/>
      <c r="F14" s="1055"/>
      <c r="G14" s="1057"/>
      <c r="H14" s="1057"/>
      <c r="I14" s="1058"/>
      <c r="J14" s="1059"/>
      <c r="K14" s="1059"/>
      <c r="L14" s="1061"/>
      <c r="N14" s="1054"/>
      <c r="O14" s="1007"/>
      <c r="P14" s="1007"/>
      <c r="Q14" s="1180"/>
      <c r="R14" s="1180"/>
      <c r="S14" s="1058"/>
      <c r="T14" s="1187"/>
      <c r="U14" s="1059"/>
      <c r="V14" s="1061"/>
      <c r="W14" s="672"/>
      <c r="X14" s="1054"/>
      <c r="Y14" s="1007"/>
      <c r="Z14" s="1007"/>
      <c r="AA14" s="1180"/>
      <c r="AB14" s="1180"/>
      <c r="AC14" s="1058"/>
      <c r="AD14" s="1059"/>
      <c r="AE14" s="1059"/>
      <c r="AF14" s="1061"/>
    </row>
    <row r="15" spans="1:32">
      <c r="B15" s="636" t="s">
        <v>157</v>
      </c>
      <c r="D15" s="1054" t="s">
        <v>155</v>
      </c>
      <c r="E15" s="1056"/>
      <c r="F15" s="1056"/>
      <c r="G15" s="1057"/>
      <c r="H15" s="1057"/>
      <c r="I15" s="1058"/>
      <c r="J15" s="1059"/>
      <c r="K15" s="1062"/>
      <c r="L15" s="1058"/>
      <c r="N15" s="1054" t="s">
        <v>155</v>
      </c>
      <c r="O15" s="1007"/>
      <c r="P15" s="1007"/>
      <c r="Q15" s="1180"/>
      <c r="R15" s="1180"/>
      <c r="S15" s="1058"/>
      <c r="T15" s="1187"/>
      <c r="U15" s="1060"/>
      <c r="V15" s="1058"/>
      <c r="W15" s="672"/>
      <c r="X15" s="1054" t="s">
        <v>155</v>
      </c>
      <c r="Y15" s="1007"/>
      <c r="Z15" s="1007"/>
      <c r="AA15" s="1180"/>
      <c r="AB15" s="1180"/>
      <c r="AC15" s="1058"/>
      <c r="AD15" s="1059"/>
      <c r="AE15" s="1060"/>
      <c r="AF15" s="1058"/>
    </row>
    <row r="16" spans="1:32">
      <c r="B16" s="636" t="s">
        <v>158</v>
      </c>
      <c r="D16" s="620" t="s">
        <v>691</v>
      </c>
      <c r="E16" s="1056"/>
      <c r="F16" s="1056"/>
      <c r="G16" s="1057"/>
      <c r="H16" s="1057"/>
      <c r="I16" s="1058"/>
      <c r="J16" s="1059"/>
      <c r="K16" s="1059"/>
      <c r="L16" s="1058"/>
      <c r="N16" s="620" t="s">
        <v>691</v>
      </c>
      <c r="O16" s="1007"/>
      <c r="P16" s="1007"/>
      <c r="Q16" s="1180"/>
      <c r="R16" s="1180"/>
      <c r="S16" s="1058"/>
      <c r="T16" s="1187"/>
      <c r="U16" s="1059"/>
      <c r="V16" s="1058"/>
      <c r="W16" s="672"/>
      <c r="X16" s="620" t="s">
        <v>691</v>
      </c>
      <c r="Y16" s="1007"/>
      <c r="Z16" s="1007"/>
      <c r="AA16" s="1180"/>
      <c r="AB16" s="1180"/>
      <c r="AC16" s="1058"/>
      <c r="AD16" s="1059"/>
      <c r="AE16" s="1059"/>
      <c r="AF16" s="1058"/>
    </row>
    <row r="17" spans="2:32">
      <c r="B17" s="636" t="s">
        <v>159</v>
      </c>
      <c r="D17" s="620" t="s">
        <v>691</v>
      </c>
      <c r="E17" s="1055"/>
      <c r="F17" s="1055"/>
      <c r="G17" s="1057"/>
      <c r="H17" s="1057"/>
      <c r="I17" s="1058"/>
      <c r="J17" s="1059"/>
      <c r="K17" s="1062"/>
      <c r="L17" s="1058"/>
      <c r="N17" s="620" t="s">
        <v>691</v>
      </c>
      <c r="O17" s="1007"/>
      <c r="P17" s="1007"/>
      <c r="Q17" s="1180"/>
      <c r="R17" s="1180"/>
      <c r="S17" s="1058"/>
      <c r="T17" s="1187"/>
      <c r="U17" s="1060"/>
      <c r="V17" s="1058"/>
      <c r="W17" s="672"/>
      <c r="X17" s="620" t="s">
        <v>691</v>
      </c>
      <c r="Y17" s="1007"/>
      <c r="Z17" s="1007"/>
      <c r="AA17" s="1180"/>
      <c r="AB17" s="1180"/>
      <c r="AC17" s="1058"/>
      <c r="AD17" s="1059"/>
      <c r="AE17" s="1060"/>
      <c r="AF17" s="1058"/>
    </row>
    <row r="18" spans="2:32">
      <c r="B18" s="637" t="s">
        <v>160</v>
      </c>
      <c r="D18" s="620" t="s">
        <v>691</v>
      </c>
      <c r="E18" s="1056"/>
      <c r="F18" s="1056"/>
      <c r="G18" s="1057"/>
      <c r="H18" s="1057"/>
      <c r="I18" s="1058"/>
      <c r="J18" s="1059"/>
      <c r="K18" s="1059"/>
      <c r="L18" s="1058"/>
      <c r="N18" s="620" t="s">
        <v>691</v>
      </c>
      <c r="O18" s="1007"/>
      <c r="P18" s="1007"/>
      <c r="Q18" s="1180"/>
      <c r="R18" s="1180"/>
      <c r="S18" s="1058"/>
      <c r="T18" s="1187"/>
      <c r="U18" s="1059"/>
      <c r="V18" s="1058"/>
      <c r="W18" s="672"/>
      <c r="X18" s="620" t="s">
        <v>691</v>
      </c>
      <c r="Y18" s="1007"/>
      <c r="Z18" s="1007"/>
      <c r="AA18" s="1180"/>
      <c r="AB18" s="1180"/>
      <c r="AC18" s="1058"/>
      <c r="AD18" s="1059"/>
      <c r="AE18" s="1059"/>
      <c r="AF18" s="1058"/>
    </row>
    <row r="19" spans="2:32">
      <c r="B19" s="638" t="s">
        <v>77</v>
      </c>
      <c r="D19" s="1054"/>
      <c r="E19" s="1055"/>
      <c r="F19" s="1055"/>
      <c r="G19" s="1057"/>
      <c r="H19" s="1057"/>
      <c r="I19" s="1058"/>
      <c r="J19" s="1059"/>
      <c r="K19" s="1059"/>
      <c r="L19" s="1061"/>
      <c r="N19" s="1054"/>
      <c r="O19" s="1007"/>
      <c r="P19" s="1007"/>
      <c r="Q19" s="1180"/>
      <c r="R19" s="1180"/>
      <c r="S19" s="1058"/>
      <c r="T19" s="1187"/>
      <c r="U19" s="1059"/>
      <c r="V19" s="1061"/>
      <c r="W19" s="672"/>
      <c r="X19" s="1054"/>
      <c r="Y19" s="1007"/>
      <c r="Z19" s="1007"/>
      <c r="AA19" s="1180"/>
      <c r="AB19" s="1180"/>
      <c r="AC19" s="1058"/>
      <c r="AD19" s="1059"/>
      <c r="AE19" s="1059"/>
      <c r="AF19" s="1061"/>
    </row>
    <row r="20" spans="2:32">
      <c r="B20" s="636" t="s">
        <v>157</v>
      </c>
      <c r="D20" s="1054" t="s">
        <v>155</v>
      </c>
      <c r="E20" s="1056"/>
      <c r="F20" s="1056"/>
      <c r="G20" s="1057"/>
      <c r="H20" s="1057"/>
      <c r="I20" s="1058"/>
      <c r="J20" s="1059"/>
      <c r="K20" s="1062"/>
      <c r="L20" s="1058"/>
      <c r="N20" s="1054" t="s">
        <v>155</v>
      </c>
      <c r="O20" s="1007"/>
      <c r="P20" s="1007"/>
      <c r="Q20" s="1180"/>
      <c r="R20" s="1180"/>
      <c r="S20" s="1058"/>
      <c r="T20" s="1187"/>
      <c r="U20" s="1060"/>
      <c r="V20" s="1058"/>
      <c r="W20" s="672"/>
      <c r="X20" s="1054" t="s">
        <v>155</v>
      </c>
      <c r="Y20" s="1007"/>
      <c r="Z20" s="1007"/>
      <c r="AA20" s="1180"/>
      <c r="AB20" s="1180"/>
      <c r="AC20" s="1058"/>
      <c r="AD20" s="1059"/>
      <c r="AE20" s="1060"/>
      <c r="AF20" s="1058"/>
    </row>
    <row r="21" spans="2:32">
      <c r="B21" s="636" t="s">
        <v>161</v>
      </c>
      <c r="D21" s="620" t="s">
        <v>691</v>
      </c>
      <c r="E21" s="1056"/>
      <c r="F21" s="1056"/>
      <c r="G21" s="1057"/>
      <c r="H21" s="1057"/>
      <c r="I21" s="1058"/>
      <c r="J21" s="1059"/>
      <c r="K21" s="1059"/>
      <c r="L21" s="1058"/>
      <c r="N21" s="620" t="s">
        <v>691</v>
      </c>
      <c r="O21" s="1007"/>
      <c r="P21" s="1007"/>
      <c r="Q21" s="1180"/>
      <c r="R21" s="1180"/>
      <c r="S21" s="1058"/>
      <c r="T21" s="1187"/>
      <c r="U21" s="1059"/>
      <c r="V21" s="1058"/>
      <c r="W21" s="672"/>
      <c r="X21" s="620" t="s">
        <v>691</v>
      </c>
      <c r="Y21" s="1007"/>
      <c r="Z21" s="1007"/>
      <c r="AA21" s="1180"/>
      <c r="AB21" s="1180"/>
      <c r="AC21" s="1058"/>
      <c r="AD21" s="1059"/>
      <c r="AE21" s="1059"/>
      <c r="AF21" s="1058"/>
    </row>
    <row r="22" spans="2:32">
      <c r="B22" s="636" t="s">
        <v>162</v>
      </c>
      <c r="D22" s="620" t="s">
        <v>691</v>
      </c>
      <c r="E22" s="1055"/>
      <c r="F22" s="1055"/>
      <c r="G22" s="1057"/>
      <c r="H22" s="1057"/>
      <c r="I22" s="1058"/>
      <c r="J22" s="1059"/>
      <c r="K22" s="1059"/>
      <c r="L22" s="1058"/>
      <c r="N22" s="620" t="s">
        <v>691</v>
      </c>
      <c r="O22" s="1007"/>
      <c r="P22" s="1007"/>
      <c r="Q22" s="1180"/>
      <c r="R22" s="1180"/>
      <c r="S22" s="1058"/>
      <c r="T22" s="1187"/>
      <c r="U22" s="1060"/>
      <c r="V22" s="1058"/>
      <c r="W22" s="672"/>
      <c r="X22" s="620" t="s">
        <v>691</v>
      </c>
      <c r="Y22" s="1007"/>
      <c r="Z22" s="1007"/>
      <c r="AA22" s="1180"/>
      <c r="AB22" s="1180"/>
      <c r="AC22" s="1058"/>
      <c r="AD22" s="1059"/>
      <c r="AE22" s="1060"/>
      <c r="AF22" s="1058"/>
    </row>
    <row r="23" spans="2:32">
      <c r="B23" s="636" t="s">
        <v>159</v>
      </c>
      <c r="D23" s="620" t="s">
        <v>691</v>
      </c>
      <c r="E23" s="1055"/>
      <c r="F23" s="1055"/>
      <c r="G23" s="1057"/>
      <c r="H23" s="1057"/>
      <c r="I23" s="1058"/>
      <c r="J23" s="1059"/>
      <c r="K23" s="1062"/>
      <c r="L23" s="1058"/>
      <c r="N23" s="620" t="s">
        <v>691</v>
      </c>
      <c r="O23" s="1007"/>
      <c r="P23" s="1007"/>
      <c r="Q23" s="1180"/>
      <c r="R23" s="1180"/>
      <c r="S23" s="1058"/>
      <c r="T23" s="1187"/>
      <c r="U23" s="1060"/>
      <c r="V23" s="1058"/>
      <c r="W23" s="672"/>
      <c r="X23" s="620" t="s">
        <v>691</v>
      </c>
      <c r="Y23" s="1007"/>
      <c r="Z23" s="1007"/>
      <c r="AA23" s="1180"/>
      <c r="AB23" s="1180"/>
      <c r="AC23" s="1058"/>
      <c r="AD23" s="1059"/>
      <c r="AE23" s="1060"/>
      <c r="AF23" s="1058"/>
    </row>
    <row r="24" spans="2:32">
      <c r="B24" s="637" t="s">
        <v>160</v>
      </c>
      <c r="D24" s="620" t="s">
        <v>691</v>
      </c>
      <c r="E24" s="1056"/>
      <c r="F24" s="1056"/>
      <c r="G24" s="1057"/>
      <c r="H24" s="1057"/>
      <c r="I24" s="1058"/>
      <c r="J24" s="1059"/>
      <c r="K24" s="1062"/>
      <c r="L24" s="1058"/>
      <c r="N24" s="620" t="s">
        <v>691</v>
      </c>
      <c r="O24" s="1007"/>
      <c r="P24" s="1007"/>
      <c r="Q24" s="1180"/>
      <c r="R24" s="1180"/>
      <c r="S24" s="1058"/>
      <c r="T24" s="1187"/>
      <c r="U24" s="1062"/>
      <c r="V24" s="1058"/>
      <c r="W24" s="672"/>
      <c r="X24" s="620" t="s">
        <v>691</v>
      </c>
      <c r="Y24" s="1007"/>
      <c r="Z24" s="1007"/>
      <c r="AA24" s="1180"/>
      <c r="AB24" s="1180"/>
      <c r="AC24" s="1058"/>
      <c r="AD24" s="1059"/>
      <c r="AE24" s="1062"/>
      <c r="AF24" s="1058"/>
    </row>
    <row r="25" spans="2:32">
      <c r="B25" s="638" t="s">
        <v>78</v>
      </c>
      <c r="D25" s="1054"/>
      <c r="E25" s="1055"/>
      <c r="F25" s="1055"/>
      <c r="G25" s="1057"/>
      <c r="H25" s="1057"/>
      <c r="I25" s="1058"/>
      <c r="J25" s="1059"/>
      <c r="K25" s="1059"/>
      <c r="L25" s="1061"/>
      <c r="N25" s="1054"/>
      <c r="O25" s="1007"/>
      <c r="P25" s="1007"/>
      <c r="Q25" s="1180"/>
      <c r="R25" s="1180"/>
      <c r="S25" s="1058"/>
      <c r="T25" s="1187"/>
      <c r="U25" s="1059"/>
      <c r="V25" s="1061"/>
      <c r="W25" s="672"/>
      <c r="X25" s="1054"/>
      <c r="Y25" s="1007"/>
      <c r="Z25" s="1007"/>
      <c r="AA25" s="1180"/>
      <c r="AB25" s="1180"/>
      <c r="AC25" s="1058"/>
      <c r="AD25" s="1059"/>
      <c r="AE25" s="1059"/>
      <c r="AF25" s="1061"/>
    </row>
    <row r="26" spans="2:32">
      <c r="B26" s="636" t="s">
        <v>158</v>
      </c>
      <c r="D26" s="620" t="s">
        <v>691</v>
      </c>
      <c r="E26" s="1063"/>
      <c r="F26" s="1063"/>
      <c r="G26" s="1057"/>
      <c r="H26" s="1057"/>
      <c r="I26" s="1058"/>
      <c r="J26" s="1059"/>
      <c r="K26" s="1062"/>
      <c r="L26" s="1058"/>
      <c r="N26" s="620" t="s">
        <v>691</v>
      </c>
      <c r="O26" s="1007"/>
      <c r="P26" s="1007"/>
      <c r="Q26" s="1180"/>
      <c r="R26" s="1180"/>
      <c r="S26" s="1058"/>
      <c r="T26" s="1187"/>
      <c r="U26" s="1060"/>
      <c r="V26" s="1058"/>
      <c r="W26" s="672"/>
      <c r="X26" s="620" t="s">
        <v>691</v>
      </c>
      <c r="Y26" s="1007"/>
      <c r="Z26" s="1007"/>
      <c r="AA26" s="1180"/>
      <c r="AB26" s="1180"/>
      <c r="AC26" s="1058"/>
      <c r="AD26" s="1059"/>
      <c r="AE26" s="1060"/>
      <c r="AF26" s="1058"/>
    </row>
    <row r="27" spans="2:32">
      <c r="B27" s="636" t="s">
        <v>159</v>
      </c>
      <c r="D27" s="620" t="s">
        <v>691</v>
      </c>
      <c r="E27" s="1055"/>
      <c r="F27" s="1055"/>
      <c r="G27" s="1057"/>
      <c r="H27" s="1057"/>
      <c r="I27" s="1058"/>
      <c r="J27" s="1059"/>
      <c r="K27" s="1062"/>
      <c r="L27" s="1058"/>
      <c r="N27" s="620" t="s">
        <v>691</v>
      </c>
      <c r="O27" s="1007"/>
      <c r="P27" s="1007"/>
      <c r="Q27" s="1180"/>
      <c r="R27" s="1180"/>
      <c r="S27" s="1058"/>
      <c r="T27" s="1187"/>
      <c r="U27" s="1060"/>
      <c r="V27" s="1058"/>
      <c r="W27" s="672"/>
      <c r="X27" s="620" t="s">
        <v>691</v>
      </c>
      <c r="Y27" s="1007"/>
      <c r="Z27" s="1007"/>
      <c r="AA27" s="1180"/>
      <c r="AB27" s="1180"/>
      <c r="AC27" s="1058"/>
      <c r="AD27" s="1059"/>
      <c r="AE27" s="1060"/>
      <c r="AF27" s="1058"/>
    </row>
    <row r="28" spans="2:32">
      <c r="B28" s="637" t="s">
        <v>160</v>
      </c>
      <c r="D28" s="620" t="s">
        <v>691</v>
      </c>
      <c r="E28" s="1056"/>
      <c r="F28" s="1056"/>
      <c r="G28" s="1057"/>
      <c r="H28" s="1057"/>
      <c r="I28" s="1058"/>
      <c r="J28" s="1059"/>
      <c r="K28" s="1062"/>
      <c r="L28" s="1058"/>
      <c r="N28" s="620" t="s">
        <v>691</v>
      </c>
      <c r="O28" s="1007"/>
      <c r="P28" s="1007"/>
      <c r="Q28" s="1180"/>
      <c r="R28" s="1180"/>
      <c r="S28" s="1058"/>
      <c r="T28" s="1187"/>
      <c r="U28" s="1062"/>
      <c r="V28" s="1058"/>
      <c r="W28" s="672"/>
      <c r="X28" s="620" t="s">
        <v>691</v>
      </c>
      <c r="Y28" s="1007"/>
      <c r="Z28" s="1007"/>
      <c r="AA28" s="1180"/>
      <c r="AB28" s="1180"/>
      <c r="AC28" s="1058"/>
      <c r="AD28" s="1059"/>
      <c r="AE28" s="1062"/>
      <c r="AF28" s="1058"/>
    </row>
    <row r="29" spans="2:32">
      <c r="B29" s="638" t="s">
        <v>79</v>
      </c>
      <c r="D29" s="1054"/>
      <c r="E29" s="1055"/>
      <c r="F29" s="1055"/>
      <c r="G29" s="1057"/>
      <c r="H29" s="1057"/>
      <c r="I29" s="1058"/>
      <c r="J29" s="1059"/>
      <c r="K29" s="1059"/>
      <c r="L29" s="1061"/>
      <c r="N29" s="1054"/>
      <c r="O29" s="1007"/>
      <c r="P29" s="1007"/>
      <c r="Q29" s="1180"/>
      <c r="R29" s="1180"/>
      <c r="S29" s="1058"/>
      <c r="T29" s="1187"/>
      <c r="U29" s="1059"/>
      <c r="V29" s="1061"/>
      <c r="W29" s="672"/>
      <c r="X29" s="1054"/>
      <c r="Y29" s="1007"/>
      <c r="Z29" s="1007"/>
      <c r="AA29" s="1180"/>
      <c r="AB29" s="1180"/>
      <c r="AC29" s="1058"/>
      <c r="AD29" s="1059"/>
      <c r="AE29" s="1059"/>
      <c r="AF29" s="1061"/>
    </row>
    <row r="30" spans="2:32" ht="15.75">
      <c r="B30" s="636" t="s">
        <v>478</v>
      </c>
      <c r="D30" s="1054" t="s">
        <v>155</v>
      </c>
      <c r="E30" s="1056"/>
      <c r="F30" s="1056"/>
      <c r="G30" s="1057"/>
      <c r="H30" s="1057"/>
      <c r="I30" s="1058"/>
      <c r="J30" s="1059"/>
      <c r="K30" s="1059"/>
      <c r="L30" s="1061"/>
      <c r="N30" s="1054" t="s">
        <v>155</v>
      </c>
      <c r="O30" s="1007"/>
      <c r="P30" s="1007"/>
      <c r="Q30" s="1180"/>
      <c r="R30" s="1180"/>
      <c r="S30" s="1058"/>
      <c r="T30" s="1187"/>
      <c r="U30" s="1059"/>
      <c r="V30" s="1061"/>
      <c r="W30" s="672"/>
      <c r="X30" s="1054" t="s">
        <v>155</v>
      </c>
      <c r="Y30" s="1007"/>
      <c r="Z30" s="1007"/>
      <c r="AA30" s="1180"/>
      <c r="AB30" s="1180"/>
      <c r="AC30" s="1058"/>
      <c r="AD30" s="1059"/>
      <c r="AE30" s="1059"/>
      <c r="AF30" s="1061"/>
    </row>
    <row r="31" spans="2:32">
      <c r="B31" s="636" t="s">
        <v>158</v>
      </c>
      <c r="D31" s="620" t="s">
        <v>691</v>
      </c>
      <c r="E31" s="1056"/>
      <c r="F31" s="1056"/>
      <c r="G31" s="1057"/>
      <c r="H31" s="1057"/>
      <c r="I31" s="1058"/>
      <c r="J31" s="1059"/>
      <c r="K31" s="1062"/>
      <c r="L31" s="1058"/>
      <c r="N31" s="620" t="s">
        <v>691</v>
      </c>
      <c r="O31" s="1007"/>
      <c r="P31" s="1007"/>
      <c r="Q31" s="1180"/>
      <c r="R31" s="1180"/>
      <c r="S31" s="1058"/>
      <c r="T31" s="1187"/>
      <c r="U31" s="1060"/>
      <c r="V31" s="1058"/>
      <c r="W31" s="672"/>
      <c r="X31" s="620" t="s">
        <v>691</v>
      </c>
      <c r="Y31" s="1007"/>
      <c r="Z31" s="1007"/>
      <c r="AA31" s="1180"/>
      <c r="AB31" s="1180"/>
      <c r="AC31" s="1058"/>
      <c r="AD31" s="1059"/>
      <c r="AE31" s="1060"/>
      <c r="AF31" s="1058"/>
    </row>
    <row r="32" spans="2:32">
      <c r="B32" s="636" t="s">
        <v>163</v>
      </c>
      <c r="D32" s="620" t="s">
        <v>691</v>
      </c>
      <c r="E32" s="1055"/>
      <c r="F32" s="1055"/>
      <c r="G32" s="1057"/>
      <c r="H32" s="1057"/>
      <c r="I32" s="1058"/>
      <c r="J32" s="1059"/>
      <c r="K32" s="1062"/>
      <c r="L32" s="1058"/>
      <c r="N32" s="620" t="s">
        <v>691</v>
      </c>
      <c r="O32" s="1007"/>
      <c r="P32" s="1007"/>
      <c r="Q32" s="1180"/>
      <c r="R32" s="1180"/>
      <c r="S32" s="1058"/>
      <c r="T32" s="1187"/>
      <c r="U32" s="1060"/>
      <c r="V32" s="1058"/>
      <c r="W32" s="672"/>
      <c r="X32" s="620" t="s">
        <v>691</v>
      </c>
      <c r="Y32" s="1007"/>
      <c r="Z32" s="1007"/>
      <c r="AA32" s="1180"/>
      <c r="AB32" s="1180"/>
      <c r="AC32" s="1058"/>
      <c r="AD32" s="1059"/>
      <c r="AE32" s="1060"/>
      <c r="AF32" s="1058"/>
    </row>
    <row r="33" spans="2:32">
      <c r="B33" s="636" t="s">
        <v>159</v>
      </c>
      <c r="D33" s="620" t="s">
        <v>691</v>
      </c>
      <c r="E33" s="1055"/>
      <c r="F33" s="1055"/>
      <c r="G33" s="1057"/>
      <c r="H33" s="1057"/>
      <c r="I33" s="1058"/>
      <c r="J33" s="1059"/>
      <c r="K33" s="1062"/>
      <c r="L33" s="1058"/>
      <c r="N33" s="620" t="s">
        <v>691</v>
      </c>
      <c r="O33" s="1007"/>
      <c r="P33" s="1007"/>
      <c r="Q33" s="1180"/>
      <c r="R33" s="1180"/>
      <c r="S33" s="1058"/>
      <c r="T33" s="1187"/>
      <c r="U33" s="1060"/>
      <c r="V33" s="1058"/>
      <c r="W33" s="672"/>
      <c r="X33" s="620" t="s">
        <v>691</v>
      </c>
      <c r="Y33" s="1007"/>
      <c r="Z33" s="1007"/>
      <c r="AA33" s="1180"/>
      <c r="AB33" s="1180"/>
      <c r="AC33" s="1058"/>
      <c r="AD33" s="1059"/>
      <c r="AE33" s="1060"/>
      <c r="AF33" s="1058"/>
    </row>
    <row r="34" spans="2:32">
      <c r="B34" s="637" t="s">
        <v>160</v>
      </c>
      <c r="D34" s="620" t="s">
        <v>691</v>
      </c>
      <c r="E34" s="1056"/>
      <c r="F34" s="1056"/>
      <c r="G34" s="1057"/>
      <c r="H34" s="1057"/>
      <c r="I34" s="1058"/>
      <c r="J34" s="1059"/>
      <c r="K34" s="1062"/>
      <c r="L34" s="1058"/>
      <c r="N34" s="620" t="s">
        <v>691</v>
      </c>
      <c r="O34" s="1007"/>
      <c r="P34" s="1007"/>
      <c r="Q34" s="1180"/>
      <c r="R34" s="1180"/>
      <c r="S34" s="1058"/>
      <c r="T34" s="1187"/>
      <c r="U34" s="1062"/>
      <c r="V34" s="1058"/>
      <c r="W34" s="672"/>
      <c r="X34" s="620" t="s">
        <v>691</v>
      </c>
      <c r="Y34" s="1007"/>
      <c r="Z34" s="1007"/>
      <c r="AA34" s="1180"/>
      <c r="AB34" s="1180"/>
      <c r="AC34" s="1058"/>
      <c r="AD34" s="1059"/>
      <c r="AE34" s="1062"/>
      <c r="AF34" s="1058"/>
    </row>
    <row r="35" spans="2:32">
      <c r="B35" s="638" t="s">
        <v>80</v>
      </c>
      <c r="D35" s="1054"/>
      <c r="E35" s="1055"/>
      <c r="F35" s="1055"/>
      <c r="G35" s="1057"/>
      <c r="H35" s="1057"/>
      <c r="I35" s="1058"/>
      <c r="J35" s="1059"/>
      <c r="K35" s="1059"/>
      <c r="L35" s="1061"/>
      <c r="N35" s="1054"/>
      <c r="O35" s="1007"/>
      <c r="P35" s="1007"/>
      <c r="Q35" s="1180"/>
      <c r="R35" s="1180"/>
      <c r="S35" s="1058"/>
      <c r="T35" s="1187"/>
      <c r="U35" s="1059"/>
      <c r="V35" s="1061"/>
      <c r="W35" s="672"/>
      <c r="X35" s="1054"/>
      <c r="Y35" s="1007"/>
      <c r="Z35" s="1007"/>
      <c r="AA35" s="1180"/>
      <c r="AB35" s="1180"/>
      <c r="AC35" s="1058"/>
      <c r="AD35" s="1059"/>
      <c r="AE35" s="1059"/>
      <c r="AF35" s="1061"/>
    </row>
    <row r="36" spans="2:32">
      <c r="B36" s="636" t="s">
        <v>157</v>
      </c>
      <c r="D36" s="1054" t="s">
        <v>155</v>
      </c>
      <c r="E36" s="1056"/>
      <c r="F36" s="1056"/>
      <c r="G36" s="1057"/>
      <c r="H36" s="1057"/>
      <c r="I36" s="1058"/>
      <c r="J36" s="1059"/>
      <c r="K36" s="1062"/>
      <c r="L36" s="1058"/>
      <c r="N36" s="1054" t="s">
        <v>155</v>
      </c>
      <c r="O36" s="1007"/>
      <c r="P36" s="1007"/>
      <c r="Q36" s="1180"/>
      <c r="R36" s="1180"/>
      <c r="S36" s="1058"/>
      <c r="T36" s="1187"/>
      <c r="U36" s="1060"/>
      <c r="V36" s="1058"/>
      <c r="W36" s="672"/>
      <c r="X36" s="1054" t="s">
        <v>155</v>
      </c>
      <c r="Y36" s="1007"/>
      <c r="Z36" s="1007"/>
      <c r="AA36" s="1180"/>
      <c r="AB36" s="1180"/>
      <c r="AC36" s="1058"/>
      <c r="AD36" s="1059"/>
      <c r="AE36" s="1060"/>
      <c r="AF36" s="1058"/>
    </row>
    <row r="37" spans="2:32">
      <c r="B37" s="636" t="s">
        <v>158</v>
      </c>
      <c r="D37" s="620" t="s">
        <v>691</v>
      </c>
      <c r="E37" s="1056"/>
      <c r="F37" s="1056"/>
      <c r="G37" s="1057"/>
      <c r="H37" s="1057"/>
      <c r="I37" s="1058"/>
      <c r="J37" s="1059"/>
      <c r="K37" s="1059"/>
      <c r="L37" s="1058"/>
      <c r="N37" s="620" t="s">
        <v>691</v>
      </c>
      <c r="O37" s="1007"/>
      <c r="P37" s="1007"/>
      <c r="Q37" s="1180"/>
      <c r="R37" s="1180"/>
      <c r="S37" s="1058"/>
      <c r="T37" s="1187"/>
      <c r="U37" s="1059"/>
      <c r="V37" s="1058"/>
      <c r="W37" s="672"/>
      <c r="X37" s="620" t="s">
        <v>691</v>
      </c>
      <c r="Y37" s="1007"/>
      <c r="Z37" s="1007"/>
      <c r="AA37" s="1180"/>
      <c r="AB37" s="1180"/>
      <c r="AC37" s="1058"/>
      <c r="AD37" s="1059"/>
      <c r="AE37" s="1059"/>
      <c r="AF37" s="1058"/>
    </row>
    <row r="38" spans="2:32">
      <c r="B38" s="636" t="s">
        <v>159</v>
      </c>
      <c r="D38" s="620" t="s">
        <v>691</v>
      </c>
      <c r="E38" s="1055"/>
      <c r="F38" s="1055"/>
      <c r="G38" s="1057"/>
      <c r="H38" s="1057"/>
      <c r="I38" s="1058"/>
      <c r="J38" s="1059"/>
      <c r="K38" s="1059"/>
      <c r="L38" s="1058"/>
      <c r="N38" s="620" t="s">
        <v>691</v>
      </c>
      <c r="O38" s="1007"/>
      <c r="P38" s="1007"/>
      <c r="Q38" s="1180"/>
      <c r="R38" s="1180"/>
      <c r="S38" s="1058"/>
      <c r="T38" s="1187"/>
      <c r="U38" s="1060"/>
      <c r="V38" s="1058"/>
      <c r="W38" s="672"/>
      <c r="X38" s="620" t="s">
        <v>691</v>
      </c>
      <c r="Y38" s="1007"/>
      <c r="Z38" s="1007"/>
      <c r="AA38" s="1180"/>
      <c r="AB38" s="1180"/>
      <c r="AC38" s="1058"/>
      <c r="AD38" s="1059"/>
      <c r="AE38" s="1060"/>
      <c r="AF38" s="1058"/>
    </row>
    <row r="39" spans="2:32">
      <c r="B39" s="637" t="s">
        <v>160</v>
      </c>
      <c r="D39" s="620" t="s">
        <v>691</v>
      </c>
      <c r="E39" s="1056"/>
      <c r="F39" s="1056"/>
      <c r="G39" s="1057"/>
      <c r="H39" s="1057"/>
      <c r="I39" s="1058"/>
      <c r="J39" s="1059"/>
      <c r="K39" s="1059"/>
      <c r="L39" s="1058"/>
      <c r="N39" s="620" t="s">
        <v>691</v>
      </c>
      <c r="O39" s="1007"/>
      <c r="P39" s="1007"/>
      <c r="Q39" s="1180"/>
      <c r="R39" s="1180"/>
      <c r="S39" s="1058"/>
      <c r="T39" s="1187"/>
      <c r="U39" s="1059"/>
      <c r="V39" s="1058"/>
      <c r="W39" s="672"/>
      <c r="X39" s="620" t="s">
        <v>691</v>
      </c>
      <c r="Y39" s="1007"/>
      <c r="Z39" s="1007"/>
      <c r="AA39" s="1180"/>
      <c r="AB39" s="1180"/>
      <c r="AC39" s="1058"/>
      <c r="AD39" s="1059"/>
      <c r="AE39" s="1059"/>
      <c r="AF39" s="1058"/>
    </row>
    <row r="40" spans="2:32">
      <c r="B40" s="638" t="s">
        <v>81</v>
      </c>
      <c r="D40" s="1054"/>
      <c r="E40" s="1055"/>
      <c r="F40" s="1055"/>
      <c r="G40" s="1057"/>
      <c r="H40" s="1057"/>
      <c r="I40" s="1058"/>
      <c r="J40" s="1059"/>
      <c r="K40" s="1059"/>
      <c r="L40" s="1061"/>
      <c r="N40" s="1054"/>
      <c r="O40" s="1007"/>
      <c r="P40" s="1007"/>
      <c r="Q40" s="1180"/>
      <c r="R40" s="1180"/>
      <c r="S40" s="1058"/>
      <c r="T40" s="1187"/>
      <c r="U40" s="1059"/>
      <c r="V40" s="1061"/>
      <c r="W40" s="672"/>
      <c r="X40" s="1054"/>
      <c r="Y40" s="1007"/>
      <c r="Z40" s="1007"/>
      <c r="AA40" s="1180"/>
      <c r="AB40" s="1180"/>
      <c r="AC40" s="1058"/>
      <c r="AD40" s="1059"/>
      <c r="AE40" s="1059"/>
      <c r="AF40" s="1061"/>
    </row>
    <row r="41" spans="2:32">
      <c r="B41" s="636" t="s">
        <v>157</v>
      </c>
      <c r="D41" s="1054" t="s">
        <v>155</v>
      </c>
      <c r="E41" s="1056"/>
      <c r="F41" s="1056"/>
      <c r="G41" s="1057"/>
      <c r="H41" s="1057"/>
      <c r="I41" s="1058"/>
      <c r="J41" s="1059"/>
      <c r="K41" s="1062"/>
      <c r="L41" s="1058"/>
      <c r="N41" s="1054" t="s">
        <v>155</v>
      </c>
      <c r="O41" s="1007"/>
      <c r="P41" s="1007"/>
      <c r="Q41" s="1180"/>
      <c r="R41" s="1180"/>
      <c r="S41" s="1058"/>
      <c r="T41" s="1187"/>
      <c r="U41" s="1060"/>
      <c r="V41" s="1058"/>
      <c r="W41" s="672"/>
      <c r="X41" s="1054" t="s">
        <v>155</v>
      </c>
      <c r="Y41" s="1007"/>
      <c r="Z41" s="1007"/>
      <c r="AA41" s="1180"/>
      <c r="AB41" s="1180"/>
      <c r="AC41" s="1058"/>
      <c r="AD41" s="1059"/>
      <c r="AE41" s="1060"/>
      <c r="AF41" s="1058"/>
    </row>
    <row r="42" spans="2:32">
      <c r="B42" s="636" t="s">
        <v>164</v>
      </c>
      <c r="D42" s="620" t="s">
        <v>691</v>
      </c>
      <c r="E42" s="1056"/>
      <c r="F42" s="1056"/>
      <c r="G42" s="1057"/>
      <c r="H42" s="1057"/>
      <c r="I42" s="1058"/>
      <c r="J42" s="1059"/>
      <c r="K42" s="1059"/>
      <c r="L42" s="1058"/>
      <c r="N42" s="620" t="s">
        <v>691</v>
      </c>
      <c r="O42" s="1007"/>
      <c r="P42" s="1007"/>
      <c r="Q42" s="1180"/>
      <c r="R42" s="1180"/>
      <c r="S42" s="1058"/>
      <c r="T42" s="1187"/>
      <c r="U42" s="1059"/>
      <c r="V42" s="1058"/>
      <c r="W42" s="672"/>
      <c r="X42" s="620" t="s">
        <v>691</v>
      </c>
      <c r="Y42" s="1007"/>
      <c r="Z42" s="1007"/>
      <c r="AA42" s="1180"/>
      <c r="AB42" s="1180"/>
      <c r="AC42" s="1058"/>
      <c r="AD42" s="1059"/>
      <c r="AE42" s="1059"/>
      <c r="AF42" s="1058"/>
    </row>
    <row r="43" spans="2:32">
      <c r="B43" s="636" t="s">
        <v>158</v>
      </c>
      <c r="D43" s="620" t="s">
        <v>691</v>
      </c>
      <c r="E43" s="1055"/>
      <c r="F43" s="1055"/>
      <c r="G43" s="1057"/>
      <c r="H43" s="1057"/>
      <c r="I43" s="1058"/>
      <c r="J43" s="1059"/>
      <c r="K43" s="1062"/>
      <c r="L43" s="1058"/>
      <c r="N43" s="620" t="s">
        <v>691</v>
      </c>
      <c r="O43" s="1007"/>
      <c r="P43" s="1007"/>
      <c r="Q43" s="1180"/>
      <c r="R43" s="1180"/>
      <c r="S43" s="1058"/>
      <c r="T43" s="1187"/>
      <c r="U43" s="1060"/>
      <c r="V43" s="1058"/>
      <c r="W43" s="672"/>
      <c r="X43" s="620" t="s">
        <v>691</v>
      </c>
      <c r="Y43" s="1007"/>
      <c r="Z43" s="1007"/>
      <c r="AA43" s="1180"/>
      <c r="AB43" s="1180"/>
      <c r="AC43" s="1058"/>
      <c r="AD43" s="1059"/>
      <c r="AE43" s="1060"/>
      <c r="AF43" s="1058"/>
    </row>
    <row r="44" spans="2:32">
      <c r="B44" s="636" t="s">
        <v>159</v>
      </c>
      <c r="D44" s="620" t="s">
        <v>691</v>
      </c>
      <c r="E44" s="1055"/>
      <c r="F44" s="1055"/>
      <c r="G44" s="1057"/>
      <c r="H44" s="1057"/>
      <c r="I44" s="1058"/>
      <c r="J44" s="1059"/>
      <c r="K44" s="1062"/>
      <c r="L44" s="1058"/>
      <c r="N44" s="620" t="s">
        <v>691</v>
      </c>
      <c r="O44" s="1007"/>
      <c r="P44" s="1007"/>
      <c r="Q44" s="1180"/>
      <c r="R44" s="1180"/>
      <c r="S44" s="1058"/>
      <c r="T44" s="1187"/>
      <c r="U44" s="1060"/>
      <c r="V44" s="1058"/>
      <c r="W44" s="672"/>
      <c r="X44" s="620" t="s">
        <v>691</v>
      </c>
      <c r="Y44" s="1007"/>
      <c r="Z44" s="1007"/>
      <c r="AA44" s="1180"/>
      <c r="AB44" s="1180"/>
      <c r="AC44" s="1058"/>
      <c r="AD44" s="1059"/>
      <c r="AE44" s="1060"/>
      <c r="AF44" s="1058"/>
    </row>
    <row r="45" spans="2:32">
      <c r="B45" s="637" t="s">
        <v>160</v>
      </c>
      <c r="D45" s="620" t="s">
        <v>691</v>
      </c>
      <c r="E45" s="1056"/>
      <c r="F45" s="1056"/>
      <c r="G45" s="1057"/>
      <c r="H45" s="1057"/>
      <c r="I45" s="1058"/>
      <c r="J45" s="1059"/>
      <c r="K45" s="1062"/>
      <c r="L45" s="1058"/>
      <c r="N45" s="620" t="s">
        <v>691</v>
      </c>
      <c r="O45" s="1007"/>
      <c r="P45" s="1007"/>
      <c r="Q45" s="1180"/>
      <c r="R45" s="1180"/>
      <c r="S45" s="1058"/>
      <c r="T45" s="1187"/>
      <c r="U45" s="1062"/>
      <c r="V45" s="1058"/>
      <c r="W45" s="672"/>
      <c r="X45" s="620" t="s">
        <v>691</v>
      </c>
      <c r="Y45" s="1007"/>
      <c r="Z45" s="1007"/>
      <c r="AA45" s="1180"/>
      <c r="AB45" s="1180"/>
      <c r="AC45" s="1058"/>
      <c r="AD45" s="1059"/>
      <c r="AE45" s="1062"/>
      <c r="AF45" s="1058"/>
    </row>
    <row r="46" spans="2:32">
      <c r="B46" s="638" t="s">
        <v>82</v>
      </c>
      <c r="D46" s="1054"/>
      <c r="E46" s="1055"/>
      <c r="F46" s="1055"/>
      <c r="G46" s="1057"/>
      <c r="H46" s="1057"/>
      <c r="I46" s="1058"/>
      <c r="J46" s="1059"/>
      <c r="K46" s="1059"/>
      <c r="L46" s="1061"/>
      <c r="N46" s="1054"/>
      <c r="O46" s="1007"/>
      <c r="P46" s="1007"/>
      <c r="Q46" s="1180"/>
      <c r="R46" s="1180"/>
      <c r="S46" s="1058"/>
      <c r="T46" s="1187"/>
      <c r="U46" s="1059"/>
      <c r="V46" s="1061"/>
      <c r="W46" s="672"/>
      <c r="X46" s="1054"/>
      <c r="Y46" s="1007"/>
      <c r="Z46" s="1007"/>
      <c r="AA46" s="1180"/>
      <c r="AB46" s="1180"/>
      <c r="AC46" s="1058"/>
      <c r="AD46" s="1059"/>
      <c r="AE46" s="1059"/>
      <c r="AF46" s="1061"/>
    </row>
    <row r="47" spans="2:32">
      <c r="B47" s="636" t="s">
        <v>158</v>
      </c>
      <c r="D47" s="620" t="s">
        <v>691</v>
      </c>
      <c r="E47" s="1056"/>
      <c r="F47" s="1056"/>
      <c r="G47" s="1057"/>
      <c r="H47" s="1057"/>
      <c r="I47" s="1058"/>
      <c r="J47" s="1059"/>
      <c r="K47" s="1062"/>
      <c r="L47" s="1058"/>
      <c r="N47" s="620" t="s">
        <v>691</v>
      </c>
      <c r="O47" s="1007"/>
      <c r="P47" s="1007"/>
      <c r="Q47" s="1180"/>
      <c r="R47" s="1180"/>
      <c r="S47" s="1058"/>
      <c r="T47" s="1187"/>
      <c r="U47" s="1060"/>
      <c r="V47" s="1058"/>
      <c r="W47" s="672"/>
      <c r="X47" s="620" t="s">
        <v>691</v>
      </c>
      <c r="Y47" s="1007"/>
      <c r="Z47" s="1007"/>
      <c r="AA47" s="1180"/>
      <c r="AB47" s="1180"/>
      <c r="AC47" s="1058"/>
      <c r="AD47" s="1059"/>
      <c r="AE47" s="1060"/>
      <c r="AF47" s="1058"/>
    </row>
    <row r="48" spans="2:32">
      <c r="B48" s="636" t="s">
        <v>159</v>
      </c>
      <c r="D48" s="620" t="s">
        <v>691</v>
      </c>
      <c r="E48" s="1064"/>
      <c r="F48" s="1064"/>
      <c r="G48" s="1057"/>
      <c r="H48" s="1057"/>
      <c r="I48" s="1058"/>
      <c r="J48" s="1059"/>
      <c r="K48" s="1062"/>
      <c r="L48" s="1058"/>
      <c r="N48" s="620" t="s">
        <v>691</v>
      </c>
      <c r="O48" s="1007"/>
      <c r="P48" s="1007"/>
      <c r="Q48" s="1180"/>
      <c r="R48" s="1180"/>
      <c r="S48" s="1058"/>
      <c r="T48" s="1187"/>
      <c r="U48" s="1060"/>
      <c r="V48" s="1058"/>
      <c r="W48" s="672"/>
      <c r="X48" s="620" t="s">
        <v>691</v>
      </c>
      <c r="Y48" s="1007"/>
      <c r="Z48" s="1007"/>
      <c r="AA48" s="1180"/>
      <c r="AB48" s="1180"/>
      <c r="AC48" s="1058"/>
      <c r="AD48" s="1059"/>
      <c r="AE48" s="1060"/>
      <c r="AF48" s="1058"/>
    </row>
    <row r="49" spans="2:32">
      <c r="B49" s="637" t="s">
        <v>160</v>
      </c>
      <c r="D49" s="620" t="s">
        <v>691</v>
      </c>
      <c r="E49" s="1065"/>
      <c r="F49" s="1065"/>
      <c r="G49" s="1057"/>
      <c r="H49" s="1057"/>
      <c r="I49" s="1058"/>
      <c r="J49" s="1059"/>
      <c r="K49" s="1062"/>
      <c r="L49" s="1058"/>
      <c r="N49" s="620" t="s">
        <v>691</v>
      </c>
      <c r="O49" s="1007"/>
      <c r="P49" s="1007"/>
      <c r="Q49" s="1180"/>
      <c r="R49" s="1180"/>
      <c r="S49" s="1058"/>
      <c r="T49" s="1187"/>
      <c r="U49" s="1062"/>
      <c r="V49" s="1058"/>
      <c r="W49" s="672"/>
      <c r="X49" s="620" t="s">
        <v>691</v>
      </c>
      <c r="Y49" s="1007"/>
      <c r="Z49" s="1007"/>
      <c r="AA49" s="1180"/>
      <c r="AB49" s="1180"/>
      <c r="AC49" s="1058"/>
      <c r="AD49" s="1059"/>
      <c r="AE49" s="1062"/>
      <c r="AF49" s="1058"/>
    </row>
    <row r="50" spans="2:32">
      <c r="B50" s="638" t="s">
        <v>83</v>
      </c>
      <c r="D50" s="1054"/>
      <c r="E50" s="1064"/>
      <c r="F50" s="1064"/>
      <c r="G50" s="1057"/>
      <c r="H50" s="1057"/>
      <c r="I50" s="1058"/>
      <c r="J50" s="1059"/>
      <c r="K50" s="1059"/>
      <c r="L50" s="1061"/>
      <c r="N50" s="1054"/>
      <c r="O50" s="1007"/>
      <c r="P50" s="1007"/>
      <c r="Q50" s="1180"/>
      <c r="R50" s="1180"/>
      <c r="S50" s="1058"/>
      <c r="T50" s="1187"/>
      <c r="U50" s="1059"/>
      <c r="V50" s="1061"/>
      <c r="W50" s="672"/>
      <c r="X50" s="1054"/>
      <c r="Y50" s="1007"/>
      <c r="Z50" s="1007"/>
      <c r="AA50" s="1180"/>
      <c r="AB50" s="1180"/>
      <c r="AC50" s="1058"/>
      <c r="AD50" s="1059"/>
      <c r="AE50" s="1059"/>
      <c r="AF50" s="1061"/>
    </row>
    <row r="51" spans="2:32">
      <c r="B51" s="636" t="s">
        <v>158</v>
      </c>
      <c r="D51" s="620" t="s">
        <v>691</v>
      </c>
      <c r="E51" s="1065"/>
      <c r="F51" s="1065"/>
      <c r="G51" s="1057"/>
      <c r="H51" s="1057"/>
      <c r="I51" s="1058"/>
      <c r="J51" s="1059"/>
      <c r="K51" s="1062"/>
      <c r="L51" s="1058"/>
      <c r="N51" s="620" t="s">
        <v>691</v>
      </c>
      <c r="O51" s="1007"/>
      <c r="P51" s="1007"/>
      <c r="Q51" s="1180"/>
      <c r="R51" s="1180"/>
      <c r="S51" s="1058"/>
      <c r="T51" s="1187"/>
      <c r="U51" s="1060"/>
      <c r="V51" s="1058"/>
      <c r="W51" s="672"/>
      <c r="X51" s="620" t="s">
        <v>691</v>
      </c>
      <c r="Y51" s="1007"/>
      <c r="Z51" s="1007"/>
      <c r="AA51" s="1180"/>
      <c r="AB51" s="1180"/>
      <c r="AC51" s="1058"/>
      <c r="AD51" s="1059"/>
      <c r="AE51" s="1060"/>
      <c r="AF51" s="1058"/>
    </row>
    <row r="52" spans="2:32">
      <c r="B52" s="636" t="s">
        <v>159</v>
      </c>
      <c r="D52" s="620" t="s">
        <v>691</v>
      </c>
      <c r="E52" s="1064"/>
      <c r="F52" s="1064"/>
      <c r="G52" s="1064"/>
      <c r="H52" s="1064"/>
      <c r="I52" s="1064"/>
      <c r="J52" s="1059"/>
      <c r="K52" s="1059"/>
      <c r="L52" s="1059"/>
      <c r="N52" s="620" t="s">
        <v>691</v>
      </c>
      <c r="O52" s="1007"/>
      <c r="P52" s="1007"/>
      <c r="Q52" s="1180"/>
      <c r="R52" s="1180"/>
      <c r="S52" s="1181"/>
      <c r="T52" s="1187"/>
      <c r="U52" s="1059"/>
      <c r="V52" s="1059"/>
      <c r="W52" s="672"/>
      <c r="X52" s="620" t="s">
        <v>691</v>
      </c>
      <c r="Y52" s="1007"/>
      <c r="Z52" s="1007"/>
      <c r="AA52" s="1180"/>
      <c r="AB52" s="1180"/>
      <c r="AC52" s="1181"/>
      <c r="AD52" s="1059"/>
      <c r="AE52" s="1059"/>
      <c r="AF52" s="1059"/>
    </row>
    <row r="53" spans="2:32">
      <c r="B53" s="637" t="s">
        <v>160</v>
      </c>
      <c r="D53" s="620" t="s">
        <v>691</v>
      </c>
      <c r="E53" s="1065"/>
      <c r="F53" s="1065"/>
      <c r="G53" s="1057"/>
      <c r="H53" s="1057"/>
      <c r="I53" s="1058"/>
      <c r="J53" s="1059"/>
      <c r="K53" s="1059"/>
      <c r="L53" s="1058"/>
      <c r="N53" s="620" t="s">
        <v>691</v>
      </c>
      <c r="O53" s="1007"/>
      <c r="P53" s="1007"/>
      <c r="Q53" s="1180"/>
      <c r="R53" s="1180"/>
      <c r="S53" s="1058"/>
      <c r="T53" s="1187"/>
      <c r="U53" s="1059"/>
      <c r="V53" s="1058"/>
      <c r="W53" s="672"/>
      <c r="X53" s="620" t="s">
        <v>691</v>
      </c>
      <c r="Y53" s="1007"/>
      <c r="Z53" s="1007"/>
      <c r="AA53" s="1180"/>
      <c r="AB53" s="1180"/>
      <c r="AC53" s="1058"/>
      <c r="AD53" s="1059"/>
      <c r="AE53" s="1059"/>
      <c r="AF53" s="1058"/>
    </row>
    <row r="54" spans="2:32">
      <c r="B54" s="59"/>
      <c r="D54" s="51"/>
      <c r="E54" s="1066"/>
      <c r="F54" s="1066"/>
      <c r="G54" s="1067"/>
      <c r="H54" s="1067"/>
      <c r="I54" s="1058"/>
      <c r="J54" s="1061"/>
      <c r="K54" s="1068"/>
      <c r="L54" s="1069"/>
      <c r="N54" s="51"/>
      <c r="O54" s="1189"/>
      <c r="P54" s="1189"/>
      <c r="Q54" s="1189"/>
      <c r="R54" s="1190"/>
      <c r="S54" s="1191"/>
      <c r="T54" s="1073"/>
      <c r="U54" s="1192"/>
      <c r="V54" s="1193"/>
      <c r="W54" s="672"/>
      <c r="X54" s="51"/>
      <c r="Y54" s="1189"/>
      <c r="Z54" s="1189"/>
      <c r="AA54" s="1189"/>
      <c r="AB54" s="1190"/>
      <c r="AC54" s="1191"/>
      <c r="AD54" s="1073"/>
      <c r="AE54" s="1192"/>
      <c r="AF54" s="1193"/>
    </row>
    <row r="55" spans="2:32">
      <c r="B55" s="639" t="s">
        <v>88</v>
      </c>
      <c r="D55" s="1071"/>
      <c r="E55" s="1007"/>
      <c r="F55" s="1007"/>
      <c r="G55" s="1007"/>
      <c r="H55" s="1007"/>
      <c r="I55" s="1072"/>
      <c r="J55" s="1073"/>
      <c r="K55" s="941"/>
      <c r="L55" s="1074"/>
      <c r="N55" s="1071"/>
      <c r="O55" s="1007"/>
      <c r="P55" s="1007"/>
      <c r="Q55" s="1007"/>
      <c r="R55" s="1007"/>
      <c r="S55" s="1194"/>
      <c r="T55" s="1073"/>
      <c r="U55" s="941"/>
      <c r="V55" s="1074"/>
      <c r="W55" s="672"/>
      <c r="X55" s="1071"/>
      <c r="Y55" s="1007"/>
      <c r="Z55" s="1007"/>
      <c r="AA55" s="1007"/>
      <c r="AB55" s="1007"/>
      <c r="AC55" s="1194"/>
      <c r="AD55" s="1073"/>
      <c r="AE55" s="941"/>
      <c r="AF55" s="1074"/>
    </row>
    <row r="56" spans="2:32">
      <c r="B56" s="636" t="s">
        <v>157</v>
      </c>
      <c r="D56" s="1071" t="s">
        <v>155</v>
      </c>
      <c r="E56" s="1075"/>
      <c r="F56" s="1075"/>
      <c r="G56" s="1075"/>
      <c r="H56" s="1075"/>
      <c r="I56" s="1076"/>
      <c r="J56" s="1077"/>
      <c r="K56" s="525"/>
      <c r="L56" s="1078"/>
      <c r="N56" s="1071" t="s">
        <v>155</v>
      </c>
      <c r="O56" s="1075"/>
      <c r="P56" s="1075"/>
      <c r="Q56" s="1075"/>
      <c r="R56" s="1075"/>
      <c r="S56" s="1076"/>
      <c r="T56" s="1077"/>
      <c r="U56" s="525"/>
      <c r="V56" s="1078"/>
      <c r="W56" s="672"/>
      <c r="X56" s="1071" t="s">
        <v>155</v>
      </c>
      <c r="Y56" s="1075"/>
      <c r="Z56" s="1075"/>
      <c r="AA56" s="1075"/>
      <c r="AB56" s="1075"/>
      <c r="AC56" s="1076"/>
      <c r="AD56" s="1077"/>
      <c r="AE56" s="525"/>
      <c r="AF56" s="1078"/>
    </row>
    <row r="57" spans="2:32">
      <c r="B57" s="637" t="s">
        <v>168</v>
      </c>
      <c r="D57" s="620" t="s">
        <v>691</v>
      </c>
      <c r="E57" s="1007"/>
      <c r="F57" s="1007"/>
      <c r="G57" s="1079"/>
      <c r="H57" s="1079"/>
      <c r="I57" s="1080"/>
      <c r="J57" s="1081"/>
      <c r="K57" s="1082"/>
      <c r="L57" s="1083"/>
      <c r="N57" s="620" t="s">
        <v>691</v>
      </c>
      <c r="O57" s="1007"/>
      <c r="P57" s="1007"/>
      <c r="Q57" s="1079"/>
      <c r="R57" s="1079"/>
      <c r="S57" s="1080"/>
      <c r="T57" s="1081"/>
      <c r="U57" s="1082"/>
      <c r="V57" s="1083"/>
      <c r="W57" s="672"/>
      <c r="X57" s="620" t="s">
        <v>691</v>
      </c>
      <c r="Y57" s="1007"/>
      <c r="Z57" s="1007"/>
      <c r="AA57" s="1079"/>
      <c r="AB57" s="1079"/>
      <c r="AC57" s="1080"/>
      <c r="AD57" s="1081"/>
      <c r="AE57" s="1082"/>
      <c r="AF57" s="1083"/>
    </row>
    <row r="58" spans="2:32">
      <c r="B58" s="637" t="s">
        <v>165</v>
      </c>
      <c r="C58" s="23"/>
      <c r="D58" s="1071" t="s">
        <v>691</v>
      </c>
      <c r="E58" s="1075"/>
      <c r="F58" s="1075"/>
      <c r="G58" s="1075"/>
      <c r="H58" s="1075"/>
      <c r="I58" s="1084"/>
      <c r="J58" s="1077"/>
      <c r="K58" s="525"/>
      <c r="L58" s="1078"/>
      <c r="N58" s="1071" t="s">
        <v>691</v>
      </c>
      <c r="O58" s="1075"/>
      <c r="P58" s="1075"/>
      <c r="Q58" s="1075"/>
      <c r="R58" s="1075"/>
      <c r="S58" s="1084"/>
      <c r="T58" s="1077"/>
      <c r="U58" s="525"/>
      <c r="V58" s="1078"/>
      <c r="W58" s="672"/>
      <c r="X58" s="1071" t="s">
        <v>691</v>
      </c>
      <c r="Y58" s="1075"/>
      <c r="Z58" s="1075"/>
      <c r="AA58" s="1075"/>
      <c r="AB58" s="1075"/>
      <c r="AC58" s="1084"/>
      <c r="AD58" s="1077"/>
      <c r="AE58" s="525"/>
      <c r="AF58" s="1078"/>
    </row>
    <row r="59" spans="2:32">
      <c r="B59" s="640" t="s">
        <v>15</v>
      </c>
      <c r="C59" s="641"/>
      <c r="D59" s="1085"/>
      <c r="E59" s="1086"/>
      <c r="F59" s="1087"/>
      <c r="G59" s="1088"/>
      <c r="H59" s="1088"/>
      <c r="I59" s="1089"/>
      <c r="J59" s="1090"/>
      <c r="K59" s="1088"/>
      <c r="L59" s="1091"/>
      <c r="N59" s="1085"/>
      <c r="O59" s="1086"/>
      <c r="P59" s="1087"/>
      <c r="Q59" s="1088"/>
      <c r="R59" s="1088"/>
      <c r="S59" s="1089"/>
      <c r="T59" s="1090"/>
      <c r="U59" s="1088"/>
      <c r="V59" s="1091"/>
      <c r="W59" s="672"/>
      <c r="X59" s="1085"/>
      <c r="Y59" s="1086"/>
      <c r="Z59" s="1087"/>
      <c r="AA59" s="1088"/>
      <c r="AB59" s="1088"/>
      <c r="AC59" s="1089"/>
      <c r="AD59" s="1090"/>
      <c r="AE59" s="1088"/>
      <c r="AF59" s="1091"/>
    </row>
    <row r="60" spans="2:32">
      <c r="B60" s="642" t="s">
        <v>5</v>
      </c>
      <c r="D60" s="1092"/>
      <c r="E60" s="1093"/>
      <c r="F60" s="1093"/>
      <c r="G60" s="1093"/>
      <c r="H60" s="1093"/>
      <c r="I60" s="1070"/>
      <c r="J60" s="1094"/>
      <c r="K60" s="1095"/>
      <c r="L60" s="1096"/>
      <c r="N60" s="1092"/>
      <c r="O60" s="1093"/>
      <c r="P60" s="1093"/>
      <c r="Q60" s="1093"/>
      <c r="R60" s="1093"/>
      <c r="S60" s="1070"/>
      <c r="T60" s="1094"/>
      <c r="U60" s="1095"/>
      <c r="V60" s="1096"/>
      <c r="W60" s="672"/>
      <c r="X60" s="1092"/>
      <c r="Y60" s="1093"/>
      <c r="Z60" s="1093"/>
      <c r="AA60" s="1093"/>
      <c r="AB60" s="1093"/>
      <c r="AC60" s="1070"/>
      <c r="AD60" s="1094"/>
      <c r="AE60" s="1095"/>
      <c r="AF60" s="1096"/>
    </row>
    <row r="61" spans="2:32">
      <c r="E61" s="57"/>
      <c r="F61" s="57"/>
      <c r="G61" s="643"/>
      <c r="H61" s="644"/>
      <c r="I61" s="56"/>
      <c r="J61" s="56"/>
      <c r="K61" s="58"/>
      <c r="L61" s="58"/>
      <c r="N61" s="1195"/>
      <c r="O61" s="1024"/>
      <c r="P61" s="1024"/>
      <c r="Q61" s="643"/>
      <c r="R61" s="644"/>
      <c r="S61" s="1017"/>
      <c r="T61" s="1017"/>
      <c r="U61" s="1109"/>
      <c r="V61" s="1109"/>
      <c r="X61" s="1195"/>
      <c r="Y61" s="1024"/>
      <c r="Z61" s="1024"/>
      <c r="AA61" s="643"/>
      <c r="AB61" s="644"/>
      <c r="AC61" s="1017"/>
      <c r="AD61" s="1017"/>
      <c r="AE61" s="1109"/>
      <c r="AF61" s="1109"/>
    </row>
    <row r="62" spans="2:32" ht="15" customHeight="1">
      <c r="B62" t="s">
        <v>89</v>
      </c>
      <c r="D62"/>
      <c r="E62"/>
      <c r="F62"/>
      <c r="G62"/>
      <c r="H62"/>
      <c r="M62" s="21"/>
      <c r="N62"/>
      <c r="O62"/>
      <c r="P62"/>
      <c r="Q62"/>
      <c r="R62"/>
      <c r="X62" s="198"/>
      <c r="Y62" s="198"/>
      <c r="Z62" s="198"/>
      <c r="AA62" s="198"/>
      <c r="AB62" s="198"/>
      <c r="AC62" s="1196"/>
      <c r="AD62" s="1196"/>
      <c r="AE62" s="198"/>
      <c r="AF62" s="198"/>
    </row>
    <row r="63" spans="2:32">
      <c r="B63" t="s">
        <v>479</v>
      </c>
      <c r="M63" s="21"/>
      <c r="AB63" s="49"/>
    </row>
    <row r="64" spans="2:32">
      <c r="M64" s="21"/>
      <c r="R64" s="1203"/>
      <c r="AB64" s="1203"/>
    </row>
    <row r="65" spans="4:30">
      <c r="D65"/>
      <c r="E65"/>
      <c r="F65"/>
      <c r="M65" s="21"/>
      <c r="N65"/>
      <c r="O65"/>
      <c r="P65"/>
      <c r="Q65"/>
      <c r="R65"/>
      <c r="S65"/>
      <c r="T65"/>
      <c r="X65"/>
      <c r="Y65"/>
      <c r="Z65"/>
      <c r="AA65"/>
      <c r="AB65"/>
      <c r="AC65"/>
      <c r="AD65"/>
    </row>
    <row r="66" spans="4:30">
      <c r="D66"/>
      <c r="E66"/>
      <c r="F66"/>
      <c r="M66" s="21"/>
      <c r="N66"/>
      <c r="O66"/>
      <c r="P66"/>
      <c r="Q66"/>
      <c r="R66"/>
      <c r="S66"/>
      <c r="T66"/>
      <c r="X66"/>
      <c r="Y66"/>
      <c r="Z66"/>
      <c r="AA66"/>
      <c r="AB66"/>
      <c r="AC66"/>
      <c r="AD66"/>
    </row>
    <row r="67" spans="4:30">
      <c r="D67"/>
      <c r="E67"/>
      <c r="F67"/>
      <c r="M67" s="21"/>
      <c r="N67"/>
      <c r="O67"/>
      <c r="P67"/>
      <c r="Q67"/>
      <c r="R67"/>
      <c r="S67"/>
      <c r="T67"/>
      <c r="X67"/>
      <c r="Y67"/>
      <c r="Z67"/>
      <c r="AA67"/>
      <c r="AB67"/>
      <c r="AC67"/>
      <c r="AD67"/>
    </row>
    <row r="68" spans="4:30">
      <c r="D68"/>
      <c r="E68"/>
      <c r="F68"/>
      <c r="M68" s="21"/>
      <c r="N68"/>
      <c r="O68"/>
      <c r="P68"/>
      <c r="Q68"/>
      <c r="R68"/>
      <c r="S68"/>
      <c r="T68"/>
      <c r="X68"/>
      <c r="Y68"/>
      <c r="Z68"/>
      <c r="AA68"/>
      <c r="AB68"/>
      <c r="AC68"/>
      <c r="AD68"/>
    </row>
    <row r="69" spans="4:30">
      <c r="D69"/>
      <c r="E69"/>
      <c r="F69"/>
      <c r="M69" s="21"/>
      <c r="N69"/>
      <c r="O69"/>
      <c r="P69"/>
      <c r="Q69"/>
      <c r="R69"/>
      <c r="S69"/>
      <c r="T69"/>
      <c r="X69"/>
      <c r="Y69"/>
      <c r="Z69"/>
      <c r="AA69"/>
      <c r="AB69"/>
      <c r="AC69"/>
      <c r="AD69"/>
    </row>
    <row r="70" spans="4:30">
      <c r="D70"/>
      <c r="E70"/>
      <c r="F70"/>
      <c r="M70" s="21"/>
      <c r="N70"/>
      <c r="O70"/>
      <c r="P70"/>
      <c r="Q70"/>
      <c r="R70"/>
      <c r="S70"/>
      <c r="T70"/>
      <c r="X70"/>
      <c r="Y70"/>
      <c r="Z70"/>
      <c r="AA70"/>
      <c r="AB70"/>
      <c r="AC70"/>
      <c r="AD70"/>
    </row>
    <row r="71" spans="4:30" ht="15" customHeight="1">
      <c r="D71"/>
      <c r="E71"/>
      <c r="F71"/>
      <c r="M71" s="21"/>
      <c r="N71"/>
      <c r="O71"/>
      <c r="P71"/>
      <c r="Q71"/>
      <c r="R71"/>
      <c r="S71"/>
      <c r="T71"/>
      <c r="X71"/>
      <c r="Y71"/>
      <c r="Z71"/>
      <c r="AA71"/>
      <c r="AB71"/>
      <c r="AC71"/>
      <c r="AD71"/>
    </row>
    <row r="72" spans="4:30">
      <c r="D72"/>
      <c r="E72"/>
      <c r="F72"/>
      <c r="M72" s="21"/>
      <c r="N72"/>
      <c r="O72"/>
      <c r="P72"/>
      <c r="Q72"/>
      <c r="R72"/>
      <c r="S72"/>
      <c r="T72"/>
      <c r="X72"/>
      <c r="Y72"/>
      <c r="Z72"/>
      <c r="AA72"/>
      <c r="AB72"/>
      <c r="AC72"/>
      <c r="AD72"/>
    </row>
    <row r="73" spans="4:30">
      <c r="D73"/>
      <c r="E73"/>
      <c r="F73"/>
      <c r="N73"/>
      <c r="O73"/>
      <c r="P73"/>
      <c r="Q73"/>
      <c r="R73"/>
      <c r="S73"/>
      <c r="T73"/>
      <c r="X73"/>
      <c r="Y73"/>
      <c r="Z73"/>
      <c r="AA73"/>
      <c r="AB73"/>
      <c r="AC73"/>
      <c r="AD73"/>
    </row>
    <row r="74" spans="4:30">
      <c r="D74"/>
      <c r="E74"/>
      <c r="F74"/>
      <c r="N74"/>
      <c r="O74"/>
      <c r="P74"/>
      <c r="Q74"/>
      <c r="R74"/>
      <c r="S74"/>
      <c r="T74"/>
      <c r="X74"/>
      <c r="Y74"/>
      <c r="Z74"/>
      <c r="AA74"/>
      <c r="AB74"/>
      <c r="AC74"/>
      <c r="AD74"/>
    </row>
  </sheetData>
  <mergeCells count="20">
    <mergeCell ref="L6:L7"/>
    <mergeCell ref="D6:D7"/>
    <mergeCell ref="N5:V5"/>
    <mergeCell ref="B6:B7"/>
    <mergeCell ref="B3:AF3"/>
    <mergeCell ref="X5:AF5"/>
    <mergeCell ref="G6:I6"/>
    <mergeCell ref="E6:F6"/>
    <mergeCell ref="N6:N7"/>
    <mergeCell ref="O6:P6"/>
    <mergeCell ref="Q6:S6"/>
    <mergeCell ref="U6:U7"/>
    <mergeCell ref="V6:V7"/>
    <mergeCell ref="X6:X7"/>
    <mergeCell ref="Y6:Z6"/>
    <mergeCell ref="AA6:AC6"/>
    <mergeCell ref="AE6:AE7"/>
    <mergeCell ref="D5:L5"/>
    <mergeCell ref="AF6:AF7"/>
    <mergeCell ref="K6:K7"/>
  </mergeCells>
  <hyperlinks>
    <hyperlink ref="A1" location="ÍNDICE!B2" display="Indíce"/>
  </hyperlinks>
  <printOptions horizontalCentered="1"/>
  <pageMargins left="0" right="0" top="0.74803149606299213" bottom="0.35433070866141736" header="0.31496062992125984" footer="0.31496062992125984"/>
  <pageSetup scale="45" orientation="landscape"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pageSetUpPr fitToPage="1"/>
  </sheetPr>
  <dimension ref="A1:S34"/>
  <sheetViews>
    <sheetView showGridLines="0" topLeftCell="A16" workbookViewId="0">
      <selection activeCell="B4" sqref="B4"/>
    </sheetView>
  </sheetViews>
  <sheetFormatPr defaultRowHeight="12.75"/>
  <cols>
    <col min="1" max="1" width="5.28515625" style="8" customWidth="1"/>
    <col min="2" max="2" width="4" style="8" customWidth="1"/>
    <col min="3" max="3" width="48.42578125" style="8" customWidth="1"/>
    <col min="4" max="4" width="1" style="387" customWidth="1"/>
    <col min="5" max="7" width="12.28515625" style="8" customWidth="1"/>
    <col min="8" max="8" width="1" style="8" customWidth="1"/>
    <col min="9" max="11" width="12.28515625" style="8" customWidth="1"/>
    <col min="12" max="12" width="1" style="8" customWidth="1"/>
    <col min="13" max="15" width="12.28515625" style="8" customWidth="1"/>
    <col min="16" max="16" width="1.42578125" style="8" customWidth="1"/>
    <col min="17" max="17" width="14" style="8" customWidth="1"/>
    <col min="18" max="18" width="14.42578125" style="8" customWidth="1"/>
    <col min="19" max="19" width="13.140625" style="8" customWidth="1"/>
    <col min="20" max="248" width="9.140625" style="8"/>
    <col min="249" max="249" width="17.42578125" style="8" customWidth="1"/>
    <col min="250" max="255" width="10.85546875" style="8" customWidth="1"/>
    <col min="256" max="256" width="1.85546875" style="8" customWidth="1"/>
    <col min="257" max="257" width="8.85546875" style="8" customWidth="1"/>
    <col min="258" max="259" width="0.28515625" style="8" customWidth="1"/>
    <col min="260" max="504" width="9.140625" style="8"/>
    <col min="505" max="505" width="17.42578125" style="8" customWidth="1"/>
    <col min="506" max="511" width="10.85546875" style="8" customWidth="1"/>
    <col min="512" max="512" width="1.85546875" style="8" customWidth="1"/>
    <col min="513" max="513" width="8.85546875" style="8" customWidth="1"/>
    <col min="514" max="515" width="0.28515625" style="8" customWidth="1"/>
    <col min="516" max="760" width="9.140625" style="8"/>
    <col min="761" max="761" width="17.42578125" style="8" customWidth="1"/>
    <col min="762" max="767" width="10.85546875" style="8" customWidth="1"/>
    <col min="768" max="768" width="1.85546875" style="8" customWidth="1"/>
    <col min="769" max="769" width="8.85546875" style="8" customWidth="1"/>
    <col min="770" max="771" width="0.28515625" style="8" customWidth="1"/>
    <col min="772" max="1016" width="9.140625" style="8"/>
    <col min="1017" max="1017" width="17.42578125" style="8" customWidth="1"/>
    <col min="1018" max="1023" width="10.85546875" style="8" customWidth="1"/>
    <col min="1024" max="1024" width="1.85546875" style="8" customWidth="1"/>
    <col min="1025" max="1025" width="8.85546875" style="8" customWidth="1"/>
    <col min="1026" max="1027" width="0.28515625" style="8" customWidth="1"/>
    <col min="1028" max="1272" width="9.140625" style="8"/>
    <col min="1273" max="1273" width="17.42578125" style="8" customWidth="1"/>
    <col min="1274" max="1279" width="10.85546875" style="8" customWidth="1"/>
    <col min="1280" max="1280" width="1.85546875" style="8" customWidth="1"/>
    <col min="1281" max="1281" width="8.85546875" style="8" customWidth="1"/>
    <col min="1282" max="1283" width="0.28515625" style="8" customWidth="1"/>
    <col min="1284" max="1528" width="9.140625" style="8"/>
    <col min="1529" max="1529" width="17.42578125" style="8" customWidth="1"/>
    <col min="1530" max="1535" width="10.85546875" style="8" customWidth="1"/>
    <col min="1536" max="1536" width="1.85546875" style="8" customWidth="1"/>
    <col min="1537" max="1537" width="8.85546875" style="8" customWidth="1"/>
    <col min="1538" max="1539" width="0.28515625" style="8" customWidth="1"/>
    <col min="1540" max="1784" width="9.140625" style="8"/>
    <col min="1785" max="1785" width="17.42578125" style="8" customWidth="1"/>
    <col min="1786" max="1791" width="10.85546875" style="8" customWidth="1"/>
    <col min="1792" max="1792" width="1.85546875" style="8" customWidth="1"/>
    <col min="1793" max="1793" width="8.85546875" style="8" customWidth="1"/>
    <col min="1794" max="1795" width="0.28515625" style="8" customWidth="1"/>
    <col min="1796" max="2040" width="9.140625" style="8"/>
    <col min="2041" max="2041" width="17.42578125" style="8" customWidth="1"/>
    <col min="2042" max="2047" width="10.85546875" style="8" customWidth="1"/>
    <col min="2048" max="2048" width="1.85546875" style="8" customWidth="1"/>
    <col min="2049" max="2049" width="8.85546875" style="8" customWidth="1"/>
    <col min="2050" max="2051" width="0.28515625" style="8" customWidth="1"/>
    <col min="2052" max="2296" width="9.140625" style="8"/>
    <col min="2297" max="2297" width="17.42578125" style="8" customWidth="1"/>
    <col min="2298" max="2303" width="10.85546875" style="8" customWidth="1"/>
    <col min="2304" max="2304" width="1.85546875" style="8" customWidth="1"/>
    <col min="2305" max="2305" width="8.85546875" style="8" customWidth="1"/>
    <col min="2306" max="2307" width="0.28515625" style="8" customWidth="1"/>
    <col min="2308" max="2552" width="9.140625" style="8"/>
    <col min="2553" max="2553" width="17.42578125" style="8" customWidth="1"/>
    <col min="2554" max="2559" width="10.85546875" style="8" customWidth="1"/>
    <col min="2560" max="2560" width="1.85546875" style="8" customWidth="1"/>
    <col min="2561" max="2561" width="8.85546875" style="8" customWidth="1"/>
    <col min="2562" max="2563" width="0.28515625" style="8" customWidth="1"/>
    <col min="2564" max="2808" width="9.140625" style="8"/>
    <col min="2809" max="2809" width="17.42578125" style="8" customWidth="1"/>
    <col min="2810" max="2815" width="10.85546875" style="8" customWidth="1"/>
    <col min="2816" max="2816" width="1.85546875" style="8" customWidth="1"/>
    <col min="2817" max="2817" width="8.85546875" style="8" customWidth="1"/>
    <col min="2818" max="2819" width="0.28515625" style="8" customWidth="1"/>
    <col min="2820" max="3064" width="9.140625" style="8"/>
    <col min="3065" max="3065" width="17.42578125" style="8" customWidth="1"/>
    <col min="3066" max="3071" width="10.85546875" style="8" customWidth="1"/>
    <col min="3072" max="3072" width="1.85546875" style="8" customWidth="1"/>
    <col min="3073" max="3073" width="8.85546875" style="8" customWidth="1"/>
    <col min="3074" max="3075" width="0.28515625" style="8" customWidth="1"/>
    <col min="3076" max="3320" width="9.140625" style="8"/>
    <col min="3321" max="3321" width="17.42578125" style="8" customWidth="1"/>
    <col min="3322" max="3327" width="10.85546875" style="8" customWidth="1"/>
    <col min="3328" max="3328" width="1.85546875" style="8" customWidth="1"/>
    <col min="3329" max="3329" width="8.85546875" style="8" customWidth="1"/>
    <col min="3330" max="3331" width="0.28515625" style="8" customWidth="1"/>
    <col min="3332" max="3576" width="9.140625" style="8"/>
    <col min="3577" max="3577" width="17.42578125" style="8" customWidth="1"/>
    <col min="3578" max="3583" width="10.85546875" style="8" customWidth="1"/>
    <col min="3584" max="3584" width="1.85546875" style="8" customWidth="1"/>
    <col min="3585" max="3585" width="8.85546875" style="8" customWidth="1"/>
    <col min="3586" max="3587" width="0.28515625" style="8" customWidth="1"/>
    <col min="3588" max="3832" width="9.140625" style="8"/>
    <col min="3833" max="3833" width="17.42578125" style="8" customWidth="1"/>
    <col min="3834" max="3839" width="10.85546875" style="8" customWidth="1"/>
    <col min="3840" max="3840" width="1.85546875" style="8" customWidth="1"/>
    <col min="3841" max="3841" width="8.85546875" style="8" customWidth="1"/>
    <col min="3842" max="3843" width="0.28515625" style="8" customWidth="1"/>
    <col min="3844" max="4088" width="9.140625" style="8"/>
    <col min="4089" max="4089" width="17.42578125" style="8" customWidth="1"/>
    <col min="4090" max="4095" width="10.85546875" style="8" customWidth="1"/>
    <col min="4096" max="4096" width="1.85546875" style="8" customWidth="1"/>
    <col min="4097" max="4097" width="8.85546875" style="8" customWidth="1"/>
    <col min="4098" max="4099" width="0.28515625" style="8" customWidth="1"/>
    <col min="4100" max="4344" width="9.140625" style="8"/>
    <col min="4345" max="4345" width="17.42578125" style="8" customWidth="1"/>
    <col min="4346" max="4351" width="10.85546875" style="8" customWidth="1"/>
    <col min="4352" max="4352" width="1.85546875" style="8" customWidth="1"/>
    <col min="4353" max="4353" width="8.85546875" style="8" customWidth="1"/>
    <col min="4354" max="4355" width="0.28515625" style="8" customWidth="1"/>
    <col min="4356" max="4600" width="9.140625" style="8"/>
    <col min="4601" max="4601" width="17.42578125" style="8" customWidth="1"/>
    <col min="4602" max="4607" width="10.85546875" style="8" customWidth="1"/>
    <col min="4608" max="4608" width="1.85546875" style="8" customWidth="1"/>
    <col min="4609" max="4609" width="8.85546875" style="8" customWidth="1"/>
    <col min="4610" max="4611" width="0.28515625" style="8" customWidth="1"/>
    <col min="4612" max="4856" width="9.140625" style="8"/>
    <col min="4857" max="4857" width="17.42578125" style="8" customWidth="1"/>
    <col min="4858" max="4863" width="10.85546875" style="8" customWidth="1"/>
    <col min="4864" max="4864" width="1.85546875" style="8" customWidth="1"/>
    <col min="4865" max="4865" width="8.85546875" style="8" customWidth="1"/>
    <col min="4866" max="4867" width="0.28515625" style="8" customWidth="1"/>
    <col min="4868" max="5112" width="9.140625" style="8"/>
    <col min="5113" max="5113" width="17.42578125" style="8" customWidth="1"/>
    <col min="5114" max="5119" width="10.85546875" style="8" customWidth="1"/>
    <col min="5120" max="5120" width="1.85546875" style="8" customWidth="1"/>
    <col min="5121" max="5121" width="8.85546875" style="8" customWidth="1"/>
    <col min="5122" max="5123" width="0.28515625" style="8" customWidth="1"/>
    <col min="5124" max="5368" width="9.140625" style="8"/>
    <col min="5369" max="5369" width="17.42578125" style="8" customWidth="1"/>
    <col min="5370" max="5375" width="10.85546875" style="8" customWidth="1"/>
    <col min="5376" max="5376" width="1.85546875" style="8" customWidth="1"/>
    <col min="5377" max="5377" width="8.85546875" style="8" customWidth="1"/>
    <col min="5378" max="5379" width="0.28515625" style="8" customWidth="1"/>
    <col min="5380" max="5624" width="9.140625" style="8"/>
    <col min="5625" max="5625" width="17.42578125" style="8" customWidth="1"/>
    <col min="5626" max="5631" width="10.85546875" style="8" customWidth="1"/>
    <col min="5632" max="5632" width="1.85546875" style="8" customWidth="1"/>
    <col min="5633" max="5633" width="8.85546875" style="8" customWidth="1"/>
    <col min="5634" max="5635" width="0.28515625" style="8" customWidth="1"/>
    <col min="5636" max="5880" width="9.140625" style="8"/>
    <col min="5881" max="5881" width="17.42578125" style="8" customWidth="1"/>
    <col min="5882" max="5887" width="10.85546875" style="8" customWidth="1"/>
    <col min="5888" max="5888" width="1.85546875" style="8" customWidth="1"/>
    <col min="5889" max="5889" width="8.85546875" style="8" customWidth="1"/>
    <col min="5890" max="5891" width="0.28515625" style="8" customWidth="1"/>
    <col min="5892" max="6136" width="9.140625" style="8"/>
    <col min="6137" max="6137" width="17.42578125" style="8" customWidth="1"/>
    <col min="6138" max="6143" width="10.85546875" style="8" customWidth="1"/>
    <col min="6144" max="6144" width="1.85546875" style="8" customWidth="1"/>
    <col min="6145" max="6145" width="8.85546875" style="8" customWidth="1"/>
    <col min="6146" max="6147" width="0.28515625" style="8" customWidth="1"/>
    <col min="6148" max="6392" width="9.140625" style="8"/>
    <col min="6393" max="6393" width="17.42578125" style="8" customWidth="1"/>
    <col min="6394" max="6399" width="10.85546875" style="8" customWidth="1"/>
    <col min="6400" max="6400" width="1.85546875" style="8" customWidth="1"/>
    <col min="6401" max="6401" width="8.85546875" style="8" customWidth="1"/>
    <col min="6402" max="6403" width="0.28515625" style="8" customWidth="1"/>
    <col min="6404" max="6648" width="9.140625" style="8"/>
    <col min="6649" max="6649" width="17.42578125" style="8" customWidth="1"/>
    <col min="6650" max="6655" width="10.85546875" style="8" customWidth="1"/>
    <col min="6656" max="6656" width="1.85546875" style="8" customWidth="1"/>
    <col min="6657" max="6657" width="8.85546875" style="8" customWidth="1"/>
    <col min="6658" max="6659" width="0.28515625" style="8" customWidth="1"/>
    <col min="6660" max="6904" width="9.140625" style="8"/>
    <col min="6905" max="6905" width="17.42578125" style="8" customWidth="1"/>
    <col min="6906" max="6911" width="10.85546875" style="8" customWidth="1"/>
    <col min="6912" max="6912" width="1.85546875" style="8" customWidth="1"/>
    <col min="6913" max="6913" width="8.85546875" style="8" customWidth="1"/>
    <col min="6914" max="6915" width="0.28515625" style="8" customWidth="1"/>
    <col min="6916" max="7160" width="9.140625" style="8"/>
    <col min="7161" max="7161" width="17.42578125" style="8" customWidth="1"/>
    <col min="7162" max="7167" width="10.85546875" style="8" customWidth="1"/>
    <col min="7168" max="7168" width="1.85546875" style="8" customWidth="1"/>
    <col min="7169" max="7169" width="8.85546875" style="8" customWidth="1"/>
    <col min="7170" max="7171" width="0.28515625" style="8" customWidth="1"/>
    <col min="7172" max="7416" width="9.140625" style="8"/>
    <col min="7417" max="7417" width="17.42578125" style="8" customWidth="1"/>
    <col min="7418" max="7423" width="10.85546875" style="8" customWidth="1"/>
    <col min="7424" max="7424" width="1.85546875" style="8" customWidth="1"/>
    <col min="7425" max="7425" width="8.85546875" style="8" customWidth="1"/>
    <col min="7426" max="7427" width="0.28515625" style="8" customWidth="1"/>
    <col min="7428" max="7672" width="9.140625" style="8"/>
    <col min="7673" max="7673" width="17.42578125" style="8" customWidth="1"/>
    <col min="7674" max="7679" width="10.85546875" style="8" customWidth="1"/>
    <col min="7680" max="7680" width="1.85546875" style="8" customWidth="1"/>
    <col min="7681" max="7681" width="8.85546875" style="8" customWidth="1"/>
    <col min="7682" max="7683" width="0.28515625" style="8" customWidth="1"/>
    <col min="7684" max="7928" width="9.140625" style="8"/>
    <col min="7929" max="7929" width="17.42578125" style="8" customWidth="1"/>
    <col min="7930" max="7935" width="10.85546875" style="8" customWidth="1"/>
    <col min="7936" max="7936" width="1.85546875" style="8" customWidth="1"/>
    <col min="7937" max="7937" width="8.85546875" style="8" customWidth="1"/>
    <col min="7938" max="7939" width="0.28515625" style="8" customWidth="1"/>
    <col min="7940" max="8184" width="9.140625" style="8"/>
    <col min="8185" max="8185" width="17.42578125" style="8" customWidth="1"/>
    <col min="8186" max="8191" width="10.85546875" style="8" customWidth="1"/>
    <col min="8192" max="8192" width="1.85546875" style="8" customWidth="1"/>
    <col min="8193" max="8193" width="8.85546875" style="8" customWidth="1"/>
    <col min="8194" max="8195" width="0.28515625" style="8" customWidth="1"/>
    <col min="8196" max="8440" width="9.140625" style="8"/>
    <col min="8441" max="8441" width="17.42578125" style="8" customWidth="1"/>
    <col min="8442" max="8447" width="10.85546875" style="8" customWidth="1"/>
    <col min="8448" max="8448" width="1.85546875" style="8" customWidth="1"/>
    <col min="8449" max="8449" width="8.85546875" style="8" customWidth="1"/>
    <col min="8450" max="8451" width="0.28515625" style="8" customWidth="1"/>
    <col min="8452" max="8696" width="9.140625" style="8"/>
    <col min="8697" max="8697" width="17.42578125" style="8" customWidth="1"/>
    <col min="8698" max="8703" width="10.85546875" style="8" customWidth="1"/>
    <col min="8704" max="8704" width="1.85546875" style="8" customWidth="1"/>
    <col min="8705" max="8705" width="8.85546875" style="8" customWidth="1"/>
    <col min="8706" max="8707" width="0.28515625" style="8" customWidth="1"/>
    <col min="8708" max="8952" width="9.140625" style="8"/>
    <col min="8953" max="8953" width="17.42578125" style="8" customWidth="1"/>
    <col min="8954" max="8959" width="10.85546875" style="8" customWidth="1"/>
    <col min="8960" max="8960" width="1.85546875" style="8" customWidth="1"/>
    <col min="8961" max="8961" width="8.85546875" style="8" customWidth="1"/>
    <col min="8962" max="8963" width="0.28515625" style="8" customWidth="1"/>
    <col min="8964" max="9208" width="9.140625" style="8"/>
    <col min="9209" max="9209" width="17.42578125" style="8" customWidth="1"/>
    <col min="9210" max="9215" width="10.85546875" style="8" customWidth="1"/>
    <col min="9216" max="9216" width="1.85546875" style="8" customWidth="1"/>
    <col min="9217" max="9217" width="8.85546875" style="8" customWidth="1"/>
    <col min="9218" max="9219" width="0.28515625" style="8" customWidth="1"/>
    <col min="9220" max="9464" width="9.140625" style="8"/>
    <col min="9465" max="9465" width="17.42578125" style="8" customWidth="1"/>
    <col min="9466" max="9471" width="10.85546875" style="8" customWidth="1"/>
    <col min="9472" max="9472" width="1.85546875" style="8" customWidth="1"/>
    <col min="9473" max="9473" width="8.85546875" style="8" customWidth="1"/>
    <col min="9474" max="9475" width="0.28515625" style="8" customWidth="1"/>
    <col min="9476" max="9720" width="9.140625" style="8"/>
    <col min="9721" max="9721" width="17.42578125" style="8" customWidth="1"/>
    <col min="9722" max="9727" width="10.85546875" style="8" customWidth="1"/>
    <col min="9728" max="9728" width="1.85546875" style="8" customWidth="1"/>
    <col min="9729" max="9729" width="8.85546875" style="8" customWidth="1"/>
    <col min="9730" max="9731" width="0.28515625" style="8" customWidth="1"/>
    <col min="9732" max="9976" width="9.140625" style="8"/>
    <col min="9977" max="9977" width="17.42578125" style="8" customWidth="1"/>
    <col min="9978" max="9983" width="10.85546875" style="8" customWidth="1"/>
    <col min="9984" max="9984" width="1.85546875" style="8" customWidth="1"/>
    <col min="9985" max="9985" width="8.85546875" style="8" customWidth="1"/>
    <col min="9986" max="9987" width="0.28515625" style="8" customWidth="1"/>
    <col min="9988" max="10232" width="9.140625" style="8"/>
    <col min="10233" max="10233" width="17.42578125" style="8" customWidth="1"/>
    <col min="10234" max="10239" width="10.85546875" style="8" customWidth="1"/>
    <col min="10240" max="10240" width="1.85546875" style="8" customWidth="1"/>
    <col min="10241" max="10241" width="8.85546875" style="8" customWidth="1"/>
    <col min="10242" max="10243" width="0.28515625" style="8" customWidth="1"/>
    <col min="10244" max="10488" width="9.140625" style="8"/>
    <col min="10489" max="10489" width="17.42578125" style="8" customWidth="1"/>
    <col min="10490" max="10495" width="10.85546875" style="8" customWidth="1"/>
    <col min="10496" max="10496" width="1.85546875" style="8" customWidth="1"/>
    <col min="10497" max="10497" width="8.85546875" style="8" customWidth="1"/>
    <col min="10498" max="10499" width="0.28515625" style="8" customWidth="1"/>
    <col min="10500" max="10744" width="9.140625" style="8"/>
    <col min="10745" max="10745" width="17.42578125" style="8" customWidth="1"/>
    <col min="10746" max="10751" width="10.85546875" style="8" customWidth="1"/>
    <col min="10752" max="10752" width="1.85546875" style="8" customWidth="1"/>
    <col min="10753" max="10753" width="8.85546875" style="8" customWidth="1"/>
    <col min="10754" max="10755" width="0.28515625" style="8" customWidth="1"/>
    <col min="10756" max="11000" width="9.140625" style="8"/>
    <col min="11001" max="11001" width="17.42578125" style="8" customWidth="1"/>
    <col min="11002" max="11007" width="10.85546875" style="8" customWidth="1"/>
    <col min="11008" max="11008" width="1.85546875" style="8" customWidth="1"/>
    <col min="11009" max="11009" width="8.85546875" style="8" customWidth="1"/>
    <col min="11010" max="11011" width="0.28515625" style="8" customWidth="1"/>
    <col min="11012" max="11256" width="9.140625" style="8"/>
    <col min="11257" max="11257" width="17.42578125" style="8" customWidth="1"/>
    <col min="11258" max="11263" width="10.85546875" style="8" customWidth="1"/>
    <col min="11264" max="11264" width="1.85546875" style="8" customWidth="1"/>
    <col min="11265" max="11265" width="8.85546875" style="8" customWidth="1"/>
    <col min="11266" max="11267" width="0.28515625" style="8" customWidth="1"/>
    <col min="11268" max="11512" width="9.140625" style="8"/>
    <col min="11513" max="11513" width="17.42578125" style="8" customWidth="1"/>
    <col min="11514" max="11519" width="10.85546875" style="8" customWidth="1"/>
    <col min="11520" max="11520" width="1.85546875" style="8" customWidth="1"/>
    <col min="11521" max="11521" width="8.85546875" style="8" customWidth="1"/>
    <col min="11522" max="11523" width="0.28515625" style="8" customWidth="1"/>
    <col min="11524" max="11768" width="9.140625" style="8"/>
    <col min="11769" max="11769" width="17.42578125" style="8" customWidth="1"/>
    <col min="11770" max="11775" width="10.85546875" style="8" customWidth="1"/>
    <col min="11776" max="11776" width="1.85546875" style="8" customWidth="1"/>
    <col min="11777" max="11777" width="8.85546875" style="8" customWidth="1"/>
    <col min="11778" max="11779" width="0.28515625" style="8" customWidth="1"/>
    <col min="11780" max="12024" width="9.140625" style="8"/>
    <col min="12025" max="12025" width="17.42578125" style="8" customWidth="1"/>
    <col min="12026" max="12031" width="10.85546875" style="8" customWidth="1"/>
    <col min="12032" max="12032" width="1.85546875" style="8" customWidth="1"/>
    <col min="12033" max="12033" width="8.85546875" style="8" customWidth="1"/>
    <col min="12034" max="12035" width="0.28515625" style="8" customWidth="1"/>
    <col min="12036" max="12280" width="9.140625" style="8"/>
    <col min="12281" max="12281" width="17.42578125" style="8" customWidth="1"/>
    <col min="12282" max="12287" width="10.85546875" style="8" customWidth="1"/>
    <col min="12288" max="12288" width="1.85546875" style="8" customWidth="1"/>
    <col min="12289" max="12289" width="8.85546875" style="8" customWidth="1"/>
    <col min="12290" max="12291" width="0.28515625" style="8" customWidth="1"/>
    <col min="12292" max="12536" width="9.140625" style="8"/>
    <col min="12537" max="12537" width="17.42578125" style="8" customWidth="1"/>
    <col min="12538" max="12543" width="10.85546875" style="8" customWidth="1"/>
    <col min="12544" max="12544" width="1.85546875" style="8" customWidth="1"/>
    <col min="12545" max="12545" width="8.85546875" style="8" customWidth="1"/>
    <col min="12546" max="12547" width="0.28515625" style="8" customWidth="1"/>
    <col min="12548" max="12792" width="9.140625" style="8"/>
    <col min="12793" max="12793" width="17.42578125" style="8" customWidth="1"/>
    <col min="12794" max="12799" width="10.85546875" style="8" customWidth="1"/>
    <col min="12800" max="12800" width="1.85546875" style="8" customWidth="1"/>
    <col min="12801" max="12801" width="8.85546875" style="8" customWidth="1"/>
    <col min="12802" max="12803" width="0.28515625" style="8" customWidth="1"/>
    <col min="12804" max="13048" width="9.140625" style="8"/>
    <col min="13049" max="13049" width="17.42578125" style="8" customWidth="1"/>
    <col min="13050" max="13055" width="10.85546875" style="8" customWidth="1"/>
    <col min="13056" max="13056" width="1.85546875" style="8" customWidth="1"/>
    <col min="13057" max="13057" width="8.85546875" style="8" customWidth="1"/>
    <col min="13058" max="13059" width="0.28515625" style="8" customWidth="1"/>
    <col min="13060" max="13304" width="9.140625" style="8"/>
    <col min="13305" max="13305" width="17.42578125" style="8" customWidth="1"/>
    <col min="13306" max="13311" width="10.85546875" style="8" customWidth="1"/>
    <col min="13312" max="13312" width="1.85546875" style="8" customWidth="1"/>
    <col min="13313" max="13313" width="8.85546875" style="8" customWidth="1"/>
    <col min="13314" max="13315" width="0.28515625" style="8" customWidth="1"/>
    <col min="13316" max="13560" width="9.140625" style="8"/>
    <col min="13561" max="13561" width="17.42578125" style="8" customWidth="1"/>
    <col min="13562" max="13567" width="10.85546875" style="8" customWidth="1"/>
    <col min="13568" max="13568" width="1.85546875" style="8" customWidth="1"/>
    <col min="13569" max="13569" width="8.85546875" style="8" customWidth="1"/>
    <col min="13570" max="13571" width="0.28515625" style="8" customWidth="1"/>
    <col min="13572" max="13816" width="9.140625" style="8"/>
    <col min="13817" max="13817" width="17.42578125" style="8" customWidth="1"/>
    <col min="13818" max="13823" width="10.85546875" style="8" customWidth="1"/>
    <col min="13824" max="13824" width="1.85546875" style="8" customWidth="1"/>
    <col min="13825" max="13825" width="8.85546875" style="8" customWidth="1"/>
    <col min="13826" max="13827" width="0.28515625" style="8" customWidth="1"/>
    <col min="13828" max="14072" width="9.140625" style="8"/>
    <col min="14073" max="14073" width="17.42578125" style="8" customWidth="1"/>
    <col min="14074" max="14079" width="10.85546875" style="8" customWidth="1"/>
    <col min="14080" max="14080" width="1.85546875" style="8" customWidth="1"/>
    <col min="14081" max="14081" width="8.85546875" style="8" customWidth="1"/>
    <col min="14082" max="14083" width="0.28515625" style="8" customWidth="1"/>
    <col min="14084" max="14328" width="9.140625" style="8"/>
    <col min="14329" max="14329" width="17.42578125" style="8" customWidth="1"/>
    <col min="14330" max="14335" width="10.85546875" style="8" customWidth="1"/>
    <col min="14336" max="14336" width="1.85546875" style="8" customWidth="1"/>
    <col min="14337" max="14337" width="8.85546875" style="8" customWidth="1"/>
    <col min="14338" max="14339" width="0.28515625" style="8" customWidth="1"/>
    <col min="14340" max="14584" width="9.140625" style="8"/>
    <col min="14585" max="14585" width="17.42578125" style="8" customWidth="1"/>
    <col min="14586" max="14591" width="10.85546875" style="8" customWidth="1"/>
    <col min="14592" max="14592" width="1.85546875" style="8" customWidth="1"/>
    <col min="14593" max="14593" width="8.85546875" style="8" customWidth="1"/>
    <col min="14594" max="14595" width="0.28515625" style="8" customWidth="1"/>
    <col min="14596" max="14840" width="9.140625" style="8"/>
    <col min="14841" max="14841" width="17.42578125" style="8" customWidth="1"/>
    <col min="14842" max="14847" width="10.85546875" style="8" customWidth="1"/>
    <col min="14848" max="14848" width="1.85546875" style="8" customWidth="1"/>
    <col min="14849" max="14849" width="8.85546875" style="8" customWidth="1"/>
    <col min="14850" max="14851" width="0.28515625" style="8" customWidth="1"/>
    <col min="14852" max="15096" width="9.140625" style="8"/>
    <col min="15097" max="15097" width="17.42578125" style="8" customWidth="1"/>
    <col min="15098" max="15103" width="10.85546875" style="8" customWidth="1"/>
    <col min="15104" max="15104" width="1.85546875" style="8" customWidth="1"/>
    <col min="15105" max="15105" width="8.85546875" style="8" customWidth="1"/>
    <col min="15106" max="15107" width="0.28515625" style="8" customWidth="1"/>
    <col min="15108" max="15352" width="9.140625" style="8"/>
    <col min="15353" max="15353" width="17.42578125" style="8" customWidth="1"/>
    <col min="15354" max="15359" width="10.85546875" style="8" customWidth="1"/>
    <col min="15360" max="15360" width="1.85546875" style="8" customWidth="1"/>
    <col min="15361" max="15361" width="8.85546875" style="8" customWidth="1"/>
    <col min="15362" max="15363" width="0.28515625" style="8" customWidth="1"/>
    <col min="15364" max="15608" width="9.140625" style="8"/>
    <col min="15609" max="15609" width="17.42578125" style="8" customWidth="1"/>
    <col min="15610" max="15615" width="10.85546875" style="8" customWidth="1"/>
    <col min="15616" max="15616" width="1.85546875" style="8" customWidth="1"/>
    <col min="15617" max="15617" width="8.85546875" style="8" customWidth="1"/>
    <col min="15618" max="15619" width="0.28515625" style="8" customWidth="1"/>
    <col min="15620" max="15864" width="9.140625" style="8"/>
    <col min="15865" max="15865" width="17.42578125" style="8" customWidth="1"/>
    <col min="15866" max="15871" width="10.85546875" style="8" customWidth="1"/>
    <col min="15872" max="15872" width="1.85546875" style="8" customWidth="1"/>
    <col min="15873" max="15873" width="8.85546875" style="8" customWidth="1"/>
    <col min="15874" max="15875" width="0.28515625" style="8" customWidth="1"/>
    <col min="15876" max="16120" width="9.140625" style="8"/>
    <col min="16121" max="16121" width="17.42578125" style="8" customWidth="1"/>
    <col min="16122" max="16127" width="10.85546875" style="8" customWidth="1"/>
    <col min="16128" max="16128" width="1.85546875" style="8" customWidth="1"/>
    <col min="16129" max="16129" width="8.85546875" style="8" customWidth="1"/>
    <col min="16130" max="16131" width="0.28515625" style="8" customWidth="1"/>
    <col min="16132" max="16384" width="9.140625" style="8"/>
  </cols>
  <sheetData>
    <row r="1" spans="1:19" ht="15" customHeight="1">
      <c r="A1" s="400" t="s">
        <v>814</v>
      </c>
      <c r="B1" s="144"/>
      <c r="C1" s="144"/>
      <c r="D1" s="144"/>
      <c r="E1" s="144"/>
      <c r="F1" s="144"/>
      <c r="G1" s="144"/>
    </row>
    <row r="2" spans="1:19" ht="18.75" customHeight="1">
      <c r="B2" s="144"/>
      <c r="C2" s="144"/>
      <c r="D2" s="144"/>
      <c r="E2" s="144"/>
      <c r="F2" s="144"/>
      <c r="G2" s="144"/>
    </row>
    <row r="3" spans="1:19" s="2323" customFormat="1" ht="14.1" customHeight="1">
      <c r="B3" s="3071" t="s">
        <v>1372</v>
      </c>
      <c r="C3" s="3071"/>
      <c r="D3" s="3071"/>
      <c r="E3" s="3071"/>
      <c r="F3" s="3071"/>
      <c r="G3" s="3071"/>
      <c r="H3" s="3071"/>
      <c r="I3" s="3071"/>
      <c r="J3" s="3071"/>
      <c r="K3" s="3071"/>
      <c r="L3" s="3071"/>
      <c r="M3" s="3071"/>
      <c r="N3" s="3071"/>
      <c r="O3" s="3071"/>
      <c r="P3" s="3071"/>
      <c r="Q3" s="3071"/>
      <c r="R3" s="3071"/>
      <c r="S3" s="3071"/>
    </row>
    <row r="4" spans="1:19" ht="15" customHeight="1">
      <c r="B4" s="157"/>
      <c r="C4" s="157"/>
      <c r="D4" s="317"/>
      <c r="E4" s="145"/>
      <c r="F4" s="145"/>
      <c r="G4" s="145"/>
    </row>
    <row r="5" spans="1:19" ht="15" customHeight="1">
      <c r="B5" s="144"/>
      <c r="C5" s="9"/>
      <c r="D5" s="144"/>
      <c r="E5" s="9"/>
      <c r="F5" s="9"/>
      <c r="G5" s="9"/>
      <c r="H5" s="9"/>
      <c r="S5" s="314" t="s">
        <v>169</v>
      </c>
    </row>
    <row r="6" spans="1:19" ht="15" customHeight="1">
      <c r="B6" s="144"/>
      <c r="C6" s="9"/>
      <c r="D6" s="144"/>
      <c r="E6" s="3322" t="str">
        <f>+Introdução!E26</f>
        <v>t-2</v>
      </c>
      <c r="F6" s="3323"/>
      <c r="G6" s="3324"/>
      <c r="H6" s="389"/>
      <c r="I6" s="3322" t="str">
        <f>+Introdução!E27</f>
        <v>t-1</v>
      </c>
      <c r="J6" s="3323"/>
      <c r="K6" s="3324"/>
      <c r="L6" s="692"/>
      <c r="M6" s="3322" t="str">
        <f>+Introdução!E28</f>
        <v>t</v>
      </c>
      <c r="N6" s="3323"/>
      <c r="O6" s="3324"/>
      <c r="Q6" s="3329" t="str">
        <f>+E6</f>
        <v>t-2</v>
      </c>
      <c r="R6" s="3330"/>
      <c r="S6" s="3331"/>
    </row>
    <row r="7" spans="1:19" s="26" customFormat="1" ht="25.5">
      <c r="B7" s="186"/>
      <c r="C7" s="388" t="s">
        <v>172</v>
      </c>
      <c r="D7" s="383"/>
      <c r="E7" s="2857" t="s">
        <v>0</v>
      </c>
      <c r="F7" s="190" t="s">
        <v>73</v>
      </c>
      <c r="G7" s="190" t="s">
        <v>74</v>
      </c>
      <c r="I7" s="2857" t="s">
        <v>0</v>
      </c>
      <c r="J7" s="190" t="s">
        <v>73</v>
      </c>
      <c r="K7" s="190" t="s">
        <v>74</v>
      </c>
      <c r="L7" s="672"/>
      <c r="M7" s="2857" t="s">
        <v>0</v>
      </c>
      <c r="N7" s="190" t="s">
        <v>73</v>
      </c>
      <c r="O7" s="190" t="s">
        <v>74</v>
      </c>
      <c r="Q7" s="2043" t="s">
        <v>963</v>
      </c>
      <c r="R7" s="2043" t="s">
        <v>840</v>
      </c>
      <c r="S7" s="2043" t="s">
        <v>98</v>
      </c>
    </row>
    <row r="8" spans="1:19" s="187" customFormat="1" ht="4.5" customHeight="1">
      <c r="B8" s="188"/>
      <c r="D8" s="384"/>
      <c r="E8" s="189"/>
      <c r="F8" s="189"/>
      <c r="G8" s="189"/>
      <c r="I8" s="189"/>
      <c r="J8" s="189"/>
      <c r="K8" s="189"/>
      <c r="L8" s="681"/>
      <c r="M8" s="189"/>
      <c r="N8" s="189"/>
      <c r="O8" s="189"/>
    </row>
    <row r="9" spans="1:19" s="26" customFormat="1" ht="15">
      <c r="B9" s="79">
        <v>1</v>
      </c>
      <c r="C9" s="192" t="s">
        <v>283</v>
      </c>
      <c r="D9" s="385"/>
      <c r="E9" s="948"/>
      <c r="F9" s="948"/>
      <c r="G9" s="948"/>
      <c r="H9" s="1204"/>
      <c r="I9" s="948"/>
      <c r="J9" s="948"/>
      <c r="K9" s="948"/>
      <c r="L9" s="687"/>
      <c r="M9" s="948"/>
      <c r="N9" s="948"/>
      <c r="O9" s="948"/>
      <c r="Q9" s="948"/>
      <c r="R9" s="948"/>
      <c r="S9" s="948"/>
    </row>
    <row r="10" spans="1:19" s="26" customFormat="1" ht="15">
      <c r="B10" s="80">
        <v>2</v>
      </c>
      <c r="C10" s="193" t="s">
        <v>284</v>
      </c>
      <c r="D10" s="385"/>
      <c r="E10" s="839"/>
      <c r="F10" s="839"/>
      <c r="G10" s="839"/>
      <c r="H10" s="1204"/>
      <c r="I10" s="839"/>
      <c r="J10" s="839"/>
      <c r="K10" s="839"/>
      <c r="L10" s="687"/>
      <c r="M10" s="839"/>
      <c r="N10" s="839"/>
      <c r="O10" s="839"/>
      <c r="Q10" s="839"/>
      <c r="R10" s="839"/>
      <c r="S10" s="839"/>
    </row>
    <row r="11" spans="1:19" s="26" customFormat="1" ht="15">
      <c r="B11" s="80">
        <v>3</v>
      </c>
      <c r="C11" s="193" t="s">
        <v>291</v>
      </c>
      <c r="D11" s="385"/>
      <c r="E11" s="839"/>
      <c r="F11" s="839"/>
      <c r="G11" s="839"/>
      <c r="H11" s="1204"/>
      <c r="I11" s="839"/>
      <c r="J11" s="839"/>
      <c r="K11" s="839"/>
      <c r="L11" s="687"/>
      <c r="M11" s="839"/>
      <c r="N11" s="839"/>
      <c r="O11" s="839"/>
      <c r="Q11" s="839"/>
      <c r="R11" s="839"/>
      <c r="S11" s="839"/>
    </row>
    <row r="12" spans="1:19" s="26" customFormat="1" ht="15">
      <c r="B12" s="80">
        <v>4</v>
      </c>
      <c r="C12" s="193" t="s">
        <v>292</v>
      </c>
      <c r="D12" s="385"/>
      <c r="E12" s="839"/>
      <c r="F12" s="839"/>
      <c r="G12" s="839"/>
      <c r="H12" s="1204"/>
      <c r="I12" s="839"/>
      <c r="J12" s="839"/>
      <c r="K12" s="839"/>
      <c r="L12" s="687"/>
      <c r="M12" s="839"/>
      <c r="N12" s="839"/>
      <c r="O12" s="839"/>
      <c r="Q12" s="839"/>
      <c r="R12" s="839"/>
      <c r="S12" s="839"/>
    </row>
    <row r="13" spans="1:19" s="26" customFormat="1" ht="15">
      <c r="B13" s="80">
        <v>5</v>
      </c>
      <c r="C13" s="193" t="s">
        <v>293</v>
      </c>
      <c r="D13" s="385"/>
      <c r="E13" s="839"/>
      <c r="F13" s="839"/>
      <c r="G13" s="839"/>
      <c r="H13" s="1204"/>
      <c r="I13" s="839"/>
      <c r="J13" s="839"/>
      <c r="K13" s="839"/>
      <c r="L13" s="687"/>
      <c r="M13" s="839"/>
      <c r="N13" s="839"/>
      <c r="O13" s="839"/>
      <c r="Q13" s="839"/>
      <c r="R13" s="839"/>
      <c r="S13" s="839"/>
    </row>
    <row r="14" spans="1:19" s="26" customFormat="1" ht="15">
      <c r="B14" s="150">
        <v>6</v>
      </c>
      <c r="C14" s="191" t="s">
        <v>335</v>
      </c>
      <c r="D14" s="386"/>
      <c r="E14" s="915">
        <f>SUM(E9:E13)</f>
        <v>0</v>
      </c>
      <c r="F14" s="915">
        <f>SUM(F9:F13)</f>
        <v>0</v>
      </c>
      <c r="G14" s="915">
        <f>SUM(G9:G13)</f>
        <v>0</v>
      </c>
      <c r="I14" s="915">
        <f>SUM(I9:I13)</f>
        <v>0</v>
      </c>
      <c r="J14" s="915">
        <f>SUM(J9:J13)</f>
        <v>0</v>
      </c>
      <c r="K14" s="915">
        <f>SUM(K9:K13)</f>
        <v>0</v>
      </c>
      <c r="L14" s="669"/>
      <c r="M14" s="915">
        <f>SUM(M9:M13)</f>
        <v>0</v>
      </c>
      <c r="N14" s="915">
        <f>SUM(N9:N13)</f>
        <v>0</v>
      </c>
      <c r="O14" s="915">
        <f>SUM(O9:O13)</f>
        <v>0</v>
      </c>
      <c r="Q14" s="915">
        <f t="shared" ref="Q14:S14" si="0">SUM(Q9:Q13)</f>
        <v>0</v>
      </c>
      <c r="R14" s="915">
        <f t="shared" si="0"/>
        <v>0</v>
      </c>
      <c r="S14" s="915">
        <f t="shared" si="0"/>
        <v>0</v>
      </c>
    </row>
    <row r="15" spans="1:19" ht="14.25">
      <c r="B15" s="3326" t="s">
        <v>285</v>
      </c>
      <c r="C15" s="3326"/>
      <c r="D15" s="3326"/>
      <c r="E15" s="3326"/>
      <c r="F15" s="196"/>
      <c r="G15" s="9"/>
    </row>
    <row r="16" spans="1:19" ht="14.25">
      <c r="B16" s="3326" t="s">
        <v>286</v>
      </c>
      <c r="C16" s="3326"/>
      <c r="D16" s="3326"/>
      <c r="E16" s="3326"/>
      <c r="F16" s="196"/>
      <c r="G16" s="9"/>
    </row>
    <row r="17" spans="2:15">
      <c r="B17" s="3327" t="s">
        <v>287</v>
      </c>
      <c r="C17" s="3328"/>
      <c r="D17" s="3328"/>
      <c r="E17" s="3328"/>
      <c r="F17" s="196"/>
      <c r="G17" s="9"/>
    </row>
    <row r="18" spans="2:15">
      <c r="B18" s="3327" t="s">
        <v>288</v>
      </c>
      <c r="C18" s="3328"/>
      <c r="D18" s="392"/>
      <c r="E18" s="196"/>
      <c r="F18" s="196"/>
      <c r="G18" s="9"/>
    </row>
    <row r="19" spans="2:15" ht="14.25">
      <c r="B19" s="3326" t="s">
        <v>289</v>
      </c>
      <c r="C19" s="3326"/>
      <c r="D19" s="3326"/>
      <c r="E19" s="3326"/>
      <c r="F19" s="3326"/>
      <c r="G19" s="9"/>
    </row>
    <row r="20" spans="2:15">
      <c r="B20" s="144"/>
      <c r="C20" s="9"/>
      <c r="D20" s="144"/>
      <c r="E20" s="9"/>
      <c r="F20" s="9"/>
      <c r="G20" s="9"/>
    </row>
    <row r="21" spans="2:15">
      <c r="B21" s="144"/>
      <c r="C21" s="9"/>
      <c r="D21" s="144"/>
      <c r="E21" s="9"/>
      <c r="F21" s="9"/>
      <c r="G21" s="9"/>
    </row>
    <row r="22" spans="2:15" s="2323" customFormat="1" ht="15">
      <c r="B22" s="3325" t="s">
        <v>1371</v>
      </c>
      <c r="C22" s="3325"/>
      <c r="D22" s="3325"/>
      <c r="E22" s="3325"/>
      <c r="F22" s="3325"/>
      <c r="G22" s="3325"/>
      <c r="H22" s="3325"/>
      <c r="I22" s="3325"/>
      <c r="J22" s="3325"/>
      <c r="K22" s="3325"/>
      <c r="L22" s="3325"/>
      <c r="M22" s="3325"/>
      <c r="N22" s="3325"/>
      <c r="O22" s="3325"/>
    </row>
    <row r="23" spans="2:15" s="394" customFormat="1" ht="15">
      <c r="B23" s="396"/>
      <c r="C23" s="396"/>
      <c r="D23" s="396"/>
      <c r="E23" s="396"/>
      <c r="F23" s="396"/>
      <c r="G23" s="396"/>
      <c r="H23" s="396"/>
      <c r="I23" s="396"/>
      <c r="J23" s="396"/>
      <c r="K23" s="396"/>
      <c r="L23" s="396"/>
      <c r="M23" s="396"/>
      <c r="N23" s="396"/>
      <c r="O23" s="396"/>
    </row>
    <row r="24" spans="2:15">
      <c r="B24" s="144"/>
      <c r="C24" s="9"/>
      <c r="D24" s="144"/>
      <c r="E24" s="9"/>
      <c r="F24" s="9"/>
      <c r="G24" s="9"/>
    </row>
    <row r="25" spans="2:15">
      <c r="B25" s="144"/>
      <c r="C25" s="9"/>
      <c r="D25" s="144"/>
      <c r="E25" s="3322" t="str">
        <f>+E6</f>
        <v>t-2</v>
      </c>
      <c r="F25" s="3323"/>
      <c r="G25" s="3324"/>
      <c r="H25" s="389"/>
      <c r="I25" s="3322" t="str">
        <f>+I6</f>
        <v>t-1</v>
      </c>
      <c r="J25" s="3323"/>
      <c r="K25" s="3324"/>
      <c r="L25" s="692"/>
      <c r="M25" s="3322" t="str">
        <f>+M6</f>
        <v>t</v>
      </c>
      <c r="N25" s="3323"/>
      <c r="O25" s="3324"/>
    </row>
    <row r="26" spans="2:15" s="26" customFormat="1" ht="15">
      <c r="B26" s="186"/>
      <c r="C26" s="388" t="s">
        <v>290</v>
      </c>
      <c r="D26" s="383"/>
      <c r="E26" s="194" t="s">
        <v>0</v>
      </c>
      <c r="F26" s="190" t="s">
        <v>73</v>
      </c>
      <c r="G26" s="190" t="s">
        <v>74</v>
      </c>
      <c r="I26" s="194" t="s">
        <v>0</v>
      </c>
      <c r="J26" s="190" t="s">
        <v>73</v>
      </c>
      <c r="K26" s="190" t="s">
        <v>74</v>
      </c>
      <c r="L26" s="672"/>
      <c r="M26" s="194" t="s">
        <v>0</v>
      </c>
      <c r="N26" s="190" t="s">
        <v>73</v>
      </c>
      <c r="O26" s="190" t="s">
        <v>74</v>
      </c>
    </row>
    <row r="27" spans="2:15" s="187" customFormat="1" ht="4.5" customHeight="1">
      <c r="B27" s="188"/>
      <c r="D27" s="384"/>
      <c r="E27" s="189"/>
      <c r="F27" s="189"/>
      <c r="G27" s="189"/>
      <c r="I27" s="189"/>
      <c r="J27" s="189"/>
      <c r="K27" s="189"/>
      <c r="L27" s="681"/>
      <c r="M27" s="189"/>
      <c r="N27" s="189"/>
      <c r="O27" s="189"/>
    </row>
    <row r="28" spans="2:15">
      <c r="B28" s="79">
        <v>7</v>
      </c>
      <c r="C28" s="195" t="s">
        <v>295</v>
      </c>
      <c r="D28" s="385"/>
      <c r="E28" s="913"/>
      <c r="F28" s="913"/>
      <c r="G28" s="913"/>
      <c r="I28" s="913"/>
      <c r="J28" s="913"/>
      <c r="K28" s="913"/>
      <c r="L28" s="693"/>
      <c r="M28" s="913"/>
      <c r="N28" s="913"/>
      <c r="O28" s="913"/>
    </row>
    <row r="29" spans="2:15">
      <c r="B29" s="80">
        <v>8</v>
      </c>
      <c r="C29" s="193" t="s">
        <v>294</v>
      </c>
      <c r="D29" s="385"/>
      <c r="E29" s="914"/>
      <c r="F29" s="914"/>
      <c r="G29" s="914"/>
      <c r="I29" s="914"/>
      <c r="J29" s="914"/>
      <c r="K29" s="914"/>
      <c r="L29" s="693"/>
      <c r="M29" s="914"/>
      <c r="N29" s="914"/>
      <c r="O29" s="914"/>
    </row>
    <row r="30" spans="2:15">
      <c r="B30" s="150">
        <v>9</v>
      </c>
      <c r="C30" s="191" t="s">
        <v>15</v>
      </c>
      <c r="D30" s="386"/>
      <c r="E30" s="915">
        <f>SUM(E28:E29)</f>
        <v>0</v>
      </c>
      <c r="F30" s="915">
        <f>SUM(F28:F29)</f>
        <v>0</v>
      </c>
      <c r="G30" s="915">
        <f>SUM(G28:G29)</f>
        <v>0</v>
      </c>
      <c r="I30" s="915">
        <f>SUM(I28:I29)</f>
        <v>0</v>
      </c>
      <c r="J30" s="915">
        <f>SUM(J28:J29)</f>
        <v>0</v>
      </c>
      <c r="K30" s="915">
        <f>SUM(K28:K29)</f>
        <v>0</v>
      </c>
      <c r="L30" s="874"/>
      <c r="M30" s="915">
        <f>SUM(M28:M29)</f>
        <v>0</v>
      </c>
      <c r="N30" s="915">
        <f>SUM(N28:N29)</f>
        <v>0</v>
      </c>
      <c r="O30" s="915">
        <f>SUM(O28:O29)</f>
        <v>0</v>
      </c>
    </row>
    <row r="32" spans="2:15" ht="14.25" customHeight="1">
      <c r="B32" s="436" t="s">
        <v>587</v>
      </c>
      <c r="C32" s="3321" t="s">
        <v>718</v>
      </c>
      <c r="D32" s="3321"/>
      <c r="E32" s="3321"/>
      <c r="F32" s="3321"/>
      <c r="G32" s="3321"/>
      <c r="H32" s="436"/>
      <c r="I32" s="436"/>
      <c r="J32" s="436"/>
    </row>
    <row r="33" spans="3:7" ht="14.25" customHeight="1">
      <c r="C33" s="3321" t="s">
        <v>730</v>
      </c>
      <c r="D33" s="3321"/>
      <c r="E33" s="3321"/>
      <c r="F33" s="3321"/>
      <c r="G33" s="3321"/>
    </row>
    <row r="34" spans="3:7" ht="14.25" customHeight="1">
      <c r="C34" s="3321" t="s">
        <v>731</v>
      </c>
      <c r="D34" s="3321"/>
      <c r="E34" s="3321"/>
      <c r="F34" s="3321"/>
      <c r="G34" s="3321"/>
    </row>
  </sheetData>
  <mergeCells count="17">
    <mergeCell ref="Q6:S6"/>
    <mergeCell ref="B3:S3"/>
    <mergeCell ref="C33:G33"/>
    <mergeCell ref="C34:G34"/>
    <mergeCell ref="C32:G32"/>
    <mergeCell ref="I6:K6"/>
    <mergeCell ref="M6:O6"/>
    <mergeCell ref="E25:G25"/>
    <mergeCell ref="I25:K25"/>
    <mergeCell ref="M25:O25"/>
    <mergeCell ref="B22:O22"/>
    <mergeCell ref="B15:E15"/>
    <mergeCell ref="B16:E16"/>
    <mergeCell ref="B17:E17"/>
    <mergeCell ref="B18:C18"/>
    <mergeCell ref="B19:F19"/>
    <mergeCell ref="E6:G6"/>
  </mergeCells>
  <hyperlinks>
    <hyperlink ref="A1" location="ÍNDICE!B2" display="Indíce"/>
  </hyperlinks>
  <printOptions horizontalCentered="1"/>
  <pageMargins left="0.70866141732283472" right="0.70866141732283472" top="0.74803149606299213" bottom="0.74803149606299213" header="0.31496062992125984" footer="0.31496062992125984"/>
  <pageSetup paperSize="9" scale="78" orientation="landscape" r:id="rId1"/>
  <ignoredErrors>
    <ignoredError sqref="I14:O14" evalError="1"/>
  </ignoredError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pageSetUpPr fitToPage="1"/>
  </sheetPr>
  <dimension ref="A1:R88"/>
  <sheetViews>
    <sheetView showGridLines="0" topLeftCell="A82" workbookViewId="0">
      <selection activeCell="P42" sqref="P42"/>
    </sheetView>
  </sheetViews>
  <sheetFormatPr defaultRowHeight="15"/>
  <cols>
    <col min="1" max="1" width="11.5703125" customWidth="1"/>
    <col min="2" max="2" width="10.28515625" customWidth="1"/>
    <col min="3" max="3" width="68.28515625" customWidth="1"/>
    <col min="4" max="4" width="1" customWidth="1"/>
    <col min="5" max="5" width="10.7109375" customWidth="1"/>
    <col min="6" max="6" width="1" customWidth="1"/>
    <col min="7" max="7" width="10.7109375" customWidth="1"/>
    <col min="8" max="8" width="1" customWidth="1"/>
    <col min="9" max="9" width="10.7109375" customWidth="1"/>
    <col min="10" max="10" width="1.28515625" style="63" customWidth="1"/>
    <col min="11" max="11" width="13" style="2261" customWidth="1"/>
    <col min="12" max="13" width="13" style="21" customWidth="1"/>
    <col min="14" max="18" width="9.140625" style="21"/>
  </cols>
  <sheetData>
    <row r="1" spans="1:18">
      <c r="A1" s="400" t="s">
        <v>814</v>
      </c>
    </row>
    <row r="2" spans="1:18" ht="18" customHeight="1"/>
    <row r="3" spans="1:18" s="2261" customFormat="1">
      <c r="B3" s="3071" t="s">
        <v>1373</v>
      </c>
      <c r="C3" s="3071"/>
      <c r="D3" s="3071"/>
      <c r="E3" s="3071"/>
      <c r="F3" s="3071"/>
      <c r="G3" s="3071"/>
      <c r="H3" s="3071"/>
      <c r="I3" s="3071"/>
      <c r="J3" s="3071"/>
      <c r="K3" s="3071"/>
      <c r="L3" s="3071"/>
      <c r="M3" s="3071"/>
      <c r="N3" s="398"/>
      <c r="O3" s="398"/>
      <c r="P3" s="398"/>
      <c r="Q3" s="398"/>
      <c r="R3" s="398"/>
    </row>
    <row r="4" spans="1:18" s="21" customFormat="1" ht="9" customHeight="1">
      <c r="A4" s="585"/>
      <c r="B4" s="404"/>
      <c r="C4" s="404"/>
      <c r="D4" s="404"/>
      <c r="E4" s="404"/>
      <c r="F4" s="404"/>
      <c r="G4" s="404"/>
      <c r="H4" s="404"/>
      <c r="I4" s="404"/>
      <c r="J4" s="398"/>
      <c r="K4" s="398"/>
      <c r="L4" s="398"/>
      <c r="M4" s="398"/>
      <c r="N4" s="398"/>
      <c r="O4" s="398"/>
      <c r="P4" s="398"/>
      <c r="Q4" s="398"/>
      <c r="R4" s="398"/>
    </row>
    <row r="5" spans="1:18">
      <c r="B5" s="157"/>
      <c r="C5" s="296"/>
      <c r="D5" s="295"/>
      <c r="E5" s="294"/>
      <c r="F5" s="297"/>
      <c r="G5" s="285"/>
      <c r="H5" s="286"/>
      <c r="I5" s="314"/>
      <c r="J5" s="317"/>
      <c r="K5" s="2259"/>
      <c r="L5" s="8"/>
      <c r="M5" s="314" t="s">
        <v>169</v>
      </c>
    </row>
    <row r="6" spans="1:18">
      <c r="B6" s="3334" t="s">
        <v>112</v>
      </c>
      <c r="C6" s="3335"/>
      <c r="D6" s="309"/>
      <c r="E6" s="3332" t="str">
        <f>+Introdução!E26</f>
        <v>t-2</v>
      </c>
      <c r="F6" s="583"/>
      <c r="G6" s="3332" t="str">
        <f>+Introdução!E27</f>
        <v>t-1</v>
      </c>
      <c r="H6" s="2045"/>
      <c r="I6" s="3332" t="str">
        <f>+Introdução!E28</f>
        <v>t</v>
      </c>
      <c r="J6" s="584"/>
      <c r="K6" s="3338" t="str">
        <f>+E6</f>
        <v>t-2</v>
      </c>
      <c r="L6" s="3338"/>
      <c r="M6" s="3338"/>
    </row>
    <row r="7" spans="1:18" ht="25.5">
      <c r="B7" s="3336"/>
      <c r="C7" s="3337"/>
      <c r="D7" s="309"/>
      <c r="E7" s="3333"/>
      <c r="F7" s="583"/>
      <c r="G7" s="3333"/>
      <c r="H7" s="583"/>
      <c r="I7" s="3333"/>
      <c r="J7" s="584"/>
      <c r="K7" s="2043" t="s">
        <v>963</v>
      </c>
      <c r="L7" s="2043" t="s">
        <v>840</v>
      </c>
      <c r="M7" s="2043" t="s">
        <v>98</v>
      </c>
    </row>
    <row r="8" spans="1:18" s="1408" customFormat="1" ht="7.5" customHeight="1">
      <c r="B8" s="162"/>
      <c r="C8" s="2044"/>
      <c r="D8" s="309"/>
      <c r="E8" s="583"/>
      <c r="F8" s="583"/>
      <c r="G8" s="583"/>
      <c r="H8" s="583"/>
      <c r="I8" s="583"/>
      <c r="J8" s="584"/>
      <c r="K8" s="2261"/>
      <c r="L8" s="21"/>
      <c r="M8" s="21"/>
      <c r="N8" s="21"/>
      <c r="O8" s="21"/>
      <c r="P8" s="21"/>
      <c r="Q8" s="21"/>
      <c r="R8" s="21"/>
    </row>
    <row r="9" spans="1:18">
      <c r="B9" s="1210">
        <v>6211000000</v>
      </c>
      <c r="C9" s="1211" t="s">
        <v>627</v>
      </c>
      <c r="D9" s="157"/>
      <c r="E9" s="1212"/>
      <c r="F9" s="516"/>
      <c r="G9" s="1212"/>
      <c r="H9" s="1124"/>
      <c r="I9" s="1212"/>
      <c r="J9" s="317"/>
      <c r="K9" s="1212"/>
      <c r="L9" s="1212"/>
      <c r="M9" s="1212"/>
    </row>
    <row r="10" spans="1:18">
      <c r="B10" s="588">
        <v>6212000000</v>
      </c>
      <c r="C10" s="503" t="s">
        <v>417</v>
      </c>
      <c r="D10" s="157"/>
      <c r="E10" s="927"/>
      <c r="F10" s="516"/>
      <c r="G10" s="1406"/>
      <c r="H10" s="1124"/>
      <c r="I10" s="1406"/>
      <c r="J10" s="317"/>
      <c r="K10" s="2337"/>
      <c r="L10" s="1406"/>
      <c r="M10" s="1406"/>
    </row>
    <row r="11" spans="1:18">
      <c r="B11" s="588">
        <v>6221010000</v>
      </c>
      <c r="C11" s="503" t="s">
        <v>418</v>
      </c>
      <c r="D11" s="157"/>
      <c r="E11" s="927"/>
      <c r="F11" s="516"/>
      <c r="G11" s="1406"/>
      <c r="H11" s="1124"/>
      <c r="I11" s="1406"/>
      <c r="J11" s="317"/>
      <c r="K11" s="2337"/>
      <c r="L11" s="1406"/>
      <c r="M11" s="1406"/>
    </row>
    <row r="12" spans="1:18">
      <c r="B12" s="588">
        <v>6221020000</v>
      </c>
      <c r="C12" s="503" t="s">
        <v>356</v>
      </c>
      <c r="D12" s="157"/>
      <c r="E12" s="927"/>
      <c r="F12" s="516"/>
      <c r="G12" s="1406"/>
      <c r="H12" s="1124"/>
      <c r="I12" s="1406"/>
      <c r="J12" s="317"/>
      <c r="K12" s="2337"/>
      <c r="L12" s="1406"/>
      <c r="M12" s="1406"/>
    </row>
    <row r="13" spans="1:18">
      <c r="B13" s="588">
        <v>6221030000</v>
      </c>
      <c r="C13" s="503" t="s">
        <v>419</v>
      </c>
      <c r="D13" s="157"/>
      <c r="E13" s="927"/>
      <c r="F13" s="516"/>
      <c r="G13" s="1406"/>
      <c r="H13" s="1124"/>
      <c r="I13" s="1406"/>
      <c r="J13" s="317"/>
      <c r="K13" s="2337"/>
      <c r="L13" s="1406"/>
      <c r="M13" s="1406"/>
    </row>
    <row r="14" spans="1:18">
      <c r="B14" s="588">
        <v>6222010000</v>
      </c>
      <c r="C14" s="503" t="s">
        <v>420</v>
      </c>
      <c r="D14" s="157"/>
      <c r="E14" s="927"/>
      <c r="F14" s="516"/>
      <c r="G14" s="1406"/>
      <c r="H14" s="1124"/>
      <c r="I14" s="1406"/>
      <c r="J14" s="317"/>
      <c r="K14" s="2337"/>
      <c r="L14" s="1406"/>
      <c r="M14" s="1406"/>
    </row>
    <row r="15" spans="1:18">
      <c r="B15" s="588">
        <v>6222020000</v>
      </c>
      <c r="C15" s="503" t="s">
        <v>421</v>
      </c>
      <c r="D15" s="157"/>
      <c r="E15" s="927"/>
      <c r="F15" s="516"/>
      <c r="G15" s="1406"/>
      <c r="H15" s="1124"/>
      <c r="I15" s="1406"/>
      <c r="J15" s="317"/>
      <c r="K15" s="2337"/>
      <c r="L15" s="1406"/>
      <c r="M15" s="1406"/>
    </row>
    <row r="16" spans="1:18">
      <c r="B16" s="588">
        <v>6222030000</v>
      </c>
      <c r="C16" s="503" t="s">
        <v>422</v>
      </c>
      <c r="D16" s="157"/>
      <c r="E16" s="927"/>
      <c r="F16" s="516"/>
      <c r="G16" s="1406"/>
      <c r="H16" s="1124"/>
      <c r="I16" s="1406"/>
      <c r="J16" s="317"/>
      <c r="K16" s="2337"/>
      <c r="L16" s="1406"/>
      <c r="M16" s="1406"/>
    </row>
    <row r="17" spans="2:18">
      <c r="B17" s="588">
        <v>6223000000</v>
      </c>
      <c r="C17" s="503" t="s">
        <v>423</v>
      </c>
      <c r="D17" s="157"/>
      <c r="E17" s="927"/>
      <c r="F17" s="516"/>
      <c r="G17" s="1406"/>
      <c r="H17" s="1124"/>
      <c r="I17" s="1406"/>
      <c r="J17" s="317"/>
      <c r="K17" s="2337"/>
      <c r="L17" s="1406"/>
      <c r="M17" s="1406"/>
    </row>
    <row r="18" spans="2:18">
      <c r="B18" s="588">
        <v>6224000000</v>
      </c>
      <c r="C18" s="503" t="s">
        <v>424</v>
      </c>
      <c r="D18" s="157"/>
      <c r="E18" s="927"/>
      <c r="F18" s="516"/>
      <c r="G18" s="1406"/>
      <c r="H18" s="1124"/>
      <c r="I18" s="1406"/>
      <c r="J18" s="317"/>
      <c r="K18" s="2337"/>
      <c r="L18" s="1406"/>
      <c r="M18" s="1406"/>
    </row>
    <row r="19" spans="2:18">
      <c r="B19" s="588">
        <v>6225000000</v>
      </c>
      <c r="C19" s="503" t="s">
        <v>425</v>
      </c>
      <c r="D19" s="157"/>
      <c r="E19" s="927"/>
      <c r="F19" s="516"/>
      <c r="G19" s="1406"/>
      <c r="H19" s="1124"/>
      <c r="I19" s="1406"/>
      <c r="J19" s="317"/>
      <c r="K19" s="2337"/>
      <c r="L19" s="1406"/>
      <c r="M19" s="1406"/>
      <c r="N19"/>
      <c r="O19"/>
      <c r="P19"/>
      <c r="Q19"/>
      <c r="R19"/>
    </row>
    <row r="20" spans="2:18">
      <c r="B20" s="588">
        <v>6226010000</v>
      </c>
      <c r="C20" s="503" t="s">
        <v>426</v>
      </c>
      <c r="D20" s="157"/>
      <c r="E20" s="927"/>
      <c r="F20" s="516"/>
      <c r="G20" s="1406"/>
      <c r="H20" s="1124"/>
      <c r="I20" s="1406"/>
      <c r="J20" s="317"/>
      <c r="K20" s="2337"/>
      <c r="L20" s="1406"/>
      <c r="M20" s="1406"/>
      <c r="N20"/>
      <c r="O20"/>
      <c r="P20"/>
      <c r="Q20"/>
      <c r="R20"/>
    </row>
    <row r="21" spans="2:18">
      <c r="B21" s="588">
        <v>6226020000</v>
      </c>
      <c r="C21" s="503" t="s">
        <v>427</v>
      </c>
      <c r="D21" s="157"/>
      <c r="E21" s="927"/>
      <c r="F21" s="516"/>
      <c r="G21" s="1406"/>
      <c r="H21" s="1124"/>
      <c r="I21" s="1406"/>
      <c r="J21" s="317"/>
      <c r="K21" s="2337"/>
      <c r="L21" s="1406"/>
      <c r="M21" s="1406"/>
      <c r="N21"/>
      <c r="O21"/>
      <c r="P21"/>
      <c r="Q21"/>
      <c r="R21"/>
    </row>
    <row r="22" spans="2:18">
      <c r="B22" s="588">
        <v>6226030000</v>
      </c>
      <c r="C22" s="503" t="s">
        <v>357</v>
      </c>
      <c r="D22" s="157"/>
      <c r="E22" s="927"/>
      <c r="F22" s="516"/>
      <c r="G22" s="1406"/>
      <c r="H22" s="1124"/>
      <c r="I22" s="1406"/>
      <c r="J22" s="317"/>
      <c r="K22" s="2337"/>
      <c r="L22" s="1406"/>
      <c r="M22" s="1406"/>
      <c r="N22"/>
      <c r="O22"/>
      <c r="P22"/>
      <c r="Q22"/>
      <c r="R22"/>
    </row>
    <row r="23" spans="2:18">
      <c r="B23" s="588">
        <v>6226040000</v>
      </c>
      <c r="C23" s="503" t="s">
        <v>358</v>
      </c>
      <c r="D23" s="157"/>
      <c r="E23" s="927"/>
      <c r="F23" s="516"/>
      <c r="G23" s="1406"/>
      <c r="H23" s="1124"/>
      <c r="I23" s="1406"/>
      <c r="J23" s="317"/>
      <c r="K23" s="2337"/>
      <c r="L23" s="1406"/>
      <c r="M23" s="1406"/>
      <c r="N23"/>
      <c r="O23"/>
      <c r="P23"/>
      <c r="Q23"/>
      <c r="R23"/>
    </row>
    <row r="24" spans="2:18">
      <c r="B24" s="588">
        <v>6226050000</v>
      </c>
      <c r="C24" s="503" t="s">
        <v>428</v>
      </c>
      <c r="D24" s="157"/>
      <c r="E24" s="927"/>
      <c r="F24" s="516"/>
      <c r="G24" s="1406"/>
      <c r="H24" s="1124"/>
      <c r="I24" s="1406"/>
      <c r="J24" s="317"/>
      <c r="K24" s="2337"/>
      <c r="L24" s="1406"/>
      <c r="M24" s="1406"/>
      <c r="N24"/>
      <c r="O24"/>
      <c r="P24"/>
      <c r="Q24"/>
      <c r="R24"/>
    </row>
    <row r="25" spans="2:18">
      <c r="B25" s="588">
        <v>6226060000</v>
      </c>
      <c r="C25" s="503" t="s">
        <v>429</v>
      </c>
      <c r="D25" s="157"/>
      <c r="E25" s="927"/>
      <c r="F25" s="516"/>
      <c r="G25" s="1406"/>
      <c r="H25" s="1124"/>
      <c r="I25" s="1406"/>
      <c r="J25" s="317"/>
      <c r="K25" s="2337"/>
      <c r="L25" s="1406"/>
      <c r="M25" s="1406"/>
      <c r="N25"/>
      <c r="O25"/>
      <c r="P25"/>
      <c r="Q25"/>
      <c r="R25"/>
    </row>
    <row r="26" spans="2:18">
      <c r="B26" s="588">
        <v>6231000000</v>
      </c>
      <c r="C26" s="503" t="s">
        <v>430</v>
      </c>
      <c r="D26" s="157"/>
      <c r="E26" s="927"/>
      <c r="F26" s="516"/>
      <c r="G26" s="1406"/>
      <c r="H26" s="1124"/>
      <c r="I26" s="1406"/>
      <c r="J26" s="317"/>
      <c r="K26" s="2337"/>
      <c r="L26" s="1406"/>
      <c r="M26" s="1406"/>
      <c r="N26"/>
      <c r="O26"/>
      <c r="P26"/>
      <c r="Q26"/>
      <c r="R26"/>
    </row>
    <row r="27" spans="2:18">
      <c r="B27" s="588">
        <v>6232000000</v>
      </c>
      <c r="C27" s="503" t="s">
        <v>431</v>
      </c>
      <c r="D27" s="157"/>
      <c r="E27" s="927"/>
      <c r="F27" s="516"/>
      <c r="G27" s="1406"/>
      <c r="H27" s="1124"/>
      <c r="I27" s="1406"/>
      <c r="J27" s="317"/>
      <c r="K27" s="2337"/>
      <c r="L27" s="1406"/>
      <c r="M27" s="1406"/>
      <c r="N27"/>
      <c r="O27"/>
      <c r="P27"/>
      <c r="Q27"/>
      <c r="R27"/>
    </row>
    <row r="28" spans="2:18">
      <c r="B28" s="588">
        <v>6233000000</v>
      </c>
      <c r="C28" s="503" t="s">
        <v>432</v>
      </c>
      <c r="D28" s="157"/>
      <c r="E28" s="927"/>
      <c r="F28" s="516"/>
      <c r="G28" s="1406"/>
      <c r="H28" s="1124"/>
      <c r="I28" s="1406"/>
      <c r="J28" s="317"/>
      <c r="K28" s="2337"/>
      <c r="L28" s="1406"/>
      <c r="M28" s="1406"/>
      <c r="N28"/>
      <c r="O28"/>
      <c r="P28"/>
      <c r="Q28"/>
      <c r="R28"/>
    </row>
    <row r="29" spans="2:18">
      <c r="B29" s="589">
        <v>6234000000</v>
      </c>
      <c r="C29" s="503" t="s">
        <v>433</v>
      </c>
      <c r="D29" s="157"/>
      <c r="E29" s="927"/>
      <c r="F29" s="516"/>
      <c r="G29" s="1406"/>
      <c r="H29" s="1124"/>
      <c r="I29" s="1406"/>
      <c r="J29" s="317"/>
      <c r="K29" s="2337"/>
      <c r="L29" s="1406"/>
      <c r="M29" s="1406"/>
      <c r="N29"/>
      <c r="O29"/>
      <c r="P29"/>
      <c r="Q29"/>
      <c r="R29"/>
    </row>
    <row r="30" spans="2:18">
      <c r="B30" s="589">
        <v>6242010000</v>
      </c>
      <c r="C30" s="503" t="s">
        <v>4</v>
      </c>
      <c r="D30" s="157"/>
      <c r="E30" s="927"/>
      <c r="F30" s="516"/>
      <c r="G30" s="1406"/>
      <c r="H30" s="1124"/>
      <c r="I30" s="1406"/>
      <c r="J30" s="317"/>
      <c r="K30" s="2337"/>
      <c r="L30" s="1406"/>
      <c r="M30" s="1406"/>
      <c r="N30"/>
      <c r="O30"/>
      <c r="P30"/>
      <c r="Q30"/>
      <c r="R30"/>
    </row>
    <row r="31" spans="2:18">
      <c r="B31" s="589">
        <v>6242020000</v>
      </c>
      <c r="C31" s="503" t="s">
        <v>434</v>
      </c>
      <c r="D31" s="157"/>
      <c r="E31" s="927"/>
      <c r="F31" s="516"/>
      <c r="G31" s="1406"/>
      <c r="H31" s="1124"/>
      <c r="I31" s="1406"/>
      <c r="J31" s="317"/>
      <c r="K31" s="2337"/>
      <c r="L31" s="1406"/>
      <c r="M31" s="1406"/>
      <c r="N31"/>
      <c r="O31"/>
      <c r="P31"/>
      <c r="Q31"/>
      <c r="R31"/>
    </row>
    <row r="32" spans="2:18">
      <c r="B32" s="589">
        <v>6242030000</v>
      </c>
      <c r="C32" s="503" t="s">
        <v>435</v>
      </c>
      <c r="D32" s="157"/>
      <c r="E32" s="927"/>
      <c r="F32" s="516"/>
      <c r="G32" s="1406"/>
      <c r="H32" s="1124"/>
      <c r="I32" s="1406"/>
      <c r="J32" s="317"/>
      <c r="K32" s="2337"/>
      <c r="L32" s="1406"/>
      <c r="M32" s="1406"/>
      <c r="N32"/>
      <c r="O32"/>
      <c r="P32"/>
      <c r="Q32"/>
      <c r="R32"/>
    </row>
    <row r="33" spans="2:18">
      <c r="B33" s="589">
        <v>6242040000</v>
      </c>
      <c r="C33" s="503" t="s">
        <v>436</v>
      </c>
      <c r="D33" s="157"/>
      <c r="E33" s="927"/>
      <c r="F33" s="516"/>
      <c r="G33" s="1406"/>
      <c r="H33" s="1124"/>
      <c r="I33" s="1406"/>
      <c r="J33" s="317"/>
      <c r="K33" s="2337"/>
      <c r="L33" s="1406"/>
      <c r="M33" s="1406"/>
      <c r="N33"/>
      <c r="O33"/>
      <c r="P33"/>
      <c r="Q33"/>
      <c r="R33"/>
    </row>
    <row r="34" spans="2:18">
      <c r="B34" s="589">
        <v>6242050000</v>
      </c>
      <c r="C34" s="503" t="s">
        <v>437</v>
      </c>
      <c r="D34" s="157"/>
      <c r="E34" s="927"/>
      <c r="F34" s="516"/>
      <c r="G34" s="1406"/>
      <c r="H34" s="1124"/>
      <c r="I34" s="1406"/>
      <c r="J34" s="317"/>
      <c r="K34" s="2337"/>
      <c r="L34" s="1406"/>
      <c r="M34" s="1406"/>
      <c r="N34"/>
      <c r="O34"/>
      <c r="P34"/>
      <c r="Q34"/>
      <c r="R34"/>
    </row>
    <row r="35" spans="2:18">
      <c r="B35" s="589">
        <v>6242060000</v>
      </c>
      <c r="C35" s="503" t="s">
        <v>630</v>
      </c>
      <c r="D35" s="157"/>
      <c r="E35" s="927"/>
      <c r="F35" s="516"/>
      <c r="G35" s="1406"/>
      <c r="H35" s="1124"/>
      <c r="I35" s="1406"/>
      <c r="J35" s="317"/>
      <c r="K35" s="2337"/>
      <c r="L35" s="1406"/>
      <c r="M35" s="1406"/>
      <c r="N35"/>
      <c r="O35"/>
      <c r="P35"/>
      <c r="Q35"/>
      <c r="R35"/>
    </row>
    <row r="36" spans="2:18">
      <c r="B36" s="589">
        <v>6243000000</v>
      </c>
      <c r="C36" s="503" t="s">
        <v>438</v>
      </c>
      <c r="D36" s="157"/>
      <c r="E36" s="927"/>
      <c r="F36" s="516"/>
      <c r="G36" s="1406"/>
      <c r="H36" s="1124"/>
      <c r="I36" s="1406"/>
      <c r="J36" s="317"/>
      <c r="K36" s="2337"/>
      <c r="L36" s="1406"/>
      <c r="M36" s="1406"/>
      <c r="N36"/>
      <c r="O36"/>
      <c r="P36"/>
      <c r="Q36"/>
      <c r="R36"/>
    </row>
    <row r="37" spans="2:18">
      <c r="B37" s="589">
        <v>6248000000</v>
      </c>
      <c r="C37" s="503" t="s">
        <v>439</v>
      </c>
      <c r="D37" s="157"/>
      <c r="E37" s="927"/>
      <c r="F37" s="516"/>
      <c r="G37" s="1406"/>
      <c r="H37" s="1124"/>
      <c r="I37" s="1406"/>
      <c r="J37" s="317"/>
      <c r="K37" s="2337"/>
      <c r="L37" s="1406"/>
      <c r="M37" s="1406"/>
      <c r="N37"/>
      <c r="O37"/>
      <c r="P37"/>
      <c r="Q37"/>
      <c r="R37"/>
    </row>
    <row r="38" spans="2:18">
      <c r="B38" s="589">
        <v>6251010000</v>
      </c>
      <c r="C38" s="503" t="s">
        <v>440</v>
      </c>
      <c r="D38" s="157"/>
      <c r="E38" s="927"/>
      <c r="F38" s="516"/>
      <c r="G38" s="1406"/>
      <c r="H38" s="1124"/>
      <c r="I38" s="1406"/>
      <c r="J38" s="317"/>
      <c r="K38" s="2337"/>
      <c r="L38" s="1406"/>
      <c r="M38" s="1406"/>
      <c r="N38"/>
      <c r="O38"/>
      <c r="P38"/>
      <c r="Q38"/>
      <c r="R38"/>
    </row>
    <row r="39" spans="2:18">
      <c r="B39" s="589">
        <v>6251020000</v>
      </c>
      <c r="C39" s="503" t="s">
        <v>628</v>
      </c>
      <c r="D39" s="157"/>
      <c r="E39" s="927"/>
      <c r="F39" s="516"/>
      <c r="G39" s="1406"/>
      <c r="H39" s="1124"/>
      <c r="I39" s="1406"/>
      <c r="J39" s="317"/>
      <c r="K39" s="2337"/>
      <c r="L39" s="1406"/>
      <c r="M39" s="1406"/>
      <c r="N39"/>
      <c r="O39"/>
      <c r="P39"/>
      <c r="Q39"/>
      <c r="R39"/>
    </row>
    <row r="40" spans="2:18">
      <c r="B40" s="589">
        <v>6252020000</v>
      </c>
      <c r="C40" s="503" t="s">
        <v>441</v>
      </c>
      <c r="D40" s="157"/>
      <c r="E40" s="927"/>
      <c r="F40" s="516"/>
      <c r="G40" s="1406"/>
      <c r="H40" s="1124"/>
      <c r="I40" s="1406"/>
      <c r="J40" s="317"/>
      <c r="K40" s="2337"/>
      <c r="L40" s="1406"/>
      <c r="M40" s="1406"/>
      <c r="N40"/>
      <c r="O40"/>
      <c r="P40"/>
      <c r="Q40"/>
      <c r="R40"/>
    </row>
    <row r="41" spans="2:18" s="1408" customFormat="1">
      <c r="B41" s="589">
        <v>6252030000</v>
      </c>
      <c r="C41" s="503" t="s">
        <v>733</v>
      </c>
      <c r="D41" s="157"/>
      <c r="E41" s="1406"/>
      <c r="F41" s="516"/>
      <c r="G41" s="1406"/>
      <c r="H41" s="1124"/>
      <c r="I41" s="1406"/>
      <c r="J41" s="317"/>
      <c r="K41" s="2337"/>
      <c r="L41" s="1406"/>
      <c r="M41" s="1406"/>
    </row>
    <row r="42" spans="2:18">
      <c r="B42" s="589">
        <v>6253010000</v>
      </c>
      <c r="C42" s="503" t="s">
        <v>442</v>
      </c>
      <c r="D42" s="157"/>
      <c r="E42" s="927"/>
      <c r="F42" s="516"/>
      <c r="G42" s="1406"/>
      <c r="H42" s="1124"/>
      <c r="I42" s="1406"/>
      <c r="J42" s="317"/>
      <c r="K42" s="2337"/>
      <c r="L42" s="1406"/>
      <c r="M42" s="1406"/>
      <c r="N42"/>
      <c r="O42"/>
      <c r="P42"/>
      <c r="Q42"/>
      <c r="R42"/>
    </row>
    <row r="43" spans="2:18">
      <c r="B43" s="589">
        <v>6261010000</v>
      </c>
      <c r="C43" s="503" t="s">
        <v>443</v>
      </c>
      <c r="D43" s="157"/>
      <c r="E43" s="927"/>
      <c r="F43" s="516"/>
      <c r="G43" s="1406"/>
      <c r="H43" s="1124"/>
      <c r="I43" s="1406"/>
      <c r="J43" s="317"/>
      <c r="K43" s="2337"/>
      <c r="L43" s="1406"/>
      <c r="M43" s="1406"/>
      <c r="N43"/>
      <c r="O43"/>
      <c r="P43"/>
      <c r="Q43"/>
      <c r="R43"/>
    </row>
    <row r="44" spans="2:18">
      <c r="B44" s="589">
        <v>6261020000</v>
      </c>
      <c r="C44" s="503" t="s">
        <v>444</v>
      </c>
      <c r="D44" s="157"/>
      <c r="E44" s="927"/>
      <c r="F44" s="516"/>
      <c r="G44" s="1406"/>
      <c r="H44" s="1124"/>
      <c r="I44" s="1406"/>
      <c r="J44" s="317"/>
      <c r="K44" s="2337"/>
      <c r="L44" s="1406"/>
      <c r="M44" s="1406"/>
      <c r="N44"/>
      <c r="O44"/>
      <c r="P44"/>
      <c r="Q44"/>
      <c r="R44"/>
    </row>
    <row r="45" spans="2:18">
      <c r="B45" s="589">
        <v>6261030000</v>
      </c>
      <c r="C45" s="503" t="s">
        <v>445</v>
      </c>
      <c r="D45" s="157"/>
      <c r="E45" s="927"/>
      <c r="F45" s="516"/>
      <c r="G45" s="1406"/>
      <c r="H45" s="1124"/>
      <c r="I45" s="1406"/>
      <c r="J45" s="317"/>
      <c r="K45" s="2337"/>
      <c r="L45" s="1406"/>
      <c r="M45" s="1406"/>
      <c r="N45"/>
      <c r="O45"/>
      <c r="P45"/>
      <c r="Q45"/>
      <c r="R45"/>
    </row>
    <row r="46" spans="2:18">
      <c r="B46" s="589">
        <v>6261040000</v>
      </c>
      <c r="C46" s="503" t="s">
        <v>446</v>
      </c>
      <c r="D46" s="157"/>
      <c r="E46" s="927"/>
      <c r="F46" s="516"/>
      <c r="G46" s="1406"/>
      <c r="H46" s="1124"/>
      <c r="I46" s="1406"/>
      <c r="J46" s="317"/>
      <c r="K46" s="2337"/>
      <c r="L46" s="1406"/>
      <c r="M46" s="1406"/>
      <c r="N46"/>
      <c r="O46"/>
      <c r="P46"/>
      <c r="Q46"/>
      <c r="R46"/>
    </row>
    <row r="47" spans="2:18">
      <c r="B47" s="589">
        <v>6261090000</v>
      </c>
      <c r="C47" s="503" t="s">
        <v>447</v>
      </c>
      <c r="D47" s="157"/>
      <c r="E47" s="927"/>
      <c r="F47" s="516"/>
      <c r="G47" s="1406"/>
      <c r="H47" s="1124"/>
      <c r="I47" s="1406"/>
      <c r="J47" s="317"/>
      <c r="K47" s="2337"/>
      <c r="L47" s="1406"/>
      <c r="M47" s="1406"/>
      <c r="N47"/>
      <c r="O47"/>
      <c r="P47"/>
      <c r="Q47"/>
      <c r="R47"/>
    </row>
    <row r="48" spans="2:18">
      <c r="B48" s="589">
        <v>6262010000</v>
      </c>
      <c r="C48" s="503" t="s">
        <v>448</v>
      </c>
      <c r="D48" s="157"/>
      <c r="E48" s="927"/>
      <c r="F48" s="516"/>
      <c r="G48" s="1406"/>
      <c r="H48" s="1124"/>
      <c r="I48" s="1406"/>
      <c r="J48" s="317"/>
      <c r="K48" s="2337"/>
      <c r="L48" s="1406"/>
      <c r="M48" s="1406"/>
      <c r="N48"/>
      <c r="O48"/>
      <c r="P48"/>
      <c r="Q48"/>
      <c r="R48"/>
    </row>
    <row r="49" spans="2:18">
      <c r="B49" s="589">
        <v>6262020000</v>
      </c>
      <c r="C49" s="503" t="s">
        <v>449</v>
      </c>
      <c r="D49" s="157"/>
      <c r="E49" s="927"/>
      <c r="F49" s="516"/>
      <c r="G49" s="1406"/>
      <c r="H49" s="1124"/>
      <c r="I49" s="1406"/>
      <c r="J49" s="317"/>
      <c r="K49" s="2337"/>
      <c r="L49" s="1406"/>
      <c r="M49" s="1406"/>
      <c r="N49"/>
      <c r="O49"/>
      <c r="P49"/>
      <c r="Q49"/>
      <c r="R49"/>
    </row>
    <row r="50" spans="2:18">
      <c r="B50" s="589">
        <v>6262030000</v>
      </c>
      <c r="C50" s="503" t="s">
        <v>450</v>
      </c>
      <c r="D50" s="157"/>
      <c r="E50" s="927"/>
      <c r="F50" s="516"/>
      <c r="G50" s="1406"/>
      <c r="H50" s="1124"/>
      <c r="I50" s="1406"/>
      <c r="J50" s="317"/>
      <c r="K50" s="2337"/>
      <c r="L50" s="1406"/>
      <c r="M50" s="1406"/>
      <c r="N50"/>
      <c r="O50"/>
      <c r="P50"/>
      <c r="Q50"/>
      <c r="R50"/>
    </row>
    <row r="51" spans="2:18">
      <c r="B51" s="589">
        <v>6262040000</v>
      </c>
      <c r="C51" s="503" t="s">
        <v>451</v>
      </c>
      <c r="D51" s="157"/>
      <c r="E51" s="927"/>
      <c r="F51" s="516"/>
      <c r="G51" s="1406"/>
      <c r="H51" s="1124"/>
      <c r="I51" s="1406"/>
      <c r="J51" s="317"/>
      <c r="K51" s="2337"/>
      <c r="L51" s="1406"/>
      <c r="M51" s="1406"/>
      <c r="N51"/>
      <c r="O51"/>
      <c r="P51"/>
      <c r="Q51"/>
      <c r="R51"/>
    </row>
    <row r="52" spans="2:18">
      <c r="B52" s="589">
        <v>6262050000</v>
      </c>
      <c r="C52" s="503" t="s">
        <v>452</v>
      </c>
      <c r="D52" s="157"/>
      <c r="E52" s="927"/>
      <c r="F52" s="516"/>
      <c r="G52" s="1406"/>
      <c r="H52" s="1124"/>
      <c r="I52" s="1406"/>
      <c r="J52" s="317"/>
      <c r="K52" s="2337"/>
      <c r="L52" s="1406"/>
      <c r="M52" s="1406"/>
      <c r="N52"/>
      <c r="O52"/>
      <c r="P52"/>
      <c r="Q52"/>
      <c r="R52"/>
    </row>
    <row r="53" spans="2:18">
      <c r="B53" s="589">
        <v>6262080000</v>
      </c>
      <c r="C53" s="503" t="s">
        <v>631</v>
      </c>
      <c r="D53" s="157"/>
      <c r="E53" s="927"/>
      <c r="F53" s="516"/>
      <c r="G53" s="1406"/>
      <c r="H53" s="1124"/>
      <c r="I53" s="1406"/>
      <c r="J53" s="317"/>
      <c r="K53" s="2337"/>
      <c r="L53" s="1406"/>
      <c r="M53" s="1406"/>
      <c r="N53"/>
      <c r="O53"/>
      <c r="P53"/>
      <c r="Q53"/>
      <c r="R53"/>
    </row>
    <row r="54" spans="2:18">
      <c r="B54" s="589">
        <v>6263010000</v>
      </c>
      <c r="C54" s="503" t="s">
        <v>453</v>
      </c>
      <c r="D54" s="157"/>
      <c r="E54" s="927"/>
      <c r="F54" s="516"/>
      <c r="G54" s="1406"/>
      <c r="H54" s="1124"/>
      <c r="I54" s="1406"/>
      <c r="J54" s="317"/>
      <c r="K54" s="2337"/>
      <c r="L54" s="1406"/>
      <c r="M54" s="1406"/>
      <c r="N54"/>
      <c r="O54"/>
      <c r="P54"/>
      <c r="Q54"/>
      <c r="R54"/>
    </row>
    <row r="55" spans="2:18">
      <c r="B55" s="589">
        <v>6263020000</v>
      </c>
      <c r="C55" s="503" t="s">
        <v>454</v>
      </c>
      <c r="D55" s="157"/>
      <c r="E55" s="927"/>
      <c r="F55" s="516"/>
      <c r="G55" s="1406"/>
      <c r="H55" s="1124"/>
      <c r="I55" s="1406"/>
      <c r="J55" s="317"/>
      <c r="K55" s="2337"/>
      <c r="L55" s="1406"/>
      <c r="M55" s="1406"/>
      <c r="N55"/>
      <c r="O55"/>
      <c r="P55"/>
      <c r="Q55"/>
      <c r="R55"/>
    </row>
    <row r="56" spans="2:18">
      <c r="B56" s="589">
        <v>6263030000</v>
      </c>
      <c r="C56" s="503" t="s">
        <v>455</v>
      </c>
      <c r="D56" s="157"/>
      <c r="E56" s="927"/>
      <c r="F56" s="516"/>
      <c r="G56" s="1406"/>
      <c r="H56" s="1124"/>
      <c r="I56" s="1406"/>
      <c r="J56" s="317"/>
      <c r="K56" s="2337"/>
      <c r="L56" s="1406"/>
      <c r="M56" s="1406"/>
      <c r="N56"/>
      <c r="O56"/>
      <c r="P56"/>
      <c r="Q56"/>
      <c r="R56"/>
    </row>
    <row r="57" spans="2:18">
      <c r="B57" s="589">
        <v>6263040000</v>
      </c>
      <c r="C57" s="503" t="s">
        <v>456</v>
      </c>
      <c r="D57" s="157"/>
      <c r="E57" s="927"/>
      <c r="F57" s="516"/>
      <c r="G57" s="1406"/>
      <c r="H57" s="1124"/>
      <c r="I57" s="1406"/>
      <c r="J57" s="317"/>
      <c r="K57" s="2337"/>
      <c r="L57" s="1406"/>
      <c r="M57" s="1406"/>
      <c r="N57"/>
      <c r="O57"/>
      <c r="P57"/>
      <c r="Q57"/>
      <c r="R57"/>
    </row>
    <row r="58" spans="2:18">
      <c r="B58" s="589">
        <v>6263050000</v>
      </c>
      <c r="C58" s="503" t="s">
        <v>629</v>
      </c>
      <c r="D58" s="157"/>
      <c r="E58" s="927"/>
      <c r="F58" s="516"/>
      <c r="G58" s="1406"/>
      <c r="H58" s="1124"/>
      <c r="I58" s="1406"/>
      <c r="J58" s="317"/>
      <c r="K58" s="2337"/>
      <c r="L58" s="1406"/>
      <c r="M58" s="1406"/>
      <c r="N58"/>
      <c r="O58"/>
      <c r="P58"/>
      <c r="Q58"/>
      <c r="R58"/>
    </row>
    <row r="59" spans="2:18">
      <c r="B59" s="589">
        <v>6263060000</v>
      </c>
      <c r="C59" s="503" t="s">
        <v>457</v>
      </c>
      <c r="D59" s="157"/>
      <c r="E59" s="927"/>
      <c r="F59" s="516"/>
      <c r="G59" s="1406"/>
      <c r="H59" s="1124"/>
      <c r="I59" s="1406"/>
      <c r="J59" s="317"/>
      <c r="K59" s="2337"/>
      <c r="L59" s="1406"/>
      <c r="M59" s="1406"/>
      <c r="N59"/>
      <c r="O59"/>
      <c r="P59"/>
      <c r="Q59"/>
      <c r="R59"/>
    </row>
    <row r="60" spans="2:18">
      <c r="B60" s="589">
        <v>6263070000</v>
      </c>
      <c r="C60" s="503" t="s">
        <v>458</v>
      </c>
      <c r="D60" s="157"/>
      <c r="E60" s="927"/>
      <c r="F60" s="516"/>
      <c r="G60" s="1406"/>
      <c r="H60" s="1124"/>
      <c r="I60" s="1406"/>
      <c r="J60" s="317"/>
      <c r="K60" s="2337"/>
      <c r="L60" s="1406"/>
      <c r="M60" s="1406"/>
      <c r="N60"/>
      <c r="O60"/>
      <c r="P60"/>
      <c r="Q60"/>
      <c r="R60"/>
    </row>
    <row r="61" spans="2:18">
      <c r="B61" s="589">
        <v>6263080000</v>
      </c>
      <c r="C61" s="503" t="s">
        <v>459</v>
      </c>
      <c r="D61" s="157"/>
      <c r="E61" s="927"/>
      <c r="F61" s="516"/>
      <c r="G61" s="1406"/>
      <c r="H61" s="1124"/>
      <c r="I61" s="1406"/>
      <c r="J61" s="317"/>
      <c r="K61" s="2337"/>
      <c r="L61" s="1406"/>
      <c r="M61" s="1406"/>
      <c r="N61"/>
      <c r="O61"/>
      <c r="P61"/>
      <c r="Q61"/>
      <c r="R61"/>
    </row>
    <row r="62" spans="2:18">
      <c r="B62" s="589">
        <v>6265000000</v>
      </c>
      <c r="C62" s="503" t="s">
        <v>460</v>
      </c>
      <c r="D62" s="157"/>
      <c r="E62" s="927"/>
      <c r="F62" s="516"/>
      <c r="G62" s="1406"/>
      <c r="H62" s="1124"/>
      <c r="I62" s="1406"/>
      <c r="J62" s="317"/>
      <c r="K62" s="2337"/>
      <c r="L62" s="1406"/>
      <c r="M62" s="1406"/>
      <c r="N62"/>
      <c r="O62"/>
      <c r="P62"/>
      <c r="Q62"/>
      <c r="R62"/>
    </row>
    <row r="63" spans="2:18">
      <c r="B63" s="589">
        <v>6266000000</v>
      </c>
      <c r="C63" s="503" t="s">
        <v>461</v>
      </c>
      <c r="D63" s="157"/>
      <c r="E63" s="927"/>
      <c r="F63" s="516"/>
      <c r="G63" s="1406"/>
      <c r="H63" s="1124"/>
      <c r="I63" s="1406"/>
      <c r="J63" s="317"/>
      <c r="K63" s="2337"/>
      <c r="L63" s="1406"/>
      <c r="M63" s="1406"/>
      <c r="N63"/>
      <c r="O63"/>
      <c r="P63"/>
      <c r="Q63"/>
      <c r="R63"/>
    </row>
    <row r="64" spans="2:18">
      <c r="B64" s="589">
        <v>6267000000</v>
      </c>
      <c r="C64" s="503" t="s">
        <v>462</v>
      </c>
      <c r="D64" s="157"/>
      <c r="E64" s="927"/>
      <c r="F64" s="516"/>
      <c r="G64" s="1406"/>
      <c r="H64" s="1124"/>
      <c r="I64" s="1406"/>
      <c r="J64" s="317"/>
      <c r="K64" s="2337"/>
      <c r="L64" s="1406"/>
      <c r="M64" s="1406"/>
      <c r="N64"/>
      <c r="O64"/>
      <c r="P64"/>
      <c r="Q64"/>
      <c r="R64"/>
    </row>
    <row r="65" spans="2:18">
      <c r="B65" s="589">
        <v>6268010000</v>
      </c>
      <c r="C65" s="503" t="s">
        <v>276</v>
      </c>
      <c r="D65" s="157"/>
      <c r="E65" s="927"/>
      <c r="F65" s="516"/>
      <c r="G65" s="1406"/>
      <c r="H65" s="1124"/>
      <c r="I65" s="1406"/>
      <c r="J65" s="317"/>
      <c r="K65" s="2337"/>
      <c r="L65" s="1406"/>
      <c r="M65" s="1406"/>
      <c r="N65"/>
      <c r="O65"/>
      <c r="P65"/>
      <c r="Q65"/>
      <c r="R65"/>
    </row>
    <row r="66" spans="2:18">
      <c r="B66" s="589">
        <v>6268020000</v>
      </c>
      <c r="C66" s="503" t="s">
        <v>463</v>
      </c>
      <c r="D66" s="157"/>
      <c r="E66" s="927"/>
      <c r="F66" s="516"/>
      <c r="G66" s="1406"/>
      <c r="H66" s="1124"/>
      <c r="I66" s="1406"/>
      <c r="J66" s="317"/>
      <c r="K66" s="2337"/>
      <c r="L66" s="1406"/>
      <c r="M66" s="1406"/>
      <c r="N66"/>
      <c r="O66"/>
      <c r="P66"/>
      <c r="Q66"/>
      <c r="R66"/>
    </row>
    <row r="67" spans="2:18" s="1408" customFormat="1">
      <c r="B67" s="589">
        <v>6268020001</v>
      </c>
      <c r="C67" s="503" t="s">
        <v>734</v>
      </c>
      <c r="D67" s="157"/>
      <c r="E67" s="1406"/>
      <c r="F67" s="516"/>
      <c r="G67" s="1406"/>
      <c r="H67" s="1124"/>
      <c r="I67" s="1406"/>
      <c r="J67" s="317"/>
      <c r="K67" s="2337"/>
      <c r="L67" s="1406"/>
      <c r="M67" s="1406"/>
    </row>
    <row r="68" spans="2:18">
      <c r="B68" s="589">
        <v>6268030000</v>
      </c>
      <c r="C68" s="503" t="s">
        <v>464</v>
      </c>
      <c r="D68" s="157"/>
      <c r="E68" s="927"/>
      <c r="F68" s="516"/>
      <c r="G68" s="1406"/>
      <c r="H68" s="1124"/>
      <c r="I68" s="1406"/>
      <c r="J68" s="317"/>
      <c r="K68" s="2337"/>
      <c r="L68" s="1406"/>
      <c r="M68" s="1406"/>
      <c r="N68"/>
      <c r="O68"/>
      <c r="P68"/>
      <c r="Q68"/>
      <c r="R68"/>
    </row>
    <row r="69" spans="2:18">
      <c r="B69" s="589">
        <v>6268040000</v>
      </c>
      <c r="C69" s="503" t="s">
        <v>465</v>
      </c>
      <c r="D69" s="157"/>
      <c r="E69" s="927"/>
      <c r="F69" s="516"/>
      <c r="G69" s="1406"/>
      <c r="H69" s="1124"/>
      <c r="I69" s="1406"/>
      <c r="J69" s="317"/>
      <c r="K69" s="2337"/>
      <c r="L69" s="1406"/>
      <c r="M69" s="1406"/>
      <c r="N69"/>
      <c r="O69"/>
      <c r="P69"/>
      <c r="Q69"/>
      <c r="R69"/>
    </row>
    <row r="70" spans="2:18">
      <c r="B70" s="589">
        <v>6268050000</v>
      </c>
      <c r="C70" s="503" t="s">
        <v>466</v>
      </c>
      <c r="D70" s="157"/>
      <c r="E70" s="927"/>
      <c r="F70" s="516"/>
      <c r="G70" s="1406"/>
      <c r="H70" s="1124"/>
      <c r="I70" s="1406"/>
      <c r="J70" s="317"/>
      <c r="K70" s="2337"/>
      <c r="L70" s="1406"/>
      <c r="M70" s="1406"/>
      <c r="N70"/>
      <c r="O70"/>
      <c r="P70"/>
      <c r="Q70"/>
      <c r="R70"/>
    </row>
    <row r="71" spans="2:18">
      <c r="B71" s="589">
        <v>6268090000</v>
      </c>
      <c r="C71" s="503" t="s">
        <v>467</v>
      </c>
      <c r="D71" s="157"/>
      <c r="E71" s="927"/>
      <c r="F71" s="516"/>
      <c r="G71" s="1406"/>
      <c r="H71" s="1124"/>
      <c r="I71" s="1406"/>
      <c r="J71" s="317"/>
      <c r="K71" s="2337"/>
      <c r="L71" s="1406"/>
      <c r="M71" s="1406"/>
      <c r="N71"/>
      <c r="O71"/>
      <c r="P71"/>
      <c r="Q71"/>
      <c r="R71"/>
    </row>
    <row r="72" spans="2:18">
      <c r="B72" s="589">
        <v>6280000000</v>
      </c>
      <c r="C72" s="503" t="s">
        <v>468</v>
      </c>
      <c r="D72" s="157"/>
      <c r="E72" s="927"/>
      <c r="F72" s="516"/>
      <c r="G72" s="1406"/>
      <c r="H72" s="1124"/>
      <c r="I72" s="1406"/>
      <c r="J72" s="317"/>
      <c r="K72" s="2337"/>
      <c r="L72" s="1406"/>
      <c r="M72" s="1406"/>
      <c r="N72"/>
      <c r="O72"/>
      <c r="P72"/>
      <c r="Q72"/>
      <c r="R72"/>
    </row>
    <row r="73" spans="2:18">
      <c r="B73" s="978"/>
      <c r="C73" s="503"/>
      <c r="D73" s="157"/>
      <c r="E73" s="841"/>
      <c r="F73" s="516"/>
      <c r="G73" s="841"/>
      <c r="H73" s="1124"/>
      <c r="I73" s="841"/>
      <c r="J73" s="317"/>
      <c r="K73" s="841"/>
      <c r="L73" s="841"/>
      <c r="M73" s="841"/>
      <c r="N73"/>
      <c r="O73"/>
      <c r="P73"/>
      <c r="Q73"/>
      <c r="R73"/>
    </row>
    <row r="74" spans="2:18" ht="4.5" customHeight="1">
      <c r="B74" s="162"/>
      <c r="C74" s="586"/>
      <c r="D74" s="157"/>
      <c r="E74" s="787"/>
      <c r="F74" s="516"/>
      <c r="G74" s="576"/>
      <c r="H74" s="1124"/>
      <c r="I74" s="576"/>
      <c r="J74" s="317"/>
      <c r="K74" s="787"/>
      <c r="L74" s="787"/>
      <c r="M74" s="787"/>
      <c r="N74"/>
      <c r="O74"/>
      <c r="P74"/>
      <c r="Q74"/>
      <c r="R74"/>
    </row>
    <row r="75" spans="2:18">
      <c r="B75" s="157"/>
      <c r="C75" s="305" t="s">
        <v>15</v>
      </c>
      <c r="D75" s="157"/>
      <c r="E75" s="549">
        <f>SUM(E9:E73)</f>
        <v>0</v>
      </c>
      <c r="F75" s="516"/>
      <c r="G75" s="563">
        <f>SUM(G9:G73)</f>
        <v>0</v>
      </c>
      <c r="H75" s="1124"/>
      <c r="I75" s="563">
        <f>SUM(I9:I73)</f>
        <v>0</v>
      </c>
      <c r="J75" s="317"/>
      <c r="K75" s="563">
        <f t="shared" ref="K75" si="0">SUM(K9:K73)</f>
        <v>0</v>
      </c>
      <c r="L75" s="563">
        <f t="shared" ref="L75:M75" si="1">SUM(L9:L73)</f>
        <v>0</v>
      </c>
      <c r="M75" s="563">
        <f t="shared" si="1"/>
        <v>0</v>
      </c>
      <c r="N75"/>
      <c r="O75"/>
      <c r="P75"/>
      <c r="Q75"/>
      <c r="R75"/>
    </row>
    <row r="76" spans="2:18">
      <c r="B76" s="157"/>
      <c r="C76" s="157"/>
      <c r="D76" s="157"/>
      <c r="E76" s="157"/>
      <c r="F76" s="157"/>
      <c r="G76" s="1223"/>
      <c r="H76" s="448"/>
      <c r="I76" s="1223"/>
      <c r="J76" s="317"/>
      <c r="K76" s="2280"/>
      <c r="L76" s="157"/>
      <c r="M76" s="157"/>
      <c r="N76"/>
      <c r="O76"/>
      <c r="P76"/>
      <c r="Q76"/>
      <c r="R76"/>
    </row>
    <row r="77" spans="2:18">
      <c r="F77" s="63"/>
      <c r="G77" s="872"/>
      <c r="H77" s="384"/>
      <c r="I77" s="1647"/>
      <c r="K77" s="2255"/>
      <c r="L77" s="1408"/>
      <c r="M77" s="1647" t="s">
        <v>169</v>
      </c>
      <c r="N77"/>
      <c r="O77"/>
      <c r="P77"/>
      <c r="Q77"/>
      <c r="R77"/>
    </row>
    <row r="78" spans="2:18">
      <c r="B78" s="3112" t="s">
        <v>45</v>
      </c>
      <c r="C78" s="482" t="s">
        <v>364</v>
      </c>
      <c r="D78" s="587"/>
      <c r="E78" s="976">
        <f>E79+E81-E80</f>
        <v>0</v>
      </c>
      <c r="F78" s="491"/>
      <c r="G78" s="523">
        <f>G79+G81-G80</f>
        <v>0</v>
      </c>
      <c r="H78" s="1126"/>
      <c r="I78" s="523">
        <f>I79+I81-I80</f>
        <v>0</v>
      </c>
      <c r="K78" s="523">
        <f t="shared" ref="K78" si="2">K79+K81-K80</f>
        <v>0</v>
      </c>
      <c r="L78" s="523">
        <f t="shared" ref="L78:M78" si="3">L79+L81-L80</f>
        <v>0</v>
      </c>
      <c r="M78" s="523">
        <f t="shared" si="3"/>
        <v>0</v>
      </c>
      <c r="N78"/>
      <c r="O78"/>
      <c r="P78"/>
      <c r="Q78"/>
      <c r="R78"/>
    </row>
    <row r="79" spans="2:18">
      <c r="B79" s="3113"/>
      <c r="C79" s="484" t="s">
        <v>365</v>
      </c>
      <c r="D79" s="313"/>
      <c r="E79" s="524"/>
      <c r="F79" s="492"/>
      <c r="G79" s="524"/>
      <c r="H79" s="1126"/>
      <c r="I79" s="524"/>
      <c r="K79" s="524"/>
      <c r="L79" s="524"/>
      <c r="M79" s="524"/>
      <c r="N79"/>
      <c r="O79"/>
      <c r="P79"/>
      <c r="Q79"/>
      <c r="R79"/>
    </row>
    <row r="80" spans="2:18">
      <c r="B80" s="3113"/>
      <c r="C80" s="486" t="s">
        <v>366</v>
      </c>
      <c r="D80" s="313"/>
      <c r="E80" s="525"/>
      <c r="F80" s="492"/>
      <c r="G80" s="525"/>
      <c r="H80" s="1126"/>
      <c r="I80" s="525"/>
      <c r="K80" s="2350"/>
      <c r="L80" s="525"/>
      <c r="M80" s="525"/>
      <c r="N80"/>
      <c r="O80"/>
      <c r="P80"/>
      <c r="Q80"/>
      <c r="R80"/>
    </row>
    <row r="81" spans="2:18">
      <c r="B81" s="3113"/>
      <c r="C81" s="485" t="s">
        <v>367</v>
      </c>
      <c r="D81" s="313"/>
      <c r="E81" s="526"/>
      <c r="F81" s="492"/>
      <c r="G81" s="526"/>
      <c r="H81" s="1126"/>
      <c r="I81" s="526"/>
      <c r="K81" s="526"/>
      <c r="L81" s="526"/>
      <c r="M81" s="526"/>
      <c r="N81"/>
      <c r="O81"/>
      <c r="P81"/>
      <c r="Q81"/>
      <c r="R81"/>
    </row>
    <row r="82" spans="2:18">
      <c r="B82" s="3113"/>
      <c r="C82" s="482" t="s">
        <v>369</v>
      </c>
      <c r="D82" s="313"/>
      <c r="E82" s="523">
        <f>SUM(E83)</f>
        <v>0</v>
      </c>
      <c r="F82" s="491"/>
      <c r="G82" s="523">
        <f>SUM(G83)</f>
        <v>0</v>
      </c>
      <c r="H82" s="1126"/>
      <c r="I82" s="523">
        <f>SUM(I83)</f>
        <v>0</v>
      </c>
      <c r="K82" s="523">
        <f t="shared" ref="K82:M82" si="4">SUM(K83)</f>
        <v>0</v>
      </c>
      <c r="L82" s="523">
        <f t="shared" si="4"/>
        <v>0</v>
      </c>
      <c r="M82" s="523">
        <f t="shared" si="4"/>
        <v>0</v>
      </c>
      <c r="N82"/>
      <c r="O82"/>
      <c r="P82"/>
      <c r="Q82"/>
      <c r="R82"/>
    </row>
    <row r="83" spans="2:18">
      <c r="B83" s="3113"/>
      <c r="C83" s="487" t="s">
        <v>171</v>
      </c>
      <c r="D83" s="313"/>
      <c r="E83" s="525"/>
      <c r="F83" s="492"/>
      <c r="G83" s="525"/>
      <c r="H83" s="1126"/>
      <c r="I83" s="525"/>
      <c r="K83" s="2350"/>
      <c r="L83" s="525"/>
      <c r="M83" s="525"/>
      <c r="N83"/>
      <c r="O83"/>
      <c r="P83"/>
      <c r="Q83"/>
      <c r="R83"/>
    </row>
    <row r="84" spans="2:18">
      <c r="B84" s="3113"/>
      <c r="C84" s="482" t="s">
        <v>370</v>
      </c>
      <c r="D84" s="313"/>
      <c r="E84" s="523">
        <f>SUM(E85)</f>
        <v>0</v>
      </c>
      <c r="F84" s="491"/>
      <c r="G84" s="523">
        <f>SUM(G85)</f>
        <v>0</v>
      </c>
      <c r="H84" s="1126"/>
      <c r="I84" s="523">
        <f>SUM(I85)</f>
        <v>0</v>
      </c>
      <c r="K84" s="523">
        <f t="shared" ref="K84:M84" si="5">SUM(K85)</f>
        <v>0</v>
      </c>
      <c r="L84" s="523">
        <f t="shared" si="5"/>
        <v>0</v>
      </c>
      <c r="M84" s="523">
        <f t="shared" si="5"/>
        <v>0</v>
      </c>
      <c r="N84"/>
      <c r="O84"/>
      <c r="P84"/>
      <c r="Q84"/>
      <c r="R84"/>
    </row>
    <row r="85" spans="2:18">
      <c r="B85" s="3114"/>
      <c r="C85" s="590" t="s">
        <v>171</v>
      </c>
      <c r="D85" s="313"/>
      <c r="E85" s="593"/>
      <c r="F85" s="492"/>
      <c r="G85" s="593"/>
      <c r="H85" s="1126"/>
      <c r="I85" s="593"/>
      <c r="K85" s="593"/>
      <c r="L85" s="593"/>
      <c r="M85" s="593"/>
      <c r="N85"/>
      <c r="O85"/>
      <c r="P85"/>
      <c r="Q85"/>
      <c r="R85"/>
    </row>
    <row r="86" spans="2:18">
      <c r="E86" s="63"/>
      <c r="F86" s="63"/>
      <c r="G86" s="63"/>
      <c r="H86" s="63"/>
      <c r="I86" s="63"/>
      <c r="K86" s="2255"/>
      <c r="L86"/>
      <c r="M86"/>
      <c r="N86"/>
      <c r="O86"/>
      <c r="P86"/>
      <c r="Q86"/>
      <c r="R86"/>
    </row>
    <row r="87" spans="2:18">
      <c r="E87" s="63"/>
      <c r="F87" s="63"/>
      <c r="G87" s="63"/>
      <c r="H87" s="63"/>
      <c r="I87" s="63"/>
      <c r="K87" s="2255"/>
      <c r="L87"/>
      <c r="M87"/>
      <c r="N87"/>
      <c r="O87"/>
      <c r="P87"/>
      <c r="Q87"/>
      <c r="R87"/>
    </row>
    <row r="88" spans="2:18">
      <c r="E88" s="63"/>
      <c r="F88" s="63"/>
      <c r="G88" s="63"/>
      <c r="H88" s="63"/>
      <c r="I88" s="63"/>
      <c r="K88" s="2255"/>
      <c r="L88"/>
      <c r="M88"/>
      <c r="N88"/>
      <c r="O88"/>
      <c r="P88"/>
      <c r="Q88"/>
      <c r="R88"/>
    </row>
  </sheetData>
  <mergeCells count="7">
    <mergeCell ref="B3:M3"/>
    <mergeCell ref="B78:B85"/>
    <mergeCell ref="E6:E7"/>
    <mergeCell ref="G6:G7"/>
    <mergeCell ref="I6:I7"/>
    <mergeCell ref="B6:C7"/>
    <mergeCell ref="K6:M6"/>
  </mergeCells>
  <hyperlinks>
    <hyperlink ref="A1" location="ÍNDICE!B2" display="Indíce"/>
  </hyperlinks>
  <printOptions horizontalCentered="1"/>
  <pageMargins left="0.11811023622047245" right="0.11811023622047245" top="0.74803149606299213" bottom="0.74803149606299213" header="0.31496062992125984" footer="0.31496062992125984"/>
  <pageSetup paperSize="9" scale="61"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pageSetUpPr fitToPage="1"/>
  </sheetPr>
  <dimension ref="A1:K76"/>
  <sheetViews>
    <sheetView showGridLines="0" tabSelected="1" workbookViewId="0">
      <selection activeCell="E87" sqref="E87"/>
    </sheetView>
  </sheetViews>
  <sheetFormatPr defaultRowHeight="15"/>
  <cols>
    <col min="1" max="1" width="7.85546875" customWidth="1"/>
    <col min="2" max="2" width="5.140625" customWidth="1"/>
    <col min="3" max="3" width="67.85546875" customWidth="1"/>
    <col min="4" max="4" width="1" customWidth="1"/>
    <col min="5" max="5" width="17.140625" customWidth="1"/>
    <col min="6" max="6" width="1" customWidth="1"/>
    <col min="7" max="7" width="17.140625" customWidth="1"/>
    <col min="8" max="8" width="1" customWidth="1"/>
    <col min="9" max="9" width="17.140625" customWidth="1"/>
    <col min="11" max="11" width="9.140625" style="1408"/>
  </cols>
  <sheetData>
    <row r="1" spans="1:10" ht="35.25" customHeight="1">
      <c r="A1" s="1444" t="s">
        <v>814</v>
      </c>
    </row>
    <row r="2" spans="1:10" s="2261" customFormat="1" ht="18.75" customHeight="1">
      <c r="B2" s="3071" t="s">
        <v>1374</v>
      </c>
      <c r="C2" s="3071"/>
      <c r="D2" s="3071"/>
      <c r="E2" s="3071"/>
      <c r="F2" s="3071"/>
      <c r="G2" s="3071"/>
      <c r="H2" s="3071"/>
      <c r="I2" s="3071"/>
    </row>
    <row r="3" spans="1:10">
      <c r="B3" s="4"/>
      <c r="C3" s="156"/>
      <c r="D3" s="225"/>
      <c r="E3" s="170"/>
      <c r="F3" s="169"/>
      <c r="G3" s="169"/>
      <c r="H3" s="169"/>
      <c r="I3" s="169"/>
    </row>
    <row r="4" spans="1:10">
      <c r="B4" s="56"/>
      <c r="C4" s="170"/>
      <c r="D4" s="223"/>
      <c r="E4" s="530" t="str">
        <f>+Introdução!E26</f>
        <v>t-2</v>
      </c>
      <c r="F4" s="167"/>
      <c r="G4" s="530" t="str">
        <f>+Introdução!E27</f>
        <v>t-1</v>
      </c>
      <c r="H4" s="687"/>
      <c r="I4" s="530" t="str">
        <f>+Introdução!E28</f>
        <v>t</v>
      </c>
    </row>
    <row r="5" spans="1:10">
      <c r="B5" s="237"/>
      <c r="C5" s="531" t="s">
        <v>112</v>
      </c>
      <c r="D5" s="532"/>
      <c r="E5" s="533" t="s">
        <v>316</v>
      </c>
      <c r="F5" s="158"/>
      <c r="G5" s="533" t="s">
        <v>316</v>
      </c>
      <c r="H5" s="672"/>
      <c r="I5" s="533" t="s">
        <v>316</v>
      </c>
    </row>
    <row r="6" spans="1:10" ht="4.5" customHeight="1">
      <c r="B6" s="56"/>
      <c r="C6" s="534"/>
      <c r="D6" s="230"/>
      <c r="E6" s="535"/>
      <c r="F6" s="164"/>
      <c r="G6" s="535"/>
      <c r="H6" s="681"/>
      <c r="I6" s="535"/>
    </row>
    <row r="7" spans="1:10">
      <c r="B7" s="536">
        <v>1</v>
      </c>
      <c r="C7" s="537" t="s">
        <v>302</v>
      </c>
      <c r="D7" s="507"/>
      <c r="E7" s="1002"/>
      <c r="F7" s="441"/>
      <c r="G7" s="1002"/>
      <c r="H7" s="1595"/>
      <c r="I7" s="1002"/>
      <c r="J7" s="1617"/>
    </row>
    <row r="8" spans="1:10">
      <c r="B8" s="197">
        <v>2</v>
      </c>
      <c r="C8" s="506" t="s">
        <v>171</v>
      </c>
      <c r="D8" s="507"/>
      <c r="E8" s="927"/>
      <c r="F8" s="441"/>
      <c r="G8" s="1406"/>
      <c r="H8" s="1595"/>
      <c r="I8" s="1406"/>
    </row>
    <row r="9" spans="1:10">
      <c r="B9" s="197">
        <v>3</v>
      </c>
      <c r="C9" s="506" t="s">
        <v>172</v>
      </c>
      <c r="D9" s="507"/>
      <c r="E9" s="927"/>
      <c r="F9" s="441"/>
      <c r="G9" s="1406"/>
      <c r="H9" s="1595"/>
      <c r="I9" s="1406"/>
    </row>
    <row r="10" spans="1:10">
      <c r="B10" s="197">
        <v>4</v>
      </c>
      <c r="C10" s="506" t="s">
        <v>373</v>
      </c>
      <c r="D10" s="507"/>
      <c r="E10" s="927"/>
      <c r="F10" s="441"/>
      <c r="G10" s="1406"/>
      <c r="H10" s="1595"/>
      <c r="I10" s="1406"/>
    </row>
    <row r="11" spans="1:10">
      <c r="B11" s="197">
        <v>5</v>
      </c>
      <c r="C11" s="506" t="s">
        <v>374</v>
      </c>
      <c r="D11" s="507"/>
      <c r="E11" s="927"/>
      <c r="F11" s="441"/>
      <c r="G11" s="1406"/>
      <c r="H11" s="1595"/>
      <c r="I11" s="1406"/>
    </row>
    <row r="12" spans="1:10">
      <c r="B12" s="197">
        <v>6</v>
      </c>
      <c r="C12" s="506" t="s">
        <v>375</v>
      </c>
      <c r="D12" s="507"/>
      <c r="E12" s="927"/>
      <c r="F12" s="441"/>
      <c r="G12" s="1406"/>
      <c r="H12" s="1595"/>
      <c r="I12" s="1406"/>
    </row>
    <row r="13" spans="1:10">
      <c r="B13" s="197">
        <v>7</v>
      </c>
      <c r="C13" s="506" t="s">
        <v>246</v>
      </c>
      <c r="D13" s="507"/>
      <c r="E13" s="927"/>
      <c r="F13" s="441"/>
      <c r="G13" s="1406"/>
      <c r="H13" s="1595"/>
      <c r="I13" s="1406"/>
    </row>
    <row r="14" spans="1:10">
      <c r="B14" s="197">
        <v>8</v>
      </c>
      <c r="C14" s="506" t="s">
        <v>282</v>
      </c>
      <c r="D14" s="507"/>
      <c r="E14" s="927"/>
      <c r="F14" s="441"/>
      <c r="G14" s="1406"/>
      <c r="H14" s="1595"/>
      <c r="I14" s="1406"/>
    </row>
    <row r="15" spans="1:10">
      <c r="B15" s="862" t="s">
        <v>532</v>
      </c>
      <c r="C15" s="863" t="s">
        <v>533</v>
      </c>
      <c r="D15" s="507"/>
      <c r="E15" s="927"/>
      <c r="F15" s="441"/>
      <c r="G15" s="1406"/>
      <c r="H15" s="1595"/>
      <c r="I15" s="1406"/>
    </row>
    <row r="16" spans="1:10" s="1408" customFormat="1">
      <c r="B16" s="862"/>
      <c r="C16" s="863" t="s">
        <v>1445</v>
      </c>
      <c r="D16" s="507"/>
      <c r="E16" s="1406"/>
      <c r="F16" s="441"/>
      <c r="G16" s="1406"/>
      <c r="H16" s="1595"/>
      <c r="I16" s="1406"/>
    </row>
    <row r="17" spans="2:9">
      <c r="B17" s="862" t="s">
        <v>534</v>
      </c>
      <c r="C17" s="863" t="s">
        <v>535</v>
      </c>
      <c r="D17" s="507"/>
      <c r="E17" s="927"/>
      <c r="F17" s="441"/>
      <c r="G17" s="1406"/>
      <c r="H17" s="1595"/>
      <c r="I17" s="1406"/>
    </row>
    <row r="18" spans="2:9">
      <c r="B18" s="862"/>
      <c r="C18" s="2405" t="s">
        <v>1440</v>
      </c>
      <c r="D18" s="507"/>
      <c r="E18" s="927"/>
      <c r="F18" s="441"/>
      <c r="G18" s="1406"/>
      <c r="H18" s="1595"/>
      <c r="I18" s="1406"/>
    </row>
    <row r="19" spans="2:9" s="1408" customFormat="1">
      <c r="B19" s="862"/>
      <c r="C19" s="2405" t="s">
        <v>1441</v>
      </c>
      <c r="D19" s="507"/>
      <c r="E19" s="1406"/>
      <c r="F19" s="441"/>
      <c r="G19" s="1406"/>
      <c r="H19" s="1595"/>
      <c r="I19" s="1406"/>
    </row>
    <row r="20" spans="2:9" s="1408" customFormat="1">
      <c r="B20" s="862"/>
      <c r="C20" s="2405" t="s">
        <v>1442</v>
      </c>
      <c r="D20" s="507"/>
      <c r="E20" s="1406"/>
      <c r="F20" s="441"/>
      <c r="G20" s="1406"/>
      <c r="H20" s="1595"/>
      <c r="I20" s="1406"/>
    </row>
    <row r="21" spans="2:9" s="2255" customFormat="1">
      <c r="B21" s="2957"/>
      <c r="C21" s="2980" t="s">
        <v>1443</v>
      </c>
      <c r="D21" s="2978"/>
      <c r="E21" s="2979"/>
      <c r="F21" s="441"/>
      <c r="G21" s="2979"/>
      <c r="H21" s="1595"/>
      <c r="I21" s="2979"/>
    </row>
    <row r="22" spans="2:9" s="2255" customFormat="1">
      <c r="B22" s="2957"/>
      <c r="C22" s="3539" t="s">
        <v>1444</v>
      </c>
      <c r="D22" s="2978"/>
      <c r="E22" s="2979"/>
      <c r="F22" s="441"/>
      <c r="G22" s="2979"/>
      <c r="H22" s="1595"/>
      <c r="I22" s="2979"/>
    </row>
    <row r="23" spans="2:9">
      <c r="B23" s="882">
        <v>9</v>
      </c>
      <c r="C23" s="385" t="s">
        <v>280</v>
      </c>
      <c r="D23" s="540"/>
      <c r="E23" s="927"/>
      <c r="F23" s="441"/>
      <c r="G23" s="1406"/>
      <c r="H23" s="1595"/>
      <c r="I23" s="1406"/>
    </row>
    <row r="24" spans="2:9">
      <c r="B24" s="862" t="s">
        <v>537</v>
      </c>
      <c r="C24" s="863" t="s">
        <v>538</v>
      </c>
      <c r="D24" s="540"/>
      <c r="E24" s="927"/>
      <c r="F24" s="441"/>
      <c r="G24" s="1406"/>
      <c r="H24" s="1595"/>
      <c r="I24" s="1406"/>
    </row>
    <row r="25" spans="2:9">
      <c r="B25" s="862" t="s">
        <v>539</v>
      </c>
      <c r="C25" s="863" t="s">
        <v>540</v>
      </c>
      <c r="D25" s="540"/>
      <c r="E25" s="927"/>
      <c r="F25" s="441"/>
      <c r="G25" s="1406"/>
      <c r="H25" s="1595"/>
      <c r="I25" s="1406"/>
    </row>
    <row r="26" spans="2:9">
      <c r="B26" s="862" t="s">
        <v>541</v>
      </c>
      <c r="C26" s="863" t="s">
        <v>542</v>
      </c>
      <c r="D26" s="540"/>
      <c r="E26" s="927"/>
      <c r="F26" s="441"/>
      <c r="G26" s="1406"/>
      <c r="H26" s="1595"/>
      <c r="I26" s="1406"/>
    </row>
    <row r="27" spans="2:9">
      <c r="B27" s="541">
        <v>10</v>
      </c>
      <c r="C27" s="542" t="s">
        <v>389</v>
      </c>
      <c r="D27" s="543"/>
      <c r="E27" s="1001">
        <f>SUM(E7:E14)+E23</f>
        <v>0</v>
      </c>
      <c r="F27" s="441"/>
      <c r="G27" s="1001">
        <f>SUM(G7:G14)+G23</f>
        <v>0</v>
      </c>
      <c r="H27" s="1595"/>
      <c r="I27" s="1001">
        <f>SUM(I7:I14)+I23</f>
        <v>0</v>
      </c>
    </row>
    <row r="28" spans="2:9">
      <c r="B28" s="544"/>
      <c r="C28" s="545"/>
      <c r="D28" s="228"/>
      <c r="E28" s="794"/>
      <c r="F28" s="441"/>
      <c r="G28" s="1013"/>
      <c r="H28" s="1595"/>
      <c r="I28" s="1013"/>
    </row>
    <row r="29" spans="2:9">
      <c r="B29" s="546"/>
      <c r="C29" s="547" t="s">
        <v>174</v>
      </c>
      <c r="D29" s="233"/>
      <c r="E29" s="786"/>
      <c r="F29" s="468"/>
      <c r="G29" s="1615"/>
      <c r="H29" s="786"/>
      <c r="I29" s="1615"/>
    </row>
    <row r="30" spans="2:9" ht="4.5" customHeight="1">
      <c r="B30" s="83"/>
      <c r="C30" s="164"/>
      <c r="D30" s="228"/>
      <c r="E30" s="786"/>
      <c r="F30" s="468"/>
      <c r="G30" s="1615"/>
      <c r="H30" s="786"/>
      <c r="I30" s="1615"/>
    </row>
    <row r="31" spans="2:9">
      <c r="B31" s="536">
        <v>11</v>
      </c>
      <c r="C31" s="548" t="s">
        <v>302</v>
      </c>
      <c r="D31" s="504"/>
      <c r="E31" s="1002"/>
      <c r="F31" s="441"/>
      <c r="G31" s="1002"/>
      <c r="H31" s="1595"/>
      <c r="I31" s="1002"/>
    </row>
    <row r="32" spans="2:9">
      <c r="B32" s="197">
        <v>12</v>
      </c>
      <c r="C32" s="503" t="s">
        <v>171</v>
      </c>
      <c r="D32" s="504"/>
      <c r="E32" s="927"/>
      <c r="F32" s="441"/>
      <c r="G32" s="1406"/>
      <c r="H32" s="1595"/>
      <c r="I32" s="1406"/>
    </row>
    <row r="33" spans="2:9">
      <c r="B33" s="197">
        <v>13</v>
      </c>
      <c r="C33" s="503" t="s">
        <v>172</v>
      </c>
      <c r="D33" s="504"/>
      <c r="E33" s="927"/>
      <c r="F33" s="441"/>
      <c r="G33" s="1406"/>
      <c r="H33" s="1595"/>
      <c r="I33" s="1406"/>
    </row>
    <row r="34" spans="2:9">
      <c r="B34" s="882">
        <v>14</v>
      </c>
      <c r="C34" s="504" t="s">
        <v>282</v>
      </c>
      <c r="D34" s="504"/>
      <c r="E34" s="927"/>
      <c r="F34" s="441"/>
      <c r="G34" s="1406"/>
      <c r="H34" s="1595"/>
      <c r="I34" s="1406"/>
    </row>
    <row r="35" spans="2:9">
      <c r="B35" s="862" t="s">
        <v>547</v>
      </c>
      <c r="C35" s="864" t="s">
        <v>533</v>
      </c>
      <c r="D35" s="504"/>
      <c r="E35" s="927"/>
      <c r="F35" s="441"/>
      <c r="G35" s="1406"/>
      <c r="H35" s="1595"/>
      <c r="I35" s="1406"/>
    </row>
    <row r="36" spans="2:9">
      <c r="B36" s="862" t="s">
        <v>548</v>
      </c>
      <c r="C36" s="864" t="s">
        <v>535</v>
      </c>
      <c r="D36" s="504"/>
      <c r="E36" s="927"/>
      <c r="F36" s="441"/>
      <c r="G36" s="1406"/>
      <c r="H36" s="1595"/>
      <c r="I36" s="1406"/>
    </row>
    <row r="37" spans="2:9">
      <c r="B37" s="882">
        <v>15</v>
      </c>
      <c r="C37" s="504" t="s">
        <v>280</v>
      </c>
      <c r="D37" s="504"/>
      <c r="E37" s="927"/>
      <c r="F37" s="441"/>
      <c r="G37" s="1406"/>
      <c r="H37" s="1595"/>
      <c r="I37" s="1406"/>
    </row>
    <row r="38" spans="2:9">
      <c r="B38" s="541">
        <v>16</v>
      </c>
      <c r="C38" s="542" t="s">
        <v>390</v>
      </c>
      <c r="D38" s="543"/>
      <c r="E38" s="563">
        <f>SUM(E31:E34)+E37</f>
        <v>0</v>
      </c>
      <c r="F38" s="441"/>
      <c r="G38" s="563">
        <f>SUM(G31:G34)+G37</f>
        <v>0</v>
      </c>
      <c r="H38" s="1595"/>
      <c r="I38" s="563">
        <f>SUM(I31:I34)+I37</f>
        <v>0</v>
      </c>
    </row>
    <row r="39" spans="2:9">
      <c r="B39" s="5"/>
      <c r="C39" s="69"/>
      <c r="D39" s="234"/>
      <c r="E39" s="787"/>
      <c r="F39" s="468"/>
      <c r="G39" s="576"/>
      <c r="H39" s="786"/>
      <c r="I39" s="576"/>
    </row>
    <row r="40" spans="2:9">
      <c r="B40" s="550"/>
      <c r="C40" s="547" t="s">
        <v>175</v>
      </c>
      <c r="D40" s="233"/>
      <c r="E40" s="787"/>
      <c r="F40" s="468"/>
      <c r="G40" s="576"/>
      <c r="H40" s="786"/>
      <c r="I40" s="576"/>
    </row>
    <row r="41" spans="2:9" ht="4.5" customHeight="1">
      <c r="B41" s="83"/>
      <c r="C41" s="164"/>
      <c r="D41" s="228"/>
      <c r="E41" s="786"/>
      <c r="F41" s="468"/>
      <c r="G41" s="1615"/>
      <c r="H41" s="786"/>
      <c r="I41" s="1615"/>
    </row>
    <row r="42" spans="2:9">
      <c r="B42" s="536">
        <v>17</v>
      </c>
      <c r="C42" s="537" t="s">
        <v>302</v>
      </c>
      <c r="D42" s="235"/>
      <c r="E42" s="1051">
        <f>+E7+E31</f>
        <v>0</v>
      </c>
      <c r="F42" s="468"/>
      <c r="G42" s="1616">
        <f>+G7+G31</f>
        <v>0</v>
      </c>
      <c r="H42" s="786"/>
      <c r="I42" s="1616">
        <f>+I7+I31</f>
        <v>0</v>
      </c>
    </row>
    <row r="43" spans="2:9">
      <c r="B43" s="197">
        <v>18</v>
      </c>
      <c r="C43" s="503" t="s">
        <v>377</v>
      </c>
      <c r="D43" s="504"/>
      <c r="E43" s="927">
        <f>+E8+E32</f>
        <v>0</v>
      </c>
      <c r="F43" s="441"/>
      <c r="G43" s="1406">
        <f>+G8+G32</f>
        <v>0</v>
      </c>
      <c r="H43" s="1595"/>
      <c r="I43" s="1406">
        <f>+I8+I32</f>
        <v>0</v>
      </c>
    </row>
    <row r="44" spans="2:9">
      <c r="B44" s="197">
        <v>19</v>
      </c>
      <c r="C44" s="503" t="s">
        <v>378</v>
      </c>
      <c r="D44" s="504"/>
      <c r="E44" s="927">
        <f>+E9+E33</f>
        <v>0</v>
      </c>
      <c r="F44" s="441"/>
      <c r="G44" s="1406">
        <f>+G9+G33</f>
        <v>0</v>
      </c>
      <c r="H44" s="1595"/>
      <c r="I44" s="1406">
        <f>+I9+I33</f>
        <v>0</v>
      </c>
    </row>
    <row r="45" spans="2:9">
      <c r="B45" s="197">
        <v>20</v>
      </c>
      <c r="C45" s="503" t="s">
        <v>379</v>
      </c>
      <c r="D45" s="504"/>
      <c r="E45" s="927">
        <f>E10</f>
        <v>0</v>
      </c>
      <c r="F45" s="441"/>
      <c r="G45" s="1406">
        <f>G10</f>
        <v>0</v>
      </c>
      <c r="H45" s="1595"/>
      <c r="I45" s="1406">
        <f>I10</f>
        <v>0</v>
      </c>
    </row>
    <row r="46" spans="2:9">
      <c r="B46" s="197">
        <v>21</v>
      </c>
      <c r="C46" s="503" t="s">
        <v>380</v>
      </c>
      <c r="D46" s="504"/>
      <c r="E46" s="927">
        <f>E11</f>
        <v>0</v>
      </c>
      <c r="F46" s="441"/>
      <c r="G46" s="1406">
        <f>G11</f>
        <v>0</v>
      </c>
      <c r="H46" s="1595"/>
      <c r="I46" s="1406">
        <f>I11</f>
        <v>0</v>
      </c>
    </row>
    <row r="47" spans="2:9">
      <c r="B47" s="197">
        <v>22</v>
      </c>
      <c r="C47" s="503" t="s">
        <v>381</v>
      </c>
      <c r="D47" s="504"/>
      <c r="E47" s="927">
        <f>E12</f>
        <v>0</v>
      </c>
      <c r="F47" s="441"/>
      <c r="G47" s="1406">
        <f>G12</f>
        <v>0</v>
      </c>
      <c r="H47" s="1595"/>
      <c r="I47" s="1406">
        <f>I12</f>
        <v>0</v>
      </c>
    </row>
    <row r="48" spans="2:9">
      <c r="B48" s="197">
        <v>23</v>
      </c>
      <c r="C48" s="503" t="s">
        <v>246</v>
      </c>
      <c r="D48" s="504"/>
      <c r="E48" s="927">
        <f>E13</f>
        <v>0</v>
      </c>
      <c r="F48" s="441"/>
      <c r="G48" s="1406">
        <f>G13</f>
        <v>0</v>
      </c>
      <c r="H48" s="1595"/>
      <c r="I48" s="1406">
        <f>I13</f>
        <v>0</v>
      </c>
    </row>
    <row r="49" spans="2:9">
      <c r="B49" s="882">
        <v>24</v>
      </c>
      <c r="C49" s="504" t="s">
        <v>382</v>
      </c>
      <c r="D49" s="504"/>
      <c r="E49" s="927">
        <f>E50+E52</f>
        <v>0</v>
      </c>
      <c r="F49" s="441"/>
      <c r="G49" s="2337">
        <f>G50+G52</f>
        <v>0</v>
      </c>
      <c r="H49" s="1595"/>
      <c r="I49" s="2337">
        <f>I50+I52</f>
        <v>0</v>
      </c>
    </row>
    <row r="50" spans="2:9">
      <c r="B50" s="862" t="s">
        <v>543</v>
      </c>
      <c r="C50" s="864" t="s">
        <v>544</v>
      </c>
      <c r="D50" s="504"/>
      <c r="E50" s="980">
        <f>E15+E35</f>
        <v>0</v>
      </c>
      <c r="F50" s="441"/>
      <c r="G50" s="980">
        <f>G15+G35</f>
        <v>0</v>
      </c>
      <c r="H50" s="1595"/>
      <c r="I50" s="980">
        <f>I15+I35</f>
        <v>0</v>
      </c>
    </row>
    <row r="51" spans="2:9" s="1408" customFormat="1">
      <c r="B51" s="862"/>
      <c r="C51" s="864" t="s">
        <v>1445</v>
      </c>
      <c r="D51" s="504"/>
      <c r="E51" s="980">
        <f>E16</f>
        <v>0</v>
      </c>
      <c r="F51" s="441"/>
      <c r="G51" s="980">
        <f>G16</f>
        <v>0</v>
      </c>
      <c r="H51" s="1595"/>
      <c r="I51" s="980">
        <f>I16</f>
        <v>0</v>
      </c>
    </row>
    <row r="52" spans="2:9">
      <c r="B52" s="862" t="s">
        <v>545</v>
      </c>
      <c r="C52" s="864" t="s">
        <v>546</v>
      </c>
      <c r="D52" s="504"/>
      <c r="E52" s="980">
        <f>E17+E36</f>
        <v>0</v>
      </c>
      <c r="F52" s="441"/>
      <c r="G52" s="980">
        <f>G17+G36</f>
        <v>0</v>
      </c>
      <c r="H52" s="1595"/>
      <c r="I52" s="980">
        <f>I17+I36</f>
        <v>0</v>
      </c>
    </row>
    <row r="53" spans="2:9">
      <c r="B53" s="862"/>
      <c r="C53" s="2405" t="s">
        <v>1440</v>
      </c>
      <c r="D53" s="504"/>
      <c r="E53" s="980">
        <f>E18</f>
        <v>0</v>
      </c>
      <c r="F53" s="441"/>
      <c r="G53" s="980">
        <f>G18</f>
        <v>0</v>
      </c>
      <c r="H53" s="1595"/>
      <c r="I53" s="980">
        <f>I18</f>
        <v>0</v>
      </c>
    </row>
    <row r="54" spans="2:9" s="1408" customFormat="1">
      <c r="B54" s="862"/>
      <c r="C54" s="2405" t="s">
        <v>1441</v>
      </c>
      <c r="D54" s="504"/>
      <c r="E54" s="980">
        <f>E19</f>
        <v>0</v>
      </c>
      <c r="F54" s="441"/>
      <c r="G54" s="980">
        <f>G19</f>
        <v>0</v>
      </c>
      <c r="H54" s="1595"/>
      <c r="I54" s="980">
        <f>I19</f>
        <v>0</v>
      </c>
    </row>
    <row r="55" spans="2:9" s="1408" customFormat="1">
      <c r="B55" s="862"/>
      <c r="C55" s="2405" t="s">
        <v>1442</v>
      </c>
      <c r="D55" s="504"/>
      <c r="E55" s="980">
        <f>E20</f>
        <v>0</v>
      </c>
      <c r="F55" s="441"/>
      <c r="G55" s="980">
        <f>G20</f>
        <v>0</v>
      </c>
      <c r="H55" s="1595"/>
      <c r="I55" s="980">
        <f>I20</f>
        <v>0</v>
      </c>
    </row>
    <row r="56" spans="2:9" s="2255" customFormat="1">
      <c r="B56" s="2957"/>
      <c r="C56" s="2980" t="s">
        <v>1443</v>
      </c>
      <c r="D56" s="2958"/>
      <c r="E56" s="2959"/>
      <c r="F56" s="441"/>
      <c r="G56" s="2959"/>
      <c r="H56" s="1595"/>
      <c r="I56" s="2959"/>
    </row>
    <row r="57" spans="2:9" s="2255" customFormat="1">
      <c r="B57" s="2957"/>
      <c r="C57" s="3539" t="s">
        <v>1444</v>
      </c>
      <c r="D57" s="2958"/>
      <c r="E57" s="2959"/>
      <c r="F57" s="441"/>
      <c r="G57" s="2959"/>
      <c r="H57" s="1595"/>
      <c r="I57" s="2959"/>
    </row>
    <row r="58" spans="2:9">
      <c r="B58" s="197">
        <v>25</v>
      </c>
      <c r="C58" s="503" t="s">
        <v>383</v>
      </c>
      <c r="D58" s="504"/>
      <c r="E58" s="927">
        <f>E23+E37</f>
        <v>0</v>
      </c>
      <c r="F58" s="441"/>
      <c r="G58" s="962">
        <f>G23+G37</f>
        <v>0</v>
      </c>
      <c r="H58" s="1595"/>
      <c r="I58" s="962">
        <f>I23+I37</f>
        <v>0</v>
      </c>
    </row>
    <row r="59" spans="2:9">
      <c r="B59" s="541">
        <v>26</v>
      </c>
      <c r="C59" s="542" t="s">
        <v>391</v>
      </c>
      <c r="D59" s="543"/>
      <c r="E59" s="563">
        <f>SUM(E42:E49)+E58</f>
        <v>0</v>
      </c>
      <c r="F59" s="441"/>
      <c r="G59" s="563">
        <f>SUM(G42:G49)+G58</f>
        <v>0</v>
      </c>
      <c r="H59" s="1595"/>
      <c r="I59" s="563">
        <f>SUM(I42:I49)+I58</f>
        <v>0</v>
      </c>
    </row>
    <row r="60" spans="2:9">
      <c r="B60" s="57"/>
      <c r="C60" s="551"/>
      <c r="D60" s="228"/>
      <c r="E60" s="441"/>
      <c r="F60" s="158"/>
      <c r="G60" s="999"/>
      <c r="H60" s="26"/>
      <c r="I60" s="198"/>
    </row>
    <row r="61" spans="2:9">
      <c r="B61" s="294"/>
      <c r="C61" s="294"/>
      <c r="D61" s="313"/>
      <c r="F61" s="158"/>
      <c r="G61" s="198"/>
      <c r="H61" s="26"/>
      <c r="I61" s="314" t="s">
        <v>169</v>
      </c>
    </row>
    <row r="62" spans="2:9">
      <c r="B62" s="3339" t="s">
        <v>45</v>
      </c>
      <c r="C62" s="552" t="s">
        <v>364</v>
      </c>
      <c r="D62" s="472"/>
      <c r="E62" s="976">
        <f>E63+E65-E64</f>
        <v>0</v>
      </c>
      <c r="F62" s="158"/>
      <c r="G62" s="976">
        <f>G63+G65-G64</f>
        <v>0</v>
      </c>
      <c r="H62" s="26"/>
      <c r="I62" s="976">
        <f>I63+I65-I64</f>
        <v>0</v>
      </c>
    </row>
    <row r="63" spans="2:9">
      <c r="B63" s="3125"/>
      <c r="C63" s="553" t="s">
        <v>365</v>
      </c>
      <c r="D63" s="313"/>
      <c r="E63" s="977"/>
      <c r="F63" s="158"/>
      <c r="G63" s="977"/>
      <c r="H63" s="26"/>
      <c r="I63" s="977"/>
    </row>
    <row r="64" spans="2:9">
      <c r="B64" s="3125"/>
      <c r="C64" s="554" t="s">
        <v>366</v>
      </c>
      <c r="D64" s="313"/>
      <c r="E64" s="941"/>
      <c r="F64" s="158"/>
      <c r="G64" s="941"/>
      <c r="H64" s="26"/>
      <c r="I64" s="941"/>
    </row>
    <row r="65" spans="2:9">
      <c r="B65" s="3125"/>
      <c r="C65" s="555" t="s">
        <v>367</v>
      </c>
      <c r="D65" s="313"/>
      <c r="E65" s="942"/>
      <c r="F65" s="158"/>
      <c r="G65" s="942"/>
      <c r="H65" s="26"/>
      <c r="I65" s="942"/>
    </row>
    <row r="66" spans="2:9">
      <c r="B66" s="3125"/>
      <c r="C66" s="556" t="s">
        <v>369</v>
      </c>
      <c r="D66" s="557"/>
      <c r="E66" s="976">
        <f>SUM(E67:E68)</f>
        <v>0</v>
      </c>
      <c r="F66" s="158"/>
      <c r="G66" s="976">
        <f>SUM(G67:G68)</f>
        <v>0</v>
      </c>
      <c r="H66" s="26"/>
      <c r="I66" s="976">
        <f>SUM(I67:I68)</f>
        <v>0</v>
      </c>
    </row>
    <row r="67" spans="2:9">
      <c r="B67" s="3125"/>
      <c r="C67" s="558" t="s">
        <v>403</v>
      </c>
      <c r="D67" s="557"/>
      <c r="E67" s="941"/>
      <c r="F67" s="158"/>
      <c r="G67" s="941"/>
      <c r="H67" s="26"/>
      <c r="I67" s="941"/>
    </row>
    <row r="68" spans="2:9">
      <c r="B68" s="3125"/>
      <c r="C68" s="485" t="s">
        <v>404</v>
      </c>
      <c r="E68" s="941"/>
      <c r="G68" s="941"/>
      <c r="H68" s="26"/>
      <c r="I68" s="941"/>
    </row>
    <row r="69" spans="2:9">
      <c r="B69" s="3125"/>
      <c r="C69" s="556" t="s">
        <v>370</v>
      </c>
      <c r="E69" s="976">
        <f>SUM(E70:E72)</f>
        <v>0</v>
      </c>
      <c r="G69" s="976">
        <f>SUM(G70:G72)</f>
        <v>0</v>
      </c>
      <c r="H69" s="26"/>
      <c r="I69" s="976">
        <f>SUM(I70:I72)</f>
        <v>0</v>
      </c>
    </row>
    <row r="70" spans="2:9">
      <c r="B70" s="3125"/>
      <c r="C70" s="558" t="s">
        <v>385</v>
      </c>
      <c r="E70" s="941"/>
      <c r="G70" s="941"/>
      <c r="H70" s="26"/>
      <c r="I70" s="941"/>
    </row>
    <row r="71" spans="2:9">
      <c r="B71" s="3125"/>
      <c r="C71" s="559" t="s">
        <v>386</v>
      </c>
      <c r="E71" s="941"/>
      <c r="G71" s="941"/>
      <c r="H71" s="26"/>
      <c r="I71" s="941"/>
    </row>
    <row r="72" spans="2:9">
      <c r="B72" s="3125"/>
      <c r="C72" s="559" t="s">
        <v>387</v>
      </c>
      <c r="D72" s="1413"/>
      <c r="E72" s="941"/>
      <c r="G72" s="941"/>
      <c r="H72" s="26"/>
      <c r="I72" s="941"/>
    </row>
    <row r="73" spans="2:9" ht="12.75" customHeight="1">
      <c r="B73" s="3125"/>
      <c r="C73" s="3120"/>
      <c r="D73" s="1537"/>
      <c r="E73" s="1540"/>
      <c r="F73" s="1539"/>
      <c r="G73" s="1538"/>
      <c r="H73" s="1539"/>
      <c r="I73" s="1538"/>
    </row>
    <row r="74" spans="2:9" ht="12.75" customHeight="1">
      <c r="B74" s="3340"/>
      <c r="C74" s="3121"/>
      <c r="D74" s="1537"/>
      <c r="E74" s="1537"/>
      <c r="I74" s="198"/>
    </row>
    <row r="75" spans="2:9" s="21" customFormat="1">
      <c r="C75" s="1541"/>
      <c r="D75" s="1537"/>
      <c r="E75" s="1537"/>
      <c r="I75" s="865"/>
    </row>
    <row r="76" spans="2:9">
      <c r="I76" s="198"/>
    </row>
  </sheetData>
  <mergeCells count="3">
    <mergeCell ref="B2:I2"/>
    <mergeCell ref="B62:B74"/>
    <mergeCell ref="C73:C74"/>
  </mergeCells>
  <hyperlinks>
    <hyperlink ref="A1" location="ÍNDICE!B2" display="Indíce"/>
  </hyperlinks>
  <printOptions horizontalCentered="1"/>
  <pageMargins left="0.31496062992125984" right="0.31496062992125984" top="0.74803149606299213" bottom="0.74803149606299213" header="0.31496062992125984" footer="0.31496062992125984"/>
  <pageSetup paperSize="9" scale="72" orientation="portrait" r:id="rId1"/>
  <ignoredErrors>
    <ignoredError sqref="G58:I62 G53:I53 G38:I48 G28:I30 H27 G50:I50 H49" evalError="1"/>
    <ignoredError sqref="E52" formula="1"/>
    <ignoredError sqref="G52:I52" evalError="1" formula="1"/>
  </ignoredError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pageSetUpPr fitToPage="1"/>
  </sheetPr>
  <dimension ref="A1:Y58"/>
  <sheetViews>
    <sheetView showGridLines="0" topLeftCell="A19" zoomScaleNormal="100" workbookViewId="0">
      <pane xSplit="3" topLeftCell="D1" activePane="topRight" state="frozen"/>
      <selection activeCell="K47" sqref="K47"/>
      <selection pane="topRight" activeCell="N66" sqref="N66"/>
    </sheetView>
  </sheetViews>
  <sheetFormatPr defaultRowHeight="12"/>
  <cols>
    <col min="1" max="1" width="5.42578125" style="294" customWidth="1"/>
    <col min="2" max="2" width="5.28515625" style="294" customWidth="1"/>
    <col min="3" max="3" width="65.85546875" style="294" customWidth="1"/>
    <col min="4" max="4" width="1" style="313" customWidth="1"/>
    <col min="5" max="8" width="11.7109375" style="294" customWidth="1"/>
    <col min="9" max="9" width="1.42578125" style="294" customWidth="1"/>
    <col min="10" max="11" width="11.7109375" style="294" customWidth="1"/>
    <col min="12" max="12" width="1" style="294" customWidth="1"/>
    <col min="13" max="16" width="11.7109375" style="294" customWidth="1"/>
    <col min="17" max="17" width="1" style="294" customWidth="1"/>
    <col min="18" max="18" width="11.7109375" style="294" customWidth="1"/>
    <col min="19" max="19" width="1" style="294" customWidth="1"/>
    <col min="20" max="23" width="11.7109375" style="294" customWidth="1"/>
    <col min="24" max="24" width="1" style="294" customWidth="1"/>
    <col min="25" max="25" width="11.7109375" style="294" customWidth="1"/>
    <col min="26" max="251" width="9.140625" style="294"/>
    <col min="252" max="252" width="17.42578125" style="294" customWidth="1"/>
    <col min="253" max="258" width="10.85546875" style="294" customWidth="1"/>
    <col min="259" max="259" width="1.85546875" style="294" customWidth="1"/>
    <col min="260" max="260" width="8.85546875" style="294" customWidth="1"/>
    <col min="261" max="262" width="0.28515625" style="294" customWidth="1"/>
    <col min="263" max="507" width="9.140625" style="294"/>
    <col min="508" max="508" width="17.42578125" style="294" customWidth="1"/>
    <col min="509" max="514" width="10.85546875" style="294" customWidth="1"/>
    <col min="515" max="515" width="1.85546875" style="294" customWidth="1"/>
    <col min="516" max="516" width="8.85546875" style="294" customWidth="1"/>
    <col min="517" max="518" width="0.28515625" style="294" customWidth="1"/>
    <col min="519" max="763" width="9.140625" style="294"/>
    <col min="764" max="764" width="17.42578125" style="294" customWidth="1"/>
    <col min="765" max="770" width="10.85546875" style="294" customWidth="1"/>
    <col min="771" max="771" width="1.85546875" style="294" customWidth="1"/>
    <col min="772" max="772" width="8.85546875" style="294" customWidth="1"/>
    <col min="773" max="774" width="0.28515625" style="294" customWidth="1"/>
    <col min="775" max="1019" width="9.140625" style="294"/>
    <col min="1020" max="1020" width="17.42578125" style="294" customWidth="1"/>
    <col min="1021" max="1026" width="10.85546875" style="294" customWidth="1"/>
    <col min="1027" max="1027" width="1.85546875" style="294" customWidth="1"/>
    <col min="1028" max="1028" width="8.85546875" style="294" customWidth="1"/>
    <col min="1029" max="1030" width="0.28515625" style="294" customWidth="1"/>
    <col min="1031" max="1275" width="9.140625" style="294"/>
    <col min="1276" max="1276" width="17.42578125" style="294" customWidth="1"/>
    <col min="1277" max="1282" width="10.85546875" style="294" customWidth="1"/>
    <col min="1283" max="1283" width="1.85546875" style="294" customWidth="1"/>
    <col min="1284" max="1284" width="8.85546875" style="294" customWidth="1"/>
    <col min="1285" max="1286" width="0.28515625" style="294" customWidth="1"/>
    <col min="1287" max="1531" width="9.140625" style="294"/>
    <col min="1532" max="1532" width="17.42578125" style="294" customWidth="1"/>
    <col min="1533" max="1538" width="10.85546875" style="294" customWidth="1"/>
    <col min="1539" max="1539" width="1.85546875" style="294" customWidth="1"/>
    <col min="1540" max="1540" width="8.85546875" style="294" customWidth="1"/>
    <col min="1541" max="1542" width="0.28515625" style="294" customWidth="1"/>
    <col min="1543" max="1787" width="9.140625" style="294"/>
    <col min="1788" max="1788" width="17.42578125" style="294" customWidth="1"/>
    <col min="1789" max="1794" width="10.85546875" style="294" customWidth="1"/>
    <col min="1795" max="1795" width="1.85546875" style="294" customWidth="1"/>
    <col min="1796" max="1796" width="8.85546875" style="294" customWidth="1"/>
    <col min="1797" max="1798" width="0.28515625" style="294" customWidth="1"/>
    <col min="1799" max="2043" width="9.140625" style="294"/>
    <col min="2044" max="2044" width="17.42578125" style="294" customWidth="1"/>
    <col min="2045" max="2050" width="10.85546875" style="294" customWidth="1"/>
    <col min="2051" max="2051" width="1.85546875" style="294" customWidth="1"/>
    <col min="2052" max="2052" width="8.85546875" style="294" customWidth="1"/>
    <col min="2053" max="2054" width="0.28515625" style="294" customWidth="1"/>
    <col min="2055" max="2299" width="9.140625" style="294"/>
    <col min="2300" max="2300" width="17.42578125" style="294" customWidth="1"/>
    <col min="2301" max="2306" width="10.85546875" style="294" customWidth="1"/>
    <col min="2307" max="2307" width="1.85546875" style="294" customWidth="1"/>
    <col min="2308" max="2308" width="8.85546875" style="294" customWidth="1"/>
    <col min="2309" max="2310" width="0.28515625" style="294" customWidth="1"/>
    <col min="2311" max="2555" width="9.140625" style="294"/>
    <col min="2556" max="2556" width="17.42578125" style="294" customWidth="1"/>
    <col min="2557" max="2562" width="10.85546875" style="294" customWidth="1"/>
    <col min="2563" max="2563" width="1.85546875" style="294" customWidth="1"/>
    <col min="2564" max="2564" width="8.85546875" style="294" customWidth="1"/>
    <col min="2565" max="2566" width="0.28515625" style="294" customWidth="1"/>
    <col min="2567" max="2811" width="9.140625" style="294"/>
    <col min="2812" max="2812" width="17.42578125" style="294" customWidth="1"/>
    <col min="2813" max="2818" width="10.85546875" style="294" customWidth="1"/>
    <col min="2819" max="2819" width="1.85546875" style="294" customWidth="1"/>
    <col min="2820" max="2820" width="8.85546875" style="294" customWidth="1"/>
    <col min="2821" max="2822" width="0.28515625" style="294" customWidth="1"/>
    <col min="2823" max="3067" width="9.140625" style="294"/>
    <col min="3068" max="3068" width="17.42578125" style="294" customWidth="1"/>
    <col min="3069" max="3074" width="10.85546875" style="294" customWidth="1"/>
    <col min="3075" max="3075" width="1.85546875" style="294" customWidth="1"/>
    <col min="3076" max="3076" width="8.85546875" style="294" customWidth="1"/>
    <col min="3077" max="3078" width="0.28515625" style="294" customWidth="1"/>
    <col min="3079" max="3323" width="9.140625" style="294"/>
    <col min="3324" max="3324" width="17.42578125" style="294" customWidth="1"/>
    <col min="3325" max="3330" width="10.85546875" style="294" customWidth="1"/>
    <col min="3331" max="3331" width="1.85546875" style="294" customWidth="1"/>
    <col min="3332" max="3332" width="8.85546875" style="294" customWidth="1"/>
    <col min="3333" max="3334" width="0.28515625" style="294" customWidth="1"/>
    <col min="3335" max="3579" width="9.140625" style="294"/>
    <col min="3580" max="3580" width="17.42578125" style="294" customWidth="1"/>
    <col min="3581" max="3586" width="10.85546875" style="294" customWidth="1"/>
    <col min="3587" max="3587" width="1.85546875" style="294" customWidth="1"/>
    <col min="3588" max="3588" width="8.85546875" style="294" customWidth="1"/>
    <col min="3589" max="3590" width="0.28515625" style="294" customWidth="1"/>
    <col min="3591" max="3835" width="9.140625" style="294"/>
    <col min="3836" max="3836" width="17.42578125" style="294" customWidth="1"/>
    <col min="3837" max="3842" width="10.85546875" style="294" customWidth="1"/>
    <col min="3843" max="3843" width="1.85546875" style="294" customWidth="1"/>
    <col min="3844" max="3844" width="8.85546875" style="294" customWidth="1"/>
    <col min="3845" max="3846" width="0.28515625" style="294" customWidth="1"/>
    <col min="3847" max="4091" width="9.140625" style="294"/>
    <col min="4092" max="4092" width="17.42578125" style="294" customWidth="1"/>
    <col min="4093" max="4098" width="10.85546875" style="294" customWidth="1"/>
    <col min="4099" max="4099" width="1.85546875" style="294" customWidth="1"/>
    <col min="4100" max="4100" width="8.85546875" style="294" customWidth="1"/>
    <col min="4101" max="4102" width="0.28515625" style="294" customWidth="1"/>
    <col min="4103" max="4347" width="9.140625" style="294"/>
    <col min="4348" max="4348" width="17.42578125" style="294" customWidth="1"/>
    <col min="4349" max="4354" width="10.85546875" style="294" customWidth="1"/>
    <col min="4355" max="4355" width="1.85546875" style="294" customWidth="1"/>
    <col min="4356" max="4356" width="8.85546875" style="294" customWidth="1"/>
    <col min="4357" max="4358" width="0.28515625" style="294" customWidth="1"/>
    <col min="4359" max="4603" width="9.140625" style="294"/>
    <col min="4604" max="4604" width="17.42578125" style="294" customWidth="1"/>
    <col min="4605" max="4610" width="10.85546875" style="294" customWidth="1"/>
    <col min="4611" max="4611" width="1.85546875" style="294" customWidth="1"/>
    <col min="4612" max="4612" width="8.85546875" style="294" customWidth="1"/>
    <col min="4613" max="4614" width="0.28515625" style="294" customWidth="1"/>
    <col min="4615" max="4859" width="9.140625" style="294"/>
    <col min="4860" max="4860" width="17.42578125" style="294" customWidth="1"/>
    <col min="4861" max="4866" width="10.85546875" style="294" customWidth="1"/>
    <col min="4867" max="4867" width="1.85546875" style="294" customWidth="1"/>
    <col min="4868" max="4868" width="8.85546875" style="294" customWidth="1"/>
    <col min="4869" max="4870" width="0.28515625" style="294" customWidth="1"/>
    <col min="4871" max="5115" width="9.140625" style="294"/>
    <col min="5116" max="5116" width="17.42578125" style="294" customWidth="1"/>
    <col min="5117" max="5122" width="10.85546875" style="294" customWidth="1"/>
    <col min="5123" max="5123" width="1.85546875" style="294" customWidth="1"/>
    <col min="5124" max="5124" width="8.85546875" style="294" customWidth="1"/>
    <col min="5125" max="5126" width="0.28515625" style="294" customWidth="1"/>
    <col min="5127" max="5371" width="9.140625" style="294"/>
    <col min="5372" max="5372" width="17.42578125" style="294" customWidth="1"/>
    <col min="5373" max="5378" width="10.85546875" style="294" customWidth="1"/>
    <col min="5379" max="5379" width="1.85546875" style="294" customWidth="1"/>
    <col min="5380" max="5380" width="8.85546875" style="294" customWidth="1"/>
    <col min="5381" max="5382" width="0.28515625" style="294" customWidth="1"/>
    <col min="5383" max="5627" width="9.140625" style="294"/>
    <col min="5628" max="5628" width="17.42578125" style="294" customWidth="1"/>
    <col min="5629" max="5634" width="10.85546875" style="294" customWidth="1"/>
    <col min="5635" max="5635" width="1.85546875" style="294" customWidth="1"/>
    <col min="5636" max="5636" width="8.85546875" style="294" customWidth="1"/>
    <col min="5637" max="5638" width="0.28515625" style="294" customWidth="1"/>
    <col min="5639" max="5883" width="9.140625" style="294"/>
    <col min="5884" max="5884" width="17.42578125" style="294" customWidth="1"/>
    <col min="5885" max="5890" width="10.85546875" style="294" customWidth="1"/>
    <col min="5891" max="5891" width="1.85546875" style="294" customWidth="1"/>
    <col min="5892" max="5892" width="8.85546875" style="294" customWidth="1"/>
    <col min="5893" max="5894" width="0.28515625" style="294" customWidth="1"/>
    <col min="5895" max="6139" width="9.140625" style="294"/>
    <col min="6140" max="6140" width="17.42578125" style="294" customWidth="1"/>
    <col min="6141" max="6146" width="10.85546875" style="294" customWidth="1"/>
    <col min="6147" max="6147" width="1.85546875" style="294" customWidth="1"/>
    <col min="6148" max="6148" width="8.85546875" style="294" customWidth="1"/>
    <col min="6149" max="6150" width="0.28515625" style="294" customWidth="1"/>
    <col min="6151" max="6395" width="9.140625" style="294"/>
    <col min="6396" max="6396" width="17.42578125" style="294" customWidth="1"/>
    <col min="6397" max="6402" width="10.85546875" style="294" customWidth="1"/>
    <col min="6403" max="6403" width="1.85546875" style="294" customWidth="1"/>
    <col min="6404" max="6404" width="8.85546875" style="294" customWidth="1"/>
    <col min="6405" max="6406" width="0.28515625" style="294" customWidth="1"/>
    <col min="6407" max="6651" width="9.140625" style="294"/>
    <col min="6652" max="6652" width="17.42578125" style="294" customWidth="1"/>
    <col min="6653" max="6658" width="10.85546875" style="294" customWidth="1"/>
    <col min="6659" max="6659" width="1.85546875" style="294" customWidth="1"/>
    <col min="6660" max="6660" width="8.85546875" style="294" customWidth="1"/>
    <col min="6661" max="6662" width="0.28515625" style="294" customWidth="1"/>
    <col min="6663" max="6907" width="9.140625" style="294"/>
    <col min="6908" max="6908" width="17.42578125" style="294" customWidth="1"/>
    <col min="6909" max="6914" width="10.85546875" style="294" customWidth="1"/>
    <col min="6915" max="6915" width="1.85546875" style="294" customWidth="1"/>
    <col min="6916" max="6916" width="8.85546875" style="294" customWidth="1"/>
    <col min="6917" max="6918" width="0.28515625" style="294" customWidth="1"/>
    <col min="6919" max="7163" width="9.140625" style="294"/>
    <col min="7164" max="7164" width="17.42578125" style="294" customWidth="1"/>
    <col min="7165" max="7170" width="10.85546875" style="294" customWidth="1"/>
    <col min="7171" max="7171" width="1.85546875" style="294" customWidth="1"/>
    <col min="7172" max="7172" width="8.85546875" style="294" customWidth="1"/>
    <col min="7173" max="7174" width="0.28515625" style="294" customWidth="1"/>
    <col min="7175" max="7419" width="9.140625" style="294"/>
    <col min="7420" max="7420" width="17.42578125" style="294" customWidth="1"/>
    <col min="7421" max="7426" width="10.85546875" style="294" customWidth="1"/>
    <col min="7427" max="7427" width="1.85546875" style="294" customWidth="1"/>
    <col min="7428" max="7428" width="8.85546875" style="294" customWidth="1"/>
    <col min="7429" max="7430" width="0.28515625" style="294" customWidth="1"/>
    <col min="7431" max="7675" width="9.140625" style="294"/>
    <col min="7676" max="7676" width="17.42578125" style="294" customWidth="1"/>
    <col min="7677" max="7682" width="10.85546875" style="294" customWidth="1"/>
    <col min="7683" max="7683" width="1.85546875" style="294" customWidth="1"/>
    <col min="7684" max="7684" width="8.85546875" style="294" customWidth="1"/>
    <col min="7685" max="7686" width="0.28515625" style="294" customWidth="1"/>
    <col min="7687" max="7931" width="9.140625" style="294"/>
    <col min="7932" max="7932" width="17.42578125" style="294" customWidth="1"/>
    <col min="7933" max="7938" width="10.85546875" style="294" customWidth="1"/>
    <col min="7939" max="7939" width="1.85546875" style="294" customWidth="1"/>
    <col min="7940" max="7940" width="8.85546875" style="294" customWidth="1"/>
    <col min="7941" max="7942" width="0.28515625" style="294" customWidth="1"/>
    <col min="7943" max="8187" width="9.140625" style="294"/>
    <col min="8188" max="8188" width="17.42578125" style="294" customWidth="1"/>
    <col min="8189" max="8194" width="10.85546875" style="294" customWidth="1"/>
    <col min="8195" max="8195" width="1.85546875" style="294" customWidth="1"/>
    <col min="8196" max="8196" width="8.85546875" style="294" customWidth="1"/>
    <col min="8197" max="8198" width="0.28515625" style="294" customWidth="1"/>
    <col min="8199" max="8443" width="9.140625" style="294"/>
    <col min="8444" max="8444" width="17.42578125" style="294" customWidth="1"/>
    <col min="8445" max="8450" width="10.85546875" style="294" customWidth="1"/>
    <col min="8451" max="8451" width="1.85546875" style="294" customWidth="1"/>
    <col min="8452" max="8452" width="8.85546875" style="294" customWidth="1"/>
    <col min="8453" max="8454" width="0.28515625" style="294" customWidth="1"/>
    <col min="8455" max="8699" width="9.140625" style="294"/>
    <col min="8700" max="8700" width="17.42578125" style="294" customWidth="1"/>
    <col min="8701" max="8706" width="10.85546875" style="294" customWidth="1"/>
    <col min="8707" max="8707" width="1.85546875" style="294" customWidth="1"/>
    <col min="8708" max="8708" width="8.85546875" style="294" customWidth="1"/>
    <col min="8709" max="8710" width="0.28515625" style="294" customWidth="1"/>
    <col min="8711" max="8955" width="9.140625" style="294"/>
    <col min="8956" max="8956" width="17.42578125" style="294" customWidth="1"/>
    <col min="8957" max="8962" width="10.85546875" style="294" customWidth="1"/>
    <col min="8963" max="8963" width="1.85546875" style="294" customWidth="1"/>
    <col min="8964" max="8964" width="8.85546875" style="294" customWidth="1"/>
    <col min="8965" max="8966" width="0.28515625" style="294" customWidth="1"/>
    <col min="8967" max="9211" width="9.140625" style="294"/>
    <col min="9212" max="9212" width="17.42578125" style="294" customWidth="1"/>
    <col min="9213" max="9218" width="10.85546875" style="294" customWidth="1"/>
    <col min="9219" max="9219" width="1.85546875" style="294" customWidth="1"/>
    <col min="9220" max="9220" width="8.85546875" style="294" customWidth="1"/>
    <col min="9221" max="9222" width="0.28515625" style="294" customWidth="1"/>
    <col min="9223" max="9467" width="9.140625" style="294"/>
    <col min="9468" max="9468" width="17.42578125" style="294" customWidth="1"/>
    <col min="9469" max="9474" width="10.85546875" style="294" customWidth="1"/>
    <col min="9475" max="9475" width="1.85546875" style="294" customWidth="1"/>
    <col min="9476" max="9476" width="8.85546875" style="294" customWidth="1"/>
    <col min="9477" max="9478" width="0.28515625" style="294" customWidth="1"/>
    <col min="9479" max="9723" width="9.140625" style="294"/>
    <col min="9724" max="9724" width="17.42578125" style="294" customWidth="1"/>
    <col min="9725" max="9730" width="10.85546875" style="294" customWidth="1"/>
    <col min="9731" max="9731" width="1.85546875" style="294" customWidth="1"/>
    <col min="9732" max="9732" width="8.85546875" style="294" customWidth="1"/>
    <col min="9733" max="9734" width="0.28515625" style="294" customWidth="1"/>
    <col min="9735" max="9979" width="9.140625" style="294"/>
    <col min="9980" max="9980" width="17.42578125" style="294" customWidth="1"/>
    <col min="9981" max="9986" width="10.85546875" style="294" customWidth="1"/>
    <col min="9987" max="9987" width="1.85546875" style="294" customWidth="1"/>
    <col min="9988" max="9988" width="8.85546875" style="294" customWidth="1"/>
    <col min="9989" max="9990" width="0.28515625" style="294" customWidth="1"/>
    <col min="9991" max="10235" width="9.140625" style="294"/>
    <col min="10236" max="10236" width="17.42578125" style="294" customWidth="1"/>
    <col min="10237" max="10242" width="10.85546875" style="294" customWidth="1"/>
    <col min="10243" max="10243" width="1.85546875" style="294" customWidth="1"/>
    <col min="10244" max="10244" width="8.85546875" style="294" customWidth="1"/>
    <col min="10245" max="10246" width="0.28515625" style="294" customWidth="1"/>
    <col min="10247" max="10491" width="9.140625" style="294"/>
    <col min="10492" max="10492" width="17.42578125" style="294" customWidth="1"/>
    <col min="10493" max="10498" width="10.85546875" style="294" customWidth="1"/>
    <col min="10499" max="10499" width="1.85546875" style="294" customWidth="1"/>
    <col min="10500" max="10500" width="8.85546875" style="294" customWidth="1"/>
    <col min="10501" max="10502" width="0.28515625" style="294" customWidth="1"/>
    <col min="10503" max="10747" width="9.140625" style="294"/>
    <col min="10748" max="10748" width="17.42578125" style="294" customWidth="1"/>
    <col min="10749" max="10754" width="10.85546875" style="294" customWidth="1"/>
    <col min="10755" max="10755" width="1.85546875" style="294" customWidth="1"/>
    <col min="10756" max="10756" width="8.85546875" style="294" customWidth="1"/>
    <col min="10757" max="10758" width="0.28515625" style="294" customWidth="1"/>
    <col min="10759" max="11003" width="9.140625" style="294"/>
    <col min="11004" max="11004" width="17.42578125" style="294" customWidth="1"/>
    <col min="11005" max="11010" width="10.85546875" style="294" customWidth="1"/>
    <col min="11011" max="11011" width="1.85546875" style="294" customWidth="1"/>
    <col min="11012" max="11012" width="8.85546875" style="294" customWidth="1"/>
    <col min="11013" max="11014" width="0.28515625" style="294" customWidth="1"/>
    <col min="11015" max="11259" width="9.140625" style="294"/>
    <col min="11260" max="11260" width="17.42578125" style="294" customWidth="1"/>
    <col min="11261" max="11266" width="10.85546875" style="294" customWidth="1"/>
    <col min="11267" max="11267" width="1.85546875" style="294" customWidth="1"/>
    <col min="11268" max="11268" width="8.85546875" style="294" customWidth="1"/>
    <col min="11269" max="11270" width="0.28515625" style="294" customWidth="1"/>
    <col min="11271" max="11515" width="9.140625" style="294"/>
    <col min="11516" max="11516" width="17.42578125" style="294" customWidth="1"/>
    <col min="11517" max="11522" width="10.85546875" style="294" customWidth="1"/>
    <col min="11523" max="11523" width="1.85546875" style="294" customWidth="1"/>
    <col min="11524" max="11524" width="8.85546875" style="294" customWidth="1"/>
    <col min="11525" max="11526" width="0.28515625" style="294" customWidth="1"/>
    <col min="11527" max="11771" width="9.140625" style="294"/>
    <col min="11772" max="11772" width="17.42578125" style="294" customWidth="1"/>
    <col min="11773" max="11778" width="10.85546875" style="294" customWidth="1"/>
    <col min="11779" max="11779" width="1.85546875" style="294" customWidth="1"/>
    <col min="11780" max="11780" width="8.85546875" style="294" customWidth="1"/>
    <col min="11781" max="11782" width="0.28515625" style="294" customWidth="1"/>
    <col min="11783" max="12027" width="9.140625" style="294"/>
    <col min="12028" max="12028" width="17.42578125" style="294" customWidth="1"/>
    <col min="12029" max="12034" width="10.85546875" style="294" customWidth="1"/>
    <col min="12035" max="12035" width="1.85546875" style="294" customWidth="1"/>
    <col min="12036" max="12036" width="8.85546875" style="294" customWidth="1"/>
    <col min="12037" max="12038" width="0.28515625" style="294" customWidth="1"/>
    <col min="12039" max="12283" width="9.140625" style="294"/>
    <col min="12284" max="12284" width="17.42578125" style="294" customWidth="1"/>
    <col min="12285" max="12290" width="10.85546875" style="294" customWidth="1"/>
    <col min="12291" max="12291" width="1.85546875" style="294" customWidth="1"/>
    <col min="12292" max="12292" width="8.85546875" style="294" customWidth="1"/>
    <col min="12293" max="12294" width="0.28515625" style="294" customWidth="1"/>
    <col min="12295" max="12539" width="9.140625" style="294"/>
    <col min="12540" max="12540" width="17.42578125" style="294" customWidth="1"/>
    <col min="12541" max="12546" width="10.85546875" style="294" customWidth="1"/>
    <col min="12547" max="12547" width="1.85546875" style="294" customWidth="1"/>
    <col min="12548" max="12548" width="8.85546875" style="294" customWidth="1"/>
    <col min="12549" max="12550" width="0.28515625" style="294" customWidth="1"/>
    <col min="12551" max="12795" width="9.140625" style="294"/>
    <col min="12796" max="12796" width="17.42578125" style="294" customWidth="1"/>
    <col min="12797" max="12802" width="10.85546875" style="294" customWidth="1"/>
    <col min="12803" max="12803" width="1.85546875" style="294" customWidth="1"/>
    <col min="12804" max="12804" width="8.85546875" style="294" customWidth="1"/>
    <col min="12805" max="12806" width="0.28515625" style="294" customWidth="1"/>
    <col min="12807" max="13051" width="9.140625" style="294"/>
    <col min="13052" max="13052" width="17.42578125" style="294" customWidth="1"/>
    <col min="13053" max="13058" width="10.85546875" style="294" customWidth="1"/>
    <col min="13059" max="13059" width="1.85546875" style="294" customWidth="1"/>
    <col min="13060" max="13060" width="8.85546875" style="294" customWidth="1"/>
    <col min="13061" max="13062" width="0.28515625" style="294" customWidth="1"/>
    <col min="13063" max="13307" width="9.140625" style="294"/>
    <col min="13308" max="13308" width="17.42578125" style="294" customWidth="1"/>
    <col min="13309" max="13314" width="10.85546875" style="294" customWidth="1"/>
    <col min="13315" max="13315" width="1.85546875" style="294" customWidth="1"/>
    <col min="13316" max="13316" width="8.85546875" style="294" customWidth="1"/>
    <col min="13317" max="13318" width="0.28515625" style="294" customWidth="1"/>
    <col min="13319" max="13563" width="9.140625" style="294"/>
    <col min="13564" max="13564" width="17.42578125" style="294" customWidth="1"/>
    <col min="13565" max="13570" width="10.85546875" style="294" customWidth="1"/>
    <col min="13571" max="13571" width="1.85546875" style="294" customWidth="1"/>
    <col min="13572" max="13572" width="8.85546875" style="294" customWidth="1"/>
    <col min="13573" max="13574" width="0.28515625" style="294" customWidth="1"/>
    <col min="13575" max="13819" width="9.140625" style="294"/>
    <col min="13820" max="13820" width="17.42578125" style="294" customWidth="1"/>
    <col min="13821" max="13826" width="10.85546875" style="294" customWidth="1"/>
    <col min="13827" max="13827" width="1.85546875" style="294" customWidth="1"/>
    <col min="13828" max="13828" width="8.85546875" style="294" customWidth="1"/>
    <col min="13829" max="13830" width="0.28515625" style="294" customWidth="1"/>
    <col min="13831" max="14075" width="9.140625" style="294"/>
    <col min="14076" max="14076" width="17.42578125" style="294" customWidth="1"/>
    <col min="14077" max="14082" width="10.85546875" style="294" customWidth="1"/>
    <col min="14083" max="14083" width="1.85546875" style="294" customWidth="1"/>
    <col min="14084" max="14084" width="8.85546875" style="294" customWidth="1"/>
    <col min="14085" max="14086" width="0.28515625" style="294" customWidth="1"/>
    <col min="14087" max="14331" width="9.140625" style="294"/>
    <col min="14332" max="14332" width="17.42578125" style="294" customWidth="1"/>
    <col min="14333" max="14338" width="10.85546875" style="294" customWidth="1"/>
    <col min="14339" max="14339" width="1.85546875" style="294" customWidth="1"/>
    <col min="14340" max="14340" width="8.85546875" style="294" customWidth="1"/>
    <col min="14341" max="14342" width="0.28515625" style="294" customWidth="1"/>
    <col min="14343" max="14587" width="9.140625" style="294"/>
    <col min="14588" max="14588" width="17.42578125" style="294" customWidth="1"/>
    <col min="14589" max="14594" width="10.85546875" style="294" customWidth="1"/>
    <col min="14595" max="14595" width="1.85546875" style="294" customWidth="1"/>
    <col min="14596" max="14596" width="8.85546875" style="294" customWidth="1"/>
    <col min="14597" max="14598" width="0.28515625" style="294" customWidth="1"/>
    <col min="14599" max="14843" width="9.140625" style="294"/>
    <col min="14844" max="14844" width="17.42578125" style="294" customWidth="1"/>
    <col min="14845" max="14850" width="10.85546875" style="294" customWidth="1"/>
    <col min="14851" max="14851" width="1.85546875" style="294" customWidth="1"/>
    <col min="14852" max="14852" width="8.85546875" style="294" customWidth="1"/>
    <col min="14853" max="14854" width="0.28515625" style="294" customWidth="1"/>
    <col min="14855" max="15099" width="9.140625" style="294"/>
    <col min="15100" max="15100" width="17.42578125" style="294" customWidth="1"/>
    <col min="15101" max="15106" width="10.85546875" style="294" customWidth="1"/>
    <col min="15107" max="15107" width="1.85546875" style="294" customWidth="1"/>
    <col min="15108" max="15108" width="8.85546875" style="294" customWidth="1"/>
    <col min="15109" max="15110" width="0.28515625" style="294" customWidth="1"/>
    <col min="15111" max="15355" width="9.140625" style="294"/>
    <col min="15356" max="15356" width="17.42578125" style="294" customWidth="1"/>
    <col min="15357" max="15362" width="10.85546875" style="294" customWidth="1"/>
    <col min="15363" max="15363" width="1.85546875" style="294" customWidth="1"/>
    <col min="15364" max="15364" width="8.85546875" style="294" customWidth="1"/>
    <col min="15365" max="15366" width="0.28515625" style="294" customWidth="1"/>
    <col min="15367" max="15611" width="9.140625" style="294"/>
    <col min="15612" max="15612" width="17.42578125" style="294" customWidth="1"/>
    <col min="15613" max="15618" width="10.85546875" style="294" customWidth="1"/>
    <col min="15619" max="15619" width="1.85546875" style="294" customWidth="1"/>
    <col min="15620" max="15620" width="8.85546875" style="294" customWidth="1"/>
    <col min="15621" max="15622" width="0.28515625" style="294" customWidth="1"/>
    <col min="15623" max="15867" width="9.140625" style="294"/>
    <col min="15868" max="15868" width="17.42578125" style="294" customWidth="1"/>
    <col min="15869" max="15874" width="10.85546875" style="294" customWidth="1"/>
    <col min="15875" max="15875" width="1.85546875" style="294" customWidth="1"/>
    <col min="15876" max="15876" width="8.85546875" style="294" customWidth="1"/>
    <col min="15877" max="15878" width="0.28515625" style="294" customWidth="1"/>
    <col min="15879" max="16123" width="9.140625" style="294"/>
    <col min="16124" max="16124" width="17.42578125" style="294" customWidth="1"/>
    <col min="16125" max="16130" width="10.85546875" style="294" customWidth="1"/>
    <col min="16131" max="16131" width="1.85546875" style="294" customWidth="1"/>
    <col min="16132" max="16132" width="8.85546875" style="294" customWidth="1"/>
    <col min="16133" max="16134" width="0.28515625" style="294" customWidth="1"/>
    <col min="16135" max="16384" width="9.140625" style="294"/>
  </cols>
  <sheetData>
    <row r="1" spans="1:25" ht="15" customHeight="1">
      <c r="A1" s="400" t="s">
        <v>814</v>
      </c>
      <c r="B1" s="295"/>
      <c r="D1" s="295"/>
      <c r="E1" s="295"/>
      <c r="F1" s="295"/>
      <c r="G1" s="295"/>
      <c r="H1" s="295"/>
      <c r="I1" s="295"/>
      <c r="J1" s="295"/>
      <c r="K1" s="295"/>
      <c r="M1" s="295"/>
      <c r="N1" s="295"/>
      <c r="O1" s="295"/>
      <c r="P1" s="295"/>
      <c r="R1" s="295"/>
      <c r="T1" s="295"/>
      <c r="U1" s="295"/>
      <c r="V1" s="295"/>
      <c r="W1" s="295"/>
      <c r="Y1" s="295"/>
    </row>
    <row r="2" spans="1:25" ht="18.75" customHeight="1">
      <c r="B2" s="295"/>
      <c r="C2" s="402"/>
      <c r="D2" s="295"/>
      <c r="E2" s="295"/>
      <c r="F2" s="295"/>
      <c r="G2" s="295"/>
      <c r="H2" s="295"/>
      <c r="I2" s="295"/>
      <c r="J2" s="295"/>
      <c r="K2" s="295"/>
      <c r="M2" s="295"/>
      <c r="N2" s="295"/>
      <c r="O2" s="295"/>
      <c r="P2" s="295"/>
      <c r="R2" s="295"/>
      <c r="T2" s="295"/>
      <c r="U2" s="295"/>
      <c r="V2" s="295"/>
      <c r="W2" s="295"/>
      <c r="Y2" s="295"/>
    </row>
    <row r="3" spans="1:25" s="403" customFormat="1" ht="14.1" customHeight="1">
      <c r="B3" s="3347" t="s">
        <v>1375</v>
      </c>
      <c r="C3" s="3347"/>
      <c r="D3" s="3347"/>
      <c r="E3" s="3347"/>
      <c r="F3" s="3347"/>
      <c r="G3" s="3347"/>
      <c r="H3" s="3347"/>
      <c r="I3" s="3347"/>
      <c r="J3" s="3347"/>
      <c r="K3" s="3347"/>
      <c r="L3" s="3347"/>
      <c r="M3" s="3347"/>
      <c r="N3" s="3347"/>
      <c r="O3" s="3347"/>
      <c r="P3" s="3347"/>
      <c r="Q3" s="3347"/>
      <c r="R3" s="3347"/>
      <c r="S3" s="3347"/>
      <c r="T3" s="3347"/>
      <c r="U3" s="3347"/>
      <c r="V3" s="3347"/>
      <c r="W3" s="3347"/>
      <c r="X3" s="3347"/>
      <c r="Y3" s="3347"/>
    </row>
    <row r="4" spans="1:25" ht="12" customHeight="1">
      <c r="B4" s="210"/>
      <c r="C4" s="210"/>
      <c r="D4" s="310"/>
      <c r="E4" s="583"/>
      <c r="F4" s="583"/>
      <c r="G4" s="583"/>
      <c r="H4" s="583"/>
      <c r="I4" s="583"/>
      <c r="J4" s="583"/>
      <c r="K4" s="583"/>
      <c r="M4" s="583"/>
      <c r="N4" s="583"/>
      <c r="O4" s="583"/>
      <c r="P4" s="583"/>
      <c r="R4" s="583"/>
      <c r="T4" s="583"/>
      <c r="U4" s="583"/>
      <c r="V4" s="583"/>
      <c r="W4" s="583"/>
      <c r="Y4" s="583"/>
    </row>
    <row r="5" spans="1:25" ht="12" customHeight="1">
      <c r="B5" s="210"/>
      <c r="C5" s="210"/>
      <c r="D5" s="310"/>
      <c r="E5" s="583"/>
      <c r="F5" s="583"/>
      <c r="G5" s="583"/>
      <c r="H5" s="583"/>
      <c r="I5" s="583"/>
      <c r="J5" s="583"/>
      <c r="K5" s="583"/>
      <c r="M5" s="583"/>
      <c r="N5" s="583"/>
      <c r="O5" s="583"/>
      <c r="P5" s="583"/>
      <c r="R5" s="583"/>
      <c r="T5" s="583"/>
      <c r="U5" s="583"/>
      <c r="V5" s="583"/>
      <c r="W5" s="1127"/>
      <c r="X5" s="1127"/>
      <c r="Y5" s="1963" t="s">
        <v>169</v>
      </c>
    </row>
    <row r="6" spans="1:25" ht="12" customHeight="1">
      <c r="B6" s="1648"/>
      <c r="C6" s="1226"/>
      <c r="D6" s="1648"/>
      <c r="E6" s="3341" t="str">
        <f>+Introdução!E26</f>
        <v>t-2</v>
      </c>
      <c r="F6" s="3342"/>
      <c r="G6" s="3342"/>
      <c r="H6" s="3342"/>
      <c r="I6" s="3342"/>
      <c r="J6" s="3342"/>
      <c r="K6" s="3343"/>
      <c r="M6" s="3344" t="str">
        <f>+Introdução!E27</f>
        <v>t-1</v>
      </c>
      <c r="N6" s="3345"/>
      <c r="O6" s="3345"/>
      <c r="P6" s="3345"/>
      <c r="Q6" s="3345"/>
      <c r="R6" s="3346"/>
      <c r="T6" s="3344" t="str">
        <f>+Introdução!E28</f>
        <v>t</v>
      </c>
      <c r="U6" s="3345"/>
      <c r="V6" s="3345"/>
      <c r="W6" s="3345"/>
      <c r="X6" s="3345"/>
      <c r="Y6" s="3346"/>
    </row>
    <row r="7" spans="1:25" s="298" customFormat="1" ht="39" customHeight="1">
      <c r="B7" s="307"/>
      <c r="C7" s="306" t="s">
        <v>112</v>
      </c>
      <c r="D7" s="309"/>
      <c r="E7" s="1893" t="s">
        <v>0</v>
      </c>
      <c r="F7" s="1893" t="s">
        <v>73</v>
      </c>
      <c r="G7" s="1893" t="s">
        <v>74</v>
      </c>
      <c r="H7" s="1894" t="s">
        <v>807</v>
      </c>
      <c r="I7" s="294"/>
      <c r="J7" s="1895" t="s">
        <v>840</v>
      </c>
      <c r="K7" s="1895" t="s">
        <v>1149</v>
      </c>
      <c r="L7" s="210"/>
      <c r="M7" s="1893" t="s">
        <v>0</v>
      </c>
      <c r="N7" s="1893" t="s">
        <v>73</v>
      </c>
      <c r="O7" s="1893" t="s">
        <v>74</v>
      </c>
      <c r="P7" s="1894" t="s">
        <v>807</v>
      </c>
      <c r="Q7" s="210"/>
      <c r="R7" s="1895" t="s">
        <v>1149</v>
      </c>
      <c r="S7" s="210"/>
      <c r="T7" s="1893" t="s">
        <v>0</v>
      </c>
      <c r="U7" s="1893" t="s">
        <v>73</v>
      </c>
      <c r="V7" s="1893" t="s">
        <v>74</v>
      </c>
      <c r="W7" s="1894" t="s">
        <v>807</v>
      </c>
      <c r="X7" s="210"/>
      <c r="Y7" s="1895" t="s">
        <v>1149</v>
      </c>
    </row>
    <row r="8" spans="1:25" s="299" customFormat="1" ht="4.5" customHeight="1">
      <c r="B8" s="300"/>
      <c r="C8" s="301"/>
      <c r="D8" s="310"/>
      <c r="E8" s="301"/>
      <c r="F8" s="301"/>
      <c r="G8" s="301"/>
      <c r="H8" s="301"/>
      <c r="I8" s="294"/>
      <c r="J8" s="301"/>
      <c r="K8" s="301"/>
      <c r="L8" s="301"/>
      <c r="M8" s="301"/>
      <c r="N8" s="301"/>
      <c r="O8" s="301"/>
      <c r="P8" s="301"/>
      <c r="Q8" s="301"/>
      <c r="R8" s="301"/>
      <c r="S8" s="301"/>
      <c r="T8" s="301"/>
      <c r="U8" s="301"/>
      <c r="V8" s="301"/>
      <c r="W8" s="301"/>
      <c r="X8" s="301"/>
      <c r="Y8" s="301"/>
    </row>
    <row r="9" spans="1:25" s="298" customFormat="1" ht="12" customHeight="1">
      <c r="B9" s="2168">
        <v>1</v>
      </c>
      <c r="C9" s="2149" t="s">
        <v>297</v>
      </c>
      <c r="D9" s="2305"/>
      <c r="E9" s="2157"/>
      <c r="F9" s="2157"/>
      <c r="G9" s="2157"/>
      <c r="H9" s="2166">
        <f>SUM(E9:G9)</f>
        <v>0</v>
      </c>
      <c r="I9" s="2304"/>
      <c r="J9" s="2157"/>
      <c r="K9" s="2157">
        <f>+H9-J9</f>
        <v>0</v>
      </c>
      <c r="L9" s="2342"/>
      <c r="M9" s="2157"/>
      <c r="N9" s="2157"/>
      <c r="O9" s="2157"/>
      <c r="P9" s="2166">
        <f>SUM(M9:O9)</f>
        <v>0</v>
      </c>
      <c r="Q9" s="2342"/>
      <c r="R9" s="2157"/>
      <c r="S9" s="2342"/>
      <c r="T9" s="2157"/>
      <c r="U9" s="2157"/>
      <c r="V9" s="2157"/>
      <c r="W9" s="2166">
        <f>SUM(T9:V9)</f>
        <v>0</v>
      </c>
      <c r="X9" s="2342"/>
      <c r="Y9" s="2157"/>
    </row>
    <row r="10" spans="1:25" s="298" customFormat="1">
      <c r="B10" s="2429">
        <v>2</v>
      </c>
      <c r="C10" s="2271" t="s">
        <v>298</v>
      </c>
      <c r="D10" s="2305"/>
      <c r="E10" s="2336"/>
      <c r="F10" s="2336"/>
      <c r="G10" s="2336"/>
      <c r="H10" s="2344">
        <f t="shared" ref="H10:H23" si="0">SUM(E10:G10)</f>
        <v>0</v>
      </c>
      <c r="I10" s="2304"/>
      <c r="J10" s="2336"/>
      <c r="K10" s="2336">
        <f t="shared" ref="K10:K40" si="1">+H10-J10</f>
        <v>0</v>
      </c>
      <c r="L10" s="2342"/>
      <c r="M10" s="2336"/>
      <c r="N10" s="2336"/>
      <c r="O10" s="2336"/>
      <c r="P10" s="2344">
        <f t="shared" ref="P10:P23" si="2">SUM(M10:O10)</f>
        <v>0</v>
      </c>
      <c r="Q10" s="2342"/>
      <c r="R10" s="2336"/>
      <c r="S10" s="2342"/>
      <c r="T10" s="2336"/>
      <c r="U10" s="2336"/>
      <c r="V10" s="2336"/>
      <c r="W10" s="2344">
        <f t="shared" ref="W10:W23" si="3">SUM(T10:V10)</f>
        <v>0</v>
      </c>
      <c r="X10" s="2342"/>
      <c r="Y10" s="2336"/>
    </row>
    <row r="11" spans="1:25" s="298" customFormat="1">
      <c r="B11" s="2429">
        <v>3</v>
      </c>
      <c r="C11" s="2271" t="s">
        <v>299</v>
      </c>
      <c r="D11" s="2305"/>
      <c r="E11" s="2336"/>
      <c r="F11" s="2336"/>
      <c r="G11" s="2336"/>
      <c r="H11" s="2344">
        <f t="shared" si="0"/>
        <v>0</v>
      </c>
      <c r="I11" s="2304"/>
      <c r="J11" s="2336"/>
      <c r="K11" s="2336">
        <f t="shared" si="1"/>
        <v>0</v>
      </c>
      <c r="L11" s="2342"/>
      <c r="M11" s="2336"/>
      <c r="N11" s="2336"/>
      <c r="O11" s="2336"/>
      <c r="P11" s="2344">
        <f t="shared" si="2"/>
        <v>0</v>
      </c>
      <c r="Q11" s="2342"/>
      <c r="R11" s="2336"/>
      <c r="S11" s="2342"/>
      <c r="T11" s="2336"/>
      <c r="U11" s="2336"/>
      <c r="V11" s="2336"/>
      <c r="W11" s="2344">
        <f t="shared" si="3"/>
        <v>0</v>
      </c>
      <c r="X11" s="2342"/>
      <c r="Y11" s="2336"/>
    </row>
    <row r="12" spans="1:25" s="298" customFormat="1">
      <c r="B12" s="2429">
        <v>4</v>
      </c>
      <c r="C12" s="2271" t="s">
        <v>300</v>
      </c>
      <c r="D12" s="2305"/>
      <c r="E12" s="2336"/>
      <c r="F12" s="2336"/>
      <c r="G12" s="2336"/>
      <c r="H12" s="2344">
        <f t="shared" si="0"/>
        <v>0</v>
      </c>
      <c r="I12" s="2304"/>
      <c r="J12" s="2336"/>
      <c r="K12" s="2336">
        <f t="shared" si="1"/>
        <v>0</v>
      </c>
      <c r="L12" s="2342"/>
      <c r="M12" s="2336"/>
      <c r="N12" s="2336"/>
      <c r="O12" s="2336"/>
      <c r="P12" s="2344">
        <f t="shared" si="2"/>
        <v>0</v>
      </c>
      <c r="Q12" s="2342"/>
      <c r="R12" s="2336"/>
      <c r="S12" s="2342"/>
      <c r="T12" s="2336"/>
      <c r="U12" s="2336"/>
      <c r="V12" s="2336"/>
      <c r="W12" s="2344">
        <f t="shared" si="3"/>
        <v>0</v>
      </c>
      <c r="X12" s="2342"/>
      <c r="Y12" s="2336"/>
    </row>
    <row r="13" spans="1:25" s="298" customFormat="1">
      <c r="B13" s="2429">
        <v>5</v>
      </c>
      <c r="C13" s="2271" t="s">
        <v>301</v>
      </c>
      <c r="D13" s="2305"/>
      <c r="E13" s="2336"/>
      <c r="F13" s="2336"/>
      <c r="G13" s="2336"/>
      <c r="H13" s="2344">
        <f t="shared" si="0"/>
        <v>0</v>
      </c>
      <c r="I13" s="2304"/>
      <c r="J13" s="2336"/>
      <c r="K13" s="2336">
        <f t="shared" si="1"/>
        <v>0</v>
      </c>
      <c r="L13" s="2342"/>
      <c r="M13" s="2336"/>
      <c r="N13" s="2336"/>
      <c r="O13" s="2336"/>
      <c r="P13" s="2344">
        <f t="shared" si="2"/>
        <v>0</v>
      </c>
      <c r="Q13" s="2342"/>
      <c r="R13" s="2336"/>
      <c r="S13" s="2342"/>
      <c r="T13" s="2336"/>
      <c r="U13" s="2336"/>
      <c r="V13" s="2336"/>
      <c r="W13" s="2344">
        <f t="shared" si="3"/>
        <v>0</v>
      </c>
      <c r="X13" s="2342"/>
      <c r="Y13" s="2336"/>
    </row>
    <row r="14" spans="1:25" s="298" customFormat="1">
      <c r="B14" s="2429">
        <v>6</v>
      </c>
      <c r="C14" s="2271" t="s">
        <v>302</v>
      </c>
      <c r="D14" s="2305"/>
      <c r="E14" s="2336"/>
      <c r="F14" s="2336"/>
      <c r="G14" s="2336"/>
      <c r="H14" s="2344">
        <f t="shared" si="0"/>
        <v>0</v>
      </c>
      <c r="I14" s="2304"/>
      <c r="J14" s="2336"/>
      <c r="K14" s="2336">
        <f t="shared" si="1"/>
        <v>0</v>
      </c>
      <c r="L14" s="2342"/>
      <c r="M14" s="2336"/>
      <c r="N14" s="2336"/>
      <c r="O14" s="2336"/>
      <c r="P14" s="2344">
        <f t="shared" si="2"/>
        <v>0</v>
      </c>
      <c r="Q14" s="2342"/>
      <c r="R14" s="2336"/>
      <c r="S14" s="2342"/>
      <c r="T14" s="2336"/>
      <c r="U14" s="2336"/>
      <c r="V14" s="2336"/>
      <c r="W14" s="2344">
        <f t="shared" si="3"/>
        <v>0</v>
      </c>
      <c r="X14" s="2342"/>
      <c r="Y14" s="2336"/>
    </row>
    <row r="15" spans="1:25" s="298" customFormat="1">
      <c r="B15" s="2429">
        <v>7</v>
      </c>
      <c r="C15" s="2271" t="s">
        <v>171</v>
      </c>
      <c r="D15" s="2305"/>
      <c r="E15" s="2336"/>
      <c r="F15" s="2336"/>
      <c r="G15" s="2336"/>
      <c r="H15" s="2344">
        <f t="shared" si="0"/>
        <v>0</v>
      </c>
      <c r="I15" s="2304"/>
      <c r="J15" s="2336"/>
      <c r="K15" s="2336">
        <f t="shared" si="1"/>
        <v>0</v>
      </c>
      <c r="L15" s="2342"/>
      <c r="M15" s="2336"/>
      <c r="N15" s="2336"/>
      <c r="O15" s="2336"/>
      <c r="P15" s="2344">
        <f t="shared" si="2"/>
        <v>0</v>
      </c>
      <c r="Q15" s="2342"/>
      <c r="R15" s="2336"/>
      <c r="S15" s="2342"/>
      <c r="T15" s="2336"/>
      <c r="U15" s="2336"/>
      <c r="V15" s="2336"/>
      <c r="W15" s="2344">
        <f t="shared" si="3"/>
        <v>0</v>
      </c>
      <c r="X15" s="2342"/>
      <c r="Y15" s="2336"/>
    </row>
    <row r="16" spans="1:25" s="298" customFormat="1">
      <c r="B16" s="2429">
        <v>8</v>
      </c>
      <c r="C16" s="2271" t="s">
        <v>303</v>
      </c>
      <c r="D16" s="2305"/>
      <c r="E16" s="2336"/>
      <c r="F16" s="2336"/>
      <c r="G16" s="2336"/>
      <c r="H16" s="2344">
        <f t="shared" si="0"/>
        <v>0</v>
      </c>
      <c r="I16" s="2304"/>
      <c r="J16" s="2336"/>
      <c r="K16" s="2336">
        <f t="shared" si="1"/>
        <v>0</v>
      </c>
      <c r="L16" s="2342"/>
      <c r="M16" s="2336"/>
      <c r="N16" s="2336"/>
      <c r="O16" s="2336"/>
      <c r="P16" s="2344">
        <f t="shared" si="2"/>
        <v>0</v>
      </c>
      <c r="Q16" s="2342"/>
      <c r="R16" s="2336"/>
      <c r="S16" s="2342"/>
      <c r="T16" s="2336"/>
      <c r="U16" s="2336"/>
      <c r="V16" s="2336"/>
      <c r="W16" s="2344">
        <f t="shared" si="3"/>
        <v>0</v>
      </c>
      <c r="X16" s="2342"/>
      <c r="Y16" s="2336"/>
    </row>
    <row r="17" spans="2:25" s="298" customFormat="1">
      <c r="B17" s="2429">
        <v>9</v>
      </c>
      <c r="C17" s="2271" t="s">
        <v>304</v>
      </c>
      <c r="D17" s="2305"/>
      <c r="E17" s="2336"/>
      <c r="F17" s="2336"/>
      <c r="G17" s="2336"/>
      <c r="H17" s="2344">
        <f t="shared" si="0"/>
        <v>0</v>
      </c>
      <c r="I17" s="2304"/>
      <c r="J17" s="2336"/>
      <c r="K17" s="2336">
        <f t="shared" si="1"/>
        <v>0</v>
      </c>
      <c r="L17" s="2342"/>
      <c r="M17" s="2336"/>
      <c r="N17" s="2336"/>
      <c r="O17" s="2336"/>
      <c r="P17" s="2344">
        <f t="shared" si="2"/>
        <v>0</v>
      </c>
      <c r="Q17" s="2342"/>
      <c r="R17" s="2336"/>
      <c r="S17" s="2342"/>
      <c r="T17" s="2336"/>
      <c r="U17" s="2336"/>
      <c r="V17" s="2336"/>
      <c r="W17" s="2344">
        <f t="shared" si="3"/>
        <v>0</v>
      </c>
      <c r="X17" s="2342"/>
      <c r="Y17" s="2336"/>
    </row>
    <row r="18" spans="2:25" s="298" customFormat="1">
      <c r="B18" s="2429">
        <v>10</v>
      </c>
      <c r="C18" s="2271" t="s">
        <v>305</v>
      </c>
      <c r="D18" s="2305"/>
      <c r="E18" s="2336"/>
      <c r="F18" s="2336"/>
      <c r="G18" s="2336"/>
      <c r="H18" s="2344">
        <f t="shared" si="0"/>
        <v>0</v>
      </c>
      <c r="I18" s="2304"/>
      <c r="J18" s="2336"/>
      <c r="K18" s="2336">
        <f t="shared" si="1"/>
        <v>0</v>
      </c>
      <c r="L18" s="2342"/>
      <c r="M18" s="2336"/>
      <c r="N18" s="2336"/>
      <c r="O18" s="2336"/>
      <c r="P18" s="2344">
        <f t="shared" si="2"/>
        <v>0</v>
      </c>
      <c r="Q18" s="2342"/>
      <c r="R18" s="2336"/>
      <c r="S18" s="2342"/>
      <c r="T18" s="2336"/>
      <c r="U18" s="2336"/>
      <c r="V18" s="2336"/>
      <c r="W18" s="2344">
        <f t="shared" si="3"/>
        <v>0</v>
      </c>
      <c r="X18" s="2342"/>
      <c r="Y18" s="2336"/>
    </row>
    <row r="19" spans="2:25" s="298" customFormat="1">
      <c r="B19" s="2429">
        <v>11</v>
      </c>
      <c r="C19" s="2271" t="s">
        <v>362</v>
      </c>
      <c r="D19" s="2305"/>
      <c r="E19" s="2336"/>
      <c r="F19" s="2336"/>
      <c r="G19" s="2336"/>
      <c r="H19" s="2344">
        <f t="shared" si="0"/>
        <v>0</v>
      </c>
      <c r="I19" s="2304"/>
      <c r="J19" s="2336"/>
      <c r="K19" s="2336">
        <f t="shared" si="1"/>
        <v>0</v>
      </c>
      <c r="L19" s="2342"/>
      <c r="M19" s="2336"/>
      <c r="N19" s="2336"/>
      <c r="O19" s="2336"/>
      <c r="P19" s="2344">
        <f t="shared" si="2"/>
        <v>0</v>
      </c>
      <c r="Q19" s="2342"/>
      <c r="R19" s="2336"/>
      <c r="S19" s="2342"/>
      <c r="T19" s="2336"/>
      <c r="U19" s="2336"/>
      <c r="V19" s="2336"/>
      <c r="W19" s="2344">
        <f t="shared" si="3"/>
        <v>0</v>
      </c>
      <c r="X19" s="2342"/>
      <c r="Y19" s="2336"/>
    </row>
    <row r="20" spans="2:25" s="298" customFormat="1">
      <c r="B20" s="2429">
        <v>12</v>
      </c>
      <c r="C20" s="2271" t="s">
        <v>306</v>
      </c>
      <c r="D20" s="2305"/>
      <c r="E20" s="2336"/>
      <c r="F20" s="2336"/>
      <c r="G20" s="2336"/>
      <c r="H20" s="2344">
        <f t="shared" si="0"/>
        <v>0</v>
      </c>
      <c r="I20" s="2304"/>
      <c r="J20" s="2336"/>
      <c r="K20" s="2336">
        <f t="shared" si="1"/>
        <v>0</v>
      </c>
      <c r="L20" s="2342"/>
      <c r="M20" s="2336"/>
      <c r="N20" s="2336"/>
      <c r="O20" s="2336"/>
      <c r="P20" s="2344">
        <f t="shared" si="2"/>
        <v>0</v>
      </c>
      <c r="Q20" s="2342"/>
      <c r="R20" s="2336"/>
      <c r="S20" s="2342"/>
      <c r="T20" s="2336"/>
      <c r="U20" s="2336"/>
      <c r="V20" s="2336"/>
      <c r="W20" s="2344">
        <f t="shared" si="3"/>
        <v>0</v>
      </c>
      <c r="X20" s="2342"/>
      <c r="Y20" s="2336"/>
    </row>
    <row r="21" spans="2:25" s="298" customFormat="1">
      <c r="B21" s="2429">
        <v>13</v>
      </c>
      <c r="C21" s="2271" t="s">
        <v>308</v>
      </c>
      <c r="D21" s="2305"/>
      <c r="E21" s="2336"/>
      <c r="F21" s="2336"/>
      <c r="G21" s="2336"/>
      <c r="H21" s="2344">
        <f t="shared" si="0"/>
        <v>0</v>
      </c>
      <c r="I21" s="2304"/>
      <c r="J21" s="2336"/>
      <c r="K21" s="2336">
        <f t="shared" si="1"/>
        <v>0</v>
      </c>
      <c r="L21" s="2342"/>
      <c r="M21" s="2336"/>
      <c r="N21" s="2336"/>
      <c r="O21" s="2336"/>
      <c r="P21" s="2344">
        <f t="shared" si="2"/>
        <v>0</v>
      </c>
      <c r="Q21" s="2342"/>
      <c r="R21" s="2336"/>
      <c r="S21" s="2342"/>
      <c r="T21" s="2336"/>
      <c r="U21" s="2336"/>
      <c r="V21" s="2336"/>
      <c r="W21" s="2344">
        <f t="shared" si="3"/>
        <v>0</v>
      </c>
      <c r="X21" s="2342"/>
      <c r="Y21" s="2336"/>
    </row>
    <row r="22" spans="2:25" s="298" customFormat="1">
      <c r="B22" s="2429">
        <v>14</v>
      </c>
      <c r="C22" s="2271" t="s">
        <v>278</v>
      </c>
      <c r="D22" s="2305"/>
      <c r="E22" s="2336"/>
      <c r="F22" s="2336"/>
      <c r="G22" s="2336"/>
      <c r="H22" s="2344">
        <f t="shared" si="0"/>
        <v>0</v>
      </c>
      <c r="I22" s="2304"/>
      <c r="J22" s="2336"/>
      <c r="K22" s="2336">
        <f t="shared" si="1"/>
        <v>0</v>
      </c>
      <c r="L22" s="2342"/>
      <c r="M22" s="2336"/>
      <c r="N22" s="2336"/>
      <c r="O22" s="2336"/>
      <c r="P22" s="2344">
        <f t="shared" si="2"/>
        <v>0</v>
      </c>
      <c r="Q22" s="2342"/>
      <c r="R22" s="2336"/>
      <c r="S22" s="2342"/>
      <c r="T22" s="2336"/>
      <c r="U22" s="2336"/>
      <c r="V22" s="2336"/>
      <c r="W22" s="2344">
        <f t="shared" si="3"/>
        <v>0</v>
      </c>
      <c r="X22" s="2342"/>
      <c r="Y22" s="2336"/>
    </row>
    <row r="23" spans="2:25" s="298" customFormat="1">
      <c r="B23" s="2429">
        <v>15</v>
      </c>
      <c r="C23" s="2271" t="s">
        <v>282</v>
      </c>
      <c r="D23" s="2305"/>
      <c r="E23" s="2336"/>
      <c r="F23" s="2336"/>
      <c r="G23" s="2336"/>
      <c r="H23" s="2344">
        <f t="shared" si="0"/>
        <v>0</v>
      </c>
      <c r="I23" s="2304"/>
      <c r="J23" s="2336"/>
      <c r="K23" s="2336">
        <f t="shared" si="1"/>
        <v>0</v>
      </c>
      <c r="L23" s="2342"/>
      <c r="M23" s="2336"/>
      <c r="N23" s="2336"/>
      <c r="O23" s="2336"/>
      <c r="P23" s="2344">
        <f t="shared" si="2"/>
        <v>0</v>
      </c>
      <c r="Q23" s="2342"/>
      <c r="R23" s="2336"/>
      <c r="S23" s="2342"/>
      <c r="T23" s="2336"/>
      <c r="U23" s="2336"/>
      <c r="V23" s="2336"/>
      <c r="W23" s="2344">
        <f t="shared" si="3"/>
        <v>0</v>
      </c>
      <c r="X23" s="2342"/>
      <c r="Y23" s="2336"/>
    </row>
    <row r="24" spans="2:25" s="298" customFormat="1" ht="4.5" customHeight="1">
      <c r="B24" s="2429"/>
      <c r="C24" s="2271"/>
      <c r="D24" s="2305"/>
      <c r="E24" s="2336"/>
      <c r="F24" s="2336"/>
      <c r="G24" s="2336"/>
      <c r="H24" s="2336"/>
      <c r="I24" s="2304"/>
      <c r="J24" s="2336"/>
      <c r="K24" s="2336"/>
      <c r="L24" s="2342"/>
      <c r="M24" s="2336"/>
      <c r="N24" s="2336"/>
      <c r="O24" s="2336"/>
      <c r="P24" s="2336"/>
      <c r="Q24" s="2342"/>
      <c r="R24" s="2336"/>
      <c r="S24" s="2342"/>
      <c r="T24" s="2336"/>
      <c r="U24" s="2336"/>
      <c r="V24" s="2336"/>
      <c r="W24" s="2336"/>
      <c r="X24" s="2342"/>
      <c r="Y24" s="2336"/>
    </row>
    <row r="25" spans="2:25" s="210" customFormat="1">
      <c r="B25" s="2117">
        <v>16</v>
      </c>
      <c r="C25" s="2115" t="s">
        <v>336</v>
      </c>
      <c r="D25" s="2306"/>
      <c r="E25" s="2200">
        <v>0</v>
      </c>
      <c r="F25" s="2200">
        <v>0</v>
      </c>
      <c r="G25" s="2200">
        <v>0</v>
      </c>
      <c r="H25" s="2200">
        <f>SUM(E25:G25)</f>
        <v>0</v>
      </c>
      <c r="I25" s="2304"/>
      <c r="J25" s="2200">
        <v>0</v>
      </c>
      <c r="K25" s="2200">
        <f t="shared" si="1"/>
        <v>0</v>
      </c>
      <c r="L25" s="2342"/>
      <c r="M25" s="2200">
        <v>0</v>
      </c>
      <c r="N25" s="2200">
        <v>0</v>
      </c>
      <c r="O25" s="2200">
        <v>0</v>
      </c>
      <c r="P25" s="2200">
        <f>SUM(M25:O25)</f>
        <v>0</v>
      </c>
      <c r="Q25" s="2342"/>
      <c r="R25" s="2200">
        <v>0</v>
      </c>
      <c r="S25" s="2342"/>
      <c r="T25" s="2200">
        <v>0</v>
      </c>
      <c r="U25" s="2200">
        <v>0</v>
      </c>
      <c r="V25" s="2200">
        <v>0</v>
      </c>
      <c r="W25" s="2200">
        <f>SUM(T25:V25)</f>
        <v>0</v>
      </c>
      <c r="X25" s="2342"/>
      <c r="Y25" s="2200">
        <v>0</v>
      </c>
    </row>
    <row r="26" spans="2:25" s="210" customFormat="1">
      <c r="B26" s="2117">
        <v>17</v>
      </c>
      <c r="C26" s="2115" t="s">
        <v>1153</v>
      </c>
      <c r="D26" s="2306"/>
      <c r="E26" s="2200">
        <f>E9+E10+E11+E12+E13-E14-E15-E16-E17-E18-E19-E20+E21+E22-E23</f>
        <v>0</v>
      </c>
      <c r="F26" s="2200">
        <f>F9+F10+F11+F12+F13-F14-F15-F16-F17-F18-F19-F20+F21+F22-F23</f>
        <v>0</v>
      </c>
      <c r="G26" s="2200">
        <f t="shared" ref="G26" si="4">G9+G10+G11+G12+G13-G14-G15-G16-G17-G18-G19-G20+G21+G22-G23</f>
        <v>0</v>
      </c>
      <c r="H26" s="2200">
        <f>H9+H10+H11+H12+H13-H14-H15-H16-H17-H18-H19-H20+H21+H22-H23</f>
        <v>0</v>
      </c>
      <c r="I26" s="2304"/>
      <c r="J26" s="2200">
        <f t="shared" ref="J26" si="5">J9+J10+J11+J12+J13-J14-J15-J16-J17-J18-J19-J20+J21+J22-J23</f>
        <v>0</v>
      </c>
      <c r="K26" s="2200">
        <f t="shared" si="1"/>
        <v>0</v>
      </c>
      <c r="L26" s="2342"/>
      <c r="M26" s="2200">
        <f>M9+M10+M11+M12+M13-M14-M15-M16-M17-M18-M19-M20-M21+M22-M23</f>
        <v>0</v>
      </c>
      <c r="N26" s="2200">
        <f>N9+N10+N11+N12+N13-N14-N15-N16-N17-N18-N19-N20-N21+N22-N23</f>
        <v>0</v>
      </c>
      <c r="O26" s="2200">
        <f>O9+O10+O11+O12+O13-O14-O15-O16-O17-O18-O19-O20-O21+O22-O23</f>
        <v>0</v>
      </c>
      <c r="P26" s="2200">
        <f>P9+P10+P11+P12+P13-P14-P15-P16-P17-P18-P19-P20-P21+P22-P23</f>
        <v>0</v>
      </c>
      <c r="Q26" s="2342"/>
      <c r="R26" s="2200">
        <f>R9+R10+R11+R12+R13-R14-R15-R16-R17-R18-R19-R20-R21+R22-R23</f>
        <v>0</v>
      </c>
      <c r="S26" s="2342"/>
      <c r="T26" s="2200">
        <f>T9+T10+T11+T12+T13-T14-T15-T16-T17-T18-T19-T20-T21+T22-T23</f>
        <v>0</v>
      </c>
      <c r="U26" s="2200">
        <f>U9+U10+U11+U12+U13-U14-U15-U16-U17-U18-U19-U20-U21+U22-U23</f>
        <v>0</v>
      </c>
      <c r="V26" s="2200">
        <f>V9+V10+V11+V12+V13-V14-V15-V16-V17-V18-V19-V20-V21+V22-V23</f>
        <v>0</v>
      </c>
      <c r="W26" s="2200">
        <f>W9+W10+W11+W12+W13-W14-W15-W16-W17-W18-W19-W20-W21+W22-W23</f>
        <v>0</v>
      </c>
      <c r="X26" s="2342"/>
      <c r="Y26" s="2200">
        <f>Y9+Y10+Y11+Y12+Y13-Y14-Y15-Y16-Y17-Y18-Y19-Y20-Y21+Y22-Y23</f>
        <v>0</v>
      </c>
    </row>
    <row r="27" spans="2:25" s="298" customFormat="1" ht="4.5" customHeight="1">
      <c r="B27" s="2429"/>
      <c r="C27" s="2271"/>
      <c r="D27" s="2305"/>
      <c r="E27" s="2336"/>
      <c r="F27" s="2336"/>
      <c r="G27" s="2336"/>
      <c r="H27" s="2336"/>
      <c r="I27" s="2304"/>
      <c r="J27" s="2336"/>
      <c r="K27" s="2336"/>
      <c r="L27" s="2342"/>
      <c r="M27" s="2336"/>
      <c r="N27" s="2336"/>
      <c r="O27" s="2336"/>
      <c r="P27" s="2336"/>
      <c r="Q27" s="2342"/>
      <c r="R27" s="2336"/>
      <c r="S27" s="2342"/>
      <c r="T27" s="2336"/>
      <c r="U27" s="2336"/>
      <c r="V27" s="2336"/>
      <c r="W27" s="2336"/>
      <c r="X27" s="2342"/>
      <c r="Y27" s="2336"/>
    </row>
    <row r="28" spans="2:25" s="298" customFormat="1">
      <c r="B28" s="2429">
        <v>18</v>
      </c>
      <c r="C28" s="2271" t="s">
        <v>309</v>
      </c>
      <c r="D28" s="2305"/>
      <c r="E28" s="2336"/>
      <c r="F28" s="2336"/>
      <c r="G28" s="2336"/>
      <c r="H28" s="2344">
        <f>SUM(E28:G28)</f>
        <v>0</v>
      </c>
      <c r="I28" s="2304"/>
      <c r="J28" s="2336"/>
      <c r="K28" s="2336">
        <f t="shared" si="1"/>
        <v>0</v>
      </c>
      <c r="L28" s="2342"/>
      <c r="M28" s="2336"/>
      <c r="N28" s="2336"/>
      <c r="O28" s="2336"/>
      <c r="P28" s="2344">
        <f>SUM(M28:O28)</f>
        <v>0</v>
      </c>
      <c r="Q28" s="2342"/>
      <c r="R28" s="2336"/>
      <c r="S28" s="2342"/>
      <c r="T28" s="2336"/>
      <c r="U28" s="2336"/>
      <c r="V28" s="2336"/>
      <c r="W28" s="2344">
        <f>SUM(T28:V28)</f>
        <v>0</v>
      </c>
      <c r="X28" s="2342"/>
      <c r="Y28" s="2336"/>
    </row>
    <row r="29" spans="2:25" s="298" customFormat="1">
      <c r="B29" s="2429">
        <v>19</v>
      </c>
      <c r="C29" s="2271" t="s">
        <v>310</v>
      </c>
      <c r="D29" s="2305"/>
      <c r="E29" s="2336"/>
      <c r="F29" s="2336"/>
      <c r="G29" s="2336"/>
      <c r="H29" s="2344">
        <f>SUM(E29:G29)</f>
        <v>0</v>
      </c>
      <c r="I29" s="2304"/>
      <c r="J29" s="2336"/>
      <c r="K29" s="2336">
        <f t="shared" si="1"/>
        <v>0</v>
      </c>
      <c r="L29" s="2342"/>
      <c r="M29" s="2336"/>
      <c r="N29" s="2336"/>
      <c r="O29" s="2336"/>
      <c r="P29" s="2344">
        <f>SUM(M29:O29)</f>
        <v>0</v>
      </c>
      <c r="Q29" s="2342"/>
      <c r="R29" s="2336"/>
      <c r="S29" s="2342"/>
      <c r="T29" s="2336"/>
      <c r="U29" s="2336"/>
      <c r="V29" s="2336"/>
      <c r="W29" s="2344">
        <f>SUM(T29:V29)</f>
        <v>0</v>
      </c>
      <c r="X29" s="2342"/>
      <c r="Y29" s="2336"/>
    </row>
    <row r="30" spans="2:25" s="298" customFormat="1" ht="4.5" customHeight="1">
      <c r="B30" s="2429"/>
      <c r="C30" s="2271"/>
      <c r="D30" s="2305"/>
      <c r="E30" s="2336"/>
      <c r="F30" s="2336"/>
      <c r="G30" s="2336"/>
      <c r="H30" s="2336"/>
      <c r="I30" s="2304"/>
      <c r="J30" s="2336"/>
      <c r="K30" s="2336"/>
      <c r="L30" s="2342"/>
      <c r="M30" s="2336"/>
      <c r="N30" s="2336"/>
      <c r="O30" s="2336"/>
      <c r="P30" s="2336"/>
      <c r="Q30" s="2342"/>
      <c r="R30" s="2336"/>
      <c r="S30" s="2342"/>
      <c r="T30" s="2336"/>
      <c r="U30" s="2336"/>
      <c r="V30" s="2336"/>
      <c r="W30" s="2336"/>
      <c r="X30" s="2342"/>
      <c r="Y30" s="2336"/>
    </row>
    <row r="31" spans="2:25" s="210" customFormat="1">
      <c r="B31" s="2117">
        <v>20</v>
      </c>
      <c r="C31" s="2115" t="s">
        <v>1154</v>
      </c>
      <c r="D31" s="2306"/>
      <c r="E31" s="2200">
        <f>E26-E28</f>
        <v>0</v>
      </c>
      <c r="F31" s="2200">
        <f>F26-F28</f>
        <v>0</v>
      </c>
      <c r="G31" s="2200">
        <f>G26-G28</f>
        <v>0</v>
      </c>
      <c r="H31" s="2200">
        <f>H26-H28</f>
        <v>0</v>
      </c>
      <c r="I31" s="2304"/>
      <c r="J31" s="2200">
        <f t="shared" ref="J31" si="6">J26-J28</f>
        <v>0</v>
      </c>
      <c r="K31" s="2200">
        <f t="shared" si="1"/>
        <v>0</v>
      </c>
      <c r="L31" s="2342"/>
      <c r="M31" s="2200">
        <f>M26-M28</f>
        <v>0</v>
      </c>
      <c r="N31" s="2200">
        <f>N26-N28</f>
        <v>0</v>
      </c>
      <c r="O31" s="2200">
        <f>O26-O28</f>
        <v>0</v>
      </c>
      <c r="P31" s="2200">
        <f>P26-P28</f>
        <v>0</v>
      </c>
      <c r="Q31" s="2342"/>
      <c r="R31" s="2200">
        <f>R26-R28</f>
        <v>0</v>
      </c>
      <c r="S31" s="2342"/>
      <c r="T31" s="2200">
        <f>T26-T28</f>
        <v>0</v>
      </c>
      <c r="U31" s="2200">
        <f>U26-U28</f>
        <v>0</v>
      </c>
      <c r="V31" s="2200">
        <f>V26-V28</f>
        <v>0</v>
      </c>
      <c r="W31" s="2200">
        <f>W26-W28</f>
        <v>0</v>
      </c>
      <c r="X31" s="2342"/>
      <c r="Y31" s="2200">
        <f>Y26-Y28</f>
        <v>0</v>
      </c>
    </row>
    <row r="32" spans="2:25" s="298" customFormat="1" ht="4.5" customHeight="1">
      <c r="B32" s="2429"/>
      <c r="C32" s="2271"/>
      <c r="D32" s="2305"/>
      <c r="E32" s="2336"/>
      <c r="F32" s="2336"/>
      <c r="G32" s="2336"/>
      <c r="H32" s="2336"/>
      <c r="I32" s="2304"/>
      <c r="J32" s="2336"/>
      <c r="K32" s="2336"/>
      <c r="L32" s="2342"/>
      <c r="M32" s="2336"/>
      <c r="N32" s="2336"/>
      <c r="O32" s="2336"/>
      <c r="P32" s="2336"/>
      <c r="Q32" s="2342"/>
      <c r="R32" s="2336"/>
      <c r="S32" s="2342"/>
      <c r="T32" s="2336"/>
      <c r="U32" s="2336"/>
      <c r="V32" s="2336"/>
      <c r="W32" s="2336"/>
      <c r="X32" s="2342"/>
      <c r="Y32" s="2336"/>
    </row>
    <row r="33" spans="2:25" s="298" customFormat="1">
      <c r="B33" s="2429">
        <v>21</v>
      </c>
      <c r="C33" s="2271" t="s">
        <v>311</v>
      </c>
      <c r="D33" s="2305"/>
      <c r="E33" s="2336"/>
      <c r="F33" s="2336"/>
      <c r="G33" s="2336"/>
      <c r="H33" s="2344">
        <f>SUM(E33:G33)</f>
        <v>0</v>
      </c>
      <c r="I33" s="2304"/>
      <c r="J33" s="2336"/>
      <c r="K33" s="2336">
        <f t="shared" si="1"/>
        <v>0</v>
      </c>
      <c r="L33" s="2342"/>
      <c r="M33" s="2336"/>
      <c r="N33" s="2336"/>
      <c r="O33" s="2336"/>
      <c r="P33" s="2344">
        <f>SUM(M33:O33)</f>
        <v>0</v>
      </c>
      <c r="Q33" s="2342"/>
      <c r="R33" s="2336"/>
      <c r="S33" s="2342"/>
      <c r="T33" s="2336"/>
      <c r="U33" s="2336"/>
      <c r="V33" s="2336"/>
      <c r="W33" s="2344">
        <f>SUM(T33:V33)</f>
        <v>0</v>
      </c>
      <c r="X33" s="2342"/>
      <c r="Y33" s="2336"/>
    </row>
    <row r="34" spans="2:25" s="298" customFormat="1">
      <c r="B34" s="2429">
        <v>22</v>
      </c>
      <c r="C34" s="2271" t="s">
        <v>363</v>
      </c>
      <c r="D34" s="2305"/>
      <c r="E34" s="2336"/>
      <c r="F34" s="2336"/>
      <c r="G34" s="2336"/>
      <c r="H34" s="2344">
        <f>SUM(E34:G34)</f>
        <v>0</v>
      </c>
      <c r="I34" s="2304"/>
      <c r="J34" s="2336"/>
      <c r="K34" s="2336">
        <f t="shared" si="1"/>
        <v>0</v>
      </c>
      <c r="L34" s="2342"/>
      <c r="M34" s="2336"/>
      <c r="N34" s="2336"/>
      <c r="O34" s="2336"/>
      <c r="P34" s="2344">
        <f>SUM(M34:O34)</f>
        <v>0</v>
      </c>
      <c r="Q34" s="2342"/>
      <c r="R34" s="2336"/>
      <c r="S34" s="2342"/>
      <c r="T34" s="2336"/>
      <c r="U34" s="2336"/>
      <c r="V34" s="2336"/>
      <c r="W34" s="2344">
        <f>SUM(T34:V34)</f>
        <v>0</v>
      </c>
      <c r="X34" s="2342"/>
      <c r="Y34" s="2336"/>
    </row>
    <row r="35" spans="2:25" s="298" customFormat="1" ht="4.5" customHeight="1">
      <c r="B35" s="2429"/>
      <c r="C35" s="2271"/>
      <c r="D35" s="2305"/>
      <c r="E35" s="2336"/>
      <c r="F35" s="2336"/>
      <c r="G35" s="2336"/>
      <c r="H35" s="2336"/>
      <c r="I35" s="2304"/>
      <c r="J35" s="2336"/>
      <c r="K35" s="2336"/>
      <c r="L35" s="2342"/>
      <c r="M35" s="2336"/>
      <c r="N35" s="2336"/>
      <c r="O35" s="2336"/>
      <c r="P35" s="2336"/>
      <c r="Q35" s="2342"/>
      <c r="R35" s="2336"/>
      <c r="S35" s="2342"/>
      <c r="T35" s="2336"/>
      <c r="U35" s="2336"/>
      <c r="V35" s="2336"/>
      <c r="W35" s="2336"/>
      <c r="X35" s="2342"/>
      <c r="Y35" s="2336"/>
    </row>
    <row r="36" spans="2:25" s="210" customFormat="1">
      <c r="B36" s="2117">
        <v>23</v>
      </c>
      <c r="C36" s="2115" t="s">
        <v>313</v>
      </c>
      <c r="D36" s="2306"/>
      <c r="E36" s="2200">
        <f>E31+E33-E34</f>
        <v>0</v>
      </c>
      <c r="F36" s="2200">
        <f>F31+F33-F34</f>
        <v>0</v>
      </c>
      <c r="G36" s="2200">
        <f>G31+G33-G34</f>
        <v>0</v>
      </c>
      <c r="H36" s="2200">
        <f>H31+H33-H34</f>
        <v>0</v>
      </c>
      <c r="I36" s="2304"/>
      <c r="J36" s="2200">
        <f t="shared" ref="J36" si="7">J31+J33-J34</f>
        <v>0</v>
      </c>
      <c r="K36" s="2200">
        <f t="shared" si="1"/>
        <v>0</v>
      </c>
      <c r="L36" s="2342"/>
      <c r="M36" s="2200">
        <f>M31+M33-M34</f>
        <v>0</v>
      </c>
      <c r="N36" s="2200">
        <f>N31+N33-N34</f>
        <v>0</v>
      </c>
      <c r="O36" s="2200">
        <f>O31+O33-O34</f>
        <v>0</v>
      </c>
      <c r="P36" s="2200">
        <f>P31+P33-P34</f>
        <v>0</v>
      </c>
      <c r="Q36" s="2342"/>
      <c r="R36" s="2200">
        <f>R31+R33-R34</f>
        <v>0</v>
      </c>
      <c r="S36" s="2342"/>
      <c r="T36" s="2200">
        <f>T31+T33-T34</f>
        <v>0</v>
      </c>
      <c r="U36" s="2200">
        <f>U31+U33-U34</f>
        <v>0</v>
      </c>
      <c r="V36" s="2200">
        <f>V31+V33-V34</f>
        <v>0</v>
      </c>
      <c r="W36" s="2200">
        <f>W31+W33-W34</f>
        <v>0</v>
      </c>
      <c r="X36" s="2342"/>
      <c r="Y36" s="2200">
        <f>Y31+Y33-Y34</f>
        <v>0</v>
      </c>
    </row>
    <row r="37" spans="2:25" s="298" customFormat="1" ht="4.5" customHeight="1">
      <c r="B37" s="2429"/>
      <c r="C37" s="2271"/>
      <c r="D37" s="2305"/>
      <c r="E37" s="2336"/>
      <c r="F37" s="2336"/>
      <c r="G37" s="2336"/>
      <c r="H37" s="2336"/>
      <c r="I37" s="2304"/>
      <c r="J37" s="2336"/>
      <c r="K37" s="2336"/>
      <c r="L37" s="2342"/>
      <c r="M37" s="2336"/>
      <c r="N37" s="2336"/>
      <c r="O37" s="2336"/>
      <c r="P37" s="2336"/>
      <c r="Q37" s="2342"/>
      <c r="R37" s="2336"/>
      <c r="S37" s="2342"/>
      <c r="T37" s="2336"/>
      <c r="U37" s="2336"/>
      <c r="V37" s="2336"/>
      <c r="W37" s="2336"/>
      <c r="X37" s="2342"/>
      <c r="Y37" s="2336"/>
    </row>
    <row r="38" spans="2:25" s="298" customFormat="1">
      <c r="B38" s="2429">
        <v>24</v>
      </c>
      <c r="C38" s="2271" t="s">
        <v>296</v>
      </c>
      <c r="D38" s="2305"/>
      <c r="E38" s="2336"/>
      <c r="F38" s="2336"/>
      <c r="G38" s="2336"/>
      <c r="H38" s="2344">
        <f>SUM(E38:G38)</f>
        <v>0</v>
      </c>
      <c r="I38" s="2304"/>
      <c r="J38" s="2336"/>
      <c r="K38" s="2336">
        <f t="shared" si="1"/>
        <v>0</v>
      </c>
      <c r="L38" s="2342"/>
      <c r="M38" s="2336"/>
      <c r="N38" s="2336"/>
      <c r="O38" s="2336"/>
      <c r="P38" s="2344">
        <f>SUM(M38:O38)</f>
        <v>0</v>
      </c>
      <c r="Q38" s="2342"/>
      <c r="R38" s="2336"/>
      <c r="S38" s="2342"/>
      <c r="T38" s="2336"/>
      <c r="U38" s="2336"/>
      <c r="V38" s="2336"/>
      <c r="W38" s="2344">
        <f>SUM(T38:V38)</f>
        <v>0</v>
      </c>
      <c r="X38" s="2342"/>
      <c r="Y38" s="2336"/>
    </row>
    <row r="39" spans="2:25" s="298" customFormat="1" ht="4.5" customHeight="1">
      <c r="B39" s="2429"/>
      <c r="C39" s="2271"/>
      <c r="D39" s="2305"/>
      <c r="E39" s="2336"/>
      <c r="F39" s="2336"/>
      <c r="G39" s="2336"/>
      <c r="H39" s="2336"/>
      <c r="I39" s="2304"/>
      <c r="J39" s="2336"/>
      <c r="K39" s="2336"/>
      <c r="L39" s="2342"/>
      <c r="M39" s="2336"/>
      <c r="N39" s="2336"/>
      <c r="O39" s="2336"/>
      <c r="P39" s="2336"/>
      <c r="Q39" s="2342"/>
      <c r="R39" s="2336"/>
      <c r="S39" s="2342"/>
      <c r="T39" s="2336"/>
      <c r="U39" s="2336"/>
      <c r="V39" s="2336"/>
      <c r="W39" s="2336"/>
      <c r="X39" s="2342"/>
      <c r="Y39" s="2336"/>
    </row>
    <row r="40" spans="2:25" s="210" customFormat="1">
      <c r="B40" s="2117">
        <v>25</v>
      </c>
      <c r="C40" s="2115" t="s">
        <v>261</v>
      </c>
      <c r="D40" s="2306"/>
      <c r="E40" s="2200"/>
      <c r="F40" s="2200"/>
      <c r="G40" s="2200"/>
      <c r="H40" s="2200"/>
      <c r="I40" s="2304"/>
      <c r="J40" s="2200"/>
      <c r="K40" s="2200">
        <f t="shared" si="1"/>
        <v>0</v>
      </c>
      <c r="L40" s="2342"/>
      <c r="M40" s="2200"/>
      <c r="N40" s="2200"/>
      <c r="O40" s="2200"/>
      <c r="P40" s="2200"/>
      <c r="Q40" s="2342"/>
      <c r="R40" s="2200"/>
      <c r="S40" s="2342"/>
      <c r="T40" s="2200"/>
      <c r="U40" s="2200"/>
      <c r="V40" s="2200"/>
      <c r="W40" s="2200"/>
      <c r="X40" s="2342"/>
      <c r="Y40" s="2200"/>
    </row>
    <row r="41" spans="2:25">
      <c r="B41" s="2304"/>
      <c r="C41" s="2304"/>
      <c r="D41" s="2307"/>
      <c r="E41" s="2345"/>
      <c r="F41" s="2345"/>
      <c r="G41" s="2345"/>
      <c r="H41" s="2345"/>
      <c r="I41" s="2304"/>
      <c r="J41" s="2345"/>
      <c r="K41" s="2345"/>
      <c r="L41" s="2304"/>
      <c r="M41" s="2345"/>
      <c r="N41" s="2345"/>
      <c r="O41" s="2345"/>
      <c r="P41" s="2345"/>
      <c r="Q41" s="2345">
        <v>0</v>
      </c>
      <c r="R41" s="2345"/>
      <c r="S41" s="2345"/>
      <c r="T41" s="2345"/>
      <c r="U41" s="2345"/>
      <c r="V41" s="2345"/>
      <c r="W41" s="2345"/>
      <c r="X41" s="2345">
        <v>0</v>
      </c>
      <c r="Y41" s="2345"/>
    </row>
    <row r="42" spans="2:25">
      <c r="B42" s="2304"/>
      <c r="C42" s="2304"/>
      <c r="D42" s="2307"/>
      <c r="E42" s="2423"/>
      <c r="F42" s="2423"/>
      <c r="G42" s="2423"/>
      <c r="H42" s="2423"/>
      <c r="I42" s="2304"/>
      <c r="J42" s="2423"/>
      <c r="K42" s="2423"/>
      <c r="L42" s="2304"/>
      <c r="M42" s="2345"/>
      <c r="N42" s="2345"/>
      <c r="O42" s="2345"/>
      <c r="P42" s="2345"/>
      <c r="Q42" s="2345">
        <v>0</v>
      </c>
      <c r="R42" s="2345"/>
      <c r="S42" s="2345"/>
      <c r="T42" s="2345"/>
      <c r="U42" s="2345"/>
      <c r="V42" s="2345"/>
      <c r="W42" s="2412" t="s">
        <v>169</v>
      </c>
      <c r="X42" s="2345">
        <v>0</v>
      </c>
      <c r="Y42" s="2345"/>
    </row>
    <row r="43" spans="2:25">
      <c r="B43" s="3124" t="s">
        <v>45</v>
      </c>
      <c r="C43" s="2251" t="s">
        <v>364</v>
      </c>
      <c r="D43" s="2343"/>
      <c r="E43" s="2132">
        <f>E44+E46-E45</f>
        <v>0</v>
      </c>
      <c r="F43" s="2132">
        <f>F44+F46-F45</f>
        <v>0</v>
      </c>
      <c r="G43" s="2132">
        <f>G44+G46-G45</f>
        <v>0</v>
      </c>
      <c r="H43" s="2132">
        <f>H44+H46-H45</f>
        <v>0</v>
      </c>
      <c r="I43" s="2304"/>
      <c r="J43" s="2132">
        <f t="shared" ref="J43" si="8">J44+J46-J45</f>
        <v>0</v>
      </c>
      <c r="K43" s="2132">
        <f t="shared" ref="K43:K53" si="9">+H43-J43</f>
        <v>0</v>
      </c>
      <c r="L43" s="2304"/>
      <c r="M43" s="2132">
        <f>M44+M46-M45</f>
        <v>0</v>
      </c>
      <c r="N43" s="2132">
        <f>N44+N46-N45</f>
        <v>0</v>
      </c>
      <c r="O43" s="2132">
        <f>O44+O46-O45</f>
        <v>0</v>
      </c>
      <c r="P43" s="2132">
        <f>P44+P46-P45</f>
        <v>0</v>
      </c>
      <c r="Q43" s="2304"/>
      <c r="R43" s="2132">
        <f>R44+R46-R45</f>
        <v>0</v>
      </c>
      <c r="S43" s="2304"/>
      <c r="T43" s="2132">
        <f>T44+T46-T45</f>
        <v>0</v>
      </c>
      <c r="U43" s="2132">
        <f>U44+U46-U45</f>
        <v>0</v>
      </c>
      <c r="V43" s="2132">
        <f>V44+V46-V45</f>
        <v>0</v>
      </c>
      <c r="W43" s="2132">
        <f>W44+W46-W45</f>
        <v>0</v>
      </c>
      <c r="X43" s="2304"/>
      <c r="Y43" s="2132">
        <f>Y44+Y46-Y45</f>
        <v>0</v>
      </c>
    </row>
    <row r="44" spans="2:25">
      <c r="B44" s="3125"/>
      <c r="C44" s="2176" t="s">
        <v>365</v>
      </c>
      <c r="D44" s="2307"/>
      <c r="E44" s="2159"/>
      <c r="F44" s="2159"/>
      <c r="G44" s="2159"/>
      <c r="H44" s="2153">
        <f>SUM(E44:G44)</f>
        <v>0</v>
      </c>
      <c r="I44" s="2304"/>
      <c r="J44" s="2159"/>
      <c r="K44" s="2159">
        <f t="shared" si="9"/>
        <v>0</v>
      </c>
      <c r="L44" s="2304"/>
      <c r="M44" s="2159"/>
      <c r="N44" s="2159"/>
      <c r="O44" s="2159"/>
      <c r="P44" s="2153">
        <f>SUM(M44:O44)</f>
        <v>0</v>
      </c>
      <c r="Q44" s="2304"/>
      <c r="R44" s="2159"/>
      <c r="S44" s="2304"/>
      <c r="T44" s="2159"/>
      <c r="U44" s="2159"/>
      <c r="V44" s="2159"/>
      <c r="W44" s="2153">
        <f>SUM(T44:V44)</f>
        <v>0</v>
      </c>
      <c r="X44" s="2304"/>
      <c r="Y44" s="2159"/>
    </row>
    <row r="45" spans="2:25">
      <c r="B45" s="3125"/>
      <c r="C45" s="2391" t="s">
        <v>366</v>
      </c>
      <c r="D45" s="2307"/>
      <c r="E45" s="2390"/>
      <c r="F45" s="2390"/>
      <c r="G45" s="2390"/>
      <c r="H45" s="2350">
        <f>SUM(E45:G45)</f>
        <v>0</v>
      </c>
      <c r="I45" s="2304"/>
      <c r="J45" s="2390"/>
      <c r="K45" s="2390">
        <f t="shared" si="9"/>
        <v>0</v>
      </c>
      <c r="L45" s="2304"/>
      <c r="M45" s="2390"/>
      <c r="N45" s="2390"/>
      <c r="O45" s="2390"/>
      <c r="P45" s="2350">
        <f>SUM(M45:O45)</f>
        <v>0</v>
      </c>
      <c r="Q45" s="2304"/>
      <c r="R45" s="2390"/>
      <c r="S45" s="2304"/>
      <c r="T45" s="2390"/>
      <c r="U45" s="2390"/>
      <c r="V45" s="2390"/>
      <c r="W45" s="2350">
        <f>SUM(T45:V45)</f>
        <v>0</v>
      </c>
      <c r="X45" s="2304"/>
      <c r="Y45" s="2390"/>
    </row>
    <row r="46" spans="2:25">
      <c r="B46" s="3125"/>
      <c r="C46" s="2237" t="s">
        <v>367</v>
      </c>
      <c r="D46" s="2307"/>
      <c r="E46" s="2144"/>
      <c r="F46" s="2144"/>
      <c r="G46" s="2144"/>
      <c r="H46" s="2143">
        <f>SUM(E46:G46)</f>
        <v>0</v>
      </c>
      <c r="I46" s="2304"/>
      <c r="J46" s="2144"/>
      <c r="K46" s="2144">
        <f t="shared" si="9"/>
        <v>0</v>
      </c>
      <c r="L46" s="2304"/>
      <c r="M46" s="2144"/>
      <c r="N46" s="2144"/>
      <c r="O46" s="2144"/>
      <c r="P46" s="2143">
        <f>SUM(M46:O46)</f>
        <v>0</v>
      </c>
      <c r="Q46" s="2304"/>
      <c r="R46" s="2144"/>
      <c r="S46" s="2304"/>
      <c r="T46" s="2144"/>
      <c r="U46" s="2144"/>
      <c r="V46" s="2144"/>
      <c r="W46" s="2143">
        <f>SUM(T46:V46)</f>
        <v>0</v>
      </c>
      <c r="X46" s="2304"/>
      <c r="Y46" s="2144"/>
    </row>
    <row r="47" spans="2:25">
      <c r="B47" s="3125"/>
      <c r="C47" s="2251" t="s">
        <v>369</v>
      </c>
      <c r="D47" s="2307"/>
      <c r="E47" s="2132">
        <f>SUM(E48:E49)</f>
        <v>0</v>
      </c>
      <c r="F47" s="2132">
        <f>SUM(F48:F49)</f>
        <v>0</v>
      </c>
      <c r="G47" s="2132">
        <f>SUM(G48:G49)</f>
        <v>0</v>
      </c>
      <c r="H47" s="2132">
        <f>SUM(H48:H49)</f>
        <v>0</v>
      </c>
      <c r="I47" s="2304"/>
      <c r="J47" s="2132">
        <f t="shared" ref="J47" si="10">SUM(J48:J49)</f>
        <v>0</v>
      </c>
      <c r="K47" s="2132">
        <f t="shared" si="9"/>
        <v>0</v>
      </c>
      <c r="L47" s="2304"/>
      <c r="M47" s="2132">
        <f>SUM(M48:M49)</f>
        <v>0</v>
      </c>
      <c r="N47" s="2132">
        <f>SUM(N48:N49)</f>
        <v>0</v>
      </c>
      <c r="O47" s="2132">
        <f>SUM(O48:O49)</f>
        <v>0</v>
      </c>
      <c r="P47" s="2132">
        <f>SUM(P48:P49)</f>
        <v>0</v>
      </c>
      <c r="Q47" s="2304"/>
      <c r="R47" s="2132">
        <f>SUM(R48:R49)</f>
        <v>0</v>
      </c>
      <c r="S47" s="2304"/>
      <c r="T47" s="2132">
        <f>SUM(T48:T49)</f>
        <v>0</v>
      </c>
      <c r="U47" s="2132">
        <f>SUM(U48:U49)</f>
        <v>0</v>
      </c>
      <c r="V47" s="2132">
        <f>SUM(V48:V49)</f>
        <v>0</v>
      </c>
      <c r="W47" s="2132">
        <f>SUM(W48:W49)</f>
        <v>0</v>
      </c>
      <c r="X47" s="2304"/>
      <c r="Y47" s="2132">
        <f>SUM(Y48:Y49)</f>
        <v>0</v>
      </c>
    </row>
    <row r="48" spans="2:25">
      <c r="B48" s="3125"/>
      <c r="C48" s="2156" t="s">
        <v>384</v>
      </c>
      <c r="D48" s="2307"/>
      <c r="E48" s="2390"/>
      <c r="F48" s="2390"/>
      <c r="G48" s="2390"/>
      <c r="H48" s="2350">
        <f>SUM(E48:G48)</f>
        <v>0</v>
      </c>
      <c r="I48" s="2304"/>
      <c r="J48" s="2390"/>
      <c r="K48" s="2390">
        <f t="shared" si="9"/>
        <v>0</v>
      </c>
      <c r="L48" s="2304"/>
      <c r="M48" s="2390"/>
      <c r="N48" s="2390"/>
      <c r="O48" s="2390"/>
      <c r="P48" s="2350">
        <f>SUM(M48:O48)</f>
        <v>0</v>
      </c>
      <c r="Q48" s="2304"/>
      <c r="R48" s="2390"/>
      <c r="S48" s="2304"/>
      <c r="T48" s="2390"/>
      <c r="U48" s="2390"/>
      <c r="V48" s="2390"/>
      <c r="W48" s="2350">
        <f>SUM(T48:V48)</f>
        <v>0</v>
      </c>
      <c r="X48" s="2304"/>
      <c r="Y48" s="2390"/>
    </row>
    <row r="49" spans="2:25">
      <c r="B49" s="3125"/>
      <c r="C49" s="2122" t="s">
        <v>368</v>
      </c>
      <c r="D49" s="2307"/>
      <c r="E49" s="2390"/>
      <c r="F49" s="2390"/>
      <c r="G49" s="2390"/>
      <c r="H49" s="2350">
        <f>SUM(E49:G49)</f>
        <v>0</v>
      </c>
      <c r="I49" s="2304"/>
      <c r="J49" s="2390"/>
      <c r="K49" s="2390">
        <f t="shared" si="9"/>
        <v>0</v>
      </c>
      <c r="L49" s="2304"/>
      <c r="M49" s="2390"/>
      <c r="N49" s="2390"/>
      <c r="O49" s="2390"/>
      <c r="P49" s="2350">
        <f>SUM(M49:O49)</f>
        <v>0</v>
      </c>
      <c r="Q49" s="2304"/>
      <c r="R49" s="2390"/>
      <c r="S49" s="2304"/>
      <c r="T49" s="2390"/>
      <c r="U49" s="2390"/>
      <c r="V49" s="2390"/>
      <c r="W49" s="2350">
        <f>SUM(T49:V49)</f>
        <v>0</v>
      </c>
      <c r="X49" s="2304"/>
      <c r="Y49" s="2390"/>
    </row>
    <row r="50" spans="2:25">
      <c r="B50" s="3125"/>
      <c r="C50" s="2251" t="s">
        <v>370</v>
      </c>
      <c r="D50" s="2307"/>
      <c r="E50" s="2132">
        <f>SUM(E51:E53)</f>
        <v>0</v>
      </c>
      <c r="F50" s="2132">
        <f>SUM(F51:F53)</f>
        <v>0</v>
      </c>
      <c r="G50" s="2132">
        <f>SUM(G51:G53)</f>
        <v>0</v>
      </c>
      <c r="H50" s="2132">
        <f>SUM(H51:H53)</f>
        <v>0</v>
      </c>
      <c r="I50" s="2304"/>
      <c r="J50" s="2132">
        <f t="shared" ref="J50" si="11">SUM(J51:J53)</f>
        <v>0</v>
      </c>
      <c r="K50" s="2132">
        <f t="shared" si="9"/>
        <v>0</v>
      </c>
      <c r="L50" s="2304"/>
      <c r="M50" s="2132">
        <f>SUM(M51:M53)</f>
        <v>0</v>
      </c>
      <c r="N50" s="2132">
        <f>SUM(N51:N53)</f>
        <v>0</v>
      </c>
      <c r="O50" s="2132">
        <f>SUM(O51:O53)</f>
        <v>0</v>
      </c>
      <c r="P50" s="2132">
        <f>SUM(P51:P53)</f>
        <v>0</v>
      </c>
      <c r="Q50" s="2304"/>
      <c r="R50" s="2132">
        <f>SUM(R51:R53)</f>
        <v>0</v>
      </c>
      <c r="S50" s="2304"/>
      <c r="T50" s="2132">
        <f>SUM(T51:T53)</f>
        <v>0</v>
      </c>
      <c r="U50" s="2132">
        <f>SUM(U51:U53)</f>
        <v>0</v>
      </c>
      <c r="V50" s="2132">
        <f>SUM(V51:V53)</f>
        <v>0</v>
      </c>
      <c r="W50" s="2132">
        <f>SUM(W51:W53)</f>
        <v>0</v>
      </c>
      <c r="X50" s="2304"/>
      <c r="Y50" s="2132">
        <f>SUM(Y51:Y53)</f>
        <v>0</v>
      </c>
    </row>
    <row r="51" spans="2:25">
      <c r="B51" s="3125"/>
      <c r="C51" s="2156" t="s">
        <v>385</v>
      </c>
      <c r="D51" s="2307"/>
      <c r="E51" s="2390"/>
      <c r="F51" s="2390"/>
      <c r="G51" s="2390"/>
      <c r="H51" s="2350">
        <f>SUM(E51:G51)</f>
        <v>0</v>
      </c>
      <c r="I51" s="2304"/>
      <c r="J51" s="2390"/>
      <c r="K51" s="2390">
        <f t="shared" si="9"/>
        <v>0</v>
      </c>
      <c r="L51" s="2304"/>
      <c r="M51" s="2390"/>
      <c r="N51" s="2390"/>
      <c r="O51" s="2390"/>
      <c r="P51" s="2350">
        <f>SUM(M51:O51)</f>
        <v>0</v>
      </c>
      <c r="Q51" s="2304"/>
      <c r="R51" s="2390"/>
      <c r="S51" s="2304"/>
      <c r="T51" s="2390"/>
      <c r="U51" s="2390"/>
      <c r="V51" s="2390"/>
      <c r="W51" s="2350">
        <f>SUM(T51:V51)</f>
        <v>0</v>
      </c>
      <c r="X51" s="2304"/>
      <c r="Y51" s="2390"/>
    </row>
    <row r="52" spans="2:25">
      <c r="B52" s="3125"/>
      <c r="C52" s="2391" t="s">
        <v>386</v>
      </c>
      <c r="D52" s="2307"/>
      <c r="E52" s="2390"/>
      <c r="F52" s="2390"/>
      <c r="G52" s="2390"/>
      <c r="H52" s="2350">
        <f>SUM(E52:G52)</f>
        <v>0</v>
      </c>
      <c r="I52" s="2304"/>
      <c r="J52" s="2390"/>
      <c r="K52" s="2390">
        <f t="shared" si="9"/>
        <v>0</v>
      </c>
      <c r="L52" s="2304"/>
      <c r="M52" s="2390"/>
      <c r="N52" s="2390"/>
      <c r="O52" s="2390"/>
      <c r="P52" s="2350">
        <f>SUM(M52:O52)</f>
        <v>0</v>
      </c>
      <c r="Q52" s="2304"/>
      <c r="R52" s="2390"/>
      <c r="S52" s="2304"/>
      <c r="T52" s="2390"/>
      <c r="U52" s="2390"/>
      <c r="V52" s="2390"/>
      <c r="W52" s="2350">
        <f>SUM(T52:V52)</f>
        <v>0</v>
      </c>
      <c r="X52" s="2304"/>
      <c r="Y52" s="2390"/>
    </row>
    <row r="53" spans="2:25">
      <c r="B53" s="3126"/>
      <c r="C53" s="2122" t="s">
        <v>387</v>
      </c>
      <c r="D53" s="2307"/>
      <c r="E53" s="2144"/>
      <c r="F53" s="2144"/>
      <c r="G53" s="2144"/>
      <c r="H53" s="2143">
        <f>SUM(E53:G53)</f>
        <v>0</v>
      </c>
      <c r="I53" s="2304"/>
      <c r="J53" s="2144"/>
      <c r="K53" s="2144">
        <f t="shared" si="9"/>
        <v>0</v>
      </c>
      <c r="L53" s="2304"/>
      <c r="M53" s="2144"/>
      <c r="N53" s="2144"/>
      <c r="O53" s="2144"/>
      <c r="P53" s="2143">
        <f>SUM(M53:O53)</f>
        <v>0</v>
      </c>
      <c r="Q53" s="2304"/>
      <c r="R53" s="2144"/>
      <c r="S53" s="2304"/>
      <c r="T53" s="2144"/>
      <c r="U53" s="2144"/>
      <c r="V53" s="2144"/>
      <c r="W53" s="2143">
        <f>SUM(T53:V53)</f>
        <v>0</v>
      </c>
      <c r="X53" s="2304"/>
      <c r="Y53" s="2144"/>
    </row>
    <row r="55" spans="2:25" s="403" customFormat="1" ht="17.25">
      <c r="B55" s="2735" t="s">
        <v>1150</v>
      </c>
      <c r="C55" s="2736"/>
      <c r="D55" s="2737"/>
      <c r="E55" s="2737"/>
      <c r="F55" s="2737"/>
    </row>
    <row r="56" spans="2:25" s="403" customFormat="1" ht="17.25">
      <c r="B56" s="2735" t="s">
        <v>1151</v>
      </c>
      <c r="C56" s="2736"/>
      <c r="D56" s="2737"/>
      <c r="E56" s="2737"/>
      <c r="F56" s="2737"/>
    </row>
    <row r="57" spans="2:25" s="403" customFormat="1" ht="17.25">
      <c r="B57" s="2735" t="s">
        <v>1152</v>
      </c>
      <c r="C57" s="2736"/>
      <c r="D57" s="2737"/>
      <c r="E57" s="2737"/>
      <c r="F57" s="2737"/>
    </row>
    <row r="58" spans="2:25" s="403" customFormat="1">
      <c r="D58" s="2307"/>
    </row>
  </sheetData>
  <mergeCells count="5">
    <mergeCell ref="B43:B53"/>
    <mergeCell ref="E6:K6"/>
    <mergeCell ref="M6:R6"/>
    <mergeCell ref="T6:Y6"/>
    <mergeCell ref="B3:Y3"/>
  </mergeCells>
  <hyperlinks>
    <hyperlink ref="A1" location="ÍNDICE!B2" display="Indíce"/>
  </hyperlinks>
  <printOptions horizontalCentered="1"/>
  <pageMargins left="0.11811023622047245" right="0.11811023622047245" top="0.74803149606299213" bottom="0.74803149606299213" header="0.31496062992125984" footer="0.31496062992125984"/>
  <pageSetup paperSize="9" scale="54" orientation="landscape"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pageSetUpPr fitToPage="1"/>
  </sheetPr>
  <dimension ref="A1:R53"/>
  <sheetViews>
    <sheetView showGridLines="0" workbookViewId="0">
      <pane ySplit="7" topLeftCell="A41" activePane="bottomLeft" state="frozen"/>
      <selection activeCell="K47" sqref="K47"/>
      <selection pane="bottomLeft" activeCell="B4" sqref="B4"/>
    </sheetView>
  </sheetViews>
  <sheetFormatPr defaultRowHeight="12"/>
  <cols>
    <col min="1" max="1" width="5.28515625" style="294" customWidth="1"/>
    <col min="2" max="2" width="4.7109375" style="294" customWidth="1"/>
    <col min="3" max="3" width="65.85546875" style="294" customWidth="1"/>
    <col min="4" max="4" width="1" style="313" customWidth="1"/>
    <col min="5" max="5" width="14.7109375" style="294" customWidth="1"/>
    <col min="6" max="8" width="12.28515625" style="294" customWidth="1"/>
    <col min="9" max="9" width="1" style="294" customWidth="1"/>
    <col min="10" max="10" width="14.7109375" style="294" customWidth="1"/>
    <col min="11" max="13" width="12.28515625" style="294" customWidth="1"/>
    <col min="14" max="14" width="1" style="294" customWidth="1"/>
    <col min="15" max="15" width="14.7109375" style="294" customWidth="1"/>
    <col min="16" max="18" width="12.28515625" style="294" customWidth="1"/>
    <col min="19" max="246" width="9.140625" style="294"/>
    <col min="247" max="247" width="17.42578125" style="294" customWidth="1"/>
    <col min="248" max="253" width="10.85546875" style="294" customWidth="1"/>
    <col min="254" max="254" width="1.85546875" style="294" customWidth="1"/>
    <col min="255" max="255" width="8.85546875" style="294" customWidth="1"/>
    <col min="256" max="257" width="0.28515625" style="294" customWidth="1"/>
    <col min="258" max="502" width="9.140625" style="294"/>
    <col min="503" max="503" width="17.42578125" style="294" customWidth="1"/>
    <col min="504" max="509" width="10.85546875" style="294" customWidth="1"/>
    <col min="510" max="510" width="1.85546875" style="294" customWidth="1"/>
    <col min="511" max="511" width="8.85546875" style="294" customWidth="1"/>
    <col min="512" max="513" width="0.28515625" style="294" customWidth="1"/>
    <col min="514" max="758" width="9.140625" style="294"/>
    <col min="759" max="759" width="17.42578125" style="294" customWidth="1"/>
    <col min="760" max="765" width="10.85546875" style="294" customWidth="1"/>
    <col min="766" max="766" width="1.85546875" style="294" customWidth="1"/>
    <col min="767" max="767" width="8.85546875" style="294" customWidth="1"/>
    <col min="768" max="769" width="0.28515625" style="294" customWidth="1"/>
    <col min="770" max="1014" width="9.140625" style="294"/>
    <col min="1015" max="1015" width="17.42578125" style="294" customWidth="1"/>
    <col min="1016" max="1021" width="10.85546875" style="294" customWidth="1"/>
    <col min="1022" max="1022" width="1.85546875" style="294" customWidth="1"/>
    <col min="1023" max="1023" width="8.85546875" style="294" customWidth="1"/>
    <col min="1024" max="1025" width="0.28515625" style="294" customWidth="1"/>
    <col min="1026" max="1270" width="9.140625" style="294"/>
    <col min="1271" max="1271" width="17.42578125" style="294" customWidth="1"/>
    <col min="1272" max="1277" width="10.85546875" style="294" customWidth="1"/>
    <col min="1278" max="1278" width="1.85546875" style="294" customWidth="1"/>
    <col min="1279" max="1279" width="8.85546875" style="294" customWidth="1"/>
    <col min="1280" max="1281" width="0.28515625" style="294" customWidth="1"/>
    <col min="1282" max="1526" width="9.140625" style="294"/>
    <col min="1527" max="1527" width="17.42578125" style="294" customWidth="1"/>
    <col min="1528" max="1533" width="10.85546875" style="294" customWidth="1"/>
    <col min="1534" max="1534" width="1.85546875" style="294" customWidth="1"/>
    <col min="1535" max="1535" width="8.85546875" style="294" customWidth="1"/>
    <col min="1536" max="1537" width="0.28515625" style="294" customWidth="1"/>
    <col min="1538" max="1782" width="9.140625" style="294"/>
    <col min="1783" max="1783" width="17.42578125" style="294" customWidth="1"/>
    <col min="1784" max="1789" width="10.85546875" style="294" customWidth="1"/>
    <col min="1790" max="1790" width="1.85546875" style="294" customWidth="1"/>
    <col min="1791" max="1791" width="8.85546875" style="294" customWidth="1"/>
    <col min="1792" max="1793" width="0.28515625" style="294" customWidth="1"/>
    <col min="1794" max="2038" width="9.140625" style="294"/>
    <col min="2039" max="2039" width="17.42578125" style="294" customWidth="1"/>
    <col min="2040" max="2045" width="10.85546875" style="294" customWidth="1"/>
    <col min="2046" max="2046" width="1.85546875" style="294" customWidth="1"/>
    <col min="2047" max="2047" width="8.85546875" style="294" customWidth="1"/>
    <col min="2048" max="2049" width="0.28515625" style="294" customWidth="1"/>
    <col min="2050" max="2294" width="9.140625" style="294"/>
    <col min="2295" max="2295" width="17.42578125" style="294" customWidth="1"/>
    <col min="2296" max="2301" width="10.85546875" style="294" customWidth="1"/>
    <col min="2302" max="2302" width="1.85546875" style="294" customWidth="1"/>
    <col min="2303" max="2303" width="8.85546875" style="294" customWidth="1"/>
    <col min="2304" max="2305" width="0.28515625" style="294" customWidth="1"/>
    <col min="2306" max="2550" width="9.140625" style="294"/>
    <col min="2551" max="2551" width="17.42578125" style="294" customWidth="1"/>
    <col min="2552" max="2557" width="10.85546875" style="294" customWidth="1"/>
    <col min="2558" max="2558" width="1.85546875" style="294" customWidth="1"/>
    <col min="2559" max="2559" width="8.85546875" style="294" customWidth="1"/>
    <col min="2560" max="2561" width="0.28515625" style="294" customWidth="1"/>
    <col min="2562" max="2806" width="9.140625" style="294"/>
    <col min="2807" max="2807" width="17.42578125" style="294" customWidth="1"/>
    <col min="2808" max="2813" width="10.85546875" style="294" customWidth="1"/>
    <col min="2814" max="2814" width="1.85546875" style="294" customWidth="1"/>
    <col min="2815" max="2815" width="8.85546875" style="294" customWidth="1"/>
    <col min="2816" max="2817" width="0.28515625" style="294" customWidth="1"/>
    <col min="2818" max="3062" width="9.140625" style="294"/>
    <col min="3063" max="3063" width="17.42578125" style="294" customWidth="1"/>
    <col min="3064" max="3069" width="10.85546875" style="294" customWidth="1"/>
    <col min="3070" max="3070" width="1.85546875" style="294" customWidth="1"/>
    <col min="3071" max="3071" width="8.85546875" style="294" customWidth="1"/>
    <col min="3072" max="3073" width="0.28515625" style="294" customWidth="1"/>
    <col min="3074" max="3318" width="9.140625" style="294"/>
    <col min="3319" max="3319" width="17.42578125" style="294" customWidth="1"/>
    <col min="3320" max="3325" width="10.85546875" style="294" customWidth="1"/>
    <col min="3326" max="3326" width="1.85546875" style="294" customWidth="1"/>
    <col min="3327" max="3327" width="8.85546875" style="294" customWidth="1"/>
    <col min="3328" max="3329" width="0.28515625" style="294" customWidth="1"/>
    <col min="3330" max="3574" width="9.140625" style="294"/>
    <col min="3575" max="3575" width="17.42578125" style="294" customWidth="1"/>
    <col min="3576" max="3581" width="10.85546875" style="294" customWidth="1"/>
    <col min="3582" max="3582" width="1.85546875" style="294" customWidth="1"/>
    <col min="3583" max="3583" width="8.85546875" style="294" customWidth="1"/>
    <col min="3584" max="3585" width="0.28515625" style="294" customWidth="1"/>
    <col min="3586" max="3830" width="9.140625" style="294"/>
    <col min="3831" max="3831" width="17.42578125" style="294" customWidth="1"/>
    <col min="3832" max="3837" width="10.85546875" style="294" customWidth="1"/>
    <col min="3838" max="3838" width="1.85546875" style="294" customWidth="1"/>
    <col min="3839" max="3839" width="8.85546875" style="294" customWidth="1"/>
    <col min="3840" max="3841" width="0.28515625" style="294" customWidth="1"/>
    <col min="3842" max="4086" width="9.140625" style="294"/>
    <col min="4087" max="4087" width="17.42578125" style="294" customWidth="1"/>
    <col min="4088" max="4093" width="10.85546875" style="294" customWidth="1"/>
    <col min="4094" max="4094" width="1.85546875" style="294" customWidth="1"/>
    <col min="4095" max="4095" width="8.85546875" style="294" customWidth="1"/>
    <col min="4096" max="4097" width="0.28515625" style="294" customWidth="1"/>
    <col min="4098" max="4342" width="9.140625" style="294"/>
    <col min="4343" max="4343" width="17.42578125" style="294" customWidth="1"/>
    <col min="4344" max="4349" width="10.85546875" style="294" customWidth="1"/>
    <col min="4350" max="4350" width="1.85546875" style="294" customWidth="1"/>
    <col min="4351" max="4351" width="8.85546875" style="294" customWidth="1"/>
    <col min="4352" max="4353" width="0.28515625" style="294" customWidth="1"/>
    <col min="4354" max="4598" width="9.140625" style="294"/>
    <col min="4599" max="4599" width="17.42578125" style="294" customWidth="1"/>
    <col min="4600" max="4605" width="10.85546875" style="294" customWidth="1"/>
    <col min="4606" max="4606" width="1.85546875" style="294" customWidth="1"/>
    <col min="4607" max="4607" width="8.85546875" style="294" customWidth="1"/>
    <col min="4608" max="4609" width="0.28515625" style="294" customWidth="1"/>
    <col min="4610" max="4854" width="9.140625" style="294"/>
    <col min="4855" max="4855" width="17.42578125" style="294" customWidth="1"/>
    <col min="4856" max="4861" width="10.85546875" style="294" customWidth="1"/>
    <col min="4862" max="4862" width="1.85546875" style="294" customWidth="1"/>
    <col min="4863" max="4863" width="8.85546875" style="294" customWidth="1"/>
    <col min="4864" max="4865" width="0.28515625" style="294" customWidth="1"/>
    <col min="4866" max="5110" width="9.140625" style="294"/>
    <col min="5111" max="5111" width="17.42578125" style="294" customWidth="1"/>
    <col min="5112" max="5117" width="10.85546875" style="294" customWidth="1"/>
    <col min="5118" max="5118" width="1.85546875" style="294" customWidth="1"/>
    <col min="5119" max="5119" width="8.85546875" style="294" customWidth="1"/>
    <col min="5120" max="5121" width="0.28515625" style="294" customWidth="1"/>
    <col min="5122" max="5366" width="9.140625" style="294"/>
    <col min="5367" max="5367" width="17.42578125" style="294" customWidth="1"/>
    <col min="5368" max="5373" width="10.85546875" style="294" customWidth="1"/>
    <col min="5374" max="5374" width="1.85546875" style="294" customWidth="1"/>
    <col min="5375" max="5375" width="8.85546875" style="294" customWidth="1"/>
    <col min="5376" max="5377" width="0.28515625" style="294" customWidth="1"/>
    <col min="5378" max="5622" width="9.140625" style="294"/>
    <col min="5623" max="5623" width="17.42578125" style="294" customWidth="1"/>
    <col min="5624" max="5629" width="10.85546875" style="294" customWidth="1"/>
    <col min="5630" max="5630" width="1.85546875" style="294" customWidth="1"/>
    <col min="5631" max="5631" width="8.85546875" style="294" customWidth="1"/>
    <col min="5632" max="5633" width="0.28515625" style="294" customWidth="1"/>
    <col min="5634" max="5878" width="9.140625" style="294"/>
    <col min="5879" max="5879" width="17.42578125" style="294" customWidth="1"/>
    <col min="5880" max="5885" width="10.85546875" style="294" customWidth="1"/>
    <col min="5886" max="5886" width="1.85546875" style="294" customWidth="1"/>
    <col min="5887" max="5887" width="8.85546875" style="294" customWidth="1"/>
    <col min="5888" max="5889" width="0.28515625" style="294" customWidth="1"/>
    <col min="5890" max="6134" width="9.140625" style="294"/>
    <col min="6135" max="6135" width="17.42578125" style="294" customWidth="1"/>
    <col min="6136" max="6141" width="10.85546875" style="294" customWidth="1"/>
    <col min="6142" max="6142" width="1.85546875" style="294" customWidth="1"/>
    <col min="6143" max="6143" width="8.85546875" style="294" customWidth="1"/>
    <col min="6144" max="6145" width="0.28515625" style="294" customWidth="1"/>
    <col min="6146" max="6390" width="9.140625" style="294"/>
    <col min="6391" max="6391" width="17.42578125" style="294" customWidth="1"/>
    <col min="6392" max="6397" width="10.85546875" style="294" customWidth="1"/>
    <col min="6398" max="6398" width="1.85546875" style="294" customWidth="1"/>
    <col min="6399" max="6399" width="8.85546875" style="294" customWidth="1"/>
    <col min="6400" max="6401" width="0.28515625" style="294" customWidth="1"/>
    <col min="6402" max="6646" width="9.140625" style="294"/>
    <col min="6647" max="6647" width="17.42578125" style="294" customWidth="1"/>
    <col min="6648" max="6653" width="10.85546875" style="294" customWidth="1"/>
    <col min="6654" max="6654" width="1.85546875" style="294" customWidth="1"/>
    <col min="6655" max="6655" width="8.85546875" style="294" customWidth="1"/>
    <col min="6656" max="6657" width="0.28515625" style="294" customWidth="1"/>
    <col min="6658" max="6902" width="9.140625" style="294"/>
    <col min="6903" max="6903" width="17.42578125" style="294" customWidth="1"/>
    <col min="6904" max="6909" width="10.85546875" style="294" customWidth="1"/>
    <col min="6910" max="6910" width="1.85546875" style="294" customWidth="1"/>
    <col min="6911" max="6911" width="8.85546875" style="294" customWidth="1"/>
    <col min="6912" max="6913" width="0.28515625" style="294" customWidth="1"/>
    <col min="6914" max="7158" width="9.140625" style="294"/>
    <col min="7159" max="7159" width="17.42578125" style="294" customWidth="1"/>
    <col min="7160" max="7165" width="10.85546875" style="294" customWidth="1"/>
    <col min="7166" max="7166" width="1.85546875" style="294" customWidth="1"/>
    <col min="7167" max="7167" width="8.85546875" style="294" customWidth="1"/>
    <col min="7168" max="7169" width="0.28515625" style="294" customWidth="1"/>
    <col min="7170" max="7414" width="9.140625" style="294"/>
    <col min="7415" max="7415" width="17.42578125" style="294" customWidth="1"/>
    <col min="7416" max="7421" width="10.85546875" style="294" customWidth="1"/>
    <col min="7422" max="7422" width="1.85546875" style="294" customWidth="1"/>
    <col min="7423" max="7423" width="8.85546875" style="294" customWidth="1"/>
    <col min="7424" max="7425" width="0.28515625" style="294" customWidth="1"/>
    <col min="7426" max="7670" width="9.140625" style="294"/>
    <col min="7671" max="7671" width="17.42578125" style="294" customWidth="1"/>
    <col min="7672" max="7677" width="10.85546875" style="294" customWidth="1"/>
    <col min="7678" max="7678" width="1.85546875" style="294" customWidth="1"/>
    <col min="7679" max="7679" width="8.85546875" style="294" customWidth="1"/>
    <col min="7680" max="7681" width="0.28515625" style="294" customWidth="1"/>
    <col min="7682" max="7926" width="9.140625" style="294"/>
    <col min="7927" max="7927" width="17.42578125" style="294" customWidth="1"/>
    <col min="7928" max="7933" width="10.85546875" style="294" customWidth="1"/>
    <col min="7934" max="7934" width="1.85546875" style="294" customWidth="1"/>
    <col min="7935" max="7935" width="8.85546875" style="294" customWidth="1"/>
    <col min="7936" max="7937" width="0.28515625" style="294" customWidth="1"/>
    <col min="7938" max="8182" width="9.140625" style="294"/>
    <col min="8183" max="8183" width="17.42578125" style="294" customWidth="1"/>
    <col min="8184" max="8189" width="10.85546875" style="294" customWidth="1"/>
    <col min="8190" max="8190" width="1.85546875" style="294" customWidth="1"/>
    <col min="8191" max="8191" width="8.85546875" style="294" customWidth="1"/>
    <col min="8192" max="8193" width="0.28515625" style="294" customWidth="1"/>
    <col min="8194" max="8438" width="9.140625" style="294"/>
    <col min="8439" max="8439" width="17.42578125" style="294" customWidth="1"/>
    <col min="8440" max="8445" width="10.85546875" style="294" customWidth="1"/>
    <col min="8446" max="8446" width="1.85546875" style="294" customWidth="1"/>
    <col min="8447" max="8447" width="8.85546875" style="294" customWidth="1"/>
    <col min="8448" max="8449" width="0.28515625" style="294" customWidth="1"/>
    <col min="8450" max="8694" width="9.140625" style="294"/>
    <col min="8695" max="8695" width="17.42578125" style="294" customWidth="1"/>
    <col min="8696" max="8701" width="10.85546875" style="294" customWidth="1"/>
    <col min="8702" max="8702" width="1.85546875" style="294" customWidth="1"/>
    <col min="8703" max="8703" width="8.85546875" style="294" customWidth="1"/>
    <col min="8704" max="8705" width="0.28515625" style="294" customWidth="1"/>
    <col min="8706" max="8950" width="9.140625" style="294"/>
    <col min="8951" max="8951" width="17.42578125" style="294" customWidth="1"/>
    <col min="8952" max="8957" width="10.85546875" style="294" customWidth="1"/>
    <col min="8958" max="8958" width="1.85546875" style="294" customWidth="1"/>
    <col min="8959" max="8959" width="8.85546875" style="294" customWidth="1"/>
    <col min="8960" max="8961" width="0.28515625" style="294" customWidth="1"/>
    <col min="8962" max="9206" width="9.140625" style="294"/>
    <col min="9207" max="9207" width="17.42578125" style="294" customWidth="1"/>
    <col min="9208" max="9213" width="10.85546875" style="294" customWidth="1"/>
    <col min="9214" max="9214" width="1.85546875" style="294" customWidth="1"/>
    <col min="9215" max="9215" width="8.85546875" style="294" customWidth="1"/>
    <col min="9216" max="9217" width="0.28515625" style="294" customWidth="1"/>
    <col min="9218" max="9462" width="9.140625" style="294"/>
    <col min="9463" max="9463" width="17.42578125" style="294" customWidth="1"/>
    <col min="9464" max="9469" width="10.85546875" style="294" customWidth="1"/>
    <col min="9470" max="9470" width="1.85546875" style="294" customWidth="1"/>
    <col min="9471" max="9471" width="8.85546875" style="294" customWidth="1"/>
    <col min="9472" max="9473" width="0.28515625" style="294" customWidth="1"/>
    <col min="9474" max="9718" width="9.140625" style="294"/>
    <col min="9719" max="9719" width="17.42578125" style="294" customWidth="1"/>
    <col min="9720" max="9725" width="10.85546875" style="294" customWidth="1"/>
    <col min="9726" max="9726" width="1.85546875" style="294" customWidth="1"/>
    <col min="9727" max="9727" width="8.85546875" style="294" customWidth="1"/>
    <col min="9728" max="9729" width="0.28515625" style="294" customWidth="1"/>
    <col min="9730" max="9974" width="9.140625" style="294"/>
    <col min="9975" max="9975" width="17.42578125" style="294" customWidth="1"/>
    <col min="9976" max="9981" width="10.85546875" style="294" customWidth="1"/>
    <col min="9982" max="9982" width="1.85546875" style="294" customWidth="1"/>
    <col min="9983" max="9983" width="8.85546875" style="294" customWidth="1"/>
    <col min="9984" max="9985" width="0.28515625" style="294" customWidth="1"/>
    <col min="9986" max="10230" width="9.140625" style="294"/>
    <col min="10231" max="10231" width="17.42578125" style="294" customWidth="1"/>
    <col min="10232" max="10237" width="10.85546875" style="294" customWidth="1"/>
    <col min="10238" max="10238" width="1.85546875" style="294" customWidth="1"/>
    <col min="10239" max="10239" width="8.85546875" style="294" customWidth="1"/>
    <col min="10240" max="10241" width="0.28515625" style="294" customWidth="1"/>
    <col min="10242" max="10486" width="9.140625" style="294"/>
    <col min="10487" max="10487" width="17.42578125" style="294" customWidth="1"/>
    <col min="10488" max="10493" width="10.85546875" style="294" customWidth="1"/>
    <col min="10494" max="10494" width="1.85546875" style="294" customWidth="1"/>
    <col min="10495" max="10495" width="8.85546875" style="294" customWidth="1"/>
    <col min="10496" max="10497" width="0.28515625" style="294" customWidth="1"/>
    <col min="10498" max="10742" width="9.140625" style="294"/>
    <col min="10743" max="10743" width="17.42578125" style="294" customWidth="1"/>
    <col min="10744" max="10749" width="10.85546875" style="294" customWidth="1"/>
    <col min="10750" max="10750" width="1.85546875" style="294" customWidth="1"/>
    <col min="10751" max="10751" width="8.85546875" style="294" customWidth="1"/>
    <col min="10752" max="10753" width="0.28515625" style="294" customWidth="1"/>
    <col min="10754" max="10998" width="9.140625" style="294"/>
    <col min="10999" max="10999" width="17.42578125" style="294" customWidth="1"/>
    <col min="11000" max="11005" width="10.85546875" style="294" customWidth="1"/>
    <col min="11006" max="11006" width="1.85546875" style="294" customWidth="1"/>
    <col min="11007" max="11007" width="8.85546875" style="294" customWidth="1"/>
    <col min="11008" max="11009" width="0.28515625" style="294" customWidth="1"/>
    <col min="11010" max="11254" width="9.140625" style="294"/>
    <col min="11255" max="11255" width="17.42578125" style="294" customWidth="1"/>
    <col min="11256" max="11261" width="10.85546875" style="294" customWidth="1"/>
    <col min="11262" max="11262" width="1.85546875" style="294" customWidth="1"/>
    <col min="11263" max="11263" width="8.85546875" style="294" customWidth="1"/>
    <col min="11264" max="11265" width="0.28515625" style="294" customWidth="1"/>
    <col min="11266" max="11510" width="9.140625" style="294"/>
    <col min="11511" max="11511" width="17.42578125" style="294" customWidth="1"/>
    <col min="11512" max="11517" width="10.85546875" style="294" customWidth="1"/>
    <col min="11518" max="11518" width="1.85546875" style="294" customWidth="1"/>
    <col min="11519" max="11519" width="8.85546875" style="294" customWidth="1"/>
    <col min="11520" max="11521" width="0.28515625" style="294" customWidth="1"/>
    <col min="11522" max="11766" width="9.140625" style="294"/>
    <col min="11767" max="11767" width="17.42578125" style="294" customWidth="1"/>
    <col min="11768" max="11773" width="10.85546875" style="294" customWidth="1"/>
    <col min="11774" max="11774" width="1.85546875" style="294" customWidth="1"/>
    <col min="11775" max="11775" width="8.85546875" style="294" customWidth="1"/>
    <col min="11776" max="11777" width="0.28515625" style="294" customWidth="1"/>
    <col min="11778" max="12022" width="9.140625" style="294"/>
    <col min="12023" max="12023" width="17.42578125" style="294" customWidth="1"/>
    <col min="12024" max="12029" width="10.85546875" style="294" customWidth="1"/>
    <col min="12030" max="12030" width="1.85546875" style="294" customWidth="1"/>
    <col min="12031" max="12031" width="8.85546875" style="294" customWidth="1"/>
    <col min="12032" max="12033" width="0.28515625" style="294" customWidth="1"/>
    <col min="12034" max="12278" width="9.140625" style="294"/>
    <col min="12279" max="12279" width="17.42578125" style="294" customWidth="1"/>
    <col min="12280" max="12285" width="10.85546875" style="294" customWidth="1"/>
    <col min="12286" max="12286" width="1.85546875" style="294" customWidth="1"/>
    <col min="12287" max="12287" width="8.85546875" style="294" customWidth="1"/>
    <col min="12288" max="12289" width="0.28515625" style="294" customWidth="1"/>
    <col min="12290" max="12534" width="9.140625" style="294"/>
    <col min="12535" max="12535" width="17.42578125" style="294" customWidth="1"/>
    <col min="12536" max="12541" width="10.85546875" style="294" customWidth="1"/>
    <col min="12542" max="12542" width="1.85546875" style="294" customWidth="1"/>
    <col min="12543" max="12543" width="8.85546875" style="294" customWidth="1"/>
    <col min="12544" max="12545" width="0.28515625" style="294" customWidth="1"/>
    <col min="12546" max="12790" width="9.140625" style="294"/>
    <col min="12791" max="12791" width="17.42578125" style="294" customWidth="1"/>
    <col min="12792" max="12797" width="10.85546875" style="294" customWidth="1"/>
    <col min="12798" max="12798" width="1.85546875" style="294" customWidth="1"/>
    <col min="12799" max="12799" width="8.85546875" style="294" customWidth="1"/>
    <col min="12800" max="12801" width="0.28515625" style="294" customWidth="1"/>
    <col min="12802" max="13046" width="9.140625" style="294"/>
    <col min="13047" max="13047" width="17.42578125" style="294" customWidth="1"/>
    <col min="13048" max="13053" width="10.85546875" style="294" customWidth="1"/>
    <col min="13054" max="13054" width="1.85546875" style="294" customWidth="1"/>
    <col min="13055" max="13055" width="8.85546875" style="294" customWidth="1"/>
    <col min="13056" max="13057" width="0.28515625" style="294" customWidth="1"/>
    <col min="13058" max="13302" width="9.140625" style="294"/>
    <col min="13303" max="13303" width="17.42578125" style="294" customWidth="1"/>
    <col min="13304" max="13309" width="10.85546875" style="294" customWidth="1"/>
    <col min="13310" max="13310" width="1.85546875" style="294" customWidth="1"/>
    <col min="13311" max="13311" width="8.85546875" style="294" customWidth="1"/>
    <col min="13312" max="13313" width="0.28515625" style="294" customWidth="1"/>
    <col min="13314" max="13558" width="9.140625" style="294"/>
    <col min="13559" max="13559" width="17.42578125" style="294" customWidth="1"/>
    <col min="13560" max="13565" width="10.85546875" style="294" customWidth="1"/>
    <col min="13566" max="13566" width="1.85546875" style="294" customWidth="1"/>
    <col min="13567" max="13567" width="8.85546875" style="294" customWidth="1"/>
    <col min="13568" max="13569" width="0.28515625" style="294" customWidth="1"/>
    <col min="13570" max="13814" width="9.140625" style="294"/>
    <col min="13815" max="13815" width="17.42578125" style="294" customWidth="1"/>
    <col min="13816" max="13821" width="10.85546875" style="294" customWidth="1"/>
    <col min="13822" max="13822" width="1.85546875" style="294" customWidth="1"/>
    <col min="13823" max="13823" width="8.85546875" style="294" customWidth="1"/>
    <col min="13824" max="13825" width="0.28515625" style="294" customWidth="1"/>
    <col min="13826" max="14070" width="9.140625" style="294"/>
    <col min="14071" max="14071" width="17.42578125" style="294" customWidth="1"/>
    <col min="14072" max="14077" width="10.85546875" style="294" customWidth="1"/>
    <col min="14078" max="14078" width="1.85546875" style="294" customWidth="1"/>
    <col min="14079" max="14079" width="8.85546875" style="294" customWidth="1"/>
    <col min="14080" max="14081" width="0.28515625" style="294" customWidth="1"/>
    <col min="14082" max="14326" width="9.140625" style="294"/>
    <col min="14327" max="14327" width="17.42578125" style="294" customWidth="1"/>
    <col min="14328" max="14333" width="10.85546875" style="294" customWidth="1"/>
    <col min="14334" max="14334" width="1.85546875" style="294" customWidth="1"/>
    <col min="14335" max="14335" width="8.85546875" style="294" customWidth="1"/>
    <col min="14336" max="14337" width="0.28515625" style="294" customWidth="1"/>
    <col min="14338" max="14582" width="9.140625" style="294"/>
    <col min="14583" max="14583" width="17.42578125" style="294" customWidth="1"/>
    <col min="14584" max="14589" width="10.85546875" style="294" customWidth="1"/>
    <col min="14590" max="14590" width="1.85546875" style="294" customWidth="1"/>
    <col min="14591" max="14591" width="8.85546875" style="294" customWidth="1"/>
    <col min="14592" max="14593" width="0.28515625" style="294" customWidth="1"/>
    <col min="14594" max="14838" width="9.140625" style="294"/>
    <col min="14839" max="14839" width="17.42578125" style="294" customWidth="1"/>
    <col min="14840" max="14845" width="10.85546875" style="294" customWidth="1"/>
    <col min="14846" max="14846" width="1.85546875" style="294" customWidth="1"/>
    <col min="14847" max="14847" width="8.85546875" style="294" customWidth="1"/>
    <col min="14848" max="14849" width="0.28515625" style="294" customWidth="1"/>
    <col min="14850" max="15094" width="9.140625" style="294"/>
    <col min="15095" max="15095" width="17.42578125" style="294" customWidth="1"/>
    <col min="15096" max="15101" width="10.85546875" style="294" customWidth="1"/>
    <col min="15102" max="15102" width="1.85546875" style="294" customWidth="1"/>
    <col min="15103" max="15103" width="8.85546875" style="294" customWidth="1"/>
    <col min="15104" max="15105" width="0.28515625" style="294" customWidth="1"/>
    <col min="15106" max="15350" width="9.140625" style="294"/>
    <col min="15351" max="15351" width="17.42578125" style="294" customWidth="1"/>
    <col min="15352" max="15357" width="10.85546875" style="294" customWidth="1"/>
    <col min="15358" max="15358" width="1.85546875" style="294" customWidth="1"/>
    <col min="15359" max="15359" width="8.85546875" style="294" customWidth="1"/>
    <col min="15360" max="15361" width="0.28515625" style="294" customWidth="1"/>
    <col min="15362" max="15606" width="9.140625" style="294"/>
    <col min="15607" max="15607" width="17.42578125" style="294" customWidth="1"/>
    <col min="15608" max="15613" width="10.85546875" style="294" customWidth="1"/>
    <col min="15614" max="15614" width="1.85546875" style="294" customWidth="1"/>
    <col min="15615" max="15615" width="8.85546875" style="294" customWidth="1"/>
    <col min="15616" max="15617" width="0.28515625" style="294" customWidth="1"/>
    <col min="15618" max="15862" width="9.140625" style="294"/>
    <col min="15863" max="15863" width="17.42578125" style="294" customWidth="1"/>
    <col min="15864" max="15869" width="10.85546875" style="294" customWidth="1"/>
    <col min="15870" max="15870" width="1.85546875" style="294" customWidth="1"/>
    <col min="15871" max="15871" width="8.85546875" style="294" customWidth="1"/>
    <col min="15872" max="15873" width="0.28515625" style="294" customWidth="1"/>
    <col min="15874" max="16118" width="9.140625" style="294"/>
    <col min="16119" max="16119" width="17.42578125" style="294" customWidth="1"/>
    <col min="16120" max="16125" width="10.85546875" style="294" customWidth="1"/>
    <col min="16126" max="16126" width="1.85546875" style="294" customWidth="1"/>
    <col min="16127" max="16127" width="8.85546875" style="294" customWidth="1"/>
    <col min="16128" max="16129" width="0.28515625" style="294" customWidth="1"/>
    <col min="16130" max="16384" width="9.140625" style="294"/>
  </cols>
  <sheetData>
    <row r="1" spans="1:18" ht="15" customHeight="1">
      <c r="A1" s="400" t="s">
        <v>814</v>
      </c>
      <c r="B1" s="295"/>
      <c r="D1" s="295"/>
      <c r="E1" s="295"/>
      <c r="F1" s="295"/>
      <c r="G1" s="295"/>
      <c r="H1" s="295"/>
      <c r="J1" s="295"/>
      <c r="K1" s="295"/>
      <c r="L1" s="295"/>
      <c r="M1" s="295"/>
      <c r="O1" s="295"/>
      <c r="P1" s="295"/>
      <c r="Q1" s="295"/>
      <c r="R1" s="295"/>
    </row>
    <row r="2" spans="1:18" ht="19.5" customHeight="1">
      <c r="B2" s="295"/>
      <c r="C2" s="402"/>
      <c r="D2" s="295"/>
      <c r="E2" s="295"/>
      <c r="F2" s="295"/>
      <c r="G2" s="295"/>
      <c r="H2" s="295"/>
      <c r="J2" s="295"/>
      <c r="K2" s="295"/>
      <c r="L2" s="295"/>
      <c r="M2" s="295"/>
      <c r="O2" s="295"/>
      <c r="P2" s="295"/>
      <c r="Q2" s="295"/>
      <c r="R2" s="295"/>
    </row>
    <row r="3" spans="1:18" s="403" customFormat="1" ht="15" customHeight="1">
      <c r="B3" s="3071" t="s">
        <v>1376</v>
      </c>
      <c r="C3" s="3071"/>
      <c r="D3" s="3071"/>
      <c r="E3" s="3071"/>
      <c r="F3" s="3071"/>
      <c r="G3" s="3071"/>
      <c r="H3" s="3071"/>
      <c r="I3" s="3071"/>
      <c r="J3" s="3071"/>
      <c r="K3" s="3071"/>
      <c r="L3" s="3071"/>
      <c r="M3" s="3071"/>
      <c r="N3" s="3071"/>
      <c r="O3" s="3071"/>
      <c r="P3" s="3071"/>
      <c r="Q3" s="3071"/>
      <c r="R3" s="3071"/>
    </row>
    <row r="4" spans="1:18" ht="14.1" customHeight="1">
      <c r="B4" s="210"/>
      <c r="C4" s="210"/>
      <c r="D4" s="310"/>
      <c r="E4" s="583"/>
      <c r="F4" s="583"/>
      <c r="G4" s="583"/>
      <c r="H4" s="583"/>
      <c r="J4" s="583"/>
      <c r="K4" s="583"/>
      <c r="L4" s="583"/>
      <c r="M4" s="583"/>
      <c r="O4" s="583"/>
      <c r="P4" s="583"/>
      <c r="Q4" s="583"/>
      <c r="R4" s="583"/>
    </row>
    <row r="5" spans="1:18">
      <c r="B5" s="210"/>
      <c r="C5" s="210"/>
      <c r="D5" s="310"/>
      <c r="E5" s="583"/>
      <c r="F5" s="583"/>
      <c r="G5" s="583"/>
      <c r="H5" s="583"/>
      <c r="J5" s="583"/>
      <c r="K5" s="583"/>
      <c r="L5" s="583"/>
      <c r="M5" s="583"/>
      <c r="O5" s="583"/>
      <c r="P5" s="583"/>
      <c r="Q5" s="583"/>
      <c r="R5" s="1127" t="s">
        <v>169</v>
      </c>
    </row>
    <row r="6" spans="1:18" ht="14.25" customHeight="1">
      <c r="B6" s="1648"/>
      <c r="C6" s="1226"/>
      <c r="D6" s="1648"/>
      <c r="E6" s="3348" t="str">
        <f>+Introdução!E26</f>
        <v>t-2</v>
      </c>
      <c r="F6" s="3349"/>
      <c r="G6" s="3349"/>
      <c r="H6" s="3350"/>
      <c r="J6" s="3348" t="str">
        <f>+Introdução!E27</f>
        <v>t-1</v>
      </c>
      <c r="K6" s="3349"/>
      <c r="L6" s="3349"/>
      <c r="M6" s="3350"/>
      <c r="O6" s="3348" t="str">
        <f>+Introdução!E28</f>
        <v>t</v>
      </c>
      <c r="P6" s="3349"/>
      <c r="Q6" s="3349"/>
      <c r="R6" s="3350"/>
    </row>
    <row r="7" spans="1:18" s="298" customFormat="1" ht="36" customHeight="1">
      <c r="B7" s="307"/>
      <c r="C7" s="306" t="s">
        <v>112</v>
      </c>
      <c r="D7" s="309"/>
      <c r="E7" s="397" t="s">
        <v>0</v>
      </c>
      <c r="F7" s="397" t="s">
        <v>73</v>
      </c>
      <c r="G7" s="397" t="s">
        <v>74</v>
      </c>
      <c r="H7" s="194" t="s">
        <v>807</v>
      </c>
      <c r="I7" s="210"/>
      <c r="J7" s="397" t="s">
        <v>0</v>
      </c>
      <c r="K7" s="397" t="s">
        <v>73</v>
      </c>
      <c r="L7" s="397" t="s">
        <v>74</v>
      </c>
      <c r="M7" s="194" t="s">
        <v>807</v>
      </c>
      <c r="N7" s="210"/>
      <c r="O7" s="397" t="s">
        <v>0</v>
      </c>
      <c r="P7" s="397" t="s">
        <v>73</v>
      </c>
      <c r="Q7" s="397" t="s">
        <v>74</v>
      </c>
      <c r="R7" s="194" t="s">
        <v>807</v>
      </c>
    </row>
    <row r="8" spans="1:18" s="299" customFormat="1" ht="4.5" customHeight="1">
      <c r="B8" s="300"/>
      <c r="C8" s="301"/>
      <c r="D8" s="310"/>
      <c r="E8" s="301"/>
      <c r="F8" s="301"/>
      <c r="G8" s="301"/>
      <c r="H8" s="301"/>
      <c r="I8" s="301"/>
      <c r="J8" s="301"/>
      <c r="K8" s="301"/>
      <c r="L8" s="301"/>
      <c r="M8" s="301"/>
      <c r="N8" s="301"/>
      <c r="O8" s="301"/>
      <c r="P8" s="301"/>
      <c r="Q8" s="301"/>
      <c r="R8" s="301"/>
    </row>
    <row r="9" spans="1:18" s="298" customFormat="1" ht="12" customHeight="1">
      <c r="B9" s="1649">
        <v>1</v>
      </c>
      <c r="C9" s="105" t="s">
        <v>297</v>
      </c>
      <c r="D9" s="311"/>
      <c r="E9" s="1047"/>
      <c r="F9" s="1047"/>
      <c r="G9" s="1047"/>
      <c r="H9" s="1048">
        <f>SUM(E9:G9)</f>
        <v>0</v>
      </c>
      <c r="I9" s="471"/>
      <c r="J9" s="1047"/>
      <c r="K9" s="1047"/>
      <c r="L9" s="1047"/>
      <c r="M9" s="1048">
        <f>SUM(J9:L9)</f>
        <v>0</v>
      </c>
      <c r="N9" s="471"/>
      <c r="O9" s="1047"/>
      <c r="P9" s="1047"/>
      <c r="Q9" s="1047"/>
      <c r="R9" s="1048">
        <f>SUM(O9:Q9)</f>
        <v>0</v>
      </c>
    </row>
    <row r="10" spans="1:18" s="298" customFormat="1">
      <c r="B10" s="1650">
        <v>2</v>
      </c>
      <c r="C10" s="106" t="s">
        <v>298</v>
      </c>
      <c r="D10" s="311"/>
      <c r="E10" s="825"/>
      <c r="F10" s="825"/>
      <c r="G10" s="825"/>
      <c r="H10" s="1049">
        <f t="shared" ref="H10:H23" si="0">SUM(E10:G10)</f>
        <v>0</v>
      </c>
      <c r="I10" s="471"/>
      <c r="J10" s="825"/>
      <c r="K10" s="825"/>
      <c r="L10" s="825"/>
      <c r="M10" s="1049">
        <f t="shared" ref="M10:M23" si="1">SUM(J10:L10)</f>
        <v>0</v>
      </c>
      <c r="N10" s="471"/>
      <c r="O10" s="825"/>
      <c r="P10" s="825"/>
      <c r="Q10" s="825"/>
      <c r="R10" s="1049">
        <f t="shared" ref="R10:R23" si="2">SUM(O10:Q10)</f>
        <v>0</v>
      </c>
    </row>
    <row r="11" spans="1:18" s="298" customFormat="1">
      <c r="B11" s="1650">
        <v>3</v>
      </c>
      <c r="C11" s="304" t="s">
        <v>299</v>
      </c>
      <c r="D11" s="311"/>
      <c r="E11" s="1415"/>
      <c r="F11" s="1415"/>
      <c r="G11" s="1415"/>
      <c r="H11" s="1231">
        <f t="shared" si="0"/>
        <v>0</v>
      </c>
      <c r="I11" s="471"/>
      <c r="J11" s="1415"/>
      <c r="K11" s="1415"/>
      <c r="L11" s="1415"/>
      <c r="M11" s="1231">
        <f t="shared" si="1"/>
        <v>0</v>
      </c>
      <c r="N11" s="471"/>
      <c r="O11" s="1415"/>
      <c r="P11" s="1415"/>
      <c r="Q11" s="1415"/>
      <c r="R11" s="1231">
        <f t="shared" si="2"/>
        <v>0</v>
      </c>
    </row>
    <row r="12" spans="1:18" s="298" customFormat="1">
      <c r="B12" s="1651">
        <v>4</v>
      </c>
      <c r="C12" s="304" t="s">
        <v>300</v>
      </c>
      <c r="D12" s="311"/>
      <c r="E12" s="1415"/>
      <c r="F12" s="1415"/>
      <c r="G12" s="1415"/>
      <c r="H12" s="1231">
        <f t="shared" si="0"/>
        <v>0</v>
      </c>
      <c r="I12" s="471"/>
      <c r="J12" s="1415"/>
      <c r="K12" s="1415"/>
      <c r="L12" s="1415"/>
      <c r="M12" s="1231">
        <f t="shared" si="1"/>
        <v>0</v>
      </c>
      <c r="N12" s="471"/>
      <c r="O12" s="1415"/>
      <c r="P12" s="1415"/>
      <c r="Q12" s="1415"/>
      <c r="R12" s="1231">
        <f t="shared" si="2"/>
        <v>0</v>
      </c>
    </row>
    <row r="13" spans="1:18" s="298" customFormat="1">
      <c r="B13" s="1650">
        <v>5</v>
      </c>
      <c r="C13" s="304" t="s">
        <v>301</v>
      </c>
      <c r="D13" s="311"/>
      <c r="E13" s="1415"/>
      <c r="F13" s="1415"/>
      <c r="G13" s="1415"/>
      <c r="H13" s="1231">
        <f t="shared" si="0"/>
        <v>0</v>
      </c>
      <c r="I13" s="471"/>
      <c r="J13" s="1415"/>
      <c r="K13" s="1415"/>
      <c r="L13" s="1415"/>
      <c r="M13" s="1231">
        <f t="shared" si="1"/>
        <v>0</v>
      </c>
      <c r="N13" s="471"/>
      <c r="O13" s="1415"/>
      <c r="P13" s="1415"/>
      <c r="Q13" s="1415"/>
      <c r="R13" s="1231">
        <f t="shared" si="2"/>
        <v>0</v>
      </c>
    </row>
    <row r="14" spans="1:18" s="298" customFormat="1">
      <c r="B14" s="1651">
        <v>6</v>
      </c>
      <c r="C14" s="304" t="s">
        <v>302</v>
      </c>
      <c r="D14" s="311"/>
      <c r="E14" s="1415"/>
      <c r="F14" s="1415"/>
      <c r="G14" s="1415"/>
      <c r="H14" s="1231">
        <f t="shared" si="0"/>
        <v>0</v>
      </c>
      <c r="I14" s="471"/>
      <c r="J14" s="1415"/>
      <c r="K14" s="1415"/>
      <c r="L14" s="1415"/>
      <c r="M14" s="1231">
        <f t="shared" si="1"/>
        <v>0</v>
      </c>
      <c r="N14" s="471"/>
      <c r="O14" s="1415"/>
      <c r="P14" s="1415"/>
      <c r="Q14" s="1415"/>
      <c r="R14" s="1231">
        <f t="shared" si="2"/>
        <v>0</v>
      </c>
    </row>
    <row r="15" spans="1:18" s="298" customFormat="1">
      <c r="B15" s="1650">
        <v>7</v>
      </c>
      <c r="C15" s="304" t="s">
        <v>171</v>
      </c>
      <c r="D15" s="311"/>
      <c r="E15" s="1415"/>
      <c r="F15" s="1415"/>
      <c r="G15" s="1415"/>
      <c r="H15" s="1231">
        <f t="shared" si="0"/>
        <v>0</v>
      </c>
      <c r="I15" s="471"/>
      <c r="J15" s="1415"/>
      <c r="K15" s="1415"/>
      <c r="L15" s="1415"/>
      <c r="M15" s="1231">
        <f t="shared" si="1"/>
        <v>0</v>
      </c>
      <c r="N15" s="471"/>
      <c r="O15" s="1415"/>
      <c r="P15" s="1415"/>
      <c r="Q15" s="1415"/>
      <c r="R15" s="1231">
        <f t="shared" si="2"/>
        <v>0</v>
      </c>
    </row>
    <row r="16" spans="1:18" s="298" customFormat="1">
      <c r="B16" s="1651">
        <v>8</v>
      </c>
      <c r="C16" s="304" t="s">
        <v>303</v>
      </c>
      <c r="D16" s="311"/>
      <c r="E16" s="1415"/>
      <c r="F16" s="1415"/>
      <c r="G16" s="1415"/>
      <c r="H16" s="1231">
        <f t="shared" si="0"/>
        <v>0</v>
      </c>
      <c r="I16" s="471"/>
      <c r="J16" s="1415"/>
      <c r="K16" s="1415"/>
      <c r="L16" s="1415"/>
      <c r="M16" s="1231">
        <f t="shared" si="1"/>
        <v>0</v>
      </c>
      <c r="N16" s="471"/>
      <c r="O16" s="1415"/>
      <c r="P16" s="1415"/>
      <c r="Q16" s="1415"/>
      <c r="R16" s="1231">
        <f t="shared" si="2"/>
        <v>0</v>
      </c>
    </row>
    <row r="17" spans="2:18" s="298" customFormat="1">
      <c r="B17" s="1650">
        <v>9</v>
      </c>
      <c r="C17" s="304" t="s">
        <v>304</v>
      </c>
      <c r="D17" s="311"/>
      <c r="E17" s="1415"/>
      <c r="F17" s="1415"/>
      <c r="G17" s="1415"/>
      <c r="H17" s="1231">
        <f t="shared" si="0"/>
        <v>0</v>
      </c>
      <c r="I17" s="471"/>
      <c r="J17" s="1415"/>
      <c r="K17" s="1415"/>
      <c r="L17" s="1415"/>
      <c r="M17" s="1231">
        <f t="shared" si="1"/>
        <v>0</v>
      </c>
      <c r="N17" s="471"/>
      <c r="O17" s="1415"/>
      <c r="P17" s="1415"/>
      <c r="Q17" s="1415"/>
      <c r="R17" s="1231">
        <f t="shared" si="2"/>
        <v>0</v>
      </c>
    </row>
    <row r="18" spans="2:18" s="298" customFormat="1">
      <c r="B18" s="1651">
        <v>10</v>
      </c>
      <c r="C18" s="304" t="s">
        <v>305</v>
      </c>
      <c r="D18" s="311"/>
      <c r="E18" s="1415"/>
      <c r="F18" s="1415"/>
      <c r="G18" s="1415"/>
      <c r="H18" s="1231">
        <f t="shared" si="0"/>
        <v>0</v>
      </c>
      <c r="I18" s="471"/>
      <c r="J18" s="1415"/>
      <c r="K18" s="1415"/>
      <c r="L18" s="1415"/>
      <c r="M18" s="1231">
        <f t="shared" si="1"/>
        <v>0</v>
      </c>
      <c r="N18" s="471"/>
      <c r="O18" s="1415"/>
      <c r="P18" s="1415"/>
      <c r="Q18" s="1415"/>
      <c r="R18" s="1231">
        <f t="shared" si="2"/>
        <v>0</v>
      </c>
    </row>
    <row r="19" spans="2:18" s="298" customFormat="1">
      <c r="B19" s="1650">
        <v>11</v>
      </c>
      <c r="C19" s="304" t="s">
        <v>307</v>
      </c>
      <c r="D19" s="401"/>
      <c r="E19" s="1415"/>
      <c r="F19" s="1415"/>
      <c r="G19" s="1415"/>
      <c r="H19" s="1231">
        <f t="shared" si="0"/>
        <v>0</v>
      </c>
      <c r="I19" s="471"/>
      <c r="J19" s="1415"/>
      <c r="K19" s="1415"/>
      <c r="L19" s="1415"/>
      <c r="M19" s="1231">
        <f t="shared" si="1"/>
        <v>0</v>
      </c>
      <c r="N19" s="471"/>
      <c r="O19" s="1415"/>
      <c r="P19" s="1415"/>
      <c r="Q19" s="1415"/>
      <c r="R19" s="1231">
        <f t="shared" si="2"/>
        <v>0</v>
      </c>
    </row>
    <row r="20" spans="2:18" s="298" customFormat="1">
      <c r="B20" s="1650">
        <v>12</v>
      </c>
      <c r="C20" s="304" t="s">
        <v>306</v>
      </c>
      <c r="D20" s="311"/>
      <c r="E20" s="1415"/>
      <c r="F20" s="1415"/>
      <c r="G20" s="1415"/>
      <c r="H20" s="1231">
        <f t="shared" si="0"/>
        <v>0</v>
      </c>
      <c r="I20" s="471"/>
      <c r="J20" s="1415"/>
      <c r="K20" s="1415"/>
      <c r="L20" s="1415"/>
      <c r="M20" s="1231">
        <f t="shared" si="1"/>
        <v>0</v>
      </c>
      <c r="N20" s="471"/>
      <c r="O20" s="1415"/>
      <c r="P20" s="1415"/>
      <c r="Q20" s="1415"/>
      <c r="R20" s="1231">
        <f t="shared" si="2"/>
        <v>0</v>
      </c>
    </row>
    <row r="21" spans="2:18" s="298" customFormat="1">
      <c r="B21" s="1650">
        <v>13</v>
      </c>
      <c r="C21" s="304" t="s">
        <v>308</v>
      </c>
      <c r="D21" s="311"/>
      <c r="E21" s="1415"/>
      <c r="F21" s="1415"/>
      <c r="G21" s="1415"/>
      <c r="H21" s="1231">
        <f t="shared" si="0"/>
        <v>0</v>
      </c>
      <c r="I21" s="471"/>
      <c r="J21" s="1415"/>
      <c r="K21" s="1415"/>
      <c r="L21" s="1415"/>
      <c r="M21" s="1231">
        <f t="shared" si="1"/>
        <v>0</v>
      </c>
      <c r="N21" s="471"/>
      <c r="O21" s="1415"/>
      <c r="P21" s="1415"/>
      <c r="Q21" s="1415"/>
      <c r="R21" s="1231">
        <f t="shared" si="2"/>
        <v>0</v>
      </c>
    </row>
    <row r="22" spans="2:18" s="298" customFormat="1">
      <c r="B22" s="1651">
        <v>14</v>
      </c>
      <c r="C22" s="304" t="s">
        <v>278</v>
      </c>
      <c r="D22" s="311"/>
      <c r="E22" s="1415"/>
      <c r="F22" s="1415"/>
      <c r="G22" s="1415"/>
      <c r="H22" s="1231">
        <f t="shared" si="0"/>
        <v>0</v>
      </c>
      <c r="I22" s="471"/>
      <c r="J22" s="1415"/>
      <c r="K22" s="1415"/>
      <c r="L22" s="1415"/>
      <c r="M22" s="1231">
        <f t="shared" si="1"/>
        <v>0</v>
      </c>
      <c r="N22" s="471"/>
      <c r="O22" s="1415"/>
      <c r="P22" s="1415"/>
      <c r="Q22" s="1415"/>
      <c r="R22" s="1231">
        <f t="shared" si="2"/>
        <v>0</v>
      </c>
    </row>
    <row r="23" spans="2:18" s="298" customFormat="1">
      <c r="B23" s="1650">
        <v>15</v>
      </c>
      <c r="C23" s="106" t="s">
        <v>282</v>
      </c>
      <c r="D23" s="311"/>
      <c r="E23" s="825"/>
      <c r="F23" s="825"/>
      <c r="G23" s="825"/>
      <c r="H23" s="1049">
        <f t="shared" si="0"/>
        <v>0</v>
      </c>
      <c r="I23" s="471"/>
      <c r="J23" s="825"/>
      <c r="K23" s="825"/>
      <c r="L23" s="825"/>
      <c r="M23" s="1049">
        <f t="shared" si="1"/>
        <v>0</v>
      </c>
      <c r="N23" s="471"/>
      <c r="O23" s="825"/>
      <c r="P23" s="825"/>
      <c r="Q23" s="825"/>
      <c r="R23" s="1049">
        <f t="shared" si="2"/>
        <v>0</v>
      </c>
    </row>
    <row r="24" spans="2:18" s="298" customFormat="1" ht="4.5" customHeight="1">
      <c r="B24" s="1651"/>
      <c r="C24" s="106"/>
      <c r="D24" s="311"/>
      <c r="E24" s="825"/>
      <c r="F24" s="825"/>
      <c r="G24" s="825"/>
      <c r="H24" s="825"/>
      <c r="I24" s="471"/>
      <c r="J24" s="825"/>
      <c r="K24" s="825"/>
      <c r="L24" s="825"/>
      <c r="M24" s="825"/>
      <c r="N24" s="471"/>
      <c r="O24" s="825"/>
      <c r="P24" s="825"/>
      <c r="Q24" s="825"/>
      <c r="R24" s="825"/>
    </row>
    <row r="25" spans="2:18" s="210" customFormat="1">
      <c r="B25" s="1652">
        <v>16</v>
      </c>
      <c r="C25" s="305" t="s">
        <v>336</v>
      </c>
      <c r="D25" s="312"/>
      <c r="E25" s="964">
        <f>E9-E14-'EDA N6-53 TPE'!D15</f>
        <v>0</v>
      </c>
      <c r="F25" s="964">
        <f>F9-F14-('EDA N6-53 TPE'!D23+'EDA N6-53 TPE'!D31)</f>
        <v>0</v>
      </c>
      <c r="G25" s="964">
        <f>G9-G14-('EDA N6-53 TPE'!D39+'EDA N6-53 TPE'!D47)</f>
        <v>0</v>
      </c>
      <c r="H25" s="964">
        <f>SUM(E25:G25)</f>
        <v>0</v>
      </c>
      <c r="I25" s="471"/>
      <c r="J25" s="964">
        <f>J9-J14-'EDA N6-53 TPE'!D64</f>
        <v>0</v>
      </c>
      <c r="K25" s="964">
        <f>K9-K14-('EDA N6-53 TPE'!D72+'EDA N6-53 TPE'!D80)</f>
        <v>0</v>
      </c>
      <c r="L25" s="964">
        <f>L9-L14-('EDA N6-53 TPE'!D88+'EDA N6-53 TPE'!D96)</f>
        <v>0</v>
      </c>
      <c r="M25" s="964">
        <f>SUM(J25:L25)</f>
        <v>0</v>
      </c>
      <c r="N25" s="471"/>
      <c r="O25" s="964">
        <f>O9-O14-'EDA N6-53 TPE'!D113</f>
        <v>0</v>
      </c>
      <c r="P25" s="964">
        <f>P9-P14-('EDA N6-53 TPE'!D121+'EDA N6-53 TPE'!D129)</f>
        <v>0</v>
      </c>
      <c r="Q25" s="964">
        <f>Q9-Q14-('EDA N6-53 TPE'!D137+'EDA N6-53 TPE'!D145)</f>
        <v>0</v>
      </c>
      <c r="R25" s="964">
        <f>SUM(O25:Q25)</f>
        <v>0</v>
      </c>
    </row>
    <row r="26" spans="2:18" s="210" customFormat="1">
      <c r="B26" s="1652">
        <v>17</v>
      </c>
      <c r="C26" s="305" t="s">
        <v>326</v>
      </c>
      <c r="D26" s="312"/>
      <c r="E26" s="964">
        <f>E9+E10+E11+E12+E13-E14-E15-E16-E17-E18-E19-E20+E21+E22-E23</f>
        <v>0</v>
      </c>
      <c r="F26" s="964">
        <f t="shared" ref="F26:H26" si="3">F9+F10+F11+F12+F13-F14-F15-F16-F17-F18-F19-F20+F21+F22-F23</f>
        <v>0</v>
      </c>
      <c r="G26" s="964">
        <f t="shared" si="3"/>
        <v>0</v>
      </c>
      <c r="H26" s="964">
        <f t="shared" si="3"/>
        <v>0</v>
      </c>
      <c r="I26" s="471"/>
      <c r="J26" s="964">
        <f>J9+J10+J11+J12+J13-J14-J15-J16-J17-J18-J19-J20-J21+J22-J23</f>
        <v>0</v>
      </c>
      <c r="K26" s="964">
        <f>K9+K10+K11+K12+K13-K14-K15-K16-K17-K18-K19-K20-K21+K22-K23</f>
        <v>0</v>
      </c>
      <c r="L26" s="964">
        <f>L9+L10+L11+L12+L13-L14-L15-L16-L17-L18-L19-L20-L21+L22-L23</f>
        <v>0</v>
      </c>
      <c r="M26" s="964">
        <f>M9+M10+M11+M12+M13-M14-M15-M16-M17-M18-M19-M20-M21+M22-M23</f>
        <v>0</v>
      </c>
      <c r="N26" s="471"/>
      <c r="O26" s="964">
        <f>O9+O10+O11+O12+O13-O14-O15-O16-O17-O18-O19-O20-O21+O22-O23</f>
        <v>0</v>
      </c>
      <c r="P26" s="964">
        <f>P9+P10+P11+P12+P13-P14-P15-P16-P17-P18-P19-P20-P21+P22-P23</f>
        <v>0</v>
      </c>
      <c r="Q26" s="964">
        <f>Q9+Q10+Q11+Q12+Q13-Q14-Q15-Q16-Q17-Q18-Q19-Q20-Q21+Q22-Q23</f>
        <v>0</v>
      </c>
      <c r="R26" s="964">
        <f>R9+R10+R11+R12+R13-R14-R15-R16-R17-R18-R19-R20-R21+R22-R23</f>
        <v>0</v>
      </c>
    </row>
    <row r="27" spans="2:18" s="298" customFormat="1" ht="4.5" customHeight="1">
      <c r="B27" s="1651"/>
      <c r="C27" s="106"/>
      <c r="D27" s="311"/>
      <c r="E27" s="825"/>
      <c r="F27" s="825"/>
      <c r="G27" s="825"/>
      <c r="H27" s="825"/>
      <c r="I27" s="471"/>
      <c r="J27" s="825"/>
      <c r="K27" s="825"/>
      <c r="L27" s="825"/>
      <c r="M27" s="825"/>
      <c r="N27" s="471"/>
      <c r="O27" s="825"/>
      <c r="P27" s="825"/>
      <c r="Q27" s="825"/>
      <c r="R27" s="825"/>
    </row>
    <row r="28" spans="2:18" s="298" customFormat="1">
      <c r="B28" s="1650">
        <v>18</v>
      </c>
      <c r="C28" s="304" t="s">
        <v>309</v>
      </c>
      <c r="D28" s="311"/>
      <c r="E28" s="1415"/>
      <c r="F28" s="1415"/>
      <c r="G28" s="1415"/>
      <c r="H28" s="1231">
        <f>SUM(E28:G28)</f>
        <v>0</v>
      </c>
      <c r="I28" s="471"/>
      <c r="J28" s="1415"/>
      <c r="K28" s="1415"/>
      <c r="L28" s="1415"/>
      <c r="M28" s="1231">
        <f>SUM(J28:L28)</f>
        <v>0</v>
      </c>
      <c r="N28" s="471"/>
      <c r="O28" s="1415"/>
      <c r="P28" s="1415"/>
      <c r="Q28" s="1415"/>
      <c r="R28" s="1231">
        <f>SUM(O28:Q28)</f>
        <v>0</v>
      </c>
    </row>
    <row r="29" spans="2:18" s="298" customFormat="1">
      <c r="B29" s="1650">
        <v>19</v>
      </c>
      <c r="C29" s="304" t="s">
        <v>310</v>
      </c>
      <c r="D29" s="311"/>
      <c r="E29" s="1415"/>
      <c r="F29" s="1415"/>
      <c r="G29" s="1415"/>
      <c r="H29" s="1231">
        <f>SUM(E29:G29)</f>
        <v>0</v>
      </c>
      <c r="I29" s="471"/>
      <c r="J29" s="1415"/>
      <c r="K29" s="1415"/>
      <c r="L29" s="1415"/>
      <c r="M29" s="1231">
        <f>SUM(J29:L29)</f>
        <v>0</v>
      </c>
      <c r="N29" s="471"/>
      <c r="O29" s="1415"/>
      <c r="P29" s="1415"/>
      <c r="Q29" s="1415"/>
      <c r="R29" s="1231">
        <f>SUM(O29:Q29)</f>
        <v>0</v>
      </c>
    </row>
    <row r="30" spans="2:18" s="298" customFormat="1" ht="4.5" customHeight="1">
      <c r="B30" s="1651"/>
      <c r="C30" s="106"/>
      <c r="D30" s="311"/>
      <c r="E30" s="825"/>
      <c r="F30" s="825"/>
      <c r="G30" s="825"/>
      <c r="H30" s="825"/>
      <c r="I30" s="471"/>
      <c r="J30" s="825"/>
      <c r="K30" s="825"/>
      <c r="L30" s="825"/>
      <c r="M30" s="825"/>
      <c r="N30" s="471"/>
      <c r="O30" s="825"/>
      <c r="P30" s="825"/>
      <c r="Q30" s="825"/>
      <c r="R30" s="825"/>
    </row>
    <row r="31" spans="2:18" s="210" customFormat="1">
      <c r="B31" s="1652">
        <v>20</v>
      </c>
      <c r="C31" s="305" t="s">
        <v>327</v>
      </c>
      <c r="D31" s="312"/>
      <c r="E31" s="964">
        <f>E26-E28-E29</f>
        <v>0</v>
      </c>
      <c r="F31" s="964">
        <f>F26-F28-F29</f>
        <v>0</v>
      </c>
      <c r="G31" s="964">
        <f>G26-G28-G29</f>
        <v>0</v>
      </c>
      <c r="H31" s="964">
        <f>H26-H28-H29</f>
        <v>0</v>
      </c>
      <c r="I31" s="471"/>
      <c r="J31" s="964">
        <f>J26-J28-J29</f>
        <v>0</v>
      </c>
      <c r="K31" s="964">
        <f>K26-K28-K29</f>
        <v>0</v>
      </c>
      <c r="L31" s="964">
        <f>L26-L28-L29</f>
        <v>0</v>
      </c>
      <c r="M31" s="964">
        <f>M26-M28-M29</f>
        <v>0</v>
      </c>
      <c r="N31" s="471"/>
      <c r="O31" s="964">
        <f>O26-O28-O29</f>
        <v>0</v>
      </c>
      <c r="P31" s="964">
        <f>P26-P28-P29</f>
        <v>0</v>
      </c>
      <c r="Q31" s="964">
        <f>Q26-Q28-Q29</f>
        <v>0</v>
      </c>
      <c r="R31" s="964">
        <f>R26-R28-R29</f>
        <v>0</v>
      </c>
    </row>
    <row r="32" spans="2:18" s="298" customFormat="1" ht="4.5" customHeight="1">
      <c r="B32" s="1651"/>
      <c r="C32" s="106"/>
      <c r="D32" s="311"/>
      <c r="E32" s="825"/>
      <c r="F32" s="825"/>
      <c r="G32" s="825"/>
      <c r="H32" s="825"/>
      <c r="I32" s="471"/>
      <c r="J32" s="825"/>
      <c r="K32" s="825"/>
      <c r="L32" s="825"/>
      <c r="M32" s="825"/>
      <c r="N32" s="471"/>
      <c r="O32" s="825"/>
      <c r="P32" s="825"/>
      <c r="Q32" s="825"/>
      <c r="R32" s="825"/>
    </row>
    <row r="33" spans="2:18" s="298" customFormat="1">
      <c r="B33" s="1650">
        <v>21</v>
      </c>
      <c r="C33" s="304" t="s">
        <v>311</v>
      </c>
      <c r="D33" s="311"/>
      <c r="E33" s="1415"/>
      <c r="F33" s="1415"/>
      <c r="G33" s="1415"/>
      <c r="H33" s="1231">
        <f>SUM(E33:G33)</f>
        <v>0</v>
      </c>
      <c r="I33" s="471"/>
      <c r="J33" s="1415"/>
      <c r="K33" s="1415"/>
      <c r="L33" s="1415"/>
      <c r="M33" s="1231">
        <f>SUM(J33:L33)</f>
        <v>0</v>
      </c>
      <c r="N33" s="471"/>
      <c r="O33" s="1415"/>
      <c r="P33" s="1415"/>
      <c r="Q33" s="1415"/>
      <c r="R33" s="1231">
        <f>SUM(O33:Q33)</f>
        <v>0</v>
      </c>
    </row>
    <row r="34" spans="2:18" s="298" customFormat="1">
      <c r="B34" s="1650">
        <v>22</v>
      </c>
      <c r="C34" s="304" t="s">
        <v>312</v>
      </c>
      <c r="D34" s="311"/>
      <c r="E34" s="1415"/>
      <c r="F34" s="1415"/>
      <c r="G34" s="1415"/>
      <c r="H34" s="1231">
        <f>SUM(E34:G34)</f>
        <v>0</v>
      </c>
      <c r="I34" s="471"/>
      <c r="J34" s="1415"/>
      <c r="K34" s="1415"/>
      <c r="L34" s="1415"/>
      <c r="M34" s="1231">
        <f>SUM(J34:L34)</f>
        <v>0</v>
      </c>
      <c r="N34" s="471"/>
      <c r="O34" s="1415"/>
      <c r="P34" s="1415"/>
      <c r="Q34" s="1415"/>
      <c r="R34" s="1231">
        <f>SUM(O34:Q34)</f>
        <v>0</v>
      </c>
    </row>
    <row r="35" spans="2:18" s="298" customFormat="1" ht="4.5" customHeight="1">
      <c r="B35" s="1651"/>
      <c r="C35" s="106"/>
      <c r="D35" s="311"/>
      <c r="E35" s="825"/>
      <c r="F35" s="825"/>
      <c r="G35" s="825"/>
      <c r="H35" s="825"/>
      <c r="I35" s="471"/>
      <c r="J35" s="825"/>
      <c r="K35" s="825"/>
      <c r="L35" s="825"/>
      <c r="M35" s="825"/>
      <c r="N35" s="471"/>
      <c r="O35" s="825"/>
      <c r="P35" s="825"/>
      <c r="Q35" s="825"/>
      <c r="R35" s="825"/>
    </row>
    <row r="36" spans="2:18" s="210" customFormat="1">
      <c r="B36" s="1652">
        <v>23</v>
      </c>
      <c r="C36" s="305" t="s">
        <v>313</v>
      </c>
      <c r="D36" s="312"/>
      <c r="E36" s="964">
        <f>E31+E33-E34</f>
        <v>0</v>
      </c>
      <c r="F36" s="964">
        <f>F31+F33-F34</f>
        <v>0</v>
      </c>
      <c r="G36" s="964">
        <f>G31+G33-G34</f>
        <v>0</v>
      </c>
      <c r="H36" s="964">
        <f>H31+H33-H34</f>
        <v>0</v>
      </c>
      <c r="I36" s="471"/>
      <c r="J36" s="964">
        <f>J31+J33-J34</f>
        <v>0</v>
      </c>
      <c r="K36" s="964">
        <f>K31+K33-K34</f>
        <v>0</v>
      </c>
      <c r="L36" s="964">
        <f>L31+L33-L34</f>
        <v>0</v>
      </c>
      <c r="M36" s="964">
        <f>M31+M33-M34</f>
        <v>0</v>
      </c>
      <c r="N36" s="471"/>
      <c r="O36" s="964">
        <f>O31+O33-O34</f>
        <v>0</v>
      </c>
      <c r="P36" s="964">
        <f>P31+P33-P34</f>
        <v>0</v>
      </c>
      <c r="Q36" s="964">
        <f>Q31+Q33-Q34</f>
        <v>0</v>
      </c>
      <c r="R36" s="964">
        <f>R31+R33-R34</f>
        <v>0</v>
      </c>
    </row>
    <row r="37" spans="2:18" s="298" customFormat="1" ht="4.5" customHeight="1">
      <c r="B37" s="1651"/>
      <c r="C37" s="106"/>
      <c r="D37" s="311"/>
      <c r="E37" s="825"/>
      <c r="F37" s="825"/>
      <c r="G37" s="825"/>
      <c r="H37" s="825"/>
      <c r="I37" s="471"/>
      <c r="J37" s="825"/>
      <c r="K37" s="825"/>
      <c r="L37" s="825"/>
      <c r="M37" s="825"/>
      <c r="N37" s="471"/>
      <c r="O37" s="825"/>
      <c r="P37" s="825"/>
      <c r="Q37" s="825"/>
      <c r="R37" s="825"/>
    </row>
    <row r="38" spans="2:18" s="298" customFormat="1">
      <c r="B38" s="1650">
        <v>24</v>
      </c>
      <c r="C38" s="304" t="s">
        <v>296</v>
      </c>
      <c r="D38" s="311"/>
      <c r="E38" s="1415"/>
      <c r="F38" s="1415"/>
      <c r="G38" s="1415"/>
      <c r="H38" s="1231">
        <f>SUM(E38:G38)</f>
        <v>0</v>
      </c>
      <c r="I38" s="471"/>
      <c r="J38" s="1415"/>
      <c r="K38" s="1415"/>
      <c r="L38" s="1415"/>
      <c r="M38" s="1231">
        <f>SUM(J38:L38)</f>
        <v>0</v>
      </c>
      <c r="N38" s="471"/>
      <c r="O38" s="1415"/>
      <c r="P38" s="1415"/>
      <c r="Q38" s="1415"/>
      <c r="R38" s="1231">
        <f>SUM(O38:Q38)</f>
        <v>0</v>
      </c>
    </row>
    <row r="39" spans="2:18" s="298" customFormat="1" ht="4.5" customHeight="1">
      <c r="B39" s="1651"/>
      <c r="C39" s="106"/>
      <c r="D39" s="311"/>
      <c r="E39" s="825"/>
      <c r="F39" s="825"/>
      <c r="G39" s="825"/>
      <c r="H39" s="825"/>
      <c r="I39" s="471"/>
      <c r="J39" s="825"/>
      <c r="K39" s="825"/>
      <c r="L39" s="825"/>
      <c r="M39" s="825"/>
      <c r="N39" s="471"/>
      <c r="O39" s="825"/>
      <c r="P39" s="825"/>
      <c r="Q39" s="825"/>
      <c r="R39" s="825"/>
    </row>
    <row r="40" spans="2:18" s="210" customFormat="1">
      <c r="B40" s="1652">
        <v>25</v>
      </c>
      <c r="C40" s="305" t="s">
        <v>261</v>
      </c>
      <c r="D40" s="312"/>
      <c r="E40" s="964">
        <f>E36-E38</f>
        <v>0</v>
      </c>
      <c r="F40" s="964">
        <f>F36-F38</f>
        <v>0</v>
      </c>
      <c r="G40" s="964">
        <f>G36-G38</f>
        <v>0</v>
      </c>
      <c r="H40" s="964">
        <f>H36-H38</f>
        <v>0</v>
      </c>
      <c r="I40" s="471"/>
      <c r="J40" s="964">
        <f>J36-J38</f>
        <v>0</v>
      </c>
      <c r="K40" s="964">
        <f>K36-K38</f>
        <v>0</v>
      </c>
      <c r="L40" s="964">
        <f>L36-L38</f>
        <v>0</v>
      </c>
      <c r="M40" s="964">
        <f>M36-M38</f>
        <v>0</v>
      </c>
      <c r="N40" s="471"/>
      <c r="O40" s="964">
        <f>O36-O38</f>
        <v>0</v>
      </c>
      <c r="P40" s="964">
        <f>P36-P38</f>
        <v>0</v>
      </c>
      <c r="Q40" s="964">
        <f>Q36-Q38</f>
        <v>0</v>
      </c>
      <c r="R40" s="964">
        <f>R36-R38</f>
        <v>0</v>
      </c>
    </row>
    <row r="42" spans="2:18">
      <c r="E42" s="483"/>
      <c r="J42" s="483"/>
      <c r="O42" s="483"/>
      <c r="R42" s="1127" t="s">
        <v>169</v>
      </c>
    </row>
    <row r="43" spans="2:18">
      <c r="B43" s="3351" t="s">
        <v>45</v>
      </c>
      <c r="C43" s="946" t="s">
        <v>364</v>
      </c>
      <c r="D43" s="472"/>
      <c r="E43" s="523">
        <f>E44+E46-E45</f>
        <v>0</v>
      </c>
      <c r="F43" s="523">
        <f>F44+F46-F45</f>
        <v>0</v>
      </c>
      <c r="G43" s="523">
        <f>G44+G46-G45</f>
        <v>0</v>
      </c>
      <c r="H43" s="523">
        <f>H44+H46-H45</f>
        <v>0</v>
      </c>
      <c r="J43" s="523">
        <f>J44+J46-J45</f>
        <v>0</v>
      </c>
      <c r="K43" s="523">
        <f>K44+K46-K45</f>
        <v>0</v>
      </c>
      <c r="L43" s="523">
        <f>L44+L46-L45</f>
        <v>0</v>
      </c>
      <c r="M43" s="523">
        <f>M44+M46-M45</f>
        <v>0</v>
      </c>
      <c r="O43" s="523">
        <f>O44+O46-O45</f>
        <v>0</v>
      </c>
      <c r="P43" s="523">
        <f>P44+P46-P45</f>
        <v>0</v>
      </c>
      <c r="Q43" s="523">
        <f>Q44+Q46-Q45</f>
        <v>0</v>
      </c>
      <c r="R43" s="523">
        <f>R44+R46-R45</f>
        <v>0</v>
      </c>
    </row>
    <row r="44" spans="2:18">
      <c r="B44" s="3125"/>
      <c r="C44" s="954" t="s">
        <v>365</v>
      </c>
      <c r="E44" s="956"/>
      <c r="F44" s="956"/>
      <c r="G44" s="956"/>
      <c r="H44" s="524">
        <f>SUM(E44:G44)</f>
        <v>0</v>
      </c>
      <c r="J44" s="956"/>
      <c r="K44" s="956"/>
      <c r="L44" s="956"/>
      <c r="M44" s="524">
        <f>SUM(J44:L44)</f>
        <v>0</v>
      </c>
      <c r="O44" s="956"/>
      <c r="P44" s="956"/>
      <c r="Q44" s="956"/>
      <c r="R44" s="524">
        <f>SUM(O44:Q44)</f>
        <v>0</v>
      </c>
    </row>
    <row r="45" spans="2:18">
      <c r="B45" s="3125"/>
      <c r="C45" s="957" t="s">
        <v>366</v>
      </c>
      <c r="E45" s="941"/>
      <c r="F45" s="941"/>
      <c r="G45" s="941"/>
      <c r="H45" s="525">
        <f>SUM(E45:G45)</f>
        <v>0</v>
      </c>
      <c r="J45" s="941"/>
      <c r="K45" s="941"/>
      <c r="L45" s="941"/>
      <c r="M45" s="525">
        <f>SUM(J45:L45)</f>
        <v>0</v>
      </c>
      <c r="O45" s="941"/>
      <c r="P45" s="941"/>
      <c r="Q45" s="941"/>
      <c r="R45" s="525">
        <f>SUM(O45:Q45)</f>
        <v>0</v>
      </c>
    </row>
    <row r="46" spans="2:18">
      <c r="B46" s="3125"/>
      <c r="C46" s="555" t="s">
        <v>367</v>
      </c>
      <c r="E46" s="942"/>
      <c r="F46" s="942"/>
      <c r="G46" s="942"/>
      <c r="H46" s="526">
        <f>SUM(E46:G46)</f>
        <v>0</v>
      </c>
      <c r="J46" s="942"/>
      <c r="K46" s="942"/>
      <c r="L46" s="942"/>
      <c r="M46" s="526">
        <f>SUM(J46:L46)</f>
        <v>0</v>
      </c>
      <c r="O46" s="942"/>
      <c r="P46" s="942"/>
      <c r="Q46" s="942"/>
      <c r="R46" s="526">
        <f>SUM(O46:Q46)</f>
        <v>0</v>
      </c>
    </row>
    <row r="47" spans="2:18">
      <c r="B47" s="3125"/>
      <c r="C47" s="946" t="s">
        <v>369</v>
      </c>
      <c r="E47" s="523">
        <f>SUM(E48:E49)</f>
        <v>0</v>
      </c>
      <c r="F47" s="523">
        <f>SUM(F48:F49)</f>
        <v>0</v>
      </c>
      <c r="G47" s="523">
        <f>SUM(G48:G49)</f>
        <v>0</v>
      </c>
      <c r="H47" s="523">
        <f>SUM(H48:H49)</f>
        <v>0</v>
      </c>
      <c r="J47" s="523">
        <f>SUM(J48:J49)</f>
        <v>0</v>
      </c>
      <c r="K47" s="523">
        <f>SUM(K48:K49)</f>
        <v>0</v>
      </c>
      <c r="L47" s="523">
        <f>SUM(L48:L49)</f>
        <v>0</v>
      </c>
      <c r="M47" s="523">
        <f>SUM(M48:M49)</f>
        <v>0</v>
      </c>
      <c r="O47" s="523">
        <f>SUM(O48:O49)</f>
        <v>0</v>
      </c>
      <c r="P47" s="523">
        <f>SUM(P48:P49)</f>
        <v>0</v>
      </c>
      <c r="Q47" s="523">
        <f>SUM(Q48:Q49)</f>
        <v>0</v>
      </c>
      <c r="R47" s="523">
        <f>SUM(R48:R49)</f>
        <v>0</v>
      </c>
    </row>
    <row r="48" spans="2:18">
      <c r="B48" s="3125"/>
      <c r="C48" s="1653" t="s">
        <v>384</v>
      </c>
      <c r="E48" s="941"/>
      <c r="F48" s="941"/>
      <c r="G48" s="941"/>
      <c r="H48" s="525">
        <f>SUM(E48:G48)</f>
        <v>0</v>
      </c>
      <c r="J48" s="941"/>
      <c r="K48" s="941"/>
      <c r="L48" s="941"/>
      <c r="M48" s="525">
        <f>SUM(J48:L48)</f>
        <v>0</v>
      </c>
      <c r="O48" s="941"/>
      <c r="P48" s="941"/>
      <c r="Q48" s="941"/>
      <c r="R48" s="525">
        <f>SUM(O48:Q48)</f>
        <v>0</v>
      </c>
    </row>
    <row r="49" spans="2:18">
      <c r="B49" s="3125"/>
      <c r="C49" s="574" t="s">
        <v>368</v>
      </c>
      <c r="E49" s="941"/>
      <c r="F49" s="941"/>
      <c r="G49" s="941"/>
      <c r="H49" s="525">
        <f>SUM(E49:G49)</f>
        <v>0</v>
      </c>
      <c r="J49" s="941"/>
      <c r="K49" s="941"/>
      <c r="L49" s="941"/>
      <c r="M49" s="525">
        <f>SUM(J49:L49)</f>
        <v>0</v>
      </c>
      <c r="O49" s="941"/>
      <c r="P49" s="941"/>
      <c r="Q49" s="941"/>
      <c r="R49" s="525">
        <f>SUM(O49:Q49)</f>
        <v>0</v>
      </c>
    </row>
    <row r="50" spans="2:18">
      <c r="B50" s="3125"/>
      <c r="C50" s="946" t="s">
        <v>370</v>
      </c>
      <c r="E50" s="523">
        <f>SUM(E51:E53)</f>
        <v>0</v>
      </c>
      <c r="F50" s="523">
        <f>SUM(F51:F53)</f>
        <v>0</v>
      </c>
      <c r="G50" s="523">
        <f>SUM(G51:G53)</f>
        <v>0</v>
      </c>
      <c r="H50" s="523">
        <f>SUM(H51:H53)</f>
        <v>0</v>
      </c>
      <c r="J50" s="523">
        <f>SUM(J51:J53)</f>
        <v>0</v>
      </c>
      <c r="K50" s="523">
        <f>SUM(K51:K53)</f>
        <v>0</v>
      </c>
      <c r="L50" s="523">
        <f>SUM(L51:L53)</f>
        <v>0</v>
      </c>
      <c r="M50" s="523">
        <f>SUM(M51:M53)</f>
        <v>0</v>
      </c>
      <c r="O50" s="523">
        <f>SUM(O51:O53)</f>
        <v>0</v>
      </c>
      <c r="P50" s="523">
        <f>SUM(P51:P53)</f>
        <v>0</v>
      </c>
      <c r="Q50" s="523">
        <f>SUM(Q51:Q53)</f>
        <v>0</v>
      </c>
      <c r="R50" s="523">
        <f>SUM(R51:R53)</f>
        <v>0</v>
      </c>
    </row>
    <row r="51" spans="2:18">
      <c r="B51" s="3125"/>
      <c r="C51" s="1653" t="s">
        <v>385</v>
      </c>
      <c r="E51" s="941"/>
      <c r="F51" s="941"/>
      <c r="G51" s="941"/>
      <c r="H51" s="525">
        <f>SUM(E51:G51)</f>
        <v>0</v>
      </c>
      <c r="J51" s="941"/>
      <c r="K51" s="941"/>
      <c r="L51" s="941"/>
      <c r="M51" s="525">
        <f>SUM(J51:L51)</f>
        <v>0</v>
      </c>
      <c r="O51" s="941"/>
      <c r="P51" s="941"/>
      <c r="Q51" s="941"/>
      <c r="R51" s="525">
        <f>SUM(O51:Q51)</f>
        <v>0</v>
      </c>
    </row>
    <row r="52" spans="2:18">
      <c r="B52" s="3125"/>
      <c r="C52" s="957" t="s">
        <v>386</v>
      </c>
      <c r="E52" s="941"/>
      <c r="F52" s="941"/>
      <c r="G52" s="941"/>
      <c r="H52" s="525">
        <f>SUM(E52:G52)</f>
        <v>0</v>
      </c>
      <c r="J52" s="941"/>
      <c r="K52" s="941"/>
      <c r="L52" s="941"/>
      <c r="M52" s="525">
        <f>SUM(J52:L52)</f>
        <v>0</v>
      </c>
      <c r="O52" s="941"/>
      <c r="P52" s="941"/>
      <c r="Q52" s="941"/>
      <c r="R52" s="525">
        <f>SUM(O52:Q52)</f>
        <v>0</v>
      </c>
    </row>
    <row r="53" spans="2:18">
      <c r="B53" s="3216"/>
      <c r="C53" s="574" t="s">
        <v>387</v>
      </c>
      <c r="E53" s="942"/>
      <c r="F53" s="942"/>
      <c r="G53" s="942"/>
      <c r="H53" s="526">
        <f>SUM(E53:G53)</f>
        <v>0</v>
      </c>
      <c r="J53" s="942"/>
      <c r="K53" s="942"/>
      <c r="L53" s="942"/>
      <c r="M53" s="526">
        <f>SUM(J53:L53)</f>
        <v>0</v>
      </c>
      <c r="O53" s="942"/>
      <c r="P53" s="942"/>
      <c r="Q53" s="942"/>
      <c r="R53" s="526">
        <f>SUM(O53:Q53)</f>
        <v>0</v>
      </c>
    </row>
  </sheetData>
  <mergeCells count="5">
    <mergeCell ref="B3:R3"/>
    <mergeCell ref="E6:H6"/>
    <mergeCell ref="J6:M6"/>
    <mergeCell ref="O6:R6"/>
    <mergeCell ref="B43:B53"/>
  </mergeCells>
  <hyperlinks>
    <hyperlink ref="A1" location="ÍNDICE!B2" display="Indíce"/>
  </hyperlinks>
  <printOptions horizontalCentered="1"/>
  <pageMargins left="0.19685039370078741" right="0.11811023622047245" top="0.74803149606299213" bottom="0.74803149606299213" header="0.31496062992125984" footer="0.31496062992125984"/>
  <pageSetup paperSize="9" scale="62" orientation="landscape" r:id="rId1"/>
  <ignoredErrors>
    <ignoredError sqref="H47 H50" formula="1"/>
    <ignoredError sqref="M47:M50 R47:R50" evalError="1" formula="1"/>
    <ignoredError sqref="M12:N12 J47:L50 N47:Q50 M9:N9 M10:N10 M11:N11 M19:N20 M13:N13 M14:N14 M15:N15 M16:N16 M17:N17 M18:N18 J24:R27 M21:N21 M22:N22 M23:N23 J30:R32 M28:N28 J35:R37 M33:N33 M34:N34 M46:N46 M44:N44 M45:N45 R9 R10 R11 R13 R14 R15 R16 R17 R18 R21 R22 R23 R28 R33 R34 R44 R45 R46 J39:R43 M38:N38 R38 M51:N51 M52:N52 M53:N53 R51 R52 R53 M29:N29 R12 R19:R20 R29" evalError="1"/>
  </ignoredError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pageSetUpPr fitToPage="1"/>
  </sheetPr>
  <dimension ref="A1:R53"/>
  <sheetViews>
    <sheetView showGridLines="0" workbookViewId="0">
      <pane ySplit="7" topLeftCell="A8" activePane="bottomLeft" state="frozen"/>
      <selection activeCell="K47" sqref="K47"/>
      <selection pane="bottomLeft" activeCell="B4" sqref="B4"/>
    </sheetView>
  </sheetViews>
  <sheetFormatPr defaultRowHeight="12"/>
  <cols>
    <col min="1" max="1" width="5.42578125" style="294" customWidth="1"/>
    <col min="2" max="2" width="3.42578125" style="294" customWidth="1"/>
    <col min="3" max="3" width="65.85546875" style="294" customWidth="1"/>
    <col min="4" max="4" width="1" style="313" customWidth="1"/>
    <col min="5" max="5" width="14.7109375" style="294" customWidth="1"/>
    <col min="6" max="8" width="12.28515625" style="294" customWidth="1"/>
    <col min="9" max="9" width="1" style="294" customWidth="1"/>
    <col min="10" max="10" width="14.7109375" style="294" customWidth="1"/>
    <col min="11" max="13" width="12.28515625" style="294" customWidth="1"/>
    <col min="14" max="14" width="1" style="294" customWidth="1"/>
    <col min="15" max="15" width="14.7109375" style="294" customWidth="1"/>
    <col min="16" max="18" width="12.28515625" style="294" customWidth="1"/>
    <col min="19" max="246" width="9.140625" style="294"/>
    <col min="247" max="247" width="17.42578125" style="294" customWidth="1"/>
    <col min="248" max="253" width="10.85546875" style="294" customWidth="1"/>
    <col min="254" max="254" width="1.85546875" style="294" customWidth="1"/>
    <col min="255" max="255" width="8.85546875" style="294" customWidth="1"/>
    <col min="256" max="257" width="0.28515625" style="294" customWidth="1"/>
    <col min="258" max="502" width="9.140625" style="294"/>
    <col min="503" max="503" width="17.42578125" style="294" customWidth="1"/>
    <col min="504" max="509" width="10.85546875" style="294" customWidth="1"/>
    <col min="510" max="510" width="1.85546875" style="294" customWidth="1"/>
    <col min="511" max="511" width="8.85546875" style="294" customWidth="1"/>
    <col min="512" max="513" width="0.28515625" style="294" customWidth="1"/>
    <col min="514" max="758" width="9.140625" style="294"/>
    <col min="759" max="759" width="17.42578125" style="294" customWidth="1"/>
    <col min="760" max="765" width="10.85546875" style="294" customWidth="1"/>
    <col min="766" max="766" width="1.85546875" style="294" customWidth="1"/>
    <col min="767" max="767" width="8.85546875" style="294" customWidth="1"/>
    <col min="768" max="769" width="0.28515625" style="294" customWidth="1"/>
    <col min="770" max="1014" width="9.140625" style="294"/>
    <col min="1015" max="1015" width="17.42578125" style="294" customWidth="1"/>
    <col min="1016" max="1021" width="10.85546875" style="294" customWidth="1"/>
    <col min="1022" max="1022" width="1.85546875" style="294" customWidth="1"/>
    <col min="1023" max="1023" width="8.85546875" style="294" customWidth="1"/>
    <col min="1024" max="1025" width="0.28515625" style="294" customWidth="1"/>
    <col min="1026" max="1270" width="9.140625" style="294"/>
    <col min="1271" max="1271" width="17.42578125" style="294" customWidth="1"/>
    <col min="1272" max="1277" width="10.85546875" style="294" customWidth="1"/>
    <col min="1278" max="1278" width="1.85546875" style="294" customWidth="1"/>
    <col min="1279" max="1279" width="8.85546875" style="294" customWidth="1"/>
    <col min="1280" max="1281" width="0.28515625" style="294" customWidth="1"/>
    <col min="1282" max="1526" width="9.140625" style="294"/>
    <col min="1527" max="1527" width="17.42578125" style="294" customWidth="1"/>
    <col min="1528" max="1533" width="10.85546875" style="294" customWidth="1"/>
    <col min="1534" max="1534" width="1.85546875" style="294" customWidth="1"/>
    <col min="1535" max="1535" width="8.85546875" style="294" customWidth="1"/>
    <col min="1536" max="1537" width="0.28515625" style="294" customWidth="1"/>
    <col min="1538" max="1782" width="9.140625" style="294"/>
    <col min="1783" max="1783" width="17.42578125" style="294" customWidth="1"/>
    <col min="1784" max="1789" width="10.85546875" style="294" customWidth="1"/>
    <col min="1790" max="1790" width="1.85546875" style="294" customWidth="1"/>
    <col min="1791" max="1791" width="8.85546875" style="294" customWidth="1"/>
    <col min="1792" max="1793" width="0.28515625" style="294" customWidth="1"/>
    <col min="1794" max="2038" width="9.140625" style="294"/>
    <col min="2039" max="2039" width="17.42578125" style="294" customWidth="1"/>
    <col min="2040" max="2045" width="10.85546875" style="294" customWidth="1"/>
    <col min="2046" max="2046" width="1.85546875" style="294" customWidth="1"/>
    <col min="2047" max="2047" width="8.85546875" style="294" customWidth="1"/>
    <col min="2048" max="2049" width="0.28515625" style="294" customWidth="1"/>
    <col min="2050" max="2294" width="9.140625" style="294"/>
    <col min="2295" max="2295" width="17.42578125" style="294" customWidth="1"/>
    <col min="2296" max="2301" width="10.85546875" style="294" customWidth="1"/>
    <col min="2302" max="2302" width="1.85546875" style="294" customWidth="1"/>
    <col min="2303" max="2303" width="8.85546875" style="294" customWidth="1"/>
    <col min="2304" max="2305" width="0.28515625" style="294" customWidth="1"/>
    <col min="2306" max="2550" width="9.140625" style="294"/>
    <col min="2551" max="2551" width="17.42578125" style="294" customWidth="1"/>
    <col min="2552" max="2557" width="10.85546875" style="294" customWidth="1"/>
    <col min="2558" max="2558" width="1.85546875" style="294" customWidth="1"/>
    <col min="2559" max="2559" width="8.85546875" style="294" customWidth="1"/>
    <col min="2560" max="2561" width="0.28515625" style="294" customWidth="1"/>
    <col min="2562" max="2806" width="9.140625" style="294"/>
    <col min="2807" max="2807" width="17.42578125" style="294" customWidth="1"/>
    <col min="2808" max="2813" width="10.85546875" style="294" customWidth="1"/>
    <col min="2814" max="2814" width="1.85546875" style="294" customWidth="1"/>
    <col min="2815" max="2815" width="8.85546875" style="294" customWidth="1"/>
    <col min="2816" max="2817" width="0.28515625" style="294" customWidth="1"/>
    <col min="2818" max="3062" width="9.140625" style="294"/>
    <col min="3063" max="3063" width="17.42578125" style="294" customWidth="1"/>
    <col min="3064" max="3069" width="10.85546875" style="294" customWidth="1"/>
    <col min="3070" max="3070" width="1.85546875" style="294" customWidth="1"/>
    <col min="3071" max="3071" width="8.85546875" style="294" customWidth="1"/>
    <col min="3072" max="3073" width="0.28515625" style="294" customWidth="1"/>
    <col min="3074" max="3318" width="9.140625" style="294"/>
    <col min="3319" max="3319" width="17.42578125" style="294" customWidth="1"/>
    <col min="3320" max="3325" width="10.85546875" style="294" customWidth="1"/>
    <col min="3326" max="3326" width="1.85546875" style="294" customWidth="1"/>
    <col min="3327" max="3327" width="8.85546875" style="294" customWidth="1"/>
    <col min="3328" max="3329" width="0.28515625" style="294" customWidth="1"/>
    <col min="3330" max="3574" width="9.140625" style="294"/>
    <col min="3575" max="3575" width="17.42578125" style="294" customWidth="1"/>
    <col min="3576" max="3581" width="10.85546875" style="294" customWidth="1"/>
    <col min="3582" max="3582" width="1.85546875" style="294" customWidth="1"/>
    <col min="3583" max="3583" width="8.85546875" style="294" customWidth="1"/>
    <col min="3584" max="3585" width="0.28515625" style="294" customWidth="1"/>
    <col min="3586" max="3830" width="9.140625" style="294"/>
    <col min="3831" max="3831" width="17.42578125" style="294" customWidth="1"/>
    <col min="3832" max="3837" width="10.85546875" style="294" customWidth="1"/>
    <col min="3838" max="3838" width="1.85546875" style="294" customWidth="1"/>
    <col min="3839" max="3839" width="8.85546875" style="294" customWidth="1"/>
    <col min="3840" max="3841" width="0.28515625" style="294" customWidth="1"/>
    <col min="3842" max="4086" width="9.140625" style="294"/>
    <col min="4087" max="4087" width="17.42578125" style="294" customWidth="1"/>
    <col min="4088" max="4093" width="10.85546875" style="294" customWidth="1"/>
    <col min="4094" max="4094" width="1.85546875" style="294" customWidth="1"/>
    <col min="4095" max="4095" width="8.85546875" style="294" customWidth="1"/>
    <col min="4096" max="4097" width="0.28515625" style="294" customWidth="1"/>
    <col min="4098" max="4342" width="9.140625" style="294"/>
    <col min="4343" max="4343" width="17.42578125" style="294" customWidth="1"/>
    <col min="4344" max="4349" width="10.85546875" style="294" customWidth="1"/>
    <col min="4350" max="4350" width="1.85546875" style="294" customWidth="1"/>
    <col min="4351" max="4351" width="8.85546875" style="294" customWidth="1"/>
    <col min="4352" max="4353" width="0.28515625" style="294" customWidth="1"/>
    <col min="4354" max="4598" width="9.140625" style="294"/>
    <col min="4599" max="4599" width="17.42578125" style="294" customWidth="1"/>
    <col min="4600" max="4605" width="10.85546875" style="294" customWidth="1"/>
    <col min="4606" max="4606" width="1.85546875" style="294" customWidth="1"/>
    <col min="4607" max="4607" width="8.85546875" style="294" customWidth="1"/>
    <col min="4608" max="4609" width="0.28515625" style="294" customWidth="1"/>
    <col min="4610" max="4854" width="9.140625" style="294"/>
    <col min="4855" max="4855" width="17.42578125" style="294" customWidth="1"/>
    <col min="4856" max="4861" width="10.85546875" style="294" customWidth="1"/>
    <col min="4862" max="4862" width="1.85546875" style="294" customWidth="1"/>
    <col min="4863" max="4863" width="8.85546875" style="294" customWidth="1"/>
    <col min="4864" max="4865" width="0.28515625" style="294" customWidth="1"/>
    <col min="4866" max="5110" width="9.140625" style="294"/>
    <col min="5111" max="5111" width="17.42578125" style="294" customWidth="1"/>
    <col min="5112" max="5117" width="10.85546875" style="294" customWidth="1"/>
    <col min="5118" max="5118" width="1.85546875" style="294" customWidth="1"/>
    <col min="5119" max="5119" width="8.85546875" style="294" customWidth="1"/>
    <col min="5120" max="5121" width="0.28515625" style="294" customWidth="1"/>
    <col min="5122" max="5366" width="9.140625" style="294"/>
    <col min="5367" max="5367" width="17.42578125" style="294" customWidth="1"/>
    <col min="5368" max="5373" width="10.85546875" style="294" customWidth="1"/>
    <col min="5374" max="5374" width="1.85546875" style="294" customWidth="1"/>
    <col min="5375" max="5375" width="8.85546875" style="294" customWidth="1"/>
    <col min="5376" max="5377" width="0.28515625" style="294" customWidth="1"/>
    <col min="5378" max="5622" width="9.140625" style="294"/>
    <col min="5623" max="5623" width="17.42578125" style="294" customWidth="1"/>
    <col min="5624" max="5629" width="10.85546875" style="294" customWidth="1"/>
    <col min="5630" max="5630" width="1.85546875" style="294" customWidth="1"/>
    <col min="5631" max="5631" width="8.85546875" style="294" customWidth="1"/>
    <col min="5632" max="5633" width="0.28515625" style="294" customWidth="1"/>
    <col min="5634" max="5878" width="9.140625" style="294"/>
    <col min="5879" max="5879" width="17.42578125" style="294" customWidth="1"/>
    <col min="5880" max="5885" width="10.85546875" style="294" customWidth="1"/>
    <col min="5886" max="5886" width="1.85546875" style="294" customWidth="1"/>
    <col min="5887" max="5887" width="8.85546875" style="294" customWidth="1"/>
    <col min="5888" max="5889" width="0.28515625" style="294" customWidth="1"/>
    <col min="5890" max="6134" width="9.140625" style="294"/>
    <col min="6135" max="6135" width="17.42578125" style="294" customWidth="1"/>
    <col min="6136" max="6141" width="10.85546875" style="294" customWidth="1"/>
    <col min="6142" max="6142" width="1.85546875" style="294" customWidth="1"/>
    <col min="6143" max="6143" width="8.85546875" style="294" customWidth="1"/>
    <col min="6144" max="6145" width="0.28515625" style="294" customWidth="1"/>
    <col min="6146" max="6390" width="9.140625" style="294"/>
    <col min="6391" max="6391" width="17.42578125" style="294" customWidth="1"/>
    <col min="6392" max="6397" width="10.85546875" style="294" customWidth="1"/>
    <col min="6398" max="6398" width="1.85546875" style="294" customWidth="1"/>
    <col min="6399" max="6399" width="8.85546875" style="294" customWidth="1"/>
    <col min="6400" max="6401" width="0.28515625" style="294" customWidth="1"/>
    <col min="6402" max="6646" width="9.140625" style="294"/>
    <col min="6647" max="6647" width="17.42578125" style="294" customWidth="1"/>
    <col min="6648" max="6653" width="10.85546875" style="294" customWidth="1"/>
    <col min="6654" max="6654" width="1.85546875" style="294" customWidth="1"/>
    <col min="6655" max="6655" width="8.85546875" style="294" customWidth="1"/>
    <col min="6656" max="6657" width="0.28515625" style="294" customWidth="1"/>
    <col min="6658" max="6902" width="9.140625" style="294"/>
    <col min="6903" max="6903" width="17.42578125" style="294" customWidth="1"/>
    <col min="6904" max="6909" width="10.85546875" style="294" customWidth="1"/>
    <col min="6910" max="6910" width="1.85546875" style="294" customWidth="1"/>
    <col min="6911" max="6911" width="8.85546875" style="294" customWidth="1"/>
    <col min="6912" max="6913" width="0.28515625" style="294" customWidth="1"/>
    <col min="6914" max="7158" width="9.140625" style="294"/>
    <col min="7159" max="7159" width="17.42578125" style="294" customWidth="1"/>
    <col min="7160" max="7165" width="10.85546875" style="294" customWidth="1"/>
    <col min="7166" max="7166" width="1.85546875" style="294" customWidth="1"/>
    <col min="7167" max="7167" width="8.85546875" style="294" customWidth="1"/>
    <col min="7168" max="7169" width="0.28515625" style="294" customWidth="1"/>
    <col min="7170" max="7414" width="9.140625" style="294"/>
    <col min="7415" max="7415" width="17.42578125" style="294" customWidth="1"/>
    <col min="7416" max="7421" width="10.85546875" style="294" customWidth="1"/>
    <col min="7422" max="7422" width="1.85546875" style="294" customWidth="1"/>
    <col min="7423" max="7423" width="8.85546875" style="294" customWidth="1"/>
    <col min="7424" max="7425" width="0.28515625" style="294" customWidth="1"/>
    <col min="7426" max="7670" width="9.140625" style="294"/>
    <col min="7671" max="7671" width="17.42578125" style="294" customWidth="1"/>
    <col min="7672" max="7677" width="10.85546875" style="294" customWidth="1"/>
    <col min="7678" max="7678" width="1.85546875" style="294" customWidth="1"/>
    <col min="7679" max="7679" width="8.85546875" style="294" customWidth="1"/>
    <col min="7680" max="7681" width="0.28515625" style="294" customWidth="1"/>
    <col min="7682" max="7926" width="9.140625" style="294"/>
    <col min="7927" max="7927" width="17.42578125" style="294" customWidth="1"/>
    <col min="7928" max="7933" width="10.85546875" style="294" customWidth="1"/>
    <col min="7934" max="7934" width="1.85546875" style="294" customWidth="1"/>
    <col min="7935" max="7935" width="8.85546875" style="294" customWidth="1"/>
    <col min="7936" max="7937" width="0.28515625" style="294" customWidth="1"/>
    <col min="7938" max="8182" width="9.140625" style="294"/>
    <col min="8183" max="8183" width="17.42578125" style="294" customWidth="1"/>
    <col min="8184" max="8189" width="10.85546875" style="294" customWidth="1"/>
    <col min="8190" max="8190" width="1.85546875" style="294" customWidth="1"/>
    <col min="8191" max="8191" width="8.85546875" style="294" customWidth="1"/>
    <col min="8192" max="8193" width="0.28515625" style="294" customWidth="1"/>
    <col min="8194" max="8438" width="9.140625" style="294"/>
    <col min="8439" max="8439" width="17.42578125" style="294" customWidth="1"/>
    <col min="8440" max="8445" width="10.85546875" style="294" customWidth="1"/>
    <col min="8446" max="8446" width="1.85546875" style="294" customWidth="1"/>
    <col min="8447" max="8447" width="8.85546875" style="294" customWidth="1"/>
    <col min="8448" max="8449" width="0.28515625" style="294" customWidth="1"/>
    <col min="8450" max="8694" width="9.140625" style="294"/>
    <col min="8695" max="8695" width="17.42578125" style="294" customWidth="1"/>
    <col min="8696" max="8701" width="10.85546875" style="294" customWidth="1"/>
    <col min="8702" max="8702" width="1.85546875" style="294" customWidth="1"/>
    <col min="8703" max="8703" width="8.85546875" style="294" customWidth="1"/>
    <col min="8704" max="8705" width="0.28515625" style="294" customWidth="1"/>
    <col min="8706" max="8950" width="9.140625" style="294"/>
    <col min="8951" max="8951" width="17.42578125" style="294" customWidth="1"/>
    <col min="8952" max="8957" width="10.85546875" style="294" customWidth="1"/>
    <col min="8958" max="8958" width="1.85546875" style="294" customWidth="1"/>
    <col min="8959" max="8959" width="8.85546875" style="294" customWidth="1"/>
    <col min="8960" max="8961" width="0.28515625" style="294" customWidth="1"/>
    <col min="8962" max="9206" width="9.140625" style="294"/>
    <col min="9207" max="9207" width="17.42578125" style="294" customWidth="1"/>
    <col min="9208" max="9213" width="10.85546875" style="294" customWidth="1"/>
    <col min="9214" max="9214" width="1.85546875" style="294" customWidth="1"/>
    <col min="9215" max="9215" width="8.85546875" style="294" customWidth="1"/>
    <col min="9216" max="9217" width="0.28515625" style="294" customWidth="1"/>
    <col min="9218" max="9462" width="9.140625" style="294"/>
    <col min="9463" max="9463" width="17.42578125" style="294" customWidth="1"/>
    <col min="9464" max="9469" width="10.85546875" style="294" customWidth="1"/>
    <col min="9470" max="9470" width="1.85546875" style="294" customWidth="1"/>
    <col min="9471" max="9471" width="8.85546875" style="294" customWidth="1"/>
    <col min="9472" max="9473" width="0.28515625" style="294" customWidth="1"/>
    <col min="9474" max="9718" width="9.140625" style="294"/>
    <col min="9719" max="9719" width="17.42578125" style="294" customWidth="1"/>
    <col min="9720" max="9725" width="10.85546875" style="294" customWidth="1"/>
    <col min="9726" max="9726" width="1.85546875" style="294" customWidth="1"/>
    <col min="9727" max="9727" width="8.85546875" style="294" customWidth="1"/>
    <col min="9728" max="9729" width="0.28515625" style="294" customWidth="1"/>
    <col min="9730" max="9974" width="9.140625" style="294"/>
    <col min="9975" max="9975" width="17.42578125" style="294" customWidth="1"/>
    <col min="9976" max="9981" width="10.85546875" style="294" customWidth="1"/>
    <col min="9982" max="9982" width="1.85546875" style="294" customWidth="1"/>
    <col min="9983" max="9983" width="8.85546875" style="294" customWidth="1"/>
    <col min="9984" max="9985" width="0.28515625" style="294" customWidth="1"/>
    <col min="9986" max="10230" width="9.140625" style="294"/>
    <col min="10231" max="10231" width="17.42578125" style="294" customWidth="1"/>
    <col min="10232" max="10237" width="10.85546875" style="294" customWidth="1"/>
    <col min="10238" max="10238" width="1.85546875" style="294" customWidth="1"/>
    <col min="10239" max="10239" width="8.85546875" style="294" customWidth="1"/>
    <col min="10240" max="10241" width="0.28515625" style="294" customWidth="1"/>
    <col min="10242" max="10486" width="9.140625" style="294"/>
    <col min="10487" max="10487" width="17.42578125" style="294" customWidth="1"/>
    <col min="10488" max="10493" width="10.85546875" style="294" customWidth="1"/>
    <col min="10494" max="10494" width="1.85546875" style="294" customWidth="1"/>
    <col min="10495" max="10495" width="8.85546875" style="294" customWidth="1"/>
    <col min="10496" max="10497" width="0.28515625" style="294" customWidth="1"/>
    <col min="10498" max="10742" width="9.140625" style="294"/>
    <col min="10743" max="10743" width="17.42578125" style="294" customWidth="1"/>
    <col min="10744" max="10749" width="10.85546875" style="294" customWidth="1"/>
    <col min="10750" max="10750" width="1.85546875" style="294" customWidth="1"/>
    <col min="10751" max="10751" width="8.85546875" style="294" customWidth="1"/>
    <col min="10752" max="10753" width="0.28515625" style="294" customWidth="1"/>
    <col min="10754" max="10998" width="9.140625" style="294"/>
    <col min="10999" max="10999" width="17.42578125" style="294" customWidth="1"/>
    <col min="11000" max="11005" width="10.85546875" style="294" customWidth="1"/>
    <col min="11006" max="11006" width="1.85546875" style="294" customWidth="1"/>
    <col min="11007" max="11007" width="8.85546875" style="294" customWidth="1"/>
    <col min="11008" max="11009" width="0.28515625" style="294" customWidth="1"/>
    <col min="11010" max="11254" width="9.140625" style="294"/>
    <col min="11255" max="11255" width="17.42578125" style="294" customWidth="1"/>
    <col min="11256" max="11261" width="10.85546875" style="294" customWidth="1"/>
    <col min="11262" max="11262" width="1.85546875" style="294" customWidth="1"/>
    <col min="11263" max="11263" width="8.85546875" style="294" customWidth="1"/>
    <col min="11264" max="11265" width="0.28515625" style="294" customWidth="1"/>
    <col min="11266" max="11510" width="9.140625" style="294"/>
    <col min="11511" max="11511" width="17.42578125" style="294" customWidth="1"/>
    <col min="11512" max="11517" width="10.85546875" style="294" customWidth="1"/>
    <col min="11518" max="11518" width="1.85546875" style="294" customWidth="1"/>
    <col min="11519" max="11519" width="8.85546875" style="294" customWidth="1"/>
    <col min="11520" max="11521" width="0.28515625" style="294" customWidth="1"/>
    <col min="11522" max="11766" width="9.140625" style="294"/>
    <col min="11767" max="11767" width="17.42578125" style="294" customWidth="1"/>
    <col min="11768" max="11773" width="10.85546875" style="294" customWidth="1"/>
    <col min="11774" max="11774" width="1.85546875" style="294" customWidth="1"/>
    <col min="11775" max="11775" width="8.85546875" style="294" customWidth="1"/>
    <col min="11776" max="11777" width="0.28515625" style="294" customWidth="1"/>
    <col min="11778" max="12022" width="9.140625" style="294"/>
    <col min="12023" max="12023" width="17.42578125" style="294" customWidth="1"/>
    <col min="12024" max="12029" width="10.85546875" style="294" customWidth="1"/>
    <col min="12030" max="12030" width="1.85546875" style="294" customWidth="1"/>
    <col min="12031" max="12031" width="8.85546875" style="294" customWidth="1"/>
    <col min="12032" max="12033" width="0.28515625" style="294" customWidth="1"/>
    <col min="12034" max="12278" width="9.140625" style="294"/>
    <col min="12279" max="12279" width="17.42578125" style="294" customWidth="1"/>
    <col min="12280" max="12285" width="10.85546875" style="294" customWidth="1"/>
    <col min="12286" max="12286" width="1.85546875" style="294" customWidth="1"/>
    <col min="12287" max="12287" width="8.85546875" style="294" customWidth="1"/>
    <col min="12288" max="12289" width="0.28515625" style="294" customWidth="1"/>
    <col min="12290" max="12534" width="9.140625" style="294"/>
    <col min="12535" max="12535" width="17.42578125" style="294" customWidth="1"/>
    <col min="12536" max="12541" width="10.85546875" style="294" customWidth="1"/>
    <col min="12542" max="12542" width="1.85546875" style="294" customWidth="1"/>
    <col min="12543" max="12543" width="8.85546875" style="294" customWidth="1"/>
    <col min="12544" max="12545" width="0.28515625" style="294" customWidth="1"/>
    <col min="12546" max="12790" width="9.140625" style="294"/>
    <col min="12791" max="12791" width="17.42578125" style="294" customWidth="1"/>
    <col min="12792" max="12797" width="10.85546875" style="294" customWidth="1"/>
    <col min="12798" max="12798" width="1.85546875" style="294" customWidth="1"/>
    <col min="12799" max="12799" width="8.85546875" style="294" customWidth="1"/>
    <col min="12800" max="12801" width="0.28515625" style="294" customWidth="1"/>
    <col min="12802" max="13046" width="9.140625" style="294"/>
    <col min="13047" max="13047" width="17.42578125" style="294" customWidth="1"/>
    <col min="13048" max="13053" width="10.85546875" style="294" customWidth="1"/>
    <col min="13054" max="13054" width="1.85546875" style="294" customWidth="1"/>
    <col min="13055" max="13055" width="8.85546875" style="294" customWidth="1"/>
    <col min="13056" max="13057" width="0.28515625" style="294" customWidth="1"/>
    <col min="13058" max="13302" width="9.140625" style="294"/>
    <col min="13303" max="13303" width="17.42578125" style="294" customWidth="1"/>
    <col min="13304" max="13309" width="10.85546875" style="294" customWidth="1"/>
    <col min="13310" max="13310" width="1.85546875" style="294" customWidth="1"/>
    <col min="13311" max="13311" width="8.85546875" style="294" customWidth="1"/>
    <col min="13312" max="13313" width="0.28515625" style="294" customWidth="1"/>
    <col min="13314" max="13558" width="9.140625" style="294"/>
    <col min="13559" max="13559" width="17.42578125" style="294" customWidth="1"/>
    <col min="13560" max="13565" width="10.85546875" style="294" customWidth="1"/>
    <col min="13566" max="13566" width="1.85546875" style="294" customWidth="1"/>
    <col min="13567" max="13567" width="8.85546875" style="294" customWidth="1"/>
    <col min="13568" max="13569" width="0.28515625" style="294" customWidth="1"/>
    <col min="13570" max="13814" width="9.140625" style="294"/>
    <col min="13815" max="13815" width="17.42578125" style="294" customWidth="1"/>
    <col min="13816" max="13821" width="10.85546875" style="294" customWidth="1"/>
    <col min="13822" max="13822" width="1.85546875" style="294" customWidth="1"/>
    <col min="13823" max="13823" width="8.85546875" style="294" customWidth="1"/>
    <col min="13824" max="13825" width="0.28515625" style="294" customWidth="1"/>
    <col min="13826" max="14070" width="9.140625" style="294"/>
    <col min="14071" max="14071" width="17.42578125" style="294" customWidth="1"/>
    <col min="14072" max="14077" width="10.85546875" style="294" customWidth="1"/>
    <col min="14078" max="14078" width="1.85546875" style="294" customWidth="1"/>
    <col min="14079" max="14079" width="8.85546875" style="294" customWidth="1"/>
    <col min="14080" max="14081" width="0.28515625" style="294" customWidth="1"/>
    <col min="14082" max="14326" width="9.140625" style="294"/>
    <col min="14327" max="14327" width="17.42578125" style="294" customWidth="1"/>
    <col min="14328" max="14333" width="10.85546875" style="294" customWidth="1"/>
    <col min="14334" max="14334" width="1.85546875" style="294" customWidth="1"/>
    <col min="14335" max="14335" width="8.85546875" style="294" customWidth="1"/>
    <col min="14336" max="14337" width="0.28515625" style="294" customWidth="1"/>
    <col min="14338" max="14582" width="9.140625" style="294"/>
    <col min="14583" max="14583" width="17.42578125" style="294" customWidth="1"/>
    <col min="14584" max="14589" width="10.85546875" style="294" customWidth="1"/>
    <col min="14590" max="14590" width="1.85546875" style="294" customWidth="1"/>
    <col min="14591" max="14591" width="8.85546875" style="294" customWidth="1"/>
    <col min="14592" max="14593" width="0.28515625" style="294" customWidth="1"/>
    <col min="14594" max="14838" width="9.140625" style="294"/>
    <col min="14839" max="14839" width="17.42578125" style="294" customWidth="1"/>
    <col min="14840" max="14845" width="10.85546875" style="294" customWidth="1"/>
    <col min="14846" max="14846" width="1.85546875" style="294" customWidth="1"/>
    <col min="14847" max="14847" width="8.85546875" style="294" customWidth="1"/>
    <col min="14848" max="14849" width="0.28515625" style="294" customWidth="1"/>
    <col min="14850" max="15094" width="9.140625" style="294"/>
    <col min="15095" max="15095" width="17.42578125" style="294" customWidth="1"/>
    <col min="15096" max="15101" width="10.85546875" style="294" customWidth="1"/>
    <col min="15102" max="15102" width="1.85546875" style="294" customWidth="1"/>
    <col min="15103" max="15103" width="8.85546875" style="294" customWidth="1"/>
    <col min="15104" max="15105" width="0.28515625" style="294" customWidth="1"/>
    <col min="15106" max="15350" width="9.140625" style="294"/>
    <col min="15351" max="15351" width="17.42578125" style="294" customWidth="1"/>
    <col min="15352" max="15357" width="10.85546875" style="294" customWidth="1"/>
    <col min="15358" max="15358" width="1.85546875" style="294" customWidth="1"/>
    <col min="15359" max="15359" width="8.85546875" style="294" customWidth="1"/>
    <col min="15360" max="15361" width="0.28515625" style="294" customWidth="1"/>
    <col min="15362" max="15606" width="9.140625" style="294"/>
    <col min="15607" max="15607" width="17.42578125" style="294" customWidth="1"/>
    <col min="15608" max="15613" width="10.85546875" style="294" customWidth="1"/>
    <col min="15614" max="15614" width="1.85546875" style="294" customWidth="1"/>
    <col min="15615" max="15615" width="8.85546875" style="294" customWidth="1"/>
    <col min="15616" max="15617" width="0.28515625" style="294" customWidth="1"/>
    <col min="15618" max="15862" width="9.140625" style="294"/>
    <col min="15863" max="15863" width="17.42578125" style="294" customWidth="1"/>
    <col min="15864" max="15869" width="10.85546875" style="294" customWidth="1"/>
    <col min="15870" max="15870" width="1.85546875" style="294" customWidth="1"/>
    <col min="15871" max="15871" width="8.85546875" style="294" customWidth="1"/>
    <col min="15872" max="15873" width="0.28515625" style="294" customWidth="1"/>
    <col min="15874" max="16118" width="9.140625" style="294"/>
    <col min="16119" max="16119" width="17.42578125" style="294" customWidth="1"/>
    <col min="16120" max="16125" width="10.85546875" style="294" customWidth="1"/>
    <col min="16126" max="16126" width="1.85546875" style="294" customWidth="1"/>
    <col min="16127" max="16127" width="8.85546875" style="294" customWidth="1"/>
    <col min="16128" max="16129" width="0.28515625" style="294" customWidth="1"/>
    <col min="16130" max="16384" width="9.140625" style="294"/>
  </cols>
  <sheetData>
    <row r="1" spans="1:18" ht="15.75" customHeight="1">
      <c r="A1" s="400" t="s">
        <v>814</v>
      </c>
      <c r="B1" s="295"/>
      <c r="D1" s="295"/>
      <c r="E1" s="295"/>
      <c r="F1" s="295"/>
      <c r="G1" s="295"/>
      <c r="H1" s="295"/>
      <c r="J1" s="295"/>
      <c r="K1" s="295"/>
      <c r="L1" s="295"/>
      <c r="M1" s="295"/>
      <c r="O1" s="295"/>
      <c r="P1" s="295"/>
      <c r="Q1" s="295"/>
      <c r="R1" s="295"/>
    </row>
    <row r="2" spans="1:18" ht="18" customHeight="1">
      <c r="B2" s="295"/>
      <c r="C2" s="402"/>
      <c r="D2" s="295"/>
      <c r="E2" s="295"/>
      <c r="F2" s="295"/>
      <c r="G2" s="295"/>
      <c r="H2" s="295"/>
      <c r="J2" s="295"/>
      <c r="K2" s="295"/>
      <c r="L2" s="295"/>
      <c r="M2" s="295"/>
      <c r="O2" s="295"/>
      <c r="P2" s="295"/>
      <c r="Q2" s="295"/>
      <c r="R2" s="295"/>
    </row>
    <row r="3" spans="1:18" s="403" customFormat="1" ht="15">
      <c r="B3" s="3071" t="s">
        <v>1377</v>
      </c>
      <c r="C3" s="3071"/>
      <c r="D3" s="3071"/>
      <c r="E3" s="3071"/>
      <c r="F3" s="3071"/>
      <c r="G3" s="3071"/>
      <c r="H3" s="3071"/>
      <c r="I3" s="3071"/>
      <c r="J3" s="3071"/>
      <c r="K3" s="3071"/>
      <c r="L3" s="3071"/>
      <c r="M3" s="3071"/>
      <c r="N3" s="3071"/>
      <c r="O3" s="3071"/>
      <c r="P3" s="3071"/>
      <c r="Q3" s="3071"/>
      <c r="R3" s="3071"/>
    </row>
    <row r="4" spans="1:18">
      <c r="B4" s="210"/>
      <c r="C4" s="210"/>
      <c r="D4" s="310"/>
      <c r="E4" s="583"/>
      <c r="F4" s="583"/>
      <c r="G4" s="583"/>
      <c r="H4" s="583"/>
      <c r="J4" s="583"/>
      <c r="K4" s="583"/>
      <c r="L4" s="583"/>
      <c r="M4" s="583"/>
      <c r="O4" s="583"/>
      <c r="P4" s="583"/>
      <c r="Q4" s="583"/>
      <c r="R4" s="583"/>
    </row>
    <row r="5" spans="1:18">
      <c r="B5" s="210"/>
      <c r="C5" s="210"/>
      <c r="D5" s="310"/>
      <c r="E5" s="583"/>
      <c r="F5" s="583"/>
      <c r="G5" s="583"/>
      <c r="H5" s="583"/>
      <c r="J5" s="583"/>
      <c r="K5" s="583"/>
      <c r="L5" s="583"/>
      <c r="M5" s="583"/>
      <c r="O5" s="583"/>
      <c r="P5" s="583"/>
      <c r="Q5" s="583"/>
      <c r="R5" s="1127" t="s">
        <v>169</v>
      </c>
    </row>
    <row r="6" spans="1:18">
      <c r="B6" s="1648"/>
      <c r="C6" s="1226"/>
      <c r="D6" s="1648"/>
      <c r="E6" s="3348" t="str">
        <f>+'EDA N6-59 DR SMA'!E6:H6</f>
        <v>t-2</v>
      </c>
      <c r="F6" s="3349"/>
      <c r="G6" s="3349"/>
      <c r="H6" s="3350"/>
      <c r="J6" s="3348" t="str">
        <f>+'EDA N6-59 DR SMA'!J6:M6</f>
        <v>t-1</v>
      </c>
      <c r="K6" s="3349"/>
      <c r="L6" s="3349"/>
      <c r="M6" s="3350"/>
      <c r="O6" s="3348" t="str">
        <f>+'EDA N6-59 DR SMA'!O6:R6</f>
        <v>t</v>
      </c>
      <c r="P6" s="3349"/>
      <c r="Q6" s="3349"/>
      <c r="R6" s="3350"/>
    </row>
    <row r="7" spans="1:18" s="298" customFormat="1" ht="36">
      <c r="B7" s="307"/>
      <c r="C7" s="306" t="s">
        <v>112</v>
      </c>
      <c r="D7" s="309"/>
      <c r="E7" s="397" t="s">
        <v>0</v>
      </c>
      <c r="F7" s="397" t="s">
        <v>73</v>
      </c>
      <c r="G7" s="397" t="s">
        <v>74</v>
      </c>
      <c r="H7" s="194" t="s">
        <v>807</v>
      </c>
      <c r="I7" s="210"/>
      <c r="J7" s="397" t="s">
        <v>0</v>
      </c>
      <c r="K7" s="397" t="s">
        <v>73</v>
      </c>
      <c r="L7" s="397" t="s">
        <v>74</v>
      </c>
      <c r="M7" s="194" t="s">
        <v>807</v>
      </c>
      <c r="N7" s="210"/>
      <c r="O7" s="397" t="s">
        <v>0</v>
      </c>
      <c r="P7" s="397" t="s">
        <v>73</v>
      </c>
      <c r="Q7" s="397" t="s">
        <v>74</v>
      </c>
      <c r="R7" s="194" t="s">
        <v>807</v>
      </c>
    </row>
    <row r="8" spans="1:18" s="299" customFormat="1" ht="4.5" customHeight="1">
      <c r="B8" s="300"/>
      <c r="C8" s="301"/>
      <c r="D8" s="310"/>
      <c r="E8" s="301"/>
      <c r="F8" s="301"/>
      <c r="G8" s="301"/>
      <c r="H8" s="301"/>
      <c r="I8" s="301"/>
      <c r="J8" s="301"/>
      <c r="K8" s="301"/>
      <c r="L8" s="301"/>
      <c r="M8" s="301"/>
      <c r="N8" s="301"/>
      <c r="O8" s="301"/>
      <c r="P8" s="301"/>
      <c r="Q8" s="301"/>
      <c r="R8" s="301"/>
    </row>
    <row r="9" spans="1:18" s="298" customFormat="1">
      <c r="B9" s="1649">
        <v>1</v>
      </c>
      <c r="C9" s="105" t="s">
        <v>297</v>
      </c>
      <c r="D9" s="311"/>
      <c r="E9" s="1047"/>
      <c r="F9" s="1047"/>
      <c r="G9" s="1047"/>
      <c r="H9" s="1048">
        <f>SUM(E9:G9)</f>
        <v>0</v>
      </c>
      <c r="I9" s="471"/>
      <c r="J9" s="1047"/>
      <c r="K9" s="1047"/>
      <c r="L9" s="1047"/>
      <c r="M9" s="1048">
        <f>SUM(J9:L9)</f>
        <v>0</v>
      </c>
      <c r="N9" s="471"/>
      <c r="O9" s="1047"/>
      <c r="P9" s="1047"/>
      <c r="Q9" s="1047"/>
      <c r="R9" s="1048">
        <f>SUM(O9:Q9)</f>
        <v>0</v>
      </c>
    </row>
    <row r="10" spans="1:18" s="298" customFormat="1">
      <c r="B10" s="1650">
        <v>2</v>
      </c>
      <c r="C10" s="106" t="s">
        <v>298</v>
      </c>
      <c r="D10" s="311"/>
      <c r="E10" s="825"/>
      <c r="F10" s="825"/>
      <c r="G10" s="825"/>
      <c r="H10" s="1049">
        <f t="shared" ref="H10:H23" si="0">SUM(E10:G10)</f>
        <v>0</v>
      </c>
      <c r="I10" s="471"/>
      <c r="J10" s="825"/>
      <c r="K10" s="825"/>
      <c r="L10" s="825"/>
      <c r="M10" s="1049">
        <f t="shared" ref="M10:M23" si="1">SUM(J10:L10)</f>
        <v>0</v>
      </c>
      <c r="N10" s="471"/>
      <c r="O10" s="825"/>
      <c r="P10" s="825"/>
      <c r="Q10" s="825"/>
      <c r="R10" s="1049">
        <f t="shared" ref="R10:R23" si="2">SUM(O10:Q10)</f>
        <v>0</v>
      </c>
    </row>
    <row r="11" spans="1:18" s="298" customFormat="1">
      <c r="B11" s="1650">
        <v>3</v>
      </c>
      <c r="C11" s="304" t="s">
        <v>299</v>
      </c>
      <c r="D11" s="311"/>
      <c r="E11" s="1415"/>
      <c r="F11" s="1415"/>
      <c r="G11" s="1415"/>
      <c r="H11" s="1231">
        <f t="shared" si="0"/>
        <v>0</v>
      </c>
      <c r="I11" s="471"/>
      <c r="J11" s="1415"/>
      <c r="K11" s="1415"/>
      <c r="L11" s="1415"/>
      <c r="M11" s="1231">
        <f t="shared" si="1"/>
        <v>0</v>
      </c>
      <c r="N11" s="471"/>
      <c r="O11" s="1415"/>
      <c r="P11" s="1415"/>
      <c r="Q11" s="1415"/>
      <c r="R11" s="1231">
        <f t="shared" si="2"/>
        <v>0</v>
      </c>
    </row>
    <row r="12" spans="1:18" s="298" customFormat="1">
      <c r="B12" s="1651">
        <v>4</v>
      </c>
      <c r="C12" s="304" t="s">
        <v>300</v>
      </c>
      <c r="D12" s="311"/>
      <c r="E12" s="1415"/>
      <c r="F12" s="1415"/>
      <c r="G12" s="1415"/>
      <c r="H12" s="1231">
        <f t="shared" si="0"/>
        <v>0</v>
      </c>
      <c r="I12" s="471"/>
      <c r="J12" s="1415"/>
      <c r="K12" s="1415"/>
      <c r="L12" s="1415"/>
      <c r="M12" s="1231">
        <f t="shared" si="1"/>
        <v>0</v>
      </c>
      <c r="N12" s="471"/>
      <c r="O12" s="1415"/>
      <c r="P12" s="1415"/>
      <c r="Q12" s="1415"/>
      <c r="R12" s="1231">
        <f t="shared" si="2"/>
        <v>0</v>
      </c>
    </row>
    <row r="13" spans="1:18" s="298" customFormat="1">
      <c r="B13" s="1650">
        <v>5</v>
      </c>
      <c r="C13" s="304" t="s">
        <v>301</v>
      </c>
      <c r="D13" s="311"/>
      <c r="E13" s="1415"/>
      <c r="F13" s="1415"/>
      <c r="G13" s="1415"/>
      <c r="H13" s="1231">
        <f t="shared" si="0"/>
        <v>0</v>
      </c>
      <c r="I13" s="471"/>
      <c r="J13" s="1415"/>
      <c r="K13" s="1415"/>
      <c r="L13" s="1415"/>
      <c r="M13" s="1231">
        <f t="shared" si="1"/>
        <v>0</v>
      </c>
      <c r="N13" s="471"/>
      <c r="O13" s="1415"/>
      <c r="P13" s="1415"/>
      <c r="Q13" s="1415"/>
      <c r="R13" s="1231">
        <f t="shared" si="2"/>
        <v>0</v>
      </c>
    </row>
    <row r="14" spans="1:18" s="298" customFormat="1">
      <c r="B14" s="1651">
        <v>6</v>
      </c>
      <c r="C14" s="304" t="s">
        <v>302</v>
      </c>
      <c r="D14" s="311"/>
      <c r="E14" s="1415"/>
      <c r="F14" s="1415"/>
      <c r="G14" s="1415"/>
      <c r="H14" s="1231">
        <f t="shared" si="0"/>
        <v>0</v>
      </c>
      <c r="I14" s="471"/>
      <c r="J14" s="1415"/>
      <c r="K14" s="1415"/>
      <c r="L14" s="1415"/>
      <c r="M14" s="1231">
        <f t="shared" si="1"/>
        <v>0</v>
      </c>
      <c r="N14" s="471"/>
      <c r="O14" s="1415"/>
      <c r="P14" s="1415"/>
      <c r="Q14" s="1415"/>
      <c r="R14" s="1231">
        <f t="shared" si="2"/>
        <v>0</v>
      </c>
    </row>
    <row r="15" spans="1:18" s="298" customFormat="1">
      <c r="B15" s="1650">
        <v>7</v>
      </c>
      <c r="C15" s="304" t="s">
        <v>171</v>
      </c>
      <c r="D15" s="311"/>
      <c r="E15" s="1415"/>
      <c r="F15" s="1415"/>
      <c r="G15" s="1415"/>
      <c r="H15" s="1231">
        <f t="shared" si="0"/>
        <v>0</v>
      </c>
      <c r="I15" s="471"/>
      <c r="J15" s="1415"/>
      <c r="K15" s="1415"/>
      <c r="L15" s="1415"/>
      <c r="M15" s="1231">
        <f t="shared" si="1"/>
        <v>0</v>
      </c>
      <c r="N15" s="471"/>
      <c r="O15" s="1415"/>
      <c r="P15" s="1415"/>
      <c r="Q15" s="1415"/>
      <c r="R15" s="1231">
        <f t="shared" si="2"/>
        <v>0</v>
      </c>
    </row>
    <row r="16" spans="1:18" s="298" customFormat="1">
      <c r="B16" s="1651">
        <v>8</v>
      </c>
      <c r="C16" s="304" t="s">
        <v>303</v>
      </c>
      <c r="D16" s="311"/>
      <c r="E16" s="1415"/>
      <c r="F16" s="1415"/>
      <c r="G16" s="1415"/>
      <c r="H16" s="1231">
        <f t="shared" si="0"/>
        <v>0</v>
      </c>
      <c r="I16" s="471"/>
      <c r="J16" s="1415"/>
      <c r="K16" s="1415"/>
      <c r="L16" s="1415"/>
      <c r="M16" s="1231">
        <f t="shared" si="1"/>
        <v>0</v>
      </c>
      <c r="N16" s="471"/>
      <c r="O16" s="1415"/>
      <c r="P16" s="1415"/>
      <c r="Q16" s="1415"/>
      <c r="R16" s="1231">
        <f t="shared" si="2"/>
        <v>0</v>
      </c>
    </row>
    <row r="17" spans="2:18" s="298" customFormat="1">
      <c r="B17" s="1650">
        <v>9</v>
      </c>
      <c r="C17" s="304" t="s">
        <v>304</v>
      </c>
      <c r="D17" s="311"/>
      <c r="E17" s="1415"/>
      <c r="F17" s="1415"/>
      <c r="G17" s="1415"/>
      <c r="H17" s="1231">
        <f t="shared" si="0"/>
        <v>0</v>
      </c>
      <c r="I17" s="471"/>
      <c r="J17" s="1415"/>
      <c r="K17" s="1415"/>
      <c r="L17" s="1415"/>
      <c r="M17" s="1231">
        <f t="shared" si="1"/>
        <v>0</v>
      </c>
      <c r="N17" s="471"/>
      <c r="O17" s="1415"/>
      <c r="P17" s="1415"/>
      <c r="Q17" s="1415"/>
      <c r="R17" s="1231">
        <f t="shared" si="2"/>
        <v>0</v>
      </c>
    </row>
    <row r="18" spans="2:18" s="298" customFormat="1">
      <c r="B18" s="1651">
        <v>10</v>
      </c>
      <c r="C18" s="304" t="s">
        <v>305</v>
      </c>
      <c r="D18" s="311"/>
      <c r="E18" s="1415"/>
      <c r="F18" s="1415"/>
      <c r="G18" s="1415"/>
      <c r="H18" s="1231">
        <f t="shared" si="0"/>
        <v>0</v>
      </c>
      <c r="I18" s="471"/>
      <c r="J18" s="1415"/>
      <c r="K18" s="1415"/>
      <c r="L18" s="1415"/>
      <c r="M18" s="1231">
        <f t="shared" si="1"/>
        <v>0</v>
      </c>
      <c r="N18" s="471"/>
      <c r="O18" s="1415"/>
      <c r="P18" s="1415"/>
      <c r="Q18" s="1415"/>
      <c r="R18" s="1231">
        <f t="shared" si="2"/>
        <v>0</v>
      </c>
    </row>
    <row r="19" spans="2:18" s="298" customFormat="1">
      <c r="B19" s="1650">
        <v>11</v>
      </c>
      <c r="C19" s="304" t="s">
        <v>307</v>
      </c>
      <c r="D19" s="401"/>
      <c r="E19" s="1415"/>
      <c r="F19" s="1415"/>
      <c r="G19" s="1415"/>
      <c r="H19" s="1231">
        <f t="shared" si="0"/>
        <v>0</v>
      </c>
      <c r="I19" s="471"/>
      <c r="J19" s="1415"/>
      <c r="K19" s="1415"/>
      <c r="L19" s="1415"/>
      <c r="M19" s="1231">
        <f t="shared" si="1"/>
        <v>0</v>
      </c>
      <c r="N19" s="471"/>
      <c r="O19" s="1415"/>
      <c r="P19" s="1415"/>
      <c r="Q19" s="1415"/>
      <c r="R19" s="1231">
        <f t="shared" si="2"/>
        <v>0</v>
      </c>
    </row>
    <row r="20" spans="2:18" s="298" customFormat="1">
      <c r="B20" s="1650">
        <v>12</v>
      </c>
      <c r="C20" s="304" t="s">
        <v>306</v>
      </c>
      <c r="D20" s="311"/>
      <c r="E20" s="1415"/>
      <c r="F20" s="1415"/>
      <c r="G20" s="1415"/>
      <c r="H20" s="1231">
        <f t="shared" si="0"/>
        <v>0</v>
      </c>
      <c r="I20" s="471"/>
      <c r="J20" s="1415"/>
      <c r="K20" s="1415"/>
      <c r="L20" s="1415"/>
      <c r="M20" s="1231">
        <f t="shared" si="1"/>
        <v>0</v>
      </c>
      <c r="N20" s="471"/>
      <c r="O20" s="1415"/>
      <c r="P20" s="1415"/>
      <c r="Q20" s="1415"/>
      <c r="R20" s="1231">
        <f t="shared" si="2"/>
        <v>0</v>
      </c>
    </row>
    <row r="21" spans="2:18" s="298" customFormat="1">
      <c r="B21" s="1650">
        <v>13</v>
      </c>
      <c r="C21" s="304" t="s">
        <v>308</v>
      </c>
      <c r="D21" s="311"/>
      <c r="E21" s="1415"/>
      <c r="F21" s="1415"/>
      <c r="G21" s="1415"/>
      <c r="H21" s="1231">
        <f t="shared" si="0"/>
        <v>0</v>
      </c>
      <c r="I21" s="471"/>
      <c r="J21" s="1415"/>
      <c r="K21" s="1415"/>
      <c r="L21" s="1415"/>
      <c r="M21" s="1231">
        <f t="shared" si="1"/>
        <v>0</v>
      </c>
      <c r="N21" s="471"/>
      <c r="O21" s="1415"/>
      <c r="P21" s="1415"/>
      <c r="Q21" s="1415"/>
      <c r="R21" s="1231">
        <f t="shared" si="2"/>
        <v>0</v>
      </c>
    </row>
    <row r="22" spans="2:18" s="298" customFormat="1">
      <c r="B22" s="1651">
        <v>14</v>
      </c>
      <c r="C22" s="304" t="s">
        <v>278</v>
      </c>
      <c r="D22" s="311"/>
      <c r="E22" s="1415"/>
      <c r="F22" s="1415"/>
      <c r="G22" s="1415"/>
      <c r="H22" s="1231">
        <f t="shared" si="0"/>
        <v>0</v>
      </c>
      <c r="I22" s="471"/>
      <c r="J22" s="1415"/>
      <c r="K22" s="1415"/>
      <c r="L22" s="1415"/>
      <c r="M22" s="1231">
        <f t="shared" si="1"/>
        <v>0</v>
      </c>
      <c r="N22" s="471"/>
      <c r="O22" s="1415"/>
      <c r="P22" s="1415"/>
      <c r="Q22" s="1415"/>
      <c r="R22" s="1231">
        <f t="shared" si="2"/>
        <v>0</v>
      </c>
    </row>
    <row r="23" spans="2:18" s="298" customFormat="1">
      <c r="B23" s="1650">
        <v>15</v>
      </c>
      <c r="C23" s="106" t="s">
        <v>282</v>
      </c>
      <c r="D23" s="311"/>
      <c r="E23" s="825"/>
      <c r="F23" s="825"/>
      <c r="G23" s="825"/>
      <c r="H23" s="1049">
        <f t="shared" si="0"/>
        <v>0</v>
      </c>
      <c r="I23" s="471"/>
      <c r="J23" s="825"/>
      <c r="K23" s="825"/>
      <c r="L23" s="825"/>
      <c r="M23" s="1049">
        <f t="shared" si="1"/>
        <v>0</v>
      </c>
      <c r="N23" s="471"/>
      <c r="O23" s="825"/>
      <c r="P23" s="825"/>
      <c r="Q23" s="825"/>
      <c r="R23" s="1049">
        <f t="shared" si="2"/>
        <v>0</v>
      </c>
    </row>
    <row r="24" spans="2:18" s="298" customFormat="1" ht="4.5" customHeight="1">
      <c r="B24" s="1651"/>
      <c r="C24" s="106"/>
      <c r="D24" s="311"/>
      <c r="E24" s="825"/>
      <c r="F24" s="825"/>
      <c r="G24" s="825"/>
      <c r="H24" s="825"/>
      <c r="I24" s="471"/>
      <c r="J24" s="825"/>
      <c r="K24" s="825"/>
      <c r="L24" s="825"/>
      <c r="M24" s="825"/>
      <c r="N24" s="471"/>
      <c r="O24" s="825"/>
      <c r="P24" s="825"/>
      <c r="Q24" s="825"/>
      <c r="R24" s="825"/>
    </row>
    <row r="25" spans="2:18" s="210" customFormat="1">
      <c r="B25" s="1652">
        <v>16</v>
      </c>
      <c r="C25" s="305" t="s">
        <v>336</v>
      </c>
      <c r="D25" s="312"/>
      <c r="E25" s="964">
        <f>E9-E14-'EDA N6-53 TPE'!E15</f>
        <v>0</v>
      </c>
      <c r="F25" s="964">
        <f>F9-F14-('EDA N6-53 TPE'!E23+'EDA N6-53 TPE'!E31)</f>
        <v>0</v>
      </c>
      <c r="G25" s="964">
        <f>G9-G14-('EDA N6-53 TPE'!E39+'EDA N6-53 TPE'!E47)</f>
        <v>0</v>
      </c>
      <c r="H25" s="964">
        <f>SUM(E25:G25)</f>
        <v>0</v>
      </c>
      <c r="I25" s="471"/>
      <c r="J25" s="964">
        <f>J9-J14-'EDA N6-53 TPE'!E64</f>
        <v>0</v>
      </c>
      <c r="K25" s="964">
        <f>K9-K14-('EDA N6-53 TPE'!E72+'EDA N6-53 TPE'!E80)</f>
        <v>0</v>
      </c>
      <c r="L25" s="964">
        <f>L9-L14-('EDA N6-53 TPE'!E88+'EDA N6-53 TPE'!E96)</f>
        <v>0</v>
      </c>
      <c r="M25" s="964">
        <f>SUM(J25:L25)</f>
        <v>0</v>
      </c>
      <c r="N25" s="471"/>
      <c r="O25" s="964">
        <f>O9-O14-'EDA N6-53 TPE'!E113</f>
        <v>0</v>
      </c>
      <c r="P25" s="964">
        <f>P9-P14-('EDA N6-53 TPE'!E121+'EDA N6-53 TPE'!E129)</f>
        <v>0</v>
      </c>
      <c r="Q25" s="964">
        <f>Q9-Q14-('EDA N6-53 TPE'!E137+'EDA N6-53 TPE'!E145)</f>
        <v>0</v>
      </c>
      <c r="R25" s="964">
        <f>SUM(O25:Q25)</f>
        <v>0</v>
      </c>
    </row>
    <row r="26" spans="2:18" s="210" customFormat="1">
      <c r="B26" s="1652">
        <v>17</v>
      </c>
      <c r="C26" s="305" t="s">
        <v>326</v>
      </c>
      <c r="D26" s="312"/>
      <c r="E26" s="964">
        <f>E9+E10+E11+E12+E13-E14-E15-E16-E17-E18-E19-E20+E21+E22-E23</f>
        <v>0</v>
      </c>
      <c r="F26" s="964">
        <f t="shared" ref="F26:H26" si="3">F9+F10+F11+F12+F13-F14-F15-F16-F17-F18-F19-F20+F21+F22-F23</f>
        <v>0</v>
      </c>
      <c r="G26" s="964">
        <f t="shared" si="3"/>
        <v>0</v>
      </c>
      <c r="H26" s="964">
        <f t="shared" si="3"/>
        <v>0</v>
      </c>
      <c r="I26" s="471"/>
      <c r="J26" s="964">
        <f>J9+J10+J11+J12+J13-J14-J15-J16-J17-J18-J19-J20-J21+J22-J23</f>
        <v>0</v>
      </c>
      <c r="K26" s="964">
        <f>K9+K10+K11+K12+K13-K14-K15-K16-K17-K18-K19-K20-K21+K22-K23</f>
        <v>0</v>
      </c>
      <c r="L26" s="964">
        <f>L9+L10+L11+L12+L13-L14-L15-L16-L17-L18-L19-L20-L21+L22-L23</f>
        <v>0</v>
      </c>
      <c r="M26" s="964">
        <f>M9+M10+M11+M12+M13-M14-M15-M16-M17-M18-M19-M20-M21+M22-M23</f>
        <v>0</v>
      </c>
      <c r="N26" s="471"/>
      <c r="O26" s="964">
        <f>O9+O10+O11+O12+O13-O14-O15-O16-O17-O18-O19-O20-O21+O22-O23</f>
        <v>0</v>
      </c>
      <c r="P26" s="964">
        <f>P9+P10+P11+P12+P13-P14-P15-P16-P17-P18-P19-P20-P21+P22-P23</f>
        <v>0</v>
      </c>
      <c r="Q26" s="964">
        <f>Q9+Q10+Q11+Q12+Q13-Q14-Q15-Q16-Q17-Q18-Q19-Q20-Q21+Q22-Q23</f>
        <v>0</v>
      </c>
      <c r="R26" s="964">
        <f>R9+R10+R11+R12+R13-R14-R15-R16-R17-R18-R19-R20-R21+R22-R23</f>
        <v>0</v>
      </c>
    </row>
    <row r="27" spans="2:18" s="298" customFormat="1" ht="4.5" customHeight="1">
      <c r="B27" s="1651"/>
      <c r="C27" s="106"/>
      <c r="D27" s="311"/>
      <c r="E27" s="825"/>
      <c r="F27" s="825"/>
      <c r="G27" s="825"/>
      <c r="H27" s="825"/>
      <c r="I27" s="471"/>
      <c r="J27" s="825"/>
      <c r="K27" s="825"/>
      <c r="L27" s="825"/>
      <c r="M27" s="825"/>
      <c r="N27" s="471"/>
      <c r="O27" s="825"/>
      <c r="P27" s="825"/>
      <c r="Q27" s="825"/>
      <c r="R27" s="825"/>
    </row>
    <row r="28" spans="2:18" s="298" customFormat="1">
      <c r="B28" s="1650">
        <v>18</v>
      </c>
      <c r="C28" s="304" t="s">
        <v>309</v>
      </c>
      <c r="D28" s="311"/>
      <c r="E28" s="1415"/>
      <c r="F28" s="1415"/>
      <c r="G28" s="1415"/>
      <c r="H28" s="1231">
        <f>SUM(E28:G28)</f>
        <v>0</v>
      </c>
      <c r="I28" s="471"/>
      <c r="J28" s="1415"/>
      <c r="K28" s="1415"/>
      <c r="L28" s="1415"/>
      <c r="M28" s="1231">
        <f>SUM(J28:L28)</f>
        <v>0</v>
      </c>
      <c r="N28" s="471"/>
      <c r="O28" s="1415"/>
      <c r="P28" s="1415"/>
      <c r="Q28" s="1415"/>
      <c r="R28" s="1231">
        <f>SUM(O28:Q28)</f>
        <v>0</v>
      </c>
    </row>
    <row r="29" spans="2:18" s="298" customFormat="1">
      <c r="B29" s="1650">
        <v>19</v>
      </c>
      <c r="C29" s="304" t="s">
        <v>310</v>
      </c>
      <c r="D29" s="311"/>
      <c r="E29" s="1415"/>
      <c r="F29" s="1415"/>
      <c r="G29" s="1415"/>
      <c r="H29" s="1231">
        <f>SUM(E29:G29)</f>
        <v>0</v>
      </c>
      <c r="I29" s="471"/>
      <c r="J29" s="1415"/>
      <c r="K29" s="1415"/>
      <c r="L29" s="1415"/>
      <c r="M29" s="1231">
        <f>SUM(J29:L29)</f>
        <v>0</v>
      </c>
      <c r="N29" s="471"/>
      <c r="O29" s="1415"/>
      <c r="P29" s="1415"/>
      <c r="Q29" s="1415"/>
      <c r="R29" s="1231">
        <f>SUM(O29:Q29)</f>
        <v>0</v>
      </c>
    </row>
    <row r="30" spans="2:18" s="298" customFormat="1" ht="4.5" customHeight="1">
      <c r="B30" s="1651"/>
      <c r="C30" s="106"/>
      <c r="D30" s="311"/>
      <c r="E30" s="825"/>
      <c r="F30" s="825"/>
      <c r="G30" s="825"/>
      <c r="H30" s="825"/>
      <c r="I30" s="471"/>
      <c r="J30" s="825"/>
      <c r="K30" s="825"/>
      <c r="L30" s="825"/>
      <c r="M30" s="825"/>
      <c r="N30" s="471"/>
      <c r="O30" s="825"/>
      <c r="P30" s="825"/>
      <c r="Q30" s="825"/>
      <c r="R30" s="825"/>
    </row>
    <row r="31" spans="2:18" s="210" customFormat="1">
      <c r="B31" s="1652">
        <v>20</v>
      </c>
      <c r="C31" s="305" t="s">
        <v>327</v>
      </c>
      <c r="D31" s="312"/>
      <c r="E31" s="964">
        <f>E26-E28-E29</f>
        <v>0</v>
      </c>
      <c r="F31" s="964">
        <f>F26-F28-F29</f>
        <v>0</v>
      </c>
      <c r="G31" s="964">
        <f>G26-G28-G29</f>
        <v>0</v>
      </c>
      <c r="H31" s="964">
        <f>H26-H28-H29</f>
        <v>0</v>
      </c>
      <c r="I31" s="471"/>
      <c r="J31" s="964">
        <f>J26-J28-J29</f>
        <v>0</v>
      </c>
      <c r="K31" s="964">
        <f>K26-K28-K29</f>
        <v>0</v>
      </c>
      <c r="L31" s="964">
        <f>L26-L28-L29</f>
        <v>0</v>
      </c>
      <c r="M31" s="964">
        <f>M26-M28-M29</f>
        <v>0</v>
      </c>
      <c r="N31" s="471"/>
      <c r="O31" s="964">
        <f>O26-O28-O29</f>
        <v>0</v>
      </c>
      <c r="P31" s="964">
        <f>P26-P28-P29</f>
        <v>0</v>
      </c>
      <c r="Q31" s="964">
        <f>Q26-Q28-Q29</f>
        <v>0</v>
      </c>
      <c r="R31" s="964">
        <f>R26-R28-R29</f>
        <v>0</v>
      </c>
    </row>
    <row r="32" spans="2:18" s="298" customFormat="1" ht="4.5" customHeight="1">
      <c r="B32" s="1651"/>
      <c r="C32" s="106"/>
      <c r="D32" s="311"/>
      <c r="E32" s="825"/>
      <c r="F32" s="825"/>
      <c r="G32" s="825"/>
      <c r="H32" s="825"/>
      <c r="I32" s="471"/>
      <c r="J32" s="825"/>
      <c r="K32" s="825"/>
      <c r="L32" s="825"/>
      <c r="M32" s="825"/>
      <c r="N32" s="471"/>
      <c r="O32" s="825"/>
      <c r="P32" s="825"/>
      <c r="Q32" s="825"/>
      <c r="R32" s="825"/>
    </row>
    <row r="33" spans="2:18" s="298" customFormat="1">
      <c r="B33" s="1650">
        <v>21</v>
      </c>
      <c r="C33" s="304" t="s">
        <v>311</v>
      </c>
      <c r="D33" s="311"/>
      <c r="E33" s="1415"/>
      <c r="F33" s="1415"/>
      <c r="G33" s="1415"/>
      <c r="H33" s="1231">
        <f>SUM(E33:G33)</f>
        <v>0</v>
      </c>
      <c r="I33" s="471"/>
      <c r="J33" s="1415"/>
      <c r="K33" s="1415"/>
      <c r="L33" s="1415"/>
      <c r="M33" s="1231">
        <f>SUM(J33:L33)</f>
        <v>0</v>
      </c>
      <c r="N33" s="471"/>
      <c r="O33" s="1415"/>
      <c r="P33" s="1415"/>
      <c r="Q33" s="1415"/>
      <c r="R33" s="1231">
        <f>SUM(O33:Q33)</f>
        <v>0</v>
      </c>
    </row>
    <row r="34" spans="2:18" s="298" customFormat="1">
      <c r="B34" s="1650">
        <v>22</v>
      </c>
      <c r="C34" s="304" t="s">
        <v>312</v>
      </c>
      <c r="D34" s="311"/>
      <c r="E34" s="1415"/>
      <c r="F34" s="1415"/>
      <c r="G34" s="1415"/>
      <c r="H34" s="1231">
        <f>SUM(E34:G34)</f>
        <v>0</v>
      </c>
      <c r="I34" s="471"/>
      <c r="J34" s="1415"/>
      <c r="K34" s="1415"/>
      <c r="L34" s="1415"/>
      <c r="M34" s="1231">
        <f>SUM(J34:L34)</f>
        <v>0</v>
      </c>
      <c r="N34" s="471"/>
      <c r="O34" s="1415"/>
      <c r="P34" s="1415"/>
      <c r="Q34" s="1415"/>
      <c r="R34" s="1231">
        <f>SUM(O34:Q34)</f>
        <v>0</v>
      </c>
    </row>
    <row r="35" spans="2:18" s="298" customFormat="1" ht="4.5" customHeight="1">
      <c r="B35" s="1651"/>
      <c r="C35" s="106"/>
      <c r="D35" s="311"/>
      <c r="E35" s="825"/>
      <c r="F35" s="825"/>
      <c r="G35" s="825"/>
      <c r="H35" s="825"/>
      <c r="I35" s="471"/>
      <c r="J35" s="825"/>
      <c r="K35" s="825"/>
      <c r="L35" s="825"/>
      <c r="M35" s="825"/>
      <c r="N35" s="471"/>
      <c r="O35" s="825"/>
      <c r="P35" s="825"/>
      <c r="Q35" s="825"/>
      <c r="R35" s="825"/>
    </row>
    <row r="36" spans="2:18" s="210" customFormat="1">
      <c r="B36" s="1652">
        <v>23</v>
      </c>
      <c r="C36" s="305" t="s">
        <v>313</v>
      </c>
      <c r="D36" s="312"/>
      <c r="E36" s="964">
        <f>E31+E33-E34</f>
        <v>0</v>
      </c>
      <c r="F36" s="964">
        <f>F31+F33-F34</f>
        <v>0</v>
      </c>
      <c r="G36" s="964">
        <f>G31+G33-G34</f>
        <v>0</v>
      </c>
      <c r="H36" s="964">
        <f>H31+H33-H34</f>
        <v>0</v>
      </c>
      <c r="I36" s="471"/>
      <c r="J36" s="964">
        <f>J31+J33-J34</f>
        <v>0</v>
      </c>
      <c r="K36" s="964">
        <f>K31+K33-K34</f>
        <v>0</v>
      </c>
      <c r="L36" s="964">
        <f>L31+L33-L34</f>
        <v>0</v>
      </c>
      <c r="M36" s="964">
        <f>M31+M33-M34</f>
        <v>0</v>
      </c>
      <c r="N36" s="471"/>
      <c r="O36" s="964">
        <f>O31+O33-O34</f>
        <v>0</v>
      </c>
      <c r="P36" s="964">
        <f>P31+P33-P34</f>
        <v>0</v>
      </c>
      <c r="Q36" s="964">
        <f>Q31+Q33-Q34</f>
        <v>0</v>
      </c>
      <c r="R36" s="964">
        <f>R31+R33-R34</f>
        <v>0</v>
      </c>
    </row>
    <row r="37" spans="2:18" s="298" customFormat="1" ht="4.5" customHeight="1">
      <c r="B37" s="1651"/>
      <c r="C37" s="106"/>
      <c r="D37" s="311"/>
      <c r="E37" s="825"/>
      <c r="F37" s="825"/>
      <c r="G37" s="825"/>
      <c r="H37" s="825"/>
      <c r="I37" s="471"/>
      <c r="J37" s="825"/>
      <c r="K37" s="825"/>
      <c r="L37" s="825"/>
      <c r="M37" s="825"/>
      <c r="N37" s="471"/>
      <c r="O37" s="825"/>
      <c r="P37" s="825"/>
      <c r="Q37" s="825"/>
      <c r="R37" s="825"/>
    </row>
    <row r="38" spans="2:18" s="298" customFormat="1">
      <c r="B38" s="1650">
        <v>24</v>
      </c>
      <c r="C38" s="304" t="s">
        <v>296</v>
      </c>
      <c r="D38" s="311"/>
      <c r="E38" s="1415"/>
      <c r="F38" s="1415"/>
      <c r="G38" s="1415"/>
      <c r="H38" s="1231">
        <f>SUM(E38:G38)</f>
        <v>0</v>
      </c>
      <c r="I38" s="471"/>
      <c r="J38" s="1415"/>
      <c r="K38" s="1415"/>
      <c r="L38" s="1415"/>
      <c r="M38" s="1231">
        <f>SUM(J38:L38)</f>
        <v>0</v>
      </c>
      <c r="N38" s="1415"/>
      <c r="O38" s="1415"/>
      <c r="P38" s="1415"/>
      <c r="Q38" s="1231"/>
      <c r="R38" s="1415">
        <f>SUM(O38:Q38)</f>
        <v>0</v>
      </c>
    </row>
    <row r="39" spans="2:18" s="298" customFormat="1" ht="4.5" customHeight="1">
      <c r="B39" s="1651"/>
      <c r="C39" s="106"/>
      <c r="D39" s="311"/>
      <c r="E39" s="825"/>
      <c r="F39" s="825"/>
      <c r="G39" s="825"/>
      <c r="H39" s="825"/>
      <c r="I39" s="471"/>
      <c r="J39" s="825"/>
      <c r="K39" s="825"/>
      <c r="L39" s="825"/>
      <c r="M39" s="825"/>
      <c r="N39" s="825"/>
      <c r="O39" s="825"/>
      <c r="P39" s="825"/>
      <c r="Q39" s="825"/>
      <c r="R39" s="825"/>
    </row>
    <row r="40" spans="2:18" s="210" customFormat="1">
      <c r="B40" s="1652">
        <v>25</v>
      </c>
      <c r="C40" s="305" t="s">
        <v>261</v>
      </c>
      <c r="D40" s="312"/>
      <c r="E40" s="964">
        <f>E36-E38</f>
        <v>0</v>
      </c>
      <c r="F40" s="964">
        <f>F36-F38</f>
        <v>0</v>
      </c>
      <c r="G40" s="964">
        <f>G36-G38</f>
        <v>0</v>
      </c>
      <c r="H40" s="964">
        <f>H36-H38</f>
        <v>0</v>
      </c>
      <c r="I40" s="471"/>
      <c r="J40" s="964">
        <f>J36-J38</f>
        <v>0</v>
      </c>
      <c r="K40" s="964">
        <f>K36-K38</f>
        <v>0</v>
      </c>
      <c r="L40" s="964">
        <f>L36-L38</f>
        <v>0</v>
      </c>
      <c r="M40" s="964">
        <f>M36-M38</f>
        <v>0</v>
      </c>
      <c r="N40" s="964"/>
      <c r="O40" s="964">
        <f>O36-O38</f>
        <v>0</v>
      </c>
      <c r="P40" s="964">
        <f>P36-P38</f>
        <v>0</v>
      </c>
      <c r="Q40" s="964">
        <f>Q36-Q38</f>
        <v>0</v>
      </c>
      <c r="R40" s="964">
        <f>R36-R38</f>
        <v>0</v>
      </c>
    </row>
    <row r="42" spans="2:18">
      <c r="R42" s="1127" t="s">
        <v>169</v>
      </c>
    </row>
    <row r="43" spans="2:18">
      <c r="B43" s="3351" t="s">
        <v>45</v>
      </c>
      <c r="C43" s="946" t="s">
        <v>364</v>
      </c>
      <c r="D43" s="472"/>
      <c r="E43" s="523">
        <f>E44+E46-E45</f>
        <v>0</v>
      </c>
      <c r="F43" s="523">
        <f>F44+F46-F45</f>
        <v>0</v>
      </c>
      <c r="G43" s="523">
        <f>G44+G46-G45</f>
        <v>0</v>
      </c>
      <c r="H43" s="523">
        <f>H44+H46-H45</f>
        <v>0</v>
      </c>
      <c r="J43" s="523">
        <f>J44+J46-J45</f>
        <v>0</v>
      </c>
      <c r="K43" s="523">
        <f>K44+K46-K45</f>
        <v>0</v>
      </c>
      <c r="L43" s="523">
        <f>L44+L46-L45</f>
        <v>0</v>
      </c>
      <c r="M43" s="523">
        <f>M44+M46-M45</f>
        <v>0</v>
      </c>
      <c r="O43" s="523">
        <f>O44+O46-O45</f>
        <v>0</v>
      </c>
      <c r="P43" s="523">
        <f>P44+P46-P45</f>
        <v>0</v>
      </c>
      <c r="Q43" s="523">
        <f>Q44+Q46-Q45</f>
        <v>0</v>
      </c>
      <c r="R43" s="523">
        <f>R44+R46-R45</f>
        <v>0</v>
      </c>
    </row>
    <row r="44" spans="2:18">
      <c r="B44" s="3125"/>
      <c r="C44" s="954" t="s">
        <v>365</v>
      </c>
      <c r="E44" s="956"/>
      <c r="F44" s="956"/>
      <c r="G44" s="956"/>
      <c r="H44" s="524">
        <f>SUM(E44:G44)</f>
        <v>0</v>
      </c>
      <c r="J44" s="956"/>
      <c r="K44" s="956"/>
      <c r="L44" s="956"/>
      <c r="M44" s="524">
        <f>SUM(J44:L44)</f>
        <v>0</v>
      </c>
      <c r="O44" s="956"/>
      <c r="P44" s="956"/>
      <c r="Q44" s="956"/>
      <c r="R44" s="524">
        <f>SUM(O44:Q44)</f>
        <v>0</v>
      </c>
    </row>
    <row r="45" spans="2:18">
      <c r="B45" s="3125"/>
      <c r="C45" s="957" t="s">
        <v>366</v>
      </c>
      <c r="E45" s="941"/>
      <c r="F45" s="941"/>
      <c r="G45" s="941"/>
      <c r="H45" s="525">
        <f>SUM(E45:G45)</f>
        <v>0</v>
      </c>
      <c r="J45" s="941"/>
      <c r="K45" s="941"/>
      <c r="L45" s="941"/>
      <c r="M45" s="525">
        <f>SUM(J45:L45)</f>
        <v>0</v>
      </c>
      <c r="O45" s="941"/>
      <c r="P45" s="941"/>
      <c r="Q45" s="941"/>
      <c r="R45" s="525">
        <f>SUM(O45:Q45)</f>
        <v>0</v>
      </c>
    </row>
    <row r="46" spans="2:18">
      <c r="B46" s="3125"/>
      <c r="C46" s="555" t="s">
        <v>367</v>
      </c>
      <c r="E46" s="942"/>
      <c r="F46" s="942"/>
      <c r="G46" s="942"/>
      <c r="H46" s="526">
        <f>SUM(E46:G46)</f>
        <v>0</v>
      </c>
      <c r="J46" s="942"/>
      <c r="K46" s="942"/>
      <c r="L46" s="942"/>
      <c r="M46" s="526">
        <f>SUM(J46:L46)</f>
        <v>0</v>
      </c>
      <c r="O46" s="942"/>
      <c r="P46" s="942"/>
      <c r="Q46" s="942"/>
      <c r="R46" s="526">
        <f>SUM(O46:Q46)</f>
        <v>0</v>
      </c>
    </row>
    <row r="47" spans="2:18">
      <c r="B47" s="3125"/>
      <c r="C47" s="946" t="s">
        <v>369</v>
      </c>
      <c r="E47" s="523">
        <f>SUM(E48:E49)</f>
        <v>0</v>
      </c>
      <c r="F47" s="523">
        <f>SUM(F48:F49)</f>
        <v>0</v>
      </c>
      <c r="G47" s="523">
        <f>SUM(G48:G49)</f>
        <v>0</v>
      </c>
      <c r="H47" s="523">
        <f>SUM(H48:H49)</f>
        <v>0</v>
      </c>
      <c r="J47" s="523">
        <f>SUM(J48:J49)</f>
        <v>0</v>
      </c>
      <c r="K47" s="523">
        <f>SUM(K48:K49)</f>
        <v>0</v>
      </c>
      <c r="L47" s="523">
        <f>SUM(L48:L49)</f>
        <v>0</v>
      </c>
      <c r="M47" s="523">
        <f>SUM(M48:M49)</f>
        <v>0</v>
      </c>
      <c r="O47" s="523">
        <f>SUM(O48:O49)</f>
        <v>0</v>
      </c>
      <c r="P47" s="523">
        <f>SUM(P48:P49)</f>
        <v>0</v>
      </c>
      <c r="Q47" s="523">
        <f>SUM(Q48:Q49)</f>
        <v>0</v>
      </c>
      <c r="R47" s="523">
        <f>SUM(R48:R49)</f>
        <v>0</v>
      </c>
    </row>
    <row r="48" spans="2:18">
      <c r="B48" s="3125"/>
      <c r="C48" s="1653" t="s">
        <v>384</v>
      </c>
      <c r="E48" s="941"/>
      <c r="F48" s="941"/>
      <c r="G48" s="941">
        <v>0</v>
      </c>
      <c r="H48" s="525">
        <f>SUM(E48:G48)</f>
        <v>0</v>
      </c>
      <c r="J48" s="941"/>
      <c r="K48" s="941"/>
      <c r="L48" s="941">
        <v>0</v>
      </c>
      <c r="M48" s="525">
        <f>SUM(J48:L48)</f>
        <v>0</v>
      </c>
      <c r="O48" s="941"/>
      <c r="P48" s="941"/>
      <c r="Q48" s="941">
        <v>0</v>
      </c>
      <c r="R48" s="525">
        <f>SUM(O48:Q48)</f>
        <v>0</v>
      </c>
    </row>
    <row r="49" spans="2:18">
      <c r="B49" s="3125"/>
      <c r="C49" s="574" t="s">
        <v>368</v>
      </c>
      <c r="E49" s="941"/>
      <c r="F49" s="941"/>
      <c r="G49" s="941">
        <v>0</v>
      </c>
      <c r="H49" s="525">
        <f>SUM(E49:G49)</f>
        <v>0</v>
      </c>
      <c r="J49" s="941"/>
      <c r="K49" s="941"/>
      <c r="L49" s="941">
        <v>0</v>
      </c>
      <c r="M49" s="525">
        <f>SUM(J49:L49)</f>
        <v>0</v>
      </c>
      <c r="O49" s="941"/>
      <c r="P49" s="941"/>
      <c r="Q49" s="941">
        <v>0</v>
      </c>
      <c r="R49" s="525">
        <f>SUM(O49:Q49)</f>
        <v>0</v>
      </c>
    </row>
    <row r="50" spans="2:18">
      <c r="B50" s="3125"/>
      <c r="C50" s="946" t="s">
        <v>370</v>
      </c>
      <c r="E50" s="523">
        <f>SUM(E51:E53)</f>
        <v>0</v>
      </c>
      <c r="F50" s="523">
        <f>SUM(F51:F53)</f>
        <v>0</v>
      </c>
      <c r="G50" s="523">
        <f>SUM(G51:G53)</f>
        <v>0</v>
      </c>
      <c r="H50" s="523">
        <f>SUM(H51:H53)</f>
        <v>0</v>
      </c>
      <c r="J50" s="523">
        <f>SUM(J51:J53)</f>
        <v>0</v>
      </c>
      <c r="K50" s="523">
        <f>SUM(K51:K53)</f>
        <v>0</v>
      </c>
      <c r="L50" s="523">
        <f>SUM(L51:L53)</f>
        <v>0</v>
      </c>
      <c r="M50" s="523">
        <f>SUM(M51:M53)</f>
        <v>0</v>
      </c>
      <c r="O50" s="523">
        <f>SUM(O51:O53)</f>
        <v>0</v>
      </c>
      <c r="P50" s="523">
        <f>SUM(P51:P53)</f>
        <v>0</v>
      </c>
      <c r="Q50" s="523">
        <f>SUM(Q51:Q53)</f>
        <v>0</v>
      </c>
      <c r="R50" s="523">
        <f>SUM(R51:R53)</f>
        <v>0</v>
      </c>
    </row>
    <row r="51" spans="2:18">
      <c r="B51" s="3125"/>
      <c r="C51" s="1653" t="s">
        <v>385</v>
      </c>
      <c r="E51" s="941"/>
      <c r="F51" s="941"/>
      <c r="G51" s="941"/>
      <c r="H51" s="525">
        <f>SUM(E51:G51)</f>
        <v>0</v>
      </c>
      <c r="J51" s="941"/>
      <c r="K51" s="941"/>
      <c r="L51" s="941"/>
      <c r="M51" s="525">
        <f>SUM(J51:L51)</f>
        <v>0</v>
      </c>
      <c r="O51" s="941"/>
      <c r="P51" s="941"/>
      <c r="Q51" s="941"/>
      <c r="R51" s="525">
        <f>SUM(O51:Q51)</f>
        <v>0</v>
      </c>
    </row>
    <row r="52" spans="2:18">
      <c r="B52" s="3125"/>
      <c r="C52" s="957" t="s">
        <v>386</v>
      </c>
      <c r="E52" s="941"/>
      <c r="F52" s="941"/>
      <c r="G52" s="941"/>
      <c r="H52" s="525">
        <f>SUM(E52:G52)</f>
        <v>0</v>
      </c>
      <c r="J52" s="941"/>
      <c r="K52" s="941"/>
      <c r="L52" s="941"/>
      <c r="M52" s="525">
        <f>SUM(J52:L52)</f>
        <v>0</v>
      </c>
      <c r="O52" s="941"/>
      <c r="P52" s="941"/>
      <c r="Q52" s="941"/>
      <c r="R52" s="525">
        <f>SUM(O52:Q52)</f>
        <v>0</v>
      </c>
    </row>
    <row r="53" spans="2:18">
      <c r="B53" s="3216"/>
      <c r="C53" s="574" t="s">
        <v>387</v>
      </c>
      <c r="E53" s="942"/>
      <c r="F53" s="942"/>
      <c r="G53" s="942"/>
      <c r="H53" s="526">
        <f>SUM(E53:G53)</f>
        <v>0</v>
      </c>
      <c r="J53" s="942"/>
      <c r="K53" s="942"/>
      <c r="L53" s="942"/>
      <c r="M53" s="526">
        <f>SUM(J53:L53)</f>
        <v>0</v>
      </c>
      <c r="O53" s="942"/>
      <c r="P53" s="942"/>
      <c r="Q53" s="942"/>
      <c r="R53" s="526">
        <f>SUM(O53:Q53)</f>
        <v>0</v>
      </c>
    </row>
  </sheetData>
  <mergeCells count="5">
    <mergeCell ref="B3:R3"/>
    <mergeCell ref="E6:H6"/>
    <mergeCell ref="J6:M6"/>
    <mergeCell ref="O6:R6"/>
    <mergeCell ref="B43:B53"/>
  </mergeCells>
  <hyperlinks>
    <hyperlink ref="A1" location="ÍNDICE!B2" display="Indíce"/>
  </hyperlinks>
  <printOptions horizontalCentered="1"/>
  <pageMargins left="0.11811023622047245" right="0.11811023622047245" top="0.74803149606299213" bottom="0.74803149606299213" header="0.31496062992125984" footer="0.31496062992125984"/>
  <pageSetup paperSize="9" scale="63" orientation="landscape" r:id="rId1"/>
  <ignoredErrors>
    <ignoredError sqref="H47 H50" formula="1"/>
    <ignoredError sqref="R47:R50 M47:M50" evalError="1" formula="1"/>
    <ignoredError sqref="M12:N12 J47:L47 N47:Q47 M9:N9 M10:N10 M11:N11 M19:N20 M13:N13 M14:N14 M15:N15 M16:N16 M17:N17 M18:N18 J24:R27 M21:N21 M22:N22 M23:N23 J30:R32 M28:N28 J35:R37 M33:N33 M34:N34 M46:N46 M44:N44 M45:N45 R9 R10 R11 R13 R14 R15 R16 R17 R18 R21 R22 R23 R28 R33 R34 R44 R45 R46 J39:R43 M38:N38 R38 J50:L50 J48:K48 J49:K49 M51:N51 M52:N52 M53:N53 N50:Q50 N48:P48 N49:P49 R51 R52 R53 M29:N29 R12 R19:R20 R29" evalError="1"/>
  </ignoredError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pageSetUpPr fitToPage="1"/>
  </sheetPr>
  <dimension ref="A1:R53"/>
  <sheetViews>
    <sheetView showGridLines="0" workbookViewId="0">
      <pane ySplit="7" topLeftCell="A8" activePane="bottomLeft" state="frozen"/>
      <selection activeCell="K47" sqref="K47"/>
      <selection pane="bottomLeft" activeCell="B4" sqref="B4"/>
    </sheetView>
  </sheetViews>
  <sheetFormatPr defaultRowHeight="12"/>
  <cols>
    <col min="1" max="1" width="4.7109375" style="294" customWidth="1"/>
    <col min="2" max="2" width="3.42578125" style="294" customWidth="1"/>
    <col min="3" max="3" width="65.85546875" style="294" customWidth="1"/>
    <col min="4" max="4" width="1" style="313" customWidth="1"/>
    <col min="5" max="5" width="14.7109375" style="294" customWidth="1"/>
    <col min="6" max="8" width="12.28515625" style="294" customWidth="1"/>
    <col min="9" max="9" width="1" style="294" customWidth="1"/>
    <col min="10" max="10" width="14.7109375" style="294" customWidth="1"/>
    <col min="11" max="13" width="12.28515625" style="294" customWidth="1"/>
    <col min="14" max="14" width="1" style="294" customWidth="1"/>
    <col min="15" max="15" width="14.7109375" style="294" customWidth="1"/>
    <col min="16" max="18" width="12.28515625" style="294" customWidth="1"/>
    <col min="19" max="246" width="9.140625" style="294"/>
    <col min="247" max="247" width="17.42578125" style="294" customWidth="1"/>
    <col min="248" max="253" width="10.85546875" style="294" customWidth="1"/>
    <col min="254" max="254" width="1.85546875" style="294" customWidth="1"/>
    <col min="255" max="255" width="8.85546875" style="294" customWidth="1"/>
    <col min="256" max="257" width="0.28515625" style="294" customWidth="1"/>
    <col min="258" max="502" width="9.140625" style="294"/>
    <col min="503" max="503" width="17.42578125" style="294" customWidth="1"/>
    <col min="504" max="509" width="10.85546875" style="294" customWidth="1"/>
    <col min="510" max="510" width="1.85546875" style="294" customWidth="1"/>
    <col min="511" max="511" width="8.85546875" style="294" customWidth="1"/>
    <col min="512" max="513" width="0.28515625" style="294" customWidth="1"/>
    <col min="514" max="758" width="9.140625" style="294"/>
    <col min="759" max="759" width="17.42578125" style="294" customWidth="1"/>
    <col min="760" max="765" width="10.85546875" style="294" customWidth="1"/>
    <col min="766" max="766" width="1.85546875" style="294" customWidth="1"/>
    <col min="767" max="767" width="8.85546875" style="294" customWidth="1"/>
    <col min="768" max="769" width="0.28515625" style="294" customWidth="1"/>
    <col min="770" max="1014" width="9.140625" style="294"/>
    <col min="1015" max="1015" width="17.42578125" style="294" customWidth="1"/>
    <col min="1016" max="1021" width="10.85546875" style="294" customWidth="1"/>
    <col min="1022" max="1022" width="1.85546875" style="294" customWidth="1"/>
    <col min="1023" max="1023" width="8.85546875" style="294" customWidth="1"/>
    <col min="1024" max="1025" width="0.28515625" style="294" customWidth="1"/>
    <col min="1026" max="1270" width="9.140625" style="294"/>
    <col min="1271" max="1271" width="17.42578125" style="294" customWidth="1"/>
    <col min="1272" max="1277" width="10.85546875" style="294" customWidth="1"/>
    <col min="1278" max="1278" width="1.85546875" style="294" customWidth="1"/>
    <col min="1279" max="1279" width="8.85546875" style="294" customWidth="1"/>
    <col min="1280" max="1281" width="0.28515625" style="294" customWidth="1"/>
    <col min="1282" max="1526" width="9.140625" style="294"/>
    <col min="1527" max="1527" width="17.42578125" style="294" customWidth="1"/>
    <col min="1528" max="1533" width="10.85546875" style="294" customWidth="1"/>
    <col min="1534" max="1534" width="1.85546875" style="294" customWidth="1"/>
    <col min="1535" max="1535" width="8.85546875" style="294" customWidth="1"/>
    <col min="1536" max="1537" width="0.28515625" style="294" customWidth="1"/>
    <col min="1538" max="1782" width="9.140625" style="294"/>
    <col min="1783" max="1783" width="17.42578125" style="294" customWidth="1"/>
    <col min="1784" max="1789" width="10.85546875" style="294" customWidth="1"/>
    <col min="1790" max="1790" width="1.85546875" style="294" customWidth="1"/>
    <col min="1791" max="1791" width="8.85546875" style="294" customWidth="1"/>
    <col min="1792" max="1793" width="0.28515625" style="294" customWidth="1"/>
    <col min="1794" max="2038" width="9.140625" style="294"/>
    <col min="2039" max="2039" width="17.42578125" style="294" customWidth="1"/>
    <col min="2040" max="2045" width="10.85546875" style="294" customWidth="1"/>
    <col min="2046" max="2046" width="1.85546875" style="294" customWidth="1"/>
    <col min="2047" max="2047" width="8.85546875" style="294" customWidth="1"/>
    <col min="2048" max="2049" width="0.28515625" style="294" customWidth="1"/>
    <col min="2050" max="2294" width="9.140625" style="294"/>
    <col min="2295" max="2295" width="17.42578125" style="294" customWidth="1"/>
    <col min="2296" max="2301" width="10.85546875" style="294" customWidth="1"/>
    <col min="2302" max="2302" width="1.85546875" style="294" customWidth="1"/>
    <col min="2303" max="2303" width="8.85546875" style="294" customWidth="1"/>
    <col min="2304" max="2305" width="0.28515625" style="294" customWidth="1"/>
    <col min="2306" max="2550" width="9.140625" style="294"/>
    <col min="2551" max="2551" width="17.42578125" style="294" customWidth="1"/>
    <col min="2552" max="2557" width="10.85546875" style="294" customWidth="1"/>
    <col min="2558" max="2558" width="1.85546875" style="294" customWidth="1"/>
    <col min="2559" max="2559" width="8.85546875" style="294" customWidth="1"/>
    <col min="2560" max="2561" width="0.28515625" style="294" customWidth="1"/>
    <col min="2562" max="2806" width="9.140625" style="294"/>
    <col min="2807" max="2807" width="17.42578125" style="294" customWidth="1"/>
    <col min="2808" max="2813" width="10.85546875" style="294" customWidth="1"/>
    <col min="2814" max="2814" width="1.85546875" style="294" customWidth="1"/>
    <col min="2815" max="2815" width="8.85546875" style="294" customWidth="1"/>
    <col min="2816" max="2817" width="0.28515625" style="294" customWidth="1"/>
    <col min="2818" max="3062" width="9.140625" style="294"/>
    <col min="3063" max="3063" width="17.42578125" style="294" customWidth="1"/>
    <col min="3064" max="3069" width="10.85546875" style="294" customWidth="1"/>
    <col min="3070" max="3070" width="1.85546875" style="294" customWidth="1"/>
    <col min="3071" max="3071" width="8.85546875" style="294" customWidth="1"/>
    <col min="3072" max="3073" width="0.28515625" style="294" customWidth="1"/>
    <col min="3074" max="3318" width="9.140625" style="294"/>
    <col min="3319" max="3319" width="17.42578125" style="294" customWidth="1"/>
    <col min="3320" max="3325" width="10.85546875" style="294" customWidth="1"/>
    <col min="3326" max="3326" width="1.85546875" style="294" customWidth="1"/>
    <col min="3327" max="3327" width="8.85546875" style="294" customWidth="1"/>
    <col min="3328" max="3329" width="0.28515625" style="294" customWidth="1"/>
    <col min="3330" max="3574" width="9.140625" style="294"/>
    <col min="3575" max="3575" width="17.42578125" style="294" customWidth="1"/>
    <col min="3576" max="3581" width="10.85546875" style="294" customWidth="1"/>
    <col min="3582" max="3582" width="1.85546875" style="294" customWidth="1"/>
    <col min="3583" max="3583" width="8.85546875" style="294" customWidth="1"/>
    <col min="3584" max="3585" width="0.28515625" style="294" customWidth="1"/>
    <col min="3586" max="3830" width="9.140625" style="294"/>
    <col min="3831" max="3831" width="17.42578125" style="294" customWidth="1"/>
    <col min="3832" max="3837" width="10.85546875" style="294" customWidth="1"/>
    <col min="3838" max="3838" width="1.85546875" style="294" customWidth="1"/>
    <col min="3839" max="3839" width="8.85546875" style="294" customWidth="1"/>
    <col min="3840" max="3841" width="0.28515625" style="294" customWidth="1"/>
    <col min="3842" max="4086" width="9.140625" style="294"/>
    <col min="4087" max="4087" width="17.42578125" style="294" customWidth="1"/>
    <col min="4088" max="4093" width="10.85546875" style="294" customWidth="1"/>
    <col min="4094" max="4094" width="1.85546875" style="294" customWidth="1"/>
    <col min="4095" max="4095" width="8.85546875" style="294" customWidth="1"/>
    <col min="4096" max="4097" width="0.28515625" style="294" customWidth="1"/>
    <col min="4098" max="4342" width="9.140625" style="294"/>
    <col min="4343" max="4343" width="17.42578125" style="294" customWidth="1"/>
    <col min="4344" max="4349" width="10.85546875" style="294" customWidth="1"/>
    <col min="4350" max="4350" width="1.85546875" style="294" customWidth="1"/>
    <col min="4351" max="4351" width="8.85546875" style="294" customWidth="1"/>
    <col min="4352" max="4353" width="0.28515625" style="294" customWidth="1"/>
    <col min="4354" max="4598" width="9.140625" style="294"/>
    <col min="4599" max="4599" width="17.42578125" style="294" customWidth="1"/>
    <col min="4600" max="4605" width="10.85546875" style="294" customWidth="1"/>
    <col min="4606" max="4606" width="1.85546875" style="294" customWidth="1"/>
    <col min="4607" max="4607" width="8.85546875" style="294" customWidth="1"/>
    <col min="4608" max="4609" width="0.28515625" style="294" customWidth="1"/>
    <col min="4610" max="4854" width="9.140625" style="294"/>
    <col min="4855" max="4855" width="17.42578125" style="294" customWidth="1"/>
    <col min="4856" max="4861" width="10.85546875" style="294" customWidth="1"/>
    <col min="4862" max="4862" width="1.85546875" style="294" customWidth="1"/>
    <col min="4863" max="4863" width="8.85546875" style="294" customWidth="1"/>
    <col min="4864" max="4865" width="0.28515625" style="294" customWidth="1"/>
    <col min="4866" max="5110" width="9.140625" style="294"/>
    <col min="5111" max="5111" width="17.42578125" style="294" customWidth="1"/>
    <col min="5112" max="5117" width="10.85546875" style="294" customWidth="1"/>
    <col min="5118" max="5118" width="1.85546875" style="294" customWidth="1"/>
    <col min="5119" max="5119" width="8.85546875" style="294" customWidth="1"/>
    <col min="5120" max="5121" width="0.28515625" style="294" customWidth="1"/>
    <col min="5122" max="5366" width="9.140625" style="294"/>
    <col min="5367" max="5367" width="17.42578125" style="294" customWidth="1"/>
    <col min="5368" max="5373" width="10.85546875" style="294" customWidth="1"/>
    <col min="5374" max="5374" width="1.85546875" style="294" customWidth="1"/>
    <col min="5375" max="5375" width="8.85546875" style="294" customWidth="1"/>
    <col min="5376" max="5377" width="0.28515625" style="294" customWidth="1"/>
    <col min="5378" max="5622" width="9.140625" style="294"/>
    <col min="5623" max="5623" width="17.42578125" style="294" customWidth="1"/>
    <col min="5624" max="5629" width="10.85546875" style="294" customWidth="1"/>
    <col min="5630" max="5630" width="1.85546875" style="294" customWidth="1"/>
    <col min="5631" max="5631" width="8.85546875" style="294" customWidth="1"/>
    <col min="5632" max="5633" width="0.28515625" style="294" customWidth="1"/>
    <col min="5634" max="5878" width="9.140625" style="294"/>
    <col min="5879" max="5879" width="17.42578125" style="294" customWidth="1"/>
    <col min="5880" max="5885" width="10.85546875" style="294" customWidth="1"/>
    <col min="5886" max="5886" width="1.85546875" style="294" customWidth="1"/>
    <col min="5887" max="5887" width="8.85546875" style="294" customWidth="1"/>
    <col min="5888" max="5889" width="0.28515625" style="294" customWidth="1"/>
    <col min="5890" max="6134" width="9.140625" style="294"/>
    <col min="6135" max="6135" width="17.42578125" style="294" customWidth="1"/>
    <col min="6136" max="6141" width="10.85546875" style="294" customWidth="1"/>
    <col min="6142" max="6142" width="1.85546875" style="294" customWidth="1"/>
    <col min="6143" max="6143" width="8.85546875" style="294" customWidth="1"/>
    <col min="6144" max="6145" width="0.28515625" style="294" customWidth="1"/>
    <col min="6146" max="6390" width="9.140625" style="294"/>
    <col min="6391" max="6391" width="17.42578125" style="294" customWidth="1"/>
    <col min="6392" max="6397" width="10.85546875" style="294" customWidth="1"/>
    <col min="6398" max="6398" width="1.85546875" style="294" customWidth="1"/>
    <col min="6399" max="6399" width="8.85546875" style="294" customWidth="1"/>
    <col min="6400" max="6401" width="0.28515625" style="294" customWidth="1"/>
    <col min="6402" max="6646" width="9.140625" style="294"/>
    <col min="6647" max="6647" width="17.42578125" style="294" customWidth="1"/>
    <col min="6648" max="6653" width="10.85546875" style="294" customWidth="1"/>
    <col min="6654" max="6654" width="1.85546875" style="294" customWidth="1"/>
    <col min="6655" max="6655" width="8.85546875" style="294" customWidth="1"/>
    <col min="6656" max="6657" width="0.28515625" style="294" customWidth="1"/>
    <col min="6658" max="6902" width="9.140625" style="294"/>
    <col min="6903" max="6903" width="17.42578125" style="294" customWidth="1"/>
    <col min="6904" max="6909" width="10.85546875" style="294" customWidth="1"/>
    <col min="6910" max="6910" width="1.85546875" style="294" customWidth="1"/>
    <col min="6911" max="6911" width="8.85546875" style="294" customWidth="1"/>
    <col min="6912" max="6913" width="0.28515625" style="294" customWidth="1"/>
    <col min="6914" max="7158" width="9.140625" style="294"/>
    <col min="7159" max="7159" width="17.42578125" style="294" customWidth="1"/>
    <col min="7160" max="7165" width="10.85546875" style="294" customWidth="1"/>
    <col min="7166" max="7166" width="1.85546875" style="294" customWidth="1"/>
    <col min="7167" max="7167" width="8.85546875" style="294" customWidth="1"/>
    <col min="7168" max="7169" width="0.28515625" style="294" customWidth="1"/>
    <col min="7170" max="7414" width="9.140625" style="294"/>
    <col min="7415" max="7415" width="17.42578125" style="294" customWidth="1"/>
    <col min="7416" max="7421" width="10.85546875" style="294" customWidth="1"/>
    <col min="7422" max="7422" width="1.85546875" style="294" customWidth="1"/>
    <col min="7423" max="7423" width="8.85546875" style="294" customWidth="1"/>
    <col min="7424" max="7425" width="0.28515625" style="294" customWidth="1"/>
    <col min="7426" max="7670" width="9.140625" style="294"/>
    <col min="7671" max="7671" width="17.42578125" style="294" customWidth="1"/>
    <col min="7672" max="7677" width="10.85546875" style="294" customWidth="1"/>
    <col min="7678" max="7678" width="1.85546875" style="294" customWidth="1"/>
    <col min="7679" max="7679" width="8.85546875" style="294" customWidth="1"/>
    <col min="7680" max="7681" width="0.28515625" style="294" customWidth="1"/>
    <col min="7682" max="7926" width="9.140625" style="294"/>
    <col min="7927" max="7927" width="17.42578125" style="294" customWidth="1"/>
    <col min="7928" max="7933" width="10.85546875" style="294" customWidth="1"/>
    <col min="7934" max="7934" width="1.85546875" style="294" customWidth="1"/>
    <col min="7935" max="7935" width="8.85546875" style="294" customWidth="1"/>
    <col min="7936" max="7937" width="0.28515625" style="294" customWidth="1"/>
    <col min="7938" max="8182" width="9.140625" style="294"/>
    <col min="8183" max="8183" width="17.42578125" style="294" customWidth="1"/>
    <col min="8184" max="8189" width="10.85546875" style="294" customWidth="1"/>
    <col min="8190" max="8190" width="1.85546875" style="294" customWidth="1"/>
    <col min="8191" max="8191" width="8.85546875" style="294" customWidth="1"/>
    <col min="8192" max="8193" width="0.28515625" style="294" customWidth="1"/>
    <col min="8194" max="8438" width="9.140625" style="294"/>
    <col min="8439" max="8439" width="17.42578125" style="294" customWidth="1"/>
    <col min="8440" max="8445" width="10.85546875" style="294" customWidth="1"/>
    <col min="8446" max="8446" width="1.85546875" style="294" customWidth="1"/>
    <col min="8447" max="8447" width="8.85546875" style="294" customWidth="1"/>
    <col min="8448" max="8449" width="0.28515625" style="294" customWidth="1"/>
    <col min="8450" max="8694" width="9.140625" style="294"/>
    <col min="8695" max="8695" width="17.42578125" style="294" customWidth="1"/>
    <col min="8696" max="8701" width="10.85546875" style="294" customWidth="1"/>
    <col min="8702" max="8702" width="1.85546875" style="294" customWidth="1"/>
    <col min="8703" max="8703" width="8.85546875" style="294" customWidth="1"/>
    <col min="8704" max="8705" width="0.28515625" style="294" customWidth="1"/>
    <col min="8706" max="8950" width="9.140625" style="294"/>
    <col min="8951" max="8951" width="17.42578125" style="294" customWidth="1"/>
    <col min="8952" max="8957" width="10.85546875" style="294" customWidth="1"/>
    <col min="8958" max="8958" width="1.85546875" style="294" customWidth="1"/>
    <col min="8959" max="8959" width="8.85546875" style="294" customWidth="1"/>
    <col min="8960" max="8961" width="0.28515625" style="294" customWidth="1"/>
    <col min="8962" max="9206" width="9.140625" style="294"/>
    <col min="9207" max="9207" width="17.42578125" style="294" customWidth="1"/>
    <col min="9208" max="9213" width="10.85546875" style="294" customWidth="1"/>
    <col min="9214" max="9214" width="1.85546875" style="294" customWidth="1"/>
    <col min="9215" max="9215" width="8.85546875" style="294" customWidth="1"/>
    <col min="9216" max="9217" width="0.28515625" style="294" customWidth="1"/>
    <col min="9218" max="9462" width="9.140625" style="294"/>
    <col min="9463" max="9463" width="17.42578125" style="294" customWidth="1"/>
    <col min="9464" max="9469" width="10.85546875" style="294" customWidth="1"/>
    <col min="9470" max="9470" width="1.85546875" style="294" customWidth="1"/>
    <col min="9471" max="9471" width="8.85546875" style="294" customWidth="1"/>
    <col min="9472" max="9473" width="0.28515625" style="294" customWidth="1"/>
    <col min="9474" max="9718" width="9.140625" style="294"/>
    <col min="9719" max="9719" width="17.42578125" style="294" customWidth="1"/>
    <col min="9720" max="9725" width="10.85546875" style="294" customWidth="1"/>
    <col min="9726" max="9726" width="1.85546875" style="294" customWidth="1"/>
    <col min="9727" max="9727" width="8.85546875" style="294" customWidth="1"/>
    <col min="9728" max="9729" width="0.28515625" style="294" customWidth="1"/>
    <col min="9730" max="9974" width="9.140625" style="294"/>
    <col min="9975" max="9975" width="17.42578125" style="294" customWidth="1"/>
    <col min="9976" max="9981" width="10.85546875" style="294" customWidth="1"/>
    <col min="9982" max="9982" width="1.85546875" style="294" customWidth="1"/>
    <col min="9983" max="9983" width="8.85546875" style="294" customWidth="1"/>
    <col min="9984" max="9985" width="0.28515625" style="294" customWidth="1"/>
    <col min="9986" max="10230" width="9.140625" style="294"/>
    <col min="10231" max="10231" width="17.42578125" style="294" customWidth="1"/>
    <col min="10232" max="10237" width="10.85546875" style="294" customWidth="1"/>
    <col min="10238" max="10238" width="1.85546875" style="294" customWidth="1"/>
    <col min="10239" max="10239" width="8.85546875" style="294" customWidth="1"/>
    <col min="10240" max="10241" width="0.28515625" style="294" customWidth="1"/>
    <col min="10242" max="10486" width="9.140625" style="294"/>
    <col min="10487" max="10487" width="17.42578125" style="294" customWidth="1"/>
    <col min="10488" max="10493" width="10.85546875" style="294" customWidth="1"/>
    <col min="10494" max="10494" width="1.85546875" style="294" customWidth="1"/>
    <col min="10495" max="10495" width="8.85546875" style="294" customWidth="1"/>
    <col min="10496" max="10497" width="0.28515625" style="294" customWidth="1"/>
    <col min="10498" max="10742" width="9.140625" style="294"/>
    <col min="10743" max="10743" width="17.42578125" style="294" customWidth="1"/>
    <col min="10744" max="10749" width="10.85546875" style="294" customWidth="1"/>
    <col min="10750" max="10750" width="1.85546875" style="294" customWidth="1"/>
    <col min="10751" max="10751" width="8.85546875" style="294" customWidth="1"/>
    <col min="10752" max="10753" width="0.28515625" style="294" customWidth="1"/>
    <col min="10754" max="10998" width="9.140625" style="294"/>
    <col min="10999" max="10999" width="17.42578125" style="294" customWidth="1"/>
    <col min="11000" max="11005" width="10.85546875" style="294" customWidth="1"/>
    <col min="11006" max="11006" width="1.85546875" style="294" customWidth="1"/>
    <col min="11007" max="11007" width="8.85546875" style="294" customWidth="1"/>
    <col min="11008" max="11009" width="0.28515625" style="294" customWidth="1"/>
    <col min="11010" max="11254" width="9.140625" style="294"/>
    <col min="11255" max="11255" width="17.42578125" style="294" customWidth="1"/>
    <col min="11256" max="11261" width="10.85546875" style="294" customWidth="1"/>
    <col min="11262" max="11262" width="1.85546875" style="294" customWidth="1"/>
    <col min="11263" max="11263" width="8.85546875" style="294" customWidth="1"/>
    <col min="11264" max="11265" width="0.28515625" style="294" customWidth="1"/>
    <col min="11266" max="11510" width="9.140625" style="294"/>
    <col min="11511" max="11511" width="17.42578125" style="294" customWidth="1"/>
    <col min="11512" max="11517" width="10.85546875" style="294" customWidth="1"/>
    <col min="11518" max="11518" width="1.85546875" style="294" customWidth="1"/>
    <col min="11519" max="11519" width="8.85546875" style="294" customWidth="1"/>
    <col min="11520" max="11521" width="0.28515625" style="294" customWidth="1"/>
    <col min="11522" max="11766" width="9.140625" style="294"/>
    <col min="11767" max="11767" width="17.42578125" style="294" customWidth="1"/>
    <col min="11768" max="11773" width="10.85546875" style="294" customWidth="1"/>
    <col min="11774" max="11774" width="1.85546875" style="294" customWidth="1"/>
    <col min="11775" max="11775" width="8.85546875" style="294" customWidth="1"/>
    <col min="11776" max="11777" width="0.28515625" style="294" customWidth="1"/>
    <col min="11778" max="12022" width="9.140625" style="294"/>
    <col min="12023" max="12023" width="17.42578125" style="294" customWidth="1"/>
    <col min="12024" max="12029" width="10.85546875" style="294" customWidth="1"/>
    <col min="12030" max="12030" width="1.85546875" style="294" customWidth="1"/>
    <col min="12031" max="12031" width="8.85546875" style="294" customWidth="1"/>
    <col min="12032" max="12033" width="0.28515625" style="294" customWidth="1"/>
    <col min="12034" max="12278" width="9.140625" style="294"/>
    <col min="12279" max="12279" width="17.42578125" style="294" customWidth="1"/>
    <col min="12280" max="12285" width="10.85546875" style="294" customWidth="1"/>
    <col min="12286" max="12286" width="1.85546875" style="294" customWidth="1"/>
    <col min="12287" max="12287" width="8.85546875" style="294" customWidth="1"/>
    <col min="12288" max="12289" width="0.28515625" style="294" customWidth="1"/>
    <col min="12290" max="12534" width="9.140625" style="294"/>
    <col min="12535" max="12535" width="17.42578125" style="294" customWidth="1"/>
    <col min="12536" max="12541" width="10.85546875" style="294" customWidth="1"/>
    <col min="12542" max="12542" width="1.85546875" style="294" customWidth="1"/>
    <col min="12543" max="12543" width="8.85546875" style="294" customWidth="1"/>
    <col min="12544" max="12545" width="0.28515625" style="294" customWidth="1"/>
    <col min="12546" max="12790" width="9.140625" style="294"/>
    <col min="12791" max="12791" width="17.42578125" style="294" customWidth="1"/>
    <col min="12792" max="12797" width="10.85546875" style="294" customWidth="1"/>
    <col min="12798" max="12798" width="1.85546875" style="294" customWidth="1"/>
    <col min="12799" max="12799" width="8.85546875" style="294" customWidth="1"/>
    <col min="12800" max="12801" width="0.28515625" style="294" customWidth="1"/>
    <col min="12802" max="13046" width="9.140625" style="294"/>
    <col min="13047" max="13047" width="17.42578125" style="294" customWidth="1"/>
    <col min="13048" max="13053" width="10.85546875" style="294" customWidth="1"/>
    <col min="13054" max="13054" width="1.85546875" style="294" customWidth="1"/>
    <col min="13055" max="13055" width="8.85546875" style="294" customWidth="1"/>
    <col min="13056" max="13057" width="0.28515625" style="294" customWidth="1"/>
    <col min="13058" max="13302" width="9.140625" style="294"/>
    <col min="13303" max="13303" width="17.42578125" style="294" customWidth="1"/>
    <col min="13304" max="13309" width="10.85546875" style="294" customWidth="1"/>
    <col min="13310" max="13310" width="1.85546875" style="294" customWidth="1"/>
    <col min="13311" max="13311" width="8.85546875" style="294" customWidth="1"/>
    <col min="13312" max="13313" width="0.28515625" style="294" customWidth="1"/>
    <col min="13314" max="13558" width="9.140625" style="294"/>
    <col min="13559" max="13559" width="17.42578125" style="294" customWidth="1"/>
    <col min="13560" max="13565" width="10.85546875" style="294" customWidth="1"/>
    <col min="13566" max="13566" width="1.85546875" style="294" customWidth="1"/>
    <col min="13567" max="13567" width="8.85546875" style="294" customWidth="1"/>
    <col min="13568" max="13569" width="0.28515625" style="294" customWidth="1"/>
    <col min="13570" max="13814" width="9.140625" style="294"/>
    <col min="13815" max="13815" width="17.42578125" style="294" customWidth="1"/>
    <col min="13816" max="13821" width="10.85546875" style="294" customWidth="1"/>
    <col min="13822" max="13822" width="1.85546875" style="294" customWidth="1"/>
    <col min="13823" max="13823" width="8.85546875" style="294" customWidth="1"/>
    <col min="13824" max="13825" width="0.28515625" style="294" customWidth="1"/>
    <col min="13826" max="14070" width="9.140625" style="294"/>
    <col min="14071" max="14071" width="17.42578125" style="294" customWidth="1"/>
    <col min="14072" max="14077" width="10.85546875" style="294" customWidth="1"/>
    <col min="14078" max="14078" width="1.85546875" style="294" customWidth="1"/>
    <col min="14079" max="14079" width="8.85546875" style="294" customWidth="1"/>
    <col min="14080" max="14081" width="0.28515625" style="294" customWidth="1"/>
    <col min="14082" max="14326" width="9.140625" style="294"/>
    <col min="14327" max="14327" width="17.42578125" style="294" customWidth="1"/>
    <col min="14328" max="14333" width="10.85546875" style="294" customWidth="1"/>
    <col min="14334" max="14334" width="1.85546875" style="294" customWidth="1"/>
    <col min="14335" max="14335" width="8.85546875" style="294" customWidth="1"/>
    <col min="14336" max="14337" width="0.28515625" style="294" customWidth="1"/>
    <col min="14338" max="14582" width="9.140625" style="294"/>
    <col min="14583" max="14583" width="17.42578125" style="294" customWidth="1"/>
    <col min="14584" max="14589" width="10.85546875" style="294" customWidth="1"/>
    <col min="14590" max="14590" width="1.85546875" style="294" customWidth="1"/>
    <col min="14591" max="14591" width="8.85546875" style="294" customWidth="1"/>
    <col min="14592" max="14593" width="0.28515625" style="294" customWidth="1"/>
    <col min="14594" max="14838" width="9.140625" style="294"/>
    <col min="14839" max="14839" width="17.42578125" style="294" customWidth="1"/>
    <col min="14840" max="14845" width="10.85546875" style="294" customWidth="1"/>
    <col min="14846" max="14846" width="1.85546875" style="294" customWidth="1"/>
    <col min="14847" max="14847" width="8.85546875" style="294" customWidth="1"/>
    <col min="14848" max="14849" width="0.28515625" style="294" customWidth="1"/>
    <col min="14850" max="15094" width="9.140625" style="294"/>
    <col min="15095" max="15095" width="17.42578125" style="294" customWidth="1"/>
    <col min="15096" max="15101" width="10.85546875" style="294" customWidth="1"/>
    <col min="15102" max="15102" width="1.85546875" style="294" customWidth="1"/>
    <col min="15103" max="15103" width="8.85546875" style="294" customWidth="1"/>
    <col min="15104" max="15105" width="0.28515625" style="294" customWidth="1"/>
    <col min="15106" max="15350" width="9.140625" style="294"/>
    <col min="15351" max="15351" width="17.42578125" style="294" customWidth="1"/>
    <col min="15352" max="15357" width="10.85546875" style="294" customWidth="1"/>
    <col min="15358" max="15358" width="1.85546875" style="294" customWidth="1"/>
    <col min="15359" max="15359" width="8.85546875" style="294" customWidth="1"/>
    <col min="15360" max="15361" width="0.28515625" style="294" customWidth="1"/>
    <col min="15362" max="15606" width="9.140625" style="294"/>
    <col min="15607" max="15607" width="17.42578125" style="294" customWidth="1"/>
    <col min="15608" max="15613" width="10.85546875" style="294" customWidth="1"/>
    <col min="15614" max="15614" width="1.85546875" style="294" customWidth="1"/>
    <col min="15615" max="15615" width="8.85546875" style="294" customWidth="1"/>
    <col min="15616" max="15617" width="0.28515625" style="294" customWidth="1"/>
    <col min="15618" max="15862" width="9.140625" style="294"/>
    <col min="15863" max="15863" width="17.42578125" style="294" customWidth="1"/>
    <col min="15864" max="15869" width="10.85546875" style="294" customWidth="1"/>
    <col min="15870" max="15870" width="1.85546875" style="294" customWidth="1"/>
    <col min="15871" max="15871" width="8.85546875" style="294" customWidth="1"/>
    <col min="15872" max="15873" width="0.28515625" style="294" customWidth="1"/>
    <col min="15874" max="16118" width="9.140625" style="294"/>
    <col min="16119" max="16119" width="17.42578125" style="294" customWidth="1"/>
    <col min="16120" max="16125" width="10.85546875" style="294" customWidth="1"/>
    <col min="16126" max="16126" width="1.85546875" style="294" customWidth="1"/>
    <col min="16127" max="16127" width="8.85546875" style="294" customWidth="1"/>
    <col min="16128" max="16129" width="0.28515625" style="294" customWidth="1"/>
    <col min="16130" max="16384" width="9.140625" style="294"/>
  </cols>
  <sheetData>
    <row r="1" spans="1:18">
      <c r="A1" s="400" t="s">
        <v>814</v>
      </c>
      <c r="B1" s="295"/>
      <c r="D1" s="295"/>
      <c r="E1" s="295"/>
      <c r="F1" s="295"/>
      <c r="G1" s="295"/>
      <c r="H1" s="295"/>
      <c r="J1" s="295"/>
      <c r="K1" s="295"/>
      <c r="L1" s="295"/>
      <c r="M1" s="295"/>
      <c r="O1" s="295"/>
      <c r="P1" s="295"/>
      <c r="Q1" s="295"/>
      <c r="R1" s="295"/>
    </row>
    <row r="2" spans="1:18" ht="21.75" customHeight="1">
      <c r="B2" s="295"/>
      <c r="C2" s="402"/>
      <c r="D2" s="295"/>
      <c r="E2" s="295"/>
      <c r="F2" s="295"/>
      <c r="G2" s="295"/>
      <c r="H2" s="295"/>
      <c r="J2" s="295"/>
      <c r="K2" s="295"/>
      <c r="L2" s="295"/>
      <c r="M2" s="295"/>
      <c r="O2" s="295"/>
      <c r="P2" s="295"/>
      <c r="Q2" s="295"/>
      <c r="R2" s="295"/>
    </row>
    <row r="3" spans="1:18" s="403" customFormat="1" ht="15">
      <c r="B3" s="3071" t="s">
        <v>1378</v>
      </c>
      <c r="C3" s="3071"/>
      <c r="D3" s="3071"/>
      <c r="E3" s="3071"/>
      <c r="F3" s="3071"/>
      <c r="G3" s="3071"/>
      <c r="H3" s="3071"/>
      <c r="I3" s="3071"/>
      <c r="J3" s="3071"/>
      <c r="K3" s="3071"/>
      <c r="L3" s="3071"/>
      <c r="M3" s="3071"/>
      <c r="N3" s="3071"/>
      <c r="O3" s="3071"/>
      <c r="P3" s="3071"/>
      <c r="Q3" s="3071"/>
      <c r="R3" s="3071"/>
    </row>
    <row r="4" spans="1:18">
      <c r="B4" s="210"/>
      <c r="C4" s="210"/>
      <c r="D4" s="310"/>
      <c r="E4" s="583"/>
      <c r="F4" s="583"/>
      <c r="G4" s="583"/>
      <c r="H4" s="583"/>
      <c r="J4" s="583"/>
      <c r="K4" s="583"/>
      <c r="L4" s="583"/>
      <c r="M4" s="583"/>
      <c r="O4" s="583"/>
      <c r="P4" s="583"/>
      <c r="Q4" s="583"/>
      <c r="R4" s="583"/>
    </row>
    <row r="5" spans="1:18">
      <c r="B5" s="210"/>
      <c r="C5" s="210"/>
      <c r="D5" s="310"/>
      <c r="E5" s="583"/>
      <c r="F5" s="583"/>
      <c r="G5" s="583"/>
      <c r="H5" s="583"/>
      <c r="J5" s="583"/>
      <c r="K5" s="583"/>
      <c r="L5" s="583"/>
      <c r="M5" s="583"/>
      <c r="O5" s="583"/>
      <c r="P5" s="583"/>
      <c r="Q5" s="583"/>
      <c r="R5" s="1127" t="s">
        <v>169</v>
      </c>
    </row>
    <row r="6" spans="1:18">
      <c r="B6" s="1648"/>
      <c r="C6" s="1226"/>
      <c r="D6" s="1648"/>
      <c r="E6" s="3348" t="str">
        <f>+'EDA N6-59 DR SMA'!E6:H6</f>
        <v>t-2</v>
      </c>
      <c r="F6" s="3349"/>
      <c r="G6" s="3349"/>
      <c r="H6" s="3350"/>
      <c r="I6" s="2304"/>
      <c r="J6" s="3348" t="str">
        <f>+'EDA N6-59 DR SMA'!J6:M6</f>
        <v>t-1</v>
      </c>
      <c r="K6" s="3349"/>
      <c r="L6" s="3349"/>
      <c r="M6" s="3350"/>
      <c r="N6" s="2304"/>
      <c r="O6" s="3348" t="str">
        <f>+'EDA N6-59 DR SMA'!O6:R6</f>
        <v>t</v>
      </c>
      <c r="P6" s="3349"/>
      <c r="Q6" s="3349"/>
      <c r="R6" s="3350"/>
    </row>
    <row r="7" spans="1:18" s="298" customFormat="1" ht="36">
      <c r="B7" s="307"/>
      <c r="C7" s="306" t="s">
        <v>112</v>
      </c>
      <c r="D7" s="309"/>
      <c r="E7" s="397" t="s">
        <v>0</v>
      </c>
      <c r="F7" s="397" t="s">
        <v>73</v>
      </c>
      <c r="G7" s="397" t="s">
        <v>74</v>
      </c>
      <c r="H7" s="194" t="s">
        <v>807</v>
      </c>
      <c r="I7" s="210"/>
      <c r="J7" s="397" t="s">
        <v>0</v>
      </c>
      <c r="K7" s="397" t="s">
        <v>73</v>
      </c>
      <c r="L7" s="397" t="s">
        <v>74</v>
      </c>
      <c r="M7" s="194" t="s">
        <v>807</v>
      </c>
      <c r="N7" s="210"/>
      <c r="O7" s="397" t="s">
        <v>0</v>
      </c>
      <c r="P7" s="397" t="s">
        <v>73</v>
      </c>
      <c r="Q7" s="397" t="s">
        <v>74</v>
      </c>
      <c r="R7" s="194" t="s">
        <v>807</v>
      </c>
    </row>
    <row r="8" spans="1:18" s="299" customFormat="1" ht="4.5" customHeight="1">
      <c r="B8" s="300"/>
      <c r="C8" s="301"/>
      <c r="D8" s="310"/>
      <c r="E8" s="301"/>
      <c r="F8" s="301"/>
      <c r="G8" s="301"/>
      <c r="H8" s="301"/>
      <c r="I8" s="301"/>
      <c r="J8" s="301"/>
      <c r="K8" s="301"/>
      <c r="L8" s="301"/>
      <c r="M8" s="301"/>
      <c r="N8" s="301"/>
      <c r="O8" s="301"/>
      <c r="P8" s="301"/>
      <c r="Q8" s="301"/>
      <c r="R8" s="301"/>
    </row>
    <row r="9" spans="1:18" s="298" customFormat="1">
      <c r="B9" s="1649">
        <v>1</v>
      </c>
      <c r="C9" s="105" t="s">
        <v>297</v>
      </c>
      <c r="D9" s="311"/>
      <c r="E9" s="1047"/>
      <c r="F9" s="1047"/>
      <c r="G9" s="1047"/>
      <c r="H9" s="1048">
        <f>SUM(E9:G9)</f>
        <v>0</v>
      </c>
      <c r="I9" s="471"/>
      <c r="J9" s="1047"/>
      <c r="K9" s="1047"/>
      <c r="L9" s="1047"/>
      <c r="M9" s="1048">
        <f>SUM(J9:L9)</f>
        <v>0</v>
      </c>
      <c r="N9" s="471"/>
      <c r="O9" s="1047"/>
      <c r="P9" s="1047"/>
      <c r="Q9" s="1047"/>
      <c r="R9" s="1048">
        <f>SUM(O9:Q9)</f>
        <v>0</v>
      </c>
    </row>
    <row r="10" spans="1:18" s="298" customFormat="1">
      <c r="B10" s="1650">
        <v>2</v>
      </c>
      <c r="C10" s="106" t="s">
        <v>298</v>
      </c>
      <c r="D10" s="311"/>
      <c r="E10" s="825"/>
      <c r="F10" s="825"/>
      <c r="G10" s="825"/>
      <c r="H10" s="1049">
        <f t="shared" ref="H10:H23" si="0">SUM(E10:G10)</f>
        <v>0</v>
      </c>
      <c r="I10" s="471"/>
      <c r="J10" s="825"/>
      <c r="K10" s="825"/>
      <c r="L10" s="825"/>
      <c r="M10" s="1049">
        <f t="shared" ref="M10:M23" si="1">SUM(J10:L10)</f>
        <v>0</v>
      </c>
      <c r="N10" s="471"/>
      <c r="O10" s="825"/>
      <c r="P10" s="825"/>
      <c r="Q10" s="825"/>
      <c r="R10" s="1049">
        <f t="shared" ref="R10:R23" si="2">SUM(O10:Q10)</f>
        <v>0</v>
      </c>
    </row>
    <row r="11" spans="1:18" s="298" customFormat="1">
      <c r="B11" s="1650">
        <v>3</v>
      </c>
      <c r="C11" s="304" t="s">
        <v>299</v>
      </c>
      <c r="D11" s="311"/>
      <c r="E11" s="1415"/>
      <c r="F11" s="1415"/>
      <c r="G11" s="1415"/>
      <c r="H11" s="1231">
        <f t="shared" si="0"/>
        <v>0</v>
      </c>
      <c r="I11" s="471"/>
      <c r="J11" s="1415"/>
      <c r="K11" s="1415"/>
      <c r="L11" s="1415"/>
      <c r="M11" s="1231">
        <f t="shared" si="1"/>
        <v>0</v>
      </c>
      <c r="N11" s="471"/>
      <c r="O11" s="1415"/>
      <c r="P11" s="1415"/>
      <c r="Q11" s="1415"/>
      <c r="R11" s="1231">
        <f t="shared" si="2"/>
        <v>0</v>
      </c>
    </row>
    <row r="12" spans="1:18" s="298" customFormat="1">
      <c r="B12" s="1651">
        <v>4</v>
      </c>
      <c r="C12" s="304" t="s">
        <v>300</v>
      </c>
      <c r="D12" s="311"/>
      <c r="E12" s="1415"/>
      <c r="F12" s="1415"/>
      <c r="G12" s="1415"/>
      <c r="H12" s="1231">
        <f t="shared" si="0"/>
        <v>0</v>
      </c>
      <c r="I12" s="471"/>
      <c r="J12" s="1415"/>
      <c r="K12" s="1415"/>
      <c r="L12" s="1415"/>
      <c r="M12" s="1231">
        <f t="shared" si="1"/>
        <v>0</v>
      </c>
      <c r="N12" s="471"/>
      <c r="O12" s="1415"/>
      <c r="P12" s="1415"/>
      <c r="Q12" s="1415"/>
      <c r="R12" s="1231">
        <f t="shared" si="2"/>
        <v>0</v>
      </c>
    </row>
    <row r="13" spans="1:18" s="298" customFormat="1">
      <c r="B13" s="1650">
        <v>5</v>
      </c>
      <c r="C13" s="304" t="s">
        <v>301</v>
      </c>
      <c r="D13" s="311"/>
      <c r="E13" s="1415"/>
      <c r="F13" s="1415"/>
      <c r="G13" s="1415"/>
      <c r="H13" s="1231">
        <f t="shared" si="0"/>
        <v>0</v>
      </c>
      <c r="I13" s="471"/>
      <c r="J13" s="1415"/>
      <c r="K13" s="1415"/>
      <c r="L13" s="1415"/>
      <c r="M13" s="1231">
        <f t="shared" si="1"/>
        <v>0</v>
      </c>
      <c r="N13" s="471"/>
      <c r="O13" s="1415"/>
      <c r="P13" s="1415"/>
      <c r="Q13" s="1415"/>
      <c r="R13" s="1231">
        <f t="shared" si="2"/>
        <v>0</v>
      </c>
    </row>
    <row r="14" spans="1:18" s="298" customFormat="1">
      <c r="B14" s="1651">
        <v>6</v>
      </c>
      <c r="C14" s="304" t="s">
        <v>302</v>
      </c>
      <c r="D14" s="311"/>
      <c r="E14" s="1415"/>
      <c r="F14" s="1415"/>
      <c r="G14" s="1415"/>
      <c r="H14" s="1231">
        <f t="shared" si="0"/>
        <v>0</v>
      </c>
      <c r="I14" s="471"/>
      <c r="J14" s="1415"/>
      <c r="K14" s="1415"/>
      <c r="L14" s="1415"/>
      <c r="M14" s="1231">
        <f t="shared" si="1"/>
        <v>0</v>
      </c>
      <c r="N14" s="471"/>
      <c r="O14" s="1415"/>
      <c r="P14" s="1415"/>
      <c r="Q14" s="1415"/>
      <c r="R14" s="1231">
        <f t="shared" si="2"/>
        <v>0</v>
      </c>
    </row>
    <row r="15" spans="1:18" s="298" customFormat="1">
      <c r="B15" s="1650">
        <v>7</v>
      </c>
      <c r="C15" s="304" t="s">
        <v>171</v>
      </c>
      <c r="D15" s="311"/>
      <c r="E15" s="1415"/>
      <c r="F15" s="1415"/>
      <c r="G15" s="1415"/>
      <c r="H15" s="1231">
        <f t="shared" si="0"/>
        <v>0</v>
      </c>
      <c r="I15" s="471"/>
      <c r="J15" s="1415"/>
      <c r="K15" s="1415"/>
      <c r="L15" s="1415"/>
      <c r="M15" s="1231">
        <f t="shared" si="1"/>
        <v>0</v>
      </c>
      <c r="N15" s="471"/>
      <c r="O15" s="1415"/>
      <c r="P15" s="1415"/>
      <c r="Q15" s="1415"/>
      <c r="R15" s="1231">
        <f t="shared" si="2"/>
        <v>0</v>
      </c>
    </row>
    <row r="16" spans="1:18" s="298" customFormat="1">
      <c r="B16" s="1651">
        <v>8</v>
      </c>
      <c r="C16" s="304" t="s">
        <v>303</v>
      </c>
      <c r="D16" s="311"/>
      <c r="E16" s="1415"/>
      <c r="F16" s="1415"/>
      <c r="G16" s="1415"/>
      <c r="H16" s="1231">
        <f t="shared" si="0"/>
        <v>0</v>
      </c>
      <c r="I16" s="471"/>
      <c r="J16" s="1415"/>
      <c r="K16" s="1415"/>
      <c r="L16" s="1415"/>
      <c r="M16" s="1231">
        <f t="shared" si="1"/>
        <v>0</v>
      </c>
      <c r="N16" s="471"/>
      <c r="O16" s="1415"/>
      <c r="P16" s="1415"/>
      <c r="Q16" s="1415"/>
      <c r="R16" s="1231">
        <f t="shared" si="2"/>
        <v>0</v>
      </c>
    </row>
    <row r="17" spans="2:18" s="298" customFormat="1">
      <c r="B17" s="1650">
        <v>9</v>
      </c>
      <c r="C17" s="304" t="s">
        <v>304</v>
      </c>
      <c r="D17" s="311"/>
      <c r="E17" s="1415"/>
      <c r="F17" s="1415"/>
      <c r="G17" s="1415"/>
      <c r="H17" s="1231">
        <f t="shared" si="0"/>
        <v>0</v>
      </c>
      <c r="I17" s="471"/>
      <c r="J17" s="1415"/>
      <c r="K17" s="1415"/>
      <c r="L17" s="1415"/>
      <c r="M17" s="1231">
        <f t="shared" si="1"/>
        <v>0</v>
      </c>
      <c r="N17" s="471"/>
      <c r="O17" s="1415"/>
      <c r="P17" s="1415"/>
      <c r="Q17" s="1415"/>
      <c r="R17" s="1231">
        <f t="shared" si="2"/>
        <v>0</v>
      </c>
    </row>
    <row r="18" spans="2:18" s="298" customFormat="1">
      <c r="B18" s="1651">
        <v>10</v>
      </c>
      <c r="C18" s="304" t="s">
        <v>305</v>
      </c>
      <c r="D18" s="311"/>
      <c r="E18" s="1415"/>
      <c r="F18" s="1415"/>
      <c r="G18" s="1415"/>
      <c r="H18" s="1231">
        <f t="shared" si="0"/>
        <v>0</v>
      </c>
      <c r="I18" s="471"/>
      <c r="J18" s="1415"/>
      <c r="K18" s="1415"/>
      <c r="L18" s="1415"/>
      <c r="M18" s="1231">
        <f t="shared" si="1"/>
        <v>0</v>
      </c>
      <c r="N18" s="471"/>
      <c r="O18" s="1415"/>
      <c r="P18" s="1415"/>
      <c r="Q18" s="1415"/>
      <c r="R18" s="1231">
        <f t="shared" si="2"/>
        <v>0</v>
      </c>
    </row>
    <row r="19" spans="2:18" s="298" customFormat="1">
      <c r="B19" s="1650">
        <v>11</v>
      </c>
      <c r="C19" s="304" t="s">
        <v>307</v>
      </c>
      <c r="D19" s="401"/>
      <c r="E19" s="1415"/>
      <c r="F19" s="1415"/>
      <c r="G19" s="1415"/>
      <c r="H19" s="1231">
        <f t="shared" si="0"/>
        <v>0</v>
      </c>
      <c r="I19" s="471"/>
      <c r="J19" s="1415"/>
      <c r="K19" s="1415"/>
      <c r="L19" s="1415"/>
      <c r="M19" s="1231">
        <f t="shared" si="1"/>
        <v>0</v>
      </c>
      <c r="N19" s="471"/>
      <c r="O19" s="1415"/>
      <c r="P19" s="1415"/>
      <c r="Q19" s="1415"/>
      <c r="R19" s="1231">
        <f t="shared" si="2"/>
        <v>0</v>
      </c>
    </row>
    <row r="20" spans="2:18" s="298" customFormat="1">
      <c r="B20" s="1650">
        <v>12</v>
      </c>
      <c r="C20" s="304" t="s">
        <v>306</v>
      </c>
      <c r="D20" s="311"/>
      <c r="E20" s="1415"/>
      <c r="F20" s="1415"/>
      <c r="G20" s="1415"/>
      <c r="H20" s="1231">
        <f t="shared" si="0"/>
        <v>0</v>
      </c>
      <c r="I20" s="471"/>
      <c r="J20" s="1415"/>
      <c r="K20" s="1415"/>
      <c r="L20" s="1415"/>
      <c r="M20" s="1231">
        <f t="shared" si="1"/>
        <v>0</v>
      </c>
      <c r="N20" s="471"/>
      <c r="O20" s="1415"/>
      <c r="P20" s="1415"/>
      <c r="Q20" s="1415"/>
      <c r="R20" s="1231">
        <f t="shared" si="2"/>
        <v>0</v>
      </c>
    </row>
    <row r="21" spans="2:18" s="298" customFormat="1">
      <c r="B21" s="1650">
        <v>13</v>
      </c>
      <c r="C21" s="304" t="s">
        <v>308</v>
      </c>
      <c r="D21" s="311"/>
      <c r="E21" s="1415"/>
      <c r="F21" s="1415"/>
      <c r="G21" s="1415"/>
      <c r="H21" s="1231">
        <f t="shared" si="0"/>
        <v>0</v>
      </c>
      <c r="I21" s="471"/>
      <c r="J21" s="1415"/>
      <c r="K21" s="1415"/>
      <c r="L21" s="1415"/>
      <c r="M21" s="1231">
        <f t="shared" si="1"/>
        <v>0</v>
      </c>
      <c r="N21" s="471"/>
      <c r="O21" s="1415"/>
      <c r="P21" s="1415"/>
      <c r="Q21" s="1415"/>
      <c r="R21" s="1231">
        <f t="shared" si="2"/>
        <v>0</v>
      </c>
    </row>
    <row r="22" spans="2:18" s="298" customFormat="1">
      <c r="B22" s="1651">
        <v>14</v>
      </c>
      <c r="C22" s="304" t="s">
        <v>278</v>
      </c>
      <c r="D22" s="311"/>
      <c r="E22" s="1415"/>
      <c r="F22" s="1415"/>
      <c r="G22" s="1415"/>
      <c r="H22" s="1231">
        <f t="shared" si="0"/>
        <v>0</v>
      </c>
      <c r="I22" s="471"/>
      <c r="J22" s="1415"/>
      <c r="K22" s="1415"/>
      <c r="L22" s="1415"/>
      <c r="M22" s="1231">
        <f t="shared" si="1"/>
        <v>0</v>
      </c>
      <c r="N22" s="471"/>
      <c r="O22" s="1415"/>
      <c r="P22" s="1415"/>
      <c r="Q22" s="1415"/>
      <c r="R22" s="1231">
        <f t="shared" si="2"/>
        <v>0</v>
      </c>
    </row>
    <row r="23" spans="2:18" s="298" customFormat="1">
      <c r="B23" s="1650">
        <v>15</v>
      </c>
      <c r="C23" s="106" t="s">
        <v>282</v>
      </c>
      <c r="D23" s="311"/>
      <c r="E23" s="825"/>
      <c r="F23" s="825"/>
      <c r="G23" s="825"/>
      <c r="H23" s="1049">
        <f t="shared" si="0"/>
        <v>0</v>
      </c>
      <c r="I23" s="471"/>
      <c r="J23" s="825"/>
      <c r="K23" s="825"/>
      <c r="L23" s="825"/>
      <c r="M23" s="1049">
        <f t="shared" si="1"/>
        <v>0</v>
      </c>
      <c r="N23" s="471"/>
      <c r="O23" s="825"/>
      <c r="P23" s="825"/>
      <c r="Q23" s="825"/>
      <c r="R23" s="1049">
        <f t="shared" si="2"/>
        <v>0</v>
      </c>
    </row>
    <row r="24" spans="2:18" s="298" customFormat="1" ht="4.5" customHeight="1">
      <c r="B24" s="1651"/>
      <c r="C24" s="106"/>
      <c r="D24" s="311"/>
      <c r="E24" s="825"/>
      <c r="F24" s="825"/>
      <c r="G24" s="825"/>
      <c r="H24" s="825"/>
      <c r="I24" s="471"/>
      <c r="J24" s="825"/>
      <c r="K24" s="825"/>
      <c r="L24" s="825"/>
      <c r="M24" s="825"/>
      <c r="N24" s="471"/>
      <c r="O24" s="825"/>
      <c r="P24" s="825"/>
      <c r="Q24" s="825"/>
      <c r="R24" s="825"/>
    </row>
    <row r="25" spans="2:18" s="210" customFormat="1">
      <c r="B25" s="1652">
        <v>16</v>
      </c>
      <c r="C25" s="305" t="s">
        <v>336</v>
      </c>
      <c r="D25" s="312"/>
      <c r="E25" s="964">
        <f>E9-E14-'EDA N6-53 TPE'!F15</f>
        <v>0</v>
      </c>
      <c r="F25" s="964">
        <f>F9-F14-('EDA N6-53 TPE'!F23+'EDA N6-53 TPE'!F31)</f>
        <v>0</v>
      </c>
      <c r="G25" s="964">
        <f>G9-G14-('EDA N6-53 TPE'!F39+'EDA N6-53 TPE'!F47)</f>
        <v>0</v>
      </c>
      <c r="H25" s="964">
        <f>SUM(E25:G25)</f>
        <v>0</v>
      </c>
      <c r="I25" s="471"/>
      <c r="J25" s="964">
        <f>J9-J14-'EDA N6-53 TPE'!F64</f>
        <v>0</v>
      </c>
      <c r="K25" s="964">
        <f>K9-K14-('EDA N6-53 TPE'!F72+'EDA N6-53 TPE'!F80)</f>
        <v>0</v>
      </c>
      <c r="L25" s="964">
        <f>L9-L14-('EDA N6-53 TPE'!F88+'EDA N6-53 TPE'!F96)</f>
        <v>0</v>
      </c>
      <c r="M25" s="964">
        <f>SUM(J25:L25)</f>
        <v>0</v>
      </c>
      <c r="N25" s="471"/>
      <c r="O25" s="964">
        <f>O9-O14-'EDA N6-53 TPE'!F113</f>
        <v>0</v>
      </c>
      <c r="P25" s="964">
        <f>P9-P14-('EDA N6-53 TPE'!F121+'EDA N6-53 TPE'!F129)</f>
        <v>0</v>
      </c>
      <c r="Q25" s="964">
        <f>Q9-Q14-('EDA N6-53 TPE'!F137+'EDA N6-53 TPE'!F145)</f>
        <v>0</v>
      </c>
      <c r="R25" s="964">
        <f>SUM(O25:Q25)</f>
        <v>0</v>
      </c>
    </row>
    <row r="26" spans="2:18" s="210" customFormat="1">
      <c r="B26" s="1652">
        <v>17</v>
      </c>
      <c r="C26" s="305" t="s">
        <v>326</v>
      </c>
      <c r="D26" s="312"/>
      <c r="E26" s="964">
        <f>E9+E10+E11+E12+E13-E14-E15-E16-E17-E18-E19-E20+E21+E22-E23</f>
        <v>0</v>
      </c>
      <c r="F26" s="964">
        <f t="shared" ref="F26:H26" si="3">F9+F10+F11+F12+F13-F14-F15-F16-F17-F18-F19-F20+F21+F22-F23</f>
        <v>0</v>
      </c>
      <c r="G26" s="964">
        <f t="shared" si="3"/>
        <v>0</v>
      </c>
      <c r="H26" s="964">
        <f t="shared" si="3"/>
        <v>0</v>
      </c>
      <c r="I26" s="471"/>
      <c r="J26" s="964">
        <f>J9+J10+J11+J12+J13-J14-J15-J16-J17-J18-J19-J20-J21+J22-J23</f>
        <v>0</v>
      </c>
      <c r="K26" s="964">
        <f>K9+K10+K11+K12+K13-K14-K15-K16-K17-K18-K19-K20-K21+K22-K23</f>
        <v>0</v>
      </c>
      <c r="L26" s="964">
        <f>L9+L10+L11+L12+L13-L14-L15-L16-L17-L18-L19-L20-L21+L22-L23</f>
        <v>0</v>
      </c>
      <c r="M26" s="964">
        <f>M9+M10+M11+M12+M13-M14-M15-M16-M17-M18-M19-M20-M21+M22-M23</f>
        <v>0</v>
      </c>
      <c r="N26" s="471"/>
      <c r="O26" s="964">
        <f>O9+O10+O11+O12+O13-O14-O15-O16-O17-O18-O19-O20-O21+O22-O23</f>
        <v>0</v>
      </c>
      <c r="P26" s="964">
        <f>P9+P10+P11+P12+P13-P14-P15-P16-P17-P18-P19-P20-P21+P22-P23</f>
        <v>0</v>
      </c>
      <c r="Q26" s="964">
        <f>Q9+Q10+Q11+Q12+Q13-Q14-Q15-Q16-Q17-Q18-Q19-Q20-Q21+Q22-Q23</f>
        <v>0</v>
      </c>
      <c r="R26" s="964">
        <f>R9+R10+R11+R12+R13-R14-R15-R16-R17-R18-R19-R20-R21+R22-R23</f>
        <v>0</v>
      </c>
    </row>
    <row r="27" spans="2:18" s="298" customFormat="1" ht="4.5" customHeight="1">
      <c r="B27" s="1651"/>
      <c r="C27" s="106"/>
      <c r="D27" s="311"/>
      <c r="E27" s="825"/>
      <c r="F27" s="825"/>
      <c r="G27" s="825"/>
      <c r="H27" s="825"/>
      <c r="I27" s="471"/>
      <c r="J27" s="825"/>
      <c r="K27" s="825"/>
      <c r="L27" s="825"/>
      <c r="M27" s="825"/>
      <c r="N27" s="471"/>
      <c r="O27" s="825"/>
      <c r="P27" s="825"/>
      <c r="Q27" s="825"/>
      <c r="R27" s="825"/>
    </row>
    <row r="28" spans="2:18" s="298" customFormat="1">
      <c r="B28" s="1650">
        <v>18</v>
      </c>
      <c r="C28" s="304" t="s">
        <v>309</v>
      </c>
      <c r="D28" s="311"/>
      <c r="E28" s="1415"/>
      <c r="F28" s="1415"/>
      <c r="G28" s="1415"/>
      <c r="H28" s="1231">
        <f>SUM(E28:G28)</f>
        <v>0</v>
      </c>
      <c r="I28" s="471"/>
      <c r="J28" s="1415"/>
      <c r="K28" s="1415"/>
      <c r="L28" s="1415"/>
      <c r="M28" s="1231">
        <f>SUM(J28:L28)</f>
        <v>0</v>
      </c>
      <c r="N28" s="471"/>
      <c r="O28" s="1415"/>
      <c r="P28" s="1415"/>
      <c r="Q28" s="1415"/>
      <c r="R28" s="1231">
        <f>SUM(O28:Q28)</f>
        <v>0</v>
      </c>
    </row>
    <row r="29" spans="2:18" s="298" customFormat="1">
      <c r="B29" s="1650">
        <v>19</v>
      </c>
      <c r="C29" s="304" t="s">
        <v>310</v>
      </c>
      <c r="D29" s="311"/>
      <c r="E29" s="1415"/>
      <c r="F29" s="1415"/>
      <c r="G29" s="1415"/>
      <c r="H29" s="1231">
        <f>SUM(E29:G29)</f>
        <v>0</v>
      </c>
      <c r="I29" s="471"/>
      <c r="J29" s="1415"/>
      <c r="K29" s="1415"/>
      <c r="L29" s="1415"/>
      <c r="M29" s="1231">
        <f>SUM(J29:L29)</f>
        <v>0</v>
      </c>
      <c r="N29" s="471"/>
      <c r="O29" s="1415"/>
      <c r="P29" s="1415"/>
      <c r="Q29" s="1415"/>
      <c r="R29" s="1231">
        <f>SUM(O29:Q29)</f>
        <v>0</v>
      </c>
    </row>
    <row r="30" spans="2:18" s="298" customFormat="1" ht="4.5" customHeight="1">
      <c r="B30" s="1651"/>
      <c r="C30" s="106"/>
      <c r="D30" s="311"/>
      <c r="E30" s="825"/>
      <c r="F30" s="825"/>
      <c r="G30" s="825"/>
      <c r="H30" s="825"/>
      <c r="I30" s="471"/>
      <c r="J30" s="825"/>
      <c r="K30" s="825"/>
      <c r="L30" s="825"/>
      <c r="M30" s="825"/>
      <c r="N30" s="471"/>
      <c r="O30" s="825"/>
      <c r="P30" s="825"/>
      <c r="Q30" s="825"/>
      <c r="R30" s="825"/>
    </row>
    <row r="31" spans="2:18" s="210" customFormat="1">
      <c r="B31" s="1652">
        <v>20</v>
      </c>
      <c r="C31" s="305" t="s">
        <v>327</v>
      </c>
      <c r="D31" s="312"/>
      <c r="E31" s="964">
        <f>E26-E28-E29</f>
        <v>0</v>
      </c>
      <c r="F31" s="964">
        <f>F26-F28-F29</f>
        <v>0</v>
      </c>
      <c r="G31" s="964">
        <f>G26-G28-G29</f>
        <v>0</v>
      </c>
      <c r="H31" s="964">
        <f>H26-H28-H29</f>
        <v>0</v>
      </c>
      <c r="I31" s="471"/>
      <c r="J31" s="964">
        <f>J26-J28-J29</f>
        <v>0</v>
      </c>
      <c r="K31" s="964">
        <f>K26-K28-K29</f>
        <v>0</v>
      </c>
      <c r="L31" s="964">
        <f>L26-L28-L29</f>
        <v>0</v>
      </c>
      <c r="M31" s="964">
        <f>M26-M28-M29</f>
        <v>0</v>
      </c>
      <c r="N31" s="471"/>
      <c r="O31" s="964">
        <f>O26-O28-O29</f>
        <v>0</v>
      </c>
      <c r="P31" s="964">
        <f>P26-P28-P29</f>
        <v>0</v>
      </c>
      <c r="Q31" s="964">
        <f>Q26-Q28-Q29</f>
        <v>0</v>
      </c>
      <c r="R31" s="964">
        <f>R26-R28-R29</f>
        <v>0</v>
      </c>
    </row>
    <row r="32" spans="2:18" s="298" customFormat="1" ht="4.5" customHeight="1">
      <c r="B32" s="1651"/>
      <c r="C32" s="106"/>
      <c r="D32" s="311"/>
      <c r="E32" s="825"/>
      <c r="F32" s="825"/>
      <c r="G32" s="825"/>
      <c r="H32" s="825"/>
      <c r="I32" s="471"/>
      <c r="J32" s="825"/>
      <c r="K32" s="825"/>
      <c r="L32" s="825"/>
      <c r="M32" s="825"/>
      <c r="N32" s="471"/>
      <c r="O32" s="825"/>
      <c r="P32" s="825"/>
      <c r="Q32" s="825"/>
      <c r="R32" s="825"/>
    </row>
    <row r="33" spans="2:18" s="298" customFormat="1">
      <c r="B33" s="1650">
        <v>21</v>
      </c>
      <c r="C33" s="304" t="s">
        <v>311</v>
      </c>
      <c r="D33" s="311"/>
      <c r="E33" s="1415"/>
      <c r="F33" s="1415"/>
      <c r="G33" s="1415"/>
      <c r="H33" s="1231">
        <f>SUM(E33:G33)</f>
        <v>0</v>
      </c>
      <c r="I33" s="471"/>
      <c r="J33" s="1415"/>
      <c r="K33" s="1415"/>
      <c r="L33" s="1415"/>
      <c r="M33" s="1231">
        <f>SUM(J33:L33)</f>
        <v>0</v>
      </c>
      <c r="N33" s="471"/>
      <c r="O33" s="1415"/>
      <c r="P33" s="1415"/>
      <c r="Q33" s="1415"/>
      <c r="R33" s="1231">
        <f>SUM(O33:Q33)</f>
        <v>0</v>
      </c>
    </row>
    <row r="34" spans="2:18" s="298" customFormat="1">
      <c r="B34" s="1650">
        <v>22</v>
      </c>
      <c r="C34" s="304" t="s">
        <v>312</v>
      </c>
      <c r="D34" s="311"/>
      <c r="E34" s="1415"/>
      <c r="F34" s="1415"/>
      <c r="G34" s="1415"/>
      <c r="H34" s="1231">
        <f>SUM(E34:G34)</f>
        <v>0</v>
      </c>
      <c r="I34" s="471"/>
      <c r="J34" s="1415"/>
      <c r="K34" s="1415"/>
      <c r="L34" s="1415"/>
      <c r="M34" s="1231">
        <f>SUM(J34:L34)</f>
        <v>0</v>
      </c>
      <c r="N34" s="471"/>
      <c r="O34" s="1415"/>
      <c r="P34" s="1415"/>
      <c r="Q34" s="1415"/>
      <c r="R34" s="1231">
        <f>SUM(O34:Q34)</f>
        <v>0</v>
      </c>
    </row>
    <row r="35" spans="2:18" s="298" customFormat="1" ht="4.5" customHeight="1">
      <c r="B35" s="1651"/>
      <c r="C35" s="106"/>
      <c r="D35" s="311"/>
      <c r="E35" s="825"/>
      <c r="F35" s="825"/>
      <c r="G35" s="825"/>
      <c r="H35" s="825"/>
      <c r="I35" s="471"/>
      <c r="J35" s="825"/>
      <c r="K35" s="825"/>
      <c r="L35" s="825"/>
      <c r="M35" s="825"/>
      <c r="N35" s="471"/>
      <c r="O35" s="825"/>
      <c r="P35" s="825"/>
      <c r="Q35" s="825"/>
      <c r="R35" s="825"/>
    </row>
    <row r="36" spans="2:18" s="210" customFormat="1">
      <c r="B36" s="1652">
        <v>23</v>
      </c>
      <c r="C36" s="305" t="s">
        <v>313</v>
      </c>
      <c r="D36" s="312"/>
      <c r="E36" s="964">
        <f>E31+E33-E34</f>
        <v>0</v>
      </c>
      <c r="F36" s="964">
        <f>F31+F33-F34</f>
        <v>0</v>
      </c>
      <c r="G36" s="964">
        <f>G31+G33-G34</f>
        <v>0</v>
      </c>
      <c r="H36" s="964">
        <f>H31+H33-H34</f>
        <v>0</v>
      </c>
      <c r="I36" s="471"/>
      <c r="J36" s="964">
        <f>J31+J33-J34</f>
        <v>0</v>
      </c>
      <c r="K36" s="964">
        <f>K31+K33-K34</f>
        <v>0</v>
      </c>
      <c r="L36" s="964">
        <f>L31+L33-L34</f>
        <v>0</v>
      </c>
      <c r="M36" s="964">
        <f>M31+M33-M34</f>
        <v>0</v>
      </c>
      <c r="N36" s="471"/>
      <c r="O36" s="964">
        <f>O31+O33-O34</f>
        <v>0</v>
      </c>
      <c r="P36" s="964">
        <f>P31+P33-P34</f>
        <v>0</v>
      </c>
      <c r="Q36" s="964">
        <f>Q31+Q33-Q34</f>
        <v>0</v>
      </c>
      <c r="R36" s="964">
        <f>R31+R33-R34</f>
        <v>0</v>
      </c>
    </row>
    <row r="37" spans="2:18" s="298" customFormat="1" ht="4.5" customHeight="1">
      <c r="B37" s="1651"/>
      <c r="C37" s="106"/>
      <c r="D37" s="311"/>
      <c r="E37" s="825"/>
      <c r="F37" s="825"/>
      <c r="G37" s="825"/>
      <c r="H37" s="825"/>
      <c r="I37" s="471"/>
      <c r="J37" s="825"/>
      <c r="K37" s="825"/>
      <c r="L37" s="825"/>
      <c r="M37" s="825"/>
      <c r="N37" s="471"/>
      <c r="O37" s="825"/>
      <c r="P37" s="825"/>
      <c r="Q37" s="825"/>
      <c r="R37" s="825"/>
    </row>
    <row r="38" spans="2:18" s="298" customFormat="1">
      <c r="B38" s="1650">
        <v>24</v>
      </c>
      <c r="C38" s="304" t="s">
        <v>296</v>
      </c>
      <c r="D38" s="311"/>
      <c r="E38" s="1415"/>
      <c r="F38" s="1415"/>
      <c r="G38" s="1415"/>
      <c r="H38" s="1231">
        <f>SUM(E38:G38)</f>
        <v>0</v>
      </c>
      <c r="I38" s="471"/>
      <c r="J38" s="1415"/>
      <c r="K38" s="1415"/>
      <c r="L38" s="1415"/>
      <c r="M38" s="1231">
        <f>SUM(J38:L38)</f>
        <v>0</v>
      </c>
      <c r="N38" s="1415"/>
      <c r="O38" s="1415"/>
      <c r="P38" s="1415"/>
      <c r="Q38" s="1231"/>
      <c r="R38" s="1415">
        <f>SUM(O38:Q38)</f>
        <v>0</v>
      </c>
    </row>
    <row r="39" spans="2:18" s="298" customFormat="1" ht="4.5" customHeight="1">
      <c r="B39" s="1651"/>
      <c r="C39" s="106"/>
      <c r="D39" s="311"/>
      <c r="E39" s="825"/>
      <c r="F39" s="825"/>
      <c r="G39" s="825"/>
      <c r="H39" s="825"/>
      <c r="I39" s="471"/>
      <c r="J39" s="825"/>
      <c r="K39" s="825"/>
      <c r="L39" s="825"/>
      <c r="M39" s="825"/>
      <c r="N39" s="825"/>
      <c r="O39" s="825"/>
      <c r="P39" s="825"/>
      <c r="Q39" s="825"/>
      <c r="R39" s="825"/>
    </row>
    <row r="40" spans="2:18" s="210" customFormat="1">
      <c r="B40" s="1652">
        <v>25</v>
      </c>
      <c r="C40" s="305" t="s">
        <v>261</v>
      </c>
      <c r="D40" s="312"/>
      <c r="E40" s="964">
        <f>E36-E38</f>
        <v>0</v>
      </c>
      <c r="F40" s="964">
        <f>F36-F38</f>
        <v>0</v>
      </c>
      <c r="G40" s="964">
        <f>G36-G38</f>
        <v>0</v>
      </c>
      <c r="H40" s="964">
        <f>H36-H38</f>
        <v>0</v>
      </c>
      <c r="I40" s="471"/>
      <c r="J40" s="964">
        <f>J36-J38</f>
        <v>0</v>
      </c>
      <c r="K40" s="964">
        <f>K36-K38</f>
        <v>0</v>
      </c>
      <c r="L40" s="964">
        <f>L36-L38</f>
        <v>0</v>
      </c>
      <c r="M40" s="964">
        <f>M36-M38</f>
        <v>0</v>
      </c>
      <c r="N40" s="964"/>
      <c r="O40" s="964">
        <f>O36-O38</f>
        <v>0</v>
      </c>
      <c r="P40" s="964">
        <f>P36-P38</f>
        <v>0</v>
      </c>
      <c r="Q40" s="964">
        <f>Q36-Q38</f>
        <v>0</v>
      </c>
      <c r="R40" s="964">
        <f>R36-R38</f>
        <v>0</v>
      </c>
    </row>
    <row r="42" spans="2:18">
      <c r="R42" s="1127" t="s">
        <v>169</v>
      </c>
    </row>
    <row r="43" spans="2:18">
      <c r="B43" s="3351" t="s">
        <v>45</v>
      </c>
      <c r="C43" s="946" t="s">
        <v>364</v>
      </c>
      <c r="D43" s="472"/>
      <c r="E43" s="523">
        <f>E44+E46-E45</f>
        <v>0</v>
      </c>
      <c r="F43" s="523">
        <f>F44+F46-F45</f>
        <v>0</v>
      </c>
      <c r="G43" s="523">
        <f>G44+G46-G45</f>
        <v>0</v>
      </c>
      <c r="H43" s="523">
        <f>H44+H46-H45</f>
        <v>0</v>
      </c>
      <c r="J43" s="523">
        <f>J44+J46-J45</f>
        <v>0</v>
      </c>
      <c r="K43" s="523">
        <f>K44+K46-K45</f>
        <v>0</v>
      </c>
      <c r="L43" s="523">
        <f>L44+L46-L45</f>
        <v>0</v>
      </c>
      <c r="M43" s="523">
        <f>M44+M46-M45</f>
        <v>0</v>
      </c>
      <c r="O43" s="523">
        <f>O44+O46-O45</f>
        <v>0</v>
      </c>
      <c r="P43" s="523">
        <f>P44+P46-P45</f>
        <v>0</v>
      </c>
      <c r="Q43" s="523">
        <f>Q44+Q46-Q45</f>
        <v>0</v>
      </c>
      <c r="R43" s="523">
        <f>R44+R46-R45</f>
        <v>0</v>
      </c>
    </row>
    <row r="44" spans="2:18">
      <c r="B44" s="3125"/>
      <c r="C44" s="954" t="s">
        <v>365</v>
      </c>
      <c r="E44" s="956"/>
      <c r="F44" s="956"/>
      <c r="G44" s="956"/>
      <c r="H44" s="524">
        <f>SUM(E44:G44)</f>
        <v>0</v>
      </c>
      <c r="J44" s="956"/>
      <c r="K44" s="956"/>
      <c r="L44" s="956"/>
      <c r="M44" s="524">
        <f>SUM(J44:L44)</f>
        <v>0</v>
      </c>
      <c r="O44" s="956"/>
      <c r="P44" s="956"/>
      <c r="Q44" s="956"/>
      <c r="R44" s="524">
        <f>SUM(O44:Q44)</f>
        <v>0</v>
      </c>
    </row>
    <row r="45" spans="2:18">
      <c r="B45" s="3125"/>
      <c r="C45" s="957" t="s">
        <v>366</v>
      </c>
      <c r="E45" s="941"/>
      <c r="F45" s="941"/>
      <c r="G45" s="941"/>
      <c r="H45" s="525">
        <f>SUM(E45:G45)</f>
        <v>0</v>
      </c>
      <c r="J45" s="941"/>
      <c r="K45" s="941"/>
      <c r="L45" s="941"/>
      <c r="M45" s="525">
        <f>SUM(J45:L45)</f>
        <v>0</v>
      </c>
      <c r="O45" s="941"/>
      <c r="P45" s="941"/>
      <c r="Q45" s="941"/>
      <c r="R45" s="525">
        <f>SUM(O45:Q45)</f>
        <v>0</v>
      </c>
    </row>
    <row r="46" spans="2:18">
      <c r="B46" s="3125"/>
      <c r="C46" s="555" t="s">
        <v>367</v>
      </c>
      <c r="E46" s="942"/>
      <c r="F46" s="942"/>
      <c r="G46" s="942"/>
      <c r="H46" s="526">
        <f>SUM(E46:G46)</f>
        <v>0</v>
      </c>
      <c r="J46" s="942"/>
      <c r="K46" s="942"/>
      <c r="L46" s="942"/>
      <c r="M46" s="526">
        <f>SUM(J46:L46)</f>
        <v>0</v>
      </c>
      <c r="O46" s="942"/>
      <c r="P46" s="942"/>
      <c r="Q46" s="942"/>
      <c r="R46" s="526">
        <f>SUM(O46:Q46)</f>
        <v>0</v>
      </c>
    </row>
    <row r="47" spans="2:18">
      <c r="B47" s="3125"/>
      <c r="C47" s="946" t="s">
        <v>369</v>
      </c>
      <c r="E47" s="523">
        <f>SUM(E48:E49)</f>
        <v>0</v>
      </c>
      <c r="F47" s="523">
        <f>SUM(F48:F49)</f>
        <v>0</v>
      </c>
      <c r="G47" s="523">
        <f>SUM(G48:G49)</f>
        <v>0</v>
      </c>
      <c r="H47" s="523">
        <f>SUM(H48:H49)</f>
        <v>0</v>
      </c>
      <c r="J47" s="523">
        <f>SUM(J48:J49)</f>
        <v>0</v>
      </c>
      <c r="K47" s="523">
        <f>SUM(K48:K49)</f>
        <v>0</v>
      </c>
      <c r="L47" s="523">
        <f>SUM(L48:L49)</f>
        <v>0</v>
      </c>
      <c r="M47" s="523">
        <f>SUM(M48:M49)</f>
        <v>0</v>
      </c>
      <c r="O47" s="523">
        <f>SUM(O48:O49)</f>
        <v>0</v>
      </c>
      <c r="P47" s="523">
        <f>SUM(P48:P49)</f>
        <v>0</v>
      </c>
      <c r="Q47" s="523">
        <f>SUM(Q48:Q49)</f>
        <v>0</v>
      </c>
      <c r="R47" s="523">
        <f>SUM(R48:R49)</f>
        <v>0</v>
      </c>
    </row>
    <row r="48" spans="2:18">
      <c r="B48" s="3125"/>
      <c r="C48" s="1653" t="s">
        <v>384</v>
      </c>
      <c r="E48" s="941"/>
      <c r="F48" s="941"/>
      <c r="G48" s="941"/>
      <c r="H48" s="525">
        <f>SUM(E48:G48)</f>
        <v>0</v>
      </c>
      <c r="J48" s="941"/>
      <c r="K48" s="941"/>
      <c r="L48" s="941"/>
      <c r="M48" s="525">
        <f>SUM(J48:L48)</f>
        <v>0</v>
      </c>
      <c r="O48" s="941"/>
      <c r="P48" s="941"/>
      <c r="Q48" s="941"/>
      <c r="R48" s="525">
        <f>SUM(O48:Q48)</f>
        <v>0</v>
      </c>
    </row>
    <row r="49" spans="2:18">
      <c r="B49" s="3125"/>
      <c r="C49" s="574" t="s">
        <v>368</v>
      </c>
      <c r="E49" s="941"/>
      <c r="F49" s="941"/>
      <c r="G49" s="941"/>
      <c r="H49" s="525">
        <f>SUM(E49:G49)</f>
        <v>0</v>
      </c>
      <c r="J49" s="941"/>
      <c r="K49" s="941"/>
      <c r="L49" s="941"/>
      <c r="M49" s="525">
        <f>SUM(J49:L49)</f>
        <v>0</v>
      </c>
      <c r="O49" s="941"/>
      <c r="P49" s="941"/>
      <c r="Q49" s="941"/>
      <c r="R49" s="525">
        <f>SUM(O49:Q49)</f>
        <v>0</v>
      </c>
    </row>
    <row r="50" spans="2:18">
      <c r="B50" s="3125"/>
      <c r="C50" s="946" t="s">
        <v>370</v>
      </c>
      <c r="E50" s="523">
        <f>SUM(E51:E53)</f>
        <v>0</v>
      </c>
      <c r="F50" s="523">
        <f>SUM(F51:F53)</f>
        <v>0</v>
      </c>
      <c r="G50" s="523">
        <f>SUM(G51:G53)</f>
        <v>0</v>
      </c>
      <c r="H50" s="523">
        <f>SUM(H51:H53)</f>
        <v>0</v>
      </c>
      <c r="J50" s="523">
        <f>SUM(J51:J53)</f>
        <v>0</v>
      </c>
      <c r="K50" s="523">
        <f>SUM(K51:K53)</f>
        <v>0</v>
      </c>
      <c r="L50" s="523">
        <f>SUM(L51:L53)</f>
        <v>0</v>
      </c>
      <c r="M50" s="523">
        <f>SUM(M51:M53)</f>
        <v>0</v>
      </c>
      <c r="O50" s="523">
        <f>SUM(O51:O53)</f>
        <v>0</v>
      </c>
      <c r="P50" s="523">
        <f>SUM(P51:P53)</f>
        <v>0</v>
      </c>
      <c r="Q50" s="523">
        <f>SUM(Q51:Q53)</f>
        <v>0</v>
      </c>
      <c r="R50" s="523">
        <f>SUM(R51:R53)</f>
        <v>0</v>
      </c>
    </row>
    <row r="51" spans="2:18">
      <c r="B51" s="3125"/>
      <c r="C51" s="1653" t="s">
        <v>385</v>
      </c>
      <c r="E51" s="941"/>
      <c r="F51" s="941"/>
      <c r="G51" s="941"/>
      <c r="H51" s="525">
        <f>SUM(E51:G51)</f>
        <v>0</v>
      </c>
      <c r="J51" s="941"/>
      <c r="K51" s="941"/>
      <c r="L51" s="941"/>
      <c r="M51" s="525">
        <f>SUM(J51:L51)</f>
        <v>0</v>
      </c>
      <c r="O51" s="941"/>
      <c r="P51" s="941"/>
      <c r="Q51" s="941"/>
      <c r="R51" s="525">
        <f>SUM(O51:Q51)</f>
        <v>0</v>
      </c>
    </row>
    <row r="52" spans="2:18">
      <c r="B52" s="3125"/>
      <c r="C52" s="957" t="s">
        <v>386</v>
      </c>
      <c r="E52" s="941"/>
      <c r="F52" s="941"/>
      <c r="G52" s="941"/>
      <c r="H52" s="525">
        <f>SUM(E52:G52)</f>
        <v>0</v>
      </c>
      <c r="J52" s="941"/>
      <c r="K52" s="941"/>
      <c r="L52" s="941"/>
      <c r="M52" s="525">
        <f>SUM(J52:L52)</f>
        <v>0</v>
      </c>
      <c r="O52" s="941"/>
      <c r="P52" s="941"/>
      <c r="Q52" s="941"/>
      <c r="R52" s="525">
        <f>SUM(O52:Q52)</f>
        <v>0</v>
      </c>
    </row>
    <row r="53" spans="2:18">
      <c r="B53" s="3216"/>
      <c r="C53" s="574" t="s">
        <v>387</v>
      </c>
      <c r="E53" s="942"/>
      <c r="F53" s="942"/>
      <c r="G53" s="942"/>
      <c r="H53" s="526">
        <f>SUM(E53:G53)</f>
        <v>0</v>
      </c>
      <c r="J53" s="942"/>
      <c r="K53" s="942"/>
      <c r="L53" s="942"/>
      <c r="M53" s="526">
        <f>SUM(J53:L53)</f>
        <v>0</v>
      </c>
      <c r="O53" s="942"/>
      <c r="P53" s="942"/>
      <c r="Q53" s="942"/>
      <c r="R53" s="526">
        <f>SUM(O53:Q53)</f>
        <v>0</v>
      </c>
    </row>
  </sheetData>
  <mergeCells count="5">
    <mergeCell ref="B3:R3"/>
    <mergeCell ref="E6:H6"/>
    <mergeCell ref="J6:M6"/>
    <mergeCell ref="O6:R6"/>
    <mergeCell ref="B43:B53"/>
  </mergeCells>
  <hyperlinks>
    <hyperlink ref="A1" location="ÍNDICE!B2" display="Indíce"/>
  </hyperlinks>
  <printOptions horizontalCentered="1"/>
  <pageMargins left="0.11811023622047245" right="0.11811023622047245" top="0.74803149606299213" bottom="0.74803149606299213" header="0.31496062992125984" footer="0.31496062992125984"/>
  <pageSetup paperSize="9" scale="63" orientation="landscape" r:id="rId1"/>
  <ignoredErrors>
    <ignoredError sqref="H47:H50" formula="1"/>
    <ignoredError sqref="R47:R50 M47:M50" evalError="1" formula="1"/>
    <ignoredError sqref="M12:N12 M53:N53 J47:L50 N47:Q50 M9:N9 M10:N10 M11:N11 M19:N20 M13:N13 M14:N14 M15:N15 M16:N16 M17:N17 M18:N18 J24:R27 M21:N21 M22:N22 M23:N23 J30:R32 M28:N28 J35:R37 M33:N33 M34:N34 M46:N46 M44:N44 M45:N45 R9 R10 R11 R13 R14 R15 R16 R17 R18 R21 R22 R23 R28 R33 R34 R44 R45 R46 J39:R43 M38:N38 R38 M51:N51 M52:N52 R51 R52 M29:N29 R12 R19:R20 R29 R53" evalError="1"/>
  </ignoredError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pageSetUpPr fitToPage="1"/>
  </sheetPr>
  <dimension ref="A1:R53"/>
  <sheetViews>
    <sheetView showGridLines="0" workbookViewId="0">
      <pane ySplit="7" topLeftCell="A8" activePane="bottomLeft" state="frozen"/>
      <selection activeCell="K47" sqref="K47"/>
      <selection pane="bottomLeft" activeCell="B4" sqref="B4"/>
    </sheetView>
  </sheetViews>
  <sheetFormatPr defaultRowHeight="12"/>
  <cols>
    <col min="1" max="1" width="5.140625" style="294" customWidth="1"/>
    <col min="2" max="2" width="3.42578125" style="294" customWidth="1"/>
    <col min="3" max="3" width="65.85546875" style="294" customWidth="1"/>
    <col min="4" max="4" width="1" style="313" customWidth="1"/>
    <col min="5" max="5" width="14.7109375" style="294" customWidth="1"/>
    <col min="6" max="8" width="12.28515625" style="294" customWidth="1"/>
    <col min="9" max="9" width="1" style="294" customWidth="1"/>
    <col min="10" max="10" width="14.7109375" style="294" customWidth="1"/>
    <col min="11" max="13" width="12.28515625" style="294" customWidth="1"/>
    <col min="14" max="14" width="1" style="294" customWidth="1"/>
    <col min="15" max="15" width="14.7109375" style="294" customWidth="1"/>
    <col min="16" max="18" width="12.28515625" style="294" customWidth="1"/>
    <col min="19" max="246" width="9.140625" style="294"/>
    <col min="247" max="247" width="17.42578125" style="294" customWidth="1"/>
    <col min="248" max="253" width="10.85546875" style="294" customWidth="1"/>
    <col min="254" max="254" width="1.85546875" style="294" customWidth="1"/>
    <col min="255" max="255" width="8.85546875" style="294" customWidth="1"/>
    <col min="256" max="257" width="0.28515625" style="294" customWidth="1"/>
    <col min="258" max="502" width="9.140625" style="294"/>
    <col min="503" max="503" width="17.42578125" style="294" customWidth="1"/>
    <col min="504" max="509" width="10.85546875" style="294" customWidth="1"/>
    <col min="510" max="510" width="1.85546875" style="294" customWidth="1"/>
    <col min="511" max="511" width="8.85546875" style="294" customWidth="1"/>
    <col min="512" max="513" width="0.28515625" style="294" customWidth="1"/>
    <col min="514" max="758" width="9.140625" style="294"/>
    <col min="759" max="759" width="17.42578125" style="294" customWidth="1"/>
    <col min="760" max="765" width="10.85546875" style="294" customWidth="1"/>
    <col min="766" max="766" width="1.85546875" style="294" customWidth="1"/>
    <col min="767" max="767" width="8.85546875" style="294" customWidth="1"/>
    <col min="768" max="769" width="0.28515625" style="294" customWidth="1"/>
    <col min="770" max="1014" width="9.140625" style="294"/>
    <col min="1015" max="1015" width="17.42578125" style="294" customWidth="1"/>
    <col min="1016" max="1021" width="10.85546875" style="294" customWidth="1"/>
    <col min="1022" max="1022" width="1.85546875" style="294" customWidth="1"/>
    <col min="1023" max="1023" width="8.85546875" style="294" customWidth="1"/>
    <col min="1024" max="1025" width="0.28515625" style="294" customWidth="1"/>
    <col min="1026" max="1270" width="9.140625" style="294"/>
    <col min="1271" max="1271" width="17.42578125" style="294" customWidth="1"/>
    <col min="1272" max="1277" width="10.85546875" style="294" customWidth="1"/>
    <col min="1278" max="1278" width="1.85546875" style="294" customWidth="1"/>
    <col min="1279" max="1279" width="8.85546875" style="294" customWidth="1"/>
    <col min="1280" max="1281" width="0.28515625" style="294" customWidth="1"/>
    <col min="1282" max="1526" width="9.140625" style="294"/>
    <col min="1527" max="1527" width="17.42578125" style="294" customWidth="1"/>
    <col min="1528" max="1533" width="10.85546875" style="294" customWidth="1"/>
    <col min="1534" max="1534" width="1.85546875" style="294" customWidth="1"/>
    <col min="1535" max="1535" width="8.85546875" style="294" customWidth="1"/>
    <col min="1536" max="1537" width="0.28515625" style="294" customWidth="1"/>
    <col min="1538" max="1782" width="9.140625" style="294"/>
    <col min="1783" max="1783" width="17.42578125" style="294" customWidth="1"/>
    <col min="1784" max="1789" width="10.85546875" style="294" customWidth="1"/>
    <col min="1790" max="1790" width="1.85546875" style="294" customWidth="1"/>
    <col min="1791" max="1791" width="8.85546875" style="294" customWidth="1"/>
    <col min="1792" max="1793" width="0.28515625" style="294" customWidth="1"/>
    <col min="1794" max="2038" width="9.140625" style="294"/>
    <col min="2039" max="2039" width="17.42578125" style="294" customWidth="1"/>
    <col min="2040" max="2045" width="10.85546875" style="294" customWidth="1"/>
    <col min="2046" max="2046" width="1.85546875" style="294" customWidth="1"/>
    <col min="2047" max="2047" width="8.85546875" style="294" customWidth="1"/>
    <col min="2048" max="2049" width="0.28515625" style="294" customWidth="1"/>
    <col min="2050" max="2294" width="9.140625" style="294"/>
    <col min="2295" max="2295" width="17.42578125" style="294" customWidth="1"/>
    <col min="2296" max="2301" width="10.85546875" style="294" customWidth="1"/>
    <col min="2302" max="2302" width="1.85546875" style="294" customWidth="1"/>
    <col min="2303" max="2303" width="8.85546875" style="294" customWidth="1"/>
    <col min="2304" max="2305" width="0.28515625" style="294" customWidth="1"/>
    <col min="2306" max="2550" width="9.140625" style="294"/>
    <col min="2551" max="2551" width="17.42578125" style="294" customWidth="1"/>
    <col min="2552" max="2557" width="10.85546875" style="294" customWidth="1"/>
    <col min="2558" max="2558" width="1.85546875" style="294" customWidth="1"/>
    <col min="2559" max="2559" width="8.85546875" style="294" customWidth="1"/>
    <col min="2560" max="2561" width="0.28515625" style="294" customWidth="1"/>
    <col min="2562" max="2806" width="9.140625" style="294"/>
    <col min="2807" max="2807" width="17.42578125" style="294" customWidth="1"/>
    <col min="2808" max="2813" width="10.85546875" style="294" customWidth="1"/>
    <col min="2814" max="2814" width="1.85546875" style="294" customWidth="1"/>
    <col min="2815" max="2815" width="8.85546875" style="294" customWidth="1"/>
    <col min="2816" max="2817" width="0.28515625" style="294" customWidth="1"/>
    <col min="2818" max="3062" width="9.140625" style="294"/>
    <col min="3063" max="3063" width="17.42578125" style="294" customWidth="1"/>
    <col min="3064" max="3069" width="10.85546875" style="294" customWidth="1"/>
    <col min="3070" max="3070" width="1.85546875" style="294" customWidth="1"/>
    <col min="3071" max="3071" width="8.85546875" style="294" customWidth="1"/>
    <col min="3072" max="3073" width="0.28515625" style="294" customWidth="1"/>
    <col min="3074" max="3318" width="9.140625" style="294"/>
    <col min="3319" max="3319" width="17.42578125" style="294" customWidth="1"/>
    <col min="3320" max="3325" width="10.85546875" style="294" customWidth="1"/>
    <col min="3326" max="3326" width="1.85546875" style="294" customWidth="1"/>
    <col min="3327" max="3327" width="8.85546875" style="294" customWidth="1"/>
    <col min="3328" max="3329" width="0.28515625" style="294" customWidth="1"/>
    <col min="3330" max="3574" width="9.140625" style="294"/>
    <col min="3575" max="3575" width="17.42578125" style="294" customWidth="1"/>
    <col min="3576" max="3581" width="10.85546875" style="294" customWidth="1"/>
    <col min="3582" max="3582" width="1.85546875" style="294" customWidth="1"/>
    <col min="3583" max="3583" width="8.85546875" style="294" customWidth="1"/>
    <col min="3584" max="3585" width="0.28515625" style="294" customWidth="1"/>
    <col min="3586" max="3830" width="9.140625" style="294"/>
    <col min="3831" max="3831" width="17.42578125" style="294" customWidth="1"/>
    <col min="3832" max="3837" width="10.85546875" style="294" customWidth="1"/>
    <col min="3838" max="3838" width="1.85546875" style="294" customWidth="1"/>
    <col min="3839" max="3839" width="8.85546875" style="294" customWidth="1"/>
    <col min="3840" max="3841" width="0.28515625" style="294" customWidth="1"/>
    <col min="3842" max="4086" width="9.140625" style="294"/>
    <col min="4087" max="4087" width="17.42578125" style="294" customWidth="1"/>
    <col min="4088" max="4093" width="10.85546875" style="294" customWidth="1"/>
    <col min="4094" max="4094" width="1.85546875" style="294" customWidth="1"/>
    <col min="4095" max="4095" width="8.85546875" style="294" customWidth="1"/>
    <col min="4096" max="4097" width="0.28515625" style="294" customWidth="1"/>
    <col min="4098" max="4342" width="9.140625" style="294"/>
    <col min="4343" max="4343" width="17.42578125" style="294" customWidth="1"/>
    <col min="4344" max="4349" width="10.85546875" style="294" customWidth="1"/>
    <col min="4350" max="4350" width="1.85546875" style="294" customWidth="1"/>
    <col min="4351" max="4351" width="8.85546875" style="294" customWidth="1"/>
    <col min="4352" max="4353" width="0.28515625" style="294" customWidth="1"/>
    <col min="4354" max="4598" width="9.140625" style="294"/>
    <col min="4599" max="4599" width="17.42578125" style="294" customWidth="1"/>
    <col min="4600" max="4605" width="10.85546875" style="294" customWidth="1"/>
    <col min="4606" max="4606" width="1.85546875" style="294" customWidth="1"/>
    <col min="4607" max="4607" width="8.85546875" style="294" customWidth="1"/>
    <col min="4608" max="4609" width="0.28515625" style="294" customWidth="1"/>
    <col min="4610" max="4854" width="9.140625" style="294"/>
    <col min="4855" max="4855" width="17.42578125" style="294" customWidth="1"/>
    <col min="4856" max="4861" width="10.85546875" style="294" customWidth="1"/>
    <col min="4862" max="4862" width="1.85546875" style="294" customWidth="1"/>
    <col min="4863" max="4863" width="8.85546875" style="294" customWidth="1"/>
    <col min="4864" max="4865" width="0.28515625" style="294" customWidth="1"/>
    <col min="4866" max="5110" width="9.140625" style="294"/>
    <col min="5111" max="5111" width="17.42578125" style="294" customWidth="1"/>
    <col min="5112" max="5117" width="10.85546875" style="294" customWidth="1"/>
    <col min="5118" max="5118" width="1.85546875" style="294" customWidth="1"/>
    <col min="5119" max="5119" width="8.85546875" style="294" customWidth="1"/>
    <col min="5120" max="5121" width="0.28515625" style="294" customWidth="1"/>
    <col min="5122" max="5366" width="9.140625" style="294"/>
    <col min="5367" max="5367" width="17.42578125" style="294" customWidth="1"/>
    <col min="5368" max="5373" width="10.85546875" style="294" customWidth="1"/>
    <col min="5374" max="5374" width="1.85546875" style="294" customWidth="1"/>
    <col min="5375" max="5375" width="8.85546875" style="294" customWidth="1"/>
    <col min="5376" max="5377" width="0.28515625" style="294" customWidth="1"/>
    <col min="5378" max="5622" width="9.140625" style="294"/>
    <col min="5623" max="5623" width="17.42578125" style="294" customWidth="1"/>
    <col min="5624" max="5629" width="10.85546875" style="294" customWidth="1"/>
    <col min="5630" max="5630" width="1.85546875" style="294" customWidth="1"/>
    <col min="5631" max="5631" width="8.85546875" style="294" customWidth="1"/>
    <col min="5632" max="5633" width="0.28515625" style="294" customWidth="1"/>
    <col min="5634" max="5878" width="9.140625" style="294"/>
    <col min="5879" max="5879" width="17.42578125" style="294" customWidth="1"/>
    <col min="5880" max="5885" width="10.85546875" style="294" customWidth="1"/>
    <col min="5886" max="5886" width="1.85546875" style="294" customWidth="1"/>
    <col min="5887" max="5887" width="8.85546875" style="294" customWidth="1"/>
    <col min="5888" max="5889" width="0.28515625" style="294" customWidth="1"/>
    <col min="5890" max="6134" width="9.140625" style="294"/>
    <col min="6135" max="6135" width="17.42578125" style="294" customWidth="1"/>
    <col min="6136" max="6141" width="10.85546875" style="294" customWidth="1"/>
    <col min="6142" max="6142" width="1.85546875" style="294" customWidth="1"/>
    <col min="6143" max="6143" width="8.85546875" style="294" customWidth="1"/>
    <col min="6144" max="6145" width="0.28515625" style="294" customWidth="1"/>
    <col min="6146" max="6390" width="9.140625" style="294"/>
    <col min="6391" max="6391" width="17.42578125" style="294" customWidth="1"/>
    <col min="6392" max="6397" width="10.85546875" style="294" customWidth="1"/>
    <col min="6398" max="6398" width="1.85546875" style="294" customWidth="1"/>
    <col min="6399" max="6399" width="8.85546875" style="294" customWidth="1"/>
    <col min="6400" max="6401" width="0.28515625" style="294" customWidth="1"/>
    <col min="6402" max="6646" width="9.140625" style="294"/>
    <col min="6647" max="6647" width="17.42578125" style="294" customWidth="1"/>
    <col min="6648" max="6653" width="10.85546875" style="294" customWidth="1"/>
    <col min="6654" max="6654" width="1.85546875" style="294" customWidth="1"/>
    <col min="6655" max="6655" width="8.85546875" style="294" customWidth="1"/>
    <col min="6656" max="6657" width="0.28515625" style="294" customWidth="1"/>
    <col min="6658" max="6902" width="9.140625" style="294"/>
    <col min="6903" max="6903" width="17.42578125" style="294" customWidth="1"/>
    <col min="6904" max="6909" width="10.85546875" style="294" customWidth="1"/>
    <col min="6910" max="6910" width="1.85546875" style="294" customWidth="1"/>
    <col min="6911" max="6911" width="8.85546875" style="294" customWidth="1"/>
    <col min="6912" max="6913" width="0.28515625" style="294" customWidth="1"/>
    <col min="6914" max="7158" width="9.140625" style="294"/>
    <col min="7159" max="7159" width="17.42578125" style="294" customWidth="1"/>
    <col min="7160" max="7165" width="10.85546875" style="294" customWidth="1"/>
    <col min="7166" max="7166" width="1.85546875" style="294" customWidth="1"/>
    <col min="7167" max="7167" width="8.85546875" style="294" customWidth="1"/>
    <col min="7168" max="7169" width="0.28515625" style="294" customWidth="1"/>
    <col min="7170" max="7414" width="9.140625" style="294"/>
    <col min="7415" max="7415" width="17.42578125" style="294" customWidth="1"/>
    <col min="7416" max="7421" width="10.85546875" style="294" customWidth="1"/>
    <col min="7422" max="7422" width="1.85546875" style="294" customWidth="1"/>
    <col min="7423" max="7423" width="8.85546875" style="294" customWidth="1"/>
    <col min="7424" max="7425" width="0.28515625" style="294" customWidth="1"/>
    <col min="7426" max="7670" width="9.140625" style="294"/>
    <col min="7671" max="7671" width="17.42578125" style="294" customWidth="1"/>
    <col min="7672" max="7677" width="10.85546875" style="294" customWidth="1"/>
    <col min="7678" max="7678" width="1.85546875" style="294" customWidth="1"/>
    <col min="7679" max="7679" width="8.85546875" style="294" customWidth="1"/>
    <col min="7680" max="7681" width="0.28515625" style="294" customWidth="1"/>
    <col min="7682" max="7926" width="9.140625" style="294"/>
    <col min="7927" max="7927" width="17.42578125" style="294" customWidth="1"/>
    <col min="7928" max="7933" width="10.85546875" style="294" customWidth="1"/>
    <col min="7934" max="7934" width="1.85546875" style="294" customWidth="1"/>
    <col min="7935" max="7935" width="8.85546875" style="294" customWidth="1"/>
    <col min="7936" max="7937" width="0.28515625" style="294" customWidth="1"/>
    <col min="7938" max="8182" width="9.140625" style="294"/>
    <col min="8183" max="8183" width="17.42578125" style="294" customWidth="1"/>
    <col min="8184" max="8189" width="10.85546875" style="294" customWidth="1"/>
    <col min="8190" max="8190" width="1.85546875" style="294" customWidth="1"/>
    <col min="8191" max="8191" width="8.85546875" style="294" customWidth="1"/>
    <col min="8192" max="8193" width="0.28515625" style="294" customWidth="1"/>
    <col min="8194" max="8438" width="9.140625" style="294"/>
    <col min="8439" max="8439" width="17.42578125" style="294" customWidth="1"/>
    <col min="8440" max="8445" width="10.85546875" style="294" customWidth="1"/>
    <col min="8446" max="8446" width="1.85546875" style="294" customWidth="1"/>
    <col min="8447" max="8447" width="8.85546875" style="294" customWidth="1"/>
    <col min="8448" max="8449" width="0.28515625" style="294" customWidth="1"/>
    <col min="8450" max="8694" width="9.140625" style="294"/>
    <col min="8695" max="8695" width="17.42578125" style="294" customWidth="1"/>
    <col min="8696" max="8701" width="10.85546875" style="294" customWidth="1"/>
    <col min="8702" max="8702" width="1.85546875" style="294" customWidth="1"/>
    <col min="8703" max="8703" width="8.85546875" style="294" customWidth="1"/>
    <col min="8704" max="8705" width="0.28515625" style="294" customWidth="1"/>
    <col min="8706" max="8950" width="9.140625" style="294"/>
    <col min="8951" max="8951" width="17.42578125" style="294" customWidth="1"/>
    <col min="8952" max="8957" width="10.85546875" style="294" customWidth="1"/>
    <col min="8958" max="8958" width="1.85546875" style="294" customWidth="1"/>
    <col min="8959" max="8959" width="8.85546875" style="294" customWidth="1"/>
    <col min="8960" max="8961" width="0.28515625" style="294" customWidth="1"/>
    <col min="8962" max="9206" width="9.140625" style="294"/>
    <col min="9207" max="9207" width="17.42578125" style="294" customWidth="1"/>
    <col min="9208" max="9213" width="10.85546875" style="294" customWidth="1"/>
    <col min="9214" max="9214" width="1.85546875" style="294" customWidth="1"/>
    <col min="9215" max="9215" width="8.85546875" style="294" customWidth="1"/>
    <col min="9216" max="9217" width="0.28515625" style="294" customWidth="1"/>
    <col min="9218" max="9462" width="9.140625" style="294"/>
    <col min="9463" max="9463" width="17.42578125" style="294" customWidth="1"/>
    <col min="9464" max="9469" width="10.85546875" style="294" customWidth="1"/>
    <col min="9470" max="9470" width="1.85546875" style="294" customWidth="1"/>
    <col min="9471" max="9471" width="8.85546875" style="294" customWidth="1"/>
    <col min="9472" max="9473" width="0.28515625" style="294" customWidth="1"/>
    <col min="9474" max="9718" width="9.140625" style="294"/>
    <col min="9719" max="9719" width="17.42578125" style="294" customWidth="1"/>
    <col min="9720" max="9725" width="10.85546875" style="294" customWidth="1"/>
    <col min="9726" max="9726" width="1.85546875" style="294" customWidth="1"/>
    <col min="9727" max="9727" width="8.85546875" style="294" customWidth="1"/>
    <col min="9728" max="9729" width="0.28515625" style="294" customWidth="1"/>
    <col min="9730" max="9974" width="9.140625" style="294"/>
    <col min="9975" max="9975" width="17.42578125" style="294" customWidth="1"/>
    <col min="9976" max="9981" width="10.85546875" style="294" customWidth="1"/>
    <col min="9982" max="9982" width="1.85546875" style="294" customWidth="1"/>
    <col min="9983" max="9983" width="8.85546875" style="294" customWidth="1"/>
    <col min="9984" max="9985" width="0.28515625" style="294" customWidth="1"/>
    <col min="9986" max="10230" width="9.140625" style="294"/>
    <col min="10231" max="10231" width="17.42578125" style="294" customWidth="1"/>
    <col min="10232" max="10237" width="10.85546875" style="294" customWidth="1"/>
    <col min="10238" max="10238" width="1.85546875" style="294" customWidth="1"/>
    <col min="10239" max="10239" width="8.85546875" style="294" customWidth="1"/>
    <col min="10240" max="10241" width="0.28515625" style="294" customWidth="1"/>
    <col min="10242" max="10486" width="9.140625" style="294"/>
    <col min="10487" max="10487" width="17.42578125" style="294" customWidth="1"/>
    <col min="10488" max="10493" width="10.85546875" style="294" customWidth="1"/>
    <col min="10494" max="10494" width="1.85546875" style="294" customWidth="1"/>
    <col min="10495" max="10495" width="8.85546875" style="294" customWidth="1"/>
    <col min="10496" max="10497" width="0.28515625" style="294" customWidth="1"/>
    <col min="10498" max="10742" width="9.140625" style="294"/>
    <col min="10743" max="10743" width="17.42578125" style="294" customWidth="1"/>
    <col min="10744" max="10749" width="10.85546875" style="294" customWidth="1"/>
    <col min="10750" max="10750" width="1.85546875" style="294" customWidth="1"/>
    <col min="10751" max="10751" width="8.85546875" style="294" customWidth="1"/>
    <col min="10752" max="10753" width="0.28515625" style="294" customWidth="1"/>
    <col min="10754" max="10998" width="9.140625" style="294"/>
    <col min="10999" max="10999" width="17.42578125" style="294" customWidth="1"/>
    <col min="11000" max="11005" width="10.85546875" style="294" customWidth="1"/>
    <col min="11006" max="11006" width="1.85546875" style="294" customWidth="1"/>
    <col min="11007" max="11007" width="8.85546875" style="294" customWidth="1"/>
    <col min="11008" max="11009" width="0.28515625" style="294" customWidth="1"/>
    <col min="11010" max="11254" width="9.140625" style="294"/>
    <col min="11255" max="11255" width="17.42578125" style="294" customWidth="1"/>
    <col min="11256" max="11261" width="10.85546875" style="294" customWidth="1"/>
    <col min="11262" max="11262" width="1.85546875" style="294" customWidth="1"/>
    <col min="11263" max="11263" width="8.85546875" style="294" customWidth="1"/>
    <col min="11264" max="11265" width="0.28515625" style="294" customWidth="1"/>
    <col min="11266" max="11510" width="9.140625" style="294"/>
    <col min="11511" max="11511" width="17.42578125" style="294" customWidth="1"/>
    <col min="11512" max="11517" width="10.85546875" style="294" customWidth="1"/>
    <col min="11518" max="11518" width="1.85546875" style="294" customWidth="1"/>
    <col min="11519" max="11519" width="8.85546875" style="294" customWidth="1"/>
    <col min="11520" max="11521" width="0.28515625" style="294" customWidth="1"/>
    <col min="11522" max="11766" width="9.140625" style="294"/>
    <col min="11767" max="11767" width="17.42578125" style="294" customWidth="1"/>
    <col min="11768" max="11773" width="10.85546875" style="294" customWidth="1"/>
    <col min="11774" max="11774" width="1.85546875" style="294" customWidth="1"/>
    <col min="11775" max="11775" width="8.85546875" style="294" customWidth="1"/>
    <col min="11776" max="11777" width="0.28515625" style="294" customWidth="1"/>
    <col min="11778" max="12022" width="9.140625" style="294"/>
    <col min="12023" max="12023" width="17.42578125" style="294" customWidth="1"/>
    <col min="12024" max="12029" width="10.85546875" style="294" customWidth="1"/>
    <col min="12030" max="12030" width="1.85546875" style="294" customWidth="1"/>
    <col min="12031" max="12031" width="8.85546875" style="294" customWidth="1"/>
    <col min="12032" max="12033" width="0.28515625" style="294" customWidth="1"/>
    <col min="12034" max="12278" width="9.140625" style="294"/>
    <col min="12279" max="12279" width="17.42578125" style="294" customWidth="1"/>
    <col min="12280" max="12285" width="10.85546875" style="294" customWidth="1"/>
    <col min="12286" max="12286" width="1.85546875" style="294" customWidth="1"/>
    <col min="12287" max="12287" width="8.85546875" style="294" customWidth="1"/>
    <col min="12288" max="12289" width="0.28515625" style="294" customWidth="1"/>
    <col min="12290" max="12534" width="9.140625" style="294"/>
    <col min="12535" max="12535" width="17.42578125" style="294" customWidth="1"/>
    <col min="12536" max="12541" width="10.85546875" style="294" customWidth="1"/>
    <col min="12542" max="12542" width="1.85546875" style="294" customWidth="1"/>
    <col min="12543" max="12543" width="8.85546875" style="294" customWidth="1"/>
    <col min="12544" max="12545" width="0.28515625" style="294" customWidth="1"/>
    <col min="12546" max="12790" width="9.140625" style="294"/>
    <col min="12791" max="12791" width="17.42578125" style="294" customWidth="1"/>
    <col min="12792" max="12797" width="10.85546875" style="294" customWidth="1"/>
    <col min="12798" max="12798" width="1.85546875" style="294" customWidth="1"/>
    <col min="12799" max="12799" width="8.85546875" style="294" customWidth="1"/>
    <col min="12800" max="12801" width="0.28515625" style="294" customWidth="1"/>
    <col min="12802" max="13046" width="9.140625" style="294"/>
    <col min="13047" max="13047" width="17.42578125" style="294" customWidth="1"/>
    <col min="13048" max="13053" width="10.85546875" style="294" customWidth="1"/>
    <col min="13054" max="13054" width="1.85546875" style="294" customWidth="1"/>
    <col min="13055" max="13055" width="8.85546875" style="294" customWidth="1"/>
    <col min="13056" max="13057" width="0.28515625" style="294" customWidth="1"/>
    <col min="13058" max="13302" width="9.140625" style="294"/>
    <col min="13303" max="13303" width="17.42578125" style="294" customWidth="1"/>
    <col min="13304" max="13309" width="10.85546875" style="294" customWidth="1"/>
    <col min="13310" max="13310" width="1.85546875" style="294" customWidth="1"/>
    <col min="13311" max="13311" width="8.85546875" style="294" customWidth="1"/>
    <col min="13312" max="13313" width="0.28515625" style="294" customWidth="1"/>
    <col min="13314" max="13558" width="9.140625" style="294"/>
    <col min="13559" max="13559" width="17.42578125" style="294" customWidth="1"/>
    <col min="13560" max="13565" width="10.85546875" style="294" customWidth="1"/>
    <col min="13566" max="13566" width="1.85546875" style="294" customWidth="1"/>
    <col min="13567" max="13567" width="8.85546875" style="294" customWidth="1"/>
    <col min="13568" max="13569" width="0.28515625" style="294" customWidth="1"/>
    <col min="13570" max="13814" width="9.140625" style="294"/>
    <col min="13815" max="13815" width="17.42578125" style="294" customWidth="1"/>
    <col min="13816" max="13821" width="10.85546875" style="294" customWidth="1"/>
    <col min="13822" max="13822" width="1.85546875" style="294" customWidth="1"/>
    <col min="13823" max="13823" width="8.85546875" style="294" customWidth="1"/>
    <col min="13824" max="13825" width="0.28515625" style="294" customWidth="1"/>
    <col min="13826" max="14070" width="9.140625" style="294"/>
    <col min="14071" max="14071" width="17.42578125" style="294" customWidth="1"/>
    <col min="14072" max="14077" width="10.85546875" style="294" customWidth="1"/>
    <col min="14078" max="14078" width="1.85546875" style="294" customWidth="1"/>
    <col min="14079" max="14079" width="8.85546875" style="294" customWidth="1"/>
    <col min="14080" max="14081" width="0.28515625" style="294" customWidth="1"/>
    <col min="14082" max="14326" width="9.140625" style="294"/>
    <col min="14327" max="14327" width="17.42578125" style="294" customWidth="1"/>
    <col min="14328" max="14333" width="10.85546875" style="294" customWidth="1"/>
    <col min="14334" max="14334" width="1.85546875" style="294" customWidth="1"/>
    <col min="14335" max="14335" width="8.85546875" style="294" customWidth="1"/>
    <col min="14336" max="14337" width="0.28515625" style="294" customWidth="1"/>
    <col min="14338" max="14582" width="9.140625" style="294"/>
    <col min="14583" max="14583" width="17.42578125" style="294" customWidth="1"/>
    <col min="14584" max="14589" width="10.85546875" style="294" customWidth="1"/>
    <col min="14590" max="14590" width="1.85546875" style="294" customWidth="1"/>
    <col min="14591" max="14591" width="8.85546875" style="294" customWidth="1"/>
    <col min="14592" max="14593" width="0.28515625" style="294" customWidth="1"/>
    <col min="14594" max="14838" width="9.140625" style="294"/>
    <col min="14839" max="14839" width="17.42578125" style="294" customWidth="1"/>
    <col min="14840" max="14845" width="10.85546875" style="294" customWidth="1"/>
    <col min="14846" max="14846" width="1.85546875" style="294" customWidth="1"/>
    <col min="14847" max="14847" width="8.85546875" style="294" customWidth="1"/>
    <col min="14848" max="14849" width="0.28515625" style="294" customWidth="1"/>
    <col min="14850" max="15094" width="9.140625" style="294"/>
    <col min="15095" max="15095" width="17.42578125" style="294" customWidth="1"/>
    <col min="15096" max="15101" width="10.85546875" style="294" customWidth="1"/>
    <col min="15102" max="15102" width="1.85546875" style="294" customWidth="1"/>
    <col min="15103" max="15103" width="8.85546875" style="294" customWidth="1"/>
    <col min="15104" max="15105" width="0.28515625" style="294" customWidth="1"/>
    <col min="15106" max="15350" width="9.140625" style="294"/>
    <col min="15351" max="15351" width="17.42578125" style="294" customWidth="1"/>
    <col min="15352" max="15357" width="10.85546875" style="294" customWidth="1"/>
    <col min="15358" max="15358" width="1.85546875" style="294" customWidth="1"/>
    <col min="15359" max="15359" width="8.85546875" style="294" customWidth="1"/>
    <col min="15360" max="15361" width="0.28515625" style="294" customWidth="1"/>
    <col min="15362" max="15606" width="9.140625" style="294"/>
    <col min="15607" max="15607" width="17.42578125" style="294" customWidth="1"/>
    <col min="15608" max="15613" width="10.85546875" style="294" customWidth="1"/>
    <col min="15614" max="15614" width="1.85546875" style="294" customWidth="1"/>
    <col min="15615" max="15615" width="8.85546875" style="294" customWidth="1"/>
    <col min="15616" max="15617" width="0.28515625" style="294" customWidth="1"/>
    <col min="15618" max="15862" width="9.140625" style="294"/>
    <col min="15863" max="15863" width="17.42578125" style="294" customWidth="1"/>
    <col min="15864" max="15869" width="10.85546875" style="294" customWidth="1"/>
    <col min="15870" max="15870" width="1.85546875" style="294" customWidth="1"/>
    <col min="15871" max="15871" width="8.85546875" style="294" customWidth="1"/>
    <col min="15872" max="15873" width="0.28515625" style="294" customWidth="1"/>
    <col min="15874" max="16118" width="9.140625" style="294"/>
    <col min="16119" max="16119" width="17.42578125" style="294" customWidth="1"/>
    <col min="16120" max="16125" width="10.85546875" style="294" customWidth="1"/>
    <col min="16126" max="16126" width="1.85546875" style="294" customWidth="1"/>
    <col min="16127" max="16127" width="8.85546875" style="294" customWidth="1"/>
    <col min="16128" max="16129" width="0.28515625" style="294" customWidth="1"/>
    <col min="16130" max="16384" width="9.140625" style="294"/>
  </cols>
  <sheetData>
    <row r="1" spans="1:18">
      <c r="A1" s="400" t="s">
        <v>814</v>
      </c>
      <c r="B1" s="295"/>
      <c r="D1" s="295"/>
      <c r="E1" s="295"/>
      <c r="F1" s="295"/>
      <c r="G1" s="295"/>
      <c r="H1" s="295"/>
      <c r="J1" s="295"/>
      <c r="K1" s="295"/>
      <c r="L1" s="295"/>
      <c r="M1" s="295"/>
      <c r="O1" s="295"/>
      <c r="P1" s="295"/>
      <c r="Q1" s="295"/>
      <c r="R1" s="295"/>
    </row>
    <row r="2" spans="1:18" ht="22.5" customHeight="1">
      <c r="B2" s="295"/>
      <c r="C2" s="402"/>
      <c r="D2" s="295"/>
      <c r="E2" s="295"/>
      <c r="F2" s="295"/>
      <c r="G2" s="295"/>
      <c r="H2" s="295"/>
      <c r="J2" s="295"/>
      <c r="K2" s="295"/>
      <c r="L2" s="295"/>
      <c r="M2" s="295"/>
      <c r="O2" s="295"/>
      <c r="P2" s="295"/>
      <c r="Q2" s="295"/>
      <c r="R2" s="295"/>
    </row>
    <row r="3" spans="1:18" s="403" customFormat="1" ht="15">
      <c r="B3" s="3071" t="s">
        <v>1379</v>
      </c>
      <c r="C3" s="3071"/>
      <c r="D3" s="3071"/>
      <c r="E3" s="3071"/>
      <c r="F3" s="3071"/>
      <c r="G3" s="3071"/>
      <c r="H3" s="3071"/>
      <c r="I3" s="3071"/>
      <c r="J3" s="3071"/>
      <c r="K3" s="3071"/>
      <c r="L3" s="3071"/>
      <c r="M3" s="3071"/>
      <c r="N3" s="3071"/>
      <c r="O3" s="3071"/>
      <c r="P3" s="3071"/>
      <c r="Q3" s="3071"/>
      <c r="R3" s="3071"/>
    </row>
    <row r="4" spans="1:18" ht="14.25">
      <c r="B4" s="210"/>
      <c r="C4" s="870"/>
      <c r="D4" s="310"/>
      <c r="E4" s="583"/>
      <c r="F4" s="583"/>
      <c r="G4" s="583"/>
      <c r="H4" s="583"/>
      <c r="J4" s="583"/>
      <c r="K4" s="583"/>
      <c r="L4" s="583"/>
      <c r="M4" s="583"/>
      <c r="O4" s="583"/>
      <c r="P4" s="583"/>
      <c r="Q4" s="583"/>
      <c r="R4" s="583"/>
    </row>
    <row r="5" spans="1:18">
      <c r="B5" s="210"/>
      <c r="C5" s="210"/>
      <c r="D5" s="310"/>
      <c r="E5" s="583"/>
      <c r="F5" s="583"/>
      <c r="G5" s="583"/>
      <c r="H5" s="583"/>
      <c r="J5" s="583"/>
      <c r="K5" s="583"/>
      <c r="L5" s="583"/>
      <c r="M5" s="583"/>
      <c r="O5" s="583"/>
      <c r="P5" s="583"/>
      <c r="Q5" s="583"/>
      <c r="R5" s="1127" t="s">
        <v>169</v>
      </c>
    </row>
    <row r="6" spans="1:18">
      <c r="B6" s="1648"/>
      <c r="C6" s="1226"/>
      <c r="D6" s="1648"/>
      <c r="E6" s="3348" t="str">
        <f>+'EDA N6-59 DR SMA'!E6:H6</f>
        <v>t-2</v>
      </c>
      <c r="F6" s="3349"/>
      <c r="G6" s="3349"/>
      <c r="H6" s="3350"/>
      <c r="I6" s="2304"/>
      <c r="J6" s="3348" t="str">
        <f>+'EDA N6-59 DR SMA'!J6:M6</f>
        <v>t-1</v>
      </c>
      <c r="K6" s="3349"/>
      <c r="L6" s="3349"/>
      <c r="M6" s="3350"/>
      <c r="N6" s="2304"/>
      <c r="O6" s="3348" t="str">
        <f>+'EDA N6-59 DR SMA'!O6:R6</f>
        <v>t</v>
      </c>
      <c r="P6" s="3349"/>
      <c r="Q6" s="3349"/>
      <c r="R6" s="3350"/>
    </row>
    <row r="7" spans="1:18" s="298" customFormat="1" ht="36">
      <c r="B7" s="307"/>
      <c r="C7" s="306" t="s">
        <v>112</v>
      </c>
      <c r="D7" s="309"/>
      <c r="E7" s="397" t="s">
        <v>0</v>
      </c>
      <c r="F7" s="397" t="s">
        <v>73</v>
      </c>
      <c r="G7" s="397" t="s">
        <v>74</v>
      </c>
      <c r="H7" s="194" t="s">
        <v>807</v>
      </c>
      <c r="I7" s="210"/>
      <c r="J7" s="397" t="s">
        <v>0</v>
      </c>
      <c r="K7" s="397" t="s">
        <v>73</v>
      </c>
      <c r="L7" s="397" t="s">
        <v>74</v>
      </c>
      <c r="M7" s="194" t="s">
        <v>807</v>
      </c>
      <c r="N7" s="210"/>
      <c r="O7" s="397" t="s">
        <v>0</v>
      </c>
      <c r="P7" s="397" t="s">
        <v>73</v>
      </c>
      <c r="Q7" s="397" t="s">
        <v>74</v>
      </c>
      <c r="R7" s="194" t="s">
        <v>807</v>
      </c>
    </row>
    <row r="8" spans="1:18" s="299" customFormat="1" ht="4.5" customHeight="1">
      <c r="B8" s="300"/>
      <c r="C8" s="301"/>
      <c r="D8" s="310"/>
      <c r="E8" s="301"/>
      <c r="F8" s="301"/>
      <c r="G8" s="301"/>
      <c r="H8" s="301"/>
      <c r="I8" s="301"/>
      <c r="J8" s="301"/>
      <c r="K8" s="301"/>
      <c r="L8" s="301"/>
      <c r="M8" s="301"/>
      <c r="N8" s="301"/>
      <c r="O8" s="301"/>
      <c r="P8" s="301"/>
      <c r="Q8" s="301"/>
      <c r="R8" s="301"/>
    </row>
    <row r="9" spans="1:18" s="298" customFormat="1">
      <c r="B9" s="1649">
        <v>1</v>
      </c>
      <c r="C9" s="105" t="s">
        <v>297</v>
      </c>
      <c r="D9" s="311"/>
      <c r="E9" s="1047"/>
      <c r="F9" s="1047"/>
      <c r="G9" s="1047"/>
      <c r="H9" s="1048">
        <f>SUM(E9:G9)</f>
        <v>0</v>
      </c>
      <c r="I9" s="471"/>
      <c r="J9" s="1047"/>
      <c r="K9" s="1047"/>
      <c r="L9" s="1047"/>
      <c r="M9" s="1048">
        <f>SUM(J9:L9)</f>
        <v>0</v>
      </c>
      <c r="N9" s="471"/>
      <c r="O9" s="1047"/>
      <c r="P9" s="1047"/>
      <c r="Q9" s="1047"/>
      <c r="R9" s="1048">
        <f>SUM(O9:Q9)</f>
        <v>0</v>
      </c>
    </row>
    <row r="10" spans="1:18" s="298" customFormat="1">
      <c r="B10" s="1650">
        <v>2</v>
      </c>
      <c r="C10" s="106" t="s">
        <v>298</v>
      </c>
      <c r="D10" s="311"/>
      <c r="E10" s="825"/>
      <c r="F10" s="825"/>
      <c r="G10" s="825"/>
      <c r="H10" s="1049">
        <f t="shared" ref="H10:H23" si="0">SUM(E10:G10)</f>
        <v>0</v>
      </c>
      <c r="I10" s="471"/>
      <c r="J10" s="825"/>
      <c r="K10" s="825"/>
      <c r="L10" s="825"/>
      <c r="M10" s="1049">
        <f t="shared" ref="M10:M23" si="1">SUM(J10:L10)</f>
        <v>0</v>
      </c>
      <c r="N10" s="471"/>
      <c r="O10" s="825"/>
      <c r="P10" s="825"/>
      <c r="Q10" s="825"/>
      <c r="R10" s="1049">
        <f t="shared" ref="R10:R23" si="2">SUM(O10:Q10)</f>
        <v>0</v>
      </c>
    </row>
    <row r="11" spans="1:18" s="298" customFormat="1">
      <c r="B11" s="1650">
        <v>3</v>
      </c>
      <c r="C11" s="304" t="s">
        <v>299</v>
      </c>
      <c r="D11" s="311"/>
      <c r="E11" s="1415"/>
      <c r="F11" s="1415"/>
      <c r="G11" s="1415"/>
      <c r="H11" s="1231">
        <f t="shared" si="0"/>
        <v>0</v>
      </c>
      <c r="I11" s="471"/>
      <c r="J11" s="1415"/>
      <c r="K11" s="1415"/>
      <c r="L11" s="1415"/>
      <c r="M11" s="1231">
        <f t="shared" si="1"/>
        <v>0</v>
      </c>
      <c r="N11" s="471"/>
      <c r="O11" s="1415"/>
      <c r="P11" s="1415"/>
      <c r="Q11" s="1415"/>
      <c r="R11" s="1231">
        <f t="shared" si="2"/>
        <v>0</v>
      </c>
    </row>
    <row r="12" spans="1:18" s="298" customFormat="1">
      <c r="B12" s="1651">
        <v>4</v>
      </c>
      <c r="C12" s="304" t="s">
        <v>300</v>
      </c>
      <c r="D12" s="311"/>
      <c r="E12" s="1415"/>
      <c r="F12" s="1415"/>
      <c r="G12" s="1415"/>
      <c r="H12" s="1231">
        <f t="shared" si="0"/>
        <v>0</v>
      </c>
      <c r="I12" s="471"/>
      <c r="J12" s="1415"/>
      <c r="K12" s="1415"/>
      <c r="L12" s="1415"/>
      <c r="M12" s="1231">
        <f t="shared" si="1"/>
        <v>0</v>
      </c>
      <c r="N12" s="471"/>
      <c r="O12" s="1415"/>
      <c r="P12" s="1415"/>
      <c r="Q12" s="1415"/>
      <c r="R12" s="1231">
        <f t="shared" si="2"/>
        <v>0</v>
      </c>
    </row>
    <row r="13" spans="1:18" s="298" customFormat="1">
      <c r="B13" s="1650">
        <v>5</v>
      </c>
      <c r="C13" s="304" t="s">
        <v>301</v>
      </c>
      <c r="D13" s="311"/>
      <c r="E13" s="1415"/>
      <c r="F13" s="1415"/>
      <c r="G13" s="1415"/>
      <c r="H13" s="1231">
        <f t="shared" si="0"/>
        <v>0</v>
      </c>
      <c r="I13" s="471"/>
      <c r="J13" s="1415"/>
      <c r="K13" s="1415"/>
      <c r="L13" s="1415"/>
      <c r="M13" s="1231">
        <f t="shared" si="1"/>
        <v>0</v>
      </c>
      <c r="N13" s="471"/>
      <c r="O13" s="1415"/>
      <c r="P13" s="1415"/>
      <c r="Q13" s="1415"/>
      <c r="R13" s="1231">
        <f t="shared" si="2"/>
        <v>0</v>
      </c>
    </row>
    <row r="14" spans="1:18" s="298" customFormat="1">
      <c r="B14" s="1651">
        <v>6</v>
      </c>
      <c r="C14" s="304" t="s">
        <v>302</v>
      </c>
      <c r="D14" s="311"/>
      <c r="E14" s="1415"/>
      <c r="F14" s="1415"/>
      <c r="G14" s="1415"/>
      <c r="H14" s="1231">
        <f t="shared" si="0"/>
        <v>0</v>
      </c>
      <c r="I14" s="471"/>
      <c r="J14" s="837"/>
      <c r="K14" s="1415"/>
      <c r="L14" s="1415"/>
      <c r="M14" s="1231">
        <f t="shared" si="1"/>
        <v>0</v>
      </c>
      <c r="N14" s="471"/>
      <c r="O14" s="1415"/>
      <c r="P14" s="1415"/>
      <c r="Q14" s="1415"/>
      <c r="R14" s="1231">
        <f t="shared" si="2"/>
        <v>0</v>
      </c>
    </row>
    <row r="15" spans="1:18" s="298" customFormat="1">
      <c r="B15" s="1650">
        <v>7</v>
      </c>
      <c r="C15" s="304" t="s">
        <v>171</v>
      </c>
      <c r="D15" s="311"/>
      <c r="E15" s="1415"/>
      <c r="F15" s="1415"/>
      <c r="G15" s="1415"/>
      <c r="H15" s="1231">
        <f t="shared" si="0"/>
        <v>0</v>
      </c>
      <c r="I15" s="471"/>
      <c r="J15" s="837"/>
      <c r="K15" s="1415"/>
      <c r="L15" s="1415"/>
      <c r="M15" s="1231">
        <f t="shared" si="1"/>
        <v>0</v>
      </c>
      <c r="N15" s="471"/>
      <c r="O15" s="1415"/>
      <c r="P15" s="1415"/>
      <c r="Q15" s="1415"/>
      <c r="R15" s="1231">
        <f t="shared" si="2"/>
        <v>0</v>
      </c>
    </row>
    <row r="16" spans="1:18" s="298" customFormat="1">
      <c r="B16" s="1651">
        <v>8</v>
      </c>
      <c r="C16" s="304" t="s">
        <v>303</v>
      </c>
      <c r="D16" s="311"/>
      <c r="E16" s="1415"/>
      <c r="F16" s="1415"/>
      <c r="G16" s="1415"/>
      <c r="H16" s="1231">
        <f t="shared" si="0"/>
        <v>0</v>
      </c>
      <c r="I16" s="471"/>
      <c r="J16" s="837"/>
      <c r="K16" s="1415"/>
      <c r="L16" s="1415"/>
      <c r="M16" s="1231">
        <f t="shared" si="1"/>
        <v>0</v>
      </c>
      <c r="N16" s="471"/>
      <c r="O16" s="1415"/>
      <c r="P16" s="1415"/>
      <c r="Q16" s="1415"/>
      <c r="R16" s="1231">
        <f t="shared" si="2"/>
        <v>0</v>
      </c>
    </row>
    <row r="17" spans="2:18" s="298" customFormat="1">
      <c r="B17" s="1650">
        <v>9</v>
      </c>
      <c r="C17" s="304" t="s">
        <v>304</v>
      </c>
      <c r="D17" s="311"/>
      <c r="E17" s="1415"/>
      <c r="F17" s="1415"/>
      <c r="G17" s="1415"/>
      <c r="H17" s="1231">
        <f t="shared" si="0"/>
        <v>0</v>
      </c>
      <c r="I17" s="471"/>
      <c r="J17" s="837"/>
      <c r="K17" s="1415"/>
      <c r="L17" s="1415"/>
      <c r="M17" s="1231">
        <f t="shared" si="1"/>
        <v>0</v>
      </c>
      <c r="N17" s="471"/>
      <c r="O17" s="1415"/>
      <c r="P17" s="1415"/>
      <c r="Q17" s="1415"/>
      <c r="R17" s="1231">
        <f t="shared" si="2"/>
        <v>0</v>
      </c>
    </row>
    <row r="18" spans="2:18" s="298" customFormat="1">
      <c r="B18" s="1651">
        <v>10</v>
      </c>
      <c r="C18" s="304" t="s">
        <v>305</v>
      </c>
      <c r="D18" s="311"/>
      <c r="E18" s="1415"/>
      <c r="F18" s="1415"/>
      <c r="G18" s="1415"/>
      <c r="H18" s="1231">
        <f t="shared" si="0"/>
        <v>0</v>
      </c>
      <c r="I18" s="471"/>
      <c r="J18" s="837"/>
      <c r="K18" s="1415"/>
      <c r="L18" s="1415"/>
      <c r="M18" s="1231">
        <f t="shared" si="1"/>
        <v>0</v>
      </c>
      <c r="N18" s="471"/>
      <c r="O18" s="1415"/>
      <c r="P18" s="1415"/>
      <c r="Q18" s="1415"/>
      <c r="R18" s="1231">
        <f t="shared" si="2"/>
        <v>0</v>
      </c>
    </row>
    <row r="19" spans="2:18" s="298" customFormat="1">
      <c r="B19" s="1650">
        <v>11</v>
      </c>
      <c r="C19" s="304" t="s">
        <v>307</v>
      </c>
      <c r="D19" s="401"/>
      <c r="E19" s="1415"/>
      <c r="F19" s="1415"/>
      <c r="G19" s="1415"/>
      <c r="H19" s="1231">
        <f t="shared" si="0"/>
        <v>0</v>
      </c>
      <c r="I19" s="471"/>
      <c r="J19" s="837"/>
      <c r="K19" s="1415"/>
      <c r="L19" s="1415"/>
      <c r="M19" s="1231">
        <f t="shared" si="1"/>
        <v>0</v>
      </c>
      <c r="N19" s="471"/>
      <c r="O19" s="1415"/>
      <c r="P19" s="1415"/>
      <c r="Q19" s="1415"/>
      <c r="R19" s="1231">
        <f t="shared" si="2"/>
        <v>0</v>
      </c>
    </row>
    <row r="20" spans="2:18" s="298" customFormat="1">
      <c r="B20" s="1650">
        <v>12</v>
      </c>
      <c r="C20" s="304" t="s">
        <v>306</v>
      </c>
      <c r="D20" s="311"/>
      <c r="E20" s="1415"/>
      <c r="F20" s="1415"/>
      <c r="G20" s="1415"/>
      <c r="H20" s="1231">
        <f t="shared" si="0"/>
        <v>0</v>
      </c>
      <c r="I20" s="471"/>
      <c r="J20" s="1415"/>
      <c r="K20" s="1415"/>
      <c r="L20" s="1415"/>
      <c r="M20" s="1231">
        <f t="shared" si="1"/>
        <v>0</v>
      </c>
      <c r="N20" s="471"/>
      <c r="O20" s="1415"/>
      <c r="P20" s="1415"/>
      <c r="Q20" s="1415"/>
      <c r="R20" s="1231">
        <f t="shared" si="2"/>
        <v>0</v>
      </c>
    </row>
    <row r="21" spans="2:18" s="298" customFormat="1">
      <c r="B21" s="1650">
        <v>13</v>
      </c>
      <c r="C21" s="304" t="s">
        <v>308</v>
      </c>
      <c r="D21" s="311"/>
      <c r="E21" s="1415"/>
      <c r="F21" s="1415"/>
      <c r="G21" s="1415"/>
      <c r="H21" s="1231">
        <f t="shared" si="0"/>
        <v>0</v>
      </c>
      <c r="I21" s="471"/>
      <c r="J21" s="1415"/>
      <c r="K21" s="1415"/>
      <c r="L21" s="1415"/>
      <c r="M21" s="1231">
        <f t="shared" si="1"/>
        <v>0</v>
      </c>
      <c r="N21" s="471"/>
      <c r="O21" s="1415"/>
      <c r="P21" s="1415"/>
      <c r="Q21" s="1415"/>
      <c r="R21" s="1231">
        <f t="shared" si="2"/>
        <v>0</v>
      </c>
    </row>
    <row r="22" spans="2:18" s="298" customFormat="1">
      <c r="B22" s="1651">
        <v>14</v>
      </c>
      <c r="C22" s="304" t="s">
        <v>278</v>
      </c>
      <c r="D22" s="311"/>
      <c r="E22" s="1415"/>
      <c r="F22" s="1415"/>
      <c r="G22" s="1415"/>
      <c r="H22" s="1231">
        <f t="shared" si="0"/>
        <v>0</v>
      </c>
      <c r="I22" s="471"/>
      <c r="J22" s="1415"/>
      <c r="K22" s="1415"/>
      <c r="L22" s="1415"/>
      <c r="M22" s="1231">
        <f t="shared" si="1"/>
        <v>0</v>
      </c>
      <c r="N22" s="471"/>
      <c r="O22" s="1415"/>
      <c r="P22" s="1415"/>
      <c r="Q22" s="1415"/>
      <c r="R22" s="1231">
        <f t="shared" si="2"/>
        <v>0</v>
      </c>
    </row>
    <row r="23" spans="2:18" s="298" customFormat="1">
      <c r="B23" s="1650">
        <v>15</v>
      </c>
      <c r="C23" s="106" t="s">
        <v>282</v>
      </c>
      <c r="D23" s="311"/>
      <c r="E23" s="825"/>
      <c r="F23" s="825"/>
      <c r="G23" s="825"/>
      <c r="H23" s="1049">
        <f t="shared" si="0"/>
        <v>0</v>
      </c>
      <c r="I23" s="471"/>
      <c r="J23" s="825"/>
      <c r="K23" s="825"/>
      <c r="L23" s="825"/>
      <c r="M23" s="1049">
        <f t="shared" si="1"/>
        <v>0</v>
      </c>
      <c r="N23" s="471"/>
      <c r="O23" s="825"/>
      <c r="P23" s="825"/>
      <c r="Q23" s="825"/>
      <c r="R23" s="1049">
        <f t="shared" si="2"/>
        <v>0</v>
      </c>
    </row>
    <row r="24" spans="2:18" s="298" customFormat="1" ht="4.5" customHeight="1">
      <c r="B24" s="1651"/>
      <c r="C24" s="106"/>
      <c r="D24" s="311"/>
      <c r="E24" s="825"/>
      <c r="F24" s="825"/>
      <c r="G24" s="825"/>
      <c r="H24" s="825"/>
      <c r="I24" s="471"/>
      <c r="J24" s="825"/>
      <c r="K24" s="825"/>
      <c r="L24" s="825"/>
      <c r="M24" s="825"/>
      <c r="N24" s="471"/>
      <c r="O24" s="825"/>
      <c r="P24" s="825"/>
      <c r="Q24" s="825"/>
      <c r="R24" s="825"/>
    </row>
    <row r="25" spans="2:18" s="210" customFormat="1">
      <c r="B25" s="1652">
        <v>16</v>
      </c>
      <c r="C25" s="305" t="s">
        <v>336</v>
      </c>
      <c r="D25" s="312"/>
      <c r="E25" s="964">
        <f>E9-E14-'EDA N6-53 TPE'!G15</f>
        <v>0</v>
      </c>
      <c r="F25" s="964">
        <f>F9-F14-('EDA N6-53 TPE'!G23+'EDA N6-53 TPE'!G31)</f>
        <v>0</v>
      </c>
      <c r="G25" s="964">
        <f>G9-G14-('EDA N6-53 TPE'!G39+'EDA N6-53 TPE'!G47)</f>
        <v>0</v>
      </c>
      <c r="H25" s="964">
        <f>SUM(E25:G25)</f>
        <v>0</v>
      </c>
      <c r="I25" s="471"/>
      <c r="J25" s="964">
        <f>J9-J14-'EDA N6-53 TPE'!G64</f>
        <v>0</v>
      </c>
      <c r="K25" s="964">
        <f>K9-K14-('EDA N6-53 TPE'!G72+'EDA N6-53 TPE'!G80)</f>
        <v>0</v>
      </c>
      <c r="L25" s="964">
        <f>L9-L14-('EDA N6-53 TPE'!G88+'EDA N6-53 TPE'!G96)</f>
        <v>0</v>
      </c>
      <c r="M25" s="964">
        <f>SUM(J25:L25)</f>
        <v>0</v>
      </c>
      <c r="N25" s="471"/>
      <c r="O25" s="964">
        <f>O9-O14-'EDA N6-53 TPE'!G113</f>
        <v>0</v>
      </c>
      <c r="P25" s="964">
        <f>P9-P14-('EDA N6-53 TPE'!G121+'EDA N6-53 TPE'!G129)</f>
        <v>0</v>
      </c>
      <c r="Q25" s="964">
        <f>Q9-Q14-('EDA N6-53 TPE'!G137+'EDA N6-53 TPE'!G145)</f>
        <v>0</v>
      </c>
      <c r="R25" s="964">
        <f>SUM(O25:Q25)</f>
        <v>0</v>
      </c>
    </row>
    <row r="26" spans="2:18" s="210" customFormat="1">
      <c r="B26" s="1652">
        <v>17</v>
      </c>
      <c r="C26" s="305" t="s">
        <v>326</v>
      </c>
      <c r="D26" s="312"/>
      <c r="E26" s="964">
        <f>E9+E10+E11+E12+E13-E14-E15-E16-E17-E18-E19-E20+E21+E22-E23</f>
        <v>0</v>
      </c>
      <c r="F26" s="964">
        <f t="shared" ref="F26:H26" si="3">F9+F10+F11+F12+F13-F14-F15-F16-F17-F18-F19-F20+F21+F22-F23</f>
        <v>0</v>
      </c>
      <c r="G26" s="964">
        <f t="shared" si="3"/>
        <v>0</v>
      </c>
      <c r="H26" s="964">
        <f t="shared" si="3"/>
        <v>0</v>
      </c>
      <c r="I26" s="471"/>
      <c r="J26" s="964">
        <f>J9+J10+J11+J12+J13-J14-J15-J16-J17-J18-J19-J20-J21+J22-J23</f>
        <v>0</v>
      </c>
      <c r="K26" s="964">
        <f>K9+K10+K11+K12+K13-K14-K15-K16-K17-K18-K19-K20-K21+K22-K23</f>
        <v>0</v>
      </c>
      <c r="L26" s="964">
        <f>L9+L10+L11+L12+L13-L14-L15-L16-L17-L18-L19-L20-L21+L22-L23</f>
        <v>0</v>
      </c>
      <c r="M26" s="964">
        <f>M9+M10+M11+M12+M13-M14-M15-M16-M17-M18-M19-M20-M21+M22-M23</f>
        <v>0</v>
      </c>
      <c r="N26" s="471"/>
      <c r="O26" s="964">
        <f>O9+O10+O11+O12+O13-O14-O15-O16-O17-O18-O19-O20-O21+O22-O23</f>
        <v>0</v>
      </c>
      <c r="P26" s="964">
        <f>P9+P10+P11+P12+P13-P14-P15-P16-P17-P18-P19-P20-P21+P22-P23</f>
        <v>0</v>
      </c>
      <c r="Q26" s="964">
        <f>Q9+Q10+Q11+Q12+Q13-Q14-Q15-Q16-Q17-Q18-Q19-Q20-Q21+Q22-Q23</f>
        <v>0</v>
      </c>
      <c r="R26" s="964">
        <f>R9+R10+R11+R12+R13-R14-R15-R16-R17-R18-R19-R20-R21+R22-R23</f>
        <v>0</v>
      </c>
    </row>
    <row r="27" spans="2:18" s="298" customFormat="1" ht="4.5" customHeight="1">
      <c r="B27" s="1651"/>
      <c r="C27" s="106"/>
      <c r="D27" s="311"/>
      <c r="E27" s="825"/>
      <c r="F27" s="825"/>
      <c r="G27" s="825"/>
      <c r="H27" s="825"/>
      <c r="I27" s="471"/>
      <c r="J27" s="825"/>
      <c r="K27" s="825"/>
      <c r="L27" s="825"/>
      <c r="M27" s="825"/>
      <c r="N27" s="471"/>
      <c r="O27" s="825"/>
      <c r="P27" s="825"/>
      <c r="Q27" s="825"/>
      <c r="R27" s="825"/>
    </row>
    <row r="28" spans="2:18" s="298" customFormat="1">
      <c r="B28" s="1650">
        <v>18</v>
      </c>
      <c r="C28" s="304" t="s">
        <v>309</v>
      </c>
      <c r="D28" s="311"/>
      <c r="E28" s="1415"/>
      <c r="F28" s="1415"/>
      <c r="G28" s="1415"/>
      <c r="H28" s="1231">
        <f>SUM(E28:G28)</f>
        <v>0</v>
      </c>
      <c r="I28" s="471"/>
      <c r="J28" s="1415"/>
      <c r="K28" s="1415"/>
      <c r="L28" s="1415"/>
      <c r="M28" s="1231">
        <f>SUM(J28:L28)</f>
        <v>0</v>
      </c>
      <c r="N28" s="471"/>
      <c r="O28" s="1415"/>
      <c r="P28" s="1415"/>
      <c r="Q28" s="1415"/>
      <c r="R28" s="1231">
        <f>SUM(O28:Q28)</f>
        <v>0</v>
      </c>
    </row>
    <row r="29" spans="2:18" s="298" customFormat="1">
      <c r="B29" s="1650">
        <v>19</v>
      </c>
      <c r="C29" s="304" t="s">
        <v>310</v>
      </c>
      <c r="D29" s="311"/>
      <c r="E29" s="1415"/>
      <c r="F29" s="1415"/>
      <c r="G29" s="1415"/>
      <c r="H29" s="1231">
        <f>SUM(E29:G29)</f>
        <v>0</v>
      </c>
      <c r="I29" s="471"/>
      <c r="J29" s="1415"/>
      <c r="K29" s="1415"/>
      <c r="L29" s="1415"/>
      <c r="M29" s="1231">
        <f>SUM(J29:L29)</f>
        <v>0</v>
      </c>
      <c r="N29" s="471"/>
      <c r="O29" s="1415"/>
      <c r="P29" s="1415"/>
      <c r="Q29" s="1415"/>
      <c r="R29" s="1231">
        <f>SUM(O29:Q29)</f>
        <v>0</v>
      </c>
    </row>
    <row r="30" spans="2:18" s="298" customFormat="1" ht="4.5" customHeight="1">
      <c r="B30" s="1651"/>
      <c r="C30" s="106"/>
      <c r="D30" s="311"/>
      <c r="E30" s="825"/>
      <c r="F30" s="825"/>
      <c r="G30" s="825"/>
      <c r="H30" s="825"/>
      <c r="I30" s="471"/>
      <c r="J30" s="825"/>
      <c r="K30" s="825"/>
      <c r="L30" s="825"/>
      <c r="M30" s="825"/>
      <c r="N30" s="471"/>
      <c r="O30" s="825"/>
      <c r="P30" s="825"/>
      <c r="Q30" s="825"/>
      <c r="R30" s="825"/>
    </row>
    <row r="31" spans="2:18" s="210" customFormat="1">
      <c r="B31" s="1652">
        <v>20</v>
      </c>
      <c r="C31" s="305" t="s">
        <v>327</v>
      </c>
      <c r="D31" s="312"/>
      <c r="E31" s="964">
        <f>E26-E28-E29</f>
        <v>0</v>
      </c>
      <c r="F31" s="964">
        <f>F26-F28-F29</f>
        <v>0</v>
      </c>
      <c r="G31" s="964">
        <f>G26-G28-G29</f>
        <v>0</v>
      </c>
      <c r="H31" s="964">
        <f>H26-H28-H29</f>
        <v>0</v>
      </c>
      <c r="I31" s="471"/>
      <c r="J31" s="964">
        <f>J26-J28-J29</f>
        <v>0</v>
      </c>
      <c r="K31" s="964">
        <f>K26-K28-K29</f>
        <v>0</v>
      </c>
      <c r="L31" s="964">
        <f>L26-L28-L29</f>
        <v>0</v>
      </c>
      <c r="M31" s="964">
        <f>M26-M28-M29</f>
        <v>0</v>
      </c>
      <c r="N31" s="471"/>
      <c r="O31" s="964">
        <f>O26-O28-O29</f>
        <v>0</v>
      </c>
      <c r="P31" s="964">
        <f>P26-P28-P29</f>
        <v>0</v>
      </c>
      <c r="Q31" s="964">
        <f>Q26-Q28-Q29</f>
        <v>0</v>
      </c>
      <c r="R31" s="964">
        <f>R26-R28-R29</f>
        <v>0</v>
      </c>
    </row>
    <row r="32" spans="2:18" s="298" customFormat="1" ht="4.5" customHeight="1">
      <c r="B32" s="1651"/>
      <c r="C32" s="106"/>
      <c r="D32" s="311"/>
      <c r="E32" s="825"/>
      <c r="F32" s="825"/>
      <c r="G32" s="825"/>
      <c r="H32" s="825"/>
      <c r="I32" s="471"/>
      <c r="J32" s="825"/>
      <c r="K32" s="825"/>
      <c r="L32" s="825"/>
      <c r="M32" s="825"/>
      <c r="N32" s="471"/>
      <c r="O32" s="825"/>
      <c r="P32" s="825"/>
      <c r="Q32" s="825"/>
      <c r="R32" s="825"/>
    </row>
    <row r="33" spans="2:18" s="298" customFormat="1">
      <c r="B33" s="1650">
        <v>21</v>
      </c>
      <c r="C33" s="304" t="s">
        <v>311</v>
      </c>
      <c r="D33" s="311"/>
      <c r="E33" s="1415"/>
      <c r="F33" s="1415"/>
      <c r="G33" s="1415"/>
      <c r="H33" s="1231">
        <f>SUM(E33:G33)</f>
        <v>0</v>
      </c>
      <c r="I33" s="471"/>
      <c r="J33" s="1415"/>
      <c r="K33" s="1415"/>
      <c r="L33" s="1415"/>
      <c r="M33" s="1231">
        <f>SUM(J33:L33)</f>
        <v>0</v>
      </c>
      <c r="N33" s="471"/>
      <c r="O33" s="1415"/>
      <c r="P33" s="1415"/>
      <c r="Q33" s="1415"/>
      <c r="R33" s="1231">
        <f>SUM(O33:Q33)</f>
        <v>0</v>
      </c>
    </row>
    <row r="34" spans="2:18" s="298" customFormat="1">
      <c r="B34" s="1650">
        <v>22</v>
      </c>
      <c r="C34" s="304" t="s">
        <v>312</v>
      </c>
      <c r="D34" s="311"/>
      <c r="E34" s="1415"/>
      <c r="F34" s="1415"/>
      <c r="G34" s="1415"/>
      <c r="H34" s="1231">
        <f>SUM(E34:G34)</f>
        <v>0</v>
      </c>
      <c r="I34" s="471"/>
      <c r="J34" s="1415"/>
      <c r="K34" s="1415"/>
      <c r="L34" s="1415"/>
      <c r="M34" s="1231">
        <f>SUM(J34:L34)</f>
        <v>0</v>
      </c>
      <c r="N34" s="471"/>
      <c r="O34" s="1415"/>
      <c r="P34" s="1415"/>
      <c r="Q34" s="1415"/>
      <c r="R34" s="1231">
        <f>SUM(O34:Q34)</f>
        <v>0</v>
      </c>
    </row>
    <row r="35" spans="2:18" s="298" customFormat="1" ht="4.5" customHeight="1">
      <c r="B35" s="1651"/>
      <c r="C35" s="106"/>
      <c r="D35" s="311"/>
      <c r="E35" s="825"/>
      <c r="F35" s="825"/>
      <c r="G35" s="825"/>
      <c r="H35" s="825"/>
      <c r="I35" s="471"/>
      <c r="J35" s="825"/>
      <c r="K35" s="825"/>
      <c r="L35" s="825"/>
      <c r="M35" s="825"/>
      <c r="N35" s="471"/>
      <c r="O35" s="825"/>
      <c r="P35" s="825"/>
      <c r="Q35" s="825"/>
      <c r="R35" s="825"/>
    </row>
    <row r="36" spans="2:18" s="210" customFormat="1">
      <c r="B36" s="1652">
        <v>23</v>
      </c>
      <c r="C36" s="305" t="s">
        <v>313</v>
      </c>
      <c r="D36" s="312"/>
      <c r="E36" s="964">
        <f>E31+E33-E34</f>
        <v>0</v>
      </c>
      <c r="F36" s="964">
        <f>F31+F33-F34</f>
        <v>0</v>
      </c>
      <c r="G36" s="964">
        <f>G31+G33-G34</f>
        <v>0</v>
      </c>
      <c r="H36" s="964">
        <f>H31+H33-H34</f>
        <v>0</v>
      </c>
      <c r="I36" s="471"/>
      <c r="J36" s="964">
        <f>J31+J33-J34</f>
        <v>0</v>
      </c>
      <c r="K36" s="964">
        <f>K31+K33-K34</f>
        <v>0</v>
      </c>
      <c r="L36" s="964">
        <f>L31+L33-L34</f>
        <v>0</v>
      </c>
      <c r="M36" s="964">
        <f>M31+M33-M34</f>
        <v>0</v>
      </c>
      <c r="N36" s="471"/>
      <c r="O36" s="964">
        <f>O31+O33-O34</f>
        <v>0</v>
      </c>
      <c r="P36" s="964">
        <f>P31+P33-P34</f>
        <v>0</v>
      </c>
      <c r="Q36" s="964">
        <f>Q31+Q33-Q34</f>
        <v>0</v>
      </c>
      <c r="R36" s="964">
        <f>R31+R33-R34</f>
        <v>0</v>
      </c>
    </row>
    <row r="37" spans="2:18" s="298" customFormat="1" ht="4.5" customHeight="1">
      <c r="B37" s="1651"/>
      <c r="C37" s="106"/>
      <c r="D37" s="311"/>
      <c r="E37" s="825"/>
      <c r="F37" s="825"/>
      <c r="G37" s="825"/>
      <c r="H37" s="825"/>
      <c r="I37" s="471"/>
      <c r="J37" s="825"/>
      <c r="K37" s="825"/>
      <c r="L37" s="825"/>
      <c r="M37" s="825"/>
      <c r="N37" s="471"/>
      <c r="O37" s="825"/>
      <c r="P37" s="825"/>
      <c r="Q37" s="825"/>
      <c r="R37" s="825"/>
    </row>
    <row r="38" spans="2:18" s="298" customFormat="1">
      <c r="B38" s="1650">
        <v>24</v>
      </c>
      <c r="C38" s="304" t="s">
        <v>296</v>
      </c>
      <c r="D38" s="311"/>
      <c r="E38" s="1415"/>
      <c r="F38" s="1415"/>
      <c r="G38" s="1415"/>
      <c r="H38" s="1231">
        <f>SUM(E38:G38)</f>
        <v>0</v>
      </c>
      <c r="I38" s="471"/>
      <c r="J38" s="1415"/>
      <c r="K38" s="1415"/>
      <c r="L38" s="1415"/>
      <c r="M38" s="1231">
        <f>SUM(J38:L38)</f>
        <v>0</v>
      </c>
      <c r="N38" s="471"/>
      <c r="O38" s="1415"/>
      <c r="P38" s="1415"/>
      <c r="Q38" s="1415"/>
      <c r="R38" s="1231">
        <f>SUM(O38:Q38)</f>
        <v>0</v>
      </c>
    </row>
    <row r="39" spans="2:18" s="298" customFormat="1" ht="4.5" customHeight="1">
      <c r="B39" s="1651"/>
      <c r="C39" s="106"/>
      <c r="D39" s="311"/>
      <c r="E39" s="825"/>
      <c r="F39" s="825"/>
      <c r="G39" s="825"/>
      <c r="H39" s="825"/>
      <c r="I39" s="471"/>
      <c r="J39" s="825"/>
      <c r="K39" s="825"/>
      <c r="L39" s="825"/>
      <c r="M39" s="825"/>
      <c r="N39" s="471"/>
      <c r="O39" s="825"/>
      <c r="P39" s="825"/>
      <c r="Q39" s="825"/>
      <c r="R39" s="825"/>
    </row>
    <row r="40" spans="2:18" s="210" customFormat="1">
      <c r="B40" s="1652">
        <v>25</v>
      </c>
      <c r="C40" s="305" t="s">
        <v>261</v>
      </c>
      <c r="D40" s="312"/>
      <c r="E40" s="964">
        <f>E36-E38</f>
        <v>0</v>
      </c>
      <c r="F40" s="964">
        <f>F36-F38</f>
        <v>0</v>
      </c>
      <c r="G40" s="964">
        <f>G36-G38</f>
        <v>0</v>
      </c>
      <c r="H40" s="964">
        <f>H36-H38</f>
        <v>0</v>
      </c>
      <c r="I40" s="471"/>
      <c r="J40" s="964">
        <f>J36-J38</f>
        <v>0</v>
      </c>
      <c r="K40" s="964">
        <f>K36-K38</f>
        <v>0</v>
      </c>
      <c r="L40" s="964">
        <f>L36-L38</f>
        <v>0</v>
      </c>
      <c r="M40" s="964">
        <f>M36-M38</f>
        <v>0</v>
      </c>
      <c r="N40" s="471"/>
      <c r="O40" s="964">
        <f>O36-O38</f>
        <v>0</v>
      </c>
      <c r="P40" s="964">
        <f>P36-P38</f>
        <v>0</v>
      </c>
      <c r="Q40" s="964">
        <f>Q36-Q38</f>
        <v>0</v>
      </c>
      <c r="R40" s="964">
        <f>R36-R38</f>
        <v>0</v>
      </c>
    </row>
    <row r="42" spans="2:18">
      <c r="R42" s="1127" t="s">
        <v>169</v>
      </c>
    </row>
    <row r="43" spans="2:18">
      <c r="B43" s="3351" t="s">
        <v>45</v>
      </c>
      <c r="C43" s="946" t="s">
        <v>364</v>
      </c>
      <c r="D43" s="472"/>
      <c r="E43" s="523">
        <f>E44+E46-E45</f>
        <v>0</v>
      </c>
      <c r="F43" s="523">
        <f>F44+F46-F45</f>
        <v>0</v>
      </c>
      <c r="G43" s="523">
        <f>G44+G46-G45</f>
        <v>0</v>
      </c>
      <c r="H43" s="523">
        <f>H44+H46-H45</f>
        <v>0</v>
      </c>
      <c r="J43" s="523">
        <f>J44+J46-J45</f>
        <v>0</v>
      </c>
      <c r="K43" s="523">
        <f>K44+K46-K45</f>
        <v>0</v>
      </c>
      <c r="L43" s="523">
        <f>L44+L46-L45</f>
        <v>0</v>
      </c>
      <c r="M43" s="523">
        <f>M44+M46-M45</f>
        <v>0</v>
      </c>
      <c r="O43" s="523">
        <f>O44+O46-O45</f>
        <v>0</v>
      </c>
      <c r="P43" s="523">
        <f>P44+P46-P45</f>
        <v>0</v>
      </c>
      <c r="Q43" s="523">
        <f>Q44+Q46-Q45</f>
        <v>0</v>
      </c>
      <c r="R43" s="523">
        <f>R44+R46-R45</f>
        <v>0</v>
      </c>
    </row>
    <row r="44" spans="2:18">
      <c r="B44" s="3125"/>
      <c r="C44" s="954" t="s">
        <v>365</v>
      </c>
      <c r="E44" s="956"/>
      <c r="F44" s="956"/>
      <c r="G44" s="956"/>
      <c r="H44" s="524">
        <f>SUM(E44:G44)</f>
        <v>0</v>
      </c>
      <c r="J44" s="956"/>
      <c r="K44" s="956"/>
      <c r="L44" s="956"/>
      <c r="M44" s="524">
        <f>SUM(J44:L44)</f>
        <v>0</v>
      </c>
      <c r="O44" s="956"/>
      <c r="P44" s="956"/>
      <c r="Q44" s="956"/>
      <c r="R44" s="524">
        <f>SUM(O44:Q44)</f>
        <v>0</v>
      </c>
    </row>
    <row r="45" spans="2:18">
      <c r="B45" s="3125"/>
      <c r="C45" s="957" t="s">
        <v>366</v>
      </c>
      <c r="E45" s="941"/>
      <c r="F45" s="941"/>
      <c r="G45" s="941"/>
      <c r="H45" s="525">
        <f>SUM(E45:G45)</f>
        <v>0</v>
      </c>
      <c r="J45" s="941"/>
      <c r="K45" s="941"/>
      <c r="L45" s="941"/>
      <c r="M45" s="525">
        <f>SUM(J45:L45)</f>
        <v>0</v>
      </c>
      <c r="O45" s="941"/>
      <c r="P45" s="941"/>
      <c r="Q45" s="941"/>
      <c r="R45" s="525">
        <f>SUM(O45:Q45)</f>
        <v>0</v>
      </c>
    </row>
    <row r="46" spans="2:18">
      <c r="B46" s="3125"/>
      <c r="C46" s="555" t="s">
        <v>367</v>
      </c>
      <c r="E46" s="942"/>
      <c r="F46" s="942"/>
      <c r="G46" s="942"/>
      <c r="H46" s="526">
        <f>SUM(E46:G46)</f>
        <v>0</v>
      </c>
      <c r="J46" s="942"/>
      <c r="K46" s="942"/>
      <c r="L46" s="942"/>
      <c r="M46" s="526">
        <f>SUM(J46:L46)</f>
        <v>0</v>
      </c>
      <c r="O46" s="942"/>
      <c r="P46" s="942"/>
      <c r="Q46" s="942"/>
      <c r="R46" s="526">
        <f>SUM(O46:Q46)</f>
        <v>0</v>
      </c>
    </row>
    <row r="47" spans="2:18">
      <c r="B47" s="3125"/>
      <c r="C47" s="946" t="s">
        <v>369</v>
      </c>
      <c r="E47" s="523">
        <f>SUM(E48:E49)</f>
        <v>0</v>
      </c>
      <c r="F47" s="523">
        <f>SUM(F48:F49)</f>
        <v>0</v>
      </c>
      <c r="G47" s="523">
        <f>SUM(G48:G49)</f>
        <v>0</v>
      </c>
      <c r="H47" s="523">
        <f>SUM(H48:H49)</f>
        <v>0</v>
      </c>
      <c r="J47" s="523">
        <f>SUM(J48:J49)</f>
        <v>0</v>
      </c>
      <c r="K47" s="523">
        <f>SUM(K48:K49)</f>
        <v>0</v>
      </c>
      <c r="L47" s="523">
        <f>SUM(L48:L49)</f>
        <v>0</v>
      </c>
      <c r="M47" s="523">
        <f>SUM(M48:M49)</f>
        <v>0</v>
      </c>
      <c r="O47" s="523">
        <f>SUM(O48:O49)</f>
        <v>0</v>
      </c>
      <c r="P47" s="523">
        <f>SUM(P48:P49)</f>
        <v>0</v>
      </c>
      <c r="Q47" s="523">
        <f>SUM(Q48:Q49)</f>
        <v>0</v>
      </c>
      <c r="R47" s="523">
        <f>SUM(R48:R49)</f>
        <v>0</v>
      </c>
    </row>
    <row r="48" spans="2:18">
      <c r="B48" s="3125"/>
      <c r="C48" s="1653" t="s">
        <v>384</v>
      </c>
      <c r="E48" s="941"/>
      <c r="F48" s="941"/>
      <c r="G48" s="941"/>
      <c r="H48" s="525">
        <f>SUM(E48:G48)</f>
        <v>0</v>
      </c>
      <c r="J48" s="941"/>
      <c r="K48" s="941"/>
      <c r="L48" s="941"/>
      <c r="M48" s="525">
        <f>SUM(J48:L48)</f>
        <v>0</v>
      </c>
      <c r="O48" s="941"/>
      <c r="P48" s="941"/>
      <c r="Q48" s="941"/>
      <c r="R48" s="525">
        <f>SUM(O48:Q48)</f>
        <v>0</v>
      </c>
    </row>
    <row r="49" spans="2:18">
      <c r="B49" s="3125"/>
      <c r="C49" s="574" t="s">
        <v>368</v>
      </c>
      <c r="E49" s="941"/>
      <c r="F49" s="941"/>
      <c r="G49" s="941"/>
      <c r="H49" s="525">
        <f>SUM(E49:G49)</f>
        <v>0</v>
      </c>
      <c r="J49" s="941"/>
      <c r="K49" s="941"/>
      <c r="L49" s="941"/>
      <c r="M49" s="525">
        <f>SUM(J49:L49)</f>
        <v>0</v>
      </c>
      <c r="O49" s="941"/>
      <c r="P49" s="941"/>
      <c r="Q49" s="941"/>
      <c r="R49" s="525">
        <f>SUM(O49:Q49)</f>
        <v>0</v>
      </c>
    </row>
    <row r="50" spans="2:18">
      <c r="B50" s="3125"/>
      <c r="C50" s="946" t="s">
        <v>370</v>
      </c>
      <c r="E50" s="523">
        <f>SUM(E51:E53)</f>
        <v>0</v>
      </c>
      <c r="F50" s="523">
        <f>SUM(F51:F53)</f>
        <v>0</v>
      </c>
      <c r="G50" s="523">
        <f>SUM(G51:G53)</f>
        <v>0</v>
      </c>
      <c r="H50" s="523">
        <f>SUM(H51:H53)</f>
        <v>0</v>
      </c>
      <c r="J50" s="523">
        <f>SUM(J51:J53)</f>
        <v>0</v>
      </c>
      <c r="K50" s="523">
        <f>SUM(K51:K53)</f>
        <v>0</v>
      </c>
      <c r="L50" s="523">
        <f>SUM(L51:L53)</f>
        <v>0</v>
      </c>
      <c r="M50" s="523">
        <f>SUM(M51:M53)</f>
        <v>0</v>
      </c>
      <c r="O50" s="523">
        <f>SUM(O51:O53)</f>
        <v>0</v>
      </c>
      <c r="P50" s="523">
        <f>SUM(P51:P53)</f>
        <v>0</v>
      </c>
      <c r="Q50" s="523">
        <f>SUM(Q51:Q53)</f>
        <v>0</v>
      </c>
      <c r="R50" s="523">
        <f>SUM(R51:R53)</f>
        <v>0</v>
      </c>
    </row>
    <row r="51" spans="2:18">
      <c r="B51" s="3125"/>
      <c r="C51" s="1653" t="s">
        <v>385</v>
      </c>
      <c r="E51" s="941"/>
      <c r="F51" s="941"/>
      <c r="G51" s="941"/>
      <c r="H51" s="525">
        <f>SUM(E51:G51)</f>
        <v>0</v>
      </c>
      <c r="J51" s="941"/>
      <c r="K51" s="941"/>
      <c r="L51" s="941"/>
      <c r="M51" s="525">
        <f>SUM(J51:L51)</f>
        <v>0</v>
      </c>
      <c r="O51" s="941"/>
      <c r="P51" s="941"/>
      <c r="Q51" s="941"/>
      <c r="R51" s="525">
        <f>SUM(O51:Q51)</f>
        <v>0</v>
      </c>
    </row>
    <row r="52" spans="2:18">
      <c r="B52" s="3125"/>
      <c r="C52" s="957" t="s">
        <v>386</v>
      </c>
      <c r="E52" s="941"/>
      <c r="F52" s="941"/>
      <c r="G52" s="941"/>
      <c r="H52" s="525">
        <f>SUM(E52:G52)</f>
        <v>0</v>
      </c>
      <c r="J52" s="941"/>
      <c r="K52" s="941"/>
      <c r="L52" s="941"/>
      <c r="M52" s="525">
        <f>SUM(J52:L52)</f>
        <v>0</v>
      </c>
      <c r="O52" s="941"/>
      <c r="P52" s="941"/>
      <c r="Q52" s="941"/>
      <c r="R52" s="525">
        <f>SUM(O52:Q52)</f>
        <v>0</v>
      </c>
    </row>
    <row r="53" spans="2:18">
      <c r="B53" s="3216"/>
      <c r="C53" s="574" t="s">
        <v>387</v>
      </c>
      <c r="E53" s="942"/>
      <c r="F53" s="942"/>
      <c r="G53" s="942"/>
      <c r="H53" s="526">
        <f>SUM(E53:G53)</f>
        <v>0</v>
      </c>
      <c r="J53" s="942"/>
      <c r="K53" s="942"/>
      <c r="L53" s="942"/>
      <c r="M53" s="526">
        <f>SUM(J53:L53)</f>
        <v>0</v>
      </c>
      <c r="O53" s="942"/>
      <c r="P53" s="942"/>
      <c r="Q53" s="942"/>
      <c r="R53" s="526">
        <f>SUM(O53:Q53)</f>
        <v>0</v>
      </c>
    </row>
  </sheetData>
  <mergeCells count="5">
    <mergeCell ref="B3:R3"/>
    <mergeCell ref="E6:H6"/>
    <mergeCell ref="J6:M6"/>
    <mergeCell ref="O6:R6"/>
    <mergeCell ref="B43:B53"/>
  </mergeCells>
  <hyperlinks>
    <hyperlink ref="A1" location="ÍNDICE!B2" display="Indíce"/>
  </hyperlinks>
  <printOptions horizontalCentered="1"/>
  <pageMargins left="0.11811023622047245" right="0.11811023622047245" top="0.74803149606299213" bottom="0.74803149606299213" header="0.31496062992125984" footer="0.31496062992125984"/>
  <pageSetup paperSize="9" scale="63" orientation="landscape" r:id="rId1"/>
  <ignoredErrors>
    <ignoredError sqref="H47:H50" formula="1"/>
    <ignoredError sqref="R47:R50 M47:M50" evalError="1" formula="1"/>
    <ignoredError sqref="M12:N12 M53:N53 J47:L50 N47:Q50 M9:N9 M10:N10 M11:N11 M19:N20 M13:N13 M14:N14 M15:N15 M16:N16 M17:N17 M18:N18 J24:R27 M21:N21 M22:N22 M23:N23 J30:R32 M28:N28 J35:R37 M33:N33 M34:N34 M46:N46 M44:N44 M45:N45 R9 R10 R11 R13 R14 R15 R16 R17 R18 R21 R22 R23 R28 R33 R34 R44 R45 R46 J39:R43 M38:N38 R38 M51:N51 M52:N52 R51 R52 M29:N29 R12 R19:R20 R29 R53" evalError="1"/>
  </ignoredError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pageSetUpPr fitToPage="1"/>
  </sheetPr>
  <dimension ref="A1:R53"/>
  <sheetViews>
    <sheetView showGridLines="0" workbookViewId="0">
      <pane ySplit="7" topLeftCell="A32" activePane="bottomLeft" state="frozen"/>
      <selection activeCell="K47" sqref="K47"/>
      <selection pane="bottomLeft" activeCell="B4" sqref="B4"/>
    </sheetView>
  </sheetViews>
  <sheetFormatPr defaultRowHeight="12"/>
  <cols>
    <col min="1" max="1" width="5.5703125" style="294" customWidth="1"/>
    <col min="2" max="2" width="3.42578125" style="294" customWidth="1"/>
    <col min="3" max="3" width="65.85546875" style="294" customWidth="1"/>
    <col min="4" max="4" width="1" style="313" customWidth="1"/>
    <col min="5" max="5" width="14.7109375" style="294" customWidth="1"/>
    <col min="6" max="8" width="12.28515625" style="294" customWidth="1"/>
    <col min="9" max="9" width="1" style="294" customWidth="1"/>
    <col min="10" max="10" width="14.7109375" style="294" customWidth="1"/>
    <col min="11" max="13" width="12.28515625" style="294" customWidth="1"/>
    <col min="14" max="14" width="1" style="294" customWidth="1"/>
    <col min="15" max="15" width="14.7109375" style="294" customWidth="1"/>
    <col min="16" max="18" width="12.28515625" style="294" customWidth="1"/>
    <col min="19" max="246" width="9.140625" style="294"/>
    <col min="247" max="247" width="17.42578125" style="294" customWidth="1"/>
    <col min="248" max="253" width="10.85546875" style="294" customWidth="1"/>
    <col min="254" max="254" width="1.85546875" style="294" customWidth="1"/>
    <col min="255" max="255" width="8.85546875" style="294" customWidth="1"/>
    <col min="256" max="257" width="0.28515625" style="294" customWidth="1"/>
    <col min="258" max="502" width="9.140625" style="294"/>
    <col min="503" max="503" width="17.42578125" style="294" customWidth="1"/>
    <col min="504" max="509" width="10.85546875" style="294" customWidth="1"/>
    <col min="510" max="510" width="1.85546875" style="294" customWidth="1"/>
    <col min="511" max="511" width="8.85546875" style="294" customWidth="1"/>
    <col min="512" max="513" width="0.28515625" style="294" customWidth="1"/>
    <col min="514" max="758" width="9.140625" style="294"/>
    <col min="759" max="759" width="17.42578125" style="294" customWidth="1"/>
    <col min="760" max="765" width="10.85546875" style="294" customWidth="1"/>
    <col min="766" max="766" width="1.85546875" style="294" customWidth="1"/>
    <col min="767" max="767" width="8.85546875" style="294" customWidth="1"/>
    <col min="768" max="769" width="0.28515625" style="294" customWidth="1"/>
    <col min="770" max="1014" width="9.140625" style="294"/>
    <col min="1015" max="1015" width="17.42578125" style="294" customWidth="1"/>
    <col min="1016" max="1021" width="10.85546875" style="294" customWidth="1"/>
    <col min="1022" max="1022" width="1.85546875" style="294" customWidth="1"/>
    <col min="1023" max="1023" width="8.85546875" style="294" customWidth="1"/>
    <col min="1024" max="1025" width="0.28515625" style="294" customWidth="1"/>
    <col min="1026" max="1270" width="9.140625" style="294"/>
    <col min="1271" max="1271" width="17.42578125" style="294" customWidth="1"/>
    <col min="1272" max="1277" width="10.85546875" style="294" customWidth="1"/>
    <col min="1278" max="1278" width="1.85546875" style="294" customWidth="1"/>
    <col min="1279" max="1279" width="8.85546875" style="294" customWidth="1"/>
    <col min="1280" max="1281" width="0.28515625" style="294" customWidth="1"/>
    <col min="1282" max="1526" width="9.140625" style="294"/>
    <col min="1527" max="1527" width="17.42578125" style="294" customWidth="1"/>
    <col min="1528" max="1533" width="10.85546875" style="294" customWidth="1"/>
    <col min="1534" max="1534" width="1.85546875" style="294" customWidth="1"/>
    <col min="1535" max="1535" width="8.85546875" style="294" customWidth="1"/>
    <col min="1536" max="1537" width="0.28515625" style="294" customWidth="1"/>
    <col min="1538" max="1782" width="9.140625" style="294"/>
    <col min="1783" max="1783" width="17.42578125" style="294" customWidth="1"/>
    <col min="1784" max="1789" width="10.85546875" style="294" customWidth="1"/>
    <col min="1790" max="1790" width="1.85546875" style="294" customWidth="1"/>
    <col min="1791" max="1791" width="8.85546875" style="294" customWidth="1"/>
    <col min="1792" max="1793" width="0.28515625" style="294" customWidth="1"/>
    <col min="1794" max="2038" width="9.140625" style="294"/>
    <col min="2039" max="2039" width="17.42578125" style="294" customWidth="1"/>
    <col min="2040" max="2045" width="10.85546875" style="294" customWidth="1"/>
    <col min="2046" max="2046" width="1.85546875" style="294" customWidth="1"/>
    <col min="2047" max="2047" width="8.85546875" style="294" customWidth="1"/>
    <col min="2048" max="2049" width="0.28515625" style="294" customWidth="1"/>
    <col min="2050" max="2294" width="9.140625" style="294"/>
    <col min="2295" max="2295" width="17.42578125" style="294" customWidth="1"/>
    <col min="2296" max="2301" width="10.85546875" style="294" customWidth="1"/>
    <col min="2302" max="2302" width="1.85546875" style="294" customWidth="1"/>
    <col min="2303" max="2303" width="8.85546875" style="294" customWidth="1"/>
    <col min="2304" max="2305" width="0.28515625" style="294" customWidth="1"/>
    <col min="2306" max="2550" width="9.140625" style="294"/>
    <col min="2551" max="2551" width="17.42578125" style="294" customWidth="1"/>
    <col min="2552" max="2557" width="10.85546875" style="294" customWidth="1"/>
    <col min="2558" max="2558" width="1.85546875" style="294" customWidth="1"/>
    <col min="2559" max="2559" width="8.85546875" style="294" customWidth="1"/>
    <col min="2560" max="2561" width="0.28515625" style="294" customWidth="1"/>
    <col min="2562" max="2806" width="9.140625" style="294"/>
    <col min="2807" max="2807" width="17.42578125" style="294" customWidth="1"/>
    <col min="2808" max="2813" width="10.85546875" style="294" customWidth="1"/>
    <col min="2814" max="2814" width="1.85546875" style="294" customWidth="1"/>
    <col min="2815" max="2815" width="8.85546875" style="294" customWidth="1"/>
    <col min="2816" max="2817" width="0.28515625" style="294" customWidth="1"/>
    <col min="2818" max="3062" width="9.140625" style="294"/>
    <col min="3063" max="3063" width="17.42578125" style="294" customWidth="1"/>
    <col min="3064" max="3069" width="10.85546875" style="294" customWidth="1"/>
    <col min="3070" max="3070" width="1.85546875" style="294" customWidth="1"/>
    <col min="3071" max="3071" width="8.85546875" style="294" customWidth="1"/>
    <col min="3072" max="3073" width="0.28515625" style="294" customWidth="1"/>
    <col min="3074" max="3318" width="9.140625" style="294"/>
    <col min="3319" max="3319" width="17.42578125" style="294" customWidth="1"/>
    <col min="3320" max="3325" width="10.85546875" style="294" customWidth="1"/>
    <col min="3326" max="3326" width="1.85546875" style="294" customWidth="1"/>
    <col min="3327" max="3327" width="8.85546875" style="294" customWidth="1"/>
    <col min="3328" max="3329" width="0.28515625" style="294" customWidth="1"/>
    <col min="3330" max="3574" width="9.140625" style="294"/>
    <col min="3575" max="3575" width="17.42578125" style="294" customWidth="1"/>
    <col min="3576" max="3581" width="10.85546875" style="294" customWidth="1"/>
    <col min="3582" max="3582" width="1.85546875" style="294" customWidth="1"/>
    <col min="3583" max="3583" width="8.85546875" style="294" customWidth="1"/>
    <col min="3584" max="3585" width="0.28515625" style="294" customWidth="1"/>
    <col min="3586" max="3830" width="9.140625" style="294"/>
    <col min="3831" max="3831" width="17.42578125" style="294" customWidth="1"/>
    <col min="3832" max="3837" width="10.85546875" style="294" customWidth="1"/>
    <col min="3838" max="3838" width="1.85546875" style="294" customWidth="1"/>
    <col min="3839" max="3839" width="8.85546875" style="294" customWidth="1"/>
    <col min="3840" max="3841" width="0.28515625" style="294" customWidth="1"/>
    <col min="3842" max="4086" width="9.140625" style="294"/>
    <col min="4087" max="4087" width="17.42578125" style="294" customWidth="1"/>
    <col min="4088" max="4093" width="10.85546875" style="294" customWidth="1"/>
    <col min="4094" max="4094" width="1.85546875" style="294" customWidth="1"/>
    <col min="4095" max="4095" width="8.85546875" style="294" customWidth="1"/>
    <col min="4096" max="4097" width="0.28515625" style="294" customWidth="1"/>
    <col min="4098" max="4342" width="9.140625" style="294"/>
    <col min="4343" max="4343" width="17.42578125" style="294" customWidth="1"/>
    <col min="4344" max="4349" width="10.85546875" style="294" customWidth="1"/>
    <col min="4350" max="4350" width="1.85546875" style="294" customWidth="1"/>
    <col min="4351" max="4351" width="8.85546875" style="294" customWidth="1"/>
    <col min="4352" max="4353" width="0.28515625" style="294" customWidth="1"/>
    <col min="4354" max="4598" width="9.140625" style="294"/>
    <col min="4599" max="4599" width="17.42578125" style="294" customWidth="1"/>
    <col min="4600" max="4605" width="10.85546875" style="294" customWidth="1"/>
    <col min="4606" max="4606" width="1.85546875" style="294" customWidth="1"/>
    <col min="4607" max="4607" width="8.85546875" style="294" customWidth="1"/>
    <col min="4608" max="4609" width="0.28515625" style="294" customWidth="1"/>
    <col min="4610" max="4854" width="9.140625" style="294"/>
    <col min="4855" max="4855" width="17.42578125" style="294" customWidth="1"/>
    <col min="4856" max="4861" width="10.85546875" style="294" customWidth="1"/>
    <col min="4862" max="4862" width="1.85546875" style="294" customWidth="1"/>
    <col min="4863" max="4863" width="8.85546875" style="294" customWidth="1"/>
    <col min="4864" max="4865" width="0.28515625" style="294" customWidth="1"/>
    <col min="4866" max="5110" width="9.140625" style="294"/>
    <col min="5111" max="5111" width="17.42578125" style="294" customWidth="1"/>
    <col min="5112" max="5117" width="10.85546875" style="294" customWidth="1"/>
    <col min="5118" max="5118" width="1.85546875" style="294" customWidth="1"/>
    <col min="5119" max="5119" width="8.85546875" style="294" customWidth="1"/>
    <col min="5120" max="5121" width="0.28515625" style="294" customWidth="1"/>
    <col min="5122" max="5366" width="9.140625" style="294"/>
    <col min="5367" max="5367" width="17.42578125" style="294" customWidth="1"/>
    <col min="5368" max="5373" width="10.85546875" style="294" customWidth="1"/>
    <col min="5374" max="5374" width="1.85546875" style="294" customWidth="1"/>
    <col min="5375" max="5375" width="8.85546875" style="294" customWidth="1"/>
    <col min="5376" max="5377" width="0.28515625" style="294" customWidth="1"/>
    <col min="5378" max="5622" width="9.140625" style="294"/>
    <col min="5623" max="5623" width="17.42578125" style="294" customWidth="1"/>
    <col min="5624" max="5629" width="10.85546875" style="294" customWidth="1"/>
    <col min="5630" max="5630" width="1.85546875" style="294" customWidth="1"/>
    <col min="5631" max="5631" width="8.85546875" style="294" customWidth="1"/>
    <col min="5632" max="5633" width="0.28515625" style="294" customWidth="1"/>
    <col min="5634" max="5878" width="9.140625" style="294"/>
    <col min="5879" max="5879" width="17.42578125" style="294" customWidth="1"/>
    <col min="5880" max="5885" width="10.85546875" style="294" customWidth="1"/>
    <col min="5886" max="5886" width="1.85546875" style="294" customWidth="1"/>
    <col min="5887" max="5887" width="8.85546875" style="294" customWidth="1"/>
    <col min="5888" max="5889" width="0.28515625" style="294" customWidth="1"/>
    <col min="5890" max="6134" width="9.140625" style="294"/>
    <col min="6135" max="6135" width="17.42578125" style="294" customWidth="1"/>
    <col min="6136" max="6141" width="10.85546875" style="294" customWidth="1"/>
    <col min="6142" max="6142" width="1.85546875" style="294" customWidth="1"/>
    <col min="6143" max="6143" width="8.85546875" style="294" customWidth="1"/>
    <col min="6144" max="6145" width="0.28515625" style="294" customWidth="1"/>
    <col min="6146" max="6390" width="9.140625" style="294"/>
    <col min="6391" max="6391" width="17.42578125" style="294" customWidth="1"/>
    <col min="6392" max="6397" width="10.85546875" style="294" customWidth="1"/>
    <col min="6398" max="6398" width="1.85546875" style="294" customWidth="1"/>
    <col min="6399" max="6399" width="8.85546875" style="294" customWidth="1"/>
    <col min="6400" max="6401" width="0.28515625" style="294" customWidth="1"/>
    <col min="6402" max="6646" width="9.140625" style="294"/>
    <col min="6647" max="6647" width="17.42578125" style="294" customWidth="1"/>
    <col min="6648" max="6653" width="10.85546875" style="294" customWidth="1"/>
    <col min="6654" max="6654" width="1.85546875" style="294" customWidth="1"/>
    <col min="6655" max="6655" width="8.85546875" style="294" customWidth="1"/>
    <col min="6656" max="6657" width="0.28515625" style="294" customWidth="1"/>
    <col min="6658" max="6902" width="9.140625" style="294"/>
    <col min="6903" max="6903" width="17.42578125" style="294" customWidth="1"/>
    <col min="6904" max="6909" width="10.85546875" style="294" customWidth="1"/>
    <col min="6910" max="6910" width="1.85546875" style="294" customWidth="1"/>
    <col min="6911" max="6911" width="8.85546875" style="294" customWidth="1"/>
    <col min="6912" max="6913" width="0.28515625" style="294" customWidth="1"/>
    <col min="6914" max="7158" width="9.140625" style="294"/>
    <col min="7159" max="7159" width="17.42578125" style="294" customWidth="1"/>
    <col min="7160" max="7165" width="10.85546875" style="294" customWidth="1"/>
    <col min="7166" max="7166" width="1.85546875" style="294" customWidth="1"/>
    <col min="7167" max="7167" width="8.85546875" style="294" customWidth="1"/>
    <col min="7168" max="7169" width="0.28515625" style="294" customWidth="1"/>
    <col min="7170" max="7414" width="9.140625" style="294"/>
    <col min="7415" max="7415" width="17.42578125" style="294" customWidth="1"/>
    <col min="7416" max="7421" width="10.85546875" style="294" customWidth="1"/>
    <col min="7422" max="7422" width="1.85546875" style="294" customWidth="1"/>
    <col min="7423" max="7423" width="8.85546875" style="294" customWidth="1"/>
    <col min="7424" max="7425" width="0.28515625" style="294" customWidth="1"/>
    <col min="7426" max="7670" width="9.140625" style="294"/>
    <col min="7671" max="7671" width="17.42578125" style="294" customWidth="1"/>
    <col min="7672" max="7677" width="10.85546875" style="294" customWidth="1"/>
    <col min="7678" max="7678" width="1.85546875" style="294" customWidth="1"/>
    <col min="7679" max="7679" width="8.85546875" style="294" customWidth="1"/>
    <col min="7680" max="7681" width="0.28515625" style="294" customWidth="1"/>
    <col min="7682" max="7926" width="9.140625" style="294"/>
    <col min="7927" max="7927" width="17.42578125" style="294" customWidth="1"/>
    <col min="7928" max="7933" width="10.85546875" style="294" customWidth="1"/>
    <col min="7934" max="7934" width="1.85546875" style="294" customWidth="1"/>
    <col min="7935" max="7935" width="8.85546875" style="294" customWidth="1"/>
    <col min="7936" max="7937" width="0.28515625" style="294" customWidth="1"/>
    <col min="7938" max="8182" width="9.140625" style="294"/>
    <col min="8183" max="8183" width="17.42578125" style="294" customWidth="1"/>
    <col min="8184" max="8189" width="10.85546875" style="294" customWidth="1"/>
    <col min="8190" max="8190" width="1.85546875" style="294" customWidth="1"/>
    <col min="8191" max="8191" width="8.85546875" style="294" customWidth="1"/>
    <col min="8192" max="8193" width="0.28515625" style="294" customWidth="1"/>
    <col min="8194" max="8438" width="9.140625" style="294"/>
    <col min="8439" max="8439" width="17.42578125" style="294" customWidth="1"/>
    <col min="8440" max="8445" width="10.85546875" style="294" customWidth="1"/>
    <col min="8446" max="8446" width="1.85546875" style="294" customWidth="1"/>
    <col min="8447" max="8447" width="8.85546875" style="294" customWidth="1"/>
    <col min="8448" max="8449" width="0.28515625" style="294" customWidth="1"/>
    <col min="8450" max="8694" width="9.140625" style="294"/>
    <col min="8695" max="8695" width="17.42578125" style="294" customWidth="1"/>
    <col min="8696" max="8701" width="10.85546875" style="294" customWidth="1"/>
    <col min="8702" max="8702" width="1.85546875" style="294" customWidth="1"/>
    <col min="8703" max="8703" width="8.85546875" style="294" customWidth="1"/>
    <col min="8704" max="8705" width="0.28515625" style="294" customWidth="1"/>
    <col min="8706" max="8950" width="9.140625" style="294"/>
    <col min="8951" max="8951" width="17.42578125" style="294" customWidth="1"/>
    <col min="8952" max="8957" width="10.85546875" style="294" customWidth="1"/>
    <col min="8958" max="8958" width="1.85546875" style="294" customWidth="1"/>
    <col min="8959" max="8959" width="8.85546875" style="294" customWidth="1"/>
    <col min="8960" max="8961" width="0.28515625" style="294" customWidth="1"/>
    <col min="8962" max="9206" width="9.140625" style="294"/>
    <col min="9207" max="9207" width="17.42578125" style="294" customWidth="1"/>
    <col min="9208" max="9213" width="10.85546875" style="294" customWidth="1"/>
    <col min="9214" max="9214" width="1.85546875" style="294" customWidth="1"/>
    <col min="9215" max="9215" width="8.85546875" style="294" customWidth="1"/>
    <col min="9216" max="9217" width="0.28515625" style="294" customWidth="1"/>
    <col min="9218" max="9462" width="9.140625" style="294"/>
    <col min="9463" max="9463" width="17.42578125" style="294" customWidth="1"/>
    <col min="9464" max="9469" width="10.85546875" style="294" customWidth="1"/>
    <col min="9470" max="9470" width="1.85546875" style="294" customWidth="1"/>
    <col min="9471" max="9471" width="8.85546875" style="294" customWidth="1"/>
    <col min="9472" max="9473" width="0.28515625" style="294" customWidth="1"/>
    <col min="9474" max="9718" width="9.140625" style="294"/>
    <col min="9719" max="9719" width="17.42578125" style="294" customWidth="1"/>
    <col min="9720" max="9725" width="10.85546875" style="294" customWidth="1"/>
    <col min="9726" max="9726" width="1.85546875" style="294" customWidth="1"/>
    <col min="9727" max="9727" width="8.85546875" style="294" customWidth="1"/>
    <col min="9728" max="9729" width="0.28515625" style="294" customWidth="1"/>
    <col min="9730" max="9974" width="9.140625" style="294"/>
    <col min="9975" max="9975" width="17.42578125" style="294" customWidth="1"/>
    <col min="9976" max="9981" width="10.85546875" style="294" customWidth="1"/>
    <col min="9982" max="9982" width="1.85546875" style="294" customWidth="1"/>
    <col min="9983" max="9983" width="8.85546875" style="294" customWidth="1"/>
    <col min="9984" max="9985" width="0.28515625" style="294" customWidth="1"/>
    <col min="9986" max="10230" width="9.140625" style="294"/>
    <col min="10231" max="10231" width="17.42578125" style="294" customWidth="1"/>
    <col min="10232" max="10237" width="10.85546875" style="294" customWidth="1"/>
    <col min="10238" max="10238" width="1.85546875" style="294" customWidth="1"/>
    <col min="10239" max="10239" width="8.85546875" style="294" customWidth="1"/>
    <col min="10240" max="10241" width="0.28515625" style="294" customWidth="1"/>
    <col min="10242" max="10486" width="9.140625" style="294"/>
    <col min="10487" max="10487" width="17.42578125" style="294" customWidth="1"/>
    <col min="10488" max="10493" width="10.85546875" style="294" customWidth="1"/>
    <col min="10494" max="10494" width="1.85546875" style="294" customWidth="1"/>
    <col min="10495" max="10495" width="8.85546875" style="294" customWidth="1"/>
    <col min="10496" max="10497" width="0.28515625" style="294" customWidth="1"/>
    <col min="10498" max="10742" width="9.140625" style="294"/>
    <col min="10743" max="10743" width="17.42578125" style="294" customWidth="1"/>
    <col min="10744" max="10749" width="10.85546875" style="294" customWidth="1"/>
    <col min="10750" max="10750" width="1.85546875" style="294" customWidth="1"/>
    <col min="10751" max="10751" width="8.85546875" style="294" customWidth="1"/>
    <col min="10752" max="10753" width="0.28515625" style="294" customWidth="1"/>
    <col min="10754" max="10998" width="9.140625" style="294"/>
    <col min="10999" max="10999" width="17.42578125" style="294" customWidth="1"/>
    <col min="11000" max="11005" width="10.85546875" style="294" customWidth="1"/>
    <col min="11006" max="11006" width="1.85546875" style="294" customWidth="1"/>
    <col min="11007" max="11007" width="8.85546875" style="294" customWidth="1"/>
    <col min="11008" max="11009" width="0.28515625" style="294" customWidth="1"/>
    <col min="11010" max="11254" width="9.140625" style="294"/>
    <col min="11255" max="11255" width="17.42578125" style="294" customWidth="1"/>
    <col min="11256" max="11261" width="10.85546875" style="294" customWidth="1"/>
    <col min="11262" max="11262" width="1.85546875" style="294" customWidth="1"/>
    <col min="11263" max="11263" width="8.85546875" style="294" customWidth="1"/>
    <col min="11264" max="11265" width="0.28515625" style="294" customWidth="1"/>
    <col min="11266" max="11510" width="9.140625" style="294"/>
    <col min="11511" max="11511" width="17.42578125" style="294" customWidth="1"/>
    <col min="11512" max="11517" width="10.85546875" style="294" customWidth="1"/>
    <col min="11518" max="11518" width="1.85546875" style="294" customWidth="1"/>
    <col min="11519" max="11519" width="8.85546875" style="294" customWidth="1"/>
    <col min="11520" max="11521" width="0.28515625" style="294" customWidth="1"/>
    <col min="11522" max="11766" width="9.140625" style="294"/>
    <col min="11767" max="11767" width="17.42578125" style="294" customWidth="1"/>
    <col min="11768" max="11773" width="10.85546875" style="294" customWidth="1"/>
    <col min="11774" max="11774" width="1.85546875" style="294" customWidth="1"/>
    <col min="11775" max="11775" width="8.85546875" style="294" customWidth="1"/>
    <col min="11776" max="11777" width="0.28515625" style="294" customWidth="1"/>
    <col min="11778" max="12022" width="9.140625" style="294"/>
    <col min="12023" max="12023" width="17.42578125" style="294" customWidth="1"/>
    <col min="12024" max="12029" width="10.85546875" style="294" customWidth="1"/>
    <col min="12030" max="12030" width="1.85546875" style="294" customWidth="1"/>
    <col min="12031" max="12031" width="8.85546875" style="294" customWidth="1"/>
    <col min="12032" max="12033" width="0.28515625" style="294" customWidth="1"/>
    <col min="12034" max="12278" width="9.140625" style="294"/>
    <col min="12279" max="12279" width="17.42578125" style="294" customWidth="1"/>
    <col min="12280" max="12285" width="10.85546875" style="294" customWidth="1"/>
    <col min="12286" max="12286" width="1.85546875" style="294" customWidth="1"/>
    <col min="12287" max="12287" width="8.85546875" style="294" customWidth="1"/>
    <col min="12288" max="12289" width="0.28515625" style="294" customWidth="1"/>
    <col min="12290" max="12534" width="9.140625" style="294"/>
    <col min="12535" max="12535" width="17.42578125" style="294" customWidth="1"/>
    <col min="12536" max="12541" width="10.85546875" style="294" customWidth="1"/>
    <col min="12542" max="12542" width="1.85546875" style="294" customWidth="1"/>
    <col min="12543" max="12543" width="8.85546875" style="294" customWidth="1"/>
    <col min="12544" max="12545" width="0.28515625" style="294" customWidth="1"/>
    <col min="12546" max="12790" width="9.140625" style="294"/>
    <col min="12791" max="12791" width="17.42578125" style="294" customWidth="1"/>
    <col min="12792" max="12797" width="10.85546875" style="294" customWidth="1"/>
    <col min="12798" max="12798" width="1.85546875" style="294" customWidth="1"/>
    <col min="12799" max="12799" width="8.85546875" style="294" customWidth="1"/>
    <col min="12800" max="12801" width="0.28515625" style="294" customWidth="1"/>
    <col min="12802" max="13046" width="9.140625" style="294"/>
    <col min="13047" max="13047" width="17.42578125" style="294" customWidth="1"/>
    <col min="13048" max="13053" width="10.85546875" style="294" customWidth="1"/>
    <col min="13054" max="13054" width="1.85546875" style="294" customWidth="1"/>
    <col min="13055" max="13055" width="8.85546875" style="294" customWidth="1"/>
    <col min="13056" max="13057" width="0.28515625" style="294" customWidth="1"/>
    <col min="13058" max="13302" width="9.140625" style="294"/>
    <col min="13303" max="13303" width="17.42578125" style="294" customWidth="1"/>
    <col min="13304" max="13309" width="10.85546875" style="294" customWidth="1"/>
    <col min="13310" max="13310" width="1.85546875" style="294" customWidth="1"/>
    <col min="13311" max="13311" width="8.85546875" style="294" customWidth="1"/>
    <col min="13312" max="13313" width="0.28515625" style="294" customWidth="1"/>
    <col min="13314" max="13558" width="9.140625" style="294"/>
    <col min="13559" max="13559" width="17.42578125" style="294" customWidth="1"/>
    <col min="13560" max="13565" width="10.85546875" style="294" customWidth="1"/>
    <col min="13566" max="13566" width="1.85546875" style="294" customWidth="1"/>
    <col min="13567" max="13567" width="8.85546875" style="294" customWidth="1"/>
    <col min="13568" max="13569" width="0.28515625" style="294" customWidth="1"/>
    <col min="13570" max="13814" width="9.140625" style="294"/>
    <col min="13815" max="13815" width="17.42578125" style="294" customWidth="1"/>
    <col min="13816" max="13821" width="10.85546875" style="294" customWidth="1"/>
    <col min="13822" max="13822" width="1.85546875" style="294" customWidth="1"/>
    <col min="13823" max="13823" width="8.85546875" style="294" customWidth="1"/>
    <col min="13824" max="13825" width="0.28515625" style="294" customWidth="1"/>
    <col min="13826" max="14070" width="9.140625" style="294"/>
    <col min="14071" max="14071" width="17.42578125" style="294" customWidth="1"/>
    <col min="14072" max="14077" width="10.85546875" style="294" customWidth="1"/>
    <col min="14078" max="14078" width="1.85546875" style="294" customWidth="1"/>
    <col min="14079" max="14079" width="8.85546875" style="294" customWidth="1"/>
    <col min="14080" max="14081" width="0.28515625" style="294" customWidth="1"/>
    <col min="14082" max="14326" width="9.140625" style="294"/>
    <col min="14327" max="14327" width="17.42578125" style="294" customWidth="1"/>
    <col min="14328" max="14333" width="10.85546875" style="294" customWidth="1"/>
    <col min="14334" max="14334" width="1.85546875" style="294" customWidth="1"/>
    <col min="14335" max="14335" width="8.85546875" style="294" customWidth="1"/>
    <col min="14336" max="14337" width="0.28515625" style="294" customWidth="1"/>
    <col min="14338" max="14582" width="9.140625" style="294"/>
    <col min="14583" max="14583" width="17.42578125" style="294" customWidth="1"/>
    <col min="14584" max="14589" width="10.85546875" style="294" customWidth="1"/>
    <col min="14590" max="14590" width="1.85546875" style="294" customWidth="1"/>
    <col min="14591" max="14591" width="8.85546875" style="294" customWidth="1"/>
    <col min="14592" max="14593" width="0.28515625" style="294" customWidth="1"/>
    <col min="14594" max="14838" width="9.140625" style="294"/>
    <col min="14839" max="14839" width="17.42578125" style="294" customWidth="1"/>
    <col min="14840" max="14845" width="10.85546875" style="294" customWidth="1"/>
    <col min="14846" max="14846" width="1.85546875" style="294" customWidth="1"/>
    <col min="14847" max="14847" width="8.85546875" style="294" customWidth="1"/>
    <col min="14848" max="14849" width="0.28515625" style="294" customWidth="1"/>
    <col min="14850" max="15094" width="9.140625" style="294"/>
    <col min="15095" max="15095" width="17.42578125" style="294" customWidth="1"/>
    <col min="15096" max="15101" width="10.85546875" style="294" customWidth="1"/>
    <col min="15102" max="15102" width="1.85546875" style="294" customWidth="1"/>
    <col min="15103" max="15103" width="8.85546875" style="294" customWidth="1"/>
    <col min="15104" max="15105" width="0.28515625" style="294" customWidth="1"/>
    <col min="15106" max="15350" width="9.140625" style="294"/>
    <col min="15351" max="15351" width="17.42578125" style="294" customWidth="1"/>
    <col min="15352" max="15357" width="10.85546875" style="294" customWidth="1"/>
    <col min="15358" max="15358" width="1.85546875" style="294" customWidth="1"/>
    <col min="15359" max="15359" width="8.85546875" style="294" customWidth="1"/>
    <col min="15360" max="15361" width="0.28515625" style="294" customWidth="1"/>
    <col min="15362" max="15606" width="9.140625" style="294"/>
    <col min="15607" max="15607" width="17.42578125" style="294" customWidth="1"/>
    <col min="15608" max="15613" width="10.85546875" style="294" customWidth="1"/>
    <col min="15614" max="15614" width="1.85546875" style="294" customWidth="1"/>
    <col min="15615" max="15615" width="8.85546875" style="294" customWidth="1"/>
    <col min="15616" max="15617" width="0.28515625" style="294" customWidth="1"/>
    <col min="15618" max="15862" width="9.140625" style="294"/>
    <col min="15863" max="15863" width="17.42578125" style="294" customWidth="1"/>
    <col min="15864" max="15869" width="10.85546875" style="294" customWidth="1"/>
    <col min="15870" max="15870" width="1.85546875" style="294" customWidth="1"/>
    <col min="15871" max="15871" width="8.85546875" style="294" customWidth="1"/>
    <col min="15872" max="15873" width="0.28515625" style="294" customWidth="1"/>
    <col min="15874" max="16118" width="9.140625" style="294"/>
    <col min="16119" max="16119" width="17.42578125" style="294" customWidth="1"/>
    <col min="16120" max="16125" width="10.85546875" style="294" customWidth="1"/>
    <col min="16126" max="16126" width="1.85546875" style="294" customWidth="1"/>
    <col min="16127" max="16127" width="8.85546875" style="294" customWidth="1"/>
    <col min="16128" max="16129" width="0.28515625" style="294" customWidth="1"/>
    <col min="16130" max="16384" width="9.140625" style="294"/>
  </cols>
  <sheetData>
    <row r="1" spans="1:18">
      <c r="A1" s="400" t="s">
        <v>814</v>
      </c>
      <c r="B1" s="295"/>
      <c r="D1" s="295"/>
      <c r="E1" s="295"/>
      <c r="F1" s="295"/>
      <c r="G1" s="295"/>
      <c r="H1" s="295"/>
      <c r="J1" s="295"/>
      <c r="K1" s="295"/>
      <c r="L1" s="295"/>
      <c r="M1" s="295"/>
      <c r="O1" s="295"/>
      <c r="P1" s="295"/>
      <c r="Q1" s="295"/>
      <c r="R1" s="295"/>
    </row>
    <row r="2" spans="1:18" ht="23.25" customHeight="1">
      <c r="B2" s="295"/>
      <c r="C2" s="402"/>
      <c r="D2" s="295"/>
      <c r="E2" s="295"/>
      <c r="F2" s="295"/>
      <c r="G2" s="295"/>
      <c r="H2" s="295"/>
      <c r="J2" s="295"/>
      <c r="K2" s="295"/>
      <c r="L2" s="295"/>
      <c r="M2" s="295"/>
      <c r="O2" s="295"/>
      <c r="P2" s="295"/>
      <c r="Q2" s="295"/>
      <c r="R2" s="295"/>
    </row>
    <row r="3" spans="1:18" s="403" customFormat="1" ht="15">
      <c r="B3" s="3071" t="s">
        <v>1380</v>
      </c>
      <c r="C3" s="3071"/>
      <c r="D3" s="3071"/>
      <c r="E3" s="3071"/>
      <c r="F3" s="3071"/>
      <c r="G3" s="3071"/>
      <c r="H3" s="3071"/>
      <c r="I3" s="3071"/>
      <c r="J3" s="3071"/>
      <c r="K3" s="3071"/>
      <c r="L3" s="3071"/>
      <c r="M3" s="3071"/>
      <c r="N3" s="3071"/>
      <c r="O3" s="3071"/>
      <c r="P3" s="3071"/>
      <c r="Q3" s="3071"/>
      <c r="R3" s="3071"/>
    </row>
    <row r="4" spans="1:18">
      <c r="B4" s="210"/>
      <c r="C4" s="210"/>
      <c r="D4" s="310"/>
      <c r="E4" s="583"/>
      <c r="F4" s="583"/>
      <c r="G4" s="583"/>
      <c r="H4" s="583"/>
      <c r="J4" s="583"/>
      <c r="K4" s="583"/>
      <c r="L4" s="583"/>
      <c r="M4" s="583"/>
      <c r="O4" s="583"/>
      <c r="P4" s="583"/>
      <c r="Q4" s="583"/>
      <c r="R4" s="583"/>
    </row>
    <row r="5" spans="1:18">
      <c r="B5" s="210"/>
      <c r="C5" s="210"/>
      <c r="D5" s="310"/>
      <c r="E5" s="583"/>
      <c r="F5" s="583"/>
      <c r="G5" s="583"/>
      <c r="H5" s="583"/>
      <c r="J5" s="583"/>
      <c r="K5" s="583"/>
      <c r="L5" s="583"/>
      <c r="M5" s="583"/>
      <c r="O5" s="583"/>
      <c r="P5" s="583"/>
      <c r="Q5" s="583"/>
      <c r="R5" s="1127" t="s">
        <v>169</v>
      </c>
    </row>
    <row r="6" spans="1:18">
      <c r="B6" s="1648"/>
      <c r="C6" s="1226"/>
      <c r="D6" s="1648"/>
      <c r="E6" s="3348" t="str">
        <f>+'EDA N6-59 DR SMA'!E6:H6</f>
        <v>t-2</v>
      </c>
      <c r="F6" s="3349"/>
      <c r="G6" s="3349"/>
      <c r="H6" s="3350"/>
      <c r="I6" s="2304"/>
      <c r="J6" s="3348" t="str">
        <f>+'EDA N6-59 DR SMA'!J6:M6</f>
        <v>t-1</v>
      </c>
      <c r="K6" s="3349"/>
      <c r="L6" s="3349"/>
      <c r="M6" s="3350"/>
      <c r="N6" s="2304"/>
      <c r="O6" s="3348" t="str">
        <f>+'EDA N6-59 DR SMA'!O6:R6</f>
        <v>t</v>
      </c>
      <c r="P6" s="3349"/>
      <c r="Q6" s="3349"/>
      <c r="R6" s="3350"/>
    </row>
    <row r="7" spans="1:18" s="298" customFormat="1" ht="36">
      <c r="B7" s="307"/>
      <c r="C7" s="306" t="s">
        <v>112</v>
      </c>
      <c r="D7" s="309"/>
      <c r="E7" s="397" t="s">
        <v>0</v>
      </c>
      <c r="F7" s="397" t="s">
        <v>73</v>
      </c>
      <c r="G7" s="397" t="s">
        <v>74</v>
      </c>
      <c r="H7" s="194" t="s">
        <v>807</v>
      </c>
      <c r="I7" s="210"/>
      <c r="J7" s="397" t="s">
        <v>0</v>
      </c>
      <c r="K7" s="397" t="s">
        <v>73</v>
      </c>
      <c r="L7" s="397" t="s">
        <v>74</v>
      </c>
      <c r="M7" s="194" t="s">
        <v>807</v>
      </c>
      <c r="N7" s="210"/>
      <c r="O7" s="397" t="s">
        <v>0</v>
      </c>
      <c r="P7" s="397" t="s">
        <v>73</v>
      </c>
      <c r="Q7" s="397" t="s">
        <v>74</v>
      </c>
      <c r="R7" s="194" t="s">
        <v>807</v>
      </c>
    </row>
    <row r="8" spans="1:18" s="299" customFormat="1" ht="4.5" customHeight="1">
      <c r="B8" s="300"/>
      <c r="C8" s="301"/>
      <c r="D8" s="310"/>
      <c r="E8" s="301"/>
      <c r="F8" s="301"/>
      <c r="G8" s="301"/>
      <c r="H8" s="301"/>
      <c r="I8" s="301"/>
      <c r="J8" s="301"/>
      <c r="K8" s="301"/>
      <c r="L8" s="301"/>
      <c r="M8" s="301"/>
      <c r="N8" s="301"/>
      <c r="O8" s="301"/>
      <c r="P8" s="301"/>
      <c r="Q8" s="301"/>
      <c r="R8" s="301"/>
    </row>
    <row r="9" spans="1:18" s="298" customFormat="1">
      <c r="B9" s="1649">
        <v>1</v>
      </c>
      <c r="C9" s="105" t="s">
        <v>297</v>
      </c>
      <c r="D9" s="311"/>
      <c r="E9" s="1047"/>
      <c r="F9" s="1047"/>
      <c r="G9" s="1047"/>
      <c r="H9" s="1048">
        <f>SUM(E9:G9)</f>
        <v>0</v>
      </c>
      <c r="I9" s="471"/>
      <c r="J9" s="1047"/>
      <c r="K9" s="1047"/>
      <c r="L9" s="1047"/>
      <c r="M9" s="1048">
        <f>SUM(J9:L9)</f>
        <v>0</v>
      </c>
      <c r="N9" s="471"/>
      <c r="O9" s="1047"/>
      <c r="P9" s="1047"/>
      <c r="Q9" s="1047"/>
      <c r="R9" s="1048">
        <f>SUM(O9:Q9)</f>
        <v>0</v>
      </c>
    </row>
    <row r="10" spans="1:18" s="298" customFormat="1">
      <c r="B10" s="1650">
        <v>2</v>
      </c>
      <c r="C10" s="106" t="s">
        <v>298</v>
      </c>
      <c r="D10" s="311"/>
      <c r="E10" s="825"/>
      <c r="F10" s="825"/>
      <c r="G10" s="825"/>
      <c r="H10" s="1049">
        <f t="shared" ref="H10:H23" si="0">SUM(E10:G10)</f>
        <v>0</v>
      </c>
      <c r="I10" s="471"/>
      <c r="J10" s="825"/>
      <c r="K10" s="825"/>
      <c r="L10" s="825"/>
      <c r="M10" s="1049">
        <f t="shared" ref="M10:M23" si="1">SUM(J10:L10)</f>
        <v>0</v>
      </c>
      <c r="N10" s="471"/>
      <c r="O10" s="825"/>
      <c r="P10" s="825"/>
      <c r="Q10" s="825"/>
      <c r="R10" s="1049">
        <f t="shared" ref="R10:R23" si="2">SUM(O10:Q10)</f>
        <v>0</v>
      </c>
    </row>
    <row r="11" spans="1:18" s="298" customFormat="1">
      <c r="B11" s="1650">
        <v>3</v>
      </c>
      <c r="C11" s="304" t="s">
        <v>299</v>
      </c>
      <c r="D11" s="311"/>
      <c r="E11" s="1415"/>
      <c r="F11" s="1415"/>
      <c r="G11" s="1415"/>
      <c r="H11" s="1231">
        <f t="shared" si="0"/>
        <v>0</v>
      </c>
      <c r="I11" s="471"/>
      <c r="J11" s="1415"/>
      <c r="K11" s="1415"/>
      <c r="L11" s="1415"/>
      <c r="M11" s="1231">
        <f t="shared" si="1"/>
        <v>0</v>
      </c>
      <c r="N11" s="471"/>
      <c r="O11" s="1415"/>
      <c r="P11" s="1415"/>
      <c r="Q11" s="1415"/>
      <c r="R11" s="1231">
        <f t="shared" si="2"/>
        <v>0</v>
      </c>
    </row>
    <row r="12" spans="1:18" s="298" customFormat="1">
      <c r="B12" s="1651">
        <v>4</v>
      </c>
      <c r="C12" s="304" t="s">
        <v>300</v>
      </c>
      <c r="D12" s="311"/>
      <c r="E12" s="1415"/>
      <c r="F12" s="1415"/>
      <c r="G12" s="1415"/>
      <c r="H12" s="1231">
        <f t="shared" si="0"/>
        <v>0</v>
      </c>
      <c r="I12" s="471"/>
      <c r="J12" s="1415"/>
      <c r="K12" s="1415"/>
      <c r="L12" s="1415"/>
      <c r="M12" s="1231">
        <f t="shared" si="1"/>
        <v>0</v>
      </c>
      <c r="N12" s="471"/>
      <c r="O12" s="1415"/>
      <c r="P12" s="1415"/>
      <c r="Q12" s="1415"/>
      <c r="R12" s="1231">
        <f t="shared" si="2"/>
        <v>0</v>
      </c>
    </row>
    <row r="13" spans="1:18" s="298" customFormat="1">
      <c r="B13" s="1650">
        <v>5</v>
      </c>
      <c r="C13" s="304" t="s">
        <v>301</v>
      </c>
      <c r="D13" s="311"/>
      <c r="E13" s="1415"/>
      <c r="F13" s="1415"/>
      <c r="G13" s="1415"/>
      <c r="H13" s="1231">
        <f t="shared" si="0"/>
        <v>0</v>
      </c>
      <c r="I13" s="471"/>
      <c r="J13" s="1415"/>
      <c r="K13" s="1415"/>
      <c r="L13" s="1415"/>
      <c r="M13" s="1231">
        <f t="shared" si="1"/>
        <v>0</v>
      </c>
      <c r="N13" s="471"/>
      <c r="O13" s="1415"/>
      <c r="P13" s="1415"/>
      <c r="Q13" s="1415"/>
      <c r="R13" s="1231">
        <f t="shared" si="2"/>
        <v>0</v>
      </c>
    </row>
    <row r="14" spans="1:18" s="298" customFormat="1">
      <c r="B14" s="1651">
        <v>6</v>
      </c>
      <c r="C14" s="304" t="s">
        <v>302</v>
      </c>
      <c r="D14" s="311"/>
      <c r="E14" s="1415"/>
      <c r="F14" s="1415"/>
      <c r="G14" s="1415"/>
      <c r="H14" s="1231">
        <f t="shared" si="0"/>
        <v>0</v>
      </c>
      <c r="I14" s="471"/>
      <c r="J14" s="1415"/>
      <c r="K14" s="1415"/>
      <c r="L14" s="1415"/>
      <c r="M14" s="1231">
        <f t="shared" si="1"/>
        <v>0</v>
      </c>
      <c r="N14" s="471"/>
      <c r="O14" s="1415"/>
      <c r="P14" s="1415"/>
      <c r="Q14" s="1415"/>
      <c r="R14" s="1231">
        <f t="shared" si="2"/>
        <v>0</v>
      </c>
    </row>
    <row r="15" spans="1:18" s="298" customFormat="1">
      <c r="B15" s="1650">
        <v>7</v>
      </c>
      <c r="C15" s="304" t="s">
        <v>171</v>
      </c>
      <c r="D15" s="311"/>
      <c r="E15" s="1415"/>
      <c r="F15" s="1415"/>
      <c r="G15" s="1415"/>
      <c r="H15" s="1231">
        <f t="shared" si="0"/>
        <v>0</v>
      </c>
      <c r="I15" s="471"/>
      <c r="J15" s="1415"/>
      <c r="K15" s="1415"/>
      <c r="L15" s="1415"/>
      <c r="M15" s="1231">
        <f t="shared" si="1"/>
        <v>0</v>
      </c>
      <c r="N15" s="471"/>
      <c r="O15" s="1415"/>
      <c r="P15" s="1415"/>
      <c r="Q15" s="1415"/>
      <c r="R15" s="1231">
        <f t="shared" si="2"/>
        <v>0</v>
      </c>
    </row>
    <row r="16" spans="1:18" s="298" customFormat="1">
      <c r="B16" s="1651">
        <v>8</v>
      </c>
      <c r="C16" s="304" t="s">
        <v>303</v>
      </c>
      <c r="D16" s="311"/>
      <c r="E16" s="1415"/>
      <c r="F16" s="1415"/>
      <c r="G16" s="1415"/>
      <c r="H16" s="1231">
        <f t="shared" si="0"/>
        <v>0</v>
      </c>
      <c r="I16" s="471"/>
      <c r="J16" s="1415"/>
      <c r="K16" s="1415"/>
      <c r="L16" s="1415"/>
      <c r="M16" s="1231">
        <f t="shared" si="1"/>
        <v>0</v>
      </c>
      <c r="N16" s="471"/>
      <c r="O16" s="1415"/>
      <c r="P16" s="1415"/>
      <c r="Q16" s="1415"/>
      <c r="R16" s="1231">
        <f t="shared" si="2"/>
        <v>0</v>
      </c>
    </row>
    <row r="17" spans="2:18" s="298" customFormat="1">
      <c r="B17" s="1650">
        <v>9</v>
      </c>
      <c r="C17" s="304" t="s">
        <v>304</v>
      </c>
      <c r="D17" s="311"/>
      <c r="E17" s="1415"/>
      <c r="F17" s="1415"/>
      <c r="G17" s="1415"/>
      <c r="H17" s="1231">
        <f t="shared" si="0"/>
        <v>0</v>
      </c>
      <c r="I17" s="471"/>
      <c r="J17" s="1415"/>
      <c r="K17" s="1415"/>
      <c r="L17" s="1415"/>
      <c r="M17" s="1231">
        <f t="shared" si="1"/>
        <v>0</v>
      </c>
      <c r="N17" s="471"/>
      <c r="O17" s="1415"/>
      <c r="P17" s="1415"/>
      <c r="Q17" s="1415"/>
      <c r="R17" s="1231">
        <f t="shared" si="2"/>
        <v>0</v>
      </c>
    </row>
    <row r="18" spans="2:18" s="298" customFormat="1">
      <c r="B18" s="1651">
        <v>10</v>
      </c>
      <c r="C18" s="304" t="s">
        <v>305</v>
      </c>
      <c r="D18" s="311"/>
      <c r="E18" s="1415"/>
      <c r="F18" s="1415"/>
      <c r="G18" s="1415"/>
      <c r="H18" s="1231">
        <f t="shared" si="0"/>
        <v>0</v>
      </c>
      <c r="I18" s="471"/>
      <c r="J18" s="1415"/>
      <c r="K18" s="1415"/>
      <c r="L18" s="1415"/>
      <c r="M18" s="1231">
        <f t="shared" si="1"/>
        <v>0</v>
      </c>
      <c r="N18" s="471"/>
      <c r="O18" s="1415"/>
      <c r="P18" s="1415"/>
      <c r="Q18" s="1415"/>
      <c r="R18" s="1231">
        <f t="shared" si="2"/>
        <v>0</v>
      </c>
    </row>
    <row r="19" spans="2:18" s="298" customFormat="1">
      <c r="B19" s="1650">
        <v>11</v>
      </c>
      <c r="C19" s="304" t="s">
        <v>307</v>
      </c>
      <c r="D19" s="401"/>
      <c r="E19" s="1415"/>
      <c r="F19" s="1415"/>
      <c r="G19" s="1415"/>
      <c r="H19" s="1231">
        <f t="shared" si="0"/>
        <v>0</v>
      </c>
      <c r="I19" s="471"/>
      <c r="J19" s="1415"/>
      <c r="K19" s="1415"/>
      <c r="L19" s="1415"/>
      <c r="M19" s="1231">
        <f t="shared" si="1"/>
        <v>0</v>
      </c>
      <c r="N19" s="471"/>
      <c r="O19" s="1415"/>
      <c r="P19" s="1415"/>
      <c r="Q19" s="1415"/>
      <c r="R19" s="1231">
        <f t="shared" si="2"/>
        <v>0</v>
      </c>
    </row>
    <row r="20" spans="2:18" s="298" customFormat="1">
      <c r="B20" s="1650">
        <v>12</v>
      </c>
      <c r="C20" s="304" t="s">
        <v>306</v>
      </c>
      <c r="D20" s="311"/>
      <c r="E20" s="1415"/>
      <c r="F20" s="1415"/>
      <c r="G20" s="1415"/>
      <c r="H20" s="1231">
        <f t="shared" si="0"/>
        <v>0</v>
      </c>
      <c r="I20" s="471"/>
      <c r="J20" s="1415"/>
      <c r="K20" s="1415"/>
      <c r="L20" s="1415"/>
      <c r="M20" s="1231">
        <f t="shared" si="1"/>
        <v>0</v>
      </c>
      <c r="N20" s="471"/>
      <c r="O20" s="1415"/>
      <c r="P20" s="1415"/>
      <c r="Q20" s="1415"/>
      <c r="R20" s="1231">
        <f t="shared" si="2"/>
        <v>0</v>
      </c>
    </row>
    <row r="21" spans="2:18" s="298" customFormat="1">
      <c r="B21" s="1650">
        <v>13</v>
      </c>
      <c r="C21" s="304" t="s">
        <v>308</v>
      </c>
      <c r="D21" s="311"/>
      <c r="E21" s="1415"/>
      <c r="F21" s="1415"/>
      <c r="G21" s="1415"/>
      <c r="H21" s="1231">
        <f t="shared" si="0"/>
        <v>0</v>
      </c>
      <c r="I21" s="471"/>
      <c r="J21" s="1415"/>
      <c r="K21" s="1415"/>
      <c r="L21" s="1415"/>
      <c r="M21" s="1231">
        <f t="shared" si="1"/>
        <v>0</v>
      </c>
      <c r="N21" s="471"/>
      <c r="O21" s="1415"/>
      <c r="P21" s="1415"/>
      <c r="Q21" s="1415"/>
      <c r="R21" s="1231">
        <f t="shared" si="2"/>
        <v>0</v>
      </c>
    </row>
    <row r="22" spans="2:18" s="298" customFormat="1">
      <c r="B22" s="1651">
        <v>14</v>
      </c>
      <c r="C22" s="304" t="s">
        <v>278</v>
      </c>
      <c r="D22" s="311"/>
      <c r="E22" s="1415"/>
      <c r="F22" s="1415"/>
      <c r="G22" s="1415"/>
      <c r="H22" s="1231">
        <f t="shared" si="0"/>
        <v>0</v>
      </c>
      <c r="I22" s="471"/>
      <c r="J22" s="1415"/>
      <c r="K22" s="1415"/>
      <c r="L22" s="1415"/>
      <c r="M22" s="1231">
        <f t="shared" si="1"/>
        <v>0</v>
      </c>
      <c r="N22" s="471"/>
      <c r="O22" s="1415"/>
      <c r="P22" s="1415"/>
      <c r="Q22" s="1415"/>
      <c r="R22" s="1231">
        <f t="shared" si="2"/>
        <v>0</v>
      </c>
    </row>
    <row r="23" spans="2:18" s="298" customFormat="1">
      <c r="B23" s="1650">
        <v>15</v>
      </c>
      <c r="C23" s="106" t="s">
        <v>282</v>
      </c>
      <c r="D23" s="311"/>
      <c r="E23" s="825"/>
      <c r="F23" s="825"/>
      <c r="G23" s="825"/>
      <c r="H23" s="1049">
        <f t="shared" si="0"/>
        <v>0</v>
      </c>
      <c r="I23" s="471"/>
      <c r="J23" s="825"/>
      <c r="K23" s="825"/>
      <c r="L23" s="825"/>
      <c r="M23" s="1049">
        <f t="shared" si="1"/>
        <v>0</v>
      </c>
      <c r="N23" s="471"/>
      <c r="O23" s="825"/>
      <c r="P23" s="825"/>
      <c r="Q23" s="825"/>
      <c r="R23" s="1049">
        <f t="shared" si="2"/>
        <v>0</v>
      </c>
    </row>
    <row r="24" spans="2:18" s="298" customFormat="1" ht="4.5" customHeight="1">
      <c r="B24" s="1651"/>
      <c r="C24" s="106"/>
      <c r="D24" s="311"/>
      <c r="E24" s="825"/>
      <c r="F24" s="825"/>
      <c r="G24" s="825"/>
      <c r="H24" s="825"/>
      <c r="I24" s="471"/>
      <c r="J24" s="825"/>
      <c r="K24" s="825"/>
      <c r="L24" s="825"/>
      <c r="M24" s="825"/>
      <c r="N24" s="471"/>
      <c r="O24" s="825"/>
      <c r="P24" s="825"/>
      <c r="Q24" s="825"/>
      <c r="R24" s="825"/>
    </row>
    <row r="25" spans="2:18" s="210" customFormat="1">
      <c r="B25" s="1652">
        <v>16</v>
      </c>
      <c r="C25" s="305" t="s">
        <v>336</v>
      </c>
      <c r="D25" s="312"/>
      <c r="E25" s="964">
        <f>E9-E14-'EDA N6-53 TPE'!H15</f>
        <v>0</v>
      </c>
      <c r="F25" s="964">
        <f>F9-F14-('EDA N6-53 TPE'!H23+'EDA N6-53 TPE'!H31)</f>
        <v>0</v>
      </c>
      <c r="G25" s="964">
        <f>G9-G14-('EDA N6-53 TPE'!H39+'EDA N6-53 TPE'!H47)</f>
        <v>0</v>
      </c>
      <c r="H25" s="964">
        <f>SUM(E25:G25)</f>
        <v>0</v>
      </c>
      <c r="I25" s="471"/>
      <c r="J25" s="964">
        <f>J9-J14-'EDA N6-53 TPE'!H64</f>
        <v>0</v>
      </c>
      <c r="K25" s="964">
        <f>K9-K14-('EDA N6-53 TPE'!H72+'EDA N6-53 TPE'!H80)</f>
        <v>0</v>
      </c>
      <c r="L25" s="964">
        <f>L9-L14-('EDA N6-53 TPE'!H88+'EDA N6-53 TPE'!H96)</f>
        <v>0</v>
      </c>
      <c r="M25" s="964">
        <f>SUM(J25:L25)</f>
        <v>0</v>
      </c>
      <c r="N25" s="471"/>
      <c r="O25" s="964">
        <f>O9-O14-'EDA N6-53 TPE'!H113</f>
        <v>0</v>
      </c>
      <c r="P25" s="964">
        <f>P9-P14-('EDA N6-53 TPE'!H121+'EDA N6-53 TPE'!H129)</f>
        <v>0</v>
      </c>
      <c r="Q25" s="964">
        <f>Q9-Q14-('EDA N6-53 TPE'!H137+'EDA N6-53 TPE'!H145)</f>
        <v>0</v>
      </c>
      <c r="R25" s="964">
        <f>SUM(O25:Q25)</f>
        <v>0</v>
      </c>
    </row>
    <row r="26" spans="2:18" s="210" customFormat="1">
      <c r="B26" s="1652">
        <v>17</v>
      </c>
      <c r="C26" s="305" t="s">
        <v>326</v>
      </c>
      <c r="D26" s="312"/>
      <c r="E26" s="964">
        <f>E9+E10+E11+E12+E13-E14-E15-E16-E17-E18-E19-E20+E21+E22-E23</f>
        <v>0</v>
      </c>
      <c r="F26" s="964">
        <f t="shared" ref="F26:H26" si="3">F9+F10+F11+F12+F13-F14-F15-F16-F17-F18-F19-F20+F21+F22-F23</f>
        <v>0</v>
      </c>
      <c r="G26" s="964">
        <f t="shared" si="3"/>
        <v>0</v>
      </c>
      <c r="H26" s="964">
        <f t="shared" si="3"/>
        <v>0</v>
      </c>
      <c r="I26" s="471"/>
      <c r="J26" s="964">
        <f>J9+J10+J11+J12+J13-J14-J15-J16-J17-J18-J19-J20-J21+J22-J23</f>
        <v>0</v>
      </c>
      <c r="K26" s="964">
        <f>K9+K10+K11+K12+K13-K14-K15-K16-K17-K18-K19-K20-K21+K22-K23</f>
        <v>0</v>
      </c>
      <c r="L26" s="964">
        <f>L9+L10+L11+L12+L13-L14-L15-L16-L17-L18-L19-L20-L21+L22-L23</f>
        <v>0</v>
      </c>
      <c r="M26" s="964">
        <f>M9+M10+M11+M12+M13-M14-M15-M16-M17-M18-M19-M20-M21+M22-M23</f>
        <v>0</v>
      </c>
      <c r="N26" s="471"/>
      <c r="O26" s="964">
        <f>O9+O10+O11+O12+O13-O14-O15-O16-O17-O18-O19-O20-O21+O22-O23</f>
        <v>0</v>
      </c>
      <c r="P26" s="964">
        <f>P9+P10+P11+P12+P13-P14-P15-P16-P17-P18-P19-P20-P21+P22-P23</f>
        <v>0</v>
      </c>
      <c r="Q26" s="964">
        <f>Q9+Q10+Q11+Q12+Q13-Q14-Q15-Q16-Q17-Q18-Q19-Q20-Q21+Q22-Q23</f>
        <v>0</v>
      </c>
      <c r="R26" s="964">
        <f>R9+R10+R11+R12+R13-R14-R15-R16-R17-R18-R19-R20-R21+R22-R23</f>
        <v>0</v>
      </c>
    </row>
    <row r="27" spans="2:18" s="298" customFormat="1" ht="4.5" customHeight="1">
      <c r="B27" s="1651"/>
      <c r="C27" s="106"/>
      <c r="D27" s="311"/>
      <c r="E27" s="825"/>
      <c r="F27" s="825"/>
      <c r="G27" s="825"/>
      <c r="H27" s="825"/>
      <c r="I27" s="471"/>
      <c r="J27" s="825"/>
      <c r="K27" s="825"/>
      <c r="L27" s="825"/>
      <c r="M27" s="825"/>
      <c r="N27" s="471"/>
      <c r="O27" s="825"/>
      <c r="P27" s="825"/>
      <c r="Q27" s="825"/>
      <c r="R27" s="825"/>
    </row>
    <row r="28" spans="2:18" s="298" customFormat="1">
      <c r="B28" s="1650">
        <v>18</v>
      </c>
      <c r="C28" s="304" t="s">
        <v>309</v>
      </c>
      <c r="D28" s="311"/>
      <c r="E28" s="1415"/>
      <c r="F28" s="1415"/>
      <c r="G28" s="1415"/>
      <c r="H28" s="1231">
        <f>SUM(E28:G28)</f>
        <v>0</v>
      </c>
      <c r="I28" s="471"/>
      <c r="J28" s="1415"/>
      <c r="K28" s="1415"/>
      <c r="L28" s="1415"/>
      <c r="M28" s="1231">
        <f>SUM(J28:L28)</f>
        <v>0</v>
      </c>
      <c r="N28" s="471"/>
      <c r="O28" s="1415"/>
      <c r="P28" s="1415"/>
      <c r="Q28" s="1415"/>
      <c r="R28" s="1231">
        <f>SUM(O28:Q28)</f>
        <v>0</v>
      </c>
    </row>
    <row r="29" spans="2:18" s="298" customFormat="1">
      <c r="B29" s="1650">
        <v>19</v>
      </c>
      <c r="C29" s="304" t="s">
        <v>310</v>
      </c>
      <c r="D29" s="311"/>
      <c r="E29" s="1415"/>
      <c r="F29" s="1415"/>
      <c r="G29" s="1415"/>
      <c r="H29" s="1231">
        <f>SUM(E29:G29)</f>
        <v>0</v>
      </c>
      <c r="I29" s="471"/>
      <c r="J29" s="1415"/>
      <c r="K29" s="1415"/>
      <c r="L29" s="1415"/>
      <c r="M29" s="1231">
        <f>SUM(J29:L29)</f>
        <v>0</v>
      </c>
      <c r="N29" s="471"/>
      <c r="O29" s="1415"/>
      <c r="P29" s="1415"/>
      <c r="Q29" s="1415"/>
      <c r="R29" s="1231">
        <f>SUM(O29:Q29)</f>
        <v>0</v>
      </c>
    </row>
    <row r="30" spans="2:18" s="298" customFormat="1" ht="4.5" customHeight="1">
      <c r="B30" s="1651"/>
      <c r="C30" s="106"/>
      <c r="D30" s="311"/>
      <c r="E30" s="825"/>
      <c r="F30" s="825"/>
      <c r="G30" s="825"/>
      <c r="H30" s="825"/>
      <c r="I30" s="471"/>
      <c r="J30" s="825"/>
      <c r="K30" s="825"/>
      <c r="L30" s="825"/>
      <c r="M30" s="825"/>
      <c r="N30" s="471"/>
      <c r="O30" s="825"/>
      <c r="P30" s="825"/>
      <c r="Q30" s="825"/>
      <c r="R30" s="825"/>
    </row>
    <row r="31" spans="2:18" s="210" customFormat="1">
      <c r="B31" s="1652">
        <v>20</v>
      </c>
      <c r="C31" s="305" t="s">
        <v>327</v>
      </c>
      <c r="D31" s="312"/>
      <c r="E31" s="964">
        <f>E26-E28-E29</f>
        <v>0</v>
      </c>
      <c r="F31" s="964">
        <f>F26-F28-F29</f>
        <v>0</v>
      </c>
      <c r="G31" s="964">
        <f>G26-G28-G29</f>
        <v>0</v>
      </c>
      <c r="H31" s="964">
        <f>H26-H28-H29</f>
        <v>0</v>
      </c>
      <c r="I31" s="471"/>
      <c r="J31" s="964">
        <f>J26-J28-J29</f>
        <v>0</v>
      </c>
      <c r="K31" s="964">
        <f>K26-K28-K29</f>
        <v>0</v>
      </c>
      <c r="L31" s="964">
        <f>L26-L28-L29</f>
        <v>0</v>
      </c>
      <c r="M31" s="964">
        <f>M26-M28-M29</f>
        <v>0</v>
      </c>
      <c r="N31" s="471"/>
      <c r="O31" s="964">
        <f>O26-O28-O29</f>
        <v>0</v>
      </c>
      <c r="P31" s="964">
        <f>P26-P28-P29</f>
        <v>0</v>
      </c>
      <c r="Q31" s="964">
        <f>Q26-Q28-Q29</f>
        <v>0</v>
      </c>
      <c r="R31" s="964">
        <f>R26-R28-R29</f>
        <v>0</v>
      </c>
    </row>
    <row r="32" spans="2:18" s="298" customFormat="1" ht="4.5" customHeight="1">
      <c r="B32" s="1651"/>
      <c r="C32" s="106"/>
      <c r="D32" s="311"/>
      <c r="E32" s="825"/>
      <c r="F32" s="825"/>
      <c r="G32" s="825"/>
      <c r="H32" s="825"/>
      <c r="I32" s="471"/>
      <c r="J32" s="825"/>
      <c r="K32" s="825"/>
      <c r="L32" s="825"/>
      <c r="M32" s="825"/>
      <c r="N32" s="471"/>
      <c r="O32" s="825"/>
      <c r="P32" s="825"/>
      <c r="Q32" s="825"/>
      <c r="R32" s="825"/>
    </row>
    <row r="33" spans="2:18" s="298" customFormat="1">
      <c r="B33" s="1650">
        <v>21</v>
      </c>
      <c r="C33" s="304" t="s">
        <v>311</v>
      </c>
      <c r="D33" s="311"/>
      <c r="E33" s="1415"/>
      <c r="F33" s="1415"/>
      <c r="G33" s="1415"/>
      <c r="H33" s="1231">
        <f>SUM(E33:G33)</f>
        <v>0</v>
      </c>
      <c r="I33" s="471"/>
      <c r="J33" s="1415"/>
      <c r="K33" s="1415"/>
      <c r="L33" s="1415"/>
      <c r="M33" s="1231">
        <f>SUM(J33:L33)</f>
        <v>0</v>
      </c>
      <c r="N33" s="471"/>
      <c r="O33" s="1415"/>
      <c r="P33" s="1415"/>
      <c r="Q33" s="1415"/>
      <c r="R33" s="1231">
        <f>SUM(O33:Q33)</f>
        <v>0</v>
      </c>
    </row>
    <row r="34" spans="2:18" s="298" customFormat="1">
      <c r="B34" s="1650">
        <v>22</v>
      </c>
      <c r="C34" s="304" t="s">
        <v>312</v>
      </c>
      <c r="D34" s="311"/>
      <c r="E34" s="1415"/>
      <c r="F34" s="1415"/>
      <c r="G34" s="1415"/>
      <c r="H34" s="1231">
        <f>SUM(E34:G34)</f>
        <v>0</v>
      </c>
      <c r="I34" s="471"/>
      <c r="J34" s="1415"/>
      <c r="K34" s="1415"/>
      <c r="L34" s="1415"/>
      <c r="M34" s="1231">
        <f>SUM(J34:L34)</f>
        <v>0</v>
      </c>
      <c r="N34" s="471"/>
      <c r="O34" s="1415"/>
      <c r="P34" s="1415"/>
      <c r="Q34" s="1415"/>
      <c r="R34" s="1231">
        <f>SUM(O34:Q34)</f>
        <v>0</v>
      </c>
    </row>
    <row r="35" spans="2:18" s="298" customFormat="1" ht="4.5" customHeight="1">
      <c r="B35" s="1651"/>
      <c r="C35" s="106"/>
      <c r="D35" s="311"/>
      <c r="E35" s="825"/>
      <c r="F35" s="825"/>
      <c r="G35" s="825"/>
      <c r="H35" s="825"/>
      <c r="I35" s="471"/>
      <c r="J35" s="825"/>
      <c r="K35" s="825"/>
      <c r="L35" s="825"/>
      <c r="M35" s="825"/>
      <c r="N35" s="471"/>
      <c r="O35" s="825"/>
      <c r="P35" s="825"/>
      <c r="Q35" s="825"/>
      <c r="R35" s="825"/>
    </row>
    <row r="36" spans="2:18" s="210" customFormat="1">
      <c r="B36" s="1652">
        <v>23</v>
      </c>
      <c r="C36" s="305" t="s">
        <v>313</v>
      </c>
      <c r="D36" s="312"/>
      <c r="E36" s="964">
        <f>E31+E33-E34</f>
        <v>0</v>
      </c>
      <c r="F36" s="964">
        <f>F31+F33-F34</f>
        <v>0</v>
      </c>
      <c r="G36" s="964">
        <f>G31+G33-G34</f>
        <v>0</v>
      </c>
      <c r="H36" s="964">
        <f>H31+H33-H34</f>
        <v>0</v>
      </c>
      <c r="I36" s="471"/>
      <c r="J36" s="964">
        <f>J31+J33-J34</f>
        <v>0</v>
      </c>
      <c r="K36" s="964">
        <f>K31+K33-K34</f>
        <v>0</v>
      </c>
      <c r="L36" s="964">
        <f>L31+L33-L34</f>
        <v>0</v>
      </c>
      <c r="M36" s="964">
        <f>M31+M33-M34</f>
        <v>0</v>
      </c>
      <c r="N36" s="471"/>
      <c r="O36" s="964">
        <f>O31+O33-O34</f>
        <v>0</v>
      </c>
      <c r="P36" s="964">
        <f>P31+P33-P34</f>
        <v>0</v>
      </c>
      <c r="Q36" s="964">
        <f>Q31+Q33-Q34</f>
        <v>0</v>
      </c>
      <c r="R36" s="964">
        <f>R31+R33-R34</f>
        <v>0</v>
      </c>
    </row>
    <row r="37" spans="2:18" s="298" customFormat="1" ht="4.5" customHeight="1">
      <c r="B37" s="1651"/>
      <c r="C37" s="106"/>
      <c r="D37" s="311"/>
      <c r="E37" s="825"/>
      <c r="F37" s="825"/>
      <c r="G37" s="825"/>
      <c r="H37" s="825"/>
      <c r="I37" s="471"/>
      <c r="J37" s="825"/>
      <c r="K37" s="825"/>
      <c r="L37" s="825"/>
      <c r="M37" s="825"/>
      <c r="N37" s="471"/>
      <c r="O37" s="825"/>
      <c r="P37" s="825"/>
      <c r="Q37" s="825"/>
      <c r="R37" s="825"/>
    </row>
    <row r="38" spans="2:18" s="298" customFormat="1">
      <c r="B38" s="1650">
        <v>24</v>
      </c>
      <c r="C38" s="304" t="s">
        <v>296</v>
      </c>
      <c r="D38" s="311"/>
      <c r="E38" s="1415"/>
      <c r="F38" s="1415"/>
      <c r="G38" s="1415"/>
      <c r="H38" s="1231">
        <f>SUM(E38:G38)</f>
        <v>0</v>
      </c>
      <c r="I38" s="471"/>
      <c r="J38" s="1415"/>
      <c r="K38" s="1415"/>
      <c r="L38" s="1415"/>
      <c r="M38" s="1231">
        <f>SUM(J38:L38)</f>
        <v>0</v>
      </c>
      <c r="N38" s="471"/>
      <c r="O38" s="1415"/>
      <c r="P38" s="1415"/>
      <c r="Q38" s="1415"/>
      <c r="R38" s="1231">
        <f>SUM(O38:Q38)</f>
        <v>0</v>
      </c>
    </row>
    <row r="39" spans="2:18" s="298" customFormat="1" ht="4.5" customHeight="1">
      <c r="B39" s="1651"/>
      <c r="C39" s="106"/>
      <c r="D39" s="311"/>
      <c r="E39" s="825"/>
      <c r="F39" s="825"/>
      <c r="G39" s="825"/>
      <c r="H39" s="825"/>
      <c r="I39" s="471"/>
      <c r="J39" s="825"/>
      <c r="K39" s="825"/>
      <c r="L39" s="825"/>
      <c r="M39" s="825"/>
      <c r="N39" s="471"/>
      <c r="O39" s="825"/>
      <c r="P39" s="825"/>
      <c r="Q39" s="825"/>
      <c r="R39" s="825"/>
    </row>
    <row r="40" spans="2:18" s="210" customFormat="1">
      <c r="B40" s="1652">
        <v>25</v>
      </c>
      <c r="C40" s="305" t="s">
        <v>261</v>
      </c>
      <c r="D40" s="312"/>
      <c r="E40" s="964">
        <f>E36-E38</f>
        <v>0</v>
      </c>
      <c r="F40" s="964">
        <f>F36-F38</f>
        <v>0</v>
      </c>
      <c r="G40" s="964">
        <f>G36-G38</f>
        <v>0</v>
      </c>
      <c r="H40" s="964">
        <f>H36-H38</f>
        <v>0</v>
      </c>
      <c r="I40" s="471"/>
      <c r="J40" s="964">
        <f>J36-J38</f>
        <v>0</v>
      </c>
      <c r="K40" s="964">
        <f>K36-K38</f>
        <v>0</v>
      </c>
      <c r="L40" s="964">
        <f>L36-L38</f>
        <v>0</v>
      </c>
      <c r="M40" s="964">
        <f>M36-M38</f>
        <v>0</v>
      </c>
      <c r="N40" s="471"/>
      <c r="O40" s="964">
        <f>O36-O38</f>
        <v>0</v>
      </c>
      <c r="P40" s="964">
        <f>P36-P38</f>
        <v>0</v>
      </c>
      <c r="Q40" s="964">
        <f>Q36-Q38</f>
        <v>0</v>
      </c>
      <c r="R40" s="964">
        <f>R36-R38</f>
        <v>0</v>
      </c>
    </row>
    <row r="42" spans="2:18">
      <c r="R42" s="1127" t="s">
        <v>169</v>
      </c>
    </row>
    <row r="43" spans="2:18">
      <c r="B43" s="3351" t="s">
        <v>45</v>
      </c>
      <c r="C43" s="946" t="s">
        <v>364</v>
      </c>
      <c r="D43" s="472"/>
      <c r="E43" s="523">
        <f>E44+E46-E45</f>
        <v>0</v>
      </c>
      <c r="F43" s="523">
        <f>F44+F46-F45</f>
        <v>0</v>
      </c>
      <c r="G43" s="523">
        <f>G44+G46-G45</f>
        <v>0</v>
      </c>
      <c r="H43" s="523">
        <f>H44+H46-H45</f>
        <v>0</v>
      </c>
      <c r="J43" s="523">
        <f>J44+J46-J45</f>
        <v>0</v>
      </c>
      <c r="K43" s="523">
        <f>K44+K46-K45</f>
        <v>0</v>
      </c>
      <c r="L43" s="523">
        <f>L44+L46-L45</f>
        <v>0</v>
      </c>
      <c r="M43" s="523">
        <f>M44+M46-M45</f>
        <v>0</v>
      </c>
      <c r="O43" s="523">
        <f>O44+O46-O45</f>
        <v>0</v>
      </c>
      <c r="P43" s="523">
        <f>P44+P46-P45</f>
        <v>0</v>
      </c>
      <c r="Q43" s="523">
        <f>Q44+Q46-Q45</f>
        <v>0</v>
      </c>
      <c r="R43" s="523">
        <f>R44+R46-R45</f>
        <v>0</v>
      </c>
    </row>
    <row r="44" spans="2:18">
      <c r="B44" s="3125"/>
      <c r="C44" s="954" t="s">
        <v>365</v>
      </c>
      <c r="E44" s="956"/>
      <c r="F44" s="956"/>
      <c r="G44" s="956"/>
      <c r="H44" s="524">
        <f>SUM(E44:G44)</f>
        <v>0</v>
      </c>
      <c r="J44" s="956"/>
      <c r="K44" s="956"/>
      <c r="L44" s="956"/>
      <c r="M44" s="524">
        <f>SUM(J44:L44)</f>
        <v>0</v>
      </c>
      <c r="O44" s="956"/>
      <c r="P44" s="956"/>
      <c r="Q44" s="956"/>
      <c r="R44" s="524">
        <f>SUM(O44:Q44)</f>
        <v>0</v>
      </c>
    </row>
    <row r="45" spans="2:18">
      <c r="B45" s="3125"/>
      <c r="C45" s="957" t="s">
        <v>366</v>
      </c>
      <c r="E45" s="941"/>
      <c r="F45" s="941"/>
      <c r="G45" s="941"/>
      <c r="H45" s="525">
        <f>SUM(E45:G45)</f>
        <v>0</v>
      </c>
      <c r="J45" s="941"/>
      <c r="K45" s="941"/>
      <c r="L45" s="941"/>
      <c r="M45" s="525">
        <f>SUM(J45:L45)</f>
        <v>0</v>
      </c>
      <c r="O45" s="941"/>
      <c r="P45" s="941"/>
      <c r="Q45" s="941"/>
      <c r="R45" s="525">
        <f>SUM(O45:Q45)</f>
        <v>0</v>
      </c>
    </row>
    <row r="46" spans="2:18">
      <c r="B46" s="3125"/>
      <c r="C46" s="555" t="s">
        <v>367</v>
      </c>
      <c r="E46" s="942"/>
      <c r="F46" s="942"/>
      <c r="G46" s="942"/>
      <c r="H46" s="526">
        <f>SUM(E46:G46)</f>
        <v>0</v>
      </c>
      <c r="J46" s="942"/>
      <c r="K46" s="942"/>
      <c r="L46" s="942"/>
      <c r="M46" s="526">
        <f>SUM(J46:L46)</f>
        <v>0</v>
      </c>
      <c r="O46" s="942"/>
      <c r="P46" s="942"/>
      <c r="Q46" s="942"/>
      <c r="R46" s="526">
        <f>SUM(O46:Q46)</f>
        <v>0</v>
      </c>
    </row>
    <row r="47" spans="2:18">
      <c r="B47" s="3125"/>
      <c r="C47" s="946" t="s">
        <v>369</v>
      </c>
      <c r="E47" s="523">
        <f>SUM(E48:E49)</f>
        <v>0</v>
      </c>
      <c r="F47" s="523">
        <f>SUM(F48:F49)</f>
        <v>0</v>
      </c>
      <c r="G47" s="523">
        <f>SUM(G48:G49)</f>
        <v>0</v>
      </c>
      <c r="H47" s="523">
        <f>SUM(H48:H49)</f>
        <v>0</v>
      </c>
      <c r="J47" s="523">
        <f>SUM(J48:J49)</f>
        <v>0</v>
      </c>
      <c r="K47" s="523">
        <f>SUM(K48:K49)</f>
        <v>0</v>
      </c>
      <c r="L47" s="523">
        <f>SUM(L48:L49)</f>
        <v>0</v>
      </c>
      <c r="M47" s="523">
        <f>SUM(M48:M49)</f>
        <v>0</v>
      </c>
      <c r="O47" s="523">
        <f>SUM(O48:O49)</f>
        <v>0</v>
      </c>
      <c r="P47" s="523">
        <f>SUM(P48:P49)</f>
        <v>0</v>
      </c>
      <c r="Q47" s="523">
        <f>SUM(Q48:Q49)</f>
        <v>0</v>
      </c>
      <c r="R47" s="523">
        <f>SUM(R48:R49)</f>
        <v>0</v>
      </c>
    </row>
    <row r="48" spans="2:18">
      <c r="B48" s="3125"/>
      <c r="C48" s="1653" t="s">
        <v>384</v>
      </c>
      <c r="E48" s="941"/>
      <c r="F48" s="941"/>
      <c r="G48" s="941"/>
      <c r="H48" s="525">
        <f>SUM(E48:G48)</f>
        <v>0</v>
      </c>
      <c r="J48" s="941"/>
      <c r="K48" s="941"/>
      <c r="L48" s="941"/>
      <c r="M48" s="525">
        <f>SUM(J48:L48)</f>
        <v>0</v>
      </c>
      <c r="O48" s="941"/>
      <c r="P48" s="941"/>
      <c r="Q48" s="941"/>
      <c r="R48" s="525">
        <f>SUM(O48:Q48)</f>
        <v>0</v>
      </c>
    </row>
    <row r="49" spans="2:18">
      <c r="B49" s="3125"/>
      <c r="C49" s="574" t="s">
        <v>368</v>
      </c>
      <c r="E49" s="941"/>
      <c r="F49" s="941"/>
      <c r="G49" s="941"/>
      <c r="H49" s="525">
        <f>SUM(E49:G49)</f>
        <v>0</v>
      </c>
      <c r="J49" s="941"/>
      <c r="K49" s="941"/>
      <c r="L49" s="941"/>
      <c r="M49" s="525">
        <f>SUM(J49:L49)</f>
        <v>0</v>
      </c>
      <c r="O49" s="941"/>
      <c r="P49" s="941"/>
      <c r="Q49" s="941"/>
      <c r="R49" s="525">
        <f>SUM(O49:Q49)</f>
        <v>0</v>
      </c>
    </row>
    <row r="50" spans="2:18">
      <c r="B50" s="3125"/>
      <c r="C50" s="946" t="s">
        <v>370</v>
      </c>
      <c r="E50" s="523">
        <f>SUM(E51:E53)</f>
        <v>0</v>
      </c>
      <c r="F50" s="523">
        <f>SUM(F51:F53)</f>
        <v>0</v>
      </c>
      <c r="G50" s="523">
        <f>SUM(G51:G53)</f>
        <v>0</v>
      </c>
      <c r="H50" s="523">
        <f>SUM(H51:H53)</f>
        <v>0</v>
      </c>
      <c r="J50" s="523">
        <f>SUM(J51:J53)</f>
        <v>0</v>
      </c>
      <c r="K50" s="523">
        <f>SUM(K51:K53)</f>
        <v>0</v>
      </c>
      <c r="L50" s="523">
        <f>SUM(L51:L53)</f>
        <v>0</v>
      </c>
      <c r="M50" s="523">
        <f>SUM(M51:M53)</f>
        <v>0</v>
      </c>
      <c r="O50" s="523">
        <f>SUM(O51:O53)</f>
        <v>0</v>
      </c>
      <c r="P50" s="523">
        <f>SUM(P51:P53)</f>
        <v>0</v>
      </c>
      <c r="Q50" s="523">
        <f>SUM(Q51:Q53)</f>
        <v>0</v>
      </c>
      <c r="R50" s="523">
        <f>SUM(R51:R53)</f>
        <v>0</v>
      </c>
    </row>
    <row r="51" spans="2:18">
      <c r="B51" s="3125"/>
      <c r="C51" s="1653" t="s">
        <v>385</v>
      </c>
      <c r="E51" s="941"/>
      <c r="F51" s="941"/>
      <c r="G51" s="941"/>
      <c r="H51" s="525">
        <f>SUM(E51:G51)</f>
        <v>0</v>
      </c>
      <c r="J51" s="941"/>
      <c r="K51" s="941"/>
      <c r="L51" s="941"/>
      <c r="M51" s="525">
        <f>SUM(J51:L51)</f>
        <v>0</v>
      </c>
      <c r="O51" s="941"/>
      <c r="P51" s="941"/>
      <c r="Q51" s="941"/>
      <c r="R51" s="525">
        <f>SUM(O51:Q51)</f>
        <v>0</v>
      </c>
    </row>
    <row r="52" spans="2:18">
      <c r="B52" s="3125"/>
      <c r="C52" s="957" t="s">
        <v>386</v>
      </c>
      <c r="E52" s="941"/>
      <c r="F52" s="941"/>
      <c r="G52" s="941"/>
      <c r="H52" s="525">
        <f>SUM(E52:G52)</f>
        <v>0</v>
      </c>
      <c r="J52" s="941"/>
      <c r="K52" s="941"/>
      <c r="L52" s="941"/>
      <c r="M52" s="525">
        <f>SUM(J52:L52)</f>
        <v>0</v>
      </c>
      <c r="O52" s="941"/>
      <c r="P52" s="941"/>
      <c r="Q52" s="941"/>
      <c r="R52" s="525">
        <f>SUM(O52:Q52)</f>
        <v>0</v>
      </c>
    </row>
    <row r="53" spans="2:18">
      <c r="B53" s="3216"/>
      <c r="C53" s="574" t="s">
        <v>387</v>
      </c>
      <c r="E53" s="942"/>
      <c r="F53" s="942"/>
      <c r="G53" s="942"/>
      <c r="H53" s="526">
        <f>SUM(E53:G53)</f>
        <v>0</v>
      </c>
      <c r="J53" s="942"/>
      <c r="K53" s="942"/>
      <c r="L53" s="942"/>
      <c r="M53" s="526">
        <f>SUM(J53:L53)</f>
        <v>0</v>
      </c>
      <c r="O53" s="942"/>
      <c r="P53" s="942"/>
      <c r="Q53" s="942"/>
      <c r="R53" s="526">
        <f>SUM(O53:Q53)</f>
        <v>0</v>
      </c>
    </row>
  </sheetData>
  <mergeCells count="5">
    <mergeCell ref="B3:R3"/>
    <mergeCell ref="E6:H6"/>
    <mergeCell ref="J6:M6"/>
    <mergeCell ref="O6:R6"/>
    <mergeCell ref="B43:B53"/>
  </mergeCells>
  <hyperlinks>
    <hyperlink ref="A1" location="ÍNDICE!B2" display="Indíce"/>
  </hyperlinks>
  <printOptions horizontalCentered="1"/>
  <pageMargins left="0.11811023622047245" right="0.11811023622047245" top="0.74803149606299213" bottom="0.74803149606299213" header="0.31496062992125984" footer="0.31496062992125984"/>
  <pageSetup paperSize="9" scale="63" orientation="landscape" r:id="rId1"/>
  <ignoredErrors>
    <ignoredError sqref="H47:H50" formula="1"/>
    <ignoredError sqref="M47:R50" evalError="1" formula="1"/>
    <ignoredError sqref="M12:N12 M53:N53 J47:L50 M9:N9 M10:N10 M11:N11 M19:N20 M13:N13 M14:N14 M15:N15 M16:N16 M17:N17 M18:N18 J24:R27 M21:N21 M22:N22 M23:N23 J30:R32 M28:N28 J35:R37 M33:N33 M34:N34 M46:N46 M44:N44 M45:N45 R9 R10 R11 R13 R14 R15 R16 R17 R18 R21 R22 R23 R28 R33 R34 R44 R45 R46 J39:R43 M38:N38 R38 M51:N51 M52:N52 R51 R52 M29:N29 R12 R19:R20 R29 R53" evalError="1"/>
  </ignoredError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pageSetUpPr fitToPage="1"/>
  </sheetPr>
  <dimension ref="A1:R53"/>
  <sheetViews>
    <sheetView showGridLines="0" workbookViewId="0">
      <pane ySplit="7" topLeftCell="A56" activePane="bottomLeft" state="frozen"/>
      <selection activeCell="K47" sqref="K47"/>
      <selection pane="bottomLeft" activeCell="B4" sqref="B4"/>
    </sheetView>
  </sheetViews>
  <sheetFormatPr defaultRowHeight="12"/>
  <cols>
    <col min="1" max="1" width="5.28515625" style="294" customWidth="1"/>
    <col min="2" max="2" width="3.42578125" style="294" customWidth="1"/>
    <col min="3" max="3" width="65.85546875" style="294" customWidth="1"/>
    <col min="4" max="4" width="1" style="313" customWidth="1"/>
    <col min="5" max="5" width="14.7109375" style="294" customWidth="1"/>
    <col min="6" max="8" width="12.28515625" style="294" customWidth="1"/>
    <col min="9" max="9" width="1" style="294" customWidth="1"/>
    <col min="10" max="10" width="14.7109375" style="294" customWidth="1"/>
    <col min="11" max="13" width="12.28515625" style="294" customWidth="1"/>
    <col min="14" max="14" width="1" style="294" customWidth="1"/>
    <col min="15" max="15" width="14.7109375" style="294" customWidth="1"/>
    <col min="16" max="18" width="12.28515625" style="294" customWidth="1"/>
    <col min="19" max="246" width="9.140625" style="294"/>
    <col min="247" max="247" width="17.42578125" style="294" customWidth="1"/>
    <col min="248" max="253" width="10.85546875" style="294" customWidth="1"/>
    <col min="254" max="254" width="1.85546875" style="294" customWidth="1"/>
    <col min="255" max="255" width="8.85546875" style="294" customWidth="1"/>
    <col min="256" max="257" width="0.28515625" style="294" customWidth="1"/>
    <col min="258" max="502" width="9.140625" style="294"/>
    <col min="503" max="503" width="17.42578125" style="294" customWidth="1"/>
    <col min="504" max="509" width="10.85546875" style="294" customWidth="1"/>
    <col min="510" max="510" width="1.85546875" style="294" customWidth="1"/>
    <col min="511" max="511" width="8.85546875" style="294" customWidth="1"/>
    <col min="512" max="513" width="0.28515625" style="294" customWidth="1"/>
    <col min="514" max="758" width="9.140625" style="294"/>
    <col min="759" max="759" width="17.42578125" style="294" customWidth="1"/>
    <col min="760" max="765" width="10.85546875" style="294" customWidth="1"/>
    <col min="766" max="766" width="1.85546875" style="294" customWidth="1"/>
    <col min="767" max="767" width="8.85546875" style="294" customWidth="1"/>
    <col min="768" max="769" width="0.28515625" style="294" customWidth="1"/>
    <col min="770" max="1014" width="9.140625" style="294"/>
    <col min="1015" max="1015" width="17.42578125" style="294" customWidth="1"/>
    <col min="1016" max="1021" width="10.85546875" style="294" customWidth="1"/>
    <col min="1022" max="1022" width="1.85546875" style="294" customWidth="1"/>
    <col min="1023" max="1023" width="8.85546875" style="294" customWidth="1"/>
    <col min="1024" max="1025" width="0.28515625" style="294" customWidth="1"/>
    <col min="1026" max="1270" width="9.140625" style="294"/>
    <col min="1271" max="1271" width="17.42578125" style="294" customWidth="1"/>
    <col min="1272" max="1277" width="10.85546875" style="294" customWidth="1"/>
    <col min="1278" max="1278" width="1.85546875" style="294" customWidth="1"/>
    <col min="1279" max="1279" width="8.85546875" style="294" customWidth="1"/>
    <col min="1280" max="1281" width="0.28515625" style="294" customWidth="1"/>
    <col min="1282" max="1526" width="9.140625" style="294"/>
    <col min="1527" max="1527" width="17.42578125" style="294" customWidth="1"/>
    <col min="1528" max="1533" width="10.85546875" style="294" customWidth="1"/>
    <col min="1534" max="1534" width="1.85546875" style="294" customWidth="1"/>
    <col min="1535" max="1535" width="8.85546875" style="294" customWidth="1"/>
    <col min="1536" max="1537" width="0.28515625" style="294" customWidth="1"/>
    <col min="1538" max="1782" width="9.140625" style="294"/>
    <col min="1783" max="1783" width="17.42578125" style="294" customWidth="1"/>
    <col min="1784" max="1789" width="10.85546875" style="294" customWidth="1"/>
    <col min="1790" max="1790" width="1.85546875" style="294" customWidth="1"/>
    <col min="1791" max="1791" width="8.85546875" style="294" customWidth="1"/>
    <col min="1792" max="1793" width="0.28515625" style="294" customWidth="1"/>
    <col min="1794" max="2038" width="9.140625" style="294"/>
    <col min="2039" max="2039" width="17.42578125" style="294" customWidth="1"/>
    <col min="2040" max="2045" width="10.85546875" style="294" customWidth="1"/>
    <col min="2046" max="2046" width="1.85546875" style="294" customWidth="1"/>
    <col min="2047" max="2047" width="8.85546875" style="294" customWidth="1"/>
    <col min="2048" max="2049" width="0.28515625" style="294" customWidth="1"/>
    <col min="2050" max="2294" width="9.140625" style="294"/>
    <col min="2295" max="2295" width="17.42578125" style="294" customWidth="1"/>
    <col min="2296" max="2301" width="10.85546875" style="294" customWidth="1"/>
    <col min="2302" max="2302" width="1.85546875" style="294" customWidth="1"/>
    <col min="2303" max="2303" width="8.85546875" style="294" customWidth="1"/>
    <col min="2304" max="2305" width="0.28515625" style="294" customWidth="1"/>
    <col min="2306" max="2550" width="9.140625" style="294"/>
    <col min="2551" max="2551" width="17.42578125" style="294" customWidth="1"/>
    <col min="2552" max="2557" width="10.85546875" style="294" customWidth="1"/>
    <col min="2558" max="2558" width="1.85546875" style="294" customWidth="1"/>
    <col min="2559" max="2559" width="8.85546875" style="294" customWidth="1"/>
    <col min="2560" max="2561" width="0.28515625" style="294" customWidth="1"/>
    <col min="2562" max="2806" width="9.140625" style="294"/>
    <col min="2807" max="2807" width="17.42578125" style="294" customWidth="1"/>
    <col min="2808" max="2813" width="10.85546875" style="294" customWidth="1"/>
    <col min="2814" max="2814" width="1.85546875" style="294" customWidth="1"/>
    <col min="2815" max="2815" width="8.85546875" style="294" customWidth="1"/>
    <col min="2816" max="2817" width="0.28515625" style="294" customWidth="1"/>
    <col min="2818" max="3062" width="9.140625" style="294"/>
    <col min="3063" max="3063" width="17.42578125" style="294" customWidth="1"/>
    <col min="3064" max="3069" width="10.85546875" style="294" customWidth="1"/>
    <col min="3070" max="3070" width="1.85546875" style="294" customWidth="1"/>
    <col min="3071" max="3071" width="8.85546875" style="294" customWidth="1"/>
    <col min="3072" max="3073" width="0.28515625" style="294" customWidth="1"/>
    <col min="3074" max="3318" width="9.140625" style="294"/>
    <col min="3319" max="3319" width="17.42578125" style="294" customWidth="1"/>
    <col min="3320" max="3325" width="10.85546875" style="294" customWidth="1"/>
    <col min="3326" max="3326" width="1.85546875" style="294" customWidth="1"/>
    <col min="3327" max="3327" width="8.85546875" style="294" customWidth="1"/>
    <col min="3328" max="3329" width="0.28515625" style="294" customWidth="1"/>
    <col min="3330" max="3574" width="9.140625" style="294"/>
    <col min="3575" max="3575" width="17.42578125" style="294" customWidth="1"/>
    <col min="3576" max="3581" width="10.85546875" style="294" customWidth="1"/>
    <col min="3582" max="3582" width="1.85546875" style="294" customWidth="1"/>
    <col min="3583" max="3583" width="8.85546875" style="294" customWidth="1"/>
    <col min="3584" max="3585" width="0.28515625" style="294" customWidth="1"/>
    <col min="3586" max="3830" width="9.140625" style="294"/>
    <col min="3831" max="3831" width="17.42578125" style="294" customWidth="1"/>
    <col min="3832" max="3837" width="10.85546875" style="294" customWidth="1"/>
    <col min="3838" max="3838" width="1.85546875" style="294" customWidth="1"/>
    <col min="3839" max="3839" width="8.85546875" style="294" customWidth="1"/>
    <col min="3840" max="3841" width="0.28515625" style="294" customWidth="1"/>
    <col min="3842" max="4086" width="9.140625" style="294"/>
    <col min="4087" max="4087" width="17.42578125" style="294" customWidth="1"/>
    <col min="4088" max="4093" width="10.85546875" style="294" customWidth="1"/>
    <col min="4094" max="4094" width="1.85546875" style="294" customWidth="1"/>
    <col min="4095" max="4095" width="8.85546875" style="294" customWidth="1"/>
    <col min="4096" max="4097" width="0.28515625" style="294" customWidth="1"/>
    <col min="4098" max="4342" width="9.140625" style="294"/>
    <col min="4343" max="4343" width="17.42578125" style="294" customWidth="1"/>
    <col min="4344" max="4349" width="10.85546875" style="294" customWidth="1"/>
    <col min="4350" max="4350" width="1.85546875" style="294" customWidth="1"/>
    <col min="4351" max="4351" width="8.85546875" style="294" customWidth="1"/>
    <col min="4352" max="4353" width="0.28515625" style="294" customWidth="1"/>
    <col min="4354" max="4598" width="9.140625" style="294"/>
    <col min="4599" max="4599" width="17.42578125" style="294" customWidth="1"/>
    <col min="4600" max="4605" width="10.85546875" style="294" customWidth="1"/>
    <col min="4606" max="4606" width="1.85546875" style="294" customWidth="1"/>
    <col min="4607" max="4607" width="8.85546875" style="294" customWidth="1"/>
    <col min="4608" max="4609" width="0.28515625" style="294" customWidth="1"/>
    <col min="4610" max="4854" width="9.140625" style="294"/>
    <col min="4855" max="4855" width="17.42578125" style="294" customWidth="1"/>
    <col min="4856" max="4861" width="10.85546875" style="294" customWidth="1"/>
    <col min="4862" max="4862" width="1.85546875" style="294" customWidth="1"/>
    <col min="4863" max="4863" width="8.85546875" style="294" customWidth="1"/>
    <col min="4864" max="4865" width="0.28515625" style="294" customWidth="1"/>
    <col min="4866" max="5110" width="9.140625" style="294"/>
    <col min="5111" max="5111" width="17.42578125" style="294" customWidth="1"/>
    <col min="5112" max="5117" width="10.85546875" style="294" customWidth="1"/>
    <col min="5118" max="5118" width="1.85546875" style="294" customWidth="1"/>
    <col min="5119" max="5119" width="8.85546875" style="294" customWidth="1"/>
    <col min="5120" max="5121" width="0.28515625" style="294" customWidth="1"/>
    <col min="5122" max="5366" width="9.140625" style="294"/>
    <col min="5367" max="5367" width="17.42578125" style="294" customWidth="1"/>
    <col min="5368" max="5373" width="10.85546875" style="294" customWidth="1"/>
    <col min="5374" max="5374" width="1.85546875" style="294" customWidth="1"/>
    <col min="5375" max="5375" width="8.85546875" style="294" customWidth="1"/>
    <col min="5376" max="5377" width="0.28515625" style="294" customWidth="1"/>
    <col min="5378" max="5622" width="9.140625" style="294"/>
    <col min="5623" max="5623" width="17.42578125" style="294" customWidth="1"/>
    <col min="5624" max="5629" width="10.85546875" style="294" customWidth="1"/>
    <col min="5630" max="5630" width="1.85546875" style="294" customWidth="1"/>
    <col min="5631" max="5631" width="8.85546875" style="294" customWidth="1"/>
    <col min="5632" max="5633" width="0.28515625" style="294" customWidth="1"/>
    <col min="5634" max="5878" width="9.140625" style="294"/>
    <col min="5879" max="5879" width="17.42578125" style="294" customWidth="1"/>
    <col min="5880" max="5885" width="10.85546875" style="294" customWidth="1"/>
    <col min="5886" max="5886" width="1.85546875" style="294" customWidth="1"/>
    <col min="5887" max="5887" width="8.85546875" style="294" customWidth="1"/>
    <col min="5888" max="5889" width="0.28515625" style="294" customWidth="1"/>
    <col min="5890" max="6134" width="9.140625" style="294"/>
    <col min="6135" max="6135" width="17.42578125" style="294" customWidth="1"/>
    <col min="6136" max="6141" width="10.85546875" style="294" customWidth="1"/>
    <col min="6142" max="6142" width="1.85546875" style="294" customWidth="1"/>
    <col min="6143" max="6143" width="8.85546875" style="294" customWidth="1"/>
    <col min="6144" max="6145" width="0.28515625" style="294" customWidth="1"/>
    <col min="6146" max="6390" width="9.140625" style="294"/>
    <col min="6391" max="6391" width="17.42578125" style="294" customWidth="1"/>
    <col min="6392" max="6397" width="10.85546875" style="294" customWidth="1"/>
    <col min="6398" max="6398" width="1.85546875" style="294" customWidth="1"/>
    <col min="6399" max="6399" width="8.85546875" style="294" customWidth="1"/>
    <col min="6400" max="6401" width="0.28515625" style="294" customWidth="1"/>
    <col min="6402" max="6646" width="9.140625" style="294"/>
    <col min="6647" max="6647" width="17.42578125" style="294" customWidth="1"/>
    <col min="6648" max="6653" width="10.85546875" style="294" customWidth="1"/>
    <col min="6654" max="6654" width="1.85546875" style="294" customWidth="1"/>
    <col min="6655" max="6655" width="8.85546875" style="294" customWidth="1"/>
    <col min="6656" max="6657" width="0.28515625" style="294" customWidth="1"/>
    <col min="6658" max="6902" width="9.140625" style="294"/>
    <col min="6903" max="6903" width="17.42578125" style="294" customWidth="1"/>
    <col min="6904" max="6909" width="10.85546875" style="294" customWidth="1"/>
    <col min="6910" max="6910" width="1.85546875" style="294" customWidth="1"/>
    <col min="6911" max="6911" width="8.85546875" style="294" customWidth="1"/>
    <col min="6912" max="6913" width="0.28515625" style="294" customWidth="1"/>
    <col min="6914" max="7158" width="9.140625" style="294"/>
    <col min="7159" max="7159" width="17.42578125" style="294" customWidth="1"/>
    <col min="7160" max="7165" width="10.85546875" style="294" customWidth="1"/>
    <col min="7166" max="7166" width="1.85546875" style="294" customWidth="1"/>
    <col min="7167" max="7167" width="8.85546875" style="294" customWidth="1"/>
    <col min="7168" max="7169" width="0.28515625" style="294" customWidth="1"/>
    <col min="7170" max="7414" width="9.140625" style="294"/>
    <col min="7415" max="7415" width="17.42578125" style="294" customWidth="1"/>
    <col min="7416" max="7421" width="10.85546875" style="294" customWidth="1"/>
    <col min="7422" max="7422" width="1.85546875" style="294" customWidth="1"/>
    <col min="7423" max="7423" width="8.85546875" style="294" customWidth="1"/>
    <col min="7424" max="7425" width="0.28515625" style="294" customWidth="1"/>
    <col min="7426" max="7670" width="9.140625" style="294"/>
    <col min="7671" max="7671" width="17.42578125" style="294" customWidth="1"/>
    <col min="7672" max="7677" width="10.85546875" style="294" customWidth="1"/>
    <col min="7678" max="7678" width="1.85546875" style="294" customWidth="1"/>
    <col min="7679" max="7679" width="8.85546875" style="294" customWidth="1"/>
    <col min="7680" max="7681" width="0.28515625" style="294" customWidth="1"/>
    <col min="7682" max="7926" width="9.140625" style="294"/>
    <col min="7927" max="7927" width="17.42578125" style="294" customWidth="1"/>
    <col min="7928" max="7933" width="10.85546875" style="294" customWidth="1"/>
    <col min="7934" max="7934" width="1.85546875" style="294" customWidth="1"/>
    <col min="7935" max="7935" width="8.85546875" style="294" customWidth="1"/>
    <col min="7936" max="7937" width="0.28515625" style="294" customWidth="1"/>
    <col min="7938" max="8182" width="9.140625" style="294"/>
    <col min="8183" max="8183" width="17.42578125" style="294" customWidth="1"/>
    <col min="8184" max="8189" width="10.85546875" style="294" customWidth="1"/>
    <col min="8190" max="8190" width="1.85546875" style="294" customWidth="1"/>
    <col min="8191" max="8191" width="8.85546875" style="294" customWidth="1"/>
    <col min="8192" max="8193" width="0.28515625" style="294" customWidth="1"/>
    <col min="8194" max="8438" width="9.140625" style="294"/>
    <col min="8439" max="8439" width="17.42578125" style="294" customWidth="1"/>
    <col min="8440" max="8445" width="10.85546875" style="294" customWidth="1"/>
    <col min="8446" max="8446" width="1.85546875" style="294" customWidth="1"/>
    <col min="8447" max="8447" width="8.85546875" style="294" customWidth="1"/>
    <col min="8448" max="8449" width="0.28515625" style="294" customWidth="1"/>
    <col min="8450" max="8694" width="9.140625" style="294"/>
    <col min="8695" max="8695" width="17.42578125" style="294" customWidth="1"/>
    <col min="8696" max="8701" width="10.85546875" style="294" customWidth="1"/>
    <col min="8702" max="8702" width="1.85546875" style="294" customWidth="1"/>
    <col min="8703" max="8703" width="8.85546875" style="294" customWidth="1"/>
    <col min="8704" max="8705" width="0.28515625" style="294" customWidth="1"/>
    <col min="8706" max="8950" width="9.140625" style="294"/>
    <col min="8951" max="8951" width="17.42578125" style="294" customWidth="1"/>
    <col min="8952" max="8957" width="10.85546875" style="294" customWidth="1"/>
    <col min="8958" max="8958" width="1.85546875" style="294" customWidth="1"/>
    <col min="8959" max="8959" width="8.85546875" style="294" customWidth="1"/>
    <col min="8960" max="8961" width="0.28515625" style="294" customWidth="1"/>
    <col min="8962" max="9206" width="9.140625" style="294"/>
    <col min="9207" max="9207" width="17.42578125" style="294" customWidth="1"/>
    <col min="9208" max="9213" width="10.85546875" style="294" customWidth="1"/>
    <col min="9214" max="9214" width="1.85546875" style="294" customWidth="1"/>
    <col min="9215" max="9215" width="8.85546875" style="294" customWidth="1"/>
    <col min="9216" max="9217" width="0.28515625" style="294" customWidth="1"/>
    <col min="9218" max="9462" width="9.140625" style="294"/>
    <col min="9463" max="9463" width="17.42578125" style="294" customWidth="1"/>
    <col min="9464" max="9469" width="10.85546875" style="294" customWidth="1"/>
    <col min="9470" max="9470" width="1.85546875" style="294" customWidth="1"/>
    <col min="9471" max="9471" width="8.85546875" style="294" customWidth="1"/>
    <col min="9472" max="9473" width="0.28515625" style="294" customWidth="1"/>
    <col min="9474" max="9718" width="9.140625" style="294"/>
    <col min="9719" max="9719" width="17.42578125" style="294" customWidth="1"/>
    <col min="9720" max="9725" width="10.85546875" style="294" customWidth="1"/>
    <col min="9726" max="9726" width="1.85546875" style="294" customWidth="1"/>
    <col min="9727" max="9727" width="8.85546875" style="294" customWidth="1"/>
    <col min="9728" max="9729" width="0.28515625" style="294" customWidth="1"/>
    <col min="9730" max="9974" width="9.140625" style="294"/>
    <col min="9975" max="9975" width="17.42578125" style="294" customWidth="1"/>
    <col min="9976" max="9981" width="10.85546875" style="294" customWidth="1"/>
    <col min="9982" max="9982" width="1.85546875" style="294" customWidth="1"/>
    <col min="9983" max="9983" width="8.85546875" style="294" customWidth="1"/>
    <col min="9984" max="9985" width="0.28515625" style="294" customWidth="1"/>
    <col min="9986" max="10230" width="9.140625" style="294"/>
    <col min="10231" max="10231" width="17.42578125" style="294" customWidth="1"/>
    <col min="10232" max="10237" width="10.85546875" style="294" customWidth="1"/>
    <col min="10238" max="10238" width="1.85546875" style="294" customWidth="1"/>
    <col min="10239" max="10239" width="8.85546875" style="294" customWidth="1"/>
    <col min="10240" max="10241" width="0.28515625" style="294" customWidth="1"/>
    <col min="10242" max="10486" width="9.140625" style="294"/>
    <col min="10487" max="10487" width="17.42578125" style="294" customWidth="1"/>
    <col min="10488" max="10493" width="10.85546875" style="294" customWidth="1"/>
    <col min="10494" max="10494" width="1.85546875" style="294" customWidth="1"/>
    <col min="10495" max="10495" width="8.85546875" style="294" customWidth="1"/>
    <col min="10496" max="10497" width="0.28515625" style="294" customWidth="1"/>
    <col min="10498" max="10742" width="9.140625" style="294"/>
    <col min="10743" max="10743" width="17.42578125" style="294" customWidth="1"/>
    <col min="10744" max="10749" width="10.85546875" style="294" customWidth="1"/>
    <col min="10750" max="10750" width="1.85546875" style="294" customWidth="1"/>
    <col min="10751" max="10751" width="8.85546875" style="294" customWidth="1"/>
    <col min="10752" max="10753" width="0.28515625" style="294" customWidth="1"/>
    <col min="10754" max="10998" width="9.140625" style="294"/>
    <col min="10999" max="10999" width="17.42578125" style="294" customWidth="1"/>
    <col min="11000" max="11005" width="10.85546875" style="294" customWidth="1"/>
    <col min="11006" max="11006" width="1.85546875" style="294" customWidth="1"/>
    <col min="11007" max="11007" width="8.85546875" style="294" customWidth="1"/>
    <col min="11008" max="11009" width="0.28515625" style="294" customWidth="1"/>
    <col min="11010" max="11254" width="9.140625" style="294"/>
    <col min="11255" max="11255" width="17.42578125" style="294" customWidth="1"/>
    <col min="11256" max="11261" width="10.85546875" style="294" customWidth="1"/>
    <col min="11262" max="11262" width="1.85546875" style="294" customWidth="1"/>
    <col min="11263" max="11263" width="8.85546875" style="294" customWidth="1"/>
    <col min="11264" max="11265" width="0.28515625" style="294" customWidth="1"/>
    <col min="11266" max="11510" width="9.140625" style="294"/>
    <col min="11511" max="11511" width="17.42578125" style="294" customWidth="1"/>
    <col min="11512" max="11517" width="10.85546875" style="294" customWidth="1"/>
    <col min="11518" max="11518" width="1.85546875" style="294" customWidth="1"/>
    <col min="11519" max="11519" width="8.85546875" style="294" customWidth="1"/>
    <col min="11520" max="11521" width="0.28515625" style="294" customWidth="1"/>
    <col min="11522" max="11766" width="9.140625" style="294"/>
    <col min="11767" max="11767" width="17.42578125" style="294" customWidth="1"/>
    <col min="11768" max="11773" width="10.85546875" style="294" customWidth="1"/>
    <col min="11774" max="11774" width="1.85546875" style="294" customWidth="1"/>
    <col min="11775" max="11775" width="8.85546875" style="294" customWidth="1"/>
    <col min="11776" max="11777" width="0.28515625" style="294" customWidth="1"/>
    <col min="11778" max="12022" width="9.140625" style="294"/>
    <col min="12023" max="12023" width="17.42578125" style="294" customWidth="1"/>
    <col min="12024" max="12029" width="10.85546875" style="294" customWidth="1"/>
    <col min="12030" max="12030" width="1.85546875" style="294" customWidth="1"/>
    <col min="12031" max="12031" width="8.85546875" style="294" customWidth="1"/>
    <col min="12032" max="12033" width="0.28515625" style="294" customWidth="1"/>
    <col min="12034" max="12278" width="9.140625" style="294"/>
    <col min="12279" max="12279" width="17.42578125" style="294" customWidth="1"/>
    <col min="12280" max="12285" width="10.85546875" style="294" customWidth="1"/>
    <col min="12286" max="12286" width="1.85546875" style="294" customWidth="1"/>
    <col min="12287" max="12287" width="8.85546875" style="294" customWidth="1"/>
    <col min="12288" max="12289" width="0.28515625" style="294" customWidth="1"/>
    <col min="12290" max="12534" width="9.140625" style="294"/>
    <col min="12535" max="12535" width="17.42578125" style="294" customWidth="1"/>
    <col min="12536" max="12541" width="10.85546875" style="294" customWidth="1"/>
    <col min="12542" max="12542" width="1.85546875" style="294" customWidth="1"/>
    <col min="12543" max="12543" width="8.85546875" style="294" customWidth="1"/>
    <col min="12544" max="12545" width="0.28515625" style="294" customWidth="1"/>
    <col min="12546" max="12790" width="9.140625" style="294"/>
    <col min="12791" max="12791" width="17.42578125" style="294" customWidth="1"/>
    <col min="12792" max="12797" width="10.85546875" style="294" customWidth="1"/>
    <col min="12798" max="12798" width="1.85546875" style="294" customWidth="1"/>
    <col min="12799" max="12799" width="8.85546875" style="294" customWidth="1"/>
    <col min="12800" max="12801" width="0.28515625" style="294" customWidth="1"/>
    <col min="12802" max="13046" width="9.140625" style="294"/>
    <col min="13047" max="13047" width="17.42578125" style="294" customWidth="1"/>
    <col min="13048" max="13053" width="10.85546875" style="294" customWidth="1"/>
    <col min="13054" max="13054" width="1.85546875" style="294" customWidth="1"/>
    <col min="13055" max="13055" width="8.85546875" style="294" customWidth="1"/>
    <col min="13056" max="13057" width="0.28515625" style="294" customWidth="1"/>
    <col min="13058" max="13302" width="9.140625" style="294"/>
    <col min="13303" max="13303" width="17.42578125" style="294" customWidth="1"/>
    <col min="13304" max="13309" width="10.85546875" style="294" customWidth="1"/>
    <col min="13310" max="13310" width="1.85546875" style="294" customWidth="1"/>
    <col min="13311" max="13311" width="8.85546875" style="294" customWidth="1"/>
    <col min="13312" max="13313" width="0.28515625" style="294" customWidth="1"/>
    <col min="13314" max="13558" width="9.140625" style="294"/>
    <col min="13559" max="13559" width="17.42578125" style="294" customWidth="1"/>
    <col min="13560" max="13565" width="10.85546875" style="294" customWidth="1"/>
    <col min="13566" max="13566" width="1.85546875" style="294" customWidth="1"/>
    <col min="13567" max="13567" width="8.85546875" style="294" customWidth="1"/>
    <col min="13568" max="13569" width="0.28515625" style="294" customWidth="1"/>
    <col min="13570" max="13814" width="9.140625" style="294"/>
    <col min="13815" max="13815" width="17.42578125" style="294" customWidth="1"/>
    <col min="13816" max="13821" width="10.85546875" style="294" customWidth="1"/>
    <col min="13822" max="13822" width="1.85546875" style="294" customWidth="1"/>
    <col min="13823" max="13823" width="8.85546875" style="294" customWidth="1"/>
    <col min="13824" max="13825" width="0.28515625" style="294" customWidth="1"/>
    <col min="13826" max="14070" width="9.140625" style="294"/>
    <col min="14071" max="14071" width="17.42578125" style="294" customWidth="1"/>
    <col min="14072" max="14077" width="10.85546875" style="294" customWidth="1"/>
    <col min="14078" max="14078" width="1.85546875" style="294" customWidth="1"/>
    <col min="14079" max="14079" width="8.85546875" style="294" customWidth="1"/>
    <col min="14080" max="14081" width="0.28515625" style="294" customWidth="1"/>
    <col min="14082" max="14326" width="9.140625" style="294"/>
    <col min="14327" max="14327" width="17.42578125" style="294" customWidth="1"/>
    <col min="14328" max="14333" width="10.85546875" style="294" customWidth="1"/>
    <col min="14334" max="14334" width="1.85546875" style="294" customWidth="1"/>
    <col min="14335" max="14335" width="8.85546875" style="294" customWidth="1"/>
    <col min="14336" max="14337" width="0.28515625" style="294" customWidth="1"/>
    <col min="14338" max="14582" width="9.140625" style="294"/>
    <col min="14583" max="14583" width="17.42578125" style="294" customWidth="1"/>
    <col min="14584" max="14589" width="10.85546875" style="294" customWidth="1"/>
    <col min="14590" max="14590" width="1.85546875" style="294" customWidth="1"/>
    <col min="14591" max="14591" width="8.85546875" style="294" customWidth="1"/>
    <col min="14592" max="14593" width="0.28515625" style="294" customWidth="1"/>
    <col min="14594" max="14838" width="9.140625" style="294"/>
    <col min="14839" max="14839" width="17.42578125" style="294" customWidth="1"/>
    <col min="14840" max="14845" width="10.85546875" style="294" customWidth="1"/>
    <col min="14846" max="14846" width="1.85546875" style="294" customWidth="1"/>
    <col min="14847" max="14847" width="8.85546875" style="294" customWidth="1"/>
    <col min="14848" max="14849" width="0.28515625" style="294" customWidth="1"/>
    <col min="14850" max="15094" width="9.140625" style="294"/>
    <col min="15095" max="15095" width="17.42578125" style="294" customWidth="1"/>
    <col min="15096" max="15101" width="10.85546875" style="294" customWidth="1"/>
    <col min="15102" max="15102" width="1.85546875" style="294" customWidth="1"/>
    <col min="15103" max="15103" width="8.85546875" style="294" customWidth="1"/>
    <col min="15104" max="15105" width="0.28515625" style="294" customWidth="1"/>
    <col min="15106" max="15350" width="9.140625" style="294"/>
    <col min="15351" max="15351" width="17.42578125" style="294" customWidth="1"/>
    <col min="15352" max="15357" width="10.85546875" style="294" customWidth="1"/>
    <col min="15358" max="15358" width="1.85546875" style="294" customWidth="1"/>
    <col min="15359" max="15359" width="8.85546875" style="294" customWidth="1"/>
    <col min="15360" max="15361" width="0.28515625" style="294" customWidth="1"/>
    <col min="15362" max="15606" width="9.140625" style="294"/>
    <col min="15607" max="15607" width="17.42578125" style="294" customWidth="1"/>
    <col min="15608" max="15613" width="10.85546875" style="294" customWidth="1"/>
    <col min="15614" max="15614" width="1.85546875" style="294" customWidth="1"/>
    <col min="15615" max="15615" width="8.85546875" style="294" customWidth="1"/>
    <col min="15616" max="15617" width="0.28515625" style="294" customWidth="1"/>
    <col min="15618" max="15862" width="9.140625" style="294"/>
    <col min="15863" max="15863" width="17.42578125" style="294" customWidth="1"/>
    <col min="15864" max="15869" width="10.85546875" style="294" customWidth="1"/>
    <col min="15870" max="15870" width="1.85546875" style="294" customWidth="1"/>
    <col min="15871" max="15871" width="8.85546875" style="294" customWidth="1"/>
    <col min="15872" max="15873" width="0.28515625" style="294" customWidth="1"/>
    <col min="15874" max="16118" width="9.140625" style="294"/>
    <col min="16119" max="16119" width="17.42578125" style="294" customWidth="1"/>
    <col min="16120" max="16125" width="10.85546875" style="294" customWidth="1"/>
    <col min="16126" max="16126" width="1.85546875" style="294" customWidth="1"/>
    <col min="16127" max="16127" width="8.85546875" style="294" customWidth="1"/>
    <col min="16128" max="16129" width="0.28515625" style="294" customWidth="1"/>
    <col min="16130" max="16384" width="9.140625" style="294"/>
  </cols>
  <sheetData>
    <row r="1" spans="1:18">
      <c r="A1" s="400" t="s">
        <v>814</v>
      </c>
      <c r="B1" s="295"/>
      <c r="D1" s="295"/>
      <c r="E1" s="295"/>
      <c r="F1" s="295"/>
      <c r="G1" s="295"/>
      <c r="H1" s="295"/>
      <c r="J1" s="295"/>
      <c r="K1" s="295"/>
      <c r="L1" s="295"/>
      <c r="M1" s="295"/>
      <c r="O1" s="295"/>
      <c r="P1" s="295"/>
      <c r="Q1" s="295"/>
      <c r="R1" s="295"/>
    </row>
    <row r="2" spans="1:18" ht="21.75" customHeight="1">
      <c r="B2" s="295"/>
      <c r="C2" s="402"/>
      <c r="D2" s="295"/>
      <c r="E2" s="295"/>
      <c r="F2" s="295"/>
      <c r="G2" s="295"/>
      <c r="H2" s="295"/>
      <c r="J2" s="295"/>
      <c r="K2" s="295"/>
      <c r="L2" s="295"/>
      <c r="M2" s="295"/>
      <c r="O2" s="295"/>
      <c r="P2" s="295"/>
      <c r="Q2" s="295"/>
      <c r="R2" s="295"/>
    </row>
    <row r="3" spans="1:18" s="403" customFormat="1" ht="15">
      <c r="B3" s="3071" t="s">
        <v>1381</v>
      </c>
      <c r="C3" s="3071"/>
      <c r="D3" s="3071"/>
      <c r="E3" s="3071"/>
      <c r="F3" s="3071"/>
      <c r="G3" s="3071"/>
      <c r="H3" s="3071"/>
      <c r="I3" s="3071"/>
      <c r="J3" s="3071"/>
      <c r="K3" s="3071"/>
      <c r="L3" s="3071"/>
      <c r="M3" s="3071"/>
      <c r="N3" s="3071"/>
      <c r="O3" s="3071"/>
      <c r="P3" s="3071"/>
      <c r="Q3" s="3071"/>
      <c r="R3" s="3071"/>
    </row>
    <row r="4" spans="1:18">
      <c r="B4" s="210"/>
      <c r="C4" s="210"/>
      <c r="D4" s="310"/>
      <c r="E4" s="583"/>
      <c r="F4" s="583"/>
      <c r="G4" s="583"/>
      <c r="H4" s="583"/>
      <c r="J4" s="583"/>
      <c r="K4" s="583"/>
      <c r="L4" s="583"/>
      <c r="M4" s="583"/>
      <c r="O4" s="583"/>
      <c r="P4" s="583"/>
      <c r="Q4" s="583"/>
      <c r="R4" s="583"/>
    </row>
    <row r="5" spans="1:18">
      <c r="B5" s="210"/>
      <c r="C5" s="210"/>
      <c r="D5" s="310"/>
      <c r="E5" s="583"/>
      <c r="F5" s="583"/>
      <c r="G5" s="583"/>
      <c r="H5" s="583"/>
      <c r="J5" s="583"/>
      <c r="K5" s="583"/>
      <c r="L5" s="583"/>
      <c r="M5" s="583"/>
      <c r="O5" s="583"/>
      <c r="P5" s="583"/>
      <c r="Q5" s="583"/>
      <c r="R5" s="1127" t="s">
        <v>169</v>
      </c>
    </row>
    <row r="6" spans="1:18">
      <c r="B6" s="1648"/>
      <c r="C6" s="1226"/>
      <c r="D6" s="1648"/>
      <c r="E6" s="3348" t="str">
        <f>+'EDA N6-59 DR SMA'!E6:H6</f>
        <v>t-2</v>
      </c>
      <c r="F6" s="3349"/>
      <c r="G6" s="3349"/>
      <c r="H6" s="3350"/>
      <c r="I6" s="2304"/>
      <c r="J6" s="3348" t="str">
        <f>+'EDA N6-59 DR SMA'!J6:M6</f>
        <v>t-1</v>
      </c>
      <c r="K6" s="3349"/>
      <c r="L6" s="3349"/>
      <c r="M6" s="3350"/>
      <c r="N6" s="2304"/>
      <c r="O6" s="3348" t="str">
        <f>+'EDA N6-59 DR SMA'!O6:R6</f>
        <v>t</v>
      </c>
      <c r="P6" s="3349"/>
      <c r="Q6" s="3349"/>
      <c r="R6" s="3350"/>
    </row>
    <row r="7" spans="1:18" s="298" customFormat="1" ht="36">
      <c r="B7" s="307"/>
      <c r="C7" s="306" t="s">
        <v>112</v>
      </c>
      <c r="D7" s="309"/>
      <c r="E7" s="397" t="s">
        <v>0</v>
      </c>
      <c r="F7" s="397" t="s">
        <v>73</v>
      </c>
      <c r="G7" s="397" t="s">
        <v>74</v>
      </c>
      <c r="H7" s="194" t="s">
        <v>807</v>
      </c>
      <c r="I7" s="210"/>
      <c r="J7" s="397" t="s">
        <v>0</v>
      </c>
      <c r="K7" s="397" t="s">
        <v>73</v>
      </c>
      <c r="L7" s="397" t="s">
        <v>74</v>
      </c>
      <c r="M7" s="194" t="s">
        <v>807</v>
      </c>
      <c r="N7" s="210"/>
      <c r="O7" s="397" t="s">
        <v>0</v>
      </c>
      <c r="P7" s="397" t="s">
        <v>73</v>
      </c>
      <c r="Q7" s="397" t="s">
        <v>74</v>
      </c>
      <c r="R7" s="194" t="s">
        <v>807</v>
      </c>
    </row>
    <row r="8" spans="1:18" s="299" customFormat="1" ht="4.5" customHeight="1">
      <c r="B8" s="300"/>
      <c r="C8" s="301"/>
      <c r="D8" s="310"/>
      <c r="E8" s="301"/>
      <c r="F8" s="301"/>
      <c r="G8" s="301"/>
      <c r="H8" s="301"/>
      <c r="I8" s="301"/>
      <c r="J8" s="301"/>
      <c r="K8" s="301"/>
      <c r="L8" s="301"/>
      <c r="M8" s="301"/>
      <c r="N8" s="301"/>
      <c r="O8" s="301"/>
      <c r="P8" s="301"/>
      <c r="Q8" s="301"/>
      <c r="R8" s="301"/>
    </row>
    <row r="9" spans="1:18" s="298" customFormat="1">
      <c r="B9" s="1649">
        <v>1</v>
      </c>
      <c r="C9" s="105" t="s">
        <v>297</v>
      </c>
      <c r="D9" s="311"/>
      <c r="E9" s="1047"/>
      <c r="F9" s="1047"/>
      <c r="G9" s="1047"/>
      <c r="H9" s="1048">
        <f>SUM(E9:G9)</f>
        <v>0</v>
      </c>
      <c r="I9" s="471"/>
      <c r="J9" s="1047"/>
      <c r="K9" s="1047"/>
      <c r="L9" s="1047"/>
      <c r="M9" s="1048">
        <f>SUM(J9:L9)</f>
        <v>0</v>
      </c>
      <c r="N9" s="471"/>
      <c r="O9" s="1047"/>
      <c r="P9" s="1047"/>
      <c r="Q9" s="1047"/>
      <c r="R9" s="1048">
        <f>SUM(O9:Q9)</f>
        <v>0</v>
      </c>
    </row>
    <row r="10" spans="1:18" s="298" customFormat="1">
      <c r="B10" s="1650">
        <v>2</v>
      </c>
      <c r="C10" s="106" t="s">
        <v>298</v>
      </c>
      <c r="D10" s="311"/>
      <c r="E10" s="825"/>
      <c r="F10" s="825"/>
      <c r="G10" s="825"/>
      <c r="H10" s="1049">
        <f t="shared" ref="H10:H23" si="0">SUM(E10:G10)</f>
        <v>0</v>
      </c>
      <c r="I10" s="471"/>
      <c r="J10" s="825"/>
      <c r="K10" s="825"/>
      <c r="L10" s="825"/>
      <c r="M10" s="1049">
        <f t="shared" ref="M10:M23" si="1">SUM(J10:L10)</f>
        <v>0</v>
      </c>
      <c r="N10" s="471"/>
      <c r="O10" s="825"/>
      <c r="P10" s="825"/>
      <c r="Q10" s="825"/>
      <c r="R10" s="1049">
        <f t="shared" ref="R10:R23" si="2">SUM(O10:Q10)</f>
        <v>0</v>
      </c>
    </row>
    <row r="11" spans="1:18" s="298" customFormat="1">
      <c r="B11" s="1650">
        <v>3</v>
      </c>
      <c r="C11" s="304" t="s">
        <v>299</v>
      </c>
      <c r="D11" s="311"/>
      <c r="E11" s="1415"/>
      <c r="F11" s="1415"/>
      <c r="G11" s="1415"/>
      <c r="H11" s="1231">
        <f t="shared" si="0"/>
        <v>0</v>
      </c>
      <c r="I11" s="471"/>
      <c r="J11" s="1415"/>
      <c r="K11" s="1415"/>
      <c r="L11" s="1415"/>
      <c r="M11" s="1231">
        <f t="shared" si="1"/>
        <v>0</v>
      </c>
      <c r="N11" s="471"/>
      <c r="O11" s="1415"/>
      <c r="P11" s="1415"/>
      <c r="Q11" s="1415"/>
      <c r="R11" s="1231">
        <f t="shared" si="2"/>
        <v>0</v>
      </c>
    </row>
    <row r="12" spans="1:18" s="298" customFormat="1">
      <c r="B12" s="1651">
        <v>4</v>
      </c>
      <c r="C12" s="304" t="s">
        <v>300</v>
      </c>
      <c r="D12" s="311"/>
      <c r="E12" s="1415"/>
      <c r="F12" s="1415"/>
      <c r="G12" s="1415"/>
      <c r="H12" s="1231">
        <f t="shared" si="0"/>
        <v>0</v>
      </c>
      <c r="I12" s="471"/>
      <c r="J12" s="1415"/>
      <c r="K12" s="1415"/>
      <c r="L12" s="1415"/>
      <c r="M12" s="1231">
        <f t="shared" si="1"/>
        <v>0</v>
      </c>
      <c r="N12" s="471"/>
      <c r="O12" s="1415"/>
      <c r="P12" s="1415"/>
      <c r="Q12" s="1415"/>
      <c r="R12" s="1231">
        <f t="shared" si="2"/>
        <v>0</v>
      </c>
    </row>
    <row r="13" spans="1:18" s="298" customFormat="1">
      <c r="B13" s="1650">
        <v>5</v>
      </c>
      <c r="C13" s="304" t="s">
        <v>301</v>
      </c>
      <c r="D13" s="311"/>
      <c r="E13" s="1415"/>
      <c r="F13" s="1415"/>
      <c r="G13" s="1415"/>
      <c r="H13" s="1231">
        <f t="shared" si="0"/>
        <v>0</v>
      </c>
      <c r="I13" s="471"/>
      <c r="J13" s="1415"/>
      <c r="K13" s="1415"/>
      <c r="L13" s="1415"/>
      <c r="M13" s="1231">
        <f t="shared" si="1"/>
        <v>0</v>
      </c>
      <c r="N13" s="471"/>
      <c r="O13" s="1415"/>
      <c r="P13" s="1415"/>
      <c r="Q13" s="1415"/>
      <c r="R13" s="1231">
        <f t="shared" si="2"/>
        <v>0</v>
      </c>
    </row>
    <row r="14" spans="1:18" s="298" customFormat="1">
      <c r="B14" s="1651">
        <v>6</v>
      </c>
      <c r="C14" s="304" t="s">
        <v>302</v>
      </c>
      <c r="D14" s="311"/>
      <c r="E14" s="1415"/>
      <c r="F14" s="1415"/>
      <c r="G14" s="1415"/>
      <c r="H14" s="1231">
        <f t="shared" si="0"/>
        <v>0</v>
      </c>
      <c r="I14" s="471"/>
      <c r="J14" s="1415"/>
      <c r="K14" s="1415"/>
      <c r="L14" s="1415"/>
      <c r="M14" s="1231">
        <f t="shared" si="1"/>
        <v>0</v>
      </c>
      <c r="N14" s="471"/>
      <c r="O14" s="1415"/>
      <c r="P14" s="1415"/>
      <c r="Q14" s="1415"/>
      <c r="R14" s="1231">
        <f t="shared" si="2"/>
        <v>0</v>
      </c>
    </row>
    <row r="15" spans="1:18" s="298" customFormat="1">
      <c r="B15" s="1650">
        <v>7</v>
      </c>
      <c r="C15" s="304" t="s">
        <v>171</v>
      </c>
      <c r="D15" s="311"/>
      <c r="E15" s="1415"/>
      <c r="F15" s="1415"/>
      <c r="G15" s="1415"/>
      <c r="H15" s="1231">
        <f t="shared" si="0"/>
        <v>0</v>
      </c>
      <c r="I15" s="471"/>
      <c r="J15" s="1415"/>
      <c r="K15" s="1415"/>
      <c r="L15" s="1415"/>
      <c r="M15" s="1231">
        <f t="shared" si="1"/>
        <v>0</v>
      </c>
      <c r="N15" s="471"/>
      <c r="O15" s="1415"/>
      <c r="P15" s="1415"/>
      <c r="Q15" s="1415"/>
      <c r="R15" s="1231">
        <f t="shared" si="2"/>
        <v>0</v>
      </c>
    </row>
    <row r="16" spans="1:18" s="298" customFormat="1">
      <c r="B16" s="1651">
        <v>8</v>
      </c>
      <c r="C16" s="304" t="s">
        <v>303</v>
      </c>
      <c r="D16" s="311"/>
      <c r="E16" s="1415"/>
      <c r="F16" s="1415"/>
      <c r="G16" s="1415"/>
      <c r="H16" s="1231">
        <f t="shared" si="0"/>
        <v>0</v>
      </c>
      <c r="I16" s="471"/>
      <c r="J16" s="1415"/>
      <c r="K16" s="1415"/>
      <c r="L16" s="1415"/>
      <c r="M16" s="1231">
        <f t="shared" si="1"/>
        <v>0</v>
      </c>
      <c r="N16" s="471"/>
      <c r="O16" s="1415"/>
      <c r="P16" s="1415"/>
      <c r="Q16" s="1415"/>
      <c r="R16" s="1231">
        <f t="shared" si="2"/>
        <v>0</v>
      </c>
    </row>
    <row r="17" spans="2:18" s="298" customFormat="1">
      <c r="B17" s="1650">
        <v>9</v>
      </c>
      <c r="C17" s="304" t="s">
        <v>304</v>
      </c>
      <c r="D17" s="311"/>
      <c r="E17" s="1415"/>
      <c r="F17" s="1415"/>
      <c r="G17" s="1415"/>
      <c r="H17" s="1231">
        <f t="shared" si="0"/>
        <v>0</v>
      </c>
      <c r="I17" s="471"/>
      <c r="J17" s="1415"/>
      <c r="K17" s="1415"/>
      <c r="L17" s="1415"/>
      <c r="M17" s="1231">
        <f t="shared" si="1"/>
        <v>0</v>
      </c>
      <c r="N17" s="471"/>
      <c r="O17" s="1415"/>
      <c r="P17" s="1415"/>
      <c r="Q17" s="1415"/>
      <c r="R17" s="1231">
        <f t="shared" si="2"/>
        <v>0</v>
      </c>
    </row>
    <row r="18" spans="2:18" s="298" customFormat="1">
      <c r="B18" s="1651">
        <v>10</v>
      </c>
      <c r="C18" s="304" t="s">
        <v>305</v>
      </c>
      <c r="D18" s="311"/>
      <c r="E18" s="1415"/>
      <c r="F18" s="1415"/>
      <c r="G18" s="1415"/>
      <c r="H18" s="1231">
        <f t="shared" si="0"/>
        <v>0</v>
      </c>
      <c r="I18" s="471"/>
      <c r="J18" s="1415"/>
      <c r="K18" s="1415"/>
      <c r="L18" s="1415"/>
      <c r="M18" s="1231">
        <f t="shared" si="1"/>
        <v>0</v>
      </c>
      <c r="N18" s="471"/>
      <c r="O18" s="1415"/>
      <c r="P18" s="1415"/>
      <c r="Q18" s="1415"/>
      <c r="R18" s="1231">
        <f t="shared" si="2"/>
        <v>0</v>
      </c>
    </row>
    <row r="19" spans="2:18" s="298" customFormat="1">
      <c r="B19" s="1650">
        <v>11</v>
      </c>
      <c r="C19" s="304" t="s">
        <v>307</v>
      </c>
      <c r="D19" s="401"/>
      <c r="E19" s="1415"/>
      <c r="F19" s="1415"/>
      <c r="G19" s="1415"/>
      <c r="H19" s="1231">
        <f t="shared" si="0"/>
        <v>0</v>
      </c>
      <c r="I19" s="471"/>
      <c r="J19" s="1415"/>
      <c r="K19" s="1415"/>
      <c r="L19" s="1415"/>
      <c r="M19" s="1231">
        <f t="shared" si="1"/>
        <v>0</v>
      </c>
      <c r="N19" s="471"/>
      <c r="O19" s="1415"/>
      <c r="P19" s="1415"/>
      <c r="Q19" s="1415"/>
      <c r="R19" s="1231">
        <f t="shared" si="2"/>
        <v>0</v>
      </c>
    </row>
    <row r="20" spans="2:18" s="298" customFormat="1">
      <c r="B20" s="1650">
        <v>12</v>
      </c>
      <c r="C20" s="304" t="s">
        <v>306</v>
      </c>
      <c r="D20" s="311"/>
      <c r="E20" s="1415"/>
      <c r="F20" s="1415"/>
      <c r="G20" s="1415"/>
      <c r="H20" s="1231">
        <f t="shared" si="0"/>
        <v>0</v>
      </c>
      <c r="I20" s="471"/>
      <c r="J20" s="1415"/>
      <c r="K20" s="1415"/>
      <c r="L20" s="1415"/>
      <c r="M20" s="1231">
        <f t="shared" si="1"/>
        <v>0</v>
      </c>
      <c r="N20" s="471"/>
      <c r="O20" s="1415"/>
      <c r="P20" s="1415"/>
      <c r="Q20" s="1415"/>
      <c r="R20" s="1231">
        <f t="shared" si="2"/>
        <v>0</v>
      </c>
    </row>
    <row r="21" spans="2:18" s="298" customFormat="1">
      <c r="B21" s="1650">
        <v>13</v>
      </c>
      <c r="C21" s="304" t="s">
        <v>308</v>
      </c>
      <c r="D21" s="311"/>
      <c r="E21" s="1415"/>
      <c r="F21" s="1415"/>
      <c r="G21" s="1415"/>
      <c r="H21" s="1231">
        <f t="shared" si="0"/>
        <v>0</v>
      </c>
      <c r="I21" s="471"/>
      <c r="J21" s="1415"/>
      <c r="K21" s="1415"/>
      <c r="L21" s="1415"/>
      <c r="M21" s="1231">
        <f t="shared" si="1"/>
        <v>0</v>
      </c>
      <c r="N21" s="471"/>
      <c r="O21" s="1415"/>
      <c r="P21" s="1415"/>
      <c r="Q21" s="1415"/>
      <c r="R21" s="1231">
        <f t="shared" si="2"/>
        <v>0</v>
      </c>
    </row>
    <row r="22" spans="2:18" s="298" customFormat="1">
      <c r="B22" s="1651">
        <v>14</v>
      </c>
      <c r="C22" s="304" t="s">
        <v>278</v>
      </c>
      <c r="D22" s="311"/>
      <c r="E22" s="1415"/>
      <c r="F22" s="1415"/>
      <c r="G22" s="1415"/>
      <c r="H22" s="1231">
        <f t="shared" si="0"/>
        <v>0</v>
      </c>
      <c r="I22" s="471"/>
      <c r="J22" s="1415"/>
      <c r="K22" s="1415"/>
      <c r="L22" s="1415"/>
      <c r="M22" s="1231">
        <f t="shared" si="1"/>
        <v>0</v>
      </c>
      <c r="N22" s="471"/>
      <c r="O22" s="1415"/>
      <c r="P22" s="1415"/>
      <c r="Q22" s="1415"/>
      <c r="R22" s="1231">
        <f t="shared" si="2"/>
        <v>0</v>
      </c>
    </row>
    <row r="23" spans="2:18" s="298" customFormat="1">
      <c r="B23" s="1650">
        <v>15</v>
      </c>
      <c r="C23" s="106" t="s">
        <v>282</v>
      </c>
      <c r="D23" s="311"/>
      <c r="E23" s="825"/>
      <c r="F23" s="825"/>
      <c r="G23" s="825"/>
      <c r="H23" s="1049">
        <f t="shared" si="0"/>
        <v>0</v>
      </c>
      <c r="I23" s="471"/>
      <c r="J23" s="825"/>
      <c r="K23" s="825"/>
      <c r="L23" s="825"/>
      <c r="M23" s="1049">
        <f t="shared" si="1"/>
        <v>0</v>
      </c>
      <c r="N23" s="471"/>
      <c r="O23" s="825"/>
      <c r="P23" s="825"/>
      <c r="Q23" s="825"/>
      <c r="R23" s="1049">
        <f t="shared" si="2"/>
        <v>0</v>
      </c>
    </row>
    <row r="24" spans="2:18" s="298" customFormat="1" ht="4.5" customHeight="1">
      <c r="B24" s="1651"/>
      <c r="C24" s="106"/>
      <c r="D24" s="311"/>
      <c r="E24" s="825"/>
      <c r="F24" s="825"/>
      <c r="G24" s="825"/>
      <c r="H24" s="825"/>
      <c r="I24" s="471"/>
      <c r="J24" s="825"/>
      <c r="K24" s="825"/>
      <c r="L24" s="825"/>
      <c r="M24" s="825"/>
      <c r="N24" s="471"/>
      <c r="O24" s="825"/>
      <c r="P24" s="825"/>
      <c r="Q24" s="825"/>
      <c r="R24" s="825"/>
    </row>
    <row r="25" spans="2:18" s="210" customFormat="1">
      <c r="B25" s="1652">
        <v>16</v>
      </c>
      <c r="C25" s="305" t="s">
        <v>336</v>
      </c>
      <c r="D25" s="312"/>
      <c r="E25" s="964">
        <f>E9-E14-'EDA N6-53 TPE'!I15</f>
        <v>0</v>
      </c>
      <c r="F25" s="964">
        <f>F9-F14-('EDA N6-53 TPE'!I23+'EDA N6-53 TPE'!I31)</f>
        <v>0</v>
      </c>
      <c r="G25" s="964">
        <f>G9-G14-('EDA N6-53 TPE'!I39+'EDA N6-53 TPE'!I47)</f>
        <v>0</v>
      </c>
      <c r="H25" s="964">
        <f>SUM(E25:G25)</f>
        <v>0</v>
      </c>
      <c r="I25" s="471"/>
      <c r="J25" s="964">
        <f>J9-J14-'EDA N6-53 TPE'!I64</f>
        <v>0</v>
      </c>
      <c r="K25" s="964">
        <f>K9-K14-('EDA N6-53 TPE'!I72+'EDA N6-53 TPE'!I80)</f>
        <v>0</v>
      </c>
      <c r="L25" s="964">
        <f>L9-L14-('EDA N6-53 TPE'!I88+'EDA N6-53 TPE'!I96)</f>
        <v>0</v>
      </c>
      <c r="M25" s="964">
        <f>SUM(J25:L25)</f>
        <v>0</v>
      </c>
      <c r="N25" s="471"/>
      <c r="O25" s="964">
        <f>O9-O14-'EDA N6-53 TPE'!I113</f>
        <v>0</v>
      </c>
      <c r="P25" s="964">
        <f>P9-P14-('EDA N6-53 TPE'!I121+'EDA N6-53 TPE'!I129)</f>
        <v>0</v>
      </c>
      <c r="Q25" s="964">
        <f>Q9-Q14-('EDA N6-53 TPE'!I137+'EDA N6-53 TPE'!I145)</f>
        <v>0</v>
      </c>
      <c r="R25" s="964">
        <f>SUM(O25:Q25)</f>
        <v>0</v>
      </c>
    </row>
    <row r="26" spans="2:18" s="210" customFormat="1">
      <c r="B26" s="1652">
        <v>17</v>
      </c>
      <c r="C26" s="305" t="s">
        <v>326</v>
      </c>
      <c r="D26" s="312"/>
      <c r="E26" s="964">
        <f>E9+E10+E11+E12+E13-E14-E15-E16-E17-E18-E19-E20+E21+E22-E23</f>
        <v>0</v>
      </c>
      <c r="F26" s="964">
        <f t="shared" ref="F26:H26" si="3">F9+F10+F11+F12+F13-F14-F15-F16-F17-F18-F19-F20+F21+F22-F23</f>
        <v>0</v>
      </c>
      <c r="G26" s="964">
        <f t="shared" si="3"/>
        <v>0</v>
      </c>
      <c r="H26" s="964">
        <f t="shared" si="3"/>
        <v>0</v>
      </c>
      <c r="I26" s="471"/>
      <c r="J26" s="964">
        <f>J9+J10+J11+J12+J13-J14-J15-J16-J17-J18-J19-J20-J21+J22-J23</f>
        <v>0</v>
      </c>
      <c r="K26" s="964">
        <f>K9+K10+K11+K12+K13-K14-K15-K16-K17-K18-K19-K20-K21+K22-K23</f>
        <v>0</v>
      </c>
      <c r="L26" s="964">
        <f>L9+L10+L11+L12+L13-L14-L15-L16-L17-L18-L19-L20-L21+L22-L23</f>
        <v>0</v>
      </c>
      <c r="M26" s="964">
        <f>M9+M10+M11+M12+M13-M14-M15-M16-M17-M18-M19-M20-M21+M22-M23</f>
        <v>0</v>
      </c>
      <c r="N26" s="471"/>
      <c r="O26" s="964">
        <f>O9+O10+O11+O12+O13-O14-O15-O16-O17-O18-O19-O20-O21+O22-O23</f>
        <v>0</v>
      </c>
      <c r="P26" s="964">
        <f>P9+P10+P11+P12+P13-P14-P15-P16-P17-P18-P19-P20-P21+P22-P23</f>
        <v>0</v>
      </c>
      <c r="Q26" s="964">
        <f>Q9+Q10+Q11+Q12+Q13-Q14-Q15-Q16-Q17-Q18-Q19-Q20-Q21+Q22-Q23</f>
        <v>0</v>
      </c>
      <c r="R26" s="964">
        <f>R9+R10+R11+R12+R13-R14-R15-R16-R17-R18-R19-R20-R21+R22-R23</f>
        <v>0</v>
      </c>
    </row>
    <row r="27" spans="2:18" s="298" customFormat="1" ht="4.5" customHeight="1">
      <c r="B27" s="1651"/>
      <c r="C27" s="106"/>
      <c r="D27" s="311"/>
      <c r="E27" s="825"/>
      <c r="F27" s="825"/>
      <c r="G27" s="825"/>
      <c r="H27" s="825"/>
      <c r="I27" s="471"/>
      <c r="J27" s="825"/>
      <c r="K27" s="825"/>
      <c r="L27" s="825"/>
      <c r="M27" s="825"/>
      <c r="N27" s="471"/>
      <c r="O27" s="825"/>
      <c r="P27" s="825"/>
      <c r="Q27" s="825"/>
      <c r="R27" s="825"/>
    </row>
    <row r="28" spans="2:18" s="298" customFormat="1">
      <c r="B28" s="1650">
        <v>18</v>
      </c>
      <c r="C28" s="304" t="s">
        <v>309</v>
      </c>
      <c r="D28" s="311"/>
      <c r="E28" s="1415"/>
      <c r="F28" s="1415"/>
      <c r="G28" s="1415"/>
      <c r="H28" s="1231">
        <f>SUM(E28:G28)</f>
        <v>0</v>
      </c>
      <c r="I28" s="471"/>
      <c r="J28" s="1415"/>
      <c r="K28" s="1415"/>
      <c r="L28" s="1415"/>
      <c r="M28" s="1231">
        <f>SUM(J28:L28)</f>
        <v>0</v>
      </c>
      <c r="N28" s="471"/>
      <c r="O28" s="1415"/>
      <c r="P28" s="1415"/>
      <c r="Q28" s="1415"/>
      <c r="R28" s="1231">
        <f>SUM(O28:Q28)</f>
        <v>0</v>
      </c>
    </row>
    <row r="29" spans="2:18" s="298" customFormat="1">
      <c r="B29" s="1650">
        <v>19</v>
      </c>
      <c r="C29" s="304" t="s">
        <v>310</v>
      </c>
      <c r="D29" s="311"/>
      <c r="E29" s="1415"/>
      <c r="F29" s="1415"/>
      <c r="G29" s="1415"/>
      <c r="H29" s="1231">
        <f>SUM(E29:G29)</f>
        <v>0</v>
      </c>
      <c r="I29" s="471"/>
      <c r="J29" s="1415"/>
      <c r="K29" s="1415"/>
      <c r="L29" s="1415"/>
      <c r="M29" s="1231">
        <f>SUM(J29:L29)</f>
        <v>0</v>
      </c>
      <c r="N29" s="471"/>
      <c r="O29" s="1415"/>
      <c r="P29" s="1415"/>
      <c r="Q29" s="1415"/>
      <c r="R29" s="1231">
        <f>SUM(O29:Q29)</f>
        <v>0</v>
      </c>
    </row>
    <row r="30" spans="2:18" s="298" customFormat="1" ht="4.5" customHeight="1">
      <c r="B30" s="1651"/>
      <c r="C30" s="106"/>
      <c r="D30" s="311"/>
      <c r="E30" s="825"/>
      <c r="F30" s="825"/>
      <c r="G30" s="825"/>
      <c r="H30" s="825"/>
      <c r="I30" s="471"/>
      <c r="J30" s="825"/>
      <c r="K30" s="825"/>
      <c r="L30" s="825"/>
      <c r="M30" s="825"/>
      <c r="N30" s="471"/>
      <c r="O30" s="825"/>
      <c r="P30" s="825"/>
      <c r="Q30" s="825"/>
      <c r="R30" s="825"/>
    </row>
    <row r="31" spans="2:18" s="210" customFormat="1">
      <c r="B31" s="1652">
        <v>20</v>
      </c>
      <c r="C31" s="305" t="s">
        <v>327</v>
      </c>
      <c r="D31" s="312"/>
      <c r="E31" s="964">
        <f>E26-E28-E29</f>
        <v>0</v>
      </c>
      <c r="F31" s="964">
        <f>F26-F28-F29</f>
        <v>0</v>
      </c>
      <c r="G31" s="964">
        <f>G26-G28-G29</f>
        <v>0</v>
      </c>
      <c r="H31" s="964">
        <f>H26-H28-H29</f>
        <v>0</v>
      </c>
      <c r="I31" s="471"/>
      <c r="J31" s="964">
        <f>J26-J28-J29</f>
        <v>0</v>
      </c>
      <c r="K31" s="964">
        <f>K26-K28-K29</f>
        <v>0</v>
      </c>
      <c r="L31" s="964">
        <f>L26-L28-L29</f>
        <v>0</v>
      </c>
      <c r="M31" s="964">
        <f>M26-M28-M29</f>
        <v>0</v>
      </c>
      <c r="N31" s="471"/>
      <c r="O31" s="964">
        <f>O26-O28-O29</f>
        <v>0</v>
      </c>
      <c r="P31" s="964">
        <f>P26-P28-P29</f>
        <v>0</v>
      </c>
      <c r="Q31" s="964">
        <f>Q26-Q28-Q29</f>
        <v>0</v>
      </c>
      <c r="R31" s="964">
        <f>R26-R28-R29</f>
        <v>0</v>
      </c>
    </row>
    <row r="32" spans="2:18" s="298" customFormat="1" ht="4.5" customHeight="1">
      <c r="B32" s="1651"/>
      <c r="C32" s="106"/>
      <c r="D32" s="311"/>
      <c r="E32" s="825"/>
      <c r="F32" s="825"/>
      <c r="G32" s="825"/>
      <c r="H32" s="825"/>
      <c r="I32" s="471"/>
      <c r="J32" s="825"/>
      <c r="K32" s="825"/>
      <c r="L32" s="825"/>
      <c r="M32" s="825"/>
      <c r="N32" s="471"/>
      <c r="O32" s="825"/>
      <c r="P32" s="825"/>
      <c r="Q32" s="825"/>
      <c r="R32" s="825"/>
    </row>
    <row r="33" spans="2:18" s="298" customFormat="1">
      <c r="B33" s="1650">
        <v>21</v>
      </c>
      <c r="C33" s="304" t="s">
        <v>311</v>
      </c>
      <c r="D33" s="311"/>
      <c r="E33" s="1415"/>
      <c r="F33" s="1415"/>
      <c r="G33" s="1415"/>
      <c r="H33" s="1231">
        <f>SUM(E33:G33)</f>
        <v>0</v>
      </c>
      <c r="I33" s="471"/>
      <c r="J33" s="1415"/>
      <c r="K33" s="1415"/>
      <c r="L33" s="1415"/>
      <c r="M33" s="1231">
        <f>SUM(J33:L33)</f>
        <v>0</v>
      </c>
      <c r="N33" s="471"/>
      <c r="O33" s="1415"/>
      <c r="P33" s="1415"/>
      <c r="Q33" s="1415"/>
      <c r="R33" s="1231">
        <f>SUM(O33:Q33)</f>
        <v>0</v>
      </c>
    </row>
    <row r="34" spans="2:18" s="298" customFormat="1">
      <c r="B34" s="1650">
        <v>22</v>
      </c>
      <c r="C34" s="304" t="s">
        <v>312</v>
      </c>
      <c r="D34" s="311"/>
      <c r="E34" s="1415"/>
      <c r="F34" s="1415"/>
      <c r="G34" s="1415"/>
      <c r="H34" s="1231">
        <f>SUM(E34:G34)</f>
        <v>0</v>
      </c>
      <c r="I34" s="471"/>
      <c r="J34" s="1415"/>
      <c r="K34" s="1415"/>
      <c r="L34" s="1415"/>
      <c r="M34" s="1231">
        <f>SUM(J34:L34)</f>
        <v>0</v>
      </c>
      <c r="N34" s="471"/>
      <c r="O34" s="1415"/>
      <c r="P34" s="1415"/>
      <c r="Q34" s="1415"/>
      <c r="R34" s="1231">
        <f>SUM(O34:Q34)</f>
        <v>0</v>
      </c>
    </row>
    <row r="35" spans="2:18" s="298" customFormat="1" ht="4.5" customHeight="1">
      <c r="B35" s="1651"/>
      <c r="C35" s="106"/>
      <c r="D35" s="311"/>
      <c r="E35" s="825"/>
      <c r="F35" s="825"/>
      <c r="G35" s="825"/>
      <c r="H35" s="825"/>
      <c r="I35" s="471"/>
      <c r="J35" s="825"/>
      <c r="K35" s="825"/>
      <c r="L35" s="825"/>
      <c r="M35" s="825"/>
      <c r="N35" s="471"/>
      <c r="O35" s="825"/>
      <c r="P35" s="825"/>
      <c r="Q35" s="825"/>
      <c r="R35" s="825"/>
    </row>
    <row r="36" spans="2:18" s="210" customFormat="1">
      <c r="B36" s="1652">
        <v>23</v>
      </c>
      <c r="C36" s="305" t="s">
        <v>313</v>
      </c>
      <c r="D36" s="312"/>
      <c r="E36" s="964">
        <f>E31+E33-E34</f>
        <v>0</v>
      </c>
      <c r="F36" s="964">
        <f>F31+F33-F34</f>
        <v>0</v>
      </c>
      <c r="G36" s="964">
        <f>G31+G33-G34</f>
        <v>0</v>
      </c>
      <c r="H36" s="964">
        <f>H31+H33-H34</f>
        <v>0</v>
      </c>
      <c r="I36" s="471"/>
      <c r="J36" s="964">
        <f>J31+J33-J34</f>
        <v>0</v>
      </c>
      <c r="K36" s="964">
        <f>K31+K33-K34</f>
        <v>0</v>
      </c>
      <c r="L36" s="964">
        <f>L31+L33-L34</f>
        <v>0</v>
      </c>
      <c r="M36" s="964">
        <f>M31+M33-M34</f>
        <v>0</v>
      </c>
      <c r="N36" s="471"/>
      <c r="O36" s="964">
        <f>O31+O33-O34</f>
        <v>0</v>
      </c>
      <c r="P36" s="964">
        <f>P31+P33-P34</f>
        <v>0</v>
      </c>
      <c r="Q36" s="964">
        <f>Q31+Q33-Q34</f>
        <v>0</v>
      </c>
      <c r="R36" s="964">
        <f>R31+R33-R34</f>
        <v>0</v>
      </c>
    </row>
    <row r="37" spans="2:18" s="298" customFormat="1" ht="4.5" customHeight="1">
      <c r="B37" s="1651"/>
      <c r="C37" s="106"/>
      <c r="D37" s="311"/>
      <c r="E37" s="825"/>
      <c r="F37" s="825"/>
      <c r="G37" s="825"/>
      <c r="H37" s="825"/>
      <c r="I37" s="471"/>
      <c r="J37" s="825"/>
      <c r="K37" s="825"/>
      <c r="L37" s="825"/>
      <c r="M37" s="825"/>
      <c r="N37" s="471"/>
      <c r="O37" s="825"/>
      <c r="P37" s="825"/>
      <c r="Q37" s="825"/>
      <c r="R37" s="825"/>
    </row>
    <row r="38" spans="2:18" s="298" customFormat="1">
      <c r="B38" s="1650">
        <v>24</v>
      </c>
      <c r="C38" s="304" t="s">
        <v>296</v>
      </c>
      <c r="D38" s="311"/>
      <c r="E38" s="1415"/>
      <c r="F38" s="1415"/>
      <c r="G38" s="1415"/>
      <c r="H38" s="1231">
        <f>SUM(E38:G38)</f>
        <v>0</v>
      </c>
      <c r="I38" s="471"/>
      <c r="J38" s="1415"/>
      <c r="K38" s="1415"/>
      <c r="L38" s="1231"/>
      <c r="M38" s="1415">
        <f>SUM(J38:L38)</f>
        <v>0</v>
      </c>
      <c r="N38" s="471"/>
      <c r="O38" s="1415"/>
      <c r="P38" s="1415"/>
      <c r="Q38" s="1231"/>
      <c r="R38" s="1415">
        <f>SUM(O38:Q38)</f>
        <v>0</v>
      </c>
    </row>
    <row r="39" spans="2:18" s="298" customFormat="1" ht="4.5" customHeight="1">
      <c r="B39" s="1651"/>
      <c r="C39" s="106"/>
      <c r="D39" s="311"/>
      <c r="E39" s="825"/>
      <c r="F39" s="825"/>
      <c r="G39" s="825"/>
      <c r="H39" s="825"/>
      <c r="I39" s="471"/>
      <c r="J39" s="825"/>
      <c r="K39" s="825"/>
      <c r="L39" s="825"/>
      <c r="M39" s="825"/>
      <c r="N39" s="471"/>
      <c r="O39" s="825"/>
      <c r="P39" s="825"/>
      <c r="Q39" s="825"/>
      <c r="R39" s="825"/>
    </row>
    <row r="40" spans="2:18" s="210" customFormat="1">
      <c r="B40" s="1652">
        <v>25</v>
      </c>
      <c r="C40" s="305" t="s">
        <v>261</v>
      </c>
      <c r="D40" s="312"/>
      <c r="E40" s="964">
        <f>E36-E38</f>
        <v>0</v>
      </c>
      <c r="F40" s="964">
        <f>F36-F38</f>
        <v>0</v>
      </c>
      <c r="G40" s="964">
        <f>G36-G38</f>
        <v>0</v>
      </c>
      <c r="H40" s="964">
        <f>H36-H38</f>
        <v>0</v>
      </c>
      <c r="I40" s="471"/>
      <c r="J40" s="964">
        <f>J36-J38</f>
        <v>0</v>
      </c>
      <c r="K40" s="964">
        <f>K36-K38</f>
        <v>0</v>
      </c>
      <c r="L40" s="964">
        <f>L36-L38</f>
        <v>0</v>
      </c>
      <c r="M40" s="964">
        <f>M36-M38</f>
        <v>0</v>
      </c>
      <c r="N40" s="471"/>
      <c r="O40" s="964">
        <f>O36-O38</f>
        <v>0</v>
      </c>
      <c r="P40" s="964">
        <f>P36-P38</f>
        <v>0</v>
      </c>
      <c r="Q40" s="964">
        <f>Q36-Q38</f>
        <v>0</v>
      </c>
      <c r="R40" s="964">
        <f>R36-R38</f>
        <v>0</v>
      </c>
    </row>
    <row r="42" spans="2:18">
      <c r="R42" s="1127" t="s">
        <v>169</v>
      </c>
    </row>
    <row r="43" spans="2:18">
      <c r="B43" s="3351" t="s">
        <v>45</v>
      </c>
      <c r="C43" s="946" t="s">
        <v>364</v>
      </c>
      <c r="D43" s="472"/>
      <c r="E43" s="523">
        <f>E44+E46-E45</f>
        <v>0</v>
      </c>
      <c r="F43" s="523">
        <f>F44+F46-F45</f>
        <v>0</v>
      </c>
      <c r="G43" s="523">
        <f>G44+G46-G45</f>
        <v>0</v>
      </c>
      <c r="H43" s="523">
        <f>H44+H46-H45</f>
        <v>0</v>
      </c>
      <c r="J43" s="523">
        <f>J44+J46-J45</f>
        <v>0</v>
      </c>
      <c r="K43" s="523">
        <f>K44+K46-K45</f>
        <v>0</v>
      </c>
      <c r="L43" s="523">
        <f>L44+L46-L45</f>
        <v>0</v>
      </c>
      <c r="M43" s="523">
        <f>M44+M46-M45</f>
        <v>0</v>
      </c>
      <c r="O43" s="523">
        <f>O44+O46-O45</f>
        <v>0</v>
      </c>
      <c r="P43" s="523">
        <f>P44+P46-P45</f>
        <v>0</v>
      </c>
      <c r="Q43" s="523">
        <f>Q44+Q46-Q45</f>
        <v>0</v>
      </c>
      <c r="R43" s="523">
        <f>R44+R46-R45</f>
        <v>0</v>
      </c>
    </row>
    <row r="44" spans="2:18">
      <c r="B44" s="3125"/>
      <c r="C44" s="954" t="s">
        <v>365</v>
      </c>
      <c r="E44" s="956"/>
      <c r="F44" s="956"/>
      <c r="G44" s="956"/>
      <c r="H44" s="524">
        <f>SUM(E44:G44)</f>
        <v>0</v>
      </c>
      <c r="J44" s="956"/>
      <c r="K44" s="956"/>
      <c r="L44" s="956"/>
      <c r="M44" s="524">
        <f>SUM(J44:L44)</f>
        <v>0</v>
      </c>
      <c r="O44" s="956"/>
      <c r="P44" s="956"/>
      <c r="Q44" s="956"/>
      <c r="R44" s="524">
        <f>SUM(O44:Q44)</f>
        <v>0</v>
      </c>
    </row>
    <row r="45" spans="2:18">
      <c r="B45" s="3125"/>
      <c r="C45" s="957" t="s">
        <v>366</v>
      </c>
      <c r="E45" s="941"/>
      <c r="F45" s="941"/>
      <c r="G45" s="941"/>
      <c r="H45" s="525">
        <f>SUM(E45:G45)</f>
        <v>0</v>
      </c>
      <c r="J45" s="941"/>
      <c r="K45" s="941"/>
      <c r="L45" s="941"/>
      <c r="M45" s="525">
        <f>SUM(J45:L45)</f>
        <v>0</v>
      </c>
      <c r="O45" s="941"/>
      <c r="P45" s="941"/>
      <c r="Q45" s="941"/>
      <c r="R45" s="525">
        <f>SUM(O45:Q45)</f>
        <v>0</v>
      </c>
    </row>
    <row r="46" spans="2:18">
      <c r="B46" s="3125"/>
      <c r="C46" s="555" t="s">
        <v>367</v>
      </c>
      <c r="E46" s="942"/>
      <c r="F46" s="942"/>
      <c r="G46" s="942"/>
      <c r="H46" s="526">
        <f>SUM(E46:G46)</f>
        <v>0</v>
      </c>
      <c r="J46" s="942"/>
      <c r="K46" s="942"/>
      <c r="L46" s="942"/>
      <c r="M46" s="526">
        <f>SUM(J46:L46)</f>
        <v>0</v>
      </c>
      <c r="O46" s="942"/>
      <c r="P46" s="942"/>
      <c r="Q46" s="942"/>
      <c r="R46" s="526">
        <f>SUM(O46:Q46)</f>
        <v>0</v>
      </c>
    </row>
    <row r="47" spans="2:18">
      <c r="B47" s="3125"/>
      <c r="C47" s="946" t="s">
        <v>369</v>
      </c>
      <c r="E47" s="523">
        <f>SUM(E48:E49)</f>
        <v>0</v>
      </c>
      <c r="F47" s="523">
        <f>SUM(F48:F49)</f>
        <v>0</v>
      </c>
      <c r="G47" s="523">
        <f>SUM(G48:G49)</f>
        <v>0</v>
      </c>
      <c r="H47" s="523">
        <f>SUM(H48:H49)</f>
        <v>0</v>
      </c>
      <c r="J47" s="523">
        <f>SUM(J48:J49)</f>
        <v>0</v>
      </c>
      <c r="K47" s="523">
        <f>SUM(K48:K49)</f>
        <v>0</v>
      </c>
      <c r="L47" s="523">
        <f>SUM(L48:L49)</f>
        <v>0</v>
      </c>
      <c r="M47" s="523">
        <f>SUM(M48:M49)</f>
        <v>0</v>
      </c>
      <c r="O47" s="523">
        <f>SUM(O48:O49)</f>
        <v>0</v>
      </c>
      <c r="P47" s="523">
        <f>SUM(P48:P49)</f>
        <v>0</v>
      </c>
      <c r="Q47" s="523">
        <f>SUM(Q48:Q49)</f>
        <v>0</v>
      </c>
      <c r="R47" s="523">
        <f>SUM(R48:R49)</f>
        <v>0</v>
      </c>
    </row>
    <row r="48" spans="2:18">
      <c r="B48" s="3125"/>
      <c r="C48" s="1653" t="s">
        <v>384</v>
      </c>
      <c r="E48" s="941"/>
      <c r="F48" s="941"/>
      <c r="G48" s="941"/>
      <c r="H48" s="525">
        <f>SUM(E48:G48)</f>
        <v>0</v>
      </c>
      <c r="J48" s="941"/>
      <c r="K48" s="941"/>
      <c r="L48" s="941"/>
      <c r="M48" s="525">
        <f>SUM(J48:L48)</f>
        <v>0</v>
      </c>
      <c r="O48" s="941"/>
      <c r="P48" s="941"/>
      <c r="Q48" s="941"/>
      <c r="R48" s="525">
        <f>SUM(O48:Q48)</f>
        <v>0</v>
      </c>
    </row>
    <row r="49" spans="2:18">
      <c r="B49" s="3125"/>
      <c r="C49" s="574" t="s">
        <v>368</v>
      </c>
      <c r="E49" s="941"/>
      <c r="F49" s="941"/>
      <c r="G49" s="941"/>
      <c r="H49" s="525">
        <f>SUM(E49:G49)</f>
        <v>0</v>
      </c>
      <c r="J49" s="941"/>
      <c r="K49" s="941"/>
      <c r="L49" s="941"/>
      <c r="M49" s="525">
        <f>SUM(J49:L49)</f>
        <v>0</v>
      </c>
      <c r="O49" s="941"/>
      <c r="P49" s="941"/>
      <c r="Q49" s="941"/>
      <c r="R49" s="525">
        <f>SUM(O49:Q49)</f>
        <v>0</v>
      </c>
    </row>
    <row r="50" spans="2:18">
      <c r="B50" s="3125"/>
      <c r="C50" s="946" t="s">
        <v>370</v>
      </c>
      <c r="E50" s="523">
        <f>SUM(E51:E53)</f>
        <v>0</v>
      </c>
      <c r="F50" s="523">
        <f>SUM(F51:F53)</f>
        <v>0</v>
      </c>
      <c r="G50" s="523">
        <f>SUM(G51:G53)</f>
        <v>0</v>
      </c>
      <c r="H50" s="523">
        <f>SUM(H51:H53)</f>
        <v>0</v>
      </c>
      <c r="J50" s="523">
        <f>SUM(J51:J53)</f>
        <v>0</v>
      </c>
      <c r="K50" s="523">
        <f>SUM(K51:K53)</f>
        <v>0</v>
      </c>
      <c r="L50" s="523">
        <f>SUM(L51:L53)</f>
        <v>0</v>
      </c>
      <c r="M50" s="523">
        <f>SUM(M51:M53)</f>
        <v>0</v>
      </c>
      <c r="O50" s="523">
        <f>SUM(O51:O53)</f>
        <v>0</v>
      </c>
      <c r="P50" s="523">
        <f>SUM(P51:P53)</f>
        <v>0</v>
      </c>
      <c r="Q50" s="523">
        <f>SUM(Q51:Q53)</f>
        <v>0</v>
      </c>
      <c r="R50" s="523">
        <f>SUM(R51:R53)</f>
        <v>0</v>
      </c>
    </row>
    <row r="51" spans="2:18">
      <c r="B51" s="3125"/>
      <c r="C51" s="1653" t="s">
        <v>385</v>
      </c>
      <c r="E51" s="941"/>
      <c r="F51" s="941"/>
      <c r="G51" s="941"/>
      <c r="H51" s="525">
        <f>SUM(E51:G51)</f>
        <v>0</v>
      </c>
      <c r="J51" s="941"/>
      <c r="K51" s="941"/>
      <c r="L51" s="941"/>
      <c r="M51" s="525">
        <f>SUM(J51:L51)</f>
        <v>0</v>
      </c>
      <c r="O51" s="941"/>
      <c r="P51" s="941"/>
      <c r="Q51" s="941"/>
      <c r="R51" s="525">
        <f>SUM(O51:Q51)</f>
        <v>0</v>
      </c>
    </row>
    <row r="52" spans="2:18">
      <c r="B52" s="3125"/>
      <c r="C52" s="957" t="s">
        <v>386</v>
      </c>
      <c r="E52" s="941"/>
      <c r="F52" s="941"/>
      <c r="G52" s="941"/>
      <c r="H52" s="525">
        <f>SUM(E52:G52)</f>
        <v>0</v>
      </c>
      <c r="J52" s="941"/>
      <c r="K52" s="941"/>
      <c r="L52" s="941"/>
      <c r="M52" s="525">
        <f>SUM(J52:L52)</f>
        <v>0</v>
      </c>
      <c r="O52" s="941"/>
      <c r="P52" s="941"/>
      <c r="Q52" s="941"/>
      <c r="R52" s="525">
        <f>SUM(O52:Q52)</f>
        <v>0</v>
      </c>
    </row>
    <row r="53" spans="2:18">
      <c r="B53" s="3216"/>
      <c r="C53" s="574" t="s">
        <v>387</v>
      </c>
      <c r="E53" s="942"/>
      <c r="F53" s="942"/>
      <c r="G53" s="942"/>
      <c r="H53" s="526">
        <f>SUM(E53:G53)</f>
        <v>0</v>
      </c>
      <c r="J53" s="942"/>
      <c r="K53" s="942"/>
      <c r="L53" s="942"/>
      <c r="M53" s="526">
        <f>SUM(J53:L53)</f>
        <v>0</v>
      </c>
      <c r="O53" s="942"/>
      <c r="P53" s="942"/>
      <c r="Q53" s="942"/>
      <c r="R53" s="526">
        <f>SUM(O53:Q53)</f>
        <v>0</v>
      </c>
    </row>
  </sheetData>
  <mergeCells count="5">
    <mergeCell ref="B3:R3"/>
    <mergeCell ref="E6:H6"/>
    <mergeCell ref="J6:M6"/>
    <mergeCell ref="O6:R6"/>
    <mergeCell ref="B43:B53"/>
  </mergeCells>
  <hyperlinks>
    <hyperlink ref="A1" location="ÍNDICE!B2" display="Indíce"/>
  </hyperlinks>
  <printOptions horizontalCentered="1"/>
  <pageMargins left="0.11811023622047245" right="0.11811023622047245" top="0.74803149606299213" bottom="0.74803149606299213" header="0.31496062992125984" footer="0.31496062992125984"/>
  <pageSetup paperSize="9" scale="63" orientation="landscape" r:id="rId1"/>
  <ignoredErrors>
    <ignoredError sqref="H47:H50" formula="1"/>
    <ignoredError sqref="M47:R50" evalError="1" formula="1"/>
    <ignoredError sqref="M12:N12 M53:N53 J47:L50 M9:N9 M10:N10 M11:N11 M19:N20 M13:N13 M14:N14 M15:N15 M16:N16 M17:N17 M18:N18 J24:R27 M21:N21 M22:N22 M23:N23 J30:R32 M28:N28 J35:R37 M33:N33 M34:N34 M46:N46 M44:N44 M45:N45 R9 R10 R11 R13 R14 R15 R16 R17 R18 R21 R22 R23 R28 R33 R34 R44 R45 R46 J39:R43 M38:N38 R38 M51:N51 M52:N52 R51 R52 M29:N29 R12 R19:R20 R29 R53" evalError="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1:AH15"/>
  <sheetViews>
    <sheetView showGridLines="0" zoomScaleNormal="100" workbookViewId="0">
      <selection activeCell="B3" sqref="B3:N3"/>
    </sheetView>
  </sheetViews>
  <sheetFormatPr defaultRowHeight="15"/>
  <cols>
    <col min="2" max="2" width="34.28515625" customWidth="1"/>
    <col min="3" max="3" width="1" style="1228" customWidth="1"/>
    <col min="4" max="4" width="12.7109375" customWidth="1"/>
    <col min="5" max="6" width="11.140625" customWidth="1"/>
    <col min="7" max="7" width="0.7109375" customWidth="1"/>
    <col min="8" max="8" width="12.7109375" customWidth="1"/>
    <col min="9" max="10" width="11.140625" customWidth="1"/>
    <col min="11" max="11" width="0.7109375" customWidth="1"/>
    <col min="12" max="12" width="12.7109375" customWidth="1"/>
    <col min="13" max="14" width="11.140625" customWidth="1"/>
  </cols>
  <sheetData>
    <row r="1" spans="1:34" s="1228" customFormat="1" ht="18" customHeight="1">
      <c r="A1" s="399" t="s">
        <v>814</v>
      </c>
      <c r="B1" s="218"/>
      <c r="C1" s="218"/>
      <c r="D1" s="208"/>
      <c r="E1" s="208"/>
      <c r="F1" s="208"/>
      <c r="G1" s="208"/>
      <c r="H1" s="208"/>
      <c r="I1" s="208"/>
      <c r="J1" s="208"/>
      <c r="K1" s="208"/>
      <c r="L1" s="208"/>
      <c r="M1" s="208"/>
      <c r="N1" s="208"/>
    </row>
    <row r="2" spans="1:34" s="1228" customFormat="1">
      <c r="B2" s="218"/>
      <c r="C2" s="218"/>
      <c r="D2" s="208"/>
      <c r="E2" s="208"/>
      <c r="F2" s="208"/>
      <c r="G2" s="208"/>
      <c r="H2" s="208"/>
      <c r="I2" s="208"/>
      <c r="J2" s="208"/>
      <c r="K2" s="208"/>
      <c r="L2" s="208"/>
      <c r="M2" s="208"/>
      <c r="N2" s="208"/>
      <c r="O2" s="208"/>
    </row>
    <row r="3" spans="1:34" s="1228" customFormat="1">
      <c r="B3" s="3071" t="s">
        <v>900</v>
      </c>
      <c r="C3" s="3071"/>
      <c r="D3" s="3071"/>
      <c r="E3" s="3071"/>
      <c r="F3" s="3071"/>
      <c r="G3" s="3071"/>
      <c r="H3" s="3071"/>
      <c r="I3" s="3071"/>
      <c r="J3" s="3071"/>
      <c r="K3" s="3071"/>
      <c r="L3" s="3071"/>
      <c r="M3" s="3071"/>
      <c r="N3" s="3071"/>
      <c r="O3" s="60"/>
      <c r="P3" s="60"/>
      <c r="Q3" s="60"/>
      <c r="R3" s="60"/>
      <c r="S3" s="60"/>
      <c r="T3" s="60"/>
      <c r="U3" s="60"/>
      <c r="V3" s="60"/>
      <c r="W3" s="60"/>
      <c r="X3" s="60"/>
      <c r="Y3" s="60"/>
      <c r="Z3" s="60"/>
      <c r="AA3" s="60"/>
      <c r="AB3" s="60"/>
      <c r="AC3" s="60"/>
      <c r="AD3" s="60"/>
      <c r="AE3" s="60"/>
      <c r="AF3" s="60"/>
      <c r="AG3" s="60"/>
      <c r="AH3" s="21"/>
    </row>
    <row r="5" spans="1:34" s="1228" customFormat="1">
      <c r="D5" s="3108" t="str">
        <f>+Introdução!E26</f>
        <v>t-2</v>
      </c>
      <c r="E5" s="3109"/>
      <c r="F5" s="3110"/>
      <c r="H5" s="3108" t="str">
        <f>+Introdução!E27</f>
        <v>t-1</v>
      </c>
      <c r="I5" s="3109"/>
      <c r="J5" s="3110"/>
      <c r="L5" s="3108" t="str">
        <f>+Introdução!E28</f>
        <v>t</v>
      </c>
      <c r="M5" s="3109"/>
      <c r="N5" s="3110"/>
    </row>
    <row r="6" spans="1:34" ht="3.75" customHeight="1">
      <c r="B6" s="1233"/>
      <c r="C6" s="1233"/>
      <c r="D6" s="1228"/>
      <c r="E6" s="1228"/>
      <c r="F6" s="1228"/>
      <c r="H6" s="1228"/>
      <c r="I6" s="1228"/>
      <c r="J6" s="1228"/>
      <c r="L6" s="1228"/>
      <c r="M6" s="1228"/>
      <c r="N6" s="1228"/>
    </row>
    <row r="7" spans="1:34" ht="27" customHeight="1">
      <c r="B7" s="3111" t="s">
        <v>260</v>
      </c>
      <c r="C7" s="1236"/>
      <c r="D7" s="1234" t="s">
        <v>642</v>
      </c>
      <c r="E7" s="1234" t="s">
        <v>633</v>
      </c>
      <c r="F7" s="1234" t="s">
        <v>634</v>
      </c>
      <c r="H7" s="1234" t="s">
        <v>642</v>
      </c>
      <c r="I7" s="1234" t="s">
        <v>633</v>
      </c>
      <c r="J7" s="1234" t="s">
        <v>634</v>
      </c>
      <c r="L7" s="1234" t="s">
        <v>642</v>
      </c>
      <c r="M7" s="1234" t="s">
        <v>633</v>
      </c>
      <c r="N7" s="1234" t="s">
        <v>634</v>
      </c>
    </row>
    <row r="8" spans="1:34" ht="11.25" customHeight="1">
      <c r="B8" s="3111"/>
      <c r="C8" s="1236"/>
      <c r="D8" s="1235" t="s">
        <v>640</v>
      </c>
      <c r="E8" s="1235" t="s">
        <v>641</v>
      </c>
      <c r="F8" s="1235" t="s">
        <v>635</v>
      </c>
      <c r="G8" s="58"/>
      <c r="H8" s="1235" t="s">
        <v>643</v>
      </c>
      <c r="I8" s="1235" t="s">
        <v>644</v>
      </c>
      <c r="J8" s="1235" t="s">
        <v>645</v>
      </c>
      <c r="K8" s="58"/>
      <c r="L8" s="1235" t="s">
        <v>646</v>
      </c>
      <c r="M8" s="1235" t="s">
        <v>647</v>
      </c>
      <c r="N8" s="1235" t="s">
        <v>648</v>
      </c>
    </row>
    <row r="9" spans="1:34" ht="21.75" customHeight="1">
      <c r="A9" s="2261"/>
      <c r="B9" s="2548" t="s">
        <v>1090</v>
      </c>
      <c r="C9" s="1236"/>
      <c r="D9" s="2549">
        <v>0</v>
      </c>
      <c r="E9" s="2424"/>
      <c r="F9" s="2550">
        <v>0</v>
      </c>
      <c r="G9" s="2421"/>
      <c r="H9" s="2616"/>
      <c r="I9" s="2616"/>
      <c r="J9" s="2551">
        <v>0</v>
      </c>
      <c r="K9" s="2421"/>
      <c r="L9" s="2616"/>
      <c r="M9" s="2616"/>
      <c r="N9" s="2551">
        <v>0</v>
      </c>
      <c r="O9" s="2261"/>
      <c r="P9" s="2261"/>
      <c r="Q9" s="2261"/>
      <c r="R9" s="2261"/>
      <c r="S9" s="2261"/>
      <c r="T9" s="2261"/>
      <c r="U9" s="2261"/>
      <c r="V9" s="2261"/>
      <c r="W9" s="2261"/>
      <c r="X9" s="2261"/>
      <c r="Y9" s="2261"/>
      <c r="Z9" s="2261"/>
      <c r="AA9" s="2261"/>
      <c r="AB9" s="2261"/>
      <c r="AC9" s="2261"/>
      <c r="AD9" s="2261"/>
      <c r="AE9" s="2261"/>
      <c r="AF9" s="2261"/>
      <c r="AG9" s="2261"/>
      <c r="AH9" s="2261"/>
    </row>
    <row r="10" spans="1:34" ht="21.75" customHeight="1">
      <c r="A10" s="2261"/>
      <c r="B10" s="2548" t="s">
        <v>636</v>
      </c>
      <c r="C10" s="2417"/>
      <c r="D10" s="2549">
        <v>0</v>
      </c>
      <c r="E10" s="2424"/>
      <c r="F10" s="2550">
        <v>0</v>
      </c>
      <c r="G10" s="2261"/>
      <c r="H10" s="2552"/>
      <c r="I10" s="2552"/>
      <c r="J10" s="2551">
        <v>0</v>
      </c>
      <c r="K10" s="2421"/>
      <c r="L10" s="2552"/>
      <c r="M10" s="2552"/>
      <c r="N10" s="2551">
        <v>0</v>
      </c>
      <c r="O10" s="2261"/>
      <c r="P10" s="2261"/>
      <c r="Q10" s="2261"/>
      <c r="R10" s="2261"/>
      <c r="S10" s="2261"/>
      <c r="T10" s="2261"/>
      <c r="U10" s="2261"/>
      <c r="V10" s="2261"/>
      <c r="W10" s="2261"/>
      <c r="X10" s="2261"/>
      <c r="Y10" s="2261"/>
      <c r="Z10" s="2261"/>
      <c r="AA10" s="2261"/>
      <c r="AB10" s="2261"/>
      <c r="AC10" s="2261"/>
      <c r="AD10" s="2261"/>
      <c r="AE10" s="2261"/>
      <c r="AF10" s="2261"/>
      <c r="AG10" s="2261"/>
      <c r="AH10" s="2261"/>
    </row>
    <row r="11" spans="1:34" ht="21.75" customHeight="1">
      <c r="A11" s="2261"/>
      <c r="B11" s="2548" t="s">
        <v>637</v>
      </c>
      <c r="C11" s="2417"/>
      <c r="D11" s="2549">
        <v>0</v>
      </c>
      <c r="E11" s="2425"/>
      <c r="F11" s="2550">
        <v>0</v>
      </c>
      <c r="G11" s="2261"/>
      <c r="H11" s="2552"/>
      <c r="I11" s="2552"/>
      <c r="J11" s="2551">
        <v>0</v>
      </c>
      <c r="K11" s="2421"/>
      <c r="L11" s="2552"/>
      <c r="M11" s="2552"/>
      <c r="N11" s="2551">
        <v>0</v>
      </c>
      <c r="O11" s="2261"/>
      <c r="P11" s="2261"/>
      <c r="Q11" s="2261"/>
      <c r="R11" s="2261"/>
      <c r="S11" s="2261"/>
      <c r="T11" s="2261"/>
      <c r="U11" s="2261"/>
      <c r="V11" s="2261"/>
      <c r="W11" s="2261"/>
      <c r="X11" s="2261"/>
      <c r="Y11" s="2261"/>
      <c r="Z11" s="2261"/>
      <c r="AA11" s="2261"/>
      <c r="AB11" s="2261"/>
      <c r="AC11" s="2261"/>
      <c r="AD11" s="2261"/>
      <c r="AE11" s="2261"/>
      <c r="AF11" s="2261"/>
      <c r="AG11" s="2261"/>
      <c r="AH11" s="2261"/>
    </row>
    <row r="12" spans="1:34" ht="21.75" customHeight="1">
      <c r="A12" s="2261"/>
      <c r="B12" s="2548" t="s">
        <v>1091</v>
      </c>
      <c r="C12" s="2417"/>
      <c r="D12" s="2549">
        <v>0</v>
      </c>
      <c r="E12" s="2617"/>
      <c r="F12" s="2550">
        <v>0</v>
      </c>
      <c r="G12" s="2261"/>
      <c r="H12" s="2618"/>
      <c r="I12" s="2618"/>
      <c r="J12" s="2551">
        <v>0</v>
      </c>
      <c r="K12" s="2421"/>
      <c r="L12" s="2618"/>
      <c r="M12" s="2618"/>
      <c r="N12" s="2551">
        <v>0</v>
      </c>
      <c r="O12" s="2261"/>
      <c r="P12" s="2261"/>
      <c r="Q12" s="2261"/>
      <c r="R12" s="2261"/>
      <c r="S12" s="2261"/>
      <c r="T12" s="2261"/>
      <c r="U12" s="2261"/>
      <c r="V12" s="2261"/>
      <c r="W12" s="2261"/>
      <c r="X12" s="2261"/>
      <c r="Y12" s="2261"/>
      <c r="Z12" s="2261"/>
      <c r="AA12" s="2261"/>
      <c r="AB12" s="2261"/>
      <c r="AC12" s="2261"/>
      <c r="AD12" s="2261"/>
      <c r="AE12" s="2261"/>
      <c r="AF12" s="2261"/>
      <c r="AG12" s="2261"/>
      <c r="AH12" s="2261"/>
    </row>
    <row r="13" spans="1:34" ht="21.75" customHeight="1">
      <c r="A13" s="2255"/>
      <c r="B13" s="2548" t="s">
        <v>638</v>
      </c>
      <c r="C13" s="2417"/>
      <c r="D13" s="2549">
        <v>0</v>
      </c>
      <c r="E13" s="2425"/>
      <c r="F13" s="2550">
        <v>0</v>
      </c>
      <c r="G13" s="2261"/>
      <c r="H13" s="2552"/>
      <c r="I13" s="2552"/>
      <c r="J13" s="2551">
        <v>0</v>
      </c>
      <c r="K13" s="2421"/>
      <c r="L13" s="2552"/>
      <c r="M13" s="2552"/>
      <c r="N13" s="2551">
        <v>0</v>
      </c>
      <c r="O13" s="2255"/>
      <c r="P13" s="2255"/>
      <c r="Q13" s="2255"/>
      <c r="R13" s="2255"/>
      <c r="S13" s="2255"/>
      <c r="T13" s="2255"/>
      <c r="U13" s="2255"/>
      <c r="V13" s="2255"/>
      <c r="W13" s="2255"/>
      <c r="X13" s="2255"/>
      <c r="Y13" s="2255"/>
      <c r="Z13" s="2255"/>
      <c r="AA13" s="2255"/>
      <c r="AB13" s="2255"/>
      <c r="AC13" s="2255"/>
      <c r="AD13" s="2255"/>
      <c r="AE13" s="2255"/>
      <c r="AF13" s="2255"/>
      <c r="AG13" s="2255"/>
      <c r="AH13" s="2255"/>
    </row>
    <row r="14" spans="1:34" ht="21.75" customHeight="1">
      <c r="A14" s="2255"/>
      <c r="B14" s="2548" t="s">
        <v>639</v>
      </c>
      <c r="C14" s="2417"/>
      <c r="D14" s="2549">
        <v>0</v>
      </c>
      <c r="E14" s="2425"/>
      <c r="F14" s="2550">
        <v>0</v>
      </c>
      <c r="G14" s="2261"/>
      <c r="H14" s="2552"/>
      <c r="I14" s="2552"/>
      <c r="J14" s="2551">
        <v>0</v>
      </c>
      <c r="K14" s="2421"/>
      <c r="L14" s="2552"/>
      <c r="M14" s="2552"/>
      <c r="N14" s="2551">
        <v>0</v>
      </c>
      <c r="O14" s="2255"/>
      <c r="P14" s="2255"/>
      <c r="Q14" s="2255"/>
      <c r="R14" s="2255"/>
      <c r="S14" s="2255"/>
      <c r="T14" s="2255"/>
      <c r="U14" s="2255"/>
      <c r="V14" s="2255"/>
      <c r="W14" s="2255"/>
      <c r="X14" s="2255"/>
      <c r="Y14" s="2255"/>
      <c r="Z14" s="2255"/>
      <c r="AA14" s="2255"/>
      <c r="AB14" s="2255"/>
      <c r="AC14" s="2255"/>
      <c r="AD14" s="2255"/>
      <c r="AE14" s="2255"/>
      <c r="AF14" s="2255"/>
      <c r="AG14" s="2255"/>
      <c r="AH14" s="2255"/>
    </row>
    <row r="15" spans="1:34" ht="21.75" customHeight="1">
      <c r="A15" s="2255"/>
      <c r="B15" s="2619" t="s">
        <v>15</v>
      </c>
      <c r="C15" s="2418"/>
      <c r="D15" s="2620">
        <v>0</v>
      </c>
      <c r="E15" s="2621"/>
      <c r="F15" s="2420">
        <v>0</v>
      </c>
      <c r="G15" s="2261"/>
      <c r="H15" s="2620">
        <v>0</v>
      </c>
      <c r="I15" s="2430"/>
      <c r="J15" s="2431">
        <v>0</v>
      </c>
      <c r="K15" s="2421"/>
      <c r="L15" s="2620">
        <v>0</v>
      </c>
      <c r="M15" s="2430"/>
      <c r="N15" s="2431">
        <v>0</v>
      </c>
      <c r="O15" s="2255"/>
      <c r="P15" s="2255"/>
      <c r="Q15" s="2255"/>
      <c r="R15" s="2255"/>
      <c r="S15" s="2255"/>
      <c r="T15" s="2255"/>
      <c r="U15" s="2255"/>
      <c r="V15" s="2255"/>
      <c r="W15" s="2255"/>
      <c r="X15" s="2255"/>
      <c r="Y15" s="2255"/>
      <c r="Z15" s="2255"/>
      <c r="AA15" s="2255"/>
      <c r="AB15" s="2255"/>
      <c r="AC15" s="2255"/>
      <c r="AD15" s="2255"/>
      <c r="AE15" s="2255"/>
      <c r="AF15" s="2255"/>
      <c r="AG15" s="2255"/>
      <c r="AH15" s="2255"/>
    </row>
  </sheetData>
  <mergeCells count="5">
    <mergeCell ref="H5:J5"/>
    <mergeCell ref="L5:N5"/>
    <mergeCell ref="B3:N3"/>
    <mergeCell ref="B7:B8"/>
    <mergeCell ref="D5:F5"/>
  </mergeCells>
  <hyperlinks>
    <hyperlink ref="A1" location="ÍNDICE!B2" display="Indíce"/>
  </hyperlinks>
  <printOptions horizontalCentered="1"/>
  <pageMargins left="0.70866141732283472" right="0.70866141732283472" top="0.74803149606299213" bottom="0.74803149606299213" header="0.31496062992125984" footer="0.31496062992125984"/>
  <pageSetup paperSize="9" scale="90" orientation="landscape"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pageSetUpPr fitToPage="1"/>
  </sheetPr>
  <dimension ref="A1:R53"/>
  <sheetViews>
    <sheetView showGridLines="0" workbookViewId="0">
      <pane ySplit="7" topLeftCell="A38" activePane="bottomLeft" state="frozen"/>
      <selection activeCell="K47" sqref="K47"/>
      <selection pane="bottomLeft" activeCell="B4" sqref="B4"/>
    </sheetView>
  </sheetViews>
  <sheetFormatPr defaultRowHeight="12"/>
  <cols>
    <col min="1" max="1" width="5.28515625" style="294" customWidth="1"/>
    <col min="2" max="2" width="3.42578125" style="294" customWidth="1"/>
    <col min="3" max="3" width="65.85546875" style="294" customWidth="1"/>
    <col min="4" max="4" width="1" style="313" customWidth="1"/>
    <col min="5" max="5" width="14.7109375" style="294" customWidth="1"/>
    <col min="6" max="8" width="12.28515625" style="294" customWidth="1"/>
    <col min="9" max="9" width="1" style="294" customWidth="1"/>
    <col min="10" max="10" width="14.7109375" style="294" customWidth="1"/>
    <col min="11" max="13" width="12.28515625" style="294" customWidth="1"/>
    <col min="14" max="14" width="1" style="294" customWidth="1"/>
    <col min="15" max="15" width="14.7109375" style="294" customWidth="1"/>
    <col min="16" max="18" width="12.28515625" style="294" customWidth="1"/>
    <col min="19" max="246" width="9.140625" style="294"/>
    <col min="247" max="247" width="17.42578125" style="294" customWidth="1"/>
    <col min="248" max="253" width="10.85546875" style="294" customWidth="1"/>
    <col min="254" max="254" width="1.85546875" style="294" customWidth="1"/>
    <col min="255" max="255" width="8.85546875" style="294" customWidth="1"/>
    <col min="256" max="257" width="0.28515625" style="294" customWidth="1"/>
    <col min="258" max="502" width="9.140625" style="294"/>
    <col min="503" max="503" width="17.42578125" style="294" customWidth="1"/>
    <col min="504" max="509" width="10.85546875" style="294" customWidth="1"/>
    <col min="510" max="510" width="1.85546875" style="294" customWidth="1"/>
    <col min="511" max="511" width="8.85546875" style="294" customWidth="1"/>
    <col min="512" max="513" width="0.28515625" style="294" customWidth="1"/>
    <col min="514" max="758" width="9.140625" style="294"/>
    <col min="759" max="759" width="17.42578125" style="294" customWidth="1"/>
    <col min="760" max="765" width="10.85546875" style="294" customWidth="1"/>
    <col min="766" max="766" width="1.85546875" style="294" customWidth="1"/>
    <col min="767" max="767" width="8.85546875" style="294" customWidth="1"/>
    <col min="768" max="769" width="0.28515625" style="294" customWidth="1"/>
    <col min="770" max="1014" width="9.140625" style="294"/>
    <col min="1015" max="1015" width="17.42578125" style="294" customWidth="1"/>
    <col min="1016" max="1021" width="10.85546875" style="294" customWidth="1"/>
    <col min="1022" max="1022" width="1.85546875" style="294" customWidth="1"/>
    <col min="1023" max="1023" width="8.85546875" style="294" customWidth="1"/>
    <col min="1024" max="1025" width="0.28515625" style="294" customWidth="1"/>
    <col min="1026" max="1270" width="9.140625" style="294"/>
    <col min="1271" max="1271" width="17.42578125" style="294" customWidth="1"/>
    <col min="1272" max="1277" width="10.85546875" style="294" customWidth="1"/>
    <col min="1278" max="1278" width="1.85546875" style="294" customWidth="1"/>
    <col min="1279" max="1279" width="8.85546875" style="294" customWidth="1"/>
    <col min="1280" max="1281" width="0.28515625" style="294" customWidth="1"/>
    <col min="1282" max="1526" width="9.140625" style="294"/>
    <col min="1527" max="1527" width="17.42578125" style="294" customWidth="1"/>
    <col min="1528" max="1533" width="10.85546875" style="294" customWidth="1"/>
    <col min="1534" max="1534" width="1.85546875" style="294" customWidth="1"/>
    <col min="1535" max="1535" width="8.85546875" style="294" customWidth="1"/>
    <col min="1536" max="1537" width="0.28515625" style="294" customWidth="1"/>
    <col min="1538" max="1782" width="9.140625" style="294"/>
    <col min="1783" max="1783" width="17.42578125" style="294" customWidth="1"/>
    <col min="1784" max="1789" width="10.85546875" style="294" customWidth="1"/>
    <col min="1790" max="1790" width="1.85546875" style="294" customWidth="1"/>
    <col min="1791" max="1791" width="8.85546875" style="294" customWidth="1"/>
    <col min="1792" max="1793" width="0.28515625" style="294" customWidth="1"/>
    <col min="1794" max="2038" width="9.140625" style="294"/>
    <col min="2039" max="2039" width="17.42578125" style="294" customWidth="1"/>
    <col min="2040" max="2045" width="10.85546875" style="294" customWidth="1"/>
    <col min="2046" max="2046" width="1.85546875" style="294" customWidth="1"/>
    <col min="2047" max="2047" width="8.85546875" style="294" customWidth="1"/>
    <col min="2048" max="2049" width="0.28515625" style="294" customWidth="1"/>
    <col min="2050" max="2294" width="9.140625" style="294"/>
    <col min="2295" max="2295" width="17.42578125" style="294" customWidth="1"/>
    <col min="2296" max="2301" width="10.85546875" style="294" customWidth="1"/>
    <col min="2302" max="2302" width="1.85546875" style="294" customWidth="1"/>
    <col min="2303" max="2303" width="8.85546875" style="294" customWidth="1"/>
    <col min="2304" max="2305" width="0.28515625" style="294" customWidth="1"/>
    <col min="2306" max="2550" width="9.140625" style="294"/>
    <col min="2551" max="2551" width="17.42578125" style="294" customWidth="1"/>
    <col min="2552" max="2557" width="10.85546875" style="294" customWidth="1"/>
    <col min="2558" max="2558" width="1.85546875" style="294" customWidth="1"/>
    <col min="2559" max="2559" width="8.85546875" style="294" customWidth="1"/>
    <col min="2560" max="2561" width="0.28515625" style="294" customWidth="1"/>
    <col min="2562" max="2806" width="9.140625" style="294"/>
    <col min="2807" max="2807" width="17.42578125" style="294" customWidth="1"/>
    <col min="2808" max="2813" width="10.85546875" style="294" customWidth="1"/>
    <col min="2814" max="2814" width="1.85546875" style="294" customWidth="1"/>
    <col min="2815" max="2815" width="8.85546875" style="294" customWidth="1"/>
    <col min="2816" max="2817" width="0.28515625" style="294" customWidth="1"/>
    <col min="2818" max="3062" width="9.140625" style="294"/>
    <col min="3063" max="3063" width="17.42578125" style="294" customWidth="1"/>
    <col min="3064" max="3069" width="10.85546875" style="294" customWidth="1"/>
    <col min="3070" max="3070" width="1.85546875" style="294" customWidth="1"/>
    <col min="3071" max="3071" width="8.85546875" style="294" customWidth="1"/>
    <col min="3072" max="3073" width="0.28515625" style="294" customWidth="1"/>
    <col min="3074" max="3318" width="9.140625" style="294"/>
    <col min="3319" max="3319" width="17.42578125" style="294" customWidth="1"/>
    <col min="3320" max="3325" width="10.85546875" style="294" customWidth="1"/>
    <col min="3326" max="3326" width="1.85546875" style="294" customWidth="1"/>
    <col min="3327" max="3327" width="8.85546875" style="294" customWidth="1"/>
    <col min="3328" max="3329" width="0.28515625" style="294" customWidth="1"/>
    <col min="3330" max="3574" width="9.140625" style="294"/>
    <col min="3575" max="3575" width="17.42578125" style="294" customWidth="1"/>
    <col min="3576" max="3581" width="10.85546875" style="294" customWidth="1"/>
    <col min="3582" max="3582" width="1.85546875" style="294" customWidth="1"/>
    <col min="3583" max="3583" width="8.85546875" style="294" customWidth="1"/>
    <col min="3584" max="3585" width="0.28515625" style="294" customWidth="1"/>
    <col min="3586" max="3830" width="9.140625" style="294"/>
    <col min="3831" max="3831" width="17.42578125" style="294" customWidth="1"/>
    <col min="3832" max="3837" width="10.85546875" style="294" customWidth="1"/>
    <col min="3838" max="3838" width="1.85546875" style="294" customWidth="1"/>
    <col min="3839" max="3839" width="8.85546875" style="294" customWidth="1"/>
    <col min="3840" max="3841" width="0.28515625" style="294" customWidth="1"/>
    <col min="3842" max="4086" width="9.140625" style="294"/>
    <col min="4087" max="4087" width="17.42578125" style="294" customWidth="1"/>
    <col min="4088" max="4093" width="10.85546875" style="294" customWidth="1"/>
    <col min="4094" max="4094" width="1.85546875" style="294" customWidth="1"/>
    <col min="4095" max="4095" width="8.85546875" style="294" customWidth="1"/>
    <col min="4096" max="4097" width="0.28515625" style="294" customWidth="1"/>
    <col min="4098" max="4342" width="9.140625" style="294"/>
    <col min="4343" max="4343" width="17.42578125" style="294" customWidth="1"/>
    <col min="4344" max="4349" width="10.85546875" style="294" customWidth="1"/>
    <col min="4350" max="4350" width="1.85546875" style="294" customWidth="1"/>
    <col min="4351" max="4351" width="8.85546875" style="294" customWidth="1"/>
    <col min="4352" max="4353" width="0.28515625" style="294" customWidth="1"/>
    <col min="4354" max="4598" width="9.140625" style="294"/>
    <col min="4599" max="4599" width="17.42578125" style="294" customWidth="1"/>
    <col min="4600" max="4605" width="10.85546875" style="294" customWidth="1"/>
    <col min="4606" max="4606" width="1.85546875" style="294" customWidth="1"/>
    <col min="4607" max="4607" width="8.85546875" style="294" customWidth="1"/>
    <col min="4608" max="4609" width="0.28515625" style="294" customWidth="1"/>
    <col min="4610" max="4854" width="9.140625" style="294"/>
    <col min="4855" max="4855" width="17.42578125" style="294" customWidth="1"/>
    <col min="4856" max="4861" width="10.85546875" style="294" customWidth="1"/>
    <col min="4862" max="4862" width="1.85546875" style="294" customWidth="1"/>
    <col min="4863" max="4863" width="8.85546875" style="294" customWidth="1"/>
    <col min="4864" max="4865" width="0.28515625" style="294" customWidth="1"/>
    <col min="4866" max="5110" width="9.140625" style="294"/>
    <col min="5111" max="5111" width="17.42578125" style="294" customWidth="1"/>
    <col min="5112" max="5117" width="10.85546875" style="294" customWidth="1"/>
    <col min="5118" max="5118" width="1.85546875" style="294" customWidth="1"/>
    <col min="5119" max="5119" width="8.85546875" style="294" customWidth="1"/>
    <col min="5120" max="5121" width="0.28515625" style="294" customWidth="1"/>
    <col min="5122" max="5366" width="9.140625" style="294"/>
    <col min="5367" max="5367" width="17.42578125" style="294" customWidth="1"/>
    <col min="5368" max="5373" width="10.85546875" style="294" customWidth="1"/>
    <col min="5374" max="5374" width="1.85546875" style="294" customWidth="1"/>
    <col min="5375" max="5375" width="8.85546875" style="294" customWidth="1"/>
    <col min="5376" max="5377" width="0.28515625" style="294" customWidth="1"/>
    <col min="5378" max="5622" width="9.140625" style="294"/>
    <col min="5623" max="5623" width="17.42578125" style="294" customWidth="1"/>
    <col min="5624" max="5629" width="10.85546875" style="294" customWidth="1"/>
    <col min="5630" max="5630" width="1.85546875" style="294" customWidth="1"/>
    <col min="5631" max="5631" width="8.85546875" style="294" customWidth="1"/>
    <col min="5632" max="5633" width="0.28515625" style="294" customWidth="1"/>
    <col min="5634" max="5878" width="9.140625" style="294"/>
    <col min="5879" max="5879" width="17.42578125" style="294" customWidth="1"/>
    <col min="5880" max="5885" width="10.85546875" style="294" customWidth="1"/>
    <col min="5886" max="5886" width="1.85546875" style="294" customWidth="1"/>
    <col min="5887" max="5887" width="8.85546875" style="294" customWidth="1"/>
    <col min="5888" max="5889" width="0.28515625" style="294" customWidth="1"/>
    <col min="5890" max="6134" width="9.140625" style="294"/>
    <col min="6135" max="6135" width="17.42578125" style="294" customWidth="1"/>
    <col min="6136" max="6141" width="10.85546875" style="294" customWidth="1"/>
    <col min="6142" max="6142" width="1.85546875" style="294" customWidth="1"/>
    <col min="6143" max="6143" width="8.85546875" style="294" customWidth="1"/>
    <col min="6144" max="6145" width="0.28515625" style="294" customWidth="1"/>
    <col min="6146" max="6390" width="9.140625" style="294"/>
    <col min="6391" max="6391" width="17.42578125" style="294" customWidth="1"/>
    <col min="6392" max="6397" width="10.85546875" style="294" customWidth="1"/>
    <col min="6398" max="6398" width="1.85546875" style="294" customWidth="1"/>
    <col min="6399" max="6399" width="8.85546875" style="294" customWidth="1"/>
    <col min="6400" max="6401" width="0.28515625" style="294" customWidth="1"/>
    <col min="6402" max="6646" width="9.140625" style="294"/>
    <col min="6647" max="6647" width="17.42578125" style="294" customWidth="1"/>
    <col min="6648" max="6653" width="10.85546875" style="294" customWidth="1"/>
    <col min="6654" max="6654" width="1.85546875" style="294" customWidth="1"/>
    <col min="6655" max="6655" width="8.85546875" style="294" customWidth="1"/>
    <col min="6656" max="6657" width="0.28515625" style="294" customWidth="1"/>
    <col min="6658" max="6902" width="9.140625" style="294"/>
    <col min="6903" max="6903" width="17.42578125" style="294" customWidth="1"/>
    <col min="6904" max="6909" width="10.85546875" style="294" customWidth="1"/>
    <col min="6910" max="6910" width="1.85546875" style="294" customWidth="1"/>
    <col min="6911" max="6911" width="8.85546875" style="294" customWidth="1"/>
    <col min="6912" max="6913" width="0.28515625" style="294" customWidth="1"/>
    <col min="6914" max="7158" width="9.140625" style="294"/>
    <col min="7159" max="7159" width="17.42578125" style="294" customWidth="1"/>
    <col min="7160" max="7165" width="10.85546875" style="294" customWidth="1"/>
    <col min="7166" max="7166" width="1.85546875" style="294" customWidth="1"/>
    <col min="7167" max="7167" width="8.85546875" style="294" customWidth="1"/>
    <col min="7168" max="7169" width="0.28515625" style="294" customWidth="1"/>
    <col min="7170" max="7414" width="9.140625" style="294"/>
    <col min="7415" max="7415" width="17.42578125" style="294" customWidth="1"/>
    <col min="7416" max="7421" width="10.85546875" style="294" customWidth="1"/>
    <col min="7422" max="7422" width="1.85546875" style="294" customWidth="1"/>
    <col min="7423" max="7423" width="8.85546875" style="294" customWidth="1"/>
    <col min="7424" max="7425" width="0.28515625" style="294" customWidth="1"/>
    <col min="7426" max="7670" width="9.140625" style="294"/>
    <col min="7671" max="7671" width="17.42578125" style="294" customWidth="1"/>
    <col min="7672" max="7677" width="10.85546875" style="294" customWidth="1"/>
    <col min="7678" max="7678" width="1.85546875" style="294" customWidth="1"/>
    <col min="7679" max="7679" width="8.85546875" style="294" customWidth="1"/>
    <col min="7680" max="7681" width="0.28515625" style="294" customWidth="1"/>
    <col min="7682" max="7926" width="9.140625" style="294"/>
    <col min="7927" max="7927" width="17.42578125" style="294" customWidth="1"/>
    <col min="7928" max="7933" width="10.85546875" style="294" customWidth="1"/>
    <col min="7934" max="7934" width="1.85546875" style="294" customWidth="1"/>
    <col min="7935" max="7935" width="8.85546875" style="294" customWidth="1"/>
    <col min="7936" max="7937" width="0.28515625" style="294" customWidth="1"/>
    <col min="7938" max="8182" width="9.140625" style="294"/>
    <col min="8183" max="8183" width="17.42578125" style="294" customWidth="1"/>
    <col min="8184" max="8189" width="10.85546875" style="294" customWidth="1"/>
    <col min="8190" max="8190" width="1.85546875" style="294" customWidth="1"/>
    <col min="8191" max="8191" width="8.85546875" style="294" customWidth="1"/>
    <col min="8192" max="8193" width="0.28515625" style="294" customWidth="1"/>
    <col min="8194" max="8438" width="9.140625" style="294"/>
    <col min="8439" max="8439" width="17.42578125" style="294" customWidth="1"/>
    <col min="8440" max="8445" width="10.85546875" style="294" customWidth="1"/>
    <col min="8446" max="8446" width="1.85546875" style="294" customWidth="1"/>
    <col min="8447" max="8447" width="8.85546875" style="294" customWidth="1"/>
    <col min="8448" max="8449" width="0.28515625" style="294" customWidth="1"/>
    <col min="8450" max="8694" width="9.140625" style="294"/>
    <col min="8695" max="8695" width="17.42578125" style="294" customWidth="1"/>
    <col min="8696" max="8701" width="10.85546875" style="294" customWidth="1"/>
    <col min="8702" max="8702" width="1.85546875" style="294" customWidth="1"/>
    <col min="8703" max="8703" width="8.85546875" style="294" customWidth="1"/>
    <col min="8704" max="8705" width="0.28515625" style="294" customWidth="1"/>
    <col min="8706" max="8950" width="9.140625" style="294"/>
    <col min="8951" max="8951" width="17.42578125" style="294" customWidth="1"/>
    <col min="8952" max="8957" width="10.85546875" style="294" customWidth="1"/>
    <col min="8958" max="8958" width="1.85546875" style="294" customWidth="1"/>
    <col min="8959" max="8959" width="8.85546875" style="294" customWidth="1"/>
    <col min="8960" max="8961" width="0.28515625" style="294" customWidth="1"/>
    <col min="8962" max="9206" width="9.140625" style="294"/>
    <col min="9207" max="9207" width="17.42578125" style="294" customWidth="1"/>
    <col min="9208" max="9213" width="10.85546875" style="294" customWidth="1"/>
    <col min="9214" max="9214" width="1.85546875" style="294" customWidth="1"/>
    <col min="9215" max="9215" width="8.85546875" style="294" customWidth="1"/>
    <col min="9216" max="9217" width="0.28515625" style="294" customWidth="1"/>
    <col min="9218" max="9462" width="9.140625" style="294"/>
    <col min="9463" max="9463" width="17.42578125" style="294" customWidth="1"/>
    <col min="9464" max="9469" width="10.85546875" style="294" customWidth="1"/>
    <col min="9470" max="9470" width="1.85546875" style="294" customWidth="1"/>
    <col min="9471" max="9471" width="8.85546875" style="294" customWidth="1"/>
    <col min="9472" max="9473" width="0.28515625" style="294" customWidth="1"/>
    <col min="9474" max="9718" width="9.140625" style="294"/>
    <col min="9719" max="9719" width="17.42578125" style="294" customWidth="1"/>
    <col min="9720" max="9725" width="10.85546875" style="294" customWidth="1"/>
    <col min="9726" max="9726" width="1.85546875" style="294" customWidth="1"/>
    <col min="9727" max="9727" width="8.85546875" style="294" customWidth="1"/>
    <col min="9728" max="9729" width="0.28515625" style="294" customWidth="1"/>
    <col min="9730" max="9974" width="9.140625" style="294"/>
    <col min="9975" max="9975" width="17.42578125" style="294" customWidth="1"/>
    <col min="9976" max="9981" width="10.85546875" style="294" customWidth="1"/>
    <col min="9982" max="9982" width="1.85546875" style="294" customWidth="1"/>
    <col min="9983" max="9983" width="8.85546875" style="294" customWidth="1"/>
    <col min="9984" max="9985" width="0.28515625" style="294" customWidth="1"/>
    <col min="9986" max="10230" width="9.140625" style="294"/>
    <col min="10231" max="10231" width="17.42578125" style="294" customWidth="1"/>
    <col min="10232" max="10237" width="10.85546875" style="294" customWidth="1"/>
    <col min="10238" max="10238" width="1.85546875" style="294" customWidth="1"/>
    <col min="10239" max="10239" width="8.85546875" style="294" customWidth="1"/>
    <col min="10240" max="10241" width="0.28515625" style="294" customWidth="1"/>
    <col min="10242" max="10486" width="9.140625" style="294"/>
    <col min="10487" max="10487" width="17.42578125" style="294" customWidth="1"/>
    <col min="10488" max="10493" width="10.85546875" style="294" customWidth="1"/>
    <col min="10494" max="10494" width="1.85546875" style="294" customWidth="1"/>
    <col min="10495" max="10495" width="8.85546875" style="294" customWidth="1"/>
    <col min="10496" max="10497" width="0.28515625" style="294" customWidth="1"/>
    <col min="10498" max="10742" width="9.140625" style="294"/>
    <col min="10743" max="10743" width="17.42578125" style="294" customWidth="1"/>
    <col min="10744" max="10749" width="10.85546875" style="294" customWidth="1"/>
    <col min="10750" max="10750" width="1.85546875" style="294" customWidth="1"/>
    <col min="10751" max="10751" width="8.85546875" style="294" customWidth="1"/>
    <col min="10752" max="10753" width="0.28515625" style="294" customWidth="1"/>
    <col min="10754" max="10998" width="9.140625" style="294"/>
    <col min="10999" max="10999" width="17.42578125" style="294" customWidth="1"/>
    <col min="11000" max="11005" width="10.85546875" style="294" customWidth="1"/>
    <col min="11006" max="11006" width="1.85546875" style="294" customWidth="1"/>
    <col min="11007" max="11007" width="8.85546875" style="294" customWidth="1"/>
    <col min="11008" max="11009" width="0.28515625" style="294" customWidth="1"/>
    <col min="11010" max="11254" width="9.140625" style="294"/>
    <col min="11255" max="11255" width="17.42578125" style="294" customWidth="1"/>
    <col min="11256" max="11261" width="10.85546875" style="294" customWidth="1"/>
    <col min="11262" max="11262" width="1.85546875" style="294" customWidth="1"/>
    <col min="11263" max="11263" width="8.85546875" style="294" customWidth="1"/>
    <col min="11264" max="11265" width="0.28515625" style="294" customWidth="1"/>
    <col min="11266" max="11510" width="9.140625" style="294"/>
    <col min="11511" max="11511" width="17.42578125" style="294" customWidth="1"/>
    <col min="11512" max="11517" width="10.85546875" style="294" customWidth="1"/>
    <col min="11518" max="11518" width="1.85546875" style="294" customWidth="1"/>
    <col min="11519" max="11519" width="8.85546875" style="294" customWidth="1"/>
    <col min="11520" max="11521" width="0.28515625" style="294" customWidth="1"/>
    <col min="11522" max="11766" width="9.140625" style="294"/>
    <col min="11767" max="11767" width="17.42578125" style="294" customWidth="1"/>
    <col min="11768" max="11773" width="10.85546875" style="294" customWidth="1"/>
    <col min="11774" max="11774" width="1.85546875" style="294" customWidth="1"/>
    <col min="11775" max="11775" width="8.85546875" style="294" customWidth="1"/>
    <col min="11776" max="11777" width="0.28515625" style="294" customWidth="1"/>
    <col min="11778" max="12022" width="9.140625" style="294"/>
    <col min="12023" max="12023" width="17.42578125" style="294" customWidth="1"/>
    <col min="12024" max="12029" width="10.85546875" style="294" customWidth="1"/>
    <col min="12030" max="12030" width="1.85546875" style="294" customWidth="1"/>
    <col min="12031" max="12031" width="8.85546875" style="294" customWidth="1"/>
    <col min="12032" max="12033" width="0.28515625" style="294" customWidth="1"/>
    <col min="12034" max="12278" width="9.140625" style="294"/>
    <col min="12279" max="12279" width="17.42578125" style="294" customWidth="1"/>
    <col min="12280" max="12285" width="10.85546875" style="294" customWidth="1"/>
    <col min="12286" max="12286" width="1.85546875" style="294" customWidth="1"/>
    <col min="12287" max="12287" width="8.85546875" style="294" customWidth="1"/>
    <col min="12288" max="12289" width="0.28515625" style="294" customWidth="1"/>
    <col min="12290" max="12534" width="9.140625" style="294"/>
    <col min="12535" max="12535" width="17.42578125" style="294" customWidth="1"/>
    <col min="12536" max="12541" width="10.85546875" style="294" customWidth="1"/>
    <col min="12542" max="12542" width="1.85546875" style="294" customWidth="1"/>
    <col min="12543" max="12543" width="8.85546875" style="294" customWidth="1"/>
    <col min="12544" max="12545" width="0.28515625" style="294" customWidth="1"/>
    <col min="12546" max="12790" width="9.140625" style="294"/>
    <col min="12791" max="12791" width="17.42578125" style="294" customWidth="1"/>
    <col min="12792" max="12797" width="10.85546875" style="294" customWidth="1"/>
    <col min="12798" max="12798" width="1.85546875" style="294" customWidth="1"/>
    <col min="12799" max="12799" width="8.85546875" style="294" customWidth="1"/>
    <col min="12800" max="12801" width="0.28515625" style="294" customWidth="1"/>
    <col min="12802" max="13046" width="9.140625" style="294"/>
    <col min="13047" max="13047" width="17.42578125" style="294" customWidth="1"/>
    <col min="13048" max="13053" width="10.85546875" style="294" customWidth="1"/>
    <col min="13054" max="13054" width="1.85546875" style="294" customWidth="1"/>
    <col min="13055" max="13055" width="8.85546875" style="294" customWidth="1"/>
    <col min="13056" max="13057" width="0.28515625" style="294" customWidth="1"/>
    <col min="13058" max="13302" width="9.140625" style="294"/>
    <col min="13303" max="13303" width="17.42578125" style="294" customWidth="1"/>
    <col min="13304" max="13309" width="10.85546875" style="294" customWidth="1"/>
    <col min="13310" max="13310" width="1.85546875" style="294" customWidth="1"/>
    <col min="13311" max="13311" width="8.85546875" style="294" customWidth="1"/>
    <col min="13312" max="13313" width="0.28515625" style="294" customWidth="1"/>
    <col min="13314" max="13558" width="9.140625" style="294"/>
    <col min="13559" max="13559" width="17.42578125" style="294" customWidth="1"/>
    <col min="13560" max="13565" width="10.85546875" style="294" customWidth="1"/>
    <col min="13566" max="13566" width="1.85546875" style="294" customWidth="1"/>
    <col min="13567" max="13567" width="8.85546875" style="294" customWidth="1"/>
    <col min="13568" max="13569" width="0.28515625" style="294" customWidth="1"/>
    <col min="13570" max="13814" width="9.140625" style="294"/>
    <col min="13815" max="13815" width="17.42578125" style="294" customWidth="1"/>
    <col min="13816" max="13821" width="10.85546875" style="294" customWidth="1"/>
    <col min="13822" max="13822" width="1.85546875" style="294" customWidth="1"/>
    <col min="13823" max="13823" width="8.85546875" style="294" customWidth="1"/>
    <col min="13824" max="13825" width="0.28515625" style="294" customWidth="1"/>
    <col min="13826" max="14070" width="9.140625" style="294"/>
    <col min="14071" max="14071" width="17.42578125" style="294" customWidth="1"/>
    <col min="14072" max="14077" width="10.85546875" style="294" customWidth="1"/>
    <col min="14078" max="14078" width="1.85546875" style="294" customWidth="1"/>
    <col min="14079" max="14079" width="8.85546875" style="294" customWidth="1"/>
    <col min="14080" max="14081" width="0.28515625" style="294" customWidth="1"/>
    <col min="14082" max="14326" width="9.140625" style="294"/>
    <col min="14327" max="14327" width="17.42578125" style="294" customWidth="1"/>
    <col min="14328" max="14333" width="10.85546875" style="294" customWidth="1"/>
    <col min="14334" max="14334" width="1.85546875" style="294" customWidth="1"/>
    <col min="14335" max="14335" width="8.85546875" style="294" customWidth="1"/>
    <col min="14336" max="14337" width="0.28515625" style="294" customWidth="1"/>
    <col min="14338" max="14582" width="9.140625" style="294"/>
    <col min="14583" max="14583" width="17.42578125" style="294" customWidth="1"/>
    <col min="14584" max="14589" width="10.85546875" style="294" customWidth="1"/>
    <col min="14590" max="14590" width="1.85546875" style="294" customWidth="1"/>
    <col min="14591" max="14591" width="8.85546875" style="294" customWidth="1"/>
    <col min="14592" max="14593" width="0.28515625" style="294" customWidth="1"/>
    <col min="14594" max="14838" width="9.140625" style="294"/>
    <col min="14839" max="14839" width="17.42578125" style="294" customWidth="1"/>
    <col min="14840" max="14845" width="10.85546875" style="294" customWidth="1"/>
    <col min="14846" max="14846" width="1.85546875" style="294" customWidth="1"/>
    <col min="14847" max="14847" width="8.85546875" style="294" customWidth="1"/>
    <col min="14848" max="14849" width="0.28515625" style="294" customWidth="1"/>
    <col min="14850" max="15094" width="9.140625" style="294"/>
    <col min="15095" max="15095" width="17.42578125" style="294" customWidth="1"/>
    <col min="15096" max="15101" width="10.85546875" style="294" customWidth="1"/>
    <col min="15102" max="15102" width="1.85546875" style="294" customWidth="1"/>
    <col min="15103" max="15103" width="8.85546875" style="294" customWidth="1"/>
    <col min="15104" max="15105" width="0.28515625" style="294" customWidth="1"/>
    <col min="15106" max="15350" width="9.140625" style="294"/>
    <col min="15351" max="15351" width="17.42578125" style="294" customWidth="1"/>
    <col min="15352" max="15357" width="10.85546875" style="294" customWidth="1"/>
    <col min="15358" max="15358" width="1.85546875" style="294" customWidth="1"/>
    <col min="15359" max="15359" width="8.85546875" style="294" customWidth="1"/>
    <col min="15360" max="15361" width="0.28515625" style="294" customWidth="1"/>
    <col min="15362" max="15606" width="9.140625" style="294"/>
    <col min="15607" max="15607" width="17.42578125" style="294" customWidth="1"/>
    <col min="15608" max="15613" width="10.85546875" style="294" customWidth="1"/>
    <col min="15614" max="15614" width="1.85546875" style="294" customWidth="1"/>
    <col min="15615" max="15615" width="8.85546875" style="294" customWidth="1"/>
    <col min="15616" max="15617" width="0.28515625" style="294" customWidth="1"/>
    <col min="15618" max="15862" width="9.140625" style="294"/>
    <col min="15863" max="15863" width="17.42578125" style="294" customWidth="1"/>
    <col min="15864" max="15869" width="10.85546875" style="294" customWidth="1"/>
    <col min="15870" max="15870" width="1.85546875" style="294" customWidth="1"/>
    <col min="15871" max="15871" width="8.85546875" style="294" customWidth="1"/>
    <col min="15872" max="15873" width="0.28515625" style="294" customWidth="1"/>
    <col min="15874" max="16118" width="9.140625" style="294"/>
    <col min="16119" max="16119" width="17.42578125" style="294" customWidth="1"/>
    <col min="16120" max="16125" width="10.85546875" style="294" customWidth="1"/>
    <col min="16126" max="16126" width="1.85546875" style="294" customWidth="1"/>
    <col min="16127" max="16127" width="8.85546875" style="294" customWidth="1"/>
    <col min="16128" max="16129" width="0.28515625" style="294" customWidth="1"/>
    <col min="16130" max="16384" width="9.140625" style="294"/>
  </cols>
  <sheetData>
    <row r="1" spans="1:18">
      <c r="A1" s="400" t="s">
        <v>814</v>
      </c>
      <c r="B1" s="295"/>
      <c r="D1" s="295"/>
      <c r="E1" s="295"/>
      <c r="F1" s="295"/>
      <c r="G1" s="295"/>
      <c r="H1" s="295"/>
      <c r="J1" s="295"/>
      <c r="K1" s="295"/>
      <c r="L1" s="295"/>
      <c r="M1" s="295"/>
      <c r="O1" s="295"/>
      <c r="P1" s="295"/>
      <c r="Q1" s="295"/>
      <c r="R1" s="295"/>
    </row>
    <row r="2" spans="1:18" ht="21.75" customHeight="1">
      <c r="B2" s="295"/>
      <c r="C2" s="402"/>
      <c r="D2" s="295"/>
      <c r="E2" s="295"/>
      <c r="F2" s="295"/>
      <c r="G2" s="295"/>
      <c r="H2" s="295"/>
      <c r="J2" s="295"/>
      <c r="K2" s="295"/>
      <c r="L2" s="295"/>
      <c r="M2" s="295"/>
      <c r="O2" s="295"/>
      <c r="P2" s="295"/>
      <c r="Q2" s="295"/>
      <c r="R2" s="295"/>
    </row>
    <row r="3" spans="1:18" s="403" customFormat="1" ht="15">
      <c r="B3" s="3071" t="s">
        <v>1382</v>
      </c>
      <c r="C3" s="3071"/>
      <c r="D3" s="3071"/>
      <c r="E3" s="3071"/>
      <c r="F3" s="3071"/>
      <c r="G3" s="3071"/>
      <c r="H3" s="3071"/>
      <c r="I3" s="3071"/>
      <c r="J3" s="3071"/>
      <c r="K3" s="3071"/>
      <c r="L3" s="3071"/>
      <c r="M3" s="3071"/>
      <c r="N3" s="3071"/>
      <c r="O3" s="3071"/>
      <c r="P3" s="3071"/>
      <c r="Q3" s="3071"/>
      <c r="R3" s="3071"/>
    </row>
    <row r="4" spans="1:18">
      <c r="B4" s="210"/>
      <c r="C4" s="210"/>
      <c r="D4" s="310"/>
      <c r="E4" s="583"/>
      <c r="F4" s="583"/>
      <c r="G4" s="583"/>
      <c r="H4" s="583"/>
      <c r="J4" s="583"/>
      <c r="K4" s="583"/>
      <c r="L4" s="583"/>
      <c r="M4" s="583"/>
      <c r="O4" s="583"/>
      <c r="P4" s="583"/>
      <c r="Q4" s="583"/>
      <c r="R4" s="583"/>
    </row>
    <row r="5" spans="1:18">
      <c r="B5" s="210"/>
      <c r="C5" s="210"/>
      <c r="D5" s="310"/>
      <c r="E5" s="583"/>
      <c r="F5" s="583"/>
      <c r="G5" s="583"/>
      <c r="H5" s="583"/>
      <c r="J5" s="583"/>
      <c r="K5" s="583"/>
      <c r="L5" s="583"/>
      <c r="M5" s="583"/>
      <c r="O5" s="583"/>
      <c r="P5" s="583"/>
      <c r="Q5" s="583"/>
      <c r="R5" s="1127" t="s">
        <v>169</v>
      </c>
    </row>
    <row r="6" spans="1:18">
      <c r="B6" s="1648"/>
      <c r="C6" s="1226"/>
      <c r="D6" s="1648"/>
      <c r="E6" s="3348" t="str">
        <f>+'EDA N6-59 DR SMA'!E6:H6</f>
        <v>t-2</v>
      </c>
      <c r="F6" s="3349"/>
      <c r="G6" s="3349"/>
      <c r="H6" s="3350"/>
      <c r="I6" s="2304"/>
      <c r="J6" s="3348" t="str">
        <f>+'EDA N6-59 DR SMA'!J6:M6</f>
        <v>t-1</v>
      </c>
      <c r="K6" s="3349"/>
      <c r="L6" s="3349"/>
      <c r="M6" s="3350"/>
      <c r="N6" s="2304"/>
      <c r="O6" s="3348" t="str">
        <f>+'EDA N6-59 DR SMA'!O6:R6</f>
        <v>t</v>
      </c>
      <c r="P6" s="3349"/>
      <c r="Q6" s="3349"/>
      <c r="R6" s="3350"/>
    </row>
    <row r="7" spans="1:18" s="298" customFormat="1" ht="36">
      <c r="B7" s="307"/>
      <c r="C7" s="306" t="s">
        <v>112</v>
      </c>
      <c r="D7" s="309"/>
      <c r="E7" s="397" t="s">
        <v>0</v>
      </c>
      <c r="F7" s="397" t="s">
        <v>73</v>
      </c>
      <c r="G7" s="397" t="s">
        <v>74</v>
      </c>
      <c r="H7" s="194" t="s">
        <v>807</v>
      </c>
      <c r="I7" s="210"/>
      <c r="J7" s="397" t="s">
        <v>0</v>
      </c>
      <c r="K7" s="397" t="s">
        <v>73</v>
      </c>
      <c r="L7" s="397" t="s">
        <v>74</v>
      </c>
      <c r="M7" s="194" t="s">
        <v>807</v>
      </c>
      <c r="N7" s="210"/>
      <c r="O7" s="397" t="s">
        <v>0</v>
      </c>
      <c r="P7" s="397" t="s">
        <v>73</v>
      </c>
      <c r="Q7" s="397" t="s">
        <v>74</v>
      </c>
      <c r="R7" s="194" t="s">
        <v>807</v>
      </c>
    </row>
    <row r="8" spans="1:18" s="299" customFormat="1" ht="4.5" customHeight="1">
      <c r="B8" s="300"/>
      <c r="C8" s="301"/>
      <c r="D8" s="310"/>
      <c r="E8" s="301"/>
      <c r="F8" s="301"/>
      <c r="G8" s="301"/>
      <c r="H8" s="301"/>
      <c r="I8" s="301"/>
      <c r="J8" s="301"/>
      <c r="K8" s="301"/>
      <c r="L8" s="301"/>
      <c r="M8" s="301"/>
      <c r="N8" s="301"/>
      <c r="O8" s="301"/>
      <c r="P8" s="301"/>
      <c r="Q8" s="301"/>
      <c r="R8" s="301"/>
    </row>
    <row r="9" spans="1:18" s="298" customFormat="1">
      <c r="B9" s="1649">
        <v>1</v>
      </c>
      <c r="C9" s="105" t="s">
        <v>297</v>
      </c>
      <c r="D9" s="311"/>
      <c r="E9" s="1047"/>
      <c r="F9" s="1047"/>
      <c r="G9" s="1047"/>
      <c r="H9" s="1048">
        <f>SUM(E9:G9)</f>
        <v>0</v>
      </c>
      <c r="I9" s="471"/>
      <c r="J9" s="1047"/>
      <c r="K9" s="1047"/>
      <c r="L9" s="1047"/>
      <c r="M9" s="1048">
        <f>SUM(J9:L9)</f>
        <v>0</v>
      </c>
      <c r="N9" s="471"/>
      <c r="O9" s="1047"/>
      <c r="P9" s="1047"/>
      <c r="Q9" s="1047"/>
      <c r="R9" s="1048">
        <f>SUM(O9:Q9)</f>
        <v>0</v>
      </c>
    </row>
    <row r="10" spans="1:18" s="298" customFormat="1">
      <c r="B10" s="1650">
        <v>2</v>
      </c>
      <c r="C10" s="106" t="s">
        <v>298</v>
      </c>
      <c r="D10" s="311"/>
      <c r="E10" s="825"/>
      <c r="F10" s="825"/>
      <c r="G10" s="825"/>
      <c r="H10" s="1049">
        <f t="shared" ref="H10:H23" si="0">SUM(E10:G10)</f>
        <v>0</v>
      </c>
      <c r="I10" s="471"/>
      <c r="J10" s="825"/>
      <c r="K10" s="825"/>
      <c r="L10" s="825"/>
      <c r="M10" s="1049">
        <f t="shared" ref="M10:M23" si="1">SUM(J10:L10)</f>
        <v>0</v>
      </c>
      <c r="N10" s="471"/>
      <c r="O10" s="825"/>
      <c r="P10" s="825"/>
      <c r="Q10" s="825"/>
      <c r="R10" s="1049">
        <f t="shared" ref="R10:R23" si="2">SUM(O10:Q10)</f>
        <v>0</v>
      </c>
    </row>
    <row r="11" spans="1:18" s="298" customFormat="1">
      <c r="B11" s="1650">
        <v>3</v>
      </c>
      <c r="C11" s="304" t="s">
        <v>299</v>
      </c>
      <c r="D11" s="311"/>
      <c r="E11" s="1415"/>
      <c r="F11" s="1415"/>
      <c r="G11" s="1415"/>
      <c r="H11" s="1231">
        <f t="shared" si="0"/>
        <v>0</v>
      </c>
      <c r="I11" s="471"/>
      <c r="J11" s="1415"/>
      <c r="K11" s="1415"/>
      <c r="L11" s="1415"/>
      <c r="M11" s="1231">
        <f t="shared" si="1"/>
        <v>0</v>
      </c>
      <c r="N11" s="471"/>
      <c r="O11" s="1415"/>
      <c r="P11" s="1415"/>
      <c r="Q11" s="1415"/>
      <c r="R11" s="1231">
        <f t="shared" si="2"/>
        <v>0</v>
      </c>
    </row>
    <row r="12" spans="1:18" s="298" customFormat="1">
      <c r="B12" s="1651">
        <v>4</v>
      </c>
      <c r="C12" s="304" t="s">
        <v>300</v>
      </c>
      <c r="D12" s="311"/>
      <c r="E12" s="1415"/>
      <c r="F12" s="1415"/>
      <c r="G12" s="1415"/>
      <c r="H12" s="1231">
        <f t="shared" si="0"/>
        <v>0</v>
      </c>
      <c r="I12" s="471"/>
      <c r="J12" s="1415"/>
      <c r="K12" s="1415"/>
      <c r="L12" s="1415"/>
      <c r="M12" s="1231">
        <f t="shared" si="1"/>
        <v>0</v>
      </c>
      <c r="N12" s="471"/>
      <c r="O12" s="1415"/>
      <c r="P12" s="1415"/>
      <c r="Q12" s="1415"/>
      <c r="R12" s="1231">
        <f t="shared" si="2"/>
        <v>0</v>
      </c>
    </row>
    <row r="13" spans="1:18" s="298" customFormat="1">
      <c r="B13" s="1650">
        <v>5</v>
      </c>
      <c r="C13" s="304" t="s">
        <v>301</v>
      </c>
      <c r="D13" s="311"/>
      <c r="E13" s="1415"/>
      <c r="F13" s="1415"/>
      <c r="G13" s="1415"/>
      <c r="H13" s="1231">
        <f t="shared" si="0"/>
        <v>0</v>
      </c>
      <c r="I13" s="471"/>
      <c r="J13" s="1415"/>
      <c r="K13" s="1415"/>
      <c r="L13" s="1415"/>
      <c r="M13" s="1231">
        <f t="shared" si="1"/>
        <v>0</v>
      </c>
      <c r="N13" s="471"/>
      <c r="O13" s="1415"/>
      <c r="P13" s="1415"/>
      <c r="Q13" s="1415"/>
      <c r="R13" s="1231">
        <f t="shared" si="2"/>
        <v>0</v>
      </c>
    </row>
    <row r="14" spans="1:18" s="298" customFormat="1">
      <c r="B14" s="1651">
        <v>6</v>
      </c>
      <c r="C14" s="304" t="s">
        <v>302</v>
      </c>
      <c r="D14" s="311"/>
      <c r="E14" s="1415"/>
      <c r="F14" s="1415"/>
      <c r="G14" s="1415"/>
      <c r="H14" s="1231">
        <f t="shared" si="0"/>
        <v>0</v>
      </c>
      <c r="I14" s="471"/>
      <c r="J14" s="1415"/>
      <c r="K14" s="1415"/>
      <c r="L14" s="1415"/>
      <c r="M14" s="1231">
        <f t="shared" si="1"/>
        <v>0</v>
      </c>
      <c r="N14" s="471"/>
      <c r="O14" s="1415"/>
      <c r="P14" s="1415"/>
      <c r="Q14" s="1415"/>
      <c r="R14" s="1231">
        <f t="shared" si="2"/>
        <v>0</v>
      </c>
    </row>
    <row r="15" spans="1:18" s="298" customFormat="1">
      <c r="B15" s="1650">
        <v>7</v>
      </c>
      <c r="C15" s="304" t="s">
        <v>171</v>
      </c>
      <c r="D15" s="311"/>
      <c r="E15" s="1415"/>
      <c r="F15" s="1415"/>
      <c r="G15" s="1415"/>
      <c r="H15" s="1231">
        <f t="shared" si="0"/>
        <v>0</v>
      </c>
      <c r="I15" s="471"/>
      <c r="J15" s="1415"/>
      <c r="K15" s="1415"/>
      <c r="L15" s="1415"/>
      <c r="M15" s="1231">
        <f t="shared" si="1"/>
        <v>0</v>
      </c>
      <c r="N15" s="471"/>
      <c r="O15" s="1415"/>
      <c r="P15" s="1415"/>
      <c r="Q15" s="1415"/>
      <c r="R15" s="1231">
        <f t="shared" si="2"/>
        <v>0</v>
      </c>
    </row>
    <row r="16" spans="1:18" s="298" customFormat="1">
      <c r="B16" s="1651">
        <v>8</v>
      </c>
      <c r="C16" s="304" t="s">
        <v>303</v>
      </c>
      <c r="D16" s="311"/>
      <c r="E16" s="1415"/>
      <c r="F16" s="1415"/>
      <c r="G16" s="1415"/>
      <c r="H16" s="1231">
        <f t="shared" si="0"/>
        <v>0</v>
      </c>
      <c r="I16" s="471"/>
      <c r="J16" s="1415"/>
      <c r="K16" s="1415"/>
      <c r="L16" s="1415"/>
      <c r="M16" s="1231">
        <f t="shared" si="1"/>
        <v>0</v>
      </c>
      <c r="N16" s="471"/>
      <c r="O16" s="1415"/>
      <c r="P16" s="1415"/>
      <c r="Q16" s="1415"/>
      <c r="R16" s="1231">
        <f t="shared" si="2"/>
        <v>0</v>
      </c>
    </row>
    <row r="17" spans="2:18" s="298" customFormat="1">
      <c r="B17" s="1650">
        <v>9</v>
      </c>
      <c r="C17" s="304" t="s">
        <v>304</v>
      </c>
      <c r="D17" s="311"/>
      <c r="E17" s="1415"/>
      <c r="F17" s="1415"/>
      <c r="G17" s="1415"/>
      <c r="H17" s="1231">
        <f t="shared" si="0"/>
        <v>0</v>
      </c>
      <c r="I17" s="471"/>
      <c r="J17" s="1415"/>
      <c r="K17" s="1415"/>
      <c r="L17" s="1415"/>
      <c r="M17" s="1231">
        <f t="shared" si="1"/>
        <v>0</v>
      </c>
      <c r="N17" s="471"/>
      <c r="O17" s="1415"/>
      <c r="P17" s="1415"/>
      <c r="Q17" s="1415"/>
      <c r="R17" s="1231">
        <f t="shared" si="2"/>
        <v>0</v>
      </c>
    </row>
    <row r="18" spans="2:18" s="298" customFormat="1">
      <c r="B18" s="1651">
        <v>10</v>
      </c>
      <c r="C18" s="304" t="s">
        <v>305</v>
      </c>
      <c r="D18" s="311"/>
      <c r="E18" s="1415"/>
      <c r="F18" s="1415"/>
      <c r="G18" s="1415"/>
      <c r="H18" s="1231">
        <f t="shared" si="0"/>
        <v>0</v>
      </c>
      <c r="I18" s="471"/>
      <c r="J18" s="1415"/>
      <c r="K18" s="1415"/>
      <c r="L18" s="1415"/>
      <c r="M18" s="1231">
        <f t="shared" si="1"/>
        <v>0</v>
      </c>
      <c r="N18" s="471"/>
      <c r="O18" s="1415"/>
      <c r="P18" s="1415"/>
      <c r="Q18" s="1415"/>
      <c r="R18" s="1231">
        <f t="shared" si="2"/>
        <v>0</v>
      </c>
    </row>
    <row r="19" spans="2:18" s="298" customFormat="1">
      <c r="B19" s="1650">
        <v>11</v>
      </c>
      <c r="C19" s="304" t="s">
        <v>307</v>
      </c>
      <c r="D19" s="401"/>
      <c r="E19" s="1415"/>
      <c r="F19" s="1415"/>
      <c r="G19" s="1415"/>
      <c r="H19" s="1231">
        <f t="shared" si="0"/>
        <v>0</v>
      </c>
      <c r="I19" s="471"/>
      <c r="J19" s="1415"/>
      <c r="K19" s="1415"/>
      <c r="L19" s="1415"/>
      <c r="M19" s="1231">
        <f t="shared" si="1"/>
        <v>0</v>
      </c>
      <c r="N19" s="471"/>
      <c r="O19" s="1415"/>
      <c r="P19" s="1415"/>
      <c r="Q19" s="1415"/>
      <c r="R19" s="1231">
        <f t="shared" si="2"/>
        <v>0</v>
      </c>
    </row>
    <row r="20" spans="2:18" s="298" customFormat="1">
      <c r="B20" s="1650">
        <v>12</v>
      </c>
      <c r="C20" s="304" t="s">
        <v>306</v>
      </c>
      <c r="D20" s="311"/>
      <c r="E20" s="1415"/>
      <c r="F20" s="1415"/>
      <c r="G20" s="1415"/>
      <c r="H20" s="1231">
        <f t="shared" si="0"/>
        <v>0</v>
      </c>
      <c r="I20" s="471"/>
      <c r="J20" s="1415"/>
      <c r="K20" s="1415"/>
      <c r="L20" s="1415"/>
      <c r="M20" s="1231">
        <f t="shared" si="1"/>
        <v>0</v>
      </c>
      <c r="N20" s="471"/>
      <c r="O20" s="1415"/>
      <c r="P20" s="1415"/>
      <c r="Q20" s="1415"/>
      <c r="R20" s="1231">
        <f t="shared" si="2"/>
        <v>0</v>
      </c>
    </row>
    <row r="21" spans="2:18" s="298" customFormat="1">
      <c r="B21" s="1650">
        <v>13</v>
      </c>
      <c r="C21" s="304" t="s">
        <v>308</v>
      </c>
      <c r="D21" s="311"/>
      <c r="E21" s="1415"/>
      <c r="F21" s="1415"/>
      <c r="G21" s="1415"/>
      <c r="H21" s="1231">
        <f t="shared" si="0"/>
        <v>0</v>
      </c>
      <c r="I21" s="471"/>
      <c r="J21" s="1415"/>
      <c r="K21" s="1415"/>
      <c r="L21" s="1415"/>
      <c r="M21" s="1231">
        <f t="shared" si="1"/>
        <v>0</v>
      </c>
      <c r="N21" s="471"/>
      <c r="O21" s="1415"/>
      <c r="P21" s="1415"/>
      <c r="Q21" s="1415"/>
      <c r="R21" s="1231">
        <f t="shared" si="2"/>
        <v>0</v>
      </c>
    </row>
    <row r="22" spans="2:18" s="298" customFormat="1">
      <c r="B22" s="1651">
        <v>14</v>
      </c>
      <c r="C22" s="304" t="s">
        <v>278</v>
      </c>
      <c r="D22" s="311"/>
      <c r="E22" s="1415"/>
      <c r="F22" s="1415"/>
      <c r="G22" s="1415"/>
      <c r="H22" s="1231">
        <f t="shared" si="0"/>
        <v>0</v>
      </c>
      <c r="I22" s="471"/>
      <c r="J22" s="1415"/>
      <c r="K22" s="1415"/>
      <c r="L22" s="1415"/>
      <c r="M22" s="1231">
        <f t="shared" si="1"/>
        <v>0</v>
      </c>
      <c r="N22" s="471"/>
      <c r="O22" s="1415"/>
      <c r="P22" s="1415"/>
      <c r="Q22" s="1415"/>
      <c r="R22" s="1231">
        <f t="shared" si="2"/>
        <v>0</v>
      </c>
    </row>
    <row r="23" spans="2:18" s="298" customFormat="1">
      <c r="B23" s="1650">
        <v>15</v>
      </c>
      <c r="C23" s="106" t="s">
        <v>282</v>
      </c>
      <c r="D23" s="311"/>
      <c r="E23" s="825"/>
      <c r="F23" s="825"/>
      <c r="G23" s="825"/>
      <c r="H23" s="1049">
        <f t="shared" si="0"/>
        <v>0</v>
      </c>
      <c r="I23" s="471"/>
      <c r="J23" s="825"/>
      <c r="K23" s="825"/>
      <c r="L23" s="825"/>
      <c r="M23" s="1049">
        <f t="shared" si="1"/>
        <v>0</v>
      </c>
      <c r="N23" s="471"/>
      <c r="O23" s="825"/>
      <c r="P23" s="825"/>
      <c r="Q23" s="825"/>
      <c r="R23" s="1049">
        <f t="shared" si="2"/>
        <v>0</v>
      </c>
    </row>
    <row r="24" spans="2:18" s="298" customFormat="1" ht="4.5" customHeight="1">
      <c r="B24" s="1651"/>
      <c r="C24" s="106"/>
      <c r="D24" s="311"/>
      <c r="E24" s="825"/>
      <c r="F24" s="825"/>
      <c r="G24" s="825"/>
      <c r="H24" s="825"/>
      <c r="I24" s="471"/>
      <c r="J24" s="825"/>
      <c r="K24" s="825"/>
      <c r="L24" s="825"/>
      <c r="M24" s="825"/>
      <c r="N24" s="471"/>
      <c r="O24" s="825"/>
      <c r="P24" s="825"/>
      <c r="Q24" s="825"/>
      <c r="R24" s="825"/>
    </row>
    <row r="25" spans="2:18" s="210" customFormat="1">
      <c r="B25" s="1652">
        <v>16</v>
      </c>
      <c r="C25" s="305" t="s">
        <v>336</v>
      </c>
      <c r="D25" s="312"/>
      <c r="E25" s="964">
        <f>E9-E14-'EDA N6-53 TPE'!J15</f>
        <v>0</v>
      </c>
      <c r="F25" s="964">
        <f>F9-F14-('EDA N6-53 TPE'!J23+'EDA N6-53 TPE'!J31)</f>
        <v>0</v>
      </c>
      <c r="G25" s="964">
        <f>G9-G14-('EDA N6-53 TPE'!J39+'EDA N6-53 TPE'!J47)</f>
        <v>0</v>
      </c>
      <c r="H25" s="964">
        <f>SUM(E25:G25)</f>
        <v>0</v>
      </c>
      <c r="I25" s="471"/>
      <c r="J25" s="964">
        <f>J9-J14-'EDA N6-53 TPE'!J64</f>
        <v>0</v>
      </c>
      <c r="K25" s="964">
        <f>K9-K14-('EDA N6-53 TPE'!J72+'EDA N6-53 TPE'!J80)</f>
        <v>0</v>
      </c>
      <c r="L25" s="964">
        <f>L9-L14-('EDA N6-53 TPE'!J88+'EDA N6-53 TPE'!J96)</f>
        <v>0</v>
      </c>
      <c r="M25" s="964">
        <f>SUM(J25:L25)</f>
        <v>0</v>
      </c>
      <c r="N25" s="471"/>
      <c r="O25" s="964">
        <f>O9-O14-'EDA N6-53 TPE'!J113</f>
        <v>0</v>
      </c>
      <c r="P25" s="964">
        <f>P9-P14-('EDA N6-53 TPE'!J121+'EDA N6-53 TPE'!J129)</f>
        <v>0</v>
      </c>
      <c r="Q25" s="964">
        <f>Q9-Q14-('EDA N6-53 TPE'!J137+'EDA N6-53 TPE'!J145)</f>
        <v>0</v>
      </c>
      <c r="R25" s="964">
        <f>SUM(O25:Q25)</f>
        <v>0</v>
      </c>
    </row>
    <row r="26" spans="2:18" s="210" customFormat="1">
      <c r="B26" s="1652">
        <v>17</v>
      </c>
      <c r="C26" s="305" t="s">
        <v>326</v>
      </c>
      <c r="D26" s="312"/>
      <c r="E26" s="964">
        <f>E9+E10+E11+E12+E13-E14-E15-E16-E17-E18-E19-E20+E21+E22-E23</f>
        <v>0</v>
      </c>
      <c r="F26" s="964">
        <f t="shared" ref="F26:H26" si="3">F9+F10+F11+F12+F13-F14-F15-F16-F17-F18-F19-F20+F21+F22-F23</f>
        <v>0</v>
      </c>
      <c r="G26" s="964">
        <f t="shared" si="3"/>
        <v>0</v>
      </c>
      <c r="H26" s="964">
        <f t="shared" si="3"/>
        <v>0</v>
      </c>
      <c r="I26" s="471"/>
      <c r="J26" s="964">
        <f>J9+J10+J11+J12+J13-J14-J15-J16-J17-J18-J19-J20-J21+J22-J23</f>
        <v>0</v>
      </c>
      <c r="K26" s="964">
        <f>K9+K10+K11+K12+K13-K14-K15-K16-K17-K18-K19-K20-K21+K22-K23</f>
        <v>0</v>
      </c>
      <c r="L26" s="964">
        <f>L9+L10+L11+L12+L13-L14-L15-L16-L17-L18-L19-L20-L21+L22-L23</f>
        <v>0</v>
      </c>
      <c r="M26" s="964">
        <f>M9+M10+M11+M12+M13-M14-M15-M16-M17-M18-M19-M20-M21+M22-M23</f>
        <v>0</v>
      </c>
      <c r="N26" s="471"/>
      <c r="O26" s="964">
        <f>O9+O10+O11+O12+O13-O14-O15-O16-O17-O18-O19-O20-O21+O22-O23</f>
        <v>0</v>
      </c>
      <c r="P26" s="964">
        <f>P9+P10+P11+P12+P13-P14-P15-P16-P17-P18-P19-P20-P21+P22-P23</f>
        <v>0</v>
      </c>
      <c r="Q26" s="964">
        <f>Q9+Q10+Q11+Q12+Q13-Q14-Q15-Q16-Q17-Q18-Q19-Q20-Q21+Q22-Q23</f>
        <v>0</v>
      </c>
      <c r="R26" s="964">
        <f>R9+R10+R11+R12+R13-R14-R15-R16-R17-R18-R19-R20-R21+R22-R23</f>
        <v>0</v>
      </c>
    </row>
    <row r="27" spans="2:18" s="298" customFormat="1" ht="4.5" customHeight="1">
      <c r="B27" s="1651"/>
      <c r="C27" s="106"/>
      <c r="D27" s="311"/>
      <c r="E27" s="825"/>
      <c r="F27" s="825"/>
      <c r="G27" s="825"/>
      <c r="H27" s="825"/>
      <c r="I27" s="471"/>
      <c r="J27" s="825"/>
      <c r="K27" s="825"/>
      <c r="L27" s="825"/>
      <c r="M27" s="825"/>
      <c r="N27" s="471"/>
      <c r="O27" s="825"/>
      <c r="P27" s="825"/>
      <c r="Q27" s="825"/>
      <c r="R27" s="825"/>
    </row>
    <row r="28" spans="2:18" s="298" customFormat="1">
      <c r="B28" s="1650">
        <v>18</v>
      </c>
      <c r="C28" s="304" t="s">
        <v>309</v>
      </c>
      <c r="D28" s="311"/>
      <c r="E28" s="1415"/>
      <c r="F28" s="1415"/>
      <c r="G28" s="1415"/>
      <c r="H28" s="1231">
        <f>SUM(E28:G28)</f>
        <v>0</v>
      </c>
      <c r="I28" s="471"/>
      <c r="J28" s="1415"/>
      <c r="K28" s="1415"/>
      <c r="L28" s="1415"/>
      <c r="M28" s="1231">
        <f>SUM(J28:L28)</f>
        <v>0</v>
      </c>
      <c r="N28" s="471"/>
      <c r="O28" s="1415"/>
      <c r="P28" s="1415"/>
      <c r="Q28" s="1415"/>
      <c r="R28" s="1231">
        <f>SUM(O28:Q28)</f>
        <v>0</v>
      </c>
    </row>
    <row r="29" spans="2:18" s="298" customFormat="1">
      <c r="B29" s="1650">
        <v>19</v>
      </c>
      <c r="C29" s="304" t="s">
        <v>310</v>
      </c>
      <c r="D29" s="311"/>
      <c r="E29" s="1415"/>
      <c r="F29" s="1415"/>
      <c r="G29" s="1415"/>
      <c r="H29" s="1231">
        <f>SUM(E29:G29)</f>
        <v>0</v>
      </c>
      <c r="I29" s="471"/>
      <c r="J29" s="1415"/>
      <c r="K29" s="1415"/>
      <c r="L29" s="1415"/>
      <c r="M29" s="1231">
        <f>SUM(J29:L29)</f>
        <v>0</v>
      </c>
      <c r="N29" s="471"/>
      <c r="O29" s="1415"/>
      <c r="P29" s="1415"/>
      <c r="Q29" s="1415"/>
      <c r="R29" s="1231">
        <f>SUM(O29:Q29)</f>
        <v>0</v>
      </c>
    </row>
    <row r="30" spans="2:18" s="298" customFormat="1" ht="4.5" customHeight="1">
      <c r="B30" s="1651"/>
      <c r="C30" s="106"/>
      <c r="D30" s="311"/>
      <c r="E30" s="825"/>
      <c r="F30" s="825"/>
      <c r="G30" s="825"/>
      <c r="H30" s="825"/>
      <c r="I30" s="471"/>
      <c r="J30" s="825"/>
      <c r="K30" s="825"/>
      <c r="L30" s="825"/>
      <c r="M30" s="825"/>
      <c r="N30" s="471"/>
      <c r="O30" s="825"/>
      <c r="P30" s="825"/>
      <c r="Q30" s="825"/>
      <c r="R30" s="825"/>
    </row>
    <row r="31" spans="2:18" s="210" customFormat="1">
      <c r="B31" s="1652">
        <v>20</v>
      </c>
      <c r="C31" s="305" t="s">
        <v>327</v>
      </c>
      <c r="D31" s="312"/>
      <c r="E31" s="964">
        <f>E26-E28-E29</f>
        <v>0</v>
      </c>
      <c r="F31" s="964">
        <f>F26-F28-F29</f>
        <v>0</v>
      </c>
      <c r="G31" s="964">
        <f>G26-G28-G29</f>
        <v>0</v>
      </c>
      <c r="H31" s="964">
        <f>H26-H28-H29</f>
        <v>0</v>
      </c>
      <c r="I31" s="471"/>
      <c r="J31" s="964">
        <f>J26-J28-J29</f>
        <v>0</v>
      </c>
      <c r="K31" s="964">
        <f>K26-K28-K29</f>
        <v>0</v>
      </c>
      <c r="L31" s="964">
        <f>L26-L28-L29</f>
        <v>0</v>
      </c>
      <c r="M31" s="964">
        <f>M26-M28-M29</f>
        <v>0</v>
      </c>
      <c r="N31" s="471"/>
      <c r="O31" s="964">
        <f>O26-O28-O29</f>
        <v>0</v>
      </c>
      <c r="P31" s="964">
        <f>P26-P28-P29</f>
        <v>0</v>
      </c>
      <c r="Q31" s="964">
        <f>Q26-Q28-Q29</f>
        <v>0</v>
      </c>
      <c r="R31" s="964">
        <f>R26-R28-R29</f>
        <v>0</v>
      </c>
    </row>
    <row r="32" spans="2:18" s="298" customFormat="1" ht="4.5" customHeight="1">
      <c r="B32" s="1651"/>
      <c r="C32" s="106"/>
      <c r="D32" s="311"/>
      <c r="E32" s="825"/>
      <c r="F32" s="825"/>
      <c r="G32" s="825"/>
      <c r="H32" s="825"/>
      <c r="I32" s="471"/>
      <c r="J32" s="825"/>
      <c r="K32" s="825"/>
      <c r="L32" s="825"/>
      <c r="M32" s="825"/>
      <c r="N32" s="471"/>
      <c r="O32" s="825"/>
      <c r="P32" s="825"/>
      <c r="Q32" s="825"/>
      <c r="R32" s="825"/>
    </row>
    <row r="33" spans="2:18" s="298" customFormat="1">
      <c r="B33" s="1650">
        <v>21</v>
      </c>
      <c r="C33" s="304" t="s">
        <v>311</v>
      </c>
      <c r="D33" s="311"/>
      <c r="E33" s="1415"/>
      <c r="F33" s="1415"/>
      <c r="G33" s="1415"/>
      <c r="H33" s="1231">
        <f>SUM(E33:G33)</f>
        <v>0</v>
      </c>
      <c r="I33" s="471"/>
      <c r="J33" s="1415"/>
      <c r="K33" s="1415"/>
      <c r="L33" s="1415"/>
      <c r="M33" s="1231">
        <f>SUM(J33:L33)</f>
        <v>0</v>
      </c>
      <c r="N33" s="471"/>
      <c r="O33" s="1415"/>
      <c r="P33" s="1415"/>
      <c r="Q33" s="1415"/>
      <c r="R33" s="1231">
        <f>SUM(O33:Q33)</f>
        <v>0</v>
      </c>
    </row>
    <row r="34" spans="2:18" s="298" customFormat="1">
      <c r="B34" s="1650">
        <v>22</v>
      </c>
      <c r="C34" s="304" t="s">
        <v>312</v>
      </c>
      <c r="D34" s="311"/>
      <c r="E34" s="1415"/>
      <c r="F34" s="1415"/>
      <c r="G34" s="1415"/>
      <c r="H34" s="1231">
        <f>SUM(E34:G34)</f>
        <v>0</v>
      </c>
      <c r="I34" s="471"/>
      <c r="J34" s="1415"/>
      <c r="K34" s="1415"/>
      <c r="L34" s="1415"/>
      <c r="M34" s="1231">
        <f>SUM(J34:L34)</f>
        <v>0</v>
      </c>
      <c r="N34" s="471"/>
      <c r="O34" s="1415"/>
      <c r="P34" s="1415"/>
      <c r="Q34" s="1415"/>
      <c r="R34" s="1231">
        <f>SUM(O34:Q34)</f>
        <v>0</v>
      </c>
    </row>
    <row r="35" spans="2:18" s="298" customFormat="1" ht="4.5" customHeight="1">
      <c r="B35" s="1651"/>
      <c r="C35" s="106"/>
      <c r="D35" s="311"/>
      <c r="E35" s="825"/>
      <c r="F35" s="825"/>
      <c r="G35" s="825"/>
      <c r="H35" s="825"/>
      <c r="I35" s="471"/>
      <c r="J35" s="825"/>
      <c r="K35" s="825"/>
      <c r="L35" s="825"/>
      <c r="M35" s="825"/>
      <c r="N35" s="471"/>
      <c r="O35" s="825"/>
      <c r="P35" s="825"/>
      <c r="Q35" s="825"/>
      <c r="R35" s="825"/>
    </row>
    <row r="36" spans="2:18" s="210" customFormat="1">
      <c r="B36" s="1652">
        <v>23</v>
      </c>
      <c r="C36" s="305" t="s">
        <v>313</v>
      </c>
      <c r="D36" s="312"/>
      <c r="E36" s="964">
        <f>E31+E33-E34</f>
        <v>0</v>
      </c>
      <c r="F36" s="964">
        <f>F31+F33-F34</f>
        <v>0</v>
      </c>
      <c r="G36" s="964">
        <f>G31+G33-G34</f>
        <v>0</v>
      </c>
      <c r="H36" s="964">
        <f>H31+H33-H34</f>
        <v>0</v>
      </c>
      <c r="I36" s="471"/>
      <c r="J36" s="964">
        <f>J31+J33-J34</f>
        <v>0</v>
      </c>
      <c r="K36" s="964">
        <f>K31+K33-K34</f>
        <v>0</v>
      </c>
      <c r="L36" s="964">
        <f>L31+L33-L34</f>
        <v>0</v>
      </c>
      <c r="M36" s="964">
        <f>M31+M33-M34</f>
        <v>0</v>
      </c>
      <c r="N36" s="471"/>
      <c r="O36" s="964">
        <f>O31+O33-O34</f>
        <v>0</v>
      </c>
      <c r="P36" s="964">
        <f>P31+P33-P34</f>
        <v>0</v>
      </c>
      <c r="Q36" s="964">
        <f>Q31+Q33-Q34</f>
        <v>0</v>
      </c>
      <c r="R36" s="964">
        <f>R31+R33-R34</f>
        <v>0</v>
      </c>
    </row>
    <row r="37" spans="2:18" s="298" customFormat="1" ht="4.5" customHeight="1">
      <c r="B37" s="1651"/>
      <c r="C37" s="106"/>
      <c r="D37" s="311"/>
      <c r="E37" s="825"/>
      <c r="F37" s="825"/>
      <c r="G37" s="825"/>
      <c r="H37" s="825"/>
      <c r="I37" s="471"/>
      <c r="J37" s="825"/>
      <c r="K37" s="825"/>
      <c r="L37" s="825"/>
      <c r="M37" s="825"/>
      <c r="N37" s="471"/>
      <c r="O37" s="825"/>
      <c r="P37" s="825"/>
      <c r="Q37" s="825"/>
      <c r="R37" s="825"/>
    </row>
    <row r="38" spans="2:18" s="298" customFormat="1">
      <c r="B38" s="1650">
        <v>24</v>
      </c>
      <c r="C38" s="304" t="s">
        <v>296</v>
      </c>
      <c r="D38" s="311"/>
      <c r="E38" s="1415"/>
      <c r="F38" s="1415"/>
      <c r="G38" s="1415"/>
      <c r="H38" s="1231">
        <f>SUM(E38:G38)</f>
        <v>0</v>
      </c>
      <c r="I38" s="471"/>
      <c r="J38" s="1415"/>
      <c r="K38" s="1415"/>
      <c r="L38" s="1415"/>
      <c r="M38" s="1231">
        <f>SUM(J38:L38)</f>
        <v>0</v>
      </c>
      <c r="N38" s="471"/>
      <c r="O38" s="1415"/>
      <c r="P38" s="1415"/>
      <c r="Q38" s="1415"/>
      <c r="R38" s="1231">
        <f>SUM(O38:Q38)</f>
        <v>0</v>
      </c>
    </row>
    <row r="39" spans="2:18" s="298" customFormat="1" ht="4.5" customHeight="1">
      <c r="B39" s="1651"/>
      <c r="C39" s="106"/>
      <c r="D39" s="311"/>
      <c r="E39" s="825"/>
      <c r="F39" s="825"/>
      <c r="G39" s="825"/>
      <c r="H39" s="825"/>
      <c r="I39" s="471"/>
      <c r="J39" s="825"/>
      <c r="K39" s="825"/>
      <c r="L39" s="825"/>
      <c r="M39" s="825"/>
      <c r="N39" s="471"/>
      <c r="O39" s="825"/>
      <c r="P39" s="825"/>
      <c r="Q39" s="825"/>
      <c r="R39" s="825"/>
    </row>
    <row r="40" spans="2:18" s="210" customFormat="1">
      <c r="B40" s="1652">
        <v>25</v>
      </c>
      <c r="C40" s="305" t="s">
        <v>261</v>
      </c>
      <c r="D40" s="312"/>
      <c r="E40" s="964">
        <f>E36-E38</f>
        <v>0</v>
      </c>
      <c r="F40" s="964">
        <f>F36-F38</f>
        <v>0</v>
      </c>
      <c r="G40" s="964">
        <f>G36-G38</f>
        <v>0</v>
      </c>
      <c r="H40" s="964">
        <f>H36-H38</f>
        <v>0</v>
      </c>
      <c r="I40" s="471"/>
      <c r="J40" s="964">
        <f>J36-J38</f>
        <v>0</v>
      </c>
      <c r="K40" s="964">
        <f>K36-K38</f>
        <v>0</v>
      </c>
      <c r="L40" s="964">
        <f>L36-L38</f>
        <v>0</v>
      </c>
      <c r="M40" s="964">
        <f>M36-M38</f>
        <v>0</v>
      </c>
      <c r="N40" s="471"/>
      <c r="O40" s="964">
        <f>O36-O38</f>
        <v>0</v>
      </c>
      <c r="P40" s="964">
        <f>P36-P38</f>
        <v>0</v>
      </c>
      <c r="Q40" s="964">
        <f>Q36-Q38</f>
        <v>0</v>
      </c>
      <c r="R40" s="964">
        <f>R36-R38</f>
        <v>0</v>
      </c>
    </row>
    <row r="42" spans="2:18">
      <c r="R42" s="1127" t="s">
        <v>169</v>
      </c>
    </row>
    <row r="43" spans="2:18">
      <c r="B43" s="3351" t="s">
        <v>45</v>
      </c>
      <c r="C43" s="946" t="s">
        <v>364</v>
      </c>
      <c r="D43" s="472"/>
      <c r="E43" s="523">
        <f>E44+E46-E45</f>
        <v>0</v>
      </c>
      <c r="F43" s="523">
        <f>F44+F46-F45</f>
        <v>0</v>
      </c>
      <c r="G43" s="523">
        <f>G44+G46-G45</f>
        <v>0</v>
      </c>
      <c r="H43" s="523">
        <f>H44+H46-H45</f>
        <v>0</v>
      </c>
      <c r="J43" s="523">
        <f>J44+J46-J45</f>
        <v>0</v>
      </c>
      <c r="K43" s="523">
        <f>K44+K46-K45</f>
        <v>0</v>
      </c>
      <c r="L43" s="523">
        <f>L44+L46-L45</f>
        <v>0</v>
      </c>
      <c r="M43" s="523">
        <f>M44+M46-M45</f>
        <v>0</v>
      </c>
      <c r="O43" s="523">
        <f>O44+O46-O45</f>
        <v>0</v>
      </c>
      <c r="P43" s="523">
        <f>P44+P46-P45</f>
        <v>0</v>
      </c>
      <c r="Q43" s="523">
        <f>Q44+Q46-Q45</f>
        <v>0</v>
      </c>
      <c r="R43" s="523">
        <f>R44+R46-R45</f>
        <v>0</v>
      </c>
    </row>
    <row r="44" spans="2:18">
      <c r="B44" s="3125"/>
      <c r="C44" s="954" t="s">
        <v>365</v>
      </c>
      <c r="E44" s="956"/>
      <c r="F44" s="956"/>
      <c r="G44" s="956"/>
      <c r="H44" s="524">
        <f>SUM(E44:G44)</f>
        <v>0</v>
      </c>
      <c r="J44" s="956"/>
      <c r="K44" s="956"/>
      <c r="L44" s="956"/>
      <c r="M44" s="524">
        <f>SUM(J44:L44)</f>
        <v>0</v>
      </c>
      <c r="O44" s="956"/>
      <c r="P44" s="956"/>
      <c r="Q44" s="956"/>
      <c r="R44" s="524">
        <f>SUM(O44:Q44)</f>
        <v>0</v>
      </c>
    </row>
    <row r="45" spans="2:18">
      <c r="B45" s="3125"/>
      <c r="C45" s="957" t="s">
        <v>366</v>
      </c>
      <c r="E45" s="941"/>
      <c r="F45" s="941"/>
      <c r="G45" s="941"/>
      <c r="H45" s="525">
        <f>SUM(E45:G45)</f>
        <v>0</v>
      </c>
      <c r="J45" s="941"/>
      <c r="K45" s="941"/>
      <c r="L45" s="941"/>
      <c r="M45" s="525">
        <f>SUM(J45:L45)</f>
        <v>0</v>
      </c>
      <c r="O45" s="941"/>
      <c r="P45" s="941"/>
      <c r="Q45" s="941"/>
      <c r="R45" s="525">
        <f>SUM(O45:Q45)</f>
        <v>0</v>
      </c>
    </row>
    <row r="46" spans="2:18">
      <c r="B46" s="3125"/>
      <c r="C46" s="555" t="s">
        <v>367</v>
      </c>
      <c r="E46" s="942"/>
      <c r="F46" s="942"/>
      <c r="G46" s="942"/>
      <c r="H46" s="526">
        <f>SUM(E46:G46)</f>
        <v>0</v>
      </c>
      <c r="J46" s="942"/>
      <c r="K46" s="942"/>
      <c r="L46" s="942"/>
      <c r="M46" s="526">
        <f>SUM(J46:L46)</f>
        <v>0</v>
      </c>
      <c r="O46" s="942"/>
      <c r="P46" s="942"/>
      <c r="Q46" s="942"/>
      <c r="R46" s="526">
        <f>SUM(O46:Q46)</f>
        <v>0</v>
      </c>
    </row>
    <row r="47" spans="2:18">
      <c r="B47" s="3125"/>
      <c r="C47" s="946" t="s">
        <v>369</v>
      </c>
      <c r="E47" s="523">
        <f>SUM(E48:E49)</f>
        <v>0</v>
      </c>
      <c r="F47" s="523">
        <f>SUM(F48:F49)</f>
        <v>0</v>
      </c>
      <c r="G47" s="523">
        <f>SUM(G48:G49)</f>
        <v>0</v>
      </c>
      <c r="H47" s="523">
        <f>SUM(H48:H49)</f>
        <v>0</v>
      </c>
      <c r="J47" s="523">
        <f>SUM(J48:J49)</f>
        <v>0</v>
      </c>
      <c r="K47" s="523">
        <f>SUM(K48:K49)</f>
        <v>0</v>
      </c>
      <c r="L47" s="523">
        <f>SUM(L48:L49)</f>
        <v>0</v>
      </c>
      <c r="M47" s="523">
        <f>SUM(M48:M49)</f>
        <v>0</v>
      </c>
      <c r="O47" s="523">
        <f>SUM(O48:O49)</f>
        <v>0</v>
      </c>
      <c r="P47" s="523">
        <f>SUM(P48:P49)</f>
        <v>0</v>
      </c>
      <c r="Q47" s="523">
        <f>SUM(Q48:Q49)</f>
        <v>0</v>
      </c>
      <c r="R47" s="523">
        <f>SUM(R48:R49)</f>
        <v>0</v>
      </c>
    </row>
    <row r="48" spans="2:18">
      <c r="B48" s="3125"/>
      <c r="C48" s="1653" t="s">
        <v>384</v>
      </c>
      <c r="E48" s="941"/>
      <c r="F48" s="941"/>
      <c r="G48" s="941"/>
      <c r="H48" s="525">
        <f>SUM(E48:G48)</f>
        <v>0</v>
      </c>
      <c r="J48" s="941"/>
      <c r="K48" s="941"/>
      <c r="L48" s="941"/>
      <c r="M48" s="525">
        <f>SUM(J48:L48)</f>
        <v>0</v>
      </c>
      <c r="O48" s="941"/>
      <c r="P48" s="941"/>
      <c r="Q48" s="941"/>
      <c r="R48" s="525">
        <f>SUM(O48:Q48)</f>
        <v>0</v>
      </c>
    </row>
    <row r="49" spans="2:18">
      <c r="B49" s="3125"/>
      <c r="C49" s="574" t="s">
        <v>368</v>
      </c>
      <c r="E49" s="941"/>
      <c r="F49" s="941"/>
      <c r="G49" s="941"/>
      <c r="H49" s="525">
        <f>SUM(E49:G49)</f>
        <v>0</v>
      </c>
      <c r="J49" s="941"/>
      <c r="K49" s="941"/>
      <c r="L49" s="941"/>
      <c r="M49" s="525">
        <f>SUM(J49:L49)</f>
        <v>0</v>
      </c>
      <c r="O49" s="941"/>
      <c r="P49" s="941"/>
      <c r="Q49" s="941"/>
      <c r="R49" s="525">
        <f>SUM(O49:Q49)</f>
        <v>0</v>
      </c>
    </row>
    <row r="50" spans="2:18">
      <c r="B50" s="3125"/>
      <c r="C50" s="946" t="s">
        <v>370</v>
      </c>
      <c r="E50" s="523">
        <f>SUM(E51:E53)</f>
        <v>0</v>
      </c>
      <c r="F50" s="523">
        <f>SUM(F51:F53)</f>
        <v>0</v>
      </c>
      <c r="G50" s="523">
        <f>SUM(G51:G53)</f>
        <v>0</v>
      </c>
      <c r="H50" s="523">
        <f>SUM(H51:H53)</f>
        <v>0</v>
      </c>
      <c r="J50" s="523">
        <f>SUM(J51:J53)</f>
        <v>0</v>
      </c>
      <c r="K50" s="523">
        <f>SUM(K51:K53)</f>
        <v>0</v>
      </c>
      <c r="L50" s="523">
        <f>SUM(L51:L53)</f>
        <v>0</v>
      </c>
      <c r="M50" s="523">
        <f>SUM(M51:M53)</f>
        <v>0</v>
      </c>
      <c r="O50" s="523">
        <f>SUM(O51:O53)</f>
        <v>0</v>
      </c>
      <c r="P50" s="523">
        <f>SUM(P51:P53)</f>
        <v>0</v>
      </c>
      <c r="Q50" s="523">
        <f>SUM(Q51:Q53)</f>
        <v>0</v>
      </c>
      <c r="R50" s="523">
        <f>SUM(R51:R53)</f>
        <v>0</v>
      </c>
    </row>
    <row r="51" spans="2:18">
      <c r="B51" s="3125"/>
      <c r="C51" s="1653" t="s">
        <v>385</v>
      </c>
      <c r="E51" s="941"/>
      <c r="F51" s="941"/>
      <c r="G51" s="941"/>
      <c r="H51" s="525">
        <f>SUM(E51:G51)</f>
        <v>0</v>
      </c>
      <c r="J51" s="941"/>
      <c r="K51" s="941"/>
      <c r="L51" s="941"/>
      <c r="M51" s="525">
        <f>SUM(J51:L51)</f>
        <v>0</v>
      </c>
      <c r="O51" s="941"/>
      <c r="P51" s="941"/>
      <c r="Q51" s="941"/>
      <c r="R51" s="525">
        <f>SUM(O51:Q51)</f>
        <v>0</v>
      </c>
    </row>
    <row r="52" spans="2:18">
      <c r="B52" s="3125"/>
      <c r="C52" s="957" t="s">
        <v>386</v>
      </c>
      <c r="E52" s="941"/>
      <c r="F52" s="941"/>
      <c r="G52" s="941"/>
      <c r="H52" s="525">
        <f>SUM(E52:G52)</f>
        <v>0</v>
      </c>
      <c r="J52" s="941"/>
      <c r="K52" s="941"/>
      <c r="L52" s="941"/>
      <c r="M52" s="525">
        <f>SUM(J52:L52)</f>
        <v>0</v>
      </c>
      <c r="O52" s="941"/>
      <c r="P52" s="941"/>
      <c r="Q52" s="941"/>
      <c r="R52" s="525">
        <f>SUM(O52:Q52)</f>
        <v>0</v>
      </c>
    </row>
    <row r="53" spans="2:18">
      <c r="B53" s="3216"/>
      <c r="C53" s="574" t="s">
        <v>387</v>
      </c>
      <c r="E53" s="942"/>
      <c r="F53" s="942"/>
      <c r="G53" s="942"/>
      <c r="H53" s="526">
        <f>SUM(E53:G53)</f>
        <v>0</v>
      </c>
      <c r="J53" s="942"/>
      <c r="K53" s="942"/>
      <c r="L53" s="942"/>
      <c r="M53" s="526">
        <f>SUM(J53:L53)</f>
        <v>0</v>
      </c>
      <c r="O53" s="942"/>
      <c r="P53" s="942"/>
      <c r="Q53" s="942"/>
      <c r="R53" s="526">
        <f>SUM(O53:Q53)</f>
        <v>0</v>
      </c>
    </row>
  </sheetData>
  <mergeCells count="5">
    <mergeCell ref="B3:R3"/>
    <mergeCell ref="E6:H6"/>
    <mergeCell ref="J6:M6"/>
    <mergeCell ref="O6:R6"/>
    <mergeCell ref="B43:B53"/>
  </mergeCells>
  <hyperlinks>
    <hyperlink ref="A1" location="ÍNDICE!B2" display="Indíce"/>
  </hyperlinks>
  <printOptions horizontalCentered="1"/>
  <pageMargins left="0.11811023622047245" right="0.11811023622047245" top="0.74803149606299213" bottom="0.74803149606299213" header="0.31496062992125984" footer="0.31496062992125984"/>
  <pageSetup paperSize="9" scale="63" orientation="landscape" r:id="rId1"/>
  <ignoredErrors>
    <ignoredError sqref="H47:H50" formula="1"/>
    <ignoredError sqref="M47:R50" evalError="1" formula="1"/>
    <ignoredError sqref="M12:N12 M53:N53 J47:L50 M9:N9 M10:N10 M11:N11 M19:N20 M13:N13 M14:N14 M15:N15 M16:N16 M17:N17 M18:N18 J24:R27 M21:N21 M22:N22 M23:N23 J30:R32 M28:N28 J35:R37 M33:N33 M34:N34 M46:N46 M44:N44 M45:N45 R9 R10 R11 R13 R14 R15 R16 R17 R18 R21 R22 R23 R28 R33 R34 R44 R45 R46 J39:R43 M38:N38 R38 M51:N51 M52:N52 R51 R52 M29:N29 R12 R19:R20 R29 R53" evalError="1"/>
  </ignoredErrors>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pageSetUpPr fitToPage="1"/>
  </sheetPr>
  <dimension ref="A1:R53"/>
  <sheetViews>
    <sheetView showGridLines="0" workbookViewId="0">
      <pane ySplit="7" topLeftCell="A35" activePane="bottomLeft" state="frozen"/>
      <selection activeCell="K47" sqref="K47"/>
      <selection pane="bottomLeft" activeCell="B4" sqref="B4"/>
    </sheetView>
  </sheetViews>
  <sheetFormatPr defaultRowHeight="12"/>
  <cols>
    <col min="1" max="1" width="5.28515625" style="294" customWidth="1"/>
    <col min="2" max="2" width="3.42578125" style="294" customWidth="1"/>
    <col min="3" max="3" width="65.85546875" style="294" customWidth="1"/>
    <col min="4" max="4" width="1" style="313" customWidth="1"/>
    <col min="5" max="5" width="14.7109375" style="294" customWidth="1"/>
    <col min="6" max="8" width="12.28515625" style="294" customWidth="1"/>
    <col min="9" max="9" width="1" style="294" customWidth="1"/>
    <col min="10" max="10" width="14.7109375" style="294" customWidth="1"/>
    <col min="11" max="13" width="12.28515625" style="294" customWidth="1"/>
    <col min="14" max="14" width="1" style="294" customWidth="1"/>
    <col min="15" max="15" width="14.7109375" style="294" customWidth="1"/>
    <col min="16" max="18" width="12.28515625" style="294" customWidth="1"/>
    <col min="19" max="246" width="9.140625" style="294"/>
    <col min="247" max="247" width="17.42578125" style="294" customWidth="1"/>
    <col min="248" max="253" width="10.85546875" style="294" customWidth="1"/>
    <col min="254" max="254" width="1.85546875" style="294" customWidth="1"/>
    <col min="255" max="255" width="8.85546875" style="294" customWidth="1"/>
    <col min="256" max="257" width="0.28515625" style="294" customWidth="1"/>
    <col min="258" max="502" width="9.140625" style="294"/>
    <col min="503" max="503" width="17.42578125" style="294" customWidth="1"/>
    <col min="504" max="509" width="10.85546875" style="294" customWidth="1"/>
    <col min="510" max="510" width="1.85546875" style="294" customWidth="1"/>
    <col min="511" max="511" width="8.85546875" style="294" customWidth="1"/>
    <col min="512" max="513" width="0.28515625" style="294" customWidth="1"/>
    <col min="514" max="758" width="9.140625" style="294"/>
    <col min="759" max="759" width="17.42578125" style="294" customWidth="1"/>
    <col min="760" max="765" width="10.85546875" style="294" customWidth="1"/>
    <col min="766" max="766" width="1.85546875" style="294" customWidth="1"/>
    <col min="767" max="767" width="8.85546875" style="294" customWidth="1"/>
    <col min="768" max="769" width="0.28515625" style="294" customWidth="1"/>
    <col min="770" max="1014" width="9.140625" style="294"/>
    <col min="1015" max="1015" width="17.42578125" style="294" customWidth="1"/>
    <col min="1016" max="1021" width="10.85546875" style="294" customWidth="1"/>
    <col min="1022" max="1022" width="1.85546875" style="294" customWidth="1"/>
    <col min="1023" max="1023" width="8.85546875" style="294" customWidth="1"/>
    <col min="1024" max="1025" width="0.28515625" style="294" customWidth="1"/>
    <col min="1026" max="1270" width="9.140625" style="294"/>
    <col min="1271" max="1271" width="17.42578125" style="294" customWidth="1"/>
    <col min="1272" max="1277" width="10.85546875" style="294" customWidth="1"/>
    <col min="1278" max="1278" width="1.85546875" style="294" customWidth="1"/>
    <col min="1279" max="1279" width="8.85546875" style="294" customWidth="1"/>
    <col min="1280" max="1281" width="0.28515625" style="294" customWidth="1"/>
    <col min="1282" max="1526" width="9.140625" style="294"/>
    <col min="1527" max="1527" width="17.42578125" style="294" customWidth="1"/>
    <col min="1528" max="1533" width="10.85546875" style="294" customWidth="1"/>
    <col min="1534" max="1534" width="1.85546875" style="294" customWidth="1"/>
    <col min="1535" max="1535" width="8.85546875" style="294" customWidth="1"/>
    <col min="1536" max="1537" width="0.28515625" style="294" customWidth="1"/>
    <col min="1538" max="1782" width="9.140625" style="294"/>
    <col min="1783" max="1783" width="17.42578125" style="294" customWidth="1"/>
    <col min="1784" max="1789" width="10.85546875" style="294" customWidth="1"/>
    <col min="1790" max="1790" width="1.85546875" style="294" customWidth="1"/>
    <col min="1791" max="1791" width="8.85546875" style="294" customWidth="1"/>
    <col min="1792" max="1793" width="0.28515625" style="294" customWidth="1"/>
    <col min="1794" max="2038" width="9.140625" style="294"/>
    <col min="2039" max="2039" width="17.42578125" style="294" customWidth="1"/>
    <col min="2040" max="2045" width="10.85546875" style="294" customWidth="1"/>
    <col min="2046" max="2046" width="1.85546875" style="294" customWidth="1"/>
    <col min="2047" max="2047" width="8.85546875" style="294" customWidth="1"/>
    <col min="2048" max="2049" width="0.28515625" style="294" customWidth="1"/>
    <col min="2050" max="2294" width="9.140625" style="294"/>
    <col min="2295" max="2295" width="17.42578125" style="294" customWidth="1"/>
    <col min="2296" max="2301" width="10.85546875" style="294" customWidth="1"/>
    <col min="2302" max="2302" width="1.85546875" style="294" customWidth="1"/>
    <col min="2303" max="2303" width="8.85546875" style="294" customWidth="1"/>
    <col min="2304" max="2305" width="0.28515625" style="294" customWidth="1"/>
    <col min="2306" max="2550" width="9.140625" style="294"/>
    <col min="2551" max="2551" width="17.42578125" style="294" customWidth="1"/>
    <col min="2552" max="2557" width="10.85546875" style="294" customWidth="1"/>
    <col min="2558" max="2558" width="1.85546875" style="294" customWidth="1"/>
    <col min="2559" max="2559" width="8.85546875" style="294" customWidth="1"/>
    <col min="2560" max="2561" width="0.28515625" style="294" customWidth="1"/>
    <col min="2562" max="2806" width="9.140625" style="294"/>
    <col min="2807" max="2807" width="17.42578125" style="294" customWidth="1"/>
    <col min="2808" max="2813" width="10.85546875" style="294" customWidth="1"/>
    <col min="2814" max="2814" width="1.85546875" style="294" customWidth="1"/>
    <col min="2815" max="2815" width="8.85546875" style="294" customWidth="1"/>
    <col min="2816" max="2817" width="0.28515625" style="294" customWidth="1"/>
    <col min="2818" max="3062" width="9.140625" style="294"/>
    <col min="3063" max="3063" width="17.42578125" style="294" customWidth="1"/>
    <col min="3064" max="3069" width="10.85546875" style="294" customWidth="1"/>
    <col min="3070" max="3070" width="1.85546875" style="294" customWidth="1"/>
    <col min="3071" max="3071" width="8.85546875" style="294" customWidth="1"/>
    <col min="3072" max="3073" width="0.28515625" style="294" customWidth="1"/>
    <col min="3074" max="3318" width="9.140625" style="294"/>
    <col min="3319" max="3319" width="17.42578125" style="294" customWidth="1"/>
    <col min="3320" max="3325" width="10.85546875" style="294" customWidth="1"/>
    <col min="3326" max="3326" width="1.85546875" style="294" customWidth="1"/>
    <col min="3327" max="3327" width="8.85546875" style="294" customWidth="1"/>
    <col min="3328" max="3329" width="0.28515625" style="294" customWidth="1"/>
    <col min="3330" max="3574" width="9.140625" style="294"/>
    <col min="3575" max="3575" width="17.42578125" style="294" customWidth="1"/>
    <col min="3576" max="3581" width="10.85546875" style="294" customWidth="1"/>
    <col min="3582" max="3582" width="1.85546875" style="294" customWidth="1"/>
    <col min="3583" max="3583" width="8.85546875" style="294" customWidth="1"/>
    <col min="3584" max="3585" width="0.28515625" style="294" customWidth="1"/>
    <col min="3586" max="3830" width="9.140625" style="294"/>
    <col min="3831" max="3831" width="17.42578125" style="294" customWidth="1"/>
    <col min="3832" max="3837" width="10.85546875" style="294" customWidth="1"/>
    <col min="3838" max="3838" width="1.85546875" style="294" customWidth="1"/>
    <col min="3839" max="3839" width="8.85546875" style="294" customWidth="1"/>
    <col min="3840" max="3841" width="0.28515625" style="294" customWidth="1"/>
    <col min="3842" max="4086" width="9.140625" style="294"/>
    <col min="4087" max="4087" width="17.42578125" style="294" customWidth="1"/>
    <col min="4088" max="4093" width="10.85546875" style="294" customWidth="1"/>
    <col min="4094" max="4094" width="1.85546875" style="294" customWidth="1"/>
    <col min="4095" max="4095" width="8.85546875" style="294" customWidth="1"/>
    <col min="4096" max="4097" width="0.28515625" style="294" customWidth="1"/>
    <col min="4098" max="4342" width="9.140625" style="294"/>
    <col min="4343" max="4343" width="17.42578125" style="294" customWidth="1"/>
    <col min="4344" max="4349" width="10.85546875" style="294" customWidth="1"/>
    <col min="4350" max="4350" width="1.85546875" style="294" customWidth="1"/>
    <col min="4351" max="4351" width="8.85546875" style="294" customWidth="1"/>
    <col min="4352" max="4353" width="0.28515625" style="294" customWidth="1"/>
    <col min="4354" max="4598" width="9.140625" style="294"/>
    <col min="4599" max="4599" width="17.42578125" style="294" customWidth="1"/>
    <col min="4600" max="4605" width="10.85546875" style="294" customWidth="1"/>
    <col min="4606" max="4606" width="1.85546875" style="294" customWidth="1"/>
    <col min="4607" max="4607" width="8.85546875" style="294" customWidth="1"/>
    <col min="4608" max="4609" width="0.28515625" style="294" customWidth="1"/>
    <col min="4610" max="4854" width="9.140625" style="294"/>
    <col min="4855" max="4855" width="17.42578125" style="294" customWidth="1"/>
    <col min="4856" max="4861" width="10.85546875" style="294" customWidth="1"/>
    <col min="4862" max="4862" width="1.85546875" style="294" customWidth="1"/>
    <col min="4863" max="4863" width="8.85546875" style="294" customWidth="1"/>
    <col min="4864" max="4865" width="0.28515625" style="294" customWidth="1"/>
    <col min="4866" max="5110" width="9.140625" style="294"/>
    <col min="5111" max="5111" width="17.42578125" style="294" customWidth="1"/>
    <col min="5112" max="5117" width="10.85546875" style="294" customWidth="1"/>
    <col min="5118" max="5118" width="1.85546875" style="294" customWidth="1"/>
    <col min="5119" max="5119" width="8.85546875" style="294" customWidth="1"/>
    <col min="5120" max="5121" width="0.28515625" style="294" customWidth="1"/>
    <col min="5122" max="5366" width="9.140625" style="294"/>
    <col min="5367" max="5367" width="17.42578125" style="294" customWidth="1"/>
    <col min="5368" max="5373" width="10.85546875" style="294" customWidth="1"/>
    <col min="5374" max="5374" width="1.85546875" style="294" customWidth="1"/>
    <col min="5375" max="5375" width="8.85546875" style="294" customWidth="1"/>
    <col min="5376" max="5377" width="0.28515625" style="294" customWidth="1"/>
    <col min="5378" max="5622" width="9.140625" style="294"/>
    <col min="5623" max="5623" width="17.42578125" style="294" customWidth="1"/>
    <col min="5624" max="5629" width="10.85546875" style="294" customWidth="1"/>
    <col min="5630" max="5630" width="1.85546875" style="294" customWidth="1"/>
    <col min="5631" max="5631" width="8.85546875" style="294" customWidth="1"/>
    <col min="5632" max="5633" width="0.28515625" style="294" customWidth="1"/>
    <col min="5634" max="5878" width="9.140625" style="294"/>
    <col min="5879" max="5879" width="17.42578125" style="294" customWidth="1"/>
    <col min="5880" max="5885" width="10.85546875" style="294" customWidth="1"/>
    <col min="5886" max="5886" width="1.85546875" style="294" customWidth="1"/>
    <col min="5887" max="5887" width="8.85546875" style="294" customWidth="1"/>
    <col min="5888" max="5889" width="0.28515625" style="294" customWidth="1"/>
    <col min="5890" max="6134" width="9.140625" style="294"/>
    <col min="6135" max="6135" width="17.42578125" style="294" customWidth="1"/>
    <col min="6136" max="6141" width="10.85546875" style="294" customWidth="1"/>
    <col min="6142" max="6142" width="1.85546875" style="294" customWidth="1"/>
    <col min="6143" max="6143" width="8.85546875" style="294" customWidth="1"/>
    <col min="6144" max="6145" width="0.28515625" style="294" customWidth="1"/>
    <col min="6146" max="6390" width="9.140625" style="294"/>
    <col min="6391" max="6391" width="17.42578125" style="294" customWidth="1"/>
    <col min="6392" max="6397" width="10.85546875" style="294" customWidth="1"/>
    <col min="6398" max="6398" width="1.85546875" style="294" customWidth="1"/>
    <col min="6399" max="6399" width="8.85546875" style="294" customWidth="1"/>
    <col min="6400" max="6401" width="0.28515625" style="294" customWidth="1"/>
    <col min="6402" max="6646" width="9.140625" style="294"/>
    <col min="6647" max="6647" width="17.42578125" style="294" customWidth="1"/>
    <col min="6648" max="6653" width="10.85546875" style="294" customWidth="1"/>
    <col min="6654" max="6654" width="1.85546875" style="294" customWidth="1"/>
    <col min="6655" max="6655" width="8.85546875" style="294" customWidth="1"/>
    <col min="6656" max="6657" width="0.28515625" style="294" customWidth="1"/>
    <col min="6658" max="6902" width="9.140625" style="294"/>
    <col min="6903" max="6903" width="17.42578125" style="294" customWidth="1"/>
    <col min="6904" max="6909" width="10.85546875" style="294" customWidth="1"/>
    <col min="6910" max="6910" width="1.85546875" style="294" customWidth="1"/>
    <col min="6911" max="6911" width="8.85546875" style="294" customWidth="1"/>
    <col min="6912" max="6913" width="0.28515625" style="294" customWidth="1"/>
    <col min="6914" max="7158" width="9.140625" style="294"/>
    <col min="7159" max="7159" width="17.42578125" style="294" customWidth="1"/>
    <col min="7160" max="7165" width="10.85546875" style="294" customWidth="1"/>
    <col min="7166" max="7166" width="1.85546875" style="294" customWidth="1"/>
    <col min="7167" max="7167" width="8.85546875" style="294" customWidth="1"/>
    <col min="7168" max="7169" width="0.28515625" style="294" customWidth="1"/>
    <col min="7170" max="7414" width="9.140625" style="294"/>
    <col min="7415" max="7415" width="17.42578125" style="294" customWidth="1"/>
    <col min="7416" max="7421" width="10.85546875" style="294" customWidth="1"/>
    <col min="7422" max="7422" width="1.85546875" style="294" customWidth="1"/>
    <col min="7423" max="7423" width="8.85546875" style="294" customWidth="1"/>
    <col min="7424" max="7425" width="0.28515625" style="294" customWidth="1"/>
    <col min="7426" max="7670" width="9.140625" style="294"/>
    <col min="7671" max="7671" width="17.42578125" style="294" customWidth="1"/>
    <col min="7672" max="7677" width="10.85546875" style="294" customWidth="1"/>
    <col min="7678" max="7678" width="1.85546875" style="294" customWidth="1"/>
    <col min="7679" max="7679" width="8.85546875" style="294" customWidth="1"/>
    <col min="7680" max="7681" width="0.28515625" style="294" customWidth="1"/>
    <col min="7682" max="7926" width="9.140625" style="294"/>
    <col min="7927" max="7927" width="17.42578125" style="294" customWidth="1"/>
    <col min="7928" max="7933" width="10.85546875" style="294" customWidth="1"/>
    <col min="7934" max="7934" width="1.85546875" style="294" customWidth="1"/>
    <col min="7935" max="7935" width="8.85546875" style="294" customWidth="1"/>
    <col min="7936" max="7937" width="0.28515625" style="294" customWidth="1"/>
    <col min="7938" max="8182" width="9.140625" style="294"/>
    <col min="8183" max="8183" width="17.42578125" style="294" customWidth="1"/>
    <col min="8184" max="8189" width="10.85546875" style="294" customWidth="1"/>
    <col min="8190" max="8190" width="1.85546875" style="294" customWidth="1"/>
    <col min="8191" max="8191" width="8.85546875" style="294" customWidth="1"/>
    <col min="8192" max="8193" width="0.28515625" style="294" customWidth="1"/>
    <col min="8194" max="8438" width="9.140625" style="294"/>
    <col min="8439" max="8439" width="17.42578125" style="294" customWidth="1"/>
    <col min="8440" max="8445" width="10.85546875" style="294" customWidth="1"/>
    <col min="8446" max="8446" width="1.85546875" style="294" customWidth="1"/>
    <col min="8447" max="8447" width="8.85546875" style="294" customWidth="1"/>
    <col min="8448" max="8449" width="0.28515625" style="294" customWidth="1"/>
    <col min="8450" max="8694" width="9.140625" style="294"/>
    <col min="8695" max="8695" width="17.42578125" style="294" customWidth="1"/>
    <col min="8696" max="8701" width="10.85546875" style="294" customWidth="1"/>
    <col min="8702" max="8702" width="1.85546875" style="294" customWidth="1"/>
    <col min="8703" max="8703" width="8.85546875" style="294" customWidth="1"/>
    <col min="8704" max="8705" width="0.28515625" style="294" customWidth="1"/>
    <col min="8706" max="8950" width="9.140625" style="294"/>
    <col min="8951" max="8951" width="17.42578125" style="294" customWidth="1"/>
    <col min="8952" max="8957" width="10.85546875" style="294" customWidth="1"/>
    <col min="8958" max="8958" width="1.85546875" style="294" customWidth="1"/>
    <col min="8959" max="8959" width="8.85546875" style="294" customWidth="1"/>
    <col min="8960" max="8961" width="0.28515625" style="294" customWidth="1"/>
    <col min="8962" max="9206" width="9.140625" style="294"/>
    <col min="9207" max="9207" width="17.42578125" style="294" customWidth="1"/>
    <col min="9208" max="9213" width="10.85546875" style="294" customWidth="1"/>
    <col min="9214" max="9214" width="1.85546875" style="294" customWidth="1"/>
    <col min="9215" max="9215" width="8.85546875" style="294" customWidth="1"/>
    <col min="9216" max="9217" width="0.28515625" style="294" customWidth="1"/>
    <col min="9218" max="9462" width="9.140625" style="294"/>
    <col min="9463" max="9463" width="17.42578125" style="294" customWidth="1"/>
    <col min="9464" max="9469" width="10.85546875" style="294" customWidth="1"/>
    <col min="9470" max="9470" width="1.85546875" style="294" customWidth="1"/>
    <col min="9471" max="9471" width="8.85546875" style="294" customWidth="1"/>
    <col min="9472" max="9473" width="0.28515625" style="294" customWidth="1"/>
    <col min="9474" max="9718" width="9.140625" style="294"/>
    <col min="9719" max="9719" width="17.42578125" style="294" customWidth="1"/>
    <col min="9720" max="9725" width="10.85546875" style="294" customWidth="1"/>
    <col min="9726" max="9726" width="1.85546875" style="294" customWidth="1"/>
    <col min="9727" max="9727" width="8.85546875" style="294" customWidth="1"/>
    <col min="9728" max="9729" width="0.28515625" style="294" customWidth="1"/>
    <col min="9730" max="9974" width="9.140625" style="294"/>
    <col min="9975" max="9975" width="17.42578125" style="294" customWidth="1"/>
    <col min="9976" max="9981" width="10.85546875" style="294" customWidth="1"/>
    <col min="9982" max="9982" width="1.85546875" style="294" customWidth="1"/>
    <col min="9983" max="9983" width="8.85546875" style="294" customWidth="1"/>
    <col min="9984" max="9985" width="0.28515625" style="294" customWidth="1"/>
    <col min="9986" max="10230" width="9.140625" style="294"/>
    <col min="10231" max="10231" width="17.42578125" style="294" customWidth="1"/>
    <col min="10232" max="10237" width="10.85546875" style="294" customWidth="1"/>
    <col min="10238" max="10238" width="1.85546875" style="294" customWidth="1"/>
    <col min="10239" max="10239" width="8.85546875" style="294" customWidth="1"/>
    <col min="10240" max="10241" width="0.28515625" style="294" customWidth="1"/>
    <col min="10242" max="10486" width="9.140625" style="294"/>
    <col min="10487" max="10487" width="17.42578125" style="294" customWidth="1"/>
    <col min="10488" max="10493" width="10.85546875" style="294" customWidth="1"/>
    <col min="10494" max="10494" width="1.85546875" style="294" customWidth="1"/>
    <col min="10495" max="10495" width="8.85546875" style="294" customWidth="1"/>
    <col min="10496" max="10497" width="0.28515625" style="294" customWidth="1"/>
    <col min="10498" max="10742" width="9.140625" style="294"/>
    <col min="10743" max="10743" width="17.42578125" style="294" customWidth="1"/>
    <col min="10744" max="10749" width="10.85546875" style="294" customWidth="1"/>
    <col min="10750" max="10750" width="1.85546875" style="294" customWidth="1"/>
    <col min="10751" max="10751" width="8.85546875" style="294" customWidth="1"/>
    <col min="10752" max="10753" width="0.28515625" style="294" customWidth="1"/>
    <col min="10754" max="10998" width="9.140625" style="294"/>
    <col min="10999" max="10999" width="17.42578125" style="294" customWidth="1"/>
    <col min="11000" max="11005" width="10.85546875" style="294" customWidth="1"/>
    <col min="11006" max="11006" width="1.85546875" style="294" customWidth="1"/>
    <col min="11007" max="11007" width="8.85546875" style="294" customWidth="1"/>
    <col min="11008" max="11009" width="0.28515625" style="294" customWidth="1"/>
    <col min="11010" max="11254" width="9.140625" style="294"/>
    <col min="11255" max="11255" width="17.42578125" style="294" customWidth="1"/>
    <col min="11256" max="11261" width="10.85546875" style="294" customWidth="1"/>
    <col min="11262" max="11262" width="1.85546875" style="294" customWidth="1"/>
    <col min="11263" max="11263" width="8.85546875" style="294" customWidth="1"/>
    <col min="11264" max="11265" width="0.28515625" style="294" customWidth="1"/>
    <col min="11266" max="11510" width="9.140625" style="294"/>
    <col min="11511" max="11511" width="17.42578125" style="294" customWidth="1"/>
    <col min="11512" max="11517" width="10.85546875" style="294" customWidth="1"/>
    <col min="11518" max="11518" width="1.85546875" style="294" customWidth="1"/>
    <col min="11519" max="11519" width="8.85546875" style="294" customWidth="1"/>
    <col min="11520" max="11521" width="0.28515625" style="294" customWidth="1"/>
    <col min="11522" max="11766" width="9.140625" style="294"/>
    <col min="11767" max="11767" width="17.42578125" style="294" customWidth="1"/>
    <col min="11768" max="11773" width="10.85546875" style="294" customWidth="1"/>
    <col min="11774" max="11774" width="1.85546875" style="294" customWidth="1"/>
    <col min="11775" max="11775" width="8.85546875" style="294" customWidth="1"/>
    <col min="11776" max="11777" width="0.28515625" style="294" customWidth="1"/>
    <col min="11778" max="12022" width="9.140625" style="294"/>
    <col min="12023" max="12023" width="17.42578125" style="294" customWidth="1"/>
    <col min="12024" max="12029" width="10.85546875" style="294" customWidth="1"/>
    <col min="12030" max="12030" width="1.85546875" style="294" customWidth="1"/>
    <col min="12031" max="12031" width="8.85546875" style="294" customWidth="1"/>
    <col min="12032" max="12033" width="0.28515625" style="294" customWidth="1"/>
    <col min="12034" max="12278" width="9.140625" style="294"/>
    <col min="12279" max="12279" width="17.42578125" style="294" customWidth="1"/>
    <col min="12280" max="12285" width="10.85546875" style="294" customWidth="1"/>
    <col min="12286" max="12286" width="1.85546875" style="294" customWidth="1"/>
    <col min="12287" max="12287" width="8.85546875" style="294" customWidth="1"/>
    <col min="12288" max="12289" width="0.28515625" style="294" customWidth="1"/>
    <col min="12290" max="12534" width="9.140625" style="294"/>
    <col min="12535" max="12535" width="17.42578125" style="294" customWidth="1"/>
    <col min="12536" max="12541" width="10.85546875" style="294" customWidth="1"/>
    <col min="12542" max="12542" width="1.85546875" style="294" customWidth="1"/>
    <col min="12543" max="12543" width="8.85546875" style="294" customWidth="1"/>
    <col min="12544" max="12545" width="0.28515625" style="294" customWidth="1"/>
    <col min="12546" max="12790" width="9.140625" style="294"/>
    <col min="12791" max="12791" width="17.42578125" style="294" customWidth="1"/>
    <col min="12792" max="12797" width="10.85546875" style="294" customWidth="1"/>
    <col min="12798" max="12798" width="1.85546875" style="294" customWidth="1"/>
    <col min="12799" max="12799" width="8.85546875" style="294" customWidth="1"/>
    <col min="12800" max="12801" width="0.28515625" style="294" customWidth="1"/>
    <col min="12802" max="13046" width="9.140625" style="294"/>
    <col min="13047" max="13047" width="17.42578125" style="294" customWidth="1"/>
    <col min="13048" max="13053" width="10.85546875" style="294" customWidth="1"/>
    <col min="13054" max="13054" width="1.85546875" style="294" customWidth="1"/>
    <col min="13055" max="13055" width="8.85546875" style="294" customWidth="1"/>
    <col min="13056" max="13057" width="0.28515625" style="294" customWidth="1"/>
    <col min="13058" max="13302" width="9.140625" style="294"/>
    <col min="13303" max="13303" width="17.42578125" style="294" customWidth="1"/>
    <col min="13304" max="13309" width="10.85546875" style="294" customWidth="1"/>
    <col min="13310" max="13310" width="1.85546875" style="294" customWidth="1"/>
    <col min="13311" max="13311" width="8.85546875" style="294" customWidth="1"/>
    <col min="13312" max="13313" width="0.28515625" style="294" customWidth="1"/>
    <col min="13314" max="13558" width="9.140625" style="294"/>
    <col min="13559" max="13559" width="17.42578125" style="294" customWidth="1"/>
    <col min="13560" max="13565" width="10.85546875" style="294" customWidth="1"/>
    <col min="13566" max="13566" width="1.85546875" style="294" customWidth="1"/>
    <col min="13567" max="13567" width="8.85546875" style="294" customWidth="1"/>
    <col min="13568" max="13569" width="0.28515625" style="294" customWidth="1"/>
    <col min="13570" max="13814" width="9.140625" style="294"/>
    <col min="13815" max="13815" width="17.42578125" style="294" customWidth="1"/>
    <col min="13816" max="13821" width="10.85546875" style="294" customWidth="1"/>
    <col min="13822" max="13822" width="1.85546875" style="294" customWidth="1"/>
    <col min="13823" max="13823" width="8.85546875" style="294" customWidth="1"/>
    <col min="13824" max="13825" width="0.28515625" style="294" customWidth="1"/>
    <col min="13826" max="14070" width="9.140625" style="294"/>
    <col min="14071" max="14071" width="17.42578125" style="294" customWidth="1"/>
    <col min="14072" max="14077" width="10.85546875" style="294" customWidth="1"/>
    <col min="14078" max="14078" width="1.85546875" style="294" customWidth="1"/>
    <col min="14079" max="14079" width="8.85546875" style="294" customWidth="1"/>
    <col min="14080" max="14081" width="0.28515625" style="294" customWidth="1"/>
    <col min="14082" max="14326" width="9.140625" style="294"/>
    <col min="14327" max="14327" width="17.42578125" style="294" customWidth="1"/>
    <col min="14328" max="14333" width="10.85546875" style="294" customWidth="1"/>
    <col min="14334" max="14334" width="1.85546875" style="294" customWidth="1"/>
    <col min="14335" max="14335" width="8.85546875" style="294" customWidth="1"/>
    <col min="14336" max="14337" width="0.28515625" style="294" customWidth="1"/>
    <col min="14338" max="14582" width="9.140625" style="294"/>
    <col min="14583" max="14583" width="17.42578125" style="294" customWidth="1"/>
    <col min="14584" max="14589" width="10.85546875" style="294" customWidth="1"/>
    <col min="14590" max="14590" width="1.85546875" style="294" customWidth="1"/>
    <col min="14591" max="14591" width="8.85546875" style="294" customWidth="1"/>
    <col min="14592" max="14593" width="0.28515625" style="294" customWidth="1"/>
    <col min="14594" max="14838" width="9.140625" style="294"/>
    <col min="14839" max="14839" width="17.42578125" style="294" customWidth="1"/>
    <col min="14840" max="14845" width="10.85546875" style="294" customWidth="1"/>
    <col min="14846" max="14846" width="1.85546875" style="294" customWidth="1"/>
    <col min="14847" max="14847" width="8.85546875" style="294" customWidth="1"/>
    <col min="14848" max="14849" width="0.28515625" style="294" customWidth="1"/>
    <col min="14850" max="15094" width="9.140625" style="294"/>
    <col min="15095" max="15095" width="17.42578125" style="294" customWidth="1"/>
    <col min="15096" max="15101" width="10.85546875" style="294" customWidth="1"/>
    <col min="15102" max="15102" width="1.85546875" style="294" customWidth="1"/>
    <col min="15103" max="15103" width="8.85546875" style="294" customWidth="1"/>
    <col min="15104" max="15105" width="0.28515625" style="294" customWidth="1"/>
    <col min="15106" max="15350" width="9.140625" style="294"/>
    <col min="15351" max="15351" width="17.42578125" style="294" customWidth="1"/>
    <col min="15352" max="15357" width="10.85546875" style="294" customWidth="1"/>
    <col min="15358" max="15358" width="1.85546875" style="294" customWidth="1"/>
    <col min="15359" max="15359" width="8.85546875" style="294" customWidth="1"/>
    <col min="15360" max="15361" width="0.28515625" style="294" customWidth="1"/>
    <col min="15362" max="15606" width="9.140625" style="294"/>
    <col min="15607" max="15607" width="17.42578125" style="294" customWidth="1"/>
    <col min="15608" max="15613" width="10.85546875" style="294" customWidth="1"/>
    <col min="15614" max="15614" width="1.85546875" style="294" customWidth="1"/>
    <col min="15615" max="15615" width="8.85546875" style="294" customWidth="1"/>
    <col min="15616" max="15617" width="0.28515625" style="294" customWidth="1"/>
    <col min="15618" max="15862" width="9.140625" style="294"/>
    <col min="15863" max="15863" width="17.42578125" style="294" customWidth="1"/>
    <col min="15864" max="15869" width="10.85546875" style="294" customWidth="1"/>
    <col min="15870" max="15870" width="1.85546875" style="294" customWidth="1"/>
    <col min="15871" max="15871" width="8.85546875" style="294" customWidth="1"/>
    <col min="15872" max="15873" width="0.28515625" style="294" customWidth="1"/>
    <col min="15874" max="16118" width="9.140625" style="294"/>
    <col min="16119" max="16119" width="17.42578125" style="294" customWidth="1"/>
    <col min="16120" max="16125" width="10.85546875" style="294" customWidth="1"/>
    <col min="16126" max="16126" width="1.85546875" style="294" customWidth="1"/>
    <col min="16127" max="16127" width="8.85546875" style="294" customWidth="1"/>
    <col min="16128" max="16129" width="0.28515625" style="294" customWidth="1"/>
    <col min="16130" max="16384" width="9.140625" style="294"/>
  </cols>
  <sheetData>
    <row r="1" spans="1:18" ht="14.25" customHeight="1">
      <c r="A1" s="400" t="s">
        <v>814</v>
      </c>
      <c r="B1" s="295"/>
      <c r="D1" s="295"/>
      <c r="E1" s="295"/>
      <c r="F1" s="295"/>
      <c r="G1" s="295"/>
      <c r="H1" s="295"/>
      <c r="J1" s="295"/>
      <c r="K1" s="295"/>
      <c r="L1" s="295"/>
      <c r="M1" s="295"/>
      <c r="O1" s="295"/>
      <c r="P1" s="295"/>
      <c r="Q1" s="295"/>
      <c r="R1" s="295"/>
    </row>
    <row r="2" spans="1:18" ht="20.25" customHeight="1">
      <c r="B2" s="295"/>
      <c r="C2" s="402"/>
      <c r="D2" s="295"/>
      <c r="E2" s="295"/>
      <c r="F2" s="295"/>
      <c r="G2" s="295"/>
      <c r="H2" s="295"/>
      <c r="J2" s="295"/>
      <c r="K2" s="295"/>
      <c r="L2" s="295"/>
      <c r="M2" s="295"/>
      <c r="O2" s="295"/>
      <c r="P2" s="295"/>
      <c r="Q2" s="295"/>
      <c r="R2" s="295"/>
    </row>
    <row r="3" spans="1:18" s="403" customFormat="1" ht="15">
      <c r="B3" s="3071" t="s">
        <v>1383</v>
      </c>
      <c r="C3" s="3071"/>
      <c r="D3" s="3071"/>
      <c r="E3" s="3071"/>
      <c r="F3" s="3071"/>
      <c r="G3" s="3071"/>
      <c r="H3" s="3071"/>
      <c r="I3" s="3071"/>
      <c r="J3" s="3071"/>
      <c r="K3" s="3071"/>
      <c r="L3" s="3071"/>
      <c r="M3" s="3071"/>
      <c r="N3" s="3071"/>
      <c r="O3" s="3071"/>
      <c r="P3" s="3071"/>
      <c r="Q3" s="3071"/>
      <c r="R3" s="3071"/>
    </row>
    <row r="4" spans="1:18">
      <c r="B4" s="210"/>
      <c r="C4" s="210"/>
      <c r="D4" s="310"/>
      <c r="E4" s="583"/>
      <c r="F4" s="583"/>
      <c r="G4" s="583"/>
      <c r="H4" s="583"/>
      <c r="J4" s="583"/>
      <c r="K4" s="583"/>
      <c r="L4" s="583"/>
      <c r="M4" s="583"/>
      <c r="O4" s="583"/>
      <c r="P4" s="583"/>
      <c r="Q4" s="583"/>
      <c r="R4" s="583"/>
    </row>
    <row r="5" spans="1:18">
      <c r="B5" s="210"/>
      <c r="C5" s="210"/>
      <c r="D5" s="310"/>
      <c r="E5" s="583"/>
      <c r="F5" s="583"/>
      <c r="G5" s="583"/>
      <c r="H5" s="583"/>
      <c r="J5" s="583"/>
      <c r="K5" s="583"/>
      <c r="L5" s="583"/>
      <c r="M5" s="583"/>
      <c r="O5" s="583"/>
      <c r="P5" s="583"/>
      <c r="Q5" s="583"/>
      <c r="R5" s="1127" t="s">
        <v>169</v>
      </c>
    </row>
    <row r="6" spans="1:18">
      <c r="B6" s="1648"/>
      <c r="C6" s="1226"/>
      <c r="D6" s="1648"/>
      <c r="E6" s="3348" t="str">
        <f>+'EDA N6-59 DR SMA'!E6:H6</f>
        <v>t-2</v>
      </c>
      <c r="F6" s="3349"/>
      <c r="G6" s="3349"/>
      <c r="H6" s="3350"/>
      <c r="I6" s="2304"/>
      <c r="J6" s="3348" t="str">
        <f>+'EDA N6-59 DR SMA'!J6:M6</f>
        <v>t-1</v>
      </c>
      <c r="K6" s="3349"/>
      <c r="L6" s="3349"/>
      <c r="M6" s="3350"/>
      <c r="N6" s="2304"/>
      <c r="O6" s="3348" t="str">
        <f>+'EDA N6-59 DR SMA'!O6:R6</f>
        <v>t</v>
      </c>
      <c r="P6" s="3349"/>
      <c r="Q6" s="3349"/>
      <c r="R6" s="3350"/>
    </row>
    <row r="7" spans="1:18" s="298" customFormat="1" ht="36">
      <c r="B7" s="307"/>
      <c r="C7" s="306" t="s">
        <v>112</v>
      </c>
      <c r="D7" s="309"/>
      <c r="E7" s="397" t="s">
        <v>0</v>
      </c>
      <c r="F7" s="397" t="s">
        <v>73</v>
      </c>
      <c r="G7" s="397" t="s">
        <v>74</v>
      </c>
      <c r="H7" s="194" t="s">
        <v>807</v>
      </c>
      <c r="I7" s="210"/>
      <c r="J7" s="397" t="s">
        <v>0</v>
      </c>
      <c r="K7" s="397" t="s">
        <v>73</v>
      </c>
      <c r="L7" s="397" t="s">
        <v>74</v>
      </c>
      <c r="M7" s="194" t="s">
        <v>807</v>
      </c>
      <c r="N7" s="210"/>
      <c r="O7" s="397" t="s">
        <v>0</v>
      </c>
      <c r="P7" s="397" t="s">
        <v>73</v>
      </c>
      <c r="Q7" s="397" t="s">
        <v>74</v>
      </c>
      <c r="R7" s="194" t="s">
        <v>807</v>
      </c>
    </row>
    <row r="8" spans="1:18" s="299" customFormat="1" ht="4.5" customHeight="1">
      <c r="B8" s="300"/>
      <c r="C8" s="301"/>
      <c r="D8" s="310"/>
      <c r="E8" s="301"/>
      <c r="F8" s="301"/>
      <c r="G8" s="301"/>
      <c r="H8" s="301"/>
      <c r="I8" s="301"/>
      <c r="J8" s="301"/>
      <c r="K8" s="301"/>
      <c r="L8" s="301"/>
      <c r="M8" s="301"/>
      <c r="N8" s="301"/>
      <c r="O8" s="301"/>
      <c r="P8" s="301"/>
      <c r="Q8" s="301"/>
      <c r="R8" s="301"/>
    </row>
    <row r="9" spans="1:18" s="298" customFormat="1">
      <c r="B9" s="1649">
        <v>1</v>
      </c>
      <c r="C9" s="105" t="s">
        <v>297</v>
      </c>
      <c r="D9" s="311"/>
      <c r="E9" s="1047"/>
      <c r="F9" s="1047"/>
      <c r="G9" s="1047"/>
      <c r="H9" s="1048">
        <f>SUM(E9:G9)</f>
        <v>0</v>
      </c>
      <c r="I9" s="471"/>
      <c r="J9" s="1047"/>
      <c r="K9" s="1047"/>
      <c r="L9" s="1047"/>
      <c r="M9" s="1048">
        <f>SUM(J9:L9)</f>
        <v>0</v>
      </c>
      <c r="N9" s="471"/>
      <c r="O9" s="1047"/>
      <c r="P9" s="1047"/>
      <c r="Q9" s="1047"/>
      <c r="R9" s="1048">
        <f>SUM(O9:Q9)</f>
        <v>0</v>
      </c>
    </row>
    <row r="10" spans="1:18" s="298" customFormat="1">
      <c r="B10" s="1650">
        <v>2</v>
      </c>
      <c r="C10" s="106" t="s">
        <v>298</v>
      </c>
      <c r="D10" s="311"/>
      <c r="E10" s="825"/>
      <c r="F10" s="825"/>
      <c r="G10" s="825"/>
      <c r="H10" s="1049">
        <f t="shared" ref="H10:H23" si="0">SUM(E10:G10)</f>
        <v>0</v>
      </c>
      <c r="I10" s="471"/>
      <c r="J10" s="825"/>
      <c r="K10" s="825"/>
      <c r="L10" s="825"/>
      <c r="M10" s="1049">
        <f t="shared" ref="M10:M23" si="1">SUM(J10:L10)</f>
        <v>0</v>
      </c>
      <c r="N10" s="471"/>
      <c r="O10" s="825"/>
      <c r="P10" s="825"/>
      <c r="Q10" s="825"/>
      <c r="R10" s="1049">
        <f t="shared" ref="R10:R23" si="2">SUM(O10:Q10)</f>
        <v>0</v>
      </c>
    </row>
    <row r="11" spans="1:18" s="298" customFormat="1">
      <c r="B11" s="1650">
        <v>3</v>
      </c>
      <c r="C11" s="304" t="s">
        <v>299</v>
      </c>
      <c r="D11" s="311"/>
      <c r="E11" s="1415"/>
      <c r="F11" s="1415"/>
      <c r="G11" s="1415"/>
      <c r="H11" s="1231">
        <f t="shared" si="0"/>
        <v>0</v>
      </c>
      <c r="I11" s="471"/>
      <c r="J11" s="1415"/>
      <c r="K11" s="1415"/>
      <c r="L11" s="1415"/>
      <c r="M11" s="1231">
        <f t="shared" si="1"/>
        <v>0</v>
      </c>
      <c r="N11" s="471"/>
      <c r="O11" s="1415"/>
      <c r="P11" s="1415"/>
      <c r="Q11" s="1415"/>
      <c r="R11" s="1231">
        <f t="shared" si="2"/>
        <v>0</v>
      </c>
    </row>
    <row r="12" spans="1:18" s="298" customFormat="1">
      <c r="B12" s="1651">
        <v>4</v>
      </c>
      <c r="C12" s="304" t="s">
        <v>300</v>
      </c>
      <c r="D12" s="311"/>
      <c r="E12" s="1415"/>
      <c r="F12" s="1415"/>
      <c r="G12" s="1415"/>
      <c r="H12" s="1231">
        <f t="shared" si="0"/>
        <v>0</v>
      </c>
      <c r="I12" s="471"/>
      <c r="J12" s="1415"/>
      <c r="K12" s="1415"/>
      <c r="L12" s="1415"/>
      <c r="M12" s="1231">
        <f t="shared" si="1"/>
        <v>0</v>
      </c>
      <c r="N12" s="471"/>
      <c r="O12" s="1415"/>
      <c r="P12" s="1415"/>
      <c r="Q12" s="1415"/>
      <c r="R12" s="1231">
        <f t="shared" si="2"/>
        <v>0</v>
      </c>
    </row>
    <row r="13" spans="1:18" s="298" customFormat="1">
      <c r="B13" s="1650">
        <v>5</v>
      </c>
      <c r="C13" s="304" t="s">
        <v>301</v>
      </c>
      <c r="D13" s="311"/>
      <c r="E13" s="1415"/>
      <c r="F13" s="1415"/>
      <c r="G13" s="1415"/>
      <c r="H13" s="1231">
        <f t="shared" si="0"/>
        <v>0</v>
      </c>
      <c r="I13" s="471"/>
      <c r="J13" s="1415"/>
      <c r="K13" s="1415"/>
      <c r="L13" s="1415"/>
      <c r="M13" s="1231">
        <f t="shared" si="1"/>
        <v>0</v>
      </c>
      <c r="N13" s="471"/>
      <c r="O13" s="1415"/>
      <c r="P13" s="1415"/>
      <c r="Q13" s="1415"/>
      <c r="R13" s="1231">
        <f t="shared" si="2"/>
        <v>0</v>
      </c>
    </row>
    <row r="14" spans="1:18" s="298" customFormat="1">
      <c r="B14" s="1651">
        <v>6</v>
      </c>
      <c r="C14" s="304" t="s">
        <v>302</v>
      </c>
      <c r="D14" s="311"/>
      <c r="E14" s="1415"/>
      <c r="F14" s="1415"/>
      <c r="G14" s="1415"/>
      <c r="H14" s="1231">
        <f t="shared" si="0"/>
        <v>0</v>
      </c>
      <c r="I14" s="471"/>
      <c r="J14" s="1415"/>
      <c r="K14" s="1415"/>
      <c r="L14" s="1415"/>
      <c r="M14" s="1231">
        <f t="shared" si="1"/>
        <v>0</v>
      </c>
      <c r="N14" s="471"/>
      <c r="O14" s="1415"/>
      <c r="P14" s="1415"/>
      <c r="Q14" s="1415"/>
      <c r="R14" s="1231">
        <f t="shared" si="2"/>
        <v>0</v>
      </c>
    </row>
    <row r="15" spans="1:18" s="298" customFormat="1">
      <c r="B15" s="1650">
        <v>7</v>
      </c>
      <c r="C15" s="304" t="s">
        <v>171</v>
      </c>
      <c r="D15" s="311"/>
      <c r="E15" s="1415"/>
      <c r="F15" s="1415"/>
      <c r="G15" s="1415"/>
      <c r="H15" s="1231">
        <f t="shared" si="0"/>
        <v>0</v>
      </c>
      <c r="I15" s="471"/>
      <c r="J15" s="1415"/>
      <c r="K15" s="1415"/>
      <c r="L15" s="1415"/>
      <c r="M15" s="1231">
        <f t="shared" si="1"/>
        <v>0</v>
      </c>
      <c r="N15" s="471"/>
      <c r="O15" s="1415"/>
      <c r="P15" s="1415"/>
      <c r="Q15" s="1415"/>
      <c r="R15" s="1231">
        <f t="shared" si="2"/>
        <v>0</v>
      </c>
    </row>
    <row r="16" spans="1:18" s="298" customFormat="1">
      <c r="B16" s="1651">
        <v>8</v>
      </c>
      <c r="C16" s="304" t="s">
        <v>303</v>
      </c>
      <c r="D16" s="311"/>
      <c r="E16" s="1415"/>
      <c r="F16" s="1415"/>
      <c r="G16" s="1415"/>
      <c r="H16" s="1231">
        <f t="shared" si="0"/>
        <v>0</v>
      </c>
      <c r="I16" s="471"/>
      <c r="J16" s="1415"/>
      <c r="K16" s="1415"/>
      <c r="L16" s="1415"/>
      <c r="M16" s="1231">
        <f t="shared" si="1"/>
        <v>0</v>
      </c>
      <c r="N16" s="471"/>
      <c r="O16" s="1415"/>
      <c r="P16" s="1415"/>
      <c r="Q16" s="1415"/>
      <c r="R16" s="1231">
        <f t="shared" si="2"/>
        <v>0</v>
      </c>
    </row>
    <row r="17" spans="2:18" s="298" customFormat="1">
      <c r="B17" s="1650">
        <v>9</v>
      </c>
      <c r="C17" s="304" t="s">
        <v>304</v>
      </c>
      <c r="D17" s="311"/>
      <c r="E17" s="1415"/>
      <c r="F17" s="1415"/>
      <c r="G17" s="1415"/>
      <c r="H17" s="1231">
        <f t="shared" si="0"/>
        <v>0</v>
      </c>
      <c r="I17" s="471"/>
      <c r="J17" s="1415"/>
      <c r="K17" s="1415"/>
      <c r="L17" s="1415"/>
      <c r="M17" s="1231">
        <f t="shared" si="1"/>
        <v>0</v>
      </c>
      <c r="N17" s="471"/>
      <c r="O17" s="1415"/>
      <c r="P17" s="1415"/>
      <c r="Q17" s="1415"/>
      <c r="R17" s="1231">
        <f t="shared" si="2"/>
        <v>0</v>
      </c>
    </row>
    <row r="18" spans="2:18" s="298" customFormat="1">
      <c r="B18" s="1651">
        <v>10</v>
      </c>
      <c r="C18" s="304" t="s">
        <v>305</v>
      </c>
      <c r="D18" s="311"/>
      <c r="E18" s="1415"/>
      <c r="F18" s="1415"/>
      <c r="G18" s="1415"/>
      <c r="H18" s="1231">
        <f t="shared" si="0"/>
        <v>0</v>
      </c>
      <c r="I18" s="471"/>
      <c r="J18" s="1415"/>
      <c r="K18" s="1415"/>
      <c r="L18" s="1415"/>
      <c r="M18" s="1231">
        <f t="shared" si="1"/>
        <v>0</v>
      </c>
      <c r="N18" s="471"/>
      <c r="O18" s="1415"/>
      <c r="P18" s="1415"/>
      <c r="Q18" s="1415"/>
      <c r="R18" s="1231">
        <f t="shared" si="2"/>
        <v>0</v>
      </c>
    </row>
    <row r="19" spans="2:18" s="298" customFormat="1">
      <c r="B19" s="1650">
        <v>11</v>
      </c>
      <c r="C19" s="304" t="s">
        <v>307</v>
      </c>
      <c r="D19" s="401"/>
      <c r="E19" s="1415"/>
      <c r="F19" s="1415"/>
      <c r="G19" s="1415"/>
      <c r="H19" s="1231">
        <f t="shared" si="0"/>
        <v>0</v>
      </c>
      <c r="I19" s="471"/>
      <c r="J19" s="1415"/>
      <c r="K19" s="1415"/>
      <c r="L19" s="1415"/>
      <c r="M19" s="1231">
        <f t="shared" si="1"/>
        <v>0</v>
      </c>
      <c r="N19" s="471"/>
      <c r="O19" s="1415"/>
      <c r="P19" s="1415"/>
      <c r="Q19" s="1415"/>
      <c r="R19" s="1231">
        <f t="shared" si="2"/>
        <v>0</v>
      </c>
    </row>
    <row r="20" spans="2:18" s="298" customFormat="1">
      <c r="B20" s="1650">
        <v>12</v>
      </c>
      <c r="C20" s="304" t="s">
        <v>306</v>
      </c>
      <c r="D20" s="311"/>
      <c r="E20" s="1415"/>
      <c r="F20" s="1415"/>
      <c r="G20" s="1415"/>
      <c r="H20" s="1231">
        <f t="shared" si="0"/>
        <v>0</v>
      </c>
      <c r="I20" s="471"/>
      <c r="J20" s="1415"/>
      <c r="K20" s="1415"/>
      <c r="L20" s="1415"/>
      <c r="M20" s="1231">
        <f t="shared" si="1"/>
        <v>0</v>
      </c>
      <c r="N20" s="471"/>
      <c r="O20" s="1415"/>
      <c r="P20" s="1415"/>
      <c r="Q20" s="1415"/>
      <c r="R20" s="1231">
        <f t="shared" si="2"/>
        <v>0</v>
      </c>
    </row>
    <row r="21" spans="2:18" s="298" customFormat="1">
      <c r="B21" s="1650">
        <v>13</v>
      </c>
      <c r="C21" s="304" t="s">
        <v>308</v>
      </c>
      <c r="D21" s="311"/>
      <c r="E21" s="1415"/>
      <c r="F21" s="1415"/>
      <c r="G21" s="1415"/>
      <c r="H21" s="1231">
        <f t="shared" si="0"/>
        <v>0</v>
      </c>
      <c r="I21" s="471"/>
      <c r="J21" s="1415"/>
      <c r="K21" s="1415"/>
      <c r="L21" s="1415"/>
      <c r="M21" s="1231">
        <f t="shared" si="1"/>
        <v>0</v>
      </c>
      <c r="N21" s="471"/>
      <c r="O21" s="1415"/>
      <c r="P21" s="1415"/>
      <c r="Q21" s="1415"/>
      <c r="R21" s="1231">
        <f t="shared" si="2"/>
        <v>0</v>
      </c>
    </row>
    <row r="22" spans="2:18" s="298" customFormat="1">
      <c r="B22" s="1651">
        <v>14</v>
      </c>
      <c r="C22" s="304" t="s">
        <v>278</v>
      </c>
      <c r="D22" s="311"/>
      <c r="E22" s="1415"/>
      <c r="F22" s="1415"/>
      <c r="G22" s="1415"/>
      <c r="H22" s="1231">
        <f t="shared" si="0"/>
        <v>0</v>
      </c>
      <c r="I22" s="471"/>
      <c r="J22" s="1415"/>
      <c r="K22" s="1415"/>
      <c r="L22" s="1415"/>
      <c r="M22" s="1231">
        <f t="shared" si="1"/>
        <v>0</v>
      </c>
      <c r="N22" s="471"/>
      <c r="O22" s="1415"/>
      <c r="P22" s="1415"/>
      <c r="Q22" s="1415"/>
      <c r="R22" s="1231">
        <f t="shared" si="2"/>
        <v>0</v>
      </c>
    </row>
    <row r="23" spans="2:18" s="298" customFormat="1">
      <c r="B23" s="1650">
        <v>15</v>
      </c>
      <c r="C23" s="106" t="s">
        <v>282</v>
      </c>
      <c r="D23" s="311"/>
      <c r="E23" s="825"/>
      <c r="F23" s="825"/>
      <c r="G23" s="825"/>
      <c r="H23" s="1049">
        <f t="shared" si="0"/>
        <v>0</v>
      </c>
      <c r="I23" s="471"/>
      <c r="J23" s="825"/>
      <c r="K23" s="825"/>
      <c r="L23" s="825"/>
      <c r="M23" s="1049">
        <f t="shared" si="1"/>
        <v>0</v>
      </c>
      <c r="N23" s="471"/>
      <c r="O23" s="825"/>
      <c r="P23" s="825"/>
      <c r="Q23" s="825"/>
      <c r="R23" s="1049">
        <f t="shared" si="2"/>
        <v>0</v>
      </c>
    </row>
    <row r="24" spans="2:18" s="298" customFormat="1" ht="4.5" customHeight="1">
      <c r="B24" s="1651"/>
      <c r="C24" s="106"/>
      <c r="D24" s="311"/>
      <c r="E24" s="825"/>
      <c r="F24" s="825"/>
      <c r="G24" s="825"/>
      <c r="H24" s="825"/>
      <c r="I24" s="471"/>
      <c r="J24" s="825"/>
      <c r="K24" s="825"/>
      <c r="L24" s="825"/>
      <c r="M24" s="825"/>
      <c r="N24" s="471"/>
      <c r="O24" s="825"/>
      <c r="P24" s="825"/>
      <c r="Q24" s="825"/>
      <c r="R24" s="825"/>
    </row>
    <row r="25" spans="2:18" s="210" customFormat="1">
      <c r="B25" s="1652">
        <v>16</v>
      </c>
      <c r="C25" s="305" t="s">
        <v>336</v>
      </c>
      <c r="D25" s="312"/>
      <c r="E25" s="964">
        <f>E9-E14-'EDA N6-53 TPE'!K15</f>
        <v>0</v>
      </c>
      <c r="F25" s="964">
        <f>F9-F14-('EDA N6-53 TPE'!K23+'EDA N6-53 TPE'!K31)</f>
        <v>0</v>
      </c>
      <c r="G25" s="964">
        <f>G9-G14-('EDA N6-53 TPE'!K39+'EDA N6-53 TPE'!K47)</f>
        <v>0</v>
      </c>
      <c r="H25" s="964">
        <f>SUM(E25:G25)</f>
        <v>0</v>
      </c>
      <c r="I25" s="471"/>
      <c r="J25" s="964">
        <f>J9-J14-'EDA N6-53 TPE'!K64</f>
        <v>0</v>
      </c>
      <c r="K25" s="964">
        <f>K9-K14-('EDA N6-53 TPE'!K72+'EDA N6-53 TPE'!K80)</f>
        <v>0</v>
      </c>
      <c r="L25" s="964">
        <f>L9-L14-('EDA N6-53 TPE'!K88+'EDA N6-53 TPE'!K96)</f>
        <v>0</v>
      </c>
      <c r="M25" s="964">
        <f>SUM(J25:L25)</f>
        <v>0</v>
      </c>
      <c r="N25" s="471"/>
      <c r="O25" s="964">
        <f>O9-O14-'EDA N6-53 TPE'!K113</f>
        <v>0</v>
      </c>
      <c r="P25" s="964">
        <f>P9-P14-('EDA N6-53 TPE'!K121+'EDA N6-53 TPE'!K129)</f>
        <v>0</v>
      </c>
      <c r="Q25" s="964">
        <f>Q9-Q14-('EDA N6-53 TPE'!K137+'EDA N6-53 TPE'!K145)</f>
        <v>0</v>
      </c>
      <c r="R25" s="964">
        <f>SUM(O25:Q25)</f>
        <v>0</v>
      </c>
    </row>
    <row r="26" spans="2:18" s="210" customFormat="1">
      <c r="B26" s="1652">
        <v>17</v>
      </c>
      <c r="C26" s="305" t="s">
        <v>326</v>
      </c>
      <c r="D26" s="312"/>
      <c r="E26" s="964">
        <f>E9+E10+E11+E12+E13-E14-E15-E16-E17-E18-E19-E20+E21+E22-E23</f>
        <v>0</v>
      </c>
      <c r="F26" s="964">
        <f t="shared" ref="F26:H26" si="3">F9+F10+F11+F12+F13-F14-F15-F16-F17-F18-F19-F20+F21+F22-F23</f>
        <v>0</v>
      </c>
      <c r="G26" s="964">
        <f t="shared" si="3"/>
        <v>0</v>
      </c>
      <c r="H26" s="964">
        <f t="shared" si="3"/>
        <v>0</v>
      </c>
      <c r="I26" s="471"/>
      <c r="J26" s="964">
        <f>J9+J10+J11+J12+J13-J14-J15-J16-J17-J18-J19-J20-J21+J22-J23</f>
        <v>0</v>
      </c>
      <c r="K26" s="964">
        <f>K9+K10+K11+K12+K13-K14-K15-K16-K17-K18-K19-K20-K21+K22-K23</f>
        <v>0</v>
      </c>
      <c r="L26" s="964">
        <f>L9+L10+L11+L12+L13-L14-L15-L16-L17-L18-L19-L20-L21+L22-L23</f>
        <v>0</v>
      </c>
      <c r="M26" s="964">
        <f>M9+M10+M11+M12+M13-M14-M15-M16-M17-M18-M19-M20-M21+M22-M23</f>
        <v>0</v>
      </c>
      <c r="N26" s="471"/>
      <c r="O26" s="964">
        <f>O9+O10+O11+O12+O13-O14-O15-O16-O17-O18-O19-O20-O21+O22-O23</f>
        <v>0</v>
      </c>
      <c r="P26" s="964">
        <f>P9+P10+P11+P12+P13-P14-P15-P16-P17-P18-P19-P20-P21+P22-P23</f>
        <v>0</v>
      </c>
      <c r="Q26" s="964">
        <f>Q9+Q10+Q11+Q12+Q13-Q14-Q15-Q16-Q17-Q18-Q19-Q20-Q21+Q22-Q23</f>
        <v>0</v>
      </c>
      <c r="R26" s="964">
        <f>R9+R10+R11+R12+R13-R14-R15-R16-R17-R18-R19-R20-R21+R22-R23</f>
        <v>0</v>
      </c>
    </row>
    <row r="27" spans="2:18" s="298" customFormat="1" ht="4.5" customHeight="1">
      <c r="B27" s="1651"/>
      <c r="C27" s="106"/>
      <c r="D27" s="311"/>
      <c r="E27" s="825"/>
      <c r="F27" s="825"/>
      <c r="G27" s="825"/>
      <c r="H27" s="825"/>
      <c r="I27" s="471"/>
      <c r="J27" s="825"/>
      <c r="K27" s="825"/>
      <c r="L27" s="825"/>
      <c r="M27" s="825"/>
      <c r="N27" s="471"/>
      <c r="O27" s="825"/>
      <c r="P27" s="825"/>
      <c r="Q27" s="825"/>
      <c r="R27" s="825"/>
    </row>
    <row r="28" spans="2:18" s="298" customFormat="1">
      <c r="B28" s="1650">
        <v>18</v>
      </c>
      <c r="C28" s="304" t="s">
        <v>309</v>
      </c>
      <c r="D28" s="311"/>
      <c r="E28" s="1415"/>
      <c r="F28" s="1415"/>
      <c r="G28" s="1415"/>
      <c r="H28" s="1231">
        <f>SUM(E28:G28)</f>
        <v>0</v>
      </c>
      <c r="I28" s="471"/>
      <c r="J28" s="1415"/>
      <c r="K28" s="1415"/>
      <c r="L28" s="1415"/>
      <c r="M28" s="1231">
        <f>SUM(J28:L28)</f>
        <v>0</v>
      </c>
      <c r="N28" s="471"/>
      <c r="O28" s="1415"/>
      <c r="P28" s="1415"/>
      <c r="Q28" s="1415"/>
      <c r="R28" s="1231">
        <f>SUM(O28:Q28)</f>
        <v>0</v>
      </c>
    </row>
    <row r="29" spans="2:18" s="298" customFormat="1">
      <c r="B29" s="1650">
        <v>19</v>
      </c>
      <c r="C29" s="304" t="s">
        <v>310</v>
      </c>
      <c r="D29" s="311"/>
      <c r="E29" s="1415"/>
      <c r="F29" s="1415"/>
      <c r="G29" s="1415"/>
      <c r="H29" s="1231">
        <f>SUM(E29:G29)</f>
        <v>0</v>
      </c>
      <c r="I29" s="471"/>
      <c r="J29" s="1415"/>
      <c r="K29" s="1415"/>
      <c r="L29" s="1415"/>
      <c r="M29" s="1231">
        <f>SUM(J29:L29)</f>
        <v>0</v>
      </c>
      <c r="N29" s="471"/>
      <c r="O29" s="1415"/>
      <c r="P29" s="1415"/>
      <c r="Q29" s="1415"/>
      <c r="R29" s="1231">
        <f>SUM(O29:Q29)</f>
        <v>0</v>
      </c>
    </row>
    <row r="30" spans="2:18" s="298" customFormat="1" ht="4.5" customHeight="1">
      <c r="B30" s="1651"/>
      <c r="C30" s="106"/>
      <c r="D30" s="311"/>
      <c r="E30" s="825"/>
      <c r="F30" s="825"/>
      <c r="G30" s="825"/>
      <c r="H30" s="825"/>
      <c r="I30" s="471"/>
      <c r="J30" s="825"/>
      <c r="K30" s="825"/>
      <c r="L30" s="825"/>
      <c r="M30" s="825"/>
      <c r="N30" s="471"/>
      <c r="O30" s="825"/>
      <c r="P30" s="825"/>
      <c r="Q30" s="825"/>
      <c r="R30" s="825"/>
    </row>
    <row r="31" spans="2:18" s="210" customFormat="1">
      <c r="B31" s="1652">
        <v>20</v>
      </c>
      <c r="C31" s="305" t="s">
        <v>327</v>
      </c>
      <c r="D31" s="312"/>
      <c r="E31" s="964">
        <f>E26-E28-E29</f>
        <v>0</v>
      </c>
      <c r="F31" s="964">
        <f>F26-F28-F29</f>
        <v>0</v>
      </c>
      <c r="G31" s="964">
        <f>G26-G28-G29</f>
        <v>0</v>
      </c>
      <c r="H31" s="964">
        <f>H26-H28-H29</f>
        <v>0</v>
      </c>
      <c r="I31" s="471"/>
      <c r="J31" s="964">
        <f>J26-J28-J29</f>
        <v>0</v>
      </c>
      <c r="K31" s="964">
        <f>K26-K28-K29</f>
        <v>0</v>
      </c>
      <c r="L31" s="964">
        <f>L26-L28-L29</f>
        <v>0</v>
      </c>
      <c r="M31" s="964">
        <f>M26-M28-M29</f>
        <v>0</v>
      </c>
      <c r="N31" s="471"/>
      <c r="O31" s="964">
        <f>O26-O28-O29</f>
        <v>0</v>
      </c>
      <c r="P31" s="964">
        <f>P26-P28-P29</f>
        <v>0</v>
      </c>
      <c r="Q31" s="964">
        <f>Q26-Q28-Q29</f>
        <v>0</v>
      </c>
      <c r="R31" s="964">
        <f>R26-R28-R29</f>
        <v>0</v>
      </c>
    </row>
    <row r="32" spans="2:18" s="298" customFormat="1" ht="4.5" customHeight="1">
      <c r="B32" s="1651"/>
      <c r="C32" s="106"/>
      <c r="D32" s="311"/>
      <c r="E32" s="825"/>
      <c r="F32" s="825"/>
      <c r="G32" s="825"/>
      <c r="H32" s="825"/>
      <c r="I32" s="471"/>
      <c r="J32" s="825"/>
      <c r="K32" s="825"/>
      <c r="L32" s="825"/>
      <c r="M32" s="825"/>
      <c r="N32" s="471"/>
      <c r="O32" s="825"/>
      <c r="P32" s="825"/>
      <c r="Q32" s="825"/>
      <c r="R32" s="825"/>
    </row>
    <row r="33" spans="2:18" s="298" customFormat="1">
      <c r="B33" s="1650">
        <v>21</v>
      </c>
      <c r="C33" s="304" t="s">
        <v>311</v>
      </c>
      <c r="D33" s="311"/>
      <c r="E33" s="1415"/>
      <c r="F33" s="1415"/>
      <c r="G33" s="1415"/>
      <c r="H33" s="1231">
        <f>SUM(E33:G33)</f>
        <v>0</v>
      </c>
      <c r="I33" s="471"/>
      <c r="J33" s="1415"/>
      <c r="K33" s="1415"/>
      <c r="L33" s="1415"/>
      <c r="M33" s="1231">
        <f>SUM(J33:L33)</f>
        <v>0</v>
      </c>
      <c r="N33" s="471"/>
      <c r="O33" s="1415"/>
      <c r="P33" s="1415"/>
      <c r="Q33" s="1415"/>
      <c r="R33" s="1231">
        <f>SUM(O33:Q33)</f>
        <v>0</v>
      </c>
    </row>
    <row r="34" spans="2:18" s="298" customFormat="1">
      <c r="B34" s="1650">
        <v>22</v>
      </c>
      <c r="C34" s="304" t="s">
        <v>312</v>
      </c>
      <c r="D34" s="311"/>
      <c r="E34" s="1415"/>
      <c r="F34" s="1415"/>
      <c r="G34" s="1415"/>
      <c r="H34" s="1231">
        <f>SUM(E34:G34)</f>
        <v>0</v>
      </c>
      <c r="I34" s="471"/>
      <c r="J34" s="1415"/>
      <c r="K34" s="1415"/>
      <c r="L34" s="1415"/>
      <c r="M34" s="1231">
        <f>SUM(J34:L34)</f>
        <v>0</v>
      </c>
      <c r="N34" s="471"/>
      <c r="O34" s="1415"/>
      <c r="P34" s="1415"/>
      <c r="Q34" s="1415"/>
      <c r="R34" s="1231">
        <f>SUM(O34:Q34)</f>
        <v>0</v>
      </c>
    </row>
    <row r="35" spans="2:18" s="298" customFormat="1" ht="4.5" customHeight="1">
      <c r="B35" s="1651"/>
      <c r="C35" s="106"/>
      <c r="D35" s="311"/>
      <c r="E35" s="825"/>
      <c r="F35" s="825"/>
      <c r="G35" s="825"/>
      <c r="H35" s="825"/>
      <c r="I35" s="471"/>
      <c r="J35" s="825"/>
      <c r="K35" s="825"/>
      <c r="L35" s="825"/>
      <c r="M35" s="825"/>
      <c r="N35" s="471"/>
      <c r="O35" s="825"/>
      <c r="P35" s="825"/>
      <c r="Q35" s="825"/>
      <c r="R35" s="825"/>
    </row>
    <row r="36" spans="2:18" s="210" customFormat="1">
      <c r="B36" s="1652">
        <v>23</v>
      </c>
      <c r="C36" s="305" t="s">
        <v>313</v>
      </c>
      <c r="D36" s="312"/>
      <c r="E36" s="964">
        <f>E31+E33-E34</f>
        <v>0</v>
      </c>
      <c r="F36" s="964">
        <f>F31+F33-F34</f>
        <v>0</v>
      </c>
      <c r="G36" s="964">
        <f>G31+G33-G34</f>
        <v>0</v>
      </c>
      <c r="H36" s="964">
        <f>H31+H33-H34</f>
        <v>0</v>
      </c>
      <c r="I36" s="471"/>
      <c r="J36" s="964">
        <f>J31+J33-J34</f>
        <v>0</v>
      </c>
      <c r="K36" s="964">
        <f>K31+K33-K34</f>
        <v>0</v>
      </c>
      <c r="L36" s="964">
        <f>L31+L33-L34</f>
        <v>0</v>
      </c>
      <c r="M36" s="964">
        <f>M31+M33-M34</f>
        <v>0</v>
      </c>
      <c r="N36" s="471"/>
      <c r="O36" s="964">
        <f>O31+O33-O34</f>
        <v>0</v>
      </c>
      <c r="P36" s="964">
        <f>P31+P33-P34</f>
        <v>0</v>
      </c>
      <c r="Q36" s="964">
        <f>Q31+Q33-Q34</f>
        <v>0</v>
      </c>
      <c r="R36" s="964">
        <f>R31+R33-R34</f>
        <v>0</v>
      </c>
    </row>
    <row r="37" spans="2:18" s="298" customFormat="1" ht="4.5" customHeight="1">
      <c r="B37" s="1651"/>
      <c r="C37" s="106"/>
      <c r="D37" s="311"/>
      <c r="E37" s="825"/>
      <c r="F37" s="825"/>
      <c r="G37" s="825"/>
      <c r="H37" s="825"/>
      <c r="I37" s="471"/>
      <c r="J37" s="825"/>
      <c r="K37" s="825"/>
      <c r="L37" s="825"/>
      <c r="M37" s="825"/>
      <c r="N37" s="471"/>
      <c r="O37" s="825"/>
      <c r="P37" s="825"/>
      <c r="Q37" s="825"/>
      <c r="R37" s="825"/>
    </row>
    <row r="38" spans="2:18" s="298" customFormat="1">
      <c r="B38" s="1650">
        <v>24</v>
      </c>
      <c r="C38" s="304" t="s">
        <v>296</v>
      </c>
      <c r="D38" s="311"/>
      <c r="E38" s="1415"/>
      <c r="F38" s="1415"/>
      <c r="G38" s="1415"/>
      <c r="H38" s="1231">
        <f>SUM(E38:G38)</f>
        <v>0</v>
      </c>
      <c r="I38" s="471"/>
      <c r="J38" s="1415"/>
      <c r="K38" s="1415"/>
      <c r="L38" s="1415"/>
      <c r="M38" s="1231">
        <f>SUM(J38:L38)</f>
        <v>0</v>
      </c>
      <c r="N38" s="471"/>
      <c r="O38" s="1415"/>
      <c r="P38" s="1415"/>
      <c r="Q38" s="1415"/>
      <c r="R38" s="1231">
        <f>SUM(O38:Q38)</f>
        <v>0</v>
      </c>
    </row>
    <row r="39" spans="2:18" s="298" customFormat="1" ht="4.5" customHeight="1">
      <c r="B39" s="1651"/>
      <c r="C39" s="106"/>
      <c r="D39" s="311"/>
      <c r="E39" s="825"/>
      <c r="F39" s="825"/>
      <c r="G39" s="825"/>
      <c r="H39" s="825"/>
      <c r="I39" s="471"/>
      <c r="J39" s="825"/>
      <c r="K39" s="825"/>
      <c r="L39" s="825"/>
      <c r="M39" s="825"/>
      <c r="N39" s="471"/>
      <c r="O39" s="825"/>
      <c r="P39" s="825"/>
      <c r="Q39" s="825"/>
      <c r="R39" s="825"/>
    </row>
    <row r="40" spans="2:18" s="210" customFormat="1">
      <c r="B40" s="1652">
        <v>25</v>
      </c>
      <c r="C40" s="305" t="s">
        <v>261</v>
      </c>
      <c r="D40" s="312"/>
      <c r="E40" s="964">
        <f>E36-E38</f>
        <v>0</v>
      </c>
      <c r="F40" s="964">
        <f>F36-F38</f>
        <v>0</v>
      </c>
      <c r="G40" s="964">
        <f>G36-G38</f>
        <v>0</v>
      </c>
      <c r="H40" s="964">
        <f>H36-H38</f>
        <v>0</v>
      </c>
      <c r="I40" s="471"/>
      <c r="J40" s="964">
        <f>J36-J38</f>
        <v>0</v>
      </c>
      <c r="K40" s="964">
        <f>K36-K38</f>
        <v>0</v>
      </c>
      <c r="L40" s="964">
        <f>L36-L38</f>
        <v>0</v>
      </c>
      <c r="M40" s="964">
        <f>M36-M38</f>
        <v>0</v>
      </c>
      <c r="N40" s="471"/>
      <c r="O40" s="964">
        <f>O36-O38</f>
        <v>0</v>
      </c>
      <c r="P40" s="964">
        <f>P36-P38</f>
        <v>0</v>
      </c>
      <c r="Q40" s="964">
        <f>Q36-Q38</f>
        <v>0</v>
      </c>
      <c r="R40" s="964">
        <f>R36-R38</f>
        <v>0</v>
      </c>
    </row>
    <row r="42" spans="2:18">
      <c r="R42" s="1127" t="s">
        <v>169</v>
      </c>
    </row>
    <row r="43" spans="2:18">
      <c r="B43" s="3351" t="s">
        <v>45</v>
      </c>
      <c r="C43" s="946" t="s">
        <v>364</v>
      </c>
      <c r="D43" s="472"/>
      <c r="E43" s="523">
        <f>E44+E46-E45</f>
        <v>0</v>
      </c>
      <c r="F43" s="523">
        <f>F44+F46-F45</f>
        <v>0</v>
      </c>
      <c r="G43" s="523">
        <f>G44+G46-G45</f>
        <v>0</v>
      </c>
      <c r="H43" s="523">
        <f>H44+H46-H45</f>
        <v>0</v>
      </c>
      <c r="J43" s="523">
        <f>J44+J46-J45</f>
        <v>0</v>
      </c>
      <c r="K43" s="523">
        <f>K44+K46-K45</f>
        <v>0</v>
      </c>
      <c r="L43" s="523">
        <f>L44+L46-L45</f>
        <v>0</v>
      </c>
      <c r="M43" s="523">
        <f>M44+M46-M45</f>
        <v>0</v>
      </c>
      <c r="O43" s="523">
        <f>O44+O46-O45</f>
        <v>0</v>
      </c>
      <c r="P43" s="523">
        <f>P44+P46-P45</f>
        <v>0</v>
      </c>
      <c r="Q43" s="523">
        <f>Q44+Q46-Q45</f>
        <v>0</v>
      </c>
      <c r="R43" s="523">
        <f>R44+R46-R45</f>
        <v>0</v>
      </c>
    </row>
    <row r="44" spans="2:18">
      <c r="B44" s="3125"/>
      <c r="C44" s="954" t="s">
        <v>365</v>
      </c>
      <c r="E44" s="956"/>
      <c r="F44" s="956"/>
      <c r="G44" s="956"/>
      <c r="H44" s="524">
        <f>SUM(E44:G44)</f>
        <v>0</v>
      </c>
      <c r="J44" s="956"/>
      <c r="K44" s="956"/>
      <c r="L44" s="956"/>
      <c r="M44" s="524">
        <f>SUM(J44:L44)</f>
        <v>0</v>
      </c>
      <c r="O44" s="956"/>
      <c r="P44" s="956"/>
      <c r="Q44" s="956"/>
      <c r="R44" s="524">
        <f>SUM(O44:Q44)</f>
        <v>0</v>
      </c>
    </row>
    <row r="45" spans="2:18">
      <c r="B45" s="3125"/>
      <c r="C45" s="957" t="s">
        <v>366</v>
      </c>
      <c r="E45" s="941"/>
      <c r="F45" s="941"/>
      <c r="G45" s="941"/>
      <c r="H45" s="525">
        <f>SUM(E45:G45)</f>
        <v>0</v>
      </c>
      <c r="J45" s="941"/>
      <c r="K45" s="941"/>
      <c r="L45" s="941"/>
      <c r="M45" s="525">
        <f>SUM(J45:L45)</f>
        <v>0</v>
      </c>
      <c r="O45" s="941"/>
      <c r="P45" s="941"/>
      <c r="Q45" s="941"/>
      <c r="R45" s="525">
        <f>SUM(O45:Q45)</f>
        <v>0</v>
      </c>
    </row>
    <row r="46" spans="2:18">
      <c r="B46" s="3125"/>
      <c r="C46" s="555" t="s">
        <v>367</v>
      </c>
      <c r="E46" s="942"/>
      <c r="F46" s="942"/>
      <c r="G46" s="942"/>
      <c r="H46" s="526">
        <f>SUM(E46:G46)</f>
        <v>0</v>
      </c>
      <c r="J46" s="942"/>
      <c r="K46" s="942"/>
      <c r="L46" s="942"/>
      <c r="M46" s="526">
        <f>SUM(J46:L46)</f>
        <v>0</v>
      </c>
      <c r="O46" s="942"/>
      <c r="P46" s="942"/>
      <c r="Q46" s="942"/>
      <c r="R46" s="526">
        <f>SUM(O46:Q46)</f>
        <v>0</v>
      </c>
    </row>
    <row r="47" spans="2:18">
      <c r="B47" s="3125"/>
      <c r="C47" s="946" t="s">
        <v>369</v>
      </c>
      <c r="E47" s="523">
        <f>SUM(E48:E49)</f>
        <v>0</v>
      </c>
      <c r="F47" s="523">
        <f>SUM(F48:F49)</f>
        <v>0</v>
      </c>
      <c r="G47" s="523">
        <f>SUM(G48:G49)</f>
        <v>0</v>
      </c>
      <c r="H47" s="523">
        <f>SUM(H48:H49)</f>
        <v>0</v>
      </c>
      <c r="J47" s="523">
        <f>SUM(J48:J49)</f>
        <v>0</v>
      </c>
      <c r="K47" s="523">
        <f>SUM(K48:K49)</f>
        <v>0</v>
      </c>
      <c r="L47" s="523">
        <f>SUM(L48:L49)</f>
        <v>0</v>
      </c>
      <c r="M47" s="523">
        <f>SUM(M48:M49)</f>
        <v>0</v>
      </c>
      <c r="O47" s="523">
        <f>SUM(O48:O49)</f>
        <v>0</v>
      </c>
      <c r="P47" s="523">
        <f>SUM(P48:P49)</f>
        <v>0</v>
      </c>
      <c r="Q47" s="523">
        <f>SUM(Q48:Q49)</f>
        <v>0</v>
      </c>
      <c r="R47" s="523">
        <f>SUM(R48:R49)</f>
        <v>0</v>
      </c>
    </row>
    <row r="48" spans="2:18">
      <c r="B48" s="3125"/>
      <c r="C48" s="1653" t="s">
        <v>384</v>
      </c>
      <c r="E48" s="941"/>
      <c r="F48" s="941"/>
      <c r="G48" s="941"/>
      <c r="H48" s="525">
        <f>SUM(E48:G48)</f>
        <v>0</v>
      </c>
      <c r="J48" s="941"/>
      <c r="K48" s="941"/>
      <c r="L48" s="941"/>
      <c r="M48" s="525">
        <f>SUM(J48:L48)</f>
        <v>0</v>
      </c>
      <c r="O48" s="941"/>
      <c r="P48" s="941"/>
      <c r="Q48" s="941"/>
      <c r="R48" s="525">
        <f>SUM(O48:Q48)</f>
        <v>0</v>
      </c>
    </row>
    <row r="49" spans="2:18">
      <c r="B49" s="3125"/>
      <c r="C49" s="574" t="s">
        <v>368</v>
      </c>
      <c r="E49" s="941"/>
      <c r="F49" s="941"/>
      <c r="G49" s="941"/>
      <c r="H49" s="525">
        <f>SUM(E49:G49)</f>
        <v>0</v>
      </c>
      <c r="J49" s="941"/>
      <c r="K49" s="941"/>
      <c r="L49" s="941"/>
      <c r="M49" s="525">
        <f>SUM(J49:L49)</f>
        <v>0</v>
      </c>
      <c r="O49" s="941"/>
      <c r="P49" s="941"/>
      <c r="Q49" s="941"/>
      <c r="R49" s="525">
        <f>SUM(O49:Q49)</f>
        <v>0</v>
      </c>
    </row>
    <row r="50" spans="2:18">
      <c r="B50" s="3125"/>
      <c r="C50" s="946" t="s">
        <v>370</v>
      </c>
      <c r="E50" s="523">
        <f>SUM(E51:E53)</f>
        <v>0</v>
      </c>
      <c r="F50" s="523">
        <f>SUM(F51:F53)</f>
        <v>0</v>
      </c>
      <c r="G50" s="523">
        <f>SUM(G51:G53)</f>
        <v>0</v>
      </c>
      <c r="H50" s="523">
        <f>SUM(H51:H53)</f>
        <v>0</v>
      </c>
      <c r="J50" s="523">
        <f>SUM(J51:J53)</f>
        <v>0</v>
      </c>
      <c r="K50" s="523">
        <f>SUM(K51:K53)</f>
        <v>0</v>
      </c>
      <c r="L50" s="523">
        <f>SUM(L51:L53)</f>
        <v>0</v>
      </c>
      <c r="M50" s="523">
        <f>SUM(M51:M53)</f>
        <v>0</v>
      </c>
      <c r="O50" s="523">
        <f>SUM(O51:O53)</f>
        <v>0</v>
      </c>
      <c r="P50" s="523">
        <f>SUM(P51:P53)</f>
        <v>0</v>
      </c>
      <c r="Q50" s="523">
        <f>SUM(Q51:Q53)</f>
        <v>0</v>
      </c>
      <c r="R50" s="523">
        <f>SUM(R51:R53)</f>
        <v>0</v>
      </c>
    </row>
    <row r="51" spans="2:18">
      <c r="B51" s="3125"/>
      <c r="C51" s="1653" t="s">
        <v>385</v>
      </c>
      <c r="E51" s="941"/>
      <c r="F51" s="941"/>
      <c r="G51" s="941"/>
      <c r="H51" s="525">
        <f>SUM(E51:G51)</f>
        <v>0</v>
      </c>
      <c r="J51" s="941"/>
      <c r="K51" s="941"/>
      <c r="L51" s="941"/>
      <c r="M51" s="525">
        <f>SUM(J51:L51)</f>
        <v>0</v>
      </c>
      <c r="O51" s="941"/>
      <c r="P51" s="941"/>
      <c r="Q51" s="941"/>
      <c r="R51" s="525">
        <f>SUM(O51:Q51)</f>
        <v>0</v>
      </c>
    </row>
    <row r="52" spans="2:18">
      <c r="B52" s="3125"/>
      <c r="C52" s="957" t="s">
        <v>386</v>
      </c>
      <c r="E52" s="941"/>
      <c r="F52" s="941"/>
      <c r="G52" s="941"/>
      <c r="H52" s="525">
        <f>SUM(E52:G52)</f>
        <v>0</v>
      </c>
      <c r="J52" s="941"/>
      <c r="K52" s="941"/>
      <c r="L52" s="941"/>
      <c r="M52" s="525">
        <f>SUM(J52:L52)</f>
        <v>0</v>
      </c>
      <c r="O52" s="941"/>
      <c r="P52" s="941"/>
      <c r="Q52" s="941"/>
      <c r="R52" s="525">
        <f>SUM(O52:Q52)</f>
        <v>0</v>
      </c>
    </row>
    <row r="53" spans="2:18">
      <c r="B53" s="3216"/>
      <c r="C53" s="574" t="s">
        <v>387</v>
      </c>
      <c r="E53" s="942"/>
      <c r="F53" s="942"/>
      <c r="G53" s="942"/>
      <c r="H53" s="526">
        <f>SUM(E53:G53)</f>
        <v>0</v>
      </c>
      <c r="J53" s="942"/>
      <c r="K53" s="942"/>
      <c r="L53" s="942"/>
      <c r="M53" s="526">
        <f>SUM(J53:L53)</f>
        <v>0</v>
      </c>
      <c r="O53" s="942"/>
      <c r="P53" s="942"/>
      <c r="Q53" s="942"/>
      <c r="R53" s="526">
        <f>SUM(O53:Q53)</f>
        <v>0</v>
      </c>
    </row>
  </sheetData>
  <mergeCells count="5">
    <mergeCell ref="B3:R3"/>
    <mergeCell ref="E6:H6"/>
    <mergeCell ref="J6:M6"/>
    <mergeCell ref="O6:R6"/>
    <mergeCell ref="B43:B53"/>
  </mergeCells>
  <hyperlinks>
    <hyperlink ref="A1" location="ÍNDICE!B2" display="Indíce"/>
  </hyperlinks>
  <printOptions horizontalCentered="1"/>
  <pageMargins left="0.11811023622047245" right="0.11811023622047245" top="0.74803149606299213" bottom="0.74803149606299213" header="0.31496062992125984" footer="0.31496062992125984"/>
  <pageSetup paperSize="9" scale="63" orientation="landscape" r:id="rId1"/>
  <ignoredErrors>
    <ignoredError sqref="H47:H50" formula="1"/>
    <ignoredError sqref="M47:R50" evalError="1" formula="1"/>
    <ignoredError sqref="M12:N12 M53:N53 J47:L50 M9:N9 M10:N10 M11:N11 M19:N20 M13:N13 M14:N14 M15:N15 M16:N16 M17:N17 M18:N18 J24:R27 M21:N21 M22:N22 M23:N23 J30:R32 M28:N28 J35:R37 M33:N33 M34:N34 M46:N46 M44:N44 M45:N45 R9 R10 R11 R13 R14 R15 R16 R17 R18 R21 R22 R23 R28 R33 R34 R44 R45 R46 J39:R43 M38:N38 R38 M51:N51 M52:N52 R51 R52 M29:N29 R12 R19:R20 R29 R53" evalError="1"/>
  </ignoredErrors>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pageSetUpPr fitToPage="1"/>
  </sheetPr>
  <dimension ref="A1:R53"/>
  <sheetViews>
    <sheetView showGridLines="0" workbookViewId="0">
      <pane ySplit="7" topLeftCell="A29" activePane="bottomLeft" state="frozen"/>
      <selection activeCell="K47" sqref="K47"/>
      <selection pane="bottomLeft" activeCell="B4" sqref="B4"/>
    </sheetView>
  </sheetViews>
  <sheetFormatPr defaultRowHeight="12"/>
  <cols>
    <col min="1" max="2" width="5" style="294" customWidth="1"/>
    <col min="3" max="3" width="65.85546875" style="294" customWidth="1"/>
    <col min="4" max="4" width="1" style="313" customWidth="1"/>
    <col min="5" max="5" width="14.7109375" style="294" customWidth="1"/>
    <col min="6" max="8" width="12.28515625" style="294" customWidth="1"/>
    <col min="9" max="9" width="1" style="294" customWidth="1"/>
    <col min="10" max="10" width="14.7109375" style="294" customWidth="1"/>
    <col min="11" max="13" width="12.28515625" style="294" customWidth="1"/>
    <col min="14" max="14" width="1" style="294" customWidth="1"/>
    <col min="15" max="15" width="14.7109375" style="294" customWidth="1"/>
    <col min="16" max="18" width="12.28515625" style="294" customWidth="1"/>
    <col min="19" max="246" width="9.140625" style="294"/>
    <col min="247" max="247" width="17.42578125" style="294" customWidth="1"/>
    <col min="248" max="253" width="10.85546875" style="294" customWidth="1"/>
    <col min="254" max="254" width="1.85546875" style="294" customWidth="1"/>
    <col min="255" max="255" width="8.85546875" style="294" customWidth="1"/>
    <col min="256" max="257" width="0.28515625" style="294" customWidth="1"/>
    <col min="258" max="502" width="9.140625" style="294"/>
    <col min="503" max="503" width="17.42578125" style="294" customWidth="1"/>
    <col min="504" max="509" width="10.85546875" style="294" customWidth="1"/>
    <col min="510" max="510" width="1.85546875" style="294" customWidth="1"/>
    <col min="511" max="511" width="8.85546875" style="294" customWidth="1"/>
    <col min="512" max="513" width="0.28515625" style="294" customWidth="1"/>
    <col min="514" max="758" width="9.140625" style="294"/>
    <col min="759" max="759" width="17.42578125" style="294" customWidth="1"/>
    <col min="760" max="765" width="10.85546875" style="294" customWidth="1"/>
    <col min="766" max="766" width="1.85546875" style="294" customWidth="1"/>
    <col min="767" max="767" width="8.85546875" style="294" customWidth="1"/>
    <col min="768" max="769" width="0.28515625" style="294" customWidth="1"/>
    <col min="770" max="1014" width="9.140625" style="294"/>
    <col min="1015" max="1015" width="17.42578125" style="294" customWidth="1"/>
    <col min="1016" max="1021" width="10.85546875" style="294" customWidth="1"/>
    <col min="1022" max="1022" width="1.85546875" style="294" customWidth="1"/>
    <col min="1023" max="1023" width="8.85546875" style="294" customWidth="1"/>
    <col min="1024" max="1025" width="0.28515625" style="294" customWidth="1"/>
    <col min="1026" max="1270" width="9.140625" style="294"/>
    <col min="1271" max="1271" width="17.42578125" style="294" customWidth="1"/>
    <col min="1272" max="1277" width="10.85546875" style="294" customWidth="1"/>
    <col min="1278" max="1278" width="1.85546875" style="294" customWidth="1"/>
    <col min="1279" max="1279" width="8.85546875" style="294" customWidth="1"/>
    <col min="1280" max="1281" width="0.28515625" style="294" customWidth="1"/>
    <col min="1282" max="1526" width="9.140625" style="294"/>
    <col min="1527" max="1527" width="17.42578125" style="294" customWidth="1"/>
    <col min="1528" max="1533" width="10.85546875" style="294" customWidth="1"/>
    <col min="1534" max="1534" width="1.85546875" style="294" customWidth="1"/>
    <col min="1535" max="1535" width="8.85546875" style="294" customWidth="1"/>
    <col min="1536" max="1537" width="0.28515625" style="294" customWidth="1"/>
    <col min="1538" max="1782" width="9.140625" style="294"/>
    <col min="1783" max="1783" width="17.42578125" style="294" customWidth="1"/>
    <col min="1784" max="1789" width="10.85546875" style="294" customWidth="1"/>
    <col min="1790" max="1790" width="1.85546875" style="294" customWidth="1"/>
    <col min="1791" max="1791" width="8.85546875" style="294" customWidth="1"/>
    <col min="1792" max="1793" width="0.28515625" style="294" customWidth="1"/>
    <col min="1794" max="2038" width="9.140625" style="294"/>
    <col min="2039" max="2039" width="17.42578125" style="294" customWidth="1"/>
    <col min="2040" max="2045" width="10.85546875" style="294" customWidth="1"/>
    <col min="2046" max="2046" width="1.85546875" style="294" customWidth="1"/>
    <col min="2047" max="2047" width="8.85546875" style="294" customWidth="1"/>
    <col min="2048" max="2049" width="0.28515625" style="294" customWidth="1"/>
    <col min="2050" max="2294" width="9.140625" style="294"/>
    <col min="2295" max="2295" width="17.42578125" style="294" customWidth="1"/>
    <col min="2296" max="2301" width="10.85546875" style="294" customWidth="1"/>
    <col min="2302" max="2302" width="1.85546875" style="294" customWidth="1"/>
    <col min="2303" max="2303" width="8.85546875" style="294" customWidth="1"/>
    <col min="2304" max="2305" width="0.28515625" style="294" customWidth="1"/>
    <col min="2306" max="2550" width="9.140625" style="294"/>
    <col min="2551" max="2551" width="17.42578125" style="294" customWidth="1"/>
    <col min="2552" max="2557" width="10.85546875" style="294" customWidth="1"/>
    <col min="2558" max="2558" width="1.85546875" style="294" customWidth="1"/>
    <col min="2559" max="2559" width="8.85546875" style="294" customWidth="1"/>
    <col min="2560" max="2561" width="0.28515625" style="294" customWidth="1"/>
    <col min="2562" max="2806" width="9.140625" style="294"/>
    <col min="2807" max="2807" width="17.42578125" style="294" customWidth="1"/>
    <col min="2808" max="2813" width="10.85546875" style="294" customWidth="1"/>
    <col min="2814" max="2814" width="1.85546875" style="294" customWidth="1"/>
    <col min="2815" max="2815" width="8.85546875" style="294" customWidth="1"/>
    <col min="2816" max="2817" width="0.28515625" style="294" customWidth="1"/>
    <col min="2818" max="3062" width="9.140625" style="294"/>
    <col min="3063" max="3063" width="17.42578125" style="294" customWidth="1"/>
    <col min="3064" max="3069" width="10.85546875" style="294" customWidth="1"/>
    <col min="3070" max="3070" width="1.85546875" style="294" customWidth="1"/>
    <col min="3071" max="3071" width="8.85546875" style="294" customWidth="1"/>
    <col min="3072" max="3073" width="0.28515625" style="294" customWidth="1"/>
    <col min="3074" max="3318" width="9.140625" style="294"/>
    <col min="3319" max="3319" width="17.42578125" style="294" customWidth="1"/>
    <col min="3320" max="3325" width="10.85546875" style="294" customWidth="1"/>
    <col min="3326" max="3326" width="1.85546875" style="294" customWidth="1"/>
    <col min="3327" max="3327" width="8.85546875" style="294" customWidth="1"/>
    <col min="3328" max="3329" width="0.28515625" style="294" customWidth="1"/>
    <col min="3330" max="3574" width="9.140625" style="294"/>
    <col min="3575" max="3575" width="17.42578125" style="294" customWidth="1"/>
    <col min="3576" max="3581" width="10.85546875" style="294" customWidth="1"/>
    <col min="3582" max="3582" width="1.85546875" style="294" customWidth="1"/>
    <col min="3583" max="3583" width="8.85546875" style="294" customWidth="1"/>
    <col min="3584" max="3585" width="0.28515625" style="294" customWidth="1"/>
    <col min="3586" max="3830" width="9.140625" style="294"/>
    <col min="3831" max="3831" width="17.42578125" style="294" customWidth="1"/>
    <col min="3832" max="3837" width="10.85546875" style="294" customWidth="1"/>
    <col min="3838" max="3838" width="1.85546875" style="294" customWidth="1"/>
    <col min="3839" max="3839" width="8.85546875" style="294" customWidth="1"/>
    <col min="3840" max="3841" width="0.28515625" style="294" customWidth="1"/>
    <col min="3842" max="4086" width="9.140625" style="294"/>
    <col min="4087" max="4087" width="17.42578125" style="294" customWidth="1"/>
    <col min="4088" max="4093" width="10.85546875" style="294" customWidth="1"/>
    <col min="4094" max="4094" width="1.85546875" style="294" customWidth="1"/>
    <col min="4095" max="4095" width="8.85546875" style="294" customWidth="1"/>
    <col min="4096" max="4097" width="0.28515625" style="294" customWidth="1"/>
    <col min="4098" max="4342" width="9.140625" style="294"/>
    <col min="4343" max="4343" width="17.42578125" style="294" customWidth="1"/>
    <col min="4344" max="4349" width="10.85546875" style="294" customWidth="1"/>
    <col min="4350" max="4350" width="1.85546875" style="294" customWidth="1"/>
    <col min="4351" max="4351" width="8.85546875" style="294" customWidth="1"/>
    <col min="4352" max="4353" width="0.28515625" style="294" customWidth="1"/>
    <col min="4354" max="4598" width="9.140625" style="294"/>
    <col min="4599" max="4599" width="17.42578125" style="294" customWidth="1"/>
    <col min="4600" max="4605" width="10.85546875" style="294" customWidth="1"/>
    <col min="4606" max="4606" width="1.85546875" style="294" customWidth="1"/>
    <col min="4607" max="4607" width="8.85546875" style="294" customWidth="1"/>
    <col min="4608" max="4609" width="0.28515625" style="294" customWidth="1"/>
    <col min="4610" max="4854" width="9.140625" style="294"/>
    <col min="4855" max="4855" width="17.42578125" style="294" customWidth="1"/>
    <col min="4856" max="4861" width="10.85546875" style="294" customWidth="1"/>
    <col min="4862" max="4862" width="1.85546875" style="294" customWidth="1"/>
    <col min="4863" max="4863" width="8.85546875" style="294" customWidth="1"/>
    <col min="4864" max="4865" width="0.28515625" style="294" customWidth="1"/>
    <col min="4866" max="5110" width="9.140625" style="294"/>
    <col min="5111" max="5111" width="17.42578125" style="294" customWidth="1"/>
    <col min="5112" max="5117" width="10.85546875" style="294" customWidth="1"/>
    <col min="5118" max="5118" width="1.85546875" style="294" customWidth="1"/>
    <col min="5119" max="5119" width="8.85546875" style="294" customWidth="1"/>
    <col min="5120" max="5121" width="0.28515625" style="294" customWidth="1"/>
    <col min="5122" max="5366" width="9.140625" style="294"/>
    <col min="5367" max="5367" width="17.42578125" style="294" customWidth="1"/>
    <col min="5368" max="5373" width="10.85546875" style="294" customWidth="1"/>
    <col min="5374" max="5374" width="1.85546875" style="294" customWidth="1"/>
    <col min="5375" max="5375" width="8.85546875" style="294" customWidth="1"/>
    <col min="5376" max="5377" width="0.28515625" style="294" customWidth="1"/>
    <col min="5378" max="5622" width="9.140625" style="294"/>
    <col min="5623" max="5623" width="17.42578125" style="294" customWidth="1"/>
    <col min="5624" max="5629" width="10.85546875" style="294" customWidth="1"/>
    <col min="5630" max="5630" width="1.85546875" style="294" customWidth="1"/>
    <col min="5631" max="5631" width="8.85546875" style="294" customWidth="1"/>
    <col min="5632" max="5633" width="0.28515625" style="294" customWidth="1"/>
    <col min="5634" max="5878" width="9.140625" style="294"/>
    <col min="5879" max="5879" width="17.42578125" style="294" customWidth="1"/>
    <col min="5880" max="5885" width="10.85546875" style="294" customWidth="1"/>
    <col min="5886" max="5886" width="1.85546875" style="294" customWidth="1"/>
    <col min="5887" max="5887" width="8.85546875" style="294" customWidth="1"/>
    <col min="5888" max="5889" width="0.28515625" style="294" customWidth="1"/>
    <col min="5890" max="6134" width="9.140625" style="294"/>
    <col min="6135" max="6135" width="17.42578125" style="294" customWidth="1"/>
    <col min="6136" max="6141" width="10.85546875" style="294" customWidth="1"/>
    <col min="6142" max="6142" width="1.85546875" style="294" customWidth="1"/>
    <col min="6143" max="6143" width="8.85546875" style="294" customWidth="1"/>
    <col min="6144" max="6145" width="0.28515625" style="294" customWidth="1"/>
    <col min="6146" max="6390" width="9.140625" style="294"/>
    <col min="6391" max="6391" width="17.42578125" style="294" customWidth="1"/>
    <col min="6392" max="6397" width="10.85546875" style="294" customWidth="1"/>
    <col min="6398" max="6398" width="1.85546875" style="294" customWidth="1"/>
    <col min="6399" max="6399" width="8.85546875" style="294" customWidth="1"/>
    <col min="6400" max="6401" width="0.28515625" style="294" customWidth="1"/>
    <col min="6402" max="6646" width="9.140625" style="294"/>
    <col min="6647" max="6647" width="17.42578125" style="294" customWidth="1"/>
    <col min="6648" max="6653" width="10.85546875" style="294" customWidth="1"/>
    <col min="6654" max="6654" width="1.85546875" style="294" customWidth="1"/>
    <col min="6655" max="6655" width="8.85546875" style="294" customWidth="1"/>
    <col min="6656" max="6657" width="0.28515625" style="294" customWidth="1"/>
    <col min="6658" max="6902" width="9.140625" style="294"/>
    <col min="6903" max="6903" width="17.42578125" style="294" customWidth="1"/>
    <col min="6904" max="6909" width="10.85546875" style="294" customWidth="1"/>
    <col min="6910" max="6910" width="1.85546875" style="294" customWidth="1"/>
    <col min="6911" max="6911" width="8.85546875" style="294" customWidth="1"/>
    <col min="6912" max="6913" width="0.28515625" style="294" customWidth="1"/>
    <col min="6914" max="7158" width="9.140625" style="294"/>
    <col min="7159" max="7159" width="17.42578125" style="294" customWidth="1"/>
    <col min="7160" max="7165" width="10.85546875" style="294" customWidth="1"/>
    <col min="7166" max="7166" width="1.85546875" style="294" customWidth="1"/>
    <col min="7167" max="7167" width="8.85546875" style="294" customWidth="1"/>
    <col min="7168" max="7169" width="0.28515625" style="294" customWidth="1"/>
    <col min="7170" max="7414" width="9.140625" style="294"/>
    <col min="7415" max="7415" width="17.42578125" style="294" customWidth="1"/>
    <col min="7416" max="7421" width="10.85546875" style="294" customWidth="1"/>
    <col min="7422" max="7422" width="1.85546875" style="294" customWidth="1"/>
    <col min="7423" max="7423" width="8.85546875" style="294" customWidth="1"/>
    <col min="7424" max="7425" width="0.28515625" style="294" customWidth="1"/>
    <col min="7426" max="7670" width="9.140625" style="294"/>
    <col min="7671" max="7671" width="17.42578125" style="294" customWidth="1"/>
    <col min="7672" max="7677" width="10.85546875" style="294" customWidth="1"/>
    <col min="7678" max="7678" width="1.85546875" style="294" customWidth="1"/>
    <col min="7679" max="7679" width="8.85546875" style="294" customWidth="1"/>
    <col min="7680" max="7681" width="0.28515625" style="294" customWidth="1"/>
    <col min="7682" max="7926" width="9.140625" style="294"/>
    <col min="7927" max="7927" width="17.42578125" style="294" customWidth="1"/>
    <col min="7928" max="7933" width="10.85546875" style="294" customWidth="1"/>
    <col min="7934" max="7934" width="1.85546875" style="294" customWidth="1"/>
    <col min="7935" max="7935" width="8.85546875" style="294" customWidth="1"/>
    <col min="7936" max="7937" width="0.28515625" style="294" customWidth="1"/>
    <col min="7938" max="8182" width="9.140625" style="294"/>
    <col min="8183" max="8183" width="17.42578125" style="294" customWidth="1"/>
    <col min="8184" max="8189" width="10.85546875" style="294" customWidth="1"/>
    <col min="8190" max="8190" width="1.85546875" style="294" customWidth="1"/>
    <col min="8191" max="8191" width="8.85546875" style="294" customWidth="1"/>
    <col min="8192" max="8193" width="0.28515625" style="294" customWidth="1"/>
    <col min="8194" max="8438" width="9.140625" style="294"/>
    <col min="8439" max="8439" width="17.42578125" style="294" customWidth="1"/>
    <col min="8440" max="8445" width="10.85546875" style="294" customWidth="1"/>
    <col min="8446" max="8446" width="1.85546875" style="294" customWidth="1"/>
    <col min="8447" max="8447" width="8.85546875" style="294" customWidth="1"/>
    <col min="8448" max="8449" width="0.28515625" style="294" customWidth="1"/>
    <col min="8450" max="8694" width="9.140625" style="294"/>
    <col min="8695" max="8695" width="17.42578125" style="294" customWidth="1"/>
    <col min="8696" max="8701" width="10.85546875" style="294" customWidth="1"/>
    <col min="8702" max="8702" width="1.85546875" style="294" customWidth="1"/>
    <col min="8703" max="8703" width="8.85546875" style="294" customWidth="1"/>
    <col min="8704" max="8705" width="0.28515625" style="294" customWidth="1"/>
    <col min="8706" max="8950" width="9.140625" style="294"/>
    <col min="8951" max="8951" width="17.42578125" style="294" customWidth="1"/>
    <col min="8952" max="8957" width="10.85546875" style="294" customWidth="1"/>
    <col min="8958" max="8958" width="1.85546875" style="294" customWidth="1"/>
    <col min="8959" max="8959" width="8.85546875" style="294" customWidth="1"/>
    <col min="8960" max="8961" width="0.28515625" style="294" customWidth="1"/>
    <col min="8962" max="9206" width="9.140625" style="294"/>
    <col min="9207" max="9207" width="17.42578125" style="294" customWidth="1"/>
    <col min="9208" max="9213" width="10.85546875" style="294" customWidth="1"/>
    <col min="9214" max="9214" width="1.85546875" style="294" customWidth="1"/>
    <col min="9215" max="9215" width="8.85546875" style="294" customWidth="1"/>
    <col min="9216" max="9217" width="0.28515625" style="294" customWidth="1"/>
    <col min="9218" max="9462" width="9.140625" style="294"/>
    <col min="9463" max="9463" width="17.42578125" style="294" customWidth="1"/>
    <col min="9464" max="9469" width="10.85546875" style="294" customWidth="1"/>
    <col min="9470" max="9470" width="1.85546875" style="294" customWidth="1"/>
    <col min="9471" max="9471" width="8.85546875" style="294" customWidth="1"/>
    <col min="9472" max="9473" width="0.28515625" style="294" customWidth="1"/>
    <col min="9474" max="9718" width="9.140625" style="294"/>
    <col min="9719" max="9719" width="17.42578125" style="294" customWidth="1"/>
    <col min="9720" max="9725" width="10.85546875" style="294" customWidth="1"/>
    <col min="9726" max="9726" width="1.85546875" style="294" customWidth="1"/>
    <col min="9727" max="9727" width="8.85546875" style="294" customWidth="1"/>
    <col min="9728" max="9729" width="0.28515625" style="294" customWidth="1"/>
    <col min="9730" max="9974" width="9.140625" style="294"/>
    <col min="9975" max="9975" width="17.42578125" style="294" customWidth="1"/>
    <col min="9976" max="9981" width="10.85546875" style="294" customWidth="1"/>
    <col min="9982" max="9982" width="1.85546875" style="294" customWidth="1"/>
    <col min="9983" max="9983" width="8.85546875" style="294" customWidth="1"/>
    <col min="9984" max="9985" width="0.28515625" style="294" customWidth="1"/>
    <col min="9986" max="10230" width="9.140625" style="294"/>
    <col min="10231" max="10231" width="17.42578125" style="294" customWidth="1"/>
    <col min="10232" max="10237" width="10.85546875" style="294" customWidth="1"/>
    <col min="10238" max="10238" width="1.85546875" style="294" customWidth="1"/>
    <col min="10239" max="10239" width="8.85546875" style="294" customWidth="1"/>
    <col min="10240" max="10241" width="0.28515625" style="294" customWidth="1"/>
    <col min="10242" max="10486" width="9.140625" style="294"/>
    <col min="10487" max="10487" width="17.42578125" style="294" customWidth="1"/>
    <col min="10488" max="10493" width="10.85546875" style="294" customWidth="1"/>
    <col min="10494" max="10494" width="1.85546875" style="294" customWidth="1"/>
    <col min="10495" max="10495" width="8.85546875" style="294" customWidth="1"/>
    <col min="10496" max="10497" width="0.28515625" style="294" customWidth="1"/>
    <col min="10498" max="10742" width="9.140625" style="294"/>
    <col min="10743" max="10743" width="17.42578125" style="294" customWidth="1"/>
    <col min="10744" max="10749" width="10.85546875" style="294" customWidth="1"/>
    <col min="10750" max="10750" width="1.85546875" style="294" customWidth="1"/>
    <col min="10751" max="10751" width="8.85546875" style="294" customWidth="1"/>
    <col min="10752" max="10753" width="0.28515625" style="294" customWidth="1"/>
    <col min="10754" max="10998" width="9.140625" style="294"/>
    <col min="10999" max="10999" width="17.42578125" style="294" customWidth="1"/>
    <col min="11000" max="11005" width="10.85546875" style="294" customWidth="1"/>
    <col min="11006" max="11006" width="1.85546875" style="294" customWidth="1"/>
    <col min="11007" max="11007" width="8.85546875" style="294" customWidth="1"/>
    <col min="11008" max="11009" width="0.28515625" style="294" customWidth="1"/>
    <col min="11010" max="11254" width="9.140625" style="294"/>
    <col min="11255" max="11255" width="17.42578125" style="294" customWidth="1"/>
    <col min="11256" max="11261" width="10.85546875" style="294" customWidth="1"/>
    <col min="11262" max="11262" width="1.85546875" style="294" customWidth="1"/>
    <col min="11263" max="11263" width="8.85546875" style="294" customWidth="1"/>
    <col min="11264" max="11265" width="0.28515625" style="294" customWidth="1"/>
    <col min="11266" max="11510" width="9.140625" style="294"/>
    <col min="11511" max="11511" width="17.42578125" style="294" customWidth="1"/>
    <col min="11512" max="11517" width="10.85546875" style="294" customWidth="1"/>
    <col min="11518" max="11518" width="1.85546875" style="294" customWidth="1"/>
    <col min="11519" max="11519" width="8.85546875" style="294" customWidth="1"/>
    <col min="11520" max="11521" width="0.28515625" style="294" customWidth="1"/>
    <col min="11522" max="11766" width="9.140625" style="294"/>
    <col min="11767" max="11767" width="17.42578125" style="294" customWidth="1"/>
    <col min="11768" max="11773" width="10.85546875" style="294" customWidth="1"/>
    <col min="11774" max="11774" width="1.85546875" style="294" customWidth="1"/>
    <col min="11775" max="11775" width="8.85546875" style="294" customWidth="1"/>
    <col min="11776" max="11777" width="0.28515625" style="294" customWidth="1"/>
    <col min="11778" max="12022" width="9.140625" style="294"/>
    <col min="12023" max="12023" width="17.42578125" style="294" customWidth="1"/>
    <col min="12024" max="12029" width="10.85546875" style="294" customWidth="1"/>
    <col min="12030" max="12030" width="1.85546875" style="294" customWidth="1"/>
    <col min="12031" max="12031" width="8.85546875" style="294" customWidth="1"/>
    <col min="12032" max="12033" width="0.28515625" style="294" customWidth="1"/>
    <col min="12034" max="12278" width="9.140625" style="294"/>
    <col min="12279" max="12279" width="17.42578125" style="294" customWidth="1"/>
    <col min="12280" max="12285" width="10.85546875" style="294" customWidth="1"/>
    <col min="12286" max="12286" width="1.85546875" style="294" customWidth="1"/>
    <col min="12287" max="12287" width="8.85546875" style="294" customWidth="1"/>
    <col min="12288" max="12289" width="0.28515625" style="294" customWidth="1"/>
    <col min="12290" max="12534" width="9.140625" style="294"/>
    <col min="12535" max="12535" width="17.42578125" style="294" customWidth="1"/>
    <col min="12536" max="12541" width="10.85546875" style="294" customWidth="1"/>
    <col min="12542" max="12542" width="1.85546875" style="294" customWidth="1"/>
    <col min="12543" max="12543" width="8.85546875" style="294" customWidth="1"/>
    <col min="12544" max="12545" width="0.28515625" style="294" customWidth="1"/>
    <col min="12546" max="12790" width="9.140625" style="294"/>
    <col min="12791" max="12791" width="17.42578125" style="294" customWidth="1"/>
    <col min="12792" max="12797" width="10.85546875" style="294" customWidth="1"/>
    <col min="12798" max="12798" width="1.85546875" style="294" customWidth="1"/>
    <col min="12799" max="12799" width="8.85546875" style="294" customWidth="1"/>
    <col min="12800" max="12801" width="0.28515625" style="294" customWidth="1"/>
    <col min="12802" max="13046" width="9.140625" style="294"/>
    <col min="13047" max="13047" width="17.42578125" style="294" customWidth="1"/>
    <col min="13048" max="13053" width="10.85546875" style="294" customWidth="1"/>
    <col min="13054" max="13054" width="1.85546875" style="294" customWidth="1"/>
    <col min="13055" max="13055" width="8.85546875" style="294" customWidth="1"/>
    <col min="13056" max="13057" width="0.28515625" style="294" customWidth="1"/>
    <col min="13058" max="13302" width="9.140625" style="294"/>
    <col min="13303" max="13303" width="17.42578125" style="294" customWidth="1"/>
    <col min="13304" max="13309" width="10.85546875" style="294" customWidth="1"/>
    <col min="13310" max="13310" width="1.85546875" style="294" customWidth="1"/>
    <col min="13311" max="13311" width="8.85546875" style="294" customWidth="1"/>
    <col min="13312" max="13313" width="0.28515625" style="294" customWidth="1"/>
    <col min="13314" max="13558" width="9.140625" style="294"/>
    <col min="13559" max="13559" width="17.42578125" style="294" customWidth="1"/>
    <col min="13560" max="13565" width="10.85546875" style="294" customWidth="1"/>
    <col min="13566" max="13566" width="1.85546875" style="294" customWidth="1"/>
    <col min="13567" max="13567" width="8.85546875" style="294" customWidth="1"/>
    <col min="13568" max="13569" width="0.28515625" style="294" customWidth="1"/>
    <col min="13570" max="13814" width="9.140625" style="294"/>
    <col min="13815" max="13815" width="17.42578125" style="294" customWidth="1"/>
    <col min="13816" max="13821" width="10.85546875" style="294" customWidth="1"/>
    <col min="13822" max="13822" width="1.85546875" style="294" customWidth="1"/>
    <col min="13823" max="13823" width="8.85546875" style="294" customWidth="1"/>
    <col min="13824" max="13825" width="0.28515625" style="294" customWidth="1"/>
    <col min="13826" max="14070" width="9.140625" style="294"/>
    <col min="14071" max="14071" width="17.42578125" style="294" customWidth="1"/>
    <col min="14072" max="14077" width="10.85546875" style="294" customWidth="1"/>
    <col min="14078" max="14078" width="1.85546875" style="294" customWidth="1"/>
    <col min="14079" max="14079" width="8.85546875" style="294" customWidth="1"/>
    <col min="14080" max="14081" width="0.28515625" style="294" customWidth="1"/>
    <col min="14082" max="14326" width="9.140625" style="294"/>
    <col min="14327" max="14327" width="17.42578125" style="294" customWidth="1"/>
    <col min="14328" max="14333" width="10.85546875" style="294" customWidth="1"/>
    <col min="14334" max="14334" width="1.85546875" style="294" customWidth="1"/>
    <col min="14335" max="14335" width="8.85546875" style="294" customWidth="1"/>
    <col min="14336" max="14337" width="0.28515625" style="294" customWidth="1"/>
    <col min="14338" max="14582" width="9.140625" style="294"/>
    <col min="14583" max="14583" width="17.42578125" style="294" customWidth="1"/>
    <col min="14584" max="14589" width="10.85546875" style="294" customWidth="1"/>
    <col min="14590" max="14590" width="1.85546875" style="294" customWidth="1"/>
    <col min="14591" max="14591" width="8.85546875" style="294" customWidth="1"/>
    <col min="14592" max="14593" width="0.28515625" style="294" customWidth="1"/>
    <col min="14594" max="14838" width="9.140625" style="294"/>
    <col min="14839" max="14839" width="17.42578125" style="294" customWidth="1"/>
    <col min="14840" max="14845" width="10.85546875" style="294" customWidth="1"/>
    <col min="14846" max="14846" width="1.85546875" style="294" customWidth="1"/>
    <col min="14847" max="14847" width="8.85546875" style="294" customWidth="1"/>
    <col min="14848" max="14849" width="0.28515625" style="294" customWidth="1"/>
    <col min="14850" max="15094" width="9.140625" style="294"/>
    <col min="15095" max="15095" width="17.42578125" style="294" customWidth="1"/>
    <col min="15096" max="15101" width="10.85546875" style="294" customWidth="1"/>
    <col min="15102" max="15102" width="1.85546875" style="294" customWidth="1"/>
    <col min="15103" max="15103" width="8.85546875" style="294" customWidth="1"/>
    <col min="15104" max="15105" width="0.28515625" style="294" customWidth="1"/>
    <col min="15106" max="15350" width="9.140625" style="294"/>
    <col min="15351" max="15351" width="17.42578125" style="294" customWidth="1"/>
    <col min="15352" max="15357" width="10.85546875" style="294" customWidth="1"/>
    <col min="15358" max="15358" width="1.85546875" style="294" customWidth="1"/>
    <col min="15359" max="15359" width="8.85546875" style="294" customWidth="1"/>
    <col min="15360" max="15361" width="0.28515625" style="294" customWidth="1"/>
    <col min="15362" max="15606" width="9.140625" style="294"/>
    <col min="15607" max="15607" width="17.42578125" style="294" customWidth="1"/>
    <col min="15608" max="15613" width="10.85546875" style="294" customWidth="1"/>
    <col min="15614" max="15614" width="1.85546875" style="294" customWidth="1"/>
    <col min="15615" max="15615" width="8.85546875" style="294" customWidth="1"/>
    <col min="15616" max="15617" width="0.28515625" style="294" customWidth="1"/>
    <col min="15618" max="15862" width="9.140625" style="294"/>
    <col min="15863" max="15863" width="17.42578125" style="294" customWidth="1"/>
    <col min="15864" max="15869" width="10.85546875" style="294" customWidth="1"/>
    <col min="15870" max="15870" width="1.85546875" style="294" customWidth="1"/>
    <col min="15871" max="15871" width="8.85546875" style="294" customWidth="1"/>
    <col min="15872" max="15873" width="0.28515625" style="294" customWidth="1"/>
    <col min="15874" max="16118" width="9.140625" style="294"/>
    <col min="16119" max="16119" width="17.42578125" style="294" customWidth="1"/>
    <col min="16120" max="16125" width="10.85546875" style="294" customWidth="1"/>
    <col min="16126" max="16126" width="1.85546875" style="294" customWidth="1"/>
    <col min="16127" max="16127" width="8.85546875" style="294" customWidth="1"/>
    <col min="16128" max="16129" width="0.28515625" style="294" customWidth="1"/>
    <col min="16130" max="16384" width="9.140625" style="294"/>
  </cols>
  <sheetData>
    <row r="1" spans="1:18">
      <c r="A1" s="400" t="s">
        <v>814</v>
      </c>
      <c r="B1" s="295"/>
      <c r="D1" s="295"/>
      <c r="E1" s="295"/>
      <c r="F1" s="295"/>
      <c r="G1" s="295"/>
      <c r="H1" s="295"/>
      <c r="J1" s="295"/>
      <c r="K1" s="295"/>
      <c r="L1" s="295"/>
      <c r="M1" s="295"/>
      <c r="O1" s="295"/>
      <c r="P1" s="295"/>
      <c r="Q1" s="295"/>
      <c r="R1" s="295"/>
    </row>
    <row r="2" spans="1:18" ht="21.75" customHeight="1">
      <c r="B2" s="295"/>
      <c r="C2" s="402"/>
      <c r="D2" s="295"/>
      <c r="E2" s="295"/>
      <c r="F2" s="295"/>
      <c r="G2" s="295"/>
      <c r="H2" s="295"/>
      <c r="J2" s="295"/>
      <c r="K2" s="295"/>
      <c r="L2" s="295"/>
      <c r="M2" s="295"/>
      <c r="O2" s="295"/>
      <c r="P2" s="295"/>
      <c r="Q2" s="295"/>
      <c r="R2" s="295"/>
    </row>
    <row r="3" spans="1:18" s="403" customFormat="1" ht="15">
      <c r="B3" s="3071" t="s">
        <v>1384</v>
      </c>
      <c r="C3" s="3071"/>
      <c r="D3" s="3071"/>
      <c r="E3" s="3071"/>
      <c r="F3" s="3071"/>
      <c r="G3" s="3071"/>
      <c r="H3" s="3071"/>
      <c r="I3" s="3071"/>
      <c r="J3" s="3071"/>
      <c r="K3" s="3071"/>
      <c r="L3" s="3071"/>
      <c r="M3" s="3071"/>
      <c r="N3" s="3071"/>
      <c r="O3" s="3071"/>
      <c r="P3" s="3071"/>
      <c r="Q3" s="3071"/>
      <c r="R3" s="3071"/>
    </row>
    <row r="4" spans="1:18">
      <c r="B4" s="210"/>
      <c r="C4" s="210"/>
      <c r="D4" s="310"/>
      <c r="E4" s="583"/>
      <c r="F4" s="583"/>
      <c r="G4" s="583"/>
      <c r="H4" s="583"/>
      <c r="J4" s="583"/>
      <c r="K4" s="583"/>
      <c r="L4" s="583"/>
      <c r="M4" s="583"/>
      <c r="O4" s="583"/>
      <c r="P4" s="583"/>
      <c r="Q4" s="583"/>
      <c r="R4" s="583"/>
    </row>
    <row r="5" spans="1:18">
      <c r="B5" s="210"/>
      <c r="C5" s="210"/>
      <c r="D5" s="310"/>
      <c r="E5" s="583"/>
      <c r="F5" s="583"/>
      <c r="G5" s="583"/>
      <c r="H5" s="583"/>
      <c r="J5" s="583"/>
      <c r="K5" s="583"/>
      <c r="L5" s="583"/>
      <c r="M5" s="583"/>
      <c r="O5" s="583"/>
      <c r="P5" s="583"/>
      <c r="Q5" s="583"/>
      <c r="R5" s="1127" t="s">
        <v>169</v>
      </c>
    </row>
    <row r="6" spans="1:18">
      <c r="B6" s="1648"/>
      <c r="C6" s="1226"/>
      <c r="D6" s="1648"/>
      <c r="E6" s="3348" t="str">
        <f>+'EDA N6-59 DR SMA'!E6:H6</f>
        <v>t-2</v>
      </c>
      <c r="F6" s="3349"/>
      <c r="G6" s="3349"/>
      <c r="H6" s="3350"/>
      <c r="I6" s="2304"/>
      <c r="J6" s="3348" t="str">
        <f>+'EDA N6-59 DR SMA'!J6:M6</f>
        <v>t-1</v>
      </c>
      <c r="K6" s="3349"/>
      <c r="L6" s="3349"/>
      <c r="M6" s="3350"/>
      <c r="N6" s="2304"/>
      <c r="O6" s="3348" t="str">
        <f>+'EDA N6-59 DR SMA'!O6:R6</f>
        <v>t</v>
      </c>
      <c r="P6" s="3349"/>
      <c r="Q6" s="3349"/>
      <c r="R6" s="3350"/>
    </row>
    <row r="7" spans="1:18" s="298" customFormat="1" ht="36">
      <c r="B7" s="307"/>
      <c r="C7" s="306" t="s">
        <v>112</v>
      </c>
      <c r="D7" s="309"/>
      <c r="E7" s="397" t="s">
        <v>0</v>
      </c>
      <c r="F7" s="397" t="s">
        <v>73</v>
      </c>
      <c r="G7" s="397" t="s">
        <v>74</v>
      </c>
      <c r="H7" s="194" t="s">
        <v>807</v>
      </c>
      <c r="I7" s="210"/>
      <c r="J7" s="397" t="s">
        <v>0</v>
      </c>
      <c r="K7" s="397" t="s">
        <v>73</v>
      </c>
      <c r="L7" s="397" t="s">
        <v>74</v>
      </c>
      <c r="M7" s="194" t="s">
        <v>807</v>
      </c>
      <c r="N7" s="210"/>
      <c r="O7" s="397" t="s">
        <v>0</v>
      </c>
      <c r="P7" s="397" t="s">
        <v>73</v>
      </c>
      <c r="Q7" s="397" t="s">
        <v>74</v>
      </c>
      <c r="R7" s="194" t="s">
        <v>807</v>
      </c>
    </row>
    <row r="8" spans="1:18" s="299" customFormat="1" ht="4.5" customHeight="1">
      <c r="B8" s="300"/>
      <c r="C8" s="301"/>
      <c r="D8" s="310"/>
      <c r="E8" s="301"/>
      <c r="F8" s="301"/>
      <c r="G8" s="301"/>
      <c r="H8" s="301"/>
      <c r="I8" s="301"/>
      <c r="J8" s="301"/>
      <c r="K8" s="301"/>
      <c r="L8" s="301"/>
      <c r="M8" s="301"/>
      <c r="N8" s="301"/>
      <c r="O8" s="301"/>
      <c r="P8" s="301"/>
      <c r="Q8" s="301"/>
      <c r="R8" s="301"/>
    </row>
    <row r="9" spans="1:18" s="298" customFormat="1">
      <c r="B9" s="1649">
        <v>1</v>
      </c>
      <c r="C9" s="105" t="s">
        <v>297</v>
      </c>
      <c r="D9" s="311"/>
      <c r="E9" s="1047"/>
      <c r="F9" s="1047"/>
      <c r="G9" s="1047"/>
      <c r="H9" s="1048">
        <f>SUM(E9:G9)</f>
        <v>0</v>
      </c>
      <c r="I9" s="471"/>
      <c r="J9" s="1047"/>
      <c r="K9" s="1047"/>
      <c r="L9" s="1047"/>
      <c r="M9" s="1048">
        <f>SUM(J9:L9)</f>
        <v>0</v>
      </c>
      <c r="N9" s="471"/>
      <c r="O9" s="1047"/>
      <c r="P9" s="1047"/>
      <c r="Q9" s="1047"/>
      <c r="R9" s="1048">
        <f>SUM(O9:Q9)</f>
        <v>0</v>
      </c>
    </row>
    <row r="10" spans="1:18" s="298" customFormat="1">
      <c r="B10" s="1650">
        <v>2</v>
      </c>
      <c r="C10" s="106" t="s">
        <v>298</v>
      </c>
      <c r="D10" s="311"/>
      <c r="E10" s="825"/>
      <c r="F10" s="825"/>
      <c r="G10" s="825"/>
      <c r="H10" s="1049">
        <f t="shared" ref="H10:H23" si="0">SUM(E10:G10)</f>
        <v>0</v>
      </c>
      <c r="I10" s="471"/>
      <c r="J10" s="825"/>
      <c r="K10" s="825"/>
      <c r="L10" s="825"/>
      <c r="M10" s="1049">
        <f t="shared" ref="M10:M23" si="1">SUM(J10:L10)</f>
        <v>0</v>
      </c>
      <c r="N10" s="471"/>
      <c r="O10" s="825"/>
      <c r="P10" s="825"/>
      <c r="Q10" s="825"/>
      <c r="R10" s="1049">
        <f t="shared" ref="R10:R23" si="2">SUM(O10:Q10)</f>
        <v>0</v>
      </c>
    </row>
    <row r="11" spans="1:18" s="298" customFormat="1">
      <c r="B11" s="1650">
        <v>3</v>
      </c>
      <c r="C11" s="304" t="s">
        <v>299</v>
      </c>
      <c r="D11" s="311"/>
      <c r="E11" s="1415"/>
      <c r="F11" s="1415"/>
      <c r="G11" s="1415"/>
      <c r="H11" s="1231">
        <f t="shared" si="0"/>
        <v>0</v>
      </c>
      <c r="I11" s="471"/>
      <c r="J11" s="1415"/>
      <c r="K11" s="1415"/>
      <c r="L11" s="1415"/>
      <c r="M11" s="1231">
        <f t="shared" si="1"/>
        <v>0</v>
      </c>
      <c r="N11" s="471"/>
      <c r="O11" s="1415"/>
      <c r="P11" s="1415"/>
      <c r="Q11" s="1415"/>
      <c r="R11" s="1231">
        <f t="shared" si="2"/>
        <v>0</v>
      </c>
    </row>
    <row r="12" spans="1:18" s="298" customFormat="1">
      <c r="B12" s="1651">
        <v>4</v>
      </c>
      <c r="C12" s="304" t="s">
        <v>300</v>
      </c>
      <c r="D12" s="311"/>
      <c r="E12" s="1415"/>
      <c r="F12" s="1415"/>
      <c r="G12" s="1415"/>
      <c r="H12" s="1231">
        <f t="shared" si="0"/>
        <v>0</v>
      </c>
      <c r="I12" s="471"/>
      <c r="J12" s="1415"/>
      <c r="K12" s="1415"/>
      <c r="L12" s="1415"/>
      <c r="M12" s="1231">
        <f t="shared" si="1"/>
        <v>0</v>
      </c>
      <c r="N12" s="471"/>
      <c r="O12" s="1415"/>
      <c r="P12" s="1415"/>
      <c r="Q12" s="1415"/>
      <c r="R12" s="1231">
        <f t="shared" si="2"/>
        <v>0</v>
      </c>
    </row>
    <row r="13" spans="1:18" s="298" customFormat="1">
      <c r="B13" s="1650">
        <v>5</v>
      </c>
      <c r="C13" s="304" t="s">
        <v>301</v>
      </c>
      <c r="D13" s="311"/>
      <c r="E13" s="1415"/>
      <c r="F13" s="1415"/>
      <c r="G13" s="1415"/>
      <c r="H13" s="1231">
        <f t="shared" si="0"/>
        <v>0</v>
      </c>
      <c r="I13" s="471"/>
      <c r="J13" s="1415"/>
      <c r="K13" s="1415"/>
      <c r="L13" s="1415"/>
      <c r="M13" s="1231">
        <f t="shared" si="1"/>
        <v>0</v>
      </c>
      <c r="N13" s="471"/>
      <c r="O13" s="1415"/>
      <c r="P13" s="1415"/>
      <c r="Q13" s="1415"/>
      <c r="R13" s="1231">
        <f t="shared" si="2"/>
        <v>0</v>
      </c>
    </row>
    <row r="14" spans="1:18" s="298" customFormat="1">
      <c r="B14" s="1651">
        <v>6</v>
      </c>
      <c r="C14" s="304" t="s">
        <v>302</v>
      </c>
      <c r="D14" s="311"/>
      <c r="E14" s="1415"/>
      <c r="F14" s="1415"/>
      <c r="G14" s="1415"/>
      <c r="H14" s="1231">
        <f t="shared" si="0"/>
        <v>0</v>
      </c>
      <c r="I14" s="471"/>
      <c r="J14" s="1415"/>
      <c r="K14" s="1415"/>
      <c r="L14" s="1415"/>
      <c r="M14" s="1231">
        <f t="shared" si="1"/>
        <v>0</v>
      </c>
      <c r="N14" s="471"/>
      <c r="O14" s="1415"/>
      <c r="P14" s="1415"/>
      <c r="Q14" s="1415"/>
      <c r="R14" s="1231">
        <f t="shared" si="2"/>
        <v>0</v>
      </c>
    </row>
    <row r="15" spans="1:18" s="298" customFormat="1">
      <c r="B15" s="1650">
        <v>7</v>
      </c>
      <c r="C15" s="304" t="s">
        <v>171</v>
      </c>
      <c r="D15" s="311"/>
      <c r="E15" s="1415"/>
      <c r="F15" s="1415"/>
      <c r="G15" s="1415"/>
      <c r="H15" s="1231">
        <f t="shared" si="0"/>
        <v>0</v>
      </c>
      <c r="I15" s="471"/>
      <c r="J15" s="1415"/>
      <c r="K15" s="1415"/>
      <c r="L15" s="1415"/>
      <c r="M15" s="1231">
        <f t="shared" si="1"/>
        <v>0</v>
      </c>
      <c r="N15" s="471"/>
      <c r="O15" s="1415"/>
      <c r="P15" s="1415"/>
      <c r="Q15" s="1415"/>
      <c r="R15" s="1231">
        <f t="shared" si="2"/>
        <v>0</v>
      </c>
    </row>
    <row r="16" spans="1:18" s="298" customFormat="1">
      <c r="B16" s="1651">
        <v>8</v>
      </c>
      <c r="C16" s="304" t="s">
        <v>303</v>
      </c>
      <c r="D16" s="311"/>
      <c r="E16" s="1415"/>
      <c r="F16" s="1415"/>
      <c r="G16" s="1415"/>
      <c r="H16" s="1231">
        <f t="shared" si="0"/>
        <v>0</v>
      </c>
      <c r="I16" s="471"/>
      <c r="J16" s="1415"/>
      <c r="K16" s="1415"/>
      <c r="L16" s="1415"/>
      <c r="M16" s="1231">
        <f t="shared" si="1"/>
        <v>0</v>
      </c>
      <c r="N16" s="471"/>
      <c r="O16" s="1415"/>
      <c r="P16" s="1415"/>
      <c r="Q16" s="1415"/>
      <c r="R16" s="1231">
        <f t="shared" si="2"/>
        <v>0</v>
      </c>
    </row>
    <row r="17" spans="2:18" s="298" customFormat="1">
      <c r="B17" s="1650">
        <v>9</v>
      </c>
      <c r="C17" s="304" t="s">
        <v>304</v>
      </c>
      <c r="D17" s="311"/>
      <c r="E17" s="1415"/>
      <c r="F17" s="1415"/>
      <c r="G17" s="1415"/>
      <c r="H17" s="1231">
        <f t="shared" si="0"/>
        <v>0</v>
      </c>
      <c r="I17" s="471"/>
      <c r="J17" s="1415"/>
      <c r="K17" s="1415"/>
      <c r="L17" s="1415"/>
      <c r="M17" s="1231">
        <f t="shared" si="1"/>
        <v>0</v>
      </c>
      <c r="N17" s="471"/>
      <c r="O17" s="1415"/>
      <c r="P17" s="1415"/>
      <c r="Q17" s="1415"/>
      <c r="R17" s="1231">
        <f t="shared" si="2"/>
        <v>0</v>
      </c>
    </row>
    <row r="18" spans="2:18" s="298" customFormat="1">
      <c r="B18" s="1651">
        <v>10</v>
      </c>
      <c r="C18" s="304" t="s">
        <v>305</v>
      </c>
      <c r="D18" s="311"/>
      <c r="E18" s="1415"/>
      <c r="F18" s="1415"/>
      <c r="G18" s="1415"/>
      <c r="H18" s="1231">
        <f t="shared" si="0"/>
        <v>0</v>
      </c>
      <c r="I18" s="471"/>
      <c r="J18" s="1415"/>
      <c r="K18" s="1415"/>
      <c r="L18" s="1415"/>
      <c r="M18" s="1231">
        <f t="shared" si="1"/>
        <v>0</v>
      </c>
      <c r="N18" s="471"/>
      <c r="O18" s="1415"/>
      <c r="P18" s="1415"/>
      <c r="Q18" s="1415"/>
      <c r="R18" s="1231">
        <f t="shared" si="2"/>
        <v>0</v>
      </c>
    </row>
    <row r="19" spans="2:18" s="298" customFormat="1">
      <c r="B19" s="1650">
        <v>11</v>
      </c>
      <c r="C19" s="304" t="s">
        <v>307</v>
      </c>
      <c r="D19" s="401"/>
      <c r="E19" s="1415"/>
      <c r="F19" s="1415"/>
      <c r="G19" s="1415"/>
      <c r="H19" s="1231">
        <f t="shared" si="0"/>
        <v>0</v>
      </c>
      <c r="I19" s="471"/>
      <c r="J19" s="1415"/>
      <c r="K19" s="1415"/>
      <c r="L19" s="1415"/>
      <c r="M19" s="1231">
        <f t="shared" si="1"/>
        <v>0</v>
      </c>
      <c r="N19" s="471"/>
      <c r="O19" s="1415"/>
      <c r="P19" s="1415"/>
      <c r="Q19" s="1415"/>
      <c r="R19" s="1231">
        <f t="shared" si="2"/>
        <v>0</v>
      </c>
    </row>
    <row r="20" spans="2:18" s="298" customFormat="1">
      <c r="B20" s="1650">
        <v>12</v>
      </c>
      <c r="C20" s="304" t="s">
        <v>306</v>
      </c>
      <c r="D20" s="311"/>
      <c r="E20" s="1415"/>
      <c r="F20" s="1415"/>
      <c r="G20" s="1415"/>
      <c r="H20" s="1231">
        <f t="shared" si="0"/>
        <v>0</v>
      </c>
      <c r="I20" s="471"/>
      <c r="J20" s="1415"/>
      <c r="K20" s="1415"/>
      <c r="L20" s="1415"/>
      <c r="M20" s="1231">
        <f t="shared" si="1"/>
        <v>0</v>
      </c>
      <c r="N20" s="471"/>
      <c r="O20" s="1415"/>
      <c r="P20" s="1415"/>
      <c r="Q20" s="1415"/>
      <c r="R20" s="1231">
        <f t="shared" si="2"/>
        <v>0</v>
      </c>
    </row>
    <row r="21" spans="2:18" s="298" customFormat="1">
      <c r="B21" s="1650">
        <v>13</v>
      </c>
      <c r="C21" s="304" t="s">
        <v>308</v>
      </c>
      <c r="D21" s="311"/>
      <c r="E21" s="1415"/>
      <c r="F21" s="1415"/>
      <c r="G21" s="1415"/>
      <c r="H21" s="1231">
        <f t="shared" si="0"/>
        <v>0</v>
      </c>
      <c r="I21" s="471"/>
      <c r="J21" s="1415"/>
      <c r="K21" s="1415"/>
      <c r="L21" s="1415"/>
      <c r="M21" s="1231">
        <f t="shared" si="1"/>
        <v>0</v>
      </c>
      <c r="N21" s="471"/>
      <c r="O21" s="1415"/>
      <c r="P21" s="1415"/>
      <c r="Q21" s="1415"/>
      <c r="R21" s="1231">
        <f t="shared" si="2"/>
        <v>0</v>
      </c>
    </row>
    <row r="22" spans="2:18" s="298" customFormat="1">
      <c r="B22" s="1651">
        <v>14</v>
      </c>
      <c r="C22" s="304" t="s">
        <v>278</v>
      </c>
      <c r="D22" s="311"/>
      <c r="E22" s="1415"/>
      <c r="F22" s="1415"/>
      <c r="G22" s="1415"/>
      <c r="H22" s="1231">
        <f t="shared" si="0"/>
        <v>0</v>
      </c>
      <c r="I22" s="471"/>
      <c r="J22" s="1415"/>
      <c r="K22" s="1415"/>
      <c r="L22" s="1415"/>
      <c r="M22" s="1231">
        <f t="shared" si="1"/>
        <v>0</v>
      </c>
      <c r="N22" s="471"/>
      <c r="O22" s="1415"/>
      <c r="P22" s="1415"/>
      <c r="Q22" s="1415"/>
      <c r="R22" s="1231">
        <f t="shared" si="2"/>
        <v>0</v>
      </c>
    </row>
    <row r="23" spans="2:18" s="298" customFormat="1">
      <c r="B23" s="1650">
        <v>15</v>
      </c>
      <c r="C23" s="106" t="s">
        <v>282</v>
      </c>
      <c r="D23" s="311"/>
      <c r="E23" s="825"/>
      <c r="F23" s="825"/>
      <c r="G23" s="825"/>
      <c r="H23" s="1049">
        <f t="shared" si="0"/>
        <v>0</v>
      </c>
      <c r="I23" s="471"/>
      <c r="J23" s="825"/>
      <c r="K23" s="825"/>
      <c r="L23" s="825"/>
      <c r="M23" s="1049">
        <f t="shared" si="1"/>
        <v>0</v>
      </c>
      <c r="N23" s="471"/>
      <c r="O23" s="825"/>
      <c r="P23" s="825"/>
      <c r="Q23" s="825"/>
      <c r="R23" s="1049">
        <f t="shared" si="2"/>
        <v>0</v>
      </c>
    </row>
    <row r="24" spans="2:18" s="298" customFormat="1" ht="4.5" customHeight="1">
      <c r="B24" s="1650"/>
      <c r="C24" s="304"/>
      <c r="D24" s="401"/>
      <c r="E24" s="1415"/>
      <c r="F24" s="1415"/>
      <c r="G24" s="1415"/>
      <c r="H24" s="1415"/>
      <c r="I24" s="471"/>
      <c r="J24" s="1415"/>
      <c r="K24" s="1415"/>
      <c r="L24" s="1415"/>
      <c r="M24" s="1415"/>
      <c r="N24" s="471"/>
      <c r="O24" s="1415"/>
      <c r="P24" s="1415"/>
      <c r="Q24" s="1415"/>
      <c r="R24" s="1415"/>
    </row>
    <row r="25" spans="2:18" s="210" customFormat="1">
      <c r="B25" s="1652">
        <v>16</v>
      </c>
      <c r="C25" s="305" t="s">
        <v>336</v>
      </c>
      <c r="D25" s="312"/>
      <c r="E25" s="964">
        <f>E9-E14-'EDA N6-53 TPE'!L15</f>
        <v>0</v>
      </c>
      <c r="F25" s="964">
        <f>F9-F14-('EDA N6-53 TPE'!L23+'EDA N6-53 TPE'!L31)</f>
        <v>0</v>
      </c>
      <c r="G25" s="964">
        <f>G9-G14-('EDA N6-53 TPE'!L39+'EDA N6-53 TPE'!L47)</f>
        <v>0</v>
      </c>
      <c r="H25" s="964">
        <f>SUM(E25:G25)</f>
        <v>0</v>
      </c>
      <c r="I25" s="471"/>
      <c r="J25" s="964">
        <f>J9-J14-'EDA N6-53 TPE'!L64</f>
        <v>0</v>
      </c>
      <c r="K25" s="964">
        <f>K9-K14-('EDA N6-53 TPE'!L72+'EDA N6-53 TPE'!L80)</f>
        <v>0</v>
      </c>
      <c r="L25" s="964">
        <f>L9-L14-('EDA N6-53 TPE'!L88+'EDA N6-53 TPE'!L96)</f>
        <v>0</v>
      </c>
      <c r="M25" s="964">
        <f>SUM(J25:L25)</f>
        <v>0</v>
      </c>
      <c r="N25" s="471"/>
      <c r="O25" s="964">
        <f>O9-O14-'EDA N6-53 TPE'!L113</f>
        <v>0</v>
      </c>
      <c r="P25" s="964">
        <f>P9-P14-('EDA N6-53 TPE'!L121+'EDA N6-53 TPE'!L129)</f>
        <v>0</v>
      </c>
      <c r="Q25" s="964">
        <f>Q9-Q14-('EDA N6-53 TPE'!L137+'EDA N6-53 TPE'!L145)</f>
        <v>0</v>
      </c>
      <c r="R25" s="964">
        <f>SUM(O25:Q25)</f>
        <v>0</v>
      </c>
    </row>
    <row r="26" spans="2:18" s="210" customFormat="1">
      <c r="B26" s="1652">
        <v>17</v>
      </c>
      <c r="C26" s="305" t="s">
        <v>326</v>
      </c>
      <c r="D26" s="312"/>
      <c r="E26" s="964">
        <f>E9+E10+E11+E12+E13-E14-E15-E16-E17-E18-E19-E20+E21+E22-E23</f>
        <v>0</v>
      </c>
      <c r="F26" s="964">
        <f t="shared" ref="F26:H26" si="3">F9+F10+F11+F12+F13-F14-F15-F16-F17-F18-F19-F20+F21+F22-F23</f>
        <v>0</v>
      </c>
      <c r="G26" s="964">
        <f t="shared" si="3"/>
        <v>0</v>
      </c>
      <c r="H26" s="964">
        <f t="shared" si="3"/>
        <v>0</v>
      </c>
      <c r="I26" s="471"/>
      <c r="J26" s="964">
        <f>J9+J10+J11+J12+J13-J14-J15-J16-J17-J18-J19-J20-J21+J22-J23</f>
        <v>0</v>
      </c>
      <c r="K26" s="964">
        <f>K9+K10+K11+K12+K13-K14-K15-K16-K17-K18-K19-K20-K21+K22-K23</f>
        <v>0</v>
      </c>
      <c r="L26" s="964">
        <f>L9+L10+L11+L12+L13-L14-L15-L16-L17-L18-L19-L20-L21+L22-L23</f>
        <v>0</v>
      </c>
      <c r="M26" s="964">
        <f>M9+M10+M11+M12+M13-M14-M15-M16-M17-M18-M19-M20-M21+M22-M23</f>
        <v>0</v>
      </c>
      <c r="N26" s="471"/>
      <c r="O26" s="964">
        <f>O9+O10+O11+O12+O13-O14-O15-O16-O17-O18-O19-O20-O21+O22-O23</f>
        <v>0</v>
      </c>
      <c r="P26" s="964">
        <f>P9+P10+P11+P12+P13-P14-P15-P16-P17-P18-P19-P20-P21+P22-P23</f>
        <v>0</v>
      </c>
      <c r="Q26" s="964">
        <f>Q9+Q10+Q11+Q12+Q13-Q14-Q15-Q16-Q17-Q18-Q19-Q20-Q21+Q22-Q23</f>
        <v>0</v>
      </c>
      <c r="R26" s="964">
        <f>R9+R10+R11+R12+R13-R14-R15-R16-R17-R18-R19-R20-R21+R22-R23</f>
        <v>0</v>
      </c>
    </row>
    <row r="27" spans="2:18" s="298" customFormat="1" ht="4.5" customHeight="1">
      <c r="B27" s="1651"/>
      <c r="C27" s="106"/>
      <c r="D27" s="311"/>
      <c r="E27" s="825"/>
      <c r="F27" s="825"/>
      <c r="G27" s="825"/>
      <c r="H27" s="825"/>
      <c r="I27" s="471"/>
      <c r="J27" s="825"/>
      <c r="K27" s="825"/>
      <c r="L27" s="825"/>
      <c r="M27" s="825"/>
      <c r="N27" s="471"/>
      <c r="O27" s="825"/>
      <c r="P27" s="825"/>
      <c r="Q27" s="825"/>
      <c r="R27" s="825"/>
    </row>
    <row r="28" spans="2:18" s="298" customFormat="1">
      <c r="B28" s="1650">
        <v>18</v>
      </c>
      <c r="C28" s="304" t="s">
        <v>309</v>
      </c>
      <c r="D28" s="311"/>
      <c r="E28" s="1415"/>
      <c r="F28" s="1415"/>
      <c r="G28" s="1415"/>
      <c r="H28" s="1231">
        <f>SUM(E28:G28)</f>
        <v>0</v>
      </c>
      <c r="I28" s="471"/>
      <c r="J28" s="1415"/>
      <c r="K28" s="1415"/>
      <c r="L28" s="1415"/>
      <c r="M28" s="1231">
        <f>SUM(J28:L28)</f>
        <v>0</v>
      </c>
      <c r="N28" s="471"/>
      <c r="O28" s="1415"/>
      <c r="P28" s="1415"/>
      <c r="Q28" s="1415"/>
      <c r="R28" s="1231">
        <f>SUM(O28:Q28)</f>
        <v>0</v>
      </c>
    </row>
    <row r="29" spans="2:18" s="298" customFormat="1">
      <c r="B29" s="1650">
        <v>19</v>
      </c>
      <c r="C29" s="304" t="s">
        <v>310</v>
      </c>
      <c r="D29" s="311"/>
      <c r="E29" s="1415"/>
      <c r="F29" s="1415"/>
      <c r="G29" s="1415"/>
      <c r="H29" s="1231">
        <f>SUM(E29:G29)</f>
        <v>0</v>
      </c>
      <c r="I29" s="471"/>
      <c r="J29" s="1415"/>
      <c r="K29" s="1415"/>
      <c r="L29" s="1415"/>
      <c r="M29" s="1231">
        <f>SUM(J29:L29)</f>
        <v>0</v>
      </c>
      <c r="N29" s="471"/>
      <c r="O29" s="1415"/>
      <c r="P29" s="1415"/>
      <c r="Q29" s="1415"/>
      <c r="R29" s="1231">
        <f>SUM(O29:Q29)</f>
        <v>0</v>
      </c>
    </row>
    <row r="30" spans="2:18" s="298" customFormat="1" ht="4.5" customHeight="1">
      <c r="B30" s="1651"/>
      <c r="C30" s="106"/>
      <c r="D30" s="311"/>
      <c r="E30" s="825"/>
      <c r="F30" s="825"/>
      <c r="G30" s="825"/>
      <c r="H30" s="825"/>
      <c r="I30" s="471"/>
      <c r="J30" s="825"/>
      <c r="K30" s="825"/>
      <c r="L30" s="825"/>
      <c r="M30" s="825"/>
      <c r="N30" s="471"/>
      <c r="O30" s="825"/>
      <c r="P30" s="825"/>
      <c r="Q30" s="825"/>
      <c r="R30" s="825"/>
    </row>
    <row r="31" spans="2:18" s="210" customFormat="1">
      <c r="B31" s="1652">
        <v>20</v>
      </c>
      <c r="C31" s="305" t="s">
        <v>327</v>
      </c>
      <c r="D31" s="312"/>
      <c r="E31" s="964">
        <f>E26-E28-E29</f>
        <v>0</v>
      </c>
      <c r="F31" s="964">
        <f>F26-F28-F29</f>
        <v>0</v>
      </c>
      <c r="G31" s="964">
        <f>G26-G28-G29</f>
        <v>0</v>
      </c>
      <c r="H31" s="964">
        <f>H26-H28-H29</f>
        <v>0</v>
      </c>
      <c r="I31" s="471"/>
      <c r="J31" s="964">
        <f>J26-J28-J29</f>
        <v>0</v>
      </c>
      <c r="K31" s="964">
        <f>K26-K28-K29</f>
        <v>0</v>
      </c>
      <c r="L31" s="964">
        <f>L26-L28-L29</f>
        <v>0</v>
      </c>
      <c r="M31" s="964">
        <f>M26-M28-M29</f>
        <v>0</v>
      </c>
      <c r="N31" s="471"/>
      <c r="O31" s="964">
        <f>O26-O28-O29</f>
        <v>0</v>
      </c>
      <c r="P31" s="964">
        <f>P26-P28-P29</f>
        <v>0</v>
      </c>
      <c r="Q31" s="964">
        <f>Q26-Q28-Q29</f>
        <v>0</v>
      </c>
      <c r="R31" s="964">
        <f>R26-R28-R29</f>
        <v>0</v>
      </c>
    </row>
    <row r="32" spans="2:18" s="298" customFormat="1" ht="4.5" customHeight="1">
      <c r="B32" s="1651"/>
      <c r="C32" s="106"/>
      <c r="D32" s="311"/>
      <c r="E32" s="825"/>
      <c r="F32" s="825"/>
      <c r="G32" s="825"/>
      <c r="H32" s="825"/>
      <c r="I32" s="471"/>
      <c r="J32" s="825"/>
      <c r="K32" s="825"/>
      <c r="L32" s="825"/>
      <c r="M32" s="825"/>
      <c r="N32" s="471"/>
      <c r="O32" s="825"/>
      <c r="P32" s="825"/>
      <c r="Q32" s="825"/>
      <c r="R32" s="825"/>
    </row>
    <row r="33" spans="2:18" s="298" customFormat="1">
      <c r="B33" s="1650">
        <v>21</v>
      </c>
      <c r="C33" s="304" t="s">
        <v>311</v>
      </c>
      <c r="D33" s="311"/>
      <c r="E33" s="1415"/>
      <c r="F33" s="1415"/>
      <c r="G33" s="1415"/>
      <c r="H33" s="1231">
        <f>SUM(E33:G33)</f>
        <v>0</v>
      </c>
      <c r="I33" s="471"/>
      <c r="J33" s="1415"/>
      <c r="K33" s="1415"/>
      <c r="L33" s="1415"/>
      <c r="M33" s="1231">
        <f>SUM(J33:L33)</f>
        <v>0</v>
      </c>
      <c r="N33" s="471"/>
      <c r="O33" s="1415"/>
      <c r="P33" s="1415"/>
      <c r="Q33" s="1415"/>
      <c r="R33" s="1231">
        <f>SUM(O33:Q33)</f>
        <v>0</v>
      </c>
    </row>
    <row r="34" spans="2:18" s="298" customFormat="1">
      <c r="B34" s="1650">
        <v>22</v>
      </c>
      <c r="C34" s="304" t="s">
        <v>312</v>
      </c>
      <c r="D34" s="311"/>
      <c r="E34" s="1415"/>
      <c r="F34" s="1415"/>
      <c r="G34" s="1415"/>
      <c r="H34" s="1231">
        <f>SUM(E34:G34)</f>
        <v>0</v>
      </c>
      <c r="I34" s="471"/>
      <c r="J34" s="1415"/>
      <c r="K34" s="1415"/>
      <c r="L34" s="1415"/>
      <c r="M34" s="1231">
        <f>SUM(J34:L34)</f>
        <v>0</v>
      </c>
      <c r="N34" s="471"/>
      <c r="O34" s="1415"/>
      <c r="P34" s="1415"/>
      <c r="Q34" s="1415"/>
      <c r="R34" s="1231">
        <f>SUM(O34:Q34)</f>
        <v>0</v>
      </c>
    </row>
    <row r="35" spans="2:18" s="298" customFormat="1" ht="4.5" customHeight="1">
      <c r="B35" s="1651"/>
      <c r="C35" s="106"/>
      <c r="D35" s="311"/>
      <c r="E35" s="825"/>
      <c r="F35" s="825"/>
      <c r="G35" s="825"/>
      <c r="H35" s="825"/>
      <c r="I35" s="471"/>
      <c r="J35" s="825"/>
      <c r="K35" s="825"/>
      <c r="L35" s="825"/>
      <c r="M35" s="825"/>
      <c r="N35" s="471"/>
      <c r="O35" s="825"/>
      <c r="P35" s="825"/>
      <c r="Q35" s="825"/>
      <c r="R35" s="825"/>
    </row>
    <row r="36" spans="2:18" s="210" customFormat="1">
      <c r="B36" s="1652">
        <v>23</v>
      </c>
      <c r="C36" s="305" t="s">
        <v>313</v>
      </c>
      <c r="D36" s="312"/>
      <c r="E36" s="964">
        <f>E31+E33-E34</f>
        <v>0</v>
      </c>
      <c r="F36" s="964">
        <f>F31+F33-F34</f>
        <v>0</v>
      </c>
      <c r="G36" s="964">
        <f>G31+G33-G34</f>
        <v>0</v>
      </c>
      <c r="H36" s="964">
        <f>H31+H33-H34</f>
        <v>0</v>
      </c>
      <c r="I36" s="471"/>
      <c r="J36" s="964">
        <f>J31+J33-J34</f>
        <v>0</v>
      </c>
      <c r="K36" s="964">
        <f>K31+K33-K34</f>
        <v>0</v>
      </c>
      <c r="L36" s="964">
        <f>L31+L33-L34</f>
        <v>0</v>
      </c>
      <c r="M36" s="964">
        <f>M31+M33-M34</f>
        <v>0</v>
      </c>
      <c r="N36" s="471"/>
      <c r="O36" s="964">
        <f>O31+O33-O34</f>
        <v>0</v>
      </c>
      <c r="P36" s="964">
        <f>P31+P33-P34</f>
        <v>0</v>
      </c>
      <c r="Q36" s="964">
        <f>Q31+Q33-Q34</f>
        <v>0</v>
      </c>
      <c r="R36" s="964">
        <f>R31+R33-R34</f>
        <v>0</v>
      </c>
    </row>
    <row r="37" spans="2:18" s="298" customFormat="1" ht="4.5" customHeight="1">
      <c r="B37" s="1651"/>
      <c r="C37" s="106"/>
      <c r="D37" s="311"/>
      <c r="E37" s="825"/>
      <c r="F37" s="825"/>
      <c r="G37" s="825"/>
      <c r="H37" s="825"/>
      <c r="I37" s="471"/>
      <c r="J37" s="825"/>
      <c r="K37" s="825"/>
      <c r="L37" s="825"/>
      <c r="M37" s="825"/>
      <c r="N37" s="471"/>
      <c r="O37" s="825"/>
      <c r="P37" s="825"/>
      <c r="Q37" s="825"/>
      <c r="R37" s="825"/>
    </row>
    <row r="38" spans="2:18" s="298" customFormat="1">
      <c r="B38" s="1650">
        <v>24</v>
      </c>
      <c r="C38" s="304" t="s">
        <v>296</v>
      </c>
      <c r="D38" s="311"/>
      <c r="E38" s="1415"/>
      <c r="F38" s="1415"/>
      <c r="G38" s="1415"/>
      <c r="H38" s="1231">
        <f>SUM(E38:G38)</f>
        <v>0</v>
      </c>
      <c r="I38" s="471"/>
      <c r="J38" s="1415"/>
      <c r="K38" s="1415"/>
      <c r="L38" s="1415"/>
      <c r="M38" s="1231">
        <f>SUM(J38:L38)</f>
        <v>0</v>
      </c>
      <c r="N38" s="471"/>
      <c r="O38" s="1415"/>
      <c r="P38" s="1415"/>
      <c r="Q38" s="1415"/>
      <c r="R38" s="1231">
        <f>SUM(O38:Q38)</f>
        <v>0</v>
      </c>
    </row>
    <row r="39" spans="2:18" s="298" customFormat="1" ht="4.5" customHeight="1">
      <c r="B39" s="1651"/>
      <c r="C39" s="106"/>
      <c r="D39" s="311"/>
      <c r="E39" s="825"/>
      <c r="F39" s="825"/>
      <c r="G39" s="825"/>
      <c r="H39" s="825"/>
      <c r="I39" s="471"/>
      <c r="J39" s="825"/>
      <c r="K39" s="825"/>
      <c r="L39" s="825"/>
      <c r="M39" s="825"/>
      <c r="N39" s="471"/>
      <c r="O39" s="825"/>
      <c r="P39" s="825"/>
      <c r="Q39" s="825"/>
      <c r="R39" s="825"/>
    </row>
    <row r="40" spans="2:18" s="210" customFormat="1">
      <c r="B40" s="1652">
        <v>25</v>
      </c>
      <c r="C40" s="305" t="s">
        <v>261</v>
      </c>
      <c r="D40" s="312"/>
      <c r="E40" s="964">
        <f>E36-E38</f>
        <v>0</v>
      </c>
      <c r="F40" s="964">
        <f>F36-F38</f>
        <v>0</v>
      </c>
      <c r="G40" s="964">
        <f>G36-G38</f>
        <v>0</v>
      </c>
      <c r="H40" s="964">
        <f>H36-H38</f>
        <v>0</v>
      </c>
      <c r="I40" s="471"/>
      <c r="J40" s="964">
        <f>J36-J38</f>
        <v>0</v>
      </c>
      <c r="K40" s="964">
        <f>K36-K38</f>
        <v>0</v>
      </c>
      <c r="L40" s="964">
        <f>L36-L38</f>
        <v>0</v>
      </c>
      <c r="M40" s="964">
        <f>M36-M38</f>
        <v>0</v>
      </c>
      <c r="N40" s="471"/>
      <c r="O40" s="964">
        <f>O36-O38</f>
        <v>0</v>
      </c>
      <c r="P40" s="964">
        <f>P36-P38</f>
        <v>0</v>
      </c>
      <c r="Q40" s="964">
        <f>Q36-Q38</f>
        <v>0</v>
      </c>
      <c r="R40" s="964">
        <f>R36-R38</f>
        <v>0</v>
      </c>
    </row>
    <row r="41" spans="2:18">
      <c r="B41" s="1648"/>
      <c r="C41" s="1226"/>
      <c r="D41" s="1648"/>
      <c r="E41" s="1226"/>
      <c r="F41" s="1226"/>
      <c r="G41" s="1226"/>
      <c r="H41" s="1626"/>
      <c r="J41" s="1226"/>
      <c r="K41" s="1226"/>
      <c r="L41" s="1226"/>
      <c r="M41" s="1626"/>
      <c r="O41" s="1226"/>
      <c r="P41" s="1226"/>
      <c r="Q41" s="1226"/>
      <c r="R41" s="1626"/>
    </row>
    <row r="42" spans="2:18">
      <c r="R42" s="1127" t="s">
        <v>169</v>
      </c>
    </row>
    <row r="43" spans="2:18">
      <c r="B43" s="3351" t="s">
        <v>45</v>
      </c>
      <c r="C43" s="946" t="s">
        <v>364</v>
      </c>
      <c r="D43" s="472"/>
      <c r="E43" s="523">
        <f>E44+E46-E45</f>
        <v>0</v>
      </c>
      <c r="F43" s="523">
        <f>F44+F46-F45</f>
        <v>0</v>
      </c>
      <c r="G43" s="523">
        <f>G44+G46-G45</f>
        <v>0</v>
      </c>
      <c r="H43" s="523">
        <f>H44+H46-H45</f>
        <v>0</v>
      </c>
      <c r="J43" s="523">
        <f>J44+J46-J45</f>
        <v>0</v>
      </c>
      <c r="K43" s="523">
        <f>K44+K46-K45</f>
        <v>0</v>
      </c>
      <c r="L43" s="523">
        <f>L44+L46-L45</f>
        <v>0</v>
      </c>
      <c r="M43" s="523">
        <f>M44+M46-M45</f>
        <v>0</v>
      </c>
      <c r="O43" s="523">
        <f>O44+O46-O45</f>
        <v>0</v>
      </c>
      <c r="P43" s="523">
        <f>P44+P46-P45</f>
        <v>0</v>
      </c>
      <c r="Q43" s="523">
        <f>Q44+Q46-Q45</f>
        <v>0</v>
      </c>
      <c r="R43" s="523">
        <f>R44+R46-R45</f>
        <v>0</v>
      </c>
    </row>
    <row r="44" spans="2:18">
      <c r="B44" s="3125"/>
      <c r="C44" s="954" t="s">
        <v>365</v>
      </c>
      <c r="E44" s="956"/>
      <c r="F44" s="956"/>
      <c r="G44" s="956"/>
      <c r="H44" s="524">
        <f>SUM(E44:G44)</f>
        <v>0</v>
      </c>
      <c r="J44" s="956"/>
      <c r="K44" s="956"/>
      <c r="L44" s="956"/>
      <c r="M44" s="524">
        <f>SUM(J44:L44)</f>
        <v>0</v>
      </c>
      <c r="O44" s="956"/>
      <c r="P44" s="956"/>
      <c r="Q44" s="956"/>
      <c r="R44" s="524">
        <f>SUM(O44:Q44)</f>
        <v>0</v>
      </c>
    </row>
    <row r="45" spans="2:18">
      <c r="B45" s="3125"/>
      <c r="C45" s="957" t="s">
        <v>366</v>
      </c>
      <c r="E45" s="941"/>
      <c r="F45" s="941"/>
      <c r="G45" s="941"/>
      <c r="H45" s="525">
        <f>SUM(E45:G45)</f>
        <v>0</v>
      </c>
      <c r="J45" s="941"/>
      <c r="K45" s="941"/>
      <c r="L45" s="941"/>
      <c r="M45" s="525">
        <f>SUM(J45:L45)</f>
        <v>0</v>
      </c>
      <c r="O45" s="941"/>
      <c r="P45" s="941"/>
      <c r="Q45" s="941"/>
      <c r="R45" s="525">
        <f>SUM(O45:Q45)</f>
        <v>0</v>
      </c>
    </row>
    <row r="46" spans="2:18">
      <c r="B46" s="3125"/>
      <c r="C46" s="555" t="s">
        <v>367</v>
      </c>
      <c r="E46" s="942"/>
      <c r="F46" s="942"/>
      <c r="G46" s="942"/>
      <c r="H46" s="526">
        <f>SUM(E46:G46)</f>
        <v>0</v>
      </c>
      <c r="J46" s="942"/>
      <c r="K46" s="942"/>
      <c r="L46" s="942"/>
      <c r="M46" s="526">
        <f>SUM(J46:L46)</f>
        <v>0</v>
      </c>
      <c r="O46" s="942"/>
      <c r="P46" s="942"/>
      <c r="Q46" s="942"/>
      <c r="R46" s="526">
        <f>SUM(O46:Q46)</f>
        <v>0</v>
      </c>
    </row>
    <row r="47" spans="2:18">
      <c r="B47" s="3125"/>
      <c r="C47" s="946" t="s">
        <v>369</v>
      </c>
      <c r="E47" s="523">
        <f>SUM(E48:E49)</f>
        <v>0</v>
      </c>
      <c r="F47" s="523">
        <f>SUM(F48:F49)</f>
        <v>0</v>
      </c>
      <c r="G47" s="523">
        <f>SUM(G48:G49)</f>
        <v>0</v>
      </c>
      <c r="H47" s="523">
        <f>SUM(H48:H49)</f>
        <v>0</v>
      </c>
      <c r="J47" s="523">
        <f>SUM(J48:J49)</f>
        <v>0</v>
      </c>
      <c r="K47" s="523">
        <f>SUM(K48:K49)</f>
        <v>0</v>
      </c>
      <c r="L47" s="523">
        <f>SUM(L48:L49)</f>
        <v>0</v>
      </c>
      <c r="M47" s="523">
        <f>SUM(M48:M49)</f>
        <v>0</v>
      </c>
      <c r="O47" s="523">
        <f>SUM(O48:O49)</f>
        <v>0</v>
      </c>
      <c r="P47" s="523">
        <f>SUM(P48:P49)</f>
        <v>0</v>
      </c>
      <c r="Q47" s="523">
        <f>SUM(Q48:Q49)</f>
        <v>0</v>
      </c>
      <c r="R47" s="523">
        <f>SUM(R48:R49)</f>
        <v>0</v>
      </c>
    </row>
    <row r="48" spans="2:18">
      <c r="B48" s="3125"/>
      <c r="C48" s="1653" t="s">
        <v>384</v>
      </c>
      <c r="E48" s="941"/>
      <c r="F48" s="941"/>
      <c r="G48" s="941"/>
      <c r="H48" s="525">
        <f>SUM(E48:G48)</f>
        <v>0</v>
      </c>
      <c r="J48" s="941"/>
      <c r="K48" s="941"/>
      <c r="L48" s="941"/>
      <c r="M48" s="525">
        <f>SUM(J48:L48)</f>
        <v>0</v>
      </c>
      <c r="O48" s="941"/>
      <c r="P48" s="941"/>
      <c r="Q48" s="941"/>
      <c r="R48" s="525">
        <f>SUM(O48:Q48)</f>
        <v>0</v>
      </c>
    </row>
    <row r="49" spans="2:18">
      <c r="B49" s="3125"/>
      <c r="C49" s="574" t="s">
        <v>368</v>
      </c>
      <c r="E49" s="941"/>
      <c r="F49" s="941"/>
      <c r="G49" s="941"/>
      <c r="H49" s="525">
        <f>SUM(E49:G49)</f>
        <v>0</v>
      </c>
      <c r="J49" s="941"/>
      <c r="K49" s="941"/>
      <c r="L49" s="941"/>
      <c r="M49" s="525">
        <f>SUM(J49:L49)</f>
        <v>0</v>
      </c>
      <c r="O49" s="941"/>
      <c r="P49" s="941"/>
      <c r="Q49" s="941"/>
      <c r="R49" s="525">
        <f>SUM(O49:Q49)</f>
        <v>0</v>
      </c>
    </row>
    <row r="50" spans="2:18">
      <c r="B50" s="3125"/>
      <c r="C50" s="946" t="s">
        <v>370</v>
      </c>
      <c r="E50" s="523">
        <f>SUM(E51:E53)</f>
        <v>0</v>
      </c>
      <c r="F50" s="523">
        <f>SUM(F51:F53)</f>
        <v>0</v>
      </c>
      <c r="G50" s="523">
        <f>SUM(G51:G53)</f>
        <v>0</v>
      </c>
      <c r="H50" s="523">
        <f>SUM(H51:H53)</f>
        <v>0</v>
      </c>
      <c r="J50" s="523">
        <f>SUM(J51:J53)</f>
        <v>0</v>
      </c>
      <c r="K50" s="523">
        <f>SUM(K51:K53)</f>
        <v>0</v>
      </c>
      <c r="L50" s="523">
        <f>SUM(L51:L53)</f>
        <v>0</v>
      </c>
      <c r="M50" s="523">
        <f>SUM(M51:M53)</f>
        <v>0</v>
      </c>
      <c r="O50" s="523">
        <f>SUM(O51:O53)</f>
        <v>0</v>
      </c>
      <c r="P50" s="523">
        <f>SUM(P51:P53)</f>
        <v>0</v>
      </c>
      <c r="Q50" s="523">
        <f>SUM(Q51:Q53)</f>
        <v>0</v>
      </c>
      <c r="R50" s="523">
        <f>SUM(R51:R53)</f>
        <v>0</v>
      </c>
    </row>
    <row r="51" spans="2:18">
      <c r="B51" s="3125"/>
      <c r="C51" s="1653" t="s">
        <v>385</v>
      </c>
      <c r="E51" s="941"/>
      <c r="F51" s="941"/>
      <c r="G51" s="941"/>
      <c r="H51" s="525">
        <f>SUM(E51:G51)</f>
        <v>0</v>
      </c>
      <c r="J51" s="941"/>
      <c r="K51" s="941"/>
      <c r="L51" s="941"/>
      <c r="M51" s="525">
        <f>SUM(J51:L51)</f>
        <v>0</v>
      </c>
      <c r="O51" s="941"/>
      <c r="P51" s="941"/>
      <c r="Q51" s="941"/>
      <c r="R51" s="525">
        <f>SUM(O51:Q51)</f>
        <v>0</v>
      </c>
    </row>
    <row r="52" spans="2:18">
      <c r="B52" s="3125"/>
      <c r="C52" s="957" t="s">
        <v>386</v>
      </c>
      <c r="E52" s="941"/>
      <c r="F52" s="941"/>
      <c r="G52" s="941"/>
      <c r="H52" s="525">
        <f>SUM(E52:G52)</f>
        <v>0</v>
      </c>
      <c r="J52" s="941"/>
      <c r="K52" s="941"/>
      <c r="L52" s="941"/>
      <c r="M52" s="525">
        <f>SUM(J52:L52)</f>
        <v>0</v>
      </c>
      <c r="O52" s="941"/>
      <c r="P52" s="941"/>
      <c r="Q52" s="941"/>
      <c r="R52" s="525">
        <f>SUM(O52:Q52)</f>
        <v>0</v>
      </c>
    </row>
    <row r="53" spans="2:18">
      <c r="B53" s="3216"/>
      <c r="C53" s="574" t="s">
        <v>387</v>
      </c>
      <c r="E53" s="942"/>
      <c r="F53" s="942"/>
      <c r="G53" s="942"/>
      <c r="H53" s="526">
        <f>SUM(E53:G53)</f>
        <v>0</v>
      </c>
      <c r="J53" s="942"/>
      <c r="K53" s="942"/>
      <c r="L53" s="942"/>
      <c r="M53" s="526">
        <f>SUM(J53:L53)</f>
        <v>0</v>
      </c>
      <c r="O53" s="942"/>
      <c r="P53" s="942"/>
      <c r="Q53" s="942"/>
      <c r="R53" s="526">
        <f>SUM(O53:Q53)</f>
        <v>0</v>
      </c>
    </row>
  </sheetData>
  <mergeCells count="5">
    <mergeCell ref="B3:R3"/>
    <mergeCell ref="E6:H6"/>
    <mergeCell ref="J6:M6"/>
    <mergeCell ref="O6:R6"/>
    <mergeCell ref="B43:B53"/>
  </mergeCells>
  <hyperlinks>
    <hyperlink ref="A1" location="ÍNDICE!B2" display="Indíce"/>
  </hyperlinks>
  <printOptions horizontalCentered="1"/>
  <pageMargins left="0.11811023622047245" right="0.11811023622047245" top="0.74803149606299213" bottom="0.74803149606299213" header="0.31496062992125984" footer="0.31496062992125984"/>
  <pageSetup paperSize="9" scale="62" orientation="landscape" r:id="rId1"/>
  <ignoredErrors>
    <ignoredError sqref="H47 H50" formula="1"/>
    <ignoredError sqref="M47:R50" evalError="1" formula="1"/>
    <ignoredError sqref="M12:N12 M53:N53 J47:L50 M9:N9 M10:N10 M11:N11 M19:N20 M13:N13 M14:N14 M15:N15 M16:N16 M17:N17 M18:N18 J24:R27 M21:N21 M22:N22 M23:N23 J30:R32 M28:N28 J35:R37 M33:N33 M34:N34 M46:N46 M44:N44 M45:N45 R9 R10 R11 R13 R14 R15 R16 R17 R18 R21 R22 R23 R28 R33 R34 R44 R45 R46 J39:R43 M38:N38 R38 M51:N51 M52:N52 R51 R52 M29:N29 R12 R19:R20 R29 R53" evalError="1"/>
  </ignoredErrors>
</worksheet>
</file>

<file path=xl/worksheets/sheet7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tint="-0.499984740745262"/>
    <pageSetUpPr fitToPage="1"/>
  </sheetPr>
  <dimension ref="A1:H36"/>
  <sheetViews>
    <sheetView showGridLines="0" zoomScale="80" zoomScaleNormal="80" workbookViewId="0">
      <selection activeCell="B4" sqref="B4"/>
    </sheetView>
  </sheetViews>
  <sheetFormatPr defaultColWidth="9.140625" defaultRowHeight="12.75"/>
  <cols>
    <col min="1" max="1" width="6.42578125" style="701" customWidth="1"/>
    <col min="2" max="2" width="16.140625" style="701" customWidth="1"/>
    <col min="3" max="3" width="89.42578125" style="701" customWidth="1"/>
    <col min="4" max="4" width="16.85546875" style="703" customWidth="1"/>
    <col min="5" max="5" width="17" style="703" customWidth="1"/>
    <col min="6" max="6" width="16.42578125" style="703" customWidth="1"/>
    <col min="7" max="7" width="18.28515625" style="703" customWidth="1"/>
    <col min="8" max="8" width="49" style="701" customWidth="1"/>
    <col min="9" max="16384" width="9.140625" style="701"/>
  </cols>
  <sheetData>
    <row r="1" spans="1:8" ht="15.75">
      <c r="A1" s="400" t="s">
        <v>814</v>
      </c>
      <c r="C1" s="702"/>
    </row>
    <row r="2" spans="1:8" ht="18.75" customHeight="1"/>
    <row r="3" spans="1:8" s="2871" customFormat="1" ht="25.5" customHeight="1">
      <c r="B3" s="3352" t="s">
        <v>1385</v>
      </c>
      <c r="C3" s="3352"/>
      <c r="D3" s="3352"/>
      <c r="E3" s="3352"/>
      <c r="F3" s="3352"/>
      <c r="G3" s="3352"/>
      <c r="H3" s="3352"/>
    </row>
    <row r="4" spans="1:8" ht="15.75">
      <c r="B4" s="751" t="s">
        <v>194</v>
      </c>
      <c r="C4" s="750" t="str">
        <f>+Introdução!E26</f>
        <v>t-2</v>
      </c>
      <c r="D4" s="704"/>
      <c r="E4" s="704"/>
      <c r="F4" s="704"/>
      <c r="G4" s="704"/>
      <c r="H4" s="704"/>
    </row>
    <row r="5" spans="1:8" ht="14.25">
      <c r="F5" s="3353" t="s">
        <v>491</v>
      </c>
      <c r="G5" s="3353"/>
    </row>
    <row r="6" spans="1:8" ht="25.5" customHeight="1">
      <c r="B6" s="705"/>
      <c r="C6" s="705"/>
      <c r="D6" s="706" t="s">
        <v>492</v>
      </c>
      <c r="E6" s="707" t="s">
        <v>73</v>
      </c>
      <c r="F6" s="707" t="s">
        <v>74</v>
      </c>
      <c r="G6" s="706" t="s">
        <v>88</v>
      </c>
      <c r="H6" s="708" t="s">
        <v>493</v>
      </c>
    </row>
    <row r="7" spans="1:8" ht="3.75" customHeight="1">
      <c r="D7" s="709"/>
      <c r="E7" s="709"/>
      <c r="F7" s="709"/>
      <c r="G7" s="710"/>
    </row>
    <row r="8" spans="1:8" ht="25.5">
      <c r="B8" s="711">
        <v>1</v>
      </c>
      <c r="C8" s="712" t="s">
        <v>808</v>
      </c>
      <c r="D8" s="843">
        <f>+'EDA_N6-01_AEEGS Ajustamento'!E26</f>
        <v>0</v>
      </c>
      <c r="E8" s="843">
        <f>+'EDA N6-18 DEE Ajustamento'!F60+'EDA N6-18 DEE Ajustamento'!F102</f>
        <v>0</v>
      </c>
      <c r="F8" s="843">
        <f>+'EDA N6-32 CEE Ajustamento'!F56+'EDA N6-32 CEE Ajustamento'!F94</f>
        <v>0</v>
      </c>
      <c r="G8" s="1114">
        <f>SUM(D8:F8)</f>
        <v>0</v>
      </c>
      <c r="H8" s="713" t="str">
        <f>CONCATENATE("Produto das quantidades reais com as tarifas aditivas, em vigor em ",C4)</f>
        <v>Produto das quantidades reais com as tarifas aditivas, em vigor em t-2</v>
      </c>
    </row>
    <row r="9" spans="1:8" ht="30" customHeight="1">
      <c r="B9" s="714">
        <v>2</v>
      </c>
      <c r="C9" s="715" t="s">
        <v>497</v>
      </c>
      <c r="D9" s="844">
        <f>+'EDA_N6-01_AEEGS Ajustamento'!E28</f>
        <v>0</v>
      </c>
      <c r="E9" s="844">
        <f>+'EDA N6-18 DEE Ajustamento'!F62+'EDA N6-18 DEE Ajustamento'!F104</f>
        <v>0</v>
      </c>
      <c r="F9" s="844">
        <f>+'EDA N6-32 CEE Ajustamento'!F58+'EDA N6-32 CEE Ajustamento'!F96</f>
        <v>0</v>
      </c>
      <c r="G9" s="1115">
        <f>SUM(D9:F9)</f>
        <v>0</v>
      </c>
      <c r="H9" s="716"/>
    </row>
    <row r="10" spans="1:8" ht="30" customHeight="1">
      <c r="B10" s="717">
        <v>3</v>
      </c>
      <c r="C10" s="718" t="s">
        <v>498</v>
      </c>
      <c r="D10" s="1119">
        <f>+'EDA_N6-01_AEEGS Ajustamento'!E30</f>
        <v>0</v>
      </c>
      <c r="E10" s="1120">
        <f>+'EDA N6-18 DEE Ajustamento'!F64+'EDA N6-18 DEE Ajustamento'!F106</f>
        <v>0</v>
      </c>
      <c r="F10" s="1120">
        <f>+'EDA N6-32 CEE Ajustamento'!F60+'EDA N6-32 CEE Ajustamento'!F98</f>
        <v>0</v>
      </c>
      <c r="G10" s="1116">
        <f>SUM(D10:F10)</f>
        <v>0</v>
      </c>
      <c r="H10" s="719"/>
    </row>
    <row r="11" spans="1:8" ht="30" customHeight="1">
      <c r="B11" s="720">
        <v>4</v>
      </c>
      <c r="C11" s="721" t="s">
        <v>499</v>
      </c>
      <c r="D11" s="1892">
        <f>+'EDA_N6-01_AEEGS Ajustamento'!E34</f>
        <v>0</v>
      </c>
      <c r="E11" s="1584"/>
      <c r="F11" s="1584"/>
      <c r="G11" s="1115">
        <f>SUM(D11:F11)</f>
        <v>0</v>
      </c>
      <c r="H11" s="722"/>
    </row>
    <row r="12" spans="1:8" ht="30" customHeight="1">
      <c r="B12" s="723" t="s">
        <v>500</v>
      </c>
      <c r="C12" s="724" t="s">
        <v>809</v>
      </c>
      <c r="D12" s="1113">
        <f>+D8+D9+D10-D11</f>
        <v>0</v>
      </c>
      <c r="E12" s="1113">
        <f>+E8+E9+E10</f>
        <v>0</v>
      </c>
      <c r="F12" s="1113">
        <f>+F8+F9+F10</f>
        <v>0</v>
      </c>
      <c r="G12" s="1115">
        <f>+G8+G9+G10-G11</f>
        <v>0</v>
      </c>
      <c r="H12" s="705"/>
    </row>
    <row r="13" spans="1:8" ht="5.25" customHeight="1">
      <c r="C13" s="725"/>
      <c r="D13" s="796"/>
      <c r="E13" s="796"/>
      <c r="F13" s="796"/>
      <c r="G13" s="796"/>
    </row>
    <row r="14" spans="1:8" ht="30" customHeight="1">
      <c r="B14" s="723">
        <v>6</v>
      </c>
      <c r="C14" s="726" t="s">
        <v>502</v>
      </c>
      <c r="D14" s="1118">
        <f>+'EDA_N6-01_AEEGS Ajustamento'!E24</f>
        <v>0</v>
      </c>
      <c r="E14" s="1118">
        <f>+'EDA N6-18 DEE Ajustamento'!F26</f>
        <v>0</v>
      </c>
      <c r="F14" s="1118">
        <f>+'EDA N6-32 CEE Ajustamento'!F26</f>
        <v>0</v>
      </c>
      <c r="G14" s="1113">
        <f>SUM(D14:F14)</f>
        <v>0</v>
      </c>
      <c r="H14" s="726" t="s">
        <v>501</v>
      </c>
    </row>
    <row r="15" spans="1:8" ht="5.25" customHeight="1">
      <c r="D15" s="795"/>
      <c r="E15" s="795"/>
      <c r="F15" s="795"/>
      <c r="G15" s="796"/>
    </row>
    <row r="16" spans="1:8" ht="30.75" customHeight="1">
      <c r="B16" s="723">
        <v>7</v>
      </c>
      <c r="C16" s="727" t="s">
        <v>503</v>
      </c>
      <c r="D16" s="845">
        <f>+'EDA_N6-01_AEEGS Ajustamento'!E33</f>
        <v>0</v>
      </c>
      <c r="E16" s="1585"/>
      <c r="F16" s="1585"/>
      <c r="G16" s="1113">
        <f>+D16</f>
        <v>0</v>
      </c>
      <c r="H16" s="705"/>
    </row>
    <row r="17" spans="2:8" ht="5.25" customHeight="1">
      <c r="D17" s="797"/>
      <c r="E17" s="795"/>
      <c r="F17" s="795"/>
      <c r="G17" s="796"/>
    </row>
    <row r="18" spans="2:8" ht="30" customHeight="1">
      <c r="B18" s="723" t="s">
        <v>504</v>
      </c>
      <c r="C18" s="728" t="e">
        <f>CONCATENATE("Ajustamento em ",C4+2," dos proveitos relativos a ",C4," (s/ juros)")</f>
        <v>#VALUE!</v>
      </c>
      <c r="D18" s="850">
        <f>+D12-D14+D16</f>
        <v>0</v>
      </c>
      <c r="E18" s="1582">
        <f>+E12-E14+E16</f>
        <v>0</v>
      </c>
      <c r="F18" s="850">
        <f>+F12-F14+F16</f>
        <v>0</v>
      </c>
      <c r="G18" s="1582">
        <f>+G12-G14+G16</f>
        <v>0</v>
      </c>
      <c r="H18" s="705"/>
    </row>
    <row r="19" spans="2:8" ht="30" hidden="1" customHeight="1">
      <c r="B19" s="765" t="s">
        <v>505</v>
      </c>
      <c r="C19" s="729"/>
      <c r="D19" s="730">
        <f>D22+0.005</f>
        <v>5.2440000000000001E-2</v>
      </c>
      <c r="E19" s="846">
        <f>+D19</f>
        <v>5.2440000000000001E-2</v>
      </c>
      <c r="F19" s="846">
        <f>+D19</f>
        <v>5.2440000000000001E-2</v>
      </c>
      <c r="G19" s="1117">
        <f>+D19</f>
        <v>5.2440000000000001E-2</v>
      </c>
      <c r="H19" s="731"/>
    </row>
    <row r="20" spans="2:8" ht="30" hidden="1" customHeight="1">
      <c r="B20" s="720" t="s">
        <v>506</v>
      </c>
      <c r="C20" s="732" t="e">
        <f>+C18</f>
        <v>#VALUE!</v>
      </c>
      <c r="D20" s="733">
        <f>+D18*(1+(D19))^2</f>
        <v>0</v>
      </c>
      <c r="E20" s="847">
        <f>+E18*(1+(E19))^2</f>
        <v>0</v>
      </c>
      <c r="F20" s="847">
        <f>+F18*(1+(F19))^2</f>
        <v>0</v>
      </c>
      <c r="G20" s="798">
        <f>SUM(D20:F20)</f>
        <v>0</v>
      </c>
      <c r="H20" s="734"/>
    </row>
    <row r="21" spans="2:8" ht="18" hidden="1" customHeight="1">
      <c r="B21" s="747"/>
      <c r="C21" s="735" t="s">
        <v>507</v>
      </c>
      <c r="D21" s="736">
        <f>+D18*((1+D19)^2-1)</f>
        <v>0</v>
      </c>
      <c r="E21" s="848">
        <f>+E18*((1+E19)^2-1)</f>
        <v>0</v>
      </c>
      <c r="F21" s="848">
        <f>+F18*((1+F19)^2-1)</f>
        <v>0</v>
      </c>
      <c r="G21" s="736">
        <f>+G18-G20</f>
        <v>0</v>
      </c>
      <c r="H21" s="737"/>
    </row>
    <row r="22" spans="2:8" ht="30" hidden="1" customHeight="1">
      <c r="B22" s="747"/>
      <c r="C22" s="738" t="s">
        <v>508</v>
      </c>
      <c r="D22" s="739">
        <v>4.7440000000000003E-2</v>
      </c>
      <c r="E22" s="741"/>
      <c r="F22" s="741"/>
      <c r="G22" s="740"/>
      <c r="H22" s="731"/>
    </row>
    <row r="23" spans="2:8" ht="5.25" customHeight="1">
      <c r="B23" s="747"/>
      <c r="C23" s="742"/>
      <c r="D23" s="743"/>
      <c r="E23" s="741"/>
      <c r="F23" s="741"/>
      <c r="G23" s="740"/>
      <c r="H23" s="731"/>
    </row>
    <row r="24" spans="2:8" ht="30" customHeight="1">
      <c r="B24" s="723">
        <v>9</v>
      </c>
      <c r="C24" s="744" t="str">
        <f>CONCATENATE("Juros ",C4)</f>
        <v>Juros t-2</v>
      </c>
      <c r="D24" s="851">
        <f>+'EDA_N6-01_AEEGS Ajustamento'!E56</f>
        <v>0</v>
      </c>
      <c r="E24" s="849">
        <f>+'EDA N6-18 DEE Ajustamento'!F125+'EDA N6-18 DEE Ajustamento'!F129</f>
        <v>0</v>
      </c>
      <c r="F24" s="849">
        <f>+'EDA N6-32 CEE Ajustamento'!F116+'EDA N6-32 CEE Ajustamento'!F120</f>
        <v>0</v>
      </c>
      <c r="G24" s="1113">
        <f>+D24+E24+F24</f>
        <v>0</v>
      </c>
      <c r="H24" s="745"/>
    </row>
    <row r="25" spans="2:8" ht="3.75" customHeight="1">
      <c r="B25" s="747"/>
      <c r="C25" s="746"/>
      <c r="D25" s="740"/>
      <c r="E25" s="741"/>
      <c r="F25" s="741"/>
      <c r="G25" s="740"/>
      <c r="H25" s="737"/>
    </row>
    <row r="26" spans="2:8" ht="30" customHeight="1">
      <c r="B26" s="723">
        <v>10</v>
      </c>
      <c r="C26" s="744" t="e">
        <f>CONCATENATE("Juros ",C4+1)</f>
        <v>#VALUE!</v>
      </c>
      <c r="D26" s="851">
        <f>+'EDA_N6-01_AEEGS Ajustamento'!E58</f>
        <v>0</v>
      </c>
      <c r="E26" s="849">
        <f>+'EDA N6-18 DEE Ajustamento'!F126+'EDA N6-18 DEE Ajustamento'!F130</f>
        <v>0</v>
      </c>
      <c r="F26" s="849">
        <f>+'EDA N6-32 CEE Ajustamento'!F117+'EDA N6-32 CEE Ajustamento'!F121</f>
        <v>0</v>
      </c>
      <c r="G26" s="1113">
        <f>+D26+E26+F26</f>
        <v>0</v>
      </c>
      <c r="H26" s="745"/>
    </row>
    <row r="27" spans="2:8" ht="3.75" customHeight="1">
      <c r="B27" s="747"/>
      <c r="C27" s="746"/>
      <c r="D27" s="740"/>
      <c r="E27" s="741"/>
      <c r="F27" s="741"/>
      <c r="G27" s="740"/>
      <c r="H27" s="737"/>
    </row>
    <row r="28" spans="2:8" ht="30" customHeight="1">
      <c r="B28" s="723">
        <v>11</v>
      </c>
      <c r="C28" s="728" t="e">
        <f>CONCATENATE("Ajustamento em ",C4+2," dos proveitos relativos a ",C4," (c/ juros)")</f>
        <v>#VALUE!</v>
      </c>
      <c r="D28" s="1583">
        <f>+D18+D24+D26</f>
        <v>0</v>
      </c>
      <c r="E28" s="1583">
        <f>+E18+E24+E26</f>
        <v>0</v>
      </c>
      <c r="F28" s="1583">
        <f>+F18+F24+F26</f>
        <v>0</v>
      </c>
      <c r="G28" s="1582">
        <f>+D28+E28+F28</f>
        <v>0</v>
      </c>
      <c r="H28" s="745"/>
    </row>
    <row r="29" spans="2:8" ht="3.75" customHeight="1">
      <c r="B29" s="747"/>
      <c r="C29" s="746"/>
      <c r="D29" s="740"/>
      <c r="E29" s="741"/>
      <c r="F29" s="741"/>
      <c r="G29" s="740"/>
      <c r="H29" s="737"/>
    </row>
    <row r="30" spans="2:8" ht="30" customHeight="1">
      <c r="B30" s="723">
        <v>12</v>
      </c>
      <c r="C30" s="726" t="s">
        <v>763</v>
      </c>
      <c r="D30" s="1800">
        <f>'EDA_N6-01_AEEGS Ajustamento'!E46</f>
        <v>0</v>
      </c>
      <c r="E30" s="1801">
        <f>'EDA N6-18 DEE Ajustamento'!F116</f>
        <v>0</v>
      </c>
      <c r="F30" s="1801">
        <f>'EDA N6-32 CEE Ajustamento'!F108</f>
        <v>0</v>
      </c>
      <c r="G30" s="1118">
        <f>+D30+E30+F30</f>
        <v>0</v>
      </c>
      <c r="H30" s="745"/>
    </row>
    <row r="31" spans="2:8" ht="3.75" customHeight="1">
      <c r="B31" s="747"/>
      <c r="C31" s="1802"/>
      <c r="D31" s="1803"/>
      <c r="E31" s="1804"/>
      <c r="F31" s="1804"/>
      <c r="G31" s="1803"/>
      <c r="H31" s="737"/>
    </row>
    <row r="32" spans="2:8" ht="30" customHeight="1">
      <c r="B32" s="723">
        <v>13</v>
      </c>
      <c r="C32" s="726" t="s">
        <v>764</v>
      </c>
      <c r="D32" s="1800">
        <f>'EDA_N6-01_AEEGS Ajustamento'!E47</f>
        <v>0</v>
      </c>
      <c r="E32" s="1801">
        <f>'EDA N6-18 DEE Ajustamento'!F117</f>
        <v>0</v>
      </c>
      <c r="F32" s="1801">
        <f>'EDA N6-32 CEE Ajustamento'!F109</f>
        <v>0</v>
      </c>
      <c r="G32" s="1118">
        <f>+D32+E32+F32</f>
        <v>0</v>
      </c>
      <c r="H32" s="745"/>
    </row>
    <row r="33" spans="2:8" ht="3.75" customHeight="1">
      <c r="B33" s="747"/>
      <c r="C33" s="746"/>
      <c r="D33" s="740"/>
      <c r="E33" s="741"/>
      <c r="F33" s="741"/>
      <c r="G33" s="740"/>
      <c r="H33" s="737"/>
    </row>
    <row r="34" spans="2:8" ht="30" customHeight="1">
      <c r="B34" s="723">
        <v>14</v>
      </c>
      <c r="C34" s="728" t="s">
        <v>762</v>
      </c>
      <c r="D34" s="1583">
        <f>D28+D30+D32</f>
        <v>0</v>
      </c>
      <c r="E34" s="1583">
        <f t="shared" ref="E34:G34" si="0">E28+E30+E32</f>
        <v>0</v>
      </c>
      <c r="F34" s="1583">
        <f t="shared" si="0"/>
        <v>0</v>
      </c>
      <c r="G34" s="1795">
        <f t="shared" si="0"/>
        <v>0</v>
      </c>
      <c r="H34" s="745"/>
    </row>
    <row r="35" spans="2:8">
      <c r="C35" s="1478" t="s">
        <v>146</v>
      </c>
    </row>
    <row r="36" spans="2:8">
      <c r="C36" s="771"/>
    </row>
  </sheetData>
  <mergeCells count="2">
    <mergeCell ref="B3:H3"/>
    <mergeCell ref="F5:G5"/>
  </mergeCells>
  <hyperlinks>
    <hyperlink ref="A1" location="ÍNDICE!B2" display="Indíce"/>
  </hyperlinks>
  <printOptions horizontalCentered="1"/>
  <pageMargins left="0.15748031496062992" right="0.15748031496062992" top="0.31496062992125984" bottom="0.35433070866141736" header="0" footer="0"/>
  <pageSetup paperSize="9" scale="64" orientation="landscape" r:id="rId1"/>
  <headerFooter alignWithMargins="0"/>
  <legacy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pageSetUpPr fitToPage="1"/>
  </sheetPr>
  <dimension ref="A1:O89"/>
  <sheetViews>
    <sheetView showGridLines="0" zoomScale="80" zoomScaleNormal="80" workbookViewId="0">
      <selection activeCell="J6" sqref="J6:N76"/>
    </sheetView>
  </sheetViews>
  <sheetFormatPr defaultColWidth="8.85546875" defaultRowHeight="15"/>
  <cols>
    <col min="1" max="2" width="1.42578125" style="2261" customWidth="1"/>
    <col min="3" max="3" width="53.140625" style="2261" customWidth="1"/>
    <col min="4" max="4" width="19.7109375" style="2261" customWidth="1"/>
    <col min="5" max="9" width="14.7109375" style="2261" customWidth="1"/>
    <col min="10" max="10" width="15.7109375" style="2261" customWidth="1"/>
    <col min="11" max="13" width="14.7109375" style="2261" customWidth="1"/>
    <col min="14" max="14" width="16.42578125" style="2261" customWidth="1"/>
    <col min="15" max="15" width="23.28515625" style="2261" customWidth="1"/>
    <col min="16" max="16384" width="8.85546875" style="2261"/>
  </cols>
  <sheetData>
    <row r="1" spans="1:15">
      <c r="A1" s="585" t="s">
        <v>814</v>
      </c>
    </row>
    <row r="2" spans="1:15" ht="20.25" customHeight="1">
      <c r="A2" s="2325"/>
      <c r="B2" s="2325"/>
      <c r="C2" s="806"/>
      <c r="D2" s="806"/>
      <c r="E2" s="806"/>
      <c r="F2" s="806"/>
      <c r="G2" s="806"/>
      <c r="H2" s="806"/>
      <c r="I2" s="806"/>
      <c r="J2" s="806"/>
      <c r="K2" s="806"/>
      <c r="L2" s="806"/>
      <c r="M2" s="806"/>
      <c r="N2" s="806"/>
    </row>
    <row r="3" spans="1:15" s="2325" customFormat="1" ht="23.25" customHeight="1">
      <c r="C3" s="3372" t="s">
        <v>1386</v>
      </c>
      <c r="D3" s="3372"/>
      <c r="E3" s="3372"/>
      <c r="F3" s="3372"/>
      <c r="G3" s="3372"/>
      <c r="H3" s="3372"/>
      <c r="I3" s="3372"/>
      <c r="J3" s="3372"/>
      <c r="K3" s="3372"/>
      <c r="L3" s="3372"/>
      <c r="M3" s="3372"/>
      <c r="N3" s="3372"/>
      <c r="O3" s="3372"/>
    </row>
    <row r="4" spans="1:15" s="2325" customFormat="1" ht="12.75"/>
    <row r="5" spans="1:15" s="2325" customFormat="1" ht="15.75">
      <c r="C5" s="807" t="str">
        <f>+Introdução!$E$26</f>
        <v>t-2</v>
      </c>
      <c r="D5" s="807"/>
      <c r="O5" s="3015" t="s">
        <v>515</v>
      </c>
    </row>
    <row r="6" spans="1:15" s="2325" customFormat="1" ht="25.5" customHeight="1">
      <c r="C6" s="3364" t="s">
        <v>38</v>
      </c>
      <c r="D6" s="3369" t="s">
        <v>725</v>
      </c>
      <c r="E6" s="3367" t="s">
        <v>516</v>
      </c>
      <c r="F6" s="3360" t="s">
        <v>517</v>
      </c>
      <c r="G6" s="3368"/>
      <c r="H6" s="3361"/>
      <c r="I6" s="3362" t="s">
        <v>1323</v>
      </c>
      <c r="J6" s="3615" t="s">
        <v>355</v>
      </c>
      <c r="K6" s="3615" t="s">
        <v>518</v>
      </c>
      <c r="L6" s="3615" t="s">
        <v>519</v>
      </c>
      <c r="M6" s="3615" t="s">
        <v>1323</v>
      </c>
      <c r="N6" s="3615" t="s">
        <v>355</v>
      </c>
      <c r="O6" s="3362" t="s">
        <v>520</v>
      </c>
    </row>
    <row r="7" spans="1:15" s="2325" customFormat="1" ht="25.5" customHeight="1">
      <c r="C7" s="3365"/>
      <c r="D7" s="3370"/>
      <c r="E7" s="3363"/>
      <c r="F7" s="3358" t="s">
        <v>521</v>
      </c>
      <c r="G7" s="3360" t="s">
        <v>522</v>
      </c>
      <c r="H7" s="3361"/>
      <c r="I7" s="3363"/>
      <c r="J7" s="3616"/>
      <c r="K7" s="3616"/>
      <c r="L7" s="3616"/>
      <c r="M7" s="3616"/>
      <c r="N7" s="3616"/>
      <c r="O7" s="3363"/>
    </row>
    <row r="8" spans="1:15" s="2325" customFormat="1" ht="28.5">
      <c r="C8" s="3365"/>
      <c r="D8" s="3370"/>
      <c r="E8" s="3363"/>
      <c r="F8" s="3359"/>
      <c r="G8" s="2950" t="s">
        <v>523</v>
      </c>
      <c r="H8" s="2950" t="s">
        <v>247</v>
      </c>
      <c r="I8" s="3363"/>
      <c r="J8" s="3616"/>
      <c r="K8" s="3616"/>
      <c r="L8" s="3616"/>
      <c r="M8" s="3616"/>
      <c r="N8" s="3616"/>
      <c r="O8" s="3363"/>
    </row>
    <row r="9" spans="1:15" s="2325" customFormat="1" ht="14.25" customHeight="1">
      <c r="C9" s="3366"/>
      <c r="D9" s="3371"/>
      <c r="E9" s="1586" t="s">
        <v>524</v>
      </c>
      <c r="F9" s="1587" t="s">
        <v>525</v>
      </c>
      <c r="G9" s="1587" t="s">
        <v>526</v>
      </c>
      <c r="H9" s="1588" t="s">
        <v>527</v>
      </c>
      <c r="I9" s="1587" t="s">
        <v>528</v>
      </c>
      <c r="J9" s="3617" t="s">
        <v>529</v>
      </c>
      <c r="K9" s="3617" t="s">
        <v>1324</v>
      </c>
      <c r="L9" s="3617" t="s">
        <v>1325</v>
      </c>
      <c r="M9" s="3617" t="s">
        <v>1451</v>
      </c>
      <c r="N9" s="3617" t="s">
        <v>1452</v>
      </c>
      <c r="O9" s="1589" t="s">
        <v>1453</v>
      </c>
    </row>
    <row r="10" spans="1:15" s="2325" customFormat="1" ht="9" customHeight="1">
      <c r="C10" s="3016"/>
      <c r="D10" s="3016"/>
      <c r="F10" s="3017"/>
      <c r="J10" s="3618"/>
      <c r="K10" s="3618"/>
      <c r="L10" s="3618"/>
      <c r="M10" s="3618"/>
      <c r="N10" s="3618"/>
    </row>
    <row r="11" spans="1:15" s="2325" customFormat="1" ht="12.75">
      <c r="C11" s="3018"/>
      <c r="D11" s="3019"/>
      <c r="E11" s="3019"/>
      <c r="F11" s="3019"/>
      <c r="G11" s="3019"/>
      <c r="H11" s="3019"/>
      <c r="I11" s="3020"/>
      <c r="J11" s="3619"/>
      <c r="K11" s="3620"/>
      <c r="L11" s="3620"/>
      <c r="M11" s="3621"/>
      <c r="N11" s="3619"/>
      <c r="O11" s="3019"/>
    </row>
    <row r="12" spans="1:15" s="2325" customFormat="1" ht="12.75">
      <c r="C12" s="3021" t="s">
        <v>492</v>
      </c>
      <c r="D12" s="808"/>
      <c r="E12" s="808"/>
      <c r="F12" s="808"/>
      <c r="G12" s="808"/>
      <c r="H12" s="808"/>
      <c r="I12" s="808"/>
      <c r="J12" s="3622"/>
      <c r="K12" s="3622"/>
      <c r="L12" s="3622"/>
      <c r="M12" s="3622"/>
      <c r="N12" s="3622"/>
      <c r="O12" s="808">
        <f t="shared" ref="O12:O18" si="0">+SUM(E12:H12)-K12-L12</f>
        <v>0</v>
      </c>
    </row>
    <row r="13" spans="1:15" s="2325" customFormat="1" ht="12.75">
      <c r="C13" s="3021" t="s">
        <v>73</v>
      </c>
      <c r="D13" s="808">
        <f t="shared" ref="D13:L13" si="1">SUM(D14:D15)</f>
        <v>0</v>
      </c>
      <c r="E13" s="808">
        <f t="shared" si="1"/>
        <v>0</v>
      </c>
      <c r="F13" s="808">
        <f t="shared" si="1"/>
        <v>0</v>
      </c>
      <c r="G13" s="808">
        <f t="shared" si="1"/>
        <v>0</v>
      </c>
      <c r="H13" s="808">
        <f t="shared" si="1"/>
        <v>0</v>
      </c>
      <c r="I13" s="808"/>
      <c r="J13" s="3622"/>
      <c r="K13" s="3622">
        <f t="shared" si="1"/>
        <v>0</v>
      </c>
      <c r="L13" s="3622">
        <f t="shared" si="1"/>
        <v>0</v>
      </c>
      <c r="M13" s="3622"/>
      <c r="N13" s="3622"/>
      <c r="O13" s="808">
        <f t="shared" si="0"/>
        <v>0</v>
      </c>
    </row>
    <row r="14" spans="1:15" s="2325" customFormat="1" ht="12.75">
      <c r="C14" s="3022" t="s">
        <v>142</v>
      </c>
      <c r="D14" s="808"/>
      <c r="E14" s="808"/>
      <c r="F14" s="808"/>
      <c r="G14" s="808"/>
      <c r="H14" s="808"/>
      <c r="I14" s="808"/>
      <c r="J14" s="3622"/>
      <c r="K14" s="3622"/>
      <c r="L14" s="3622"/>
      <c r="M14" s="3622"/>
      <c r="N14" s="3622"/>
      <c r="O14" s="808">
        <f t="shared" si="0"/>
        <v>0</v>
      </c>
    </row>
    <row r="15" spans="1:15" s="2325" customFormat="1" ht="12.75">
      <c r="C15" s="3022" t="s">
        <v>55</v>
      </c>
      <c r="D15" s="808"/>
      <c r="E15" s="808"/>
      <c r="F15" s="808"/>
      <c r="G15" s="808"/>
      <c r="H15" s="808"/>
      <c r="I15" s="808"/>
      <c r="J15" s="3622"/>
      <c r="K15" s="3622"/>
      <c r="L15" s="3622"/>
      <c r="M15" s="3622"/>
      <c r="N15" s="3622"/>
      <c r="O15" s="808">
        <f t="shared" si="0"/>
        <v>0</v>
      </c>
    </row>
    <row r="16" spans="1:15" s="2325" customFormat="1" ht="12.75">
      <c r="C16" s="3021" t="s">
        <v>74</v>
      </c>
      <c r="D16" s="808">
        <f t="shared" ref="D16:L16" si="2">SUM(D17:D18)</f>
        <v>0</v>
      </c>
      <c r="E16" s="808">
        <f t="shared" si="2"/>
        <v>0</v>
      </c>
      <c r="F16" s="808">
        <f t="shared" si="2"/>
        <v>0</v>
      </c>
      <c r="G16" s="808">
        <f t="shared" si="2"/>
        <v>0</v>
      </c>
      <c r="H16" s="808">
        <f t="shared" si="2"/>
        <v>0</v>
      </c>
      <c r="I16" s="808"/>
      <c r="J16" s="3622"/>
      <c r="K16" s="3622">
        <f t="shared" si="2"/>
        <v>0</v>
      </c>
      <c r="L16" s="3622">
        <f t="shared" si="2"/>
        <v>0</v>
      </c>
      <c r="M16" s="3622"/>
      <c r="N16" s="3622"/>
      <c r="O16" s="808">
        <f t="shared" si="0"/>
        <v>0</v>
      </c>
    </row>
    <row r="17" spans="3:15" s="2325" customFormat="1" ht="12.75">
      <c r="C17" s="3022" t="s">
        <v>142</v>
      </c>
      <c r="D17" s="808"/>
      <c r="E17" s="808"/>
      <c r="F17" s="808"/>
      <c r="G17" s="808"/>
      <c r="H17" s="808"/>
      <c r="I17" s="808"/>
      <c r="J17" s="3622"/>
      <c r="K17" s="3622"/>
      <c r="L17" s="3622"/>
      <c r="M17" s="3622"/>
      <c r="N17" s="3622"/>
      <c r="O17" s="808">
        <f t="shared" si="0"/>
        <v>0</v>
      </c>
    </row>
    <row r="18" spans="3:15" s="2325" customFormat="1" ht="12.75">
      <c r="C18" s="3022" t="s">
        <v>55</v>
      </c>
      <c r="D18" s="808"/>
      <c r="E18" s="808"/>
      <c r="F18" s="808"/>
      <c r="G18" s="808"/>
      <c r="H18" s="808"/>
      <c r="I18" s="808"/>
      <c r="J18" s="3622"/>
      <c r="K18" s="3622"/>
      <c r="L18" s="3622"/>
      <c r="M18" s="3622"/>
      <c r="N18" s="3622"/>
      <c r="O18" s="808">
        <f t="shared" si="0"/>
        <v>0</v>
      </c>
    </row>
    <row r="19" spans="3:15" s="2325" customFormat="1" ht="12.75">
      <c r="C19" s="3023"/>
      <c r="D19" s="3024"/>
      <c r="E19" s="3024"/>
      <c r="F19" s="3024"/>
      <c r="G19" s="3024"/>
      <c r="H19" s="3024"/>
      <c r="I19" s="3025"/>
      <c r="J19" s="3623"/>
      <c r="K19" s="3624"/>
      <c r="L19" s="3624"/>
      <c r="M19" s="3623"/>
      <c r="N19" s="3623"/>
      <c r="O19" s="3024"/>
    </row>
    <row r="20" spans="3:15" s="2325" customFormat="1" ht="21.75" customHeight="1">
      <c r="C20" s="809" t="s">
        <v>15</v>
      </c>
      <c r="D20" s="810">
        <f>+D12+D13+D16</f>
        <v>0</v>
      </c>
      <c r="E20" s="810">
        <f>+E12+E13+E16</f>
        <v>0</v>
      </c>
      <c r="F20" s="810">
        <f t="shared" ref="F20:O20" si="3">+F12+F13+F16</f>
        <v>0</v>
      </c>
      <c r="G20" s="810">
        <f t="shared" si="3"/>
        <v>0</v>
      </c>
      <c r="H20" s="810">
        <f t="shared" si="3"/>
        <v>0</v>
      </c>
      <c r="I20" s="2864"/>
      <c r="J20" s="3625"/>
      <c r="K20" s="3626">
        <f t="shared" si="3"/>
        <v>0</v>
      </c>
      <c r="L20" s="3626">
        <f t="shared" si="3"/>
        <v>0</v>
      </c>
      <c r="M20" s="3627"/>
      <c r="N20" s="3625"/>
      <c r="O20" s="810">
        <f t="shared" si="3"/>
        <v>0</v>
      </c>
    </row>
    <row r="21" spans="3:15">
      <c r="E21" s="1205"/>
      <c r="J21" s="1422"/>
      <c r="K21" s="3628"/>
      <c r="L21" s="1422"/>
      <c r="M21" s="1422"/>
      <c r="N21" s="1422"/>
      <c r="O21" s="2364"/>
    </row>
    <row r="22" spans="3:15" ht="15.75">
      <c r="C22" s="807" t="str">
        <f>+Introdução!$E$27</f>
        <v>t-1</v>
      </c>
      <c r="D22" s="807"/>
      <c r="E22" s="2325"/>
      <c r="F22" s="2325"/>
      <c r="G22" s="2325"/>
      <c r="H22" s="2325"/>
      <c r="I22" s="2325"/>
      <c r="J22" s="3618"/>
      <c r="K22" s="3618"/>
      <c r="L22" s="3618"/>
      <c r="M22" s="3618"/>
      <c r="N22" s="3618"/>
      <c r="O22" s="3015" t="s">
        <v>515</v>
      </c>
    </row>
    <row r="23" spans="3:15" ht="14.45" customHeight="1">
      <c r="C23" s="3364" t="s">
        <v>38</v>
      </c>
      <c r="D23" s="3369" t="s">
        <v>725</v>
      </c>
      <c r="E23" s="3367" t="s">
        <v>516</v>
      </c>
      <c r="F23" s="3360" t="s">
        <v>517</v>
      </c>
      <c r="G23" s="3368"/>
      <c r="H23" s="3361"/>
      <c r="I23" s="3362" t="s">
        <v>1323</v>
      </c>
      <c r="J23" s="3615" t="s">
        <v>355</v>
      </c>
      <c r="K23" s="3615" t="s">
        <v>518</v>
      </c>
      <c r="L23" s="3615" t="s">
        <v>519</v>
      </c>
      <c r="M23" s="3615" t="s">
        <v>1323</v>
      </c>
      <c r="N23" s="3615" t="s">
        <v>355</v>
      </c>
      <c r="O23" s="3362" t="s">
        <v>520</v>
      </c>
    </row>
    <row r="24" spans="3:15">
      <c r="C24" s="3365"/>
      <c r="D24" s="3370"/>
      <c r="E24" s="3363"/>
      <c r="F24" s="3358" t="s">
        <v>521</v>
      </c>
      <c r="G24" s="3360" t="s">
        <v>522</v>
      </c>
      <c r="H24" s="3361"/>
      <c r="I24" s="3363"/>
      <c r="J24" s="3616"/>
      <c r="K24" s="3616"/>
      <c r="L24" s="3616"/>
      <c r="M24" s="3616"/>
      <c r="N24" s="3616"/>
      <c r="O24" s="3363"/>
    </row>
    <row r="25" spans="3:15" ht="35.25" customHeight="1">
      <c r="C25" s="3365"/>
      <c r="D25" s="3370"/>
      <c r="E25" s="3363"/>
      <c r="F25" s="3359"/>
      <c r="G25" s="2950" t="s">
        <v>523</v>
      </c>
      <c r="H25" s="2950" t="s">
        <v>247</v>
      </c>
      <c r="I25" s="3363"/>
      <c r="J25" s="3616"/>
      <c r="K25" s="3616"/>
      <c r="L25" s="3616"/>
      <c r="M25" s="3616"/>
      <c r="N25" s="3616"/>
      <c r="O25" s="3363"/>
    </row>
    <row r="26" spans="3:15" ht="18" customHeight="1">
      <c r="C26" s="3366"/>
      <c r="D26" s="3371"/>
      <c r="E26" s="1586" t="s">
        <v>524</v>
      </c>
      <c r="F26" s="1587" t="s">
        <v>525</v>
      </c>
      <c r="G26" s="1587" t="s">
        <v>526</v>
      </c>
      <c r="H26" s="1588" t="s">
        <v>527</v>
      </c>
      <c r="I26" s="1587" t="s">
        <v>528</v>
      </c>
      <c r="J26" s="3617" t="s">
        <v>529</v>
      </c>
      <c r="K26" s="3617" t="s">
        <v>1324</v>
      </c>
      <c r="L26" s="3617" t="s">
        <v>1325</v>
      </c>
      <c r="M26" s="3617" t="s">
        <v>1451</v>
      </c>
      <c r="N26" s="3617" t="s">
        <v>1452</v>
      </c>
      <c r="O26" s="1589" t="s">
        <v>1453</v>
      </c>
    </row>
    <row r="27" spans="3:15">
      <c r="C27" s="3016"/>
      <c r="D27" s="3016"/>
      <c r="E27" s="2325"/>
      <c r="F27" s="3017"/>
      <c r="G27" s="2325"/>
      <c r="H27" s="2325"/>
      <c r="I27" s="2325"/>
      <c r="J27" s="3618"/>
      <c r="K27" s="3618"/>
      <c r="L27" s="3618"/>
      <c r="M27" s="3618"/>
      <c r="N27" s="3618"/>
      <c r="O27" s="2325"/>
    </row>
    <row r="28" spans="3:15">
      <c r="C28" s="3018"/>
      <c r="D28" s="3019"/>
      <c r="E28" s="3019"/>
      <c r="F28" s="3019"/>
      <c r="G28" s="3019"/>
      <c r="H28" s="3019"/>
      <c r="I28" s="3020"/>
      <c r="J28" s="3619"/>
      <c r="K28" s="3620"/>
      <c r="L28" s="3620"/>
      <c r="M28" s="3621"/>
      <c r="N28" s="3619"/>
      <c r="O28" s="3019"/>
    </row>
    <row r="29" spans="3:15">
      <c r="C29" s="3021" t="s">
        <v>492</v>
      </c>
      <c r="D29" s="808"/>
      <c r="E29" s="808"/>
      <c r="F29" s="808"/>
      <c r="G29" s="808"/>
      <c r="H29" s="808"/>
      <c r="I29" s="808"/>
      <c r="J29" s="3622"/>
      <c r="K29" s="3622"/>
      <c r="L29" s="3622"/>
      <c r="M29" s="3622"/>
      <c r="N29" s="3622"/>
      <c r="O29" s="808">
        <f t="shared" ref="O29:O35" si="4">+SUM(E29:H29)-K29-L29</f>
        <v>0</v>
      </c>
    </row>
    <row r="30" spans="3:15">
      <c r="C30" s="3021" t="s">
        <v>73</v>
      </c>
      <c r="D30" s="808">
        <f t="shared" ref="D30" si="5">SUM(D31:D32)</f>
        <v>0</v>
      </c>
      <c r="E30" s="808">
        <f t="shared" ref="E30:E33" si="6">+SUM(E13:H13)</f>
        <v>0</v>
      </c>
      <c r="F30" s="808">
        <f>SUM(F31:F32)</f>
        <v>0</v>
      </c>
      <c r="G30" s="808"/>
      <c r="H30" s="808">
        <f>SUM(H31:H32)</f>
        <v>0</v>
      </c>
      <c r="I30" s="808"/>
      <c r="J30" s="3622"/>
      <c r="K30" s="3622">
        <f t="shared" ref="K30:L30" si="7">SUM(K31:K32)</f>
        <v>0</v>
      </c>
      <c r="L30" s="3622">
        <f t="shared" si="7"/>
        <v>0</v>
      </c>
      <c r="M30" s="3622"/>
      <c r="N30" s="3622"/>
      <c r="O30" s="808">
        <f t="shared" si="4"/>
        <v>0</v>
      </c>
    </row>
    <row r="31" spans="3:15">
      <c r="C31" s="3022" t="s">
        <v>142</v>
      </c>
      <c r="D31" s="808"/>
      <c r="E31" s="808"/>
      <c r="F31" s="808"/>
      <c r="G31" s="808"/>
      <c r="H31" s="808"/>
      <c r="I31" s="808"/>
      <c r="J31" s="3622"/>
      <c r="K31" s="3622"/>
      <c r="L31" s="3622"/>
      <c r="M31" s="3622"/>
      <c r="N31" s="3622"/>
      <c r="O31" s="808">
        <f t="shared" si="4"/>
        <v>0</v>
      </c>
    </row>
    <row r="32" spans="3:15">
      <c r="C32" s="3022" t="s">
        <v>55</v>
      </c>
      <c r="D32" s="808"/>
      <c r="E32" s="808"/>
      <c r="F32" s="808"/>
      <c r="G32" s="808"/>
      <c r="H32" s="808"/>
      <c r="I32" s="808"/>
      <c r="J32" s="3622"/>
      <c r="K32" s="3622"/>
      <c r="L32" s="3622"/>
      <c r="M32" s="3622"/>
      <c r="N32" s="3622"/>
      <c r="O32" s="808">
        <f t="shared" si="4"/>
        <v>0</v>
      </c>
    </row>
    <row r="33" spans="3:15">
      <c r="C33" s="3021" t="s">
        <v>74</v>
      </c>
      <c r="D33" s="808">
        <f t="shared" ref="D33" si="8">SUM(D34:D35)</f>
        <v>0</v>
      </c>
      <c r="E33" s="808">
        <f t="shared" si="6"/>
        <v>0</v>
      </c>
      <c r="F33" s="808"/>
      <c r="G33" s="808"/>
      <c r="H33" s="808"/>
      <c r="I33" s="808"/>
      <c r="J33" s="3622"/>
      <c r="K33" s="3622">
        <f t="shared" ref="K33:L33" si="9">SUM(K34:K35)</f>
        <v>0</v>
      </c>
      <c r="L33" s="3622">
        <f t="shared" si="9"/>
        <v>0</v>
      </c>
      <c r="M33" s="3622"/>
      <c r="N33" s="3622"/>
      <c r="O33" s="808">
        <f t="shared" si="4"/>
        <v>0</v>
      </c>
    </row>
    <row r="34" spans="3:15">
      <c r="C34" s="3022" t="s">
        <v>142</v>
      </c>
      <c r="D34" s="808"/>
      <c r="E34" s="808"/>
      <c r="F34" s="808"/>
      <c r="G34" s="808"/>
      <c r="H34" s="808"/>
      <c r="I34" s="808"/>
      <c r="J34" s="3622"/>
      <c r="K34" s="3622"/>
      <c r="L34" s="3622"/>
      <c r="M34" s="3622"/>
      <c r="N34" s="3622"/>
      <c r="O34" s="808">
        <f t="shared" si="4"/>
        <v>0</v>
      </c>
    </row>
    <row r="35" spans="3:15">
      <c r="C35" s="3022" t="s">
        <v>55</v>
      </c>
      <c r="D35" s="808"/>
      <c r="E35" s="808"/>
      <c r="F35" s="808"/>
      <c r="G35" s="808"/>
      <c r="H35" s="808"/>
      <c r="I35" s="808"/>
      <c r="J35" s="3622"/>
      <c r="K35" s="3622"/>
      <c r="L35" s="3622"/>
      <c r="M35" s="3622"/>
      <c r="N35" s="3622"/>
      <c r="O35" s="808">
        <f t="shared" si="4"/>
        <v>0</v>
      </c>
    </row>
    <row r="36" spans="3:15">
      <c r="C36" s="3023"/>
      <c r="D36" s="3024"/>
      <c r="E36" s="3024"/>
      <c r="F36" s="3024"/>
      <c r="G36" s="3024"/>
      <c r="H36" s="3024"/>
      <c r="I36" s="3025"/>
      <c r="J36" s="3623"/>
      <c r="K36" s="3624"/>
      <c r="L36" s="3624"/>
      <c r="M36" s="3623"/>
      <c r="N36" s="3623"/>
      <c r="O36" s="3024"/>
    </row>
    <row r="37" spans="3:15">
      <c r="C37" s="809" t="s">
        <v>15</v>
      </c>
      <c r="D37" s="810"/>
      <c r="E37" s="810">
        <f t="shared" ref="E37:H37" si="10">+E29+E30+E33</f>
        <v>0</v>
      </c>
      <c r="F37" s="810">
        <f t="shared" si="10"/>
        <v>0</v>
      </c>
      <c r="G37" s="810">
        <f t="shared" si="10"/>
        <v>0</v>
      </c>
      <c r="H37" s="810">
        <f t="shared" si="10"/>
        <v>0</v>
      </c>
      <c r="I37" s="2864"/>
      <c r="J37" s="3625"/>
      <c r="K37" s="3626">
        <f t="shared" ref="K37:L37" si="11">+K29+K30+K33</f>
        <v>0</v>
      </c>
      <c r="L37" s="3626">
        <f t="shared" si="11"/>
        <v>0</v>
      </c>
      <c r="M37" s="3627"/>
      <c r="N37" s="3625"/>
      <c r="O37" s="810">
        <f t="shared" ref="O37" si="12">+O29+O30+O33</f>
        <v>0</v>
      </c>
    </row>
    <row r="38" spans="3:15">
      <c r="J38" s="1422"/>
      <c r="K38" s="1422"/>
      <c r="L38" s="1422"/>
      <c r="M38" s="1422"/>
      <c r="N38" s="1422"/>
    </row>
    <row r="39" spans="3:15" ht="15.75">
      <c r="C39" s="807" t="str">
        <f>+Introdução!$E$28</f>
        <v>t</v>
      </c>
      <c r="D39" s="807"/>
      <c r="E39" s="2325"/>
      <c r="F39" s="2325"/>
      <c r="G39" s="2325"/>
      <c r="H39" s="2325"/>
      <c r="I39" s="2325"/>
      <c r="J39" s="3618"/>
      <c r="K39" s="3618"/>
      <c r="L39" s="3618"/>
      <c r="M39" s="3618"/>
      <c r="N39" s="3618"/>
      <c r="O39" s="3015" t="s">
        <v>515</v>
      </c>
    </row>
    <row r="40" spans="3:15" ht="14.45" customHeight="1">
      <c r="C40" s="3364" t="s">
        <v>38</v>
      </c>
      <c r="D40" s="3369" t="s">
        <v>725</v>
      </c>
      <c r="E40" s="3367" t="s">
        <v>516</v>
      </c>
      <c r="F40" s="3360" t="s">
        <v>517</v>
      </c>
      <c r="G40" s="3368"/>
      <c r="H40" s="3361"/>
      <c r="I40" s="3362" t="s">
        <v>1323</v>
      </c>
      <c r="J40" s="3615" t="s">
        <v>355</v>
      </c>
      <c r="K40" s="3615" t="s">
        <v>518</v>
      </c>
      <c r="L40" s="3615" t="s">
        <v>519</v>
      </c>
      <c r="M40" s="3615" t="s">
        <v>1323</v>
      </c>
      <c r="N40" s="3615" t="s">
        <v>355</v>
      </c>
      <c r="O40" s="3362" t="s">
        <v>520</v>
      </c>
    </row>
    <row r="41" spans="3:15">
      <c r="C41" s="3365"/>
      <c r="D41" s="3370"/>
      <c r="E41" s="3363"/>
      <c r="F41" s="3358" t="s">
        <v>521</v>
      </c>
      <c r="G41" s="3360" t="s">
        <v>522</v>
      </c>
      <c r="H41" s="3361"/>
      <c r="I41" s="3363"/>
      <c r="J41" s="3616"/>
      <c r="K41" s="3616"/>
      <c r="L41" s="3616"/>
      <c r="M41" s="3616"/>
      <c r="N41" s="3616"/>
      <c r="O41" s="3363"/>
    </row>
    <row r="42" spans="3:15" ht="28.5">
      <c r="C42" s="3365"/>
      <c r="D42" s="3370"/>
      <c r="E42" s="3363"/>
      <c r="F42" s="3359"/>
      <c r="G42" s="2950" t="s">
        <v>523</v>
      </c>
      <c r="H42" s="2950" t="s">
        <v>247</v>
      </c>
      <c r="I42" s="3363"/>
      <c r="J42" s="3616"/>
      <c r="K42" s="3616"/>
      <c r="L42" s="3616"/>
      <c r="M42" s="3616"/>
      <c r="N42" s="3616"/>
      <c r="O42" s="3363"/>
    </row>
    <row r="43" spans="3:15">
      <c r="C43" s="3366"/>
      <c r="D43" s="3371"/>
      <c r="E43" s="1586" t="s">
        <v>524</v>
      </c>
      <c r="F43" s="1587" t="s">
        <v>525</v>
      </c>
      <c r="G43" s="1587" t="s">
        <v>526</v>
      </c>
      <c r="H43" s="1588" t="s">
        <v>527</v>
      </c>
      <c r="I43" s="1587" t="s">
        <v>528</v>
      </c>
      <c r="J43" s="3617" t="s">
        <v>529</v>
      </c>
      <c r="K43" s="3617" t="s">
        <v>1324</v>
      </c>
      <c r="L43" s="3617" t="s">
        <v>1325</v>
      </c>
      <c r="M43" s="3617" t="s">
        <v>1451</v>
      </c>
      <c r="N43" s="3617" t="s">
        <v>1452</v>
      </c>
      <c r="O43" s="1589" t="s">
        <v>1453</v>
      </c>
    </row>
    <row r="44" spans="3:15">
      <c r="C44" s="3016"/>
      <c r="D44" s="3016"/>
      <c r="E44" s="2325"/>
      <c r="F44" s="3017"/>
      <c r="G44" s="2325"/>
      <c r="H44" s="2325"/>
      <c r="I44" s="2325"/>
      <c r="J44" s="3618"/>
      <c r="K44" s="3618"/>
      <c r="L44" s="3618"/>
      <c r="M44" s="3618"/>
      <c r="N44" s="3618"/>
      <c r="O44" s="2325"/>
    </row>
    <row r="45" spans="3:15">
      <c r="C45" s="3018"/>
      <c r="D45" s="3019"/>
      <c r="E45" s="3019"/>
      <c r="F45" s="3019"/>
      <c r="G45" s="3019"/>
      <c r="H45" s="3019"/>
      <c r="I45" s="3020"/>
      <c r="J45" s="3619"/>
      <c r="K45" s="3620"/>
      <c r="L45" s="3620"/>
      <c r="M45" s="3621"/>
      <c r="N45" s="3619"/>
      <c r="O45" s="3019"/>
    </row>
    <row r="46" spans="3:15">
      <c r="C46" s="3021" t="s">
        <v>492</v>
      </c>
      <c r="D46" s="808"/>
      <c r="E46" s="808"/>
      <c r="F46" s="808"/>
      <c r="G46" s="808"/>
      <c r="H46" s="808"/>
      <c r="I46" s="808"/>
      <c r="J46" s="3622"/>
      <c r="K46" s="3622"/>
      <c r="L46" s="3622"/>
      <c r="M46" s="3622"/>
      <c r="N46" s="3622"/>
      <c r="O46" s="808">
        <f t="shared" ref="O46:O52" si="13">+SUM(E46:H46)-K46-L46</f>
        <v>0</v>
      </c>
    </row>
    <row r="47" spans="3:15">
      <c r="C47" s="3021" t="s">
        <v>73</v>
      </c>
      <c r="D47" s="808">
        <f>SUM(D48:D49)</f>
        <v>0</v>
      </c>
      <c r="E47" s="808">
        <f t="shared" ref="E47:E50" si="14">+SUM(E30:H30)</f>
        <v>0</v>
      </c>
      <c r="F47" s="808">
        <f>SUM(F48:F49)</f>
        <v>0</v>
      </c>
      <c r="G47" s="808"/>
      <c r="H47" s="808">
        <f>SUM(H48:H49)</f>
        <v>0</v>
      </c>
      <c r="I47" s="808"/>
      <c r="J47" s="3622"/>
      <c r="K47" s="3622">
        <f t="shared" ref="K47:L47" si="15">SUM(K48:K49)</f>
        <v>0</v>
      </c>
      <c r="L47" s="3622">
        <f t="shared" si="15"/>
        <v>0</v>
      </c>
      <c r="M47" s="3622"/>
      <c r="N47" s="3622"/>
      <c r="O47" s="808">
        <f t="shared" si="13"/>
        <v>0</v>
      </c>
    </row>
    <row r="48" spans="3:15">
      <c r="C48" s="3022" t="s">
        <v>142</v>
      </c>
      <c r="D48" s="808"/>
      <c r="E48" s="808"/>
      <c r="F48" s="808"/>
      <c r="G48" s="808"/>
      <c r="H48" s="808"/>
      <c r="I48" s="808"/>
      <c r="J48" s="3622"/>
      <c r="K48" s="3622"/>
      <c r="L48" s="3622"/>
      <c r="M48" s="3622"/>
      <c r="N48" s="3622"/>
      <c r="O48" s="808">
        <f t="shared" si="13"/>
        <v>0</v>
      </c>
    </row>
    <row r="49" spans="3:15">
      <c r="C49" s="3022" t="s">
        <v>55</v>
      </c>
      <c r="D49" s="808"/>
      <c r="E49" s="808"/>
      <c r="F49" s="808"/>
      <c r="G49" s="808"/>
      <c r="H49" s="808"/>
      <c r="I49" s="808"/>
      <c r="J49" s="3622"/>
      <c r="K49" s="3622"/>
      <c r="L49" s="3622"/>
      <c r="M49" s="3622"/>
      <c r="N49" s="3622"/>
      <c r="O49" s="808">
        <f t="shared" si="13"/>
        <v>0</v>
      </c>
    </row>
    <row r="50" spans="3:15">
      <c r="C50" s="3021" t="s">
        <v>74</v>
      </c>
      <c r="D50" s="808">
        <f>SUM(D51:D52)</f>
        <v>0</v>
      </c>
      <c r="E50" s="808">
        <f t="shared" si="14"/>
        <v>0</v>
      </c>
      <c r="F50" s="808">
        <f>SUM(F51:F52)</f>
        <v>0</v>
      </c>
      <c r="G50" s="808"/>
      <c r="H50" s="808">
        <f>SUM(H51:H52)</f>
        <v>0</v>
      </c>
      <c r="I50" s="808"/>
      <c r="J50" s="3622"/>
      <c r="K50" s="3622">
        <f t="shared" ref="K50:L50" si="16">SUM(K51:K52)</f>
        <v>0</v>
      </c>
      <c r="L50" s="3622">
        <f t="shared" si="16"/>
        <v>0</v>
      </c>
      <c r="M50" s="3622"/>
      <c r="N50" s="3622"/>
      <c r="O50" s="808">
        <f t="shared" si="13"/>
        <v>0</v>
      </c>
    </row>
    <row r="51" spans="3:15">
      <c r="C51" s="3022" t="s">
        <v>142</v>
      </c>
      <c r="D51" s="808"/>
      <c r="E51" s="808"/>
      <c r="F51" s="808"/>
      <c r="G51" s="808"/>
      <c r="H51" s="808"/>
      <c r="I51" s="808"/>
      <c r="J51" s="3622"/>
      <c r="K51" s="3622"/>
      <c r="L51" s="3622"/>
      <c r="M51" s="3622"/>
      <c r="N51" s="3622"/>
      <c r="O51" s="808">
        <f t="shared" si="13"/>
        <v>0</v>
      </c>
    </row>
    <row r="52" spans="3:15">
      <c r="C52" s="3022" t="s">
        <v>55</v>
      </c>
      <c r="D52" s="808"/>
      <c r="E52" s="808"/>
      <c r="F52" s="808"/>
      <c r="G52" s="808"/>
      <c r="H52" s="808"/>
      <c r="I52" s="808"/>
      <c r="J52" s="3622"/>
      <c r="K52" s="3622"/>
      <c r="L52" s="3622"/>
      <c r="M52" s="3622"/>
      <c r="N52" s="3622"/>
      <c r="O52" s="808">
        <f t="shared" si="13"/>
        <v>0</v>
      </c>
    </row>
    <row r="53" spans="3:15">
      <c r="C53" s="3023"/>
      <c r="D53" s="3024"/>
      <c r="E53" s="3024"/>
      <c r="F53" s="3024"/>
      <c r="G53" s="3024"/>
      <c r="H53" s="3024"/>
      <c r="I53" s="3025"/>
      <c r="J53" s="3623"/>
      <c r="K53" s="3624"/>
      <c r="L53" s="3624"/>
      <c r="M53" s="3623"/>
      <c r="N53" s="3623"/>
      <c r="O53" s="3024"/>
    </row>
    <row r="54" spans="3:15">
      <c r="C54" s="809" t="s">
        <v>15</v>
      </c>
      <c r="D54" s="810"/>
      <c r="E54" s="810">
        <f t="shared" ref="E54:H54" si="17">+E46+E47+E50</f>
        <v>0</v>
      </c>
      <c r="F54" s="810">
        <f t="shared" si="17"/>
        <v>0</v>
      </c>
      <c r="G54" s="810">
        <f t="shared" si="17"/>
        <v>0</v>
      </c>
      <c r="H54" s="810">
        <f t="shared" si="17"/>
        <v>0</v>
      </c>
      <c r="I54" s="2864"/>
      <c r="J54" s="3625"/>
      <c r="K54" s="3626">
        <f t="shared" ref="K54:L54" si="18">+K46+K47+K50</f>
        <v>0</v>
      </c>
      <c r="L54" s="3626">
        <f t="shared" si="18"/>
        <v>0</v>
      </c>
      <c r="M54" s="3627"/>
      <c r="N54" s="3625"/>
      <c r="O54" s="810">
        <f t="shared" ref="O54" si="19">+O46+O47+O50</f>
        <v>0</v>
      </c>
    </row>
    <row r="55" spans="3:15">
      <c r="J55" s="1422"/>
      <c r="K55" s="1422"/>
      <c r="L55" s="1422"/>
      <c r="M55" s="1422"/>
      <c r="N55" s="1422"/>
    </row>
    <row r="56" spans="3:15" ht="15.75">
      <c r="C56" s="812"/>
      <c r="D56" s="812"/>
      <c r="E56" s="2364"/>
      <c r="F56" s="2364"/>
      <c r="G56" s="2364"/>
      <c r="H56" s="2364"/>
      <c r="I56" s="2364"/>
      <c r="J56" s="3629"/>
      <c r="K56" s="3629"/>
      <c r="L56" s="3629"/>
      <c r="M56" s="3629"/>
      <c r="N56" s="3629"/>
      <c r="O56" s="813"/>
    </row>
    <row r="57" spans="3:15">
      <c r="C57" s="3356"/>
      <c r="D57" s="2953"/>
      <c r="E57" s="3357">
        <f>+E49-E32</f>
        <v>0</v>
      </c>
      <c r="F57" s="3354"/>
      <c r="G57" s="3354"/>
      <c r="H57" s="3354"/>
      <c r="I57" s="2951"/>
      <c r="J57" s="3630"/>
      <c r="K57" s="3631"/>
      <c r="L57" s="3631"/>
      <c r="M57" s="3632"/>
      <c r="N57" s="3632"/>
      <c r="O57" s="3355"/>
    </row>
    <row r="58" spans="3:15">
      <c r="C58" s="3356"/>
      <c r="D58" s="2953"/>
      <c r="E58" s="3355"/>
      <c r="F58" s="3354"/>
      <c r="G58" s="3354"/>
      <c r="H58" s="3354"/>
      <c r="I58" s="2951"/>
      <c r="J58" s="3630"/>
      <c r="K58" s="3631"/>
      <c r="L58" s="3631"/>
      <c r="M58" s="3632"/>
      <c r="N58" s="3632"/>
      <c r="O58" s="3355"/>
    </row>
    <row r="59" spans="3:15">
      <c r="C59" s="3356"/>
      <c r="D59" s="2953"/>
      <c r="E59" s="3355"/>
      <c r="F59" s="3354"/>
      <c r="G59" s="2952"/>
      <c r="H59" s="2952"/>
      <c r="I59" s="2952"/>
      <c r="J59" s="3632"/>
      <c r="K59" s="3631"/>
      <c r="L59" s="3631"/>
      <c r="M59" s="3632"/>
      <c r="N59" s="3632"/>
      <c r="O59" s="3355"/>
    </row>
    <row r="60" spans="3:15">
      <c r="C60" s="3356"/>
      <c r="D60" s="2953"/>
      <c r="E60" s="814"/>
      <c r="F60" s="815"/>
      <c r="G60" s="815"/>
      <c r="H60" s="816"/>
      <c r="I60" s="816"/>
      <c r="J60" s="3633"/>
      <c r="K60" s="3634"/>
      <c r="L60" s="3634"/>
      <c r="M60" s="3634"/>
      <c r="N60" s="3634"/>
      <c r="O60" s="817"/>
    </row>
    <row r="61" spans="3:15">
      <c r="C61" s="818"/>
      <c r="D61" s="818"/>
      <c r="E61" s="2364"/>
      <c r="F61" s="819"/>
      <c r="G61" s="2364"/>
      <c r="H61" s="2364"/>
      <c r="I61" s="2364"/>
      <c r="J61" s="3629"/>
      <c r="K61" s="3629"/>
      <c r="L61" s="3629"/>
      <c r="M61" s="3629"/>
      <c r="N61" s="3629"/>
      <c r="O61" s="2364"/>
    </row>
    <row r="62" spans="3:15">
      <c r="C62" s="818"/>
      <c r="D62" s="818"/>
      <c r="E62" s="2364"/>
      <c r="F62" s="2364"/>
      <c r="G62" s="2364"/>
      <c r="H62" s="2364"/>
      <c r="I62" s="2364"/>
      <c r="J62" s="3629"/>
      <c r="K62" s="3629"/>
      <c r="L62" s="3629"/>
      <c r="M62" s="3629"/>
      <c r="N62" s="3629"/>
      <c r="O62" s="2364"/>
    </row>
    <row r="63" spans="3:15">
      <c r="C63" s="820"/>
      <c r="D63" s="820"/>
      <c r="E63" s="821"/>
      <c r="F63" s="821"/>
      <c r="G63" s="821"/>
      <c r="H63" s="821"/>
      <c r="I63" s="821"/>
      <c r="J63" s="3635"/>
      <c r="K63" s="3635"/>
      <c r="L63" s="3635"/>
      <c r="M63" s="3635"/>
      <c r="N63" s="3635"/>
      <c r="O63" s="821"/>
    </row>
    <row r="64" spans="3:15">
      <c r="C64" s="820"/>
      <c r="D64" s="820"/>
      <c r="E64" s="821"/>
      <c r="F64" s="821"/>
      <c r="G64" s="821"/>
      <c r="H64" s="821"/>
      <c r="I64" s="821"/>
      <c r="J64" s="3635"/>
      <c r="K64" s="3635"/>
      <c r="L64" s="3635"/>
      <c r="M64" s="3635"/>
      <c r="N64" s="3635"/>
      <c r="O64" s="821"/>
    </row>
    <row r="65" spans="3:15">
      <c r="C65" s="822"/>
      <c r="D65" s="822"/>
      <c r="E65" s="821"/>
      <c r="F65" s="821"/>
      <c r="G65" s="821"/>
      <c r="H65" s="821"/>
      <c r="I65" s="821"/>
      <c r="J65" s="3635"/>
      <c r="K65" s="3635"/>
      <c r="L65" s="3635"/>
      <c r="M65" s="3635"/>
      <c r="N65" s="3635"/>
      <c r="O65" s="821"/>
    </row>
    <row r="66" spans="3:15">
      <c r="C66" s="822"/>
      <c r="D66" s="822"/>
      <c r="E66" s="821"/>
      <c r="F66" s="821"/>
      <c r="G66" s="821"/>
      <c r="H66" s="821"/>
      <c r="I66" s="821"/>
      <c r="J66" s="3635"/>
      <c r="K66" s="3635"/>
      <c r="L66" s="3635"/>
      <c r="M66" s="3635"/>
      <c r="N66" s="3635"/>
      <c r="O66" s="821"/>
    </row>
    <row r="67" spans="3:15">
      <c r="C67" s="820"/>
      <c r="D67" s="820"/>
      <c r="E67" s="821"/>
      <c r="F67" s="821"/>
      <c r="G67" s="821"/>
      <c r="H67" s="821"/>
      <c r="I67" s="821"/>
      <c r="J67" s="3635"/>
      <c r="K67" s="3635"/>
      <c r="L67" s="3635"/>
      <c r="M67" s="3635"/>
      <c r="N67" s="3635"/>
      <c r="O67" s="821"/>
    </row>
    <row r="68" spans="3:15">
      <c r="C68" s="822"/>
      <c r="D68" s="822"/>
      <c r="E68" s="821"/>
      <c r="F68" s="821"/>
      <c r="G68" s="821"/>
      <c r="H68" s="821"/>
      <c r="I68" s="821"/>
      <c r="J68" s="3635"/>
      <c r="K68" s="3635"/>
      <c r="L68" s="3635"/>
      <c r="M68" s="3635"/>
      <c r="N68" s="3635"/>
      <c r="O68" s="821"/>
    </row>
    <row r="69" spans="3:15">
      <c r="C69" s="822"/>
      <c r="D69" s="822"/>
      <c r="E69" s="821"/>
      <c r="F69" s="821"/>
      <c r="G69" s="821"/>
      <c r="H69" s="821"/>
      <c r="I69" s="821"/>
      <c r="J69" s="3635"/>
      <c r="K69" s="3635"/>
      <c r="L69" s="3635"/>
      <c r="M69" s="3635"/>
      <c r="N69" s="3635"/>
      <c r="O69" s="821"/>
    </row>
    <row r="70" spans="3:15">
      <c r="C70" s="823"/>
      <c r="D70" s="823"/>
      <c r="E70" s="821"/>
      <c r="F70" s="821"/>
      <c r="G70" s="821"/>
      <c r="H70" s="821"/>
      <c r="I70" s="821"/>
      <c r="J70" s="3635"/>
      <c r="K70" s="3635"/>
      <c r="L70" s="3635"/>
      <c r="M70" s="3635"/>
      <c r="N70" s="3635"/>
      <c r="O70" s="821"/>
    </row>
    <row r="71" spans="3:15">
      <c r="C71" s="824"/>
      <c r="D71" s="824"/>
      <c r="E71" s="811"/>
      <c r="F71" s="811"/>
      <c r="G71" s="811"/>
      <c r="H71" s="811"/>
      <c r="I71" s="811"/>
      <c r="J71" s="3636"/>
      <c r="K71" s="3636"/>
      <c r="L71" s="3636"/>
      <c r="M71" s="3636"/>
      <c r="N71" s="3636"/>
      <c r="O71" s="811"/>
    </row>
    <row r="72" spans="3:15">
      <c r="C72" s="63"/>
      <c r="D72" s="63"/>
      <c r="E72" s="63"/>
      <c r="F72" s="63"/>
      <c r="G72" s="63"/>
      <c r="H72" s="63"/>
      <c r="I72" s="63"/>
      <c r="J72" s="3637"/>
      <c r="K72" s="3637"/>
      <c r="L72" s="3637"/>
      <c r="M72" s="3637"/>
      <c r="N72" s="3637"/>
      <c r="O72" s="63"/>
    </row>
    <row r="73" spans="3:15" ht="15.75">
      <c r="C73" s="812"/>
      <c r="D73" s="812"/>
      <c r="E73" s="2364"/>
      <c r="F73" s="2364"/>
      <c r="G73" s="2364"/>
      <c r="H73" s="2364"/>
      <c r="I73" s="2364"/>
      <c r="J73" s="3629"/>
      <c r="K73" s="3629"/>
      <c r="L73" s="3629"/>
      <c r="M73" s="3629"/>
      <c r="N73" s="3629"/>
      <c r="O73" s="813"/>
    </row>
    <row r="74" spans="3:15">
      <c r="C74" s="3356"/>
      <c r="D74" s="2953"/>
      <c r="E74" s="3355"/>
      <c r="F74" s="3354"/>
      <c r="G74" s="3354"/>
      <c r="H74" s="3354"/>
      <c r="I74" s="2951"/>
      <c r="J74" s="3630"/>
      <c r="K74" s="3631"/>
      <c r="L74" s="3631"/>
      <c r="M74" s="3632"/>
      <c r="N74" s="3632"/>
      <c r="O74" s="3355"/>
    </row>
    <row r="75" spans="3:15">
      <c r="C75" s="3356"/>
      <c r="D75" s="2953"/>
      <c r="E75" s="3355"/>
      <c r="F75" s="3354"/>
      <c r="G75" s="3354"/>
      <c r="H75" s="3354"/>
      <c r="I75" s="2951"/>
      <c r="J75" s="3630"/>
      <c r="K75" s="3631"/>
      <c r="L75" s="3631"/>
      <c r="M75" s="3632"/>
      <c r="N75" s="3632"/>
      <c r="O75" s="3355"/>
    </row>
    <row r="76" spans="3:15">
      <c r="C76" s="3356"/>
      <c r="D76" s="2953"/>
      <c r="E76" s="3355"/>
      <c r="F76" s="3354"/>
      <c r="G76" s="2952"/>
      <c r="H76" s="2952"/>
      <c r="I76" s="2952"/>
      <c r="J76" s="3632"/>
      <c r="K76" s="3631"/>
      <c r="L76" s="3631"/>
      <c r="M76" s="3632"/>
      <c r="N76" s="3632"/>
      <c r="O76" s="3355"/>
    </row>
    <row r="77" spans="3:15">
      <c r="C77" s="3356"/>
      <c r="D77" s="2953"/>
      <c r="E77" s="814"/>
      <c r="F77" s="815"/>
      <c r="G77" s="815"/>
      <c r="H77" s="816"/>
      <c r="I77" s="816"/>
      <c r="J77" s="816"/>
      <c r="K77" s="815"/>
      <c r="L77" s="815"/>
      <c r="M77" s="815"/>
      <c r="N77" s="815"/>
      <c r="O77" s="817"/>
    </row>
    <row r="78" spans="3:15">
      <c r="C78" s="818"/>
      <c r="D78" s="818"/>
      <c r="E78" s="2364"/>
      <c r="F78" s="819"/>
      <c r="G78" s="2364"/>
      <c r="H78" s="2364"/>
      <c r="I78" s="2364"/>
      <c r="J78" s="2364"/>
      <c r="K78" s="2364"/>
      <c r="L78" s="2364"/>
      <c r="M78" s="2364"/>
      <c r="N78" s="2364"/>
      <c r="O78" s="2364"/>
    </row>
    <row r="79" spans="3:15">
      <c r="C79" s="818"/>
      <c r="D79" s="818"/>
      <c r="E79" s="2364"/>
      <c r="F79" s="2364"/>
      <c r="G79" s="2364"/>
      <c r="H79" s="2364"/>
      <c r="I79" s="2364"/>
      <c r="J79" s="2364"/>
      <c r="K79" s="2364"/>
      <c r="L79" s="2364"/>
      <c r="M79" s="2364"/>
      <c r="N79" s="2364"/>
      <c r="O79" s="2364"/>
    </row>
    <row r="80" spans="3:15">
      <c r="C80" s="820"/>
      <c r="D80" s="820"/>
      <c r="E80" s="821"/>
      <c r="F80" s="821"/>
      <c r="G80" s="821"/>
      <c r="H80" s="821"/>
      <c r="I80" s="821"/>
      <c r="J80" s="821"/>
      <c r="K80" s="821"/>
      <c r="L80" s="821"/>
      <c r="M80" s="821"/>
      <c r="N80" s="821"/>
      <c r="O80" s="821"/>
    </row>
    <row r="81" spans="3:15">
      <c r="C81" s="820"/>
      <c r="D81" s="820"/>
      <c r="E81" s="821"/>
      <c r="F81" s="821"/>
      <c r="G81" s="821"/>
      <c r="H81" s="821"/>
      <c r="I81" s="821"/>
      <c r="J81" s="821"/>
      <c r="K81" s="821"/>
      <c r="L81" s="821"/>
      <c r="M81" s="821"/>
      <c r="N81" s="821"/>
      <c r="O81" s="821"/>
    </row>
    <row r="82" spans="3:15">
      <c r="C82" s="822"/>
      <c r="D82" s="822"/>
      <c r="E82" s="821"/>
      <c r="F82" s="821"/>
      <c r="G82" s="821"/>
      <c r="H82" s="821"/>
      <c r="I82" s="821"/>
      <c r="J82" s="821"/>
      <c r="K82" s="821"/>
      <c r="L82" s="821"/>
      <c r="M82" s="821"/>
      <c r="N82" s="821"/>
      <c r="O82" s="821"/>
    </row>
    <row r="83" spans="3:15">
      <c r="C83" s="822"/>
      <c r="D83" s="822"/>
      <c r="E83" s="821"/>
      <c r="F83" s="821"/>
      <c r="G83" s="821"/>
      <c r="H83" s="821"/>
      <c r="I83" s="821"/>
      <c r="J83" s="821"/>
      <c r="K83" s="821"/>
      <c r="L83" s="821"/>
      <c r="M83" s="821"/>
      <c r="N83" s="821"/>
      <c r="O83" s="821"/>
    </row>
    <row r="84" spans="3:15">
      <c r="C84" s="820"/>
      <c r="D84" s="820"/>
      <c r="E84" s="821"/>
      <c r="F84" s="821"/>
      <c r="G84" s="821"/>
      <c r="H84" s="821"/>
      <c r="I84" s="821"/>
      <c r="J84" s="821"/>
      <c r="K84" s="821"/>
      <c r="L84" s="821"/>
      <c r="M84" s="821"/>
      <c r="N84" s="821"/>
      <c r="O84" s="821"/>
    </row>
    <row r="85" spans="3:15">
      <c r="C85" s="822"/>
      <c r="D85" s="822"/>
      <c r="E85" s="821"/>
      <c r="F85" s="821"/>
      <c r="G85" s="821"/>
      <c r="H85" s="821"/>
      <c r="I85" s="821"/>
      <c r="J85" s="821"/>
      <c r="K85" s="821"/>
      <c r="L85" s="821"/>
      <c r="M85" s="821"/>
      <c r="N85" s="821"/>
      <c r="O85" s="821"/>
    </row>
    <row r="86" spans="3:15">
      <c r="C86" s="822"/>
      <c r="D86" s="822"/>
      <c r="E86" s="821"/>
      <c r="F86" s="821"/>
      <c r="G86" s="821"/>
      <c r="H86" s="821"/>
      <c r="I86" s="821"/>
      <c r="J86" s="821"/>
      <c r="K86" s="821"/>
      <c r="L86" s="821"/>
      <c r="M86" s="821"/>
      <c r="N86" s="821"/>
      <c r="O86" s="821"/>
    </row>
    <row r="87" spans="3:15">
      <c r="C87" s="823"/>
      <c r="D87" s="823"/>
      <c r="E87" s="821"/>
      <c r="F87" s="821"/>
      <c r="G87" s="821"/>
      <c r="H87" s="821"/>
      <c r="I87" s="821"/>
      <c r="J87" s="821"/>
      <c r="K87" s="821"/>
      <c r="L87" s="821"/>
      <c r="M87" s="821"/>
      <c r="N87" s="821"/>
      <c r="O87" s="821"/>
    </row>
    <row r="88" spans="3:15">
      <c r="C88" s="824"/>
      <c r="D88" s="824"/>
      <c r="E88" s="811"/>
      <c r="F88" s="811"/>
      <c r="G88" s="811"/>
      <c r="H88" s="811"/>
      <c r="I88" s="811"/>
      <c r="J88" s="811"/>
      <c r="K88" s="811"/>
      <c r="L88" s="811"/>
      <c r="M88" s="811"/>
      <c r="N88" s="811"/>
      <c r="O88" s="811"/>
    </row>
    <row r="89" spans="3:15">
      <c r="C89" s="63"/>
      <c r="D89" s="63"/>
      <c r="E89" s="63"/>
      <c r="F89" s="63"/>
      <c r="G89" s="63"/>
      <c r="H89" s="63"/>
      <c r="I89" s="63"/>
      <c r="J89" s="63"/>
      <c r="K89" s="63"/>
      <c r="L89" s="63"/>
      <c r="M89" s="63"/>
      <c r="N89" s="63"/>
      <c r="O89" s="63"/>
    </row>
  </sheetData>
  <mergeCells count="56">
    <mergeCell ref="F7:F8"/>
    <mergeCell ref="G7:H7"/>
    <mergeCell ref="C3:O3"/>
    <mergeCell ref="C6:C9"/>
    <mergeCell ref="E6:E8"/>
    <mergeCell ref="F6:H6"/>
    <mergeCell ref="K6:K8"/>
    <mergeCell ref="L6:L8"/>
    <mergeCell ref="O6:O8"/>
    <mergeCell ref="D6:D9"/>
    <mergeCell ref="I6:I8"/>
    <mergeCell ref="M6:M8"/>
    <mergeCell ref="J6:J8"/>
    <mergeCell ref="N6:N8"/>
    <mergeCell ref="F24:F25"/>
    <mergeCell ref="G24:H24"/>
    <mergeCell ref="O23:O25"/>
    <mergeCell ref="C23:C26"/>
    <mergeCell ref="E23:E25"/>
    <mergeCell ref="F23:H23"/>
    <mergeCell ref="K23:K25"/>
    <mergeCell ref="L23:L25"/>
    <mergeCell ref="D23:D26"/>
    <mergeCell ref="I23:I25"/>
    <mergeCell ref="M23:M25"/>
    <mergeCell ref="J23:J25"/>
    <mergeCell ref="N23:N25"/>
    <mergeCell ref="F41:F42"/>
    <mergeCell ref="G41:H41"/>
    <mergeCell ref="O40:O42"/>
    <mergeCell ref="C40:C43"/>
    <mergeCell ref="E40:E42"/>
    <mergeCell ref="F40:H40"/>
    <mergeCell ref="K40:K42"/>
    <mergeCell ref="L40:L42"/>
    <mergeCell ref="D40:D43"/>
    <mergeCell ref="I40:I42"/>
    <mergeCell ref="M40:M42"/>
    <mergeCell ref="J40:J42"/>
    <mergeCell ref="N40:N42"/>
    <mergeCell ref="F58:F59"/>
    <mergeCell ref="G58:H58"/>
    <mergeCell ref="O57:O59"/>
    <mergeCell ref="C57:C60"/>
    <mergeCell ref="E57:E59"/>
    <mergeCell ref="F57:H57"/>
    <mergeCell ref="K57:K59"/>
    <mergeCell ref="L57:L59"/>
    <mergeCell ref="F75:F76"/>
    <mergeCell ref="G75:H75"/>
    <mergeCell ref="O74:O76"/>
    <mergeCell ref="C74:C77"/>
    <mergeCell ref="E74:E76"/>
    <mergeCell ref="F74:H74"/>
    <mergeCell ref="K74:K76"/>
    <mergeCell ref="L74:L76"/>
  </mergeCells>
  <hyperlinks>
    <hyperlink ref="A1" location="ÍNDICE!B2" display="Indíce"/>
  </hyperlinks>
  <printOptions horizontalCentered="1"/>
  <pageMargins left="0.70866141732283472" right="0.70866141732283472" top="0.74803149606299213" bottom="0.74803149606299213" header="0.31496062992125984" footer="0.31496062992125984"/>
  <pageSetup paperSize="9" scale="57" orientation="landscape" r:id="rId1"/>
  <ignoredErrors>
    <ignoredError sqref="E43:H43 E26:H26 E9:H9" numberStoredAsText="1"/>
  </ignoredError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pageSetUpPr fitToPage="1"/>
  </sheetPr>
  <dimension ref="A1:K11"/>
  <sheetViews>
    <sheetView showGridLines="0" workbookViewId="0">
      <selection activeCell="N25" sqref="N25"/>
    </sheetView>
  </sheetViews>
  <sheetFormatPr defaultRowHeight="15"/>
  <cols>
    <col min="10" max="10" width="0.7109375" customWidth="1"/>
    <col min="11" max="11" width="15.7109375" customWidth="1"/>
  </cols>
  <sheetData>
    <row r="1" spans="1:11" ht="34.5" customHeight="1">
      <c r="A1" s="1444" t="s">
        <v>814</v>
      </c>
    </row>
    <row r="2" spans="1:11" s="2261" customFormat="1">
      <c r="C2" s="3373" t="s">
        <v>1387</v>
      </c>
      <c r="D2" s="3373"/>
      <c r="E2" s="3373"/>
      <c r="F2" s="3373"/>
      <c r="G2" s="3373"/>
      <c r="H2" s="3373"/>
      <c r="I2" s="3373"/>
      <c r="J2" s="3373"/>
      <c r="K2" s="3373"/>
    </row>
    <row r="4" spans="1:11">
      <c r="K4" s="1" t="s">
        <v>169</v>
      </c>
    </row>
    <row r="5" spans="1:11">
      <c r="K5" s="1163" t="str">
        <f>+Introdução!E28</f>
        <v>t</v>
      </c>
    </row>
    <row r="6" spans="1:11" ht="4.5" customHeight="1"/>
    <row r="7" spans="1:11">
      <c r="C7" s="3374" t="s">
        <v>613</v>
      </c>
      <c r="D7" s="3375"/>
      <c r="E7" s="3375"/>
      <c r="F7" s="3375"/>
      <c r="G7" s="3375"/>
      <c r="H7" s="3375"/>
      <c r="I7" s="3376"/>
      <c r="K7" s="1770">
        <f>+'EDA_N6-02 AEEGS Prov Perm'!I7</f>
        <v>0</v>
      </c>
    </row>
    <row r="8" spans="1:11">
      <c r="C8" s="3377" t="s">
        <v>612</v>
      </c>
      <c r="D8" s="3378"/>
      <c r="E8" s="3378"/>
      <c r="F8" s="3378"/>
      <c r="G8" s="3378"/>
      <c r="H8" s="3378"/>
      <c r="I8" s="3136"/>
      <c r="K8" s="1410">
        <f>+'EDA N6-19 DEE Prov Perm'!J17</f>
        <v>0</v>
      </c>
    </row>
    <row r="9" spans="1:11">
      <c r="C9" s="3379" t="s">
        <v>614</v>
      </c>
      <c r="D9" s="3380"/>
      <c r="E9" s="3380"/>
      <c r="F9" s="3380"/>
      <c r="G9" s="3380"/>
      <c r="H9" s="3380"/>
      <c r="I9" s="3138"/>
      <c r="K9" s="930">
        <f>'EDA N6-33 CEE Prov Perm'!K17</f>
        <v>0</v>
      </c>
    </row>
    <row r="10" spans="1:11" ht="4.5" customHeight="1">
      <c r="K10" s="1411"/>
    </row>
    <row r="11" spans="1:11">
      <c r="C11" s="3381" t="s">
        <v>615</v>
      </c>
      <c r="D11" s="3382"/>
      <c r="E11" s="3382"/>
      <c r="F11" s="3382"/>
      <c r="G11" s="3382"/>
      <c r="H11" s="3382"/>
      <c r="I11" s="3383"/>
      <c r="K11" s="1771">
        <f>SUM(K7:K9)</f>
        <v>0</v>
      </c>
    </row>
  </sheetData>
  <mergeCells count="5">
    <mergeCell ref="C2:K2"/>
    <mergeCell ref="C7:I7"/>
    <mergeCell ref="C8:I8"/>
    <mergeCell ref="C9:I9"/>
    <mergeCell ref="C11:I11"/>
  </mergeCells>
  <hyperlinks>
    <hyperlink ref="A1" location="ÍNDICE!B2" display="Indíce"/>
  </hyperlinks>
  <pageMargins left="0.70866141732283472" right="0.70866141732283472" top="0.74803149606299213" bottom="0.74803149606299213" header="0.31496062992125984" footer="0.31496062992125984"/>
  <pageSetup paperSize="9" orientation="portrait" r:id="rId1"/>
  <ignoredErrors>
    <ignoredError sqref="K7 K11" evalError="1"/>
  </ignoredErrors>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pageSetUpPr fitToPage="1"/>
  </sheetPr>
  <dimension ref="A1:L26"/>
  <sheetViews>
    <sheetView showGridLines="0" zoomScaleNormal="100" workbookViewId="0">
      <selection activeCell="M13" sqref="M13"/>
    </sheetView>
  </sheetViews>
  <sheetFormatPr defaultRowHeight="15"/>
  <cols>
    <col min="9" max="9" width="28.85546875" customWidth="1"/>
    <col min="10" max="10" width="0.7109375" customWidth="1"/>
    <col min="11" max="11" width="15.7109375" customWidth="1"/>
    <col min="12" max="12" width="11.140625" customWidth="1"/>
  </cols>
  <sheetData>
    <row r="1" spans="1:12" ht="36.75" customHeight="1">
      <c r="A1" s="1444" t="s">
        <v>814</v>
      </c>
    </row>
    <row r="2" spans="1:12" s="2261" customFormat="1">
      <c r="C2" s="3373" t="s">
        <v>1388</v>
      </c>
      <c r="D2" s="3373"/>
      <c r="E2" s="3373"/>
      <c r="F2" s="3373"/>
      <c r="G2" s="3373"/>
      <c r="H2" s="3373"/>
      <c r="I2" s="3373"/>
      <c r="J2" s="3373"/>
      <c r="K2" s="3373"/>
    </row>
    <row r="4" spans="1:12">
      <c r="K4" s="1" t="s">
        <v>169</v>
      </c>
    </row>
    <row r="5" spans="1:12">
      <c r="K5" s="1163" t="str">
        <f>+Introdução!E28</f>
        <v>t</v>
      </c>
    </row>
    <row r="6" spans="1:12" ht="4.5" customHeight="1"/>
    <row r="7" spans="1:12" ht="18.75" customHeight="1">
      <c r="C7" s="3384" t="s">
        <v>616</v>
      </c>
      <c r="D7" s="3385"/>
      <c r="E7" s="3385"/>
      <c r="F7" s="3385"/>
      <c r="G7" s="3385"/>
      <c r="H7" s="3385"/>
      <c r="I7" s="3386"/>
      <c r="K7" s="1773" t="e">
        <f>+K9-K11</f>
        <v>#REF!</v>
      </c>
    </row>
    <row r="8" spans="1:12">
      <c r="C8" s="1164"/>
      <c r="D8" s="1165"/>
      <c r="E8" s="1165"/>
      <c r="F8" s="1165"/>
      <c r="G8" s="1165"/>
      <c r="H8" s="1165"/>
      <c r="I8" s="1166"/>
      <c r="K8" s="1751"/>
    </row>
    <row r="9" spans="1:12">
      <c r="C9" s="3390" t="s">
        <v>617</v>
      </c>
      <c r="D9" s="3391"/>
      <c r="E9" s="3391"/>
      <c r="F9" s="3391"/>
      <c r="G9" s="3391"/>
      <c r="H9" s="3391"/>
      <c r="I9" s="3392"/>
      <c r="K9" s="1410">
        <f>+'EDA N6-70 Prov Permitidos'!K7</f>
        <v>0</v>
      </c>
    </row>
    <row r="10" spans="1:12" ht="9" customHeight="1">
      <c r="C10" s="1164"/>
      <c r="D10" s="1165"/>
      <c r="E10" s="1165"/>
      <c r="F10" s="1165"/>
      <c r="G10" s="1165"/>
      <c r="H10" s="1165"/>
      <c r="I10" s="1166"/>
      <c r="K10" s="1751"/>
    </row>
    <row r="11" spans="1:12" ht="49.5" customHeight="1">
      <c r="C11" s="3393" t="s">
        <v>618</v>
      </c>
      <c r="D11" s="3394"/>
      <c r="E11" s="3394"/>
      <c r="F11" s="3394"/>
      <c r="G11" s="3394"/>
      <c r="H11" s="3394"/>
      <c r="I11" s="3395"/>
      <c r="J11" s="1160"/>
      <c r="K11" s="1777" t="e">
        <f>+#REF!+#REF!</f>
        <v>#REF!</v>
      </c>
      <c r="L11" s="2"/>
    </row>
    <row r="12" spans="1:12" ht="9" customHeight="1">
      <c r="C12" s="1167"/>
      <c r="D12" s="1168"/>
      <c r="E12" s="1168"/>
      <c r="F12" s="1168"/>
      <c r="G12" s="1168"/>
      <c r="H12" s="1168"/>
      <c r="I12" s="1169"/>
      <c r="J12" s="1160"/>
      <c r="K12" s="1752"/>
    </row>
    <row r="13" spans="1:12" ht="18.75" customHeight="1">
      <c r="C13" s="3384" t="s">
        <v>621</v>
      </c>
      <c r="D13" s="3385"/>
      <c r="E13" s="3385"/>
      <c r="F13" s="3385"/>
      <c r="G13" s="3385"/>
      <c r="H13" s="3385"/>
      <c r="I13" s="3386"/>
      <c r="K13" s="1774" t="e">
        <f>+K15-K17</f>
        <v>#REF!</v>
      </c>
    </row>
    <row r="14" spans="1:12">
      <c r="C14" s="1164"/>
      <c r="D14" s="1165"/>
      <c r="E14" s="1165"/>
      <c r="F14" s="1165"/>
      <c r="G14" s="1165"/>
      <c r="H14" s="1165"/>
      <c r="I14" s="1166"/>
      <c r="K14" s="1751"/>
    </row>
    <row r="15" spans="1:12">
      <c r="C15" s="3390" t="s">
        <v>619</v>
      </c>
      <c r="D15" s="3391"/>
      <c r="E15" s="3391"/>
      <c r="F15" s="3391"/>
      <c r="G15" s="3391"/>
      <c r="H15" s="3391"/>
      <c r="I15" s="3392"/>
      <c r="K15" s="1772">
        <f>+'EDA N6-70 Prov Permitidos'!K8</f>
        <v>0</v>
      </c>
    </row>
    <row r="16" spans="1:12">
      <c r="C16" s="1164"/>
      <c r="D16" s="1165"/>
      <c r="E16" s="1165"/>
      <c r="F16" s="1165"/>
      <c r="G16" s="1165"/>
      <c r="H16" s="1165"/>
      <c r="I16" s="1166"/>
      <c r="K16" s="1751"/>
    </row>
    <row r="17" spans="3:12" ht="27" customHeight="1">
      <c r="C17" s="3393" t="s">
        <v>620</v>
      </c>
      <c r="D17" s="3394"/>
      <c r="E17" s="3394"/>
      <c r="F17" s="3394"/>
      <c r="G17" s="3394"/>
      <c r="H17" s="3394"/>
      <c r="I17" s="3395"/>
      <c r="K17" s="1777" t="e">
        <f>+#REF!</f>
        <v>#REF!</v>
      </c>
    </row>
    <row r="18" spans="3:12" ht="9" customHeight="1">
      <c r="C18" s="1167"/>
      <c r="D18" s="1168"/>
      <c r="E18" s="1168"/>
      <c r="F18" s="1168"/>
      <c r="G18" s="1168"/>
      <c r="H18" s="1168"/>
      <c r="I18" s="1169"/>
      <c r="K18" s="1752"/>
    </row>
    <row r="19" spans="3:12" ht="18.75" customHeight="1">
      <c r="C19" s="3384" t="s">
        <v>622</v>
      </c>
      <c r="D19" s="3385"/>
      <c r="E19" s="3385"/>
      <c r="F19" s="3385"/>
      <c r="G19" s="3385"/>
      <c r="H19" s="3385"/>
      <c r="I19" s="3386"/>
      <c r="K19" s="1775" t="e">
        <f>+K21-K23</f>
        <v>#REF!</v>
      </c>
    </row>
    <row r="20" spans="3:12" ht="18.75" customHeight="1">
      <c r="C20" s="1164"/>
      <c r="D20" s="1165"/>
      <c r="E20" s="1165"/>
      <c r="F20" s="1165"/>
      <c r="G20" s="1165"/>
      <c r="H20" s="1165"/>
      <c r="I20" s="1166"/>
      <c r="K20" s="1751"/>
    </row>
    <row r="21" spans="3:12" ht="15" customHeight="1">
      <c r="C21" s="3390" t="s">
        <v>624</v>
      </c>
      <c r="D21" s="3391"/>
      <c r="E21" s="3391"/>
      <c r="F21" s="3391"/>
      <c r="G21" s="3391"/>
      <c r="H21" s="3391"/>
      <c r="I21" s="3392"/>
      <c r="K21" s="1410">
        <f>+'EDA N6-70 Prov Permitidos'!K9</f>
        <v>0</v>
      </c>
    </row>
    <row r="22" spans="3:12">
      <c r="C22" s="1164"/>
      <c r="D22" s="1165"/>
      <c r="E22" s="1165"/>
      <c r="F22" s="1165"/>
      <c r="G22" s="1165"/>
      <c r="H22" s="1165"/>
      <c r="I22" s="1166"/>
      <c r="K22" s="1751"/>
    </row>
    <row r="23" spans="3:12" ht="37.5" customHeight="1">
      <c r="C23" s="3393" t="s">
        <v>623</v>
      </c>
      <c r="D23" s="3394"/>
      <c r="E23" s="3394"/>
      <c r="F23" s="3394"/>
      <c r="G23" s="3394"/>
      <c r="H23" s="3394"/>
      <c r="I23" s="3395"/>
      <c r="K23" s="1777" t="e">
        <f>+#REF!</f>
        <v>#REF!</v>
      </c>
    </row>
    <row r="24" spans="3:12">
      <c r="C24" s="3379"/>
      <c r="D24" s="3380"/>
      <c r="E24" s="3380"/>
      <c r="F24" s="3380"/>
      <c r="G24" s="3380"/>
      <c r="H24" s="3380"/>
      <c r="I24" s="3138"/>
      <c r="K24" s="1752"/>
    </row>
    <row r="25" spans="3:12" ht="4.5" customHeight="1">
      <c r="K25" s="793"/>
    </row>
    <row r="26" spans="3:12" ht="18.75" customHeight="1">
      <c r="C26" s="3387" t="s">
        <v>625</v>
      </c>
      <c r="D26" s="3388"/>
      <c r="E26" s="3388"/>
      <c r="F26" s="3388"/>
      <c r="G26" s="3388"/>
      <c r="H26" s="3388"/>
      <c r="I26" s="3389"/>
      <c r="K26" s="1776" t="e">
        <f>+K7+K13+K19</f>
        <v>#REF!</v>
      </c>
      <c r="L26" s="1422"/>
    </row>
  </sheetData>
  <mergeCells count="12">
    <mergeCell ref="C2:K2"/>
    <mergeCell ref="C7:I7"/>
    <mergeCell ref="C24:I24"/>
    <mergeCell ref="C26:I26"/>
    <mergeCell ref="C9:I9"/>
    <mergeCell ref="C11:I11"/>
    <mergeCell ref="C15:I15"/>
    <mergeCell ref="C17:I17"/>
    <mergeCell ref="C13:I13"/>
    <mergeCell ref="C19:I19"/>
    <mergeCell ref="C23:I23"/>
    <mergeCell ref="C21:I21"/>
  </mergeCells>
  <hyperlinks>
    <hyperlink ref="A1" location="ÍNDICE!B2" display="Indíce"/>
  </hyperlinks>
  <pageMargins left="0.70866141732283472" right="0.70866141732283472" top="0.74803149606299213" bottom="0.74803149606299213" header="0.31496062992125984" footer="0.31496062992125984"/>
  <pageSetup paperSize="9" scale="67" orientation="portrait" r:id="rId1"/>
  <ignoredErrors>
    <ignoredError sqref="K7 K9 K13 K15 K19 K21 K26" evalError="1"/>
  </ignoredError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pageSetUpPr fitToPage="1"/>
  </sheetPr>
  <dimension ref="A1:L62"/>
  <sheetViews>
    <sheetView showGridLines="0" topLeftCell="A19" zoomScale="90" zoomScaleNormal="90" workbookViewId="0">
      <selection activeCell="B3" sqref="B3"/>
    </sheetView>
  </sheetViews>
  <sheetFormatPr defaultRowHeight="12.75"/>
  <cols>
    <col min="1" max="1" width="20.140625" style="1969" customWidth="1"/>
    <col min="2" max="2" width="69.42578125" style="1969" customWidth="1"/>
    <col min="3" max="3" width="24.7109375" style="1969" customWidth="1"/>
    <col min="4" max="4" width="8.85546875" style="1969" customWidth="1"/>
    <col min="5" max="12" width="18.42578125" style="1969" customWidth="1"/>
    <col min="13" max="13" width="10.7109375" style="1969" customWidth="1"/>
    <col min="14" max="14" width="12.28515625" style="1969" customWidth="1"/>
    <col min="15" max="256" width="9.140625" style="1969"/>
    <col min="257" max="257" width="4.5703125" style="1969" customWidth="1"/>
    <col min="258" max="258" width="69.42578125" style="1969" customWidth="1"/>
    <col min="259" max="259" width="18.5703125" style="1969" customWidth="1"/>
    <col min="260" max="260" width="6" style="1969" customWidth="1"/>
    <col min="261" max="268" width="14.7109375" style="1969" customWidth="1"/>
    <col min="269" max="269" width="10.7109375" style="1969" customWidth="1"/>
    <col min="270" max="270" width="12.28515625" style="1969" customWidth="1"/>
    <col min="271" max="512" width="9.140625" style="1969"/>
    <col min="513" max="513" width="4.5703125" style="1969" customWidth="1"/>
    <col min="514" max="514" width="69.42578125" style="1969" customWidth="1"/>
    <col min="515" max="515" width="18.5703125" style="1969" customWidth="1"/>
    <col min="516" max="516" width="6" style="1969" customWidth="1"/>
    <col min="517" max="524" width="14.7109375" style="1969" customWidth="1"/>
    <col min="525" max="525" width="10.7109375" style="1969" customWidth="1"/>
    <col min="526" max="526" width="12.28515625" style="1969" customWidth="1"/>
    <col min="527" max="768" width="9.140625" style="1969"/>
    <col min="769" max="769" width="4.5703125" style="1969" customWidth="1"/>
    <col min="770" max="770" width="69.42578125" style="1969" customWidth="1"/>
    <col min="771" max="771" width="18.5703125" style="1969" customWidth="1"/>
    <col min="772" max="772" width="6" style="1969" customWidth="1"/>
    <col min="773" max="780" width="14.7109375" style="1969" customWidth="1"/>
    <col min="781" max="781" width="10.7109375" style="1969" customWidth="1"/>
    <col min="782" max="782" width="12.28515625" style="1969" customWidth="1"/>
    <col min="783" max="1024" width="9.140625" style="1969"/>
    <col min="1025" max="1025" width="4.5703125" style="1969" customWidth="1"/>
    <col min="1026" max="1026" width="69.42578125" style="1969" customWidth="1"/>
    <col min="1027" max="1027" width="18.5703125" style="1969" customWidth="1"/>
    <col min="1028" max="1028" width="6" style="1969" customWidth="1"/>
    <col min="1029" max="1036" width="14.7109375" style="1969" customWidth="1"/>
    <col min="1037" max="1037" width="10.7109375" style="1969" customWidth="1"/>
    <col min="1038" max="1038" width="12.28515625" style="1969" customWidth="1"/>
    <col min="1039" max="1280" width="9.140625" style="1969"/>
    <col min="1281" max="1281" width="4.5703125" style="1969" customWidth="1"/>
    <col min="1282" max="1282" width="69.42578125" style="1969" customWidth="1"/>
    <col min="1283" max="1283" width="18.5703125" style="1969" customWidth="1"/>
    <col min="1284" max="1284" width="6" style="1969" customWidth="1"/>
    <col min="1285" max="1292" width="14.7109375" style="1969" customWidth="1"/>
    <col min="1293" max="1293" width="10.7109375" style="1969" customWidth="1"/>
    <col min="1294" max="1294" width="12.28515625" style="1969" customWidth="1"/>
    <col min="1295" max="1536" width="9.140625" style="1969"/>
    <col min="1537" max="1537" width="4.5703125" style="1969" customWidth="1"/>
    <col min="1538" max="1538" width="69.42578125" style="1969" customWidth="1"/>
    <col min="1539" max="1539" width="18.5703125" style="1969" customWidth="1"/>
    <col min="1540" max="1540" width="6" style="1969" customWidth="1"/>
    <col min="1541" max="1548" width="14.7109375" style="1969" customWidth="1"/>
    <col min="1549" max="1549" width="10.7109375" style="1969" customWidth="1"/>
    <col min="1550" max="1550" width="12.28515625" style="1969" customWidth="1"/>
    <col min="1551" max="1792" width="9.140625" style="1969"/>
    <col min="1793" max="1793" width="4.5703125" style="1969" customWidth="1"/>
    <col min="1794" max="1794" width="69.42578125" style="1969" customWidth="1"/>
    <col min="1795" max="1795" width="18.5703125" style="1969" customWidth="1"/>
    <col min="1796" max="1796" width="6" style="1969" customWidth="1"/>
    <col min="1797" max="1804" width="14.7109375" style="1969" customWidth="1"/>
    <col min="1805" max="1805" width="10.7109375" style="1969" customWidth="1"/>
    <col min="1806" max="1806" width="12.28515625" style="1969" customWidth="1"/>
    <col min="1807" max="2048" width="9.140625" style="1969"/>
    <col min="2049" max="2049" width="4.5703125" style="1969" customWidth="1"/>
    <col min="2050" max="2050" width="69.42578125" style="1969" customWidth="1"/>
    <col min="2051" max="2051" width="18.5703125" style="1969" customWidth="1"/>
    <col min="2052" max="2052" width="6" style="1969" customWidth="1"/>
    <col min="2053" max="2060" width="14.7109375" style="1969" customWidth="1"/>
    <col min="2061" max="2061" width="10.7109375" style="1969" customWidth="1"/>
    <col min="2062" max="2062" width="12.28515625" style="1969" customWidth="1"/>
    <col min="2063" max="2304" width="9.140625" style="1969"/>
    <col min="2305" max="2305" width="4.5703125" style="1969" customWidth="1"/>
    <col min="2306" max="2306" width="69.42578125" style="1969" customWidth="1"/>
    <col min="2307" max="2307" width="18.5703125" style="1969" customWidth="1"/>
    <col min="2308" max="2308" width="6" style="1969" customWidth="1"/>
    <col min="2309" max="2316" width="14.7109375" style="1969" customWidth="1"/>
    <col min="2317" max="2317" width="10.7109375" style="1969" customWidth="1"/>
    <col min="2318" max="2318" width="12.28515625" style="1969" customWidth="1"/>
    <col min="2319" max="2560" width="9.140625" style="1969"/>
    <col min="2561" max="2561" width="4.5703125" style="1969" customWidth="1"/>
    <col min="2562" max="2562" width="69.42578125" style="1969" customWidth="1"/>
    <col min="2563" max="2563" width="18.5703125" style="1969" customWidth="1"/>
    <col min="2564" max="2564" width="6" style="1969" customWidth="1"/>
    <col min="2565" max="2572" width="14.7109375" style="1969" customWidth="1"/>
    <col min="2573" max="2573" width="10.7109375" style="1969" customWidth="1"/>
    <col min="2574" max="2574" width="12.28515625" style="1969" customWidth="1"/>
    <col min="2575" max="2816" width="9.140625" style="1969"/>
    <col min="2817" max="2817" width="4.5703125" style="1969" customWidth="1"/>
    <col min="2818" max="2818" width="69.42578125" style="1969" customWidth="1"/>
    <col min="2819" max="2819" width="18.5703125" style="1969" customWidth="1"/>
    <col min="2820" max="2820" width="6" style="1969" customWidth="1"/>
    <col min="2821" max="2828" width="14.7109375" style="1969" customWidth="1"/>
    <col min="2829" max="2829" width="10.7109375" style="1969" customWidth="1"/>
    <col min="2830" max="2830" width="12.28515625" style="1969" customWidth="1"/>
    <col min="2831" max="3072" width="9.140625" style="1969"/>
    <col min="3073" max="3073" width="4.5703125" style="1969" customWidth="1"/>
    <col min="3074" max="3074" width="69.42578125" style="1969" customWidth="1"/>
    <col min="3075" max="3075" width="18.5703125" style="1969" customWidth="1"/>
    <col min="3076" max="3076" width="6" style="1969" customWidth="1"/>
    <col min="3077" max="3084" width="14.7109375" style="1969" customWidth="1"/>
    <col min="3085" max="3085" width="10.7109375" style="1969" customWidth="1"/>
    <col min="3086" max="3086" width="12.28515625" style="1969" customWidth="1"/>
    <col min="3087" max="3328" width="9.140625" style="1969"/>
    <col min="3329" max="3329" width="4.5703125" style="1969" customWidth="1"/>
    <col min="3330" max="3330" width="69.42578125" style="1969" customWidth="1"/>
    <col min="3331" max="3331" width="18.5703125" style="1969" customWidth="1"/>
    <col min="3332" max="3332" width="6" style="1969" customWidth="1"/>
    <col min="3333" max="3340" width="14.7109375" style="1969" customWidth="1"/>
    <col min="3341" max="3341" width="10.7109375" style="1969" customWidth="1"/>
    <col min="3342" max="3342" width="12.28515625" style="1969" customWidth="1"/>
    <col min="3343" max="3584" width="9.140625" style="1969"/>
    <col min="3585" max="3585" width="4.5703125" style="1969" customWidth="1"/>
    <col min="3586" max="3586" width="69.42578125" style="1969" customWidth="1"/>
    <col min="3587" max="3587" width="18.5703125" style="1969" customWidth="1"/>
    <col min="3588" max="3588" width="6" style="1969" customWidth="1"/>
    <col min="3589" max="3596" width="14.7109375" style="1969" customWidth="1"/>
    <col min="3597" max="3597" width="10.7109375" style="1969" customWidth="1"/>
    <col min="3598" max="3598" width="12.28515625" style="1969" customWidth="1"/>
    <col min="3599" max="3840" width="9.140625" style="1969"/>
    <col min="3841" max="3841" width="4.5703125" style="1969" customWidth="1"/>
    <col min="3842" max="3842" width="69.42578125" style="1969" customWidth="1"/>
    <col min="3843" max="3843" width="18.5703125" style="1969" customWidth="1"/>
    <col min="3844" max="3844" width="6" style="1969" customWidth="1"/>
    <col min="3845" max="3852" width="14.7109375" style="1969" customWidth="1"/>
    <col min="3853" max="3853" width="10.7109375" style="1969" customWidth="1"/>
    <col min="3854" max="3854" width="12.28515625" style="1969" customWidth="1"/>
    <col min="3855" max="4096" width="9.140625" style="1969"/>
    <col min="4097" max="4097" width="4.5703125" style="1969" customWidth="1"/>
    <col min="4098" max="4098" width="69.42578125" style="1969" customWidth="1"/>
    <col min="4099" max="4099" width="18.5703125" style="1969" customWidth="1"/>
    <col min="4100" max="4100" width="6" style="1969" customWidth="1"/>
    <col min="4101" max="4108" width="14.7109375" style="1969" customWidth="1"/>
    <col min="4109" max="4109" width="10.7109375" style="1969" customWidth="1"/>
    <col min="4110" max="4110" width="12.28515625" style="1969" customWidth="1"/>
    <col min="4111" max="4352" width="9.140625" style="1969"/>
    <col min="4353" max="4353" width="4.5703125" style="1969" customWidth="1"/>
    <col min="4354" max="4354" width="69.42578125" style="1969" customWidth="1"/>
    <col min="4355" max="4355" width="18.5703125" style="1969" customWidth="1"/>
    <col min="4356" max="4356" width="6" style="1969" customWidth="1"/>
    <col min="4357" max="4364" width="14.7109375" style="1969" customWidth="1"/>
    <col min="4365" max="4365" width="10.7109375" style="1969" customWidth="1"/>
    <col min="4366" max="4366" width="12.28515625" style="1969" customWidth="1"/>
    <col min="4367" max="4608" width="9.140625" style="1969"/>
    <col min="4609" max="4609" width="4.5703125" style="1969" customWidth="1"/>
    <col min="4610" max="4610" width="69.42578125" style="1969" customWidth="1"/>
    <col min="4611" max="4611" width="18.5703125" style="1969" customWidth="1"/>
    <col min="4612" max="4612" width="6" style="1969" customWidth="1"/>
    <col min="4613" max="4620" width="14.7109375" style="1969" customWidth="1"/>
    <col min="4621" max="4621" width="10.7109375" style="1969" customWidth="1"/>
    <col min="4622" max="4622" width="12.28515625" style="1969" customWidth="1"/>
    <col min="4623" max="4864" width="9.140625" style="1969"/>
    <col min="4865" max="4865" width="4.5703125" style="1969" customWidth="1"/>
    <col min="4866" max="4866" width="69.42578125" style="1969" customWidth="1"/>
    <col min="4867" max="4867" width="18.5703125" style="1969" customWidth="1"/>
    <col min="4868" max="4868" width="6" style="1969" customWidth="1"/>
    <col min="4869" max="4876" width="14.7109375" style="1969" customWidth="1"/>
    <col min="4877" max="4877" width="10.7109375" style="1969" customWidth="1"/>
    <col min="4878" max="4878" width="12.28515625" style="1969" customWidth="1"/>
    <col min="4879" max="5120" width="9.140625" style="1969"/>
    <col min="5121" max="5121" width="4.5703125" style="1969" customWidth="1"/>
    <col min="5122" max="5122" width="69.42578125" style="1969" customWidth="1"/>
    <col min="5123" max="5123" width="18.5703125" style="1969" customWidth="1"/>
    <col min="5124" max="5124" width="6" style="1969" customWidth="1"/>
    <col min="5125" max="5132" width="14.7109375" style="1969" customWidth="1"/>
    <col min="5133" max="5133" width="10.7109375" style="1969" customWidth="1"/>
    <col min="5134" max="5134" width="12.28515625" style="1969" customWidth="1"/>
    <col min="5135" max="5376" width="9.140625" style="1969"/>
    <col min="5377" max="5377" width="4.5703125" style="1969" customWidth="1"/>
    <col min="5378" max="5378" width="69.42578125" style="1969" customWidth="1"/>
    <col min="5379" max="5379" width="18.5703125" style="1969" customWidth="1"/>
    <col min="5380" max="5380" width="6" style="1969" customWidth="1"/>
    <col min="5381" max="5388" width="14.7109375" style="1969" customWidth="1"/>
    <col min="5389" max="5389" width="10.7109375" style="1969" customWidth="1"/>
    <col min="5390" max="5390" width="12.28515625" style="1969" customWidth="1"/>
    <col min="5391" max="5632" width="9.140625" style="1969"/>
    <col min="5633" max="5633" width="4.5703125" style="1969" customWidth="1"/>
    <col min="5634" max="5634" width="69.42578125" style="1969" customWidth="1"/>
    <col min="5635" max="5635" width="18.5703125" style="1969" customWidth="1"/>
    <col min="5636" max="5636" width="6" style="1969" customWidth="1"/>
    <col min="5637" max="5644" width="14.7109375" style="1969" customWidth="1"/>
    <col min="5645" max="5645" width="10.7109375" style="1969" customWidth="1"/>
    <col min="5646" max="5646" width="12.28515625" style="1969" customWidth="1"/>
    <col min="5647" max="5888" width="9.140625" style="1969"/>
    <col min="5889" max="5889" width="4.5703125" style="1969" customWidth="1"/>
    <col min="5890" max="5890" width="69.42578125" style="1969" customWidth="1"/>
    <col min="5891" max="5891" width="18.5703125" style="1969" customWidth="1"/>
    <col min="5892" max="5892" width="6" style="1969" customWidth="1"/>
    <col min="5893" max="5900" width="14.7109375" style="1969" customWidth="1"/>
    <col min="5901" max="5901" width="10.7109375" style="1969" customWidth="1"/>
    <col min="5902" max="5902" width="12.28515625" style="1969" customWidth="1"/>
    <col min="5903" max="6144" width="9.140625" style="1969"/>
    <col min="6145" max="6145" width="4.5703125" style="1969" customWidth="1"/>
    <col min="6146" max="6146" width="69.42578125" style="1969" customWidth="1"/>
    <col min="6147" max="6147" width="18.5703125" style="1969" customWidth="1"/>
    <col min="6148" max="6148" width="6" style="1969" customWidth="1"/>
    <col min="6149" max="6156" width="14.7109375" style="1969" customWidth="1"/>
    <col min="6157" max="6157" width="10.7109375" style="1969" customWidth="1"/>
    <col min="6158" max="6158" width="12.28515625" style="1969" customWidth="1"/>
    <col min="6159" max="6400" width="9.140625" style="1969"/>
    <col min="6401" max="6401" width="4.5703125" style="1969" customWidth="1"/>
    <col min="6402" max="6402" width="69.42578125" style="1969" customWidth="1"/>
    <col min="6403" max="6403" width="18.5703125" style="1969" customWidth="1"/>
    <col min="6404" max="6404" width="6" style="1969" customWidth="1"/>
    <col min="6405" max="6412" width="14.7109375" style="1969" customWidth="1"/>
    <col min="6413" max="6413" width="10.7109375" style="1969" customWidth="1"/>
    <col min="6414" max="6414" width="12.28515625" style="1969" customWidth="1"/>
    <col min="6415" max="6656" width="9.140625" style="1969"/>
    <col min="6657" max="6657" width="4.5703125" style="1969" customWidth="1"/>
    <col min="6658" max="6658" width="69.42578125" style="1969" customWidth="1"/>
    <col min="6659" max="6659" width="18.5703125" style="1969" customWidth="1"/>
    <col min="6660" max="6660" width="6" style="1969" customWidth="1"/>
    <col min="6661" max="6668" width="14.7109375" style="1969" customWidth="1"/>
    <col min="6669" max="6669" width="10.7109375" style="1969" customWidth="1"/>
    <col min="6670" max="6670" width="12.28515625" style="1969" customWidth="1"/>
    <col min="6671" max="6912" width="9.140625" style="1969"/>
    <col min="6913" max="6913" width="4.5703125" style="1969" customWidth="1"/>
    <col min="6914" max="6914" width="69.42578125" style="1969" customWidth="1"/>
    <col min="6915" max="6915" width="18.5703125" style="1969" customWidth="1"/>
    <col min="6916" max="6916" width="6" style="1969" customWidth="1"/>
    <col min="6917" max="6924" width="14.7109375" style="1969" customWidth="1"/>
    <col min="6925" max="6925" width="10.7109375" style="1969" customWidth="1"/>
    <col min="6926" max="6926" width="12.28515625" style="1969" customWidth="1"/>
    <col min="6927" max="7168" width="9.140625" style="1969"/>
    <col min="7169" max="7169" width="4.5703125" style="1969" customWidth="1"/>
    <col min="7170" max="7170" width="69.42578125" style="1969" customWidth="1"/>
    <col min="7171" max="7171" width="18.5703125" style="1969" customWidth="1"/>
    <col min="7172" max="7172" width="6" style="1969" customWidth="1"/>
    <col min="7173" max="7180" width="14.7109375" style="1969" customWidth="1"/>
    <col min="7181" max="7181" width="10.7109375" style="1969" customWidth="1"/>
    <col min="7182" max="7182" width="12.28515625" style="1969" customWidth="1"/>
    <col min="7183" max="7424" width="9.140625" style="1969"/>
    <col min="7425" max="7425" width="4.5703125" style="1969" customWidth="1"/>
    <col min="7426" max="7426" width="69.42578125" style="1969" customWidth="1"/>
    <col min="7427" max="7427" width="18.5703125" style="1969" customWidth="1"/>
    <col min="7428" max="7428" width="6" style="1969" customWidth="1"/>
    <col min="7429" max="7436" width="14.7109375" style="1969" customWidth="1"/>
    <col min="7437" max="7437" width="10.7109375" style="1969" customWidth="1"/>
    <col min="7438" max="7438" width="12.28515625" style="1969" customWidth="1"/>
    <col min="7439" max="7680" width="9.140625" style="1969"/>
    <col min="7681" max="7681" width="4.5703125" style="1969" customWidth="1"/>
    <col min="7682" max="7682" width="69.42578125" style="1969" customWidth="1"/>
    <col min="7683" max="7683" width="18.5703125" style="1969" customWidth="1"/>
    <col min="7684" max="7684" width="6" style="1969" customWidth="1"/>
    <col min="7685" max="7692" width="14.7109375" style="1969" customWidth="1"/>
    <col min="7693" max="7693" width="10.7109375" style="1969" customWidth="1"/>
    <col min="7694" max="7694" width="12.28515625" style="1969" customWidth="1"/>
    <col min="7695" max="7936" width="9.140625" style="1969"/>
    <col min="7937" max="7937" width="4.5703125" style="1969" customWidth="1"/>
    <col min="7938" max="7938" width="69.42578125" style="1969" customWidth="1"/>
    <col min="7939" max="7939" width="18.5703125" style="1969" customWidth="1"/>
    <col min="7940" max="7940" width="6" style="1969" customWidth="1"/>
    <col min="7941" max="7948" width="14.7109375" style="1969" customWidth="1"/>
    <col min="7949" max="7949" width="10.7109375" style="1969" customWidth="1"/>
    <col min="7950" max="7950" width="12.28515625" style="1969" customWidth="1"/>
    <col min="7951" max="8192" width="9.140625" style="1969"/>
    <col min="8193" max="8193" width="4.5703125" style="1969" customWidth="1"/>
    <col min="8194" max="8194" width="69.42578125" style="1969" customWidth="1"/>
    <col min="8195" max="8195" width="18.5703125" style="1969" customWidth="1"/>
    <col min="8196" max="8196" width="6" style="1969" customWidth="1"/>
    <col min="8197" max="8204" width="14.7109375" style="1969" customWidth="1"/>
    <col min="8205" max="8205" width="10.7109375" style="1969" customWidth="1"/>
    <col min="8206" max="8206" width="12.28515625" style="1969" customWidth="1"/>
    <col min="8207" max="8448" width="9.140625" style="1969"/>
    <col min="8449" max="8449" width="4.5703125" style="1969" customWidth="1"/>
    <col min="8450" max="8450" width="69.42578125" style="1969" customWidth="1"/>
    <col min="8451" max="8451" width="18.5703125" style="1969" customWidth="1"/>
    <col min="8452" max="8452" width="6" style="1969" customWidth="1"/>
    <col min="8453" max="8460" width="14.7109375" style="1969" customWidth="1"/>
    <col min="8461" max="8461" width="10.7109375" style="1969" customWidth="1"/>
    <col min="8462" max="8462" width="12.28515625" style="1969" customWidth="1"/>
    <col min="8463" max="8704" width="9.140625" style="1969"/>
    <col min="8705" max="8705" width="4.5703125" style="1969" customWidth="1"/>
    <col min="8706" max="8706" width="69.42578125" style="1969" customWidth="1"/>
    <col min="8707" max="8707" width="18.5703125" style="1969" customWidth="1"/>
    <col min="8708" max="8708" width="6" style="1969" customWidth="1"/>
    <col min="8709" max="8716" width="14.7109375" style="1969" customWidth="1"/>
    <col min="8717" max="8717" width="10.7109375" style="1969" customWidth="1"/>
    <col min="8718" max="8718" width="12.28515625" style="1969" customWidth="1"/>
    <col min="8719" max="8960" width="9.140625" style="1969"/>
    <col min="8961" max="8961" width="4.5703125" style="1969" customWidth="1"/>
    <col min="8962" max="8962" width="69.42578125" style="1969" customWidth="1"/>
    <col min="8963" max="8963" width="18.5703125" style="1969" customWidth="1"/>
    <col min="8964" max="8964" width="6" style="1969" customWidth="1"/>
    <col min="8965" max="8972" width="14.7109375" style="1969" customWidth="1"/>
    <col min="8973" max="8973" width="10.7109375" style="1969" customWidth="1"/>
    <col min="8974" max="8974" width="12.28515625" style="1969" customWidth="1"/>
    <col min="8975" max="9216" width="9.140625" style="1969"/>
    <col min="9217" max="9217" width="4.5703125" style="1969" customWidth="1"/>
    <col min="9218" max="9218" width="69.42578125" style="1969" customWidth="1"/>
    <col min="9219" max="9219" width="18.5703125" style="1969" customWidth="1"/>
    <col min="9220" max="9220" width="6" style="1969" customWidth="1"/>
    <col min="9221" max="9228" width="14.7109375" style="1969" customWidth="1"/>
    <col min="9229" max="9229" width="10.7109375" style="1969" customWidth="1"/>
    <col min="9230" max="9230" width="12.28515625" style="1969" customWidth="1"/>
    <col min="9231" max="9472" width="9.140625" style="1969"/>
    <col min="9473" max="9473" width="4.5703125" style="1969" customWidth="1"/>
    <col min="9474" max="9474" width="69.42578125" style="1969" customWidth="1"/>
    <col min="9475" max="9475" width="18.5703125" style="1969" customWidth="1"/>
    <col min="9476" max="9476" width="6" style="1969" customWidth="1"/>
    <col min="9477" max="9484" width="14.7109375" style="1969" customWidth="1"/>
    <col min="9485" max="9485" width="10.7109375" style="1969" customWidth="1"/>
    <col min="9486" max="9486" width="12.28515625" style="1969" customWidth="1"/>
    <col min="9487" max="9728" width="9.140625" style="1969"/>
    <col min="9729" max="9729" width="4.5703125" style="1969" customWidth="1"/>
    <col min="9730" max="9730" width="69.42578125" style="1969" customWidth="1"/>
    <col min="9731" max="9731" width="18.5703125" style="1969" customWidth="1"/>
    <col min="9732" max="9732" width="6" style="1969" customWidth="1"/>
    <col min="9733" max="9740" width="14.7109375" style="1969" customWidth="1"/>
    <col min="9741" max="9741" width="10.7109375" style="1969" customWidth="1"/>
    <col min="9742" max="9742" width="12.28515625" style="1969" customWidth="1"/>
    <col min="9743" max="9984" width="9.140625" style="1969"/>
    <col min="9985" max="9985" width="4.5703125" style="1969" customWidth="1"/>
    <col min="9986" max="9986" width="69.42578125" style="1969" customWidth="1"/>
    <col min="9987" max="9987" width="18.5703125" style="1969" customWidth="1"/>
    <col min="9988" max="9988" width="6" style="1969" customWidth="1"/>
    <col min="9989" max="9996" width="14.7109375" style="1969" customWidth="1"/>
    <col min="9997" max="9997" width="10.7109375" style="1969" customWidth="1"/>
    <col min="9998" max="9998" width="12.28515625" style="1969" customWidth="1"/>
    <col min="9999" max="10240" width="9.140625" style="1969"/>
    <col min="10241" max="10241" width="4.5703125" style="1969" customWidth="1"/>
    <col min="10242" max="10242" width="69.42578125" style="1969" customWidth="1"/>
    <col min="10243" max="10243" width="18.5703125" style="1969" customWidth="1"/>
    <col min="10244" max="10244" width="6" style="1969" customWidth="1"/>
    <col min="10245" max="10252" width="14.7109375" style="1969" customWidth="1"/>
    <col min="10253" max="10253" width="10.7109375" style="1969" customWidth="1"/>
    <col min="10254" max="10254" width="12.28515625" style="1969" customWidth="1"/>
    <col min="10255" max="10496" width="9.140625" style="1969"/>
    <col min="10497" max="10497" width="4.5703125" style="1969" customWidth="1"/>
    <col min="10498" max="10498" width="69.42578125" style="1969" customWidth="1"/>
    <col min="10499" max="10499" width="18.5703125" style="1969" customWidth="1"/>
    <col min="10500" max="10500" width="6" style="1969" customWidth="1"/>
    <col min="10501" max="10508" width="14.7109375" style="1969" customWidth="1"/>
    <col min="10509" max="10509" width="10.7109375" style="1969" customWidth="1"/>
    <col min="10510" max="10510" width="12.28515625" style="1969" customWidth="1"/>
    <col min="10511" max="10752" width="9.140625" style="1969"/>
    <col min="10753" max="10753" width="4.5703125" style="1969" customWidth="1"/>
    <col min="10754" max="10754" width="69.42578125" style="1969" customWidth="1"/>
    <col min="10755" max="10755" width="18.5703125" style="1969" customWidth="1"/>
    <col min="10756" max="10756" width="6" style="1969" customWidth="1"/>
    <col min="10757" max="10764" width="14.7109375" style="1969" customWidth="1"/>
    <col min="10765" max="10765" width="10.7109375" style="1969" customWidth="1"/>
    <col min="10766" max="10766" width="12.28515625" style="1969" customWidth="1"/>
    <col min="10767" max="11008" width="9.140625" style="1969"/>
    <col min="11009" max="11009" width="4.5703125" style="1969" customWidth="1"/>
    <col min="11010" max="11010" width="69.42578125" style="1969" customWidth="1"/>
    <col min="11011" max="11011" width="18.5703125" style="1969" customWidth="1"/>
    <col min="11012" max="11012" width="6" style="1969" customWidth="1"/>
    <col min="11013" max="11020" width="14.7109375" style="1969" customWidth="1"/>
    <col min="11021" max="11021" width="10.7109375" style="1969" customWidth="1"/>
    <col min="11022" max="11022" width="12.28515625" style="1969" customWidth="1"/>
    <col min="11023" max="11264" width="9.140625" style="1969"/>
    <col min="11265" max="11265" width="4.5703125" style="1969" customWidth="1"/>
    <col min="11266" max="11266" width="69.42578125" style="1969" customWidth="1"/>
    <col min="11267" max="11267" width="18.5703125" style="1969" customWidth="1"/>
    <col min="11268" max="11268" width="6" style="1969" customWidth="1"/>
    <col min="11269" max="11276" width="14.7109375" style="1969" customWidth="1"/>
    <col min="11277" max="11277" width="10.7109375" style="1969" customWidth="1"/>
    <col min="11278" max="11278" width="12.28515625" style="1969" customWidth="1"/>
    <col min="11279" max="11520" width="9.140625" style="1969"/>
    <col min="11521" max="11521" width="4.5703125" style="1969" customWidth="1"/>
    <col min="11522" max="11522" width="69.42578125" style="1969" customWidth="1"/>
    <col min="11523" max="11523" width="18.5703125" style="1969" customWidth="1"/>
    <col min="11524" max="11524" width="6" style="1969" customWidth="1"/>
    <col min="11525" max="11532" width="14.7109375" style="1969" customWidth="1"/>
    <col min="11533" max="11533" width="10.7109375" style="1969" customWidth="1"/>
    <col min="11534" max="11534" width="12.28515625" style="1969" customWidth="1"/>
    <col min="11535" max="11776" width="9.140625" style="1969"/>
    <col min="11777" max="11777" width="4.5703125" style="1969" customWidth="1"/>
    <col min="11778" max="11778" width="69.42578125" style="1969" customWidth="1"/>
    <col min="11779" max="11779" width="18.5703125" style="1969" customWidth="1"/>
    <col min="11780" max="11780" width="6" style="1969" customWidth="1"/>
    <col min="11781" max="11788" width="14.7109375" style="1969" customWidth="1"/>
    <col min="11789" max="11789" width="10.7109375" style="1969" customWidth="1"/>
    <col min="11790" max="11790" width="12.28515625" style="1969" customWidth="1"/>
    <col min="11791" max="12032" width="9.140625" style="1969"/>
    <col min="12033" max="12033" width="4.5703125" style="1969" customWidth="1"/>
    <col min="12034" max="12034" width="69.42578125" style="1969" customWidth="1"/>
    <col min="12035" max="12035" width="18.5703125" style="1969" customWidth="1"/>
    <col min="12036" max="12036" width="6" style="1969" customWidth="1"/>
    <col min="12037" max="12044" width="14.7109375" style="1969" customWidth="1"/>
    <col min="12045" max="12045" width="10.7109375" style="1969" customWidth="1"/>
    <col min="12046" max="12046" width="12.28515625" style="1969" customWidth="1"/>
    <col min="12047" max="12288" width="9.140625" style="1969"/>
    <col min="12289" max="12289" width="4.5703125" style="1969" customWidth="1"/>
    <col min="12290" max="12290" width="69.42578125" style="1969" customWidth="1"/>
    <col min="12291" max="12291" width="18.5703125" style="1969" customWidth="1"/>
    <col min="12292" max="12292" width="6" style="1969" customWidth="1"/>
    <col min="12293" max="12300" width="14.7109375" style="1969" customWidth="1"/>
    <col min="12301" max="12301" width="10.7109375" style="1969" customWidth="1"/>
    <col min="12302" max="12302" width="12.28515625" style="1969" customWidth="1"/>
    <col min="12303" max="12544" width="9.140625" style="1969"/>
    <col min="12545" max="12545" width="4.5703125" style="1969" customWidth="1"/>
    <col min="12546" max="12546" width="69.42578125" style="1969" customWidth="1"/>
    <col min="12547" max="12547" width="18.5703125" style="1969" customWidth="1"/>
    <col min="12548" max="12548" width="6" style="1969" customWidth="1"/>
    <col min="12549" max="12556" width="14.7109375" style="1969" customWidth="1"/>
    <col min="12557" max="12557" width="10.7109375" style="1969" customWidth="1"/>
    <col min="12558" max="12558" width="12.28515625" style="1969" customWidth="1"/>
    <col min="12559" max="12800" width="9.140625" style="1969"/>
    <col min="12801" max="12801" width="4.5703125" style="1969" customWidth="1"/>
    <col min="12802" max="12802" width="69.42578125" style="1969" customWidth="1"/>
    <col min="12803" max="12803" width="18.5703125" style="1969" customWidth="1"/>
    <col min="12804" max="12804" width="6" style="1969" customWidth="1"/>
    <col min="12805" max="12812" width="14.7109375" style="1969" customWidth="1"/>
    <col min="12813" max="12813" width="10.7109375" style="1969" customWidth="1"/>
    <col min="12814" max="12814" width="12.28515625" style="1969" customWidth="1"/>
    <col min="12815" max="13056" width="9.140625" style="1969"/>
    <col min="13057" max="13057" width="4.5703125" style="1969" customWidth="1"/>
    <col min="13058" max="13058" width="69.42578125" style="1969" customWidth="1"/>
    <col min="13059" max="13059" width="18.5703125" style="1969" customWidth="1"/>
    <col min="13060" max="13060" width="6" style="1969" customWidth="1"/>
    <col min="13061" max="13068" width="14.7109375" style="1969" customWidth="1"/>
    <col min="13069" max="13069" width="10.7109375" style="1969" customWidth="1"/>
    <col min="13070" max="13070" width="12.28515625" style="1969" customWidth="1"/>
    <col min="13071" max="13312" width="9.140625" style="1969"/>
    <col min="13313" max="13313" width="4.5703125" style="1969" customWidth="1"/>
    <col min="13314" max="13314" width="69.42578125" style="1969" customWidth="1"/>
    <col min="13315" max="13315" width="18.5703125" style="1969" customWidth="1"/>
    <col min="13316" max="13316" width="6" style="1969" customWidth="1"/>
    <col min="13317" max="13324" width="14.7109375" style="1969" customWidth="1"/>
    <col min="13325" max="13325" width="10.7109375" style="1969" customWidth="1"/>
    <col min="13326" max="13326" width="12.28515625" style="1969" customWidth="1"/>
    <col min="13327" max="13568" width="9.140625" style="1969"/>
    <col min="13569" max="13569" width="4.5703125" style="1969" customWidth="1"/>
    <col min="13570" max="13570" width="69.42578125" style="1969" customWidth="1"/>
    <col min="13571" max="13571" width="18.5703125" style="1969" customWidth="1"/>
    <col min="13572" max="13572" width="6" style="1969" customWidth="1"/>
    <col min="13573" max="13580" width="14.7109375" style="1969" customWidth="1"/>
    <col min="13581" max="13581" width="10.7109375" style="1969" customWidth="1"/>
    <col min="13582" max="13582" width="12.28515625" style="1969" customWidth="1"/>
    <col min="13583" max="13824" width="9.140625" style="1969"/>
    <col min="13825" max="13825" width="4.5703125" style="1969" customWidth="1"/>
    <col min="13826" max="13826" width="69.42578125" style="1969" customWidth="1"/>
    <col min="13827" max="13827" width="18.5703125" style="1969" customWidth="1"/>
    <col min="13828" max="13828" width="6" style="1969" customWidth="1"/>
    <col min="13829" max="13836" width="14.7109375" style="1969" customWidth="1"/>
    <col min="13837" max="13837" width="10.7109375" style="1969" customWidth="1"/>
    <col min="13838" max="13838" width="12.28515625" style="1969" customWidth="1"/>
    <col min="13839" max="14080" width="9.140625" style="1969"/>
    <col min="14081" max="14081" width="4.5703125" style="1969" customWidth="1"/>
    <col min="14082" max="14082" width="69.42578125" style="1969" customWidth="1"/>
    <col min="14083" max="14083" width="18.5703125" style="1969" customWidth="1"/>
    <col min="14084" max="14084" width="6" style="1969" customWidth="1"/>
    <col min="14085" max="14092" width="14.7109375" style="1969" customWidth="1"/>
    <col min="14093" max="14093" width="10.7109375" style="1969" customWidth="1"/>
    <col min="14094" max="14094" width="12.28515625" style="1969" customWidth="1"/>
    <col min="14095" max="14336" width="9.140625" style="1969"/>
    <col min="14337" max="14337" width="4.5703125" style="1969" customWidth="1"/>
    <col min="14338" max="14338" width="69.42578125" style="1969" customWidth="1"/>
    <col min="14339" max="14339" width="18.5703125" style="1969" customWidth="1"/>
    <col min="14340" max="14340" width="6" style="1969" customWidth="1"/>
    <col min="14341" max="14348" width="14.7109375" style="1969" customWidth="1"/>
    <col min="14349" max="14349" width="10.7109375" style="1969" customWidth="1"/>
    <col min="14350" max="14350" width="12.28515625" style="1969" customWidth="1"/>
    <col min="14351" max="14592" width="9.140625" style="1969"/>
    <col min="14593" max="14593" width="4.5703125" style="1969" customWidth="1"/>
    <col min="14594" max="14594" width="69.42578125" style="1969" customWidth="1"/>
    <col min="14595" max="14595" width="18.5703125" style="1969" customWidth="1"/>
    <col min="14596" max="14596" width="6" style="1969" customWidth="1"/>
    <col min="14597" max="14604" width="14.7109375" style="1969" customWidth="1"/>
    <col min="14605" max="14605" width="10.7109375" style="1969" customWidth="1"/>
    <col min="14606" max="14606" width="12.28515625" style="1969" customWidth="1"/>
    <col min="14607" max="14848" width="9.140625" style="1969"/>
    <col min="14849" max="14849" width="4.5703125" style="1969" customWidth="1"/>
    <col min="14850" max="14850" width="69.42578125" style="1969" customWidth="1"/>
    <col min="14851" max="14851" width="18.5703125" style="1969" customWidth="1"/>
    <col min="14852" max="14852" width="6" style="1969" customWidth="1"/>
    <col min="14853" max="14860" width="14.7109375" style="1969" customWidth="1"/>
    <col min="14861" max="14861" width="10.7109375" style="1969" customWidth="1"/>
    <col min="14862" max="14862" width="12.28515625" style="1969" customWidth="1"/>
    <col min="14863" max="15104" width="9.140625" style="1969"/>
    <col min="15105" max="15105" width="4.5703125" style="1969" customWidth="1"/>
    <col min="15106" max="15106" width="69.42578125" style="1969" customWidth="1"/>
    <col min="15107" max="15107" width="18.5703125" style="1969" customWidth="1"/>
    <col min="15108" max="15108" width="6" style="1969" customWidth="1"/>
    <col min="15109" max="15116" width="14.7109375" style="1969" customWidth="1"/>
    <col min="15117" max="15117" width="10.7109375" style="1969" customWidth="1"/>
    <col min="15118" max="15118" width="12.28515625" style="1969" customWidth="1"/>
    <col min="15119" max="15360" width="9.140625" style="1969"/>
    <col min="15361" max="15361" width="4.5703125" style="1969" customWidth="1"/>
    <col min="15362" max="15362" width="69.42578125" style="1969" customWidth="1"/>
    <col min="15363" max="15363" width="18.5703125" style="1969" customWidth="1"/>
    <col min="15364" max="15364" width="6" style="1969" customWidth="1"/>
    <col min="15365" max="15372" width="14.7109375" style="1969" customWidth="1"/>
    <col min="15373" max="15373" width="10.7109375" style="1969" customWidth="1"/>
    <col min="15374" max="15374" width="12.28515625" style="1969" customWidth="1"/>
    <col min="15375" max="15616" width="9.140625" style="1969"/>
    <col min="15617" max="15617" width="4.5703125" style="1969" customWidth="1"/>
    <col min="15618" max="15618" width="69.42578125" style="1969" customWidth="1"/>
    <col min="15619" max="15619" width="18.5703125" style="1969" customWidth="1"/>
    <col min="15620" max="15620" width="6" style="1969" customWidth="1"/>
    <col min="15621" max="15628" width="14.7109375" style="1969" customWidth="1"/>
    <col min="15629" max="15629" width="10.7109375" style="1969" customWidth="1"/>
    <col min="15630" max="15630" width="12.28515625" style="1969" customWidth="1"/>
    <col min="15631" max="15872" width="9.140625" style="1969"/>
    <col min="15873" max="15873" width="4.5703125" style="1969" customWidth="1"/>
    <col min="15874" max="15874" width="69.42578125" style="1969" customWidth="1"/>
    <col min="15875" max="15875" width="18.5703125" style="1969" customWidth="1"/>
    <col min="15876" max="15876" width="6" style="1969" customWidth="1"/>
    <col min="15877" max="15884" width="14.7109375" style="1969" customWidth="1"/>
    <col min="15885" max="15885" width="10.7109375" style="1969" customWidth="1"/>
    <col min="15886" max="15886" width="12.28515625" style="1969" customWidth="1"/>
    <col min="15887" max="16128" width="9.140625" style="1969"/>
    <col min="16129" max="16129" width="4.5703125" style="1969" customWidth="1"/>
    <col min="16130" max="16130" width="69.42578125" style="1969" customWidth="1"/>
    <col min="16131" max="16131" width="18.5703125" style="1969" customWidth="1"/>
    <col min="16132" max="16132" width="6" style="1969" customWidth="1"/>
    <col min="16133" max="16140" width="14.7109375" style="1969" customWidth="1"/>
    <col min="16141" max="16141" width="10.7109375" style="1969" customWidth="1"/>
    <col min="16142" max="16142" width="12.28515625" style="1969" customWidth="1"/>
    <col min="16143" max="16384" width="9.140625" style="1969"/>
  </cols>
  <sheetData>
    <row r="1" spans="1:12" s="1964" customFormat="1" ht="53.25" customHeight="1">
      <c r="A1" s="2042" t="s">
        <v>814</v>
      </c>
      <c r="F1" s="1966"/>
    </row>
    <row r="2" spans="1:12" s="2869" customFormat="1" ht="16.5" customHeight="1">
      <c r="A2" s="2868"/>
      <c r="B2" s="3398" t="s">
        <v>1389</v>
      </c>
      <c r="C2" s="3398"/>
      <c r="F2" s="2870"/>
    </row>
    <row r="3" spans="1:12" s="1964" customFormat="1" ht="16.5" customHeight="1">
      <c r="B3" s="1965"/>
      <c r="F3" s="1966"/>
    </row>
    <row r="4" spans="1:12" s="1964" customFormat="1" ht="18.75">
      <c r="B4" s="1967" t="s">
        <v>961</v>
      </c>
      <c r="C4" s="1968"/>
      <c r="D4" s="1968"/>
      <c r="E4" s="1968"/>
      <c r="F4" s="1968"/>
    </row>
    <row r="5" spans="1:12" s="1964" customFormat="1" ht="18.75">
      <c r="B5" s="1967"/>
      <c r="C5" s="1968"/>
      <c r="D5" s="1968"/>
      <c r="E5" s="1968"/>
      <c r="F5" s="1968"/>
    </row>
    <row r="6" spans="1:12" ht="13.5" thickBot="1">
      <c r="L6" s="1970" t="s">
        <v>929</v>
      </c>
    </row>
    <row r="7" spans="1:12" ht="14.25" thickBot="1">
      <c r="B7" s="3399" t="s">
        <v>930</v>
      </c>
      <c r="C7" s="3400"/>
      <c r="D7" s="3405" t="s">
        <v>493</v>
      </c>
      <c r="E7" s="3408" t="s">
        <v>931</v>
      </c>
      <c r="F7" s="3409"/>
      <c r="G7" s="3409"/>
      <c r="H7" s="3409"/>
      <c r="I7" s="3409"/>
      <c r="J7" s="3409"/>
      <c r="K7" s="3396" t="s">
        <v>932</v>
      </c>
      <c r="L7" s="3396" t="s">
        <v>933</v>
      </c>
    </row>
    <row r="8" spans="1:12" ht="81.75" thickBot="1">
      <c r="B8" s="3401"/>
      <c r="C8" s="3402"/>
      <c r="D8" s="3406"/>
      <c r="E8" s="2097" t="s">
        <v>934</v>
      </c>
      <c r="F8" s="2098" t="s">
        <v>935</v>
      </c>
      <c r="G8" s="2099" t="s">
        <v>936</v>
      </c>
      <c r="H8" s="2098" t="s">
        <v>937</v>
      </c>
      <c r="I8" s="2100" t="s">
        <v>938</v>
      </c>
      <c r="J8" s="1974" t="s">
        <v>15</v>
      </c>
      <c r="K8" s="3397"/>
      <c r="L8" s="3397"/>
    </row>
    <row r="9" spans="1:12" ht="14.25" thickBot="1">
      <c r="B9" s="3403"/>
      <c r="C9" s="3404"/>
      <c r="D9" s="3407"/>
      <c r="E9" s="2093" t="s">
        <v>1042</v>
      </c>
      <c r="F9" s="2094" t="s">
        <v>1043</v>
      </c>
      <c r="G9" s="1972" t="s">
        <v>1044</v>
      </c>
      <c r="H9" s="1971" t="s">
        <v>1045</v>
      </c>
      <c r="I9" s="1973" t="s">
        <v>1046</v>
      </c>
      <c r="J9" s="1974" t="s">
        <v>1047</v>
      </c>
      <c r="K9" s="2095" t="s">
        <v>1048</v>
      </c>
      <c r="L9" s="2096" t="s">
        <v>1049</v>
      </c>
    </row>
    <row r="10" spans="1:12">
      <c r="B10" s="1975"/>
      <c r="C10" s="1976"/>
      <c r="D10" s="1977"/>
      <c r="E10" s="1978"/>
      <c r="F10" s="1979"/>
      <c r="G10" s="1979"/>
      <c r="H10" s="1979"/>
      <c r="I10" s="1979"/>
      <c r="J10" s="1980"/>
      <c r="K10" s="1981"/>
      <c r="L10" s="1982"/>
    </row>
    <row r="11" spans="1:12" ht="15" thickBot="1">
      <c r="B11" s="1983" t="s">
        <v>939</v>
      </c>
      <c r="C11" s="1984">
        <v>1</v>
      </c>
      <c r="D11" s="1985"/>
      <c r="E11" s="1986"/>
      <c r="F11" s="1987"/>
      <c r="G11" s="1987"/>
      <c r="H11" s="1987"/>
      <c r="I11" s="1987"/>
      <c r="J11" s="1988"/>
      <c r="K11" s="1989"/>
      <c r="L11" s="1990"/>
    </row>
    <row r="12" spans="1:12" ht="15" thickTop="1">
      <c r="B12" s="1991"/>
      <c r="C12" s="1992"/>
      <c r="D12" s="1985"/>
      <c r="E12" s="1993"/>
      <c r="F12" s="1994"/>
      <c r="G12" s="1994"/>
      <c r="H12" s="1994"/>
      <c r="I12" s="2101"/>
      <c r="J12" s="1995"/>
      <c r="K12" s="1977"/>
      <c r="L12" s="1976"/>
    </row>
    <row r="13" spans="1:12" ht="14.25">
      <c r="B13" s="1983" t="s">
        <v>940</v>
      </c>
      <c r="C13" s="1984"/>
      <c r="D13" s="1985"/>
      <c r="E13" s="1993"/>
      <c r="F13" s="1994"/>
      <c r="G13" s="1994"/>
      <c r="H13" s="1994"/>
      <c r="I13" s="2101"/>
      <c r="J13" s="1995"/>
      <c r="K13" s="1977"/>
      <c r="L13" s="1976"/>
    </row>
    <row r="14" spans="1:12" ht="14.25">
      <c r="B14" s="1996" t="s">
        <v>941</v>
      </c>
      <c r="C14" s="1997"/>
      <c r="D14" s="1998"/>
      <c r="E14" s="1999"/>
      <c r="F14" s="2000"/>
      <c r="G14" s="2000"/>
      <c r="H14" s="2000"/>
      <c r="I14" s="2101"/>
      <c r="J14" s="2001"/>
      <c r="K14" s="2002"/>
      <c r="L14" s="2003"/>
    </row>
    <row r="15" spans="1:12">
      <c r="B15" s="2004" t="s">
        <v>942</v>
      </c>
      <c r="C15" s="1976"/>
      <c r="D15" s="1977"/>
      <c r="E15" s="1993"/>
      <c r="F15" s="1994"/>
      <c r="G15" s="1994"/>
      <c r="H15" s="1994"/>
      <c r="I15" s="2101"/>
      <c r="J15" s="1995"/>
      <c r="K15" s="1977"/>
      <c r="L15" s="1976"/>
    </row>
    <row r="16" spans="1:12">
      <c r="B16" s="2004" t="s">
        <v>943</v>
      </c>
      <c r="C16" s="2005"/>
      <c r="D16" s="2006"/>
      <c r="E16" s="1993"/>
      <c r="F16" s="1994"/>
      <c r="G16" s="1994"/>
      <c r="H16" s="1994"/>
      <c r="I16" s="2101"/>
      <c r="J16" s="1995"/>
      <c r="K16" s="1977"/>
      <c r="L16" s="1976"/>
    </row>
    <row r="17" spans="2:12">
      <c r="B17" s="2007" t="s">
        <v>944</v>
      </c>
      <c r="C17" s="2005"/>
      <c r="D17" s="2006"/>
      <c r="E17" s="1993"/>
      <c r="F17" s="1994"/>
      <c r="G17" s="1994"/>
      <c r="H17" s="1994"/>
      <c r="I17" s="2101"/>
      <c r="J17" s="1995"/>
      <c r="K17" s="1977"/>
      <c r="L17" s="1976"/>
    </row>
    <row r="18" spans="2:12">
      <c r="B18" s="2004" t="s">
        <v>1058</v>
      </c>
      <c r="C18" s="2005"/>
      <c r="D18" s="2006"/>
      <c r="E18" s="1993"/>
      <c r="F18" s="1994"/>
      <c r="G18" s="1994"/>
      <c r="H18" s="1994"/>
      <c r="I18" s="2101"/>
      <c r="J18" s="1995"/>
      <c r="K18" s="1977"/>
      <c r="L18" s="1976"/>
    </row>
    <row r="19" spans="2:12">
      <c r="B19" s="2008" t="s">
        <v>945</v>
      </c>
      <c r="C19" s="2009"/>
      <c r="D19" s="2010"/>
      <c r="E19" s="2011"/>
      <c r="F19" s="2012"/>
      <c r="G19" s="2012"/>
      <c r="H19" s="2012"/>
      <c r="I19" s="2102"/>
      <c r="J19" s="2013"/>
      <c r="K19" s="2014"/>
      <c r="L19" s="2015"/>
    </row>
    <row r="20" spans="2:12" ht="13.5" thickBot="1">
      <c r="B20" s="2008"/>
      <c r="C20" s="2016">
        <v>2</v>
      </c>
      <c r="D20" s="2010"/>
      <c r="E20" s="2017"/>
      <c r="F20" s="2018"/>
      <c r="G20" s="2018"/>
      <c r="H20" s="2018"/>
      <c r="I20" s="2103"/>
      <c r="J20" s="2019"/>
      <c r="K20" s="2020"/>
      <c r="L20" s="2021"/>
    </row>
    <row r="21" spans="2:12" ht="13.5" thickTop="1">
      <c r="B21" s="2022"/>
      <c r="C21" s="2023"/>
      <c r="D21" s="2024"/>
      <c r="E21" s="2025"/>
      <c r="F21" s="2026"/>
      <c r="G21" s="2026"/>
      <c r="H21" s="2026"/>
      <c r="I21" s="2026"/>
      <c r="J21" s="2027"/>
      <c r="K21" s="2028"/>
      <c r="L21" s="2029"/>
    </row>
    <row r="22" spans="2:12" ht="13.5" thickBot="1">
      <c r="B22" s="1983" t="s">
        <v>946</v>
      </c>
      <c r="C22" s="1984">
        <v>3</v>
      </c>
      <c r="D22" s="2010"/>
      <c r="E22" s="2030"/>
      <c r="F22" s="1994"/>
      <c r="G22" s="1994"/>
      <c r="H22" s="1994"/>
      <c r="I22" s="1987"/>
      <c r="J22" s="1988"/>
      <c r="K22" s="1989"/>
      <c r="L22" s="1990"/>
    </row>
    <row r="23" spans="2:12" ht="13.5" thickTop="1">
      <c r="B23" s="1983"/>
      <c r="C23" s="1984"/>
      <c r="D23" s="2010"/>
      <c r="E23" s="2030"/>
      <c r="F23" s="1994"/>
      <c r="G23" s="1994"/>
      <c r="H23" s="1994"/>
      <c r="I23" s="2026"/>
      <c r="J23" s="1995"/>
      <c r="K23" s="1977"/>
      <c r="L23" s="2029"/>
    </row>
    <row r="24" spans="2:12" ht="13.5" thickBot="1">
      <c r="B24" s="1983" t="s">
        <v>947</v>
      </c>
      <c r="C24" s="2031" t="s">
        <v>948</v>
      </c>
      <c r="D24" s="2010"/>
      <c r="E24" s="2030"/>
      <c r="F24" s="1994"/>
      <c r="G24" s="1994"/>
      <c r="H24" s="1994"/>
      <c r="I24" s="2104"/>
      <c r="J24" s="1988"/>
      <c r="K24" s="1989"/>
      <c r="L24" s="1990"/>
    </row>
    <row r="25" spans="2:12" ht="15" thickTop="1">
      <c r="B25" s="1991"/>
      <c r="C25" s="1992"/>
      <c r="D25" s="2010"/>
      <c r="E25" s="1993"/>
      <c r="F25" s="1994"/>
      <c r="G25" s="1994"/>
      <c r="H25" s="1994"/>
      <c r="I25" s="1994"/>
      <c r="J25" s="1995"/>
      <c r="K25" s="1977"/>
      <c r="L25" s="1976"/>
    </row>
    <row r="26" spans="2:12">
      <c r="B26" s="2032" t="s">
        <v>949</v>
      </c>
      <c r="C26" s="2016"/>
      <c r="D26" s="2033"/>
      <c r="E26" s="1993"/>
      <c r="F26" s="1994"/>
      <c r="G26" s="1994"/>
      <c r="H26" s="1994"/>
      <c r="I26" s="1994"/>
      <c r="J26" s="1995"/>
      <c r="K26" s="1977"/>
      <c r="L26" s="1976"/>
    </row>
    <row r="27" spans="2:12">
      <c r="B27" s="2008" t="s">
        <v>950</v>
      </c>
      <c r="C27" s="2009"/>
      <c r="D27" s="2010"/>
      <c r="E27" s="2030"/>
      <c r="F27" s="1994"/>
      <c r="G27" s="1994"/>
      <c r="H27" s="1994"/>
      <c r="I27" s="1994"/>
      <c r="J27" s="1995"/>
      <c r="K27" s="1977"/>
      <c r="L27" s="1976"/>
    </row>
    <row r="28" spans="2:12">
      <c r="B28" s="2008" t="s">
        <v>951</v>
      </c>
      <c r="C28" s="2009"/>
      <c r="D28" s="2010"/>
      <c r="E28" s="2030"/>
      <c r="F28" s="1994"/>
      <c r="G28" s="1994"/>
      <c r="H28" s="1994"/>
      <c r="I28" s="1994"/>
      <c r="J28" s="1995"/>
      <c r="K28" s="1977"/>
      <c r="L28" s="1976"/>
    </row>
    <row r="29" spans="2:12">
      <c r="B29" s="2008" t="s">
        <v>952</v>
      </c>
      <c r="C29" s="2009"/>
      <c r="D29" s="2010"/>
      <c r="E29" s="1993"/>
      <c r="F29" s="1994"/>
      <c r="G29" s="1994"/>
      <c r="H29" s="1994"/>
      <c r="I29" s="1994"/>
      <c r="J29" s="1995"/>
      <c r="K29" s="1977"/>
      <c r="L29" s="1976"/>
    </row>
    <row r="30" spans="2:12">
      <c r="B30" s="2008" t="s">
        <v>953</v>
      </c>
      <c r="C30" s="2009"/>
      <c r="D30" s="2010"/>
      <c r="E30" s="1993"/>
      <c r="F30" s="1994"/>
      <c r="G30" s="1994"/>
      <c r="H30" s="1994"/>
      <c r="I30" s="1994"/>
      <c r="J30" s="1995"/>
      <c r="K30" s="1977"/>
      <c r="L30" s="1976"/>
    </row>
    <row r="31" spans="2:12">
      <c r="B31" s="2008" t="s">
        <v>954</v>
      </c>
      <c r="C31" s="2009"/>
      <c r="D31" s="2010"/>
      <c r="E31" s="1993"/>
      <c r="F31" s="1994"/>
      <c r="G31" s="1994"/>
      <c r="H31" s="1994"/>
      <c r="I31" s="1994"/>
      <c r="J31" s="1995"/>
      <c r="K31" s="1977"/>
      <c r="L31" s="1976"/>
    </row>
    <row r="32" spans="2:12" ht="13.5" thickBot="1">
      <c r="B32" s="2022"/>
      <c r="C32" s="2016">
        <v>5</v>
      </c>
      <c r="D32" s="2010"/>
      <c r="E32" s="2017"/>
      <c r="F32" s="2018"/>
      <c r="G32" s="2018"/>
      <c r="H32" s="2018"/>
      <c r="I32" s="2018"/>
      <c r="J32" s="2019"/>
      <c r="K32" s="2020"/>
      <c r="L32" s="2021"/>
    </row>
    <row r="33" spans="2:12" ht="13.5" thickTop="1">
      <c r="B33" s="2022"/>
      <c r="C33" s="2009"/>
      <c r="D33" s="2010"/>
      <c r="E33" s="2030"/>
      <c r="F33" s="1994"/>
      <c r="G33" s="1994"/>
      <c r="H33" s="1994"/>
      <c r="I33" s="1994"/>
      <c r="J33" s="1995"/>
      <c r="K33" s="2028"/>
      <c r="L33" s="2029"/>
    </row>
    <row r="34" spans="2:12">
      <c r="B34" s="2032" t="s">
        <v>955</v>
      </c>
      <c r="C34" s="2016" t="s">
        <v>956</v>
      </c>
      <c r="D34" s="2033"/>
      <c r="E34" s="2030"/>
      <c r="F34" s="1994"/>
      <c r="G34" s="1994"/>
      <c r="H34" s="1994"/>
      <c r="I34" s="1994"/>
      <c r="J34" s="1995"/>
      <c r="K34" s="1977"/>
      <c r="L34" s="1976"/>
    </row>
    <row r="35" spans="2:12" ht="13.5" thickBot="1">
      <c r="B35" s="2034"/>
      <c r="C35" s="2035"/>
      <c r="D35" s="2036"/>
      <c r="E35" s="2037"/>
      <c r="F35" s="2038"/>
      <c r="G35" s="2038"/>
      <c r="H35" s="2038"/>
      <c r="I35" s="2038"/>
      <c r="J35" s="2039"/>
      <c r="K35" s="2036"/>
      <c r="L35" s="2035"/>
    </row>
    <row r="36" spans="2:12">
      <c r="B36" s="2040"/>
      <c r="C36" s="1976"/>
      <c r="D36" s="1977"/>
      <c r="E36" s="1978"/>
      <c r="F36" s="1979"/>
      <c r="G36" s="1979"/>
      <c r="H36" s="1979"/>
      <c r="I36" s="1979"/>
      <c r="J36" s="1980"/>
      <c r="K36" s="1981"/>
      <c r="L36" s="1982"/>
    </row>
    <row r="37" spans="2:12" ht="15" thickBot="1">
      <c r="B37" s="1983" t="s">
        <v>957</v>
      </c>
      <c r="C37" s="1984">
        <v>6</v>
      </c>
      <c r="D37" s="1985"/>
      <c r="E37" s="1986"/>
      <c r="F37" s="1987"/>
      <c r="G37" s="1987"/>
      <c r="H37" s="1987"/>
      <c r="I37" s="1987"/>
      <c r="J37" s="1988"/>
      <c r="K37" s="1989"/>
      <c r="L37" s="1990"/>
    </row>
    <row r="38" spans="2:12" ht="15" thickTop="1">
      <c r="B38" s="1991"/>
      <c r="C38" s="1992"/>
      <c r="D38" s="1985"/>
      <c r="E38" s="1993"/>
      <c r="F38" s="1994"/>
      <c r="G38" s="1994"/>
      <c r="H38" s="1994"/>
      <c r="I38" s="2101"/>
      <c r="J38" s="1995"/>
      <c r="K38" s="1977"/>
      <c r="L38" s="1976"/>
    </row>
    <row r="39" spans="2:12" ht="14.25">
      <c r="B39" s="1983" t="s">
        <v>940</v>
      </c>
      <c r="C39" s="1984"/>
      <c r="D39" s="1985"/>
      <c r="E39" s="1993"/>
      <c r="F39" s="1994"/>
      <c r="G39" s="1994"/>
      <c r="H39" s="1994"/>
      <c r="I39" s="2101"/>
      <c r="J39" s="1995"/>
      <c r="K39" s="1977"/>
      <c r="L39" s="1976"/>
    </row>
    <row r="40" spans="2:12" ht="14.25">
      <c r="B40" s="1996" t="s">
        <v>941</v>
      </c>
      <c r="C40" s="1997"/>
      <c r="D40" s="1998"/>
      <c r="E40" s="1999"/>
      <c r="F40" s="2000"/>
      <c r="G40" s="2000"/>
      <c r="H40" s="2000"/>
      <c r="I40" s="2101"/>
      <c r="J40" s="2001"/>
      <c r="K40" s="2002"/>
      <c r="L40" s="2003"/>
    </row>
    <row r="41" spans="2:12">
      <c r="B41" s="2004" t="s">
        <v>942</v>
      </c>
      <c r="C41" s="2005"/>
      <c r="D41" s="2006"/>
      <c r="E41" s="1993"/>
      <c r="F41" s="1994"/>
      <c r="G41" s="1994"/>
      <c r="H41" s="1994"/>
      <c r="I41" s="2101"/>
      <c r="J41" s="1995"/>
      <c r="K41" s="1977"/>
      <c r="L41" s="1976"/>
    </row>
    <row r="42" spans="2:12">
      <c r="B42" s="2004" t="s">
        <v>943</v>
      </c>
      <c r="C42" s="1976"/>
      <c r="D42" s="1977"/>
      <c r="E42" s="1993"/>
      <c r="F42" s="1994"/>
      <c r="G42" s="1994"/>
      <c r="H42" s="1994"/>
      <c r="I42" s="2101"/>
      <c r="J42" s="1995"/>
      <c r="K42" s="1977"/>
      <c r="L42" s="1976"/>
    </row>
    <row r="43" spans="2:12">
      <c r="B43" s="2007" t="s">
        <v>944</v>
      </c>
      <c r="C43" s="2005"/>
      <c r="D43" s="2006"/>
      <c r="E43" s="1993"/>
      <c r="F43" s="1994"/>
      <c r="G43" s="1994"/>
      <c r="H43" s="1994"/>
      <c r="I43" s="2101"/>
      <c r="J43" s="1995"/>
      <c r="K43" s="1977"/>
      <c r="L43" s="1976"/>
    </row>
    <row r="44" spans="2:12">
      <c r="B44" s="2007" t="s">
        <v>1058</v>
      </c>
      <c r="C44" s="2005"/>
      <c r="D44" s="2006"/>
      <c r="E44" s="1993"/>
      <c r="F44" s="1994"/>
      <c r="G44" s="1994"/>
      <c r="H44" s="1994"/>
      <c r="I44" s="2101"/>
      <c r="J44" s="1995"/>
      <c r="K44" s="1977"/>
      <c r="L44" s="1976"/>
    </row>
    <row r="45" spans="2:12">
      <c r="B45" s="2008" t="s">
        <v>945</v>
      </c>
      <c r="C45" s="2009"/>
      <c r="D45" s="2010"/>
      <c r="E45" s="2011"/>
      <c r="F45" s="2012"/>
      <c r="G45" s="2012"/>
      <c r="H45" s="2012"/>
      <c r="I45" s="2102"/>
      <c r="J45" s="2013"/>
      <c r="K45" s="2014"/>
      <c r="L45" s="2015"/>
    </row>
    <row r="46" spans="2:12" ht="13.5" thickBot="1">
      <c r="B46" s="2008"/>
      <c r="C46" s="2016">
        <v>7</v>
      </c>
      <c r="D46" s="2010"/>
      <c r="E46" s="2017"/>
      <c r="F46" s="2018"/>
      <c r="G46" s="2018"/>
      <c r="H46" s="2018"/>
      <c r="I46" s="2103"/>
      <c r="J46" s="2019"/>
      <c r="K46" s="2020"/>
      <c r="L46" s="2021"/>
    </row>
    <row r="47" spans="2:12" ht="13.5" thickTop="1">
      <c r="B47" s="2022"/>
      <c r="C47" s="2023"/>
      <c r="D47" s="2024"/>
      <c r="E47" s="2025"/>
      <c r="F47" s="2026"/>
      <c r="G47" s="2026"/>
      <c r="H47" s="2026"/>
      <c r="I47" s="2026"/>
      <c r="J47" s="2027"/>
      <c r="K47" s="2028"/>
      <c r="L47" s="2029"/>
    </row>
    <row r="48" spans="2:12" ht="13.5" thickBot="1">
      <c r="B48" s="1983" t="s">
        <v>946</v>
      </c>
      <c r="C48" s="1984">
        <v>8</v>
      </c>
      <c r="D48" s="2010"/>
      <c r="E48" s="2030"/>
      <c r="F48" s="1994"/>
      <c r="G48" s="1994"/>
      <c r="H48" s="1994"/>
      <c r="I48" s="1987"/>
      <c r="J48" s="1988"/>
      <c r="K48" s="1989"/>
      <c r="L48" s="1990"/>
    </row>
    <row r="49" spans="2:12" ht="13.5" thickTop="1">
      <c r="B49" s="1983"/>
      <c r="C49" s="1984"/>
      <c r="D49" s="2010"/>
      <c r="E49" s="2030"/>
      <c r="F49" s="1994"/>
      <c r="G49" s="1994"/>
      <c r="H49" s="1994"/>
      <c r="I49" s="2026"/>
      <c r="J49" s="1995"/>
      <c r="K49" s="1977"/>
      <c r="L49" s="2029"/>
    </row>
    <row r="50" spans="2:12" ht="13.5" thickBot="1">
      <c r="B50" s="1983" t="s">
        <v>947</v>
      </c>
      <c r="C50" s="2031" t="s">
        <v>958</v>
      </c>
      <c r="D50" s="2010"/>
      <c r="E50" s="2030"/>
      <c r="F50" s="1994"/>
      <c r="G50" s="1994"/>
      <c r="H50" s="1994"/>
      <c r="I50" s="2104"/>
      <c r="J50" s="1988"/>
      <c r="K50" s="1989"/>
      <c r="L50" s="1990"/>
    </row>
    <row r="51" spans="2:12" ht="15" thickTop="1">
      <c r="B51" s="1991"/>
      <c r="C51" s="1992"/>
      <c r="D51" s="2010"/>
      <c r="E51" s="1993"/>
      <c r="F51" s="1994"/>
      <c r="G51" s="1994"/>
      <c r="H51" s="1994"/>
      <c r="I51" s="1994"/>
      <c r="J51" s="1995"/>
      <c r="K51" s="1977"/>
      <c r="L51" s="1976"/>
    </row>
    <row r="52" spans="2:12">
      <c r="B52" s="2032" t="s">
        <v>949</v>
      </c>
      <c r="C52" s="2016"/>
      <c r="D52" s="2033"/>
      <c r="E52" s="1993"/>
      <c r="F52" s="1994"/>
      <c r="G52" s="1994"/>
      <c r="H52" s="1994"/>
      <c r="I52" s="1994"/>
      <c r="J52" s="1995"/>
      <c r="K52" s="1977"/>
      <c r="L52" s="1976"/>
    </row>
    <row r="53" spans="2:12">
      <c r="B53" s="2008" t="s">
        <v>950</v>
      </c>
      <c r="C53" s="2009"/>
      <c r="D53" s="2010"/>
      <c r="E53" s="2030"/>
      <c r="F53" s="1994"/>
      <c r="G53" s="1994"/>
      <c r="H53" s="1994"/>
      <c r="I53" s="1994"/>
      <c r="J53" s="1995"/>
      <c r="K53" s="1977"/>
      <c r="L53" s="1976"/>
    </row>
    <row r="54" spans="2:12">
      <c r="B54" s="2008" t="s">
        <v>951</v>
      </c>
      <c r="C54" s="2009"/>
      <c r="D54" s="2010"/>
      <c r="E54" s="2030"/>
      <c r="F54" s="1994"/>
      <c r="G54" s="1994"/>
      <c r="H54" s="1994"/>
      <c r="I54" s="1994"/>
      <c r="J54" s="1995"/>
      <c r="K54" s="1977"/>
      <c r="L54" s="1976"/>
    </row>
    <row r="55" spans="2:12">
      <c r="B55" s="2008" t="s">
        <v>952</v>
      </c>
      <c r="C55" s="2009"/>
      <c r="D55" s="2010"/>
      <c r="E55" s="1993"/>
      <c r="F55" s="1994"/>
      <c r="G55" s="1994"/>
      <c r="H55" s="1994"/>
      <c r="I55" s="1994"/>
      <c r="J55" s="1995"/>
      <c r="K55" s="1977"/>
      <c r="L55" s="1976"/>
    </row>
    <row r="56" spans="2:12">
      <c r="B56" s="2008" t="s">
        <v>953</v>
      </c>
      <c r="C56" s="2009"/>
      <c r="D56" s="2010"/>
      <c r="E56" s="1993"/>
      <c r="F56" s="1994"/>
      <c r="G56" s="1994"/>
      <c r="H56" s="1994"/>
      <c r="I56" s="1994"/>
      <c r="J56" s="1995"/>
      <c r="K56" s="1977"/>
      <c r="L56" s="1976"/>
    </row>
    <row r="57" spans="2:12">
      <c r="B57" s="2008" t="s">
        <v>954</v>
      </c>
      <c r="C57" s="2009"/>
      <c r="D57" s="2010"/>
      <c r="E57" s="1993"/>
      <c r="F57" s="1994"/>
      <c r="G57" s="1994"/>
      <c r="H57" s="1994"/>
      <c r="I57" s="1994"/>
      <c r="J57" s="1995"/>
      <c r="K57" s="1977"/>
      <c r="L57" s="1976"/>
    </row>
    <row r="58" spans="2:12" ht="13.5" thickBot="1">
      <c r="B58" s="2022"/>
      <c r="C58" s="2016">
        <v>10</v>
      </c>
      <c r="D58" s="2010"/>
      <c r="E58" s="2017"/>
      <c r="F58" s="2018"/>
      <c r="G58" s="2018"/>
      <c r="H58" s="2018"/>
      <c r="I58" s="2018"/>
      <c r="J58" s="2019"/>
      <c r="K58" s="2020"/>
      <c r="L58" s="2021"/>
    </row>
    <row r="59" spans="2:12" ht="13.5" thickTop="1">
      <c r="B59" s="2022"/>
      <c r="C59" s="2009"/>
      <c r="D59" s="2010"/>
      <c r="E59" s="2030"/>
      <c r="F59" s="1994"/>
      <c r="G59" s="1994"/>
      <c r="H59" s="1994"/>
      <c r="I59" s="1994"/>
      <c r="J59" s="1995"/>
      <c r="K59" s="2028"/>
      <c r="L59" s="2029"/>
    </row>
    <row r="60" spans="2:12">
      <c r="B60" s="2032" t="s">
        <v>959</v>
      </c>
      <c r="C60" s="2016" t="s">
        <v>960</v>
      </c>
      <c r="D60" s="2033"/>
      <c r="E60" s="2030"/>
      <c r="F60" s="1994"/>
      <c r="G60" s="1994"/>
      <c r="H60" s="1994"/>
      <c r="I60" s="1994"/>
      <c r="J60" s="1995"/>
      <c r="K60" s="1977"/>
      <c r="L60" s="1976"/>
    </row>
    <row r="61" spans="2:12" ht="13.5" thickBot="1">
      <c r="B61" s="2034"/>
      <c r="C61" s="2035"/>
      <c r="D61" s="2036"/>
      <c r="E61" s="2037"/>
      <c r="F61" s="2038"/>
      <c r="G61" s="2038"/>
      <c r="H61" s="2038"/>
      <c r="I61" s="2038"/>
      <c r="J61" s="2039"/>
      <c r="K61" s="2036"/>
      <c r="L61" s="2035"/>
    </row>
    <row r="62" spans="2:12" ht="13.5">
      <c r="B62" s="2041"/>
    </row>
  </sheetData>
  <mergeCells count="6">
    <mergeCell ref="L7:L8"/>
    <mergeCell ref="B2:C2"/>
    <mergeCell ref="B7:C9"/>
    <mergeCell ref="D7:D9"/>
    <mergeCell ref="E7:J7"/>
    <mergeCell ref="K7:K8"/>
  </mergeCells>
  <hyperlinks>
    <hyperlink ref="A1" location="ÍNDICE!B2" display="Índice"/>
  </hyperlinks>
  <printOptions horizontalCentered="1"/>
  <pageMargins left="0.19685039370078741" right="0.19685039370078741" top="1.3779527559055118" bottom="0.19685039370078741" header="0.31496062992125984" footer="0"/>
  <pageSetup paperSize="9" scale="53" orientation="landscape" horizontalDpi="4294967293" verticalDpi="300" r:id="rId1"/>
  <headerFooter alignWithMargins="0"/>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pageSetUpPr fitToPage="1"/>
  </sheetPr>
  <dimension ref="A2:O849"/>
  <sheetViews>
    <sheetView topLeftCell="A40" zoomScale="90" zoomScaleNormal="90" workbookViewId="0">
      <selection activeCell="B3" sqref="B3"/>
    </sheetView>
  </sheetViews>
  <sheetFormatPr defaultColWidth="9.28515625" defaultRowHeight="17.25" outlineLevelRow="1" outlineLevelCol="1"/>
  <cols>
    <col min="1" max="1" width="8.28515625" style="2557" customWidth="1"/>
    <col min="2" max="2" width="51.85546875" style="2557" bestFit="1" customWidth="1"/>
    <col min="3" max="3" width="19.42578125" style="2557" customWidth="1" outlineLevel="1"/>
    <col min="4" max="4" width="20.140625" style="2557" customWidth="1" outlineLevel="1"/>
    <col min="5" max="6" width="21.28515625" style="2557" customWidth="1"/>
    <col min="7" max="16384" width="9.28515625" style="2557"/>
  </cols>
  <sheetData>
    <row r="2" spans="1:15" s="2867" customFormat="1" ht="16.5">
      <c r="A2" s="2866"/>
      <c r="B2" s="3398" t="s">
        <v>1390</v>
      </c>
      <c r="C2" s="3398"/>
      <c r="D2" s="3398"/>
      <c r="E2" s="3398"/>
    </row>
    <row r="3" spans="1:15" s="2613" customFormat="1" ht="18" customHeight="1">
      <c r="E3" s="2558"/>
    </row>
    <row r="4" spans="1:15" s="2613" customFormat="1" ht="18" customHeight="1"/>
    <row r="5" spans="1:15" s="2595" customFormat="1" ht="14.25" customHeight="1">
      <c r="C5" s="2612"/>
    </row>
    <row r="6" spans="1:15" s="2595" customFormat="1" ht="21" customHeight="1">
      <c r="B6" s="2611"/>
      <c r="C6" s="2611"/>
      <c r="F6" s="2610" t="s">
        <v>965</v>
      </c>
    </row>
    <row r="7" spans="1:15" s="2595" customFormat="1" ht="34.5" customHeight="1">
      <c r="B7" s="2609" t="s">
        <v>38</v>
      </c>
      <c r="C7" s="2608" t="s">
        <v>1256</v>
      </c>
      <c r="D7" s="3410" t="s">
        <v>1159</v>
      </c>
      <c r="E7" s="3410"/>
      <c r="F7" s="3410"/>
      <c r="G7" s="2598"/>
      <c r="H7" s="2598"/>
      <c r="I7" s="2598"/>
      <c r="J7" s="2598"/>
      <c r="K7" s="2598"/>
      <c r="L7" s="2598"/>
      <c r="M7" s="2598"/>
      <c r="N7" s="2598"/>
      <c r="O7" s="2598"/>
    </row>
    <row r="8" spans="1:15" s="2595" customFormat="1" ht="34.5" customHeight="1">
      <c r="B8" s="2607"/>
      <c r="C8" s="2606" t="s">
        <v>1255</v>
      </c>
      <c r="D8" s="2605" t="s">
        <v>1255</v>
      </c>
      <c r="E8" s="2604" t="s">
        <v>1254</v>
      </c>
      <c r="F8" s="2603" t="s">
        <v>1253</v>
      </c>
      <c r="G8" s="2598"/>
      <c r="H8" s="2598"/>
      <c r="I8" s="2598"/>
      <c r="J8" s="2598"/>
      <c r="K8" s="2598"/>
      <c r="L8" s="2598"/>
      <c r="M8" s="2598"/>
      <c r="N8" s="2598"/>
      <c r="O8" s="2598"/>
    </row>
    <row r="9" spans="1:15" s="2595" customFormat="1" ht="5.25" customHeight="1">
      <c r="B9" s="2593"/>
      <c r="C9" s="2593"/>
      <c r="D9" s="2602"/>
      <c r="E9" s="2601"/>
      <c r="F9" s="2600"/>
      <c r="G9" s="2598"/>
      <c r="H9" s="2598"/>
      <c r="I9" s="2598"/>
      <c r="J9" s="2598"/>
      <c r="K9" s="2598"/>
      <c r="L9" s="2598"/>
      <c r="M9" s="2598"/>
      <c r="N9" s="2598"/>
      <c r="O9" s="2598"/>
    </row>
    <row r="10" spans="1:15" s="2595" customFormat="1" ht="16.5">
      <c r="B10" s="2584" t="s">
        <v>1252</v>
      </c>
      <c r="C10" s="2599"/>
      <c r="D10" s="2572"/>
      <c r="E10" s="2574"/>
      <c r="F10" s="2568"/>
      <c r="G10" s="2598"/>
      <c r="H10" s="2598"/>
      <c r="I10" s="2598"/>
      <c r="J10" s="2598"/>
      <c r="K10" s="2598"/>
      <c r="L10" s="2598"/>
      <c r="M10" s="2598"/>
      <c r="N10" s="2598"/>
      <c r="O10" s="2598"/>
    </row>
    <row r="11" spans="1:15" s="2595" customFormat="1" ht="17.25" customHeight="1">
      <c r="B11" s="2573" t="s">
        <v>1251</v>
      </c>
      <c r="C11" s="2568"/>
      <c r="D11" s="2572"/>
      <c r="E11" s="2574"/>
      <c r="F11" s="2568"/>
    </row>
    <row r="12" spans="1:15" s="2595" customFormat="1" ht="16.5" customHeight="1">
      <c r="B12" s="2573" t="s">
        <v>1250</v>
      </c>
      <c r="C12" s="2568"/>
      <c r="D12" s="2572"/>
      <c r="E12" s="2574"/>
      <c r="F12" s="2568"/>
    </row>
    <row r="13" spans="1:15" s="2595" customFormat="1" ht="15" customHeight="1">
      <c r="B13" s="2573" t="s">
        <v>1249</v>
      </c>
      <c r="C13" s="2568"/>
      <c r="D13" s="2572"/>
      <c r="E13" s="2574"/>
      <c r="F13" s="2568"/>
    </row>
    <row r="14" spans="1:15" s="2595" customFormat="1" ht="16.5" customHeight="1">
      <c r="B14" s="2573" t="s">
        <v>1248</v>
      </c>
      <c r="C14" s="2568"/>
      <c r="D14" s="2572"/>
      <c r="E14" s="2574"/>
      <c r="F14" s="2568"/>
    </row>
    <row r="15" spans="1:15" s="2595" customFormat="1" ht="15" customHeight="1">
      <c r="B15" s="2573" t="s">
        <v>1247</v>
      </c>
      <c r="C15" s="2568"/>
      <c r="D15" s="2572"/>
      <c r="E15" s="2571"/>
      <c r="F15" s="2570"/>
    </row>
    <row r="16" spans="1:15" s="2595" customFormat="1" ht="15" customHeight="1">
      <c r="B16" s="2573" t="s">
        <v>247</v>
      </c>
      <c r="C16" s="2568"/>
      <c r="D16" s="2572"/>
      <c r="E16" s="2574"/>
      <c r="F16" s="2568"/>
    </row>
    <row r="17" spans="1:6" s="2595" customFormat="1" ht="15" customHeight="1">
      <c r="A17" s="2576"/>
      <c r="B17" s="2573" t="s">
        <v>1246</v>
      </c>
      <c r="C17" s="2568"/>
      <c r="D17" s="2572"/>
      <c r="E17" s="2574"/>
      <c r="F17" s="2568"/>
    </row>
    <row r="18" spans="1:6" s="2595" customFormat="1" ht="17.25" customHeight="1">
      <c r="B18" s="2573" t="s">
        <v>1245</v>
      </c>
      <c r="C18" s="2568"/>
      <c r="D18" s="2572"/>
      <c r="E18" s="2574"/>
      <c r="F18" s="2568"/>
    </row>
    <row r="19" spans="1:6" ht="20.100000000000001" customHeight="1">
      <c r="A19" s="2595"/>
      <c r="B19" s="2585" t="s">
        <v>1244</v>
      </c>
      <c r="C19" s="2562"/>
      <c r="D19" s="2561"/>
      <c r="E19" s="2560"/>
      <c r="F19" s="2559"/>
    </row>
    <row r="20" spans="1:6" s="2595" customFormat="1" ht="6" customHeight="1">
      <c r="B20" s="2597"/>
      <c r="C20" s="2568"/>
      <c r="D20" s="2567"/>
      <c r="E20" s="2579"/>
      <c r="F20" s="2578"/>
    </row>
    <row r="21" spans="1:6" s="2595" customFormat="1" ht="15" customHeight="1">
      <c r="B21" s="2573" t="s">
        <v>1243</v>
      </c>
      <c r="C21" s="2568"/>
      <c r="D21" s="2572"/>
      <c r="E21" s="2574"/>
      <c r="F21" s="2568"/>
    </row>
    <row r="22" spans="1:6" s="2595" customFormat="1" ht="15" customHeight="1">
      <c r="B22" s="2573" t="s">
        <v>247</v>
      </c>
      <c r="C22" s="2568"/>
      <c r="D22" s="2572"/>
      <c r="E22" s="2574"/>
      <c r="F22" s="2568"/>
    </row>
    <row r="23" spans="1:6" s="2595" customFormat="1" ht="15" customHeight="1">
      <c r="A23" s="2576"/>
      <c r="B23" s="2575" t="s">
        <v>1242</v>
      </c>
      <c r="C23" s="2568"/>
      <c r="D23" s="2572"/>
      <c r="E23" s="2574"/>
      <c r="F23" s="2568"/>
    </row>
    <row r="24" spans="1:6" s="2595" customFormat="1" ht="15" customHeight="1">
      <c r="B24" s="2575" t="s">
        <v>1241</v>
      </c>
      <c r="C24" s="2568"/>
      <c r="D24" s="2572"/>
      <c r="E24" s="2574"/>
      <c r="F24" s="2568"/>
    </row>
    <row r="25" spans="1:6" s="2595" customFormat="1" ht="15" customHeight="1">
      <c r="B25" s="2575" t="s">
        <v>1240</v>
      </c>
      <c r="C25" s="2568"/>
      <c r="D25" s="2572"/>
      <c r="E25" s="2571"/>
      <c r="F25" s="2570"/>
    </row>
    <row r="26" spans="1:6" s="2595" customFormat="1" ht="15" customHeight="1">
      <c r="A26" s="2576"/>
      <c r="B26" s="2573" t="s">
        <v>1239</v>
      </c>
      <c r="C26" s="2596"/>
      <c r="D26" s="2572"/>
      <c r="E26" s="2574"/>
      <c r="F26" s="2568"/>
    </row>
    <row r="27" spans="1:6" s="2595" customFormat="1" ht="15" customHeight="1">
      <c r="B27" s="2573" t="s">
        <v>1238</v>
      </c>
      <c r="C27" s="2568"/>
      <c r="D27" s="2572"/>
      <c r="E27" s="2574"/>
      <c r="F27" s="2568"/>
    </row>
    <row r="28" spans="1:6" ht="20.100000000000001" customHeight="1">
      <c r="A28" s="2595"/>
      <c r="B28" s="2585" t="s">
        <v>1237</v>
      </c>
      <c r="C28" s="2562"/>
      <c r="D28" s="2561"/>
      <c r="E28" s="2560"/>
      <c r="F28" s="2559"/>
    </row>
    <row r="29" spans="1:6" ht="20.100000000000001" customHeight="1">
      <c r="A29" s="2595"/>
      <c r="B29" s="2594" t="s">
        <v>1236</v>
      </c>
      <c r="C29" s="2562"/>
      <c r="D29" s="2561"/>
      <c r="E29" s="2560"/>
      <c r="F29" s="2559"/>
    </row>
    <row r="30" spans="1:6" ht="6" customHeight="1">
      <c r="B30" s="2593"/>
      <c r="C30" s="2592"/>
      <c r="D30" s="2591"/>
      <c r="E30" s="2590"/>
      <c r="F30" s="2589"/>
    </row>
    <row r="31" spans="1:6">
      <c r="B31" s="2584" t="s">
        <v>962</v>
      </c>
      <c r="C31" s="2568"/>
      <c r="D31" s="2567"/>
      <c r="E31" s="2566"/>
      <c r="F31" s="2565"/>
    </row>
    <row r="32" spans="1:6">
      <c r="B32" s="2573" t="s">
        <v>1235</v>
      </c>
      <c r="C32" s="2568"/>
      <c r="D32" s="2572"/>
      <c r="E32" s="2571"/>
      <c r="F32" s="2570"/>
    </row>
    <row r="33" spans="2:6">
      <c r="B33" s="2573" t="s">
        <v>1234</v>
      </c>
      <c r="C33" s="2568"/>
      <c r="D33" s="2572"/>
      <c r="E33" s="2571"/>
      <c r="F33" s="2570"/>
    </row>
    <row r="34" spans="2:6">
      <c r="B34" s="2573" t="s">
        <v>1233</v>
      </c>
      <c r="C34" s="2568"/>
      <c r="D34" s="2572"/>
      <c r="E34" s="2571"/>
      <c r="F34" s="2570"/>
    </row>
    <row r="35" spans="2:6">
      <c r="B35" s="2573" t="s">
        <v>1232</v>
      </c>
      <c r="C35" s="2568"/>
      <c r="D35" s="2572"/>
      <c r="E35" s="2571"/>
      <c r="F35" s="2570"/>
    </row>
    <row r="36" spans="2:6" outlineLevel="1">
      <c r="B36" s="2573" t="s">
        <v>1231</v>
      </c>
      <c r="C36" s="2568"/>
      <c r="D36" s="2572"/>
      <c r="E36" s="2571"/>
      <c r="F36" s="2570"/>
    </row>
    <row r="37" spans="2:6" ht="5.25" customHeight="1">
      <c r="B37" s="2573"/>
      <c r="C37" s="2568"/>
      <c r="D37" s="2588"/>
      <c r="E37" s="2587"/>
      <c r="F37" s="2586"/>
    </row>
    <row r="38" spans="2:6">
      <c r="B38" s="2585" t="s">
        <v>1230</v>
      </c>
      <c r="C38" s="2562"/>
      <c r="D38" s="2561"/>
      <c r="E38" s="2560"/>
      <c r="F38" s="2559"/>
    </row>
    <row r="39" spans="2:6" ht="3" customHeight="1">
      <c r="B39" s="2573"/>
      <c r="C39" s="2568"/>
      <c r="D39" s="2567"/>
      <c r="E39" s="2566"/>
      <c r="F39" s="2565"/>
    </row>
    <row r="40" spans="2:6">
      <c r="B40" s="2584" t="s">
        <v>1229</v>
      </c>
      <c r="C40" s="2568"/>
      <c r="D40" s="2567"/>
      <c r="E40" s="2566"/>
      <c r="F40" s="2565"/>
    </row>
    <row r="41" spans="2:6">
      <c r="B41" s="2573" t="s">
        <v>1225</v>
      </c>
      <c r="C41" s="2568"/>
      <c r="D41" s="2572"/>
      <c r="E41" s="2571"/>
      <c r="F41" s="2570"/>
    </row>
    <row r="42" spans="2:6">
      <c r="B42" s="2573" t="s">
        <v>1224</v>
      </c>
      <c r="C42" s="2568"/>
      <c r="D42" s="2572"/>
      <c r="E42" s="2583"/>
      <c r="F42" s="2582"/>
    </row>
    <row r="43" spans="2:6">
      <c r="B43" s="2573" t="s">
        <v>1223</v>
      </c>
      <c r="C43" s="2568"/>
      <c r="D43" s="2572"/>
      <c r="E43" s="2583"/>
      <c r="F43" s="2582"/>
    </row>
    <row r="44" spans="2:6" outlineLevel="1">
      <c r="B44" s="2573" t="s">
        <v>1228</v>
      </c>
      <c r="C44" s="2568"/>
      <c r="D44" s="2572"/>
      <c r="E44" s="2571"/>
      <c r="F44" s="2570"/>
    </row>
    <row r="45" spans="2:6">
      <c r="B45" s="2573" t="s">
        <v>1227</v>
      </c>
      <c r="C45" s="2568"/>
      <c r="D45" s="2572"/>
      <c r="E45" s="2583"/>
      <c r="F45" s="2582"/>
    </row>
    <row r="46" spans="2:6" ht="5.25" customHeight="1">
      <c r="B46" s="2573"/>
      <c r="C46" s="2568"/>
      <c r="D46" s="2567"/>
      <c r="E46" s="2581"/>
      <c r="F46" s="2580"/>
    </row>
    <row r="47" spans="2:6">
      <c r="B47" s="2564" t="s">
        <v>1226</v>
      </c>
      <c r="C47" s="2562"/>
      <c r="D47" s="2561"/>
      <c r="E47" s="2560"/>
      <c r="F47" s="2559"/>
    </row>
    <row r="48" spans="2:6" ht="3.75" customHeight="1">
      <c r="B48" s="2569"/>
      <c r="C48" s="2568"/>
      <c r="D48" s="2567"/>
      <c r="E48" s="2579"/>
      <c r="F48" s="2578"/>
    </row>
    <row r="49" spans="1:6">
      <c r="B49" s="2573" t="s">
        <v>1225</v>
      </c>
      <c r="C49" s="2568"/>
      <c r="D49" s="2572"/>
      <c r="E49" s="2571"/>
      <c r="F49" s="2570"/>
    </row>
    <row r="50" spans="1:6">
      <c r="A50" s="2577"/>
      <c r="B50" s="2573" t="s">
        <v>1224</v>
      </c>
      <c r="C50" s="2568"/>
      <c r="D50" s="2572"/>
      <c r="E50" s="2574"/>
      <c r="F50" s="2568"/>
    </row>
    <row r="51" spans="1:6">
      <c r="A51" s="2577"/>
      <c r="B51" s="2573" t="s">
        <v>1223</v>
      </c>
      <c r="C51" s="2568"/>
      <c r="D51" s="2572"/>
      <c r="E51" s="2574"/>
      <c r="F51" s="2568"/>
    </row>
    <row r="52" spans="1:6">
      <c r="A52" s="2576"/>
      <c r="B52" s="2575" t="s">
        <v>1222</v>
      </c>
      <c r="C52" s="2568"/>
      <c r="D52" s="2572"/>
      <c r="E52" s="2574"/>
      <c r="F52" s="2568"/>
    </row>
    <row r="53" spans="1:6">
      <c r="B53" s="2575" t="s">
        <v>1221</v>
      </c>
      <c r="C53" s="2568"/>
      <c r="D53" s="2572"/>
      <c r="E53" s="2574"/>
      <c r="F53" s="2568"/>
    </row>
    <row r="54" spans="1:6">
      <c r="B54" s="2573" t="s">
        <v>1220</v>
      </c>
      <c r="C54" s="2568"/>
      <c r="D54" s="2572"/>
      <c r="E54" s="2571"/>
      <c r="F54" s="2570"/>
    </row>
    <row r="55" spans="1:6" ht="4.5" customHeight="1">
      <c r="B55" s="2569"/>
      <c r="C55" s="2568"/>
      <c r="D55" s="2567"/>
      <c r="E55" s="2566"/>
      <c r="F55" s="2565"/>
    </row>
    <row r="56" spans="1:6">
      <c r="B56" s="2564" t="s">
        <v>1219</v>
      </c>
      <c r="C56" s="2562"/>
      <c r="D56" s="2561"/>
      <c r="E56" s="2560"/>
      <c r="F56" s="2559"/>
    </row>
    <row r="57" spans="1:6">
      <c r="B57" s="2564" t="s">
        <v>1218</v>
      </c>
      <c r="C57" s="2562"/>
      <c r="D57" s="2561"/>
      <c r="E57" s="2560"/>
      <c r="F57" s="2559"/>
    </row>
    <row r="58" spans="1:6">
      <c r="B58" s="2563" t="s">
        <v>1217</v>
      </c>
      <c r="C58" s="2562"/>
      <c r="D58" s="2561"/>
      <c r="E58" s="2560"/>
      <c r="F58" s="2559"/>
    </row>
    <row r="59" spans="1:6" ht="11.25" customHeight="1"/>
    <row r="60" spans="1:6" ht="15" customHeight="1">
      <c r="B60" s="2558"/>
      <c r="C60" s="2558"/>
      <c r="D60" s="2558"/>
    </row>
    <row r="61" spans="1:6">
      <c r="B61" s="2558"/>
      <c r="C61" s="2558"/>
      <c r="D61" s="2558"/>
    </row>
    <row r="62" spans="1:6">
      <c r="B62" s="2558"/>
      <c r="C62" s="2558"/>
      <c r="D62" s="2558"/>
    </row>
    <row r="63" spans="1:6">
      <c r="B63" s="2558"/>
      <c r="C63" s="2558"/>
      <c r="D63" s="2558"/>
    </row>
    <row r="64" spans="1:6">
      <c r="B64" s="2558"/>
      <c r="C64" s="2558"/>
      <c r="D64" s="2558"/>
    </row>
    <row r="381" ht="17.25" customHeight="1"/>
    <row r="634" ht="11.25" customHeight="1"/>
    <row r="724" ht="14.25" customHeight="1"/>
    <row r="849" ht="18.75" customHeight="1"/>
  </sheetData>
  <mergeCells count="3">
    <mergeCell ref="D7:F7"/>
    <mergeCell ref="B2:C2"/>
    <mergeCell ref="D2:E2"/>
  </mergeCells>
  <printOptions horizontalCentered="1"/>
  <pageMargins left="0.70866141732283472" right="0.70866141732283472" top="0.74803149606299213" bottom="0.74803149606299213" header="0.31496062992125984" footer="0.31496062992125984"/>
  <pageSetup paperSize="9" scale="88" orientation="portrait" r:id="rId1"/>
  <headerFooter>
    <oddFooter>&amp;R&amp;P/&amp;N</odd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pageSetUpPr fitToPage="1"/>
  </sheetPr>
  <dimension ref="B2:J26"/>
  <sheetViews>
    <sheetView showGridLines="0" topLeftCell="A13" zoomScale="80" zoomScaleNormal="80" workbookViewId="0">
      <selection activeCell="B15" sqref="B15:H15"/>
    </sheetView>
  </sheetViews>
  <sheetFormatPr defaultColWidth="8.7109375" defaultRowHeight="21" customHeight="1"/>
  <cols>
    <col min="1" max="1" width="8.7109375" style="2512"/>
    <col min="2" max="6" width="18.7109375" style="2512" customWidth="1"/>
    <col min="7" max="7" width="20.7109375" style="2512" customWidth="1"/>
    <col min="8" max="8" width="18" style="2512" customWidth="1"/>
    <col min="9" max="10" width="9.42578125" style="2512" customWidth="1"/>
    <col min="11" max="16384" width="8.7109375" style="2512"/>
  </cols>
  <sheetData>
    <row r="2" spans="2:10" s="2690" customFormat="1" ht="21" customHeight="1">
      <c r="B2" s="3411" t="s">
        <v>1391</v>
      </c>
      <c r="C2" s="3411"/>
      <c r="D2" s="3411"/>
      <c r="E2" s="3411"/>
      <c r="F2" s="3411"/>
      <c r="G2" s="2691"/>
      <c r="H2" s="2691"/>
      <c r="I2" s="2691"/>
      <c r="J2" s="2691"/>
    </row>
    <row r="3" spans="2:10" s="2513" customFormat="1" ht="21" customHeight="1">
      <c r="B3" s="2688" t="s">
        <v>1155</v>
      </c>
      <c r="C3" s="2689"/>
      <c r="D3" s="2689"/>
      <c r="E3" s="2690"/>
      <c r="F3" s="2690"/>
      <c r="G3" s="2512"/>
      <c r="H3" s="2512"/>
      <c r="I3" s="2512"/>
      <c r="J3" s="2512"/>
    </row>
    <row r="4" spans="2:10" s="2513" customFormat="1" ht="21" customHeight="1">
      <c r="B4" s="2688"/>
      <c r="C4" s="2689"/>
      <c r="D4" s="2690"/>
      <c r="E4" s="2691"/>
      <c r="F4" s="2691"/>
      <c r="G4" s="2512"/>
      <c r="H4" s="2512"/>
      <c r="I4" s="2512"/>
    </row>
    <row r="5" spans="2:10" ht="21" customHeight="1">
      <c r="B5" s="2691"/>
      <c r="C5" s="2691"/>
      <c r="D5" s="2691"/>
      <c r="E5" s="2691"/>
      <c r="F5" s="2691"/>
    </row>
    <row r="6" spans="2:10" ht="48" customHeight="1">
      <c r="B6" s="3412" t="s">
        <v>1156</v>
      </c>
      <c r="C6" s="2692"/>
      <c r="D6" s="3414" t="s">
        <v>1157</v>
      </c>
      <c r="E6" s="3415"/>
      <c r="F6" s="3416"/>
    </row>
    <row r="7" spans="2:10" ht="48" customHeight="1">
      <c r="B7" s="3412"/>
      <c r="C7" s="2693" t="s">
        <v>1158</v>
      </c>
      <c r="D7" s="2693" t="s">
        <v>1160</v>
      </c>
      <c r="E7" s="2693" t="s">
        <v>234</v>
      </c>
      <c r="F7" s="2693" t="s">
        <v>1161</v>
      </c>
    </row>
    <row r="8" spans="2:10" ht="48" customHeight="1">
      <c r="B8" s="2694" t="s">
        <v>53</v>
      </c>
      <c r="C8" s="2695"/>
      <c r="D8" s="2696"/>
      <c r="E8" s="2696"/>
      <c r="F8" s="2696"/>
    </row>
    <row r="9" spans="2:10" ht="48" customHeight="1">
      <c r="B9" s="2694" t="s">
        <v>54</v>
      </c>
      <c r="C9" s="2695"/>
      <c r="D9" s="2696"/>
      <c r="E9" s="2696"/>
      <c r="F9" s="2696"/>
    </row>
    <row r="10" spans="2:10" s="2691" customFormat="1" ht="48" customHeight="1">
      <c r="B10" s="2694" t="s">
        <v>55</v>
      </c>
      <c r="C10" s="2695"/>
      <c r="D10" s="2696"/>
      <c r="E10" s="2696"/>
      <c r="F10" s="2696"/>
    </row>
    <row r="11" spans="2:10" s="2691" customFormat="1" ht="48" customHeight="1">
      <c r="B11" s="2694" t="s">
        <v>1162</v>
      </c>
      <c r="C11" s="2695"/>
      <c r="D11" s="2696"/>
      <c r="E11" s="2696"/>
      <c r="F11" s="2696"/>
    </row>
    <row r="12" spans="2:10" s="2691" customFormat="1" ht="48" customHeight="1">
      <c r="B12" s="2697" t="s">
        <v>15</v>
      </c>
      <c r="C12" s="2698"/>
      <c r="D12" s="2698"/>
      <c r="E12" s="2698"/>
      <c r="F12" s="2698"/>
    </row>
    <row r="13" spans="2:10" s="2691" customFormat="1" ht="23.25" customHeight="1">
      <c r="B13" s="607" t="s">
        <v>1163</v>
      </c>
      <c r="C13" s="2699"/>
      <c r="D13" s="2699"/>
      <c r="E13" s="2699"/>
      <c r="F13" s="2699"/>
    </row>
    <row r="14" spans="2:10" s="2691" customFormat="1" ht="21" customHeight="1"/>
    <row r="15" spans="2:10" s="2690" customFormat="1" ht="21" customHeight="1">
      <c r="B15" s="3411" t="s">
        <v>1426</v>
      </c>
      <c r="C15" s="3411"/>
      <c r="D15" s="3411"/>
      <c r="E15" s="3411"/>
      <c r="F15" s="3411"/>
      <c r="G15" s="3411"/>
      <c r="H15" s="3411"/>
      <c r="I15" s="2691"/>
      <c r="J15" s="2691"/>
    </row>
    <row r="16" spans="2:10" s="2690" customFormat="1" ht="21" customHeight="1">
      <c r="B16" s="2688" t="s">
        <v>1155</v>
      </c>
      <c r="C16" s="2689"/>
      <c r="D16" s="2689"/>
      <c r="G16" s="2691"/>
      <c r="H16" s="2691"/>
      <c r="I16" s="2691"/>
      <c r="J16" s="2691"/>
    </row>
    <row r="17" spans="2:10" s="2690" customFormat="1" ht="21" customHeight="1">
      <c r="B17" s="2688"/>
      <c r="C17" s="2689"/>
      <c r="D17" s="2689"/>
      <c r="G17" s="2691"/>
      <c r="H17" s="2691"/>
      <c r="I17" s="2691"/>
      <c r="J17" s="2691"/>
    </row>
    <row r="18" spans="2:10" s="2691" customFormat="1" ht="21" customHeight="1"/>
    <row r="19" spans="2:10" s="2691" customFormat="1" ht="48" customHeight="1">
      <c r="B19" s="3412" t="s">
        <v>1156</v>
      </c>
      <c r="C19" s="2692"/>
      <c r="D19" s="3413" t="s">
        <v>1157</v>
      </c>
      <c r="E19" s="3413"/>
      <c r="F19" s="3413"/>
      <c r="G19" s="3413"/>
      <c r="H19" s="3413"/>
    </row>
    <row r="20" spans="2:10" s="2691" customFormat="1" ht="48" customHeight="1">
      <c r="B20" s="3412"/>
      <c r="C20" s="2693" t="s">
        <v>1164</v>
      </c>
      <c r="D20" s="2693" t="s">
        <v>1165</v>
      </c>
      <c r="E20" s="2693" t="s">
        <v>1166</v>
      </c>
      <c r="F20" s="2693" t="s">
        <v>234</v>
      </c>
      <c r="G20" s="2693" t="s">
        <v>1167</v>
      </c>
      <c r="H20" s="2693" t="s">
        <v>1168</v>
      </c>
    </row>
    <row r="21" spans="2:10" s="2691" customFormat="1" ht="48" customHeight="1">
      <c r="B21" s="2694" t="s">
        <v>53</v>
      </c>
      <c r="C21" s="2695"/>
      <c r="D21" s="2696"/>
      <c r="E21" s="2696"/>
      <c r="F21" s="2696"/>
      <c r="G21" s="2696"/>
      <c r="H21" s="2696"/>
    </row>
    <row r="22" spans="2:10" s="2691" customFormat="1" ht="48" customHeight="1">
      <c r="B22" s="2694" t="s">
        <v>54</v>
      </c>
      <c r="C22" s="2695"/>
      <c r="D22" s="2696"/>
      <c r="E22" s="2696"/>
      <c r="F22" s="2696"/>
      <c r="G22" s="2696"/>
      <c r="H22" s="2696"/>
    </row>
    <row r="23" spans="2:10" s="2691" customFormat="1" ht="48" customHeight="1">
      <c r="B23" s="2694" t="s">
        <v>55</v>
      </c>
      <c r="C23" s="2695"/>
      <c r="D23" s="2696"/>
      <c r="E23" s="2696"/>
      <c r="F23" s="2696"/>
      <c r="G23" s="2696"/>
      <c r="H23" s="2696"/>
    </row>
    <row r="24" spans="2:10" s="2691" customFormat="1" ht="48" customHeight="1">
      <c r="B24" s="2694" t="s">
        <v>1162</v>
      </c>
      <c r="C24" s="2695"/>
      <c r="D24" s="2696"/>
      <c r="E24" s="2696"/>
      <c r="F24" s="2696"/>
      <c r="G24" s="2696"/>
      <c r="H24" s="2696"/>
    </row>
    <row r="25" spans="2:10" s="2691" customFormat="1" ht="48" customHeight="1">
      <c r="B25" s="2697" t="s">
        <v>15</v>
      </c>
      <c r="C25" s="2698"/>
      <c r="D25" s="2698"/>
      <c r="E25" s="2698"/>
      <c r="F25" s="2698"/>
      <c r="G25" s="2698"/>
      <c r="H25" s="2698"/>
    </row>
    <row r="26" spans="2:10" s="2691" customFormat="1" ht="21" customHeight="1">
      <c r="B26" s="607" t="s">
        <v>1169</v>
      </c>
    </row>
  </sheetData>
  <mergeCells count="6">
    <mergeCell ref="B2:F2"/>
    <mergeCell ref="B6:B7"/>
    <mergeCell ref="B15:H15"/>
    <mergeCell ref="B19:B20"/>
    <mergeCell ref="D19:H19"/>
    <mergeCell ref="D6:F6"/>
  </mergeCells>
  <pageMargins left="0.39370078740157483" right="0.39370078740157483" top="0.74803149606299213" bottom="0.74803149606299213" header="0.31496062992125984" footer="0.31496062992125984"/>
  <pageSetup scale="66" orientation="landscape" r:id="rId1"/>
  <headerFooter>
    <oddFooter>&amp;C&amp;A&amp;R2/3</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1:P29"/>
  <sheetViews>
    <sheetView showGridLines="0" zoomScaleNormal="100" zoomScaleSheetLayoutView="100" workbookViewId="0">
      <pane ySplit="6" topLeftCell="A7" activePane="bottomLeft" state="frozen"/>
      <selection activeCell="K47" sqref="K47"/>
      <selection pane="bottomLeft" activeCell="A3" sqref="A3:XFD3"/>
    </sheetView>
  </sheetViews>
  <sheetFormatPr defaultColWidth="9.140625" defaultRowHeight="15"/>
  <cols>
    <col min="1" max="1" width="8.140625" style="158" customWidth="1"/>
    <col min="2" max="2" width="5" style="57" customWidth="1"/>
    <col min="3" max="3" width="69.7109375" style="158" customWidth="1"/>
    <col min="4" max="4" width="15.7109375" style="158" customWidth="1"/>
    <col min="5" max="5" width="1" style="158" customWidth="1"/>
    <col min="6" max="6" width="15.7109375" style="158" customWidth="1"/>
    <col min="7" max="7" width="1" style="158" customWidth="1"/>
    <col min="8" max="8" width="15.7109375" style="158" customWidth="1"/>
    <col min="9" max="16384" width="9.140625" style="158"/>
  </cols>
  <sheetData>
    <row r="1" spans="1:16">
      <c r="A1" s="399" t="s">
        <v>814</v>
      </c>
    </row>
    <row r="2" spans="1:16" ht="18" customHeight="1"/>
    <row r="3" spans="1:16" s="167" customFormat="1">
      <c r="B3" s="3071" t="s">
        <v>901</v>
      </c>
      <c r="C3" s="3071"/>
      <c r="D3" s="3071"/>
      <c r="E3" s="3071"/>
      <c r="F3" s="3071"/>
      <c r="G3" s="3071"/>
      <c r="H3" s="3071"/>
    </row>
    <row r="4" spans="1:16" s="167" customFormat="1">
      <c r="B4" s="473"/>
      <c r="C4" s="473"/>
      <c r="D4" s="473"/>
      <c r="E4" s="473"/>
      <c r="F4" s="473"/>
      <c r="G4" s="473"/>
      <c r="H4" s="473"/>
    </row>
    <row r="5" spans="1:16" s="167" customFormat="1">
      <c r="B5" s="473"/>
      <c r="C5" s="473"/>
      <c r="D5" s="474" t="str">
        <f>+Introdução!E26</f>
        <v>t-2</v>
      </c>
      <c r="E5" s="475"/>
      <c r="F5" s="474" t="str">
        <f>+Introdução!E27</f>
        <v>t-1</v>
      </c>
      <c r="G5" s="767"/>
      <c r="H5" s="474" t="str">
        <f>+Introdução!E28</f>
        <v>t</v>
      </c>
    </row>
    <row r="6" spans="1:16">
      <c r="B6" s="4"/>
      <c r="C6" s="199" t="s">
        <v>112</v>
      </c>
      <c r="D6" s="201" t="s">
        <v>316</v>
      </c>
      <c r="E6" s="157"/>
      <c r="F6" s="201" t="s">
        <v>316</v>
      </c>
      <c r="G6" s="1423"/>
      <c r="H6" s="201" t="s">
        <v>316</v>
      </c>
    </row>
    <row r="7" spans="1:16" ht="4.5" customHeight="1">
      <c r="B7" s="4"/>
      <c r="C7" s="157"/>
      <c r="D7" s="161"/>
      <c r="E7" s="157"/>
      <c r="F7" s="161"/>
      <c r="G7" s="1423"/>
      <c r="H7" s="1627"/>
    </row>
    <row r="8" spans="1:16">
      <c r="B8" s="476">
        <v>1</v>
      </c>
      <c r="C8" s="171" t="s">
        <v>270</v>
      </c>
      <c r="D8" s="937"/>
      <c r="E8" s="157"/>
      <c r="F8" s="937"/>
      <c r="G8" s="1598"/>
      <c r="H8" s="937"/>
    </row>
    <row r="9" spans="1:16">
      <c r="B9" s="477">
        <v>2</v>
      </c>
      <c r="C9" s="432" t="s">
        <v>357</v>
      </c>
      <c r="D9" s="568"/>
      <c r="E9" s="157"/>
      <c r="F9" s="568"/>
      <c r="G9" s="1598"/>
      <c r="H9" s="568"/>
    </row>
    <row r="10" spans="1:16">
      <c r="B10" s="477">
        <v>3</v>
      </c>
      <c r="C10" s="432" t="s">
        <v>358</v>
      </c>
      <c r="D10" s="568"/>
      <c r="E10" s="157"/>
      <c r="F10" s="568"/>
      <c r="G10" s="1598"/>
      <c r="H10" s="568"/>
    </row>
    <row r="11" spans="1:16">
      <c r="B11" s="453">
        <v>4</v>
      </c>
      <c r="C11" s="172" t="s">
        <v>271</v>
      </c>
      <c r="D11" s="839"/>
      <c r="E11" s="157"/>
      <c r="F11" s="839"/>
      <c r="G11" s="1598"/>
      <c r="H11" s="839"/>
    </row>
    <row r="12" spans="1:16">
      <c r="B12" s="453">
        <v>5</v>
      </c>
      <c r="C12" s="172" t="s">
        <v>272</v>
      </c>
      <c r="D12" s="839"/>
      <c r="E12" s="157"/>
      <c r="F12" s="839"/>
      <c r="G12" s="1598"/>
      <c r="H12" s="839"/>
    </row>
    <row r="13" spans="1:16">
      <c r="B13" s="478">
        <v>6</v>
      </c>
      <c r="C13" s="173" t="s">
        <v>811</v>
      </c>
      <c r="D13" s="570"/>
      <c r="E13" s="157"/>
      <c r="F13" s="570"/>
      <c r="G13" s="1598"/>
      <c r="H13" s="570"/>
    </row>
    <row r="14" spans="1:16">
      <c r="B14" s="453">
        <v>7</v>
      </c>
      <c r="C14" s="172" t="s">
        <v>273</v>
      </c>
      <c r="D14" s="839"/>
      <c r="E14" s="157"/>
      <c r="F14" s="839"/>
      <c r="G14" s="1598"/>
      <c r="H14" s="839"/>
      <c r="I14" s="147"/>
      <c r="J14" s="147"/>
      <c r="K14" s="147"/>
      <c r="L14" s="147"/>
      <c r="M14" s="147"/>
      <c r="N14" s="147"/>
      <c r="O14" s="147"/>
      <c r="P14" s="147"/>
    </row>
    <row r="15" spans="1:16">
      <c r="B15" s="477">
        <v>8</v>
      </c>
      <c r="C15" s="432" t="s">
        <v>356</v>
      </c>
      <c r="D15" s="568"/>
      <c r="E15" s="157"/>
      <c r="F15" s="568"/>
      <c r="G15" s="1598"/>
      <c r="H15" s="568"/>
      <c r="I15" s="147"/>
      <c r="J15" s="147"/>
      <c r="K15" s="147"/>
      <c r="L15" s="147"/>
      <c r="M15" s="147"/>
      <c r="N15" s="147"/>
      <c r="O15" s="147"/>
      <c r="P15" s="147"/>
    </row>
    <row r="16" spans="1:16">
      <c r="B16" s="478">
        <v>9</v>
      </c>
      <c r="C16" s="173" t="s">
        <v>274</v>
      </c>
      <c r="D16" s="570"/>
      <c r="E16" s="157"/>
      <c r="F16" s="570"/>
      <c r="G16" s="1598"/>
      <c r="H16" s="570"/>
      <c r="I16" s="147"/>
      <c r="J16" s="147"/>
      <c r="K16" s="147"/>
      <c r="L16" s="147"/>
      <c r="M16" s="147"/>
      <c r="P16" s="147"/>
    </row>
    <row r="17" spans="2:16">
      <c r="B17" s="479">
        <v>10</v>
      </c>
      <c r="C17" s="174" t="s">
        <v>276</v>
      </c>
      <c r="D17" s="938"/>
      <c r="E17" s="157"/>
      <c r="F17" s="938"/>
      <c r="G17" s="1598"/>
      <c r="H17" s="938"/>
      <c r="I17" s="147"/>
      <c r="J17" s="147"/>
      <c r="K17" s="147"/>
      <c r="L17" s="147"/>
      <c r="M17" s="147"/>
      <c r="N17" s="147"/>
      <c r="O17" s="147"/>
      <c r="P17" s="147"/>
    </row>
    <row r="18" spans="2:16">
      <c r="B18" s="453">
        <v>11</v>
      </c>
      <c r="C18" s="172" t="s">
        <v>275</v>
      </c>
      <c r="D18" s="570"/>
      <c r="E18" s="157"/>
      <c r="F18" s="570"/>
      <c r="G18" s="1598"/>
      <c r="H18" s="570"/>
      <c r="I18" s="147"/>
      <c r="J18" s="147"/>
      <c r="K18" s="147"/>
      <c r="L18" s="147"/>
      <c r="M18" s="147"/>
      <c r="N18" s="147"/>
      <c r="O18" s="147"/>
      <c r="P18" s="147"/>
    </row>
    <row r="19" spans="2:16">
      <c r="B19" s="153">
        <v>12</v>
      </c>
      <c r="C19" s="175" t="s">
        <v>15</v>
      </c>
      <c r="D19" s="939">
        <f>SUM(D8:D18)</f>
        <v>0</v>
      </c>
      <c r="E19" s="157"/>
      <c r="F19" s="939">
        <f>SUM(F8:F18)</f>
        <v>0</v>
      </c>
      <c r="G19" s="1599"/>
      <c r="H19" s="939">
        <f>SUM(H8:H18)</f>
        <v>0</v>
      </c>
      <c r="I19" s="147"/>
      <c r="J19" s="147"/>
      <c r="K19" s="147"/>
      <c r="L19" s="147"/>
      <c r="M19" s="147"/>
      <c r="N19" s="147"/>
      <c r="O19" s="147"/>
      <c r="P19" s="147"/>
    </row>
    <row r="20" spans="2:16">
      <c r="B20" s="4"/>
      <c r="C20" s="157"/>
      <c r="D20" s="448"/>
      <c r="E20" s="157"/>
      <c r="F20" s="1223"/>
      <c r="G20" s="450"/>
      <c r="H20" s="1223"/>
      <c r="I20" s="147"/>
      <c r="J20" s="147"/>
      <c r="K20" s="147"/>
      <c r="L20" s="147"/>
      <c r="M20" s="147"/>
      <c r="N20" s="147"/>
      <c r="O20" s="147"/>
      <c r="P20" s="147"/>
    </row>
    <row r="21" spans="2:16" ht="10.5" customHeight="1">
      <c r="E21" s="480"/>
      <c r="F21" s="198"/>
      <c r="G21" s="450"/>
      <c r="H21" s="1220" t="s">
        <v>169</v>
      </c>
      <c r="I21" s="438"/>
      <c r="J21" s="438"/>
      <c r="K21" s="438"/>
      <c r="L21" s="147"/>
      <c r="M21" s="147"/>
      <c r="N21" s="147"/>
      <c r="O21" s="147"/>
      <c r="P21" s="147"/>
    </row>
    <row r="22" spans="2:16">
      <c r="B22" s="3112" t="s">
        <v>45</v>
      </c>
      <c r="C22" s="591" t="s">
        <v>364</v>
      </c>
      <c r="D22" s="523">
        <f>D23+D25-D24</f>
        <v>0</v>
      </c>
      <c r="F22" s="523">
        <f>F23+F25-F24</f>
        <v>0</v>
      </c>
      <c r="G22" s="384"/>
      <c r="H22" s="523">
        <f>H23+H25-H24</f>
        <v>0</v>
      </c>
    </row>
    <row r="23" spans="2:16">
      <c r="B23" s="3113"/>
      <c r="C23" s="592" t="s">
        <v>365</v>
      </c>
      <c r="D23" s="940"/>
      <c r="F23" s="940"/>
      <c r="G23" s="384"/>
      <c r="H23" s="940"/>
    </row>
    <row r="24" spans="2:16">
      <c r="B24" s="3113"/>
      <c r="C24" s="559" t="s">
        <v>366</v>
      </c>
      <c r="D24" s="941"/>
      <c r="F24" s="941"/>
      <c r="G24" s="384"/>
      <c r="H24" s="941"/>
    </row>
    <row r="25" spans="2:16">
      <c r="B25" s="3113"/>
      <c r="C25" s="485" t="s">
        <v>367</v>
      </c>
      <c r="D25" s="942"/>
      <c r="F25" s="942"/>
      <c r="G25" s="384"/>
      <c r="H25" s="942"/>
    </row>
    <row r="26" spans="2:16">
      <c r="B26" s="3113"/>
      <c r="C26" s="943" t="s">
        <v>370</v>
      </c>
      <c r="D26" s="523">
        <f>SUM(D27:D27)</f>
        <v>0</v>
      </c>
      <c r="F26" s="523">
        <f>SUM(F27:F27)</f>
        <v>0</v>
      </c>
      <c r="G26" s="26"/>
      <c r="H26" s="523">
        <f>SUM(H27:H27)</f>
        <v>0</v>
      </c>
    </row>
    <row r="27" spans="2:16">
      <c r="B27" s="3113"/>
      <c r="C27" s="944" t="s">
        <v>385</v>
      </c>
      <c r="D27" s="945">
        <v>0</v>
      </c>
      <c r="F27" s="945">
        <v>0</v>
      </c>
      <c r="G27" s="26"/>
      <c r="H27" s="945">
        <v>0</v>
      </c>
    </row>
    <row r="28" spans="2:16">
      <c r="B28" s="3114"/>
      <c r="C28" s="1613" t="s">
        <v>729</v>
      </c>
      <c r="D28" s="523"/>
      <c r="F28" s="523"/>
      <c r="G28" s="26"/>
      <c r="H28" s="523"/>
    </row>
    <row r="29" spans="2:16">
      <c r="D29" s="441"/>
    </row>
  </sheetData>
  <mergeCells count="2">
    <mergeCell ref="B3:H3"/>
    <mergeCell ref="B22:B28"/>
  </mergeCells>
  <hyperlinks>
    <hyperlink ref="A1" location="ÍNDICE!B2" display="Indíce"/>
  </hyperlinks>
  <printOptions horizontalCentered="1"/>
  <pageMargins left="0.31496062992125984" right="0.31496062992125984" top="0.35433070866141736" bottom="0.35433070866141736" header="0.31496062992125984" footer="0.31496062992125984"/>
  <pageSetup paperSize="9" scale="65" orientation="portrait" r:id="rId1"/>
  <ignoredErrors>
    <ignoredError sqref="F19:H22 F26:H26 G27" evalError="1"/>
  </ignoredErrors>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A2:M30"/>
  <sheetViews>
    <sheetView showGridLines="0" zoomScale="80" zoomScaleNormal="80" workbookViewId="0">
      <selection activeCell="I32" sqref="I32"/>
    </sheetView>
  </sheetViews>
  <sheetFormatPr defaultColWidth="9.140625" defaultRowHeight="12.75" outlineLevelCol="1"/>
  <cols>
    <col min="1" max="1" width="15.42578125" style="2519" customWidth="1"/>
    <col min="2" max="2" width="18.5703125" style="2519" customWidth="1"/>
    <col min="3" max="3" width="103.28515625" style="2519" bestFit="1" customWidth="1" outlineLevel="1"/>
    <col min="4" max="4" width="20.28515625" style="2519" customWidth="1" outlineLevel="1"/>
    <col min="5" max="5" width="19.5703125" style="2519" customWidth="1" outlineLevel="1"/>
    <col min="6" max="6" width="20.7109375" style="2519" customWidth="1" outlineLevel="1"/>
    <col min="7" max="7" width="17.85546875" style="2524" customWidth="1"/>
    <col min="8" max="8" width="20.28515625" style="2519" customWidth="1"/>
    <col min="9" max="9" width="18.42578125" style="2519" customWidth="1"/>
    <col min="10" max="10" width="19.42578125" style="2519" customWidth="1"/>
    <col min="11" max="11" width="20.5703125" style="2519" customWidth="1"/>
    <col min="12" max="16384" width="9.140625" style="2519"/>
  </cols>
  <sheetData>
    <row r="2" spans="1:13" s="2517" customFormat="1" ht="18.75" customHeight="1" thickBot="1">
      <c r="A2" s="2516"/>
      <c r="B2" s="3417" t="s">
        <v>1392</v>
      </c>
      <c r="C2" s="3417"/>
      <c r="D2" s="3417"/>
      <c r="E2" s="3417"/>
      <c r="G2" s="2518"/>
    </row>
    <row r="3" spans="1:13" ht="13.5" thickBot="1">
      <c r="B3" s="2520"/>
      <c r="C3" s="2521"/>
      <c r="D3" s="2522"/>
      <c r="E3" s="2522"/>
      <c r="F3" s="2523"/>
    </row>
    <row r="4" spans="1:13">
      <c r="B4" s="2525" t="s">
        <v>1170</v>
      </c>
      <c r="C4" s="2525"/>
      <c r="D4" s="2526"/>
      <c r="E4" s="2526"/>
    </row>
    <row r="5" spans="1:13" ht="15" thickBot="1">
      <c r="B5" s="2527"/>
      <c r="C5" s="2528"/>
      <c r="D5" s="2528"/>
      <c r="F5" s="2528"/>
      <c r="G5" s="2529"/>
      <c r="H5" s="2530"/>
      <c r="I5" s="2530"/>
      <c r="J5" s="2530"/>
    </row>
    <row r="6" spans="1:13" ht="13.5" thickBot="1">
      <c r="B6" s="3418" t="s">
        <v>1171</v>
      </c>
      <c r="C6" s="3419"/>
      <c r="D6" s="2531"/>
      <c r="E6" s="2531"/>
      <c r="F6" s="2531"/>
      <c r="G6" s="2531"/>
      <c r="H6" s="2531"/>
      <c r="I6" s="2531"/>
      <c r="J6" s="2531"/>
      <c r="K6" s="2532" t="s">
        <v>965</v>
      </c>
    </row>
    <row r="7" spans="1:13">
      <c r="B7" s="3420"/>
      <c r="C7" s="3421"/>
      <c r="D7" s="3424" t="s">
        <v>1172</v>
      </c>
      <c r="E7" s="3425"/>
      <c r="F7" s="3425"/>
      <c r="G7" s="3426"/>
      <c r="H7" s="3424" t="s">
        <v>1173</v>
      </c>
      <c r="I7" s="3425"/>
      <c r="J7" s="3425"/>
      <c r="K7" s="3426"/>
    </row>
    <row r="8" spans="1:13" ht="14.25">
      <c r="B8" s="3422"/>
      <c r="C8" s="3423"/>
      <c r="D8" s="3427" t="s">
        <v>142</v>
      </c>
      <c r="E8" s="3428"/>
      <c r="F8" s="3427" t="s">
        <v>55</v>
      </c>
      <c r="G8" s="3428"/>
      <c r="H8" s="3427" t="s">
        <v>142</v>
      </c>
      <c r="I8" s="3428"/>
      <c r="J8" s="3427" t="s">
        <v>55</v>
      </c>
      <c r="K8" s="3429"/>
      <c r="L8" s="2529"/>
      <c r="M8" s="2530"/>
    </row>
    <row r="9" spans="1:13" ht="15.75">
      <c r="B9" s="2140" t="s">
        <v>1174</v>
      </c>
      <c r="C9" s="2533"/>
      <c r="D9" s="2534" t="s">
        <v>1175</v>
      </c>
      <c r="E9" s="2534" t="s">
        <v>1176</v>
      </c>
      <c r="F9" s="2534" t="s">
        <v>1175</v>
      </c>
      <c r="G9" s="2534" t="s">
        <v>1176</v>
      </c>
      <c r="H9" s="2535" t="s">
        <v>1175</v>
      </c>
      <c r="I9" s="2535" t="s">
        <v>1176</v>
      </c>
      <c r="J9" s="2535" t="s">
        <v>1175</v>
      </c>
      <c r="K9" s="2536" t="s">
        <v>1176</v>
      </c>
      <c r="L9" s="2529"/>
      <c r="M9" s="2530"/>
    </row>
    <row r="10" spans="1:13" ht="14.25" customHeight="1">
      <c r="B10" s="2537" t="s">
        <v>1482</v>
      </c>
      <c r="C10" s="2537" t="s">
        <v>1177</v>
      </c>
      <c r="D10" s="2538"/>
      <c r="E10" s="2538"/>
      <c r="F10" s="2538"/>
      <c r="G10" s="2538"/>
      <c r="H10" s="2538"/>
      <c r="I10" s="2538"/>
      <c r="J10" s="2538"/>
      <c r="K10" s="2538"/>
      <c r="L10" s="2539"/>
      <c r="M10" s="2540"/>
    </row>
    <row r="11" spans="1:13" ht="14.25">
      <c r="B11" s="2537" t="s">
        <v>1483</v>
      </c>
      <c r="C11" s="2537" t="s">
        <v>1178</v>
      </c>
      <c r="D11" s="2541"/>
      <c r="E11" s="2541"/>
      <c r="F11" s="2541"/>
      <c r="G11" s="2541"/>
      <c r="H11" s="2542" t="s">
        <v>1179</v>
      </c>
      <c r="I11" s="2542" t="s">
        <v>1179</v>
      </c>
      <c r="J11" s="2542" t="s">
        <v>1179</v>
      </c>
      <c r="K11" s="2542" t="s">
        <v>1179</v>
      </c>
      <c r="L11" s="2539"/>
      <c r="M11" s="2540"/>
    </row>
    <row r="12" spans="1:13" ht="14.25">
      <c r="B12" s="2537" t="s">
        <v>1484</v>
      </c>
      <c r="C12" s="2537" t="s">
        <v>1180</v>
      </c>
      <c r="D12" s="2543"/>
      <c r="E12" s="2543"/>
      <c r="F12" s="2543"/>
      <c r="G12" s="2543"/>
      <c r="H12" s="2543"/>
      <c r="I12" s="2543"/>
      <c r="J12" s="2543"/>
      <c r="K12" s="2543"/>
      <c r="L12" s="2544" t="s">
        <v>1181</v>
      </c>
      <c r="M12" s="2545"/>
    </row>
    <row r="13" spans="1:13" ht="14.25">
      <c r="B13" s="2546" t="s">
        <v>1485</v>
      </c>
      <c r="C13" s="2546" t="s">
        <v>1182</v>
      </c>
      <c r="D13" s="2542" t="s">
        <v>1179</v>
      </c>
      <c r="E13" s="2542" t="s">
        <v>1179</v>
      </c>
      <c r="F13" s="2542" t="s">
        <v>1179</v>
      </c>
      <c r="G13" s="2542" t="s">
        <v>1179</v>
      </c>
      <c r="H13" s="2543"/>
      <c r="I13" s="2543"/>
      <c r="J13" s="2543"/>
      <c r="K13" s="2543"/>
      <c r="L13" s="2544" t="s">
        <v>1183</v>
      </c>
      <c r="M13" s="2545"/>
    </row>
    <row r="14" spans="1:13" ht="14.25">
      <c r="B14" s="2263" t="s">
        <v>1184</v>
      </c>
      <c r="C14" s="2527"/>
      <c r="D14" s="2527"/>
      <c r="E14" s="2527"/>
      <c r="F14" s="2529"/>
      <c r="G14" s="2527"/>
      <c r="H14" s="2527"/>
      <c r="I14" s="2527"/>
    </row>
    <row r="15" spans="1:13" ht="14.25">
      <c r="C15" s="2527"/>
      <c r="D15" s="2527"/>
      <c r="E15" s="2527"/>
      <c r="F15" s="2529"/>
      <c r="G15" s="2527"/>
      <c r="H15" s="2527"/>
      <c r="I15" s="2527"/>
    </row>
    <row r="16" spans="1:13" ht="14.25">
      <c r="B16" s="2527"/>
      <c r="C16" s="2547"/>
      <c r="D16" s="2547"/>
      <c r="E16" s="2547"/>
      <c r="F16" s="2529"/>
      <c r="G16" s="2527"/>
      <c r="H16" s="2527"/>
      <c r="I16" s="2527"/>
    </row>
    <row r="17" spans="1:13" s="2517" customFormat="1" ht="25.5" customHeight="1" thickBot="1">
      <c r="A17" s="2516"/>
      <c r="B17" s="3417" t="s">
        <v>1393</v>
      </c>
      <c r="C17" s="3417"/>
      <c r="D17" s="3417"/>
      <c r="E17" s="3417"/>
      <c r="G17" s="2518"/>
    </row>
    <row r="18" spans="1:13" ht="13.5" thickBot="1">
      <c r="B18" s="2520"/>
      <c r="C18" s="2521"/>
      <c r="D18" s="2522"/>
      <c r="E18" s="2522"/>
      <c r="F18" s="2523"/>
    </row>
    <row r="19" spans="1:13">
      <c r="B19" s="2525" t="s">
        <v>1185</v>
      </c>
      <c r="C19" s="2525"/>
      <c r="D19" s="2526"/>
      <c r="E19" s="2526"/>
    </row>
    <row r="20" spans="1:13" ht="15" thickBot="1">
      <c r="B20" s="2527"/>
      <c r="C20" s="2528"/>
      <c r="D20" s="2528"/>
      <c r="F20" s="2528"/>
      <c r="G20" s="2529"/>
      <c r="H20" s="2530"/>
      <c r="I20" s="2530"/>
      <c r="J20" s="2530"/>
    </row>
    <row r="21" spans="1:13" ht="13.5" thickBot="1">
      <c r="B21" s="3418" t="s">
        <v>1171</v>
      </c>
      <c r="C21" s="3419"/>
      <c r="D21" s="2531"/>
      <c r="E21" s="2531"/>
      <c r="F21" s="2531"/>
      <c r="G21" s="2532" t="s">
        <v>965</v>
      </c>
    </row>
    <row r="22" spans="1:13">
      <c r="B22" s="3420"/>
      <c r="C22" s="3421"/>
      <c r="D22" s="3424" t="s">
        <v>1173</v>
      </c>
      <c r="E22" s="3425"/>
      <c r="F22" s="3425"/>
      <c r="G22" s="3426"/>
    </row>
    <row r="23" spans="1:13" ht="14.25">
      <c r="B23" s="3422"/>
      <c r="C23" s="3423"/>
      <c r="D23" s="3427" t="s">
        <v>142</v>
      </c>
      <c r="E23" s="3428"/>
      <c r="F23" s="3427" t="s">
        <v>55</v>
      </c>
      <c r="G23" s="3429"/>
      <c r="L23" s="2529"/>
      <c r="M23" s="2530"/>
    </row>
    <row r="24" spans="1:13" ht="15.75">
      <c r="B24" s="2140" t="s">
        <v>1174</v>
      </c>
      <c r="C24" s="2533"/>
      <c r="D24" s="2535" t="s">
        <v>1175</v>
      </c>
      <c r="E24" s="2535" t="s">
        <v>1176</v>
      </c>
      <c r="F24" s="2535" t="s">
        <v>1175</v>
      </c>
      <c r="G24" s="2536" t="s">
        <v>1176</v>
      </c>
      <c r="L24" s="2529"/>
      <c r="M24" s="2530"/>
    </row>
    <row r="25" spans="1:13" ht="14.25" customHeight="1">
      <c r="B25" s="2537" t="s">
        <v>1486</v>
      </c>
      <c r="C25" s="2537" t="s">
        <v>1186</v>
      </c>
      <c r="D25" s="2538"/>
      <c r="E25" s="2538"/>
      <c r="F25" s="2538"/>
      <c r="G25" s="2538"/>
      <c r="L25" s="2539"/>
      <c r="M25" s="2540"/>
    </row>
    <row r="26" spans="1:13" ht="14.25">
      <c r="B26" s="2537" t="s">
        <v>1487</v>
      </c>
      <c r="C26" s="2537" t="s">
        <v>1187</v>
      </c>
      <c r="D26" s="2538"/>
      <c r="E26" s="2538"/>
      <c r="F26" s="2538"/>
      <c r="G26" s="2538"/>
      <c r="L26" s="2539"/>
      <c r="M26" s="2540"/>
    </row>
    <row r="27" spans="1:13" ht="14.25">
      <c r="B27" s="2537" t="s">
        <v>1488</v>
      </c>
      <c r="C27" s="2537" t="s">
        <v>1188</v>
      </c>
      <c r="D27" s="2538"/>
      <c r="E27" s="2538"/>
      <c r="F27" s="2538"/>
      <c r="G27" s="2538"/>
      <c r="L27" s="2544" t="s">
        <v>1181</v>
      </c>
      <c r="M27" s="2545"/>
    </row>
    <row r="28" spans="1:13" ht="14.25">
      <c r="B28" s="2546" t="s">
        <v>1489</v>
      </c>
      <c r="C28" s="2546" t="s">
        <v>1189</v>
      </c>
      <c r="D28" s="2538"/>
      <c r="E28" s="2538"/>
      <c r="F28" s="2538"/>
      <c r="G28" s="2538"/>
      <c r="L28" s="2544" t="s">
        <v>1183</v>
      </c>
      <c r="M28" s="2545"/>
    </row>
    <row r="29" spans="1:13" ht="5.25" customHeight="1">
      <c r="B29" s="2263"/>
      <c r="C29" s="2527"/>
      <c r="D29" s="2527"/>
      <c r="E29" s="2527"/>
      <c r="F29" s="2529"/>
      <c r="G29" s="2527"/>
      <c r="H29" s="2527"/>
      <c r="I29" s="2527"/>
    </row>
    <row r="30" spans="1:13">
      <c r="B30" s="2263" t="s">
        <v>1490</v>
      </c>
    </row>
  </sheetData>
  <mergeCells count="15">
    <mergeCell ref="B17:E17"/>
    <mergeCell ref="B21:C21"/>
    <mergeCell ref="B22:C23"/>
    <mergeCell ref="D22:G22"/>
    <mergeCell ref="D23:E23"/>
    <mergeCell ref="F23:G23"/>
    <mergeCell ref="B2:E2"/>
    <mergeCell ref="B6:C6"/>
    <mergeCell ref="B7:C8"/>
    <mergeCell ref="D7:G7"/>
    <mergeCell ref="H7:K7"/>
    <mergeCell ref="D8:E8"/>
    <mergeCell ref="F8:G8"/>
    <mergeCell ref="H8:I8"/>
    <mergeCell ref="J8:K8"/>
  </mergeCells>
  <pageMargins left="0.7" right="0.7" top="0.75" bottom="0.75" header="0.3" footer="0.3"/>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pageSetUpPr fitToPage="1"/>
  </sheetPr>
  <dimension ref="A2:BV57"/>
  <sheetViews>
    <sheetView showGridLines="0" zoomScale="90" zoomScaleNormal="90" workbookViewId="0">
      <selection activeCell="B3" sqref="B3"/>
    </sheetView>
  </sheetViews>
  <sheetFormatPr defaultColWidth="9.140625" defaultRowHeight="16.5"/>
  <cols>
    <col min="1" max="1" width="9.140625" style="2049"/>
    <col min="2" max="2" width="52.85546875" style="2049" customWidth="1"/>
    <col min="3" max="5" width="13.85546875" style="2051" customWidth="1"/>
    <col min="6" max="6" width="14" style="2051" customWidth="1"/>
    <col min="7" max="8" width="12.42578125" style="2051" customWidth="1"/>
    <col min="9" max="10" width="13.5703125" style="2051" customWidth="1"/>
    <col min="11" max="11" width="17.140625" style="2051" customWidth="1"/>
    <col min="12" max="12" width="21.42578125" style="2051" customWidth="1"/>
    <col min="13" max="13" width="15.85546875" style="2051" customWidth="1"/>
    <col min="14" max="16" width="14.85546875" style="2051" customWidth="1"/>
    <col min="17" max="17" width="15.42578125" style="2051" customWidth="1"/>
    <col min="18" max="19" width="12.42578125" style="2051" customWidth="1"/>
    <col min="20" max="21" width="13.5703125" style="2051" customWidth="1"/>
    <col min="22" max="22" width="17.140625" style="2051" customWidth="1"/>
    <col min="23" max="23" width="22" style="2051" customWidth="1"/>
    <col min="24" max="24" width="16.5703125" style="2051" customWidth="1"/>
    <col min="25" max="27" width="13.5703125" style="2051" customWidth="1"/>
    <col min="28" max="28" width="15.42578125" style="2051" customWidth="1"/>
    <col min="29" max="30" width="12.42578125" style="2051" customWidth="1"/>
    <col min="31" max="32" width="13.5703125" style="2051" customWidth="1"/>
    <col min="33" max="33" width="17.140625" style="2051" customWidth="1"/>
    <col min="34" max="34" width="22.85546875" style="2051" customWidth="1"/>
    <col min="35" max="35" width="16.5703125" style="2051" customWidth="1"/>
    <col min="36" max="38" width="13.5703125" style="2051" customWidth="1"/>
    <col min="39" max="39" width="15.42578125" style="2051" customWidth="1"/>
    <col min="40" max="41" width="12.42578125" style="2051" customWidth="1"/>
    <col min="42" max="43" width="13.5703125" style="2051" customWidth="1"/>
    <col min="44" max="44" width="17.140625" style="2051" customWidth="1"/>
    <col min="45" max="45" width="21.7109375" style="2051" customWidth="1"/>
    <col min="46" max="46" width="16.5703125" style="2051" customWidth="1"/>
    <col min="47" max="47" width="20.5703125" style="2051" customWidth="1"/>
    <col min="48" max="48" width="20.5703125" style="2051" bestFit="1" customWidth="1"/>
    <col min="49" max="49" width="20.5703125" style="2051" customWidth="1"/>
    <col min="50" max="54" width="20.7109375" style="2051" bestFit="1" customWidth="1"/>
    <col min="55" max="55" width="17.140625" style="2051" customWidth="1"/>
    <col min="56" max="56" width="22.5703125" style="2051" customWidth="1"/>
    <col min="57" max="57" width="16.5703125" style="2051" customWidth="1"/>
    <col min="58" max="58" width="1.42578125" style="2049" customWidth="1"/>
    <col min="59" max="16384" width="9.140625" style="2049"/>
  </cols>
  <sheetData>
    <row r="2" spans="1:74" ht="16.5" customHeight="1">
      <c r="A2" s="2046"/>
      <c r="B2" s="3466" t="s">
        <v>1394</v>
      </c>
      <c r="C2" s="3466"/>
      <c r="D2" s="3466"/>
      <c r="E2" s="3466"/>
      <c r="F2" s="3466"/>
      <c r="G2" s="3466"/>
      <c r="H2" s="3466"/>
      <c r="I2" s="3466"/>
      <c r="J2" s="3466"/>
      <c r="K2" s="3466"/>
      <c r="L2" s="3466"/>
      <c r="M2" s="3466"/>
      <c r="N2" s="3466"/>
      <c r="O2" s="3466"/>
      <c r="P2" s="3466"/>
      <c r="Q2" s="3466"/>
      <c r="R2" s="3466"/>
      <c r="S2" s="3466"/>
      <c r="T2" s="3466"/>
      <c r="U2" s="3466"/>
      <c r="V2" s="3466"/>
      <c r="W2" s="3466"/>
      <c r="X2" s="3466"/>
      <c r="Y2" s="3466"/>
      <c r="Z2" s="3466"/>
      <c r="AA2" s="3466"/>
      <c r="AB2" s="3466"/>
      <c r="AC2" s="3466"/>
      <c r="AD2" s="3466"/>
      <c r="AE2" s="3466"/>
      <c r="AF2" s="3466"/>
      <c r="AG2" s="3466"/>
      <c r="AH2" s="3466"/>
      <c r="AI2" s="3466"/>
      <c r="AJ2" s="3466"/>
      <c r="AK2" s="3466"/>
      <c r="AL2" s="3466"/>
      <c r="AM2" s="3466"/>
      <c r="AN2" s="3466"/>
      <c r="AO2" s="3466"/>
      <c r="AP2" s="3466"/>
      <c r="AQ2" s="3466"/>
      <c r="AR2" s="3466"/>
      <c r="AS2" s="3466"/>
      <c r="AT2" s="3466"/>
      <c r="AU2" s="3466"/>
      <c r="AV2" s="3466"/>
      <c r="AW2" s="3466"/>
      <c r="AX2" s="3466"/>
      <c r="AY2" s="3466"/>
      <c r="AZ2" s="3466"/>
      <c r="BA2" s="3466"/>
      <c r="BB2" s="3466"/>
      <c r="BC2" s="3466"/>
      <c r="BD2" s="3466"/>
      <c r="BE2" s="3466"/>
      <c r="BF2" s="2047"/>
      <c r="BG2" s="2048"/>
      <c r="BH2" s="2048"/>
      <c r="BI2" s="2048"/>
    </row>
    <row r="3" spans="1:74">
      <c r="B3" s="2050"/>
      <c r="BF3" s="2052"/>
      <c r="BG3" s="2052"/>
      <c r="BH3" s="2052"/>
      <c r="BI3" s="2052"/>
      <c r="BJ3" s="2052"/>
      <c r="BK3" s="2052"/>
      <c r="BL3" s="2052"/>
      <c r="BM3" s="2052"/>
      <c r="BN3" s="2052"/>
      <c r="BO3" s="2052"/>
      <c r="BP3" s="2052"/>
      <c r="BQ3" s="2052"/>
      <c r="BR3" s="2052"/>
      <c r="BS3" s="2052"/>
      <c r="BT3" s="2052"/>
      <c r="BU3" s="2052"/>
      <c r="BV3" s="2052"/>
    </row>
    <row r="4" spans="1:74" ht="2.25" customHeight="1">
      <c r="B4" s="2052"/>
      <c r="BF4" s="2052"/>
      <c r="BG4" s="2052"/>
      <c r="BH4" s="2052"/>
      <c r="BI4" s="2052"/>
      <c r="BJ4" s="2052"/>
      <c r="BK4" s="2052"/>
      <c r="BL4" s="2052"/>
      <c r="BM4" s="2052"/>
      <c r="BN4" s="2052"/>
      <c r="BO4" s="2052"/>
      <c r="BP4" s="2052"/>
      <c r="BQ4" s="2052"/>
      <c r="BR4" s="2052"/>
      <c r="BS4" s="2052"/>
      <c r="BT4" s="2052"/>
      <c r="BU4" s="2052"/>
      <c r="BV4" s="2052"/>
    </row>
    <row r="5" spans="1:74" ht="15" customHeight="1">
      <c r="B5" s="2051" t="s">
        <v>964</v>
      </c>
      <c r="BF5" s="2052"/>
      <c r="BG5" s="2052"/>
      <c r="BH5" s="2052"/>
      <c r="BI5" s="2052"/>
      <c r="BJ5" s="2052"/>
      <c r="BK5" s="2052"/>
      <c r="BL5" s="2052"/>
      <c r="BM5" s="2052"/>
      <c r="BN5" s="2052"/>
      <c r="BO5" s="2052"/>
      <c r="BP5" s="2052"/>
      <c r="BQ5" s="2052"/>
      <c r="BR5" s="2052"/>
      <c r="BS5" s="2052"/>
      <c r="BT5" s="2052"/>
      <c r="BU5" s="2052"/>
      <c r="BV5" s="2052"/>
    </row>
    <row r="6" spans="1:74" ht="13.5" customHeight="1">
      <c r="B6" s="2052"/>
      <c r="BE6" s="2053" t="s">
        <v>965</v>
      </c>
      <c r="BF6" s="2054"/>
      <c r="BG6" s="2052"/>
      <c r="BH6" s="2052"/>
      <c r="BI6" s="2052"/>
      <c r="BJ6" s="2052"/>
      <c r="BK6" s="2052"/>
      <c r="BL6" s="2052"/>
      <c r="BM6" s="2052"/>
      <c r="BN6" s="2052"/>
      <c r="BO6" s="2052"/>
      <c r="BP6" s="2052"/>
      <c r="BQ6" s="2052"/>
      <c r="BR6" s="2052"/>
      <c r="BS6" s="2052"/>
      <c r="BT6" s="2052"/>
      <c r="BU6" s="2052"/>
      <c r="BV6" s="2052"/>
    </row>
    <row r="7" spans="1:74" s="2055" customFormat="1" ht="30" customHeight="1">
      <c r="B7" s="3467" t="s">
        <v>38</v>
      </c>
      <c r="C7" s="3430" t="s">
        <v>966</v>
      </c>
      <c r="D7" s="3432"/>
      <c r="E7" s="3432"/>
      <c r="F7" s="3432"/>
      <c r="G7" s="3432"/>
      <c r="H7" s="3432"/>
      <c r="I7" s="3432"/>
      <c r="J7" s="3432"/>
      <c r="K7" s="3432"/>
      <c r="L7" s="3432"/>
      <c r="M7" s="3431"/>
      <c r="N7" s="3433" t="s">
        <v>967</v>
      </c>
      <c r="O7" s="3435"/>
      <c r="P7" s="3435"/>
      <c r="Q7" s="3435"/>
      <c r="R7" s="3435"/>
      <c r="S7" s="3435"/>
      <c r="T7" s="3435"/>
      <c r="U7" s="3435"/>
      <c r="V7" s="3435"/>
      <c r="W7" s="3435"/>
      <c r="X7" s="3434"/>
      <c r="Y7" s="3470" t="s">
        <v>237</v>
      </c>
      <c r="Z7" s="3471"/>
      <c r="AA7" s="3471"/>
      <c r="AB7" s="3471"/>
      <c r="AC7" s="3471"/>
      <c r="AD7" s="3471"/>
      <c r="AE7" s="3471"/>
      <c r="AF7" s="3471"/>
      <c r="AG7" s="3471"/>
      <c r="AH7" s="3471"/>
      <c r="AI7" s="3472"/>
      <c r="AJ7" s="3473" t="s">
        <v>1041</v>
      </c>
      <c r="AK7" s="3474"/>
      <c r="AL7" s="3474"/>
      <c r="AM7" s="3474"/>
      <c r="AN7" s="3474"/>
      <c r="AO7" s="3474"/>
      <c r="AP7" s="3474"/>
      <c r="AQ7" s="3474"/>
      <c r="AR7" s="3474"/>
      <c r="AS7" s="3474"/>
      <c r="AT7" s="3475"/>
      <c r="AU7" s="3476" t="s">
        <v>1040</v>
      </c>
      <c r="AV7" s="3477"/>
      <c r="AW7" s="3477"/>
      <c r="AX7" s="3477"/>
      <c r="AY7" s="3477"/>
      <c r="AZ7" s="3477"/>
      <c r="BA7" s="3477"/>
      <c r="BB7" s="3477"/>
      <c r="BC7" s="3477"/>
      <c r="BD7" s="3477"/>
      <c r="BE7" s="3478"/>
    </row>
    <row r="8" spans="1:74" s="2055" customFormat="1" ht="30" customHeight="1">
      <c r="B8" s="3468"/>
      <c r="C8" s="3479" t="s">
        <v>968</v>
      </c>
      <c r="D8" s="3480"/>
      <c r="E8" s="3481"/>
      <c r="F8" s="3430" t="s">
        <v>969</v>
      </c>
      <c r="G8" s="3432"/>
      <c r="H8" s="3432"/>
      <c r="I8" s="3432"/>
      <c r="J8" s="3431"/>
      <c r="K8" s="3479" t="s">
        <v>970</v>
      </c>
      <c r="L8" s="3480"/>
      <c r="M8" s="3481"/>
      <c r="N8" s="3438" t="s">
        <v>968</v>
      </c>
      <c r="O8" s="3439"/>
      <c r="P8" s="3440"/>
      <c r="Q8" s="3433" t="s">
        <v>969</v>
      </c>
      <c r="R8" s="3435"/>
      <c r="S8" s="3435"/>
      <c r="T8" s="3435"/>
      <c r="U8" s="3434"/>
      <c r="V8" s="3438" t="s">
        <v>970</v>
      </c>
      <c r="W8" s="3439"/>
      <c r="X8" s="3440"/>
      <c r="Y8" s="3444" t="s">
        <v>968</v>
      </c>
      <c r="Z8" s="3445"/>
      <c r="AA8" s="3446"/>
      <c r="AB8" s="3436" t="s">
        <v>969</v>
      </c>
      <c r="AC8" s="3450"/>
      <c r="AD8" s="3450"/>
      <c r="AE8" s="3450"/>
      <c r="AF8" s="3437"/>
      <c r="AG8" s="3444" t="s">
        <v>970</v>
      </c>
      <c r="AH8" s="3445"/>
      <c r="AI8" s="3446"/>
      <c r="AJ8" s="3451" t="s">
        <v>971</v>
      </c>
      <c r="AK8" s="3452"/>
      <c r="AL8" s="3453"/>
      <c r="AM8" s="3457" t="s">
        <v>969</v>
      </c>
      <c r="AN8" s="3458"/>
      <c r="AO8" s="3458"/>
      <c r="AP8" s="3458"/>
      <c r="AQ8" s="3459"/>
      <c r="AR8" s="3451" t="s">
        <v>970</v>
      </c>
      <c r="AS8" s="3452"/>
      <c r="AT8" s="3453"/>
      <c r="AU8" s="3460" t="s">
        <v>971</v>
      </c>
      <c r="AV8" s="3461"/>
      <c r="AW8" s="3462"/>
      <c r="AX8" s="3485" t="s">
        <v>969</v>
      </c>
      <c r="AY8" s="3486"/>
      <c r="AZ8" s="3486"/>
      <c r="BA8" s="3486"/>
      <c r="BB8" s="3487"/>
      <c r="BC8" s="3460" t="s">
        <v>970</v>
      </c>
      <c r="BD8" s="3461"/>
      <c r="BE8" s="3462"/>
    </row>
    <row r="9" spans="1:74" s="2055" customFormat="1" ht="49.5" customHeight="1">
      <c r="B9" s="3469"/>
      <c r="C9" s="3482"/>
      <c r="D9" s="3483"/>
      <c r="E9" s="3484"/>
      <c r="F9" s="2056" t="s">
        <v>972</v>
      </c>
      <c r="G9" s="3430" t="s">
        <v>973</v>
      </c>
      <c r="H9" s="3431"/>
      <c r="I9" s="3430" t="s">
        <v>355</v>
      </c>
      <c r="J9" s="3432"/>
      <c r="K9" s="3482"/>
      <c r="L9" s="3483"/>
      <c r="M9" s="3484"/>
      <c r="N9" s="3441"/>
      <c r="O9" s="3442"/>
      <c r="P9" s="3443"/>
      <c r="Q9" s="2057" t="s">
        <v>972</v>
      </c>
      <c r="R9" s="3433" t="s">
        <v>973</v>
      </c>
      <c r="S9" s="3434"/>
      <c r="T9" s="3433" t="s">
        <v>355</v>
      </c>
      <c r="U9" s="3435"/>
      <c r="V9" s="3441"/>
      <c r="W9" s="3442"/>
      <c r="X9" s="3443"/>
      <c r="Y9" s="3447"/>
      <c r="Z9" s="3448"/>
      <c r="AA9" s="3449"/>
      <c r="AB9" s="2058" t="s">
        <v>972</v>
      </c>
      <c r="AC9" s="3436" t="s">
        <v>973</v>
      </c>
      <c r="AD9" s="3437"/>
      <c r="AE9" s="3436" t="s">
        <v>355</v>
      </c>
      <c r="AF9" s="3450"/>
      <c r="AG9" s="3447"/>
      <c r="AH9" s="3448"/>
      <c r="AI9" s="3449"/>
      <c r="AJ9" s="3454"/>
      <c r="AK9" s="3455"/>
      <c r="AL9" s="3456"/>
      <c r="AM9" s="2059" t="s">
        <v>972</v>
      </c>
      <c r="AN9" s="3457" t="s">
        <v>973</v>
      </c>
      <c r="AO9" s="3459"/>
      <c r="AP9" s="3457" t="s">
        <v>355</v>
      </c>
      <c r="AQ9" s="3458"/>
      <c r="AR9" s="3454"/>
      <c r="AS9" s="3455"/>
      <c r="AT9" s="3456"/>
      <c r="AU9" s="3463"/>
      <c r="AV9" s="3464"/>
      <c r="AW9" s="3465"/>
      <c r="AX9" s="2060" t="s">
        <v>972</v>
      </c>
      <c r="AY9" s="3485" t="s">
        <v>973</v>
      </c>
      <c r="AZ9" s="3487"/>
      <c r="BA9" s="3485" t="s">
        <v>355</v>
      </c>
      <c r="BB9" s="3486"/>
      <c r="BC9" s="3463"/>
      <c r="BD9" s="3464"/>
      <c r="BE9" s="3465"/>
    </row>
    <row r="10" spans="1:74" s="2055" customFormat="1" ht="38.25">
      <c r="B10" s="2061"/>
      <c r="C10" s="2062" t="s">
        <v>974</v>
      </c>
      <c r="D10" s="2062" t="s">
        <v>975</v>
      </c>
      <c r="E10" s="2062" t="s">
        <v>52</v>
      </c>
      <c r="F10" s="2062" t="s">
        <v>975</v>
      </c>
      <c r="G10" s="2062" t="s">
        <v>974</v>
      </c>
      <c r="H10" s="2062" t="s">
        <v>976</v>
      </c>
      <c r="I10" s="2062" t="s">
        <v>974</v>
      </c>
      <c r="J10" s="2062" t="s">
        <v>976</v>
      </c>
      <c r="K10" s="2062" t="s">
        <v>977</v>
      </c>
      <c r="L10" s="2062" t="s">
        <v>978</v>
      </c>
      <c r="M10" s="2062" t="s">
        <v>52</v>
      </c>
      <c r="N10" s="2063" t="s">
        <v>974</v>
      </c>
      <c r="O10" s="2063" t="s">
        <v>975</v>
      </c>
      <c r="P10" s="2063" t="s">
        <v>52</v>
      </c>
      <c r="Q10" s="2063" t="s">
        <v>975</v>
      </c>
      <c r="R10" s="2063" t="s">
        <v>974</v>
      </c>
      <c r="S10" s="2063" t="s">
        <v>976</v>
      </c>
      <c r="T10" s="2063" t="s">
        <v>974</v>
      </c>
      <c r="U10" s="2063" t="s">
        <v>976</v>
      </c>
      <c r="V10" s="2063" t="s">
        <v>974</v>
      </c>
      <c r="W10" s="2063" t="s">
        <v>978</v>
      </c>
      <c r="X10" s="2063" t="s">
        <v>52</v>
      </c>
      <c r="Y10" s="2064" t="s">
        <v>974</v>
      </c>
      <c r="Z10" s="2064" t="s">
        <v>975</v>
      </c>
      <c r="AA10" s="2064" t="s">
        <v>52</v>
      </c>
      <c r="AB10" s="2064" t="s">
        <v>976</v>
      </c>
      <c r="AC10" s="2064" t="s">
        <v>974</v>
      </c>
      <c r="AD10" s="2064" t="s">
        <v>976</v>
      </c>
      <c r="AE10" s="2064" t="s">
        <v>974</v>
      </c>
      <c r="AF10" s="2064" t="s">
        <v>976</v>
      </c>
      <c r="AG10" s="2064" t="s">
        <v>974</v>
      </c>
      <c r="AH10" s="2064" t="s">
        <v>978</v>
      </c>
      <c r="AI10" s="2064" t="s">
        <v>52</v>
      </c>
      <c r="AJ10" s="2065" t="s">
        <v>974</v>
      </c>
      <c r="AK10" s="2065" t="s">
        <v>975</v>
      </c>
      <c r="AL10" s="2065" t="s">
        <v>52</v>
      </c>
      <c r="AM10" s="2065" t="s">
        <v>976</v>
      </c>
      <c r="AN10" s="2065" t="s">
        <v>974</v>
      </c>
      <c r="AO10" s="2065" t="s">
        <v>976</v>
      </c>
      <c r="AP10" s="2065" t="s">
        <v>974</v>
      </c>
      <c r="AQ10" s="2065" t="s">
        <v>976</v>
      </c>
      <c r="AR10" s="2065" t="s">
        <v>974</v>
      </c>
      <c r="AS10" s="2065" t="s">
        <v>978</v>
      </c>
      <c r="AT10" s="2065" t="s">
        <v>52</v>
      </c>
      <c r="AU10" s="2066" t="s">
        <v>974</v>
      </c>
      <c r="AV10" s="2066" t="s">
        <v>975</v>
      </c>
      <c r="AW10" s="2066" t="s">
        <v>52</v>
      </c>
      <c r="AX10" s="2066" t="s">
        <v>975</v>
      </c>
      <c r="AY10" s="2066" t="s">
        <v>979</v>
      </c>
      <c r="AZ10" s="2066" t="s">
        <v>975</v>
      </c>
      <c r="BA10" s="2066" t="s">
        <v>979</v>
      </c>
      <c r="BB10" s="2066" t="s">
        <v>975</v>
      </c>
      <c r="BC10" s="2066" t="s">
        <v>974</v>
      </c>
      <c r="BD10" s="2066" t="s">
        <v>978</v>
      </c>
      <c r="BE10" s="2066" t="s">
        <v>980</v>
      </c>
    </row>
    <row r="11" spans="1:74" s="2055" customFormat="1" ht="22.5" customHeight="1">
      <c r="B11" s="2067"/>
      <c r="C11" s="2062" t="s">
        <v>215</v>
      </c>
      <c r="D11" s="2068" t="s">
        <v>216</v>
      </c>
      <c r="E11" s="2068" t="s">
        <v>981</v>
      </c>
      <c r="F11" s="2068" t="s">
        <v>218</v>
      </c>
      <c r="G11" s="2062" t="s">
        <v>219</v>
      </c>
      <c r="H11" s="2068" t="s">
        <v>220</v>
      </c>
      <c r="I11" s="2062" t="s">
        <v>573</v>
      </c>
      <c r="J11" s="2062" t="s">
        <v>574</v>
      </c>
      <c r="K11" s="2062" t="s">
        <v>982</v>
      </c>
      <c r="L11" s="2062" t="s">
        <v>983</v>
      </c>
      <c r="M11" s="2062" t="s">
        <v>984</v>
      </c>
      <c r="N11" s="2063" t="s">
        <v>201</v>
      </c>
      <c r="O11" s="2069" t="s">
        <v>202</v>
      </c>
      <c r="P11" s="2069" t="s">
        <v>985</v>
      </c>
      <c r="Q11" s="2069" t="s">
        <v>204</v>
      </c>
      <c r="R11" s="2063" t="s">
        <v>221</v>
      </c>
      <c r="S11" s="2069" t="s">
        <v>222</v>
      </c>
      <c r="T11" s="2063" t="s">
        <v>986</v>
      </c>
      <c r="U11" s="2063" t="s">
        <v>987</v>
      </c>
      <c r="V11" s="2063" t="s">
        <v>988</v>
      </c>
      <c r="W11" s="2063" t="s">
        <v>989</v>
      </c>
      <c r="X11" s="2063" t="s">
        <v>990</v>
      </c>
      <c r="Y11" s="2064" t="s">
        <v>186</v>
      </c>
      <c r="Z11" s="2070" t="s">
        <v>187</v>
      </c>
      <c r="AA11" s="2070" t="s">
        <v>991</v>
      </c>
      <c r="AB11" s="2070" t="s">
        <v>200</v>
      </c>
      <c r="AC11" s="2064" t="s">
        <v>223</v>
      </c>
      <c r="AD11" s="2070" t="s">
        <v>224</v>
      </c>
      <c r="AE11" s="2064" t="s">
        <v>992</v>
      </c>
      <c r="AF11" s="2064" t="s">
        <v>993</v>
      </c>
      <c r="AG11" s="2064" t="s">
        <v>994</v>
      </c>
      <c r="AH11" s="2064" t="s">
        <v>995</v>
      </c>
      <c r="AI11" s="2064" t="s">
        <v>996</v>
      </c>
      <c r="AJ11" s="2065" t="s">
        <v>176</v>
      </c>
      <c r="AK11" s="2071" t="s">
        <v>177</v>
      </c>
      <c r="AL11" s="2071" t="s">
        <v>997</v>
      </c>
      <c r="AM11" s="2065" t="s">
        <v>179</v>
      </c>
      <c r="AN11" s="2071" t="s">
        <v>225</v>
      </c>
      <c r="AO11" s="2065" t="s">
        <v>226</v>
      </c>
      <c r="AP11" s="2065" t="s">
        <v>998</v>
      </c>
      <c r="AQ11" s="2065" t="s">
        <v>999</v>
      </c>
      <c r="AR11" s="2065" t="s">
        <v>1000</v>
      </c>
      <c r="AS11" s="2065" t="s">
        <v>1001</v>
      </c>
      <c r="AT11" s="2065" t="s">
        <v>1002</v>
      </c>
      <c r="AU11" s="2066" t="s">
        <v>1003</v>
      </c>
      <c r="AV11" s="2066" t="s">
        <v>1004</v>
      </c>
      <c r="AW11" s="2066" t="s">
        <v>1005</v>
      </c>
      <c r="AX11" s="2066" t="s">
        <v>1006</v>
      </c>
      <c r="AY11" s="2066" t="s">
        <v>1007</v>
      </c>
      <c r="AZ11" s="2066" t="s">
        <v>1008</v>
      </c>
      <c r="BA11" s="2066" t="s">
        <v>1009</v>
      </c>
      <c r="BB11" s="2066" t="s">
        <v>1010</v>
      </c>
      <c r="BC11" s="2066" t="s">
        <v>1011</v>
      </c>
      <c r="BD11" s="2066" t="s">
        <v>1012</v>
      </c>
      <c r="BE11" s="2066" t="s">
        <v>1013</v>
      </c>
    </row>
    <row r="12" spans="1:74" s="2055" customFormat="1" ht="15">
      <c r="B12" s="2072" t="s">
        <v>1014</v>
      </c>
      <c r="C12" s="2073"/>
      <c r="D12" s="2073"/>
      <c r="E12" s="2073"/>
      <c r="F12" s="2073"/>
      <c r="G12" s="2073"/>
      <c r="H12" s="2073"/>
      <c r="I12" s="2073"/>
      <c r="J12" s="2073"/>
      <c r="K12" s="2073"/>
      <c r="L12" s="2073"/>
      <c r="M12" s="2073"/>
      <c r="N12" s="2073"/>
      <c r="O12" s="2073"/>
      <c r="P12" s="2073"/>
      <c r="Q12" s="2073"/>
      <c r="R12" s="2073"/>
      <c r="S12" s="2073"/>
      <c r="T12" s="2073"/>
      <c r="U12" s="2073"/>
      <c r="V12" s="2073"/>
      <c r="W12" s="2073"/>
      <c r="X12" s="2073"/>
      <c r="Y12" s="2073"/>
      <c r="Z12" s="2073"/>
      <c r="AA12" s="2073"/>
      <c r="AB12" s="2073"/>
      <c r="AC12" s="2073"/>
      <c r="AD12" s="2073"/>
      <c r="AE12" s="2073"/>
      <c r="AF12" s="2073"/>
      <c r="AG12" s="2073"/>
      <c r="AH12" s="2073"/>
      <c r="AI12" s="2073"/>
      <c r="AJ12" s="2073"/>
      <c r="AK12" s="2073"/>
      <c r="AL12" s="2073"/>
      <c r="AM12" s="2073"/>
      <c r="AN12" s="2073"/>
      <c r="AO12" s="2073"/>
      <c r="AP12" s="2073"/>
      <c r="AQ12" s="2073"/>
      <c r="AR12" s="2073"/>
      <c r="AS12" s="2073"/>
      <c r="AT12" s="2073"/>
      <c r="AU12" s="2073"/>
      <c r="AV12" s="2073"/>
      <c r="AW12" s="2073"/>
      <c r="AX12" s="2073"/>
      <c r="AY12" s="2073"/>
      <c r="AZ12" s="2073"/>
      <c r="BA12" s="2073"/>
      <c r="BB12" s="2073"/>
      <c r="BC12" s="2073"/>
      <c r="BD12" s="2073"/>
      <c r="BE12" s="2073"/>
    </row>
    <row r="13" spans="1:74" s="2055" customFormat="1" ht="15">
      <c r="B13" s="2074" t="s">
        <v>1015</v>
      </c>
      <c r="C13" s="2073"/>
      <c r="D13" s="2073"/>
      <c r="E13" s="2073"/>
      <c r="F13" s="2073"/>
      <c r="G13" s="2073"/>
      <c r="H13" s="2073"/>
      <c r="I13" s="2073"/>
      <c r="J13" s="2073"/>
      <c r="K13" s="2073"/>
      <c r="L13" s="2073"/>
      <c r="M13" s="2073"/>
      <c r="N13" s="2073"/>
      <c r="O13" s="2073"/>
      <c r="P13" s="2073"/>
      <c r="Q13" s="2073"/>
      <c r="R13" s="2073"/>
      <c r="S13" s="2073"/>
      <c r="T13" s="2073"/>
      <c r="U13" s="2073"/>
      <c r="V13" s="2073"/>
      <c r="W13" s="2073"/>
      <c r="X13" s="2073"/>
      <c r="Y13" s="2073"/>
      <c r="Z13" s="2073"/>
      <c r="AA13" s="2073"/>
      <c r="AB13" s="2073"/>
      <c r="AC13" s="2073"/>
      <c r="AD13" s="2073"/>
      <c r="AE13" s="2073"/>
      <c r="AF13" s="2073"/>
      <c r="AG13" s="2073"/>
      <c r="AH13" s="2073"/>
      <c r="AI13" s="2073"/>
      <c r="AJ13" s="2073"/>
      <c r="AK13" s="2073"/>
      <c r="AL13" s="2073"/>
      <c r="AM13" s="2073"/>
      <c r="AN13" s="2073"/>
      <c r="AO13" s="2073"/>
      <c r="AP13" s="2073"/>
      <c r="AQ13" s="2073"/>
      <c r="AR13" s="2073"/>
      <c r="AS13" s="2073"/>
      <c r="AT13" s="2073"/>
      <c r="AU13" s="2073"/>
      <c r="AV13" s="2073"/>
      <c r="AW13" s="2073"/>
      <c r="AX13" s="2073"/>
      <c r="AY13" s="2073"/>
      <c r="AZ13" s="2073"/>
      <c r="BA13" s="2073"/>
      <c r="BB13" s="2073"/>
      <c r="BC13" s="2073"/>
      <c r="BD13" s="2073"/>
      <c r="BE13" s="2073"/>
    </row>
    <row r="14" spans="1:74" s="2055" customFormat="1" ht="15">
      <c r="B14" s="2074" t="s">
        <v>1016</v>
      </c>
      <c r="C14" s="2075"/>
      <c r="D14" s="2075"/>
      <c r="E14" s="2075"/>
      <c r="F14" s="2075"/>
      <c r="G14" s="2075"/>
      <c r="H14" s="2075"/>
      <c r="I14" s="2075"/>
      <c r="J14" s="2075"/>
      <c r="K14" s="2075"/>
      <c r="L14" s="2075"/>
      <c r="M14" s="2075"/>
      <c r="N14" s="2075"/>
      <c r="O14" s="2075"/>
      <c r="P14" s="2075"/>
      <c r="Q14" s="2075"/>
      <c r="R14" s="2075"/>
      <c r="S14" s="2075"/>
      <c r="T14" s="2075"/>
      <c r="U14" s="2075"/>
      <c r="V14" s="2075"/>
      <c r="W14" s="2075"/>
      <c r="X14" s="2075"/>
      <c r="Y14" s="2075"/>
      <c r="Z14" s="2075"/>
      <c r="AA14" s="2075"/>
      <c r="AB14" s="2075"/>
      <c r="AC14" s="2075"/>
      <c r="AD14" s="2075"/>
      <c r="AE14" s="2075"/>
      <c r="AF14" s="2075"/>
      <c r="AG14" s="2075"/>
      <c r="AH14" s="2075"/>
      <c r="AI14" s="2075"/>
      <c r="AJ14" s="2075"/>
      <c r="AK14" s="2075"/>
      <c r="AL14" s="2075"/>
      <c r="AM14" s="2075"/>
      <c r="AN14" s="2075"/>
      <c r="AO14" s="2075"/>
      <c r="AP14" s="2075"/>
      <c r="AQ14" s="2075"/>
      <c r="AR14" s="2075"/>
      <c r="AS14" s="2075"/>
      <c r="AT14" s="2075"/>
      <c r="AU14" s="2075"/>
      <c r="AV14" s="2075"/>
      <c r="AW14" s="2075"/>
      <c r="AX14" s="2075"/>
      <c r="AY14" s="2075"/>
      <c r="AZ14" s="2075"/>
      <c r="BA14" s="2075"/>
      <c r="BB14" s="2075"/>
      <c r="BC14" s="2075"/>
      <c r="BD14" s="2075"/>
      <c r="BE14" s="2075"/>
    </row>
    <row r="15" spans="1:74" s="2055" customFormat="1" ht="15">
      <c r="B15" s="2074" t="s">
        <v>1017</v>
      </c>
      <c r="C15" s="2075"/>
      <c r="D15" s="2075"/>
      <c r="E15" s="2075"/>
      <c r="F15" s="2075"/>
      <c r="G15" s="2075"/>
      <c r="H15" s="2075"/>
      <c r="I15" s="2075"/>
      <c r="J15" s="2075"/>
      <c r="K15" s="2075"/>
      <c r="L15" s="2075"/>
      <c r="M15" s="2075"/>
      <c r="N15" s="2075"/>
      <c r="O15" s="2075"/>
      <c r="P15" s="2075"/>
      <c r="Q15" s="2075"/>
      <c r="R15" s="2075"/>
      <c r="S15" s="2075"/>
      <c r="T15" s="2075"/>
      <c r="U15" s="2075"/>
      <c r="V15" s="2075"/>
      <c r="W15" s="2075"/>
      <c r="X15" s="2075"/>
      <c r="Y15" s="2075"/>
      <c r="Z15" s="2075"/>
      <c r="AA15" s="2075"/>
      <c r="AB15" s="2075"/>
      <c r="AC15" s="2075"/>
      <c r="AD15" s="2075"/>
      <c r="AE15" s="2075"/>
      <c r="AF15" s="2075"/>
      <c r="AG15" s="2075"/>
      <c r="AH15" s="2075"/>
      <c r="AI15" s="2075"/>
      <c r="AJ15" s="2075"/>
      <c r="AK15" s="2075"/>
      <c r="AL15" s="2075"/>
      <c r="AM15" s="2075"/>
      <c r="AN15" s="2075"/>
      <c r="AO15" s="2075"/>
      <c r="AP15" s="2075"/>
      <c r="AQ15" s="2075"/>
      <c r="AR15" s="2075"/>
      <c r="AS15" s="2075"/>
      <c r="AT15" s="2075"/>
      <c r="AU15" s="2075"/>
      <c r="AV15" s="2075"/>
      <c r="AW15" s="2075"/>
      <c r="AX15" s="2075"/>
      <c r="AY15" s="2075"/>
      <c r="AZ15" s="2075"/>
      <c r="BA15" s="2075"/>
      <c r="BB15" s="2075"/>
      <c r="BC15" s="2075"/>
      <c r="BD15" s="2075"/>
      <c r="BE15" s="2075"/>
    </row>
    <row r="16" spans="1:74" s="2055" customFormat="1" ht="15">
      <c r="B16" s="2074" t="s">
        <v>1018</v>
      </c>
      <c r="C16" s="2075"/>
      <c r="D16" s="2075"/>
      <c r="E16" s="2075"/>
      <c r="F16" s="2075"/>
      <c r="G16" s="2075"/>
      <c r="H16" s="2075"/>
      <c r="I16" s="2075"/>
      <c r="J16" s="2075"/>
      <c r="K16" s="2075"/>
      <c r="L16" s="2075"/>
      <c r="M16" s="2075"/>
      <c r="N16" s="2075"/>
      <c r="O16" s="2075"/>
      <c r="P16" s="2075"/>
      <c r="Q16" s="2075"/>
      <c r="R16" s="2075"/>
      <c r="S16" s="2075"/>
      <c r="T16" s="2075"/>
      <c r="U16" s="2075"/>
      <c r="V16" s="2075"/>
      <c r="W16" s="2075"/>
      <c r="X16" s="2075"/>
      <c r="Y16" s="2075"/>
      <c r="Z16" s="2075"/>
      <c r="AA16" s="2075"/>
      <c r="AB16" s="2075"/>
      <c r="AC16" s="2075"/>
      <c r="AD16" s="2075"/>
      <c r="AE16" s="2075"/>
      <c r="AF16" s="2075"/>
      <c r="AG16" s="2075"/>
      <c r="AH16" s="2075"/>
      <c r="AI16" s="2075"/>
      <c r="AJ16" s="2075"/>
      <c r="AK16" s="2075"/>
      <c r="AL16" s="2075"/>
      <c r="AM16" s="2075"/>
      <c r="AN16" s="2075"/>
      <c r="AO16" s="2075"/>
      <c r="AP16" s="2075"/>
      <c r="AQ16" s="2075"/>
      <c r="AR16" s="2075"/>
      <c r="AS16" s="2075"/>
      <c r="AT16" s="2075"/>
      <c r="AU16" s="2075"/>
      <c r="AV16" s="2075"/>
      <c r="AW16" s="2075"/>
      <c r="AX16" s="2075"/>
      <c r="AY16" s="2075"/>
      <c r="AZ16" s="2075"/>
      <c r="BA16" s="2075"/>
      <c r="BB16" s="2075"/>
      <c r="BC16" s="2075"/>
      <c r="BD16" s="2075"/>
      <c r="BE16" s="2075"/>
    </row>
    <row r="17" spans="2:57" s="2055" customFormat="1" ht="15">
      <c r="B17" s="2076" t="s">
        <v>1019</v>
      </c>
      <c r="C17" s="2075"/>
      <c r="D17" s="2075"/>
      <c r="E17" s="2075"/>
      <c r="F17" s="2075"/>
      <c r="G17" s="2075"/>
      <c r="H17" s="2075"/>
      <c r="I17" s="2075"/>
      <c r="J17" s="2075"/>
      <c r="K17" s="2075"/>
      <c r="L17" s="2075"/>
      <c r="M17" s="2075"/>
      <c r="N17" s="2075"/>
      <c r="O17" s="2075"/>
      <c r="P17" s="2075"/>
      <c r="Q17" s="2075"/>
      <c r="R17" s="2075"/>
      <c r="S17" s="2075"/>
      <c r="T17" s="2075"/>
      <c r="U17" s="2075"/>
      <c r="V17" s="2075"/>
      <c r="W17" s="2075"/>
      <c r="X17" s="2075"/>
      <c r="Y17" s="2075"/>
      <c r="Z17" s="2075"/>
      <c r="AA17" s="2075"/>
      <c r="AB17" s="2075"/>
      <c r="AC17" s="2075"/>
      <c r="AD17" s="2075"/>
      <c r="AE17" s="2075"/>
      <c r="AF17" s="2075"/>
      <c r="AG17" s="2075"/>
      <c r="AH17" s="2075"/>
      <c r="AI17" s="2075"/>
      <c r="AJ17" s="2075"/>
      <c r="AK17" s="2075"/>
      <c r="AL17" s="2075"/>
      <c r="AM17" s="2075"/>
      <c r="AN17" s="2075"/>
      <c r="AO17" s="2075"/>
      <c r="AP17" s="2075"/>
      <c r="AQ17" s="2075"/>
      <c r="AR17" s="2075"/>
      <c r="AS17" s="2075"/>
      <c r="AT17" s="2075"/>
      <c r="AU17" s="2075"/>
      <c r="AV17" s="2075"/>
      <c r="AW17" s="2075"/>
      <c r="AX17" s="2075"/>
      <c r="AY17" s="2075"/>
      <c r="AZ17" s="2075"/>
      <c r="BA17" s="2075"/>
      <c r="BB17" s="2075"/>
      <c r="BC17" s="2075"/>
      <c r="BD17" s="2075"/>
      <c r="BE17" s="2075"/>
    </row>
    <row r="18" spans="2:57" s="2055" customFormat="1" ht="15">
      <c r="B18" s="2077" t="s">
        <v>1020</v>
      </c>
      <c r="C18" s="2075"/>
      <c r="D18" s="2075"/>
      <c r="E18" s="2075"/>
      <c r="F18" s="2075"/>
      <c r="G18" s="2075"/>
      <c r="H18" s="2075"/>
      <c r="I18" s="2075"/>
      <c r="J18" s="2075"/>
      <c r="K18" s="2075"/>
      <c r="L18" s="2075"/>
      <c r="M18" s="2075"/>
      <c r="N18" s="2075"/>
      <c r="O18" s="2075"/>
      <c r="P18" s="2075"/>
      <c r="Q18" s="2075"/>
      <c r="R18" s="2075"/>
      <c r="S18" s="2075"/>
      <c r="T18" s="2075"/>
      <c r="U18" s="2075"/>
      <c r="V18" s="2075"/>
      <c r="W18" s="2075"/>
      <c r="X18" s="2075"/>
      <c r="Y18" s="2075"/>
      <c r="Z18" s="2075"/>
      <c r="AA18" s="2075"/>
      <c r="AB18" s="2075"/>
      <c r="AC18" s="2075"/>
      <c r="AD18" s="2075"/>
      <c r="AE18" s="2075"/>
      <c r="AF18" s="2075"/>
      <c r="AG18" s="2075"/>
      <c r="AH18" s="2075"/>
      <c r="AI18" s="2075"/>
      <c r="AJ18" s="2075"/>
      <c r="AK18" s="2075"/>
      <c r="AL18" s="2075"/>
      <c r="AM18" s="2075"/>
      <c r="AN18" s="2075"/>
      <c r="AO18" s="2075"/>
      <c r="AP18" s="2075"/>
      <c r="AQ18" s="2075"/>
      <c r="AR18" s="2075"/>
      <c r="AS18" s="2075"/>
      <c r="AT18" s="2075"/>
      <c r="AU18" s="2075"/>
      <c r="AV18" s="2075"/>
      <c r="AW18" s="2075"/>
      <c r="AX18" s="2075"/>
      <c r="AY18" s="2075"/>
      <c r="AZ18" s="2075"/>
      <c r="BA18" s="2075"/>
      <c r="BB18" s="2075"/>
      <c r="BC18" s="2075"/>
      <c r="BD18" s="2075"/>
      <c r="BE18" s="2075"/>
    </row>
    <row r="19" spans="2:57" s="2055" customFormat="1" ht="15">
      <c r="B19" s="2074" t="s">
        <v>1021</v>
      </c>
      <c r="C19" s="2075"/>
      <c r="D19" s="2075"/>
      <c r="E19" s="2075"/>
      <c r="F19" s="2075"/>
      <c r="G19" s="2075"/>
      <c r="H19" s="2075"/>
      <c r="I19" s="2075"/>
      <c r="J19" s="2075"/>
      <c r="K19" s="2075"/>
      <c r="L19" s="2075"/>
      <c r="M19" s="2075"/>
      <c r="N19" s="2075"/>
      <c r="O19" s="2075"/>
      <c r="P19" s="2075"/>
      <c r="Q19" s="2075"/>
      <c r="R19" s="2075"/>
      <c r="S19" s="2075"/>
      <c r="T19" s="2075"/>
      <c r="U19" s="2075"/>
      <c r="V19" s="2075"/>
      <c r="W19" s="2075"/>
      <c r="X19" s="2075"/>
      <c r="Y19" s="2075"/>
      <c r="Z19" s="2075"/>
      <c r="AA19" s="2075"/>
      <c r="AB19" s="2075"/>
      <c r="AC19" s="2075"/>
      <c r="AD19" s="2075"/>
      <c r="AE19" s="2075"/>
      <c r="AF19" s="2075"/>
      <c r="AG19" s="2075"/>
      <c r="AH19" s="2075"/>
      <c r="AI19" s="2075"/>
      <c r="AJ19" s="2075"/>
      <c r="AK19" s="2075"/>
      <c r="AL19" s="2075"/>
      <c r="AM19" s="2075"/>
      <c r="AN19" s="2075"/>
      <c r="AO19" s="2075"/>
      <c r="AP19" s="2075"/>
      <c r="AQ19" s="2075"/>
      <c r="AR19" s="2075"/>
      <c r="AS19" s="2075"/>
      <c r="AT19" s="2075"/>
      <c r="AU19" s="2075"/>
      <c r="AV19" s="2075"/>
      <c r="AW19" s="2075"/>
      <c r="AX19" s="2075"/>
      <c r="AY19" s="2075"/>
      <c r="AZ19" s="2075"/>
      <c r="BA19" s="2075"/>
      <c r="BB19" s="2075"/>
      <c r="BC19" s="2075"/>
      <c r="BD19" s="2075"/>
      <c r="BE19" s="2075"/>
    </row>
    <row r="20" spans="2:57" s="2055" customFormat="1" ht="15">
      <c r="B20" s="2078" t="s">
        <v>1022</v>
      </c>
      <c r="C20" s="2079"/>
      <c r="D20" s="2075"/>
      <c r="E20" s="2075"/>
      <c r="F20" s="2075"/>
      <c r="G20" s="2075"/>
      <c r="H20" s="2075"/>
      <c r="I20" s="2075"/>
      <c r="J20" s="2075"/>
      <c r="K20" s="2075"/>
      <c r="L20" s="2075"/>
      <c r="M20" s="2075"/>
      <c r="N20" s="2075"/>
      <c r="O20" s="2075"/>
      <c r="P20" s="2075"/>
      <c r="Q20" s="2075"/>
      <c r="R20" s="2075"/>
      <c r="S20" s="2075"/>
      <c r="T20" s="2075"/>
      <c r="U20" s="2075"/>
      <c r="V20" s="2075"/>
      <c r="W20" s="2075"/>
      <c r="X20" s="2075"/>
      <c r="Y20" s="2075"/>
      <c r="Z20" s="2075"/>
      <c r="AA20" s="2075"/>
      <c r="AB20" s="2075"/>
      <c r="AC20" s="2075"/>
      <c r="AD20" s="2075"/>
      <c r="AE20" s="2075"/>
      <c r="AF20" s="2075"/>
      <c r="AG20" s="2075"/>
      <c r="AH20" s="2075"/>
      <c r="AI20" s="2075"/>
      <c r="AJ20" s="2075"/>
      <c r="AK20" s="2075"/>
      <c r="AL20" s="2075"/>
      <c r="AM20" s="2075"/>
      <c r="AN20" s="2075"/>
      <c r="AO20" s="2075"/>
      <c r="AP20" s="2075"/>
      <c r="AQ20" s="2075"/>
      <c r="AR20" s="2075"/>
      <c r="AS20" s="2075"/>
      <c r="AT20" s="2075"/>
      <c r="AU20" s="2075"/>
      <c r="AV20" s="2075"/>
      <c r="AW20" s="2075"/>
      <c r="AX20" s="2075"/>
      <c r="AY20" s="2075"/>
      <c r="AZ20" s="2075"/>
      <c r="BA20" s="2075"/>
      <c r="BB20" s="2075"/>
      <c r="BC20" s="2075"/>
      <c r="BD20" s="2075"/>
      <c r="BE20" s="2075"/>
    </row>
    <row r="21" spans="2:57" s="2055" customFormat="1" ht="15">
      <c r="B21" s="2080"/>
      <c r="C21" s="2081"/>
      <c r="D21" s="2082"/>
      <c r="E21" s="2082"/>
      <c r="F21" s="2082"/>
      <c r="G21" s="2082"/>
      <c r="H21" s="2082"/>
      <c r="I21" s="2082"/>
      <c r="J21" s="2082"/>
      <c r="K21" s="2082"/>
      <c r="L21" s="2082"/>
      <c r="M21" s="2082"/>
      <c r="N21" s="2082"/>
      <c r="O21" s="2082"/>
      <c r="P21" s="2082"/>
      <c r="Q21" s="2082"/>
      <c r="R21" s="2082"/>
      <c r="S21" s="2082"/>
      <c r="T21" s="2082"/>
      <c r="U21" s="2082"/>
      <c r="V21" s="2082"/>
      <c r="W21" s="2082"/>
      <c r="X21" s="2082"/>
      <c r="Y21" s="2082"/>
      <c r="Z21" s="2082"/>
      <c r="AA21" s="2082"/>
      <c r="AB21" s="2082"/>
      <c r="AC21" s="2082"/>
      <c r="AD21" s="2082"/>
      <c r="AE21" s="2082"/>
      <c r="AF21" s="2082"/>
      <c r="AG21" s="2082"/>
      <c r="AH21" s="2082"/>
      <c r="AI21" s="2082"/>
      <c r="AJ21" s="2082"/>
      <c r="AK21" s="2082"/>
      <c r="AL21" s="2082"/>
      <c r="AM21" s="2082"/>
      <c r="AN21" s="2082"/>
      <c r="AO21" s="2082"/>
      <c r="AP21" s="2082"/>
      <c r="AQ21" s="2082"/>
      <c r="AR21" s="2082"/>
      <c r="AS21" s="2082"/>
      <c r="AT21" s="2082"/>
      <c r="AU21" s="2082"/>
      <c r="AV21" s="2082"/>
      <c r="AW21" s="2082"/>
      <c r="AX21" s="2082"/>
      <c r="AY21" s="2082"/>
      <c r="AZ21" s="2082"/>
      <c r="BA21" s="2082"/>
      <c r="BB21" s="2082"/>
      <c r="BC21" s="2082"/>
      <c r="BD21" s="2082"/>
      <c r="BE21" s="2082"/>
    </row>
    <row r="22" spans="2:57" s="2055" customFormat="1" ht="15">
      <c r="B22" s="2072" t="s">
        <v>1023</v>
      </c>
      <c r="C22" s="2079"/>
      <c r="D22" s="2075"/>
      <c r="E22" s="2075"/>
      <c r="F22" s="2075"/>
      <c r="G22" s="2075"/>
      <c r="H22" s="2075"/>
      <c r="I22" s="2075"/>
      <c r="J22" s="2075"/>
      <c r="K22" s="2075"/>
      <c r="L22" s="2075"/>
      <c r="M22" s="2075"/>
      <c r="N22" s="2075"/>
      <c r="O22" s="2075"/>
      <c r="P22" s="2075"/>
      <c r="Q22" s="2075"/>
      <c r="R22" s="2075"/>
      <c r="S22" s="2075"/>
      <c r="T22" s="2075"/>
      <c r="U22" s="2075"/>
      <c r="V22" s="2075"/>
      <c r="W22" s="2075"/>
      <c r="X22" s="2075"/>
      <c r="Y22" s="2075"/>
      <c r="Z22" s="2075"/>
      <c r="AA22" s="2075"/>
      <c r="AB22" s="2075"/>
      <c r="AC22" s="2075"/>
      <c r="AD22" s="2075"/>
      <c r="AE22" s="2075"/>
      <c r="AF22" s="2075"/>
      <c r="AG22" s="2075"/>
      <c r="AH22" s="2075"/>
      <c r="AI22" s="2075"/>
      <c r="AJ22" s="2075"/>
      <c r="AK22" s="2075"/>
      <c r="AL22" s="2075"/>
      <c r="AM22" s="2075"/>
      <c r="AN22" s="2075"/>
      <c r="AO22" s="2075"/>
      <c r="AP22" s="2075"/>
      <c r="AQ22" s="2075"/>
      <c r="AR22" s="2075"/>
      <c r="AS22" s="2075"/>
      <c r="AT22" s="2075"/>
      <c r="AU22" s="2075"/>
      <c r="AV22" s="2075"/>
      <c r="AW22" s="2075"/>
      <c r="AX22" s="2075"/>
      <c r="AY22" s="2075"/>
      <c r="AZ22" s="2075"/>
      <c r="BA22" s="2075"/>
      <c r="BB22" s="2075"/>
      <c r="BC22" s="2075"/>
      <c r="BD22" s="2075"/>
      <c r="BE22" s="2075"/>
    </row>
    <row r="23" spans="2:57" s="2055" customFormat="1" ht="15">
      <c r="B23" s="2074" t="s">
        <v>1015</v>
      </c>
      <c r="C23" s="2081"/>
      <c r="D23" s="2082"/>
      <c r="E23" s="2082"/>
      <c r="F23" s="2082"/>
      <c r="G23" s="2082"/>
      <c r="H23" s="2082"/>
      <c r="I23" s="2082"/>
      <c r="J23" s="2082"/>
      <c r="K23" s="2082"/>
      <c r="L23" s="2082"/>
      <c r="M23" s="2082"/>
      <c r="N23" s="2082"/>
      <c r="O23" s="2082"/>
      <c r="P23" s="2082"/>
      <c r="Q23" s="2082"/>
      <c r="R23" s="2082"/>
      <c r="S23" s="2082"/>
      <c r="T23" s="2082"/>
      <c r="U23" s="2082"/>
      <c r="V23" s="2082"/>
      <c r="W23" s="2082"/>
      <c r="X23" s="2082"/>
      <c r="Y23" s="2082"/>
      <c r="Z23" s="2082"/>
      <c r="AA23" s="2082"/>
      <c r="AB23" s="2082"/>
      <c r="AC23" s="2082"/>
      <c r="AD23" s="2082"/>
      <c r="AE23" s="2082"/>
      <c r="AF23" s="2082"/>
      <c r="AG23" s="2082"/>
      <c r="AH23" s="2082"/>
      <c r="AI23" s="2082"/>
      <c r="AJ23" s="2082"/>
      <c r="AK23" s="2082"/>
      <c r="AL23" s="2082"/>
      <c r="AM23" s="2082"/>
      <c r="AN23" s="2082"/>
      <c r="AO23" s="2082"/>
      <c r="AP23" s="2082"/>
      <c r="AQ23" s="2082"/>
      <c r="AR23" s="2082"/>
      <c r="AS23" s="2082"/>
      <c r="AT23" s="2082"/>
      <c r="AU23" s="2082"/>
      <c r="AV23" s="2082"/>
      <c r="AW23" s="2082"/>
      <c r="AX23" s="2082"/>
      <c r="AY23" s="2082"/>
      <c r="AZ23" s="2082"/>
      <c r="BA23" s="2082"/>
      <c r="BB23" s="2082"/>
      <c r="BC23" s="2082"/>
      <c r="BD23" s="2082"/>
      <c r="BE23" s="2082"/>
    </row>
    <row r="24" spans="2:57" s="2055" customFormat="1" ht="15">
      <c r="B24" s="2074" t="s">
        <v>1016</v>
      </c>
      <c r="C24" s="2079"/>
      <c r="D24" s="2075"/>
      <c r="E24" s="2075"/>
      <c r="F24" s="2075"/>
      <c r="G24" s="2075"/>
      <c r="H24" s="2075"/>
      <c r="I24" s="2075"/>
      <c r="J24" s="2075"/>
      <c r="K24" s="2075"/>
      <c r="L24" s="2075"/>
      <c r="M24" s="2075"/>
      <c r="N24" s="2075"/>
      <c r="O24" s="2075"/>
      <c r="P24" s="2075"/>
      <c r="Q24" s="2075"/>
      <c r="R24" s="2075"/>
      <c r="S24" s="2075"/>
      <c r="T24" s="2075"/>
      <c r="U24" s="2075"/>
      <c r="V24" s="2075"/>
      <c r="W24" s="2075"/>
      <c r="X24" s="2075"/>
      <c r="Y24" s="2075"/>
      <c r="Z24" s="2075"/>
      <c r="AA24" s="2075"/>
      <c r="AB24" s="2075"/>
      <c r="AC24" s="2075"/>
      <c r="AD24" s="2075"/>
      <c r="AE24" s="2075"/>
      <c r="AF24" s="2075"/>
      <c r="AG24" s="2075"/>
      <c r="AH24" s="2075"/>
      <c r="AI24" s="2075"/>
      <c r="AJ24" s="2075"/>
      <c r="AK24" s="2075"/>
      <c r="AL24" s="2075"/>
      <c r="AM24" s="2075"/>
      <c r="AN24" s="2075"/>
      <c r="AO24" s="2075"/>
      <c r="AP24" s="2075"/>
      <c r="AQ24" s="2075"/>
      <c r="AR24" s="2075"/>
      <c r="AS24" s="2075"/>
      <c r="AT24" s="2075"/>
      <c r="AU24" s="2075"/>
      <c r="AV24" s="2075"/>
      <c r="AW24" s="2075"/>
      <c r="AX24" s="2075"/>
      <c r="AY24" s="2075"/>
      <c r="AZ24" s="2075"/>
      <c r="BA24" s="2075"/>
      <c r="BB24" s="2075"/>
      <c r="BC24" s="2075"/>
      <c r="BD24" s="2075"/>
      <c r="BE24" s="2075"/>
    </row>
    <row r="25" spans="2:57" s="2055" customFormat="1" ht="15">
      <c r="B25" s="2074" t="s">
        <v>1024</v>
      </c>
      <c r="C25" s="2081"/>
      <c r="D25" s="2082"/>
      <c r="E25" s="2082"/>
      <c r="F25" s="2082"/>
      <c r="G25" s="2082"/>
      <c r="H25" s="2082"/>
      <c r="I25" s="2082"/>
      <c r="J25" s="2082"/>
      <c r="K25" s="2082"/>
      <c r="L25" s="2082"/>
      <c r="M25" s="2082"/>
      <c r="N25" s="2082"/>
      <c r="O25" s="2082"/>
      <c r="P25" s="2082"/>
      <c r="Q25" s="2082"/>
      <c r="R25" s="2082"/>
      <c r="S25" s="2082"/>
      <c r="T25" s="2082"/>
      <c r="U25" s="2082"/>
      <c r="V25" s="2082"/>
      <c r="W25" s="2082"/>
      <c r="X25" s="2082"/>
      <c r="Y25" s="2082"/>
      <c r="Z25" s="2082"/>
      <c r="AA25" s="2082"/>
      <c r="AB25" s="2082"/>
      <c r="AC25" s="2082"/>
      <c r="AD25" s="2082"/>
      <c r="AE25" s="2082"/>
      <c r="AF25" s="2082"/>
      <c r="AG25" s="2082"/>
      <c r="AH25" s="2082"/>
      <c r="AI25" s="2082"/>
      <c r="AJ25" s="2082"/>
      <c r="AK25" s="2082"/>
      <c r="AL25" s="2082"/>
      <c r="AM25" s="2082"/>
      <c r="AN25" s="2082"/>
      <c r="AO25" s="2082"/>
      <c r="AP25" s="2082"/>
      <c r="AQ25" s="2082"/>
      <c r="AR25" s="2082"/>
      <c r="AS25" s="2082"/>
      <c r="AT25" s="2082"/>
      <c r="AU25" s="2082"/>
      <c r="AV25" s="2082"/>
      <c r="AW25" s="2082"/>
      <c r="AX25" s="2082"/>
      <c r="AY25" s="2082"/>
      <c r="AZ25" s="2082"/>
      <c r="BA25" s="2082"/>
      <c r="BB25" s="2082"/>
      <c r="BC25" s="2082"/>
      <c r="BD25" s="2082"/>
      <c r="BE25" s="2082"/>
    </row>
    <row r="26" spans="2:57" s="2055" customFormat="1" ht="15">
      <c r="B26" s="2074" t="s">
        <v>1025</v>
      </c>
      <c r="C26" s="2079"/>
      <c r="D26" s="2075"/>
      <c r="E26" s="2075"/>
      <c r="F26" s="2075"/>
      <c r="G26" s="2075"/>
      <c r="H26" s="2075"/>
      <c r="I26" s="2075"/>
      <c r="J26" s="2075"/>
      <c r="K26" s="2075"/>
      <c r="L26" s="2075"/>
      <c r="M26" s="2075"/>
      <c r="N26" s="2075"/>
      <c r="O26" s="2075"/>
      <c r="P26" s="2075"/>
      <c r="Q26" s="2075"/>
      <c r="R26" s="2075"/>
      <c r="S26" s="2075"/>
      <c r="T26" s="2075"/>
      <c r="U26" s="2075"/>
      <c r="V26" s="2075"/>
      <c r="W26" s="2075"/>
      <c r="X26" s="2075"/>
      <c r="Y26" s="2075"/>
      <c r="Z26" s="2075"/>
      <c r="AA26" s="2075"/>
      <c r="AB26" s="2075"/>
      <c r="AC26" s="2075"/>
      <c r="AD26" s="2075"/>
      <c r="AE26" s="2075"/>
      <c r="AF26" s="2075"/>
      <c r="AG26" s="2075"/>
      <c r="AH26" s="2075"/>
      <c r="AI26" s="2075"/>
      <c r="AJ26" s="2075"/>
      <c r="AK26" s="2075"/>
      <c r="AL26" s="2075"/>
      <c r="AM26" s="2075"/>
      <c r="AN26" s="2075"/>
      <c r="AO26" s="2075"/>
      <c r="AP26" s="2075"/>
      <c r="AQ26" s="2075"/>
      <c r="AR26" s="2075"/>
      <c r="AS26" s="2075"/>
      <c r="AT26" s="2075"/>
      <c r="AU26" s="2075"/>
      <c r="AV26" s="2075"/>
      <c r="AW26" s="2075"/>
      <c r="AX26" s="2075"/>
      <c r="AY26" s="2075"/>
      <c r="AZ26" s="2075"/>
      <c r="BA26" s="2075"/>
      <c r="BB26" s="2075"/>
      <c r="BC26" s="2075"/>
      <c r="BD26" s="2075"/>
      <c r="BE26" s="2075"/>
    </row>
    <row r="27" spans="2:57" s="2055" customFormat="1" ht="15">
      <c r="B27" s="2074" t="s">
        <v>1017</v>
      </c>
      <c r="C27" s="2081"/>
      <c r="D27" s="2082"/>
      <c r="E27" s="2082"/>
      <c r="F27" s="2082"/>
      <c r="G27" s="2082"/>
      <c r="H27" s="2082"/>
      <c r="I27" s="2082"/>
      <c r="J27" s="2082"/>
      <c r="K27" s="2082"/>
      <c r="L27" s="2082"/>
      <c r="M27" s="2082"/>
      <c r="N27" s="2082"/>
      <c r="O27" s="2082"/>
      <c r="P27" s="2082"/>
      <c r="Q27" s="2082"/>
      <c r="R27" s="2082"/>
      <c r="S27" s="2082"/>
      <c r="T27" s="2082"/>
      <c r="U27" s="2082"/>
      <c r="V27" s="2082"/>
      <c r="W27" s="2082"/>
      <c r="X27" s="2082"/>
      <c r="Y27" s="2082"/>
      <c r="Z27" s="2082"/>
      <c r="AA27" s="2082"/>
      <c r="AB27" s="2082"/>
      <c r="AC27" s="2082"/>
      <c r="AD27" s="2082"/>
      <c r="AE27" s="2082"/>
      <c r="AF27" s="2082"/>
      <c r="AG27" s="2082"/>
      <c r="AH27" s="2082"/>
      <c r="AI27" s="2082"/>
      <c r="AJ27" s="2082"/>
      <c r="AK27" s="2082"/>
      <c r="AL27" s="2082"/>
      <c r="AM27" s="2082"/>
      <c r="AN27" s="2082"/>
      <c r="AO27" s="2082"/>
      <c r="AP27" s="2082"/>
      <c r="AQ27" s="2082"/>
      <c r="AR27" s="2082"/>
      <c r="AS27" s="2082"/>
      <c r="AT27" s="2082"/>
      <c r="AU27" s="2082"/>
      <c r="AV27" s="2082"/>
      <c r="AW27" s="2082"/>
      <c r="AX27" s="2082"/>
      <c r="AY27" s="2082"/>
      <c r="AZ27" s="2082"/>
      <c r="BA27" s="2082"/>
      <c r="BB27" s="2082"/>
      <c r="BC27" s="2082"/>
      <c r="BD27" s="2082"/>
      <c r="BE27" s="2082"/>
    </row>
    <row r="28" spans="2:57" s="2055" customFormat="1" ht="15">
      <c r="B28" s="2074" t="s">
        <v>1018</v>
      </c>
      <c r="C28" s="2079"/>
      <c r="D28" s="2075"/>
      <c r="E28" s="2075"/>
      <c r="F28" s="2075"/>
      <c r="G28" s="2075"/>
      <c r="H28" s="2075"/>
      <c r="I28" s="2075"/>
      <c r="J28" s="2075"/>
      <c r="K28" s="2075"/>
      <c r="L28" s="2075"/>
      <c r="M28" s="2075"/>
      <c r="N28" s="2075"/>
      <c r="O28" s="2075"/>
      <c r="P28" s="2075"/>
      <c r="Q28" s="2075"/>
      <c r="R28" s="2075"/>
      <c r="S28" s="2075"/>
      <c r="T28" s="2075"/>
      <c r="U28" s="2075"/>
      <c r="V28" s="2075"/>
      <c r="W28" s="2075"/>
      <c r="X28" s="2075"/>
      <c r="Y28" s="2075"/>
      <c r="Z28" s="2075"/>
      <c r="AA28" s="2075"/>
      <c r="AB28" s="2075"/>
      <c r="AC28" s="2075"/>
      <c r="AD28" s="2075"/>
      <c r="AE28" s="2075"/>
      <c r="AF28" s="2075"/>
      <c r="AG28" s="2075"/>
      <c r="AH28" s="2075"/>
      <c r="AI28" s="2075"/>
      <c r="AJ28" s="2075"/>
      <c r="AK28" s="2075"/>
      <c r="AL28" s="2075"/>
      <c r="AM28" s="2075"/>
      <c r="AN28" s="2075"/>
      <c r="AO28" s="2075"/>
      <c r="AP28" s="2075"/>
      <c r="AQ28" s="2075"/>
      <c r="AR28" s="2075"/>
      <c r="AS28" s="2075"/>
      <c r="AT28" s="2075"/>
      <c r="AU28" s="2075"/>
      <c r="AV28" s="2075"/>
      <c r="AW28" s="2075"/>
      <c r="AX28" s="2075"/>
      <c r="AY28" s="2075"/>
      <c r="AZ28" s="2075"/>
      <c r="BA28" s="2075"/>
      <c r="BB28" s="2075"/>
      <c r="BC28" s="2075"/>
      <c r="BD28" s="2075"/>
      <c r="BE28" s="2075"/>
    </row>
    <row r="29" spans="2:57" s="2055" customFormat="1" ht="15">
      <c r="B29" s="2076" t="s">
        <v>1019</v>
      </c>
      <c r="C29" s="2081"/>
      <c r="D29" s="2082"/>
      <c r="E29" s="2082"/>
      <c r="F29" s="2082"/>
      <c r="G29" s="2082"/>
      <c r="H29" s="2082"/>
      <c r="I29" s="2082"/>
      <c r="J29" s="2082"/>
      <c r="K29" s="2082"/>
      <c r="L29" s="2082"/>
      <c r="M29" s="2082"/>
      <c r="N29" s="2082"/>
      <c r="O29" s="2082"/>
      <c r="P29" s="2082"/>
      <c r="Q29" s="2082"/>
      <c r="R29" s="2082"/>
      <c r="S29" s="2082"/>
      <c r="T29" s="2082"/>
      <c r="U29" s="2082"/>
      <c r="V29" s="2082"/>
      <c r="W29" s="2082"/>
      <c r="X29" s="2082"/>
      <c r="Y29" s="2082"/>
      <c r="Z29" s="2082"/>
      <c r="AA29" s="2082"/>
      <c r="AB29" s="2082"/>
      <c r="AC29" s="2082"/>
      <c r="AD29" s="2082"/>
      <c r="AE29" s="2082"/>
      <c r="AF29" s="2082"/>
      <c r="AG29" s="2082"/>
      <c r="AH29" s="2082"/>
      <c r="AI29" s="2082"/>
      <c r="AJ29" s="2082"/>
      <c r="AK29" s="2082"/>
      <c r="AL29" s="2082"/>
      <c r="AM29" s="2082"/>
      <c r="AN29" s="2082"/>
      <c r="AO29" s="2082"/>
      <c r="AP29" s="2082"/>
      <c r="AQ29" s="2082"/>
      <c r="AR29" s="2082"/>
      <c r="AS29" s="2082"/>
      <c r="AT29" s="2082"/>
      <c r="AU29" s="2082"/>
      <c r="AV29" s="2082"/>
      <c r="AW29" s="2082"/>
      <c r="AX29" s="2082"/>
      <c r="AY29" s="2082"/>
      <c r="AZ29" s="2082"/>
      <c r="BA29" s="2082"/>
      <c r="BB29" s="2082"/>
      <c r="BC29" s="2082"/>
      <c r="BD29" s="2082"/>
      <c r="BE29" s="2082"/>
    </row>
    <row r="30" spans="2:57" s="2055" customFormat="1" ht="15">
      <c r="B30" s="2077" t="s">
        <v>1020</v>
      </c>
      <c r="C30" s="2079"/>
      <c r="D30" s="2075"/>
      <c r="E30" s="2075"/>
      <c r="F30" s="2075"/>
      <c r="G30" s="2075"/>
      <c r="H30" s="2075"/>
      <c r="I30" s="2075"/>
      <c r="J30" s="2075"/>
      <c r="K30" s="2075"/>
      <c r="L30" s="2075"/>
      <c r="M30" s="2075"/>
      <c r="N30" s="2075"/>
      <c r="O30" s="2075"/>
      <c r="P30" s="2075"/>
      <c r="Q30" s="2075"/>
      <c r="R30" s="2075"/>
      <c r="S30" s="2075"/>
      <c r="T30" s="2075"/>
      <c r="U30" s="2075"/>
      <c r="V30" s="2075"/>
      <c r="W30" s="2075"/>
      <c r="X30" s="2075"/>
      <c r="Y30" s="2075"/>
      <c r="Z30" s="2075"/>
      <c r="AA30" s="2075"/>
      <c r="AB30" s="2075"/>
      <c r="AC30" s="2075"/>
      <c r="AD30" s="2075"/>
      <c r="AE30" s="2075"/>
      <c r="AF30" s="2075"/>
      <c r="AG30" s="2075"/>
      <c r="AH30" s="2075"/>
      <c r="AI30" s="2075"/>
      <c r="AJ30" s="2075"/>
      <c r="AK30" s="2075"/>
      <c r="AL30" s="2075"/>
      <c r="AM30" s="2075"/>
      <c r="AN30" s="2075"/>
      <c r="AO30" s="2075"/>
      <c r="AP30" s="2075"/>
      <c r="AQ30" s="2075"/>
      <c r="AR30" s="2075"/>
      <c r="AS30" s="2075"/>
      <c r="AT30" s="2075"/>
      <c r="AU30" s="2075"/>
      <c r="AV30" s="2075"/>
      <c r="AW30" s="2075"/>
      <c r="AX30" s="2075"/>
      <c r="AY30" s="2075"/>
      <c r="AZ30" s="2075"/>
      <c r="BA30" s="2075"/>
      <c r="BB30" s="2075"/>
      <c r="BC30" s="2075"/>
      <c r="BD30" s="2075"/>
      <c r="BE30" s="2075"/>
    </row>
    <row r="31" spans="2:57" s="2055" customFormat="1" ht="15">
      <c r="B31" s="2074" t="s">
        <v>1026</v>
      </c>
      <c r="C31" s="2081"/>
      <c r="D31" s="2082"/>
      <c r="E31" s="2082"/>
      <c r="F31" s="2082"/>
      <c r="G31" s="2082"/>
      <c r="H31" s="2082"/>
      <c r="I31" s="2082"/>
      <c r="J31" s="2082"/>
      <c r="K31" s="2082"/>
      <c r="L31" s="2082"/>
      <c r="M31" s="2082"/>
      <c r="N31" s="2082"/>
      <c r="O31" s="2082"/>
      <c r="P31" s="2082"/>
      <c r="Q31" s="2082"/>
      <c r="R31" s="2082"/>
      <c r="S31" s="2082"/>
      <c r="T31" s="2082"/>
      <c r="U31" s="2082"/>
      <c r="V31" s="2082"/>
      <c r="W31" s="2082"/>
      <c r="X31" s="2082"/>
      <c r="Y31" s="2082"/>
      <c r="Z31" s="2082"/>
      <c r="AA31" s="2082"/>
      <c r="AB31" s="2082"/>
      <c r="AC31" s="2082"/>
      <c r="AD31" s="2082"/>
      <c r="AE31" s="2082"/>
      <c r="AF31" s="2082"/>
      <c r="AG31" s="2082"/>
      <c r="AH31" s="2082"/>
      <c r="AI31" s="2082"/>
      <c r="AJ31" s="2082"/>
      <c r="AK31" s="2082"/>
      <c r="AL31" s="2082"/>
      <c r="AM31" s="2082"/>
      <c r="AN31" s="2082"/>
      <c r="AO31" s="2082"/>
      <c r="AP31" s="2082"/>
      <c r="AQ31" s="2082"/>
      <c r="AR31" s="2082"/>
      <c r="AS31" s="2082"/>
      <c r="AT31" s="2082"/>
      <c r="AU31" s="2082"/>
      <c r="AV31" s="2082"/>
      <c r="AW31" s="2082"/>
      <c r="AX31" s="2082"/>
      <c r="AY31" s="2082"/>
      <c r="AZ31" s="2082"/>
      <c r="BA31" s="2082"/>
      <c r="BB31" s="2082"/>
      <c r="BC31" s="2082"/>
      <c r="BD31" s="2082"/>
      <c r="BE31" s="2082"/>
    </row>
    <row r="32" spans="2:57" s="2055" customFormat="1" ht="15">
      <c r="B32" s="2078" t="s">
        <v>1027</v>
      </c>
      <c r="C32" s="2079"/>
      <c r="D32" s="2075"/>
      <c r="E32" s="2075"/>
      <c r="F32" s="2075"/>
      <c r="G32" s="2075"/>
      <c r="H32" s="2075"/>
      <c r="I32" s="2075"/>
      <c r="J32" s="2075"/>
      <c r="K32" s="2075"/>
      <c r="L32" s="2075"/>
      <c r="M32" s="2075"/>
      <c r="N32" s="2075"/>
      <c r="O32" s="2075"/>
      <c r="P32" s="2075"/>
      <c r="Q32" s="2075"/>
      <c r="R32" s="2075"/>
      <c r="S32" s="2075"/>
      <c r="T32" s="2075"/>
      <c r="U32" s="2075"/>
      <c r="V32" s="2075"/>
      <c r="W32" s="2075"/>
      <c r="X32" s="2075"/>
      <c r="Y32" s="2075"/>
      <c r="Z32" s="2075"/>
      <c r="AA32" s="2075"/>
      <c r="AB32" s="2075"/>
      <c r="AC32" s="2075"/>
      <c r="AD32" s="2075"/>
      <c r="AE32" s="2075"/>
      <c r="AF32" s="2075"/>
      <c r="AG32" s="2075"/>
      <c r="AH32" s="2075"/>
      <c r="AI32" s="2075"/>
      <c r="AJ32" s="2075"/>
      <c r="AK32" s="2075"/>
      <c r="AL32" s="2075"/>
      <c r="AM32" s="2075"/>
      <c r="AN32" s="2075"/>
      <c r="AO32" s="2075"/>
      <c r="AP32" s="2075"/>
      <c r="AQ32" s="2075"/>
      <c r="AR32" s="2075"/>
      <c r="AS32" s="2075"/>
      <c r="AT32" s="2075"/>
      <c r="AU32" s="2075"/>
      <c r="AV32" s="2075"/>
      <c r="AW32" s="2075"/>
      <c r="AX32" s="2075"/>
      <c r="AY32" s="2075"/>
      <c r="AZ32" s="2075"/>
      <c r="BA32" s="2075"/>
      <c r="BB32" s="2075"/>
      <c r="BC32" s="2075"/>
      <c r="BD32" s="2075"/>
      <c r="BE32" s="2075"/>
    </row>
    <row r="33" spans="2:57" s="2055" customFormat="1" ht="15">
      <c r="B33" s="2080"/>
      <c r="C33" s="2081"/>
      <c r="D33" s="2082"/>
      <c r="E33" s="2082"/>
      <c r="F33" s="2082"/>
      <c r="G33" s="2082"/>
      <c r="H33" s="2082"/>
      <c r="I33" s="2082"/>
      <c r="J33" s="2082"/>
      <c r="K33" s="2082"/>
      <c r="L33" s="2082"/>
      <c r="M33" s="2082"/>
      <c r="N33" s="2082"/>
      <c r="O33" s="2082"/>
      <c r="P33" s="2082"/>
      <c r="Q33" s="2082"/>
      <c r="R33" s="2082"/>
      <c r="S33" s="2082"/>
      <c r="T33" s="2082"/>
      <c r="U33" s="2082"/>
      <c r="V33" s="2082"/>
      <c r="W33" s="2082"/>
      <c r="X33" s="2082"/>
      <c r="Y33" s="2082"/>
      <c r="Z33" s="2082"/>
      <c r="AA33" s="2082"/>
      <c r="AB33" s="2082"/>
      <c r="AC33" s="2082"/>
      <c r="AD33" s="2082"/>
      <c r="AE33" s="2082"/>
      <c r="AF33" s="2082"/>
      <c r="AG33" s="2082"/>
      <c r="AH33" s="2082"/>
      <c r="AI33" s="2082"/>
      <c r="AJ33" s="2082"/>
      <c r="AK33" s="2082"/>
      <c r="AL33" s="2082"/>
      <c r="AM33" s="2082"/>
      <c r="AN33" s="2082"/>
      <c r="AO33" s="2082"/>
      <c r="AP33" s="2082"/>
      <c r="AQ33" s="2082"/>
      <c r="AR33" s="2082"/>
      <c r="AS33" s="2082"/>
      <c r="AT33" s="2082"/>
      <c r="AU33" s="2082"/>
      <c r="AV33" s="2082"/>
      <c r="AW33" s="2082"/>
      <c r="AX33" s="2082"/>
      <c r="AY33" s="2082"/>
      <c r="AZ33" s="2082"/>
      <c r="BA33" s="2082"/>
      <c r="BB33" s="2082"/>
      <c r="BC33" s="2082"/>
      <c r="BD33" s="2082"/>
      <c r="BE33" s="2082"/>
    </row>
    <row r="34" spans="2:57" s="2083" customFormat="1" ht="15">
      <c r="B34" s="2072" t="s">
        <v>1028</v>
      </c>
      <c r="C34" s="2079"/>
      <c r="D34" s="2075"/>
      <c r="E34" s="2075"/>
      <c r="F34" s="2075"/>
      <c r="G34" s="2075"/>
      <c r="H34" s="2075"/>
      <c r="I34" s="2075"/>
      <c r="J34" s="2075"/>
      <c r="K34" s="2075"/>
      <c r="L34" s="2075"/>
      <c r="M34" s="2075"/>
      <c r="N34" s="2075"/>
      <c r="O34" s="2075"/>
      <c r="P34" s="2075"/>
      <c r="Q34" s="2075"/>
      <c r="R34" s="2075"/>
      <c r="S34" s="2075"/>
      <c r="T34" s="2075"/>
      <c r="U34" s="2075"/>
      <c r="V34" s="2075"/>
      <c r="W34" s="2075"/>
      <c r="X34" s="2075"/>
      <c r="Y34" s="2075"/>
      <c r="Z34" s="2075"/>
      <c r="AA34" s="2075"/>
      <c r="AB34" s="2075"/>
      <c r="AC34" s="2075"/>
      <c r="AD34" s="2075"/>
      <c r="AE34" s="2075"/>
      <c r="AF34" s="2075"/>
      <c r="AG34" s="2075"/>
      <c r="AH34" s="2075"/>
      <c r="AI34" s="2075"/>
      <c r="AJ34" s="2075"/>
      <c r="AK34" s="2075"/>
      <c r="AL34" s="2075"/>
      <c r="AM34" s="2075"/>
      <c r="AN34" s="2075"/>
      <c r="AO34" s="2075"/>
      <c r="AP34" s="2075"/>
      <c r="AQ34" s="2075"/>
      <c r="AR34" s="2075"/>
      <c r="AS34" s="2075"/>
      <c r="AT34" s="2075"/>
      <c r="AU34" s="2075"/>
      <c r="AV34" s="2075"/>
      <c r="AW34" s="2075"/>
      <c r="AX34" s="2075"/>
      <c r="AY34" s="2075"/>
      <c r="AZ34" s="2075"/>
      <c r="BA34" s="2075"/>
      <c r="BB34" s="2075"/>
      <c r="BC34" s="2075"/>
      <c r="BD34" s="2075"/>
      <c r="BE34" s="2075"/>
    </row>
    <row r="35" spans="2:57" s="2055" customFormat="1" ht="15">
      <c r="B35" s="2074" t="s">
        <v>1029</v>
      </c>
      <c r="C35" s="2081"/>
      <c r="D35" s="2082"/>
      <c r="E35" s="2082"/>
      <c r="F35" s="2082"/>
      <c r="G35" s="2082"/>
      <c r="H35" s="2082"/>
      <c r="I35" s="2082"/>
      <c r="J35" s="2082"/>
      <c r="K35" s="2082"/>
      <c r="L35" s="2082"/>
      <c r="M35" s="2082"/>
      <c r="N35" s="2082"/>
      <c r="O35" s="2082"/>
      <c r="P35" s="2082"/>
      <c r="Q35" s="2082"/>
      <c r="R35" s="2082"/>
      <c r="S35" s="2082"/>
      <c r="T35" s="2082"/>
      <c r="U35" s="2082"/>
      <c r="V35" s="2082"/>
      <c r="W35" s="2082"/>
      <c r="X35" s="2082"/>
      <c r="Y35" s="2082"/>
      <c r="Z35" s="2082"/>
      <c r="AA35" s="2082"/>
      <c r="AB35" s="2082"/>
      <c r="AC35" s="2082"/>
      <c r="AD35" s="2082"/>
      <c r="AE35" s="2082"/>
      <c r="AF35" s="2082"/>
      <c r="AG35" s="2082"/>
      <c r="AH35" s="2082"/>
      <c r="AI35" s="2082"/>
      <c r="AJ35" s="2082"/>
      <c r="AK35" s="2082"/>
      <c r="AL35" s="2082"/>
      <c r="AM35" s="2082"/>
      <c r="AN35" s="2082"/>
      <c r="AO35" s="2082"/>
      <c r="AP35" s="2082"/>
      <c r="AQ35" s="2082"/>
      <c r="AR35" s="2082"/>
      <c r="AS35" s="2082"/>
      <c r="AT35" s="2082"/>
      <c r="AU35" s="2082"/>
      <c r="AV35" s="2082"/>
      <c r="AW35" s="2082"/>
      <c r="AX35" s="2082"/>
      <c r="AY35" s="2082"/>
      <c r="AZ35" s="2082"/>
      <c r="BA35" s="2082"/>
      <c r="BB35" s="2082"/>
      <c r="BC35" s="2082"/>
      <c r="BD35" s="2082"/>
      <c r="BE35" s="2082"/>
    </row>
    <row r="36" spans="2:57" s="2055" customFormat="1" ht="15">
      <c r="B36" s="2074" t="s">
        <v>1030</v>
      </c>
      <c r="C36" s="2079"/>
      <c r="D36" s="2075"/>
      <c r="E36" s="2075"/>
      <c r="F36" s="2075"/>
      <c r="G36" s="2075"/>
      <c r="H36" s="2075"/>
      <c r="I36" s="2075"/>
      <c r="J36" s="2075"/>
      <c r="K36" s="2075"/>
      <c r="L36" s="2075"/>
      <c r="M36" s="2075"/>
      <c r="N36" s="2075"/>
      <c r="O36" s="2075"/>
      <c r="P36" s="2075"/>
      <c r="Q36" s="2075"/>
      <c r="R36" s="2075"/>
      <c r="S36" s="2075"/>
      <c r="T36" s="2075"/>
      <c r="U36" s="2075"/>
      <c r="V36" s="2075"/>
      <c r="W36" s="2075"/>
      <c r="X36" s="2075"/>
      <c r="Y36" s="2075"/>
      <c r="Z36" s="2075"/>
      <c r="AA36" s="2075"/>
      <c r="AB36" s="2075"/>
      <c r="AC36" s="2075"/>
      <c r="AD36" s="2075"/>
      <c r="AE36" s="2075"/>
      <c r="AF36" s="2075"/>
      <c r="AG36" s="2075"/>
      <c r="AH36" s="2075"/>
      <c r="AI36" s="2075"/>
      <c r="AJ36" s="2075"/>
      <c r="AK36" s="2075"/>
      <c r="AL36" s="2075"/>
      <c r="AM36" s="2075"/>
      <c r="AN36" s="2075"/>
      <c r="AO36" s="2075"/>
      <c r="AP36" s="2075"/>
      <c r="AQ36" s="2075"/>
      <c r="AR36" s="2075"/>
      <c r="AS36" s="2075"/>
      <c r="AT36" s="2075"/>
      <c r="AU36" s="2075"/>
      <c r="AV36" s="2075"/>
      <c r="AW36" s="2075"/>
      <c r="AX36" s="2075"/>
      <c r="AY36" s="2075"/>
      <c r="AZ36" s="2075"/>
      <c r="BA36" s="2075"/>
      <c r="BB36" s="2075"/>
      <c r="BC36" s="2075"/>
      <c r="BD36" s="2075"/>
      <c r="BE36" s="2075"/>
    </row>
    <row r="37" spans="2:57" s="2055" customFormat="1" ht="15">
      <c r="B37" s="2074" t="s">
        <v>1031</v>
      </c>
      <c r="C37" s="2081"/>
      <c r="D37" s="2082"/>
      <c r="E37" s="2082"/>
      <c r="F37" s="2082"/>
      <c r="G37" s="2082"/>
      <c r="H37" s="2082"/>
      <c r="I37" s="2082"/>
      <c r="J37" s="2082"/>
      <c r="K37" s="2082"/>
      <c r="L37" s="2082"/>
      <c r="M37" s="2082"/>
      <c r="N37" s="2082"/>
      <c r="O37" s="2082"/>
      <c r="P37" s="2082"/>
      <c r="Q37" s="2082"/>
      <c r="R37" s="2082"/>
      <c r="S37" s="2082"/>
      <c r="T37" s="2082"/>
      <c r="U37" s="2082"/>
      <c r="V37" s="2082"/>
      <c r="W37" s="2082"/>
      <c r="X37" s="2082"/>
      <c r="Y37" s="2082"/>
      <c r="Z37" s="2082"/>
      <c r="AA37" s="2082"/>
      <c r="AB37" s="2082"/>
      <c r="AC37" s="2082"/>
      <c r="AD37" s="2082"/>
      <c r="AE37" s="2082"/>
      <c r="AF37" s="2082"/>
      <c r="AG37" s="2082"/>
      <c r="AH37" s="2082"/>
      <c r="AI37" s="2082"/>
      <c r="AJ37" s="2082"/>
      <c r="AK37" s="2082"/>
      <c r="AL37" s="2082"/>
      <c r="AM37" s="2082"/>
      <c r="AN37" s="2082"/>
      <c r="AO37" s="2082"/>
      <c r="AP37" s="2082"/>
      <c r="AQ37" s="2082"/>
      <c r="AR37" s="2082"/>
      <c r="AS37" s="2082"/>
      <c r="AT37" s="2082"/>
      <c r="AU37" s="2082"/>
      <c r="AV37" s="2082"/>
      <c r="AW37" s="2082"/>
      <c r="AX37" s="2082"/>
      <c r="AY37" s="2082"/>
      <c r="AZ37" s="2082"/>
      <c r="BA37" s="2082"/>
      <c r="BB37" s="2082"/>
      <c r="BC37" s="2082"/>
      <c r="BD37" s="2082"/>
      <c r="BE37" s="2082"/>
    </row>
    <row r="38" spans="2:57" s="2055" customFormat="1" ht="15">
      <c r="B38" s="2074" t="s">
        <v>1032</v>
      </c>
      <c r="C38" s="2079"/>
      <c r="D38" s="2075"/>
      <c r="E38" s="2075"/>
      <c r="F38" s="2075"/>
      <c r="G38" s="2075"/>
      <c r="H38" s="2075"/>
      <c r="I38" s="2075"/>
      <c r="J38" s="2075"/>
      <c r="K38" s="2075"/>
      <c r="L38" s="2075"/>
      <c r="M38" s="2075"/>
      <c r="N38" s="2075"/>
      <c r="O38" s="2075"/>
      <c r="P38" s="2075"/>
      <c r="Q38" s="2075"/>
      <c r="R38" s="2075"/>
      <c r="S38" s="2075"/>
      <c r="T38" s="2075"/>
      <c r="U38" s="2075"/>
      <c r="V38" s="2075"/>
      <c r="W38" s="2075"/>
      <c r="X38" s="2075"/>
      <c r="Y38" s="2075"/>
      <c r="Z38" s="2075"/>
      <c r="AA38" s="2075"/>
      <c r="AB38" s="2075"/>
      <c r="AC38" s="2075"/>
      <c r="AD38" s="2075"/>
      <c r="AE38" s="2075"/>
      <c r="AF38" s="2075"/>
      <c r="AG38" s="2075"/>
      <c r="AH38" s="2075"/>
      <c r="AI38" s="2075"/>
      <c r="AJ38" s="2075"/>
      <c r="AK38" s="2075"/>
      <c r="AL38" s="2075"/>
      <c r="AM38" s="2075"/>
      <c r="AN38" s="2075"/>
      <c r="AO38" s="2075"/>
      <c r="AP38" s="2075"/>
      <c r="AQ38" s="2075"/>
      <c r="AR38" s="2075"/>
      <c r="AS38" s="2075"/>
      <c r="AT38" s="2075"/>
      <c r="AU38" s="2075"/>
      <c r="AV38" s="2075"/>
      <c r="AW38" s="2075"/>
      <c r="AX38" s="2075"/>
      <c r="AY38" s="2075"/>
      <c r="AZ38" s="2075"/>
      <c r="BA38" s="2075"/>
      <c r="BB38" s="2075"/>
      <c r="BC38" s="2075"/>
      <c r="BD38" s="2075"/>
      <c r="BE38" s="2075"/>
    </row>
    <row r="39" spans="2:57" s="2055" customFormat="1" ht="15">
      <c r="B39" s="2074" t="s">
        <v>1033</v>
      </c>
      <c r="C39" s="2081"/>
      <c r="D39" s="2082"/>
      <c r="E39" s="2082"/>
      <c r="F39" s="2082"/>
      <c r="G39" s="2082"/>
      <c r="H39" s="2082"/>
      <c r="I39" s="2082"/>
      <c r="J39" s="2082"/>
      <c r="K39" s="2082"/>
      <c r="L39" s="2082"/>
      <c r="M39" s="2082"/>
      <c r="N39" s="2082"/>
      <c r="O39" s="2082"/>
      <c r="P39" s="2082"/>
      <c r="Q39" s="2082"/>
      <c r="R39" s="2082"/>
      <c r="S39" s="2082"/>
      <c r="T39" s="2082"/>
      <c r="U39" s="2082"/>
      <c r="V39" s="2082"/>
      <c r="W39" s="2082"/>
      <c r="X39" s="2082"/>
      <c r="Y39" s="2082"/>
      <c r="Z39" s="2082"/>
      <c r="AA39" s="2082"/>
      <c r="AB39" s="2082"/>
      <c r="AC39" s="2082"/>
      <c r="AD39" s="2082"/>
      <c r="AE39" s="2082"/>
      <c r="AF39" s="2082"/>
      <c r="AG39" s="2082"/>
      <c r="AH39" s="2082"/>
      <c r="AI39" s="2082"/>
      <c r="AJ39" s="2082"/>
      <c r="AK39" s="2082"/>
      <c r="AL39" s="2082"/>
      <c r="AM39" s="2082"/>
      <c r="AN39" s="2082"/>
      <c r="AO39" s="2082"/>
      <c r="AP39" s="2082"/>
      <c r="AQ39" s="2082"/>
      <c r="AR39" s="2082"/>
      <c r="AS39" s="2082"/>
      <c r="AT39" s="2082"/>
      <c r="AU39" s="2082"/>
      <c r="AV39" s="2082"/>
      <c r="AW39" s="2082"/>
      <c r="AX39" s="2082"/>
      <c r="AY39" s="2082"/>
      <c r="AZ39" s="2082"/>
      <c r="BA39" s="2082"/>
      <c r="BB39" s="2082"/>
      <c r="BC39" s="2082"/>
      <c r="BD39" s="2082"/>
      <c r="BE39" s="2082"/>
    </row>
    <row r="40" spans="2:57" s="2055" customFormat="1" ht="15">
      <c r="B40" s="2074" t="s">
        <v>1034</v>
      </c>
      <c r="C40" s="2079"/>
      <c r="D40" s="2075"/>
      <c r="E40" s="2075"/>
      <c r="F40" s="2075"/>
      <c r="G40" s="2075"/>
      <c r="H40" s="2075"/>
      <c r="I40" s="2075"/>
      <c r="J40" s="2075"/>
      <c r="K40" s="2075"/>
      <c r="L40" s="2075"/>
      <c r="M40" s="2075"/>
      <c r="N40" s="2075"/>
      <c r="O40" s="2075"/>
      <c r="P40" s="2075"/>
      <c r="Q40" s="2075"/>
      <c r="R40" s="2075"/>
      <c r="S40" s="2075"/>
      <c r="T40" s="2075"/>
      <c r="U40" s="2075"/>
      <c r="V40" s="2075"/>
      <c r="W40" s="2075"/>
      <c r="X40" s="2075"/>
      <c r="Y40" s="2075"/>
      <c r="Z40" s="2075"/>
      <c r="AA40" s="2075"/>
      <c r="AB40" s="2075"/>
      <c r="AC40" s="2075"/>
      <c r="AD40" s="2075"/>
      <c r="AE40" s="2075"/>
      <c r="AF40" s="2075"/>
      <c r="AG40" s="2075"/>
      <c r="AH40" s="2075"/>
      <c r="AI40" s="2075"/>
      <c r="AJ40" s="2075"/>
      <c r="AK40" s="2075"/>
      <c r="AL40" s="2075"/>
      <c r="AM40" s="2075"/>
      <c r="AN40" s="2075"/>
      <c r="AO40" s="2075"/>
      <c r="AP40" s="2075"/>
      <c r="AQ40" s="2075"/>
      <c r="AR40" s="2075"/>
      <c r="AS40" s="2075"/>
      <c r="AT40" s="2075"/>
      <c r="AU40" s="2075"/>
      <c r="AV40" s="2075"/>
      <c r="AW40" s="2075"/>
      <c r="AX40" s="2075"/>
      <c r="AY40" s="2075"/>
      <c r="AZ40" s="2075"/>
      <c r="BA40" s="2075"/>
      <c r="BB40" s="2075"/>
      <c r="BC40" s="2075"/>
      <c r="BD40" s="2075"/>
      <c r="BE40" s="2075"/>
    </row>
    <row r="41" spans="2:57" s="2055" customFormat="1" ht="15">
      <c r="B41" s="2076" t="s">
        <v>1019</v>
      </c>
      <c r="C41" s="2081"/>
      <c r="D41" s="2082"/>
      <c r="E41" s="2082"/>
      <c r="F41" s="2082"/>
      <c r="G41" s="2082"/>
      <c r="H41" s="2082"/>
      <c r="I41" s="2082"/>
      <c r="J41" s="2082"/>
      <c r="K41" s="2082"/>
      <c r="L41" s="2082"/>
      <c r="M41" s="2082"/>
      <c r="N41" s="2082"/>
      <c r="O41" s="2082"/>
      <c r="P41" s="2082"/>
      <c r="Q41" s="2082"/>
      <c r="R41" s="2082"/>
      <c r="S41" s="2082"/>
      <c r="T41" s="2082"/>
      <c r="U41" s="2082"/>
      <c r="V41" s="2082"/>
      <c r="W41" s="2082"/>
      <c r="X41" s="2082"/>
      <c r="Y41" s="2082"/>
      <c r="Z41" s="2082"/>
      <c r="AA41" s="2082"/>
      <c r="AB41" s="2082"/>
      <c r="AC41" s="2082"/>
      <c r="AD41" s="2082"/>
      <c r="AE41" s="2082"/>
      <c r="AF41" s="2082"/>
      <c r="AG41" s="2082"/>
      <c r="AH41" s="2082"/>
      <c r="AI41" s="2082"/>
      <c r="AJ41" s="2082"/>
      <c r="AK41" s="2082"/>
      <c r="AL41" s="2082"/>
      <c r="AM41" s="2082"/>
      <c r="AN41" s="2082"/>
      <c r="AO41" s="2082"/>
      <c r="AP41" s="2082"/>
      <c r="AQ41" s="2082"/>
      <c r="AR41" s="2082"/>
      <c r="AS41" s="2082"/>
      <c r="AT41" s="2082"/>
      <c r="AU41" s="2082"/>
      <c r="AV41" s="2082"/>
      <c r="AW41" s="2082"/>
      <c r="AX41" s="2082"/>
      <c r="AY41" s="2082"/>
      <c r="AZ41" s="2082"/>
      <c r="BA41" s="2082"/>
      <c r="BB41" s="2082"/>
      <c r="BC41" s="2082"/>
      <c r="BD41" s="2082"/>
      <c r="BE41" s="2082"/>
    </row>
    <row r="42" spans="2:57" s="2055" customFormat="1" ht="15">
      <c r="B42" s="2077" t="s">
        <v>1020</v>
      </c>
      <c r="C42" s="2079"/>
      <c r="D42" s="2075"/>
      <c r="E42" s="2075"/>
      <c r="F42" s="2075"/>
      <c r="G42" s="2075"/>
      <c r="H42" s="2075"/>
      <c r="I42" s="2075"/>
      <c r="J42" s="2075"/>
      <c r="K42" s="2075"/>
      <c r="L42" s="2075"/>
      <c r="M42" s="2075"/>
      <c r="N42" s="2075"/>
      <c r="O42" s="2075"/>
      <c r="P42" s="2075"/>
      <c r="Q42" s="2075"/>
      <c r="R42" s="2075"/>
      <c r="S42" s="2075"/>
      <c r="T42" s="2075"/>
      <c r="U42" s="2075"/>
      <c r="V42" s="2075"/>
      <c r="W42" s="2075"/>
      <c r="X42" s="2075"/>
      <c r="Y42" s="2075"/>
      <c r="Z42" s="2075"/>
      <c r="AA42" s="2075"/>
      <c r="AB42" s="2075"/>
      <c r="AC42" s="2075"/>
      <c r="AD42" s="2075"/>
      <c r="AE42" s="2075"/>
      <c r="AF42" s="2075"/>
      <c r="AG42" s="2075"/>
      <c r="AH42" s="2075"/>
      <c r="AI42" s="2075"/>
      <c r="AJ42" s="2075"/>
      <c r="AK42" s="2075"/>
      <c r="AL42" s="2075"/>
      <c r="AM42" s="2075"/>
      <c r="AN42" s="2075"/>
      <c r="AO42" s="2075"/>
      <c r="AP42" s="2075"/>
      <c r="AQ42" s="2075"/>
      <c r="AR42" s="2075"/>
      <c r="AS42" s="2075"/>
      <c r="AT42" s="2075"/>
      <c r="AU42" s="2075"/>
      <c r="AV42" s="2075"/>
      <c r="AW42" s="2075"/>
      <c r="AX42" s="2075"/>
      <c r="AY42" s="2075"/>
      <c r="AZ42" s="2075"/>
      <c r="BA42" s="2075"/>
      <c r="BB42" s="2075"/>
      <c r="BC42" s="2075"/>
      <c r="BD42" s="2075"/>
      <c r="BE42" s="2075"/>
    </row>
    <row r="43" spans="2:57" s="2055" customFormat="1" ht="15">
      <c r="B43" s="2074" t="s">
        <v>1026</v>
      </c>
      <c r="C43" s="2081"/>
      <c r="D43" s="2082"/>
      <c r="E43" s="2082"/>
      <c r="F43" s="2082"/>
      <c r="G43" s="2082"/>
      <c r="H43" s="2082"/>
      <c r="I43" s="2082"/>
      <c r="J43" s="2082"/>
      <c r="K43" s="2082"/>
      <c r="L43" s="2082"/>
      <c r="M43" s="2082"/>
      <c r="N43" s="2082"/>
      <c r="O43" s="2082"/>
      <c r="P43" s="2082"/>
      <c r="Q43" s="2082"/>
      <c r="R43" s="2082"/>
      <c r="S43" s="2082"/>
      <c r="T43" s="2082"/>
      <c r="U43" s="2082"/>
      <c r="V43" s="2082"/>
      <c r="W43" s="2082"/>
      <c r="X43" s="2082"/>
      <c r="Y43" s="2082"/>
      <c r="Z43" s="2082"/>
      <c r="AA43" s="2082"/>
      <c r="AB43" s="2082"/>
      <c r="AC43" s="2082"/>
      <c r="AD43" s="2082"/>
      <c r="AE43" s="2082"/>
      <c r="AF43" s="2082"/>
      <c r="AG43" s="2082"/>
      <c r="AH43" s="2082"/>
      <c r="AI43" s="2082"/>
      <c r="AJ43" s="2082"/>
      <c r="AK43" s="2082"/>
      <c r="AL43" s="2082"/>
      <c r="AM43" s="2082"/>
      <c r="AN43" s="2082"/>
      <c r="AO43" s="2082"/>
      <c r="AP43" s="2082"/>
      <c r="AQ43" s="2082"/>
      <c r="AR43" s="2082"/>
      <c r="AS43" s="2082"/>
      <c r="AT43" s="2082"/>
      <c r="AU43" s="2082"/>
      <c r="AV43" s="2082"/>
      <c r="AW43" s="2082"/>
      <c r="AX43" s="2082"/>
      <c r="AY43" s="2082"/>
      <c r="AZ43" s="2082"/>
      <c r="BA43" s="2082"/>
      <c r="BB43" s="2082"/>
      <c r="BC43" s="2082"/>
      <c r="BD43" s="2082"/>
      <c r="BE43" s="2082"/>
    </row>
    <row r="44" spans="2:57" s="2055" customFormat="1" ht="15">
      <c r="B44" s="2074" t="s">
        <v>1035</v>
      </c>
      <c r="C44" s="2079"/>
      <c r="D44" s="2075"/>
      <c r="E44" s="2075"/>
      <c r="F44" s="2075"/>
      <c r="G44" s="2075"/>
      <c r="H44" s="2075"/>
      <c r="I44" s="2075"/>
      <c r="J44" s="2075"/>
      <c r="K44" s="2075"/>
      <c r="L44" s="2075"/>
      <c r="M44" s="2075"/>
      <c r="N44" s="2075"/>
      <c r="O44" s="2075"/>
      <c r="P44" s="2075"/>
      <c r="Q44" s="2075"/>
      <c r="R44" s="2075"/>
      <c r="S44" s="2075"/>
      <c r="T44" s="2075"/>
      <c r="U44" s="2075"/>
      <c r="V44" s="2075"/>
      <c r="W44" s="2075"/>
      <c r="X44" s="2075"/>
      <c r="Y44" s="2075"/>
      <c r="Z44" s="2075"/>
      <c r="AA44" s="2075"/>
      <c r="AB44" s="2075"/>
      <c r="AC44" s="2075"/>
      <c r="AD44" s="2075"/>
      <c r="AE44" s="2075"/>
      <c r="AF44" s="2075"/>
      <c r="AG44" s="2075"/>
      <c r="AH44" s="2075"/>
      <c r="AI44" s="2075"/>
      <c r="AJ44" s="2075"/>
      <c r="AK44" s="2075"/>
      <c r="AL44" s="2075"/>
      <c r="AM44" s="2075"/>
      <c r="AN44" s="2075"/>
      <c r="AO44" s="2075"/>
      <c r="AP44" s="2075"/>
      <c r="AQ44" s="2075"/>
      <c r="AR44" s="2075"/>
      <c r="AS44" s="2075"/>
      <c r="AT44" s="2075"/>
      <c r="AU44" s="2075"/>
      <c r="AV44" s="2075"/>
      <c r="AW44" s="2075"/>
      <c r="AX44" s="2075"/>
      <c r="AY44" s="2075"/>
      <c r="AZ44" s="2075"/>
      <c r="BA44" s="2075"/>
      <c r="BB44" s="2075"/>
      <c r="BC44" s="2075"/>
      <c r="BD44" s="2075"/>
      <c r="BE44" s="2075"/>
    </row>
    <row r="45" spans="2:57" s="2055" customFormat="1" ht="15">
      <c r="B45" s="2078" t="s">
        <v>1036</v>
      </c>
      <c r="C45" s="2081"/>
      <c r="D45" s="2082"/>
      <c r="E45" s="2082"/>
      <c r="F45" s="2082"/>
      <c r="G45" s="2082"/>
      <c r="H45" s="2082"/>
      <c r="I45" s="2082"/>
      <c r="J45" s="2082"/>
      <c r="K45" s="2082"/>
      <c r="L45" s="2082"/>
      <c r="M45" s="2082"/>
      <c r="N45" s="2082"/>
      <c r="O45" s="2082"/>
      <c r="P45" s="2082"/>
      <c r="Q45" s="2082"/>
      <c r="R45" s="2082"/>
      <c r="S45" s="2082"/>
      <c r="T45" s="2082"/>
      <c r="U45" s="2082"/>
      <c r="V45" s="2082"/>
      <c r="W45" s="2082"/>
      <c r="X45" s="2082"/>
      <c r="Y45" s="2082"/>
      <c r="Z45" s="2082"/>
      <c r="AA45" s="2082"/>
      <c r="AB45" s="2082"/>
      <c r="AC45" s="2082"/>
      <c r="AD45" s="2082"/>
      <c r="AE45" s="2082"/>
      <c r="AF45" s="2082"/>
      <c r="AG45" s="2082"/>
      <c r="AH45" s="2082"/>
      <c r="AI45" s="2082"/>
      <c r="AJ45" s="2082"/>
      <c r="AK45" s="2082"/>
      <c r="AL45" s="2082"/>
      <c r="AM45" s="2082"/>
      <c r="AN45" s="2082"/>
      <c r="AO45" s="2082"/>
      <c r="AP45" s="2082"/>
      <c r="AQ45" s="2082"/>
      <c r="AR45" s="2082"/>
      <c r="AS45" s="2082"/>
      <c r="AT45" s="2082"/>
      <c r="AU45" s="2082"/>
      <c r="AV45" s="2082"/>
      <c r="AW45" s="2082"/>
      <c r="AX45" s="2082"/>
      <c r="AY45" s="2082"/>
      <c r="AZ45" s="2082"/>
      <c r="BA45" s="2082"/>
      <c r="BB45" s="2082"/>
      <c r="BC45" s="2082"/>
      <c r="BD45" s="2082"/>
      <c r="BE45" s="2082"/>
    </row>
    <row r="46" spans="2:57" s="2055" customFormat="1" ht="15">
      <c r="B46" s="2084"/>
      <c r="C46" s="2079"/>
      <c r="D46" s="2075"/>
      <c r="E46" s="2075"/>
      <c r="F46" s="2075"/>
      <c r="G46" s="2075"/>
      <c r="H46" s="2075"/>
      <c r="I46" s="2075"/>
      <c r="J46" s="2075"/>
      <c r="K46" s="2075"/>
      <c r="L46" s="2075"/>
      <c r="M46" s="2075"/>
      <c r="N46" s="2075"/>
      <c r="O46" s="2075"/>
      <c r="P46" s="2075"/>
      <c r="Q46" s="2075"/>
      <c r="R46" s="2075"/>
      <c r="S46" s="2075"/>
      <c r="T46" s="2075"/>
      <c r="U46" s="2075"/>
      <c r="V46" s="2075"/>
      <c r="W46" s="2075"/>
      <c r="X46" s="2075"/>
      <c r="Y46" s="2075"/>
      <c r="Z46" s="2075"/>
      <c r="AA46" s="2075"/>
      <c r="AB46" s="2075"/>
      <c r="AC46" s="2075"/>
      <c r="AD46" s="2075"/>
      <c r="AE46" s="2075"/>
      <c r="AF46" s="2075"/>
      <c r="AG46" s="2075"/>
      <c r="AH46" s="2075"/>
      <c r="AI46" s="2075"/>
      <c r="AJ46" s="2075"/>
      <c r="AK46" s="2075"/>
      <c r="AL46" s="2075"/>
      <c r="AM46" s="2075"/>
      <c r="AN46" s="2075"/>
      <c r="AO46" s="2075"/>
      <c r="AP46" s="2075"/>
      <c r="AQ46" s="2075"/>
      <c r="AR46" s="2075"/>
      <c r="AS46" s="2075"/>
      <c r="AT46" s="2075"/>
      <c r="AU46" s="2075"/>
      <c r="AV46" s="2075"/>
      <c r="AW46" s="2075"/>
      <c r="AX46" s="2075"/>
      <c r="AY46" s="2075"/>
      <c r="AZ46" s="2075"/>
      <c r="BA46" s="2075"/>
      <c r="BB46" s="2075"/>
      <c r="BC46" s="2075"/>
      <c r="BD46" s="2075"/>
      <c r="BE46" s="2075"/>
    </row>
    <row r="47" spans="2:57" s="2055" customFormat="1" ht="15">
      <c r="B47" s="2085" t="s">
        <v>1037</v>
      </c>
      <c r="C47" s="2086"/>
      <c r="D47" s="2087"/>
      <c r="E47" s="2087"/>
      <c r="F47" s="2087"/>
      <c r="G47" s="2087"/>
      <c r="H47" s="2087"/>
      <c r="I47" s="2087"/>
      <c r="J47" s="2087"/>
      <c r="K47" s="2087"/>
      <c r="L47" s="2087"/>
      <c r="M47" s="2087"/>
      <c r="N47" s="2087"/>
      <c r="O47" s="2087"/>
      <c r="P47" s="2087"/>
      <c r="Q47" s="2087"/>
      <c r="R47" s="2087"/>
      <c r="S47" s="2087"/>
      <c r="T47" s="2087"/>
      <c r="U47" s="2087"/>
      <c r="V47" s="2087"/>
      <c r="W47" s="2087"/>
      <c r="X47" s="2087"/>
      <c r="Y47" s="2087"/>
      <c r="Z47" s="2087"/>
      <c r="AA47" s="2087"/>
      <c r="AB47" s="2087"/>
      <c r="AC47" s="2087"/>
      <c r="AD47" s="2087"/>
      <c r="AE47" s="2087"/>
      <c r="AF47" s="2087"/>
      <c r="AG47" s="2087"/>
      <c r="AH47" s="2087"/>
      <c r="AI47" s="2087"/>
      <c r="AJ47" s="2087"/>
      <c r="AK47" s="2087"/>
      <c r="AL47" s="2087"/>
      <c r="AM47" s="2087"/>
      <c r="AN47" s="2087"/>
      <c r="AO47" s="2087"/>
      <c r="AP47" s="2087"/>
      <c r="AQ47" s="2087"/>
      <c r="AR47" s="2087"/>
      <c r="AS47" s="2087"/>
      <c r="AT47" s="2087"/>
      <c r="AU47" s="2087"/>
      <c r="AV47" s="2087"/>
      <c r="AW47" s="2087"/>
      <c r="AX47" s="2087"/>
      <c r="AY47" s="2087"/>
      <c r="AZ47" s="2087"/>
      <c r="BA47" s="2087"/>
      <c r="BB47" s="2087"/>
      <c r="BC47" s="2087"/>
      <c r="BD47" s="2087"/>
      <c r="BE47" s="2087"/>
    </row>
    <row r="48" spans="2:57" s="2089" customFormat="1" ht="15">
      <c r="B48" s="2088" t="s">
        <v>53</v>
      </c>
      <c r="C48" s="2079"/>
      <c r="D48" s="2075"/>
      <c r="E48" s="2075"/>
      <c r="F48" s="2075"/>
      <c r="G48" s="2075"/>
      <c r="H48" s="2075"/>
      <c r="I48" s="2075"/>
      <c r="J48" s="2075"/>
      <c r="K48" s="2075"/>
      <c r="L48" s="2075"/>
      <c r="M48" s="2075"/>
      <c r="N48" s="2075"/>
      <c r="O48" s="2075"/>
      <c r="P48" s="2075"/>
      <c r="Q48" s="2075"/>
      <c r="R48" s="2075"/>
      <c r="S48" s="2075"/>
      <c r="T48" s="2075"/>
      <c r="U48" s="2075"/>
      <c r="V48" s="2075"/>
      <c r="W48" s="2075"/>
      <c r="X48" s="2075"/>
      <c r="Y48" s="2075"/>
      <c r="Z48" s="2075"/>
      <c r="AA48" s="2075"/>
      <c r="AB48" s="2075"/>
      <c r="AC48" s="2075"/>
      <c r="AD48" s="2075"/>
      <c r="AE48" s="2075"/>
      <c r="AF48" s="2075"/>
      <c r="AG48" s="2075"/>
      <c r="AH48" s="2075"/>
      <c r="AI48" s="2075"/>
      <c r="AJ48" s="2075"/>
      <c r="AK48" s="2075"/>
      <c r="AL48" s="2075"/>
      <c r="AM48" s="2075"/>
      <c r="AN48" s="2075"/>
      <c r="AO48" s="2075"/>
      <c r="AP48" s="2075"/>
      <c r="AQ48" s="2075"/>
      <c r="AR48" s="2075"/>
      <c r="AS48" s="2075"/>
      <c r="AT48" s="2075"/>
      <c r="AU48" s="2075"/>
      <c r="AV48" s="2075"/>
      <c r="AW48" s="2075"/>
      <c r="AX48" s="2075"/>
      <c r="AY48" s="2075"/>
      <c r="AZ48" s="2075"/>
      <c r="BA48" s="2075"/>
      <c r="BB48" s="2075"/>
      <c r="BC48" s="2075"/>
      <c r="BD48" s="2075"/>
      <c r="BE48" s="2075"/>
    </row>
    <row r="49" spans="2:57" s="2089" customFormat="1" ht="15">
      <c r="B49" s="2090" t="s">
        <v>54</v>
      </c>
      <c r="C49" s="2081"/>
      <c r="D49" s="2082"/>
      <c r="E49" s="2082"/>
      <c r="F49" s="2082"/>
      <c r="G49" s="2082"/>
      <c r="H49" s="2082"/>
      <c r="I49" s="2082"/>
      <c r="J49" s="2082"/>
      <c r="K49" s="2082"/>
      <c r="L49" s="2082"/>
      <c r="M49" s="2082"/>
      <c r="N49" s="2082"/>
      <c r="O49" s="2082"/>
      <c r="P49" s="2082"/>
      <c r="Q49" s="2082"/>
      <c r="R49" s="2082"/>
      <c r="S49" s="2082"/>
      <c r="T49" s="2082"/>
      <c r="U49" s="2082"/>
      <c r="V49" s="2082"/>
      <c r="W49" s="2082"/>
      <c r="X49" s="2082"/>
      <c r="Y49" s="2082"/>
      <c r="Z49" s="2082"/>
      <c r="AA49" s="2082"/>
      <c r="AB49" s="2082"/>
      <c r="AC49" s="2082"/>
      <c r="AD49" s="2082"/>
      <c r="AE49" s="2082"/>
      <c r="AF49" s="2082"/>
      <c r="AG49" s="2082"/>
      <c r="AH49" s="2082"/>
      <c r="AI49" s="2082"/>
      <c r="AJ49" s="2082"/>
      <c r="AK49" s="2082"/>
      <c r="AL49" s="2082"/>
      <c r="AM49" s="2082"/>
      <c r="AN49" s="2082"/>
      <c r="AO49" s="2082"/>
      <c r="AP49" s="2082"/>
      <c r="AQ49" s="2082"/>
      <c r="AR49" s="2082"/>
      <c r="AS49" s="2082"/>
      <c r="AT49" s="2082"/>
      <c r="AU49" s="2082"/>
      <c r="AV49" s="2082"/>
      <c r="AW49" s="2082"/>
      <c r="AX49" s="2082"/>
      <c r="AY49" s="2082"/>
      <c r="AZ49" s="2082"/>
      <c r="BA49" s="2082"/>
      <c r="BB49" s="2082"/>
      <c r="BC49" s="2082"/>
      <c r="BD49" s="2082"/>
      <c r="BE49" s="2082"/>
    </row>
    <row r="50" spans="2:57" s="2089" customFormat="1" ht="15">
      <c r="B50" s="2090" t="s">
        <v>55</v>
      </c>
      <c r="C50" s="2079"/>
      <c r="D50" s="2075"/>
      <c r="E50" s="2075"/>
      <c r="F50" s="2075"/>
      <c r="G50" s="2075"/>
      <c r="H50" s="2075"/>
      <c r="I50" s="2075"/>
      <c r="J50" s="2075"/>
      <c r="K50" s="2075"/>
      <c r="L50" s="2075"/>
      <c r="M50" s="2075"/>
      <c r="N50" s="2075"/>
      <c r="O50" s="2075"/>
      <c r="P50" s="2075"/>
      <c r="Q50" s="2075"/>
      <c r="R50" s="2075"/>
      <c r="S50" s="2075"/>
      <c r="T50" s="2075"/>
      <c r="U50" s="2075"/>
      <c r="V50" s="2075"/>
      <c r="W50" s="2075"/>
      <c r="X50" s="2075"/>
      <c r="Y50" s="2075"/>
      <c r="Z50" s="2075"/>
      <c r="AA50" s="2075"/>
      <c r="AB50" s="2075"/>
      <c r="AC50" s="2075"/>
      <c r="AD50" s="2075"/>
      <c r="AE50" s="2075"/>
      <c r="AF50" s="2075"/>
      <c r="AG50" s="2075"/>
      <c r="AH50" s="2075"/>
      <c r="AI50" s="2075"/>
      <c r="AJ50" s="2075"/>
      <c r="AK50" s="2075"/>
      <c r="AL50" s="2075"/>
      <c r="AM50" s="2075"/>
      <c r="AN50" s="2075"/>
      <c r="AO50" s="2075"/>
      <c r="AP50" s="2075"/>
      <c r="AQ50" s="2075"/>
      <c r="AR50" s="2075"/>
      <c r="AS50" s="2075"/>
      <c r="AT50" s="2075"/>
      <c r="AU50" s="2075"/>
      <c r="AV50" s="2075"/>
      <c r="AW50" s="2075"/>
      <c r="AX50" s="2075"/>
      <c r="AY50" s="2075"/>
      <c r="AZ50" s="2075"/>
      <c r="BA50" s="2075"/>
      <c r="BB50" s="2075"/>
      <c r="BC50" s="2075"/>
      <c r="BD50" s="2075"/>
      <c r="BE50" s="2075"/>
    </row>
    <row r="51" spans="2:57" s="2089" customFormat="1" ht="15">
      <c r="B51" s="2091"/>
      <c r="C51" s="2081"/>
      <c r="D51" s="2082"/>
      <c r="E51" s="2082"/>
      <c r="F51" s="2082"/>
      <c r="G51" s="2082"/>
      <c r="H51" s="2082"/>
      <c r="I51" s="2082"/>
      <c r="J51" s="2082"/>
      <c r="K51" s="2082"/>
      <c r="L51" s="2082"/>
      <c r="M51" s="2082"/>
      <c r="N51" s="2082"/>
      <c r="O51" s="2082"/>
      <c r="P51" s="2082"/>
      <c r="Q51" s="2082"/>
      <c r="R51" s="2082"/>
      <c r="S51" s="2082"/>
      <c r="T51" s="2082"/>
      <c r="U51" s="2082"/>
      <c r="V51" s="2082"/>
      <c r="W51" s="2082"/>
      <c r="X51" s="2082"/>
      <c r="Y51" s="2082"/>
      <c r="Z51" s="2082"/>
      <c r="AA51" s="2082"/>
      <c r="AB51" s="2082"/>
      <c r="AC51" s="2082"/>
      <c r="AD51" s="2082"/>
      <c r="AE51" s="2082"/>
      <c r="AF51" s="2082"/>
      <c r="AG51" s="2082"/>
      <c r="AH51" s="2082"/>
      <c r="AI51" s="2082"/>
      <c r="AJ51" s="2082"/>
      <c r="AK51" s="2082"/>
      <c r="AL51" s="2082"/>
      <c r="AM51" s="2082"/>
      <c r="AN51" s="2082"/>
      <c r="AO51" s="2082"/>
      <c r="AP51" s="2082"/>
      <c r="AQ51" s="2082"/>
      <c r="AR51" s="2082"/>
      <c r="AS51" s="2082"/>
      <c r="AT51" s="2082"/>
      <c r="AU51" s="2082"/>
      <c r="AV51" s="2082"/>
      <c r="AW51" s="2082"/>
      <c r="AX51" s="2082"/>
      <c r="AY51" s="2082"/>
      <c r="AZ51" s="2082"/>
      <c r="BA51" s="2082"/>
      <c r="BB51" s="2082"/>
      <c r="BC51" s="2082"/>
      <c r="BD51" s="2082"/>
      <c r="BE51" s="2082"/>
    </row>
    <row r="52" spans="2:57" s="2055" customFormat="1" ht="15">
      <c r="B52" s="2085" t="s">
        <v>1038</v>
      </c>
      <c r="C52" s="2086"/>
      <c r="D52" s="2087"/>
      <c r="E52" s="2087"/>
      <c r="F52" s="2087"/>
      <c r="G52" s="2087"/>
      <c r="H52" s="2087"/>
      <c r="I52" s="2087"/>
      <c r="J52" s="2087"/>
      <c r="K52" s="2087"/>
      <c r="L52" s="2087"/>
      <c r="M52" s="2087"/>
      <c r="N52" s="2087"/>
      <c r="O52" s="2087"/>
      <c r="P52" s="2087"/>
      <c r="Q52" s="2087"/>
      <c r="R52" s="2087"/>
      <c r="S52" s="2087"/>
      <c r="T52" s="2087"/>
      <c r="U52" s="2087"/>
      <c r="V52" s="2087"/>
      <c r="W52" s="2087"/>
      <c r="X52" s="2087"/>
      <c r="Y52" s="2087"/>
      <c r="Z52" s="2087"/>
      <c r="AA52" s="2087"/>
      <c r="AB52" s="2087"/>
      <c r="AC52" s="2087"/>
      <c r="AD52" s="2087"/>
      <c r="AE52" s="2087"/>
      <c r="AF52" s="2087"/>
      <c r="AG52" s="2087"/>
      <c r="AH52" s="2087"/>
      <c r="AI52" s="2087"/>
      <c r="AJ52" s="2087"/>
      <c r="AK52" s="2087"/>
      <c r="AL52" s="2087"/>
      <c r="AM52" s="2087"/>
      <c r="AN52" s="2087"/>
      <c r="AO52" s="2087"/>
      <c r="AP52" s="2087"/>
      <c r="AQ52" s="2087"/>
      <c r="AR52" s="2087"/>
      <c r="AS52" s="2087"/>
      <c r="AT52" s="2087"/>
      <c r="AU52" s="2087"/>
      <c r="AV52" s="2087"/>
      <c r="AW52" s="2087"/>
      <c r="AX52" s="2087"/>
      <c r="AY52" s="2087"/>
      <c r="AZ52" s="2087"/>
      <c r="BA52" s="2087"/>
      <c r="BB52" s="2087"/>
      <c r="BC52" s="2087"/>
      <c r="BD52" s="2087"/>
      <c r="BE52" s="2087"/>
    </row>
    <row r="53" spans="2:57" s="2089" customFormat="1" ht="15">
      <c r="B53" s="2088" t="s">
        <v>53</v>
      </c>
      <c r="C53" s="2081"/>
      <c r="D53" s="2082"/>
      <c r="E53" s="2082"/>
      <c r="F53" s="2082"/>
      <c r="G53" s="2082"/>
      <c r="H53" s="2082"/>
      <c r="I53" s="2082"/>
      <c r="J53" s="2082"/>
      <c r="K53" s="2082"/>
      <c r="L53" s="2082"/>
      <c r="M53" s="2082"/>
      <c r="N53" s="2082"/>
      <c r="O53" s="2082"/>
      <c r="P53" s="2082"/>
      <c r="Q53" s="2082"/>
      <c r="R53" s="2082"/>
      <c r="S53" s="2082"/>
      <c r="T53" s="2082"/>
      <c r="U53" s="2082"/>
      <c r="V53" s="2082"/>
      <c r="W53" s="2082"/>
      <c r="X53" s="2082"/>
      <c r="Y53" s="2082"/>
      <c r="Z53" s="2082"/>
      <c r="AA53" s="2082"/>
      <c r="AB53" s="2082"/>
      <c r="AC53" s="2082"/>
      <c r="AD53" s="2082"/>
      <c r="AE53" s="2082"/>
      <c r="AF53" s="2082"/>
      <c r="AG53" s="2082"/>
      <c r="AH53" s="2082"/>
      <c r="AI53" s="2082"/>
      <c r="AJ53" s="2082"/>
      <c r="AK53" s="2082"/>
      <c r="AL53" s="2082"/>
      <c r="AM53" s="2082"/>
      <c r="AN53" s="2082"/>
      <c r="AO53" s="2082"/>
      <c r="AP53" s="2082"/>
      <c r="AQ53" s="2082"/>
      <c r="AR53" s="2082"/>
      <c r="AS53" s="2082"/>
      <c r="AT53" s="2082"/>
      <c r="AU53" s="2082"/>
      <c r="AV53" s="2082"/>
      <c r="AW53" s="2082"/>
      <c r="AX53" s="2082"/>
      <c r="AY53" s="2082"/>
      <c r="AZ53" s="2082"/>
      <c r="BA53" s="2082"/>
      <c r="BB53" s="2082"/>
      <c r="BC53" s="2082"/>
      <c r="BD53" s="2082"/>
      <c r="BE53" s="2082"/>
    </row>
    <row r="54" spans="2:57" s="2089" customFormat="1" ht="15">
      <c r="B54" s="2090" t="s">
        <v>54</v>
      </c>
      <c r="C54" s="2079"/>
      <c r="D54" s="2075"/>
      <c r="E54" s="2075"/>
      <c r="F54" s="2075"/>
      <c r="G54" s="2075"/>
      <c r="H54" s="2075"/>
      <c r="I54" s="2075"/>
      <c r="J54" s="2075"/>
      <c r="K54" s="2075"/>
      <c r="L54" s="2075"/>
      <c r="M54" s="2075"/>
      <c r="N54" s="2075"/>
      <c r="O54" s="2075"/>
      <c r="P54" s="2075"/>
      <c r="Q54" s="2075"/>
      <c r="R54" s="2075"/>
      <c r="S54" s="2075"/>
      <c r="T54" s="2075"/>
      <c r="U54" s="2075"/>
      <c r="V54" s="2075"/>
      <c r="W54" s="2075"/>
      <c r="X54" s="2075"/>
      <c r="Y54" s="2075"/>
      <c r="Z54" s="2075"/>
      <c r="AA54" s="2075"/>
      <c r="AB54" s="2075"/>
      <c r="AC54" s="2075"/>
      <c r="AD54" s="2075"/>
      <c r="AE54" s="2075"/>
      <c r="AF54" s="2075"/>
      <c r="AG54" s="2075"/>
      <c r="AH54" s="2075"/>
      <c r="AI54" s="2075"/>
      <c r="AJ54" s="2075"/>
      <c r="AK54" s="2075"/>
      <c r="AL54" s="2075"/>
      <c r="AM54" s="2075"/>
      <c r="AN54" s="2075"/>
      <c r="AO54" s="2075"/>
      <c r="AP54" s="2075"/>
      <c r="AQ54" s="2075"/>
      <c r="AR54" s="2075"/>
      <c r="AS54" s="2075"/>
      <c r="AT54" s="2075"/>
      <c r="AU54" s="2075"/>
      <c r="AV54" s="2075"/>
      <c r="AW54" s="2075"/>
      <c r="AX54" s="2075"/>
      <c r="AY54" s="2075"/>
      <c r="AZ54" s="2075"/>
      <c r="BA54" s="2075"/>
      <c r="BB54" s="2075"/>
      <c r="BC54" s="2075"/>
      <c r="BD54" s="2075"/>
      <c r="BE54" s="2075"/>
    </row>
    <row r="55" spans="2:57" s="2089" customFormat="1" ht="15">
      <c r="B55" s="2090" t="s">
        <v>55</v>
      </c>
      <c r="C55" s="2081"/>
      <c r="D55" s="2082"/>
      <c r="E55" s="2082"/>
      <c r="F55" s="2082"/>
      <c r="G55" s="2082"/>
      <c r="H55" s="2082"/>
      <c r="I55" s="2082"/>
      <c r="J55" s="2082"/>
      <c r="K55" s="2082"/>
      <c r="L55" s="2082"/>
      <c r="M55" s="2082"/>
      <c r="N55" s="2082"/>
      <c r="O55" s="2082"/>
      <c r="P55" s="2082"/>
      <c r="Q55" s="2082"/>
      <c r="R55" s="2082"/>
      <c r="S55" s="2082"/>
      <c r="T55" s="2082"/>
      <c r="U55" s="2082"/>
      <c r="V55" s="2082"/>
      <c r="W55" s="2082"/>
      <c r="X55" s="2082"/>
      <c r="Y55" s="2082"/>
      <c r="Z55" s="2082"/>
      <c r="AA55" s="2082"/>
      <c r="AB55" s="2082"/>
      <c r="AC55" s="2082"/>
      <c r="AD55" s="2082"/>
      <c r="AE55" s="2082"/>
      <c r="AF55" s="2082"/>
      <c r="AG55" s="2082"/>
      <c r="AH55" s="2082"/>
      <c r="AI55" s="2082"/>
      <c r="AJ55" s="2082"/>
      <c r="AK55" s="2082"/>
      <c r="AL55" s="2082"/>
      <c r="AM55" s="2082"/>
      <c r="AN55" s="2082"/>
      <c r="AO55" s="2082"/>
      <c r="AP55" s="2082"/>
      <c r="AQ55" s="2082"/>
      <c r="AR55" s="2082"/>
      <c r="AS55" s="2082"/>
      <c r="AT55" s="2082"/>
      <c r="AU55" s="2082"/>
      <c r="AV55" s="2082"/>
      <c r="AW55" s="2082"/>
      <c r="AX55" s="2082"/>
      <c r="AY55" s="2082"/>
      <c r="AZ55" s="2082"/>
      <c r="BA55" s="2082"/>
      <c r="BB55" s="2082"/>
      <c r="BC55" s="2082"/>
      <c r="BD55" s="2082"/>
      <c r="BE55" s="2082"/>
    </row>
    <row r="56" spans="2:57" s="2089" customFormat="1" ht="15">
      <c r="B56" s="2091"/>
      <c r="C56" s="2079"/>
      <c r="D56" s="2075"/>
      <c r="E56" s="2075"/>
      <c r="F56" s="2075"/>
      <c r="G56" s="2075"/>
      <c r="H56" s="2075"/>
      <c r="I56" s="2075"/>
      <c r="J56" s="2075"/>
      <c r="K56" s="2075"/>
      <c r="L56" s="2075"/>
      <c r="M56" s="2075"/>
      <c r="N56" s="2075"/>
      <c r="O56" s="2075"/>
      <c r="P56" s="2075"/>
      <c r="Q56" s="2075"/>
      <c r="R56" s="2075"/>
      <c r="S56" s="2075"/>
      <c r="T56" s="2075"/>
      <c r="U56" s="2075"/>
      <c r="V56" s="2075"/>
      <c r="W56" s="2075"/>
      <c r="X56" s="2075"/>
      <c r="Y56" s="2075"/>
      <c r="Z56" s="2075"/>
      <c r="AA56" s="2075"/>
      <c r="AB56" s="2075"/>
      <c r="AC56" s="2075"/>
      <c r="AD56" s="2075"/>
      <c r="AE56" s="2075"/>
      <c r="AF56" s="2075"/>
      <c r="AG56" s="2075"/>
      <c r="AH56" s="2075"/>
      <c r="AI56" s="2075"/>
      <c r="AJ56" s="2075"/>
      <c r="AK56" s="2075"/>
      <c r="AL56" s="2075"/>
      <c r="AM56" s="2075"/>
      <c r="AN56" s="2075"/>
      <c r="AO56" s="2075"/>
      <c r="AP56" s="2075"/>
      <c r="AQ56" s="2075"/>
      <c r="AR56" s="2075"/>
      <c r="AS56" s="2075"/>
      <c r="AT56" s="2075"/>
      <c r="AU56" s="2075"/>
      <c r="AV56" s="2075"/>
      <c r="AW56" s="2075"/>
      <c r="AX56" s="2075"/>
      <c r="AY56" s="2075"/>
      <c r="AZ56" s="2075"/>
      <c r="BA56" s="2075"/>
      <c r="BB56" s="2075"/>
      <c r="BC56" s="2075"/>
      <c r="BD56" s="2075"/>
      <c r="BE56" s="2075"/>
    </row>
    <row r="57" spans="2:57" s="2055" customFormat="1" ht="15">
      <c r="B57" s="2092" t="s">
        <v>1039</v>
      </c>
      <c r="C57" s="2086"/>
      <c r="D57" s="2087"/>
      <c r="E57" s="2087"/>
      <c r="F57" s="2087"/>
      <c r="G57" s="2087"/>
      <c r="H57" s="2087"/>
      <c r="I57" s="2087"/>
      <c r="J57" s="2087"/>
      <c r="K57" s="2087"/>
      <c r="L57" s="2087"/>
      <c r="M57" s="2087"/>
      <c r="N57" s="2087"/>
      <c r="O57" s="2087"/>
      <c r="P57" s="2087"/>
      <c r="Q57" s="2087"/>
      <c r="R57" s="2087"/>
      <c r="S57" s="2087"/>
      <c r="T57" s="2087"/>
      <c r="U57" s="2087"/>
      <c r="V57" s="2087"/>
      <c r="W57" s="2087"/>
      <c r="X57" s="2087"/>
      <c r="Y57" s="2087"/>
      <c r="Z57" s="2087"/>
      <c r="AA57" s="2087"/>
      <c r="AB57" s="2087"/>
      <c r="AC57" s="2087"/>
      <c r="AD57" s="2087"/>
      <c r="AE57" s="2087"/>
      <c r="AF57" s="2087"/>
      <c r="AG57" s="2087"/>
      <c r="AH57" s="2087"/>
      <c r="AI57" s="2087"/>
      <c r="AJ57" s="2087"/>
      <c r="AK57" s="2087"/>
      <c r="AL57" s="2087"/>
      <c r="AM57" s="2087"/>
      <c r="AN57" s="2087"/>
      <c r="AO57" s="2087"/>
      <c r="AP57" s="2087"/>
      <c r="AQ57" s="2087"/>
      <c r="AR57" s="2087"/>
      <c r="AS57" s="2087"/>
      <c r="AT57" s="2087"/>
      <c r="AU57" s="2087"/>
      <c r="AV57" s="2087"/>
      <c r="AW57" s="2087"/>
      <c r="AX57" s="2087"/>
      <c r="AY57" s="2087"/>
      <c r="AZ57" s="2087"/>
      <c r="BA57" s="2087"/>
      <c r="BB57" s="2087"/>
      <c r="BC57" s="2087"/>
      <c r="BD57" s="2087"/>
      <c r="BE57" s="2087"/>
    </row>
  </sheetData>
  <mergeCells count="32">
    <mergeCell ref="B2:BE2"/>
    <mergeCell ref="B7:B9"/>
    <mergeCell ref="C7:M7"/>
    <mergeCell ref="N7:X7"/>
    <mergeCell ref="Y7:AI7"/>
    <mergeCell ref="AJ7:AT7"/>
    <mergeCell ref="AU7:BE7"/>
    <mergeCell ref="C8:E9"/>
    <mergeCell ref="F8:J8"/>
    <mergeCell ref="K8:M9"/>
    <mergeCell ref="AX8:BB8"/>
    <mergeCell ref="BC8:BE9"/>
    <mergeCell ref="AN9:AO9"/>
    <mergeCell ref="AP9:AQ9"/>
    <mergeCell ref="AY9:AZ9"/>
    <mergeCell ref="BA9:BB9"/>
    <mergeCell ref="AE9:AF9"/>
    <mergeCell ref="AJ8:AL9"/>
    <mergeCell ref="AM8:AQ8"/>
    <mergeCell ref="AR8:AT9"/>
    <mergeCell ref="AU8:AW9"/>
    <mergeCell ref="AB8:AF8"/>
    <mergeCell ref="AG8:AI9"/>
    <mergeCell ref="G9:H9"/>
    <mergeCell ref="I9:J9"/>
    <mergeCell ref="R9:S9"/>
    <mergeCell ref="T9:U9"/>
    <mergeCell ref="AC9:AD9"/>
    <mergeCell ref="N8:P9"/>
    <mergeCell ref="Q8:U8"/>
    <mergeCell ref="V8:X9"/>
    <mergeCell ref="Y8:AA9"/>
  </mergeCells>
  <pageMargins left="0.25" right="0.25" top="0.75" bottom="0.75" header="0.3" footer="0.3"/>
  <pageSetup paperSize="8" scale="23" orientation="landscape"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2:M59"/>
  <sheetViews>
    <sheetView showGridLines="0" zoomScale="80" zoomScaleNormal="80" workbookViewId="0">
      <selection activeCell="B3" sqref="B3"/>
    </sheetView>
  </sheetViews>
  <sheetFormatPr defaultColWidth="9.140625" defaultRowHeight="12.75"/>
  <cols>
    <col min="1" max="1" width="5" style="2499" customWidth="1"/>
    <col min="2" max="2" width="46.140625" style="2325" customWidth="1"/>
    <col min="3" max="3" width="11.5703125" style="2325" bestFit="1" customWidth="1"/>
    <col min="4" max="4" width="11.28515625" style="2325" customWidth="1"/>
    <col min="5" max="5" width="17.140625" style="2325" customWidth="1"/>
    <col min="6" max="6" width="11.5703125" style="2325" bestFit="1" customWidth="1"/>
    <col min="7" max="7" width="11.28515625" style="2325" customWidth="1"/>
    <col min="8" max="8" width="12.85546875" style="2325" customWidth="1"/>
    <col min="9" max="9" width="18.28515625" style="2325" customWidth="1"/>
    <col min="10" max="13" width="20.140625" style="2325" customWidth="1"/>
    <col min="14" max="16384" width="9.140625" style="2325"/>
  </cols>
  <sheetData>
    <row r="2" spans="1:13" s="2500" customFormat="1" ht="14.25">
      <c r="A2" s="2507"/>
      <c r="B2" s="3488" t="s">
        <v>1395</v>
      </c>
      <c r="C2" s="3488"/>
      <c r="D2" s="3488"/>
      <c r="E2" s="3488"/>
      <c r="F2" s="3488"/>
      <c r="G2" s="3488"/>
      <c r="H2" s="3488"/>
      <c r="I2" s="3488"/>
      <c r="J2" s="3488"/>
      <c r="K2" s="3488"/>
      <c r="L2" s="3488"/>
      <c r="M2" s="3488"/>
    </row>
    <row r="4" spans="1:13" ht="14.25">
      <c r="C4" s="2500"/>
      <c r="D4" s="2500"/>
      <c r="E4" s="2500"/>
      <c r="F4" s="2500"/>
      <c r="G4" s="2500"/>
      <c r="H4" s="2500"/>
      <c r="M4" s="2501" t="s">
        <v>1190</v>
      </c>
    </row>
    <row r="5" spans="1:13" ht="21" customHeight="1">
      <c r="C5" s="3489" t="s">
        <v>1191</v>
      </c>
      <c r="D5" s="3490"/>
      <c r="E5" s="3490"/>
      <c r="F5" s="3490"/>
      <c r="G5" s="3490"/>
      <c r="H5" s="3490"/>
      <c r="I5" s="3490"/>
      <c r="J5" s="3490"/>
      <c r="K5" s="3490"/>
      <c r="L5" s="3490"/>
      <c r="M5" s="3491"/>
    </row>
    <row r="6" spans="1:13" ht="30.75" customHeight="1">
      <c r="C6" s="3492" t="s">
        <v>1192</v>
      </c>
      <c r="D6" s="2502" t="s">
        <v>1193</v>
      </c>
      <c r="E6" s="2503"/>
      <c r="F6" s="2503"/>
      <c r="G6" s="2503"/>
      <c r="H6" s="2504"/>
      <c r="I6" s="3494" t="s">
        <v>1194</v>
      </c>
      <c r="J6" s="3495" t="s">
        <v>1195</v>
      </c>
      <c r="K6" s="3496"/>
      <c r="L6" s="3497"/>
      <c r="M6" s="3494" t="s">
        <v>1196</v>
      </c>
    </row>
    <row r="7" spans="1:13" ht="51" customHeight="1">
      <c r="C7" s="3493"/>
      <c r="D7" s="2505" t="s">
        <v>1197</v>
      </c>
      <c r="E7" s="2505" t="s">
        <v>171</v>
      </c>
      <c r="F7" s="2505" t="s">
        <v>8</v>
      </c>
      <c r="G7" s="2505" t="s">
        <v>125</v>
      </c>
      <c r="H7" s="2505" t="s">
        <v>1198</v>
      </c>
      <c r="I7" s="3493"/>
      <c r="J7" s="2700" t="s">
        <v>1258</v>
      </c>
      <c r="K7" s="2700" t="s">
        <v>1199</v>
      </c>
      <c r="L7" s="2700" t="s">
        <v>125</v>
      </c>
      <c r="M7" s="3493"/>
    </row>
    <row r="8" spans="1:13">
      <c r="B8" s="2364"/>
      <c r="C8" s="2506"/>
      <c r="D8" s="2506"/>
      <c r="E8" s="2506"/>
      <c r="F8" s="2506"/>
      <c r="G8" s="2506"/>
      <c r="H8" s="2506"/>
      <c r="I8" s="2506"/>
    </row>
    <row r="9" spans="1:13">
      <c r="A9" s="2507"/>
      <c r="B9" s="2116"/>
      <c r="C9" s="2139"/>
      <c r="D9" s="2139"/>
      <c r="E9" s="2139"/>
      <c r="F9" s="2139"/>
      <c r="G9" s="2139"/>
      <c r="H9" s="2139"/>
      <c r="I9" s="2139"/>
      <c r="J9" s="2139"/>
      <c r="K9" s="2139"/>
      <c r="L9" s="2139"/>
      <c r="M9" s="2139"/>
    </row>
    <row r="10" spans="1:13" s="2485" customFormat="1" ht="14.25" customHeight="1">
      <c r="B10" s="2738" t="s">
        <v>1200</v>
      </c>
      <c r="C10" s="2701"/>
      <c r="D10" s="2701"/>
      <c r="E10" s="2701"/>
      <c r="F10" s="2701"/>
      <c r="G10" s="2739"/>
      <c r="H10" s="2701"/>
      <c r="I10" s="2701"/>
      <c r="J10" s="2701"/>
      <c r="K10" s="2701"/>
      <c r="L10" s="2701"/>
      <c r="M10" s="2701"/>
    </row>
    <row r="11" spans="1:13" s="2485" customFormat="1" ht="14.25" customHeight="1">
      <c r="B11" s="2471" t="s">
        <v>1201</v>
      </c>
      <c r="C11" s="2701"/>
      <c r="D11" s="2701"/>
      <c r="E11" s="2701"/>
      <c r="F11" s="2701"/>
      <c r="G11" s="2739"/>
      <c r="H11" s="2701"/>
      <c r="I11" s="2701"/>
      <c r="J11" s="2740" t="s">
        <v>1257</v>
      </c>
      <c r="K11" s="2740" t="s">
        <v>1257</v>
      </c>
      <c r="L11" s="2701"/>
      <c r="M11" s="2701"/>
    </row>
    <row r="12" spans="1:13" s="2485" customFormat="1" ht="14.25" customHeight="1">
      <c r="B12" s="2741" t="s">
        <v>1202</v>
      </c>
      <c r="C12" s="2701"/>
      <c r="D12" s="2701"/>
      <c r="E12" s="2701"/>
      <c r="F12" s="2701"/>
      <c r="G12" s="2739"/>
      <c r="H12" s="2701"/>
      <c r="I12" s="2701"/>
      <c r="J12" s="2740" t="s">
        <v>1257</v>
      </c>
      <c r="K12" s="2740" t="s">
        <v>1257</v>
      </c>
      <c r="L12" s="2701"/>
      <c r="M12" s="2701"/>
    </row>
    <row r="13" spans="1:13" s="2485" customFormat="1" ht="14.25" customHeight="1">
      <c r="B13" s="2741" t="s">
        <v>1203</v>
      </c>
      <c r="C13" s="2701"/>
      <c r="D13" s="2701"/>
      <c r="E13" s="2701"/>
      <c r="F13" s="2701"/>
      <c r="G13" s="2739"/>
      <c r="H13" s="2701"/>
      <c r="I13" s="2701"/>
      <c r="J13" s="2740" t="s">
        <v>1257</v>
      </c>
      <c r="K13" s="2740" t="s">
        <v>1257</v>
      </c>
      <c r="L13" s="2701"/>
      <c r="M13" s="2701"/>
    </row>
    <row r="14" spans="1:13" s="2485" customFormat="1" ht="14.25" customHeight="1">
      <c r="B14" s="2471" t="s">
        <v>1204</v>
      </c>
      <c r="C14" s="2701"/>
      <c r="D14" s="2701"/>
      <c r="E14" s="2701"/>
      <c r="F14" s="2701"/>
      <c r="G14" s="2739"/>
      <c r="H14" s="2701"/>
      <c r="I14" s="2701"/>
      <c r="J14" s="2740" t="s">
        <v>1257</v>
      </c>
      <c r="K14" s="2740" t="s">
        <v>1257</v>
      </c>
      <c r="L14" s="2701"/>
      <c r="M14" s="2701"/>
    </row>
    <row r="15" spans="1:13" s="2485" customFormat="1" ht="14.25" customHeight="1">
      <c r="B15" s="2471" t="s">
        <v>1205</v>
      </c>
      <c r="C15" s="2701"/>
      <c r="D15" s="2701"/>
      <c r="E15" s="2701"/>
      <c r="F15" s="2701"/>
      <c r="G15" s="2739"/>
      <c r="H15" s="2701"/>
      <c r="I15" s="2701"/>
      <c r="J15" s="2740" t="s">
        <v>1257</v>
      </c>
      <c r="K15" s="2740" t="s">
        <v>1257</v>
      </c>
      <c r="L15" s="2701"/>
      <c r="M15" s="2701"/>
    </row>
    <row r="16" spans="1:13" s="2485" customFormat="1" ht="14.25" customHeight="1">
      <c r="B16" s="2742"/>
      <c r="C16" s="2701"/>
      <c r="D16" s="2701"/>
      <c r="E16" s="2701"/>
      <c r="F16" s="2701"/>
      <c r="G16" s="2739"/>
      <c r="H16" s="2701"/>
      <c r="I16" s="2701"/>
      <c r="J16" s="2701"/>
      <c r="K16" s="2701"/>
      <c r="L16" s="2701"/>
      <c r="M16" s="2701"/>
    </row>
    <row r="17" spans="2:13" s="2508" customFormat="1" ht="15">
      <c r="B17" s="2470" t="s">
        <v>1014</v>
      </c>
      <c r="C17" s="2486"/>
      <c r="D17" s="2486"/>
      <c r="E17" s="2486"/>
      <c r="F17" s="2486"/>
      <c r="G17" s="2487"/>
      <c r="H17" s="2486"/>
      <c r="I17" s="2486"/>
      <c r="J17" s="2701"/>
      <c r="K17" s="2701"/>
      <c r="L17" s="2701"/>
      <c r="M17" s="2701"/>
    </row>
    <row r="18" spans="2:13" s="2508" customFormat="1" ht="15">
      <c r="B18" s="2471" t="s">
        <v>1015</v>
      </c>
      <c r="C18" s="2486"/>
      <c r="D18" s="2486"/>
      <c r="E18" s="2486"/>
      <c r="F18" s="2486"/>
      <c r="G18" s="2488"/>
      <c r="H18" s="2486"/>
      <c r="I18" s="2486"/>
      <c r="J18" s="2701"/>
      <c r="K18" s="2701"/>
      <c r="L18" s="2701"/>
      <c r="M18" s="2701"/>
    </row>
    <row r="19" spans="2:13" s="2508" customFormat="1" ht="15">
      <c r="B19" s="2471" t="s">
        <v>1016</v>
      </c>
      <c r="C19" s="2488"/>
      <c r="D19" s="2488"/>
      <c r="E19" s="2488"/>
      <c r="F19" s="2488"/>
      <c r="G19" s="2488"/>
      <c r="H19" s="2488"/>
      <c r="I19" s="2488"/>
      <c r="J19" s="2702"/>
      <c r="K19" s="2702"/>
      <c r="L19" s="2702"/>
      <c r="M19" s="2702"/>
    </row>
    <row r="20" spans="2:13" s="2508" customFormat="1" ht="15">
      <c r="B20" s="2471" t="s">
        <v>1017</v>
      </c>
      <c r="C20" s="2488"/>
      <c r="D20" s="2488"/>
      <c r="E20" s="2488"/>
      <c r="F20" s="2488"/>
      <c r="G20" s="2488"/>
      <c r="H20" s="2488"/>
      <c r="I20" s="2488"/>
      <c r="J20" s="2702"/>
      <c r="K20" s="2702"/>
      <c r="L20" s="2702"/>
      <c r="M20" s="2702"/>
    </row>
    <row r="21" spans="2:13" s="2508" customFormat="1" ht="15">
      <c r="B21" s="2471" t="s">
        <v>1018</v>
      </c>
      <c r="C21" s="2488"/>
      <c r="D21" s="2488"/>
      <c r="E21" s="2488"/>
      <c r="F21" s="2488"/>
      <c r="G21" s="2488"/>
      <c r="H21" s="2488"/>
      <c r="I21" s="2488"/>
      <c r="J21" s="2702"/>
      <c r="K21" s="2702"/>
      <c r="L21" s="2702"/>
      <c r="M21" s="2702"/>
    </row>
    <row r="22" spans="2:13" s="2508" customFormat="1" ht="15">
      <c r="B22" s="2472" t="s">
        <v>1019</v>
      </c>
      <c r="C22" s="2488"/>
      <c r="D22" s="2488"/>
      <c r="E22" s="2488"/>
      <c r="F22" s="2488"/>
      <c r="G22" s="2488"/>
      <c r="H22" s="2488"/>
      <c r="I22" s="2488"/>
      <c r="J22" s="2702"/>
      <c r="K22" s="2702"/>
      <c r="L22" s="2702"/>
      <c r="M22" s="2702"/>
    </row>
    <row r="23" spans="2:13" s="2508" customFormat="1" ht="15">
      <c r="B23" s="2472" t="s">
        <v>1020</v>
      </c>
      <c r="C23" s="2488"/>
      <c r="D23" s="2488"/>
      <c r="E23" s="2488"/>
      <c r="F23" s="2488"/>
      <c r="G23" s="2488"/>
      <c r="H23" s="2488"/>
      <c r="I23" s="2488"/>
      <c r="J23" s="2702"/>
      <c r="K23" s="2702"/>
      <c r="L23" s="2702"/>
      <c r="M23" s="2702"/>
    </row>
    <row r="24" spans="2:13" s="2508" customFormat="1" ht="15">
      <c r="B24" s="2471" t="s">
        <v>1021</v>
      </c>
      <c r="C24" s="2488"/>
      <c r="D24" s="2488"/>
      <c r="E24" s="2488"/>
      <c r="F24" s="2488"/>
      <c r="G24" s="2488"/>
      <c r="H24" s="2488"/>
      <c r="I24" s="2488"/>
      <c r="J24" s="2702"/>
      <c r="K24" s="2702"/>
      <c r="L24" s="2702"/>
      <c r="M24" s="2702"/>
    </row>
    <row r="25" spans="2:13" s="2508" customFormat="1" ht="15">
      <c r="B25" s="2473"/>
      <c r="C25" s="2489"/>
      <c r="D25" s="2490"/>
      <c r="E25" s="2490"/>
      <c r="F25" s="2490"/>
      <c r="G25" s="2488"/>
      <c r="H25" s="2490"/>
      <c r="I25" s="2490"/>
      <c r="J25" s="2703"/>
      <c r="K25" s="2703"/>
      <c r="L25" s="2703"/>
      <c r="M25" s="2703"/>
    </row>
    <row r="26" spans="2:13" s="2508" customFormat="1" ht="15">
      <c r="B26" s="2470" t="s">
        <v>1023</v>
      </c>
      <c r="C26" s="2491"/>
      <c r="D26" s="2488"/>
      <c r="E26" s="2488"/>
      <c r="F26" s="2488"/>
      <c r="G26" s="2488"/>
      <c r="H26" s="2488"/>
      <c r="I26" s="2488"/>
      <c r="J26" s="2702"/>
      <c r="K26" s="2702"/>
      <c r="L26" s="2702"/>
      <c r="M26" s="2702"/>
    </row>
    <row r="27" spans="2:13" s="2508" customFormat="1" ht="15">
      <c r="B27" s="2471" t="s">
        <v>1015</v>
      </c>
      <c r="C27" s="2489"/>
      <c r="D27" s="2490"/>
      <c r="E27" s="2490"/>
      <c r="F27" s="2490"/>
      <c r="G27" s="2488"/>
      <c r="H27" s="2490"/>
      <c r="I27" s="2490"/>
      <c r="J27" s="2703"/>
      <c r="K27" s="2703"/>
      <c r="L27" s="2703"/>
      <c r="M27" s="2703"/>
    </row>
    <row r="28" spans="2:13" s="2508" customFormat="1" ht="15">
      <c r="B28" s="2471" t="s">
        <v>1016</v>
      </c>
      <c r="C28" s="2491"/>
      <c r="D28" s="2488"/>
      <c r="E28" s="2488"/>
      <c r="F28" s="2488"/>
      <c r="G28" s="2488"/>
      <c r="H28" s="2488"/>
      <c r="I28" s="2488"/>
      <c r="J28" s="2702"/>
      <c r="K28" s="2702"/>
      <c r="L28" s="2702"/>
      <c r="M28" s="2702"/>
    </row>
    <row r="29" spans="2:13" s="2508" customFormat="1" ht="15">
      <c r="B29" s="2471" t="s">
        <v>1024</v>
      </c>
      <c r="C29" s="2489"/>
      <c r="D29" s="2490"/>
      <c r="E29" s="2490"/>
      <c r="F29" s="2490"/>
      <c r="G29" s="2488"/>
      <c r="H29" s="2490"/>
      <c r="I29" s="2490"/>
      <c r="J29" s="2703"/>
      <c r="K29" s="2703"/>
      <c r="L29" s="2703"/>
      <c r="M29" s="2703"/>
    </row>
    <row r="30" spans="2:13" s="2508" customFormat="1" ht="15">
      <c r="B30" s="2471" t="s">
        <v>1025</v>
      </c>
      <c r="C30" s="2491"/>
      <c r="D30" s="2488"/>
      <c r="E30" s="2488"/>
      <c r="F30" s="2488"/>
      <c r="G30" s="2488"/>
      <c r="H30" s="2488"/>
      <c r="I30" s="2488"/>
      <c r="J30" s="2702"/>
      <c r="K30" s="2702"/>
      <c r="L30" s="2702"/>
      <c r="M30" s="2702"/>
    </row>
    <row r="31" spans="2:13" s="2508" customFormat="1" ht="15">
      <c r="B31" s="2471" t="s">
        <v>1017</v>
      </c>
      <c r="C31" s="2489"/>
      <c r="D31" s="2490"/>
      <c r="E31" s="2490"/>
      <c r="F31" s="2490"/>
      <c r="G31" s="2488"/>
      <c r="H31" s="2490"/>
      <c r="I31" s="2490"/>
      <c r="J31" s="2703"/>
      <c r="K31" s="2703"/>
      <c r="L31" s="2703"/>
      <c r="M31" s="2703"/>
    </row>
    <row r="32" spans="2:13" s="2508" customFormat="1" ht="15">
      <c r="B32" s="2471" t="s">
        <v>1018</v>
      </c>
      <c r="C32" s="2491"/>
      <c r="D32" s="2488"/>
      <c r="E32" s="2488"/>
      <c r="F32" s="2488"/>
      <c r="G32" s="2488"/>
      <c r="H32" s="2488"/>
      <c r="I32" s="2488"/>
      <c r="J32" s="2702"/>
      <c r="K32" s="2702"/>
      <c r="L32" s="2702"/>
      <c r="M32" s="2702"/>
    </row>
    <row r="33" spans="2:13" s="2508" customFormat="1" ht="15">
      <c r="B33" s="2472" t="s">
        <v>1019</v>
      </c>
      <c r="C33" s="2489"/>
      <c r="D33" s="2490"/>
      <c r="E33" s="2490"/>
      <c r="F33" s="2490"/>
      <c r="G33" s="2488"/>
      <c r="H33" s="2490"/>
      <c r="I33" s="2490"/>
      <c r="J33" s="2703"/>
      <c r="K33" s="2703"/>
      <c r="L33" s="2703"/>
      <c r="M33" s="2703"/>
    </row>
    <row r="34" spans="2:13" s="2508" customFormat="1" ht="15">
      <c r="B34" s="2472" t="s">
        <v>1020</v>
      </c>
      <c r="C34" s="2491"/>
      <c r="D34" s="2488"/>
      <c r="E34" s="2488"/>
      <c r="F34" s="2488"/>
      <c r="G34" s="2488"/>
      <c r="H34" s="2488"/>
      <c r="I34" s="2488"/>
      <c r="J34" s="2702"/>
      <c r="K34" s="2702"/>
      <c r="L34" s="2702"/>
      <c r="M34" s="2702"/>
    </row>
    <row r="35" spans="2:13" s="2508" customFormat="1" ht="15">
      <c r="B35" s="2471" t="s">
        <v>1026</v>
      </c>
      <c r="C35" s="2489"/>
      <c r="D35" s="2490"/>
      <c r="E35" s="2490"/>
      <c r="F35" s="2490"/>
      <c r="G35" s="2488"/>
      <c r="H35" s="2490"/>
      <c r="I35" s="2490"/>
      <c r="J35" s="2703"/>
      <c r="K35" s="2703"/>
      <c r="L35" s="2703"/>
      <c r="M35" s="2703"/>
    </row>
    <row r="36" spans="2:13" s="2508" customFormat="1" ht="15">
      <c r="B36" s="2473"/>
      <c r="C36" s="2489"/>
      <c r="D36" s="2490"/>
      <c r="E36" s="2490"/>
      <c r="F36" s="2490"/>
      <c r="G36" s="2488"/>
      <c r="H36" s="2490"/>
      <c r="I36" s="2490"/>
      <c r="J36" s="2703"/>
      <c r="K36" s="2703"/>
      <c r="L36" s="2703"/>
      <c r="M36" s="2703"/>
    </row>
    <row r="37" spans="2:13" s="2474" customFormat="1" ht="15">
      <c r="B37" s="2470" t="s">
        <v>1028</v>
      </c>
      <c r="C37" s="2491"/>
      <c r="D37" s="2488"/>
      <c r="E37" s="2488"/>
      <c r="F37" s="2488"/>
      <c r="G37" s="2488"/>
      <c r="H37" s="2488"/>
      <c r="I37" s="2488"/>
      <c r="J37" s="2702"/>
      <c r="K37" s="2702"/>
      <c r="L37" s="2702"/>
      <c r="M37" s="2702"/>
    </row>
    <row r="38" spans="2:13" s="2508" customFormat="1" ht="15">
      <c r="B38" s="2471" t="s">
        <v>1206</v>
      </c>
      <c r="C38" s="2489"/>
      <c r="D38" s="2490"/>
      <c r="E38" s="2490"/>
      <c r="F38" s="2490"/>
      <c r="G38" s="2488"/>
      <c r="H38" s="2490"/>
      <c r="I38" s="2490"/>
      <c r="J38" s="2703"/>
      <c r="K38" s="2703"/>
      <c r="L38" s="2703"/>
      <c r="M38" s="2703"/>
    </row>
    <row r="39" spans="2:13" s="2508" customFormat="1" ht="15">
      <c r="B39" s="2471" t="s">
        <v>1207</v>
      </c>
      <c r="C39" s="2491"/>
      <c r="D39" s="2488"/>
      <c r="E39" s="2488"/>
      <c r="F39" s="2488"/>
      <c r="G39" s="2488"/>
      <c r="H39" s="2488"/>
      <c r="I39" s="2488"/>
      <c r="J39" s="2702"/>
      <c r="K39" s="2702"/>
      <c r="L39" s="2702"/>
      <c r="M39" s="2702"/>
    </row>
    <row r="40" spans="2:13" s="2508" customFormat="1" ht="15">
      <c r="B40" s="2471" t="s">
        <v>1031</v>
      </c>
      <c r="C40" s="2489"/>
      <c r="D40" s="2490"/>
      <c r="E40" s="2490"/>
      <c r="F40" s="2490"/>
      <c r="G40" s="2488"/>
      <c r="H40" s="2490"/>
      <c r="I40" s="2490"/>
      <c r="J40" s="2703"/>
      <c r="K40" s="2703"/>
      <c r="L40" s="2703"/>
      <c r="M40" s="2703"/>
    </row>
    <row r="41" spans="2:13" s="2508" customFormat="1" ht="15">
      <c r="B41" s="2471" t="s">
        <v>1032</v>
      </c>
      <c r="C41" s="2491"/>
      <c r="D41" s="2488"/>
      <c r="E41" s="2488"/>
      <c r="F41" s="2488"/>
      <c r="G41" s="2488"/>
      <c r="H41" s="2488"/>
      <c r="I41" s="2488"/>
      <c r="J41" s="2702"/>
      <c r="K41" s="2702"/>
      <c r="L41" s="2702"/>
      <c r="M41" s="2702"/>
    </row>
    <row r="42" spans="2:13" s="2508" customFormat="1" ht="15">
      <c r="B42" s="2471" t="s">
        <v>1208</v>
      </c>
      <c r="C42" s="2489"/>
      <c r="D42" s="2490"/>
      <c r="E42" s="2490"/>
      <c r="F42" s="2490"/>
      <c r="G42" s="2488"/>
      <c r="H42" s="2490"/>
      <c r="I42" s="2490"/>
      <c r="J42" s="2703"/>
      <c r="K42" s="2703"/>
      <c r="L42" s="2703"/>
      <c r="M42" s="2703"/>
    </row>
    <row r="43" spans="2:13" s="2508" customFormat="1" ht="15">
      <c r="B43" s="2471" t="s">
        <v>1034</v>
      </c>
      <c r="C43" s="2491"/>
      <c r="D43" s="2488"/>
      <c r="E43" s="2488"/>
      <c r="F43" s="2488"/>
      <c r="G43" s="2488"/>
      <c r="H43" s="2488"/>
      <c r="I43" s="2488"/>
      <c r="J43" s="2702"/>
      <c r="K43" s="2702"/>
      <c r="L43" s="2702"/>
      <c r="M43" s="2702"/>
    </row>
    <row r="44" spans="2:13" s="2508" customFormat="1" ht="15">
      <c r="B44" s="2472" t="s">
        <v>1019</v>
      </c>
      <c r="C44" s="2489"/>
      <c r="D44" s="2490"/>
      <c r="E44" s="2490"/>
      <c r="F44" s="2490"/>
      <c r="G44" s="2488"/>
      <c r="H44" s="2490"/>
      <c r="I44" s="2490"/>
      <c r="J44" s="2703"/>
      <c r="K44" s="2703"/>
      <c r="L44" s="2703"/>
      <c r="M44" s="2703"/>
    </row>
    <row r="45" spans="2:13" s="2508" customFormat="1" ht="15">
      <c r="B45" s="2472" t="s">
        <v>1020</v>
      </c>
      <c r="C45" s="2491"/>
      <c r="D45" s="2488"/>
      <c r="E45" s="2488"/>
      <c r="F45" s="2488"/>
      <c r="G45" s="2488"/>
      <c r="H45" s="2488"/>
      <c r="I45" s="2488"/>
      <c r="J45" s="2702"/>
      <c r="K45" s="2702"/>
      <c r="L45" s="2702"/>
      <c r="M45" s="2702"/>
    </row>
    <row r="46" spans="2:13" s="2508" customFormat="1" ht="15">
      <c r="B46" s="2471" t="s">
        <v>1026</v>
      </c>
      <c r="C46" s="2489"/>
      <c r="D46" s="2490"/>
      <c r="E46" s="2490"/>
      <c r="F46" s="2490"/>
      <c r="G46" s="2488"/>
      <c r="H46" s="2490"/>
      <c r="I46" s="2490"/>
      <c r="J46" s="2703"/>
      <c r="K46" s="2703"/>
      <c r="L46" s="2703"/>
      <c r="M46" s="2703"/>
    </row>
    <row r="47" spans="2:13" s="2508" customFormat="1" ht="15">
      <c r="B47" s="2471" t="s">
        <v>1035</v>
      </c>
      <c r="C47" s="2491"/>
      <c r="D47" s="2488"/>
      <c r="E47" s="2488"/>
      <c r="F47" s="2488"/>
      <c r="G47" s="2488"/>
      <c r="H47" s="2488"/>
      <c r="I47" s="2488"/>
      <c r="J47" s="2702"/>
      <c r="K47" s="2702"/>
      <c r="L47" s="2702"/>
      <c r="M47" s="2702"/>
    </row>
    <row r="48" spans="2:13" s="2508" customFormat="1" ht="15">
      <c r="B48" s="2475"/>
      <c r="C48" s="2491"/>
      <c r="D48" s="2488"/>
      <c r="E48" s="2488"/>
      <c r="F48" s="2488"/>
      <c r="G48" s="2488"/>
      <c r="H48" s="2488"/>
      <c r="I48" s="2488"/>
      <c r="J48" s="2702"/>
      <c r="K48" s="2702"/>
      <c r="L48" s="2702"/>
      <c r="M48" s="2702"/>
    </row>
    <row r="49" spans="2:13" s="2508" customFormat="1" ht="15">
      <c r="B49" s="2476" t="s">
        <v>1038</v>
      </c>
      <c r="C49" s="2492"/>
      <c r="D49" s="2493"/>
      <c r="E49" s="2493"/>
      <c r="F49" s="2493"/>
      <c r="G49" s="2493"/>
      <c r="H49" s="2493"/>
      <c r="I49" s="2493"/>
      <c r="J49" s="2704"/>
      <c r="K49" s="2704"/>
      <c r="L49" s="2704"/>
      <c r="M49" s="2704"/>
    </row>
    <row r="50" spans="2:13" s="2509" customFormat="1" ht="15">
      <c r="B50" s="2483" t="s">
        <v>53</v>
      </c>
      <c r="C50" s="2489"/>
      <c r="D50" s="2490"/>
      <c r="E50" s="2490"/>
      <c r="F50" s="2490"/>
      <c r="G50" s="2494"/>
      <c r="H50" s="2490"/>
      <c r="I50" s="2490"/>
      <c r="J50" s="2703"/>
      <c r="K50" s="2703"/>
      <c r="L50" s="2703"/>
      <c r="M50" s="2703"/>
    </row>
    <row r="51" spans="2:13" s="2509" customFormat="1" ht="15">
      <c r="B51" s="2477" t="s">
        <v>54</v>
      </c>
      <c r="C51" s="2491"/>
      <c r="D51" s="2488"/>
      <c r="E51" s="2488"/>
      <c r="F51" s="2488"/>
      <c r="G51" s="2495"/>
      <c r="H51" s="2488"/>
      <c r="I51" s="2488"/>
      <c r="J51" s="2702"/>
      <c r="K51" s="2702"/>
      <c r="L51" s="2702"/>
      <c r="M51" s="2702"/>
    </row>
    <row r="52" spans="2:13" s="2509" customFormat="1" ht="15">
      <c r="B52" s="2477" t="s">
        <v>55</v>
      </c>
      <c r="C52" s="2489"/>
      <c r="D52" s="2490"/>
      <c r="E52" s="2490"/>
      <c r="F52" s="2490"/>
      <c r="G52" s="2495"/>
      <c r="H52" s="2490"/>
      <c r="I52" s="2490"/>
      <c r="J52" s="2703"/>
      <c r="K52" s="2703"/>
      <c r="L52" s="2703"/>
      <c r="M52" s="2703"/>
    </row>
    <row r="53" spans="2:13" s="2509" customFormat="1" ht="15">
      <c r="B53" s="2510"/>
      <c r="C53" s="2491"/>
      <c r="D53" s="2488"/>
      <c r="E53" s="2488"/>
      <c r="F53" s="2488"/>
      <c r="G53" s="2496"/>
      <c r="H53" s="2488"/>
      <c r="I53" s="2488"/>
      <c r="J53" s="2702"/>
      <c r="K53" s="2702"/>
      <c r="L53" s="2702"/>
      <c r="M53" s="2702"/>
    </row>
    <row r="54" spans="2:13" s="2508" customFormat="1" ht="15">
      <c r="B54" s="2478" t="s">
        <v>52</v>
      </c>
      <c r="C54" s="2492"/>
      <c r="D54" s="2493"/>
      <c r="E54" s="2493"/>
      <c r="F54" s="2493"/>
      <c r="G54" s="2497"/>
      <c r="H54" s="2493"/>
      <c r="I54" s="2493"/>
      <c r="J54" s="2704"/>
      <c r="K54" s="2704"/>
      <c r="L54" s="2704"/>
      <c r="M54" s="2704"/>
    </row>
    <row r="55" spans="2:13" s="2484" customFormat="1" ht="15">
      <c r="G55" s="2498"/>
    </row>
    <row r="56" spans="2:13" s="2484" customFormat="1" ht="15">
      <c r="B56" s="2325" t="s">
        <v>45</v>
      </c>
      <c r="G56" s="2498"/>
    </row>
    <row r="57" spans="2:13" s="2484" customFormat="1" ht="15">
      <c r="B57" s="2511" t="s">
        <v>1209</v>
      </c>
      <c r="G57" s="2498"/>
    </row>
    <row r="58" spans="2:13" s="2484" customFormat="1" ht="15">
      <c r="B58" s="2511" t="s">
        <v>1210</v>
      </c>
      <c r="G58" s="2498"/>
    </row>
    <row r="59" spans="2:13" s="2484" customFormat="1" ht="15">
      <c r="G59" s="2498"/>
    </row>
  </sheetData>
  <mergeCells count="6">
    <mergeCell ref="B2:M2"/>
    <mergeCell ref="C5:M5"/>
    <mergeCell ref="C6:C7"/>
    <mergeCell ref="I6:I7"/>
    <mergeCell ref="J6:L6"/>
    <mergeCell ref="M6:M7"/>
  </mergeCells>
  <pageMargins left="0.7" right="0.7" top="0.75" bottom="0.75" header="0.3" footer="0.3"/>
  <pageSetup paperSize="9"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A1:N21"/>
  <sheetViews>
    <sheetView showGridLines="0" workbookViewId="0">
      <selection activeCell="B3" sqref="B3:M3"/>
    </sheetView>
  </sheetViews>
  <sheetFormatPr defaultColWidth="9.140625" defaultRowHeight="15"/>
  <cols>
    <col min="1" max="1" width="9.140625" style="2859"/>
    <col min="2" max="2" width="11.85546875" style="2859" customWidth="1"/>
    <col min="3" max="5" width="9.140625" style="2859"/>
    <col min="6" max="6" width="10.85546875" style="2859" customWidth="1"/>
    <col min="7" max="16384" width="9.140625" style="2859"/>
  </cols>
  <sheetData>
    <row r="1" spans="1:14">
      <c r="A1" s="2858"/>
    </row>
    <row r="3" spans="1:14" s="2860" customFormat="1">
      <c r="B3" s="3488" t="s">
        <v>1396</v>
      </c>
      <c r="C3" s="3488"/>
      <c r="D3" s="3488"/>
      <c r="E3" s="3488"/>
      <c r="F3" s="3488"/>
      <c r="G3" s="3488"/>
      <c r="H3" s="3488"/>
      <c r="I3" s="3488"/>
      <c r="J3" s="3488"/>
      <c r="K3" s="3488"/>
      <c r="L3" s="3488"/>
      <c r="M3" s="3488"/>
    </row>
    <row r="5" spans="1:14">
      <c r="B5" s="2860"/>
      <c r="C5" s="2860"/>
      <c r="D5" s="2860"/>
      <c r="E5" s="2860"/>
      <c r="F5" s="2860"/>
      <c r="G5" s="2860"/>
      <c r="H5" s="2860"/>
      <c r="I5" s="2860"/>
      <c r="J5" s="2860"/>
      <c r="K5" s="2860"/>
      <c r="L5" s="2860"/>
      <c r="M5" s="2860"/>
      <c r="N5" s="2860"/>
    </row>
    <row r="6" spans="1:14">
      <c r="B6" s="2860"/>
      <c r="C6" s="2860"/>
      <c r="D6" s="2860"/>
      <c r="E6" s="2860"/>
      <c r="F6" s="2860"/>
      <c r="G6" s="3501" t="s">
        <v>73</v>
      </c>
      <c r="H6" s="3502"/>
      <c r="I6" s="3502"/>
      <c r="J6" s="3503"/>
      <c r="K6" s="3501" t="s">
        <v>74</v>
      </c>
      <c r="L6" s="3502"/>
      <c r="M6" s="3502"/>
      <c r="N6" s="3503"/>
    </row>
    <row r="7" spans="1:14">
      <c r="B7" s="3026"/>
      <c r="C7" s="3026"/>
      <c r="D7" s="3026"/>
      <c r="E7" s="3026"/>
      <c r="F7" s="3026"/>
      <c r="G7" s="3027" t="s">
        <v>1256</v>
      </c>
      <c r="H7" s="3027" t="s">
        <v>1159</v>
      </c>
      <c r="I7" s="3027" t="s">
        <v>1166</v>
      </c>
      <c r="J7" s="3027" t="s">
        <v>1165</v>
      </c>
      <c r="K7" s="3027" t="s">
        <v>1256</v>
      </c>
      <c r="L7" s="3027" t="s">
        <v>1159</v>
      </c>
      <c r="M7" s="3027" t="s">
        <v>1166</v>
      </c>
      <c r="N7" s="3027" t="s">
        <v>1165</v>
      </c>
    </row>
    <row r="8" spans="1:14">
      <c r="B8" s="3504" t="s">
        <v>234</v>
      </c>
      <c r="C8" s="3505"/>
      <c r="D8" s="3505"/>
      <c r="E8" s="3505"/>
      <c r="F8" s="3506"/>
      <c r="G8" s="3028"/>
      <c r="H8" s="3028"/>
      <c r="I8" s="3028"/>
      <c r="J8" s="3028"/>
      <c r="K8" s="3028"/>
      <c r="L8" s="3028"/>
      <c r="M8" s="3028"/>
      <c r="N8" s="3028"/>
    </row>
    <row r="9" spans="1:14">
      <c r="B9" s="3507" t="s">
        <v>234</v>
      </c>
      <c r="C9" s="3508"/>
      <c r="D9" s="3508"/>
      <c r="E9" s="3508"/>
      <c r="F9" s="3509"/>
      <c r="G9" s="3029"/>
      <c r="H9" s="3029"/>
      <c r="I9" s="3029"/>
      <c r="J9" s="3029"/>
      <c r="K9" s="3029"/>
      <c r="L9" s="3029"/>
      <c r="M9" s="3029"/>
      <c r="N9" s="3029"/>
    </row>
    <row r="10" spans="1:14">
      <c r="B10" s="3507" t="s">
        <v>234</v>
      </c>
      <c r="C10" s="3508"/>
      <c r="D10" s="3508"/>
      <c r="E10" s="3508"/>
      <c r="F10" s="3509"/>
      <c r="G10" s="3029"/>
      <c r="H10" s="3029"/>
      <c r="I10" s="3029"/>
      <c r="J10" s="3029"/>
      <c r="K10" s="3029"/>
      <c r="L10" s="3029"/>
      <c r="M10" s="3029"/>
      <c r="N10" s="3029"/>
    </row>
    <row r="11" spans="1:14">
      <c r="B11" s="3510" t="s">
        <v>15</v>
      </c>
      <c r="C11" s="3511"/>
      <c r="D11" s="3511"/>
      <c r="E11" s="3511"/>
      <c r="F11" s="3512"/>
      <c r="G11" s="3030"/>
      <c r="H11" s="3030"/>
      <c r="I11" s="3030"/>
      <c r="J11" s="3030"/>
      <c r="K11" s="3030"/>
      <c r="L11" s="3030"/>
      <c r="M11" s="3030"/>
      <c r="N11" s="3030"/>
    </row>
    <row r="12" spans="1:14">
      <c r="B12" s="2860"/>
      <c r="C12" s="2860"/>
      <c r="D12" s="2860"/>
      <c r="E12" s="2860"/>
      <c r="F12" s="2860"/>
      <c r="G12" s="2860"/>
      <c r="H12" s="2860"/>
      <c r="I12" s="2860"/>
      <c r="J12" s="2860"/>
      <c r="K12" s="2860"/>
      <c r="L12" s="2860"/>
      <c r="M12" s="2860"/>
      <c r="N12" s="2860"/>
    </row>
    <row r="13" spans="1:14">
      <c r="B13" s="2860"/>
      <c r="C13" s="2860"/>
      <c r="D13" s="2860"/>
      <c r="E13" s="2860"/>
      <c r="F13" s="2860"/>
      <c r="G13" s="2860"/>
      <c r="H13" s="2860"/>
      <c r="I13" s="2860"/>
      <c r="J13" s="2860"/>
      <c r="K13" s="2860"/>
      <c r="L13" s="2860"/>
      <c r="M13" s="2860"/>
      <c r="N13" s="2860"/>
    </row>
    <row r="14" spans="1:14" ht="15.75">
      <c r="B14" s="3500" t="s">
        <v>1397</v>
      </c>
      <c r="C14" s="3500"/>
      <c r="D14" s="3500"/>
      <c r="E14" s="3500"/>
      <c r="F14" s="3500"/>
      <c r="G14" s="3500"/>
      <c r="H14" s="2860"/>
      <c r="I14" s="2860"/>
      <c r="J14" s="2860"/>
      <c r="K14" s="2860"/>
      <c r="L14" s="2860"/>
      <c r="M14" s="2860"/>
      <c r="N14" s="2860"/>
    </row>
    <row r="15" spans="1:14">
      <c r="B15" s="2860"/>
      <c r="C15" s="2860"/>
      <c r="D15" s="2860"/>
      <c r="E15" s="2860"/>
      <c r="F15" s="2860"/>
      <c r="G15" s="2860"/>
      <c r="H15" s="2860"/>
      <c r="I15" s="2860"/>
      <c r="J15" s="2860"/>
      <c r="K15" s="2860"/>
      <c r="L15" s="2860"/>
      <c r="M15" s="2860"/>
      <c r="N15" s="2860"/>
    </row>
    <row r="16" spans="1:14">
      <c r="B16" s="2860"/>
      <c r="C16" s="2860"/>
      <c r="D16" s="2860"/>
      <c r="E16" s="2860"/>
      <c r="F16" s="2860"/>
      <c r="G16" s="3498" t="s">
        <v>73</v>
      </c>
      <c r="H16" s="3499"/>
      <c r="I16" s="2261"/>
      <c r="J16" s="2860"/>
      <c r="K16" s="2860"/>
      <c r="L16" s="2860"/>
      <c r="M16" s="2860"/>
      <c r="N16" s="2860"/>
    </row>
    <row r="17" spans="2:14">
      <c r="B17" s="3026"/>
      <c r="C17" s="3026"/>
      <c r="D17" s="3026"/>
      <c r="E17" s="3026"/>
      <c r="F17" s="3026"/>
      <c r="G17" s="3027" t="s">
        <v>1256</v>
      </c>
      <c r="H17" s="3027" t="s">
        <v>1159</v>
      </c>
      <c r="I17" s="2261"/>
      <c r="J17" s="2261"/>
      <c r="K17" s="2860"/>
      <c r="L17" s="2860"/>
      <c r="M17" s="2860"/>
      <c r="N17" s="2860"/>
    </row>
    <row r="18" spans="2:14" ht="18.600000000000001" customHeight="1">
      <c r="B18" s="3031" t="s">
        <v>1322</v>
      </c>
      <c r="C18" s="3032"/>
      <c r="D18" s="3032"/>
      <c r="E18" s="3032"/>
      <c r="F18" s="3033"/>
      <c r="G18" s="3030"/>
      <c r="H18" s="3030"/>
      <c r="I18" s="2261"/>
      <c r="J18" s="2261"/>
      <c r="K18" s="2860"/>
      <c r="L18" s="2860"/>
      <c r="M18" s="2860"/>
      <c r="N18" s="2860"/>
    </row>
    <row r="19" spans="2:14">
      <c r="B19" s="2860"/>
      <c r="C19" s="2860"/>
      <c r="D19" s="2860"/>
      <c r="E19" s="2860"/>
      <c r="F19" s="2860"/>
      <c r="G19" s="2860"/>
      <c r="H19" s="2860"/>
      <c r="I19" s="2860"/>
      <c r="J19" s="2860"/>
      <c r="K19" s="2860"/>
      <c r="L19" s="2860"/>
      <c r="M19" s="2860"/>
      <c r="N19" s="2860"/>
    </row>
    <row r="20" spans="2:14">
      <c r="B20" s="2860"/>
      <c r="C20" s="2860"/>
      <c r="D20" s="2860"/>
      <c r="E20" s="2860"/>
      <c r="F20" s="2860"/>
      <c r="G20" s="2860"/>
      <c r="H20" s="2860"/>
      <c r="I20" s="2860"/>
      <c r="J20" s="2860"/>
      <c r="K20" s="2860"/>
      <c r="L20" s="2860"/>
      <c r="M20" s="2860"/>
      <c r="N20" s="2860"/>
    </row>
    <row r="21" spans="2:14">
      <c r="B21" s="2860"/>
      <c r="C21" s="2860"/>
      <c r="D21" s="2860"/>
      <c r="E21" s="2860"/>
      <c r="F21" s="2860"/>
      <c r="G21" s="2860"/>
      <c r="H21" s="2860"/>
      <c r="I21" s="2860"/>
      <c r="J21" s="2860"/>
      <c r="K21" s="2860"/>
      <c r="L21" s="2860"/>
      <c r="M21" s="2860"/>
      <c r="N21" s="2860"/>
    </row>
  </sheetData>
  <mergeCells count="9">
    <mergeCell ref="G16:H16"/>
    <mergeCell ref="B14:G14"/>
    <mergeCell ref="B3:M3"/>
    <mergeCell ref="G6:J6"/>
    <mergeCell ref="K6:N6"/>
    <mergeCell ref="B8:F8"/>
    <mergeCell ref="B9:F9"/>
    <mergeCell ref="B10:F10"/>
    <mergeCell ref="B11:F11"/>
  </mergeCells>
  <pageMargins left="0.7" right="0.7" top="0.75" bottom="0.75" header="0.3" footer="0.3"/>
  <pageSetup orientation="portrait"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pageSetUpPr fitToPage="1"/>
  </sheetPr>
  <dimension ref="A1:N27"/>
  <sheetViews>
    <sheetView showGridLines="0" topLeftCell="A22" zoomScale="80" zoomScaleNormal="80" workbookViewId="0">
      <selection activeCell="T41" sqref="T41"/>
    </sheetView>
  </sheetViews>
  <sheetFormatPr defaultColWidth="9.28515625" defaultRowHeight="15"/>
  <cols>
    <col min="1" max="1" width="9.28515625" style="2255"/>
    <col min="2" max="2" width="9.28515625" style="2206"/>
    <col min="3" max="3" width="8.7109375" style="2206" bestFit="1" customWidth="1"/>
    <col min="4" max="4" width="11.28515625" style="2255" bestFit="1" customWidth="1"/>
    <col min="5" max="5" width="28.42578125" style="2255" bestFit="1" customWidth="1"/>
    <col min="6" max="7" width="9.7109375" style="2255" bestFit="1" customWidth="1"/>
    <col min="8" max="8" width="13.7109375" style="2255" bestFit="1" customWidth="1"/>
    <col min="9" max="9" width="19.7109375" style="2255" bestFit="1" customWidth="1"/>
    <col min="10" max="10" width="9.28515625" style="2255"/>
    <col min="11" max="11" width="12.42578125" style="2255" bestFit="1" customWidth="1"/>
    <col min="12" max="16384" width="9.28515625" style="2255"/>
  </cols>
  <sheetData>
    <row r="1" spans="1:14">
      <c r="A1" s="3042"/>
    </row>
    <row r="2" spans="1:14" s="2797" customFormat="1">
      <c r="B2" s="3488" t="s">
        <v>1479</v>
      </c>
      <c r="C2" s="3488"/>
      <c r="D2" s="3488"/>
      <c r="E2" s="3488"/>
      <c r="F2" s="3488"/>
      <c r="G2" s="3488"/>
      <c r="H2" s="3488"/>
      <c r="I2" s="3488"/>
      <c r="J2" s="3043"/>
      <c r="K2" s="3043"/>
      <c r="L2" s="3043"/>
      <c r="M2" s="3043"/>
      <c r="N2" s="3043"/>
    </row>
    <row r="6" spans="1:14">
      <c r="B6" s="3044" t="s">
        <v>834</v>
      </c>
      <c r="C6" s="3044" t="s">
        <v>1454</v>
      </c>
      <c r="D6" s="3044" t="s">
        <v>199</v>
      </c>
      <c r="E6" s="3044" t="s">
        <v>1455</v>
      </c>
      <c r="F6" s="3044" t="s">
        <v>1456</v>
      </c>
      <c r="G6" s="3044" t="s">
        <v>1457</v>
      </c>
      <c r="H6" s="3044" t="s">
        <v>1458</v>
      </c>
      <c r="I6" s="3044" t="s">
        <v>1459</v>
      </c>
    </row>
    <row r="7" spans="1:14">
      <c r="B7" s="3045">
        <v>2021</v>
      </c>
      <c r="C7" s="3045">
        <v>4101</v>
      </c>
      <c r="D7" s="3046" t="s">
        <v>75</v>
      </c>
      <c r="E7" s="3046" t="s">
        <v>1460</v>
      </c>
      <c r="F7" s="3047"/>
      <c r="G7" s="3048"/>
      <c r="H7" s="3049"/>
      <c r="I7" s="3050"/>
    </row>
    <row r="8" spans="1:14">
      <c r="B8" s="3045">
        <v>2021</v>
      </c>
      <c r="C8" s="3045">
        <v>4201</v>
      </c>
      <c r="D8" s="3046" t="s">
        <v>76</v>
      </c>
      <c r="E8" s="3046" t="s">
        <v>1461</v>
      </c>
      <c r="F8" s="3047"/>
      <c r="G8" s="3048"/>
      <c r="H8" s="3049"/>
      <c r="I8" s="3050"/>
    </row>
    <row r="9" spans="1:14">
      <c r="B9" s="3045">
        <v>2021</v>
      </c>
      <c r="C9" s="3045">
        <v>4202</v>
      </c>
      <c r="D9" s="3046" t="s">
        <v>76</v>
      </c>
      <c r="E9" s="3046" t="s">
        <v>1462</v>
      </c>
      <c r="F9" s="3047"/>
      <c r="G9" s="3048"/>
      <c r="H9" s="3049"/>
      <c r="I9" s="3050"/>
    </row>
    <row r="10" spans="1:14">
      <c r="B10" s="3045">
        <v>2021</v>
      </c>
      <c r="C10" s="3045">
        <v>4203</v>
      </c>
      <c r="D10" s="3046" t="s">
        <v>76</v>
      </c>
      <c r="E10" s="3046" t="s">
        <v>1463</v>
      </c>
      <c r="F10" s="3047"/>
      <c r="G10" s="3048"/>
      <c r="H10" s="3049"/>
      <c r="I10" s="3050"/>
    </row>
    <row r="11" spans="1:14">
      <c r="B11" s="3045">
        <v>2021</v>
      </c>
      <c r="C11" s="3045">
        <v>4204</v>
      </c>
      <c r="D11" s="3046" t="s">
        <v>76</v>
      </c>
      <c r="E11" s="3046" t="s">
        <v>1464</v>
      </c>
      <c r="F11" s="3047"/>
      <c r="G11" s="3048"/>
      <c r="H11" s="3049"/>
      <c r="I11" s="3050"/>
    </row>
    <row r="12" spans="1:14">
      <c r="B12" s="3045">
        <v>2021</v>
      </c>
      <c r="C12" s="3045">
        <v>4205</v>
      </c>
      <c r="D12" s="3046" t="s">
        <v>76</v>
      </c>
      <c r="E12" s="3046" t="s">
        <v>1465</v>
      </c>
      <c r="F12" s="3047"/>
      <c r="G12" s="3048"/>
      <c r="H12" s="3049"/>
      <c r="I12" s="3050"/>
    </row>
    <row r="13" spans="1:14">
      <c r="B13" s="3045">
        <v>2021</v>
      </c>
      <c r="C13" s="3045">
        <v>4206</v>
      </c>
      <c r="D13" s="3046" t="s">
        <v>76</v>
      </c>
      <c r="E13" s="3046" t="s">
        <v>1466</v>
      </c>
      <c r="F13" s="3047"/>
      <c r="G13" s="3048"/>
      <c r="H13" s="3049"/>
      <c r="I13" s="3050"/>
    </row>
    <row r="14" spans="1:14">
      <c r="B14" s="3045">
        <v>2021</v>
      </c>
      <c r="C14" s="3045">
        <v>4301</v>
      </c>
      <c r="D14" s="3046" t="s">
        <v>77</v>
      </c>
      <c r="E14" s="3046" t="s">
        <v>1467</v>
      </c>
      <c r="F14" s="3047"/>
      <c r="G14" s="3048"/>
      <c r="H14" s="3049"/>
      <c r="I14" s="3050"/>
    </row>
    <row r="15" spans="1:14">
      <c r="B15" s="3045">
        <v>2021</v>
      </c>
      <c r="C15" s="3045">
        <v>4302</v>
      </c>
      <c r="D15" s="3046" t="s">
        <v>77</v>
      </c>
      <c r="E15" s="3046" t="s">
        <v>1468</v>
      </c>
      <c r="F15" s="3047"/>
      <c r="G15" s="3048"/>
      <c r="H15" s="3049"/>
      <c r="I15" s="3050"/>
    </row>
    <row r="16" spans="1:14">
      <c r="B16" s="3045">
        <v>2021</v>
      </c>
      <c r="C16" s="3045">
        <v>4401</v>
      </c>
      <c r="D16" s="3046" t="s">
        <v>78</v>
      </c>
      <c r="E16" s="3046" t="s">
        <v>1469</v>
      </c>
      <c r="F16" s="3047"/>
      <c r="G16" s="3048"/>
      <c r="H16" s="3049"/>
      <c r="I16" s="3050"/>
    </row>
    <row r="17" spans="2:9">
      <c r="B17" s="3045">
        <v>2021</v>
      </c>
      <c r="C17" s="3045">
        <v>4501</v>
      </c>
      <c r="D17" s="3046" t="s">
        <v>79</v>
      </c>
      <c r="E17" s="3046" t="s">
        <v>1470</v>
      </c>
      <c r="F17" s="3047"/>
      <c r="G17" s="3048"/>
      <c r="H17" s="3049"/>
      <c r="I17" s="3050"/>
    </row>
    <row r="18" spans="2:9">
      <c r="B18" s="3045">
        <v>2021</v>
      </c>
      <c r="C18" s="3045">
        <v>4502</v>
      </c>
      <c r="D18" s="3046" t="s">
        <v>79</v>
      </c>
      <c r="E18" s="3046" t="s">
        <v>1471</v>
      </c>
      <c r="F18" s="3047"/>
      <c r="G18" s="3048"/>
      <c r="H18" s="3049"/>
      <c r="I18" s="3050"/>
    </row>
    <row r="19" spans="2:9">
      <c r="B19" s="3045">
        <v>2021</v>
      </c>
      <c r="C19" s="3045">
        <v>4601</v>
      </c>
      <c r="D19" s="3046" t="s">
        <v>80</v>
      </c>
      <c r="E19" s="3046" t="s">
        <v>1472</v>
      </c>
      <c r="F19" s="3047"/>
      <c r="G19" s="3048"/>
      <c r="H19" s="3049"/>
      <c r="I19" s="3050"/>
    </row>
    <row r="20" spans="2:9">
      <c r="B20" s="3045">
        <v>2021</v>
      </c>
      <c r="C20" s="3045">
        <v>4602</v>
      </c>
      <c r="D20" s="3046" t="s">
        <v>80</v>
      </c>
      <c r="E20" s="3046" t="s">
        <v>1473</v>
      </c>
      <c r="F20" s="3047"/>
      <c r="G20" s="3048"/>
      <c r="H20" s="3049"/>
      <c r="I20" s="3050"/>
    </row>
    <row r="21" spans="2:9">
      <c r="B21" s="3045">
        <v>2021</v>
      </c>
      <c r="C21" s="3045">
        <v>4603</v>
      </c>
      <c r="D21" s="3046" t="s">
        <v>80</v>
      </c>
      <c r="E21" s="3046" t="s">
        <v>1474</v>
      </c>
      <c r="F21" s="3047"/>
      <c r="G21" s="3048"/>
      <c r="H21" s="3049"/>
      <c r="I21" s="3050"/>
    </row>
    <row r="22" spans="2:9">
      <c r="B22" s="3045">
        <v>2021</v>
      </c>
      <c r="C22" s="3045">
        <v>4701</v>
      </c>
      <c r="D22" s="3046" t="s">
        <v>81</v>
      </c>
      <c r="E22" s="3046" t="s">
        <v>1475</v>
      </c>
      <c r="F22" s="3047"/>
      <c r="G22" s="3048"/>
      <c r="H22" s="3049"/>
      <c r="I22" s="3050"/>
    </row>
    <row r="23" spans="2:9">
      <c r="B23" s="3045">
        <v>2021</v>
      </c>
      <c r="C23" s="3045">
        <v>4801</v>
      </c>
      <c r="D23" s="3046" t="s">
        <v>82</v>
      </c>
      <c r="E23" s="3046" t="s">
        <v>1476</v>
      </c>
      <c r="F23" s="3047"/>
      <c r="G23" s="3048"/>
      <c r="H23" s="3049"/>
      <c r="I23" s="3050"/>
    </row>
    <row r="24" spans="2:9">
      <c r="B24" s="3045">
        <v>2021</v>
      </c>
      <c r="C24" s="3045">
        <v>4802</v>
      </c>
      <c r="D24" s="3046" t="s">
        <v>82</v>
      </c>
      <c r="E24" s="3046" t="s">
        <v>1477</v>
      </c>
      <c r="F24" s="3047"/>
      <c r="G24" s="3048"/>
      <c r="H24" s="3049"/>
      <c r="I24" s="3050"/>
    </row>
    <row r="25" spans="2:9">
      <c r="B25" s="3051">
        <v>2021</v>
      </c>
      <c r="C25" s="3051">
        <v>4901</v>
      </c>
      <c r="D25" s="3052" t="s">
        <v>83</v>
      </c>
      <c r="E25" s="3052" t="s">
        <v>1478</v>
      </c>
      <c r="F25" s="3053"/>
      <c r="G25" s="3054"/>
      <c r="H25" s="3055"/>
      <c r="I25" s="3056"/>
    </row>
    <row r="26" spans="2:9">
      <c r="B26" s="3057"/>
      <c r="C26" s="3058"/>
      <c r="D26" s="3059"/>
      <c r="E26" s="3060" t="s">
        <v>52</v>
      </c>
      <c r="F26" s="3061"/>
      <c r="G26" s="3062"/>
      <c r="H26" s="3063">
        <f>SUM(H7:H25)</f>
        <v>0</v>
      </c>
      <c r="I26" s="3064"/>
    </row>
    <row r="27" spans="2:9">
      <c r="B27" s="3040"/>
      <c r="C27" s="3040"/>
      <c r="D27" s="2263"/>
      <c r="E27" s="2263"/>
      <c r="F27" s="3065"/>
      <c r="G27" s="3066"/>
      <c r="H27" s="3066"/>
      <c r="I27" s="3067"/>
    </row>
  </sheetData>
  <mergeCells count="1">
    <mergeCell ref="B2:I2"/>
  </mergeCells>
  <printOptions horizontalCentered="1"/>
  <pageMargins left="0.70866141732283472" right="0.70866141732283472" top="0.74803149606299213" bottom="0.74803149606299213" header="0.31496062992125984" footer="0.31496062992125984"/>
  <pageSetup paperSize="9" scale="73"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1:AF22"/>
  <sheetViews>
    <sheetView showGridLines="0" zoomScaleNormal="100" workbookViewId="0">
      <pane ySplit="6" topLeftCell="A7" activePane="bottomLeft" state="frozen"/>
      <selection activeCell="K47" sqref="K47"/>
      <selection pane="bottomLeft" activeCell="Z21" sqref="Z21:Z22"/>
    </sheetView>
  </sheetViews>
  <sheetFormatPr defaultColWidth="9.140625" defaultRowHeight="15"/>
  <cols>
    <col min="1" max="1" width="11" style="158" customWidth="1"/>
    <col min="2" max="2" width="4.42578125" style="57" customWidth="1"/>
    <col min="3" max="3" width="27.7109375" style="158" customWidth="1"/>
    <col min="4" max="4" width="1" style="164" customWidth="1"/>
    <col min="5" max="5" width="9.7109375" style="158" bestFit="1" customWidth="1"/>
    <col min="6" max="7" width="9.7109375" style="158" customWidth="1"/>
    <col min="8" max="8" width="10.85546875" style="158" customWidth="1"/>
    <col min="9" max="10" width="9.7109375" style="158" customWidth="1"/>
    <col min="11" max="11" width="1" style="158" customWidth="1"/>
    <col min="12" max="17" width="9.7109375" style="158" customWidth="1"/>
    <col min="18" max="18" width="1" style="158" customWidth="1"/>
    <col min="19" max="24" width="9.7109375" style="158" customWidth="1"/>
    <col min="25" max="16384" width="9.140625" style="158"/>
  </cols>
  <sheetData>
    <row r="1" spans="1:32" ht="17.25" customHeight="1">
      <c r="A1" s="399" t="s">
        <v>814</v>
      </c>
    </row>
    <row r="2" spans="1:32" ht="16.5" customHeight="1"/>
    <row r="3" spans="1:32">
      <c r="B3" s="3071" t="s">
        <v>902</v>
      </c>
      <c r="C3" s="3071"/>
      <c r="D3" s="3071"/>
      <c r="E3" s="3071"/>
      <c r="F3" s="3071"/>
      <c r="G3" s="3071"/>
      <c r="H3" s="3071"/>
      <c r="I3" s="3071"/>
      <c r="J3" s="3071"/>
      <c r="K3" s="3071"/>
      <c r="L3" s="3071"/>
      <c r="M3" s="3071"/>
      <c r="N3" s="3071"/>
      <c r="O3" s="3071"/>
      <c r="P3" s="3071"/>
      <c r="Q3" s="3071"/>
      <c r="R3" s="3071"/>
      <c r="S3" s="3071"/>
      <c r="T3" s="3071"/>
      <c r="U3" s="3071"/>
      <c r="V3" s="3071"/>
      <c r="W3" s="3071"/>
      <c r="X3" s="3071"/>
      <c r="Y3" s="167"/>
      <c r="Z3" s="167"/>
      <c r="AA3" s="167"/>
      <c r="AB3" s="167"/>
    </row>
    <row r="4" spans="1:32" s="167" customFormat="1">
      <c r="B4" s="170"/>
      <c r="C4" s="170"/>
      <c r="D4" s="223"/>
      <c r="E4" s="170"/>
      <c r="F4" s="170"/>
      <c r="G4" s="170"/>
      <c r="H4" s="2283"/>
      <c r="I4" s="170"/>
      <c r="J4" s="1483" t="s">
        <v>169</v>
      </c>
      <c r="Q4" s="1483" t="s">
        <v>169</v>
      </c>
      <c r="S4" s="865"/>
      <c r="T4" s="1646"/>
      <c r="U4" s="1646"/>
      <c r="V4" s="1646"/>
      <c r="W4" s="1646"/>
      <c r="X4" s="1646" t="s">
        <v>169</v>
      </c>
    </row>
    <row r="5" spans="1:32">
      <c r="B5" s="158"/>
      <c r="C5" s="170"/>
      <c r="D5" s="223"/>
      <c r="E5" s="3116" t="str">
        <f>+Introdução!E26</f>
        <v>t-2</v>
      </c>
      <c r="F5" s="3117"/>
      <c r="G5" s="3117"/>
      <c r="H5" s="3118"/>
      <c r="I5" s="3117"/>
      <c r="J5" s="3119"/>
      <c r="K5" s="167"/>
      <c r="L5" s="3116" t="str">
        <f>+Introdução!E27</f>
        <v>t-1</v>
      </c>
      <c r="M5" s="3117"/>
      <c r="N5" s="3117"/>
      <c r="O5" s="3118"/>
      <c r="P5" s="3117"/>
      <c r="Q5" s="3119"/>
      <c r="R5" s="687"/>
      <c r="S5" s="3116" t="str">
        <f>+Introdução!E28</f>
        <v>t</v>
      </c>
      <c r="T5" s="3117"/>
      <c r="U5" s="3117"/>
      <c r="V5" s="3118"/>
      <c r="W5" s="3117"/>
      <c r="X5" s="3119"/>
    </row>
    <row r="6" spans="1:32">
      <c r="B6" s="158"/>
      <c r="C6" s="331" t="s">
        <v>329</v>
      </c>
      <c r="D6" s="224"/>
      <c r="E6" s="1482" t="s">
        <v>214</v>
      </c>
      <c r="F6" s="1484" t="s">
        <v>207</v>
      </c>
      <c r="G6" s="1482" t="s">
        <v>707</v>
      </c>
      <c r="H6" s="1482" t="s">
        <v>1439</v>
      </c>
      <c r="I6" s="1485" t="s">
        <v>708</v>
      </c>
      <c r="J6" s="1493" t="s">
        <v>52</v>
      </c>
      <c r="L6" s="1482" t="s">
        <v>214</v>
      </c>
      <c r="M6" s="1484" t="s">
        <v>207</v>
      </c>
      <c r="N6" s="1482" t="s">
        <v>707</v>
      </c>
      <c r="O6" s="1482" t="s">
        <v>1439</v>
      </c>
      <c r="P6" s="1485" t="s">
        <v>708</v>
      </c>
      <c r="Q6" s="1493" t="s">
        <v>52</v>
      </c>
      <c r="R6" s="672"/>
      <c r="S6" s="1482" t="s">
        <v>214</v>
      </c>
      <c r="T6" s="1484" t="s">
        <v>207</v>
      </c>
      <c r="U6" s="1482" t="s">
        <v>707</v>
      </c>
      <c r="V6" s="1482" t="s">
        <v>1439</v>
      </c>
      <c r="W6" s="1485" t="s">
        <v>708</v>
      </c>
      <c r="X6" s="1493" t="s">
        <v>52</v>
      </c>
    </row>
    <row r="7" spans="1:32" ht="4.5" customHeight="1">
      <c r="B7" s="146"/>
      <c r="C7" s="168"/>
      <c r="E7" s="168"/>
      <c r="F7" s="164"/>
      <c r="G7" s="164"/>
      <c r="H7" s="164"/>
      <c r="I7" s="164"/>
      <c r="J7" s="164"/>
      <c r="L7" s="1620"/>
      <c r="M7" s="803"/>
      <c r="N7" s="803"/>
      <c r="O7" s="164"/>
      <c r="P7" s="803"/>
      <c r="Q7" s="803"/>
      <c r="R7" s="672"/>
      <c r="S7" s="1620"/>
      <c r="T7" s="803"/>
      <c r="U7" s="164"/>
      <c r="V7" s="164"/>
      <c r="W7" s="803"/>
      <c r="X7" s="803"/>
      <c r="Y7" s="147"/>
      <c r="Z7" s="147"/>
      <c r="AA7" s="147"/>
      <c r="AB7" s="147"/>
      <c r="AC7" s="147"/>
      <c r="AD7" s="147"/>
      <c r="AE7" s="147"/>
      <c r="AF7" s="147"/>
    </row>
    <row r="8" spans="1:32">
      <c r="B8" s="148">
        <v>1</v>
      </c>
      <c r="C8" s="176" t="s">
        <v>262</v>
      </c>
      <c r="D8" s="222"/>
      <c r="E8" s="937"/>
      <c r="F8" s="937"/>
      <c r="G8" s="937"/>
      <c r="H8" s="937"/>
      <c r="I8" s="937"/>
      <c r="J8" s="1491">
        <f>SUM(E8:I8)</f>
        <v>0</v>
      </c>
      <c r="K8" s="441"/>
      <c r="L8" s="937"/>
      <c r="M8" s="937"/>
      <c r="N8" s="937"/>
      <c r="O8" s="937"/>
      <c r="P8" s="937"/>
      <c r="Q8" s="1491">
        <f>SUM(L8:P8)</f>
        <v>0</v>
      </c>
      <c r="R8" s="1420"/>
      <c r="S8" s="937"/>
      <c r="T8" s="937"/>
      <c r="U8" s="937"/>
      <c r="V8" s="937"/>
      <c r="W8" s="937"/>
      <c r="X8" s="1491">
        <f>SUM(S8:W8)</f>
        <v>0</v>
      </c>
      <c r="Y8" s="147"/>
      <c r="Z8" s="147"/>
      <c r="AA8" s="147"/>
      <c r="AB8" s="147"/>
      <c r="AC8" s="147"/>
      <c r="AD8" s="147"/>
      <c r="AE8" s="147"/>
      <c r="AF8" s="147"/>
    </row>
    <row r="9" spans="1:32">
      <c r="B9" s="80">
        <v>2</v>
      </c>
      <c r="C9" s="177" t="s">
        <v>263</v>
      </c>
      <c r="D9" s="222"/>
      <c r="E9" s="839"/>
      <c r="F9" s="839"/>
      <c r="G9" s="839"/>
      <c r="H9" s="839"/>
      <c r="I9" s="839"/>
      <c r="J9" s="1492">
        <f t="shared" ref="J9:J18" si="0">SUM(E9:I9)</f>
        <v>0</v>
      </c>
      <c r="K9" s="441"/>
      <c r="L9" s="839"/>
      <c r="M9" s="839"/>
      <c r="N9" s="839"/>
      <c r="O9" s="839"/>
      <c r="P9" s="839"/>
      <c r="Q9" s="1492">
        <f t="shared" ref="Q9:Q18" si="1">SUM(L9:P9)</f>
        <v>0</v>
      </c>
      <c r="R9" s="1420"/>
      <c r="S9" s="839"/>
      <c r="T9" s="839"/>
      <c r="U9" s="839"/>
      <c r="V9" s="839"/>
      <c r="W9" s="839"/>
      <c r="X9" s="1492">
        <f t="shared" ref="X9:X18" si="2">SUM(S9:W9)</f>
        <v>0</v>
      </c>
      <c r="Y9" s="147"/>
      <c r="Z9" s="147"/>
      <c r="AA9" s="147"/>
      <c r="AB9" s="147"/>
      <c r="AC9" s="147"/>
      <c r="AD9" s="147"/>
      <c r="AE9" s="147"/>
      <c r="AF9" s="147"/>
    </row>
    <row r="10" spans="1:32">
      <c r="B10" s="80">
        <v>3</v>
      </c>
      <c r="C10" s="177" t="s">
        <v>264</v>
      </c>
      <c r="D10" s="222"/>
      <c r="E10" s="839"/>
      <c r="F10" s="839"/>
      <c r="G10" s="839"/>
      <c r="H10" s="839"/>
      <c r="I10" s="839"/>
      <c r="J10" s="1492">
        <f t="shared" si="0"/>
        <v>0</v>
      </c>
      <c r="K10" s="441"/>
      <c r="L10" s="839"/>
      <c r="M10" s="839"/>
      <c r="N10" s="839"/>
      <c r="O10" s="839"/>
      <c r="P10" s="839"/>
      <c r="Q10" s="1492">
        <f t="shared" si="1"/>
        <v>0</v>
      </c>
      <c r="R10" s="1420"/>
      <c r="S10" s="839"/>
      <c r="T10" s="839"/>
      <c r="U10" s="839"/>
      <c r="V10" s="839"/>
      <c r="W10" s="839"/>
      <c r="X10" s="1492">
        <f t="shared" si="2"/>
        <v>0</v>
      </c>
      <c r="Y10" s="147"/>
      <c r="Z10" s="147"/>
      <c r="AA10" s="147"/>
      <c r="AB10" s="147"/>
      <c r="AC10" s="147"/>
      <c r="AD10" s="147"/>
      <c r="AE10" s="147"/>
      <c r="AF10" s="147"/>
    </row>
    <row r="11" spans="1:32">
      <c r="B11" s="80">
        <v>4</v>
      </c>
      <c r="C11" s="177" t="s">
        <v>265</v>
      </c>
      <c r="D11" s="580"/>
      <c r="E11" s="839"/>
      <c r="F11" s="839"/>
      <c r="G11" s="839"/>
      <c r="H11" s="839"/>
      <c r="I11" s="839"/>
      <c r="J11" s="1492">
        <f t="shared" si="0"/>
        <v>0</v>
      </c>
      <c r="K11" s="441"/>
      <c r="L11" s="839"/>
      <c r="M11" s="839"/>
      <c r="N11" s="839"/>
      <c r="O11" s="839"/>
      <c r="P11" s="839"/>
      <c r="Q11" s="1492">
        <f t="shared" si="1"/>
        <v>0</v>
      </c>
      <c r="R11" s="1420"/>
      <c r="S11" s="839"/>
      <c r="T11" s="839"/>
      <c r="U11" s="839"/>
      <c r="V11" s="839"/>
      <c r="W11" s="839"/>
      <c r="X11" s="1492">
        <f t="shared" si="2"/>
        <v>0</v>
      </c>
      <c r="Y11" s="147"/>
      <c r="Z11" s="147"/>
      <c r="AA11" s="147"/>
      <c r="AB11" s="147"/>
      <c r="AC11" s="147"/>
      <c r="AD11" s="147"/>
      <c r="AE11" s="147"/>
      <c r="AF11" s="147"/>
    </row>
    <row r="12" spans="1:32">
      <c r="B12" s="80">
        <v>5</v>
      </c>
      <c r="C12" s="177" t="s">
        <v>266</v>
      </c>
      <c r="D12" s="580"/>
      <c r="E12" s="839"/>
      <c r="F12" s="839"/>
      <c r="G12" s="839"/>
      <c r="H12" s="839"/>
      <c r="I12" s="839"/>
      <c r="J12" s="1492">
        <f t="shared" si="0"/>
        <v>0</v>
      </c>
      <c r="K12" s="441"/>
      <c r="L12" s="839"/>
      <c r="M12" s="839"/>
      <c r="N12" s="839"/>
      <c r="O12" s="839"/>
      <c r="P12" s="839"/>
      <c r="Q12" s="1492">
        <f t="shared" si="1"/>
        <v>0</v>
      </c>
      <c r="R12" s="1420"/>
      <c r="S12" s="839"/>
      <c r="T12" s="839"/>
      <c r="U12" s="839"/>
      <c r="V12" s="839"/>
      <c r="W12" s="839"/>
      <c r="X12" s="1492">
        <f t="shared" si="2"/>
        <v>0</v>
      </c>
      <c r="Y12" s="147"/>
      <c r="Z12" s="147"/>
      <c r="AA12" s="147"/>
      <c r="AB12" s="147"/>
      <c r="AC12" s="147"/>
      <c r="AD12" s="147"/>
      <c r="AE12" s="147"/>
      <c r="AF12" s="147"/>
    </row>
    <row r="13" spans="1:32">
      <c r="B13" s="80">
        <v>6</v>
      </c>
      <c r="C13" s="177" t="s">
        <v>267</v>
      </c>
      <c r="D13" s="580"/>
      <c r="E13" s="839"/>
      <c r="F13" s="839"/>
      <c r="G13" s="839"/>
      <c r="H13" s="839"/>
      <c r="I13" s="839"/>
      <c r="J13" s="1492">
        <f t="shared" si="0"/>
        <v>0</v>
      </c>
      <c r="K13" s="441"/>
      <c r="L13" s="839"/>
      <c r="M13" s="839"/>
      <c r="N13" s="839"/>
      <c r="O13" s="839"/>
      <c r="P13" s="839"/>
      <c r="Q13" s="1492">
        <f t="shared" si="1"/>
        <v>0</v>
      </c>
      <c r="R13" s="1420"/>
      <c r="S13" s="839"/>
      <c r="T13" s="839"/>
      <c r="U13" s="839"/>
      <c r="V13" s="839"/>
      <c r="W13" s="839"/>
      <c r="X13" s="1492">
        <f t="shared" si="2"/>
        <v>0</v>
      </c>
      <c r="Y13" s="147"/>
      <c r="Z13" s="147"/>
      <c r="AA13" s="147"/>
      <c r="AB13" s="147"/>
      <c r="AC13" s="147"/>
      <c r="AD13" s="147"/>
      <c r="AE13" s="147"/>
      <c r="AF13" s="147"/>
    </row>
    <row r="14" spans="1:32">
      <c r="B14" s="80">
        <v>7</v>
      </c>
      <c r="C14" s="177" t="s">
        <v>268</v>
      </c>
      <c r="D14" s="580"/>
      <c r="E14" s="839"/>
      <c r="F14" s="839"/>
      <c r="G14" s="839"/>
      <c r="H14" s="839"/>
      <c r="I14" s="839"/>
      <c r="J14" s="1492">
        <f t="shared" si="0"/>
        <v>0</v>
      </c>
      <c r="K14" s="441"/>
      <c r="L14" s="839"/>
      <c r="M14" s="839"/>
      <c r="N14" s="839"/>
      <c r="O14" s="839"/>
      <c r="P14" s="839"/>
      <c r="Q14" s="1492">
        <f t="shared" si="1"/>
        <v>0</v>
      </c>
      <c r="R14" s="1420"/>
      <c r="S14" s="839"/>
      <c r="T14" s="839"/>
      <c r="U14" s="839"/>
      <c r="V14" s="839"/>
      <c r="W14" s="839"/>
      <c r="X14" s="1492">
        <f t="shared" si="2"/>
        <v>0</v>
      </c>
      <c r="Y14" s="147"/>
      <c r="Z14" s="147"/>
      <c r="AA14" s="147"/>
      <c r="AB14" s="147"/>
      <c r="AC14" s="147"/>
      <c r="AD14" s="147"/>
      <c r="AE14" s="147"/>
      <c r="AF14" s="147"/>
    </row>
    <row r="15" spans="1:32">
      <c r="B15" s="197">
        <v>9</v>
      </c>
      <c r="C15" s="1036" t="s">
        <v>584</v>
      </c>
      <c r="D15" s="1035"/>
      <c r="E15" s="568"/>
      <c r="F15" s="568"/>
      <c r="G15" s="568"/>
      <c r="H15" s="2357"/>
      <c r="I15" s="568"/>
      <c r="J15" s="1492">
        <f t="shared" si="0"/>
        <v>0</v>
      </c>
      <c r="K15" s="441"/>
      <c r="L15" s="568"/>
      <c r="M15" s="568"/>
      <c r="N15" s="568"/>
      <c r="O15" s="2357"/>
      <c r="P15" s="568"/>
      <c r="Q15" s="1492">
        <f t="shared" si="1"/>
        <v>0</v>
      </c>
      <c r="R15" s="1420"/>
      <c r="S15" s="568"/>
      <c r="T15" s="568"/>
      <c r="U15" s="2357"/>
      <c r="V15" s="2357"/>
      <c r="W15" s="568"/>
      <c r="X15" s="1492">
        <f t="shared" si="2"/>
        <v>0</v>
      </c>
      <c r="Y15" s="147"/>
      <c r="Z15" s="147"/>
      <c r="AA15" s="147"/>
      <c r="AB15" s="147"/>
      <c r="AC15" s="147"/>
      <c r="AD15" s="147"/>
      <c r="AE15" s="147"/>
      <c r="AF15" s="147"/>
    </row>
    <row r="16" spans="1:32" s="164" customFormat="1">
      <c r="B16" s="197">
        <v>10</v>
      </c>
      <c r="C16" s="222" t="s">
        <v>269</v>
      </c>
      <c r="D16" s="580"/>
      <c r="E16" s="568"/>
      <c r="F16" s="568"/>
      <c r="G16" s="568"/>
      <c r="H16" s="2357"/>
      <c r="I16" s="568"/>
      <c r="J16" s="1492">
        <f t="shared" si="0"/>
        <v>0</v>
      </c>
      <c r="K16" s="468"/>
      <c r="L16" s="568"/>
      <c r="M16" s="568"/>
      <c r="N16" s="568"/>
      <c r="O16" s="2357"/>
      <c r="P16" s="568"/>
      <c r="Q16" s="1492">
        <f t="shared" si="1"/>
        <v>0</v>
      </c>
      <c r="R16" s="1404"/>
      <c r="S16" s="568"/>
      <c r="T16" s="568"/>
      <c r="U16" s="2357"/>
      <c r="V16" s="2357"/>
      <c r="W16" s="568"/>
      <c r="X16" s="1492">
        <f t="shared" si="2"/>
        <v>0</v>
      </c>
      <c r="Y16" s="1129"/>
      <c r="Z16" s="1129"/>
      <c r="AA16" s="1129"/>
      <c r="AB16" s="1129"/>
      <c r="AC16" s="1129"/>
      <c r="AD16" s="1129"/>
      <c r="AE16" s="1129"/>
      <c r="AF16" s="1129"/>
    </row>
    <row r="17" spans="2:32">
      <c r="B17" s="89">
        <v>11</v>
      </c>
      <c r="C17" s="1128" t="s">
        <v>602</v>
      </c>
      <c r="D17" s="580"/>
      <c r="E17" s="570"/>
      <c r="F17" s="570"/>
      <c r="G17" s="570"/>
      <c r="H17" s="570"/>
      <c r="I17" s="570"/>
      <c r="J17" s="1488">
        <f t="shared" si="0"/>
        <v>0</v>
      </c>
      <c r="K17" s="441"/>
      <c r="L17" s="570"/>
      <c r="M17" s="570"/>
      <c r="N17" s="570"/>
      <c r="O17" s="570"/>
      <c r="P17" s="570"/>
      <c r="Q17" s="1488">
        <f t="shared" si="1"/>
        <v>0</v>
      </c>
      <c r="R17" s="1420"/>
      <c r="S17" s="570"/>
      <c r="T17" s="570"/>
      <c r="U17" s="570"/>
      <c r="V17" s="570"/>
      <c r="W17" s="570"/>
      <c r="X17" s="1488">
        <f t="shared" si="2"/>
        <v>0</v>
      </c>
      <c r="Y17" s="147"/>
      <c r="Z17" s="147"/>
      <c r="AA17" s="147"/>
      <c r="AB17" s="147"/>
      <c r="AC17" s="147"/>
      <c r="AD17" s="147"/>
      <c r="AE17" s="147"/>
      <c r="AF17" s="147"/>
    </row>
    <row r="18" spans="2:32">
      <c r="B18" s="150">
        <v>12</v>
      </c>
      <c r="C18" s="175" t="s">
        <v>709</v>
      </c>
      <c r="D18" s="320"/>
      <c r="E18" s="915">
        <f>SUM(E8:E17)</f>
        <v>0</v>
      </c>
      <c r="F18" s="915">
        <f>SUM(F8:F17)</f>
        <v>0</v>
      </c>
      <c r="G18" s="915">
        <f>SUM(G8:G17)</f>
        <v>0</v>
      </c>
      <c r="H18" s="915">
        <f>SUM(H8:H17)</f>
        <v>0</v>
      </c>
      <c r="I18" s="915">
        <f>SUM(I8:I17)</f>
        <v>0</v>
      </c>
      <c r="J18" s="915">
        <f t="shared" si="0"/>
        <v>0</v>
      </c>
      <c r="K18" s="441"/>
      <c r="L18" s="915">
        <f>SUM(L8:L17)</f>
        <v>0</v>
      </c>
      <c r="M18" s="915">
        <f>SUM(M8:M17)</f>
        <v>0</v>
      </c>
      <c r="N18" s="915">
        <f>SUM(N8:N17)</f>
        <v>0</v>
      </c>
      <c r="O18" s="915">
        <f>SUM(O8:O17)</f>
        <v>0</v>
      </c>
      <c r="P18" s="915">
        <f>SUM(P8:P17)</f>
        <v>0</v>
      </c>
      <c r="Q18" s="915">
        <f t="shared" si="1"/>
        <v>0</v>
      </c>
      <c r="R18" s="1421"/>
      <c r="S18" s="915">
        <f>SUM(S8:S17)</f>
        <v>0</v>
      </c>
      <c r="T18" s="915">
        <f>SUM(T8:T17)</f>
        <v>0</v>
      </c>
      <c r="U18" s="915">
        <f>SUM(U8:U17)</f>
        <v>0</v>
      </c>
      <c r="V18" s="915">
        <f>SUM(V8:V17)</f>
        <v>0</v>
      </c>
      <c r="W18" s="915">
        <f t="shared" ref="W18" si="3">SUM(W8:W17)</f>
        <v>0</v>
      </c>
      <c r="X18" s="915">
        <f t="shared" si="2"/>
        <v>0</v>
      </c>
    </row>
    <row r="19" spans="2:32" ht="4.5" customHeight="1">
      <c r="B19" s="579"/>
      <c r="C19" s="579"/>
      <c r="D19" s="581"/>
      <c r="E19" s="785"/>
      <c r="F19" s="785"/>
      <c r="G19" s="785"/>
      <c r="H19" s="785"/>
      <c r="I19" s="785"/>
      <c r="J19" s="785"/>
      <c r="L19" s="785"/>
      <c r="M19" s="785"/>
      <c r="N19" s="785"/>
      <c r="O19" s="785"/>
      <c r="P19" s="785"/>
      <c r="Q19" s="785"/>
      <c r="R19" s="672"/>
      <c r="S19" s="1221"/>
      <c r="T19" s="1221"/>
      <c r="U19" s="1221"/>
      <c r="V19" s="1221"/>
      <c r="W19" s="1221"/>
      <c r="X19" s="1221"/>
    </row>
    <row r="20" spans="2:32">
      <c r="D20" s="228"/>
      <c r="E20" s="441"/>
      <c r="F20" s="441"/>
      <c r="G20" s="441"/>
      <c r="H20" s="441"/>
      <c r="I20" s="441"/>
      <c r="J20" s="441"/>
    </row>
    <row r="21" spans="2:32" s="164" customFormat="1">
      <c r="B21" s="3115"/>
      <c r="C21" s="1621"/>
      <c r="D21" s="1621"/>
      <c r="E21" s="1621"/>
      <c r="F21" s="1621"/>
      <c r="G21" s="1621"/>
      <c r="H21" s="1621"/>
      <c r="I21" s="1621"/>
      <c r="J21" s="1621"/>
      <c r="K21" s="1621"/>
      <c r="L21" s="1621"/>
      <c r="M21" s="1621"/>
      <c r="N21" s="1621"/>
      <c r="O21" s="1621"/>
      <c r="P21" s="1621"/>
      <c r="Q21" s="1621"/>
      <c r="R21" s="1621"/>
      <c r="S21" s="1621"/>
      <c r="T21" s="1479"/>
      <c r="U21" s="1479"/>
      <c r="V21" s="1479"/>
      <c r="W21" s="1479"/>
      <c r="X21" s="1479"/>
    </row>
    <row r="22" spans="2:32" s="164" customFormat="1" ht="23.25" customHeight="1">
      <c r="B22" s="3115"/>
      <c r="C22" s="1621"/>
      <c r="D22" s="1621"/>
      <c r="E22" s="1621"/>
      <c r="F22" s="1621"/>
      <c r="G22" s="1621"/>
      <c r="H22" s="1621"/>
      <c r="I22" s="1621"/>
      <c r="J22" s="1621"/>
      <c r="K22" s="1621"/>
      <c r="L22" s="1621"/>
      <c r="M22" s="1621"/>
      <c r="N22" s="1621"/>
      <c r="O22" s="1621"/>
      <c r="P22" s="1621"/>
      <c r="Q22" s="1621"/>
      <c r="R22" s="1621"/>
      <c r="S22" s="1621"/>
      <c r="T22" s="1479"/>
      <c r="U22" s="1479"/>
      <c r="V22" s="1479"/>
      <c r="W22" s="1479"/>
      <c r="X22" s="1479"/>
    </row>
  </sheetData>
  <mergeCells count="5">
    <mergeCell ref="B3:X3"/>
    <mergeCell ref="B21:B22"/>
    <mergeCell ref="E5:J5"/>
    <mergeCell ref="L5:Q5"/>
    <mergeCell ref="S5:X5"/>
  </mergeCells>
  <hyperlinks>
    <hyperlink ref="A1" location="ÍNDICE!B2" display="Indíce"/>
  </hyperlinks>
  <printOptions horizontalCentered="1"/>
  <pageMargins left="0.70866141732283472" right="0.70866141732283472" top="0.74803149606299213" bottom="0.74803149606299213" header="0.31496062992125984" footer="0.31496062992125984"/>
  <pageSetup paperSize="9" scale="45" orientation="portrait" r:id="rId1"/>
  <ignoredErrors>
    <ignoredError sqref="R8:R14 L19 R19:S19 R18 R15:R17" evalError="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documentManagement>
    <PublishingExpirationDate xmlns="http://schemas.microsoft.com/sharepoint/v3" xsi:nil="true"/>
    <PublishingStartDate xmlns="http://schemas.microsoft.com/sharepoint/v3"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214943246CD161459318654C43CCC621" ma:contentTypeVersion="1" ma:contentTypeDescription="Criar um novo documento." ma:contentTypeScope="" ma:versionID="4a1e8d1e07f2191a92a57a94ea600ede">
  <xsd:schema xmlns:xsd="http://www.w3.org/2001/XMLSchema" xmlns:xs="http://www.w3.org/2001/XMLSchema" xmlns:p="http://schemas.microsoft.com/office/2006/metadata/properties" xmlns:ns1="http://schemas.microsoft.com/sharepoint/v3" targetNamespace="http://schemas.microsoft.com/office/2006/metadata/properties" ma:root="true" ma:fieldsID="f5a3b9aacf3362366e21fd20853fe60f"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Data de Início do Agendamento" ma:description="A Data de Início de Fim é uma coluna de site criada pela funcionalidade Publicação. É utilizada para indicar a data e a hora em que esta página será mostrada aos visitantes do site pela primeira vez." ma:internalName="PublishingStartDate">
      <xsd:simpleType>
        <xsd:restriction base="dms:Unknown"/>
      </xsd:simpleType>
    </xsd:element>
    <xsd:element name="PublishingExpirationDate" ma:index="9" nillable="true" ma:displayName="Data de Fim do Agendamento" ma:description="A Data de Fim do Agendamento é uma coluna de site criada pela funcionalidade Publicação. É utilizada para indicar a data e a hora em que esta página deixará de ser mostrada aos visitantes do sit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54526EC6-761F-4330-8C3D-86AE24350493}">
  <ds:schemaRefs>
    <ds:schemaRef ds:uri="http://schemas.microsoft.com/sharepoint/v3/contenttype/forms"/>
  </ds:schemaRefs>
</ds:datastoreItem>
</file>

<file path=customXml/itemProps2.xml><?xml version="1.0" encoding="utf-8"?>
<ds:datastoreItem xmlns:ds="http://schemas.openxmlformats.org/officeDocument/2006/customXml" ds:itemID="{CE71503C-27D4-42F1-A835-8BA1BD16CEAA}">
  <ds:schemaRefs>
    <ds:schemaRef ds:uri="http://schemas.microsoft.com/office/2006/documentManagement/types"/>
    <ds:schemaRef ds:uri="http://schemas.microsoft.com/sharepoint/v3"/>
    <ds:schemaRef ds:uri="http://purl.org/dc/terms/"/>
    <ds:schemaRef ds:uri="http://schemas.openxmlformats.org/package/2006/metadata/core-properties"/>
    <ds:schemaRef ds:uri="http://purl.org/dc/dcmitype/"/>
    <ds:schemaRef ds:uri="http://schemas.microsoft.com/office/infopath/2007/PartnerControls"/>
    <ds:schemaRef ds:uri="http://purl.org/dc/elements/1.1/"/>
    <ds:schemaRef ds:uri="http://schemas.microsoft.com/office/2006/metadata/properties"/>
    <ds:schemaRef ds:uri="http://www.w3.org/XML/1998/namespace"/>
  </ds:schemaRefs>
</ds:datastoreItem>
</file>

<file path=customXml/itemProps3.xml><?xml version="1.0" encoding="utf-8"?>
<ds:datastoreItem xmlns:ds="http://schemas.openxmlformats.org/officeDocument/2006/customXml" ds:itemID="{70143F81-30D6-4D0F-A29E-33C69A575C3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Folhas de cálculo</vt:lpstr>
      </vt:variant>
      <vt:variant>
        <vt:i4>84</vt:i4>
      </vt:variant>
      <vt:variant>
        <vt:lpstr>Intervalos com nome</vt:lpstr>
      </vt:variant>
      <vt:variant>
        <vt:i4>74</vt:i4>
      </vt:variant>
    </vt:vector>
  </HeadingPairs>
  <TitlesOfParts>
    <vt:vector size="158" baseType="lpstr">
      <vt:lpstr>Introdução</vt:lpstr>
      <vt:lpstr>ÍNDICE</vt:lpstr>
      <vt:lpstr>EDA_N6-01_AEEGS Ajustamento</vt:lpstr>
      <vt:lpstr>EDA_N6-02 AEEGS Prov Perm</vt:lpstr>
      <vt:lpstr>EDA_N6-03_a_b_c_d_e AEEGS Aq En</vt:lpstr>
      <vt:lpstr>EDA N6-04 AEEGS Comb Lub</vt:lpstr>
      <vt:lpstr>EDA N6-04 a AEEGS Transp Fuel</vt:lpstr>
      <vt:lpstr>EDA N6-05 AEEGS FSE</vt:lpstr>
      <vt:lpstr>EDA N6-06 AEEGS Custo Manut</vt:lpstr>
      <vt:lpstr>EDA N6-07 AEEGS Custos Exploraç</vt:lpstr>
      <vt:lpstr>EDA N6-08 AEEGS Custo Expl.Ilha</vt:lpstr>
      <vt:lpstr>EDA N6-09 AEEGS CO2</vt:lpstr>
      <vt:lpstr>EDA N6-10 AEEGS Out Prov</vt:lpstr>
      <vt:lpstr>EDA N6-11 AEEGS Ajust Adit</vt:lpstr>
      <vt:lpstr>EDA N6-12a_b_c_d AEEGS Mo Im Am</vt:lpstr>
      <vt:lpstr>EDA N6-13 AEEGS Custos central</vt:lpstr>
      <vt:lpstr>EDA N6-14a_b AEEGS Inv Curs</vt:lpstr>
      <vt:lpstr>EDA N6-15 AEEGS Prov</vt:lpstr>
      <vt:lpstr>EDA N6-16 AEEGS DR</vt:lpstr>
      <vt:lpstr>EDA N6-17 AEEGS Custos Adicion.</vt:lpstr>
      <vt:lpstr>EDA N6-18 DEE Ajustamento</vt:lpstr>
      <vt:lpstr>EDA N6-19 DEE Prov Perm</vt:lpstr>
      <vt:lpstr>EDA N6-20 DEE Energia corr perd</vt:lpstr>
      <vt:lpstr>EDA N6-21 DEE Custos PPDA</vt:lpstr>
      <vt:lpstr>EDA N6-22 DEE FSE</vt:lpstr>
      <vt:lpstr>EDA N6-23 DEE Custos Manut</vt:lpstr>
      <vt:lpstr>EDA N6-24 DEE Custos Exploração</vt:lpstr>
      <vt:lpstr>EDA N6-25 DEE Expl. Ilha e NT</vt:lpstr>
      <vt:lpstr>EDA N6-26 a_b_c_d DEE Mov Im Am</vt:lpstr>
      <vt:lpstr>EDA N6-26e_f_g_hDEE Mov Imob BT</vt:lpstr>
      <vt:lpstr>EDA N6-27 Imob exploração PDIRD</vt:lpstr>
      <vt:lpstr>EDA N6-28_DEE Inv Curso</vt:lpstr>
      <vt:lpstr>EDA N6-29 DEE Prov</vt:lpstr>
      <vt:lpstr>EDA N6-30 DEE DR</vt:lpstr>
      <vt:lpstr>EDA N6-31 DEE Custos adicionais</vt:lpstr>
      <vt:lpstr>EDA N6-32 CEE Ajustamento</vt:lpstr>
      <vt:lpstr>EDA N6-33 CEE Prov Perm</vt:lpstr>
      <vt:lpstr>EDA N6-34 CEE Clientes</vt:lpstr>
      <vt:lpstr>EDA N6-35 CEE Clientes</vt:lpstr>
      <vt:lpstr>EDA N6-36 CEE FSE</vt:lpstr>
      <vt:lpstr>EDA N6-37 CEE Custos Exploração</vt:lpstr>
      <vt:lpstr>EDA N6-38 CEE Expl. Ilha e NT</vt:lpstr>
      <vt:lpstr>EDA N6-39 CEE Custos PPEC</vt:lpstr>
      <vt:lpstr>EDA N6-40 a_b_c_d CEE Mov Imob</vt:lpstr>
      <vt:lpstr>EDA N6-40 e_f_g_h CEE Mov Imob</vt:lpstr>
      <vt:lpstr>EDA N6-41_a _41e CEE Inv Curso</vt:lpstr>
      <vt:lpstr>EDA N6-42 CEE Prov</vt:lpstr>
      <vt:lpstr>EDA N6-43 CEE DR</vt:lpstr>
      <vt:lpstr>EDA N6-44 CEE Custos adicionais</vt:lpstr>
      <vt:lpstr>EDA N6-45 Balanço energia</vt:lpstr>
      <vt:lpstr>EDA N6-46 Quantidades SE</vt:lpstr>
      <vt:lpstr>EDA N6-47 - Proveitos SE</vt:lpstr>
      <vt:lpstr>EDA N6-48 Quantidades TAR ME</vt:lpstr>
      <vt:lpstr>EDA N6-49 Quantidades TE ME</vt:lpstr>
      <vt:lpstr>EDA N6-50 - Proveitos ME</vt:lpstr>
      <vt:lpstr>EDA N6-51 Out Ganhos e Perdas</vt:lpstr>
      <vt:lpstr>EDA N6-52 Vendas</vt:lpstr>
      <vt:lpstr>EDA N6-53 TPE</vt:lpstr>
      <vt:lpstr>EDA N6-54 Ganhos e Perdas Finan</vt:lpstr>
      <vt:lpstr>EDA N6-55 a Pessoal</vt:lpstr>
      <vt:lpstr>EDA N6-56 FSE Expl.Desagregados</vt:lpstr>
      <vt:lpstr>EDA N6-57 Custos Exploração</vt:lpstr>
      <vt:lpstr>EDA N6-58 DR</vt:lpstr>
      <vt:lpstr>EDA N6-59 DR SMA</vt:lpstr>
      <vt:lpstr>EDA N6-60 DR SMG</vt:lpstr>
      <vt:lpstr>EDA N6-61 DR TER</vt:lpstr>
      <vt:lpstr>EDA N6-62 DR GRA</vt:lpstr>
      <vt:lpstr>EDA N6-63 DR SJG</vt:lpstr>
      <vt:lpstr>EDA N6-64 DR PIC</vt:lpstr>
      <vt:lpstr>EDA N6-65 DR FAI</vt:lpstr>
      <vt:lpstr>EDA N6-66 DR FLO</vt:lpstr>
      <vt:lpstr>EDA N6-67 DR COR</vt:lpstr>
      <vt:lpstr>EDA N6-68 Resumo_Ajustamento</vt:lpstr>
      <vt:lpstr>EDA N6-69 Subsidios Actividade</vt:lpstr>
      <vt:lpstr>EDA N6-70 Prov Permitidos</vt:lpstr>
      <vt:lpstr>EDA N6-71 Custo Convergência</vt:lpstr>
      <vt:lpstr>EDA N6-72 DACP</vt:lpstr>
      <vt:lpstr>EDA N6-73 Balanço</vt:lpstr>
      <vt:lpstr>EDA N6-74 - Crédito cons.</vt:lpstr>
      <vt:lpstr>EDA N6-75 - Compensações</vt:lpstr>
      <vt:lpstr>EDA N6-76 - SISE INFRA</vt:lpstr>
      <vt:lpstr>EDA N6-77 Obras Concl</vt:lpstr>
      <vt:lpstr>EDA N6-78 - Ind custos</vt:lpstr>
      <vt:lpstr>EDA N6-79 Rendas Mun_Energia</vt:lpstr>
      <vt:lpstr>'EDA N6-04 a AEEGS Transp Fuel'!Área_de_Impressão</vt:lpstr>
      <vt:lpstr>'EDA N6-04 AEEGS Comb Lub'!Área_de_Impressão</vt:lpstr>
      <vt:lpstr>'EDA N6-05 AEEGS FSE'!Área_de_Impressão</vt:lpstr>
      <vt:lpstr>'EDA N6-06 AEEGS Custo Manut'!Área_de_Impressão</vt:lpstr>
      <vt:lpstr>'EDA N6-07 AEEGS Custos Exploraç'!Área_de_Impressão</vt:lpstr>
      <vt:lpstr>'EDA N6-08 AEEGS Custo Expl.Ilha'!Área_de_Impressão</vt:lpstr>
      <vt:lpstr>'EDA N6-09 AEEGS CO2'!Área_de_Impressão</vt:lpstr>
      <vt:lpstr>'EDA N6-10 AEEGS Out Prov'!Área_de_Impressão</vt:lpstr>
      <vt:lpstr>'EDA N6-11 AEEGS Ajust Adit'!Área_de_Impressão</vt:lpstr>
      <vt:lpstr>'EDA N6-12a_b_c_d AEEGS Mo Im Am'!Área_de_Impressão</vt:lpstr>
      <vt:lpstr>'EDA N6-14a_b AEEGS Inv Curs'!Área_de_Impressão</vt:lpstr>
      <vt:lpstr>'EDA N6-15 AEEGS Prov'!Área_de_Impressão</vt:lpstr>
      <vt:lpstr>'EDA N6-16 AEEGS DR'!Área_de_Impressão</vt:lpstr>
      <vt:lpstr>'EDA N6-17 AEEGS Custos Adicion.'!Área_de_Impressão</vt:lpstr>
      <vt:lpstr>'EDA N6-18 DEE Ajustamento'!Área_de_Impressão</vt:lpstr>
      <vt:lpstr>'EDA N6-19 DEE Prov Perm'!Área_de_Impressão</vt:lpstr>
      <vt:lpstr>'EDA N6-20 DEE Energia corr perd'!Área_de_Impressão</vt:lpstr>
      <vt:lpstr>'EDA N6-21 DEE Custos PPDA'!Área_de_Impressão</vt:lpstr>
      <vt:lpstr>'EDA N6-22 DEE FSE'!Área_de_Impressão</vt:lpstr>
      <vt:lpstr>'EDA N6-23 DEE Custos Manut'!Área_de_Impressão</vt:lpstr>
      <vt:lpstr>'EDA N6-24 DEE Custos Exploração'!Área_de_Impressão</vt:lpstr>
      <vt:lpstr>'EDA N6-25 DEE Expl. Ilha e NT'!Área_de_Impressão</vt:lpstr>
      <vt:lpstr>'EDA N6-26 a_b_c_d DEE Mov Im Am'!Área_de_Impressão</vt:lpstr>
      <vt:lpstr>'EDA N6-26e_f_g_hDEE Mov Imob BT'!Área_de_Impressão</vt:lpstr>
      <vt:lpstr>'EDA N6-27 Imob exploração PDIRD'!Área_de_Impressão</vt:lpstr>
      <vt:lpstr>'EDA N6-28_DEE Inv Curso'!Área_de_Impressão</vt:lpstr>
      <vt:lpstr>'EDA N6-29 DEE Prov'!Área_de_Impressão</vt:lpstr>
      <vt:lpstr>'EDA N6-30 DEE DR'!Área_de_Impressão</vt:lpstr>
      <vt:lpstr>'EDA N6-31 DEE Custos adicionais'!Área_de_Impressão</vt:lpstr>
      <vt:lpstr>'EDA N6-32 CEE Ajustamento'!Área_de_Impressão</vt:lpstr>
      <vt:lpstr>'EDA N6-33 CEE Prov Perm'!Área_de_Impressão</vt:lpstr>
      <vt:lpstr>'EDA N6-36 CEE FSE'!Área_de_Impressão</vt:lpstr>
      <vt:lpstr>'EDA N6-37 CEE Custos Exploração'!Área_de_Impressão</vt:lpstr>
      <vt:lpstr>'EDA N6-38 CEE Expl. Ilha e NT'!Área_de_Impressão</vt:lpstr>
      <vt:lpstr>'EDA N6-39 CEE Custos PPEC'!Área_de_Impressão</vt:lpstr>
      <vt:lpstr>'EDA N6-40 a_b_c_d CEE Mov Imob'!Área_de_Impressão</vt:lpstr>
      <vt:lpstr>'EDA N6-40 e_f_g_h CEE Mov Imob'!Área_de_Impressão</vt:lpstr>
      <vt:lpstr>'EDA N6-41_a _41e CEE Inv Curso'!Área_de_Impressão</vt:lpstr>
      <vt:lpstr>'EDA N6-42 CEE Prov'!Área_de_Impressão</vt:lpstr>
      <vt:lpstr>'EDA N6-43 CEE DR'!Área_de_Impressão</vt:lpstr>
      <vt:lpstr>'EDA N6-44 CEE Custos adicionais'!Área_de_Impressão</vt:lpstr>
      <vt:lpstr>'EDA N6-47 - Proveitos SE'!Área_de_Impressão</vt:lpstr>
      <vt:lpstr>'EDA N6-51 Out Ganhos e Perdas'!Área_de_Impressão</vt:lpstr>
      <vt:lpstr>'EDA N6-52 Vendas'!Área_de_Impressão</vt:lpstr>
      <vt:lpstr>'EDA N6-53 TPE'!Área_de_Impressão</vt:lpstr>
      <vt:lpstr>'EDA N6-54 Ganhos e Perdas Finan'!Área_de_Impressão</vt:lpstr>
      <vt:lpstr>'EDA N6-55 a Pessoal'!Área_de_Impressão</vt:lpstr>
      <vt:lpstr>'EDA N6-56 FSE Expl.Desagregados'!Área_de_Impressão</vt:lpstr>
      <vt:lpstr>'EDA N6-57 Custos Exploração'!Área_de_Impressão</vt:lpstr>
      <vt:lpstr>'EDA N6-58 DR'!Área_de_Impressão</vt:lpstr>
      <vt:lpstr>'EDA N6-59 DR SMA'!Área_de_Impressão</vt:lpstr>
      <vt:lpstr>'EDA N6-60 DR SMG'!Área_de_Impressão</vt:lpstr>
      <vt:lpstr>'EDA N6-61 DR TER'!Área_de_Impressão</vt:lpstr>
      <vt:lpstr>'EDA N6-62 DR GRA'!Área_de_Impressão</vt:lpstr>
      <vt:lpstr>'EDA N6-63 DR SJG'!Área_de_Impressão</vt:lpstr>
      <vt:lpstr>'EDA N6-64 DR PIC'!Área_de_Impressão</vt:lpstr>
      <vt:lpstr>'EDA N6-65 DR FAI'!Área_de_Impressão</vt:lpstr>
      <vt:lpstr>'EDA N6-66 DR FLO'!Área_de_Impressão</vt:lpstr>
      <vt:lpstr>'EDA N6-67 DR COR'!Área_de_Impressão</vt:lpstr>
      <vt:lpstr>'EDA N6-68 Resumo_Ajustamento'!Área_de_Impressão</vt:lpstr>
      <vt:lpstr>'EDA N6-69 Subsidios Actividade'!Área_de_Impressão</vt:lpstr>
      <vt:lpstr>'EDA N6-70 Prov Permitidos'!Área_de_Impressão</vt:lpstr>
      <vt:lpstr>'EDA N6-72 DACP'!Área_de_Impressão</vt:lpstr>
      <vt:lpstr>'EDA N6-74 - Crédito cons.'!Área_de_Impressão</vt:lpstr>
      <vt:lpstr>'EDA N6-79 Rendas Mun_Energia'!Área_de_Impressão</vt:lpstr>
      <vt:lpstr>'EDA_N6-01_AEEGS Ajustamento'!Área_de_Impressão</vt:lpstr>
      <vt:lpstr>'EDA_N6-02 AEEGS Prov Perm'!Área_de_Impressão</vt:lpstr>
      <vt:lpstr>'EDA_N6-03_a_b_c_d_e AEEGS Aq En'!Área_de_Impressão</vt:lpstr>
      <vt:lpstr>ÍNDICE!Área_de_Impressão</vt:lpstr>
      <vt:lpstr>Introdução!Área_de_Impressão</vt:lpstr>
      <vt:lpstr>'EDA N6-72 DACP'!dacp</vt:lpstr>
      <vt:lpstr>'EDA N6-24 DEE Custos Exploração'!Títulos_de_Impressão</vt:lpstr>
      <vt:lpstr>'EDA N6-32 CEE Ajustamento'!Títulos_de_Impressão</vt:lpstr>
      <vt:lpstr>'EDA_N6-02 AEEGS Prov Perm'!Títulos_de_Impressão</vt:lpstr>
    </vt:vector>
  </TitlesOfParts>
  <Company>EDA, Electricidade dos Açores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Fernando Manuel Rodrigues Ferreira</dc:creator>
  <cp:lastModifiedBy>Inês Chaves</cp:lastModifiedBy>
  <cp:lastPrinted>2022-09-26T10:54:11Z</cp:lastPrinted>
  <dcterms:created xsi:type="dcterms:W3CDTF">2011-01-31T16:01:41Z</dcterms:created>
  <dcterms:modified xsi:type="dcterms:W3CDTF">2022-12-21T11:51:58Z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0x010100214943246CD161459318654C43CCC621</vt:lpwstr>
  </property>
</Properties>
</file>